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chartsheets/sheet6.xml" ContentType="application/vnd.openxmlformats-officedocument.spreadsheetml.chart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ona\Dropbox\MGR\Inflation Inequality\Excels\"/>
    </mc:Choice>
  </mc:AlternateContent>
  <xr:revisionPtr revIDLastSave="0" documentId="13_ncr:1_{E26A1B5D-4654-44AD-A9C3-48CE4B3105C6}" xr6:coauthVersionLast="47" xr6:coauthVersionMax="47" xr10:uidLastSave="{00000000-0000-0000-0000-000000000000}"/>
  <bookViews>
    <workbookView xWindow="-120" yWindow="-120" windowWidth="38640" windowHeight="21120" tabRatio="898" activeTab="31" xr2:uid="{00000000-000D-0000-FFFF-FFFF00000000}"/>
  </bookViews>
  <sheets>
    <sheet name="NAC" sheetId="1" r:id="rId1"/>
    <sheet name="GBA" sheetId="6" r:id="rId2"/>
    <sheet name="PAM" sheetId="8" r:id="rId3"/>
    <sheet name="NOA" sheetId="10" r:id="rId4"/>
    <sheet name="NEA" sheetId="11" r:id="rId5"/>
    <sheet name="CUY" sheetId="12" r:id="rId6"/>
    <sheet name="PAT" sheetId="13" r:id="rId7"/>
    <sheet name="Nucleo&amp;Subyacente" sheetId="35" r:id="rId8"/>
    <sheet name="F3mom" sheetId="2" r:id="rId9"/>
    <sheet name="F3yoy" sheetId="3" r:id="rId10"/>
    <sheet name="GBA_d" sheetId="4" r:id="rId11"/>
    <sheet name="PAM_d" sheetId="5" r:id="rId12"/>
    <sheet name="NOA_d" sheetId="14" r:id="rId13"/>
    <sheet name="NEA_d" sheetId="15" r:id="rId14"/>
    <sheet name="CUY_d" sheetId="16" r:id="rId15"/>
    <sheet name="PAT_d" sheetId="17" r:id="rId16"/>
    <sheet name="NAC_d" sheetId="18" r:id="rId17"/>
    <sheet name="NAC_d_B" sheetId="21" state="hidden" r:id="rId18"/>
    <sheet name="NAC_d (2)" sheetId="36" state="hidden" r:id="rId19"/>
    <sheet name="d1d10_m" sheetId="19" r:id="rId20"/>
    <sheet name="d1d10_y" sheetId="20" r:id="rId21"/>
    <sheet name="GraficoD1D10yoy" sheetId="30" state="hidden" r:id="rId22"/>
    <sheet name="d1d10index" sheetId="22" r:id="rId23"/>
    <sheet name="W_nucleo" sheetId="32" r:id="rId24"/>
    <sheet name="F10.12.17data" sheetId="26" r:id="rId25"/>
    <sheet name="F9data" sheetId="23" r:id="rId26"/>
    <sheet name="F9mom" sheetId="24" r:id="rId27"/>
    <sheet name="F9yoy" sheetId="25" state="hidden" r:id="rId28"/>
    <sheet name="F14incidenciageo" sheetId="27" state="hidden" r:id="rId29"/>
    <sheet name="F19data" sheetId="29" r:id="rId30"/>
    <sheet name="{g}DesigGeoIngreso" sheetId="31" r:id="rId31"/>
    <sheet name="Para R" sheetId="33" r:id="rId32"/>
  </sheets>
  <externalReferences>
    <externalReference r:id="rId3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2" i="33" l="1"/>
  <c r="V102" i="33"/>
  <c r="U102" i="33"/>
  <c r="C102" i="33"/>
  <c r="B102" i="33"/>
  <c r="F102" i="33" s="1"/>
  <c r="J102" i="33" s="1"/>
  <c r="AN101" i="23"/>
  <c r="AM101" i="23"/>
  <c r="AL101" i="23"/>
  <c r="AK101" i="23"/>
  <c r="AJ101" i="23"/>
  <c r="AI101" i="23"/>
  <c r="AP101" i="23" s="1"/>
  <c r="AH101" i="23"/>
  <c r="BI101" i="23" s="1"/>
  <c r="AB101" i="23"/>
  <c r="G101" i="23"/>
  <c r="F101" i="23"/>
  <c r="E101" i="23"/>
  <c r="D101" i="23"/>
  <c r="C101" i="23"/>
  <c r="B101" i="23"/>
  <c r="I101" i="23" s="1"/>
  <c r="A101" i="23"/>
  <c r="T101" i="26"/>
  <c r="L101" i="26"/>
  <c r="K101" i="26"/>
  <c r="J101" i="26"/>
  <c r="G101" i="26"/>
  <c r="O101" i="26" s="1"/>
  <c r="F101" i="26"/>
  <c r="S101" i="26" s="1"/>
  <c r="E101" i="26"/>
  <c r="M101" i="26" s="1"/>
  <c r="D101" i="26"/>
  <c r="C101" i="26"/>
  <c r="B101" i="26"/>
  <c r="A101" i="26"/>
  <c r="I101" i="26" s="1"/>
  <c r="AJ115" i="32"/>
  <c r="AE115" i="32"/>
  <c r="AB115" i="32"/>
  <c r="C115" i="32"/>
  <c r="AC115" i="32" s="1"/>
  <c r="B115" i="32"/>
  <c r="V100" i="22"/>
  <c r="O100" i="22"/>
  <c r="N100" i="22"/>
  <c r="M100" i="22"/>
  <c r="K100" i="22"/>
  <c r="H100" i="22"/>
  <c r="X100" i="22" s="1"/>
  <c r="G100" i="22"/>
  <c r="W100" i="22" s="1"/>
  <c r="F100" i="22"/>
  <c r="E100" i="22"/>
  <c r="U100" i="22" s="1"/>
  <c r="D100" i="22"/>
  <c r="L100" i="22" s="1"/>
  <c r="C100" i="22"/>
  <c r="S100" i="22" s="1"/>
  <c r="B100" i="22"/>
  <c r="AI100" i="20"/>
  <c r="AH100" i="20"/>
  <c r="BE100" i="20" s="1"/>
  <c r="AG100" i="20"/>
  <c r="AD100" i="20"/>
  <c r="AC100" i="20"/>
  <c r="BD100" i="20" s="1"/>
  <c r="AB100" i="20"/>
  <c r="Y100" i="20"/>
  <c r="X100" i="20"/>
  <c r="Z100" i="20" s="1"/>
  <c r="AQ100" i="20" s="1"/>
  <c r="W100" i="20"/>
  <c r="T100" i="20"/>
  <c r="S100" i="20"/>
  <c r="U100" i="20" s="1"/>
  <c r="AP100" i="20" s="1"/>
  <c r="R100" i="20"/>
  <c r="O100" i="20"/>
  <c r="N100" i="20"/>
  <c r="P100" i="20" s="1"/>
  <c r="AO100" i="20" s="1"/>
  <c r="M100" i="20"/>
  <c r="J100" i="20"/>
  <c r="I100" i="20"/>
  <c r="AZ100" i="20" s="1"/>
  <c r="H100" i="20"/>
  <c r="B100" i="20"/>
  <c r="AL100" i="20" s="1"/>
  <c r="AX100" i="20" s="1"/>
  <c r="AO100" i="19"/>
  <c r="BC100" i="19" s="1"/>
  <c r="AJ100" i="19"/>
  <c r="AS100" i="19" s="1"/>
  <c r="BG100" i="19" s="1"/>
  <c r="AI100" i="19"/>
  <c r="AH100" i="19"/>
  <c r="AG100" i="19"/>
  <c r="AD100" i="19"/>
  <c r="AC100" i="19"/>
  <c r="AE100" i="19" s="1"/>
  <c r="AR100" i="19" s="1"/>
  <c r="BF100" i="19" s="1"/>
  <c r="AB100" i="19"/>
  <c r="Y100" i="19"/>
  <c r="X100" i="19"/>
  <c r="Z100" i="19" s="1"/>
  <c r="AQ100" i="19" s="1"/>
  <c r="BE100" i="19" s="1"/>
  <c r="W100" i="19"/>
  <c r="T100" i="19"/>
  <c r="S100" i="19"/>
  <c r="U100" i="19" s="1"/>
  <c r="AP100" i="19" s="1"/>
  <c r="BD100" i="19" s="1"/>
  <c r="R100" i="19"/>
  <c r="P100" i="19"/>
  <c r="O100" i="19"/>
  <c r="N100" i="19"/>
  <c r="M100" i="19"/>
  <c r="J100" i="19"/>
  <c r="I100" i="19"/>
  <c r="K100" i="19" s="1"/>
  <c r="AN100" i="19" s="1"/>
  <c r="H100" i="19"/>
  <c r="B100" i="19"/>
  <c r="AL100" i="19" s="1"/>
  <c r="AY100" i="19" s="1"/>
  <c r="A100" i="19"/>
  <c r="DE101" i="18"/>
  <c r="B101" i="18"/>
  <c r="CG101" i="18" s="1"/>
  <c r="CS101" i="18" s="1"/>
  <c r="A101" i="18"/>
  <c r="A100" i="18"/>
  <c r="B100" i="18"/>
  <c r="D115" i="32" a="1"/>
  <c r="G115" i="32" a="1"/>
  <c r="AL101" i="18" a="1"/>
  <c r="H101" i="18" a="1"/>
  <c r="BO101" i="18" a="1"/>
  <c r="AI101" i="18" a="1"/>
  <c r="AG101" i="18" a="1"/>
  <c r="BC101" i="18" a="1"/>
  <c r="G101" i="18" a="1"/>
  <c r="L101" i="18" a="1"/>
  <c r="AX101" i="18" a="1"/>
  <c r="AC101" i="18" a="1"/>
  <c r="X101" i="18" a="1"/>
  <c r="Y101" i="18" a="1"/>
  <c r="AO101" i="18" a="1"/>
  <c r="J101" i="18" a="1"/>
  <c r="AH101" i="18" a="1"/>
  <c r="R101" i="18" a="1"/>
  <c r="Q101" i="18" a="1"/>
  <c r="BI101" i="18" a="1"/>
  <c r="O101" i="18" a="1"/>
  <c r="Z101" i="18" a="1"/>
  <c r="AP101" i="18" a="1"/>
  <c r="BH101" i="18" a="1"/>
  <c r="BP101" i="18" a="1"/>
  <c r="BG101" i="18" a="1"/>
  <c r="AW101" i="18" a="1"/>
  <c r="C100" i="18" a="1"/>
  <c r="AO101" i="23" l="1"/>
  <c r="AQ101" i="23" s="1"/>
  <c r="AR101" i="23" s="1"/>
  <c r="BJ101" i="23" s="1"/>
  <c r="H101" i="23"/>
  <c r="J101" i="23" s="1"/>
  <c r="K101" i="23" s="1"/>
  <c r="AC101" i="23" s="1"/>
  <c r="N101" i="26"/>
  <c r="R101" i="26"/>
  <c r="U101" i="26" s="1"/>
  <c r="G115" i="32"/>
  <c r="D115" i="32"/>
  <c r="P100" i="22"/>
  <c r="I100" i="22"/>
  <c r="T100" i="22"/>
  <c r="K100" i="20"/>
  <c r="AN100" i="20" s="1"/>
  <c r="AE100" i="20"/>
  <c r="AR100" i="20" s="1"/>
  <c r="BA100" i="20"/>
  <c r="BH100" i="20" s="1"/>
  <c r="BB100" i="20"/>
  <c r="AJ100" i="20"/>
  <c r="AS100" i="20" s="1"/>
  <c r="BC100" i="20"/>
  <c r="BB100" i="19"/>
  <c r="AV100" i="19"/>
  <c r="AU100" i="19"/>
  <c r="AW101" i="18"/>
  <c r="BG101" i="18"/>
  <c r="BP101" i="18"/>
  <c r="BH101" i="18"/>
  <c r="AP101" i="18"/>
  <c r="Z101" i="18"/>
  <c r="O101" i="18"/>
  <c r="BI101" i="18"/>
  <c r="Q101" i="18"/>
  <c r="R101" i="18"/>
  <c r="AH101" i="18"/>
  <c r="J101" i="18"/>
  <c r="AO101" i="18"/>
  <c r="Y101" i="18"/>
  <c r="X101" i="18"/>
  <c r="AC101" i="18"/>
  <c r="AX101" i="18"/>
  <c r="L101" i="18"/>
  <c r="G101" i="18"/>
  <c r="BC101" i="18"/>
  <c r="AG101" i="18"/>
  <c r="AI101" i="18"/>
  <c r="BO101" i="18"/>
  <c r="H101" i="18"/>
  <c r="AL101" i="18"/>
  <c r="C100" i="18"/>
  <c r="H115" i="32" a="1"/>
  <c r="F115" i="32" a="1"/>
  <c r="E115" i="32" a="1"/>
  <c r="J115" i="32" a="1"/>
  <c r="I115" i="32" a="1"/>
  <c r="AJ101" i="18" a="1"/>
  <c r="AM101" i="18" a="1"/>
  <c r="AS101" i="18" a="1"/>
  <c r="BD101" i="18" a="1"/>
  <c r="AE101" i="18" a="1"/>
  <c r="AB101" i="18" a="1"/>
  <c r="BS101" i="18" a="1"/>
  <c r="AU101" i="18" a="1"/>
  <c r="BB101" i="18" a="1"/>
  <c r="AN101" i="18" a="1"/>
  <c r="BE101" i="18" a="1"/>
  <c r="AT101" i="18" a="1"/>
  <c r="BK101" i="18" a="1"/>
  <c r="BJ101" i="18" a="1"/>
  <c r="V101" i="18" a="1"/>
  <c r="AV101" i="18" a="1"/>
  <c r="N101" i="18" a="1"/>
  <c r="S101" i="18" a="1"/>
  <c r="K101" i="18" a="1"/>
  <c r="E101" i="18" a="1"/>
  <c r="AQ101" i="18" a="1"/>
  <c r="F101" i="18" a="1"/>
  <c r="BA101" i="18" a="1"/>
  <c r="T101" i="18" a="1"/>
  <c r="AF101" i="18" a="1"/>
  <c r="BR101" i="18" a="1"/>
  <c r="C101" i="18" a="1"/>
  <c r="AZ101" i="18" a="1"/>
  <c r="D101" i="18" a="1"/>
  <c r="BQ101" i="18" a="1"/>
  <c r="AA101" i="18" a="1"/>
  <c r="BN101" i="18" a="1"/>
  <c r="U101" i="18" a="1"/>
  <c r="M101" i="18" a="1"/>
  <c r="BL101" i="18" a="1"/>
  <c r="D100" i="18" a="1"/>
  <c r="I115" i="32" l="1"/>
  <c r="J115" i="32"/>
  <c r="E115" i="32"/>
  <c r="F115" i="32"/>
  <c r="H115" i="32"/>
  <c r="U115" i="32"/>
  <c r="P115" i="32"/>
  <c r="T115" i="32"/>
  <c r="M115" i="32"/>
  <c r="S115" i="32"/>
  <c r="Q115" i="32"/>
  <c r="R115" i="32"/>
  <c r="L115" i="32"/>
  <c r="O115" i="32"/>
  <c r="N115" i="32"/>
  <c r="Y100" i="22"/>
  <c r="Q100" i="22"/>
  <c r="AV100" i="20"/>
  <c r="AU100" i="20"/>
  <c r="BG100" i="20"/>
  <c r="BL101" i="18"/>
  <c r="M101" i="18"/>
  <c r="U101" i="18"/>
  <c r="BN101" i="18"/>
  <c r="AA101" i="18"/>
  <c r="BQ101" i="18"/>
  <c r="D101" i="18"/>
  <c r="AZ101" i="18"/>
  <c r="C101" i="18"/>
  <c r="BR101" i="18"/>
  <c r="AF101" i="18"/>
  <c r="T101" i="18"/>
  <c r="BA101" i="18"/>
  <c r="F101" i="18"/>
  <c r="AQ101" i="18"/>
  <c r="E101" i="18"/>
  <c r="K101" i="18"/>
  <c r="S101" i="18"/>
  <c r="N101" i="18"/>
  <c r="AV101" i="18"/>
  <c r="V101" i="18"/>
  <c r="BJ101" i="18"/>
  <c r="BK101" i="18"/>
  <c r="BM101" i="18" s="1"/>
  <c r="CD101" i="18" s="1"/>
  <c r="AT101" i="18"/>
  <c r="BE101" i="18"/>
  <c r="AN101" i="18"/>
  <c r="AR101" i="18" s="1"/>
  <c r="CA101" i="18" s="1"/>
  <c r="BB101" i="18"/>
  <c r="AU101" i="18"/>
  <c r="BS101" i="18"/>
  <c r="AB101" i="18"/>
  <c r="AE101" i="18"/>
  <c r="BD101" i="18"/>
  <c r="AS101" i="18"/>
  <c r="AM101" i="18"/>
  <c r="AJ101" i="18"/>
  <c r="P101" i="18"/>
  <c r="BW101" i="18" s="1"/>
  <c r="D100" i="18"/>
  <c r="E100" i="18" a="1"/>
  <c r="V101" i="26" l="1"/>
  <c r="X102" i="33" s="1"/>
  <c r="V115" i="32" a="1"/>
  <c r="V115" i="32" s="1"/>
  <c r="Z115" i="32"/>
  <c r="W101" i="26" s="1"/>
  <c r="Y102" i="33" s="1"/>
  <c r="W101" i="18"/>
  <c r="BX101" i="18" s="1"/>
  <c r="AK101" i="18"/>
  <c r="BZ101" i="18" s="1"/>
  <c r="AD101" i="18"/>
  <c r="BY101" i="18" s="1"/>
  <c r="I101" i="18"/>
  <c r="BV101" i="18" s="1"/>
  <c r="BF101" i="18"/>
  <c r="CC101" i="18" s="1"/>
  <c r="BT101" i="18"/>
  <c r="CE101" i="18" s="1"/>
  <c r="AY101" i="18"/>
  <c r="CB101" i="18" s="1"/>
  <c r="E100" i="18"/>
  <c r="F100" i="18" a="1"/>
  <c r="AK115" i="32" l="1"/>
  <c r="F100" i="18"/>
  <c r="G100" i="18" a="1"/>
  <c r="G100" i="18"/>
  <c r="H100" i="18" a="1"/>
  <c r="H100" i="18"/>
  <c r="I100" i="18"/>
  <c r="J100" i="18" a="1"/>
  <c r="J100" i="18"/>
  <c r="K100" i="18" a="1"/>
  <c r="K100" i="18"/>
  <c r="L100" i="18" a="1"/>
  <c r="L100" i="18"/>
  <c r="M100" i="18" a="1"/>
  <c r="M100" i="18"/>
  <c r="N100" i="18" a="1"/>
  <c r="N100" i="18"/>
  <c r="O100" i="18" a="1"/>
  <c r="O100" i="18"/>
  <c r="P100" i="18"/>
  <c r="Q100" i="18" a="1"/>
  <c r="Q100" i="18"/>
  <c r="R100" i="18" a="1"/>
  <c r="R100" i="18"/>
  <c r="S100" i="18" a="1"/>
  <c r="S100" i="18"/>
  <c r="T100" i="18" a="1"/>
  <c r="T100" i="18"/>
  <c r="U100" i="18" a="1"/>
  <c r="U100" i="18"/>
  <c r="V100" i="18" a="1"/>
  <c r="V100" i="18"/>
  <c r="W100" i="18"/>
  <c r="X100" i="18" a="1"/>
  <c r="X100" i="18"/>
  <c r="Y100" i="18" a="1"/>
  <c r="Y100" i="18"/>
  <c r="Z100" i="18" a="1"/>
  <c r="Z100" i="18"/>
  <c r="AA100" i="18" a="1"/>
  <c r="AA100" i="18"/>
  <c r="AB100" i="18" a="1"/>
  <c r="AB100" i="18"/>
  <c r="AC100" i="18" a="1"/>
  <c r="AC100" i="18"/>
  <c r="AD100" i="18"/>
  <c r="AE100" i="18" a="1"/>
  <c r="AE100" i="18"/>
  <c r="AF100" i="18" a="1"/>
  <c r="AF100" i="18"/>
  <c r="AG100" i="18" a="1"/>
  <c r="AG100" i="18"/>
  <c r="AH100" i="18" a="1"/>
  <c r="AH100" i="18"/>
  <c r="AI100" i="18" a="1"/>
  <c r="AI100" i="18"/>
  <c r="AJ100" i="18" a="1"/>
  <c r="AJ100" i="18"/>
  <c r="AK100" i="18"/>
  <c r="AL100" i="18" a="1"/>
  <c r="AL100" i="18"/>
  <c r="AM100" i="18" a="1"/>
  <c r="AM100" i="18"/>
  <c r="AN100" i="18" a="1"/>
  <c r="AN100" i="18"/>
  <c r="AO100" i="18" a="1"/>
  <c r="AO100" i="18"/>
  <c r="AP100" i="18" a="1"/>
  <c r="AP100" i="18"/>
  <c r="AQ100" i="18" a="1"/>
  <c r="AQ100" i="18"/>
  <c r="AR100" i="18"/>
  <c r="AS100" i="18" a="1"/>
  <c r="AS100" i="18"/>
  <c r="AT100" i="18" a="1"/>
  <c r="AT100" i="18"/>
  <c r="AU100" i="18" a="1"/>
  <c r="AU100" i="18"/>
  <c r="AV100" i="18" a="1"/>
  <c r="AV100" i="18"/>
  <c r="AW100" i="18" a="1"/>
  <c r="AW100" i="18"/>
  <c r="AX100" i="18" a="1"/>
  <c r="AX100" i="18"/>
  <c r="AY100" i="18"/>
  <c r="AZ100" i="18" a="1"/>
  <c r="AZ100" i="18"/>
  <c r="BA100" i="18" a="1"/>
  <c r="BA100" i="18"/>
  <c r="BB100" i="18" a="1"/>
  <c r="BB100" i="18"/>
  <c r="BC100" i="18" a="1"/>
  <c r="BC100" i="18"/>
  <c r="BD100" i="18" a="1"/>
  <c r="BD100" i="18"/>
  <c r="BE100" i="18" a="1"/>
  <c r="BE100" i="18"/>
  <c r="BF100" i="18"/>
  <c r="BG100" i="18" a="1"/>
  <c r="BG100" i="18"/>
  <c r="BH100" i="18" a="1"/>
  <c r="BH100" i="18"/>
  <c r="BI100" i="18" a="1"/>
  <c r="BI100" i="18"/>
  <c r="BJ100" i="18" a="1"/>
  <c r="BJ100" i="18"/>
  <c r="BK100" i="18" a="1"/>
  <c r="BK100" i="18"/>
  <c r="BL100" i="18" a="1"/>
  <c r="BL100" i="18"/>
  <c r="BM100" i="18"/>
  <c r="BN100" i="18" a="1"/>
  <c r="BN100" i="18"/>
  <c r="BO100" i="18" a="1"/>
  <c r="BO100" i="18"/>
  <c r="BP100" i="18" a="1"/>
  <c r="BP100" i="18"/>
  <c r="BQ100" i="18" a="1"/>
  <c r="BQ100" i="18"/>
  <c r="BR100" i="18" a="1"/>
  <c r="BR100" i="18"/>
  <c r="BS100" i="18" a="1"/>
  <c r="BS100" i="18"/>
  <c r="BT100" i="18"/>
  <c r="BV100" i="18"/>
  <c r="CH101" i="18" s="1"/>
  <c r="BW100" i="18"/>
  <c r="CI101" i="18" s="1"/>
  <c r="N101" i="23" s="1"/>
  <c r="BX100" i="18"/>
  <c r="CJ101" i="18" s="1"/>
  <c r="O101" i="23" s="1"/>
  <c r="BY100" i="18"/>
  <c r="CK101" i="18" s="1"/>
  <c r="P101" i="23" s="1"/>
  <c r="BZ100" i="18"/>
  <c r="CL101" i="18" s="1"/>
  <c r="Q101" i="23" s="1"/>
  <c r="CA100" i="18"/>
  <c r="CM101" i="18" s="1"/>
  <c r="R101" i="23" s="1"/>
  <c r="CB100" i="18"/>
  <c r="CN101" i="18" s="1"/>
  <c r="S101" i="23" s="1"/>
  <c r="CC100" i="18"/>
  <c r="CO101" i="18" s="1"/>
  <c r="T101" i="23" s="1"/>
  <c r="CD100" i="18"/>
  <c r="CP101" i="18" s="1"/>
  <c r="U101" i="23" s="1"/>
  <c r="CE100" i="18"/>
  <c r="CQ101" i="18" s="1"/>
  <c r="CG100" i="18"/>
  <c r="CS100" i="18" s="1"/>
  <c r="DE100" i="18"/>
  <c r="AS128" i="17"/>
  <c r="AO128" i="17"/>
  <c r="AB128" i="17"/>
  <c r="N128" i="17" a="1"/>
  <c r="N128" i="17" s="1"/>
  <c r="M128" i="17" a="1"/>
  <c r="M128" i="17" s="1"/>
  <c r="L128" i="17" a="1"/>
  <c r="L128" i="17" s="1"/>
  <c r="K128" i="17" a="1"/>
  <c r="K128" i="17" s="1"/>
  <c r="J128" i="17" a="1"/>
  <c r="J128" i="17" s="1"/>
  <c r="I128" i="17" a="1"/>
  <c r="I128" i="17" s="1"/>
  <c r="H128" i="17" a="1"/>
  <c r="H128" i="17" s="1"/>
  <c r="G128" i="17"/>
  <c r="AF128" i="17" s="1"/>
  <c r="G128" i="17" a="1"/>
  <c r="F128" i="17" a="1"/>
  <c r="F128" i="17" s="1"/>
  <c r="E128" i="17" a="1"/>
  <c r="E128" i="17" s="1"/>
  <c r="D128" i="17"/>
  <c r="AS128" i="16"/>
  <c r="AO128" i="16"/>
  <c r="AB128" i="16"/>
  <c r="N128" i="16" a="1"/>
  <c r="N128" i="16" s="1"/>
  <c r="M128" i="16" a="1"/>
  <c r="M128" i="16" s="1"/>
  <c r="L128" i="16" a="1"/>
  <c r="L128" i="16" s="1"/>
  <c r="K128" i="16" a="1"/>
  <c r="K128" i="16" s="1"/>
  <c r="J128" i="16" a="1"/>
  <c r="J128" i="16" s="1"/>
  <c r="I128" i="16" a="1"/>
  <c r="I128" i="16" s="1"/>
  <c r="H128" i="16" a="1"/>
  <c r="H128" i="16" s="1"/>
  <c r="G128" i="16"/>
  <c r="AF128" i="16" s="1"/>
  <c r="G128" i="16" a="1"/>
  <c r="F128" i="16" a="1"/>
  <c r="F128" i="16" s="1"/>
  <c r="E128" i="16" a="1"/>
  <c r="E128" i="16" s="1"/>
  <c r="D128" i="16"/>
  <c r="AO128" i="15"/>
  <c r="AB128" i="15"/>
  <c r="N128" i="15" a="1"/>
  <c r="N128" i="15" s="1"/>
  <c r="M128" i="15" a="1"/>
  <c r="M128" i="15" s="1"/>
  <c r="L128" i="15" a="1"/>
  <c r="L128" i="15" s="1"/>
  <c r="K128" i="15" a="1"/>
  <c r="K128" i="15" s="1"/>
  <c r="J128" i="15" a="1"/>
  <c r="J128" i="15" s="1"/>
  <c r="I128" i="15" a="1"/>
  <c r="I128" i="15" s="1"/>
  <c r="H128" i="15" a="1"/>
  <c r="H128" i="15" s="1"/>
  <c r="G128" i="15"/>
  <c r="AF128" i="15" s="1"/>
  <c r="G128" i="15" a="1"/>
  <c r="F128" i="15" a="1"/>
  <c r="F128" i="15" s="1"/>
  <c r="E128" i="15" a="1"/>
  <c r="E128" i="15" s="1"/>
  <c r="D128" i="15"/>
  <c r="AS128" i="15" s="1"/>
  <c r="AS128" i="14"/>
  <c r="AO128" i="14"/>
  <c r="AB128" i="14"/>
  <c r="N128" i="14" a="1"/>
  <c r="N128" i="14" s="1"/>
  <c r="M128" i="14" a="1"/>
  <c r="M128" i="14" s="1"/>
  <c r="L128" i="14" a="1"/>
  <c r="L128" i="14" s="1"/>
  <c r="K128" i="14" a="1"/>
  <c r="K128" i="14" s="1"/>
  <c r="J128" i="14" a="1"/>
  <c r="J128" i="14" s="1"/>
  <c r="I128" i="14" a="1"/>
  <c r="I128" i="14" s="1"/>
  <c r="H128" i="14" a="1"/>
  <c r="H128" i="14" s="1"/>
  <c r="G128" i="14"/>
  <c r="AF128" i="14" s="1"/>
  <c r="G128" i="14" a="1"/>
  <c r="F128" i="14" a="1"/>
  <c r="F128" i="14" s="1"/>
  <c r="E128" i="14" a="1"/>
  <c r="E128" i="14" s="1"/>
  <c r="D128" i="14"/>
  <c r="CA101" i="8"/>
  <c r="BZ101" i="8"/>
  <c r="BP101" i="8"/>
  <c r="BJ101" i="8"/>
  <c r="BI101" i="8"/>
  <c r="BG101" i="8"/>
  <c r="BC101" i="8"/>
  <c r="BB101" i="8"/>
  <c r="BA101" i="8"/>
  <c r="AZ101" i="8"/>
  <c r="AS101" i="8"/>
  <c r="AM101" i="8"/>
  <c r="AL101" i="8"/>
  <c r="AK101" i="8"/>
  <c r="AJ101" i="8"/>
  <c r="AI101" i="8"/>
  <c r="AD101" i="8"/>
  <c r="AC101" i="8"/>
  <c r="AB101" i="8"/>
  <c r="Q101" i="8"/>
  <c r="BK101" i="8" s="1"/>
  <c r="P101" i="8"/>
  <c r="O101" i="8"/>
  <c r="N101" i="8"/>
  <c r="CE101" i="8" s="1"/>
  <c r="M101" i="8"/>
  <c r="CD101" i="8" s="1"/>
  <c r="L101" i="8"/>
  <c r="CC101" i="8" s="1"/>
  <c r="K101" i="8"/>
  <c r="AH101" i="8" s="1"/>
  <c r="J101" i="8"/>
  <c r="AG101" i="8" s="1"/>
  <c r="I101" i="8"/>
  <c r="AF101" i="8" s="1"/>
  <c r="H101" i="8"/>
  <c r="AE101" i="8" s="1"/>
  <c r="G101" i="8"/>
  <c r="BX101" i="8" s="1"/>
  <c r="F101" i="8"/>
  <c r="BW101" i="8" s="1"/>
  <c r="E101" i="8"/>
  <c r="AY101" i="8" s="1"/>
  <c r="D101" i="8"/>
  <c r="AX101" i="8" s="1"/>
  <c r="C101" i="8"/>
  <c r="AW101" i="8" s="1"/>
  <c r="B101" i="8"/>
  <c r="AV101" i="8" s="1"/>
  <c r="AO128" i="5" s="1"/>
  <c r="A101" i="8"/>
  <c r="BS101" i="8" s="1"/>
  <c r="L128" i="5" a="1"/>
  <c r="L128" i="5" s="1"/>
  <c r="X128" i="5" s="1"/>
  <c r="F128" i="5" a="1"/>
  <c r="F128" i="5" s="1"/>
  <c r="E128" i="5" a="1"/>
  <c r="E128" i="5" s="1"/>
  <c r="D127" i="5"/>
  <c r="E127" i="5" a="1"/>
  <c r="E127" i="5" s="1"/>
  <c r="F127" i="5" a="1"/>
  <c r="F127" i="5" s="1"/>
  <c r="G127" i="5" a="1"/>
  <c r="G127" i="5" s="1"/>
  <c r="H127" i="5" a="1"/>
  <c r="H127" i="5" s="1"/>
  <c r="I127" i="5" a="1"/>
  <c r="I127" i="5" s="1"/>
  <c r="J127" i="5" a="1"/>
  <c r="J127" i="5" s="1"/>
  <c r="K127" i="5" a="1"/>
  <c r="K127" i="5"/>
  <c r="AJ127" i="5" s="1"/>
  <c r="L127" i="5" a="1"/>
  <c r="L127" i="5" s="1"/>
  <c r="M127" i="5" a="1"/>
  <c r="M127" i="5" s="1"/>
  <c r="N127" i="5" a="1"/>
  <c r="N127" i="5" s="1"/>
  <c r="AB127" i="5"/>
  <c r="AO127" i="5"/>
  <c r="AS127" i="5"/>
  <c r="AO128" i="4"/>
  <c r="AH128" i="4"/>
  <c r="AB128" i="4"/>
  <c r="N128" i="4" a="1"/>
  <c r="N128" i="4" s="1"/>
  <c r="M128" i="4"/>
  <c r="Y128" i="4" s="1"/>
  <c r="M128" i="4" a="1"/>
  <c r="L128" i="4" a="1"/>
  <c r="L128" i="4" s="1"/>
  <c r="K128" i="4" a="1"/>
  <c r="K128" i="4" s="1"/>
  <c r="J128" i="4" a="1"/>
  <c r="J128" i="4" s="1"/>
  <c r="I128" i="4"/>
  <c r="U128" i="4" s="1"/>
  <c r="I128" i="4" a="1"/>
  <c r="H128" i="4" a="1"/>
  <c r="H128" i="4" s="1"/>
  <c r="G128" i="4"/>
  <c r="AF128" i="4" s="1"/>
  <c r="G128" i="4" a="1"/>
  <c r="F128" i="4" a="1"/>
  <c r="F128" i="4" s="1"/>
  <c r="E128" i="4" a="1"/>
  <c r="E128" i="4" s="1"/>
  <c r="D128" i="4"/>
  <c r="AS128" i="4" s="1"/>
  <c r="B128" i="4"/>
  <c r="AQ100" i="35"/>
  <c r="AL100" i="35"/>
  <c r="AJ100" i="35"/>
  <c r="AI100" i="35"/>
  <c r="AH100" i="35"/>
  <c r="AA100" i="35"/>
  <c r="V100" i="35"/>
  <c r="AR100" i="35" s="1"/>
  <c r="U100" i="35"/>
  <c r="T100" i="35"/>
  <c r="AP100" i="35" s="1"/>
  <c r="S100" i="35"/>
  <c r="AO100" i="35" s="1"/>
  <c r="R100" i="35"/>
  <c r="AN100" i="35" s="1"/>
  <c r="Q100" i="35"/>
  <c r="AM100" i="35" s="1"/>
  <c r="P100" i="35"/>
  <c r="O100" i="35"/>
  <c r="AK100" i="35" s="1"/>
  <c r="N100" i="35"/>
  <c r="M100" i="35"/>
  <c r="L100" i="35"/>
  <c r="K100" i="35"/>
  <c r="AG100" i="35" s="1"/>
  <c r="J100" i="35"/>
  <c r="AF100" i="35" s="1"/>
  <c r="H100" i="35"/>
  <c r="AD100" i="35" s="1"/>
  <c r="G100" i="35"/>
  <c r="AC100" i="35" s="1"/>
  <c r="F100" i="35"/>
  <c r="AB100" i="35" s="1"/>
  <c r="E100" i="35"/>
  <c r="D100" i="35"/>
  <c r="Z100" i="35" s="1"/>
  <c r="C100" i="35"/>
  <c r="Y100" i="35" s="1"/>
  <c r="B100" i="35"/>
  <c r="X100" i="35" s="1"/>
  <c r="A100" i="35"/>
  <c r="CE101" i="13"/>
  <c r="CB101" i="13"/>
  <c r="BY101" i="13"/>
  <c r="BP101" i="13"/>
  <c r="BJ101" i="13"/>
  <c r="BH101" i="13"/>
  <c r="BG101" i="13"/>
  <c r="BE101" i="13"/>
  <c r="BD101" i="13"/>
  <c r="BB101" i="13"/>
  <c r="BA101" i="13"/>
  <c r="AZ101" i="13"/>
  <c r="AS101" i="13"/>
  <c r="AM101" i="13"/>
  <c r="AL101" i="13"/>
  <c r="AK101" i="13"/>
  <c r="AJ101" i="13"/>
  <c r="AI101" i="13"/>
  <c r="AG101" i="13"/>
  <c r="AD101" i="13"/>
  <c r="R101" i="13"/>
  <c r="BL101" i="13" s="1"/>
  <c r="Q101" i="13"/>
  <c r="BK101" i="13" s="1"/>
  <c r="P101" i="13"/>
  <c r="O101" i="13"/>
  <c r="BI101" i="13" s="1"/>
  <c r="N101" i="13"/>
  <c r="M101" i="13"/>
  <c r="CD101" i="13" s="1"/>
  <c r="L101" i="13"/>
  <c r="CC101" i="13" s="1"/>
  <c r="K101" i="13"/>
  <c r="AH101" i="13" s="1"/>
  <c r="J101" i="13"/>
  <c r="CA101" i="13" s="1"/>
  <c r="I101" i="13"/>
  <c r="AF101" i="13" s="1"/>
  <c r="H101" i="13"/>
  <c r="AE101" i="13" s="1"/>
  <c r="G101" i="13"/>
  <c r="BX101" i="13" s="1"/>
  <c r="F101" i="13"/>
  <c r="AC101" i="13" s="1"/>
  <c r="E101" i="13"/>
  <c r="AY101" i="13" s="1"/>
  <c r="D101" i="13"/>
  <c r="AX101" i="13" s="1"/>
  <c r="C101" i="13"/>
  <c r="AW101" i="13" s="1"/>
  <c r="B101" i="13"/>
  <c r="AV101" i="13" s="1"/>
  <c r="A101" i="13"/>
  <c r="BS101" i="13" s="1"/>
  <c r="CB101" i="12"/>
  <c r="BP101" i="12"/>
  <c r="BE101" i="12"/>
  <c r="BD101" i="12"/>
  <c r="BC101" i="12"/>
  <c r="BB101" i="12"/>
  <c r="BA101" i="12"/>
  <c r="AZ101" i="12"/>
  <c r="AS101" i="12"/>
  <c r="AM101" i="12"/>
  <c r="AL101" i="12"/>
  <c r="AK101" i="12"/>
  <c r="AJ101" i="12"/>
  <c r="AI101" i="12"/>
  <c r="AE101" i="12"/>
  <c r="AD101" i="12"/>
  <c r="T101" i="12"/>
  <c r="BN101" i="12" s="1"/>
  <c r="R101" i="12"/>
  <c r="BL101" i="12" s="1"/>
  <c r="Q101" i="12"/>
  <c r="BK101" i="12" s="1"/>
  <c r="P101" i="12"/>
  <c r="BJ101" i="12" s="1"/>
  <c r="O101" i="12"/>
  <c r="BI101" i="12" s="1"/>
  <c r="N101" i="12"/>
  <c r="CE101" i="12" s="1"/>
  <c r="M101" i="12"/>
  <c r="CD101" i="12" s="1"/>
  <c r="L101" i="12"/>
  <c r="CC101" i="12" s="1"/>
  <c r="K101" i="12"/>
  <c r="AH101" i="12" s="1"/>
  <c r="J101" i="12"/>
  <c r="AG101" i="12" s="1"/>
  <c r="I101" i="12"/>
  <c r="AF101" i="12" s="1"/>
  <c r="H101" i="12"/>
  <c r="BY101" i="12" s="1"/>
  <c r="G101" i="12"/>
  <c r="BX101" i="12" s="1"/>
  <c r="F101" i="12"/>
  <c r="AC101" i="12" s="1"/>
  <c r="E101" i="12"/>
  <c r="AY101" i="12" s="1"/>
  <c r="D101" i="12"/>
  <c r="AX101" i="12" s="1"/>
  <c r="C101" i="12"/>
  <c r="AW101" i="12" s="1"/>
  <c r="B101" i="12"/>
  <c r="AV101" i="12" s="1"/>
  <c r="A101" i="12"/>
  <c r="BS101" i="12" s="1"/>
  <c r="CB101" i="11"/>
  <c r="BY101" i="11"/>
  <c r="BP101" i="11"/>
  <c r="BJ101" i="11"/>
  <c r="BI101" i="11"/>
  <c r="BH101" i="11"/>
  <c r="BE101" i="11"/>
  <c r="BD101" i="11"/>
  <c r="BB101" i="11"/>
  <c r="BA101" i="11"/>
  <c r="AZ101" i="11"/>
  <c r="AS101" i="11"/>
  <c r="AM101" i="11"/>
  <c r="AL101" i="11"/>
  <c r="AK101" i="11"/>
  <c r="AJ101" i="11"/>
  <c r="AI101" i="11"/>
  <c r="AE101" i="11"/>
  <c r="R101" i="11"/>
  <c r="BL101" i="11" s="1"/>
  <c r="Q101" i="11"/>
  <c r="BK101" i="11" s="1"/>
  <c r="P101" i="11"/>
  <c r="O101" i="11"/>
  <c r="N101" i="11"/>
  <c r="CE101" i="11" s="1"/>
  <c r="M101" i="11"/>
  <c r="CD101" i="11" s="1"/>
  <c r="L101" i="11"/>
  <c r="CC101" i="11" s="1"/>
  <c r="K101" i="11"/>
  <c r="AH101" i="11" s="1"/>
  <c r="J101" i="11"/>
  <c r="AG101" i="11" s="1"/>
  <c r="I101" i="11"/>
  <c r="AF101" i="11" s="1"/>
  <c r="H101" i="11"/>
  <c r="G101" i="11"/>
  <c r="AD101" i="11" s="1"/>
  <c r="F101" i="11"/>
  <c r="AC101" i="11" s="1"/>
  <c r="E101" i="11"/>
  <c r="AY101" i="11" s="1"/>
  <c r="D101" i="11"/>
  <c r="AX101" i="11" s="1"/>
  <c r="C101" i="11"/>
  <c r="AW101" i="11" s="1"/>
  <c r="B101" i="11"/>
  <c r="AV101" i="11" s="1"/>
  <c r="A101" i="11"/>
  <c r="BS101" i="11" s="1"/>
  <c r="CC101" i="10"/>
  <c r="BY101" i="10"/>
  <c r="BS101" i="10"/>
  <c r="BP101" i="10"/>
  <c r="BH101" i="10"/>
  <c r="BF101" i="10"/>
  <c r="BE101" i="10"/>
  <c r="BD101" i="10"/>
  <c r="BC101" i="10"/>
  <c r="BB101" i="10"/>
  <c r="BA101" i="10"/>
  <c r="AS101" i="10"/>
  <c r="AM101" i="10"/>
  <c r="AL101" i="10"/>
  <c r="AK101" i="10"/>
  <c r="AJ101" i="10"/>
  <c r="AI101" i="10"/>
  <c r="AE101" i="10"/>
  <c r="T101" i="10"/>
  <c r="BN101" i="10" s="1"/>
  <c r="S101" i="10"/>
  <c r="BM101" i="10" s="1"/>
  <c r="R101" i="10"/>
  <c r="BL101" i="10" s="1"/>
  <c r="Q101" i="10"/>
  <c r="BK101" i="10" s="1"/>
  <c r="P101" i="10"/>
  <c r="BJ101" i="10" s="1"/>
  <c r="O101" i="10"/>
  <c r="BI101" i="10" s="1"/>
  <c r="N101" i="10"/>
  <c r="CE101" i="10" s="1"/>
  <c r="M101" i="10"/>
  <c r="CD101" i="10" s="1"/>
  <c r="L101" i="10"/>
  <c r="K101" i="10"/>
  <c r="AH101" i="10" s="1"/>
  <c r="J101" i="10"/>
  <c r="AG101" i="10" s="1"/>
  <c r="I101" i="10"/>
  <c r="AF101" i="10" s="1"/>
  <c r="H101" i="10"/>
  <c r="G101" i="10"/>
  <c r="AD101" i="10" s="1"/>
  <c r="F101" i="10"/>
  <c r="AC101" i="10" s="1"/>
  <c r="E101" i="10"/>
  <c r="AY101" i="10" s="1"/>
  <c r="D101" i="10"/>
  <c r="AX101" i="10" s="1"/>
  <c r="C101" i="10"/>
  <c r="AW101" i="10" s="1"/>
  <c r="B101" i="10"/>
  <c r="AV101" i="10" s="1"/>
  <c r="A101" i="10"/>
  <c r="CB101" i="6"/>
  <c r="BY101" i="6"/>
  <c r="BP101" i="6"/>
  <c r="BJ101" i="6"/>
  <c r="BI101" i="6"/>
  <c r="BH101" i="6"/>
  <c r="BE101" i="6"/>
  <c r="BD101" i="6"/>
  <c r="BB101" i="6"/>
  <c r="BA101" i="6"/>
  <c r="AZ101" i="6"/>
  <c r="AS101" i="6"/>
  <c r="AM101" i="6"/>
  <c r="AL101" i="6"/>
  <c r="AK101" i="6"/>
  <c r="AJ101" i="6"/>
  <c r="AI101" i="6"/>
  <c r="AE101" i="6"/>
  <c r="AD101" i="6"/>
  <c r="R101" i="6"/>
  <c r="BL101" i="6" s="1"/>
  <c r="Q101" i="6"/>
  <c r="BK101" i="6" s="1"/>
  <c r="P101" i="6"/>
  <c r="O101" i="6"/>
  <c r="N101" i="6"/>
  <c r="CE101" i="6" s="1"/>
  <c r="M101" i="6"/>
  <c r="CD101" i="6" s="1"/>
  <c r="L101" i="6"/>
  <c r="CC101" i="6" s="1"/>
  <c r="K101" i="6"/>
  <c r="AH101" i="6" s="1"/>
  <c r="J101" i="6"/>
  <c r="AG101" i="6" s="1"/>
  <c r="I101" i="6"/>
  <c r="AF101" i="6" s="1"/>
  <c r="H101" i="6"/>
  <c r="G101" i="6"/>
  <c r="BX101" i="6" s="1"/>
  <c r="F101" i="6"/>
  <c r="AC101" i="6" s="1"/>
  <c r="E101" i="6"/>
  <c r="AY101" i="6" s="1"/>
  <c r="D101" i="6"/>
  <c r="AX101" i="6" s="1"/>
  <c r="C101" i="6"/>
  <c r="AW101" i="6" s="1"/>
  <c r="B101" i="6"/>
  <c r="AV101" i="6" s="1"/>
  <c r="A101" i="6"/>
  <c r="BS101" i="6" s="1"/>
  <c r="BP101" i="1"/>
  <c r="BH101" i="1"/>
  <c r="BG101" i="1"/>
  <c r="BF101" i="1"/>
  <c r="BE101" i="1"/>
  <c r="BD101" i="1"/>
  <c r="BC101" i="1"/>
  <c r="BB101" i="1"/>
  <c r="AS101" i="1"/>
  <c r="AN101" i="1"/>
  <c r="AM101" i="1"/>
  <c r="AL101" i="1"/>
  <c r="AK101" i="1"/>
  <c r="Y101" i="1"/>
  <c r="T101" i="1"/>
  <c r="BN101" i="1" s="1"/>
  <c r="Q101" i="1"/>
  <c r="BK101" i="1" s="1"/>
  <c r="P101" i="1"/>
  <c r="BJ101" i="1" s="1"/>
  <c r="O101" i="1"/>
  <c r="BI101" i="1" s="1"/>
  <c r="N101" i="1"/>
  <c r="M101" i="1"/>
  <c r="AJ101" i="1" s="1"/>
  <c r="L101" i="1"/>
  <c r="AI101" i="1" s="1"/>
  <c r="K101" i="1"/>
  <c r="AH101" i="1" s="1"/>
  <c r="J101" i="1"/>
  <c r="AG101" i="1" s="1"/>
  <c r="I101" i="1"/>
  <c r="AF101" i="1" s="1"/>
  <c r="H101" i="1"/>
  <c r="AE101" i="1" s="1"/>
  <c r="G101" i="1"/>
  <c r="BA101" i="1" s="1"/>
  <c r="F101" i="1"/>
  <c r="AZ101" i="1" s="1"/>
  <c r="E101" i="1"/>
  <c r="AY101" i="1" s="1"/>
  <c r="D101" i="1"/>
  <c r="AX101" i="1" s="1"/>
  <c r="C101" i="1"/>
  <c r="R101" i="1" s="1"/>
  <c r="B101" i="1"/>
  <c r="AV101" i="1" s="1"/>
  <c r="A101" i="1"/>
  <c r="B114" i="32"/>
  <c r="B113" i="32"/>
  <c r="A99" i="19"/>
  <c r="B98" i="19"/>
  <c r="AL98" i="19" s="1"/>
  <c r="AY98" i="19" s="1"/>
  <c r="A98" i="19"/>
  <c r="J4" i="29" s="1"/>
  <c r="DE99" i="18"/>
  <c r="A99" i="18"/>
  <c r="B127" i="4"/>
  <c r="B126" i="4"/>
  <c r="V99" i="35"/>
  <c r="AR99" i="35" s="1"/>
  <c r="S99" i="35"/>
  <c r="P99" i="35"/>
  <c r="AL99" i="35" s="1"/>
  <c r="M99" i="35"/>
  <c r="AI99" i="35" s="1"/>
  <c r="J99" i="35"/>
  <c r="H99" i="35"/>
  <c r="G99" i="35"/>
  <c r="AC99" i="35" s="1"/>
  <c r="D99" i="35"/>
  <c r="V98" i="35"/>
  <c r="T98" i="35"/>
  <c r="S98" i="35"/>
  <c r="P98" i="35"/>
  <c r="M98" i="35"/>
  <c r="K98" i="35"/>
  <c r="J98" i="35"/>
  <c r="G98" i="35"/>
  <c r="E98" i="35"/>
  <c r="D98" i="35"/>
  <c r="BP100" i="13"/>
  <c r="AS100" i="13"/>
  <c r="AL100" i="13"/>
  <c r="AK100" i="13"/>
  <c r="Q100" i="13"/>
  <c r="P100" i="13"/>
  <c r="O100" i="13"/>
  <c r="N100" i="13"/>
  <c r="M100" i="13"/>
  <c r="AJ100" i="13" s="1"/>
  <c r="L100" i="13"/>
  <c r="K100" i="13"/>
  <c r="AH100" i="13" s="1"/>
  <c r="J100" i="13"/>
  <c r="I100" i="13"/>
  <c r="H100" i="13"/>
  <c r="AE100" i="13" s="1"/>
  <c r="G100" i="13"/>
  <c r="F100" i="13"/>
  <c r="AC100" i="13" s="1"/>
  <c r="E100" i="13"/>
  <c r="D100" i="13"/>
  <c r="C100" i="13"/>
  <c r="B100" i="13"/>
  <c r="A100" i="13"/>
  <c r="BS100" i="13" s="1"/>
  <c r="BP99" i="13"/>
  <c r="AS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99" i="13"/>
  <c r="BS99" i="13" s="1"/>
  <c r="BP100" i="12"/>
  <c r="AS100" i="12"/>
  <c r="AD100" i="12"/>
  <c r="Q100" i="12"/>
  <c r="P100" i="12"/>
  <c r="AM100" i="12" s="1"/>
  <c r="O100" i="12"/>
  <c r="N100" i="12"/>
  <c r="M100" i="12"/>
  <c r="L100" i="12"/>
  <c r="K100" i="12"/>
  <c r="J100" i="12"/>
  <c r="I100" i="12"/>
  <c r="H100" i="12"/>
  <c r="G100" i="12"/>
  <c r="F100" i="12"/>
  <c r="AC100" i="12" s="1"/>
  <c r="E100" i="12"/>
  <c r="D100" i="12"/>
  <c r="C100" i="12"/>
  <c r="B100" i="12"/>
  <c r="A100" i="12"/>
  <c r="BS100" i="12" s="1"/>
  <c r="BP99" i="12"/>
  <c r="AS99" i="12"/>
  <c r="Q99" i="12"/>
  <c r="P99" i="12"/>
  <c r="Q98" i="35" s="1"/>
  <c r="O99" i="12"/>
  <c r="AL100" i="12" s="1"/>
  <c r="N99" i="12"/>
  <c r="M99" i="12"/>
  <c r="L99" i="12"/>
  <c r="AI100" i="12" s="1"/>
  <c r="K99" i="12"/>
  <c r="J99" i="12"/>
  <c r="I99" i="12"/>
  <c r="H99" i="12"/>
  <c r="G99" i="12"/>
  <c r="F99" i="12"/>
  <c r="E99" i="12"/>
  <c r="D99" i="12"/>
  <c r="C99" i="12"/>
  <c r="B99" i="12"/>
  <c r="A99" i="12"/>
  <c r="BS99" i="12" s="1"/>
  <c r="BP100" i="11"/>
  <c r="AS100" i="11"/>
  <c r="AM100" i="11"/>
  <c r="Q100" i="11"/>
  <c r="P100" i="11"/>
  <c r="O100" i="11"/>
  <c r="N100" i="11"/>
  <c r="AK100" i="11" s="1"/>
  <c r="M100" i="11"/>
  <c r="L100" i="11"/>
  <c r="AI100" i="11" s="1"/>
  <c r="K100" i="11"/>
  <c r="J100" i="11"/>
  <c r="I100" i="11"/>
  <c r="H100" i="11"/>
  <c r="AE100" i="11" s="1"/>
  <c r="G100" i="11"/>
  <c r="AD100" i="11" s="1"/>
  <c r="F100" i="11"/>
  <c r="AC100" i="11" s="1"/>
  <c r="E100" i="11"/>
  <c r="D100" i="11"/>
  <c r="C100" i="11"/>
  <c r="B100" i="11"/>
  <c r="A100" i="11"/>
  <c r="BS100" i="11" s="1"/>
  <c r="BP99" i="11"/>
  <c r="AS99" i="11"/>
  <c r="Q99" i="11"/>
  <c r="P99" i="11"/>
  <c r="N98" i="35" s="1"/>
  <c r="O99" i="11"/>
  <c r="AL100" i="11" s="1"/>
  <c r="N99" i="11"/>
  <c r="M99" i="11"/>
  <c r="AJ100" i="11" s="1"/>
  <c r="L99" i="11"/>
  <c r="K99" i="11"/>
  <c r="J99" i="11"/>
  <c r="I99" i="11"/>
  <c r="H99" i="11"/>
  <c r="G99" i="11"/>
  <c r="F99" i="11"/>
  <c r="E99" i="11"/>
  <c r="D99" i="11"/>
  <c r="C99" i="11"/>
  <c r="B99" i="11"/>
  <c r="A99" i="11"/>
  <c r="BS99" i="11" s="1"/>
  <c r="BP100" i="10"/>
  <c r="AS100" i="10"/>
  <c r="Q100" i="10"/>
  <c r="P100" i="10"/>
  <c r="O100" i="10"/>
  <c r="N100" i="10"/>
  <c r="M100" i="10"/>
  <c r="AJ100" i="10" s="1"/>
  <c r="L100" i="10"/>
  <c r="AI100" i="10" s="1"/>
  <c r="K100" i="10"/>
  <c r="J100" i="10"/>
  <c r="AG100" i="10" s="1"/>
  <c r="I100" i="10"/>
  <c r="AF100" i="10" s="1"/>
  <c r="H100" i="10"/>
  <c r="G100" i="10"/>
  <c r="AD100" i="10" s="1"/>
  <c r="F100" i="10"/>
  <c r="AC100" i="10" s="1"/>
  <c r="E100" i="10"/>
  <c r="D100" i="10"/>
  <c r="C100" i="10"/>
  <c r="B100" i="10"/>
  <c r="A100" i="10"/>
  <c r="BS100" i="10" s="1"/>
  <c r="BP99" i="10"/>
  <c r="AS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99" i="10"/>
  <c r="BS99" i="10" s="1"/>
  <c r="BP100" i="8"/>
  <c r="AS100" i="8"/>
  <c r="AK100" i="8"/>
  <c r="AJ100" i="8"/>
  <c r="Q100" i="8"/>
  <c r="P100" i="8"/>
  <c r="AM100" i="8" s="1"/>
  <c r="O100" i="8"/>
  <c r="N100" i="8"/>
  <c r="M100" i="8"/>
  <c r="L100" i="8"/>
  <c r="AI100" i="8" s="1"/>
  <c r="K100" i="8"/>
  <c r="J100" i="8"/>
  <c r="I100" i="8"/>
  <c r="H100" i="8"/>
  <c r="AE100" i="8" s="1"/>
  <c r="G100" i="8"/>
  <c r="AD100" i="8" s="1"/>
  <c r="F100" i="8"/>
  <c r="AC100" i="8" s="1"/>
  <c r="E100" i="8"/>
  <c r="D100" i="8"/>
  <c r="C100" i="8"/>
  <c r="B100" i="8"/>
  <c r="A100" i="8"/>
  <c r="BS100" i="8" s="1"/>
  <c r="BP99" i="8"/>
  <c r="AS99" i="8"/>
  <c r="Q99" i="8"/>
  <c r="P99" i="8"/>
  <c r="O99" i="8"/>
  <c r="AL99" i="8" s="1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99" i="8"/>
  <c r="BS99" i="8" s="1"/>
  <c r="BP100" i="6"/>
  <c r="AS100" i="6"/>
  <c r="Q100" i="6"/>
  <c r="P100" i="6"/>
  <c r="AM100" i="6" s="1"/>
  <c r="O100" i="6"/>
  <c r="N100" i="6"/>
  <c r="M100" i="6"/>
  <c r="L100" i="6"/>
  <c r="K100" i="6"/>
  <c r="AH100" i="6" s="1"/>
  <c r="J100" i="6"/>
  <c r="AG100" i="6" s="1"/>
  <c r="I100" i="6"/>
  <c r="AF100" i="6" s="1"/>
  <c r="H100" i="6"/>
  <c r="G100" i="6"/>
  <c r="AD100" i="6" s="1"/>
  <c r="F100" i="6"/>
  <c r="AC100" i="6" s="1"/>
  <c r="E100" i="6"/>
  <c r="D100" i="6"/>
  <c r="C100" i="6"/>
  <c r="B100" i="6"/>
  <c r="A100" i="6"/>
  <c r="BS100" i="6" s="1"/>
  <c r="BP99" i="6"/>
  <c r="AS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BS99" i="6" s="1"/>
  <c r="BP100" i="1"/>
  <c r="AS100" i="1"/>
  <c r="AL100" i="1"/>
  <c r="Q100" i="1"/>
  <c r="P100" i="1"/>
  <c r="O100" i="1"/>
  <c r="N100" i="1"/>
  <c r="M100" i="1"/>
  <c r="AJ100" i="1" s="1"/>
  <c r="L100" i="1"/>
  <c r="AI100" i="1" s="1"/>
  <c r="K100" i="1"/>
  <c r="AH100" i="1" s="1"/>
  <c r="J100" i="1"/>
  <c r="I100" i="1"/>
  <c r="AF100" i="1" s="1"/>
  <c r="H100" i="1"/>
  <c r="AE100" i="1" s="1"/>
  <c r="G100" i="1"/>
  <c r="F100" i="1"/>
  <c r="E100" i="1"/>
  <c r="D100" i="1"/>
  <c r="C100" i="1"/>
  <c r="B100" i="1"/>
  <c r="A100" i="1"/>
  <c r="C114" i="32" s="1"/>
  <c r="AC114" i="32" s="1"/>
  <c r="BP99" i="1"/>
  <c r="AS99" i="1"/>
  <c r="AI99" i="1"/>
  <c r="Q99" i="1"/>
  <c r="P99" i="1"/>
  <c r="B98" i="35" s="1"/>
  <c r="O99" i="1"/>
  <c r="N99" i="1"/>
  <c r="AK99" i="1" s="1"/>
  <c r="M99" i="1"/>
  <c r="AJ99" i="1" s="1"/>
  <c r="L99" i="1"/>
  <c r="K99" i="1"/>
  <c r="J99" i="1"/>
  <c r="AG99" i="1" s="1"/>
  <c r="I99" i="1"/>
  <c r="H99" i="1"/>
  <c r="G99" i="1"/>
  <c r="F99" i="1"/>
  <c r="E99" i="1"/>
  <c r="D99" i="1"/>
  <c r="C99" i="1"/>
  <c r="B99" i="1"/>
  <c r="A99" i="1"/>
  <c r="B98" i="22" s="1"/>
  <c r="J20" i="29"/>
  <c r="B112" i="32"/>
  <c r="A97" i="19"/>
  <c r="A98" i="18"/>
  <c r="B125" i="4"/>
  <c r="BP98" i="13"/>
  <c r="AS98" i="13"/>
  <c r="BP98" i="12"/>
  <c r="AS98" i="12"/>
  <c r="BP98" i="11"/>
  <c r="AS98" i="11"/>
  <c r="BP98" i="10"/>
  <c r="AS98" i="10"/>
  <c r="BP98" i="8"/>
  <c r="AS98" i="8"/>
  <c r="BP98" i="6"/>
  <c r="AS98" i="6"/>
  <c r="BP98" i="1"/>
  <c r="AS98" i="1"/>
  <c r="D98" i="1"/>
  <c r="Q98" i="1"/>
  <c r="AN99" i="1" s="1"/>
  <c r="P98" i="1"/>
  <c r="O98" i="1"/>
  <c r="AL99" i="1" s="1"/>
  <c r="N98" i="1"/>
  <c r="M98" i="1"/>
  <c r="L98" i="1"/>
  <c r="K98" i="1"/>
  <c r="J98" i="1"/>
  <c r="I98" i="1"/>
  <c r="H98" i="1"/>
  <c r="G98" i="1"/>
  <c r="F98" i="1"/>
  <c r="E98" i="1"/>
  <c r="C98" i="1"/>
  <c r="B98" i="1"/>
  <c r="Q98" i="13"/>
  <c r="O98" i="13"/>
  <c r="Q98" i="12"/>
  <c r="O98" i="12"/>
  <c r="AL99" i="12" s="1"/>
  <c r="A98" i="12"/>
  <c r="BS98" i="12" s="1"/>
  <c r="Q98" i="11"/>
  <c r="O98" i="11"/>
  <c r="AL99" i="11" s="1"/>
  <c r="A98" i="11"/>
  <c r="BS98" i="11" s="1"/>
  <c r="Q98" i="10"/>
  <c r="O98" i="10"/>
  <c r="A98" i="10"/>
  <c r="BS98" i="10" s="1"/>
  <c r="Q98" i="8"/>
  <c r="O98" i="8"/>
  <c r="A98" i="8"/>
  <c r="BS98" i="8" s="1"/>
  <c r="Q98" i="6"/>
  <c r="O98" i="6"/>
  <c r="AL99" i="6" s="1"/>
  <c r="J114" i="32" a="1"/>
  <c r="J113" i="32" a="1"/>
  <c r="I114" i="32" a="1"/>
  <c r="H113" i="32" a="1"/>
  <c r="I113" i="32" a="1"/>
  <c r="J112" i="32" a="1"/>
  <c r="E100" i="19" l="1"/>
  <c r="V101" i="23"/>
  <c r="D100" i="19"/>
  <c r="M101" i="23"/>
  <c r="F100" i="19"/>
  <c r="AM100" i="19" s="1"/>
  <c r="O128" i="17" a="1"/>
  <c r="O128" i="17" s="1"/>
  <c r="AD128" i="17"/>
  <c r="AT128" i="17"/>
  <c r="Q128" i="17"/>
  <c r="AE128" i="17"/>
  <c r="R128" i="17"/>
  <c r="T128" i="17"/>
  <c r="AG128" i="17"/>
  <c r="U128" i="17"/>
  <c r="AH128" i="17"/>
  <c r="V128" i="17"/>
  <c r="AI128" i="17"/>
  <c r="W128" i="17"/>
  <c r="AJ128" i="17"/>
  <c r="X128" i="17"/>
  <c r="AK128" i="17"/>
  <c r="Y128" i="17"/>
  <c r="AL128" i="17"/>
  <c r="AU128" i="17"/>
  <c r="Z128" i="17"/>
  <c r="AM128" i="17"/>
  <c r="S128" i="17"/>
  <c r="O128" i="16" a="1"/>
  <c r="O128" i="16" s="1"/>
  <c r="AD128" i="16"/>
  <c r="AT128" i="16"/>
  <c r="Q128" i="16"/>
  <c r="AE128" i="16"/>
  <c r="R128" i="16"/>
  <c r="T128" i="16"/>
  <c r="AG128" i="16"/>
  <c r="U128" i="16"/>
  <c r="AH128" i="16"/>
  <c r="V128" i="16"/>
  <c r="AI128" i="16"/>
  <c r="W128" i="16"/>
  <c r="AJ128" i="16"/>
  <c r="X128" i="16"/>
  <c r="AK128" i="16"/>
  <c r="Y128" i="16"/>
  <c r="AL128" i="16"/>
  <c r="AU128" i="16"/>
  <c r="Z128" i="16"/>
  <c r="AM128" i="16"/>
  <c r="S128" i="16"/>
  <c r="AE128" i="15"/>
  <c r="R128" i="15"/>
  <c r="O128" i="15" a="1"/>
  <c r="O128" i="15" s="1"/>
  <c r="AD128" i="15"/>
  <c r="AT128" i="15"/>
  <c r="Q128" i="15"/>
  <c r="AQ128" i="15" s="1"/>
  <c r="T128" i="15"/>
  <c r="AG128" i="15"/>
  <c r="U128" i="15"/>
  <c r="AH128" i="15"/>
  <c r="V128" i="15"/>
  <c r="AI128" i="15"/>
  <c r="W128" i="15"/>
  <c r="AJ128" i="15"/>
  <c r="X128" i="15"/>
  <c r="AK128" i="15"/>
  <c r="Y128" i="15"/>
  <c r="AL128" i="15"/>
  <c r="AU128" i="15"/>
  <c r="Z128" i="15"/>
  <c r="AM128" i="15"/>
  <c r="S128" i="15"/>
  <c r="O128" i="14" a="1"/>
  <c r="O128" i="14" s="1"/>
  <c r="AD128" i="14"/>
  <c r="AT128" i="14"/>
  <c r="Q128" i="14"/>
  <c r="AE128" i="14"/>
  <c r="R128" i="14"/>
  <c r="T128" i="14"/>
  <c r="AG128" i="14"/>
  <c r="U128" i="14"/>
  <c r="AH128" i="14"/>
  <c r="V128" i="14"/>
  <c r="AI128" i="14"/>
  <c r="W128" i="14"/>
  <c r="AJ128" i="14"/>
  <c r="X128" i="14"/>
  <c r="AK128" i="14"/>
  <c r="Y128" i="14"/>
  <c r="AL128" i="14"/>
  <c r="AU128" i="14"/>
  <c r="Z128" i="14"/>
  <c r="AM128" i="14"/>
  <c r="S128" i="14"/>
  <c r="D128" i="5"/>
  <c r="AS128" i="5" s="1"/>
  <c r="R101" i="8"/>
  <c r="S101" i="8"/>
  <c r="T101" i="8"/>
  <c r="BT101" i="8"/>
  <c r="G128" i="5" a="1"/>
  <c r="G128" i="5" s="1"/>
  <c r="AF128" i="5" s="1"/>
  <c r="U101" i="8"/>
  <c r="BD101" i="8"/>
  <c r="BU101" i="8"/>
  <c r="W101" i="8"/>
  <c r="AN101" i="8"/>
  <c r="BE101" i="8"/>
  <c r="BV101" i="8"/>
  <c r="H128" i="5" a="1"/>
  <c r="H128" i="5" s="1"/>
  <c r="O128" i="5" s="1" a="1"/>
  <c r="O128" i="5" s="1"/>
  <c r="Y101" i="8"/>
  <c r="AB128" i="5" s="1"/>
  <c r="BF101" i="8"/>
  <c r="I128" i="5" a="1"/>
  <c r="I128" i="5" s="1"/>
  <c r="Z101" i="8"/>
  <c r="J128" i="5" a="1"/>
  <c r="J128" i="5" s="1"/>
  <c r="V128" i="5" s="1"/>
  <c r="AA101" i="8"/>
  <c r="BH101" i="8"/>
  <c r="BY101" i="8"/>
  <c r="K128" i="5" a="1"/>
  <c r="K128" i="5" s="1"/>
  <c r="CB101" i="8"/>
  <c r="M128" i="5" a="1"/>
  <c r="M128" i="5" s="1"/>
  <c r="N128" i="5" a="1"/>
  <c r="N128" i="5" s="1"/>
  <c r="AU128" i="5" s="1"/>
  <c r="AD128" i="5"/>
  <c r="AT128" i="5"/>
  <c r="Q128" i="5"/>
  <c r="AG128" i="5"/>
  <c r="T128" i="5"/>
  <c r="U128" i="5"/>
  <c r="AH128" i="5"/>
  <c r="AE128" i="5"/>
  <c r="R128" i="5"/>
  <c r="W128" i="5"/>
  <c r="AJ128" i="5"/>
  <c r="Y128" i="5"/>
  <c r="AL128" i="5"/>
  <c r="Z128" i="5"/>
  <c r="AM128" i="5"/>
  <c r="S128" i="5"/>
  <c r="AK128" i="5"/>
  <c r="Z127" i="5"/>
  <c r="AU127" i="5"/>
  <c r="AM127" i="5"/>
  <c r="AL127" i="5"/>
  <c r="Y127" i="5"/>
  <c r="X127" i="5"/>
  <c r="AK127" i="5"/>
  <c r="AI127" i="5"/>
  <c r="V127" i="5"/>
  <c r="AH127" i="5"/>
  <c r="U127" i="5"/>
  <c r="AG127" i="5"/>
  <c r="T127" i="5"/>
  <c r="AF127" i="5"/>
  <c r="S127" i="5"/>
  <c r="AE127" i="5"/>
  <c r="R127" i="5"/>
  <c r="AT127" i="5"/>
  <c r="AD127" i="5"/>
  <c r="AR127" i="5" s="1"/>
  <c r="O127" i="5" a="1"/>
  <c r="O127" i="5" s="1"/>
  <c r="Q127" i="5"/>
  <c r="AQ127" i="5" s="1"/>
  <c r="W127" i="5"/>
  <c r="O128" i="4" a="1"/>
  <c r="O128" i="4" s="1"/>
  <c r="AD128" i="4"/>
  <c r="AR128" i="4" s="1"/>
  <c r="AT128" i="4"/>
  <c r="Q128" i="4"/>
  <c r="AE128" i="4"/>
  <c r="R128" i="4"/>
  <c r="AG128" i="4"/>
  <c r="T128" i="4"/>
  <c r="V128" i="4"/>
  <c r="AI128" i="4"/>
  <c r="W128" i="4"/>
  <c r="AJ128" i="4"/>
  <c r="X128" i="4"/>
  <c r="AK128" i="4"/>
  <c r="AU128" i="4"/>
  <c r="Z128" i="4"/>
  <c r="AM128" i="4"/>
  <c r="S128" i="4"/>
  <c r="AL128" i="4"/>
  <c r="BJ100" i="35"/>
  <c r="BI100" i="35"/>
  <c r="BK100" i="35" s="1"/>
  <c r="BM100" i="35"/>
  <c r="BL100" i="35"/>
  <c r="BN100" i="35" s="1"/>
  <c r="AX100" i="35"/>
  <c r="AU100" i="35"/>
  <c r="AT100" i="35"/>
  <c r="AV100" i="35" s="1"/>
  <c r="BD100" i="35"/>
  <c r="BC100" i="35"/>
  <c r="BG100" i="35"/>
  <c r="BF100" i="35"/>
  <c r="BH100" i="35" s="1"/>
  <c r="AW100" i="35"/>
  <c r="AY100" i="35" s="1"/>
  <c r="S101" i="13"/>
  <c r="T101" i="13"/>
  <c r="BC101" i="13"/>
  <c r="BT101" i="13"/>
  <c r="U101" i="13"/>
  <c r="BU101" i="13"/>
  <c r="W101" i="13"/>
  <c r="AN101" i="13"/>
  <c r="BV101" i="13"/>
  <c r="Y101" i="13"/>
  <c r="AO101" i="13"/>
  <c r="BF101" i="13"/>
  <c r="BW101" i="13"/>
  <c r="Z101" i="13"/>
  <c r="AA101" i="13"/>
  <c r="AB101" i="13"/>
  <c r="BZ101" i="13"/>
  <c r="S101" i="12"/>
  <c r="BT101" i="12"/>
  <c r="U101" i="12"/>
  <c r="BU101" i="12"/>
  <c r="W101" i="12"/>
  <c r="AN101" i="12"/>
  <c r="BV101" i="12"/>
  <c r="Y101" i="12"/>
  <c r="AO101" i="12"/>
  <c r="BF101" i="12"/>
  <c r="BW101" i="12"/>
  <c r="Z101" i="12"/>
  <c r="BG101" i="12"/>
  <c r="AA101" i="12"/>
  <c r="AQ101" i="12"/>
  <c r="BH101" i="12"/>
  <c r="AB101" i="12"/>
  <c r="BZ101" i="12"/>
  <c r="CA101" i="12"/>
  <c r="S101" i="11"/>
  <c r="T101" i="11"/>
  <c r="BC101" i="11"/>
  <c r="BT101" i="11"/>
  <c r="U101" i="11"/>
  <c r="BU101" i="11"/>
  <c r="W101" i="11"/>
  <c r="AN101" i="11"/>
  <c r="BV101" i="11"/>
  <c r="Y101" i="11"/>
  <c r="AO101" i="11"/>
  <c r="BF101" i="11"/>
  <c r="BW101" i="11"/>
  <c r="Z101" i="11"/>
  <c r="BG101" i="11"/>
  <c r="BX101" i="11"/>
  <c r="AA101" i="11"/>
  <c r="AB101" i="11"/>
  <c r="BZ101" i="11"/>
  <c r="CA101" i="11"/>
  <c r="AZ101" i="10"/>
  <c r="BT101" i="10"/>
  <c r="U101" i="10"/>
  <c r="BU101" i="10"/>
  <c r="W101" i="10"/>
  <c r="AN101" i="10"/>
  <c r="BV101" i="10"/>
  <c r="Y101" i="10"/>
  <c r="AO101" i="10"/>
  <c r="BW101" i="10"/>
  <c r="Z101" i="10"/>
  <c r="AP101" i="10"/>
  <c r="BG101" i="10"/>
  <c r="BX101" i="10"/>
  <c r="AA101" i="10"/>
  <c r="AQ101" i="10"/>
  <c r="AB101" i="10"/>
  <c r="BZ101" i="10"/>
  <c r="CA101" i="10"/>
  <c r="CB101" i="10"/>
  <c r="S101" i="6"/>
  <c r="T101" i="6"/>
  <c r="BC101" i="6"/>
  <c r="BT101" i="6"/>
  <c r="CF101" i="6" s="1"/>
  <c r="U101" i="6"/>
  <c r="BU101" i="6"/>
  <c r="W101" i="6"/>
  <c r="AN101" i="6"/>
  <c r="BV101" i="6"/>
  <c r="Y101" i="6"/>
  <c r="AO101" i="6"/>
  <c r="BF101" i="6"/>
  <c r="BW101" i="6"/>
  <c r="Z101" i="6"/>
  <c r="BG101" i="6"/>
  <c r="AA101" i="6"/>
  <c r="AB101" i="6"/>
  <c r="BZ101" i="6"/>
  <c r="CA101" i="6"/>
  <c r="BL101" i="1"/>
  <c r="AO101" i="1"/>
  <c r="U101" i="1"/>
  <c r="W101" i="1"/>
  <c r="Z101" i="1"/>
  <c r="AA101" i="1"/>
  <c r="AQ101" i="1"/>
  <c r="AB101" i="1"/>
  <c r="AC101" i="1"/>
  <c r="AD101" i="1"/>
  <c r="AW101" i="1"/>
  <c r="S101" i="1"/>
  <c r="AD99" i="35"/>
  <c r="A100" i="26"/>
  <c r="R100" i="26" s="1"/>
  <c r="AG99" i="8"/>
  <c r="D127" i="14"/>
  <c r="AS127" i="14" s="1"/>
  <c r="AD100" i="13"/>
  <c r="AM100" i="13"/>
  <c r="AF99" i="35"/>
  <c r="D126" i="16"/>
  <c r="AS126" i="16" s="1"/>
  <c r="K99" i="35"/>
  <c r="AG99" i="35" s="1"/>
  <c r="D127" i="15"/>
  <c r="AS127" i="15" s="1"/>
  <c r="A99" i="26"/>
  <c r="A99" i="23"/>
  <c r="C113" i="32"/>
  <c r="AC113" i="32" s="1"/>
  <c r="AF100" i="13"/>
  <c r="H98" i="35"/>
  <c r="Y99" i="1"/>
  <c r="AK100" i="10"/>
  <c r="AD99" i="11"/>
  <c r="AE99" i="12"/>
  <c r="AG100" i="13"/>
  <c r="D126" i="4"/>
  <c r="AS126" i="4" s="1"/>
  <c r="D126" i="5"/>
  <c r="AS126" i="5" s="1"/>
  <c r="B99" i="19"/>
  <c r="AL99" i="19" s="1"/>
  <c r="AY99" i="19" s="1"/>
  <c r="S99" i="1"/>
  <c r="C98" i="35" s="1"/>
  <c r="Z99" i="1"/>
  <c r="T100" i="1"/>
  <c r="AL100" i="10"/>
  <c r="N99" i="35"/>
  <c r="AJ99" i="35" s="1"/>
  <c r="D126" i="14"/>
  <c r="AS126" i="14" s="1"/>
  <c r="D126" i="17"/>
  <c r="AS126" i="17" s="1"/>
  <c r="R99" i="1"/>
  <c r="R100" i="1"/>
  <c r="AK100" i="1"/>
  <c r="AL100" i="8"/>
  <c r="AM100" i="10"/>
  <c r="D127" i="4"/>
  <c r="AS127" i="4" s="1"/>
  <c r="T99" i="1"/>
  <c r="AF100" i="8"/>
  <c r="AC99" i="10"/>
  <c r="AL99" i="10"/>
  <c r="AE100" i="10"/>
  <c r="AF100" i="11"/>
  <c r="B98" i="20"/>
  <c r="AL98" i="20" s="1"/>
  <c r="AX98" i="20" s="1"/>
  <c r="A100" i="23"/>
  <c r="AM99" i="1"/>
  <c r="AM100" i="1"/>
  <c r="AG100" i="8"/>
  <c r="AG100" i="11"/>
  <c r="AJ100" i="12"/>
  <c r="A99" i="35"/>
  <c r="Q99" i="35"/>
  <c r="AM99" i="35" s="1"/>
  <c r="D127" i="16"/>
  <c r="AS127" i="16" s="1"/>
  <c r="AN100" i="1"/>
  <c r="AH100" i="8"/>
  <c r="AH100" i="11"/>
  <c r="AK100" i="12"/>
  <c r="B99" i="35"/>
  <c r="X99" i="35" s="1"/>
  <c r="AI100" i="6"/>
  <c r="AH100" i="10"/>
  <c r="AE100" i="12"/>
  <c r="AO99" i="35"/>
  <c r="AJ100" i="6"/>
  <c r="AF100" i="12"/>
  <c r="Z99" i="35"/>
  <c r="T99" i="35"/>
  <c r="AP99" i="35" s="1"/>
  <c r="B99" i="18"/>
  <c r="CG99" i="18" s="1"/>
  <c r="CS99" i="18" s="1"/>
  <c r="AK100" i="6"/>
  <c r="AG100" i="12"/>
  <c r="AK99" i="13"/>
  <c r="A98" i="35"/>
  <c r="E99" i="35"/>
  <c r="AA99" i="35" s="1"/>
  <c r="B99" i="20"/>
  <c r="AL99" i="20" s="1"/>
  <c r="AX99" i="20" s="1"/>
  <c r="AH99" i="1"/>
  <c r="AG100" i="1"/>
  <c r="AE100" i="6"/>
  <c r="AL100" i="6"/>
  <c r="AH100" i="12"/>
  <c r="AL99" i="13"/>
  <c r="AI100" i="13"/>
  <c r="D126" i="15"/>
  <c r="AS126" i="15" s="1"/>
  <c r="D127" i="17"/>
  <c r="AS127" i="17" s="1"/>
  <c r="B99" i="22"/>
  <c r="I100" i="26"/>
  <c r="H113" i="32"/>
  <c r="I114" i="32"/>
  <c r="J113" i="32"/>
  <c r="J114" i="32"/>
  <c r="I113" i="32"/>
  <c r="AN99" i="13"/>
  <c r="AN100" i="13"/>
  <c r="Y100" i="13"/>
  <c r="AB127" i="17" s="1"/>
  <c r="AG99" i="19" s="1"/>
  <c r="Z100" i="13"/>
  <c r="AA100" i="13"/>
  <c r="AB99" i="13"/>
  <c r="AB100" i="13"/>
  <c r="AN99" i="12"/>
  <c r="AN100" i="12"/>
  <c r="Y100" i="12"/>
  <c r="AB127" i="16" s="1"/>
  <c r="AB99" i="19" s="1"/>
  <c r="Z100" i="12"/>
  <c r="AA99" i="12"/>
  <c r="AA100" i="12"/>
  <c r="AB100" i="12"/>
  <c r="AN99" i="11"/>
  <c r="AN100" i="11"/>
  <c r="Y100" i="11"/>
  <c r="AB127" i="15" s="1"/>
  <c r="W99" i="19" s="1"/>
  <c r="Z100" i="11"/>
  <c r="AA100" i="11"/>
  <c r="AB99" i="11"/>
  <c r="AB100" i="11"/>
  <c r="AN99" i="10"/>
  <c r="AN100" i="10"/>
  <c r="Y100" i="10"/>
  <c r="AB127" i="14" s="1"/>
  <c r="R99" i="19" s="1"/>
  <c r="Z99" i="10"/>
  <c r="Z100" i="10"/>
  <c r="AA100" i="10"/>
  <c r="AB99" i="10"/>
  <c r="AB100" i="10"/>
  <c r="AN99" i="8"/>
  <c r="AN100" i="8"/>
  <c r="Y100" i="8"/>
  <c r="M99" i="19" s="1"/>
  <c r="Z100" i="8"/>
  <c r="AA100" i="8"/>
  <c r="AB99" i="8"/>
  <c r="AB100" i="8"/>
  <c r="AN99" i="6"/>
  <c r="AN100" i="6"/>
  <c r="Y100" i="6"/>
  <c r="AB127" i="4" s="1"/>
  <c r="H99" i="19" s="1"/>
  <c r="Z99" i="6"/>
  <c r="Z100" i="6"/>
  <c r="AA100" i="6"/>
  <c r="AB100" i="6"/>
  <c r="AO100" i="1"/>
  <c r="S100" i="1"/>
  <c r="C99" i="35" s="1"/>
  <c r="Y99" i="35" s="1"/>
  <c r="AU99" i="35" s="1"/>
  <c r="Y100" i="1"/>
  <c r="W99" i="1"/>
  <c r="AB99" i="1"/>
  <c r="Z100" i="1"/>
  <c r="AC99" i="1"/>
  <c r="AA100" i="1"/>
  <c r="AQ100" i="1"/>
  <c r="U99" i="1"/>
  <c r="AD99" i="1"/>
  <c r="AB100" i="1"/>
  <c r="AE99" i="1"/>
  <c r="AC100" i="1"/>
  <c r="AF99" i="1"/>
  <c r="AD100" i="1"/>
  <c r="U100" i="1"/>
  <c r="AA99" i="1"/>
  <c r="W100" i="1"/>
  <c r="J112" i="32"/>
  <c r="B98" i="10"/>
  <c r="Y99" i="10" s="1"/>
  <c r="AB126" i="14" s="1"/>
  <c r="R98" i="19" s="1"/>
  <c r="D125" i="16"/>
  <c r="AS125" i="16" s="1"/>
  <c r="D125" i="15"/>
  <c r="AS125" i="15" s="1"/>
  <c r="D125" i="14"/>
  <c r="AS125" i="14" s="1"/>
  <c r="D125" i="5"/>
  <c r="AS125" i="5" s="1"/>
  <c r="D98" i="12"/>
  <c r="H98" i="6"/>
  <c r="AE99" i="6" s="1"/>
  <c r="B98" i="11"/>
  <c r="Y99" i="11" s="1"/>
  <c r="AB126" i="15" s="1"/>
  <c r="W98" i="19" s="1"/>
  <c r="B98" i="13"/>
  <c r="Y99" i="13" s="1"/>
  <c r="AB126" i="17" s="1"/>
  <c r="AG98" i="19" s="1"/>
  <c r="C98" i="11"/>
  <c r="Z99" i="11" s="1"/>
  <c r="C98" i="13"/>
  <c r="C98" i="10"/>
  <c r="C98" i="12"/>
  <c r="F98" i="10"/>
  <c r="D98" i="11"/>
  <c r="AA99" i="11" s="1"/>
  <c r="E98" i="8"/>
  <c r="E98" i="11"/>
  <c r="G98" i="8"/>
  <c r="H98" i="11"/>
  <c r="AE99" i="11" s="1"/>
  <c r="D98" i="10"/>
  <c r="AA99" i="10" s="1"/>
  <c r="E98" i="10"/>
  <c r="G98" i="6"/>
  <c r="I98" i="11"/>
  <c r="B98" i="12"/>
  <c r="A98" i="13"/>
  <c r="D98" i="13"/>
  <c r="G98" i="10"/>
  <c r="AD99" i="10" s="1"/>
  <c r="G98" i="13"/>
  <c r="AD99" i="13" s="1"/>
  <c r="J98" i="13"/>
  <c r="G98" i="12"/>
  <c r="AD99" i="12" s="1"/>
  <c r="H98" i="12"/>
  <c r="M98" i="13"/>
  <c r="AJ99" i="13" s="1"/>
  <c r="N98" i="13"/>
  <c r="F98" i="11"/>
  <c r="AC99" i="11" s="1"/>
  <c r="E98" i="13"/>
  <c r="F98" i="13"/>
  <c r="AC99" i="13" s="1"/>
  <c r="H98" i="13"/>
  <c r="AE99" i="13" s="1"/>
  <c r="I98" i="13"/>
  <c r="AF99" i="13" s="1"/>
  <c r="I98" i="6"/>
  <c r="E98" i="12"/>
  <c r="F98" i="12"/>
  <c r="AC99" i="12" s="1"/>
  <c r="K98" i="13"/>
  <c r="L98" i="13"/>
  <c r="AI99" i="13" s="1"/>
  <c r="G98" i="11"/>
  <c r="P98" i="13"/>
  <c r="AM99" i="13" s="1"/>
  <c r="J98" i="11"/>
  <c r="AG99" i="11" s="1"/>
  <c r="K98" i="11"/>
  <c r="K98" i="12"/>
  <c r="AH99" i="12" s="1"/>
  <c r="H98" i="10"/>
  <c r="L98" i="11"/>
  <c r="L98" i="12"/>
  <c r="AI99" i="12" s="1"/>
  <c r="I98" i="10"/>
  <c r="AF99" i="10" s="1"/>
  <c r="M98" i="11"/>
  <c r="AJ99" i="11" s="1"/>
  <c r="M98" i="12"/>
  <c r="B98" i="8"/>
  <c r="Y99" i="8" s="1"/>
  <c r="AB126" i="5" s="1"/>
  <c r="M98" i="19" s="1"/>
  <c r="N98" i="11"/>
  <c r="N98" i="12"/>
  <c r="AK99" i="12" s="1"/>
  <c r="I98" i="12"/>
  <c r="AF99" i="12" s="1"/>
  <c r="J98" i="12"/>
  <c r="AG99" i="12" s="1"/>
  <c r="C98" i="8"/>
  <c r="Z99" i="8" s="1"/>
  <c r="D98" i="8"/>
  <c r="P98" i="11"/>
  <c r="AM99" i="11" s="1"/>
  <c r="P98" i="12"/>
  <c r="AM99" i="12" s="1"/>
  <c r="J98" i="10"/>
  <c r="AG99" i="10" s="1"/>
  <c r="A98" i="6"/>
  <c r="F98" i="8"/>
  <c r="K98" i="10"/>
  <c r="AH99" i="10" s="1"/>
  <c r="B98" i="6"/>
  <c r="C98" i="6"/>
  <c r="H98" i="8"/>
  <c r="M98" i="10"/>
  <c r="D98" i="6"/>
  <c r="N98" i="10"/>
  <c r="AK99" i="10" s="1"/>
  <c r="L98" i="10"/>
  <c r="AI99" i="10" s="1"/>
  <c r="E98" i="6"/>
  <c r="AB99" i="6" s="1"/>
  <c r="F98" i="6"/>
  <c r="AC99" i="6" s="1"/>
  <c r="P98" i="10"/>
  <c r="AM99" i="10" s="1"/>
  <c r="I98" i="8"/>
  <c r="AF99" i="8" s="1"/>
  <c r="J98" i="8"/>
  <c r="J98" i="6"/>
  <c r="K98" i="8"/>
  <c r="L98" i="8"/>
  <c r="AI99" i="8" s="1"/>
  <c r="L98" i="6"/>
  <c r="AI99" i="6" s="1"/>
  <c r="M98" i="8"/>
  <c r="AJ99" i="8" s="1"/>
  <c r="N98" i="8"/>
  <c r="K98" i="6"/>
  <c r="AH99" i="6" s="1"/>
  <c r="P98" i="8"/>
  <c r="AM99" i="8" s="1"/>
  <c r="M98" i="6"/>
  <c r="N98" i="6"/>
  <c r="AK99" i="6" s="1"/>
  <c r="P98" i="6"/>
  <c r="AM99" i="6" s="1"/>
  <c r="B97" i="35"/>
  <c r="X98" i="35" s="1"/>
  <c r="R98" i="1"/>
  <c r="AO99" i="1" s="1"/>
  <c r="T98" i="1"/>
  <c r="AQ99" i="1" s="1"/>
  <c r="U98" i="1"/>
  <c r="W98" i="1"/>
  <c r="S98" i="1"/>
  <c r="AP99" i="1" s="1"/>
  <c r="A98" i="1"/>
  <c r="F114" i="32" a="1"/>
  <c r="G112" i="32" a="1"/>
  <c r="F113" i="32" a="1"/>
  <c r="H114" i="32" a="1"/>
  <c r="F112" i="32" a="1"/>
  <c r="D114" i="32" a="1"/>
  <c r="D113" i="32" a="1"/>
  <c r="D112" i="32" a="1"/>
  <c r="I112" i="32" a="1"/>
  <c r="E114" i="32" a="1"/>
  <c r="G114" i="32" a="1"/>
  <c r="H112" i="32" a="1"/>
  <c r="G113" i="32" a="1"/>
  <c r="E113" i="32" a="1"/>
  <c r="E112" i="32" a="1"/>
  <c r="X101" i="23" l="1"/>
  <c r="W101" i="23"/>
  <c r="Y101" i="23" s="1"/>
  <c r="AQ128" i="17"/>
  <c r="AW128" i="17"/>
  <c r="AV128" i="17"/>
  <c r="AR128" i="17"/>
  <c r="AA128" i="17"/>
  <c r="AN128" i="17"/>
  <c r="AQ128" i="16"/>
  <c r="AW128" i="16"/>
  <c r="AV128" i="16"/>
  <c r="AR128" i="16"/>
  <c r="AA128" i="16"/>
  <c r="AN128" i="16"/>
  <c r="AW128" i="15"/>
  <c r="AV128" i="15"/>
  <c r="AR128" i="15"/>
  <c r="AA128" i="15"/>
  <c r="AN128" i="15"/>
  <c r="AQ128" i="14"/>
  <c r="AW128" i="14"/>
  <c r="AV128" i="14"/>
  <c r="AR128" i="14"/>
  <c r="AA128" i="14"/>
  <c r="AN128" i="14"/>
  <c r="AQ128" i="5"/>
  <c r="AT101" i="8"/>
  <c r="BQ101" i="8"/>
  <c r="BO101" i="8"/>
  <c r="AR101" i="8"/>
  <c r="AI128" i="5"/>
  <c r="CF101" i="8"/>
  <c r="BN101" i="8"/>
  <c r="AQ101" i="8"/>
  <c r="BM101" i="8"/>
  <c r="I100" i="35"/>
  <c r="AE100" i="35" s="1"/>
  <c r="AP101" i="8"/>
  <c r="BL101" i="8"/>
  <c r="AO101" i="8"/>
  <c r="AW128" i="5"/>
  <c r="AV128" i="5"/>
  <c r="AR128" i="5"/>
  <c r="AA128" i="5"/>
  <c r="AN128" i="5"/>
  <c r="AA127" i="5"/>
  <c r="AN127" i="5"/>
  <c r="AV127" i="5"/>
  <c r="AW127" i="5"/>
  <c r="AQ128" i="4"/>
  <c r="AW128" i="4"/>
  <c r="AV128" i="4"/>
  <c r="AA128" i="4"/>
  <c r="AN128" i="4"/>
  <c r="BE100" i="35"/>
  <c r="AT101" i="13"/>
  <c r="BQ101" i="13"/>
  <c r="BO101" i="13"/>
  <c r="AR101" i="13"/>
  <c r="CF101" i="13"/>
  <c r="BN101" i="13"/>
  <c r="AQ101" i="13"/>
  <c r="BM101" i="13"/>
  <c r="AP101" i="13"/>
  <c r="AT101" i="12"/>
  <c r="BQ101" i="12"/>
  <c r="BO101" i="12"/>
  <c r="AR101" i="12"/>
  <c r="CF101" i="12"/>
  <c r="BM101" i="12"/>
  <c r="AP101" i="12"/>
  <c r="BQ101" i="11"/>
  <c r="AT101" i="11"/>
  <c r="CF101" i="11"/>
  <c r="BO101" i="11"/>
  <c r="AR101" i="11"/>
  <c r="BN101" i="11"/>
  <c r="AQ101" i="11"/>
  <c r="BM101" i="11"/>
  <c r="AP101" i="11"/>
  <c r="AT101" i="10"/>
  <c r="BQ101" i="10"/>
  <c r="BO101" i="10"/>
  <c r="AR101" i="10"/>
  <c r="CF101" i="10"/>
  <c r="AT101" i="6"/>
  <c r="BQ101" i="6"/>
  <c r="BN101" i="6"/>
  <c r="AQ101" i="6"/>
  <c r="BO101" i="6"/>
  <c r="AR101" i="6"/>
  <c r="BM101" i="6"/>
  <c r="AP101" i="6"/>
  <c r="BM101" i="1"/>
  <c r="AP101" i="1"/>
  <c r="BQ101" i="1"/>
  <c r="AT101" i="1"/>
  <c r="BO101" i="1"/>
  <c r="AR101" i="1"/>
  <c r="AJ99" i="6"/>
  <c r="AA99" i="6"/>
  <c r="AK99" i="11"/>
  <c r="AB99" i="12"/>
  <c r="Y99" i="12"/>
  <c r="AB126" i="16" s="1"/>
  <c r="AB98" i="19" s="1"/>
  <c r="AF99" i="6"/>
  <c r="AF99" i="11"/>
  <c r="AJ99" i="10"/>
  <c r="AE99" i="10"/>
  <c r="AE99" i="8"/>
  <c r="Z99" i="12"/>
  <c r="AH99" i="23"/>
  <c r="BI99" i="23" s="1"/>
  <c r="AB99" i="23"/>
  <c r="B100" i="33" s="1"/>
  <c r="F100" i="33" s="1"/>
  <c r="J100" i="33" s="1"/>
  <c r="AH100" i="23"/>
  <c r="BI100" i="23" s="1"/>
  <c r="AB100" i="23"/>
  <c r="B101" i="33" s="1"/>
  <c r="F101" i="33" s="1"/>
  <c r="J101" i="33" s="1"/>
  <c r="I99" i="26"/>
  <c r="R99" i="26"/>
  <c r="AH99" i="8"/>
  <c r="AA99" i="13"/>
  <c r="AT99" i="35"/>
  <c r="AV99" i="35" s="1"/>
  <c r="AA99" i="8"/>
  <c r="AK99" i="8"/>
  <c r="AD99" i="6"/>
  <c r="U100" i="26"/>
  <c r="U101" i="33"/>
  <c r="AI99" i="11"/>
  <c r="AD99" i="8"/>
  <c r="AH99" i="11"/>
  <c r="Z99" i="13"/>
  <c r="AJ99" i="12"/>
  <c r="Y99" i="6"/>
  <c r="AB126" i="4" s="1"/>
  <c r="H98" i="19" s="1"/>
  <c r="AG99" i="13"/>
  <c r="AH99" i="13"/>
  <c r="AC99" i="8"/>
  <c r="AG99" i="6"/>
  <c r="V99" i="26"/>
  <c r="X100" i="33" s="1"/>
  <c r="H114" i="32"/>
  <c r="V100" i="26" s="1"/>
  <c r="X101" i="33" s="1"/>
  <c r="G113" i="32"/>
  <c r="G114" i="32"/>
  <c r="F113" i="32"/>
  <c r="F114" i="32"/>
  <c r="E113" i="32"/>
  <c r="E114" i="32"/>
  <c r="D113" i="32"/>
  <c r="D114" i="32"/>
  <c r="AT99" i="1"/>
  <c r="AT100" i="1"/>
  <c r="AR100" i="1"/>
  <c r="AP100" i="1"/>
  <c r="AR99" i="1"/>
  <c r="A98" i="26"/>
  <c r="R98" i="26" s="1"/>
  <c r="A98" i="23"/>
  <c r="H112" i="32"/>
  <c r="G112" i="32"/>
  <c r="I112" i="32"/>
  <c r="D112" i="32"/>
  <c r="F112" i="32"/>
  <c r="E112" i="32"/>
  <c r="B97" i="22"/>
  <c r="C112" i="32"/>
  <c r="AC112" i="32" s="1"/>
  <c r="B97" i="20"/>
  <c r="AL97" i="20" s="1"/>
  <c r="AX97" i="20" s="1"/>
  <c r="B97" i="19"/>
  <c r="AL97" i="19" s="1"/>
  <c r="AY97" i="19" s="1"/>
  <c r="A97" i="35"/>
  <c r="B98" i="18"/>
  <c r="CG98" i="18" s="1"/>
  <c r="CS98" i="18" s="1"/>
  <c r="BS98" i="13"/>
  <c r="D125" i="17"/>
  <c r="AS125" i="17" s="1"/>
  <c r="BS98" i="6"/>
  <c r="D125" i="4"/>
  <c r="AS125" i="4" s="1"/>
  <c r="T97" i="35"/>
  <c r="AP98" i="35" s="1"/>
  <c r="Q97" i="35"/>
  <c r="AM98" i="35" s="1"/>
  <c r="N97" i="35"/>
  <c r="AJ98" i="35" s="1"/>
  <c r="K97" i="35"/>
  <c r="AG98" i="35" s="1"/>
  <c r="H97" i="35"/>
  <c r="AD98" i="35" s="1"/>
  <c r="E97" i="35"/>
  <c r="AA98" i="35" s="1"/>
  <c r="C97" i="35"/>
  <c r="Y98" i="35" s="1"/>
  <c r="BA100" i="35" l="1"/>
  <c r="AZ100" i="35"/>
  <c r="BB100" i="35" s="1"/>
  <c r="U99" i="26"/>
  <c r="U100" i="33"/>
  <c r="U98" i="26"/>
  <c r="U99" i="33"/>
  <c r="I98" i="26"/>
  <c r="AH98" i="23"/>
  <c r="BI98" i="23" s="1"/>
  <c r="AB98" i="23"/>
  <c r="B99" i="33" s="1"/>
  <c r="F99" i="33" s="1"/>
  <c r="J99" i="33" s="1"/>
  <c r="V98" i="26"/>
  <c r="X99" i="33" s="1"/>
  <c r="DE98" i="18" l="1"/>
  <c r="V97" i="35" l="1"/>
  <c r="AR98" i="35" s="1"/>
  <c r="S97" i="35"/>
  <c r="AO98" i="35" s="1"/>
  <c r="P97" i="35"/>
  <c r="AL98" i="35" s="1"/>
  <c r="M97" i="35"/>
  <c r="AI98" i="35" s="1"/>
  <c r="J97" i="35"/>
  <c r="AF98" i="35" s="1"/>
  <c r="D97" i="35" l="1"/>
  <c r="Z98" i="35" s="1"/>
  <c r="G97" i="35"/>
  <c r="AC98" i="35" s="1"/>
  <c r="AT98" i="35" l="1"/>
  <c r="AU98" i="35"/>
  <c r="H16" i="29"/>
  <c r="G16" i="29"/>
  <c r="F16" i="29"/>
  <c r="E16" i="29"/>
  <c r="D16" i="29"/>
  <c r="C16" i="29"/>
  <c r="A16" i="29"/>
  <c r="AV98" i="35" l="1"/>
  <c r="P16" i="36"/>
  <c r="O16" i="36"/>
  <c r="N16" i="36"/>
  <c r="M16" i="36"/>
  <c r="L16" i="36"/>
  <c r="K16" i="36"/>
  <c r="J16" i="36"/>
  <c r="I16" i="36"/>
  <c r="H16" i="36"/>
  <c r="G16" i="36"/>
  <c r="F16" i="36"/>
  <c r="E16" i="36"/>
  <c r="AE1" i="36"/>
  <c r="AD1" i="36"/>
  <c r="AC1" i="36"/>
  <c r="AB1" i="36"/>
  <c r="AA1" i="36"/>
  <c r="Z1" i="36"/>
  <c r="Y1" i="36"/>
  <c r="X1" i="36"/>
  <c r="W1" i="36"/>
  <c r="V1" i="36"/>
  <c r="U1" i="36"/>
  <c r="T1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AO31" i="36"/>
  <c r="AN31" i="36"/>
  <c r="AE31" i="36"/>
  <c r="AD31" i="36"/>
  <c r="R31" i="36"/>
  <c r="Q31" i="36"/>
  <c r="G31" i="36"/>
  <c r="S31" i="36" s="1"/>
  <c r="AF31" i="36" s="1"/>
  <c r="F31" i="36"/>
  <c r="D27" i="36"/>
  <c r="C27" i="36"/>
  <c r="B27" i="36"/>
  <c r="D26" i="36"/>
  <c r="C26" i="36"/>
  <c r="B26" i="36"/>
  <c r="D25" i="36"/>
  <c r="C25" i="36"/>
  <c r="B25" i="36"/>
  <c r="D24" i="36"/>
  <c r="C24" i="36"/>
  <c r="B24" i="36"/>
  <c r="D23" i="36"/>
  <c r="C23" i="36"/>
  <c r="B23" i="36"/>
  <c r="D22" i="36"/>
  <c r="C22" i="36"/>
  <c r="B22" i="36"/>
  <c r="D21" i="36"/>
  <c r="C21" i="36"/>
  <c r="B21" i="36"/>
  <c r="D20" i="36"/>
  <c r="C20" i="36"/>
  <c r="B20" i="36"/>
  <c r="D19" i="36"/>
  <c r="C19" i="36"/>
  <c r="B19" i="36"/>
  <c r="D18" i="36"/>
  <c r="C18" i="36"/>
  <c r="B18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S12" i="36"/>
  <c r="S11" i="36"/>
  <c r="S10" i="36"/>
  <c r="S9" i="36"/>
  <c r="S8" i="36"/>
  <c r="S7" i="36"/>
  <c r="S6" i="36"/>
  <c r="S5" i="36"/>
  <c r="S4" i="36"/>
  <c r="S3" i="36"/>
  <c r="AE2" i="36"/>
  <c r="AD2" i="36"/>
  <c r="AC2" i="36"/>
  <c r="AB2" i="36"/>
  <c r="AA2" i="36"/>
  <c r="Z2" i="36"/>
  <c r="Y2" i="36"/>
  <c r="X2" i="36"/>
  <c r="W2" i="36"/>
  <c r="V2" i="36"/>
  <c r="U2" i="36"/>
  <c r="T2" i="36"/>
  <c r="H31" i="36" l="1"/>
  <c r="D14" i="36"/>
  <c r="H15" i="36" l="1"/>
  <c r="G15" i="36"/>
  <c r="E15" i="36"/>
  <c r="P15" i="36"/>
  <c r="O15" i="36"/>
  <c r="N15" i="36"/>
  <c r="F15" i="36"/>
  <c r="L15" i="36"/>
  <c r="J15" i="36"/>
  <c r="T31" i="36"/>
  <c r="AG31" i="36" s="1"/>
  <c r="I31" i="36"/>
  <c r="M15" i="36"/>
  <c r="K15" i="36"/>
  <c r="I15" i="36"/>
  <c r="I3" i="36" l="1"/>
  <c r="I10" i="36"/>
  <c r="I7" i="36"/>
  <c r="I4" i="36"/>
  <c r="I11" i="36"/>
  <c r="I8" i="36"/>
  <c r="I5" i="36"/>
  <c r="I6" i="36"/>
  <c r="I12" i="36"/>
  <c r="I9" i="36"/>
  <c r="N4" i="36"/>
  <c r="N11" i="36"/>
  <c r="N8" i="36"/>
  <c r="N5" i="36"/>
  <c r="N12" i="36"/>
  <c r="N9" i="36"/>
  <c r="N6" i="36"/>
  <c r="N3" i="36"/>
  <c r="N7" i="36"/>
  <c r="N10" i="36"/>
  <c r="K10" i="36"/>
  <c r="K7" i="36"/>
  <c r="K4" i="36"/>
  <c r="K11" i="36"/>
  <c r="K5" i="36"/>
  <c r="K12" i="36"/>
  <c r="K9" i="36"/>
  <c r="K3" i="36"/>
  <c r="K6" i="36"/>
  <c r="K8" i="36"/>
  <c r="U31" i="36"/>
  <c r="AH31" i="36" s="1"/>
  <c r="J31" i="36"/>
  <c r="O11" i="36"/>
  <c r="O8" i="36"/>
  <c r="O5" i="36"/>
  <c r="O9" i="36"/>
  <c r="O6" i="36"/>
  <c r="O3" i="36"/>
  <c r="O10" i="36"/>
  <c r="O4" i="36"/>
  <c r="O7" i="36"/>
  <c r="O12" i="36"/>
  <c r="P11" i="36"/>
  <c r="P8" i="36"/>
  <c r="P5" i="36"/>
  <c r="P12" i="36"/>
  <c r="P6" i="36"/>
  <c r="P3" i="36"/>
  <c r="P4" i="36"/>
  <c r="P9" i="36"/>
  <c r="P7" i="36"/>
  <c r="P10" i="36"/>
  <c r="F12" i="36"/>
  <c r="F9" i="36"/>
  <c r="F6" i="36"/>
  <c r="F3" i="36"/>
  <c r="F10" i="36"/>
  <c r="F4" i="36"/>
  <c r="F11" i="36"/>
  <c r="F7" i="36"/>
  <c r="F5" i="36"/>
  <c r="F8" i="36"/>
  <c r="E12" i="36"/>
  <c r="E9" i="36"/>
  <c r="E6" i="36"/>
  <c r="E3" i="36"/>
  <c r="E7" i="36"/>
  <c r="E4" i="36"/>
  <c r="E11" i="36"/>
  <c r="E10" i="36"/>
  <c r="E5" i="36"/>
  <c r="E8" i="36"/>
  <c r="M7" i="36"/>
  <c r="M4" i="36"/>
  <c r="M11" i="36"/>
  <c r="M8" i="36"/>
  <c r="M5" i="36"/>
  <c r="M12" i="36"/>
  <c r="M9" i="36"/>
  <c r="M6" i="36"/>
  <c r="M3" i="36"/>
  <c r="M10" i="36"/>
  <c r="J10" i="36"/>
  <c r="J7" i="36"/>
  <c r="J4" i="36"/>
  <c r="J8" i="36"/>
  <c r="J5" i="36"/>
  <c r="J11" i="36"/>
  <c r="J6" i="36"/>
  <c r="J9" i="36"/>
  <c r="J12" i="36"/>
  <c r="J3" i="36"/>
  <c r="G9" i="36"/>
  <c r="G6" i="36"/>
  <c r="G3" i="36"/>
  <c r="G10" i="36"/>
  <c r="G7" i="36"/>
  <c r="G11" i="36"/>
  <c r="G8" i="36"/>
  <c r="G4" i="36"/>
  <c r="G5" i="36"/>
  <c r="G12" i="36"/>
  <c r="L10" i="36"/>
  <c r="L7" i="36"/>
  <c r="L4" i="36"/>
  <c r="L11" i="36"/>
  <c r="L8" i="36"/>
  <c r="L12" i="36"/>
  <c r="L9" i="36"/>
  <c r="L5" i="36"/>
  <c r="L3" i="36"/>
  <c r="L6" i="36"/>
  <c r="H6" i="36"/>
  <c r="H3" i="36"/>
  <c r="H10" i="36"/>
  <c r="H7" i="36"/>
  <c r="H4" i="36"/>
  <c r="H11" i="36"/>
  <c r="H8" i="36"/>
  <c r="H5" i="36"/>
  <c r="H9" i="36"/>
  <c r="H12" i="36"/>
  <c r="D9" i="36" l="1"/>
  <c r="V31" i="36"/>
  <c r="AI31" i="36" s="1"/>
  <c r="K31" i="36"/>
  <c r="D8" i="36"/>
  <c r="D10" i="36"/>
  <c r="D11" i="36"/>
  <c r="D4" i="36"/>
  <c r="D7" i="36"/>
  <c r="D12" i="36"/>
  <c r="D5" i="36"/>
  <c r="D3" i="36"/>
  <c r="D6" i="36"/>
  <c r="T3" i="36" l="1"/>
  <c r="AD6" i="36"/>
  <c r="R11" i="36"/>
  <c r="Y10" i="36"/>
  <c r="AE10" i="36"/>
  <c r="T4" i="36"/>
  <c r="Z10" i="36"/>
  <c r="U10" i="36"/>
  <c r="AA10" i="36"/>
  <c r="AB10" i="36"/>
  <c r="AD11" i="36"/>
  <c r="X10" i="36"/>
  <c r="AD7" i="36"/>
  <c r="AB11" i="36"/>
  <c r="V11" i="36"/>
  <c r="T12" i="36"/>
  <c r="Y4" i="36"/>
  <c r="V10" i="36"/>
  <c r="X11" i="36"/>
  <c r="U3" i="36"/>
  <c r="X8" i="36"/>
  <c r="AC11" i="36"/>
  <c r="X7" i="36"/>
  <c r="W5" i="36"/>
  <c r="T9" i="36"/>
  <c r="V7" i="36"/>
  <c r="W11" i="36"/>
  <c r="AE7" i="36"/>
  <c r="R4" i="36"/>
  <c r="AD4" i="36"/>
  <c r="X4" i="36"/>
  <c r="AE4" i="36"/>
  <c r="U9" i="36"/>
  <c r="R8" i="36"/>
  <c r="AA8" i="36"/>
  <c r="AD8" i="36"/>
  <c r="AC8" i="36"/>
  <c r="V8" i="36"/>
  <c r="R6" i="36"/>
  <c r="Z5" i="36"/>
  <c r="AC10" i="36"/>
  <c r="U12" i="36"/>
  <c r="X9" i="36"/>
  <c r="R9" i="36"/>
  <c r="AE9" i="36"/>
  <c r="AA9" i="36"/>
  <c r="AB9" i="36"/>
  <c r="Y3" i="36"/>
  <c r="AC3" i="36"/>
  <c r="W9" i="36"/>
  <c r="Z9" i="36"/>
  <c r="R7" i="36"/>
  <c r="T7" i="36"/>
  <c r="AB7" i="36"/>
  <c r="AD9" i="36"/>
  <c r="R10" i="36"/>
  <c r="W10" i="36"/>
  <c r="Z3" i="36"/>
  <c r="R12" i="36"/>
  <c r="V9" i="36"/>
  <c r="V4" i="36"/>
  <c r="R5" i="36"/>
  <c r="Y5" i="36"/>
  <c r="AE8" i="36"/>
  <c r="Z11" i="36"/>
  <c r="Y11" i="36"/>
  <c r="V12" i="36"/>
  <c r="AE3" i="36"/>
  <c r="X12" i="36"/>
  <c r="T11" i="36"/>
  <c r="V5" i="36"/>
  <c r="AE11" i="36"/>
  <c r="U5" i="36"/>
  <c r="U7" i="36"/>
  <c r="W4" i="36"/>
  <c r="T8" i="36"/>
  <c r="W31" i="36"/>
  <c r="AJ31" i="36" s="1"/>
  <c r="L31" i="36"/>
  <c r="AB8" i="36"/>
  <c r="AA3" i="36"/>
  <c r="U6" i="36"/>
  <c r="V3" i="36"/>
  <c r="E30" i="36" a="1"/>
  <c r="E30" i="36" s="1"/>
  <c r="R3" i="36"/>
  <c r="D13" i="36"/>
  <c r="R13" i="36" s="1"/>
  <c r="AB6" i="36"/>
  <c r="AA12" i="36"/>
  <c r="AA4" i="36"/>
  <c r="X5" i="36"/>
  <c r="Z12" i="36"/>
  <c r="AE5" i="36"/>
  <c r="AC5" i="36"/>
  <c r="W3" i="36"/>
  <c r="Y12" i="36"/>
  <c r="Z4" i="36"/>
  <c r="AD12" i="36"/>
  <c r="Z8" i="36"/>
  <c r="X3" i="36"/>
  <c r="Y7" i="36"/>
  <c r="T10" i="36"/>
  <c r="AD10" i="36"/>
  <c r="U4" i="36"/>
  <c r="AE12" i="36"/>
  <c r="W7" i="36"/>
  <c r="AC12" i="36"/>
  <c r="W8" i="36"/>
  <c r="AB4" i="36"/>
  <c r="U8" i="36"/>
  <c r="AC6" i="36"/>
  <c r="AB5" i="36"/>
  <c r="AA7" i="36"/>
  <c r="AC4" i="36"/>
  <c r="Y9" i="36"/>
  <c r="AB12" i="36"/>
  <c r="AB3" i="36"/>
  <c r="Y6" i="36"/>
  <c r="Z7" i="36"/>
  <c r="AA11" i="36"/>
  <c r="V6" i="36"/>
  <c r="T6" i="36"/>
  <c r="T5" i="36"/>
  <c r="AC7" i="36"/>
  <c r="U11" i="36"/>
  <c r="AD3" i="36"/>
  <c r="AA6" i="36"/>
  <c r="W12" i="36"/>
  <c r="AA5" i="36"/>
  <c r="W6" i="36"/>
  <c r="AD5" i="36"/>
  <c r="AE6" i="36"/>
  <c r="Y8" i="36"/>
  <c r="X6" i="36"/>
  <c r="Z6" i="36"/>
  <c r="AC9" i="36"/>
  <c r="X31" i="36" l="1"/>
  <c r="AK31" i="36" s="1"/>
  <c r="M31" i="36"/>
  <c r="N31" i="36" l="1"/>
  <c r="Z31" i="36" s="1"/>
  <c r="AM31" i="36" s="1"/>
  <c r="Y31" i="36"/>
  <c r="AL31" i="36" s="1"/>
  <c r="AJ7" i="33" l="1"/>
  <c r="AJ8" i="33" s="1"/>
  <c r="AJ9" i="33" s="1"/>
  <c r="AJ10" i="33" s="1"/>
  <c r="AJ11" i="33" s="1"/>
  <c r="AJ12" i="33" s="1"/>
  <c r="AJ13" i="33" s="1"/>
  <c r="AJ14" i="33" s="1"/>
  <c r="AJ15" i="33" s="1"/>
  <c r="AY3" i="35" l="1"/>
  <c r="BB3" i="35" s="1"/>
  <c r="BE3" i="35" s="1"/>
  <c r="BH3" i="35" s="1"/>
  <c r="BK3" i="35" s="1"/>
  <c r="BN3" i="35" s="1"/>
  <c r="AX3" i="35"/>
  <c r="BA3" i="35" s="1"/>
  <c r="BD3" i="35" s="1"/>
  <c r="BG3" i="35" s="1"/>
  <c r="BJ3" i="35" s="1"/>
  <c r="BM3" i="35" s="1"/>
  <c r="AW3" i="35"/>
  <c r="AZ3" i="35" s="1"/>
  <c r="BC3" i="35" s="1"/>
  <c r="BF3" i="35" s="1"/>
  <c r="BI3" i="35" s="1"/>
  <c r="BL3" i="35" s="1"/>
  <c r="AE3" i="35"/>
  <c r="AH3" i="35" s="1"/>
  <c r="AK3" i="35" s="1"/>
  <c r="AN3" i="35" s="1"/>
  <c r="AQ3" i="35" s="1"/>
  <c r="AC3" i="35"/>
  <c r="AF3" i="35" s="1"/>
  <c r="AI3" i="35" s="1"/>
  <c r="AL3" i="35" s="1"/>
  <c r="AO3" i="35" s="1"/>
  <c r="AR3" i="35" s="1"/>
  <c r="AB3" i="35"/>
  <c r="AA3" i="35"/>
  <c r="AD3" i="35" s="1"/>
  <c r="AG3" i="35" s="1"/>
  <c r="AJ3" i="35" s="1"/>
  <c r="AM3" i="35" s="1"/>
  <c r="AP3" i="35" s="1"/>
  <c r="G3" i="35"/>
  <c r="J3" i="35" s="1"/>
  <c r="M3" i="35" s="1"/>
  <c r="P3" i="35" s="1"/>
  <c r="S3" i="35" s="1"/>
  <c r="V3" i="35" s="1"/>
  <c r="F3" i="35"/>
  <c r="I3" i="35" s="1"/>
  <c r="L3" i="35" s="1"/>
  <c r="O3" i="35" s="1"/>
  <c r="R3" i="35" s="1"/>
  <c r="U3" i="35" s="1"/>
  <c r="E3" i="35"/>
  <c r="H3" i="35" s="1"/>
  <c r="K3" i="35" s="1"/>
  <c r="N3" i="35" s="1"/>
  <c r="Q3" i="35" s="1"/>
  <c r="T3" i="35" s="1"/>
  <c r="E97" i="1"/>
  <c r="AB98" i="1" s="1"/>
  <c r="E97" i="6"/>
  <c r="E96" i="1"/>
  <c r="E96" i="6"/>
  <c r="AB98" i="6" l="1"/>
  <c r="E95" i="6"/>
  <c r="E95" i="1" l="1"/>
  <c r="E94" i="1" l="1"/>
  <c r="E94" i="6"/>
  <c r="E93" i="1"/>
  <c r="E93" i="6"/>
  <c r="E92" i="1"/>
  <c r="E92" i="6"/>
  <c r="E91" i="1" l="1"/>
  <c r="E91" i="6"/>
  <c r="E90" i="6" l="1"/>
  <c r="E90" i="1"/>
  <c r="E89" i="1"/>
  <c r="E89" i="6"/>
  <c r="E88" i="1"/>
  <c r="AY100" i="1" s="1"/>
  <c r="E88" i="6"/>
  <c r="AY100" i="6" s="1"/>
  <c r="E87" i="1"/>
  <c r="AY99" i="1" s="1"/>
  <c r="E87" i="6"/>
  <c r="AY99" i="6" s="1"/>
  <c r="E86" i="1"/>
  <c r="AY98" i="1" s="1"/>
  <c r="E86" i="6"/>
  <c r="AY98" i="6" s="1"/>
  <c r="E85" i="6"/>
  <c r="E84" i="6"/>
  <c r="E83" i="1"/>
  <c r="E83" i="6"/>
  <c r="E82" i="1"/>
  <c r="E82" i="6"/>
  <c r="E81" i="1"/>
  <c r="E81" i="6"/>
  <c r="E80" i="1"/>
  <c r="E80" i="6"/>
  <c r="E79" i="6"/>
  <c r="E79" i="1"/>
  <c r="E85" i="1" l="1"/>
  <c r="E84" i="1"/>
  <c r="E78" i="6"/>
  <c r="E78" i="1"/>
  <c r="E77" i="1" l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77" i="6" l="1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V96" i="35" l="1"/>
  <c r="AR97" i="35" s="1"/>
  <c r="S96" i="35"/>
  <c r="AO97" i="35" s="1"/>
  <c r="P96" i="35"/>
  <c r="AL97" i="35" s="1"/>
  <c r="M96" i="35"/>
  <c r="AI97" i="35" s="1"/>
  <c r="J96" i="35"/>
  <c r="AF97" i="35" s="1"/>
  <c r="V95" i="35"/>
  <c r="S95" i="35"/>
  <c r="P95" i="35"/>
  <c r="M95" i="35"/>
  <c r="J95" i="35"/>
  <c r="V94" i="35"/>
  <c r="S94" i="35"/>
  <c r="P94" i="35"/>
  <c r="M94" i="35"/>
  <c r="J94" i="35"/>
  <c r="V93" i="35"/>
  <c r="S93" i="35"/>
  <c r="P93" i="35"/>
  <c r="M93" i="35"/>
  <c r="J93" i="35"/>
  <c r="V92" i="35"/>
  <c r="S92" i="35"/>
  <c r="P92" i="35"/>
  <c r="M92" i="35"/>
  <c r="J92" i="35"/>
  <c r="V91" i="35"/>
  <c r="S91" i="35"/>
  <c r="P91" i="35"/>
  <c r="M91" i="35"/>
  <c r="J91" i="35"/>
  <c r="S90" i="35"/>
  <c r="P90" i="35"/>
  <c r="J90" i="35"/>
  <c r="M90" i="35"/>
  <c r="V89" i="35"/>
  <c r="S89" i="35"/>
  <c r="S88" i="35"/>
  <c r="P89" i="35"/>
  <c r="M89" i="35"/>
  <c r="J89" i="35"/>
  <c r="V88" i="35"/>
  <c r="P88" i="35"/>
  <c r="M88" i="35"/>
  <c r="J88" i="35"/>
  <c r="V87" i="35"/>
  <c r="S87" i="35"/>
  <c r="P87" i="35"/>
  <c r="M87" i="35"/>
  <c r="J87" i="35"/>
  <c r="V86" i="35"/>
  <c r="S86" i="35"/>
  <c r="P86" i="35"/>
  <c r="M86" i="35"/>
  <c r="J86" i="35"/>
  <c r="V85" i="35"/>
  <c r="S85" i="35"/>
  <c r="P85" i="35"/>
  <c r="M85" i="35"/>
  <c r="J85" i="35"/>
  <c r="V84" i="35"/>
  <c r="S84" i="35"/>
  <c r="P84" i="35"/>
  <c r="M84" i="35"/>
  <c r="J84" i="35"/>
  <c r="V83" i="35"/>
  <c r="S83" i="35"/>
  <c r="P83" i="35"/>
  <c r="M83" i="35"/>
  <c r="J83" i="35"/>
  <c r="V82" i="35"/>
  <c r="S82" i="35"/>
  <c r="P82" i="35"/>
  <c r="M82" i="35"/>
  <c r="J82" i="35"/>
  <c r="V81" i="35"/>
  <c r="S81" i="35"/>
  <c r="P81" i="35"/>
  <c r="M81" i="35"/>
  <c r="V80" i="35"/>
  <c r="S80" i="35"/>
  <c r="P80" i="35"/>
  <c r="M80" i="35"/>
  <c r="V79" i="35"/>
  <c r="S79" i="35"/>
  <c r="P79" i="35"/>
  <c r="M79" i="35"/>
  <c r="V78" i="35"/>
  <c r="S78" i="35"/>
  <c r="P78" i="35"/>
  <c r="M78" i="35"/>
  <c r="V77" i="35"/>
  <c r="S77" i="35"/>
  <c r="P77" i="35"/>
  <c r="M77" i="35"/>
  <c r="J77" i="35"/>
  <c r="G94" i="35"/>
  <c r="AL95" i="35" l="1"/>
  <c r="AI81" i="35"/>
  <c r="AL88" i="35"/>
  <c r="AO79" i="35"/>
  <c r="AL82" i="35"/>
  <c r="AI84" i="35"/>
  <c r="AO89" i="35"/>
  <c r="AI94" i="35"/>
  <c r="AF86" i="35"/>
  <c r="AO86" i="35"/>
  <c r="AL89" i="35"/>
  <c r="AO96" i="35"/>
  <c r="AL80" i="35"/>
  <c r="AO92" i="35"/>
  <c r="AO81" i="35"/>
  <c r="AF85" i="35"/>
  <c r="AI92" i="35"/>
  <c r="AL93" i="35"/>
  <c r="AL85" i="35"/>
  <c r="AL91" i="35"/>
  <c r="AF96" i="35"/>
  <c r="AL87" i="35"/>
  <c r="AR80" i="35"/>
  <c r="AO88" i="35"/>
  <c r="AF90" i="35"/>
  <c r="AR88" i="35"/>
  <c r="AI78" i="35"/>
  <c r="AO85" i="35"/>
  <c r="AF94" i="35"/>
  <c r="AI90" i="35"/>
  <c r="AO78" i="35"/>
  <c r="AR83" i="35"/>
  <c r="AR86" i="35"/>
  <c r="AI88" i="35"/>
  <c r="AF91" i="35"/>
  <c r="AO84" i="35"/>
  <c r="AO87" i="35"/>
  <c r="AR93" i="35"/>
  <c r="AL78" i="35"/>
  <c r="AF87" i="35"/>
  <c r="AR95" i="35"/>
  <c r="AR81" i="35"/>
  <c r="AR82" i="35"/>
  <c r="AI85" i="35"/>
  <c r="AR85" i="35"/>
  <c r="AO94" i="35"/>
  <c r="AL96" i="35"/>
  <c r="AR78" i="35"/>
  <c r="AL81" i="35"/>
  <c r="AI82" i="35"/>
  <c r="AF83" i="35"/>
  <c r="AO82" i="35"/>
  <c r="AO90" i="35"/>
  <c r="AI93" i="35"/>
  <c r="AR84" i="35"/>
  <c r="AF92" i="35"/>
  <c r="AI95" i="35"/>
  <c r="AL83" i="35"/>
  <c r="AL86" i="35"/>
  <c r="AR87" i="35"/>
  <c r="AF88" i="35"/>
  <c r="AI89" i="35"/>
  <c r="AR89" i="35"/>
  <c r="AI91" i="35"/>
  <c r="AL92" i="35"/>
  <c r="AO93" i="35"/>
  <c r="AR96" i="35"/>
  <c r="AL79" i="35"/>
  <c r="AO80" i="35"/>
  <c r="AF84" i="35"/>
  <c r="AO91" i="35"/>
  <c r="AL94" i="35"/>
  <c r="AO95" i="35"/>
  <c r="AI96" i="35"/>
  <c r="AL84" i="35"/>
  <c r="AR92" i="35"/>
  <c r="AR94" i="35"/>
  <c r="AR79" i="35"/>
  <c r="AI80" i="35"/>
  <c r="AI83" i="35"/>
  <c r="AF93" i="35"/>
  <c r="AI87" i="35"/>
  <c r="AF89" i="35"/>
  <c r="AL90" i="35"/>
  <c r="AF95" i="35"/>
  <c r="AI79" i="35"/>
  <c r="AO83" i="35"/>
  <c r="AI86" i="35"/>
  <c r="J80" i="35"/>
  <c r="J79" i="35"/>
  <c r="AF80" i="35" l="1"/>
  <c r="J81" i="35"/>
  <c r="J78" i="35"/>
  <c r="AF78" i="35" s="1"/>
  <c r="V90" i="35"/>
  <c r="D96" i="35"/>
  <c r="Z97" i="35" s="1"/>
  <c r="G96" i="35"/>
  <c r="AC97" i="35" s="1"/>
  <c r="G95" i="35"/>
  <c r="AC95" i="35" s="1"/>
  <c r="G92" i="35"/>
  <c r="G91" i="35"/>
  <c r="G90" i="35"/>
  <c r="G89" i="35"/>
  <c r="G88" i="35"/>
  <c r="G87" i="35"/>
  <c r="G85" i="35"/>
  <c r="G83" i="35"/>
  <c r="AC90" i="35" l="1"/>
  <c r="AC92" i="35"/>
  <c r="AC91" i="35"/>
  <c r="AC96" i="35"/>
  <c r="AR90" i="35"/>
  <c r="AR91" i="35"/>
  <c r="AC88" i="35"/>
  <c r="AC89" i="35"/>
  <c r="AF81" i="35"/>
  <c r="AF82" i="35"/>
  <c r="AF79" i="35"/>
  <c r="G93" i="35"/>
  <c r="AC93" i="35" l="1"/>
  <c r="AC94" i="35"/>
  <c r="D94" i="35" l="1"/>
  <c r="D95" i="35"/>
  <c r="D88" i="35"/>
  <c r="D83" i="35"/>
  <c r="D93" i="35"/>
  <c r="D91" i="35"/>
  <c r="D87" i="35"/>
  <c r="D92" i="35"/>
  <c r="D89" i="35"/>
  <c r="D90" i="35"/>
  <c r="D85" i="35"/>
  <c r="Z94" i="35" l="1"/>
  <c r="Z88" i="35"/>
  <c r="Z92" i="35"/>
  <c r="Z90" i="35"/>
  <c r="Z93" i="35"/>
  <c r="Z95" i="35"/>
  <c r="Z96" i="35"/>
  <c r="Z89" i="35"/>
  <c r="Z91" i="35"/>
  <c r="G82" i="35" l="1"/>
  <c r="G86" i="35"/>
  <c r="G84" i="35"/>
  <c r="AC86" i="35" l="1"/>
  <c r="AC87" i="35"/>
  <c r="AC83" i="35"/>
  <c r="AC84" i="35"/>
  <c r="AC85" i="35"/>
  <c r="D86" i="35"/>
  <c r="D84" i="35"/>
  <c r="Z86" i="35" l="1"/>
  <c r="Z87" i="35"/>
  <c r="Z84" i="35"/>
  <c r="Z85" i="35"/>
  <c r="D82" i="35"/>
  <c r="S11" i="35"/>
  <c r="V47" i="35"/>
  <c r="V67" i="35"/>
  <c r="V74" i="35"/>
  <c r="V53" i="35"/>
  <c r="V14" i="35"/>
  <c r="V44" i="35"/>
  <c r="V27" i="35"/>
  <c r="V52" i="35"/>
  <c r="V33" i="35"/>
  <c r="V12" i="35"/>
  <c r="V22" i="35"/>
  <c r="V38" i="35"/>
  <c r="V63" i="35"/>
  <c r="V30" i="35"/>
  <c r="V20" i="35"/>
  <c r="V28" i="35"/>
  <c r="V40" i="35"/>
  <c r="V15" i="35"/>
  <c r="V62" i="35"/>
  <c r="V73" i="35"/>
  <c r="V65" i="35"/>
  <c r="V39" i="35"/>
  <c r="V16" i="35"/>
  <c r="V61" i="35"/>
  <c r="S54" i="35"/>
  <c r="V68" i="35"/>
  <c r="V70" i="35"/>
  <c r="V75" i="35"/>
  <c r="V19" i="35"/>
  <c r="V31" i="35"/>
  <c r="V59" i="35"/>
  <c r="V50" i="35"/>
  <c r="V5" i="35"/>
  <c r="V45" i="35"/>
  <c r="V71" i="35"/>
  <c r="V25" i="35"/>
  <c r="V48" i="35"/>
  <c r="V18" i="35"/>
  <c r="V29" i="35"/>
  <c r="V13" i="35"/>
  <c r="V55" i="35"/>
  <c r="V17" i="35"/>
  <c r="V4" i="35"/>
  <c r="V11" i="35"/>
  <c r="V8" i="35"/>
  <c r="V35" i="35"/>
  <c r="V23" i="35"/>
  <c r="V10" i="35"/>
  <c r="V60" i="35"/>
  <c r="V36" i="35"/>
  <c r="V41" i="35"/>
  <c r="V69" i="35"/>
  <c r="S50" i="35"/>
  <c r="V9" i="35"/>
  <c r="M20" i="35"/>
  <c r="P6" i="35"/>
  <c r="AR13" i="35" l="1"/>
  <c r="AR18" i="35"/>
  <c r="AR41" i="35"/>
  <c r="AR29" i="35"/>
  <c r="AR17" i="35"/>
  <c r="AR5" i="35"/>
  <c r="AR74" i="35"/>
  <c r="AR48" i="35"/>
  <c r="AR68" i="35"/>
  <c r="AR23" i="35"/>
  <c r="AR9" i="35"/>
  <c r="AR31" i="35"/>
  <c r="AR36" i="35"/>
  <c r="AR15" i="35"/>
  <c r="AR45" i="35"/>
  <c r="AR39" i="35"/>
  <c r="AR53" i="35"/>
  <c r="AR40" i="35"/>
  <c r="AR71" i="35"/>
  <c r="AR62" i="35"/>
  <c r="AR11" i="35"/>
  <c r="AR61" i="35"/>
  <c r="AR20" i="35"/>
  <c r="AR69" i="35"/>
  <c r="AR16" i="35"/>
  <c r="AR30" i="35"/>
  <c r="AR19" i="35"/>
  <c r="AR63" i="35"/>
  <c r="AR60" i="35"/>
  <c r="AR12" i="35"/>
  <c r="Z83" i="35"/>
  <c r="AR75" i="35"/>
  <c r="AR70" i="35"/>
  <c r="AR28" i="35"/>
  <c r="AR10" i="35"/>
  <c r="AR14" i="35"/>
  <c r="V76" i="35"/>
  <c r="G79" i="35"/>
  <c r="G80" i="35"/>
  <c r="G77" i="35"/>
  <c r="G75" i="35"/>
  <c r="M5" i="35"/>
  <c r="S67" i="35"/>
  <c r="P14" i="35"/>
  <c r="M17" i="35"/>
  <c r="S17" i="35"/>
  <c r="S26" i="35"/>
  <c r="P19" i="35"/>
  <c r="P10" i="35"/>
  <c r="S30" i="35"/>
  <c r="M8" i="35"/>
  <c r="P13" i="35"/>
  <c r="S48" i="35"/>
  <c r="S59" i="35"/>
  <c r="S22" i="35"/>
  <c r="S8" i="35"/>
  <c r="P11" i="35"/>
  <c r="P8" i="35"/>
  <c r="S24" i="35"/>
  <c r="P15" i="35"/>
  <c r="S62" i="35"/>
  <c r="S36" i="35"/>
  <c r="S46" i="35"/>
  <c r="S16" i="35"/>
  <c r="P16" i="35"/>
  <c r="M27" i="35"/>
  <c r="S31" i="35"/>
  <c r="S38" i="35"/>
  <c r="V34" i="35"/>
  <c r="AR34" i="35" s="1"/>
  <c r="V7" i="35"/>
  <c r="V37" i="35"/>
  <c r="AR37" i="35" s="1"/>
  <c r="V24" i="35"/>
  <c r="AR24" i="35" s="1"/>
  <c r="V72" i="35"/>
  <c r="AR72" i="35" s="1"/>
  <c r="V26" i="35"/>
  <c r="AR26" i="35" s="1"/>
  <c r="V64" i="35"/>
  <c r="AR64" i="35" s="1"/>
  <c r="V43" i="35"/>
  <c r="V32" i="35"/>
  <c r="AR32" i="35" s="1"/>
  <c r="V21" i="35"/>
  <c r="AR21" i="35" s="1"/>
  <c r="V49" i="35"/>
  <c r="AR49" i="35" s="1"/>
  <c r="V54" i="35"/>
  <c r="AR54" i="35" s="1"/>
  <c r="S73" i="35"/>
  <c r="V58" i="35"/>
  <c r="V51" i="35"/>
  <c r="AR51" i="35" s="1"/>
  <c r="V57" i="35"/>
  <c r="V46" i="35"/>
  <c r="AR46" i="35" s="1"/>
  <c r="P12" i="35"/>
  <c r="S6" i="35"/>
  <c r="S34" i="35"/>
  <c r="S68" i="35"/>
  <c r="S37" i="35"/>
  <c r="S18" i="35"/>
  <c r="S65" i="35"/>
  <c r="S45" i="35"/>
  <c r="S32" i="35"/>
  <c r="S5" i="35"/>
  <c r="S4" i="35"/>
  <c r="S27" i="35"/>
  <c r="S19" i="35"/>
  <c r="S21" i="35"/>
  <c r="S64" i="35"/>
  <c r="P9" i="35"/>
  <c r="S33" i="35"/>
  <c r="S20" i="35"/>
  <c r="S40" i="35"/>
  <c r="S72" i="35"/>
  <c r="S29" i="35"/>
  <c r="S43" i="35"/>
  <c r="S42" i="35"/>
  <c r="S66" i="35"/>
  <c r="S14" i="35"/>
  <c r="S41" i="35"/>
  <c r="S52" i="35"/>
  <c r="S47" i="35"/>
  <c r="S35" i="35"/>
  <c r="S60" i="35"/>
  <c r="S56" i="35"/>
  <c r="S69" i="35"/>
  <c r="S44" i="35"/>
  <c r="S63" i="35"/>
  <c r="S15" i="35"/>
  <c r="S58" i="35"/>
  <c r="S10" i="35"/>
  <c r="S74" i="35"/>
  <c r="S57" i="35"/>
  <c r="S75" i="35"/>
  <c r="S13" i="35"/>
  <c r="S7" i="35"/>
  <c r="S23" i="35"/>
  <c r="S70" i="35"/>
  <c r="S61" i="35"/>
  <c r="S39" i="35"/>
  <c r="S71" i="35"/>
  <c r="S28" i="35"/>
  <c r="S25" i="35"/>
  <c r="S9" i="35"/>
  <c r="P18" i="35"/>
  <c r="P17" i="35"/>
  <c r="M36" i="35"/>
  <c r="M23" i="35"/>
  <c r="J16" i="35"/>
  <c r="J25" i="35"/>
  <c r="J32" i="35"/>
  <c r="J20" i="35"/>
  <c r="J17" i="35"/>
  <c r="M35" i="35"/>
  <c r="G16" i="35"/>
  <c r="J29" i="35"/>
  <c r="J22" i="35"/>
  <c r="M38" i="35"/>
  <c r="M33" i="35"/>
  <c r="G5" i="35"/>
  <c r="J28" i="35"/>
  <c r="J12" i="35"/>
  <c r="M31" i="35"/>
  <c r="J33" i="35"/>
  <c r="J11" i="35"/>
  <c r="J23" i="35"/>
  <c r="M11" i="35"/>
  <c r="M26" i="35"/>
  <c r="J6" i="35"/>
  <c r="J10" i="35"/>
  <c r="M29" i="35"/>
  <c r="J24" i="35"/>
  <c r="M15" i="35"/>
  <c r="J13" i="35"/>
  <c r="M12" i="35"/>
  <c r="M6" i="35"/>
  <c r="J15" i="35"/>
  <c r="M34" i="35"/>
  <c r="M25" i="35"/>
  <c r="M10" i="35"/>
  <c r="J7" i="35"/>
  <c r="J34" i="35"/>
  <c r="J31" i="35"/>
  <c r="M37" i="35"/>
  <c r="J26" i="35"/>
  <c r="J38" i="35"/>
  <c r="J37" i="35"/>
  <c r="M14" i="35"/>
  <c r="M9" i="35"/>
  <c r="J5" i="35"/>
  <c r="G54" i="35"/>
  <c r="G50" i="35"/>
  <c r="G38" i="35"/>
  <c r="M32" i="35"/>
  <c r="G73" i="35"/>
  <c r="G12" i="35"/>
  <c r="G67" i="35"/>
  <c r="G34" i="35"/>
  <c r="M13" i="35"/>
  <c r="J30" i="35"/>
  <c r="G6" i="35"/>
  <c r="G53" i="35"/>
  <c r="G39" i="35"/>
  <c r="J18" i="35"/>
  <c r="J8" i="35"/>
  <c r="G31" i="35"/>
  <c r="G63" i="35"/>
  <c r="G27" i="35"/>
  <c r="G72" i="35"/>
  <c r="J14" i="35"/>
  <c r="M22" i="35"/>
  <c r="G43" i="35"/>
  <c r="G49" i="35"/>
  <c r="G9" i="35"/>
  <c r="G24" i="35"/>
  <c r="G7" i="35"/>
  <c r="G52" i="35"/>
  <c r="G19" i="35"/>
  <c r="J35" i="35"/>
  <c r="M18" i="35"/>
  <c r="G41" i="35"/>
  <c r="G44" i="35"/>
  <c r="G57" i="35"/>
  <c r="G62" i="35"/>
  <c r="G18" i="35"/>
  <c r="G58" i="35"/>
  <c r="G22" i="35"/>
  <c r="G29" i="35"/>
  <c r="G42" i="35"/>
  <c r="G65" i="35"/>
  <c r="G15" i="35"/>
  <c r="G30" i="35"/>
  <c r="M7" i="35"/>
  <c r="G28" i="35"/>
  <c r="G17" i="35"/>
  <c r="G55" i="35"/>
  <c r="G35" i="35"/>
  <c r="G26" i="35"/>
  <c r="M16" i="35"/>
  <c r="M28" i="35"/>
  <c r="J21" i="35"/>
  <c r="G71" i="35"/>
  <c r="G70" i="35"/>
  <c r="G61" i="35"/>
  <c r="M30" i="35"/>
  <c r="G66" i="35"/>
  <c r="G13" i="35"/>
  <c r="G60" i="35"/>
  <c r="G47" i="35"/>
  <c r="J9" i="35"/>
  <c r="J19" i="35"/>
  <c r="G14" i="35"/>
  <c r="G11" i="35"/>
  <c r="G23" i="35"/>
  <c r="G21" i="35"/>
  <c r="G10" i="35"/>
  <c r="G59" i="35"/>
  <c r="G37" i="35"/>
  <c r="J27" i="35"/>
  <c r="G25" i="35"/>
  <c r="G46" i="35"/>
  <c r="G69" i="35"/>
  <c r="M24" i="35"/>
  <c r="G74" i="35"/>
  <c r="G45" i="35"/>
  <c r="G36" i="35"/>
  <c r="G64" i="35"/>
  <c r="AL17" i="35" l="1"/>
  <c r="AO68" i="35"/>
  <c r="AC42" i="35"/>
  <c r="AO31" i="35"/>
  <c r="AO74" i="35"/>
  <c r="AO63" i="35"/>
  <c r="AL12" i="35"/>
  <c r="AI28" i="35"/>
  <c r="AI9" i="35"/>
  <c r="AF34" i="35"/>
  <c r="AO35" i="35"/>
  <c r="AO37" i="35"/>
  <c r="AO25" i="35"/>
  <c r="AL14" i="35"/>
  <c r="AF29" i="35"/>
  <c r="AI26" i="35"/>
  <c r="AF23" i="35"/>
  <c r="AF14" i="35"/>
  <c r="AO18" i="35"/>
  <c r="AC50" i="35"/>
  <c r="AC13" i="35"/>
  <c r="AC45" i="35"/>
  <c r="AC10" i="35"/>
  <c r="AC27" i="35"/>
  <c r="AO33" i="35"/>
  <c r="AC54" i="35"/>
  <c r="AF15" i="35"/>
  <c r="AO23" i="35"/>
  <c r="AC24" i="35"/>
  <c r="AI13" i="35"/>
  <c r="AI6" i="35"/>
  <c r="AO19" i="35"/>
  <c r="AC66" i="35"/>
  <c r="AO7" i="35"/>
  <c r="AI30" i="35"/>
  <c r="AC35" i="35"/>
  <c r="AO44" i="35"/>
  <c r="AF24" i="35"/>
  <c r="AI35" i="35"/>
  <c r="AC29" i="35"/>
  <c r="AF10" i="35"/>
  <c r="AF19" i="35"/>
  <c r="AC70" i="35"/>
  <c r="AC17" i="35"/>
  <c r="AF35" i="35"/>
  <c r="AC39" i="35"/>
  <c r="AC73" i="35"/>
  <c r="AF6" i="35"/>
  <c r="AF17" i="35"/>
  <c r="AI37" i="35"/>
  <c r="AO42" i="35"/>
  <c r="AF27" i="35"/>
  <c r="AO75" i="35"/>
  <c r="AC22" i="35"/>
  <c r="AO20" i="35"/>
  <c r="AC64" i="35"/>
  <c r="AL11" i="35"/>
  <c r="AO58" i="35"/>
  <c r="AO41" i="35"/>
  <c r="AO22" i="35"/>
  <c r="AC59" i="35"/>
  <c r="AC47" i="35"/>
  <c r="AI7" i="35"/>
  <c r="AC72" i="35"/>
  <c r="AC6" i="35"/>
  <c r="AC38" i="35"/>
  <c r="AF11" i="35"/>
  <c r="AF16" i="35"/>
  <c r="AL18" i="35"/>
  <c r="AO46" i="35"/>
  <c r="AL15" i="35"/>
  <c r="AI10" i="35"/>
  <c r="AF33" i="35"/>
  <c r="AC30" i="35"/>
  <c r="AF30" i="35"/>
  <c r="AI25" i="35"/>
  <c r="AO71" i="35"/>
  <c r="AO29" i="35"/>
  <c r="AO64" i="35"/>
  <c r="AC80" i="35"/>
  <c r="AO5" i="35"/>
  <c r="AI12" i="35"/>
  <c r="AI33" i="35"/>
  <c r="AO39" i="35"/>
  <c r="AC11" i="35"/>
  <c r="AC67" i="35"/>
  <c r="AI14" i="35"/>
  <c r="AO10" i="35"/>
  <c r="AO32" i="35"/>
  <c r="AC25" i="35"/>
  <c r="AC14" i="35"/>
  <c r="AC55" i="35"/>
  <c r="AI18" i="35"/>
  <c r="AO9" i="35"/>
  <c r="AO27" i="35"/>
  <c r="AO73" i="35"/>
  <c r="AO17" i="35"/>
  <c r="AC36" i="35"/>
  <c r="AC37" i="35"/>
  <c r="AF9" i="35"/>
  <c r="AC71" i="35"/>
  <c r="AC28" i="35"/>
  <c r="AC58" i="35"/>
  <c r="AC19" i="35"/>
  <c r="AC53" i="35"/>
  <c r="AI32" i="35"/>
  <c r="AF31" i="35"/>
  <c r="AI11" i="35"/>
  <c r="AF32" i="35"/>
  <c r="AO28" i="35"/>
  <c r="AO57" i="35"/>
  <c r="AO72" i="35"/>
  <c r="AO62" i="35"/>
  <c r="AO67" i="35"/>
  <c r="AR22" i="35"/>
  <c r="AF25" i="35"/>
  <c r="AO43" i="35"/>
  <c r="AR73" i="35"/>
  <c r="AO36" i="35"/>
  <c r="AL13" i="35"/>
  <c r="AO11" i="35"/>
  <c r="AO70" i="35"/>
  <c r="AO60" i="35"/>
  <c r="AO14" i="35"/>
  <c r="AO45" i="35"/>
  <c r="AI8" i="35"/>
  <c r="AR38" i="35"/>
  <c r="AC60" i="35"/>
  <c r="AO65" i="35"/>
  <c r="AO59" i="35"/>
  <c r="AR65" i="35"/>
  <c r="AR35" i="35"/>
  <c r="AC18" i="35"/>
  <c r="AI34" i="35"/>
  <c r="AF12" i="35"/>
  <c r="AI36" i="35"/>
  <c r="AO34" i="35"/>
  <c r="AO48" i="35"/>
  <c r="AO30" i="35"/>
  <c r="AF20" i="35"/>
  <c r="AC7" i="35"/>
  <c r="AC15" i="35"/>
  <c r="AO21" i="35"/>
  <c r="AR58" i="35"/>
  <c r="AO38" i="35"/>
  <c r="AO8" i="35"/>
  <c r="AL10" i="35"/>
  <c r="AR47" i="35"/>
  <c r="AF21" i="35"/>
  <c r="AC62" i="35"/>
  <c r="AL16" i="35"/>
  <c r="AO24" i="35"/>
  <c r="AR27" i="35"/>
  <c r="AC74" i="35"/>
  <c r="AI23" i="35"/>
  <c r="AI24" i="35"/>
  <c r="AI16" i="35"/>
  <c r="AC63" i="35"/>
  <c r="AC23" i="35"/>
  <c r="AC26" i="35"/>
  <c r="AC44" i="35"/>
  <c r="AO66" i="35"/>
  <c r="AO6" i="35"/>
  <c r="AL19" i="35"/>
  <c r="AR76" i="35"/>
  <c r="AR77" i="35"/>
  <c r="AR25" i="35"/>
  <c r="AF7" i="35"/>
  <c r="AI31" i="35"/>
  <c r="AF28" i="35"/>
  <c r="AC65" i="35"/>
  <c r="AC31" i="35"/>
  <c r="AF13" i="35"/>
  <c r="AI38" i="35"/>
  <c r="AO15" i="35"/>
  <c r="AO26" i="35"/>
  <c r="AC75" i="35"/>
  <c r="AF8" i="35"/>
  <c r="AI15" i="35"/>
  <c r="AF22" i="35"/>
  <c r="AO47" i="35"/>
  <c r="AL9" i="35"/>
  <c r="AR52" i="35"/>
  <c r="AC46" i="35"/>
  <c r="AR55" i="35"/>
  <c r="AR50" i="35"/>
  <c r="AC43" i="35"/>
  <c r="AF18" i="35"/>
  <c r="AC12" i="35"/>
  <c r="AF38" i="35"/>
  <c r="AI29" i="35"/>
  <c r="AC16" i="35"/>
  <c r="AO69" i="35"/>
  <c r="AR8" i="35"/>
  <c r="AC61" i="35"/>
  <c r="AF26" i="35"/>
  <c r="AO61" i="35"/>
  <c r="AO40" i="35"/>
  <c r="AO16" i="35"/>
  <c r="AI17" i="35"/>
  <c r="AR44" i="35"/>
  <c r="AR33" i="35"/>
  <c r="AI27" i="35"/>
  <c r="AR59" i="35"/>
  <c r="V42" i="35"/>
  <c r="AR42" i="35" s="1"/>
  <c r="P5" i="35"/>
  <c r="AL6" i="35" s="1"/>
  <c r="M19" i="35"/>
  <c r="S55" i="35"/>
  <c r="AO55" i="35" s="1"/>
  <c r="S76" i="35"/>
  <c r="G81" i="35"/>
  <c r="S51" i="35"/>
  <c r="AO51" i="35" s="1"/>
  <c r="V56" i="35"/>
  <c r="AR56" i="35" s="1"/>
  <c r="S49" i="35"/>
  <c r="S12" i="35"/>
  <c r="AO12" i="35" s="1"/>
  <c r="D78" i="35"/>
  <c r="G78" i="35"/>
  <c r="AC78" i="35" s="1"/>
  <c r="M21" i="35"/>
  <c r="AI21" i="35" s="1"/>
  <c r="V66" i="35"/>
  <c r="V6" i="35"/>
  <c r="AR6" i="35" s="1"/>
  <c r="S53" i="35"/>
  <c r="P7" i="35"/>
  <c r="AL7" i="35" s="1"/>
  <c r="P4" i="35"/>
  <c r="M4" i="35"/>
  <c r="AI5" i="35" s="1"/>
  <c r="J4" i="35"/>
  <c r="AF5" i="35" s="1"/>
  <c r="G4" i="35"/>
  <c r="AC5" i="35" s="1"/>
  <c r="D80" i="35"/>
  <c r="D81" i="35"/>
  <c r="D79" i="35"/>
  <c r="D77" i="35"/>
  <c r="D10" i="35"/>
  <c r="D16" i="35"/>
  <c r="D12" i="35"/>
  <c r="D5" i="35"/>
  <c r="D17" i="35"/>
  <c r="D15" i="35"/>
  <c r="D6" i="35"/>
  <c r="D11" i="35"/>
  <c r="D7" i="35"/>
  <c r="D13" i="35"/>
  <c r="D14" i="35"/>
  <c r="D18" i="35"/>
  <c r="D9" i="35"/>
  <c r="D19" i="35"/>
  <c r="Z79" i="35" l="1"/>
  <c r="Z17" i="35"/>
  <c r="Z15" i="35"/>
  <c r="Z19" i="35"/>
  <c r="Z10" i="35"/>
  <c r="Z80" i="35"/>
  <c r="AI22" i="35"/>
  <c r="Z13" i="35"/>
  <c r="AO56" i="35"/>
  <c r="Z6" i="35"/>
  <c r="AO49" i="35"/>
  <c r="AO50" i="35"/>
  <c r="Z18" i="35"/>
  <c r="AO53" i="35"/>
  <c r="AO54" i="35"/>
  <c r="AO52" i="35"/>
  <c r="Z14" i="35"/>
  <c r="AC81" i="35"/>
  <c r="AC82" i="35"/>
  <c r="Z7" i="35"/>
  <c r="Z11" i="35"/>
  <c r="AR66" i="35"/>
  <c r="AR67" i="35"/>
  <c r="AO76" i="35"/>
  <c r="AO77" i="35"/>
  <c r="AC79" i="35"/>
  <c r="AI19" i="35"/>
  <c r="AI20" i="35"/>
  <c r="AR7" i="35"/>
  <c r="Z78" i="35"/>
  <c r="AR43" i="35"/>
  <c r="AL8" i="35"/>
  <c r="AR57" i="35"/>
  <c r="Z12" i="35"/>
  <c r="Z16" i="35"/>
  <c r="Z81" i="35"/>
  <c r="Z82" i="35"/>
  <c r="AO13" i="35"/>
  <c r="AL5" i="35"/>
  <c r="G40" i="35"/>
  <c r="P20" i="35"/>
  <c r="AL20" i="35" s="1"/>
  <c r="J36" i="35"/>
  <c r="G8" i="35"/>
  <c r="M39" i="35"/>
  <c r="AI39" i="35" s="1"/>
  <c r="G20" i="35"/>
  <c r="G68" i="35"/>
  <c r="G51" i="35"/>
  <c r="G76" i="35"/>
  <c r="G48" i="35"/>
  <c r="G32" i="35"/>
  <c r="AC32" i="35" s="1"/>
  <c r="G56" i="35"/>
  <c r="G33" i="35"/>
  <c r="D4" i="35"/>
  <c r="Z5" i="35" s="1"/>
  <c r="D8" i="35"/>
  <c r="Z8" i="35" s="1"/>
  <c r="D20" i="35"/>
  <c r="Z20" i="35" s="1"/>
  <c r="AC51" i="35" l="1"/>
  <c r="AC52" i="35"/>
  <c r="AC68" i="35"/>
  <c r="AC69" i="35"/>
  <c r="AC20" i="35"/>
  <c r="AC21" i="35"/>
  <c r="AC33" i="35"/>
  <c r="AC34" i="35"/>
  <c r="AC56" i="35"/>
  <c r="AC57" i="35"/>
  <c r="AC8" i="35"/>
  <c r="AC9" i="35"/>
  <c r="AF36" i="35"/>
  <c r="AF37" i="35"/>
  <c r="AC48" i="35"/>
  <c r="AC49" i="35"/>
  <c r="Z9" i="35"/>
  <c r="AC76" i="35"/>
  <c r="AC77" i="35"/>
  <c r="AC40" i="35"/>
  <c r="AC41" i="35"/>
  <c r="M40" i="35"/>
  <c r="AI40" i="35" s="1"/>
  <c r="P21" i="35" l="1"/>
  <c r="AL21" i="35" s="1"/>
  <c r="J39" i="35"/>
  <c r="AF39" i="35" s="1"/>
  <c r="M41" i="35"/>
  <c r="AI41" i="35" s="1"/>
  <c r="P22" i="35" l="1"/>
  <c r="AL22" i="35" s="1"/>
  <c r="M42" i="35"/>
  <c r="AI42" i="35" s="1"/>
  <c r="J40" i="35"/>
  <c r="AF40" i="35" s="1"/>
  <c r="D23" i="35"/>
  <c r="P23" i="35"/>
  <c r="D21" i="35"/>
  <c r="Z21" i="35" s="1"/>
  <c r="D22" i="35"/>
  <c r="P24" i="35"/>
  <c r="Z22" i="35" l="1"/>
  <c r="AL24" i="35"/>
  <c r="AL23" i="35"/>
  <c r="Z23" i="35"/>
  <c r="J41" i="35"/>
  <c r="AF41" i="35" s="1"/>
  <c r="M43" i="35"/>
  <c r="AI43" i="35" s="1"/>
  <c r="D24" i="35"/>
  <c r="Z24" i="35" s="1"/>
  <c r="M44" i="35" l="1"/>
  <c r="AI44" i="35" s="1"/>
  <c r="J42" i="35"/>
  <c r="AF42" i="35" s="1"/>
  <c r="M45" i="35" l="1"/>
  <c r="AI45" i="35" s="1"/>
  <c r="J43" i="35"/>
  <c r="AF43" i="35" s="1"/>
  <c r="D26" i="35"/>
  <c r="P26" i="35"/>
  <c r="P25" i="35"/>
  <c r="AL25" i="35" s="1"/>
  <c r="D25" i="35"/>
  <c r="Z25" i="35" s="1"/>
  <c r="AL26" i="35" l="1"/>
  <c r="Z26" i="35"/>
  <c r="M46" i="35"/>
  <c r="AI46" i="35" s="1"/>
  <c r="J44" i="35"/>
  <c r="AF44" i="35" s="1"/>
  <c r="M47" i="35" l="1"/>
  <c r="AI47" i="35" s="1"/>
  <c r="J45" i="35"/>
  <c r="AF45" i="35" s="1"/>
  <c r="D27" i="35"/>
  <c r="Z27" i="35" s="1"/>
  <c r="P27" i="35"/>
  <c r="AL27" i="35" s="1"/>
  <c r="P28" i="35" l="1"/>
  <c r="AL28" i="35" s="1"/>
  <c r="D29" i="35"/>
  <c r="P29" i="35"/>
  <c r="J46" i="35"/>
  <c r="AF46" i="35" s="1"/>
  <c r="M48" i="35"/>
  <c r="AI48" i="35" s="1"/>
  <c r="D28" i="35"/>
  <c r="Z28" i="35" s="1"/>
  <c r="AL29" i="35" l="1"/>
  <c r="Z29" i="35"/>
  <c r="J47" i="35"/>
  <c r="AF47" i="35" s="1"/>
  <c r="M49" i="35"/>
  <c r="AI49" i="35" s="1"/>
  <c r="J50" i="35"/>
  <c r="D31" i="35" l="1"/>
  <c r="P31" i="35"/>
  <c r="D30" i="35"/>
  <c r="Z30" i="35" s="1"/>
  <c r="P30" i="35"/>
  <c r="AL30" i="35" s="1"/>
  <c r="J48" i="35"/>
  <c r="AF48" i="35" s="1"/>
  <c r="M50" i="35"/>
  <c r="AI50" i="35" s="1"/>
  <c r="AL31" i="35" l="1"/>
  <c r="Z31" i="35"/>
  <c r="J49" i="35"/>
  <c r="M51" i="35"/>
  <c r="AI51" i="35" s="1"/>
  <c r="P33" i="35"/>
  <c r="AF49" i="35" l="1"/>
  <c r="AF50" i="35"/>
  <c r="D32" i="35"/>
  <c r="Z32" i="35" s="1"/>
  <c r="P32" i="35"/>
  <c r="AL32" i="35" s="1"/>
  <c r="M52" i="35"/>
  <c r="AI52" i="35" s="1"/>
  <c r="D33" i="35"/>
  <c r="Z33" i="35" l="1"/>
  <c r="AL33" i="35"/>
  <c r="J51" i="35"/>
  <c r="AF51" i="35" s="1"/>
  <c r="M53" i="35"/>
  <c r="AI53" i="35" s="1"/>
  <c r="D34" i="35"/>
  <c r="Z34" i="35" s="1"/>
  <c r="P34" i="35"/>
  <c r="AL34" i="35" s="1"/>
  <c r="M54" i="35" l="1"/>
  <c r="AI54" i="35" s="1"/>
  <c r="J52" i="35"/>
  <c r="AF52" i="35" s="1"/>
  <c r="D35" i="35" l="1"/>
  <c r="Z35" i="35" s="1"/>
  <c r="P35" i="35"/>
  <c r="AL35" i="35" s="1"/>
  <c r="M55" i="35"/>
  <c r="AI55" i="35" s="1"/>
  <c r="J53" i="35"/>
  <c r="AF53" i="35" s="1"/>
  <c r="J56" i="35"/>
  <c r="D36" i="35" l="1"/>
  <c r="Z36" i="35" s="1"/>
  <c r="P36" i="35"/>
  <c r="AL36" i="35" s="1"/>
  <c r="J54" i="35"/>
  <c r="AF54" i="35" s="1"/>
  <c r="M56" i="35"/>
  <c r="AI56" i="35" s="1"/>
  <c r="M57" i="35" l="1"/>
  <c r="AI57" i="35" s="1"/>
  <c r="J55" i="35"/>
  <c r="D37" i="35"/>
  <c r="Z37" i="35" s="1"/>
  <c r="P37" i="35"/>
  <c r="AL37" i="35" s="1"/>
  <c r="D38" i="35"/>
  <c r="P38" i="35"/>
  <c r="AL38" i="35" l="1"/>
  <c r="Z38" i="35"/>
  <c r="AF55" i="35"/>
  <c r="AF56" i="35"/>
  <c r="M58" i="35"/>
  <c r="AI58" i="35" s="1"/>
  <c r="J57" i="35" l="1"/>
  <c r="AF57" i="35" s="1"/>
  <c r="M59" i="35"/>
  <c r="AI59" i="35" s="1"/>
  <c r="D39" i="35"/>
  <c r="Z39" i="35" s="1"/>
  <c r="P39" i="35"/>
  <c r="AL39" i="35" s="1"/>
  <c r="D40" i="35" l="1"/>
  <c r="Z40" i="35" s="1"/>
  <c r="P40" i="35"/>
  <c r="AL40" i="35" s="1"/>
  <c r="D41" i="35"/>
  <c r="P41" i="35"/>
  <c r="M60" i="35"/>
  <c r="AI60" i="35" s="1"/>
  <c r="J58" i="35"/>
  <c r="AF58" i="35" s="1"/>
  <c r="J60" i="35"/>
  <c r="AL41" i="35" l="1"/>
  <c r="Z41" i="35"/>
  <c r="J59" i="35"/>
  <c r="AF59" i="35" s="1"/>
  <c r="M61" i="35"/>
  <c r="AI61" i="35" s="1"/>
  <c r="D42" i="35"/>
  <c r="Z42" i="35" s="1"/>
  <c r="P42" i="35"/>
  <c r="AL42" i="35" s="1"/>
  <c r="J62" i="35"/>
  <c r="AF60" i="35" l="1"/>
  <c r="M62" i="35"/>
  <c r="AI62" i="35" s="1"/>
  <c r="M63" i="35" l="1"/>
  <c r="AI63" i="35" s="1"/>
  <c r="D43" i="35"/>
  <c r="Z43" i="35" s="1"/>
  <c r="P43" i="35"/>
  <c r="AL43" i="35" s="1"/>
  <c r="J61" i="35"/>
  <c r="AF61" i="35" l="1"/>
  <c r="AF62" i="35"/>
  <c r="M64" i="35"/>
  <c r="AI64" i="35" s="1"/>
  <c r="P44" i="35"/>
  <c r="AL44" i="35" s="1"/>
  <c r="J63" i="35" l="1"/>
  <c r="AF63" i="35" s="1"/>
  <c r="M65" i="35"/>
  <c r="AI65" i="35" s="1"/>
  <c r="P45" i="35"/>
  <c r="AL45" i="35" s="1"/>
  <c r="D44" i="35"/>
  <c r="Z44" i="35" s="1"/>
  <c r="J64" i="35" l="1"/>
  <c r="AF64" i="35" s="1"/>
  <c r="D46" i="35"/>
  <c r="P46" i="35"/>
  <c r="AL46" i="35" s="1"/>
  <c r="M66" i="35"/>
  <c r="AI66" i="35" s="1"/>
  <c r="D45" i="35"/>
  <c r="Z45" i="35" s="1"/>
  <c r="Z46" i="35" l="1"/>
  <c r="D48" i="35"/>
  <c r="P48" i="35"/>
  <c r="D47" i="35"/>
  <c r="Z47" i="35" s="1"/>
  <c r="P47" i="35"/>
  <c r="AL47" i="35" s="1"/>
  <c r="M67" i="35"/>
  <c r="AI67" i="35" s="1"/>
  <c r="J65" i="35"/>
  <c r="AF65" i="35" s="1"/>
  <c r="J68" i="35" l="1"/>
  <c r="AL48" i="35"/>
  <c r="Z48" i="35"/>
  <c r="J66" i="35"/>
  <c r="AF66" i="35" s="1"/>
  <c r="P49" i="35"/>
  <c r="AL49" i="35" s="1"/>
  <c r="M68" i="35"/>
  <c r="AI68" i="35" s="1"/>
  <c r="D49" i="35"/>
  <c r="Z49" i="35" s="1"/>
  <c r="J67" i="35" l="1"/>
  <c r="M69" i="35"/>
  <c r="AI69" i="35" s="1"/>
  <c r="D50" i="35"/>
  <c r="Z50" i="35" s="1"/>
  <c r="P50" i="35"/>
  <c r="AL50" i="35" s="1"/>
  <c r="AF67" i="35" l="1"/>
  <c r="AF68" i="35"/>
  <c r="M70" i="35"/>
  <c r="AI70" i="35" s="1"/>
  <c r="P52" i="35"/>
  <c r="D51" i="35" l="1"/>
  <c r="Z51" i="35" s="1"/>
  <c r="P51" i="35"/>
  <c r="AL51" i="35" s="1"/>
  <c r="M71" i="35"/>
  <c r="AI71" i="35" s="1"/>
  <c r="J69" i="35"/>
  <c r="AF69" i="35" s="1"/>
  <c r="D52" i="35"/>
  <c r="Z52" i="35" s="1"/>
  <c r="AL52" i="35" l="1"/>
  <c r="M72" i="35"/>
  <c r="AI72" i="35" s="1"/>
  <c r="J70" i="35"/>
  <c r="AF70" i="35" s="1"/>
  <c r="D54" i="35" l="1"/>
  <c r="P54" i="35"/>
  <c r="J71" i="35"/>
  <c r="AF71" i="35" s="1"/>
  <c r="D53" i="35"/>
  <c r="Z53" i="35" s="1"/>
  <c r="P53" i="35"/>
  <c r="AL53" i="35" s="1"/>
  <c r="M73" i="35"/>
  <c r="AI73" i="35" s="1"/>
  <c r="AL54" i="35" l="1"/>
  <c r="Z54" i="35"/>
  <c r="M74" i="35"/>
  <c r="AI74" i="35" s="1"/>
  <c r="J72" i="35"/>
  <c r="AF72" i="35" s="1"/>
  <c r="M75" i="35" l="1"/>
  <c r="AI75" i="35" s="1"/>
  <c r="J73" i="35"/>
  <c r="AF73" i="35" s="1"/>
  <c r="D55" i="35"/>
  <c r="Z55" i="35" s="1"/>
  <c r="P55" i="35"/>
  <c r="AL55" i="35" s="1"/>
  <c r="P57" i="35"/>
  <c r="M76" i="35"/>
  <c r="J76" i="35"/>
  <c r="AF77" i="35" l="1"/>
  <c r="AI76" i="35"/>
  <c r="AI77" i="35"/>
  <c r="D56" i="35"/>
  <c r="Z56" i="35" s="1"/>
  <c r="P56" i="35"/>
  <c r="AL56" i="35" s="1"/>
  <c r="J74" i="35"/>
  <c r="AF74" i="35" s="1"/>
  <c r="D57" i="35"/>
  <c r="Z57" i="35" l="1"/>
  <c r="AL57" i="35"/>
  <c r="J75" i="35"/>
  <c r="AF75" i="35" l="1"/>
  <c r="AF76" i="35"/>
  <c r="P58" i="35"/>
  <c r="AL58" i="35" s="1"/>
  <c r="P59" i="35" l="1"/>
  <c r="AL59" i="35" s="1"/>
  <c r="D58" i="35"/>
  <c r="Z58" i="35" s="1"/>
  <c r="D60" i="35" l="1"/>
  <c r="P60" i="35"/>
  <c r="AL60" i="35" s="1"/>
  <c r="D59" i="35"/>
  <c r="Z59" i="35" s="1"/>
  <c r="Z60" i="35" l="1"/>
  <c r="D61" i="35"/>
  <c r="Z61" i="35" s="1"/>
  <c r="P61" i="35"/>
  <c r="AL61" i="35" s="1"/>
  <c r="D62" i="35" l="1"/>
  <c r="Z62" i="35" s="1"/>
  <c r="P62" i="35"/>
  <c r="AL62" i="35" s="1"/>
  <c r="P63" i="35" l="1"/>
  <c r="AL63" i="35" s="1"/>
  <c r="P64" i="35" l="1"/>
  <c r="AL64" i="35" s="1"/>
  <c r="D63" i="35"/>
  <c r="Z63" i="35" s="1"/>
  <c r="D65" i="35" l="1"/>
  <c r="P65" i="35"/>
  <c r="AL65" i="35" s="1"/>
  <c r="D64" i="35"/>
  <c r="Z64" i="35" s="1"/>
  <c r="Z65" i="35" l="1"/>
  <c r="P66" i="35"/>
  <c r="AL66" i="35" s="1"/>
  <c r="D66" i="35"/>
  <c r="Z66" i="35" s="1"/>
  <c r="D67" i="35" l="1"/>
  <c r="Z67" i="35" s="1"/>
  <c r="P67" i="35"/>
  <c r="AL67" i="35" s="1"/>
  <c r="D68" i="35" l="1"/>
  <c r="Z68" i="35" s="1"/>
  <c r="P68" i="35"/>
  <c r="AL68" i="35" s="1"/>
  <c r="P69" i="35" l="1"/>
  <c r="AL69" i="35" s="1"/>
  <c r="P70" i="35" l="1"/>
  <c r="AL70" i="35" s="1"/>
  <c r="D69" i="35"/>
  <c r="Z69" i="35" s="1"/>
  <c r="D70" i="35"/>
  <c r="Z70" i="35" l="1"/>
  <c r="P71" i="35"/>
  <c r="AL71" i="35" s="1"/>
  <c r="D71" i="35"/>
  <c r="Z71" i="35" s="1"/>
  <c r="D72" i="35" l="1"/>
  <c r="Z72" i="35" s="1"/>
  <c r="P72" i="35"/>
  <c r="AL72" i="35" s="1"/>
  <c r="D73" i="35" l="1"/>
  <c r="Z73" i="35" s="1"/>
  <c r="P73" i="35"/>
  <c r="AL73" i="35" s="1"/>
  <c r="D74" i="35" l="1"/>
  <c r="Z74" i="35" s="1"/>
  <c r="P74" i="35"/>
  <c r="AL74" i="35" s="1"/>
  <c r="D75" i="35" l="1"/>
  <c r="Z75" i="35" s="1"/>
  <c r="P75" i="35"/>
  <c r="AL75" i="35" s="1"/>
  <c r="P76" i="35" l="1"/>
  <c r="D76" i="35"/>
  <c r="Z76" i="35" l="1"/>
  <c r="Z77" i="35"/>
  <c r="AL76" i="35"/>
  <c r="AL77" i="35"/>
  <c r="S15" i="32" l="1"/>
  <c r="R15" i="32"/>
  <c r="Q15" i="32"/>
  <c r="P15" i="32"/>
  <c r="O15" i="32"/>
  <c r="N15" i="32"/>
  <c r="I15" i="32"/>
  <c r="H15" i="32"/>
  <c r="G15" i="32"/>
  <c r="F15" i="32"/>
  <c r="E15" i="32"/>
  <c r="D15" i="32"/>
  <c r="BS3" i="18"/>
  <c r="BR3" i="18"/>
  <c r="BQ3" i="18"/>
  <c r="BP3" i="18"/>
  <c r="BO3" i="18"/>
  <c r="BN3" i="18"/>
  <c r="BL3" i="18"/>
  <c r="BK3" i="18"/>
  <c r="BJ3" i="18"/>
  <c r="BI3" i="18"/>
  <c r="BH3" i="18"/>
  <c r="BG3" i="18"/>
  <c r="BE3" i="18"/>
  <c r="BD3" i="18"/>
  <c r="BC3" i="18"/>
  <c r="BB3" i="18"/>
  <c r="BA3" i="18"/>
  <c r="AZ3" i="18"/>
  <c r="AX3" i="18"/>
  <c r="AW3" i="18"/>
  <c r="AV3" i="18"/>
  <c r="AU3" i="18"/>
  <c r="AT3" i="18"/>
  <c r="AS3" i="18"/>
  <c r="AQ3" i="18"/>
  <c r="AP3" i="18"/>
  <c r="AO3" i="18"/>
  <c r="AN3" i="18"/>
  <c r="AM3" i="18"/>
  <c r="AL3" i="18"/>
  <c r="AJ3" i="18"/>
  <c r="AI3" i="18"/>
  <c r="AH3" i="18"/>
  <c r="AG3" i="18"/>
  <c r="AF3" i="18"/>
  <c r="AE3" i="18"/>
  <c r="AC3" i="18"/>
  <c r="AB3" i="18"/>
  <c r="AA3" i="18"/>
  <c r="Z3" i="18"/>
  <c r="Y3" i="18"/>
  <c r="X3" i="18"/>
  <c r="V3" i="18"/>
  <c r="U3" i="18"/>
  <c r="T3" i="18"/>
  <c r="S3" i="18"/>
  <c r="R3" i="18"/>
  <c r="Q3" i="18"/>
  <c r="O3" i="18"/>
  <c r="N3" i="18"/>
  <c r="M3" i="18"/>
  <c r="L3" i="18"/>
  <c r="K3" i="18"/>
  <c r="J3" i="18"/>
  <c r="H3" i="18"/>
  <c r="G3" i="18"/>
  <c r="F3" i="18"/>
  <c r="E3" i="18"/>
  <c r="D3" i="18"/>
  <c r="C3" i="18"/>
  <c r="Q97" i="13"/>
  <c r="AN98" i="13" s="1"/>
  <c r="P97" i="13"/>
  <c r="O97" i="13"/>
  <c r="AL98" i="13" s="1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Y98" i="13" s="1"/>
  <c r="AB125" i="17" s="1"/>
  <c r="AG97" i="19" s="1"/>
  <c r="A97" i="13"/>
  <c r="Q96" i="13"/>
  <c r="P96" i="13"/>
  <c r="T95" i="35" s="1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Q95" i="13"/>
  <c r="P95" i="13"/>
  <c r="T94" i="35" s="1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Q94" i="13"/>
  <c r="P94" i="13"/>
  <c r="T93" i="35" s="1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Q93" i="13"/>
  <c r="P93" i="13"/>
  <c r="T92" i="35" s="1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Q92" i="13"/>
  <c r="P92" i="13"/>
  <c r="T91" i="35" s="1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92" i="13"/>
  <c r="Q91" i="13"/>
  <c r="P91" i="13"/>
  <c r="T90" i="35" s="1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91" i="13"/>
  <c r="Q90" i="13"/>
  <c r="P90" i="13"/>
  <c r="T89" i="35" s="1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90" i="13"/>
  <c r="Q89" i="13"/>
  <c r="P89" i="13"/>
  <c r="T88" i="35" s="1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89" i="13"/>
  <c r="Q88" i="13"/>
  <c r="BK100" i="13" s="1"/>
  <c r="P88" i="13"/>
  <c r="O88" i="13"/>
  <c r="BI100" i="13" s="1"/>
  <c r="N88" i="13"/>
  <c r="BH100" i="13" s="1"/>
  <c r="M88" i="13"/>
  <c r="BG100" i="13" s="1"/>
  <c r="L88" i="13"/>
  <c r="BF100" i="13" s="1"/>
  <c r="K88" i="13"/>
  <c r="BE100" i="13" s="1"/>
  <c r="J88" i="13"/>
  <c r="BD100" i="13" s="1"/>
  <c r="I88" i="13"/>
  <c r="BC100" i="13" s="1"/>
  <c r="H88" i="13"/>
  <c r="BB100" i="13" s="1"/>
  <c r="G88" i="13"/>
  <c r="BA100" i="13" s="1"/>
  <c r="F88" i="13"/>
  <c r="AZ100" i="13" s="1"/>
  <c r="E88" i="13"/>
  <c r="AY100" i="13" s="1"/>
  <c r="D88" i="13"/>
  <c r="AX100" i="13" s="1"/>
  <c r="C88" i="13"/>
  <c r="AW100" i="13" s="1"/>
  <c r="B88" i="13"/>
  <c r="AV100" i="13" s="1"/>
  <c r="AO127" i="17" s="1"/>
  <c r="A88" i="13"/>
  <c r="Q87" i="13"/>
  <c r="BK99" i="13" s="1"/>
  <c r="P87" i="13"/>
  <c r="O87" i="13"/>
  <c r="BI99" i="13" s="1"/>
  <c r="N87" i="13"/>
  <c r="BH99" i="13" s="1"/>
  <c r="M87" i="13"/>
  <c r="BG99" i="13" s="1"/>
  <c r="L87" i="13"/>
  <c r="BF99" i="13" s="1"/>
  <c r="K87" i="13"/>
  <c r="BE99" i="13" s="1"/>
  <c r="J87" i="13"/>
  <c r="BD99" i="13" s="1"/>
  <c r="I87" i="13"/>
  <c r="BC99" i="13" s="1"/>
  <c r="H87" i="13"/>
  <c r="BB99" i="13" s="1"/>
  <c r="G87" i="13"/>
  <c r="BA99" i="13" s="1"/>
  <c r="F87" i="13"/>
  <c r="AZ99" i="13" s="1"/>
  <c r="E87" i="13"/>
  <c r="AY99" i="13" s="1"/>
  <c r="D87" i="13"/>
  <c r="AX99" i="13" s="1"/>
  <c r="C87" i="13"/>
  <c r="AW99" i="13" s="1"/>
  <c r="B87" i="13"/>
  <c r="AV99" i="13" s="1"/>
  <c r="AO126" i="17" s="1"/>
  <c r="A87" i="13"/>
  <c r="Q86" i="13"/>
  <c r="BK98" i="13" s="1"/>
  <c r="P86" i="13"/>
  <c r="O86" i="13"/>
  <c r="BI98" i="13" s="1"/>
  <c r="N86" i="13"/>
  <c r="BH98" i="13" s="1"/>
  <c r="M86" i="13"/>
  <c r="BG98" i="13" s="1"/>
  <c r="L86" i="13"/>
  <c r="BF98" i="13" s="1"/>
  <c r="K86" i="13"/>
  <c r="BE98" i="13" s="1"/>
  <c r="J86" i="13"/>
  <c r="BD98" i="13" s="1"/>
  <c r="I86" i="13"/>
  <c r="BC98" i="13" s="1"/>
  <c r="H86" i="13"/>
  <c r="BB98" i="13" s="1"/>
  <c r="G86" i="13"/>
  <c r="BA98" i="13" s="1"/>
  <c r="F86" i="13"/>
  <c r="AZ98" i="13" s="1"/>
  <c r="E86" i="13"/>
  <c r="AY98" i="13" s="1"/>
  <c r="D86" i="13"/>
  <c r="AX98" i="13" s="1"/>
  <c r="C86" i="13"/>
  <c r="AW98" i="13" s="1"/>
  <c r="B86" i="13"/>
  <c r="AV98" i="13" s="1"/>
  <c r="AO125" i="17" s="1"/>
  <c r="A86" i="13"/>
  <c r="Q85" i="13"/>
  <c r="P85" i="13"/>
  <c r="T84" i="35" s="1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Q84" i="13"/>
  <c r="P84" i="13"/>
  <c r="T83" i="35" s="1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Q83" i="13"/>
  <c r="P83" i="13"/>
  <c r="T82" i="35" s="1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Q82" i="13"/>
  <c r="P82" i="13"/>
  <c r="T81" i="35" s="1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Q81" i="13"/>
  <c r="P81" i="13"/>
  <c r="T80" i="35" s="1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Q80" i="13"/>
  <c r="P80" i="13"/>
  <c r="T79" i="35" s="1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Q79" i="13"/>
  <c r="P79" i="13"/>
  <c r="T78" i="35" s="1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Q78" i="13"/>
  <c r="P78" i="13"/>
  <c r="T77" i="35" s="1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Q77" i="13"/>
  <c r="P77" i="13"/>
  <c r="T76" i="35" s="1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Q76" i="13"/>
  <c r="P76" i="13"/>
  <c r="T75" i="35" s="1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Q75" i="13"/>
  <c r="P75" i="13"/>
  <c r="T74" i="35" s="1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Q74" i="13"/>
  <c r="P74" i="13"/>
  <c r="T73" i="35" s="1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Q73" i="13"/>
  <c r="P73" i="13"/>
  <c r="T72" i="35" s="1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Q72" i="13"/>
  <c r="P72" i="13"/>
  <c r="T71" i="35" s="1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Q71" i="13"/>
  <c r="P71" i="13"/>
  <c r="T70" i="35" s="1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Q70" i="13"/>
  <c r="P70" i="13"/>
  <c r="T69" i="35" s="1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Q69" i="13"/>
  <c r="P69" i="13"/>
  <c r="T68" i="35" s="1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Q68" i="13"/>
  <c r="P68" i="13"/>
  <c r="T67" i="35" s="1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Q67" i="13"/>
  <c r="P67" i="13"/>
  <c r="T66" i="35" s="1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Q66" i="13"/>
  <c r="P66" i="13"/>
  <c r="T65" i="35" s="1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Q65" i="13"/>
  <c r="P65" i="13"/>
  <c r="T64" i="35" s="1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Q64" i="13"/>
  <c r="P64" i="13"/>
  <c r="T63" i="35" s="1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Q63" i="13"/>
  <c r="P63" i="13"/>
  <c r="T62" i="35" s="1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Q62" i="13"/>
  <c r="P62" i="13"/>
  <c r="T61" i="35" s="1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Q61" i="13"/>
  <c r="P61" i="13"/>
  <c r="T60" i="35" s="1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Q60" i="13"/>
  <c r="P60" i="13"/>
  <c r="T59" i="35" s="1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Q59" i="13"/>
  <c r="P59" i="13"/>
  <c r="T58" i="35" s="1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Q58" i="13"/>
  <c r="P58" i="13"/>
  <c r="T57" i="35" s="1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Q57" i="13"/>
  <c r="P57" i="13"/>
  <c r="T56" i="35" s="1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Q56" i="13"/>
  <c r="P56" i="13"/>
  <c r="T55" i="35" s="1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Q55" i="13"/>
  <c r="P55" i="13"/>
  <c r="T54" i="35" s="1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Q54" i="13"/>
  <c r="P54" i="13"/>
  <c r="T53" i="35" s="1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Q53" i="13"/>
  <c r="P53" i="13"/>
  <c r="T52" i="35" s="1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Q52" i="13"/>
  <c r="P52" i="13"/>
  <c r="T51" i="35" s="1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Q51" i="13"/>
  <c r="P51" i="13"/>
  <c r="T50" i="35" s="1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Q50" i="13"/>
  <c r="P50" i="13"/>
  <c r="T49" i="35" s="1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Q49" i="13"/>
  <c r="P49" i="13"/>
  <c r="T48" i="35" s="1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Q48" i="13"/>
  <c r="P48" i="13"/>
  <c r="T47" i="35" s="1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Q47" i="13"/>
  <c r="P47" i="13"/>
  <c r="T46" i="35" s="1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Q46" i="13"/>
  <c r="P46" i="13"/>
  <c r="T45" i="35" s="1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Q45" i="13"/>
  <c r="P45" i="13"/>
  <c r="T44" i="35" s="1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Q44" i="13"/>
  <c r="P44" i="13"/>
  <c r="T43" i="35" s="1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Q43" i="13"/>
  <c r="P43" i="13"/>
  <c r="T42" i="35" s="1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Q42" i="13"/>
  <c r="P42" i="13"/>
  <c r="T41" i="35" s="1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Q41" i="13"/>
  <c r="P41" i="13"/>
  <c r="T40" i="35" s="1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Q40" i="13"/>
  <c r="P40" i="13"/>
  <c r="T39" i="35" s="1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Q39" i="13"/>
  <c r="P39" i="13"/>
  <c r="T38" i="35" s="1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Q38" i="13"/>
  <c r="P38" i="13"/>
  <c r="T37" i="35" s="1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Q37" i="13"/>
  <c r="P37" i="13"/>
  <c r="T36" i="35" s="1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Q36" i="13"/>
  <c r="P36" i="13"/>
  <c r="T35" i="35" s="1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Q35" i="13"/>
  <c r="P35" i="13"/>
  <c r="T34" i="35" s="1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Q34" i="13"/>
  <c r="P34" i="13"/>
  <c r="T33" i="35" s="1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Q33" i="13"/>
  <c r="P33" i="13"/>
  <c r="T32" i="35" s="1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Q32" i="13"/>
  <c r="P32" i="13"/>
  <c r="T31" i="35" s="1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Q31" i="13"/>
  <c r="P31" i="13"/>
  <c r="T30" i="35" s="1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Q30" i="13"/>
  <c r="P30" i="13"/>
  <c r="T29" i="35" s="1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Q29" i="13"/>
  <c r="P29" i="13"/>
  <c r="T28" i="35" s="1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Q28" i="13"/>
  <c r="P28" i="13"/>
  <c r="T27" i="35" s="1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Q27" i="13"/>
  <c r="P27" i="13"/>
  <c r="T26" i="35" s="1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Q26" i="13"/>
  <c r="P26" i="13"/>
  <c r="T25" i="35" s="1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Q25" i="13"/>
  <c r="P25" i="13"/>
  <c r="T24" i="35" s="1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Q24" i="13"/>
  <c r="P24" i="13"/>
  <c r="T23" i="35" s="1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Q23" i="13"/>
  <c r="P23" i="13"/>
  <c r="T22" i="35" s="1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Q22" i="13"/>
  <c r="P22" i="13"/>
  <c r="T21" i="35" s="1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Q21" i="13"/>
  <c r="P21" i="13"/>
  <c r="T20" i="35" s="1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Q20" i="13"/>
  <c r="P20" i="13"/>
  <c r="T19" i="35" s="1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Q19" i="13"/>
  <c r="P19" i="13"/>
  <c r="T18" i="35" s="1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Q18" i="13"/>
  <c r="P18" i="13"/>
  <c r="T17" i="35" s="1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Q17" i="13"/>
  <c r="P17" i="13"/>
  <c r="T16" i="35" s="1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Q16" i="13"/>
  <c r="P16" i="13"/>
  <c r="T15" i="35" s="1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Q15" i="13"/>
  <c r="P15" i="13"/>
  <c r="T14" i="35" s="1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Q14" i="13"/>
  <c r="P14" i="13"/>
  <c r="T13" i="35" s="1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Q13" i="13"/>
  <c r="P13" i="13"/>
  <c r="T12" i="35" s="1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Q12" i="13"/>
  <c r="P12" i="13"/>
  <c r="T11" i="35" s="1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Q11" i="13"/>
  <c r="P11" i="13"/>
  <c r="T10" i="35" s="1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Q10" i="13"/>
  <c r="P10" i="13"/>
  <c r="T9" i="35" s="1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Q9" i="13"/>
  <c r="P9" i="13"/>
  <c r="T8" i="35" s="1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Q8" i="13"/>
  <c r="P8" i="13"/>
  <c r="T7" i="35" s="1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Q7" i="13"/>
  <c r="P7" i="13"/>
  <c r="T6" i="35" s="1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Q6" i="13"/>
  <c r="P6" i="13"/>
  <c r="T5" i="35" s="1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Q5" i="13"/>
  <c r="P5" i="13"/>
  <c r="T4" i="35" s="1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N3" i="13"/>
  <c r="M3" i="13"/>
  <c r="L3" i="13"/>
  <c r="K3" i="13"/>
  <c r="J3" i="13"/>
  <c r="I3" i="13"/>
  <c r="H3" i="13"/>
  <c r="G3" i="13"/>
  <c r="F3" i="13"/>
  <c r="E3" i="13"/>
  <c r="D3" i="13"/>
  <c r="C3" i="13"/>
  <c r="Q97" i="12"/>
  <c r="AN98" i="12" s="1"/>
  <c r="P97" i="12"/>
  <c r="O97" i="12"/>
  <c r="AL98" i="12" s="1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Y98" i="12" s="1"/>
  <c r="AB125" i="16" s="1"/>
  <c r="AB97" i="19" s="1"/>
  <c r="A97" i="12"/>
  <c r="Q96" i="12"/>
  <c r="P96" i="12"/>
  <c r="Q95" i="35" s="1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Q95" i="12"/>
  <c r="P95" i="12"/>
  <c r="Q94" i="35" s="1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Q94" i="12"/>
  <c r="P94" i="12"/>
  <c r="Q93" i="35" s="1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Q93" i="12"/>
  <c r="P93" i="12"/>
  <c r="Q92" i="35" s="1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Q92" i="12"/>
  <c r="P92" i="12"/>
  <c r="Q91" i="35" s="1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Q91" i="12"/>
  <c r="P91" i="12"/>
  <c r="Q90" i="35" s="1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Q90" i="12"/>
  <c r="P90" i="12"/>
  <c r="Q89" i="35" s="1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90" i="12"/>
  <c r="Q89" i="12"/>
  <c r="P89" i="12"/>
  <c r="Q88" i="35" s="1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89" i="12"/>
  <c r="Q88" i="12"/>
  <c r="BK100" i="12" s="1"/>
  <c r="P88" i="12"/>
  <c r="O88" i="12"/>
  <c r="BI100" i="12" s="1"/>
  <c r="N88" i="12"/>
  <c r="BH100" i="12" s="1"/>
  <c r="M88" i="12"/>
  <c r="BG100" i="12" s="1"/>
  <c r="L88" i="12"/>
  <c r="BF100" i="12" s="1"/>
  <c r="K88" i="12"/>
  <c r="BE100" i="12" s="1"/>
  <c r="J88" i="12"/>
  <c r="BD100" i="12" s="1"/>
  <c r="I88" i="12"/>
  <c r="BC100" i="12" s="1"/>
  <c r="H88" i="12"/>
  <c r="BB100" i="12" s="1"/>
  <c r="G88" i="12"/>
  <c r="BA100" i="12" s="1"/>
  <c r="F88" i="12"/>
  <c r="AZ100" i="12" s="1"/>
  <c r="E88" i="12"/>
  <c r="AY100" i="12" s="1"/>
  <c r="D88" i="12"/>
  <c r="AX100" i="12" s="1"/>
  <c r="C88" i="12"/>
  <c r="AW100" i="12" s="1"/>
  <c r="B88" i="12"/>
  <c r="AV100" i="12" s="1"/>
  <c r="AO127" i="16" s="1"/>
  <c r="A88" i="12"/>
  <c r="Q87" i="12"/>
  <c r="BK99" i="12" s="1"/>
  <c r="P87" i="12"/>
  <c r="O87" i="12"/>
  <c r="BI99" i="12" s="1"/>
  <c r="N87" i="12"/>
  <c r="BH99" i="12" s="1"/>
  <c r="M87" i="12"/>
  <c r="BG99" i="12" s="1"/>
  <c r="L87" i="12"/>
  <c r="BF99" i="12" s="1"/>
  <c r="K87" i="12"/>
  <c r="BE99" i="12" s="1"/>
  <c r="J87" i="12"/>
  <c r="BD99" i="12" s="1"/>
  <c r="I87" i="12"/>
  <c r="BC99" i="12" s="1"/>
  <c r="H87" i="12"/>
  <c r="BB99" i="12" s="1"/>
  <c r="G87" i="12"/>
  <c r="BA99" i="12" s="1"/>
  <c r="F87" i="12"/>
  <c r="AZ99" i="12" s="1"/>
  <c r="E87" i="12"/>
  <c r="AY99" i="12" s="1"/>
  <c r="D87" i="12"/>
  <c r="AX99" i="12" s="1"/>
  <c r="C87" i="12"/>
  <c r="AW99" i="12" s="1"/>
  <c r="B87" i="12"/>
  <c r="AV99" i="12" s="1"/>
  <c r="AO126" i="16" s="1"/>
  <c r="A87" i="12"/>
  <c r="Q86" i="12"/>
  <c r="BK98" i="12" s="1"/>
  <c r="P86" i="12"/>
  <c r="O86" i="12"/>
  <c r="BI98" i="12" s="1"/>
  <c r="N86" i="12"/>
  <c r="BH98" i="12" s="1"/>
  <c r="M86" i="12"/>
  <c r="BG98" i="12" s="1"/>
  <c r="L86" i="12"/>
  <c r="BF98" i="12" s="1"/>
  <c r="K86" i="12"/>
  <c r="BE98" i="12" s="1"/>
  <c r="J86" i="12"/>
  <c r="BD98" i="12" s="1"/>
  <c r="I86" i="12"/>
  <c r="BC98" i="12" s="1"/>
  <c r="H86" i="12"/>
  <c r="BB98" i="12" s="1"/>
  <c r="G86" i="12"/>
  <c r="BA98" i="12" s="1"/>
  <c r="F86" i="12"/>
  <c r="AZ98" i="12" s="1"/>
  <c r="E86" i="12"/>
  <c r="AY98" i="12" s="1"/>
  <c r="D86" i="12"/>
  <c r="AX98" i="12" s="1"/>
  <c r="C86" i="12"/>
  <c r="AW98" i="12" s="1"/>
  <c r="B86" i="12"/>
  <c r="AV98" i="12" s="1"/>
  <c r="AO125" i="16" s="1"/>
  <c r="A86" i="12"/>
  <c r="Q85" i="12"/>
  <c r="P85" i="12"/>
  <c r="Q84" i="35" s="1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Q84" i="12"/>
  <c r="P84" i="12"/>
  <c r="Q83" i="35" s="1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Q83" i="12"/>
  <c r="P83" i="12"/>
  <c r="Q82" i="35" s="1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Q82" i="12"/>
  <c r="P82" i="12"/>
  <c r="Q81" i="35" s="1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Q81" i="12"/>
  <c r="P81" i="12"/>
  <c r="Q80" i="35" s="1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Q80" i="12"/>
  <c r="P80" i="12"/>
  <c r="Q79" i="35" s="1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Q79" i="12"/>
  <c r="P79" i="12"/>
  <c r="Q78" i="35" s="1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Q78" i="12"/>
  <c r="P78" i="12"/>
  <c r="Q77" i="35" s="1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Q77" i="12"/>
  <c r="P77" i="12"/>
  <c r="Q76" i="35" s="1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Q76" i="12"/>
  <c r="P76" i="12"/>
  <c r="Q75" i="35" s="1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Q75" i="12"/>
  <c r="P75" i="12"/>
  <c r="Q74" i="35" s="1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Q74" i="12"/>
  <c r="P74" i="12"/>
  <c r="Q73" i="35" s="1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Q73" i="12"/>
  <c r="P73" i="12"/>
  <c r="Q72" i="35" s="1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Q72" i="12"/>
  <c r="P72" i="12"/>
  <c r="Q71" i="35" s="1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Q71" i="12"/>
  <c r="P71" i="12"/>
  <c r="Q70" i="35" s="1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Q70" i="12"/>
  <c r="P70" i="12"/>
  <c r="Q69" i="35" s="1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Q69" i="12"/>
  <c r="P69" i="12"/>
  <c r="Q68" i="35" s="1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Q68" i="12"/>
  <c r="P68" i="12"/>
  <c r="Q67" i="35" s="1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Q67" i="12"/>
  <c r="P67" i="12"/>
  <c r="Q66" i="35" s="1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Q66" i="12"/>
  <c r="P66" i="12"/>
  <c r="Q65" i="35" s="1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Q65" i="12"/>
  <c r="P65" i="12"/>
  <c r="Q64" i="35" s="1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Q64" i="12"/>
  <c r="P64" i="12"/>
  <c r="Q63" i="35" s="1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Q63" i="12"/>
  <c r="P63" i="12"/>
  <c r="Q62" i="35" s="1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Q62" i="12"/>
  <c r="P62" i="12"/>
  <c r="Q61" i="35" s="1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Q61" i="12"/>
  <c r="P61" i="12"/>
  <c r="Q60" i="35" s="1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Q60" i="12"/>
  <c r="P60" i="12"/>
  <c r="Q59" i="35" s="1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Q59" i="12"/>
  <c r="P59" i="12"/>
  <c r="Q58" i="35" s="1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Q58" i="12"/>
  <c r="P58" i="12"/>
  <c r="Q57" i="35" s="1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Q57" i="12"/>
  <c r="P57" i="12"/>
  <c r="Q56" i="35" s="1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Q56" i="12"/>
  <c r="P56" i="12"/>
  <c r="Q55" i="35" s="1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Q55" i="12"/>
  <c r="P55" i="12"/>
  <c r="Q54" i="35" s="1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Q54" i="12"/>
  <c r="P54" i="12"/>
  <c r="Q53" i="35" s="1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Q53" i="12"/>
  <c r="P53" i="12"/>
  <c r="Q52" i="35" s="1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Q52" i="12"/>
  <c r="P52" i="12"/>
  <c r="Q51" i="35" s="1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Q51" i="12"/>
  <c r="P51" i="12"/>
  <c r="Q50" i="35" s="1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Q50" i="12"/>
  <c r="P50" i="12"/>
  <c r="Q49" i="35" s="1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Q49" i="12"/>
  <c r="P49" i="12"/>
  <c r="Q48" i="35" s="1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Q48" i="12"/>
  <c r="P48" i="12"/>
  <c r="Q47" i="35" s="1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Q47" i="12"/>
  <c r="P47" i="12"/>
  <c r="Q46" i="35" s="1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Q46" i="12"/>
  <c r="P46" i="12"/>
  <c r="Q45" i="35" s="1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Q45" i="12"/>
  <c r="P45" i="12"/>
  <c r="Q44" i="35" s="1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Q44" i="12"/>
  <c r="P44" i="12"/>
  <c r="Q43" i="35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Q43" i="12"/>
  <c r="P43" i="12"/>
  <c r="Q42" i="35" s="1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Q42" i="12"/>
  <c r="P42" i="12"/>
  <c r="Q41" i="35" s="1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Q41" i="12"/>
  <c r="P41" i="12"/>
  <c r="Q40" i="35" s="1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Q40" i="12"/>
  <c r="P40" i="12"/>
  <c r="Q39" i="35" s="1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Q39" i="12"/>
  <c r="P39" i="12"/>
  <c r="Q38" i="35" s="1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Q38" i="12"/>
  <c r="P38" i="12"/>
  <c r="Q37" i="35" s="1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Q37" i="12"/>
  <c r="P37" i="12"/>
  <c r="Q36" i="35" s="1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Q36" i="12"/>
  <c r="P36" i="12"/>
  <c r="Q35" i="35" s="1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Q35" i="12"/>
  <c r="P35" i="12"/>
  <c r="Q34" i="35" s="1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Q34" i="12"/>
  <c r="P34" i="12"/>
  <c r="Q33" i="35" s="1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Q33" i="12"/>
  <c r="P33" i="12"/>
  <c r="Q32" i="35" s="1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Q32" i="12"/>
  <c r="P32" i="12"/>
  <c r="Q31" i="35" s="1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Q31" i="12"/>
  <c r="P31" i="12"/>
  <c r="Q30" i="35" s="1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Q30" i="12"/>
  <c r="P30" i="12"/>
  <c r="Q29" i="35" s="1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Q29" i="12"/>
  <c r="P29" i="12"/>
  <c r="Q28" i="35" s="1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Q28" i="12"/>
  <c r="P28" i="12"/>
  <c r="Q27" i="35" s="1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Q27" i="12"/>
  <c r="P27" i="12"/>
  <c r="Q26" i="35" s="1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Q26" i="12"/>
  <c r="P26" i="12"/>
  <c r="Q25" i="35" s="1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Q25" i="12"/>
  <c r="P25" i="12"/>
  <c r="Q24" i="35" s="1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Q24" i="12"/>
  <c r="P24" i="12"/>
  <c r="Q23" i="35" s="1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Q23" i="12"/>
  <c r="P23" i="12"/>
  <c r="Q22" i="35" s="1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Q22" i="12"/>
  <c r="P22" i="12"/>
  <c r="Q21" i="35" s="1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Q21" i="12"/>
  <c r="P21" i="12"/>
  <c r="Q20" i="35" s="1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Q20" i="12"/>
  <c r="P20" i="12"/>
  <c r="Q19" i="35" s="1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Q19" i="12"/>
  <c r="P19" i="12"/>
  <c r="Q18" i="35" s="1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Q18" i="12"/>
  <c r="P18" i="12"/>
  <c r="Q17" i="35" s="1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Q17" i="12"/>
  <c r="P17" i="12"/>
  <c r="Q16" i="35" s="1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Q16" i="12"/>
  <c r="P16" i="12"/>
  <c r="Q15" i="35" s="1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Q15" i="12"/>
  <c r="P15" i="12"/>
  <c r="Q14" i="35" s="1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Q14" i="12"/>
  <c r="P14" i="12"/>
  <c r="Q13" i="35" s="1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Q13" i="12"/>
  <c r="P13" i="12"/>
  <c r="Q12" i="35" s="1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Q12" i="12"/>
  <c r="P12" i="12"/>
  <c r="Q11" i="35" s="1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Q11" i="12"/>
  <c r="P11" i="12"/>
  <c r="Q10" i="35" s="1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Q10" i="12"/>
  <c r="P10" i="12"/>
  <c r="Q9" i="35" s="1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Q9" i="12"/>
  <c r="P9" i="12"/>
  <c r="Q8" i="35" s="1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Q8" i="12"/>
  <c r="P8" i="12"/>
  <c r="Q7" i="35" s="1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Q7" i="12"/>
  <c r="P7" i="12"/>
  <c r="Q6" i="35" s="1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Q6" i="12"/>
  <c r="P6" i="12"/>
  <c r="Q5" i="35" s="1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Q5" i="12"/>
  <c r="P5" i="12"/>
  <c r="Q4" i="35" s="1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N3" i="12"/>
  <c r="M3" i="12"/>
  <c r="L3" i="12"/>
  <c r="K3" i="12"/>
  <c r="J3" i="12"/>
  <c r="I3" i="12"/>
  <c r="H3" i="12"/>
  <c r="G3" i="12"/>
  <c r="F3" i="12"/>
  <c r="E3" i="12"/>
  <c r="D3" i="12"/>
  <c r="C3" i="12"/>
  <c r="Q97" i="11"/>
  <c r="AN98" i="11" s="1"/>
  <c r="P97" i="11"/>
  <c r="O97" i="11"/>
  <c r="AL98" i="11" s="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Y98" i="11" s="1"/>
  <c r="AB125" i="15" s="1"/>
  <c r="W97" i="19" s="1"/>
  <c r="A97" i="11"/>
  <c r="Q96" i="11"/>
  <c r="P96" i="11"/>
  <c r="N95" i="35" s="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Q95" i="11"/>
  <c r="P95" i="11"/>
  <c r="N94" i="35" s="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Q94" i="11"/>
  <c r="P94" i="11"/>
  <c r="N93" i="35" s="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Q93" i="11"/>
  <c r="P93" i="11"/>
  <c r="N92" i="35" s="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Q92" i="11"/>
  <c r="P92" i="11"/>
  <c r="N91" i="35" s="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92" i="11"/>
  <c r="Q91" i="11"/>
  <c r="P91" i="11"/>
  <c r="N90" i="35" s="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91" i="11"/>
  <c r="Q90" i="11"/>
  <c r="P90" i="11"/>
  <c r="N89" i="35" s="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90" i="11"/>
  <c r="Q89" i="11"/>
  <c r="P89" i="11"/>
  <c r="N88" i="35" s="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89" i="11"/>
  <c r="Q88" i="11"/>
  <c r="BK100" i="11" s="1"/>
  <c r="P88" i="11"/>
  <c r="O88" i="11"/>
  <c r="BI100" i="11" s="1"/>
  <c r="N88" i="11"/>
  <c r="BH100" i="11" s="1"/>
  <c r="M88" i="11"/>
  <c r="BG100" i="11" s="1"/>
  <c r="L88" i="11"/>
  <c r="BF100" i="11" s="1"/>
  <c r="K88" i="11"/>
  <c r="BE100" i="11" s="1"/>
  <c r="J88" i="11"/>
  <c r="BD100" i="11" s="1"/>
  <c r="I88" i="11"/>
  <c r="BC100" i="11" s="1"/>
  <c r="H88" i="11"/>
  <c r="BB100" i="11" s="1"/>
  <c r="G88" i="11"/>
  <c r="BA100" i="11" s="1"/>
  <c r="F88" i="11"/>
  <c r="AZ100" i="11" s="1"/>
  <c r="E88" i="11"/>
  <c r="AY100" i="11" s="1"/>
  <c r="D88" i="11"/>
  <c r="AX100" i="11" s="1"/>
  <c r="C88" i="11"/>
  <c r="AW100" i="11" s="1"/>
  <c r="B88" i="11"/>
  <c r="AV100" i="11" s="1"/>
  <c r="AO127" i="15" s="1"/>
  <c r="A88" i="11"/>
  <c r="Q87" i="11"/>
  <c r="BK99" i="11" s="1"/>
  <c r="P87" i="11"/>
  <c r="O87" i="11"/>
  <c r="BI99" i="11" s="1"/>
  <c r="N87" i="11"/>
  <c r="BH99" i="11" s="1"/>
  <c r="M87" i="11"/>
  <c r="BG99" i="11" s="1"/>
  <c r="L87" i="11"/>
  <c r="BF99" i="11" s="1"/>
  <c r="K87" i="11"/>
  <c r="BE99" i="11" s="1"/>
  <c r="J87" i="11"/>
  <c r="BD99" i="11" s="1"/>
  <c r="I87" i="11"/>
  <c r="BC99" i="11" s="1"/>
  <c r="H87" i="11"/>
  <c r="BB99" i="11" s="1"/>
  <c r="G87" i="11"/>
  <c r="BA99" i="11" s="1"/>
  <c r="F87" i="11"/>
  <c r="AZ99" i="11" s="1"/>
  <c r="E87" i="11"/>
  <c r="AY99" i="11" s="1"/>
  <c r="D87" i="11"/>
  <c r="AX99" i="11" s="1"/>
  <c r="C87" i="11"/>
  <c r="AW99" i="11" s="1"/>
  <c r="B87" i="11"/>
  <c r="AV99" i="11" s="1"/>
  <c r="AO126" i="15" s="1"/>
  <c r="A87" i="11"/>
  <c r="Q86" i="11"/>
  <c r="BK98" i="11" s="1"/>
  <c r="P86" i="11"/>
  <c r="O86" i="11"/>
  <c r="BI98" i="11" s="1"/>
  <c r="N86" i="11"/>
  <c r="BH98" i="11" s="1"/>
  <c r="M86" i="11"/>
  <c r="BG98" i="11" s="1"/>
  <c r="L86" i="11"/>
  <c r="BF98" i="11" s="1"/>
  <c r="K86" i="11"/>
  <c r="BE98" i="11" s="1"/>
  <c r="J86" i="11"/>
  <c r="BD98" i="11" s="1"/>
  <c r="I86" i="11"/>
  <c r="BC98" i="11" s="1"/>
  <c r="H86" i="11"/>
  <c r="BB98" i="11" s="1"/>
  <c r="G86" i="11"/>
  <c r="BA98" i="11" s="1"/>
  <c r="F86" i="11"/>
  <c r="AZ98" i="11" s="1"/>
  <c r="E86" i="11"/>
  <c r="AY98" i="11" s="1"/>
  <c r="D86" i="11"/>
  <c r="AX98" i="11" s="1"/>
  <c r="C86" i="11"/>
  <c r="AW98" i="11" s="1"/>
  <c r="B86" i="11"/>
  <c r="AV98" i="11" s="1"/>
  <c r="AO125" i="15" s="1"/>
  <c r="A86" i="11"/>
  <c r="Q85" i="11"/>
  <c r="P85" i="11"/>
  <c r="N84" i="35" s="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Q84" i="11"/>
  <c r="P84" i="11"/>
  <c r="N83" i="35" s="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Q83" i="11"/>
  <c r="P83" i="11"/>
  <c r="N82" i="35" s="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Q82" i="11"/>
  <c r="P82" i="11"/>
  <c r="N81" i="35" s="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Q81" i="11"/>
  <c r="P81" i="11"/>
  <c r="N80" i="35" s="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Q80" i="11"/>
  <c r="P80" i="11"/>
  <c r="N79" i="35" s="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Q79" i="11"/>
  <c r="P79" i="11"/>
  <c r="N78" i="35" s="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Q78" i="11"/>
  <c r="P78" i="11"/>
  <c r="N77" i="35" s="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Q77" i="11"/>
  <c r="P77" i="11"/>
  <c r="N76" i="35" s="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Q76" i="11"/>
  <c r="P76" i="11"/>
  <c r="N75" i="35" s="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Q75" i="11"/>
  <c r="P75" i="11"/>
  <c r="N74" i="35" s="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Q74" i="11"/>
  <c r="P74" i="11"/>
  <c r="N73" i="35" s="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Q73" i="11"/>
  <c r="P73" i="11"/>
  <c r="N72" i="35" s="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Q72" i="11"/>
  <c r="P72" i="11"/>
  <c r="N71" i="35" s="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Q71" i="11"/>
  <c r="P71" i="11"/>
  <c r="N70" i="35" s="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Q70" i="11"/>
  <c r="P70" i="11"/>
  <c r="N69" i="35" s="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Q69" i="11"/>
  <c r="P69" i="11"/>
  <c r="N68" i="35" s="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Q68" i="11"/>
  <c r="P68" i="11"/>
  <c r="N67" i="35" s="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Q67" i="11"/>
  <c r="P67" i="11"/>
  <c r="N66" i="35" s="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Q66" i="11"/>
  <c r="P66" i="11"/>
  <c r="N65" i="35" s="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Q65" i="11"/>
  <c r="P65" i="11"/>
  <c r="N64" i="35" s="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Q64" i="11"/>
  <c r="P64" i="11"/>
  <c r="N63" i="35" s="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Q63" i="11"/>
  <c r="P63" i="11"/>
  <c r="N62" i="35" s="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Q62" i="11"/>
  <c r="P62" i="11"/>
  <c r="N61" i="35" s="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Q61" i="11"/>
  <c r="P61" i="11"/>
  <c r="N60" i="35" s="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Q60" i="11"/>
  <c r="P60" i="11"/>
  <c r="N59" i="35" s="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Q59" i="11"/>
  <c r="P59" i="11"/>
  <c r="N58" i="35" s="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Q58" i="11"/>
  <c r="P58" i="11"/>
  <c r="N57" i="35" s="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Q57" i="11"/>
  <c r="P57" i="11"/>
  <c r="N56" i="35" s="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Q56" i="11"/>
  <c r="P56" i="11"/>
  <c r="N55" i="35" s="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Q55" i="11"/>
  <c r="P55" i="11"/>
  <c r="N54" i="35" s="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Q54" i="11"/>
  <c r="P54" i="11"/>
  <c r="N53" i="35" s="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Q53" i="11"/>
  <c r="P53" i="11"/>
  <c r="N52" i="35" s="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Q52" i="11"/>
  <c r="P52" i="11"/>
  <c r="N51" i="35" s="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Q51" i="11"/>
  <c r="P51" i="11"/>
  <c r="N50" i="35" s="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Q50" i="11"/>
  <c r="P50" i="11"/>
  <c r="N49" i="35" s="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Q49" i="11"/>
  <c r="P49" i="11"/>
  <c r="N48" i="35" s="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Q48" i="11"/>
  <c r="P48" i="11"/>
  <c r="N47" i="35" s="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Q47" i="11"/>
  <c r="P47" i="11"/>
  <c r="N46" i="35" s="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Q46" i="11"/>
  <c r="P46" i="11"/>
  <c r="N45" i="35" s="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Q45" i="11"/>
  <c r="P45" i="11"/>
  <c r="N44" i="35" s="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Q44" i="11"/>
  <c r="P44" i="11"/>
  <c r="N43" i="35" s="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Q43" i="11"/>
  <c r="P43" i="11"/>
  <c r="N42" i="35" s="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Q42" i="11"/>
  <c r="P42" i="11"/>
  <c r="N41" i="35" s="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Q41" i="11"/>
  <c r="P41" i="11"/>
  <c r="N40" i="35" s="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Q40" i="11"/>
  <c r="P40" i="11"/>
  <c r="N39" i="35" s="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Q39" i="11"/>
  <c r="P39" i="11"/>
  <c r="N38" i="35" s="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Q38" i="11"/>
  <c r="P38" i="11"/>
  <c r="N37" i="35" s="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Q37" i="11"/>
  <c r="P37" i="11"/>
  <c r="N36" i="35" s="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Q36" i="11"/>
  <c r="P36" i="11"/>
  <c r="N35" i="35" s="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Q35" i="11"/>
  <c r="P35" i="11"/>
  <c r="N34" i="35" s="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Q34" i="11"/>
  <c r="P34" i="11"/>
  <c r="N33" i="35" s="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Q33" i="11"/>
  <c r="P33" i="11"/>
  <c r="N32" i="35" s="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Q32" i="11"/>
  <c r="P32" i="11"/>
  <c r="N31" i="35" s="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Q31" i="11"/>
  <c r="P31" i="11"/>
  <c r="N30" i="35" s="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Q30" i="11"/>
  <c r="P30" i="11"/>
  <c r="N29" i="35" s="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Q29" i="11"/>
  <c r="P29" i="11"/>
  <c r="N28" i="35" s="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Q28" i="11"/>
  <c r="P28" i="11"/>
  <c r="N27" i="35" s="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Q27" i="11"/>
  <c r="P27" i="11"/>
  <c r="N26" i="35" s="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Q26" i="11"/>
  <c r="P26" i="11"/>
  <c r="N25" i="35" s="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Q25" i="11"/>
  <c r="P25" i="11"/>
  <c r="N24" i="35" s="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Q24" i="11"/>
  <c r="P24" i="11"/>
  <c r="N23" i="35" s="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Q23" i="11"/>
  <c r="P23" i="11"/>
  <c r="N22" i="35" s="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Q22" i="11"/>
  <c r="P22" i="11"/>
  <c r="N21" i="35" s="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Q21" i="11"/>
  <c r="P21" i="11"/>
  <c r="N20" i="35" s="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Q20" i="11"/>
  <c r="P20" i="11"/>
  <c r="N19" i="35" s="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Q19" i="11"/>
  <c r="P19" i="11"/>
  <c r="N18" i="35" s="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Q18" i="11"/>
  <c r="P18" i="11"/>
  <c r="N17" i="35" s="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Q17" i="11"/>
  <c r="P17" i="11"/>
  <c r="N16" i="35" s="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Q16" i="11"/>
  <c r="P16" i="11"/>
  <c r="N15" i="35" s="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Q15" i="11"/>
  <c r="P15" i="11"/>
  <c r="N14" i="35" s="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Q14" i="11"/>
  <c r="P14" i="11"/>
  <c r="N13" i="35" s="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Q13" i="11"/>
  <c r="P13" i="11"/>
  <c r="N12" i="35" s="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Q12" i="11"/>
  <c r="P12" i="11"/>
  <c r="N11" i="35" s="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Q11" i="11"/>
  <c r="P11" i="11"/>
  <c r="N10" i="35" s="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Q10" i="11"/>
  <c r="P10" i="11"/>
  <c r="N9" i="35" s="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Q9" i="11"/>
  <c r="P9" i="11"/>
  <c r="N8" i="35" s="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Q8" i="11"/>
  <c r="P8" i="11"/>
  <c r="N7" i="35" s="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Q7" i="11"/>
  <c r="P7" i="11"/>
  <c r="N6" i="35" s="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Q6" i="11"/>
  <c r="P6" i="11"/>
  <c r="N5" i="35" s="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Q5" i="11"/>
  <c r="P5" i="11"/>
  <c r="N4" i="35" s="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N3" i="11"/>
  <c r="M3" i="11"/>
  <c r="L3" i="11"/>
  <c r="K3" i="11"/>
  <c r="J3" i="11"/>
  <c r="I3" i="11"/>
  <c r="H3" i="11"/>
  <c r="G3" i="11"/>
  <c r="F3" i="11"/>
  <c r="E3" i="11"/>
  <c r="D3" i="11"/>
  <c r="C3" i="11"/>
  <c r="Q97" i="10"/>
  <c r="AN98" i="10" s="1"/>
  <c r="P97" i="10"/>
  <c r="O97" i="10"/>
  <c r="AL98" i="10" s="1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Y98" i="10" s="1"/>
  <c r="AB125" i="14" s="1"/>
  <c r="R97" i="19" s="1"/>
  <c r="A97" i="10"/>
  <c r="Q96" i="10"/>
  <c r="P96" i="10"/>
  <c r="K95" i="35" s="1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Q95" i="10"/>
  <c r="P95" i="10"/>
  <c r="K94" i="35" s="1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/>
  <c r="Q94" i="10"/>
  <c r="P94" i="10"/>
  <c r="K93" i="35" s="1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/>
  <c r="Q93" i="10"/>
  <c r="P93" i="10"/>
  <c r="K92" i="35" s="1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93" i="10"/>
  <c r="Q92" i="10"/>
  <c r="P92" i="10"/>
  <c r="K91" i="35" s="1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92" i="10"/>
  <c r="Q91" i="10"/>
  <c r="P91" i="10"/>
  <c r="K90" i="35" s="1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91" i="10"/>
  <c r="Q90" i="10"/>
  <c r="P90" i="10"/>
  <c r="K89" i="35" s="1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90" i="10"/>
  <c r="Q89" i="10"/>
  <c r="P89" i="10"/>
  <c r="K88" i="35" s="1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89" i="10"/>
  <c r="Q88" i="10"/>
  <c r="BK100" i="10" s="1"/>
  <c r="P88" i="10"/>
  <c r="O88" i="10"/>
  <c r="BI100" i="10" s="1"/>
  <c r="N88" i="10"/>
  <c r="BH100" i="10" s="1"/>
  <c r="M88" i="10"/>
  <c r="BG100" i="10" s="1"/>
  <c r="L88" i="10"/>
  <c r="BF100" i="10" s="1"/>
  <c r="K88" i="10"/>
  <c r="BE100" i="10" s="1"/>
  <c r="J88" i="10"/>
  <c r="BD100" i="10" s="1"/>
  <c r="I88" i="10"/>
  <c r="BC100" i="10" s="1"/>
  <c r="H88" i="10"/>
  <c r="BB100" i="10" s="1"/>
  <c r="G88" i="10"/>
  <c r="BA100" i="10" s="1"/>
  <c r="F88" i="10"/>
  <c r="AZ100" i="10" s="1"/>
  <c r="E88" i="10"/>
  <c r="AY100" i="10" s="1"/>
  <c r="D88" i="10"/>
  <c r="AX100" i="10" s="1"/>
  <c r="C88" i="10"/>
  <c r="AW100" i="10" s="1"/>
  <c r="B88" i="10"/>
  <c r="AV100" i="10" s="1"/>
  <c r="AO127" i="14" s="1"/>
  <c r="A88" i="10"/>
  <c r="Q87" i="10"/>
  <c r="BK99" i="10" s="1"/>
  <c r="P87" i="10"/>
  <c r="O87" i="10"/>
  <c r="BI99" i="10" s="1"/>
  <c r="N87" i="10"/>
  <c r="BH99" i="10" s="1"/>
  <c r="M87" i="10"/>
  <c r="BG99" i="10" s="1"/>
  <c r="L87" i="10"/>
  <c r="BF99" i="10" s="1"/>
  <c r="K87" i="10"/>
  <c r="BE99" i="10" s="1"/>
  <c r="J87" i="10"/>
  <c r="BD99" i="10" s="1"/>
  <c r="I87" i="10"/>
  <c r="BC99" i="10" s="1"/>
  <c r="H87" i="10"/>
  <c r="BB99" i="10" s="1"/>
  <c r="G87" i="10"/>
  <c r="BA99" i="10" s="1"/>
  <c r="F87" i="10"/>
  <c r="AZ99" i="10" s="1"/>
  <c r="E87" i="10"/>
  <c r="AY99" i="10" s="1"/>
  <c r="D87" i="10"/>
  <c r="AX99" i="10" s="1"/>
  <c r="C87" i="10"/>
  <c r="AW99" i="10" s="1"/>
  <c r="B87" i="10"/>
  <c r="AV99" i="10" s="1"/>
  <c r="AO126" i="14" s="1"/>
  <c r="A87" i="10"/>
  <c r="Q86" i="10"/>
  <c r="BK98" i="10" s="1"/>
  <c r="P86" i="10"/>
  <c r="O86" i="10"/>
  <c r="BI98" i="10" s="1"/>
  <c r="N86" i="10"/>
  <c r="BH98" i="10" s="1"/>
  <c r="M86" i="10"/>
  <c r="BG98" i="10" s="1"/>
  <c r="L86" i="10"/>
  <c r="BF98" i="10" s="1"/>
  <c r="K86" i="10"/>
  <c r="BE98" i="10" s="1"/>
  <c r="J86" i="10"/>
  <c r="BD98" i="10" s="1"/>
  <c r="I86" i="10"/>
  <c r="BC98" i="10" s="1"/>
  <c r="H86" i="10"/>
  <c r="BB98" i="10" s="1"/>
  <c r="G86" i="10"/>
  <c r="BA98" i="10" s="1"/>
  <c r="F86" i="10"/>
  <c r="AZ98" i="10" s="1"/>
  <c r="E86" i="10"/>
  <c r="AY98" i="10" s="1"/>
  <c r="D86" i="10"/>
  <c r="AX98" i="10" s="1"/>
  <c r="C86" i="10"/>
  <c r="AW98" i="10" s="1"/>
  <c r="B86" i="10"/>
  <c r="AV98" i="10" s="1"/>
  <c r="AO125" i="14" s="1"/>
  <c r="A86" i="10"/>
  <c r="Q85" i="10"/>
  <c r="P85" i="10"/>
  <c r="K84" i="35" s="1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85" i="10"/>
  <c r="Q84" i="10"/>
  <c r="P84" i="10"/>
  <c r="K83" i="35" s="1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Q83" i="10"/>
  <c r="P83" i="10"/>
  <c r="K82" i="35" s="1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Q82" i="10"/>
  <c r="P82" i="10"/>
  <c r="K81" i="35" s="1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Q81" i="10"/>
  <c r="P81" i="10"/>
  <c r="K80" i="35" s="1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Q80" i="10"/>
  <c r="P80" i="10"/>
  <c r="K79" i="35" s="1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Q79" i="10"/>
  <c r="P79" i="10"/>
  <c r="K78" i="35" s="1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Q78" i="10"/>
  <c r="P78" i="10"/>
  <c r="K77" i="35" s="1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Q77" i="10"/>
  <c r="P77" i="10"/>
  <c r="K76" i="35" s="1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Q76" i="10"/>
  <c r="P76" i="10"/>
  <c r="K75" i="35" s="1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Q75" i="10"/>
  <c r="P75" i="10"/>
  <c r="K74" i="35" s="1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Q74" i="10"/>
  <c r="P74" i="10"/>
  <c r="K73" i="35" s="1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Q73" i="10"/>
  <c r="P73" i="10"/>
  <c r="K72" i="35" s="1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Q72" i="10"/>
  <c r="P72" i="10"/>
  <c r="K71" i="35" s="1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Q71" i="10"/>
  <c r="P71" i="10"/>
  <c r="K70" i="35" s="1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Q70" i="10"/>
  <c r="P70" i="10"/>
  <c r="K69" i="35" s="1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Q69" i="10"/>
  <c r="P69" i="10"/>
  <c r="K68" i="35" s="1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Q68" i="10"/>
  <c r="P68" i="10"/>
  <c r="K67" i="35" s="1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Q67" i="10"/>
  <c r="P67" i="10"/>
  <c r="K66" i="35" s="1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Q66" i="10"/>
  <c r="P66" i="10"/>
  <c r="K65" i="35" s="1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Q65" i="10"/>
  <c r="P65" i="10"/>
  <c r="K64" i="35" s="1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Q64" i="10"/>
  <c r="P64" i="10"/>
  <c r="K63" i="35" s="1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Q63" i="10"/>
  <c r="P63" i="10"/>
  <c r="K62" i="35" s="1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Q62" i="10"/>
  <c r="P62" i="10"/>
  <c r="K61" i="35" s="1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Q61" i="10"/>
  <c r="P61" i="10"/>
  <c r="K60" i="35" s="1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Q60" i="10"/>
  <c r="P60" i="10"/>
  <c r="K59" i="35" s="1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Q59" i="10"/>
  <c r="P59" i="10"/>
  <c r="K58" i="35" s="1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Q58" i="10"/>
  <c r="P58" i="10"/>
  <c r="K57" i="35" s="1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Q57" i="10"/>
  <c r="P57" i="10"/>
  <c r="K56" i="35" s="1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Q56" i="10"/>
  <c r="P56" i="10"/>
  <c r="K55" i="35" s="1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Q55" i="10"/>
  <c r="P55" i="10"/>
  <c r="K54" i="35" s="1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Q54" i="10"/>
  <c r="P54" i="10"/>
  <c r="K53" i="35" s="1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Q53" i="10"/>
  <c r="P53" i="10"/>
  <c r="K52" i="35" s="1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Q52" i="10"/>
  <c r="P52" i="10"/>
  <c r="K51" i="35" s="1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Q51" i="10"/>
  <c r="P51" i="10"/>
  <c r="K50" i="35" s="1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Q50" i="10"/>
  <c r="P50" i="10"/>
  <c r="K49" i="35" s="1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Q49" i="10"/>
  <c r="P49" i="10"/>
  <c r="K48" i="35" s="1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Q48" i="10"/>
  <c r="P48" i="10"/>
  <c r="K47" i="35" s="1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Q47" i="10"/>
  <c r="P47" i="10"/>
  <c r="K46" i="35" s="1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Q46" i="10"/>
  <c r="P46" i="10"/>
  <c r="K45" i="35" s="1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Q45" i="10"/>
  <c r="P45" i="10"/>
  <c r="K44" i="35" s="1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Q44" i="10"/>
  <c r="P44" i="10"/>
  <c r="K43" i="35" s="1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44" i="10"/>
  <c r="Q43" i="10"/>
  <c r="P43" i="10"/>
  <c r="K42" i="35" s="1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43" i="10"/>
  <c r="Q42" i="10"/>
  <c r="P42" i="10"/>
  <c r="K41" i="35" s="1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Q41" i="10"/>
  <c r="P41" i="10"/>
  <c r="K40" i="35" s="1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Q40" i="10"/>
  <c r="P40" i="10"/>
  <c r="K39" i="35" s="1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Q39" i="10"/>
  <c r="P39" i="10"/>
  <c r="K38" i="35" s="1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Q38" i="10"/>
  <c r="P38" i="10"/>
  <c r="K37" i="35" s="1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Q37" i="10"/>
  <c r="P37" i="10"/>
  <c r="K36" i="35" s="1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Q36" i="10"/>
  <c r="P36" i="10"/>
  <c r="K35" i="35" s="1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Q35" i="10"/>
  <c r="P35" i="10"/>
  <c r="K34" i="35" s="1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Q34" i="10"/>
  <c r="P34" i="10"/>
  <c r="K33" i="35" s="1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Q33" i="10"/>
  <c r="P33" i="10"/>
  <c r="K32" i="35" s="1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Q32" i="10"/>
  <c r="P32" i="10"/>
  <c r="K31" i="35" s="1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Q31" i="10"/>
  <c r="P31" i="10"/>
  <c r="K30" i="35" s="1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Q30" i="10"/>
  <c r="P30" i="10"/>
  <c r="K29" i="35" s="1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Q29" i="10"/>
  <c r="P29" i="10"/>
  <c r="K28" i="35" s="1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Q28" i="10"/>
  <c r="P28" i="10"/>
  <c r="K27" i="35" s="1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Q27" i="10"/>
  <c r="P27" i="10"/>
  <c r="K26" i="35" s="1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Q26" i="10"/>
  <c r="P26" i="10"/>
  <c r="K25" i="35" s="1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Q25" i="10"/>
  <c r="P25" i="10"/>
  <c r="K24" i="35" s="1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Q24" i="10"/>
  <c r="P24" i="10"/>
  <c r="K23" i="35" s="1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Q23" i="10"/>
  <c r="P23" i="10"/>
  <c r="K22" i="35" s="1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Q22" i="10"/>
  <c r="P22" i="10"/>
  <c r="K21" i="35" s="1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Q21" i="10"/>
  <c r="P21" i="10"/>
  <c r="K20" i="35" s="1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Q20" i="10"/>
  <c r="P20" i="10"/>
  <c r="K19" i="35" s="1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Q19" i="10"/>
  <c r="P19" i="10"/>
  <c r="K18" i="35" s="1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Q18" i="10"/>
  <c r="P18" i="10"/>
  <c r="K17" i="35" s="1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Q17" i="10"/>
  <c r="P17" i="10"/>
  <c r="K16" i="35" s="1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Q16" i="10"/>
  <c r="P16" i="10"/>
  <c r="K15" i="35" s="1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Q15" i="10"/>
  <c r="P15" i="10"/>
  <c r="K14" i="35" s="1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Q14" i="10"/>
  <c r="P14" i="10"/>
  <c r="K13" i="35" s="1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Q13" i="10"/>
  <c r="P13" i="10"/>
  <c r="K12" i="35" s="1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Q12" i="10"/>
  <c r="P12" i="10"/>
  <c r="K11" i="35" s="1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Q11" i="10"/>
  <c r="P11" i="10"/>
  <c r="K10" i="35" s="1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Q10" i="10"/>
  <c r="P10" i="10"/>
  <c r="K9" i="35" s="1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Q9" i="10"/>
  <c r="P9" i="10"/>
  <c r="K8" i="35" s="1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Q8" i="10"/>
  <c r="P8" i="10"/>
  <c r="K7" i="35" s="1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Q7" i="10"/>
  <c r="P7" i="10"/>
  <c r="K6" i="35" s="1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Q6" i="10"/>
  <c r="P6" i="10"/>
  <c r="K5" i="35" s="1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Q5" i="10"/>
  <c r="P5" i="10"/>
  <c r="K4" i="35" s="1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N3" i="10"/>
  <c r="M3" i="10"/>
  <c r="L3" i="10"/>
  <c r="K3" i="10"/>
  <c r="J3" i="10"/>
  <c r="I3" i="10"/>
  <c r="H3" i="10"/>
  <c r="G3" i="10"/>
  <c r="F3" i="10"/>
  <c r="E3" i="10"/>
  <c r="D3" i="10"/>
  <c r="C3" i="10"/>
  <c r="Q97" i="8"/>
  <c r="AN98" i="8" s="1"/>
  <c r="P97" i="8"/>
  <c r="O97" i="8"/>
  <c r="AL98" i="8" s="1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Y98" i="8" s="1"/>
  <c r="AB125" i="5" s="1"/>
  <c r="M97" i="19" s="1"/>
  <c r="A97" i="8"/>
  <c r="Q96" i="8"/>
  <c r="P96" i="8"/>
  <c r="H95" i="35" s="1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Q95" i="8"/>
  <c r="P95" i="8"/>
  <c r="H94" i="35" s="1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Q94" i="8"/>
  <c r="P94" i="8"/>
  <c r="H93" i="35" s="1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Q93" i="8"/>
  <c r="P93" i="8"/>
  <c r="H92" i="35" s="1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Q92" i="8"/>
  <c r="P92" i="8"/>
  <c r="H91" i="35" s="1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/>
  <c r="Q91" i="8"/>
  <c r="P91" i="8"/>
  <c r="H90" i="35" s="1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A91" i="8"/>
  <c r="Q90" i="8"/>
  <c r="P90" i="8"/>
  <c r="H89" i="35" s="1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A90" i="8"/>
  <c r="Q89" i="8"/>
  <c r="P89" i="8"/>
  <c r="H88" i="35" s="1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A89" i="8"/>
  <c r="Q88" i="8"/>
  <c r="BK100" i="8" s="1"/>
  <c r="P88" i="8"/>
  <c r="O88" i="8"/>
  <c r="BI100" i="8" s="1"/>
  <c r="N88" i="8"/>
  <c r="BH100" i="8" s="1"/>
  <c r="M88" i="8"/>
  <c r="BG100" i="8" s="1"/>
  <c r="L88" i="8"/>
  <c r="BF100" i="8" s="1"/>
  <c r="K88" i="8"/>
  <c r="BE100" i="8" s="1"/>
  <c r="J88" i="8"/>
  <c r="BD100" i="8" s="1"/>
  <c r="I88" i="8"/>
  <c r="BC100" i="8" s="1"/>
  <c r="H88" i="8"/>
  <c r="BB100" i="8" s="1"/>
  <c r="G88" i="8"/>
  <c r="BA100" i="8" s="1"/>
  <c r="F88" i="8"/>
  <c r="AZ100" i="8" s="1"/>
  <c r="E88" i="8"/>
  <c r="AY100" i="8" s="1"/>
  <c r="D88" i="8"/>
  <c r="AX100" i="8" s="1"/>
  <c r="C88" i="8"/>
  <c r="AW100" i="8" s="1"/>
  <c r="B88" i="8"/>
  <c r="AV100" i="8" s="1"/>
  <c r="A88" i="8"/>
  <c r="Q87" i="8"/>
  <c r="BK99" i="8" s="1"/>
  <c r="P87" i="8"/>
  <c r="O87" i="8"/>
  <c r="BI99" i="8" s="1"/>
  <c r="N87" i="8"/>
  <c r="BH99" i="8" s="1"/>
  <c r="M87" i="8"/>
  <c r="BG99" i="8" s="1"/>
  <c r="L87" i="8"/>
  <c r="BF99" i="8" s="1"/>
  <c r="K87" i="8"/>
  <c r="BE99" i="8" s="1"/>
  <c r="J87" i="8"/>
  <c r="BD99" i="8" s="1"/>
  <c r="I87" i="8"/>
  <c r="BC99" i="8" s="1"/>
  <c r="H87" i="8"/>
  <c r="BB99" i="8" s="1"/>
  <c r="G87" i="8"/>
  <c r="BA99" i="8" s="1"/>
  <c r="F87" i="8"/>
  <c r="AZ99" i="8" s="1"/>
  <c r="E87" i="8"/>
  <c r="AY99" i="8" s="1"/>
  <c r="D87" i="8"/>
  <c r="AX99" i="8" s="1"/>
  <c r="C87" i="8"/>
  <c r="AW99" i="8" s="1"/>
  <c r="B87" i="8"/>
  <c r="AV99" i="8" s="1"/>
  <c r="AO126" i="5" s="1"/>
  <c r="A87" i="8"/>
  <c r="Q86" i="8"/>
  <c r="BK98" i="8" s="1"/>
  <c r="P86" i="8"/>
  <c r="O86" i="8"/>
  <c r="BI98" i="8" s="1"/>
  <c r="N86" i="8"/>
  <c r="BH98" i="8" s="1"/>
  <c r="M86" i="8"/>
  <c r="BG98" i="8" s="1"/>
  <c r="L86" i="8"/>
  <c r="BF98" i="8" s="1"/>
  <c r="K86" i="8"/>
  <c r="BE98" i="8" s="1"/>
  <c r="J86" i="8"/>
  <c r="BD98" i="8" s="1"/>
  <c r="I86" i="8"/>
  <c r="BC98" i="8" s="1"/>
  <c r="H86" i="8"/>
  <c r="BB98" i="8" s="1"/>
  <c r="G86" i="8"/>
  <c r="BA98" i="8" s="1"/>
  <c r="F86" i="8"/>
  <c r="AZ98" i="8" s="1"/>
  <c r="E86" i="8"/>
  <c r="AY98" i="8" s="1"/>
  <c r="D86" i="8"/>
  <c r="AX98" i="8" s="1"/>
  <c r="C86" i="8"/>
  <c r="AW98" i="8" s="1"/>
  <c r="B86" i="8"/>
  <c r="AV98" i="8" s="1"/>
  <c r="AO125" i="5" s="1"/>
  <c r="A86" i="8"/>
  <c r="Q85" i="8"/>
  <c r="P85" i="8"/>
  <c r="H84" i="35" s="1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Q84" i="8"/>
  <c r="P84" i="8"/>
  <c r="H83" i="35" s="1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Q83" i="8"/>
  <c r="P83" i="8"/>
  <c r="H82" i="35" s="1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Q82" i="8"/>
  <c r="P82" i="8"/>
  <c r="H81" i="35" s="1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Q81" i="8"/>
  <c r="P81" i="8"/>
  <c r="H80" i="35" s="1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Q80" i="8"/>
  <c r="P80" i="8"/>
  <c r="H79" i="35" s="1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Q79" i="8"/>
  <c r="P79" i="8"/>
  <c r="H78" i="35" s="1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Q78" i="8"/>
  <c r="P78" i="8"/>
  <c r="H77" i="35" s="1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Q77" i="8"/>
  <c r="P77" i="8"/>
  <c r="H76" i="35" s="1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Q76" i="8"/>
  <c r="P76" i="8"/>
  <c r="H75" i="35" s="1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Q75" i="8"/>
  <c r="P75" i="8"/>
  <c r="H74" i="35" s="1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Q74" i="8"/>
  <c r="P74" i="8"/>
  <c r="H73" i="35" s="1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Q73" i="8"/>
  <c r="P73" i="8"/>
  <c r="H72" i="35" s="1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Q72" i="8"/>
  <c r="P72" i="8"/>
  <c r="H71" i="35" s="1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Q71" i="8"/>
  <c r="P71" i="8"/>
  <c r="H70" i="35" s="1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Q70" i="8"/>
  <c r="P70" i="8"/>
  <c r="H69" i="35" s="1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Q69" i="8"/>
  <c r="P69" i="8"/>
  <c r="H68" i="35" s="1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Q68" i="8"/>
  <c r="P68" i="8"/>
  <c r="H67" i="35" s="1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Q67" i="8"/>
  <c r="P67" i="8"/>
  <c r="H66" i="35" s="1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Q66" i="8"/>
  <c r="P66" i="8"/>
  <c r="H65" i="35" s="1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Q65" i="8"/>
  <c r="P65" i="8"/>
  <c r="H64" i="35" s="1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Q64" i="8"/>
  <c r="P64" i="8"/>
  <c r="H63" i="35" s="1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Q63" i="8"/>
  <c r="P63" i="8"/>
  <c r="H62" i="35" s="1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Q62" i="8"/>
  <c r="P62" i="8"/>
  <c r="H61" i="35" s="1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Q61" i="8"/>
  <c r="P61" i="8"/>
  <c r="H60" i="35" s="1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Q60" i="8"/>
  <c r="P60" i="8"/>
  <c r="H59" i="35" s="1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Q59" i="8"/>
  <c r="P59" i="8"/>
  <c r="H58" i="35" s="1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Q58" i="8"/>
  <c r="P58" i="8"/>
  <c r="H57" i="35" s="1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Q57" i="8"/>
  <c r="P57" i="8"/>
  <c r="H56" i="35" s="1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Q56" i="8"/>
  <c r="P56" i="8"/>
  <c r="H55" i="35" s="1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Q55" i="8"/>
  <c r="P55" i="8"/>
  <c r="H54" i="35" s="1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Q54" i="8"/>
  <c r="P54" i="8"/>
  <c r="H53" i="35" s="1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Q53" i="8"/>
  <c r="P53" i="8"/>
  <c r="H52" i="35" s="1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Q52" i="8"/>
  <c r="P52" i="8"/>
  <c r="H51" i="35" s="1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Q51" i="8"/>
  <c r="P51" i="8"/>
  <c r="H50" i="35" s="1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Q50" i="8"/>
  <c r="P50" i="8"/>
  <c r="H49" i="35" s="1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Q49" i="8"/>
  <c r="P49" i="8"/>
  <c r="H48" i="35" s="1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Q48" i="8"/>
  <c r="P48" i="8"/>
  <c r="H47" i="35" s="1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Q47" i="8"/>
  <c r="P47" i="8"/>
  <c r="H46" i="35" s="1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Q46" i="8"/>
  <c r="P46" i="8"/>
  <c r="H45" i="35" s="1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Q45" i="8"/>
  <c r="P45" i="8"/>
  <c r="H44" i="35" s="1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Q44" i="8"/>
  <c r="P44" i="8"/>
  <c r="H43" i="35" s="1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Q43" i="8"/>
  <c r="P43" i="8"/>
  <c r="H42" i="35" s="1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Q42" i="8"/>
  <c r="P42" i="8"/>
  <c r="H41" i="35" s="1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Q41" i="8"/>
  <c r="P41" i="8"/>
  <c r="H40" i="35" s="1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Q40" i="8"/>
  <c r="P40" i="8"/>
  <c r="H39" i="35" s="1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Q39" i="8"/>
  <c r="P39" i="8"/>
  <c r="H38" i="35" s="1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Q38" i="8"/>
  <c r="P38" i="8"/>
  <c r="H37" i="35" s="1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Q37" i="8"/>
  <c r="P37" i="8"/>
  <c r="H36" i="35" s="1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Q36" i="8"/>
  <c r="P36" i="8"/>
  <c r="H35" i="35" s="1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Q35" i="8"/>
  <c r="P35" i="8"/>
  <c r="H34" i="35" s="1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Q34" i="8"/>
  <c r="P34" i="8"/>
  <c r="H33" i="35" s="1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Q33" i="8"/>
  <c r="P33" i="8"/>
  <c r="H32" i="35" s="1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Q32" i="8"/>
  <c r="P32" i="8"/>
  <c r="H31" i="35" s="1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Q31" i="8"/>
  <c r="P31" i="8"/>
  <c r="H30" i="35" s="1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Q30" i="8"/>
  <c r="P30" i="8"/>
  <c r="H29" i="35" s="1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Q29" i="8"/>
  <c r="P29" i="8"/>
  <c r="H28" i="35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Q28" i="8"/>
  <c r="P28" i="8"/>
  <c r="H27" i="35" s="1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Q27" i="8"/>
  <c r="P27" i="8"/>
  <c r="H26" i="35" s="1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Q26" i="8"/>
  <c r="P26" i="8"/>
  <c r="H25" i="35" s="1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Q25" i="8"/>
  <c r="P25" i="8"/>
  <c r="H24" i="35" s="1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Q24" i="8"/>
  <c r="P24" i="8"/>
  <c r="H23" i="35" s="1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Q23" i="8"/>
  <c r="P23" i="8"/>
  <c r="H22" i="35" s="1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Q22" i="8"/>
  <c r="P22" i="8"/>
  <c r="H21" i="35" s="1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Q21" i="8"/>
  <c r="P21" i="8"/>
  <c r="H20" i="35" s="1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Q20" i="8"/>
  <c r="P20" i="8"/>
  <c r="H19" i="35" s="1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Q19" i="8"/>
  <c r="P19" i="8"/>
  <c r="H18" i="35" s="1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Q18" i="8"/>
  <c r="P18" i="8"/>
  <c r="H17" i="35" s="1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Q17" i="8"/>
  <c r="P17" i="8"/>
  <c r="H16" i="35" s="1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Q16" i="8"/>
  <c r="P16" i="8"/>
  <c r="H15" i="35" s="1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Q15" i="8"/>
  <c r="P15" i="8"/>
  <c r="H14" i="35" s="1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Q14" i="8"/>
  <c r="P14" i="8"/>
  <c r="H13" i="35" s="1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Q13" i="8"/>
  <c r="P13" i="8"/>
  <c r="H12" i="35" s="1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Q12" i="8"/>
  <c r="P12" i="8"/>
  <c r="H11" i="35" s="1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Q11" i="8"/>
  <c r="P11" i="8"/>
  <c r="H10" i="35" s="1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Q10" i="8"/>
  <c r="P10" i="8"/>
  <c r="H9" i="35" s="1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Q9" i="8"/>
  <c r="P9" i="8"/>
  <c r="H8" i="35" s="1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Q8" i="8"/>
  <c r="P8" i="8"/>
  <c r="H7" i="35" s="1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Q7" i="8"/>
  <c r="P7" i="8"/>
  <c r="H6" i="35" s="1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Q6" i="8"/>
  <c r="P6" i="8"/>
  <c r="H5" i="35" s="1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N3" i="8"/>
  <c r="M3" i="8"/>
  <c r="L3" i="8"/>
  <c r="K3" i="8"/>
  <c r="J3" i="8"/>
  <c r="I3" i="8"/>
  <c r="H3" i="8"/>
  <c r="G3" i="8"/>
  <c r="F3" i="8"/>
  <c r="E3" i="8"/>
  <c r="D3" i="8"/>
  <c r="C3" i="8"/>
  <c r="Q97" i="6"/>
  <c r="AN98" i="6" s="1"/>
  <c r="P97" i="6"/>
  <c r="O97" i="6"/>
  <c r="AL98" i="6" s="1"/>
  <c r="N97" i="6"/>
  <c r="M97" i="6"/>
  <c r="L97" i="6"/>
  <c r="K97" i="6"/>
  <c r="J97" i="6"/>
  <c r="I97" i="6"/>
  <c r="H97" i="6"/>
  <c r="G97" i="6"/>
  <c r="F97" i="6"/>
  <c r="D97" i="6"/>
  <c r="C97" i="6"/>
  <c r="B97" i="6"/>
  <c r="Q96" i="6"/>
  <c r="P96" i="6"/>
  <c r="E95" i="35" s="1"/>
  <c r="O96" i="6"/>
  <c r="N96" i="6"/>
  <c r="M96" i="6"/>
  <c r="L96" i="6"/>
  <c r="K96" i="6"/>
  <c r="J96" i="6"/>
  <c r="I96" i="6"/>
  <c r="H96" i="6"/>
  <c r="G96" i="6"/>
  <c r="F96" i="6"/>
  <c r="D96" i="6"/>
  <c r="C96" i="6"/>
  <c r="B96" i="6"/>
  <c r="Q95" i="6"/>
  <c r="P95" i="6"/>
  <c r="E94" i="35" s="1"/>
  <c r="O95" i="6"/>
  <c r="N95" i="6"/>
  <c r="M95" i="6"/>
  <c r="L95" i="6"/>
  <c r="K95" i="6"/>
  <c r="J95" i="6"/>
  <c r="I95" i="6"/>
  <c r="H95" i="6"/>
  <c r="G95" i="6"/>
  <c r="F95" i="6"/>
  <c r="D95" i="6"/>
  <c r="C95" i="6"/>
  <c r="B95" i="6"/>
  <c r="Q94" i="6"/>
  <c r="P94" i="6"/>
  <c r="E93" i="35" s="1"/>
  <c r="O94" i="6"/>
  <c r="N94" i="6"/>
  <c r="M94" i="6"/>
  <c r="L94" i="6"/>
  <c r="K94" i="6"/>
  <c r="J94" i="6"/>
  <c r="I94" i="6"/>
  <c r="H94" i="6"/>
  <c r="G94" i="6"/>
  <c r="F94" i="6"/>
  <c r="D94" i="6"/>
  <c r="C94" i="6"/>
  <c r="B94" i="6"/>
  <c r="Q93" i="6"/>
  <c r="P93" i="6"/>
  <c r="E92" i="35" s="1"/>
  <c r="O93" i="6"/>
  <c r="N93" i="6"/>
  <c r="M93" i="6"/>
  <c r="L93" i="6"/>
  <c r="K93" i="6"/>
  <c r="J93" i="6"/>
  <c r="I93" i="6"/>
  <c r="H93" i="6"/>
  <c r="G93" i="6"/>
  <c r="F93" i="6"/>
  <c r="D93" i="6"/>
  <c r="C93" i="6"/>
  <c r="B93" i="6"/>
  <c r="Q92" i="6"/>
  <c r="P92" i="6"/>
  <c r="E91" i="35" s="1"/>
  <c r="O92" i="6"/>
  <c r="N92" i="6"/>
  <c r="M92" i="6"/>
  <c r="L92" i="6"/>
  <c r="K92" i="6"/>
  <c r="J92" i="6"/>
  <c r="I92" i="6"/>
  <c r="H92" i="6"/>
  <c r="G92" i="6"/>
  <c r="F92" i="6"/>
  <c r="D92" i="6"/>
  <c r="C92" i="6"/>
  <c r="B92" i="6"/>
  <c r="Q91" i="6"/>
  <c r="P91" i="6"/>
  <c r="E90" i="35" s="1"/>
  <c r="O91" i="6"/>
  <c r="N91" i="6"/>
  <c r="M91" i="6"/>
  <c r="L91" i="6"/>
  <c r="K91" i="6"/>
  <c r="J91" i="6"/>
  <c r="I91" i="6"/>
  <c r="H91" i="6"/>
  <c r="G91" i="6"/>
  <c r="F91" i="6"/>
  <c r="D91" i="6"/>
  <c r="C91" i="6"/>
  <c r="B91" i="6"/>
  <c r="Q90" i="6"/>
  <c r="P90" i="6"/>
  <c r="E89" i="35" s="1"/>
  <c r="O90" i="6"/>
  <c r="N90" i="6"/>
  <c r="M90" i="6"/>
  <c r="L90" i="6"/>
  <c r="K90" i="6"/>
  <c r="J90" i="6"/>
  <c r="I90" i="6"/>
  <c r="H90" i="6"/>
  <c r="G90" i="6"/>
  <c r="F90" i="6"/>
  <c r="D90" i="6"/>
  <c r="C90" i="6"/>
  <c r="B90" i="6"/>
  <c r="Q89" i="6"/>
  <c r="P89" i="6"/>
  <c r="E88" i="35" s="1"/>
  <c r="O89" i="6"/>
  <c r="N89" i="6"/>
  <c r="M89" i="6"/>
  <c r="L89" i="6"/>
  <c r="K89" i="6"/>
  <c r="J89" i="6"/>
  <c r="I89" i="6"/>
  <c r="H89" i="6"/>
  <c r="G89" i="6"/>
  <c r="F89" i="6"/>
  <c r="D89" i="6"/>
  <c r="C89" i="6"/>
  <c r="B89" i="6"/>
  <c r="Q88" i="6"/>
  <c r="BK100" i="6" s="1"/>
  <c r="P88" i="6"/>
  <c r="O88" i="6"/>
  <c r="BI100" i="6" s="1"/>
  <c r="N88" i="6"/>
  <c r="BH100" i="6" s="1"/>
  <c r="M88" i="6"/>
  <c r="BG100" i="6" s="1"/>
  <c r="L88" i="6"/>
  <c r="BF100" i="6" s="1"/>
  <c r="K88" i="6"/>
  <c r="BE100" i="6" s="1"/>
  <c r="J88" i="6"/>
  <c r="BD100" i="6" s="1"/>
  <c r="I88" i="6"/>
  <c r="BC100" i="6" s="1"/>
  <c r="H88" i="6"/>
  <c r="BB100" i="6" s="1"/>
  <c r="G88" i="6"/>
  <c r="BA100" i="6" s="1"/>
  <c r="F88" i="6"/>
  <c r="AZ100" i="6" s="1"/>
  <c r="D88" i="6"/>
  <c r="AX100" i="6" s="1"/>
  <c r="C88" i="6"/>
  <c r="AW100" i="6" s="1"/>
  <c r="B88" i="6"/>
  <c r="AV100" i="6" s="1"/>
  <c r="AO127" i="4" s="1"/>
  <c r="Q87" i="6"/>
  <c r="BK99" i="6" s="1"/>
  <c r="P87" i="6"/>
  <c r="O87" i="6"/>
  <c r="BI99" i="6" s="1"/>
  <c r="N87" i="6"/>
  <c r="BH99" i="6" s="1"/>
  <c r="M87" i="6"/>
  <c r="BG99" i="6" s="1"/>
  <c r="L87" i="6"/>
  <c r="BF99" i="6" s="1"/>
  <c r="K87" i="6"/>
  <c r="BE99" i="6" s="1"/>
  <c r="J87" i="6"/>
  <c r="BD99" i="6" s="1"/>
  <c r="I87" i="6"/>
  <c r="BC99" i="6" s="1"/>
  <c r="H87" i="6"/>
  <c r="BB99" i="6" s="1"/>
  <c r="G87" i="6"/>
  <c r="BA99" i="6" s="1"/>
  <c r="F87" i="6"/>
  <c r="AZ99" i="6" s="1"/>
  <c r="D87" i="6"/>
  <c r="AX99" i="6" s="1"/>
  <c r="C87" i="6"/>
  <c r="AW99" i="6" s="1"/>
  <c r="B87" i="6"/>
  <c r="AV99" i="6" s="1"/>
  <c r="AO126" i="4" s="1"/>
  <c r="Q86" i="6"/>
  <c r="BK98" i="6" s="1"/>
  <c r="P86" i="6"/>
  <c r="O86" i="6"/>
  <c r="BI98" i="6" s="1"/>
  <c r="N86" i="6"/>
  <c r="BH98" i="6" s="1"/>
  <c r="M86" i="6"/>
  <c r="BG98" i="6" s="1"/>
  <c r="L86" i="6"/>
  <c r="BF98" i="6" s="1"/>
  <c r="K86" i="6"/>
  <c r="BE98" i="6" s="1"/>
  <c r="J86" i="6"/>
  <c r="BD98" i="6" s="1"/>
  <c r="I86" i="6"/>
  <c r="BC98" i="6" s="1"/>
  <c r="H86" i="6"/>
  <c r="BB98" i="6" s="1"/>
  <c r="G86" i="6"/>
  <c r="BA98" i="6" s="1"/>
  <c r="F86" i="6"/>
  <c r="AZ98" i="6" s="1"/>
  <c r="D86" i="6"/>
  <c r="AX98" i="6" s="1"/>
  <c r="C86" i="6"/>
  <c r="AW98" i="6" s="1"/>
  <c r="B86" i="6"/>
  <c r="AV98" i="6" s="1"/>
  <c r="AO125" i="4" s="1"/>
  <c r="Q85" i="6"/>
  <c r="P85" i="6"/>
  <c r="E84" i="35" s="1"/>
  <c r="O85" i="6"/>
  <c r="N85" i="6"/>
  <c r="M85" i="6"/>
  <c r="L85" i="6"/>
  <c r="K85" i="6"/>
  <c r="J85" i="6"/>
  <c r="I85" i="6"/>
  <c r="H85" i="6"/>
  <c r="G85" i="6"/>
  <c r="F85" i="6"/>
  <c r="D85" i="6"/>
  <c r="C85" i="6"/>
  <c r="B85" i="6"/>
  <c r="Q84" i="6"/>
  <c r="P84" i="6"/>
  <c r="E83" i="35" s="1"/>
  <c r="O84" i="6"/>
  <c r="N84" i="6"/>
  <c r="M84" i="6"/>
  <c r="L84" i="6"/>
  <c r="K84" i="6"/>
  <c r="J84" i="6"/>
  <c r="I84" i="6"/>
  <c r="H84" i="6"/>
  <c r="G84" i="6"/>
  <c r="F84" i="6"/>
  <c r="D84" i="6"/>
  <c r="C84" i="6"/>
  <c r="B84" i="6"/>
  <c r="Q83" i="6"/>
  <c r="P83" i="6"/>
  <c r="E82" i="35" s="1"/>
  <c r="O83" i="6"/>
  <c r="N83" i="6"/>
  <c r="M83" i="6"/>
  <c r="L83" i="6"/>
  <c r="K83" i="6"/>
  <c r="J83" i="6"/>
  <c r="I83" i="6"/>
  <c r="H83" i="6"/>
  <c r="G83" i="6"/>
  <c r="F83" i="6"/>
  <c r="D83" i="6"/>
  <c r="C83" i="6"/>
  <c r="B83" i="6"/>
  <c r="Q82" i="6"/>
  <c r="P82" i="6"/>
  <c r="E81" i="35" s="1"/>
  <c r="O82" i="6"/>
  <c r="N82" i="6"/>
  <c r="M82" i="6"/>
  <c r="L82" i="6"/>
  <c r="K82" i="6"/>
  <c r="J82" i="6"/>
  <c r="I82" i="6"/>
  <c r="H82" i="6"/>
  <c r="G82" i="6"/>
  <c r="F82" i="6"/>
  <c r="D82" i="6"/>
  <c r="C82" i="6"/>
  <c r="B82" i="6"/>
  <c r="Q81" i="6"/>
  <c r="P81" i="6"/>
  <c r="E80" i="35" s="1"/>
  <c r="O81" i="6"/>
  <c r="N81" i="6"/>
  <c r="M81" i="6"/>
  <c r="L81" i="6"/>
  <c r="K81" i="6"/>
  <c r="J81" i="6"/>
  <c r="I81" i="6"/>
  <c r="H81" i="6"/>
  <c r="G81" i="6"/>
  <c r="F81" i="6"/>
  <c r="D81" i="6"/>
  <c r="C81" i="6"/>
  <c r="B81" i="6"/>
  <c r="Q80" i="6"/>
  <c r="P80" i="6"/>
  <c r="E79" i="35" s="1"/>
  <c r="O80" i="6"/>
  <c r="N80" i="6"/>
  <c r="M80" i="6"/>
  <c r="L80" i="6"/>
  <c r="K80" i="6"/>
  <c r="J80" i="6"/>
  <c r="I80" i="6"/>
  <c r="H80" i="6"/>
  <c r="G80" i="6"/>
  <c r="F80" i="6"/>
  <c r="D80" i="6"/>
  <c r="C80" i="6"/>
  <c r="B80" i="6"/>
  <c r="Q79" i="6"/>
  <c r="P79" i="6"/>
  <c r="E78" i="35" s="1"/>
  <c r="O79" i="6"/>
  <c r="N79" i="6"/>
  <c r="M79" i="6"/>
  <c r="L79" i="6"/>
  <c r="K79" i="6"/>
  <c r="J79" i="6"/>
  <c r="I79" i="6"/>
  <c r="H79" i="6"/>
  <c r="G79" i="6"/>
  <c r="F79" i="6"/>
  <c r="D79" i="6"/>
  <c r="C79" i="6"/>
  <c r="B79" i="6"/>
  <c r="Q78" i="6"/>
  <c r="P78" i="6"/>
  <c r="E77" i="35" s="1"/>
  <c r="O78" i="6"/>
  <c r="N78" i="6"/>
  <c r="M78" i="6"/>
  <c r="L78" i="6"/>
  <c r="K78" i="6"/>
  <c r="J78" i="6"/>
  <c r="I78" i="6"/>
  <c r="H78" i="6"/>
  <c r="G78" i="6"/>
  <c r="F78" i="6"/>
  <c r="D78" i="6"/>
  <c r="C78" i="6"/>
  <c r="B78" i="6"/>
  <c r="Q77" i="6"/>
  <c r="P77" i="6"/>
  <c r="E76" i="35" s="1"/>
  <c r="O77" i="6"/>
  <c r="N77" i="6"/>
  <c r="M77" i="6"/>
  <c r="L77" i="6"/>
  <c r="K77" i="6"/>
  <c r="J77" i="6"/>
  <c r="I77" i="6"/>
  <c r="H77" i="6"/>
  <c r="G77" i="6"/>
  <c r="F77" i="6"/>
  <c r="D77" i="6"/>
  <c r="C77" i="6"/>
  <c r="B77" i="6"/>
  <c r="Q76" i="6"/>
  <c r="P76" i="6"/>
  <c r="E75" i="35" s="1"/>
  <c r="O76" i="6"/>
  <c r="N76" i="6"/>
  <c r="M76" i="6"/>
  <c r="L76" i="6"/>
  <c r="K76" i="6"/>
  <c r="J76" i="6"/>
  <c r="I76" i="6"/>
  <c r="H76" i="6"/>
  <c r="G76" i="6"/>
  <c r="F76" i="6"/>
  <c r="D76" i="6"/>
  <c r="C76" i="6"/>
  <c r="B76" i="6"/>
  <c r="Q75" i="6"/>
  <c r="P75" i="6"/>
  <c r="E74" i="35" s="1"/>
  <c r="O75" i="6"/>
  <c r="N75" i="6"/>
  <c r="M75" i="6"/>
  <c r="L75" i="6"/>
  <c r="K75" i="6"/>
  <c r="J75" i="6"/>
  <c r="I75" i="6"/>
  <c r="H75" i="6"/>
  <c r="G75" i="6"/>
  <c r="F75" i="6"/>
  <c r="D75" i="6"/>
  <c r="C75" i="6"/>
  <c r="B75" i="6"/>
  <c r="Q74" i="6"/>
  <c r="P74" i="6"/>
  <c r="E73" i="35" s="1"/>
  <c r="O74" i="6"/>
  <c r="N74" i="6"/>
  <c r="M74" i="6"/>
  <c r="L74" i="6"/>
  <c r="K74" i="6"/>
  <c r="J74" i="6"/>
  <c r="I74" i="6"/>
  <c r="H74" i="6"/>
  <c r="G74" i="6"/>
  <c r="F74" i="6"/>
  <c r="D74" i="6"/>
  <c r="C74" i="6"/>
  <c r="B74" i="6"/>
  <c r="Q73" i="6"/>
  <c r="P73" i="6"/>
  <c r="E72" i="35" s="1"/>
  <c r="O73" i="6"/>
  <c r="N73" i="6"/>
  <c r="M73" i="6"/>
  <c r="L73" i="6"/>
  <c r="K73" i="6"/>
  <c r="J73" i="6"/>
  <c r="I73" i="6"/>
  <c r="H73" i="6"/>
  <c r="G73" i="6"/>
  <c r="F73" i="6"/>
  <c r="D73" i="6"/>
  <c r="C73" i="6"/>
  <c r="B73" i="6"/>
  <c r="Q72" i="6"/>
  <c r="P72" i="6"/>
  <c r="E71" i="35" s="1"/>
  <c r="O72" i="6"/>
  <c r="N72" i="6"/>
  <c r="M72" i="6"/>
  <c r="L72" i="6"/>
  <c r="K72" i="6"/>
  <c r="J72" i="6"/>
  <c r="I72" i="6"/>
  <c r="H72" i="6"/>
  <c r="G72" i="6"/>
  <c r="F72" i="6"/>
  <c r="D72" i="6"/>
  <c r="C72" i="6"/>
  <c r="B72" i="6"/>
  <c r="Q71" i="6"/>
  <c r="P71" i="6"/>
  <c r="E70" i="35" s="1"/>
  <c r="O71" i="6"/>
  <c r="N71" i="6"/>
  <c r="M71" i="6"/>
  <c r="L71" i="6"/>
  <c r="K71" i="6"/>
  <c r="J71" i="6"/>
  <c r="I71" i="6"/>
  <c r="H71" i="6"/>
  <c r="G71" i="6"/>
  <c r="F71" i="6"/>
  <c r="D71" i="6"/>
  <c r="C71" i="6"/>
  <c r="B71" i="6"/>
  <c r="Q70" i="6"/>
  <c r="P70" i="6"/>
  <c r="E69" i="35" s="1"/>
  <c r="O70" i="6"/>
  <c r="N70" i="6"/>
  <c r="M70" i="6"/>
  <c r="L70" i="6"/>
  <c r="K70" i="6"/>
  <c r="J70" i="6"/>
  <c r="I70" i="6"/>
  <c r="H70" i="6"/>
  <c r="G70" i="6"/>
  <c r="F70" i="6"/>
  <c r="D70" i="6"/>
  <c r="C70" i="6"/>
  <c r="B70" i="6"/>
  <c r="Q69" i="6"/>
  <c r="P69" i="6"/>
  <c r="E68" i="35" s="1"/>
  <c r="O69" i="6"/>
  <c r="N69" i="6"/>
  <c r="M69" i="6"/>
  <c r="L69" i="6"/>
  <c r="K69" i="6"/>
  <c r="J69" i="6"/>
  <c r="I69" i="6"/>
  <c r="H69" i="6"/>
  <c r="G69" i="6"/>
  <c r="F69" i="6"/>
  <c r="D69" i="6"/>
  <c r="C69" i="6"/>
  <c r="B69" i="6"/>
  <c r="Q68" i="6"/>
  <c r="P68" i="6"/>
  <c r="E67" i="35" s="1"/>
  <c r="O68" i="6"/>
  <c r="N68" i="6"/>
  <c r="M68" i="6"/>
  <c r="L68" i="6"/>
  <c r="K68" i="6"/>
  <c r="J68" i="6"/>
  <c r="I68" i="6"/>
  <c r="H68" i="6"/>
  <c r="G68" i="6"/>
  <c r="F68" i="6"/>
  <c r="D68" i="6"/>
  <c r="C68" i="6"/>
  <c r="B68" i="6"/>
  <c r="Q67" i="6"/>
  <c r="P67" i="6"/>
  <c r="E66" i="35" s="1"/>
  <c r="O67" i="6"/>
  <c r="N67" i="6"/>
  <c r="M67" i="6"/>
  <c r="L67" i="6"/>
  <c r="K67" i="6"/>
  <c r="J67" i="6"/>
  <c r="I67" i="6"/>
  <c r="H67" i="6"/>
  <c r="G67" i="6"/>
  <c r="F67" i="6"/>
  <c r="D67" i="6"/>
  <c r="C67" i="6"/>
  <c r="B67" i="6"/>
  <c r="Q66" i="6"/>
  <c r="P66" i="6"/>
  <c r="E65" i="35" s="1"/>
  <c r="O66" i="6"/>
  <c r="N66" i="6"/>
  <c r="M66" i="6"/>
  <c r="L66" i="6"/>
  <c r="K66" i="6"/>
  <c r="J66" i="6"/>
  <c r="I66" i="6"/>
  <c r="H66" i="6"/>
  <c r="G66" i="6"/>
  <c r="F66" i="6"/>
  <c r="D66" i="6"/>
  <c r="C66" i="6"/>
  <c r="B66" i="6"/>
  <c r="Q65" i="6"/>
  <c r="P65" i="6"/>
  <c r="E64" i="35" s="1"/>
  <c r="O65" i="6"/>
  <c r="N65" i="6"/>
  <c r="M65" i="6"/>
  <c r="L65" i="6"/>
  <c r="K65" i="6"/>
  <c r="J65" i="6"/>
  <c r="I65" i="6"/>
  <c r="H65" i="6"/>
  <c r="G65" i="6"/>
  <c r="F65" i="6"/>
  <c r="D65" i="6"/>
  <c r="C65" i="6"/>
  <c r="B65" i="6"/>
  <c r="Q64" i="6"/>
  <c r="P64" i="6"/>
  <c r="E63" i="35" s="1"/>
  <c r="O64" i="6"/>
  <c r="N64" i="6"/>
  <c r="M64" i="6"/>
  <c r="L64" i="6"/>
  <c r="K64" i="6"/>
  <c r="J64" i="6"/>
  <c r="I64" i="6"/>
  <c r="H64" i="6"/>
  <c r="G64" i="6"/>
  <c r="F64" i="6"/>
  <c r="D64" i="6"/>
  <c r="C64" i="6"/>
  <c r="B64" i="6"/>
  <c r="Q63" i="6"/>
  <c r="P63" i="6"/>
  <c r="E62" i="35" s="1"/>
  <c r="O63" i="6"/>
  <c r="N63" i="6"/>
  <c r="M63" i="6"/>
  <c r="L63" i="6"/>
  <c r="K63" i="6"/>
  <c r="J63" i="6"/>
  <c r="I63" i="6"/>
  <c r="H63" i="6"/>
  <c r="G63" i="6"/>
  <c r="F63" i="6"/>
  <c r="D63" i="6"/>
  <c r="C63" i="6"/>
  <c r="B63" i="6"/>
  <c r="Q62" i="6"/>
  <c r="P62" i="6"/>
  <c r="E61" i="35" s="1"/>
  <c r="O62" i="6"/>
  <c r="N62" i="6"/>
  <c r="M62" i="6"/>
  <c r="L62" i="6"/>
  <c r="K62" i="6"/>
  <c r="J62" i="6"/>
  <c r="I62" i="6"/>
  <c r="H62" i="6"/>
  <c r="G62" i="6"/>
  <c r="F62" i="6"/>
  <c r="D62" i="6"/>
  <c r="C62" i="6"/>
  <c r="B62" i="6"/>
  <c r="Q61" i="6"/>
  <c r="P61" i="6"/>
  <c r="E60" i="35" s="1"/>
  <c r="O61" i="6"/>
  <c r="N61" i="6"/>
  <c r="M61" i="6"/>
  <c r="L61" i="6"/>
  <c r="K61" i="6"/>
  <c r="J61" i="6"/>
  <c r="I61" i="6"/>
  <c r="H61" i="6"/>
  <c r="G61" i="6"/>
  <c r="F61" i="6"/>
  <c r="D61" i="6"/>
  <c r="C61" i="6"/>
  <c r="B61" i="6"/>
  <c r="Q60" i="6"/>
  <c r="P60" i="6"/>
  <c r="E59" i="35" s="1"/>
  <c r="O60" i="6"/>
  <c r="N60" i="6"/>
  <c r="M60" i="6"/>
  <c r="L60" i="6"/>
  <c r="K60" i="6"/>
  <c r="J60" i="6"/>
  <c r="I60" i="6"/>
  <c r="H60" i="6"/>
  <c r="G60" i="6"/>
  <c r="F60" i="6"/>
  <c r="D60" i="6"/>
  <c r="C60" i="6"/>
  <c r="B60" i="6"/>
  <c r="Q59" i="6"/>
  <c r="P59" i="6"/>
  <c r="E58" i="35" s="1"/>
  <c r="O59" i="6"/>
  <c r="N59" i="6"/>
  <c r="M59" i="6"/>
  <c r="L59" i="6"/>
  <c r="K59" i="6"/>
  <c r="J59" i="6"/>
  <c r="I59" i="6"/>
  <c r="H59" i="6"/>
  <c r="G59" i="6"/>
  <c r="F59" i="6"/>
  <c r="D59" i="6"/>
  <c r="C59" i="6"/>
  <c r="B59" i="6"/>
  <c r="Q58" i="6"/>
  <c r="P58" i="6"/>
  <c r="E57" i="35" s="1"/>
  <c r="O58" i="6"/>
  <c r="N58" i="6"/>
  <c r="M58" i="6"/>
  <c r="L58" i="6"/>
  <c r="K58" i="6"/>
  <c r="J58" i="6"/>
  <c r="I58" i="6"/>
  <c r="H58" i="6"/>
  <c r="G58" i="6"/>
  <c r="F58" i="6"/>
  <c r="D58" i="6"/>
  <c r="C58" i="6"/>
  <c r="B58" i="6"/>
  <c r="Q57" i="6"/>
  <c r="P57" i="6"/>
  <c r="E56" i="35" s="1"/>
  <c r="O57" i="6"/>
  <c r="N57" i="6"/>
  <c r="M57" i="6"/>
  <c r="L57" i="6"/>
  <c r="K57" i="6"/>
  <c r="J57" i="6"/>
  <c r="I57" i="6"/>
  <c r="H57" i="6"/>
  <c r="G57" i="6"/>
  <c r="F57" i="6"/>
  <c r="D57" i="6"/>
  <c r="C57" i="6"/>
  <c r="B57" i="6"/>
  <c r="Q56" i="6"/>
  <c r="P56" i="6"/>
  <c r="E55" i="35" s="1"/>
  <c r="O56" i="6"/>
  <c r="N56" i="6"/>
  <c r="M56" i="6"/>
  <c r="L56" i="6"/>
  <c r="K56" i="6"/>
  <c r="J56" i="6"/>
  <c r="I56" i="6"/>
  <c r="H56" i="6"/>
  <c r="G56" i="6"/>
  <c r="F56" i="6"/>
  <c r="D56" i="6"/>
  <c r="C56" i="6"/>
  <c r="B56" i="6"/>
  <c r="Q55" i="6"/>
  <c r="P55" i="6"/>
  <c r="E54" i="35" s="1"/>
  <c r="O55" i="6"/>
  <c r="N55" i="6"/>
  <c r="M55" i="6"/>
  <c r="L55" i="6"/>
  <c r="K55" i="6"/>
  <c r="J55" i="6"/>
  <c r="I55" i="6"/>
  <c r="H55" i="6"/>
  <c r="G55" i="6"/>
  <c r="F55" i="6"/>
  <c r="D55" i="6"/>
  <c r="C55" i="6"/>
  <c r="B55" i="6"/>
  <c r="Q54" i="6"/>
  <c r="P54" i="6"/>
  <c r="E53" i="35" s="1"/>
  <c r="O54" i="6"/>
  <c r="N54" i="6"/>
  <c r="M54" i="6"/>
  <c r="L54" i="6"/>
  <c r="K54" i="6"/>
  <c r="J54" i="6"/>
  <c r="I54" i="6"/>
  <c r="H54" i="6"/>
  <c r="G54" i="6"/>
  <c r="F54" i="6"/>
  <c r="D54" i="6"/>
  <c r="C54" i="6"/>
  <c r="B54" i="6"/>
  <c r="Q53" i="6"/>
  <c r="P53" i="6"/>
  <c r="E52" i="35" s="1"/>
  <c r="O53" i="6"/>
  <c r="N53" i="6"/>
  <c r="M53" i="6"/>
  <c r="L53" i="6"/>
  <c r="K53" i="6"/>
  <c r="J53" i="6"/>
  <c r="I53" i="6"/>
  <c r="H53" i="6"/>
  <c r="G53" i="6"/>
  <c r="F53" i="6"/>
  <c r="D53" i="6"/>
  <c r="C53" i="6"/>
  <c r="B53" i="6"/>
  <c r="Q52" i="6"/>
  <c r="P52" i="6"/>
  <c r="E51" i="35" s="1"/>
  <c r="O52" i="6"/>
  <c r="N52" i="6"/>
  <c r="M52" i="6"/>
  <c r="L52" i="6"/>
  <c r="K52" i="6"/>
  <c r="J52" i="6"/>
  <c r="I52" i="6"/>
  <c r="H52" i="6"/>
  <c r="G52" i="6"/>
  <c r="F52" i="6"/>
  <c r="D52" i="6"/>
  <c r="C52" i="6"/>
  <c r="B52" i="6"/>
  <c r="Q51" i="6"/>
  <c r="P51" i="6"/>
  <c r="E50" i="35" s="1"/>
  <c r="O51" i="6"/>
  <c r="N51" i="6"/>
  <c r="M51" i="6"/>
  <c r="L51" i="6"/>
  <c r="K51" i="6"/>
  <c r="J51" i="6"/>
  <c r="I51" i="6"/>
  <c r="H51" i="6"/>
  <c r="G51" i="6"/>
  <c r="F51" i="6"/>
  <c r="D51" i="6"/>
  <c r="C51" i="6"/>
  <c r="B51" i="6"/>
  <c r="Q50" i="6"/>
  <c r="P50" i="6"/>
  <c r="E49" i="35" s="1"/>
  <c r="O50" i="6"/>
  <c r="N50" i="6"/>
  <c r="M50" i="6"/>
  <c r="L50" i="6"/>
  <c r="K50" i="6"/>
  <c r="J50" i="6"/>
  <c r="I50" i="6"/>
  <c r="H50" i="6"/>
  <c r="G50" i="6"/>
  <c r="F50" i="6"/>
  <c r="D50" i="6"/>
  <c r="C50" i="6"/>
  <c r="B50" i="6"/>
  <c r="Q49" i="6"/>
  <c r="P49" i="6"/>
  <c r="E48" i="35" s="1"/>
  <c r="O49" i="6"/>
  <c r="N49" i="6"/>
  <c r="M49" i="6"/>
  <c r="L49" i="6"/>
  <c r="K49" i="6"/>
  <c r="J49" i="6"/>
  <c r="I49" i="6"/>
  <c r="H49" i="6"/>
  <c r="G49" i="6"/>
  <c r="F49" i="6"/>
  <c r="D49" i="6"/>
  <c r="C49" i="6"/>
  <c r="B49" i="6"/>
  <c r="Q48" i="6"/>
  <c r="P48" i="6"/>
  <c r="E47" i="35" s="1"/>
  <c r="O48" i="6"/>
  <c r="N48" i="6"/>
  <c r="M48" i="6"/>
  <c r="L48" i="6"/>
  <c r="K48" i="6"/>
  <c r="J48" i="6"/>
  <c r="I48" i="6"/>
  <c r="H48" i="6"/>
  <c r="G48" i="6"/>
  <c r="F48" i="6"/>
  <c r="D48" i="6"/>
  <c r="C48" i="6"/>
  <c r="B48" i="6"/>
  <c r="Q47" i="6"/>
  <c r="P47" i="6"/>
  <c r="E46" i="35" s="1"/>
  <c r="O47" i="6"/>
  <c r="N47" i="6"/>
  <c r="M47" i="6"/>
  <c r="L47" i="6"/>
  <c r="K47" i="6"/>
  <c r="J47" i="6"/>
  <c r="I47" i="6"/>
  <c r="H47" i="6"/>
  <c r="G47" i="6"/>
  <c r="F47" i="6"/>
  <c r="D47" i="6"/>
  <c r="C47" i="6"/>
  <c r="B47" i="6"/>
  <c r="Q46" i="6"/>
  <c r="P46" i="6"/>
  <c r="E45" i="35" s="1"/>
  <c r="O46" i="6"/>
  <c r="N46" i="6"/>
  <c r="M46" i="6"/>
  <c r="L46" i="6"/>
  <c r="K46" i="6"/>
  <c r="J46" i="6"/>
  <c r="I46" i="6"/>
  <c r="H46" i="6"/>
  <c r="G46" i="6"/>
  <c r="F46" i="6"/>
  <c r="D46" i="6"/>
  <c r="C46" i="6"/>
  <c r="B46" i="6"/>
  <c r="Q45" i="6"/>
  <c r="P45" i="6"/>
  <c r="E44" i="35" s="1"/>
  <c r="O45" i="6"/>
  <c r="N45" i="6"/>
  <c r="M45" i="6"/>
  <c r="L45" i="6"/>
  <c r="K45" i="6"/>
  <c r="J45" i="6"/>
  <c r="I45" i="6"/>
  <c r="H45" i="6"/>
  <c r="G45" i="6"/>
  <c r="F45" i="6"/>
  <c r="D45" i="6"/>
  <c r="C45" i="6"/>
  <c r="B45" i="6"/>
  <c r="Q44" i="6"/>
  <c r="P44" i="6"/>
  <c r="E43" i="35" s="1"/>
  <c r="O44" i="6"/>
  <c r="N44" i="6"/>
  <c r="M44" i="6"/>
  <c r="L44" i="6"/>
  <c r="K44" i="6"/>
  <c r="J44" i="6"/>
  <c r="I44" i="6"/>
  <c r="H44" i="6"/>
  <c r="G44" i="6"/>
  <c r="F44" i="6"/>
  <c r="D44" i="6"/>
  <c r="C44" i="6"/>
  <c r="B44" i="6"/>
  <c r="Q43" i="6"/>
  <c r="P43" i="6"/>
  <c r="E42" i="35" s="1"/>
  <c r="O43" i="6"/>
  <c r="N43" i="6"/>
  <c r="M43" i="6"/>
  <c r="L43" i="6"/>
  <c r="K43" i="6"/>
  <c r="J43" i="6"/>
  <c r="I43" i="6"/>
  <c r="H43" i="6"/>
  <c r="G43" i="6"/>
  <c r="F43" i="6"/>
  <c r="D43" i="6"/>
  <c r="C43" i="6"/>
  <c r="B43" i="6"/>
  <c r="Q42" i="6"/>
  <c r="P42" i="6"/>
  <c r="E41" i="35" s="1"/>
  <c r="O42" i="6"/>
  <c r="N42" i="6"/>
  <c r="M42" i="6"/>
  <c r="L42" i="6"/>
  <c r="K42" i="6"/>
  <c r="J42" i="6"/>
  <c r="I42" i="6"/>
  <c r="H42" i="6"/>
  <c r="G42" i="6"/>
  <c r="F42" i="6"/>
  <c r="D42" i="6"/>
  <c r="C42" i="6"/>
  <c r="B42" i="6"/>
  <c r="Q41" i="6"/>
  <c r="P41" i="6"/>
  <c r="E40" i="35" s="1"/>
  <c r="O41" i="6"/>
  <c r="N41" i="6"/>
  <c r="M41" i="6"/>
  <c r="L41" i="6"/>
  <c r="K41" i="6"/>
  <c r="J41" i="6"/>
  <c r="I41" i="6"/>
  <c r="H41" i="6"/>
  <c r="G41" i="6"/>
  <c r="F41" i="6"/>
  <c r="D41" i="6"/>
  <c r="C41" i="6"/>
  <c r="B41" i="6"/>
  <c r="Q40" i="6"/>
  <c r="P40" i="6"/>
  <c r="E39" i="35" s="1"/>
  <c r="O40" i="6"/>
  <c r="N40" i="6"/>
  <c r="M40" i="6"/>
  <c r="L40" i="6"/>
  <c r="K40" i="6"/>
  <c r="J40" i="6"/>
  <c r="I40" i="6"/>
  <c r="H40" i="6"/>
  <c r="G40" i="6"/>
  <c r="F40" i="6"/>
  <c r="D40" i="6"/>
  <c r="C40" i="6"/>
  <c r="B40" i="6"/>
  <c r="Q39" i="6"/>
  <c r="P39" i="6"/>
  <c r="E38" i="35" s="1"/>
  <c r="O39" i="6"/>
  <c r="N39" i="6"/>
  <c r="M39" i="6"/>
  <c r="L39" i="6"/>
  <c r="K39" i="6"/>
  <c r="J39" i="6"/>
  <c r="I39" i="6"/>
  <c r="H39" i="6"/>
  <c r="G39" i="6"/>
  <c r="F39" i="6"/>
  <c r="D39" i="6"/>
  <c r="C39" i="6"/>
  <c r="B39" i="6"/>
  <c r="Q38" i="6"/>
  <c r="P38" i="6"/>
  <c r="E37" i="35" s="1"/>
  <c r="O38" i="6"/>
  <c r="N38" i="6"/>
  <c r="M38" i="6"/>
  <c r="L38" i="6"/>
  <c r="K38" i="6"/>
  <c r="J38" i="6"/>
  <c r="I38" i="6"/>
  <c r="H38" i="6"/>
  <c r="G38" i="6"/>
  <c r="F38" i="6"/>
  <c r="D38" i="6"/>
  <c r="C38" i="6"/>
  <c r="B38" i="6"/>
  <c r="Q37" i="6"/>
  <c r="P37" i="6"/>
  <c r="E36" i="35" s="1"/>
  <c r="O37" i="6"/>
  <c r="N37" i="6"/>
  <c r="M37" i="6"/>
  <c r="L37" i="6"/>
  <c r="K37" i="6"/>
  <c r="J37" i="6"/>
  <c r="I37" i="6"/>
  <c r="H37" i="6"/>
  <c r="G37" i="6"/>
  <c r="F37" i="6"/>
  <c r="D37" i="6"/>
  <c r="C37" i="6"/>
  <c r="B37" i="6"/>
  <c r="Q36" i="6"/>
  <c r="P36" i="6"/>
  <c r="E35" i="35" s="1"/>
  <c r="O36" i="6"/>
  <c r="N36" i="6"/>
  <c r="M36" i="6"/>
  <c r="L36" i="6"/>
  <c r="K36" i="6"/>
  <c r="J36" i="6"/>
  <c r="I36" i="6"/>
  <c r="H36" i="6"/>
  <c r="G36" i="6"/>
  <c r="F36" i="6"/>
  <c r="D36" i="6"/>
  <c r="C36" i="6"/>
  <c r="B36" i="6"/>
  <c r="Q35" i="6"/>
  <c r="P35" i="6"/>
  <c r="E34" i="35" s="1"/>
  <c r="O35" i="6"/>
  <c r="N35" i="6"/>
  <c r="M35" i="6"/>
  <c r="L35" i="6"/>
  <c r="K35" i="6"/>
  <c r="J35" i="6"/>
  <c r="I35" i="6"/>
  <c r="H35" i="6"/>
  <c r="G35" i="6"/>
  <c r="F35" i="6"/>
  <c r="D35" i="6"/>
  <c r="C35" i="6"/>
  <c r="B35" i="6"/>
  <c r="Q34" i="6"/>
  <c r="P34" i="6"/>
  <c r="E33" i="35" s="1"/>
  <c r="O34" i="6"/>
  <c r="N34" i="6"/>
  <c r="M34" i="6"/>
  <c r="L34" i="6"/>
  <c r="K34" i="6"/>
  <c r="J34" i="6"/>
  <c r="I34" i="6"/>
  <c r="H34" i="6"/>
  <c r="G34" i="6"/>
  <c r="F34" i="6"/>
  <c r="D34" i="6"/>
  <c r="C34" i="6"/>
  <c r="B34" i="6"/>
  <c r="Q33" i="6"/>
  <c r="P33" i="6"/>
  <c r="E32" i="35" s="1"/>
  <c r="O33" i="6"/>
  <c r="N33" i="6"/>
  <c r="M33" i="6"/>
  <c r="L33" i="6"/>
  <c r="K33" i="6"/>
  <c r="J33" i="6"/>
  <c r="I33" i="6"/>
  <c r="H33" i="6"/>
  <c r="G33" i="6"/>
  <c r="F33" i="6"/>
  <c r="D33" i="6"/>
  <c r="C33" i="6"/>
  <c r="B33" i="6"/>
  <c r="Q32" i="6"/>
  <c r="P32" i="6"/>
  <c r="E31" i="35" s="1"/>
  <c r="O32" i="6"/>
  <c r="N32" i="6"/>
  <c r="M32" i="6"/>
  <c r="L32" i="6"/>
  <c r="K32" i="6"/>
  <c r="J32" i="6"/>
  <c r="I32" i="6"/>
  <c r="H32" i="6"/>
  <c r="G32" i="6"/>
  <c r="F32" i="6"/>
  <c r="D32" i="6"/>
  <c r="C32" i="6"/>
  <c r="B32" i="6"/>
  <c r="Q31" i="6"/>
  <c r="P31" i="6"/>
  <c r="E30" i="35" s="1"/>
  <c r="O31" i="6"/>
  <c r="N31" i="6"/>
  <c r="M31" i="6"/>
  <c r="L31" i="6"/>
  <c r="K31" i="6"/>
  <c r="J31" i="6"/>
  <c r="I31" i="6"/>
  <c r="H31" i="6"/>
  <c r="G31" i="6"/>
  <c r="F31" i="6"/>
  <c r="D31" i="6"/>
  <c r="C31" i="6"/>
  <c r="B31" i="6"/>
  <c r="Q30" i="6"/>
  <c r="P30" i="6"/>
  <c r="E29" i="35" s="1"/>
  <c r="O30" i="6"/>
  <c r="N30" i="6"/>
  <c r="M30" i="6"/>
  <c r="L30" i="6"/>
  <c r="K30" i="6"/>
  <c r="J30" i="6"/>
  <c r="I30" i="6"/>
  <c r="H30" i="6"/>
  <c r="G30" i="6"/>
  <c r="F30" i="6"/>
  <c r="D30" i="6"/>
  <c r="C30" i="6"/>
  <c r="B30" i="6"/>
  <c r="Q29" i="6"/>
  <c r="P29" i="6"/>
  <c r="E28" i="35" s="1"/>
  <c r="O29" i="6"/>
  <c r="N29" i="6"/>
  <c r="M29" i="6"/>
  <c r="L29" i="6"/>
  <c r="K29" i="6"/>
  <c r="J29" i="6"/>
  <c r="I29" i="6"/>
  <c r="H29" i="6"/>
  <c r="G29" i="6"/>
  <c r="F29" i="6"/>
  <c r="D29" i="6"/>
  <c r="C29" i="6"/>
  <c r="B29" i="6"/>
  <c r="Q28" i="6"/>
  <c r="P28" i="6"/>
  <c r="E27" i="35" s="1"/>
  <c r="O28" i="6"/>
  <c r="N28" i="6"/>
  <c r="M28" i="6"/>
  <c r="L28" i="6"/>
  <c r="K28" i="6"/>
  <c r="J28" i="6"/>
  <c r="I28" i="6"/>
  <c r="H28" i="6"/>
  <c r="G28" i="6"/>
  <c r="F28" i="6"/>
  <c r="D28" i="6"/>
  <c r="C28" i="6"/>
  <c r="B28" i="6"/>
  <c r="Q27" i="6"/>
  <c r="P27" i="6"/>
  <c r="E26" i="35" s="1"/>
  <c r="O27" i="6"/>
  <c r="N27" i="6"/>
  <c r="M27" i="6"/>
  <c r="L27" i="6"/>
  <c r="K27" i="6"/>
  <c r="J27" i="6"/>
  <c r="I27" i="6"/>
  <c r="H27" i="6"/>
  <c r="G27" i="6"/>
  <c r="F27" i="6"/>
  <c r="D27" i="6"/>
  <c r="C27" i="6"/>
  <c r="B27" i="6"/>
  <c r="Q26" i="6"/>
  <c r="P26" i="6"/>
  <c r="E25" i="35" s="1"/>
  <c r="O26" i="6"/>
  <c r="N26" i="6"/>
  <c r="M26" i="6"/>
  <c r="L26" i="6"/>
  <c r="K26" i="6"/>
  <c r="J26" i="6"/>
  <c r="I26" i="6"/>
  <c r="H26" i="6"/>
  <c r="G26" i="6"/>
  <c r="F26" i="6"/>
  <c r="D26" i="6"/>
  <c r="C26" i="6"/>
  <c r="B26" i="6"/>
  <c r="Q25" i="6"/>
  <c r="P25" i="6"/>
  <c r="E24" i="35" s="1"/>
  <c r="O25" i="6"/>
  <c r="N25" i="6"/>
  <c r="M25" i="6"/>
  <c r="L25" i="6"/>
  <c r="K25" i="6"/>
  <c r="J25" i="6"/>
  <c r="I25" i="6"/>
  <c r="H25" i="6"/>
  <c r="G25" i="6"/>
  <c r="F25" i="6"/>
  <c r="D25" i="6"/>
  <c r="C25" i="6"/>
  <c r="B25" i="6"/>
  <c r="Q24" i="6"/>
  <c r="P24" i="6"/>
  <c r="E23" i="35" s="1"/>
  <c r="O24" i="6"/>
  <c r="N24" i="6"/>
  <c r="M24" i="6"/>
  <c r="L24" i="6"/>
  <c r="K24" i="6"/>
  <c r="J24" i="6"/>
  <c r="I24" i="6"/>
  <c r="H24" i="6"/>
  <c r="G24" i="6"/>
  <c r="F24" i="6"/>
  <c r="D24" i="6"/>
  <c r="C24" i="6"/>
  <c r="B24" i="6"/>
  <c r="Q23" i="6"/>
  <c r="P23" i="6"/>
  <c r="E22" i="35" s="1"/>
  <c r="O23" i="6"/>
  <c r="N23" i="6"/>
  <c r="M23" i="6"/>
  <c r="L23" i="6"/>
  <c r="K23" i="6"/>
  <c r="J23" i="6"/>
  <c r="I23" i="6"/>
  <c r="H23" i="6"/>
  <c r="G23" i="6"/>
  <c r="F23" i="6"/>
  <c r="D23" i="6"/>
  <c r="C23" i="6"/>
  <c r="B23" i="6"/>
  <c r="Q22" i="6"/>
  <c r="P22" i="6"/>
  <c r="E21" i="35" s="1"/>
  <c r="O22" i="6"/>
  <c r="N22" i="6"/>
  <c r="M22" i="6"/>
  <c r="L22" i="6"/>
  <c r="K22" i="6"/>
  <c r="J22" i="6"/>
  <c r="I22" i="6"/>
  <c r="H22" i="6"/>
  <c r="G22" i="6"/>
  <c r="F22" i="6"/>
  <c r="D22" i="6"/>
  <c r="C22" i="6"/>
  <c r="B22" i="6"/>
  <c r="Q21" i="6"/>
  <c r="P21" i="6"/>
  <c r="E20" i="35" s="1"/>
  <c r="O21" i="6"/>
  <c r="N21" i="6"/>
  <c r="M21" i="6"/>
  <c r="L21" i="6"/>
  <c r="K21" i="6"/>
  <c r="J21" i="6"/>
  <c r="I21" i="6"/>
  <c r="H21" i="6"/>
  <c r="G21" i="6"/>
  <c r="F21" i="6"/>
  <c r="D21" i="6"/>
  <c r="C21" i="6"/>
  <c r="B21" i="6"/>
  <c r="Q20" i="6"/>
  <c r="P20" i="6"/>
  <c r="E19" i="35" s="1"/>
  <c r="O20" i="6"/>
  <c r="N20" i="6"/>
  <c r="M20" i="6"/>
  <c r="L20" i="6"/>
  <c r="K20" i="6"/>
  <c r="J20" i="6"/>
  <c r="I20" i="6"/>
  <c r="H20" i="6"/>
  <c r="G20" i="6"/>
  <c r="F20" i="6"/>
  <c r="D20" i="6"/>
  <c r="C20" i="6"/>
  <c r="B20" i="6"/>
  <c r="Q19" i="6"/>
  <c r="P19" i="6"/>
  <c r="E18" i="35" s="1"/>
  <c r="O19" i="6"/>
  <c r="N19" i="6"/>
  <c r="M19" i="6"/>
  <c r="L19" i="6"/>
  <c r="K19" i="6"/>
  <c r="J19" i="6"/>
  <c r="I19" i="6"/>
  <c r="H19" i="6"/>
  <c r="G19" i="6"/>
  <c r="F19" i="6"/>
  <c r="D19" i="6"/>
  <c r="C19" i="6"/>
  <c r="B19" i="6"/>
  <c r="Q18" i="6"/>
  <c r="P18" i="6"/>
  <c r="E17" i="35" s="1"/>
  <c r="O18" i="6"/>
  <c r="N18" i="6"/>
  <c r="M18" i="6"/>
  <c r="L18" i="6"/>
  <c r="K18" i="6"/>
  <c r="J18" i="6"/>
  <c r="I18" i="6"/>
  <c r="H18" i="6"/>
  <c r="G18" i="6"/>
  <c r="F18" i="6"/>
  <c r="D18" i="6"/>
  <c r="C18" i="6"/>
  <c r="B18" i="6"/>
  <c r="Q17" i="6"/>
  <c r="P17" i="6"/>
  <c r="E16" i="35" s="1"/>
  <c r="O17" i="6"/>
  <c r="N17" i="6"/>
  <c r="M17" i="6"/>
  <c r="L17" i="6"/>
  <c r="K17" i="6"/>
  <c r="J17" i="6"/>
  <c r="I17" i="6"/>
  <c r="H17" i="6"/>
  <c r="G17" i="6"/>
  <c r="F17" i="6"/>
  <c r="D17" i="6"/>
  <c r="C17" i="6"/>
  <c r="B17" i="6"/>
  <c r="Q16" i="6"/>
  <c r="P16" i="6"/>
  <c r="E15" i="35" s="1"/>
  <c r="O16" i="6"/>
  <c r="N16" i="6"/>
  <c r="M16" i="6"/>
  <c r="L16" i="6"/>
  <c r="K16" i="6"/>
  <c r="J16" i="6"/>
  <c r="I16" i="6"/>
  <c r="H16" i="6"/>
  <c r="G16" i="6"/>
  <c r="F16" i="6"/>
  <c r="D16" i="6"/>
  <c r="C16" i="6"/>
  <c r="B16" i="6"/>
  <c r="Q15" i="6"/>
  <c r="P15" i="6"/>
  <c r="E14" i="35" s="1"/>
  <c r="O15" i="6"/>
  <c r="N15" i="6"/>
  <c r="M15" i="6"/>
  <c r="L15" i="6"/>
  <c r="K15" i="6"/>
  <c r="J15" i="6"/>
  <c r="I15" i="6"/>
  <c r="H15" i="6"/>
  <c r="G15" i="6"/>
  <c r="F15" i="6"/>
  <c r="D15" i="6"/>
  <c r="C15" i="6"/>
  <c r="B15" i="6"/>
  <c r="Q14" i="6"/>
  <c r="P14" i="6"/>
  <c r="E13" i="35" s="1"/>
  <c r="O14" i="6"/>
  <c r="N14" i="6"/>
  <c r="M14" i="6"/>
  <c r="L14" i="6"/>
  <c r="K14" i="6"/>
  <c r="J14" i="6"/>
  <c r="I14" i="6"/>
  <c r="H14" i="6"/>
  <c r="G14" i="6"/>
  <c r="F14" i="6"/>
  <c r="D14" i="6"/>
  <c r="C14" i="6"/>
  <c r="B14" i="6"/>
  <c r="Q13" i="6"/>
  <c r="P13" i="6"/>
  <c r="E12" i="35" s="1"/>
  <c r="O13" i="6"/>
  <c r="N13" i="6"/>
  <c r="M13" i="6"/>
  <c r="L13" i="6"/>
  <c r="K13" i="6"/>
  <c r="J13" i="6"/>
  <c r="I13" i="6"/>
  <c r="H13" i="6"/>
  <c r="G13" i="6"/>
  <c r="F13" i="6"/>
  <c r="D13" i="6"/>
  <c r="C13" i="6"/>
  <c r="B13" i="6"/>
  <c r="Q12" i="6"/>
  <c r="P12" i="6"/>
  <c r="E11" i="35" s="1"/>
  <c r="O12" i="6"/>
  <c r="N12" i="6"/>
  <c r="M12" i="6"/>
  <c r="L12" i="6"/>
  <c r="K12" i="6"/>
  <c r="J12" i="6"/>
  <c r="I12" i="6"/>
  <c r="H12" i="6"/>
  <c r="G12" i="6"/>
  <c r="F12" i="6"/>
  <c r="D12" i="6"/>
  <c r="C12" i="6"/>
  <c r="B12" i="6"/>
  <c r="Q11" i="6"/>
  <c r="P11" i="6"/>
  <c r="E10" i="35" s="1"/>
  <c r="O11" i="6"/>
  <c r="N11" i="6"/>
  <c r="M11" i="6"/>
  <c r="L11" i="6"/>
  <c r="K11" i="6"/>
  <c r="J11" i="6"/>
  <c r="I11" i="6"/>
  <c r="H11" i="6"/>
  <c r="G11" i="6"/>
  <c r="F11" i="6"/>
  <c r="D11" i="6"/>
  <c r="C11" i="6"/>
  <c r="B11" i="6"/>
  <c r="Q10" i="6"/>
  <c r="P10" i="6"/>
  <c r="E9" i="35" s="1"/>
  <c r="O10" i="6"/>
  <c r="N10" i="6"/>
  <c r="M10" i="6"/>
  <c r="L10" i="6"/>
  <c r="K10" i="6"/>
  <c r="J10" i="6"/>
  <c r="I10" i="6"/>
  <c r="H10" i="6"/>
  <c r="G10" i="6"/>
  <c r="F10" i="6"/>
  <c r="D10" i="6"/>
  <c r="C10" i="6"/>
  <c r="B10" i="6"/>
  <c r="Q9" i="6"/>
  <c r="P9" i="6"/>
  <c r="E8" i="35" s="1"/>
  <c r="O9" i="6"/>
  <c r="N9" i="6"/>
  <c r="M9" i="6"/>
  <c r="L9" i="6"/>
  <c r="K9" i="6"/>
  <c r="J9" i="6"/>
  <c r="I9" i="6"/>
  <c r="H9" i="6"/>
  <c r="G9" i="6"/>
  <c r="F9" i="6"/>
  <c r="D9" i="6"/>
  <c r="C9" i="6"/>
  <c r="B9" i="6"/>
  <c r="Q8" i="6"/>
  <c r="P8" i="6"/>
  <c r="E7" i="35" s="1"/>
  <c r="O8" i="6"/>
  <c r="N8" i="6"/>
  <c r="M8" i="6"/>
  <c r="L8" i="6"/>
  <c r="K8" i="6"/>
  <c r="J8" i="6"/>
  <c r="I8" i="6"/>
  <c r="H8" i="6"/>
  <c r="G8" i="6"/>
  <c r="F8" i="6"/>
  <c r="D8" i="6"/>
  <c r="C8" i="6"/>
  <c r="B8" i="6"/>
  <c r="Q7" i="6"/>
  <c r="P7" i="6"/>
  <c r="E6" i="35" s="1"/>
  <c r="O7" i="6"/>
  <c r="N7" i="6"/>
  <c r="M7" i="6"/>
  <c r="L7" i="6"/>
  <c r="K7" i="6"/>
  <c r="J7" i="6"/>
  <c r="I7" i="6"/>
  <c r="H7" i="6"/>
  <c r="G7" i="6"/>
  <c r="F7" i="6"/>
  <c r="D7" i="6"/>
  <c r="C7" i="6"/>
  <c r="B7" i="6"/>
  <c r="Q6" i="6"/>
  <c r="P6" i="6"/>
  <c r="E5" i="35" s="1"/>
  <c r="O6" i="6"/>
  <c r="N6" i="6"/>
  <c r="M6" i="6"/>
  <c r="L6" i="6"/>
  <c r="K6" i="6"/>
  <c r="J6" i="6"/>
  <c r="I6" i="6"/>
  <c r="H6" i="6"/>
  <c r="G6" i="6"/>
  <c r="F6" i="6"/>
  <c r="D6" i="6"/>
  <c r="C6" i="6"/>
  <c r="B6" i="6"/>
  <c r="Q5" i="6"/>
  <c r="P5" i="6"/>
  <c r="O5" i="6"/>
  <c r="N5" i="6"/>
  <c r="M5" i="6"/>
  <c r="L5" i="6"/>
  <c r="K5" i="6"/>
  <c r="J5" i="6"/>
  <c r="I5" i="6"/>
  <c r="H5" i="6"/>
  <c r="G5" i="6"/>
  <c r="F5" i="6"/>
  <c r="D5" i="6"/>
  <c r="C5" i="6"/>
  <c r="B5" i="6"/>
  <c r="N3" i="6"/>
  <c r="M3" i="6"/>
  <c r="L3" i="6"/>
  <c r="K3" i="6"/>
  <c r="J3" i="6"/>
  <c r="I3" i="6"/>
  <c r="H3" i="6"/>
  <c r="G3" i="6"/>
  <c r="F3" i="6"/>
  <c r="E3" i="6"/>
  <c r="D3" i="6"/>
  <c r="C3" i="6"/>
  <c r="DF95" i="21"/>
  <c r="DF94" i="21"/>
  <c r="DF93" i="21"/>
  <c r="DF92" i="21"/>
  <c r="DF91" i="21"/>
  <c r="DF90" i="21"/>
  <c r="DF89" i="21"/>
  <c r="DF88" i="21"/>
  <c r="DF87" i="21"/>
  <c r="DF86" i="21"/>
  <c r="DF85" i="21"/>
  <c r="DF84" i="21"/>
  <c r="DF83" i="21"/>
  <c r="DF82" i="21"/>
  <c r="DF81" i="21"/>
  <c r="DF80" i="21"/>
  <c r="DF79" i="21"/>
  <c r="DF78" i="21"/>
  <c r="DF77" i="21"/>
  <c r="DF76" i="21"/>
  <c r="DF75" i="21"/>
  <c r="DF74" i="21"/>
  <c r="DF73" i="21"/>
  <c r="DF72" i="21"/>
  <c r="DF71" i="21"/>
  <c r="DF70" i="21"/>
  <c r="DF69" i="21"/>
  <c r="DF68" i="21"/>
  <c r="DF67" i="21"/>
  <c r="DF66" i="21"/>
  <c r="DF65" i="21"/>
  <c r="DF64" i="21"/>
  <c r="DF63" i="21"/>
  <c r="DF62" i="21"/>
  <c r="DF61" i="21"/>
  <c r="DF60" i="21"/>
  <c r="DF59" i="21"/>
  <c r="DF58" i="21"/>
  <c r="DF57" i="21"/>
  <c r="DF56" i="21"/>
  <c r="DF55" i="21"/>
  <c r="DF54" i="21"/>
  <c r="DF53" i="21"/>
  <c r="DF52" i="21"/>
  <c r="DF51" i="21"/>
  <c r="DF50" i="21"/>
  <c r="DF49" i="21"/>
  <c r="DF48" i="21"/>
  <c r="DF47" i="21"/>
  <c r="DF46" i="21"/>
  <c r="DF45" i="21"/>
  <c r="DF44" i="21"/>
  <c r="DF43" i="21"/>
  <c r="DF42" i="21"/>
  <c r="DF41" i="21"/>
  <c r="DF40" i="21"/>
  <c r="DF39" i="21"/>
  <c r="DF38" i="21"/>
  <c r="DF37" i="21"/>
  <c r="DF36" i="21"/>
  <c r="DF35" i="21"/>
  <c r="DF34" i="21"/>
  <c r="DF33" i="21"/>
  <c r="DF32" i="21"/>
  <c r="DF31" i="21"/>
  <c r="DF30" i="21"/>
  <c r="DF29" i="21"/>
  <c r="DF28" i="21"/>
  <c r="DF27" i="21"/>
  <c r="DF26" i="21"/>
  <c r="DF25" i="21"/>
  <c r="DF24" i="21"/>
  <c r="DF23" i="21"/>
  <c r="DF22" i="21"/>
  <c r="DF21" i="21"/>
  <c r="DF20" i="21"/>
  <c r="DF19" i="21"/>
  <c r="DF18" i="21"/>
  <c r="DF17" i="21"/>
  <c r="CS95" i="21"/>
  <c r="CS94" i="21"/>
  <c r="CS93" i="21"/>
  <c r="CS92" i="21"/>
  <c r="CS91" i="21"/>
  <c r="CS90" i="21"/>
  <c r="CS89" i="21"/>
  <c r="CS88" i="21"/>
  <c r="CS87" i="21"/>
  <c r="CS86" i="21"/>
  <c r="CS85" i="21"/>
  <c r="CS84" i="21"/>
  <c r="CS83" i="21"/>
  <c r="CS82" i="21"/>
  <c r="CS81" i="21"/>
  <c r="CS80" i="21"/>
  <c r="CS79" i="21"/>
  <c r="CS78" i="21"/>
  <c r="CS77" i="21"/>
  <c r="CS76" i="21"/>
  <c r="CS75" i="21"/>
  <c r="CS74" i="21"/>
  <c r="CS73" i="21"/>
  <c r="CS72" i="21"/>
  <c r="CS71" i="21"/>
  <c r="CS70" i="21"/>
  <c r="CS69" i="21"/>
  <c r="CS68" i="21"/>
  <c r="CS67" i="21"/>
  <c r="CS66" i="21"/>
  <c r="CS65" i="21"/>
  <c r="CS64" i="21"/>
  <c r="CS63" i="21"/>
  <c r="CS62" i="21"/>
  <c r="CS61" i="21"/>
  <c r="CS60" i="21"/>
  <c r="CS59" i="21"/>
  <c r="CS58" i="21"/>
  <c r="CS57" i="21"/>
  <c r="CS56" i="21"/>
  <c r="CS55" i="21"/>
  <c r="CS54" i="21"/>
  <c r="CS53" i="21"/>
  <c r="CS52" i="21"/>
  <c r="CS51" i="21"/>
  <c r="CS50" i="21"/>
  <c r="CS49" i="21"/>
  <c r="CS48" i="21"/>
  <c r="CS47" i="21"/>
  <c r="CS46" i="21"/>
  <c r="CS45" i="21"/>
  <c r="CS44" i="21"/>
  <c r="CS43" i="21"/>
  <c r="CS42" i="21"/>
  <c r="CS41" i="21"/>
  <c r="CS40" i="21"/>
  <c r="CS39" i="21"/>
  <c r="CS38" i="21"/>
  <c r="CS37" i="21"/>
  <c r="CS36" i="21"/>
  <c r="CS35" i="21"/>
  <c r="CS34" i="21"/>
  <c r="CS33" i="21"/>
  <c r="CS32" i="21"/>
  <c r="CS31" i="21"/>
  <c r="CS30" i="21"/>
  <c r="CS29" i="21"/>
  <c r="CS28" i="21"/>
  <c r="CS27" i="21"/>
  <c r="CS26" i="21"/>
  <c r="CS25" i="21"/>
  <c r="CS24" i="21"/>
  <c r="CS23" i="21"/>
  <c r="CS22" i="21"/>
  <c r="CS21" i="21"/>
  <c r="CS20" i="21"/>
  <c r="CS19" i="21"/>
  <c r="CS18" i="21"/>
  <c r="CS17" i="21"/>
  <c r="CS16" i="21"/>
  <c r="CS15" i="21"/>
  <c r="CS14" i="21"/>
  <c r="CS13" i="21"/>
  <c r="CS12" i="21"/>
  <c r="CS11" i="21"/>
  <c r="CS10" i="21"/>
  <c r="CS9" i="21"/>
  <c r="CS8" i="21"/>
  <c r="CS7" i="21"/>
  <c r="CS6" i="21"/>
  <c r="DE97" i="18"/>
  <c r="DE96" i="18"/>
  <c r="DE95" i="18"/>
  <c r="DE94" i="18"/>
  <c r="DE93" i="18"/>
  <c r="DE92" i="18"/>
  <c r="DE91" i="18"/>
  <c r="DE90" i="18"/>
  <c r="DE89" i="18"/>
  <c r="DE88" i="18"/>
  <c r="DE87" i="18"/>
  <c r="DE86" i="18"/>
  <c r="DE85" i="18"/>
  <c r="DE84" i="18"/>
  <c r="DE83" i="18"/>
  <c r="DE82" i="18"/>
  <c r="DE81" i="18"/>
  <c r="DE80" i="18"/>
  <c r="DE79" i="18"/>
  <c r="DE78" i="18"/>
  <c r="DE77" i="18"/>
  <c r="DE76" i="18"/>
  <c r="DE75" i="18"/>
  <c r="DE74" i="18"/>
  <c r="DE73" i="18"/>
  <c r="DE72" i="18"/>
  <c r="DE71" i="18"/>
  <c r="DE70" i="18"/>
  <c r="DE69" i="18"/>
  <c r="DE68" i="18"/>
  <c r="DE67" i="18"/>
  <c r="DE66" i="18"/>
  <c r="DE65" i="18"/>
  <c r="DE64" i="18"/>
  <c r="DE63" i="18"/>
  <c r="DE62" i="18"/>
  <c r="DE61" i="18"/>
  <c r="DE60" i="18"/>
  <c r="DE59" i="18"/>
  <c r="DE58" i="18"/>
  <c r="DE57" i="18"/>
  <c r="DE56" i="18"/>
  <c r="DE55" i="18"/>
  <c r="DE54" i="18"/>
  <c r="DE53" i="18"/>
  <c r="DE52" i="18"/>
  <c r="DE51" i="18"/>
  <c r="DE50" i="18"/>
  <c r="DE49" i="18"/>
  <c r="DE48" i="18"/>
  <c r="DE47" i="18"/>
  <c r="DE46" i="18"/>
  <c r="DE45" i="18"/>
  <c r="DE44" i="18"/>
  <c r="DE43" i="18"/>
  <c r="DE42" i="18"/>
  <c r="DE41" i="18"/>
  <c r="DE40" i="18"/>
  <c r="DE39" i="18"/>
  <c r="DE38" i="18"/>
  <c r="DE37" i="18"/>
  <c r="DE36" i="18"/>
  <c r="DE35" i="18"/>
  <c r="DE34" i="18"/>
  <c r="DE33" i="18"/>
  <c r="DE32" i="18"/>
  <c r="DE31" i="18"/>
  <c r="DE30" i="18"/>
  <c r="DE29" i="18"/>
  <c r="DE28" i="18"/>
  <c r="DE27" i="18"/>
  <c r="DE26" i="18"/>
  <c r="DE25" i="18"/>
  <c r="DE24" i="18"/>
  <c r="DE23" i="18"/>
  <c r="DE22" i="18"/>
  <c r="DE21" i="18"/>
  <c r="DE20" i="18"/>
  <c r="DE19" i="18"/>
  <c r="DE18" i="18"/>
  <c r="DE17" i="18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Q97" i="1"/>
  <c r="AN98" i="1" s="1"/>
  <c r="P97" i="1"/>
  <c r="O97" i="1"/>
  <c r="AL98" i="1" s="1"/>
  <c r="N97" i="1"/>
  <c r="AK98" i="1" s="1"/>
  <c r="M97" i="1"/>
  <c r="AJ98" i="1" s="1"/>
  <c r="L97" i="1"/>
  <c r="AI98" i="1" s="1"/>
  <c r="K97" i="1"/>
  <c r="AH98" i="1" s="1"/>
  <c r="J97" i="1"/>
  <c r="AG98" i="1" s="1"/>
  <c r="I97" i="1"/>
  <c r="AF98" i="1" s="1"/>
  <c r="H97" i="1"/>
  <c r="AE98" i="1" s="1"/>
  <c r="G97" i="1"/>
  <c r="AD98" i="1" s="1"/>
  <c r="F97" i="1"/>
  <c r="AC98" i="1" s="1"/>
  <c r="D97" i="1"/>
  <c r="AA98" i="1" s="1"/>
  <c r="C97" i="1"/>
  <c r="Z98" i="1" s="1"/>
  <c r="B97" i="1"/>
  <c r="Y98" i="1" s="1"/>
  <c r="A97" i="1"/>
  <c r="Q96" i="1"/>
  <c r="P96" i="1"/>
  <c r="B95" i="35" s="1"/>
  <c r="O96" i="1"/>
  <c r="N96" i="1"/>
  <c r="M96" i="1"/>
  <c r="L96" i="1"/>
  <c r="K96" i="1"/>
  <c r="J96" i="1"/>
  <c r="I96" i="1"/>
  <c r="H96" i="1"/>
  <c r="G96" i="1"/>
  <c r="F96" i="1"/>
  <c r="D96" i="1"/>
  <c r="C96" i="1"/>
  <c r="B96" i="1"/>
  <c r="A96" i="1"/>
  <c r="Q95" i="1"/>
  <c r="P95" i="1"/>
  <c r="B94" i="35" s="1"/>
  <c r="O95" i="1"/>
  <c r="N95" i="1"/>
  <c r="M95" i="1"/>
  <c r="L95" i="1"/>
  <c r="K95" i="1"/>
  <c r="J95" i="1"/>
  <c r="I95" i="1"/>
  <c r="H95" i="1"/>
  <c r="G95" i="1"/>
  <c r="F95" i="1"/>
  <c r="D95" i="1"/>
  <c r="C95" i="1"/>
  <c r="B95" i="1"/>
  <c r="A95" i="1"/>
  <c r="Q94" i="1"/>
  <c r="P94" i="1"/>
  <c r="B93" i="35" s="1"/>
  <c r="O94" i="1"/>
  <c r="N94" i="1"/>
  <c r="M94" i="1"/>
  <c r="L94" i="1"/>
  <c r="K94" i="1"/>
  <c r="J94" i="1"/>
  <c r="I94" i="1"/>
  <c r="H94" i="1"/>
  <c r="G94" i="1"/>
  <c r="F94" i="1"/>
  <c r="D94" i="1"/>
  <c r="C94" i="1"/>
  <c r="B94" i="1"/>
  <c r="A94" i="1"/>
  <c r="Q93" i="1"/>
  <c r="P93" i="1"/>
  <c r="B92" i="35" s="1"/>
  <c r="O93" i="1"/>
  <c r="N93" i="1"/>
  <c r="M93" i="1"/>
  <c r="L93" i="1"/>
  <c r="K93" i="1"/>
  <c r="J93" i="1"/>
  <c r="I93" i="1"/>
  <c r="H93" i="1"/>
  <c r="G93" i="1"/>
  <c r="F93" i="1"/>
  <c r="D93" i="1"/>
  <c r="C93" i="1"/>
  <c r="B93" i="1"/>
  <c r="A93" i="1"/>
  <c r="Q92" i="1"/>
  <c r="P92" i="1"/>
  <c r="B91" i="35" s="1"/>
  <c r="O92" i="1"/>
  <c r="N92" i="1"/>
  <c r="M92" i="1"/>
  <c r="L92" i="1"/>
  <c r="K92" i="1"/>
  <c r="J92" i="1"/>
  <c r="I92" i="1"/>
  <c r="H92" i="1"/>
  <c r="G92" i="1"/>
  <c r="F92" i="1"/>
  <c r="D92" i="1"/>
  <c r="C92" i="1"/>
  <c r="B92" i="1"/>
  <c r="A92" i="1"/>
  <c r="Q91" i="1"/>
  <c r="P91" i="1"/>
  <c r="B90" i="35" s="1"/>
  <c r="O91" i="1"/>
  <c r="N91" i="1"/>
  <c r="M91" i="1"/>
  <c r="L91" i="1"/>
  <c r="K91" i="1"/>
  <c r="J91" i="1"/>
  <c r="I91" i="1"/>
  <c r="H91" i="1"/>
  <c r="G91" i="1"/>
  <c r="F91" i="1"/>
  <c r="D91" i="1"/>
  <c r="C91" i="1"/>
  <c r="B91" i="1"/>
  <c r="A91" i="1"/>
  <c r="Q90" i="1"/>
  <c r="P90" i="1"/>
  <c r="B89" i="35" s="1"/>
  <c r="O90" i="1"/>
  <c r="N90" i="1"/>
  <c r="M90" i="1"/>
  <c r="L90" i="1"/>
  <c r="K90" i="1"/>
  <c r="J90" i="1"/>
  <c r="I90" i="1"/>
  <c r="H90" i="1"/>
  <c r="G90" i="1"/>
  <c r="F90" i="1"/>
  <c r="D90" i="1"/>
  <c r="C90" i="1"/>
  <c r="B90" i="1"/>
  <c r="A90" i="1"/>
  <c r="Q89" i="1"/>
  <c r="P89" i="1"/>
  <c r="B88" i="35" s="1"/>
  <c r="O89" i="1"/>
  <c r="N89" i="1"/>
  <c r="M89" i="1"/>
  <c r="L89" i="1"/>
  <c r="K89" i="1"/>
  <c r="J89" i="1"/>
  <c r="I89" i="1"/>
  <c r="H89" i="1"/>
  <c r="G89" i="1"/>
  <c r="F89" i="1"/>
  <c r="D89" i="1"/>
  <c r="C89" i="1"/>
  <c r="B89" i="1"/>
  <c r="A89" i="1"/>
  <c r="Q88" i="1"/>
  <c r="BK100" i="1" s="1"/>
  <c r="P88" i="1"/>
  <c r="O88" i="1"/>
  <c r="BI100" i="1" s="1"/>
  <c r="N88" i="1"/>
  <c r="BH100" i="1" s="1"/>
  <c r="M88" i="1"/>
  <c r="BG100" i="1" s="1"/>
  <c r="L88" i="1"/>
  <c r="BF100" i="1" s="1"/>
  <c r="K88" i="1"/>
  <c r="BE100" i="1" s="1"/>
  <c r="J88" i="1"/>
  <c r="BD100" i="1" s="1"/>
  <c r="I88" i="1"/>
  <c r="BC100" i="1" s="1"/>
  <c r="H88" i="1"/>
  <c r="BB100" i="1" s="1"/>
  <c r="G88" i="1"/>
  <c r="BA100" i="1" s="1"/>
  <c r="F88" i="1"/>
  <c r="AZ100" i="1" s="1"/>
  <c r="D88" i="1"/>
  <c r="AX100" i="1" s="1"/>
  <c r="C88" i="1"/>
  <c r="AW100" i="1" s="1"/>
  <c r="B88" i="1"/>
  <c r="AV100" i="1" s="1"/>
  <c r="A88" i="1"/>
  <c r="Q87" i="1"/>
  <c r="BK99" i="1" s="1"/>
  <c r="P87" i="1"/>
  <c r="O87" i="1"/>
  <c r="BI99" i="1" s="1"/>
  <c r="N87" i="1"/>
  <c r="BH99" i="1" s="1"/>
  <c r="M87" i="1"/>
  <c r="BG99" i="1" s="1"/>
  <c r="L87" i="1"/>
  <c r="BF99" i="1" s="1"/>
  <c r="K87" i="1"/>
  <c r="BE99" i="1" s="1"/>
  <c r="J87" i="1"/>
  <c r="BD99" i="1" s="1"/>
  <c r="I87" i="1"/>
  <c r="BC99" i="1" s="1"/>
  <c r="H87" i="1"/>
  <c r="BB99" i="1" s="1"/>
  <c r="G87" i="1"/>
  <c r="BA99" i="1" s="1"/>
  <c r="F87" i="1"/>
  <c r="AZ99" i="1" s="1"/>
  <c r="D87" i="1"/>
  <c r="AX99" i="1" s="1"/>
  <c r="C87" i="1"/>
  <c r="AW99" i="1" s="1"/>
  <c r="B87" i="1"/>
  <c r="AV99" i="1" s="1"/>
  <c r="A87" i="1"/>
  <c r="Q86" i="1"/>
  <c r="BK98" i="1" s="1"/>
  <c r="P86" i="1"/>
  <c r="O86" i="1"/>
  <c r="BI98" i="1" s="1"/>
  <c r="N86" i="1"/>
  <c r="BH98" i="1" s="1"/>
  <c r="M86" i="1"/>
  <c r="BG98" i="1" s="1"/>
  <c r="L86" i="1"/>
  <c r="BF98" i="1" s="1"/>
  <c r="K86" i="1"/>
  <c r="BE98" i="1" s="1"/>
  <c r="J86" i="1"/>
  <c r="BD98" i="1" s="1"/>
  <c r="I86" i="1"/>
  <c r="BC98" i="1" s="1"/>
  <c r="H86" i="1"/>
  <c r="BB98" i="1" s="1"/>
  <c r="G86" i="1"/>
  <c r="BA98" i="1" s="1"/>
  <c r="F86" i="1"/>
  <c r="AZ98" i="1" s="1"/>
  <c r="D86" i="1"/>
  <c r="AX98" i="1" s="1"/>
  <c r="C86" i="1"/>
  <c r="AW98" i="1" s="1"/>
  <c r="B86" i="1"/>
  <c r="AV98" i="1" s="1"/>
  <c r="A86" i="1"/>
  <c r="Q85" i="1"/>
  <c r="P85" i="1"/>
  <c r="B84" i="35" s="1"/>
  <c r="O85" i="1"/>
  <c r="N85" i="1"/>
  <c r="M85" i="1"/>
  <c r="L85" i="1"/>
  <c r="K85" i="1"/>
  <c r="J85" i="1"/>
  <c r="I85" i="1"/>
  <c r="H85" i="1"/>
  <c r="G85" i="1"/>
  <c r="F85" i="1"/>
  <c r="D85" i="1"/>
  <c r="C85" i="1"/>
  <c r="B85" i="1"/>
  <c r="A85" i="1"/>
  <c r="Q84" i="1"/>
  <c r="P84" i="1"/>
  <c r="B83" i="35" s="1"/>
  <c r="O84" i="1"/>
  <c r="N84" i="1"/>
  <c r="M84" i="1"/>
  <c r="L84" i="1"/>
  <c r="K84" i="1"/>
  <c r="J84" i="1"/>
  <c r="I84" i="1"/>
  <c r="H84" i="1"/>
  <c r="G84" i="1"/>
  <c r="F84" i="1"/>
  <c r="D84" i="1"/>
  <c r="C84" i="1"/>
  <c r="B84" i="1"/>
  <c r="A84" i="1"/>
  <c r="Q83" i="1"/>
  <c r="P83" i="1"/>
  <c r="B82" i="35" s="1"/>
  <c r="O83" i="1"/>
  <c r="N83" i="1"/>
  <c r="M83" i="1"/>
  <c r="L83" i="1"/>
  <c r="K83" i="1"/>
  <c r="J83" i="1"/>
  <c r="I83" i="1"/>
  <c r="H83" i="1"/>
  <c r="G83" i="1"/>
  <c r="F83" i="1"/>
  <c r="D83" i="1"/>
  <c r="C83" i="1"/>
  <c r="B83" i="1"/>
  <c r="A83" i="1"/>
  <c r="Q82" i="1"/>
  <c r="P82" i="1"/>
  <c r="B81" i="35" s="1"/>
  <c r="O82" i="1"/>
  <c r="N82" i="1"/>
  <c r="M82" i="1"/>
  <c r="L82" i="1"/>
  <c r="K82" i="1"/>
  <c r="J82" i="1"/>
  <c r="I82" i="1"/>
  <c r="H82" i="1"/>
  <c r="G82" i="1"/>
  <c r="F82" i="1"/>
  <c r="D82" i="1"/>
  <c r="C82" i="1"/>
  <c r="B82" i="1"/>
  <c r="A82" i="1"/>
  <c r="Q81" i="1"/>
  <c r="P81" i="1"/>
  <c r="B80" i="35" s="1"/>
  <c r="O81" i="1"/>
  <c r="N81" i="1"/>
  <c r="M81" i="1"/>
  <c r="L81" i="1"/>
  <c r="K81" i="1"/>
  <c r="J81" i="1"/>
  <c r="I81" i="1"/>
  <c r="H81" i="1"/>
  <c r="G81" i="1"/>
  <c r="F81" i="1"/>
  <c r="D81" i="1"/>
  <c r="C81" i="1"/>
  <c r="B81" i="1"/>
  <c r="A81" i="1"/>
  <c r="Q80" i="1"/>
  <c r="P80" i="1"/>
  <c r="B79" i="35" s="1"/>
  <c r="O80" i="1"/>
  <c r="N80" i="1"/>
  <c r="M80" i="1"/>
  <c r="L80" i="1"/>
  <c r="K80" i="1"/>
  <c r="J80" i="1"/>
  <c r="I80" i="1"/>
  <c r="H80" i="1"/>
  <c r="G80" i="1"/>
  <c r="F80" i="1"/>
  <c r="D80" i="1"/>
  <c r="C80" i="1"/>
  <c r="B80" i="1"/>
  <c r="A80" i="1"/>
  <c r="Q79" i="1"/>
  <c r="P79" i="1"/>
  <c r="B78" i="35" s="1"/>
  <c r="O79" i="1"/>
  <c r="N79" i="1"/>
  <c r="M79" i="1"/>
  <c r="L79" i="1"/>
  <c r="K79" i="1"/>
  <c r="J79" i="1"/>
  <c r="I79" i="1"/>
  <c r="H79" i="1"/>
  <c r="G79" i="1"/>
  <c r="F79" i="1"/>
  <c r="D79" i="1"/>
  <c r="C79" i="1"/>
  <c r="B79" i="1"/>
  <c r="A79" i="1"/>
  <c r="Q78" i="1"/>
  <c r="P78" i="1"/>
  <c r="B77" i="35" s="1"/>
  <c r="O78" i="1"/>
  <c r="N78" i="1"/>
  <c r="M78" i="1"/>
  <c r="L78" i="1"/>
  <c r="K78" i="1"/>
  <c r="J78" i="1"/>
  <c r="I78" i="1"/>
  <c r="H78" i="1"/>
  <c r="G78" i="1"/>
  <c r="F78" i="1"/>
  <c r="D78" i="1"/>
  <c r="C78" i="1"/>
  <c r="B78" i="1"/>
  <c r="A78" i="1"/>
  <c r="Q77" i="1"/>
  <c r="P77" i="1"/>
  <c r="B76" i="35" s="1"/>
  <c r="O77" i="1"/>
  <c r="N77" i="1"/>
  <c r="M77" i="1"/>
  <c r="L77" i="1"/>
  <c r="K77" i="1"/>
  <c r="J77" i="1"/>
  <c r="I77" i="1"/>
  <c r="H77" i="1"/>
  <c r="G77" i="1"/>
  <c r="F77" i="1"/>
  <c r="D77" i="1"/>
  <c r="C77" i="1"/>
  <c r="B77" i="1"/>
  <c r="A77" i="1"/>
  <c r="Q76" i="1"/>
  <c r="P76" i="1"/>
  <c r="B75" i="35" s="1"/>
  <c r="O76" i="1"/>
  <c r="N76" i="1"/>
  <c r="M76" i="1"/>
  <c r="L76" i="1"/>
  <c r="K76" i="1"/>
  <c r="J76" i="1"/>
  <c r="I76" i="1"/>
  <c r="H76" i="1"/>
  <c r="G76" i="1"/>
  <c r="F76" i="1"/>
  <c r="D76" i="1"/>
  <c r="C76" i="1"/>
  <c r="B76" i="1"/>
  <c r="A76" i="1"/>
  <c r="Q75" i="1"/>
  <c r="P75" i="1"/>
  <c r="B74" i="35" s="1"/>
  <c r="O75" i="1"/>
  <c r="N75" i="1"/>
  <c r="M75" i="1"/>
  <c r="L75" i="1"/>
  <c r="K75" i="1"/>
  <c r="J75" i="1"/>
  <c r="I75" i="1"/>
  <c r="H75" i="1"/>
  <c r="G75" i="1"/>
  <c r="F75" i="1"/>
  <c r="D75" i="1"/>
  <c r="C75" i="1"/>
  <c r="B75" i="1"/>
  <c r="A75" i="1"/>
  <c r="Q74" i="1"/>
  <c r="P74" i="1"/>
  <c r="B73" i="35" s="1"/>
  <c r="O74" i="1"/>
  <c r="N74" i="1"/>
  <c r="M74" i="1"/>
  <c r="L74" i="1"/>
  <c r="K74" i="1"/>
  <c r="J74" i="1"/>
  <c r="I74" i="1"/>
  <c r="H74" i="1"/>
  <c r="G74" i="1"/>
  <c r="F74" i="1"/>
  <c r="D74" i="1"/>
  <c r="C74" i="1"/>
  <c r="B74" i="1"/>
  <c r="A74" i="1"/>
  <c r="Q73" i="1"/>
  <c r="P73" i="1"/>
  <c r="B72" i="35" s="1"/>
  <c r="O73" i="1"/>
  <c r="N73" i="1"/>
  <c r="M73" i="1"/>
  <c r="L73" i="1"/>
  <c r="K73" i="1"/>
  <c r="J73" i="1"/>
  <c r="I73" i="1"/>
  <c r="H73" i="1"/>
  <c r="G73" i="1"/>
  <c r="F73" i="1"/>
  <c r="D73" i="1"/>
  <c r="C73" i="1"/>
  <c r="B73" i="1"/>
  <c r="A73" i="1"/>
  <c r="Q72" i="1"/>
  <c r="P72" i="1"/>
  <c r="B71" i="35" s="1"/>
  <c r="O72" i="1"/>
  <c r="N72" i="1"/>
  <c r="M72" i="1"/>
  <c r="L72" i="1"/>
  <c r="K72" i="1"/>
  <c r="J72" i="1"/>
  <c r="I72" i="1"/>
  <c r="H72" i="1"/>
  <c r="G72" i="1"/>
  <c r="F72" i="1"/>
  <c r="D72" i="1"/>
  <c r="C72" i="1"/>
  <c r="B72" i="1"/>
  <c r="A72" i="1"/>
  <c r="Q71" i="1"/>
  <c r="P71" i="1"/>
  <c r="B70" i="35" s="1"/>
  <c r="O71" i="1"/>
  <c r="N71" i="1"/>
  <c r="M71" i="1"/>
  <c r="L71" i="1"/>
  <c r="K71" i="1"/>
  <c r="J71" i="1"/>
  <c r="I71" i="1"/>
  <c r="H71" i="1"/>
  <c r="G71" i="1"/>
  <c r="F71" i="1"/>
  <c r="D71" i="1"/>
  <c r="C71" i="1"/>
  <c r="B71" i="1"/>
  <c r="A71" i="1"/>
  <c r="Q70" i="1"/>
  <c r="P70" i="1"/>
  <c r="B69" i="35" s="1"/>
  <c r="O70" i="1"/>
  <c r="N70" i="1"/>
  <c r="M70" i="1"/>
  <c r="L70" i="1"/>
  <c r="K70" i="1"/>
  <c r="J70" i="1"/>
  <c r="I70" i="1"/>
  <c r="H70" i="1"/>
  <c r="G70" i="1"/>
  <c r="F70" i="1"/>
  <c r="D70" i="1"/>
  <c r="C70" i="1"/>
  <c r="B70" i="1"/>
  <c r="A70" i="1"/>
  <c r="Q69" i="1"/>
  <c r="P69" i="1"/>
  <c r="B68" i="35" s="1"/>
  <c r="O69" i="1"/>
  <c r="N69" i="1"/>
  <c r="M69" i="1"/>
  <c r="L69" i="1"/>
  <c r="K69" i="1"/>
  <c r="J69" i="1"/>
  <c r="I69" i="1"/>
  <c r="H69" i="1"/>
  <c r="G69" i="1"/>
  <c r="F69" i="1"/>
  <c r="D69" i="1"/>
  <c r="C69" i="1"/>
  <c r="B69" i="1"/>
  <c r="A69" i="1"/>
  <c r="Q68" i="1"/>
  <c r="P68" i="1"/>
  <c r="B67" i="35" s="1"/>
  <c r="O68" i="1"/>
  <c r="N68" i="1"/>
  <c r="M68" i="1"/>
  <c r="L68" i="1"/>
  <c r="K68" i="1"/>
  <c r="J68" i="1"/>
  <c r="I68" i="1"/>
  <c r="H68" i="1"/>
  <c r="G68" i="1"/>
  <c r="F68" i="1"/>
  <c r="D68" i="1"/>
  <c r="C68" i="1"/>
  <c r="B68" i="1"/>
  <c r="A68" i="1"/>
  <c r="Q67" i="1"/>
  <c r="P67" i="1"/>
  <c r="B66" i="35" s="1"/>
  <c r="O67" i="1"/>
  <c r="N67" i="1"/>
  <c r="M67" i="1"/>
  <c r="L67" i="1"/>
  <c r="K67" i="1"/>
  <c r="J67" i="1"/>
  <c r="I67" i="1"/>
  <c r="H67" i="1"/>
  <c r="G67" i="1"/>
  <c r="F67" i="1"/>
  <c r="D67" i="1"/>
  <c r="C67" i="1"/>
  <c r="B67" i="1"/>
  <c r="A67" i="1"/>
  <c r="Q66" i="1"/>
  <c r="P66" i="1"/>
  <c r="B65" i="35" s="1"/>
  <c r="O66" i="1"/>
  <c r="N66" i="1"/>
  <c r="M66" i="1"/>
  <c r="L66" i="1"/>
  <c r="K66" i="1"/>
  <c r="J66" i="1"/>
  <c r="I66" i="1"/>
  <c r="H66" i="1"/>
  <c r="G66" i="1"/>
  <c r="F66" i="1"/>
  <c r="D66" i="1"/>
  <c r="C66" i="1"/>
  <c r="B66" i="1"/>
  <c r="A66" i="1"/>
  <c r="Q65" i="1"/>
  <c r="P65" i="1"/>
  <c r="B64" i="35" s="1"/>
  <c r="O65" i="1"/>
  <c r="N65" i="1"/>
  <c r="M65" i="1"/>
  <c r="L65" i="1"/>
  <c r="K65" i="1"/>
  <c r="J65" i="1"/>
  <c r="I65" i="1"/>
  <c r="H65" i="1"/>
  <c r="G65" i="1"/>
  <c r="F65" i="1"/>
  <c r="D65" i="1"/>
  <c r="C65" i="1"/>
  <c r="B65" i="1"/>
  <c r="A65" i="1"/>
  <c r="Q64" i="1"/>
  <c r="P64" i="1"/>
  <c r="B63" i="35" s="1"/>
  <c r="O64" i="1"/>
  <c r="N64" i="1"/>
  <c r="M64" i="1"/>
  <c r="L64" i="1"/>
  <c r="K64" i="1"/>
  <c r="J64" i="1"/>
  <c r="I64" i="1"/>
  <c r="H64" i="1"/>
  <c r="G64" i="1"/>
  <c r="F64" i="1"/>
  <c r="D64" i="1"/>
  <c r="C64" i="1"/>
  <c r="B64" i="1"/>
  <c r="A64" i="1"/>
  <c r="Q63" i="1"/>
  <c r="P63" i="1"/>
  <c r="B62" i="35" s="1"/>
  <c r="O63" i="1"/>
  <c r="N63" i="1"/>
  <c r="M63" i="1"/>
  <c r="L63" i="1"/>
  <c r="K63" i="1"/>
  <c r="J63" i="1"/>
  <c r="I63" i="1"/>
  <c r="H63" i="1"/>
  <c r="G63" i="1"/>
  <c r="F63" i="1"/>
  <c r="D63" i="1"/>
  <c r="C63" i="1"/>
  <c r="B63" i="1"/>
  <c r="A63" i="1"/>
  <c r="Q62" i="1"/>
  <c r="P62" i="1"/>
  <c r="B61" i="35" s="1"/>
  <c r="O62" i="1"/>
  <c r="N62" i="1"/>
  <c r="M62" i="1"/>
  <c r="L62" i="1"/>
  <c r="K62" i="1"/>
  <c r="J62" i="1"/>
  <c r="I62" i="1"/>
  <c r="H62" i="1"/>
  <c r="G62" i="1"/>
  <c r="F62" i="1"/>
  <c r="D62" i="1"/>
  <c r="C62" i="1"/>
  <c r="B62" i="1"/>
  <c r="A62" i="1"/>
  <c r="Q61" i="1"/>
  <c r="P61" i="1"/>
  <c r="B60" i="35" s="1"/>
  <c r="O61" i="1"/>
  <c r="N61" i="1"/>
  <c r="M61" i="1"/>
  <c r="L61" i="1"/>
  <c r="K61" i="1"/>
  <c r="J61" i="1"/>
  <c r="I61" i="1"/>
  <c r="H61" i="1"/>
  <c r="G61" i="1"/>
  <c r="F61" i="1"/>
  <c r="D61" i="1"/>
  <c r="C61" i="1"/>
  <c r="B61" i="1"/>
  <c r="A61" i="1"/>
  <c r="Q60" i="1"/>
  <c r="P60" i="1"/>
  <c r="B59" i="35" s="1"/>
  <c r="O60" i="1"/>
  <c r="N60" i="1"/>
  <c r="M60" i="1"/>
  <c r="L60" i="1"/>
  <c r="K60" i="1"/>
  <c r="J60" i="1"/>
  <c r="I60" i="1"/>
  <c r="H60" i="1"/>
  <c r="G60" i="1"/>
  <c r="F60" i="1"/>
  <c r="D60" i="1"/>
  <c r="C60" i="1"/>
  <c r="B60" i="1"/>
  <c r="A60" i="1"/>
  <c r="Q59" i="1"/>
  <c r="P59" i="1"/>
  <c r="B58" i="35" s="1"/>
  <c r="O59" i="1"/>
  <c r="N59" i="1"/>
  <c r="M59" i="1"/>
  <c r="L59" i="1"/>
  <c r="K59" i="1"/>
  <c r="J59" i="1"/>
  <c r="I59" i="1"/>
  <c r="H59" i="1"/>
  <c r="G59" i="1"/>
  <c r="F59" i="1"/>
  <c r="D59" i="1"/>
  <c r="C59" i="1"/>
  <c r="B59" i="1"/>
  <c r="A59" i="1"/>
  <c r="Q58" i="1"/>
  <c r="P58" i="1"/>
  <c r="B57" i="35" s="1"/>
  <c r="O58" i="1"/>
  <c r="N58" i="1"/>
  <c r="M58" i="1"/>
  <c r="L58" i="1"/>
  <c r="K58" i="1"/>
  <c r="J58" i="1"/>
  <c r="I58" i="1"/>
  <c r="H58" i="1"/>
  <c r="G58" i="1"/>
  <c r="F58" i="1"/>
  <c r="D58" i="1"/>
  <c r="C58" i="1"/>
  <c r="B58" i="1"/>
  <c r="A58" i="1"/>
  <c r="Q57" i="1"/>
  <c r="P57" i="1"/>
  <c r="B56" i="35" s="1"/>
  <c r="O57" i="1"/>
  <c r="N57" i="1"/>
  <c r="M57" i="1"/>
  <c r="L57" i="1"/>
  <c r="K57" i="1"/>
  <c r="J57" i="1"/>
  <c r="I57" i="1"/>
  <c r="H57" i="1"/>
  <c r="G57" i="1"/>
  <c r="F57" i="1"/>
  <c r="D57" i="1"/>
  <c r="C57" i="1"/>
  <c r="B57" i="1"/>
  <c r="A57" i="1"/>
  <c r="Q56" i="1"/>
  <c r="P56" i="1"/>
  <c r="B55" i="35" s="1"/>
  <c r="O56" i="1"/>
  <c r="N56" i="1"/>
  <c r="M56" i="1"/>
  <c r="L56" i="1"/>
  <c r="K56" i="1"/>
  <c r="J56" i="1"/>
  <c r="I56" i="1"/>
  <c r="H56" i="1"/>
  <c r="G56" i="1"/>
  <c r="F56" i="1"/>
  <c r="D56" i="1"/>
  <c r="C56" i="1"/>
  <c r="B56" i="1"/>
  <c r="A56" i="1"/>
  <c r="Q55" i="1"/>
  <c r="P55" i="1"/>
  <c r="B54" i="35" s="1"/>
  <c r="O55" i="1"/>
  <c r="N55" i="1"/>
  <c r="M55" i="1"/>
  <c r="L55" i="1"/>
  <c r="K55" i="1"/>
  <c r="J55" i="1"/>
  <c r="I55" i="1"/>
  <c r="H55" i="1"/>
  <c r="G55" i="1"/>
  <c r="F55" i="1"/>
  <c r="D55" i="1"/>
  <c r="C55" i="1"/>
  <c r="B55" i="1"/>
  <c r="A55" i="1"/>
  <c r="Q54" i="1"/>
  <c r="P54" i="1"/>
  <c r="B53" i="35" s="1"/>
  <c r="O54" i="1"/>
  <c r="N54" i="1"/>
  <c r="M54" i="1"/>
  <c r="L54" i="1"/>
  <c r="K54" i="1"/>
  <c r="J54" i="1"/>
  <c r="I54" i="1"/>
  <c r="H54" i="1"/>
  <c r="G54" i="1"/>
  <c r="F54" i="1"/>
  <c r="D54" i="1"/>
  <c r="C54" i="1"/>
  <c r="B54" i="1"/>
  <c r="A54" i="1"/>
  <c r="Q53" i="1"/>
  <c r="P53" i="1"/>
  <c r="B52" i="35" s="1"/>
  <c r="O53" i="1"/>
  <c r="N53" i="1"/>
  <c r="M53" i="1"/>
  <c r="L53" i="1"/>
  <c r="K53" i="1"/>
  <c r="J53" i="1"/>
  <c r="I53" i="1"/>
  <c r="H53" i="1"/>
  <c r="G53" i="1"/>
  <c r="F53" i="1"/>
  <c r="D53" i="1"/>
  <c r="C53" i="1"/>
  <c r="B53" i="1"/>
  <c r="A53" i="1"/>
  <c r="Q52" i="1"/>
  <c r="P52" i="1"/>
  <c r="B51" i="35" s="1"/>
  <c r="O52" i="1"/>
  <c r="N52" i="1"/>
  <c r="M52" i="1"/>
  <c r="L52" i="1"/>
  <c r="K52" i="1"/>
  <c r="J52" i="1"/>
  <c r="I52" i="1"/>
  <c r="H52" i="1"/>
  <c r="G52" i="1"/>
  <c r="F52" i="1"/>
  <c r="D52" i="1"/>
  <c r="C52" i="1"/>
  <c r="B52" i="1"/>
  <c r="A52" i="1"/>
  <c r="Q51" i="1"/>
  <c r="P51" i="1"/>
  <c r="B50" i="35" s="1"/>
  <c r="O51" i="1"/>
  <c r="N51" i="1"/>
  <c r="M51" i="1"/>
  <c r="L51" i="1"/>
  <c r="K51" i="1"/>
  <c r="J51" i="1"/>
  <c r="I51" i="1"/>
  <c r="H51" i="1"/>
  <c r="G51" i="1"/>
  <c r="F51" i="1"/>
  <c r="D51" i="1"/>
  <c r="C51" i="1"/>
  <c r="B51" i="1"/>
  <c r="A51" i="1"/>
  <c r="Q50" i="1"/>
  <c r="P50" i="1"/>
  <c r="B49" i="35" s="1"/>
  <c r="O50" i="1"/>
  <c r="N50" i="1"/>
  <c r="M50" i="1"/>
  <c r="L50" i="1"/>
  <c r="K50" i="1"/>
  <c r="J50" i="1"/>
  <c r="I50" i="1"/>
  <c r="H50" i="1"/>
  <c r="G50" i="1"/>
  <c r="F50" i="1"/>
  <c r="D50" i="1"/>
  <c r="C50" i="1"/>
  <c r="B50" i="1"/>
  <c r="A50" i="1"/>
  <c r="Q49" i="1"/>
  <c r="P49" i="1"/>
  <c r="B48" i="35" s="1"/>
  <c r="O49" i="1"/>
  <c r="N49" i="1"/>
  <c r="M49" i="1"/>
  <c r="L49" i="1"/>
  <c r="K49" i="1"/>
  <c r="J49" i="1"/>
  <c r="I49" i="1"/>
  <c r="H49" i="1"/>
  <c r="G49" i="1"/>
  <c r="F49" i="1"/>
  <c r="D49" i="1"/>
  <c r="C49" i="1"/>
  <c r="B49" i="1"/>
  <c r="A49" i="1"/>
  <c r="Q48" i="1"/>
  <c r="P48" i="1"/>
  <c r="B47" i="35" s="1"/>
  <c r="O48" i="1"/>
  <c r="N48" i="1"/>
  <c r="M48" i="1"/>
  <c r="L48" i="1"/>
  <c r="K48" i="1"/>
  <c r="J48" i="1"/>
  <c r="I48" i="1"/>
  <c r="H48" i="1"/>
  <c r="G48" i="1"/>
  <c r="F48" i="1"/>
  <c r="D48" i="1"/>
  <c r="C48" i="1"/>
  <c r="B48" i="1"/>
  <c r="A48" i="1"/>
  <c r="Q47" i="1"/>
  <c r="P47" i="1"/>
  <c r="B46" i="35" s="1"/>
  <c r="O47" i="1"/>
  <c r="N47" i="1"/>
  <c r="M47" i="1"/>
  <c r="L47" i="1"/>
  <c r="K47" i="1"/>
  <c r="J47" i="1"/>
  <c r="I47" i="1"/>
  <c r="H47" i="1"/>
  <c r="G47" i="1"/>
  <c r="F47" i="1"/>
  <c r="D47" i="1"/>
  <c r="C47" i="1"/>
  <c r="B47" i="1"/>
  <c r="A47" i="1"/>
  <c r="Q46" i="1"/>
  <c r="P46" i="1"/>
  <c r="B45" i="35" s="1"/>
  <c r="O46" i="1"/>
  <c r="N46" i="1"/>
  <c r="M46" i="1"/>
  <c r="L46" i="1"/>
  <c r="K46" i="1"/>
  <c r="J46" i="1"/>
  <c r="I46" i="1"/>
  <c r="H46" i="1"/>
  <c r="G46" i="1"/>
  <c r="F46" i="1"/>
  <c r="D46" i="1"/>
  <c r="C46" i="1"/>
  <c r="B46" i="1"/>
  <c r="A46" i="1"/>
  <c r="Q45" i="1"/>
  <c r="P45" i="1"/>
  <c r="B44" i="35" s="1"/>
  <c r="O45" i="1"/>
  <c r="N45" i="1"/>
  <c r="M45" i="1"/>
  <c r="L45" i="1"/>
  <c r="K45" i="1"/>
  <c r="J45" i="1"/>
  <c r="I45" i="1"/>
  <c r="H45" i="1"/>
  <c r="G45" i="1"/>
  <c r="F45" i="1"/>
  <c r="D45" i="1"/>
  <c r="C45" i="1"/>
  <c r="B45" i="1"/>
  <c r="A45" i="1"/>
  <c r="Q44" i="1"/>
  <c r="P44" i="1"/>
  <c r="B43" i="35" s="1"/>
  <c r="O44" i="1"/>
  <c r="N44" i="1"/>
  <c r="M44" i="1"/>
  <c r="L44" i="1"/>
  <c r="K44" i="1"/>
  <c r="J44" i="1"/>
  <c r="I44" i="1"/>
  <c r="H44" i="1"/>
  <c r="G44" i="1"/>
  <c r="F44" i="1"/>
  <c r="D44" i="1"/>
  <c r="C44" i="1"/>
  <c r="B44" i="1"/>
  <c r="A44" i="1"/>
  <c r="Q43" i="1"/>
  <c r="P43" i="1"/>
  <c r="B42" i="35" s="1"/>
  <c r="O43" i="1"/>
  <c r="N43" i="1"/>
  <c r="M43" i="1"/>
  <c r="L43" i="1"/>
  <c r="K43" i="1"/>
  <c r="J43" i="1"/>
  <c r="I43" i="1"/>
  <c r="H43" i="1"/>
  <c r="G43" i="1"/>
  <c r="F43" i="1"/>
  <c r="D43" i="1"/>
  <c r="C43" i="1"/>
  <c r="B43" i="1"/>
  <c r="A43" i="1"/>
  <c r="Q42" i="1"/>
  <c r="P42" i="1"/>
  <c r="B41" i="35" s="1"/>
  <c r="O42" i="1"/>
  <c r="N42" i="1"/>
  <c r="M42" i="1"/>
  <c r="L42" i="1"/>
  <c r="K42" i="1"/>
  <c r="J42" i="1"/>
  <c r="I42" i="1"/>
  <c r="H42" i="1"/>
  <c r="G42" i="1"/>
  <c r="F42" i="1"/>
  <c r="D42" i="1"/>
  <c r="C42" i="1"/>
  <c r="B42" i="1"/>
  <c r="A42" i="1"/>
  <c r="Q41" i="1"/>
  <c r="P41" i="1"/>
  <c r="B40" i="35" s="1"/>
  <c r="O41" i="1"/>
  <c r="N41" i="1"/>
  <c r="M41" i="1"/>
  <c r="L41" i="1"/>
  <c r="K41" i="1"/>
  <c r="J41" i="1"/>
  <c r="I41" i="1"/>
  <c r="H41" i="1"/>
  <c r="G41" i="1"/>
  <c r="F41" i="1"/>
  <c r="D41" i="1"/>
  <c r="C41" i="1"/>
  <c r="B41" i="1"/>
  <c r="A41" i="1"/>
  <c r="Q40" i="1"/>
  <c r="P40" i="1"/>
  <c r="B39" i="35" s="1"/>
  <c r="O40" i="1"/>
  <c r="N40" i="1"/>
  <c r="M40" i="1"/>
  <c r="L40" i="1"/>
  <c r="K40" i="1"/>
  <c r="J40" i="1"/>
  <c r="I40" i="1"/>
  <c r="H40" i="1"/>
  <c r="G40" i="1"/>
  <c r="F40" i="1"/>
  <c r="D40" i="1"/>
  <c r="C40" i="1"/>
  <c r="B40" i="1"/>
  <c r="A40" i="1"/>
  <c r="Q39" i="1"/>
  <c r="P39" i="1"/>
  <c r="B38" i="35" s="1"/>
  <c r="O39" i="1"/>
  <c r="N39" i="1"/>
  <c r="M39" i="1"/>
  <c r="L39" i="1"/>
  <c r="K39" i="1"/>
  <c r="J39" i="1"/>
  <c r="I39" i="1"/>
  <c r="H39" i="1"/>
  <c r="G39" i="1"/>
  <c r="F39" i="1"/>
  <c r="D39" i="1"/>
  <c r="C39" i="1"/>
  <c r="B39" i="1"/>
  <c r="A39" i="1"/>
  <c r="Q38" i="1"/>
  <c r="P38" i="1"/>
  <c r="B37" i="35" s="1"/>
  <c r="O38" i="1"/>
  <c r="N38" i="1"/>
  <c r="M38" i="1"/>
  <c r="L38" i="1"/>
  <c r="K38" i="1"/>
  <c r="J38" i="1"/>
  <c r="I38" i="1"/>
  <c r="H38" i="1"/>
  <c r="G38" i="1"/>
  <c r="F38" i="1"/>
  <c r="D38" i="1"/>
  <c r="C38" i="1"/>
  <c r="B38" i="1"/>
  <c r="A38" i="1"/>
  <c r="Q37" i="1"/>
  <c r="P37" i="1"/>
  <c r="B36" i="35" s="1"/>
  <c r="O37" i="1"/>
  <c r="N37" i="1"/>
  <c r="M37" i="1"/>
  <c r="L37" i="1"/>
  <c r="K37" i="1"/>
  <c r="J37" i="1"/>
  <c r="I37" i="1"/>
  <c r="H37" i="1"/>
  <c r="G37" i="1"/>
  <c r="F37" i="1"/>
  <c r="D37" i="1"/>
  <c r="C37" i="1"/>
  <c r="B37" i="1"/>
  <c r="A37" i="1"/>
  <c r="Q36" i="1"/>
  <c r="P36" i="1"/>
  <c r="B35" i="35" s="1"/>
  <c r="O36" i="1"/>
  <c r="N36" i="1"/>
  <c r="M36" i="1"/>
  <c r="L36" i="1"/>
  <c r="K36" i="1"/>
  <c r="J36" i="1"/>
  <c r="I36" i="1"/>
  <c r="H36" i="1"/>
  <c r="G36" i="1"/>
  <c r="F36" i="1"/>
  <c r="D36" i="1"/>
  <c r="C36" i="1"/>
  <c r="B36" i="1"/>
  <c r="A36" i="1"/>
  <c r="Q35" i="1"/>
  <c r="P35" i="1"/>
  <c r="B34" i="35" s="1"/>
  <c r="O35" i="1"/>
  <c r="N35" i="1"/>
  <c r="M35" i="1"/>
  <c r="L35" i="1"/>
  <c r="K35" i="1"/>
  <c r="J35" i="1"/>
  <c r="I35" i="1"/>
  <c r="H35" i="1"/>
  <c r="G35" i="1"/>
  <c r="F35" i="1"/>
  <c r="D35" i="1"/>
  <c r="C35" i="1"/>
  <c r="B35" i="1"/>
  <c r="A35" i="1"/>
  <c r="Q34" i="1"/>
  <c r="P34" i="1"/>
  <c r="B33" i="35" s="1"/>
  <c r="O34" i="1"/>
  <c r="N34" i="1"/>
  <c r="M34" i="1"/>
  <c r="L34" i="1"/>
  <c r="K34" i="1"/>
  <c r="J34" i="1"/>
  <c r="I34" i="1"/>
  <c r="H34" i="1"/>
  <c r="G34" i="1"/>
  <c r="F34" i="1"/>
  <c r="D34" i="1"/>
  <c r="C34" i="1"/>
  <c r="B34" i="1"/>
  <c r="A34" i="1"/>
  <c r="Q33" i="1"/>
  <c r="P33" i="1"/>
  <c r="B32" i="35" s="1"/>
  <c r="O33" i="1"/>
  <c r="N33" i="1"/>
  <c r="M33" i="1"/>
  <c r="L33" i="1"/>
  <c r="K33" i="1"/>
  <c r="J33" i="1"/>
  <c r="I33" i="1"/>
  <c r="H33" i="1"/>
  <c r="G33" i="1"/>
  <c r="F33" i="1"/>
  <c r="D33" i="1"/>
  <c r="C33" i="1"/>
  <c r="B33" i="1"/>
  <c r="A33" i="1"/>
  <c r="Q32" i="1"/>
  <c r="P32" i="1"/>
  <c r="B31" i="35" s="1"/>
  <c r="O32" i="1"/>
  <c r="N32" i="1"/>
  <c r="M32" i="1"/>
  <c r="L32" i="1"/>
  <c r="K32" i="1"/>
  <c r="J32" i="1"/>
  <c r="I32" i="1"/>
  <c r="H32" i="1"/>
  <c r="G32" i="1"/>
  <c r="F32" i="1"/>
  <c r="D32" i="1"/>
  <c r="C32" i="1"/>
  <c r="B32" i="1"/>
  <c r="A32" i="1"/>
  <c r="Q31" i="1"/>
  <c r="P31" i="1"/>
  <c r="B30" i="35" s="1"/>
  <c r="O31" i="1"/>
  <c r="N31" i="1"/>
  <c r="M31" i="1"/>
  <c r="L31" i="1"/>
  <c r="K31" i="1"/>
  <c r="J31" i="1"/>
  <c r="I31" i="1"/>
  <c r="H31" i="1"/>
  <c r="G31" i="1"/>
  <c r="F31" i="1"/>
  <c r="D31" i="1"/>
  <c r="C31" i="1"/>
  <c r="B31" i="1"/>
  <c r="A31" i="1"/>
  <c r="Q30" i="1"/>
  <c r="P30" i="1"/>
  <c r="B29" i="35" s="1"/>
  <c r="O30" i="1"/>
  <c r="N30" i="1"/>
  <c r="M30" i="1"/>
  <c r="L30" i="1"/>
  <c r="K30" i="1"/>
  <c r="J30" i="1"/>
  <c r="I30" i="1"/>
  <c r="H30" i="1"/>
  <c r="G30" i="1"/>
  <c r="F30" i="1"/>
  <c r="D30" i="1"/>
  <c r="C30" i="1"/>
  <c r="B30" i="1"/>
  <c r="A30" i="1"/>
  <c r="Q29" i="1"/>
  <c r="P29" i="1"/>
  <c r="B28" i="35" s="1"/>
  <c r="O29" i="1"/>
  <c r="N29" i="1"/>
  <c r="M29" i="1"/>
  <c r="L29" i="1"/>
  <c r="K29" i="1"/>
  <c r="J29" i="1"/>
  <c r="I29" i="1"/>
  <c r="H29" i="1"/>
  <c r="G29" i="1"/>
  <c r="F29" i="1"/>
  <c r="D29" i="1"/>
  <c r="C29" i="1"/>
  <c r="B29" i="1"/>
  <c r="A29" i="1"/>
  <c r="Q28" i="1"/>
  <c r="P28" i="1"/>
  <c r="B27" i="35" s="1"/>
  <c r="O28" i="1"/>
  <c r="N28" i="1"/>
  <c r="M28" i="1"/>
  <c r="L28" i="1"/>
  <c r="K28" i="1"/>
  <c r="J28" i="1"/>
  <c r="I28" i="1"/>
  <c r="H28" i="1"/>
  <c r="G28" i="1"/>
  <c r="F28" i="1"/>
  <c r="D28" i="1"/>
  <c r="C28" i="1"/>
  <c r="B28" i="1"/>
  <c r="A28" i="1"/>
  <c r="Q27" i="1"/>
  <c r="P27" i="1"/>
  <c r="B26" i="35" s="1"/>
  <c r="O27" i="1"/>
  <c r="N27" i="1"/>
  <c r="M27" i="1"/>
  <c r="L27" i="1"/>
  <c r="K27" i="1"/>
  <c r="J27" i="1"/>
  <c r="I27" i="1"/>
  <c r="H27" i="1"/>
  <c r="G27" i="1"/>
  <c r="F27" i="1"/>
  <c r="D27" i="1"/>
  <c r="C27" i="1"/>
  <c r="B27" i="1"/>
  <c r="A27" i="1"/>
  <c r="Q26" i="1"/>
  <c r="P26" i="1"/>
  <c r="B25" i="35" s="1"/>
  <c r="O26" i="1"/>
  <c r="N26" i="1"/>
  <c r="M26" i="1"/>
  <c r="L26" i="1"/>
  <c r="K26" i="1"/>
  <c r="J26" i="1"/>
  <c r="I26" i="1"/>
  <c r="H26" i="1"/>
  <c r="G26" i="1"/>
  <c r="F26" i="1"/>
  <c r="D26" i="1"/>
  <c r="C26" i="1"/>
  <c r="B26" i="1"/>
  <c r="A26" i="1"/>
  <c r="Q25" i="1"/>
  <c r="P25" i="1"/>
  <c r="B24" i="35" s="1"/>
  <c r="O25" i="1"/>
  <c r="N25" i="1"/>
  <c r="M25" i="1"/>
  <c r="L25" i="1"/>
  <c r="K25" i="1"/>
  <c r="J25" i="1"/>
  <c r="I25" i="1"/>
  <c r="H25" i="1"/>
  <c r="G25" i="1"/>
  <c r="F25" i="1"/>
  <c r="D25" i="1"/>
  <c r="C25" i="1"/>
  <c r="B25" i="1"/>
  <c r="A25" i="1"/>
  <c r="Q24" i="1"/>
  <c r="P24" i="1"/>
  <c r="B23" i="35" s="1"/>
  <c r="O24" i="1"/>
  <c r="N24" i="1"/>
  <c r="M24" i="1"/>
  <c r="L24" i="1"/>
  <c r="K24" i="1"/>
  <c r="J24" i="1"/>
  <c r="I24" i="1"/>
  <c r="H24" i="1"/>
  <c r="G24" i="1"/>
  <c r="F24" i="1"/>
  <c r="D24" i="1"/>
  <c r="C24" i="1"/>
  <c r="B24" i="1"/>
  <c r="A24" i="1"/>
  <c r="Q23" i="1"/>
  <c r="P23" i="1"/>
  <c r="B22" i="35" s="1"/>
  <c r="O23" i="1"/>
  <c r="N23" i="1"/>
  <c r="M23" i="1"/>
  <c r="L23" i="1"/>
  <c r="K23" i="1"/>
  <c r="J23" i="1"/>
  <c r="I23" i="1"/>
  <c r="H23" i="1"/>
  <c r="G23" i="1"/>
  <c r="F23" i="1"/>
  <c r="D23" i="1"/>
  <c r="C23" i="1"/>
  <c r="B23" i="1"/>
  <c r="A23" i="1"/>
  <c r="Q22" i="1"/>
  <c r="P22" i="1"/>
  <c r="B21" i="35" s="1"/>
  <c r="O22" i="1"/>
  <c r="N22" i="1"/>
  <c r="M22" i="1"/>
  <c r="L22" i="1"/>
  <c r="K22" i="1"/>
  <c r="J22" i="1"/>
  <c r="I22" i="1"/>
  <c r="H22" i="1"/>
  <c r="G22" i="1"/>
  <c r="F22" i="1"/>
  <c r="D22" i="1"/>
  <c r="C22" i="1"/>
  <c r="B22" i="1"/>
  <c r="A22" i="1"/>
  <c r="Q21" i="1"/>
  <c r="P21" i="1"/>
  <c r="B20" i="35" s="1"/>
  <c r="O21" i="1"/>
  <c r="N21" i="1"/>
  <c r="M21" i="1"/>
  <c r="L21" i="1"/>
  <c r="K21" i="1"/>
  <c r="J21" i="1"/>
  <c r="I21" i="1"/>
  <c r="H21" i="1"/>
  <c r="G21" i="1"/>
  <c r="F21" i="1"/>
  <c r="D21" i="1"/>
  <c r="C21" i="1"/>
  <c r="B21" i="1"/>
  <c r="A21" i="1"/>
  <c r="Q20" i="1"/>
  <c r="P20" i="1"/>
  <c r="B19" i="35" s="1"/>
  <c r="O20" i="1"/>
  <c r="N20" i="1"/>
  <c r="M20" i="1"/>
  <c r="L20" i="1"/>
  <c r="K20" i="1"/>
  <c r="J20" i="1"/>
  <c r="I20" i="1"/>
  <c r="H20" i="1"/>
  <c r="G20" i="1"/>
  <c r="F20" i="1"/>
  <c r="D20" i="1"/>
  <c r="C20" i="1"/>
  <c r="B20" i="1"/>
  <c r="A20" i="1"/>
  <c r="Q19" i="1"/>
  <c r="P19" i="1"/>
  <c r="B18" i="35" s="1"/>
  <c r="O19" i="1"/>
  <c r="N19" i="1"/>
  <c r="M19" i="1"/>
  <c r="L19" i="1"/>
  <c r="K19" i="1"/>
  <c r="J19" i="1"/>
  <c r="I19" i="1"/>
  <c r="H19" i="1"/>
  <c r="G19" i="1"/>
  <c r="F19" i="1"/>
  <c r="D19" i="1"/>
  <c r="C19" i="1"/>
  <c r="B19" i="1"/>
  <c r="A19" i="1"/>
  <c r="Q18" i="1"/>
  <c r="P18" i="1"/>
  <c r="B17" i="35" s="1"/>
  <c r="O18" i="1"/>
  <c r="N18" i="1"/>
  <c r="M18" i="1"/>
  <c r="L18" i="1"/>
  <c r="K18" i="1"/>
  <c r="J18" i="1"/>
  <c r="I18" i="1"/>
  <c r="H18" i="1"/>
  <c r="G18" i="1"/>
  <c r="F18" i="1"/>
  <c r="D18" i="1"/>
  <c r="C18" i="1"/>
  <c r="B18" i="1"/>
  <c r="A18" i="1"/>
  <c r="Q17" i="1"/>
  <c r="P17" i="1"/>
  <c r="B16" i="35" s="1"/>
  <c r="O17" i="1"/>
  <c r="N17" i="1"/>
  <c r="M17" i="1"/>
  <c r="L17" i="1"/>
  <c r="K17" i="1"/>
  <c r="J17" i="1"/>
  <c r="I17" i="1"/>
  <c r="H17" i="1"/>
  <c r="G17" i="1"/>
  <c r="F17" i="1"/>
  <c r="D17" i="1"/>
  <c r="C17" i="1"/>
  <c r="B17" i="1"/>
  <c r="A17" i="1"/>
  <c r="Q16" i="1"/>
  <c r="P16" i="1"/>
  <c r="B15" i="35" s="1"/>
  <c r="O16" i="1"/>
  <c r="N16" i="1"/>
  <c r="M16" i="1"/>
  <c r="L16" i="1"/>
  <c r="K16" i="1"/>
  <c r="J16" i="1"/>
  <c r="I16" i="1"/>
  <c r="H16" i="1"/>
  <c r="G16" i="1"/>
  <c r="F16" i="1"/>
  <c r="D16" i="1"/>
  <c r="C16" i="1"/>
  <c r="B16" i="1"/>
  <c r="A16" i="1"/>
  <c r="Q15" i="1"/>
  <c r="P15" i="1"/>
  <c r="B14" i="35" s="1"/>
  <c r="O15" i="1"/>
  <c r="N15" i="1"/>
  <c r="M15" i="1"/>
  <c r="L15" i="1"/>
  <c r="K15" i="1"/>
  <c r="J15" i="1"/>
  <c r="I15" i="1"/>
  <c r="H15" i="1"/>
  <c r="G15" i="1"/>
  <c r="F15" i="1"/>
  <c r="D15" i="1"/>
  <c r="C15" i="1"/>
  <c r="B15" i="1"/>
  <c r="A15" i="1"/>
  <c r="Q14" i="1"/>
  <c r="P14" i="1"/>
  <c r="B13" i="35" s="1"/>
  <c r="O14" i="1"/>
  <c r="N14" i="1"/>
  <c r="M14" i="1"/>
  <c r="L14" i="1"/>
  <c r="K14" i="1"/>
  <c r="J14" i="1"/>
  <c r="I14" i="1"/>
  <c r="H14" i="1"/>
  <c r="G14" i="1"/>
  <c r="F14" i="1"/>
  <c r="D14" i="1"/>
  <c r="C14" i="1"/>
  <c r="B14" i="1"/>
  <c r="A14" i="1"/>
  <c r="Q13" i="1"/>
  <c r="P13" i="1"/>
  <c r="B12" i="35" s="1"/>
  <c r="O13" i="1"/>
  <c r="N13" i="1"/>
  <c r="M13" i="1"/>
  <c r="L13" i="1"/>
  <c r="K13" i="1"/>
  <c r="J13" i="1"/>
  <c r="I13" i="1"/>
  <c r="H13" i="1"/>
  <c r="G13" i="1"/>
  <c r="F13" i="1"/>
  <c r="D13" i="1"/>
  <c r="C13" i="1"/>
  <c r="B13" i="1"/>
  <c r="A13" i="1"/>
  <c r="Q12" i="1"/>
  <c r="P12" i="1"/>
  <c r="B11" i="35" s="1"/>
  <c r="O12" i="1"/>
  <c r="N12" i="1"/>
  <c r="M12" i="1"/>
  <c r="L12" i="1"/>
  <c r="K12" i="1"/>
  <c r="J12" i="1"/>
  <c r="I12" i="1"/>
  <c r="H12" i="1"/>
  <c r="G12" i="1"/>
  <c r="F12" i="1"/>
  <c r="D12" i="1"/>
  <c r="C12" i="1"/>
  <c r="B12" i="1"/>
  <c r="A12" i="1"/>
  <c r="Q11" i="1"/>
  <c r="P11" i="1"/>
  <c r="B10" i="35" s="1"/>
  <c r="O11" i="1"/>
  <c r="N11" i="1"/>
  <c r="M11" i="1"/>
  <c r="L11" i="1"/>
  <c r="K11" i="1"/>
  <c r="J11" i="1"/>
  <c r="I11" i="1"/>
  <c r="H11" i="1"/>
  <c r="G11" i="1"/>
  <c r="F11" i="1"/>
  <c r="D11" i="1"/>
  <c r="C11" i="1"/>
  <c r="B11" i="1"/>
  <c r="A11" i="1"/>
  <c r="Q10" i="1"/>
  <c r="P10" i="1"/>
  <c r="B9" i="35" s="1"/>
  <c r="O10" i="1"/>
  <c r="N10" i="1"/>
  <c r="M10" i="1"/>
  <c r="L10" i="1"/>
  <c r="K10" i="1"/>
  <c r="J10" i="1"/>
  <c r="I10" i="1"/>
  <c r="H10" i="1"/>
  <c r="G10" i="1"/>
  <c r="F10" i="1"/>
  <c r="D10" i="1"/>
  <c r="C10" i="1"/>
  <c r="B10" i="1"/>
  <c r="A10" i="1"/>
  <c r="Q9" i="1"/>
  <c r="P9" i="1"/>
  <c r="B8" i="35" s="1"/>
  <c r="O9" i="1"/>
  <c r="N9" i="1"/>
  <c r="M9" i="1"/>
  <c r="L9" i="1"/>
  <c r="K9" i="1"/>
  <c r="J9" i="1"/>
  <c r="I9" i="1"/>
  <c r="H9" i="1"/>
  <c r="G9" i="1"/>
  <c r="F9" i="1"/>
  <c r="D9" i="1"/>
  <c r="C9" i="1"/>
  <c r="B9" i="1"/>
  <c r="A9" i="1"/>
  <c r="Q8" i="1"/>
  <c r="P8" i="1"/>
  <c r="B7" i="35" s="1"/>
  <c r="O8" i="1"/>
  <c r="N8" i="1"/>
  <c r="M8" i="1"/>
  <c r="L8" i="1"/>
  <c r="K8" i="1"/>
  <c r="J8" i="1"/>
  <c r="I8" i="1"/>
  <c r="H8" i="1"/>
  <c r="G8" i="1"/>
  <c r="F8" i="1"/>
  <c r="D8" i="1"/>
  <c r="C8" i="1"/>
  <c r="B8" i="1"/>
  <c r="A8" i="1"/>
  <c r="Q7" i="1"/>
  <c r="P7" i="1"/>
  <c r="B6" i="35" s="1"/>
  <c r="O7" i="1"/>
  <c r="N7" i="1"/>
  <c r="M7" i="1"/>
  <c r="L7" i="1"/>
  <c r="K7" i="1"/>
  <c r="J7" i="1"/>
  <c r="I7" i="1"/>
  <c r="H7" i="1"/>
  <c r="G7" i="1"/>
  <c r="F7" i="1"/>
  <c r="D7" i="1"/>
  <c r="C7" i="1"/>
  <c r="B7" i="1"/>
  <c r="A7" i="1"/>
  <c r="Q6" i="1"/>
  <c r="P6" i="1"/>
  <c r="B5" i="35" s="1"/>
  <c r="O6" i="1"/>
  <c r="N6" i="1"/>
  <c r="M6" i="1"/>
  <c r="L6" i="1"/>
  <c r="K6" i="1"/>
  <c r="J6" i="1"/>
  <c r="I6" i="1"/>
  <c r="H6" i="1"/>
  <c r="G6" i="1"/>
  <c r="F6" i="1"/>
  <c r="D6" i="1"/>
  <c r="C6" i="1"/>
  <c r="B6" i="1"/>
  <c r="A6" i="1"/>
  <c r="Q5" i="1"/>
  <c r="P5" i="1"/>
  <c r="O5" i="1"/>
  <c r="N5" i="1"/>
  <c r="M5" i="1"/>
  <c r="L5" i="1"/>
  <c r="K5" i="1"/>
  <c r="J5" i="1"/>
  <c r="I5" i="1"/>
  <c r="H5" i="1"/>
  <c r="G5" i="1"/>
  <c r="F5" i="1"/>
  <c r="D5" i="1"/>
  <c r="C5" i="1"/>
  <c r="B5" i="1"/>
  <c r="A5" i="1"/>
  <c r="BX100" i="6" l="1"/>
  <c r="BX99" i="6"/>
  <c r="BY100" i="8"/>
  <c r="BY99" i="8"/>
  <c r="BW100" i="11"/>
  <c r="BW99" i="11"/>
  <c r="CD100" i="12"/>
  <c r="CD99" i="12"/>
  <c r="BU100" i="13"/>
  <c r="BU99" i="13"/>
  <c r="CE100" i="12"/>
  <c r="CE99" i="12"/>
  <c r="BV100" i="13"/>
  <c r="T99" i="13"/>
  <c r="T100" i="13"/>
  <c r="U99" i="13"/>
  <c r="U100" i="13"/>
  <c r="W99" i="13"/>
  <c r="BV99" i="13"/>
  <c r="W100" i="13"/>
  <c r="BZ100" i="6"/>
  <c r="BZ99" i="6"/>
  <c r="E87" i="35"/>
  <c r="BJ100" i="6"/>
  <c r="CA100" i="8"/>
  <c r="CA99" i="8"/>
  <c r="K87" i="35"/>
  <c r="BJ100" i="10"/>
  <c r="BY100" i="11"/>
  <c r="BY99" i="11"/>
  <c r="BW100" i="13"/>
  <c r="BW99" i="13"/>
  <c r="B86" i="35"/>
  <c r="BJ99" i="1"/>
  <c r="B87" i="35"/>
  <c r="BJ100" i="1"/>
  <c r="CA100" i="6"/>
  <c r="CA99" i="6"/>
  <c r="E86" i="35"/>
  <c r="BJ99" i="6"/>
  <c r="CB100" i="8"/>
  <c r="CB99" i="8"/>
  <c r="BZ100" i="11"/>
  <c r="BZ99" i="11"/>
  <c r="Q86" i="35"/>
  <c r="BJ99" i="12"/>
  <c r="BX100" i="13"/>
  <c r="BX99" i="13"/>
  <c r="CB100" i="6"/>
  <c r="CB99" i="6"/>
  <c r="CC100" i="8"/>
  <c r="CC99" i="8"/>
  <c r="R99" i="10"/>
  <c r="R100" i="10"/>
  <c r="S99" i="10"/>
  <c r="S100" i="10"/>
  <c r="BT100" i="10"/>
  <c r="BT99" i="10"/>
  <c r="CA100" i="11"/>
  <c r="CA99" i="11"/>
  <c r="Q87" i="35"/>
  <c r="BJ100" i="12"/>
  <c r="BY99" i="13"/>
  <c r="BY100" i="13"/>
  <c r="CC100" i="6"/>
  <c r="CC99" i="6"/>
  <c r="CD100" i="8"/>
  <c r="CD99" i="8"/>
  <c r="BU100" i="10"/>
  <c r="BU99" i="10"/>
  <c r="CB100" i="11"/>
  <c r="CB99" i="11"/>
  <c r="BZ100" i="13"/>
  <c r="BZ99" i="13"/>
  <c r="CD100" i="6"/>
  <c r="CD99" i="6"/>
  <c r="CE100" i="8"/>
  <c r="CE99" i="8"/>
  <c r="BV99" i="10"/>
  <c r="W100" i="10"/>
  <c r="BV100" i="10"/>
  <c r="U100" i="10"/>
  <c r="T99" i="10"/>
  <c r="T100" i="10"/>
  <c r="U99" i="10"/>
  <c r="W99" i="10"/>
  <c r="CC100" i="11"/>
  <c r="CC99" i="11"/>
  <c r="R100" i="12"/>
  <c r="R99" i="12"/>
  <c r="S99" i="12"/>
  <c r="S100" i="12"/>
  <c r="BT100" i="12"/>
  <c r="BT99" i="12"/>
  <c r="CA100" i="13"/>
  <c r="CA99" i="13"/>
  <c r="BX100" i="11"/>
  <c r="BX99" i="11"/>
  <c r="CE100" i="6"/>
  <c r="CE99" i="6"/>
  <c r="BW100" i="10"/>
  <c r="BW99" i="10"/>
  <c r="CD100" i="11"/>
  <c r="CD99" i="11"/>
  <c r="BU100" i="12"/>
  <c r="BU99" i="12"/>
  <c r="CB100" i="13"/>
  <c r="CB99" i="13"/>
  <c r="BY100" i="6"/>
  <c r="BY99" i="6"/>
  <c r="BZ100" i="8"/>
  <c r="BZ99" i="8"/>
  <c r="H86" i="35"/>
  <c r="BJ99" i="8"/>
  <c r="BX100" i="10"/>
  <c r="BX99" i="10"/>
  <c r="CE100" i="11"/>
  <c r="CE99" i="11"/>
  <c r="W100" i="12"/>
  <c r="BV100" i="12"/>
  <c r="T99" i="12"/>
  <c r="U99" i="12"/>
  <c r="U100" i="12"/>
  <c r="T100" i="12"/>
  <c r="W99" i="12"/>
  <c r="BV99" i="12"/>
  <c r="CC100" i="13"/>
  <c r="CC99" i="13"/>
  <c r="K86" i="35"/>
  <c r="BJ99" i="10"/>
  <c r="H87" i="35"/>
  <c r="BJ100" i="8"/>
  <c r="BY100" i="10"/>
  <c r="BY99" i="10"/>
  <c r="BW100" i="12"/>
  <c r="BW99" i="12"/>
  <c r="CD100" i="13"/>
  <c r="CD99" i="13"/>
  <c r="BZ100" i="10"/>
  <c r="BZ99" i="10"/>
  <c r="N86" i="35"/>
  <c r="BJ99" i="11"/>
  <c r="BX100" i="12"/>
  <c r="BX99" i="12"/>
  <c r="CE100" i="13"/>
  <c r="CE99" i="13"/>
  <c r="R99" i="8"/>
  <c r="R100" i="8"/>
  <c r="S99" i="8"/>
  <c r="BT100" i="8"/>
  <c r="S100" i="8"/>
  <c r="BT99" i="8"/>
  <c r="CA99" i="10"/>
  <c r="CA100" i="10"/>
  <c r="N87" i="35"/>
  <c r="AJ87" i="35" s="1"/>
  <c r="BJ100" i="11"/>
  <c r="BY100" i="12"/>
  <c r="BY99" i="12"/>
  <c r="R100" i="6"/>
  <c r="R99" i="6"/>
  <c r="BT100" i="6"/>
  <c r="S99" i="6"/>
  <c r="S100" i="6"/>
  <c r="BT99" i="6"/>
  <c r="BU100" i="8"/>
  <c r="BU99" i="8"/>
  <c r="CB100" i="10"/>
  <c r="CB99" i="10"/>
  <c r="BZ100" i="12"/>
  <c r="BZ99" i="12"/>
  <c r="T86" i="35"/>
  <c r="AP87" i="35" s="1"/>
  <c r="BJ99" i="13"/>
  <c r="BU100" i="6"/>
  <c r="BU99" i="6"/>
  <c r="T99" i="8"/>
  <c r="T100" i="8"/>
  <c r="BV100" i="8"/>
  <c r="W100" i="8"/>
  <c r="U99" i="8"/>
  <c r="U100" i="8"/>
  <c r="W99" i="8"/>
  <c r="BV99" i="8"/>
  <c r="CC99" i="10"/>
  <c r="CC100" i="10"/>
  <c r="R100" i="11"/>
  <c r="R99" i="11"/>
  <c r="S99" i="11"/>
  <c r="S100" i="11"/>
  <c r="BT100" i="11"/>
  <c r="BT99" i="11"/>
  <c r="CA100" i="12"/>
  <c r="CA99" i="12"/>
  <c r="T87" i="35"/>
  <c r="BJ100" i="13"/>
  <c r="T100" i="6"/>
  <c r="T99" i="6"/>
  <c r="W100" i="6"/>
  <c r="BV100" i="6"/>
  <c r="W99" i="6"/>
  <c r="U99" i="6"/>
  <c r="U100" i="6"/>
  <c r="BV99" i="6"/>
  <c r="BW100" i="8"/>
  <c r="BW99" i="8"/>
  <c r="CD100" i="10"/>
  <c r="CD99" i="10"/>
  <c r="BU100" i="11"/>
  <c r="BU99" i="11"/>
  <c r="CB100" i="12"/>
  <c r="CB99" i="12"/>
  <c r="BW100" i="6"/>
  <c r="BW99" i="6"/>
  <c r="BX100" i="8"/>
  <c r="BX99" i="8"/>
  <c r="CE99" i="10"/>
  <c r="CE100" i="10"/>
  <c r="U100" i="11"/>
  <c r="T100" i="11"/>
  <c r="W99" i="11"/>
  <c r="W100" i="11"/>
  <c r="BV100" i="11"/>
  <c r="T99" i="11"/>
  <c r="U99" i="11"/>
  <c r="BV99" i="11"/>
  <c r="CC100" i="12"/>
  <c r="CC99" i="12"/>
  <c r="R100" i="13"/>
  <c r="R99" i="13"/>
  <c r="S99" i="13"/>
  <c r="S100" i="13"/>
  <c r="BT100" i="13"/>
  <c r="BT99" i="13"/>
  <c r="U98" i="8"/>
  <c r="T98" i="8"/>
  <c r="W98" i="8"/>
  <c r="S98" i="11"/>
  <c r="O97" i="35" s="1"/>
  <c r="R98" i="11"/>
  <c r="U98" i="13"/>
  <c r="W98" i="13"/>
  <c r="AT99" i="13" s="1"/>
  <c r="T98" i="13"/>
  <c r="U98" i="10"/>
  <c r="W98" i="10"/>
  <c r="T98" i="10"/>
  <c r="R98" i="8"/>
  <c r="S98" i="8"/>
  <c r="I97" i="35" s="1"/>
  <c r="T98" i="6"/>
  <c r="U98" i="6"/>
  <c r="W98" i="6"/>
  <c r="R98" i="10"/>
  <c r="S98" i="10"/>
  <c r="L97" i="35" s="1"/>
  <c r="S98" i="12"/>
  <c r="R98" i="12"/>
  <c r="AO99" i="12" s="1"/>
  <c r="W98" i="12"/>
  <c r="AT99" i="12" s="1"/>
  <c r="U98" i="12"/>
  <c r="AR99" i="12" s="1"/>
  <c r="T98" i="12"/>
  <c r="AQ99" i="12" s="1"/>
  <c r="R98" i="6"/>
  <c r="S98" i="6"/>
  <c r="F97" i="35" s="1"/>
  <c r="W98" i="11"/>
  <c r="T98" i="11"/>
  <c r="U98" i="11"/>
  <c r="R98" i="13"/>
  <c r="AO99" i="13" s="1"/>
  <c r="S98" i="13"/>
  <c r="AG98" i="13"/>
  <c r="CA98" i="13"/>
  <c r="CC98" i="13"/>
  <c r="AI98" i="13"/>
  <c r="BT98" i="13"/>
  <c r="Z98" i="13"/>
  <c r="BU98" i="13"/>
  <c r="AA98" i="13"/>
  <c r="CB98" i="13"/>
  <c r="AH98" i="13"/>
  <c r="T85" i="35"/>
  <c r="BJ98" i="13"/>
  <c r="BV98" i="13"/>
  <c r="AB98" i="13"/>
  <c r="AK98" i="13"/>
  <c r="CE98" i="13"/>
  <c r="T96" i="35"/>
  <c r="AP97" i="35" s="1"/>
  <c r="AM98" i="13"/>
  <c r="AC98" i="13"/>
  <c r="BW98" i="13"/>
  <c r="CD98" i="13"/>
  <c r="AJ98" i="13"/>
  <c r="AD98" i="13"/>
  <c r="BX98" i="13"/>
  <c r="BY98" i="13"/>
  <c r="AE98" i="13"/>
  <c r="AF98" i="13"/>
  <c r="BZ98" i="13"/>
  <c r="CE98" i="11"/>
  <c r="AK98" i="11"/>
  <c r="Q85" i="35"/>
  <c r="AM86" i="35" s="1"/>
  <c r="BJ98" i="12"/>
  <c r="BV98" i="12"/>
  <c r="AB98" i="12"/>
  <c r="AD98" i="12"/>
  <c r="BX98" i="12"/>
  <c r="BZ98" i="12"/>
  <c r="AF98" i="12"/>
  <c r="N96" i="35"/>
  <c r="AJ97" i="35" s="1"/>
  <c r="AM98" i="11"/>
  <c r="BT98" i="11"/>
  <c r="Z98" i="11"/>
  <c r="AG98" i="12"/>
  <c r="CA98" i="12"/>
  <c r="AA98" i="11"/>
  <c r="BU98" i="11"/>
  <c r="AH98" i="12"/>
  <c r="CB98" i="12"/>
  <c r="AE98" i="12"/>
  <c r="BY98" i="12"/>
  <c r="N85" i="35"/>
  <c r="BJ98" i="11"/>
  <c r="AB98" i="11"/>
  <c r="BV98" i="11"/>
  <c r="AI98" i="12"/>
  <c r="CC98" i="12"/>
  <c r="BW98" i="11"/>
  <c r="AC98" i="11"/>
  <c r="AJ98" i="12"/>
  <c r="CD98" i="12"/>
  <c r="Z98" i="12"/>
  <c r="BT98" i="12"/>
  <c r="AA98" i="12"/>
  <c r="BU98" i="12"/>
  <c r="BW98" i="12"/>
  <c r="AC98" i="12"/>
  <c r="AD98" i="11"/>
  <c r="BX98" i="11"/>
  <c r="CE98" i="12"/>
  <c r="AK98" i="12"/>
  <c r="AE98" i="11"/>
  <c r="BY98" i="11"/>
  <c r="AI98" i="11"/>
  <c r="CC98" i="11"/>
  <c r="BZ98" i="11"/>
  <c r="AF98" i="11"/>
  <c r="Q96" i="35"/>
  <c r="AM97" i="35" s="1"/>
  <c r="AM98" i="12"/>
  <c r="AG98" i="11"/>
  <c r="CA98" i="11"/>
  <c r="CD98" i="11"/>
  <c r="AJ98" i="11"/>
  <c r="AH98" i="11"/>
  <c r="CB98" i="11"/>
  <c r="K85" i="35"/>
  <c r="AG86" i="35" s="1"/>
  <c r="BJ98" i="10"/>
  <c r="AB98" i="10"/>
  <c r="BV98" i="10"/>
  <c r="AH98" i="10"/>
  <c r="CB98" i="10"/>
  <c r="AI98" i="10"/>
  <c r="CC98" i="10"/>
  <c r="CA98" i="10"/>
  <c r="AG98" i="10"/>
  <c r="CD98" i="10"/>
  <c r="AJ98" i="10"/>
  <c r="AE98" i="10"/>
  <c r="BY98" i="10"/>
  <c r="AF98" i="10"/>
  <c r="BZ98" i="10"/>
  <c r="K96" i="35"/>
  <c r="AG97" i="35" s="1"/>
  <c r="AM98" i="10"/>
  <c r="AK98" i="10"/>
  <c r="CE98" i="10"/>
  <c r="BT98" i="10"/>
  <c r="Z98" i="10"/>
  <c r="BW98" i="10"/>
  <c r="AC98" i="10"/>
  <c r="AD98" i="10"/>
  <c r="BX98" i="10"/>
  <c r="AA98" i="10"/>
  <c r="BU98" i="10"/>
  <c r="AA98" i="8"/>
  <c r="BU98" i="8"/>
  <c r="H85" i="35"/>
  <c r="AD86" i="35" s="1"/>
  <c r="BJ98" i="8"/>
  <c r="BV98" i="8"/>
  <c r="AB98" i="8"/>
  <c r="H96" i="35"/>
  <c r="AD97" i="35" s="1"/>
  <c r="AM98" i="8"/>
  <c r="AC98" i="8"/>
  <c r="BW98" i="8"/>
  <c r="BX98" i="8"/>
  <c r="AD98" i="8"/>
  <c r="BY98" i="8"/>
  <c r="AE98" i="8"/>
  <c r="Z98" i="8"/>
  <c r="BT98" i="8"/>
  <c r="AF98" i="8"/>
  <c r="BZ98" i="8"/>
  <c r="AG98" i="8"/>
  <c r="CA98" i="8"/>
  <c r="CB98" i="8"/>
  <c r="AH98" i="8"/>
  <c r="AK98" i="8"/>
  <c r="CE98" i="8"/>
  <c r="AI98" i="8"/>
  <c r="CC98" i="8"/>
  <c r="AJ98" i="8"/>
  <c r="CD98" i="8"/>
  <c r="CA98" i="6"/>
  <c r="AG98" i="6"/>
  <c r="E96" i="35"/>
  <c r="AA97" i="35" s="1"/>
  <c r="AM98" i="6"/>
  <c r="BX98" i="6"/>
  <c r="AD98" i="6"/>
  <c r="BZ98" i="6"/>
  <c r="AF98" i="6"/>
  <c r="Y98" i="6"/>
  <c r="AB125" i="4" s="1"/>
  <c r="H97" i="19" s="1"/>
  <c r="BV98" i="6"/>
  <c r="AJ98" i="6"/>
  <c r="CD98" i="6"/>
  <c r="Z98" i="6"/>
  <c r="BT98" i="6"/>
  <c r="AI98" i="6"/>
  <c r="CC98" i="6"/>
  <c r="AK98" i="6"/>
  <c r="CE98" i="6"/>
  <c r="AA98" i="6"/>
  <c r="BU98" i="6"/>
  <c r="AE98" i="6"/>
  <c r="BY98" i="6"/>
  <c r="E85" i="35"/>
  <c r="AA85" i="35" s="1"/>
  <c r="BJ98" i="6"/>
  <c r="CB98" i="6"/>
  <c r="AH98" i="6"/>
  <c r="BW98" i="6"/>
  <c r="AC98" i="6"/>
  <c r="B96" i="35"/>
  <c r="X97" i="35" s="1"/>
  <c r="AM98" i="1"/>
  <c r="B85" i="35"/>
  <c r="X86" i="35" s="1"/>
  <c r="BJ98" i="1"/>
  <c r="A4" i="35"/>
  <c r="D32" i="36"/>
  <c r="A5" i="35"/>
  <c r="D33" i="36"/>
  <c r="A6" i="35"/>
  <c r="D34" i="36"/>
  <c r="A7" i="35"/>
  <c r="D35" i="36"/>
  <c r="A8" i="35"/>
  <c r="D36" i="36"/>
  <c r="A9" i="35"/>
  <c r="D37" i="36"/>
  <c r="A10" i="35"/>
  <c r="D38" i="36"/>
  <c r="A11" i="35"/>
  <c r="D39" i="36"/>
  <c r="A12" i="35"/>
  <c r="D40" i="36"/>
  <c r="A13" i="35"/>
  <c r="D41" i="36"/>
  <c r="A14" i="35"/>
  <c r="D42" i="36"/>
  <c r="A15" i="35"/>
  <c r="D43" i="36"/>
  <c r="A16" i="35"/>
  <c r="D44" i="36"/>
  <c r="A17" i="35"/>
  <c r="D45" i="36"/>
  <c r="A18" i="35"/>
  <c r="D46" i="36"/>
  <c r="A19" i="35"/>
  <c r="D47" i="36"/>
  <c r="A20" i="35"/>
  <c r="D48" i="36"/>
  <c r="A21" i="35"/>
  <c r="D49" i="36"/>
  <c r="A22" i="35"/>
  <c r="D50" i="36"/>
  <c r="A23" i="35"/>
  <c r="D51" i="36"/>
  <c r="A24" i="35"/>
  <c r="D52" i="36"/>
  <c r="A25" i="35"/>
  <c r="D53" i="36"/>
  <c r="A26" i="35"/>
  <c r="D54" i="36"/>
  <c r="A27" i="35"/>
  <c r="D55" i="36"/>
  <c r="A28" i="35"/>
  <c r="D56" i="36"/>
  <c r="A29" i="35"/>
  <c r="D57" i="36"/>
  <c r="A30" i="35"/>
  <c r="D58" i="36"/>
  <c r="A31" i="35"/>
  <c r="D59" i="36"/>
  <c r="A32" i="35"/>
  <c r="D60" i="36"/>
  <c r="A33" i="35"/>
  <c r="D61" i="36"/>
  <c r="A34" i="35"/>
  <c r="D62" i="36"/>
  <c r="A35" i="35"/>
  <c r="D63" i="36"/>
  <c r="A36" i="35"/>
  <c r="D64" i="36"/>
  <c r="A37" i="35"/>
  <c r="D65" i="36"/>
  <c r="A38" i="35"/>
  <c r="D66" i="36"/>
  <c r="A39" i="35"/>
  <c r="D67" i="36"/>
  <c r="A40" i="35"/>
  <c r="D68" i="36"/>
  <c r="A41" i="35"/>
  <c r="D69" i="36"/>
  <c r="A42" i="35"/>
  <c r="D70" i="36"/>
  <c r="A43" i="35"/>
  <c r="D71" i="36"/>
  <c r="A44" i="35"/>
  <c r="D72" i="36"/>
  <c r="A45" i="35"/>
  <c r="D73" i="36"/>
  <c r="A46" i="35"/>
  <c r="D74" i="36"/>
  <c r="A47" i="35"/>
  <c r="D75" i="36"/>
  <c r="A48" i="35"/>
  <c r="D76" i="36"/>
  <c r="A49" i="35"/>
  <c r="D77" i="36"/>
  <c r="A50" i="35"/>
  <c r="D78" i="36"/>
  <c r="A51" i="35"/>
  <c r="D79" i="36"/>
  <c r="A52" i="35"/>
  <c r="D80" i="36"/>
  <c r="A53" i="35"/>
  <c r="D81" i="36"/>
  <c r="A54" i="35"/>
  <c r="D82" i="36"/>
  <c r="A55" i="35"/>
  <c r="D83" i="36"/>
  <c r="A56" i="35"/>
  <c r="D84" i="36"/>
  <c r="A57" i="35"/>
  <c r="D85" i="36"/>
  <c r="A58" i="35"/>
  <c r="D86" i="36"/>
  <c r="A59" i="35"/>
  <c r="D87" i="36"/>
  <c r="A60" i="35"/>
  <c r="D88" i="36"/>
  <c r="A61" i="35"/>
  <c r="D89" i="36"/>
  <c r="A62" i="35"/>
  <c r="D90" i="36"/>
  <c r="A63" i="35"/>
  <c r="D91" i="36"/>
  <c r="A64" i="35"/>
  <c r="D92" i="36"/>
  <c r="A65" i="35"/>
  <c r="D93" i="36"/>
  <c r="A66" i="35"/>
  <c r="D94" i="36"/>
  <c r="A67" i="35"/>
  <c r="D95" i="36"/>
  <c r="A68" i="35"/>
  <c r="D96" i="36"/>
  <c r="A69" i="35"/>
  <c r="D97" i="36"/>
  <c r="A70" i="35"/>
  <c r="D98" i="36"/>
  <c r="A71" i="35"/>
  <c r="D99" i="36"/>
  <c r="A72" i="35"/>
  <c r="D100" i="36"/>
  <c r="A73" i="35"/>
  <c r="D101" i="36"/>
  <c r="A74" i="35"/>
  <c r="D102" i="36"/>
  <c r="A75" i="35"/>
  <c r="D103" i="36"/>
  <c r="A76" i="35"/>
  <c r="D104" i="36"/>
  <c r="A77" i="35"/>
  <c r="D105" i="36"/>
  <c r="A78" i="35"/>
  <c r="D106" i="36"/>
  <c r="A79" i="35"/>
  <c r="D107" i="36"/>
  <c r="A80" i="35"/>
  <c r="D108" i="36"/>
  <c r="A81" i="35"/>
  <c r="D109" i="36"/>
  <c r="A82" i="35"/>
  <c r="D110" i="36"/>
  <c r="A83" i="35"/>
  <c r="D111" i="36"/>
  <c r="A84" i="35"/>
  <c r="D112" i="36"/>
  <c r="A85" i="35"/>
  <c r="D113" i="36"/>
  <c r="A86" i="35"/>
  <c r="D114" i="36"/>
  <c r="A87" i="35"/>
  <c r="D115" i="36"/>
  <c r="A88" i="35"/>
  <c r="D116" i="36"/>
  <c r="A89" i="35"/>
  <c r="D117" i="36"/>
  <c r="A90" i="35"/>
  <c r="D118" i="36"/>
  <c r="A91" i="35"/>
  <c r="D119" i="36"/>
  <c r="A92" i="35"/>
  <c r="D120" i="36"/>
  <c r="A93" i="35"/>
  <c r="D121" i="36"/>
  <c r="A94" i="35"/>
  <c r="D122" i="36"/>
  <c r="A95" i="35"/>
  <c r="D123" i="36"/>
  <c r="A96" i="35"/>
  <c r="D124" i="36"/>
  <c r="L32" i="36" a="1"/>
  <c r="L32" i="36" s="1"/>
  <c r="G32" i="36" a="1"/>
  <c r="G32" i="36" s="1"/>
  <c r="H32" i="36" a="1"/>
  <c r="H32" i="36" s="1"/>
  <c r="M32" i="36" a="1"/>
  <c r="M32" i="36" s="1"/>
  <c r="E32" i="36" a="1"/>
  <c r="E32" i="36" s="1"/>
  <c r="F32" i="36" a="1"/>
  <c r="F32" i="36" s="1"/>
  <c r="K32" i="36" a="1"/>
  <c r="K32" i="36" s="1"/>
  <c r="I32" i="36" a="1"/>
  <c r="I32" i="36" s="1"/>
  <c r="N32" i="36" a="1"/>
  <c r="N32" i="36" s="1"/>
  <c r="J32" i="36" a="1"/>
  <c r="J32" i="36" s="1"/>
  <c r="F33" i="36" a="1"/>
  <c r="F33" i="36" s="1"/>
  <c r="K33" i="36" a="1"/>
  <c r="K33" i="36" s="1"/>
  <c r="J33" i="36" a="1"/>
  <c r="J33" i="36" s="1"/>
  <c r="L33" i="36" a="1"/>
  <c r="L33" i="36" s="1"/>
  <c r="G33" i="36" a="1"/>
  <c r="G33" i="36" s="1"/>
  <c r="M33" i="36" a="1"/>
  <c r="M33" i="36" s="1"/>
  <c r="E33" i="36" a="1"/>
  <c r="E33" i="36" s="1"/>
  <c r="I33" i="36" a="1"/>
  <c r="I33" i="36" s="1"/>
  <c r="H33" i="36" a="1"/>
  <c r="H33" i="36" s="1"/>
  <c r="N33" i="36" a="1"/>
  <c r="N33" i="36" s="1"/>
  <c r="K34" i="36" a="1"/>
  <c r="K34" i="36" s="1"/>
  <c r="L34" i="36" a="1"/>
  <c r="L34" i="36" s="1"/>
  <c r="J34" i="36" a="1"/>
  <c r="J34" i="36" s="1"/>
  <c r="E34" i="36" a="1"/>
  <c r="E34" i="36" s="1"/>
  <c r="I34" i="36" a="1"/>
  <c r="I34" i="36" s="1"/>
  <c r="F34" i="36" a="1"/>
  <c r="F34" i="36" s="1"/>
  <c r="N34" i="36" a="1"/>
  <c r="N34" i="36" s="1"/>
  <c r="G34" i="36" a="1"/>
  <c r="G34" i="36" s="1"/>
  <c r="M34" i="36" a="1"/>
  <c r="M34" i="36" s="1"/>
  <c r="H34" i="36" a="1"/>
  <c r="H34" i="36" s="1"/>
  <c r="K35" i="36" a="1"/>
  <c r="K35" i="36" s="1"/>
  <c r="L35" i="36" a="1"/>
  <c r="L35" i="36" s="1"/>
  <c r="M35" i="36" a="1"/>
  <c r="M35" i="36" s="1"/>
  <c r="J35" i="36" a="1"/>
  <c r="J35" i="36" s="1"/>
  <c r="G35" i="36" a="1"/>
  <c r="G35" i="36" s="1"/>
  <c r="H35" i="36" a="1"/>
  <c r="H35" i="36" s="1"/>
  <c r="E35" i="36" a="1"/>
  <c r="E35" i="36" s="1"/>
  <c r="F35" i="36" a="1"/>
  <c r="F35" i="36" s="1"/>
  <c r="N35" i="36" a="1"/>
  <c r="N35" i="36" s="1"/>
  <c r="I35" i="36" a="1"/>
  <c r="I35" i="36" s="1"/>
  <c r="G36" i="36" a="1"/>
  <c r="G36" i="36" s="1"/>
  <c r="K36" i="36" a="1"/>
  <c r="K36" i="36" s="1"/>
  <c r="H36" i="36" a="1"/>
  <c r="H36" i="36" s="1"/>
  <c r="M36" i="36" a="1"/>
  <c r="M36" i="36" s="1"/>
  <c r="F36" i="36" a="1"/>
  <c r="F36" i="36" s="1"/>
  <c r="J36" i="36" a="1"/>
  <c r="J36" i="36" s="1"/>
  <c r="I36" i="36" a="1"/>
  <c r="I36" i="36" s="1"/>
  <c r="E36" i="36" a="1"/>
  <c r="E36" i="36" s="1"/>
  <c r="L36" i="36" a="1"/>
  <c r="L36" i="36" s="1"/>
  <c r="N36" i="36" a="1"/>
  <c r="N36" i="36" s="1"/>
  <c r="K37" i="36" a="1"/>
  <c r="K37" i="36" s="1"/>
  <c r="I37" i="36" a="1"/>
  <c r="I37" i="36" s="1"/>
  <c r="N37" i="36" a="1"/>
  <c r="N37" i="36" s="1"/>
  <c r="E37" i="36" a="1"/>
  <c r="E37" i="36" s="1"/>
  <c r="M37" i="36" a="1"/>
  <c r="M37" i="36" s="1"/>
  <c r="J37" i="36" a="1"/>
  <c r="J37" i="36" s="1"/>
  <c r="L37" i="36" a="1"/>
  <c r="L37" i="36" s="1"/>
  <c r="F37" i="36" a="1"/>
  <c r="F37" i="36" s="1"/>
  <c r="G37" i="36" a="1"/>
  <c r="G37" i="36" s="1"/>
  <c r="H37" i="36" a="1"/>
  <c r="H37" i="36" s="1"/>
  <c r="L38" i="36" a="1"/>
  <c r="L38" i="36" s="1"/>
  <c r="G38" i="36" a="1"/>
  <c r="G38" i="36" s="1"/>
  <c r="I38" i="36" a="1"/>
  <c r="I38" i="36" s="1"/>
  <c r="K38" i="36" a="1"/>
  <c r="K38" i="36" s="1"/>
  <c r="J38" i="36" a="1"/>
  <c r="J38" i="36" s="1"/>
  <c r="N38" i="36" a="1"/>
  <c r="N38" i="36" s="1"/>
  <c r="M38" i="36" a="1"/>
  <c r="M38" i="36" s="1"/>
  <c r="H38" i="36" a="1"/>
  <c r="H38" i="36" s="1"/>
  <c r="E38" i="36" a="1"/>
  <c r="E38" i="36" s="1"/>
  <c r="F38" i="36" a="1"/>
  <c r="F38" i="36" s="1"/>
  <c r="F39" i="36" a="1"/>
  <c r="F39" i="36" s="1"/>
  <c r="G39" i="36" a="1"/>
  <c r="G39" i="36" s="1"/>
  <c r="L39" i="36" a="1"/>
  <c r="L39" i="36" s="1"/>
  <c r="K39" i="36" a="1"/>
  <c r="K39" i="36" s="1"/>
  <c r="E39" i="36" a="1"/>
  <c r="E39" i="36" s="1"/>
  <c r="I39" i="36" a="1"/>
  <c r="I39" i="36" s="1"/>
  <c r="M39" i="36" a="1"/>
  <c r="M39" i="36" s="1"/>
  <c r="H39" i="36" a="1"/>
  <c r="H39" i="36" s="1"/>
  <c r="J39" i="36" a="1"/>
  <c r="J39" i="36" s="1"/>
  <c r="N39" i="36" a="1"/>
  <c r="N39" i="36" s="1"/>
  <c r="E40" i="36" a="1"/>
  <c r="E40" i="36" s="1"/>
  <c r="G40" i="36" a="1"/>
  <c r="G40" i="36" s="1"/>
  <c r="L40" i="36" a="1"/>
  <c r="L40" i="36" s="1"/>
  <c r="K40" i="36" a="1"/>
  <c r="K40" i="36" s="1"/>
  <c r="M40" i="36" a="1"/>
  <c r="M40" i="36" s="1"/>
  <c r="I40" i="36" a="1"/>
  <c r="I40" i="36" s="1"/>
  <c r="H40" i="36" a="1"/>
  <c r="H40" i="36" s="1"/>
  <c r="F40" i="36" a="1"/>
  <c r="F40" i="36" s="1"/>
  <c r="J40" i="36" a="1"/>
  <c r="J40" i="36" s="1"/>
  <c r="N40" i="36" a="1"/>
  <c r="N40" i="36" s="1"/>
  <c r="F41" i="36" a="1"/>
  <c r="F41" i="36" s="1"/>
  <c r="G41" i="36" a="1"/>
  <c r="G41" i="36" s="1"/>
  <c r="M41" i="36" a="1"/>
  <c r="M41" i="36" s="1"/>
  <c r="I41" i="36" a="1"/>
  <c r="I41" i="36" s="1"/>
  <c r="H41" i="36" a="1"/>
  <c r="H41" i="36" s="1"/>
  <c r="N41" i="36" a="1"/>
  <c r="N41" i="36" s="1"/>
  <c r="K41" i="36" a="1"/>
  <c r="K41" i="36" s="1"/>
  <c r="L41" i="36" a="1"/>
  <c r="L41" i="36" s="1"/>
  <c r="E41" i="36" a="1"/>
  <c r="E41" i="36" s="1"/>
  <c r="J41" i="36" a="1"/>
  <c r="J41" i="36" s="1"/>
  <c r="I42" i="36" a="1"/>
  <c r="I42" i="36" s="1"/>
  <c r="E42" i="36" a="1"/>
  <c r="E42" i="36" s="1"/>
  <c r="L42" i="36" a="1"/>
  <c r="L42" i="36" s="1"/>
  <c r="K42" i="36" a="1"/>
  <c r="K42" i="36" s="1"/>
  <c r="F42" i="36" a="1"/>
  <c r="F42" i="36" s="1"/>
  <c r="M42" i="36" a="1"/>
  <c r="M42" i="36" s="1"/>
  <c r="G42" i="36" a="1"/>
  <c r="G42" i="36" s="1"/>
  <c r="N42" i="36" a="1"/>
  <c r="N42" i="36" s="1"/>
  <c r="H42" i="36" a="1"/>
  <c r="H42" i="36" s="1"/>
  <c r="J42" i="36" a="1"/>
  <c r="J42" i="36" s="1"/>
  <c r="K43" i="36" a="1"/>
  <c r="K43" i="36" s="1"/>
  <c r="L43" i="36" a="1"/>
  <c r="L43" i="36" s="1"/>
  <c r="J43" i="36" a="1"/>
  <c r="J43" i="36" s="1"/>
  <c r="F43" i="36" a="1"/>
  <c r="F43" i="36" s="1"/>
  <c r="M43" i="36" a="1"/>
  <c r="M43" i="36" s="1"/>
  <c r="I43" i="36" a="1"/>
  <c r="I43" i="36" s="1"/>
  <c r="N43" i="36" a="1"/>
  <c r="N43" i="36" s="1"/>
  <c r="H43" i="36" a="1"/>
  <c r="H43" i="36" s="1"/>
  <c r="G43" i="36" a="1"/>
  <c r="G43" i="36" s="1"/>
  <c r="E43" i="36" a="1"/>
  <c r="E43" i="36" s="1"/>
  <c r="M44" i="36" a="1"/>
  <c r="M44" i="36" s="1"/>
  <c r="I44" i="36" a="1"/>
  <c r="I44" i="36" s="1"/>
  <c r="G44" i="36" a="1"/>
  <c r="G44" i="36" s="1"/>
  <c r="H44" i="36" a="1"/>
  <c r="H44" i="36" s="1"/>
  <c r="F44" i="36" a="1"/>
  <c r="F44" i="36" s="1"/>
  <c r="K44" i="36" a="1"/>
  <c r="K44" i="36" s="1"/>
  <c r="J44" i="36" a="1"/>
  <c r="J44" i="36" s="1"/>
  <c r="E44" i="36" a="1"/>
  <c r="E44" i="36" s="1"/>
  <c r="L44" i="36" a="1"/>
  <c r="L44" i="36" s="1"/>
  <c r="N44" i="36" a="1"/>
  <c r="N44" i="36" s="1"/>
  <c r="N45" i="36" a="1"/>
  <c r="N45" i="36" s="1"/>
  <c r="J45" i="36" a="1"/>
  <c r="J45" i="36" s="1"/>
  <c r="G45" i="36" a="1"/>
  <c r="G45" i="36" s="1"/>
  <c r="M45" i="36" a="1"/>
  <c r="M45" i="36" s="1"/>
  <c r="H45" i="36" a="1"/>
  <c r="H45" i="36" s="1"/>
  <c r="I45" i="36" a="1"/>
  <c r="I45" i="36" s="1"/>
  <c r="L45" i="36" a="1"/>
  <c r="L45" i="36" s="1"/>
  <c r="F45" i="36" a="1"/>
  <c r="F45" i="36" s="1"/>
  <c r="K45" i="36" a="1"/>
  <c r="K45" i="36" s="1"/>
  <c r="E45" i="36" a="1"/>
  <c r="E45" i="36" s="1"/>
  <c r="L46" i="36" a="1"/>
  <c r="L46" i="36" s="1"/>
  <c r="N46" i="36" a="1"/>
  <c r="N46" i="36" s="1"/>
  <c r="J46" i="36" a="1"/>
  <c r="J46" i="36" s="1"/>
  <c r="G46" i="36" a="1"/>
  <c r="G46" i="36" s="1"/>
  <c r="M46" i="36" a="1"/>
  <c r="M46" i="36" s="1"/>
  <c r="K46" i="36" a="1"/>
  <c r="K46" i="36" s="1"/>
  <c r="E46" i="36" a="1"/>
  <c r="E46" i="36" s="1"/>
  <c r="I46" i="36" a="1"/>
  <c r="I46" i="36" s="1"/>
  <c r="F46" i="36" a="1"/>
  <c r="F46" i="36" s="1"/>
  <c r="H46" i="36" a="1"/>
  <c r="H46" i="36" s="1"/>
  <c r="G47" i="36" a="1"/>
  <c r="G47" i="36" s="1"/>
  <c r="H47" i="36" a="1"/>
  <c r="H47" i="36" s="1"/>
  <c r="F47" i="36" a="1"/>
  <c r="F47" i="36" s="1"/>
  <c r="L47" i="36" a="1"/>
  <c r="L47" i="36" s="1"/>
  <c r="N47" i="36" a="1"/>
  <c r="N47" i="36" s="1"/>
  <c r="I47" i="36" a="1"/>
  <c r="I47" i="36" s="1"/>
  <c r="J47" i="36" a="1"/>
  <c r="J47" i="36" s="1"/>
  <c r="M47" i="36" a="1"/>
  <c r="M47" i="36" s="1"/>
  <c r="E47" i="36" a="1"/>
  <c r="E47" i="36" s="1"/>
  <c r="K47" i="36" a="1"/>
  <c r="K47" i="36" s="1"/>
  <c r="E48" i="36" a="1"/>
  <c r="E48" i="36" s="1"/>
  <c r="J48" i="36" a="1"/>
  <c r="J48" i="36" s="1"/>
  <c r="H48" i="36" a="1"/>
  <c r="H48" i="36" s="1"/>
  <c r="N48" i="36" a="1"/>
  <c r="N48" i="36" s="1"/>
  <c r="L48" i="36" a="1"/>
  <c r="L48" i="36" s="1"/>
  <c r="F48" i="36" a="1"/>
  <c r="F48" i="36" s="1"/>
  <c r="K48" i="36" a="1"/>
  <c r="K48" i="36" s="1"/>
  <c r="I48" i="36" a="1"/>
  <c r="I48" i="36" s="1"/>
  <c r="M48" i="36" a="1"/>
  <c r="M48" i="36" s="1"/>
  <c r="G48" i="36" a="1"/>
  <c r="G48" i="36" s="1"/>
  <c r="G49" i="36" a="1"/>
  <c r="G49" i="36" s="1"/>
  <c r="H49" i="36" a="1"/>
  <c r="H49" i="36" s="1"/>
  <c r="J49" i="36" a="1"/>
  <c r="J49" i="36" s="1"/>
  <c r="M49" i="36" a="1"/>
  <c r="M49" i="36" s="1"/>
  <c r="F49" i="36" a="1"/>
  <c r="F49" i="36" s="1"/>
  <c r="N49" i="36" a="1"/>
  <c r="N49" i="36" s="1"/>
  <c r="E49" i="36" a="1"/>
  <c r="E49" i="36" s="1"/>
  <c r="L49" i="36" a="1"/>
  <c r="L49" i="36" s="1"/>
  <c r="K49" i="36" a="1"/>
  <c r="K49" i="36" s="1"/>
  <c r="I49" i="36" a="1"/>
  <c r="I49" i="36" s="1"/>
  <c r="H50" i="36" a="1"/>
  <c r="H50" i="36" s="1"/>
  <c r="M50" i="36" a="1"/>
  <c r="M50" i="36" s="1"/>
  <c r="I50" i="36" a="1"/>
  <c r="I50" i="36" s="1"/>
  <c r="K50" i="36" a="1"/>
  <c r="K50" i="36" s="1"/>
  <c r="G50" i="36" a="1"/>
  <c r="G50" i="36" s="1"/>
  <c r="F50" i="36" a="1"/>
  <c r="F50" i="36" s="1"/>
  <c r="L50" i="36" a="1"/>
  <c r="L50" i="36" s="1"/>
  <c r="J50" i="36" a="1"/>
  <c r="J50" i="36" s="1"/>
  <c r="N50" i="36" a="1"/>
  <c r="N50" i="36" s="1"/>
  <c r="E50" i="36" a="1"/>
  <c r="E50" i="36" s="1"/>
  <c r="M51" i="36" a="1"/>
  <c r="M51" i="36" s="1"/>
  <c r="L51" i="36" a="1"/>
  <c r="L51" i="36" s="1"/>
  <c r="H51" i="36" a="1"/>
  <c r="H51" i="36" s="1"/>
  <c r="K51" i="36" a="1"/>
  <c r="K51" i="36" s="1"/>
  <c r="N51" i="36" a="1"/>
  <c r="N51" i="36" s="1"/>
  <c r="I51" i="36" a="1"/>
  <c r="I51" i="36" s="1"/>
  <c r="F51" i="36" a="1"/>
  <c r="F51" i="36" s="1"/>
  <c r="G51" i="36" a="1"/>
  <c r="G51" i="36" s="1"/>
  <c r="E51" i="36" a="1"/>
  <c r="E51" i="36" s="1"/>
  <c r="J51" i="36" a="1"/>
  <c r="J51" i="36" s="1"/>
  <c r="K52" i="36" a="1"/>
  <c r="K52" i="36" s="1"/>
  <c r="I52" i="36" a="1"/>
  <c r="I52" i="36" s="1"/>
  <c r="F52" i="36" a="1"/>
  <c r="F52" i="36" s="1"/>
  <c r="L52" i="36" a="1"/>
  <c r="L52" i="36" s="1"/>
  <c r="H52" i="36" a="1"/>
  <c r="H52" i="36" s="1"/>
  <c r="J52" i="36" a="1"/>
  <c r="J52" i="36" s="1"/>
  <c r="N52" i="36" a="1"/>
  <c r="N52" i="36" s="1"/>
  <c r="G52" i="36" a="1"/>
  <c r="G52" i="36" s="1"/>
  <c r="E52" i="36" a="1"/>
  <c r="E52" i="36" s="1"/>
  <c r="M52" i="36" a="1"/>
  <c r="M52" i="36" s="1"/>
  <c r="L53" i="36" a="1"/>
  <c r="L53" i="36" s="1"/>
  <c r="E53" i="36" a="1"/>
  <c r="E53" i="36" s="1"/>
  <c r="H53" i="36" a="1"/>
  <c r="H53" i="36" s="1"/>
  <c r="K53" i="36" a="1"/>
  <c r="K53" i="36" s="1"/>
  <c r="G53" i="36" a="1"/>
  <c r="G53" i="36" s="1"/>
  <c r="J53" i="36" a="1"/>
  <c r="J53" i="36" s="1"/>
  <c r="F53" i="36" a="1"/>
  <c r="F53" i="36" s="1"/>
  <c r="M53" i="36" a="1"/>
  <c r="M53" i="36" s="1"/>
  <c r="I53" i="36" a="1"/>
  <c r="I53" i="36" s="1"/>
  <c r="N53" i="36" a="1"/>
  <c r="N53" i="36" s="1"/>
  <c r="L54" i="36" a="1"/>
  <c r="L54" i="36" s="1"/>
  <c r="N54" i="36" a="1"/>
  <c r="N54" i="36" s="1"/>
  <c r="J54" i="36" a="1"/>
  <c r="J54" i="36" s="1"/>
  <c r="M54" i="36" a="1"/>
  <c r="M54" i="36" s="1"/>
  <c r="G54" i="36" a="1"/>
  <c r="G54" i="36" s="1"/>
  <c r="F54" i="36" a="1"/>
  <c r="F54" i="36" s="1"/>
  <c r="I54" i="36" a="1"/>
  <c r="I54" i="36" s="1"/>
  <c r="K54" i="36" a="1"/>
  <c r="K54" i="36" s="1"/>
  <c r="E54" i="36" a="1"/>
  <c r="E54" i="36" s="1"/>
  <c r="H54" i="36" a="1"/>
  <c r="H54" i="36" s="1"/>
  <c r="N55" i="36" a="1"/>
  <c r="N55" i="36" s="1"/>
  <c r="M55" i="36" a="1"/>
  <c r="M55" i="36" s="1"/>
  <c r="H55" i="36" a="1"/>
  <c r="H55" i="36" s="1"/>
  <c r="K55" i="36" a="1"/>
  <c r="K55" i="36" s="1"/>
  <c r="I55" i="36" a="1"/>
  <c r="I55" i="36" s="1"/>
  <c r="F55" i="36" a="1"/>
  <c r="F55" i="36" s="1"/>
  <c r="E55" i="36" a="1"/>
  <c r="E55" i="36" s="1"/>
  <c r="L55" i="36" a="1"/>
  <c r="L55" i="36" s="1"/>
  <c r="G55" i="36" a="1"/>
  <c r="G55" i="36" s="1"/>
  <c r="J55" i="36" a="1"/>
  <c r="J55" i="36" s="1"/>
  <c r="G56" i="36" a="1"/>
  <c r="G56" i="36" s="1"/>
  <c r="J56" i="36" a="1"/>
  <c r="J56" i="36" s="1"/>
  <c r="H56" i="36" a="1"/>
  <c r="H56" i="36" s="1"/>
  <c r="F56" i="36" a="1"/>
  <c r="F56" i="36" s="1"/>
  <c r="M56" i="36" a="1"/>
  <c r="M56" i="36" s="1"/>
  <c r="I56" i="36" a="1"/>
  <c r="I56" i="36" s="1"/>
  <c r="N56" i="36" a="1"/>
  <c r="N56" i="36" s="1"/>
  <c r="L56" i="36" a="1"/>
  <c r="L56" i="36" s="1"/>
  <c r="E56" i="36" a="1"/>
  <c r="E56" i="36" s="1"/>
  <c r="K56" i="36" a="1"/>
  <c r="K56" i="36" s="1"/>
  <c r="H57" i="36" a="1"/>
  <c r="H57" i="36" s="1"/>
  <c r="L57" i="36" a="1"/>
  <c r="L57" i="36" s="1"/>
  <c r="E57" i="36" a="1"/>
  <c r="E57" i="36" s="1"/>
  <c r="N57" i="36" a="1"/>
  <c r="N57" i="36" s="1"/>
  <c r="F57" i="36" a="1"/>
  <c r="F57" i="36" s="1"/>
  <c r="J57" i="36" a="1"/>
  <c r="J57" i="36" s="1"/>
  <c r="I57" i="36" a="1"/>
  <c r="I57" i="36" s="1"/>
  <c r="G57" i="36" a="1"/>
  <c r="G57" i="36" s="1"/>
  <c r="M57" i="36" a="1"/>
  <c r="M57" i="36" s="1"/>
  <c r="K57" i="36" a="1"/>
  <c r="K57" i="36" s="1"/>
  <c r="H58" i="36" a="1"/>
  <c r="H58" i="36" s="1"/>
  <c r="G58" i="36" a="1"/>
  <c r="G58" i="36" s="1"/>
  <c r="J58" i="36" a="1"/>
  <c r="J58" i="36" s="1"/>
  <c r="N58" i="36" a="1"/>
  <c r="N58" i="36" s="1"/>
  <c r="L58" i="36" a="1"/>
  <c r="L58" i="36" s="1"/>
  <c r="E58" i="36" a="1"/>
  <c r="E58" i="36" s="1"/>
  <c r="F58" i="36" a="1"/>
  <c r="F58" i="36" s="1"/>
  <c r="K58" i="36" a="1"/>
  <c r="K58" i="36" s="1"/>
  <c r="M58" i="36" a="1"/>
  <c r="M58" i="36" s="1"/>
  <c r="I58" i="36" a="1"/>
  <c r="I58" i="36" s="1"/>
  <c r="K59" i="36" a="1"/>
  <c r="K59" i="36" s="1"/>
  <c r="G59" i="36" a="1"/>
  <c r="G59" i="36" s="1"/>
  <c r="L59" i="36" a="1"/>
  <c r="L59" i="36" s="1"/>
  <c r="M59" i="36" a="1"/>
  <c r="M59" i="36" s="1"/>
  <c r="N59" i="36" a="1"/>
  <c r="N59" i="36" s="1"/>
  <c r="I59" i="36" a="1"/>
  <c r="I59" i="36" s="1"/>
  <c r="H59" i="36" a="1"/>
  <c r="H59" i="36" s="1"/>
  <c r="E59" i="36" a="1"/>
  <c r="E59" i="36" s="1"/>
  <c r="F59" i="36" a="1"/>
  <c r="F59" i="36" s="1"/>
  <c r="J59" i="36" a="1"/>
  <c r="J59" i="36" s="1"/>
  <c r="K60" i="36" a="1"/>
  <c r="K60" i="36" s="1"/>
  <c r="G60" i="36" a="1"/>
  <c r="G60" i="36" s="1"/>
  <c r="J60" i="36" a="1"/>
  <c r="J60" i="36" s="1"/>
  <c r="L60" i="36" a="1"/>
  <c r="L60" i="36" s="1"/>
  <c r="H60" i="36" a="1"/>
  <c r="H60" i="36" s="1"/>
  <c r="E60" i="36" a="1"/>
  <c r="E60" i="36" s="1"/>
  <c r="I60" i="36" a="1"/>
  <c r="I60" i="36" s="1"/>
  <c r="N60" i="36" a="1"/>
  <c r="N60" i="36" s="1"/>
  <c r="F60" i="36" a="1"/>
  <c r="F60" i="36" s="1"/>
  <c r="M60" i="36" a="1"/>
  <c r="M60" i="36" s="1"/>
  <c r="E61" i="36" a="1"/>
  <c r="E61" i="36" s="1"/>
  <c r="H61" i="36" a="1"/>
  <c r="H61" i="36" s="1"/>
  <c r="N61" i="36" a="1"/>
  <c r="N61" i="36" s="1"/>
  <c r="I61" i="36" a="1"/>
  <c r="I61" i="36" s="1"/>
  <c r="L61" i="36" a="1"/>
  <c r="L61" i="36" s="1"/>
  <c r="J61" i="36" a="1"/>
  <c r="J61" i="36" s="1"/>
  <c r="G61" i="36" a="1"/>
  <c r="G61" i="36" s="1"/>
  <c r="M61" i="36" a="1"/>
  <c r="M61" i="36" s="1"/>
  <c r="F61" i="36" a="1"/>
  <c r="F61" i="36" s="1"/>
  <c r="K61" i="36" a="1"/>
  <c r="K61" i="36" s="1"/>
  <c r="J62" i="36" a="1"/>
  <c r="J62" i="36" s="1"/>
  <c r="N62" i="36" a="1"/>
  <c r="N62" i="36" s="1"/>
  <c r="E62" i="36" a="1"/>
  <c r="E62" i="36" s="1"/>
  <c r="M62" i="36" a="1"/>
  <c r="M62" i="36" s="1"/>
  <c r="I62" i="36" a="1"/>
  <c r="I62" i="36" s="1"/>
  <c r="G62" i="36" a="1"/>
  <c r="G62" i="36" s="1"/>
  <c r="H62" i="36" a="1"/>
  <c r="H62" i="36" s="1"/>
  <c r="K62" i="36" a="1"/>
  <c r="K62" i="36" s="1"/>
  <c r="F62" i="36" a="1"/>
  <c r="F62" i="36" s="1"/>
  <c r="L62" i="36" a="1"/>
  <c r="L62" i="36" s="1"/>
  <c r="L63" i="36" a="1"/>
  <c r="L63" i="36" s="1"/>
  <c r="M63" i="36" a="1"/>
  <c r="M63" i="36" s="1"/>
  <c r="E63" i="36" a="1"/>
  <c r="E63" i="36" s="1"/>
  <c r="G63" i="36" a="1"/>
  <c r="G63" i="36" s="1"/>
  <c r="J63" i="36" a="1"/>
  <c r="J63" i="36" s="1"/>
  <c r="H63" i="36" a="1"/>
  <c r="H63" i="36" s="1"/>
  <c r="K63" i="36" a="1"/>
  <c r="K63" i="36" s="1"/>
  <c r="N63" i="36" a="1"/>
  <c r="N63" i="36" s="1"/>
  <c r="I63" i="36" a="1"/>
  <c r="I63" i="36" s="1"/>
  <c r="F63" i="36" a="1"/>
  <c r="F63" i="36" s="1"/>
  <c r="G64" i="36" a="1"/>
  <c r="G64" i="36" s="1"/>
  <c r="I64" i="36" a="1"/>
  <c r="I64" i="36" s="1"/>
  <c r="J64" i="36" a="1"/>
  <c r="J64" i="36" s="1"/>
  <c r="H64" i="36" a="1"/>
  <c r="H64" i="36" s="1"/>
  <c r="F64" i="36" a="1"/>
  <c r="F64" i="36" s="1"/>
  <c r="E64" i="36" a="1"/>
  <c r="E64" i="36" s="1"/>
  <c r="M64" i="36" a="1"/>
  <c r="M64" i="36" s="1"/>
  <c r="K64" i="36" a="1"/>
  <c r="K64" i="36" s="1"/>
  <c r="L64" i="36" a="1"/>
  <c r="L64" i="36" s="1"/>
  <c r="N64" i="36" a="1"/>
  <c r="N64" i="36" s="1"/>
  <c r="J65" i="36" a="1"/>
  <c r="J65" i="36" s="1"/>
  <c r="F65" i="36" a="1"/>
  <c r="F65" i="36" s="1"/>
  <c r="H65" i="36" a="1"/>
  <c r="H65" i="36" s="1"/>
  <c r="K65" i="36" a="1"/>
  <c r="K65" i="36" s="1"/>
  <c r="E65" i="36" a="1"/>
  <c r="E65" i="36" s="1"/>
  <c r="N65" i="36" a="1"/>
  <c r="N65" i="36" s="1"/>
  <c r="I65" i="36" a="1"/>
  <c r="I65" i="36" s="1"/>
  <c r="L65" i="36" a="1"/>
  <c r="L65" i="36" s="1"/>
  <c r="G65" i="36" a="1"/>
  <c r="G65" i="36" s="1"/>
  <c r="M65" i="36" a="1"/>
  <c r="M65" i="36" s="1"/>
  <c r="K66" i="36" a="1"/>
  <c r="K66" i="36" s="1"/>
  <c r="L66" i="36" a="1"/>
  <c r="L66" i="36" s="1"/>
  <c r="H66" i="36" a="1"/>
  <c r="H66" i="36" s="1"/>
  <c r="J66" i="36" a="1"/>
  <c r="J66" i="36" s="1"/>
  <c r="M66" i="36" a="1"/>
  <c r="M66" i="36" s="1"/>
  <c r="N66" i="36" a="1"/>
  <c r="N66" i="36" s="1"/>
  <c r="G66" i="36" a="1"/>
  <c r="G66" i="36" s="1"/>
  <c r="E66" i="36" a="1"/>
  <c r="E66" i="36" s="1"/>
  <c r="F66" i="36" a="1"/>
  <c r="F66" i="36" s="1"/>
  <c r="I66" i="36" a="1"/>
  <c r="I66" i="36" s="1"/>
  <c r="N67" i="36" a="1"/>
  <c r="N67" i="36" s="1"/>
  <c r="H67" i="36" a="1"/>
  <c r="H67" i="36" s="1"/>
  <c r="L67" i="36" a="1"/>
  <c r="L67" i="36" s="1"/>
  <c r="J67" i="36" a="1"/>
  <c r="J67" i="36" s="1"/>
  <c r="K67" i="36" a="1"/>
  <c r="K67" i="36" s="1"/>
  <c r="F67" i="36" a="1"/>
  <c r="F67" i="36" s="1"/>
  <c r="E67" i="36" a="1"/>
  <c r="E67" i="36" s="1"/>
  <c r="G67" i="36" a="1"/>
  <c r="G67" i="36" s="1"/>
  <c r="M67" i="36" a="1"/>
  <c r="M67" i="36" s="1"/>
  <c r="I67" i="36" a="1"/>
  <c r="I67" i="36" s="1"/>
  <c r="K68" i="36" a="1"/>
  <c r="K68" i="36" s="1"/>
  <c r="M68" i="36" a="1"/>
  <c r="M68" i="36" s="1"/>
  <c r="I68" i="36" a="1"/>
  <c r="I68" i="36" s="1"/>
  <c r="J68" i="36" a="1"/>
  <c r="J68" i="36" s="1"/>
  <c r="N68" i="36" a="1"/>
  <c r="N68" i="36" s="1"/>
  <c r="E68" i="36" a="1"/>
  <c r="E68" i="36" s="1"/>
  <c r="L68" i="36" a="1"/>
  <c r="L68" i="36" s="1"/>
  <c r="F68" i="36" a="1"/>
  <c r="F68" i="36" s="1"/>
  <c r="H68" i="36" a="1"/>
  <c r="H68" i="36" s="1"/>
  <c r="G68" i="36" a="1"/>
  <c r="G68" i="36" s="1"/>
  <c r="F69" i="36" a="1"/>
  <c r="F69" i="36" s="1"/>
  <c r="M69" i="36" a="1"/>
  <c r="M69" i="36" s="1"/>
  <c r="H69" i="36" a="1"/>
  <c r="H69" i="36" s="1"/>
  <c r="L69" i="36" a="1"/>
  <c r="L69" i="36" s="1"/>
  <c r="E69" i="36" a="1"/>
  <c r="E69" i="36" s="1"/>
  <c r="K69" i="36" a="1"/>
  <c r="K69" i="36" s="1"/>
  <c r="N69" i="36" a="1"/>
  <c r="N69" i="36" s="1"/>
  <c r="I69" i="36" a="1"/>
  <c r="I69" i="36" s="1"/>
  <c r="G69" i="36" a="1"/>
  <c r="G69" i="36" s="1"/>
  <c r="J69" i="36" a="1"/>
  <c r="J69" i="36" s="1"/>
  <c r="H70" i="36" a="1"/>
  <c r="H70" i="36" s="1"/>
  <c r="N70" i="36" a="1"/>
  <c r="N70" i="36" s="1"/>
  <c r="F70" i="36" a="1"/>
  <c r="F70" i="36" s="1"/>
  <c r="I70" i="36" a="1"/>
  <c r="I70" i="36" s="1"/>
  <c r="L70" i="36" a="1"/>
  <c r="L70" i="36" s="1"/>
  <c r="E70" i="36" a="1"/>
  <c r="E70" i="36" s="1"/>
  <c r="J70" i="36" a="1"/>
  <c r="J70" i="36" s="1"/>
  <c r="M70" i="36" a="1"/>
  <c r="M70" i="36" s="1"/>
  <c r="K70" i="36" a="1"/>
  <c r="K70" i="36" s="1"/>
  <c r="G70" i="36" a="1"/>
  <c r="G70" i="36" s="1"/>
  <c r="L71" i="36" a="1"/>
  <c r="L71" i="36" s="1"/>
  <c r="M71" i="36" a="1"/>
  <c r="M71" i="36" s="1"/>
  <c r="G71" i="36" a="1"/>
  <c r="G71" i="36" s="1"/>
  <c r="E71" i="36" a="1"/>
  <c r="E71" i="36" s="1"/>
  <c r="I71" i="36" a="1"/>
  <c r="I71" i="36" s="1"/>
  <c r="K71" i="36" a="1"/>
  <c r="K71" i="36" s="1"/>
  <c r="N71" i="36" a="1"/>
  <c r="N71" i="36" s="1"/>
  <c r="J71" i="36" a="1"/>
  <c r="J71" i="36" s="1"/>
  <c r="H71" i="36" a="1"/>
  <c r="H71" i="36" s="1"/>
  <c r="F71" i="36" a="1"/>
  <c r="F71" i="36" s="1"/>
  <c r="N72" i="36" a="1"/>
  <c r="N72" i="36" s="1"/>
  <c r="J72" i="36" a="1"/>
  <c r="J72" i="36" s="1"/>
  <c r="M72" i="36" a="1"/>
  <c r="M72" i="36" s="1"/>
  <c r="E72" i="36" a="1"/>
  <c r="E72" i="36" s="1"/>
  <c r="F72" i="36" a="1"/>
  <c r="F72" i="36" s="1"/>
  <c r="K72" i="36" a="1"/>
  <c r="K72" i="36" s="1"/>
  <c r="H72" i="36" a="1"/>
  <c r="H72" i="36" s="1"/>
  <c r="I72" i="36" a="1"/>
  <c r="I72" i="36" s="1"/>
  <c r="L72" i="36" a="1"/>
  <c r="L72" i="36" s="1"/>
  <c r="G72" i="36" a="1"/>
  <c r="G72" i="36" s="1"/>
  <c r="E73" i="36" a="1"/>
  <c r="E73" i="36" s="1"/>
  <c r="J73" i="36" a="1"/>
  <c r="J73" i="36" s="1"/>
  <c r="N73" i="36" a="1"/>
  <c r="N73" i="36" s="1"/>
  <c r="F73" i="36" a="1"/>
  <c r="F73" i="36" s="1"/>
  <c r="G73" i="36" a="1"/>
  <c r="G73" i="36" s="1"/>
  <c r="K73" i="36" a="1"/>
  <c r="K73" i="36" s="1"/>
  <c r="H73" i="36" a="1"/>
  <c r="H73" i="36" s="1"/>
  <c r="M73" i="36" a="1"/>
  <c r="M73" i="36" s="1"/>
  <c r="I73" i="36" a="1"/>
  <c r="I73" i="36" s="1"/>
  <c r="L73" i="36" a="1"/>
  <c r="L73" i="36" s="1"/>
  <c r="J74" i="36" a="1"/>
  <c r="J74" i="36" s="1"/>
  <c r="N74" i="36" a="1"/>
  <c r="N74" i="36" s="1"/>
  <c r="I74" i="36" a="1"/>
  <c r="I74" i="36" s="1"/>
  <c r="F74" i="36" a="1"/>
  <c r="F74" i="36" s="1"/>
  <c r="L74" i="36" a="1"/>
  <c r="L74" i="36" s="1"/>
  <c r="H74" i="36" a="1"/>
  <c r="H74" i="36" s="1"/>
  <c r="M74" i="36" a="1"/>
  <c r="M74" i="36" s="1"/>
  <c r="K74" i="36" a="1"/>
  <c r="K74" i="36" s="1"/>
  <c r="E74" i="36" a="1"/>
  <c r="E74" i="36" s="1"/>
  <c r="G74" i="36" a="1"/>
  <c r="G74" i="36" s="1"/>
  <c r="K75" i="36" a="1"/>
  <c r="K75" i="36" s="1"/>
  <c r="N75" i="36" a="1"/>
  <c r="N75" i="36" s="1"/>
  <c r="L75" i="36" a="1"/>
  <c r="L75" i="36" s="1"/>
  <c r="J75" i="36" a="1"/>
  <c r="J75" i="36" s="1"/>
  <c r="G75" i="36" a="1"/>
  <c r="G75" i="36" s="1"/>
  <c r="F75" i="36" a="1"/>
  <c r="F75" i="36" s="1"/>
  <c r="H75" i="36" a="1"/>
  <c r="H75" i="36" s="1"/>
  <c r="E75" i="36" a="1"/>
  <c r="E75" i="36" s="1"/>
  <c r="M75" i="36" a="1"/>
  <c r="M75" i="36" s="1"/>
  <c r="I75" i="36" a="1"/>
  <c r="I75" i="36" s="1"/>
  <c r="L76" i="36" a="1"/>
  <c r="L76" i="36" s="1"/>
  <c r="I76" i="36" a="1"/>
  <c r="I76" i="36" s="1"/>
  <c r="F76" i="36" a="1"/>
  <c r="F76" i="36" s="1"/>
  <c r="E76" i="36" a="1"/>
  <c r="E76" i="36" s="1"/>
  <c r="N76" i="36" a="1"/>
  <c r="N76" i="36" s="1"/>
  <c r="M76" i="36" a="1"/>
  <c r="M76" i="36" s="1"/>
  <c r="H76" i="36" a="1"/>
  <c r="H76" i="36" s="1"/>
  <c r="G76" i="36" a="1"/>
  <c r="G76" i="36" s="1"/>
  <c r="J76" i="36" a="1"/>
  <c r="J76" i="36" s="1"/>
  <c r="K76" i="36" a="1"/>
  <c r="K76" i="36" s="1"/>
  <c r="N77" i="36" a="1"/>
  <c r="N77" i="36" s="1"/>
  <c r="K77" i="36" a="1"/>
  <c r="K77" i="36" s="1"/>
  <c r="I77" i="36" a="1"/>
  <c r="I77" i="36" s="1"/>
  <c r="L77" i="36" a="1"/>
  <c r="L77" i="36" s="1"/>
  <c r="E77" i="36" a="1"/>
  <c r="E77" i="36" s="1"/>
  <c r="G77" i="36" a="1"/>
  <c r="G77" i="36" s="1"/>
  <c r="J77" i="36" a="1"/>
  <c r="J77" i="36" s="1"/>
  <c r="H77" i="36" a="1"/>
  <c r="H77" i="36" s="1"/>
  <c r="M77" i="36" a="1"/>
  <c r="M77" i="36" s="1"/>
  <c r="F77" i="36" a="1"/>
  <c r="F77" i="36" s="1"/>
  <c r="I78" i="36" a="1"/>
  <c r="I78" i="36" s="1"/>
  <c r="F78" i="36" a="1"/>
  <c r="F78" i="36" s="1"/>
  <c r="L78" i="36" a="1"/>
  <c r="L78" i="36" s="1"/>
  <c r="E78" i="36" a="1"/>
  <c r="E78" i="36" s="1"/>
  <c r="M78" i="36" a="1"/>
  <c r="M78" i="36" s="1"/>
  <c r="G78" i="36" a="1"/>
  <c r="G78" i="36" s="1"/>
  <c r="J78" i="36" a="1"/>
  <c r="J78" i="36" s="1"/>
  <c r="N78" i="36" a="1"/>
  <c r="N78" i="36" s="1"/>
  <c r="K78" i="36" a="1"/>
  <c r="K78" i="36" s="1"/>
  <c r="H78" i="36" a="1"/>
  <c r="H78" i="36" s="1"/>
  <c r="J79" i="36" a="1"/>
  <c r="J79" i="36" s="1"/>
  <c r="L79" i="36" a="1"/>
  <c r="L79" i="36" s="1"/>
  <c r="F79" i="36" a="1"/>
  <c r="F79" i="36" s="1"/>
  <c r="H79" i="36" a="1"/>
  <c r="H79" i="36" s="1"/>
  <c r="G79" i="36" a="1"/>
  <c r="G79" i="36" s="1"/>
  <c r="K79" i="36" a="1"/>
  <c r="K79" i="36" s="1"/>
  <c r="I79" i="36" a="1"/>
  <c r="I79" i="36" s="1"/>
  <c r="E79" i="36" a="1"/>
  <c r="E79" i="36" s="1"/>
  <c r="N79" i="36" a="1"/>
  <c r="N79" i="36" s="1"/>
  <c r="M79" i="36" a="1"/>
  <c r="M79" i="36" s="1"/>
  <c r="E80" i="36" a="1"/>
  <c r="E80" i="36" s="1"/>
  <c r="M80" i="36" a="1"/>
  <c r="M80" i="36" s="1"/>
  <c r="G80" i="36" a="1"/>
  <c r="G80" i="36" s="1"/>
  <c r="J80" i="36" a="1"/>
  <c r="J80" i="36" s="1"/>
  <c r="K80" i="36" a="1"/>
  <c r="K80" i="36" s="1"/>
  <c r="N80" i="36" a="1"/>
  <c r="N80" i="36" s="1"/>
  <c r="F80" i="36" a="1"/>
  <c r="F80" i="36" s="1"/>
  <c r="H80" i="36" a="1"/>
  <c r="H80" i="36" s="1"/>
  <c r="I80" i="36" a="1"/>
  <c r="I80" i="36" s="1"/>
  <c r="L80" i="36" a="1"/>
  <c r="L80" i="36" s="1"/>
  <c r="H81" i="36" a="1"/>
  <c r="H81" i="36" s="1"/>
  <c r="F81" i="36" a="1"/>
  <c r="F81" i="36" s="1"/>
  <c r="L81" i="36" a="1"/>
  <c r="L81" i="36" s="1"/>
  <c r="J81" i="36" a="1"/>
  <c r="J81" i="36" s="1"/>
  <c r="K81" i="36" a="1"/>
  <c r="K81" i="36" s="1"/>
  <c r="G81" i="36" a="1"/>
  <c r="G81" i="36" s="1"/>
  <c r="I81" i="36" a="1"/>
  <c r="I81" i="36" s="1"/>
  <c r="N81" i="36" a="1"/>
  <c r="N81" i="36" s="1"/>
  <c r="E81" i="36" a="1"/>
  <c r="E81" i="36" s="1"/>
  <c r="M81" i="36" a="1"/>
  <c r="M81" i="36" s="1"/>
  <c r="E82" i="36" a="1"/>
  <c r="E82" i="36" s="1"/>
  <c r="M82" i="36" a="1"/>
  <c r="M82" i="36" s="1"/>
  <c r="N82" i="36" a="1"/>
  <c r="N82" i="36" s="1"/>
  <c r="J82" i="36" a="1"/>
  <c r="J82" i="36" s="1"/>
  <c r="G82" i="36" a="1"/>
  <c r="G82" i="36" s="1"/>
  <c r="F82" i="36" a="1"/>
  <c r="F82" i="36" s="1"/>
  <c r="I82" i="36" a="1"/>
  <c r="I82" i="36" s="1"/>
  <c r="K82" i="36" a="1"/>
  <c r="K82" i="36" s="1"/>
  <c r="L82" i="36" a="1"/>
  <c r="L82" i="36" s="1"/>
  <c r="H82" i="36" a="1"/>
  <c r="H82" i="36" s="1"/>
  <c r="K83" i="36" a="1"/>
  <c r="K83" i="36" s="1"/>
  <c r="H83" i="36" a="1"/>
  <c r="H83" i="36" s="1"/>
  <c r="I83" i="36" a="1"/>
  <c r="I83" i="36" s="1"/>
  <c r="L83" i="36" a="1"/>
  <c r="L83" i="36" s="1"/>
  <c r="F83" i="36" a="1"/>
  <c r="F83" i="36" s="1"/>
  <c r="N83" i="36" a="1"/>
  <c r="N83" i="36" s="1"/>
  <c r="G83" i="36" a="1"/>
  <c r="G83" i="36" s="1"/>
  <c r="E83" i="36" a="1"/>
  <c r="E83" i="36" s="1"/>
  <c r="J83" i="36" a="1"/>
  <c r="J83" i="36" s="1"/>
  <c r="M83" i="36" a="1"/>
  <c r="M83" i="36" s="1"/>
  <c r="G84" i="36" a="1"/>
  <c r="G84" i="36" s="1"/>
  <c r="F84" i="36" a="1"/>
  <c r="F84" i="36" s="1"/>
  <c r="J84" i="36" a="1"/>
  <c r="J84" i="36" s="1"/>
  <c r="E84" i="36" a="1"/>
  <c r="E84" i="36" s="1"/>
  <c r="K84" i="36" a="1"/>
  <c r="K84" i="36" s="1"/>
  <c r="L84" i="36" a="1"/>
  <c r="L84" i="36" s="1"/>
  <c r="N84" i="36" a="1"/>
  <c r="N84" i="36" s="1"/>
  <c r="M84" i="36" a="1"/>
  <c r="M84" i="36" s="1"/>
  <c r="H84" i="36" a="1"/>
  <c r="H84" i="36" s="1"/>
  <c r="I84" i="36" a="1"/>
  <c r="I84" i="36" s="1"/>
  <c r="J85" i="36" a="1"/>
  <c r="J85" i="36" s="1"/>
  <c r="G85" i="36" a="1"/>
  <c r="G85" i="36" s="1"/>
  <c r="K85" i="36" a="1"/>
  <c r="K85" i="36" s="1"/>
  <c r="N85" i="36" a="1"/>
  <c r="N85" i="36" s="1"/>
  <c r="L85" i="36" a="1"/>
  <c r="L85" i="36" s="1"/>
  <c r="H85" i="36" a="1"/>
  <c r="H85" i="36" s="1"/>
  <c r="F85" i="36" a="1"/>
  <c r="F85" i="36" s="1"/>
  <c r="I85" i="36" a="1"/>
  <c r="I85" i="36" s="1"/>
  <c r="E85" i="36" a="1"/>
  <c r="E85" i="36" s="1"/>
  <c r="M85" i="36" a="1"/>
  <c r="M85" i="36" s="1"/>
  <c r="J86" i="36" a="1"/>
  <c r="J86" i="36" s="1"/>
  <c r="H86" i="36" a="1"/>
  <c r="H86" i="36" s="1"/>
  <c r="N86" i="36" a="1"/>
  <c r="N86" i="36" s="1"/>
  <c r="F86" i="36" a="1"/>
  <c r="F86" i="36" s="1"/>
  <c r="I86" i="36" a="1"/>
  <c r="I86" i="36" s="1"/>
  <c r="L86" i="36" a="1"/>
  <c r="L86" i="36" s="1"/>
  <c r="G86" i="36" a="1"/>
  <c r="G86" i="36" s="1"/>
  <c r="E86" i="36" a="1"/>
  <c r="E86" i="36" s="1"/>
  <c r="M86" i="36" a="1"/>
  <c r="M86" i="36" s="1"/>
  <c r="K86" i="36" a="1"/>
  <c r="K86" i="36" s="1"/>
  <c r="E87" i="36" a="1"/>
  <c r="E87" i="36" s="1"/>
  <c r="L87" i="36" a="1"/>
  <c r="L87" i="36" s="1"/>
  <c r="N87" i="36" a="1"/>
  <c r="N87" i="36" s="1"/>
  <c r="G87" i="36" a="1"/>
  <c r="G87" i="36" s="1"/>
  <c r="M87" i="36" a="1"/>
  <c r="M87" i="36" s="1"/>
  <c r="K87" i="36" a="1"/>
  <c r="K87" i="36" s="1"/>
  <c r="J87" i="36" a="1"/>
  <c r="J87" i="36" s="1"/>
  <c r="H87" i="36" a="1"/>
  <c r="H87" i="36" s="1"/>
  <c r="I87" i="36" a="1"/>
  <c r="I87" i="36" s="1"/>
  <c r="F87" i="36" a="1"/>
  <c r="F87" i="36" s="1"/>
  <c r="F88" i="36" a="1"/>
  <c r="F88" i="36" s="1"/>
  <c r="H88" i="36" a="1"/>
  <c r="H88" i="36" s="1"/>
  <c r="J88" i="36" a="1"/>
  <c r="J88" i="36" s="1"/>
  <c r="E88" i="36" a="1"/>
  <c r="E88" i="36" s="1"/>
  <c r="I88" i="36" a="1"/>
  <c r="I88" i="36" s="1"/>
  <c r="G88" i="36" a="1"/>
  <c r="G88" i="36" s="1"/>
  <c r="N88" i="36" a="1"/>
  <c r="N88" i="36" s="1"/>
  <c r="M88" i="36" a="1"/>
  <c r="M88" i="36" s="1"/>
  <c r="K88" i="36" a="1"/>
  <c r="K88" i="36" s="1"/>
  <c r="L88" i="36" a="1"/>
  <c r="L88" i="36" s="1"/>
  <c r="K89" i="36" a="1"/>
  <c r="K89" i="36" s="1"/>
  <c r="N89" i="36" a="1"/>
  <c r="N89" i="36" s="1"/>
  <c r="G89" i="36" a="1"/>
  <c r="G89" i="36" s="1"/>
  <c r="F89" i="36" a="1"/>
  <c r="F89" i="36" s="1"/>
  <c r="I89" i="36" a="1"/>
  <c r="I89" i="36" s="1"/>
  <c r="E89" i="36" a="1"/>
  <c r="E89" i="36" s="1"/>
  <c r="J89" i="36" a="1"/>
  <c r="J89" i="36" s="1"/>
  <c r="H89" i="36" a="1"/>
  <c r="H89" i="36" s="1"/>
  <c r="M89" i="36" a="1"/>
  <c r="M89" i="36" s="1"/>
  <c r="L89" i="36" a="1"/>
  <c r="L89" i="36" s="1"/>
  <c r="M90" i="36" a="1"/>
  <c r="M90" i="36" s="1"/>
  <c r="H90" i="36" a="1"/>
  <c r="H90" i="36" s="1"/>
  <c r="I90" i="36" a="1"/>
  <c r="I90" i="36" s="1"/>
  <c r="J90" i="36" a="1"/>
  <c r="J90" i="36" s="1"/>
  <c r="F90" i="36" a="1"/>
  <c r="F90" i="36" s="1"/>
  <c r="E90" i="36" a="1"/>
  <c r="E90" i="36" s="1"/>
  <c r="G90" i="36" a="1"/>
  <c r="G90" i="36" s="1"/>
  <c r="L90" i="36" a="1"/>
  <c r="L90" i="36" s="1"/>
  <c r="N90" i="36" a="1"/>
  <c r="N90" i="36" s="1"/>
  <c r="K90" i="36" a="1"/>
  <c r="K90" i="36" s="1"/>
  <c r="F91" i="36" a="1"/>
  <c r="F91" i="36" s="1"/>
  <c r="K91" i="36" a="1"/>
  <c r="K91" i="36" s="1"/>
  <c r="M91" i="36" a="1"/>
  <c r="M91" i="36" s="1"/>
  <c r="G91" i="36" a="1"/>
  <c r="G91" i="36" s="1"/>
  <c r="E91" i="36" a="1"/>
  <c r="E91" i="36" s="1"/>
  <c r="J91" i="36" a="1"/>
  <c r="J91" i="36" s="1"/>
  <c r="H91" i="36" a="1"/>
  <c r="H91" i="36" s="1"/>
  <c r="N91" i="36" a="1"/>
  <c r="N91" i="36" s="1"/>
  <c r="I91" i="36" a="1"/>
  <c r="I91" i="36" s="1"/>
  <c r="L91" i="36" a="1"/>
  <c r="L91" i="36" s="1"/>
  <c r="G92" i="36" a="1"/>
  <c r="G92" i="36" s="1"/>
  <c r="N92" i="36" a="1"/>
  <c r="N92" i="36" s="1"/>
  <c r="H92" i="36" a="1"/>
  <c r="H92" i="36" s="1"/>
  <c r="K92" i="36" a="1"/>
  <c r="K92" i="36" s="1"/>
  <c r="J92" i="36" a="1"/>
  <c r="J92" i="36" s="1"/>
  <c r="I92" i="36" a="1"/>
  <c r="I92" i="36" s="1"/>
  <c r="F92" i="36" a="1"/>
  <c r="F92" i="36" s="1"/>
  <c r="M92" i="36" a="1"/>
  <c r="M92" i="36" s="1"/>
  <c r="L92" i="36" a="1"/>
  <c r="L92" i="36" s="1"/>
  <c r="E92" i="36" a="1"/>
  <c r="E92" i="36" s="1"/>
  <c r="K93" i="36" a="1"/>
  <c r="K93" i="36" s="1"/>
  <c r="M93" i="36" a="1"/>
  <c r="M93" i="36" s="1"/>
  <c r="F93" i="36" a="1"/>
  <c r="F93" i="36" s="1"/>
  <c r="G93" i="36" a="1"/>
  <c r="G93" i="36" s="1"/>
  <c r="L93" i="36" a="1"/>
  <c r="L93" i="36" s="1"/>
  <c r="E93" i="36" a="1"/>
  <c r="E93" i="36" s="1"/>
  <c r="J93" i="36" a="1"/>
  <c r="J93" i="36" s="1"/>
  <c r="H93" i="36" a="1"/>
  <c r="H93" i="36" s="1"/>
  <c r="I93" i="36" a="1"/>
  <c r="I93" i="36" s="1"/>
  <c r="N93" i="36" a="1"/>
  <c r="N93" i="36" s="1"/>
  <c r="N94" i="36" a="1"/>
  <c r="N94" i="36" s="1"/>
  <c r="J94" i="36" a="1"/>
  <c r="J94" i="36" s="1"/>
  <c r="K94" i="36" a="1"/>
  <c r="K94" i="36" s="1"/>
  <c r="M94" i="36" a="1"/>
  <c r="M94" i="36" s="1"/>
  <c r="H94" i="36" a="1"/>
  <c r="H94" i="36" s="1"/>
  <c r="L94" i="36" a="1"/>
  <c r="L94" i="36" s="1"/>
  <c r="I94" i="36" a="1"/>
  <c r="I94" i="36" s="1"/>
  <c r="G94" i="36" a="1"/>
  <c r="G94" i="36" s="1"/>
  <c r="F94" i="36" a="1"/>
  <c r="F94" i="36" s="1"/>
  <c r="E94" i="36" a="1"/>
  <c r="E94" i="36" s="1"/>
  <c r="H95" i="36" a="1"/>
  <c r="H95" i="36" s="1"/>
  <c r="M95" i="36" a="1"/>
  <c r="M95" i="36" s="1"/>
  <c r="I95" i="36" a="1"/>
  <c r="I95" i="36" s="1"/>
  <c r="L95" i="36" a="1"/>
  <c r="L95" i="36" s="1"/>
  <c r="K95" i="36" a="1"/>
  <c r="K95" i="36" s="1"/>
  <c r="J95" i="36" a="1"/>
  <c r="J95" i="36" s="1"/>
  <c r="N95" i="36" a="1"/>
  <c r="N95" i="36" s="1"/>
  <c r="E95" i="36" a="1"/>
  <c r="E95" i="36" s="1"/>
  <c r="G95" i="36" a="1"/>
  <c r="G95" i="36" s="1"/>
  <c r="F95" i="36" a="1"/>
  <c r="F95" i="36" s="1"/>
  <c r="K96" i="36" a="1"/>
  <c r="K96" i="36" s="1"/>
  <c r="I96" i="36" a="1"/>
  <c r="I96" i="36" s="1"/>
  <c r="E96" i="36" a="1"/>
  <c r="E96" i="36" s="1"/>
  <c r="J96" i="36" a="1"/>
  <c r="J96" i="36" s="1"/>
  <c r="H96" i="36" a="1"/>
  <c r="H96" i="36" s="1"/>
  <c r="G96" i="36" a="1"/>
  <c r="G96" i="36" s="1"/>
  <c r="L96" i="36" a="1"/>
  <c r="L96" i="36" s="1"/>
  <c r="M96" i="36" a="1"/>
  <c r="M96" i="36" s="1"/>
  <c r="F96" i="36" a="1"/>
  <c r="F96" i="36" s="1"/>
  <c r="N96" i="36" a="1"/>
  <c r="N96" i="36" s="1"/>
  <c r="M97" i="36" a="1"/>
  <c r="M97" i="36" s="1"/>
  <c r="E97" i="36" a="1"/>
  <c r="E97" i="36" s="1"/>
  <c r="H97" i="36" a="1"/>
  <c r="H97" i="36" s="1"/>
  <c r="K97" i="36" a="1"/>
  <c r="K97" i="36" s="1"/>
  <c r="G97" i="36" a="1"/>
  <c r="G97" i="36" s="1"/>
  <c r="F97" i="36" a="1"/>
  <c r="F97" i="36" s="1"/>
  <c r="J97" i="36" a="1"/>
  <c r="J97" i="36" s="1"/>
  <c r="N97" i="36" a="1"/>
  <c r="N97" i="36" s="1"/>
  <c r="L97" i="36" a="1"/>
  <c r="L97" i="36" s="1"/>
  <c r="I97" i="36" a="1"/>
  <c r="I97" i="36" s="1"/>
  <c r="E98" i="36" a="1"/>
  <c r="E98" i="36" s="1"/>
  <c r="N98" i="36" a="1"/>
  <c r="N98" i="36" s="1"/>
  <c r="L98" i="36" a="1"/>
  <c r="L98" i="36" s="1"/>
  <c r="G98" i="36" a="1"/>
  <c r="G98" i="36" s="1"/>
  <c r="F98" i="36" a="1"/>
  <c r="F98" i="36" s="1"/>
  <c r="H98" i="36" a="1"/>
  <c r="H98" i="36" s="1"/>
  <c r="I98" i="36" a="1"/>
  <c r="I98" i="36" s="1"/>
  <c r="M98" i="36" a="1"/>
  <c r="M98" i="36" s="1"/>
  <c r="K98" i="36" a="1"/>
  <c r="K98" i="36" s="1"/>
  <c r="J98" i="36" a="1"/>
  <c r="J98" i="36" s="1"/>
  <c r="H99" i="36" a="1"/>
  <c r="H99" i="36" s="1"/>
  <c r="G99" i="36" a="1"/>
  <c r="G99" i="36" s="1"/>
  <c r="I99" i="36" a="1"/>
  <c r="I99" i="36" s="1"/>
  <c r="N99" i="36" a="1"/>
  <c r="N99" i="36" s="1"/>
  <c r="J99" i="36" a="1"/>
  <c r="J99" i="36" s="1"/>
  <c r="L99" i="36" a="1"/>
  <c r="L99" i="36" s="1"/>
  <c r="E99" i="36" a="1"/>
  <c r="E99" i="36" s="1"/>
  <c r="K99" i="36" a="1"/>
  <c r="K99" i="36" s="1"/>
  <c r="M99" i="36" a="1"/>
  <c r="M99" i="36" s="1"/>
  <c r="F99" i="36" a="1"/>
  <c r="F99" i="36" s="1"/>
  <c r="N100" i="36" a="1"/>
  <c r="N100" i="36" s="1"/>
  <c r="I100" i="36" a="1"/>
  <c r="I100" i="36" s="1"/>
  <c r="J100" i="36" a="1"/>
  <c r="J100" i="36" s="1"/>
  <c r="K100" i="36" a="1"/>
  <c r="K100" i="36" s="1"/>
  <c r="M100" i="36" a="1"/>
  <c r="M100" i="36" s="1"/>
  <c r="E100" i="36" a="1"/>
  <c r="E100" i="36" s="1"/>
  <c r="L100" i="36" a="1"/>
  <c r="L100" i="36" s="1"/>
  <c r="H100" i="36" a="1"/>
  <c r="H100" i="36" s="1"/>
  <c r="G100" i="36" a="1"/>
  <c r="G100" i="36" s="1"/>
  <c r="F100" i="36" a="1"/>
  <c r="F100" i="36" s="1"/>
  <c r="K101" i="36" a="1"/>
  <c r="K101" i="36" s="1"/>
  <c r="E101" i="36" a="1"/>
  <c r="E101" i="36" s="1"/>
  <c r="N101" i="36" a="1"/>
  <c r="N101" i="36" s="1"/>
  <c r="H101" i="36" a="1"/>
  <c r="H101" i="36" s="1"/>
  <c r="F101" i="36" a="1"/>
  <c r="F101" i="36" s="1"/>
  <c r="G101" i="36" a="1"/>
  <c r="G101" i="36" s="1"/>
  <c r="J101" i="36" a="1"/>
  <c r="J101" i="36" s="1"/>
  <c r="M101" i="36" a="1"/>
  <c r="M101" i="36" s="1"/>
  <c r="L101" i="36" a="1"/>
  <c r="L101" i="36" s="1"/>
  <c r="I101" i="36" a="1"/>
  <c r="I101" i="36" s="1"/>
  <c r="F102" i="36" a="1"/>
  <c r="F102" i="36" s="1"/>
  <c r="M102" i="36" a="1"/>
  <c r="M102" i="36" s="1"/>
  <c r="I102" i="36" a="1"/>
  <c r="I102" i="36" s="1"/>
  <c r="G102" i="36" a="1"/>
  <c r="G102" i="36" s="1"/>
  <c r="H102" i="36" a="1"/>
  <c r="H102" i="36" s="1"/>
  <c r="J102" i="36" a="1"/>
  <c r="J102" i="36" s="1"/>
  <c r="N102" i="36" a="1"/>
  <c r="N102" i="36" s="1"/>
  <c r="E102" i="36" a="1"/>
  <c r="E102" i="36" s="1"/>
  <c r="L102" i="36" a="1"/>
  <c r="L102" i="36" s="1"/>
  <c r="K102" i="36" a="1"/>
  <c r="K102" i="36" s="1"/>
  <c r="G103" i="36" a="1"/>
  <c r="G103" i="36" s="1"/>
  <c r="L103" i="36" a="1"/>
  <c r="L103" i="36" s="1"/>
  <c r="I103" i="36" a="1"/>
  <c r="I103" i="36" s="1"/>
  <c r="M103" i="36" a="1"/>
  <c r="M103" i="36" s="1"/>
  <c r="N103" i="36" a="1"/>
  <c r="N103" i="36" s="1"/>
  <c r="E103" i="36" a="1"/>
  <c r="E103" i="36" s="1"/>
  <c r="F103" i="36" a="1"/>
  <c r="F103" i="36" s="1"/>
  <c r="J103" i="36" a="1"/>
  <c r="J103" i="36" s="1"/>
  <c r="H103" i="36" a="1"/>
  <c r="H103" i="36" s="1"/>
  <c r="K103" i="36" a="1"/>
  <c r="K103" i="36" s="1"/>
  <c r="K104" i="36" a="1"/>
  <c r="K104" i="36" s="1"/>
  <c r="J104" i="36" a="1"/>
  <c r="J104" i="36" s="1"/>
  <c r="G104" i="36" a="1"/>
  <c r="G104" i="36" s="1"/>
  <c r="I104" i="36" a="1"/>
  <c r="I104" i="36" s="1"/>
  <c r="E104" i="36" a="1"/>
  <c r="E104" i="36" s="1"/>
  <c r="H104" i="36" a="1"/>
  <c r="H104" i="36" s="1"/>
  <c r="M104" i="36" a="1"/>
  <c r="M104" i="36" s="1"/>
  <c r="F104" i="36" a="1"/>
  <c r="F104" i="36" s="1"/>
  <c r="L104" i="36" a="1"/>
  <c r="L104" i="36" s="1"/>
  <c r="N104" i="36" a="1"/>
  <c r="N104" i="36" s="1"/>
  <c r="J105" i="36" a="1"/>
  <c r="J105" i="36" s="1"/>
  <c r="N105" i="36" a="1"/>
  <c r="N105" i="36" s="1"/>
  <c r="H105" i="36" a="1"/>
  <c r="H105" i="36" s="1"/>
  <c r="L105" i="36" a="1"/>
  <c r="L105" i="36" s="1"/>
  <c r="K105" i="36" a="1"/>
  <c r="K105" i="36" s="1"/>
  <c r="E105" i="36" a="1"/>
  <c r="E105" i="36" s="1"/>
  <c r="M105" i="36" a="1"/>
  <c r="M105" i="36" s="1"/>
  <c r="I105" i="36" a="1"/>
  <c r="I105" i="36" s="1"/>
  <c r="G105" i="36" a="1"/>
  <c r="G105" i="36" s="1"/>
  <c r="F105" i="36" a="1"/>
  <c r="F105" i="36" s="1"/>
  <c r="G106" i="36" a="1"/>
  <c r="G106" i="36" s="1"/>
  <c r="K106" i="36" a="1"/>
  <c r="K106" i="36" s="1"/>
  <c r="M106" i="36" a="1"/>
  <c r="M106" i="36" s="1"/>
  <c r="N106" i="36" a="1"/>
  <c r="N106" i="36" s="1"/>
  <c r="F106" i="36" a="1"/>
  <c r="F106" i="36" s="1"/>
  <c r="I106" i="36" a="1"/>
  <c r="I106" i="36" s="1"/>
  <c r="J106" i="36" a="1"/>
  <c r="J106" i="36" s="1"/>
  <c r="L106" i="36" a="1"/>
  <c r="L106" i="36" s="1"/>
  <c r="H106" i="36" a="1"/>
  <c r="H106" i="36" s="1"/>
  <c r="E106" i="36" a="1"/>
  <c r="E106" i="36" s="1"/>
  <c r="G107" i="36" a="1"/>
  <c r="G107" i="36" s="1"/>
  <c r="H107" i="36" a="1"/>
  <c r="H107" i="36" s="1"/>
  <c r="M107" i="36" a="1"/>
  <c r="M107" i="36" s="1"/>
  <c r="L107" i="36" a="1"/>
  <c r="L107" i="36" s="1"/>
  <c r="J107" i="36" a="1"/>
  <c r="J107" i="36" s="1"/>
  <c r="F107" i="36" a="1"/>
  <c r="F107" i="36" s="1"/>
  <c r="E107" i="36" a="1"/>
  <c r="E107" i="36" s="1"/>
  <c r="K107" i="36" a="1"/>
  <c r="K107" i="36" s="1"/>
  <c r="N107" i="36" a="1"/>
  <c r="N107" i="36" s="1"/>
  <c r="I107" i="36" a="1"/>
  <c r="I107" i="36" s="1"/>
  <c r="J108" i="36" a="1"/>
  <c r="J108" i="36" s="1"/>
  <c r="M108" i="36" a="1"/>
  <c r="M108" i="36" s="1"/>
  <c r="N108" i="36" a="1"/>
  <c r="N108" i="36" s="1"/>
  <c r="H108" i="36" a="1"/>
  <c r="H108" i="36" s="1"/>
  <c r="G108" i="36" a="1"/>
  <c r="G108" i="36" s="1"/>
  <c r="F108" i="36" a="1"/>
  <c r="F108" i="36" s="1"/>
  <c r="I108" i="36" a="1"/>
  <c r="I108" i="36" s="1"/>
  <c r="E108" i="36" a="1"/>
  <c r="E108" i="36" s="1"/>
  <c r="L108" i="36" a="1"/>
  <c r="L108" i="36" s="1"/>
  <c r="K108" i="36" a="1"/>
  <c r="K108" i="36" s="1"/>
  <c r="K109" i="36" a="1"/>
  <c r="K109" i="36" s="1"/>
  <c r="G109" i="36" a="1"/>
  <c r="G109" i="36" s="1"/>
  <c r="F109" i="36" a="1"/>
  <c r="F109" i="36" s="1"/>
  <c r="N109" i="36" a="1"/>
  <c r="N109" i="36" s="1"/>
  <c r="L109" i="36" a="1"/>
  <c r="L109" i="36" s="1"/>
  <c r="M109" i="36" a="1"/>
  <c r="M109" i="36" s="1"/>
  <c r="J109" i="36" a="1"/>
  <c r="J109" i="36" s="1"/>
  <c r="E109" i="36" a="1"/>
  <c r="E109" i="36" s="1"/>
  <c r="I109" i="36" a="1"/>
  <c r="I109" i="36" s="1"/>
  <c r="H109" i="36" a="1"/>
  <c r="H109" i="36" s="1"/>
  <c r="N110" i="36" a="1"/>
  <c r="N110" i="36" s="1"/>
  <c r="F110" i="36" a="1"/>
  <c r="F110" i="36" s="1"/>
  <c r="M110" i="36" a="1"/>
  <c r="M110" i="36" s="1"/>
  <c r="I110" i="36" a="1"/>
  <c r="I110" i="36" s="1"/>
  <c r="H110" i="36" a="1"/>
  <c r="H110" i="36" s="1"/>
  <c r="J110" i="36" a="1"/>
  <c r="J110" i="36" s="1"/>
  <c r="L110" i="36" a="1"/>
  <c r="L110" i="36" s="1"/>
  <c r="K110" i="36" a="1"/>
  <c r="K110" i="36" s="1"/>
  <c r="G110" i="36" a="1"/>
  <c r="G110" i="36" s="1"/>
  <c r="E110" i="36" a="1"/>
  <c r="E110" i="36" s="1"/>
  <c r="J111" i="36" a="1"/>
  <c r="J111" i="36" s="1"/>
  <c r="G111" i="36" a="1"/>
  <c r="G111" i="36" s="1"/>
  <c r="E111" i="36" a="1"/>
  <c r="E111" i="36" s="1"/>
  <c r="L111" i="36" a="1"/>
  <c r="L111" i="36" s="1"/>
  <c r="H111" i="36" a="1"/>
  <c r="H111" i="36" s="1"/>
  <c r="F111" i="36" a="1"/>
  <c r="F111" i="36" s="1"/>
  <c r="M111" i="36" a="1"/>
  <c r="M111" i="36" s="1"/>
  <c r="K111" i="36" a="1"/>
  <c r="K111" i="36" s="1"/>
  <c r="I111" i="36" a="1"/>
  <c r="I111" i="36" s="1"/>
  <c r="N111" i="36" a="1"/>
  <c r="N111" i="36" s="1"/>
  <c r="K112" i="36" a="1"/>
  <c r="K112" i="36" s="1"/>
  <c r="H112" i="36" a="1"/>
  <c r="H112" i="36" s="1"/>
  <c r="I112" i="36" a="1"/>
  <c r="I112" i="36" s="1"/>
  <c r="J112" i="36" a="1"/>
  <c r="J112" i="36" s="1"/>
  <c r="L112" i="36" a="1"/>
  <c r="L112" i="36" s="1"/>
  <c r="E112" i="36" a="1"/>
  <c r="E112" i="36" s="1"/>
  <c r="N112" i="36" a="1"/>
  <c r="N112" i="36" s="1"/>
  <c r="F112" i="36" a="1"/>
  <c r="F112" i="36" s="1"/>
  <c r="M112" i="36" a="1"/>
  <c r="M112" i="36" s="1"/>
  <c r="G112" i="36" a="1"/>
  <c r="G112" i="36" s="1"/>
  <c r="E113" i="36" a="1"/>
  <c r="E113" i="36" s="1"/>
  <c r="I113" i="36" a="1"/>
  <c r="I113" i="36" s="1"/>
  <c r="L113" i="36" a="1"/>
  <c r="L113" i="36" s="1"/>
  <c r="F113" i="36" a="1"/>
  <c r="F113" i="36" s="1"/>
  <c r="J113" i="36" a="1"/>
  <c r="J113" i="36" s="1"/>
  <c r="H113" i="36" a="1"/>
  <c r="H113" i="36" s="1"/>
  <c r="K113" i="36" a="1"/>
  <c r="K113" i="36" s="1"/>
  <c r="N113" i="36" a="1"/>
  <c r="N113" i="36" s="1"/>
  <c r="G113" i="36" a="1"/>
  <c r="G113" i="36" s="1"/>
  <c r="M113" i="36" a="1"/>
  <c r="M113" i="36" s="1"/>
  <c r="K114" i="36" a="1"/>
  <c r="K114" i="36" s="1"/>
  <c r="H114" i="36" a="1"/>
  <c r="H114" i="36" s="1"/>
  <c r="G114" i="36" a="1"/>
  <c r="G114" i="36" s="1"/>
  <c r="L114" i="36" a="1"/>
  <c r="L114" i="36" s="1"/>
  <c r="N114" i="36" a="1"/>
  <c r="N114" i="36" s="1"/>
  <c r="I114" i="36" a="1"/>
  <c r="I114" i="36" s="1"/>
  <c r="E114" i="36" a="1"/>
  <c r="E114" i="36" s="1"/>
  <c r="F114" i="36" a="1"/>
  <c r="F114" i="36" s="1"/>
  <c r="J114" i="36" a="1"/>
  <c r="J114" i="36" s="1"/>
  <c r="M114" i="36" a="1"/>
  <c r="M114" i="36" s="1"/>
  <c r="F115" i="36" a="1"/>
  <c r="F115" i="36" s="1"/>
  <c r="M115" i="36" a="1"/>
  <c r="M115" i="36" s="1"/>
  <c r="H115" i="36" a="1"/>
  <c r="H115" i="36" s="1"/>
  <c r="I115" i="36" a="1"/>
  <c r="I115" i="36" s="1"/>
  <c r="K115" i="36" a="1"/>
  <c r="K115" i="36" s="1"/>
  <c r="G115" i="36" a="1"/>
  <c r="G115" i="36" s="1"/>
  <c r="N115" i="36" a="1"/>
  <c r="N115" i="36" s="1"/>
  <c r="J115" i="36" a="1"/>
  <c r="J115" i="36" s="1"/>
  <c r="E115" i="36" a="1"/>
  <c r="E115" i="36" s="1"/>
  <c r="L115" i="36" a="1"/>
  <c r="L115" i="36" s="1"/>
  <c r="I116" i="36" a="1"/>
  <c r="I116" i="36" s="1"/>
  <c r="E116" i="36" a="1"/>
  <c r="E116" i="36" s="1"/>
  <c r="M116" i="36" a="1"/>
  <c r="M116" i="36" s="1"/>
  <c r="N116" i="36" a="1"/>
  <c r="N116" i="36" s="1"/>
  <c r="K116" i="36" a="1"/>
  <c r="K116" i="36" s="1"/>
  <c r="L116" i="36" a="1"/>
  <c r="L116" i="36" s="1"/>
  <c r="J116" i="36" a="1"/>
  <c r="J116" i="36" s="1"/>
  <c r="G116" i="36" a="1"/>
  <c r="G116" i="36" s="1"/>
  <c r="H116" i="36" a="1"/>
  <c r="H116" i="36" s="1"/>
  <c r="F116" i="36" a="1"/>
  <c r="F116" i="36" s="1"/>
  <c r="K117" i="36" a="1"/>
  <c r="K117" i="36" s="1"/>
  <c r="F117" i="36" a="1"/>
  <c r="F117" i="36" s="1"/>
  <c r="J117" i="36" a="1"/>
  <c r="J117" i="36" s="1"/>
  <c r="H117" i="36" a="1"/>
  <c r="H117" i="36" s="1"/>
  <c r="M117" i="36" a="1"/>
  <c r="M117" i="36" s="1"/>
  <c r="I117" i="36" a="1"/>
  <c r="I117" i="36" s="1"/>
  <c r="E117" i="36" a="1"/>
  <c r="E117" i="36" s="1"/>
  <c r="N117" i="36" a="1"/>
  <c r="N117" i="36" s="1"/>
  <c r="G117" i="36" a="1"/>
  <c r="G117" i="36" s="1"/>
  <c r="L117" i="36" a="1"/>
  <c r="L117" i="36" s="1"/>
  <c r="N118" i="36" a="1"/>
  <c r="N118" i="36" s="1"/>
  <c r="K118" i="36" a="1"/>
  <c r="K118" i="36" s="1"/>
  <c r="H118" i="36" a="1"/>
  <c r="H118" i="36" s="1"/>
  <c r="J118" i="36" a="1"/>
  <c r="J118" i="36" s="1"/>
  <c r="M118" i="36" a="1"/>
  <c r="M118" i="36" s="1"/>
  <c r="F118" i="36" a="1"/>
  <c r="F118" i="36" s="1"/>
  <c r="L118" i="36" a="1"/>
  <c r="L118" i="36" s="1"/>
  <c r="G118" i="36" a="1"/>
  <c r="G118" i="36" s="1"/>
  <c r="I118" i="36" a="1"/>
  <c r="I118" i="36" s="1"/>
  <c r="E118" i="36" a="1"/>
  <c r="E118" i="36" s="1"/>
  <c r="N119" i="36" a="1"/>
  <c r="N119" i="36" s="1"/>
  <c r="F119" i="36" a="1"/>
  <c r="F119" i="36" s="1"/>
  <c r="H119" i="36" a="1"/>
  <c r="H119" i="36" s="1"/>
  <c r="J119" i="36" a="1"/>
  <c r="J119" i="36" s="1"/>
  <c r="E119" i="36" a="1"/>
  <c r="E119" i="36" s="1"/>
  <c r="I119" i="36" a="1"/>
  <c r="I119" i="36" s="1"/>
  <c r="M119" i="36" a="1"/>
  <c r="M119" i="36" s="1"/>
  <c r="K119" i="36" a="1"/>
  <c r="K119" i="36" s="1"/>
  <c r="L119" i="36" a="1"/>
  <c r="L119" i="36" s="1"/>
  <c r="G119" i="36" a="1"/>
  <c r="G119" i="36" s="1"/>
  <c r="N120" i="36" a="1"/>
  <c r="N120" i="36" s="1"/>
  <c r="H120" i="36" a="1"/>
  <c r="H120" i="36" s="1"/>
  <c r="G120" i="36" a="1"/>
  <c r="G120" i="36" s="1"/>
  <c r="K120" i="36" a="1"/>
  <c r="K120" i="36" s="1"/>
  <c r="I120" i="36" a="1"/>
  <c r="I120" i="36" s="1"/>
  <c r="M120" i="36" a="1"/>
  <c r="M120" i="36" s="1"/>
  <c r="F120" i="36" a="1"/>
  <c r="F120" i="36" s="1"/>
  <c r="J120" i="36" a="1"/>
  <c r="J120" i="36" s="1"/>
  <c r="L120" i="36" a="1"/>
  <c r="L120" i="36" s="1"/>
  <c r="E120" i="36" a="1"/>
  <c r="E120" i="36" s="1"/>
  <c r="L121" i="36" a="1"/>
  <c r="L121" i="36" s="1"/>
  <c r="I121" i="36" a="1"/>
  <c r="I121" i="36" s="1"/>
  <c r="M121" i="36" a="1"/>
  <c r="M121" i="36" s="1"/>
  <c r="F121" i="36" a="1"/>
  <c r="F121" i="36" s="1"/>
  <c r="J121" i="36" a="1"/>
  <c r="J121" i="36" s="1"/>
  <c r="N121" i="36" a="1"/>
  <c r="N121" i="36" s="1"/>
  <c r="E121" i="36" a="1"/>
  <c r="E121" i="36" s="1"/>
  <c r="H121" i="36" a="1"/>
  <c r="H121" i="36" s="1"/>
  <c r="K121" i="36" a="1"/>
  <c r="K121" i="36" s="1"/>
  <c r="G121" i="36" a="1"/>
  <c r="G121" i="36" s="1"/>
  <c r="L122" i="36" a="1"/>
  <c r="L122" i="36" s="1"/>
  <c r="J122" i="36" a="1"/>
  <c r="J122" i="36" s="1"/>
  <c r="M122" i="36" a="1"/>
  <c r="M122" i="36" s="1"/>
  <c r="G122" i="36" a="1"/>
  <c r="G122" i="36" s="1"/>
  <c r="K122" i="36" a="1"/>
  <c r="K122" i="36" s="1"/>
  <c r="I122" i="36" a="1"/>
  <c r="I122" i="36" s="1"/>
  <c r="H122" i="36" a="1"/>
  <c r="H122" i="36" s="1"/>
  <c r="N122" i="36" a="1"/>
  <c r="N122" i="36" s="1"/>
  <c r="E122" i="36" a="1"/>
  <c r="E122" i="36" s="1"/>
  <c r="F122" i="36" a="1"/>
  <c r="F122" i="36" s="1"/>
  <c r="I123" i="36" a="1"/>
  <c r="I123" i="36" s="1"/>
  <c r="M123" i="36" a="1"/>
  <c r="M123" i="36" s="1"/>
  <c r="K123" i="36" a="1"/>
  <c r="K123" i="36" s="1"/>
  <c r="J123" i="36" a="1"/>
  <c r="J123" i="36" s="1"/>
  <c r="L123" i="36" a="1"/>
  <c r="L123" i="36" s="1"/>
  <c r="H123" i="36" a="1"/>
  <c r="H123" i="36" s="1"/>
  <c r="F123" i="36" a="1"/>
  <c r="F123" i="36" s="1"/>
  <c r="G123" i="36" a="1"/>
  <c r="G123" i="36" s="1"/>
  <c r="N123" i="36" a="1"/>
  <c r="N123" i="36" s="1"/>
  <c r="E123" i="36" a="1"/>
  <c r="E123" i="36" s="1"/>
  <c r="J124" i="36" a="1"/>
  <c r="J124" i="36" s="1"/>
  <c r="F124" i="36" a="1"/>
  <c r="F124" i="36" s="1"/>
  <c r="I124" i="36" a="1"/>
  <c r="I124" i="36" s="1"/>
  <c r="K124" i="36" a="1"/>
  <c r="K124" i="36" s="1"/>
  <c r="N124" i="36" a="1"/>
  <c r="N124" i="36" s="1"/>
  <c r="H124" i="36" a="1"/>
  <c r="H124" i="36" s="1"/>
  <c r="G124" i="36" a="1"/>
  <c r="G124" i="36" s="1"/>
  <c r="L124" i="36" a="1"/>
  <c r="L124" i="36" s="1"/>
  <c r="E124" i="36" a="1"/>
  <c r="E124" i="36" s="1"/>
  <c r="M124" i="36" a="1"/>
  <c r="M124" i="36" s="1"/>
  <c r="AP91" i="35"/>
  <c r="S92" i="6"/>
  <c r="S95" i="6"/>
  <c r="S67" i="6"/>
  <c r="S5" i="6"/>
  <c r="S5" i="1"/>
  <c r="AG93" i="35"/>
  <c r="X76" i="35"/>
  <c r="AM13" i="35"/>
  <c r="AM89" i="35"/>
  <c r="X49" i="35"/>
  <c r="X47" i="35"/>
  <c r="X63" i="35"/>
  <c r="X79" i="35"/>
  <c r="X95" i="35"/>
  <c r="X15" i="35"/>
  <c r="X31" i="35"/>
  <c r="AP27" i="35"/>
  <c r="AP59" i="35"/>
  <c r="AM57" i="35"/>
  <c r="AG95" i="35"/>
  <c r="AM81" i="35"/>
  <c r="AG11" i="35"/>
  <c r="AP18" i="35"/>
  <c r="AP82" i="35"/>
  <c r="X84" i="35"/>
  <c r="X37" i="35"/>
  <c r="X53" i="35"/>
  <c r="X72" i="35"/>
  <c r="AM38" i="35"/>
  <c r="AP29" i="35"/>
  <c r="AP77" i="35"/>
  <c r="AP93" i="35"/>
  <c r="X58" i="35"/>
  <c r="X74" i="35"/>
  <c r="AP63" i="35"/>
  <c r="AD56" i="35"/>
  <c r="AP84" i="35"/>
  <c r="X66" i="35"/>
  <c r="AM95" i="35"/>
  <c r="AD93" i="35"/>
  <c r="AM34" i="35"/>
  <c r="AP9" i="35"/>
  <c r="AG69" i="35"/>
  <c r="X71" i="35"/>
  <c r="X87" i="35"/>
  <c r="AG22" i="35"/>
  <c r="AJ93" i="35"/>
  <c r="AM20" i="35"/>
  <c r="X8" i="35"/>
  <c r="X24" i="35"/>
  <c r="X40" i="35"/>
  <c r="X56" i="35"/>
  <c r="AG87" i="35"/>
  <c r="AM5" i="35"/>
  <c r="X90" i="35"/>
  <c r="AG89" i="35"/>
  <c r="X27" i="35"/>
  <c r="X43" i="35"/>
  <c r="X59" i="35"/>
  <c r="AD83" i="35"/>
  <c r="X11" i="35"/>
  <c r="X28" i="35"/>
  <c r="AP33" i="35"/>
  <c r="X12" i="35"/>
  <c r="X62" i="35"/>
  <c r="AD6" i="35"/>
  <c r="AD87" i="35"/>
  <c r="AM92" i="35"/>
  <c r="AP51" i="35"/>
  <c r="X16" i="35"/>
  <c r="X32" i="35"/>
  <c r="AJ54" i="35"/>
  <c r="AP36" i="35"/>
  <c r="X81" i="35"/>
  <c r="X18" i="35"/>
  <c r="X34" i="35"/>
  <c r="X50" i="35"/>
  <c r="X67" i="35"/>
  <c r="AD91" i="35"/>
  <c r="AG18" i="35"/>
  <c r="AP7" i="35"/>
  <c r="AJ90" i="35"/>
  <c r="AP72" i="35"/>
  <c r="AP88" i="35"/>
  <c r="AP25" i="35"/>
  <c r="AP73" i="35"/>
  <c r="X7" i="35"/>
  <c r="X23" i="35"/>
  <c r="X39" i="35"/>
  <c r="X55" i="35"/>
  <c r="X88" i="35"/>
  <c r="X9" i="35"/>
  <c r="X25" i="35"/>
  <c r="X41" i="35"/>
  <c r="X57" i="35"/>
  <c r="X73" i="35"/>
  <c r="X89" i="35"/>
  <c r="X10" i="35"/>
  <c r="X26" i="35"/>
  <c r="X42" i="35"/>
  <c r="X75" i="35"/>
  <c r="X91" i="35"/>
  <c r="X44" i="35"/>
  <c r="X60" i="35"/>
  <c r="X92" i="35"/>
  <c r="X35" i="35"/>
  <c r="X13" i="35"/>
  <c r="X29" i="35"/>
  <c r="X45" i="35"/>
  <c r="X61" i="35"/>
  <c r="X77" i="35"/>
  <c r="X93" i="35"/>
  <c r="X14" i="35"/>
  <c r="X30" i="35"/>
  <c r="X46" i="35"/>
  <c r="X78" i="35"/>
  <c r="X94" i="35"/>
  <c r="X19" i="35"/>
  <c r="AA6" i="35"/>
  <c r="AA7" i="35"/>
  <c r="AA8" i="35"/>
  <c r="AA9" i="35"/>
  <c r="AA10" i="35"/>
  <c r="AA11" i="35"/>
  <c r="AA12" i="35"/>
  <c r="AA13" i="35"/>
  <c r="AA14" i="35"/>
  <c r="AA15" i="35"/>
  <c r="AA16" i="35"/>
  <c r="AA17" i="35"/>
  <c r="AA18" i="35"/>
  <c r="AA19" i="35"/>
  <c r="AA20" i="35"/>
  <c r="AA21" i="35"/>
  <c r="AA22" i="35"/>
  <c r="AA23" i="35"/>
  <c r="AA24" i="35"/>
  <c r="AA25" i="35"/>
  <c r="AA26" i="35"/>
  <c r="AA27" i="35"/>
  <c r="AA28" i="35"/>
  <c r="AA29" i="35"/>
  <c r="AA30" i="35"/>
  <c r="AA31" i="35"/>
  <c r="AA32" i="35"/>
  <c r="AA33" i="35"/>
  <c r="AA34" i="35"/>
  <c r="AA35" i="35"/>
  <c r="AA36" i="35"/>
  <c r="X48" i="35"/>
  <c r="X64" i="35"/>
  <c r="X80" i="35"/>
  <c r="X17" i="35"/>
  <c r="X33" i="35"/>
  <c r="X65" i="35"/>
  <c r="X82" i="35"/>
  <c r="X83" i="35"/>
  <c r="X51" i="35"/>
  <c r="X36" i="35"/>
  <c r="X52" i="35"/>
  <c r="X68" i="35"/>
  <c r="X20" i="35"/>
  <c r="X21" i="35"/>
  <c r="X69" i="35"/>
  <c r="X6" i="35"/>
  <c r="X22" i="35"/>
  <c r="X38" i="35"/>
  <c r="X54" i="35"/>
  <c r="X70" i="35"/>
  <c r="AD15" i="35"/>
  <c r="AD31" i="35"/>
  <c r="AD47" i="35"/>
  <c r="AD63" i="35"/>
  <c r="AD79" i="35"/>
  <c r="AD95" i="35"/>
  <c r="AG6" i="35"/>
  <c r="AG38" i="35"/>
  <c r="AG54" i="35"/>
  <c r="AG70" i="35"/>
  <c r="AJ13" i="35"/>
  <c r="AJ29" i="35"/>
  <c r="AJ45" i="35"/>
  <c r="AJ61" i="35"/>
  <c r="AJ77" i="35"/>
  <c r="AM36" i="35"/>
  <c r="AM52" i="35"/>
  <c r="AM68" i="35"/>
  <c r="AM84" i="35"/>
  <c r="AP11" i="35"/>
  <c r="AP43" i="35"/>
  <c r="AP75" i="35"/>
  <c r="AD16" i="35"/>
  <c r="AD32" i="35"/>
  <c r="AD48" i="35"/>
  <c r="AD64" i="35"/>
  <c r="AD80" i="35"/>
  <c r="AG7" i="35"/>
  <c r="AG23" i="35"/>
  <c r="AG39" i="35"/>
  <c r="AG55" i="35"/>
  <c r="AG71" i="35"/>
  <c r="AJ14" i="35"/>
  <c r="AJ30" i="35"/>
  <c r="AJ46" i="35"/>
  <c r="AJ62" i="35"/>
  <c r="AJ78" i="35"/>
  <c r="AJ94" i="35"/>
  <c r="AM21" i="35"/>
  <c r="AM37" i="35"/>
  <c r="AM53" i="35"/>
  <c r="AM69" i="35"/>
  <c r="AP12" i="35"/>
  <c r="AP28" i="35"/>
  <c r="AP44" i="35"/>
  <c r="AP60" i="35"/>
  <c r="AP76" i="35"/>
  <c r="AP92" i="35"/>
  <c r="AD17" i="35"/>
  <c r="AD33" i="35"/>
  <c r="AD49" i="35"/>
  <c r="AD65" i="35"/>
  <c r="AD81" i="35"/>
  <c r="AG8" i="35"/>
  <c r="AG24" i="35"/>
  <c r="AG40" i="35"/>
  <c r="AG56" i="35"/>
  <c r="AG72" i="35"/>
  <c r="AG88" i="35"/>
  <c r="AJ15" i="35"/>
  <c r="AJ31" i="35"/>
  <c r="AJ47" i="35"/>
  <c r="AJ63" i="35"/>
  <c r="AJ79" i="35"/>
  <c r="AJ95" i="35"/>
  <c r="AM6" i="35"/>
  <c r="AM22" i="35"/>
  <c r="AM54" i="35"/>
  <c r="AM70" i="35"/>
  <c r="AP13" i="35"/>
  <c r="AP45" i="35"/>
  <c r="AP61" i="35"/>
  <c r="AD18" i="35"/>
  <c r="AD34" i="35"/>
  <c r="AD50" i="35"/>
  <c r="AD66" i="35"/>
  <c r="AD82" i="35"/>
  <c r="AG9" i="35"/>
  <c r="AG25" i="35"/>
  <c r="AG41" i="35"/>
  <c r="AG57" i="35"/>
  <c r="AG73" i="35"/>
  <c r="AJ16" i="35"/>
  <c r="AJ32" i="35"/>
  <c r="AJ48" i="35"/>
  <c r="AJ64" i="35"/>
  <c r="AJ80" i="35"/>
  <c r="AM7" i="35"/>
  <c r="AM23" i="35"/>
  <c r="AM39" i="35"/>
  <c r="AM55" i="35"/>
  <c r="AM71" i="35"/>
  <c r="AM87" i="35"/>
  <c r="AP14" i="35"/>
  <c r="AP30" i="35"/>
  <c r="AP46" i="35"/>
  <c r="AP62" i="35"/>
  <c r="AP78" i="35"/>
  <c r="AP94" i="35"/>
  <c r="AD19" i="35"/>
  <c r="AD35" i="35"/>
  <c r="AD51" i="35"/>
  <c r="AD67" i="35"/>
  <c r="AG10" i="35"/>
  <c r="AG26" i="35"/>
  <c r="AG42" i="35"/>
  <c r="AG58" i="35"/>
  <c r="AG74" i="35"/>
  <c r="AG90" i="35"/>
  <c r="AJ17" i="35"/>
  <c r="AJ33" i="35"/>
  <c r="AJ49" i="35"/>
  <c r="AJ65" i="35"/>
  <c r="AJ81" i="35"/>
  <c r="AM8" i="35"/>
  <c r="AM24" i="35"/>
  <c r="AM40" i="35"/>
  <c r="AM56" i="35"/>
  <c r="AM72" i="35"/>
  <c r="AM88" i="35"/>
  <c r="AP15" i="35"/>
  <c r="AP31" i="35"/>
  <c r="AP47" i="35"/>
  <c r="AP79" i="35"/>
  <c r="AP95" i="35"/>
  <c r="AD20" i="35"/>
  <c r="AD36" i="35"/>
  <c r="AD52" i="35"/>
  <c r="AD68" i="35"/>
  <c r="AD84" i="35"/>
  <c r="AG27" i="35"/>
  <c r="AG43" i="35"/>
  <c r="AG59" i="35"/>
  <c r="AG75" i="35"/>
  <c r="AG91" i="35"/>
  <c r="AJ18" i="35"/>
  <c r="AJ34" i="35"/>
  <c r="AJ50" i="35"/>
  <c r="AJ66" i="35"/>
  <c r="AJ82" i="35"/>
  <c r="AM9" i="35"/>
  <c r="AM25" i="35"/>
  <c r="AM41" i="35"/>
  <c r="AM73" i="35"/>
  <c r="AP16" i="35"/>
  <c r="AP32" i="35"/>
  <c r="AP48" i="35"/>
  <c r="AP64" i="35"/>
  <c r="AP80" i="35"/>
  <c r="AD21" i="35"/>
  <c r="AD37" i="35"/>
  <c r="AD53" i="35"/>
  <c r="AD69" i="35"/>
  <c r="AG12" i="35"/>
  <c r="AG28" i="35"/>
  <c r="AG44" i="35"/>
  <c r="AG60" i="35"/>
  <c r="AG76" i="35"/>
  <c r="AG92" i="35"/>
  <c r="AJ19" i="35"/>
  <c r="AJ35" i="35"/>
  <c r="AJ51" i="35"/>
  <c r="AJ67" i="35"/>
  <c r="AJ83" i="35"/>
  <c r="AM10" i="35"/>
  <c r="AM26" i="35"/>
  <c r="AM42" i="35"/>
  <c r="AM58" i="35"/>
  <c r="AM74" i="35"/>
  <c r="AM90" i="35"/>
  <c r="AP17" i="35"/>
  <c r="AP49" i="35"/>
  <c r="AP65" i="35"/>
  <c r="AP81" i="35"/>
  <c r="AD22" i="35"/>
  <c r="AD38" i="35"/>
  <c r="AD54" i="35"/>
  <c r="AD70" i="35"/>
  <c r="AG13" i="35"/>
  <c r="AG29" i="35"/>
  <c r="AG45" i="35"/>
  <c r="AG61" i="35"/>
  <c r="AG77" i="35"/>
  <c r="AJ20" i="35"/>
  <c r="AJ36" i="35"/>
  <c r="AJ52" i="35"/>
  <c r="AJ68" i="35"/>
  <c r="AJ84" i="35"/>
  <c r="AM11" i="35"/>
  <c r="AM27" i="35"/>
  <c r="AM43" i="35"/>
  <c r="AM59" i="35"/>
  <c r="AM75" i="35"/>
  <c r="AM91" i="35"/>
  <c r="AP34" i="35"/>
  <c r="AP50" i="35"/>
  <c r="AP66" i="35"/>
  <c r="AA37" i="35"/>
  <c r="AA38" i="35"/>
  <c r="AA39" i="35"/>
  <c r="AA40" i="35"/>
  <c r="AA41" i="35"/>
  <c r="AA42" i="35"/>
  <c r="AA43" i="35"/>
  <c r="AA44" i="35"/>
  <c r="AA45" i="35"/>
  <c r="AA46" i="35"/>
  <c r="AA47" i="35"/>
  <c r="AA48" i="35"/>
  <c r="AA49" i="35"/>
  <c r="AA50" i="35"/>
  <c r="AA51" i="35"/>
  <c r="AA52" i="35"/>
  <c r="AA53" i="35"/>
  <c r="AA54" i="35"/>
  <c r="AA55" i="35"/>
  <c r="AA56" i="35"/>
  <c r="AA57" i="35"/>
  <c r="AA58" i="35"/>
  <c r="AA59" i="35"/>
  <c r="AA60" i="35"/>
  <c r="AA61" i="35"/>
  <c r="AA62" i="35"/>
  <c r="AA63" i="35"/>
  <c r="AA64" i="35"/>
  <c r="AA65" i="35"/>
  <c r="AA66" i="35"/>
  <c r="AA67" i="35"/>
  <c r="AA68" i="35"/>
  <c r="AA69" i="35"/>
  <c r="AA70" i="35"/>
  <c r="AA71" i="35"/>
  <c r="AA72" i="35"/>
  <c r="AA73" i="35"/>
  <c r="AA74" i="35"/>
  <c r="AA75" i="35"/>
  <c r="AA76" i="35"/>
  <c r="AA77" i="35"/>
  <c r="AA78" i="35"/>
  <c r="AA79" i="35"/>
  <c r="AA80" i="35"/>
  <c r="AA81" i="35"/>
  <c r="AA82" i="35"/>
  <c r="AA83" i="35"/>
  <c r="AA84" i="35"/>
  <c r="AA87" i="35"/>
  <c r="AA88" i="35"/>
  <c r="AA89" i="35"/>
  <c r="AA90" i="35"/>
  <c r="AA91" i="35"/>
  <c r="AA92" i="35"/>
  <c r="AA93" i="35"/>
  <c r="AA94" i="35"/>
  <c r="AA95" i="35"/>
  <c r="AD7" i="35"/>
  <c r="AD23" i="35"/>
  <c r="AD39" i="35"/>
  <c r="AD55" i="35"/>
  <c r="AD71" i="35"/>
  <c r="AG14" i="35"/>
  <c r="AG30" i="35"/>
  <c r="AG46" i="35"/>
  <c r="AG62" i="35"/>
  <c r="AG78" i="35"/>
  <c r="AG94" i="35"/>
  <c r="AJ21" i="35"/>
  <c r="AJ37" i="35"/>
  <c r="AJ53" i="35"/>
  <c r="AJ69" i="35"/>
  <c r="AJ85" i="35"/>
  <c r="AM12" i="35"/>
  <c r="AM28" i="35"/>
  <c r="AM44" i="35"/>
  <c r="AM60" i="35"/>
  <c r="AM76" i="35"/>
  <c r="AP19" i="35"/>
  <c r="AP35" i="35"/>
  <c r="AP67" i="35"/>
  <c r="AP83" i="35"/>
  <c r="AD8" i="35"/>
  <c r="AD24" i="35"/>
  <c r="AD40" i="35"/>
  <c r="AD72" i="35"/>
  <c r="AD88" i="35"/>
  <c r="AG15" i="35"/>
  <c r="AG31" i="35"/>
  <c r="AG47" i="35"/>
  <c r="AG63" i="35"/>
  <c r="AG79" i="35"/>
  <c r="AJ6" i="35"/>
  <c r="AJ22" i="35"/>
  <c r="AJ38" i="35"/>
  <c r="AJ70" i="35"/>
  <c r="AM29" i="35"/>
  <c r="AM45" i="35"/>
  <c r="AM61" i="35"/>
  <c r="AM77" i="35"/>
  <c r="AM93" i="35"/>
  <c r="AP20" i="35"/>
  <c r="AP52" i="35"/>
  <c r="AP68" i="35"/>
  <c r="AD9" i="35"/>
  <c r="AD25" i="35"/>
  <c r="AD41" i="35"/>
  <c r="AD57" i="35"/>
  <c r="AD73" i="35"/>
  <c r="AD89" i="35"/>
  <c r="AG16" i="35"/>
  <c r="AG32" i="35"/>
  <c r="AG48" i="35"/>
  <c r="AG64" i="35"/>
  <c r="AG80" i="35"/>
  <c r="AJ7" i="35"/>
  <c r="AJ23" i="35"/>
  <c r="AJ39" i="35"/>
  <c r="AJ55" i="35"/>
  <c r="AJ71" i="35"/>
  <c r="AM14" i="35"/>
  <c r="AM30" i="35"/>
  <c r="AM46" i="35"/>
  <c r="AM62" i="35"/>
  <c r="AM78" i="35"/>
  <c r="AM94" i="35"/>
  <c r="AP21" i="35"/>
  <c r="AP37" i="35"/>
  <c r="AP53" i="35"/>
  <c r="AP69" i="35"/>
  <c r="AD10" i="35"/>
  <c r="AD26" i="35"/>
  <c r="AD42" i="35"/>
  <c r="AD58" i="35"/>
  <c r="AD74" i="35"/>
  <c r="AD90" i="35"/>
  <c r="AG17" i="35"/>
  <c r="AG33" i="35"/>
  <c r="AG49" i="35"/>
  <c r="AG65" i="35"/>
  <c r="AG81" i="35"/>
  <c r="AJ8" i="35"/>
  <c r="AJ24" i="35"/>
  <c r="AJ40" i="35"/>
  <c r="AJ56" i="35"/>
  <c r="AJ72" i="35"/>
  <c r="AM15" i="35"/>
  <c r="AM31" i="35"/>
  <c r="AM47" i="35"/>
  <c r="AM63" i="35"/>
  <c r="AM79" i="35"/>
  <c r="AP6" i="35"/>
  <c r="AP22" i="35"/>
  <c r="AP38" i="35"/>
  <c r="AP54" i="35"/>
  <c r="AP70" i="35"/>
  <c r="AD11" i="35"/>
  <c r="AD27" i="35"/>
  <c r="AD43" i="35"/>
  <c r="AD59" i="35"/>
  <c r="AD75" i="35"/>
  <c r="AG34" i="35"/>
  <c r="AG50" i="35"/>
  <c r="AG66" i="35"/>
  <c r="AG82" i="35"/>
  <c r="AJ9" i="35"/>
  <c r="AJ25" i="35"/>
  <c r="AJ41" i="35"/>
  <c r="AJ57" i="35"/>
  <c r="AJ73" i="35"/>
  <c r="AJ89" i="35"/>
  <c r="AM16" i="35"/>
  <c r="AM32" i="35"/>
  <c r="AM48" i="35"/>
  <c r="AM64" i="35"/>
  <c r="AM80" i="35"/>
  <c r="AP23" i="35"/>
  <c r="AP39" i="35"/>
  <c r="AP55" i="35"/>
  <c r="AP71" i="35"/>
  <c r="AD12" i="35"/>
  <c r="AD28" i="35"/>
  <c r="AD44" i="35"/>
  <c r="AD60" i="35"/>
  <c r="AD76" i="35"/>
  <c r="AD92" i="35"/>
  <c r="AG19" i="35"/>
  <c r="AG35" i="35"/>
  <c r="AG51" i="35"/>
  <c r="AG67" i="35"/>
  <c r="AG83" i="35"/>
  <c r="AJ10" i="35"/>
  <c r="AJ26" i="35"/>
  <c r="AJ42" i="35"/>
  <c r="AJ58" i="35"/>
  <c r="AJ74" i="35"/>
  <c r="AM17" i="35"/>
  <c r="AM33" i="35"/>
  <c r="AM49" i="35"/>
  <c r="AM65" i="35"/>
  <c r="AP8" i="35"/>
  <c r="AP24" i="35"/>
  <c r="AP40" i="35"/>
  <c r="AP56" i="35"/>
  <c r="AD13" i="35"/>
  <c r="AD29" i="35"/>
  <c r="AD45" i="35"/>
  <c r="AD61" i="35"/>
  <c r="AD77" i="35"/>
  <c r="AG20" i="35"/>
  <c r="AG36" i="35"/>
  <c r="AG52" i="35"/>
  <c r="AG68" i="35"/>
  <c r="AG84" i="35"/>
  <c r="AJ11" i="35"/>
  <c r="AJ27" i="35"/>
  <c r="AJ43" i="35"/>
  <c r="AJ59" i="35"/>
  <c r="AJ75" i="35"/>
  <c r="AJ91" i="35"/>
  <c r="AM18" i="35"/>
  <c r="AM50" i="35"/>
  <c r="AM66" i="35"/>
  <c r="AM82" i="35"/>
  <c r="AP41" i="35"/>
  <c r="AP57" i="35"/>
  <c r="AP89" i="35"/>
  <c r="AD14" i="35"/>
  <c r="AD30" i="35"/>
  <c r="AD46" i="35"/>
  <c r="AD62" i="35"/>
  <c r="AD78" i="35"/>
  <c r="AD94" i="35"/>
  <c r="AG21" i="35"/>
  <c r="AG37" i="35"/>
  <c r="AG53" i="35"/>
  <c r="AJ12" i="35"/>
  <c r="AJ28" i="35"/>
  <c r="AJ44" i="35"/>
  <c r="AJ60" i="35"/>
  <c r="AJ76" i="35"/>
  <c r="AJ92" i="35"/>
  <c r="AM19" i="35"/>
  <c r="AM35" i="35"/>
  <c r="AM51" i="35"/>
  <c r="AM67" i="35"/>
  <c r="AM83" i="35"/>
  <c r="AP10" i="35"/>
  <c r="AP26" i="35"/>
  <c r="AP42" i="35"/>
  <c r="AP58" i="35"/>
  <c r="AP74" i="35"/>
  <c r="AP90" i="35"/>
  <c r="AJ5" i="35"/>
  <c r="AP5" i="35"/>
  <c r="AG5" i="35"/>
  <c r="H4" i="35"/>
  <c r="AD5" i="35" s="1"/>
  <c r="E4" i="35"/>
  <c r="AA5" i="35" s="1"/>
  <c r="B4" i="35"/>
  <c r="X5" i="35" s="1"/>
  <c r="AQ100" i="11" l="1"/>
  <c r="AO99" i="11"/>
  <c r="CF100" i="12"/>
  <c r="AT100" i="11"/>
  <c r="AJ86" i="35"/>
  <c r="AR100" i="11"/>
  <c r="AR100" i="6"/>
  <c r="AO100" i="11"/>
  <c r="AQ100" i="12"/>
  <c r="R99" i="35"/>
  <c r="AN99" i="35" s="1"/>
  <c r="AP100" i="12"/>
  <c r="AQ100" i="13"/>
  <c r="AT99" i="11"/>
  <c r="O98" i="35"/>
  <c r="AP99" i="11"/>
  <c r="CF99" i="13"/>
  <c r="AR99" i="6"/>
  <c r="AR100" i="12"/>
  <c r="R98" i="35"/>
  <c r="CF100" i="13"/>
  <c r="AT99" i="6"/>
  <c r="I99" i="35"/>
  <c r="AP100" i="8"/>
  <c r="CF99" i="10"/>
  <c r="U99" i="35"/>
  <c r="AQ99" i="35" s="1"/>
  <c r="AP100" i="13"/>
  <c r="CF99" i="8"/>
  <c r="CF100" i="8"/>
  <c r="AO100" i="12"/>
  <c r="CF100" i="10"/>
  <c r="AT100" i="10"/>
  <c r="U98" i="35"/>
  <c r="AT100" i="6"/>
  <c r="AT99" i="8"/>
  <c r="I98" i="35"/>
  <c r="AE98" i="35" s="1"/>
  <c r="AP99" i="8"/>
  <c r="L99" i="35"/>
  <c r="AP100" i="10"/>
  <c r="AQ99" i="6"/>
  <c r="AR100" i="8"/>
  <c r="CF99" i="6"/>
  <c r="AO100" i="8"/>
  <c r="AT100" i="12"/>
  <c r="L98" i="35"/>
  <c r="AH98" i="35" s="1"/>
  <c r="AP99" i="10"/>
  <c r="AO100" i="13"/>
  <c r="AQ100" i="6"/>
  <c r="AR99" i="8"/>
  <c r="F99" i="35"/>
  <c r="AP100" i="6"/>
  <c r="AO99" i="8"/>
  <c r="AT99" i="10"/>
  <c r="AO100" i="10"/>
  <c r="CF99" i="12"/>
  <c r="AT100" i="8"/>
  <c r="F98" i="35"/>
  <c r="AB98" i="35" s="1"/>
  <c r="AP99" i="6"/>
  <c r="AR99" i="10"/>
  <c r="AO99" i="10"/>
  <c r="AJ88" i="35"/>
  <c r="AP86" i="35"/>
  <c r="CF100" i="6"/>
  <c r="AQ100" i="10"/>
  <c r="AT100" i="13"/>
  <c r="AQ99" i="13"/>
  <c r="AQ100" i="8"/>
  <c r="AO99" i="6"/>
  <c r="AQ99" i="10"/>
  <c r="CF100" i="11"/>
  <c r="O99" i="35"/>
  <c r="AP100" i="11"/>
  <c r="AR99" i="11"/>
  <c r="AQ99" i="8"/>
  <c r="AO100" i="6"/>
  <c r="AR100" i="10"/>
  <c r="AR99" i="13"/>
  <c r="AQ99" i="11"/>
  <c r="CF99" i="11"/>
  <c r="AR100" i="13"/>
  <c r="U97" i="35"/>
  <c r="AP99" i="13"/>
  <c r="R97" i="35"/>
  <c r="AP99" i="12"/>
  <c r="AP96" i="35"/>
  <c r="AG96" i="35"/>
  <c r="AG85" i="35"/>
  <c r="AA86" i="35"/>
  <c r="AD85" i="35"/>
  <c r="AK53" i="36"/>
  <c r="X36" i="36"/>
  <c r="T37" i="36"/>
  <c r="AM85" i="35"/>
  <c r="AM96" i="35"/>
  <c r="AP85" i="35"/>
  <c r="CF98" i="13"/>
  <c r="AD96" i="35"/>
  <c r="CF98" i="11"/>
  <c r="AJ96" i="35"/>
  <c r="CF98" i="12"/>
  <c r="CF98" i="10"/>
  <c r="CF98" i="8"/>
  <c r="AA96" i="35"/>
  <c r="X85" i="35"/>
  <c r="V33" i="36"/>
  <c r="Y81" i="36"/>
  <c r="CF98" i="6"/>
  <c r="X96" i="35"/>
  <c r="T33" i="36"/>
  <c r="S103" i="36"/>
  <c r="Z42" i="36"/>
  <c r="S41" i="36"/>
  <c r="Y36" i="36"/>
  <c r="AF63" i="36"/>
  <c r="AE112" i="36"/>
  <c r="AH45" i="36"/>
  <c r="X63" i="36"/>
  <c r="X42" i="36"/>
  <c r="S43" i="36"/>
  <c r="V34" i="36"/>
  <c r="AK49" i="36"/>
  <c r="R42" i="36"/>
  <c r="Z33" i="36"/>
  <c r="Y43" i="36"/>
  <c r="W37" i="36"/>
  <c r="AL107" i="36"/>
  <c r="AF56" i="36"/>
  <c r="V38" i="36"/>
  <c r="R34" i="36"/>
  <c r="V41" i="36"/>
  <c r="W40" i="36"/>
  <c r="Z41" i="36"/>
  <c r="W38" i="36"/>
  <c r="U35" i="36"/>
  <c r="AJ101" i="36"/>
  <c r="Z35" i="36"/>
  <c r="AL65" i="36"/>
  <c r="X40" i="36"/>
  <c r="U41" i="36"/>
  <c r="S38" i="36"/>
  <c r="V36" i="36"/>
  <c r="T34" i="36"/>
  <c r="X33" i="36"/>
  <c r="U37" i="36"/>
  <c r="Y35" i="36"/>
  <c r="X35" i="36"/>
  <c r="T42" i="36"/>
  <c r="U39" i="36"/>
  <c r="S34" i="36"/>
  <c r="R33" i="36"/>
  <c r="R104" i="36"/>
  <c r="R39" i="36"/>
  <c r="X66" i="36"/>
  <c r="T43" i="36"/>
  <c r="R38" i="36"/>
  <c r="R35" i="36"/>
  <c r="X34" i="36"/>
  <c r="W66" i="36"/>
  <c r="Y56" i="36"/>
  <c r="Z43" i="36"/>
  <c r="U42" i="36"/>
  <c r="Y40" i="36"/>
  <c r="Z37" i="36"/>
  <c r="W34" i="36"/>
  <c r="S65" i="36"/>
  <c r="U33" i="36"/>
  <c r="W41" i="36"/>
  <c r="Y33" i="36"/>
  <c r="S33" i="36"/>
  <c r="V42" i="36"/>
  <c r="T39" i="36"/>
  <c r="AK82" i="36"/>
  <c r="Y34" i="36"/>
  <c r="AF69" i="36"/>
  <c r="R41" i="36"/>
  <c r="S37" i="36"/>
  <c r="T36" i="36"/>
  <c r="Z34" i="36"/>
  <c r="Y42" i="36"/>
  <c r="Z40" i="36"/>
  <c r="W39" i="36"/>
  <c r="R37" i="36"/>
  <c r="W36" i="36"/>
  <c r="AH116" i="36"/>
  <c r="X39" i="36"/>
  <c r="X37" i="36"/>
  <c r="S36" i="36"/>
  <c r="U34" i="36"/>
  <c r="W42" i="36"/>
  <c r="T40" i="36"/>
  <c r="Y37" i="36"/>
  <c r="AM119" i="36"/>
  <c r="Z119" i="36"/>
  <c r="R101" i="36"/>
  <c r="AE101" i="36"/>
  <c r="AM88" i="36"/>
  <c r="Z88" i="36"/>
  <c r="AL75" i="36"/>
  <c r="Y75" i="36"/>
  <c r="X71" i="36"/>
  <c r="AK71" i="36"/>
  <c r="O69" i="36" a="1"/>
  <c r="O69" i="36" s="1"/>
  <c r="Q69" i="36"/>
  <c r="AD69" i="36"/>
  <c r="T66" i="36"/>
  <c r="AG66" i="36"/>
  <c r="R59" i="36"/>
  <c r="AE59" i="36"/>
  <c r="V58" i="36"/>
  <c r="AI58" i="36"/>
  <c r="AF123" i="36"/>
  <c r="S123" i="36"/>
  <c r="V122" i="36"/>
  <c r="AI122" i="36"/>
  <c r="Y120" i="36"/>
  <c r="AL120" i="36"/>
  <c r="O118" i="36" a="1"/>
  <c r="O118" i="36" s="1"/>
  <c r="Q118" i="36"/>
  <c r="AD118" i="36"/>
  <c r="T117" i="36"/>
  <c r="AG117" i="36"/>
  <c r="V115" i="36"/>
  <c r="AI115" i="36"/>
  <c r="T114" i="36"/>
  <c r="AG114" i="36"/>
  <c r="O112" i="36" a="1"/>
  <c r="O112" i="36" s="1"/>
  <c r="Q112" i="36"/>
  <c r="AD112" i="36"/>
  <c r="O110" i="36" a="1"/>
  <c r="O110" i="36" s="1"/>
  <c r="Q110" i="36"/>
  <c r="AD110" i="36"/>
  <c r="AM109" i="36"/>
  <c r="Z109" i="36"/>
  <c r="W107" i="36"/>
  <c r="AJ107" i="36"/>
  <c r="AJ106" i="36"/>
  <c r="W106" i="36"/>
  <c r="AG104" i="36"/>
  <c r="T104" i="36"/>
  <c r="W102" i="36"/>
  <c r="AJ102" i="36"/>
  <c r="T101" i="36"/>
  <c r="AG101" i="36"/>
  <c r="AJ99" i="36"/>
  <c r="W99" i="36"/>
  <c r="Z98" i="36"/>
  <c r="AM98" i="36"/>
  <c r="S96" i="36"/>
  <c r="AF96" i="36"/>
  <c r="AD94" i="36"/>
  <c r="Q94" i="36"/>
  <c r="O94" i="36" a="1"/>
  <c r="O94" i="36" s="1"/>
  <c r="S93" i="36"/>
  <c r="AF93" i="36"/>
  <c r="Z91" i="36"/>
  <c r="AM91" i="36"/>
  <c r="T90" i="36"/>
  <c r="AG90" i="36"/>
  <c r="S88" i="36"/>
  <c r="AF88" i="36"/>
  <c r="W86" i="36"/>
  <c r="AJ86" i="36"/>
  <c r="AM85" i="36"/>
  <c r="Z85" i="36"/>
  <c r="AD83" i="36"/>
  <c r="Q83" i="36"/>
  <c r="O83" i="36" a="1"/>
  <c r="O83" i="36" s="1"/>
  <c r="AL82" i="36"/>
  <c r="Y82" i="36"/>
  <c r="Z80" i="36"/>
  <c r="AM80" i="36"/>
  <c r="T78" i="36"/>
  <c r="AG78" i="36"/>
  <c r="AK77" i="36"/>
  <c r="X77" i="36"/>
  <c r="AD75" i="36"/>
  <c r="O75" i="36" a="1"/>
  <c r="O75" i="36" s="1"/>
  <c r="Q75" i="36"/>
  <c r="Z74" i="36"/>
  <c r="AM74" i="36"/>
  <c r="W72" i="36"/>
  <c r="AJ72" i="36"/>
  <c r="S70" i="36"/>
  <c r="AF70" i="36"/>
  <c r="X69" i="36"/>
  <c r="AK69" i="36"/>
  <c r="S67" i="36"/>
  <c r="AF67" i="36"/>
  <c r="Q64" i="36"/>
  <c r="AD64" i="36"/>
  <c r="O64" i="36" a="1"/>
  <c r="O64" i="36" s="1"/>
  <c r="X62" i="36"/>
  <c r="AK62" i="36"/>
  <c r="AH61" i="36"/>
  <c r="U61" i="36"/>
  <c r="Q59" i="36"/>
  <c r="AD59" i="36"/>
  <c r="O59" i="36" a="1"/>
  <c r="O59" i="36" s="1"/>
  <c r="AF58" i="36"/>
  <c r="S58" i="36"/>
  <c r="U56" i="36"/>
  <c r="AH56" i="36"/>
  <c r="AG54" i="36"/>
  <c r="T54" i="36"/>
  <c r="AJ53" i="36"/>
  <c r="W53" i="36"/>
  <c r="S51" i="36"/>
  <c r="AF51" i="36"/>
  <c r="AL50" i="36"/>
  <c r="Y50" i="36"/>
  <c r="AE48" i="36"/>
  <c r="R48" i="36"/>
  <c r="T46" i="36"/>
  <c r="AG46" i="36"/>
  <c r="Y45" i="36"/>
  <c r="AL45" i="36"/>
  <c r="Q42" i="36"/>
  <c r="O42" i="36" a="1"/>
  <c r="O42" i="36" s="1"/>
  <c r="U40" i="36"/>
  <c r="O37" i="36" a="1"/>
  <c r="O37" i="36" s="1"/>
  <c r="S114" i="36"/>
  <c r="AF114" i="36"/>
  <c r="X93" i="36"/>
  <c r="AK93" i="36"/>
  <c r="O77" i="36" a="1"/>
  <c r="O77" i="36" s="1"/>
  <c r="Q77" i="36"/>
  <c r="AD77" i="36"/>
  <c r="AH50" i="36"/>
  <c r="U50" i="36"/>
  <c r="AE123" i="36"/>
  <c r="R123" i="36"/>
  <c r="AF110" i="36"/>
  <c r="S110" i="36"/>
  <c r="Q99" i="36"/>
  <c r="O99" i="36" a="1"/>
  <c r="O99" i="36" s="1"/>
  <c r="AD99" i="36"/>
  <c r="AH88" i="36"/>
  <c r="U88" i="36"/>
  <c r="S83" i="36"/>
  <c r="AF83" i="36"/>
  <c r="O82" i="36" a="1"/>
  <c r="O82" i="36" s="1"/>
  <c r="AD82" i="36"/>
  <c r="Q82" i="36"/>
  <c r="W80" i="36"/>
  <c r="AJ80" i="36"/>
  <c r="AJ78" i="36"/>
  <c r="U77" i="36"/>
  <c r="AH77" i="36"/>
  <c r="T75" i="36"/>
  <c r="AG75" i="36"/>
  <c r="R62" i="36"/>
  <c r="AE62" i="36"/>
  <c r="Z61" i="36"/>
  <c r="AM61" i="36"/>
  <c r="AG59" i="36"/>
  <c r="T59" i="36"/>
  <c r="T58" i="36"/>
  <c r="AG58" i="36"/>
  <c r="Q54" i="36"/>
  <c r="AD54" i="36"/>
  <c r="O54" i="36" a="1"/>
  <c r="O54" i="36" s="1"/>
  <c r="AG53" i="36"/>
  <c r="T53" i="36"/>
  <c r="R51" i="36"/>
  <c r="AE51" i="36"/>
  <c r="T50" i="36"/>
  <c r="AG50" i="36"/>
  <c r="X49" i="36"/>
  <c r="X48" i="36"/>
  <c r="AK48" i="36"/>
  <c r="AE46" i="36"/>
  <c r="R46" i="36"/>
  <c r="AF45" i="36"/>
  <c r="S45" i="36"/>
  <c r="Q39" i="36"/>
  <c r="Q38" i="36"/>
  <c r="O38" i="36" a="1"/>
  <c r="O38" i="36" s="1"/>
  <c r="Q35" i="36"/>
  <c r="O35" i="36" a="1"/>
  <c r="O35" i="36" s="1"/>
  <c r="O32" i="36" a="1"/>
  <c r="O32" i="36" s="1"/>
  <c r="T123" i="36"/>
  <c r="AG123" i="36"/>
  <c r="S122" i="36"/>
  <c r="AF121" i="36"/>
  <c r="S121" i="36"/>
  <c r="AJ120" i="36"/>
  <c r="W120" i="36"/>
  <c r="AF118" i="36"/>
  <c r="S118" i="36"/>
  <c r="R117" i="36"/>
  <c r="AE117" i="36"/>
  <c r="S115" i="36"/>
  <c r="AF115" i="36"/>
  <c r="Y113" i="36"/>
  <c r="AL113" i="36"/>
  <c r="AI112" i="36"/>
  <c r="V112" i="36"/>
  <c r="W110" i="36"/>
  <c r="AJ110" i="36"/>
  <c r="S109" i="36"/>
  <c r="AF109" i="36"/>
  <c r="R107" i="36"/>
  <c r="AE107" i="36"/>
  <c r="AE105" i="36"/>
  <c r="R105" i="36"/>
  <c r="AH104" i="36"/>
  <c r="U104" i="36"/>
  <c r="AD102" i="36"/>
  <c r="Q102" i="36"/>
  <c r="O102" i="36" a="1"/>
  <c r="O102" i="36" s="1"/>
  <c r="AD101" i="36"/>
  <c r="Q101" i="36"/>
  <c r="O101" i="36" a="1"/>
  <c r="O101" i="36" s="1"/>
  <c r="X99" i="36"/>
  <c r="AK99" i="36"/>
  <c r="U97" i="36"/>
  <c r="AH97" i="36"/>
  <c r="V96" i="36"/>
  <c r="AI96" i="36"/>
  <c r="S94" i="36"/>
  <c r="AF94" i="36"/>
  <c r="AL93" i="36"/>
  <c r="Y93" i="36"/>
  <c r="AI91" i="36"/>
  <c r="V91" i="36"/>
  <c r="X89" i="36"/>
  <c r="AK89" i="36"/>
  <c r="O88" i="36" a="1"/>
  <c r="O88" i="36" s="1"/>
  <c r="Q88" i="36"/>
  <c r="AD88" i="36"/>
  <c r="O86" i="36" a="1"/>
  <c r="O86" i="36" s="1"/>
  <c r="Q86" i="36"/>
  <c r="AD86" i="36"/>
  <c r="S85" i="36"/>
  <c r="AF85" i="36"/>
  <c r="Z83" i="36"/>
  <c r="AM83" i="36"/>
  <c r="V80" i="36"/>
  <c r="AI80" i="36"/>
  <c r="Z78" i="36"/>
  <c r="AM78" i="36"/>
  <c r="W78" i="36"/>
  <c r="W77" i="36"/>
  <c r="AJ77" i="36"/>
  <c r="R75" i="36"/>
  <c r="AE75" i="36"/>
  <c r="AK73" i="36"/>
  <c r="X73" i="36"/>
  <c r="O72" i="36" a="1"/>
  <c r="O72" i="36" s="1"/>
  <c r="Q72" i="36"/>
  <c r="AD72" i="36"/>
  <c r="Y70" i="36"/>
  <c r="AL70" i="36"/>
  <c r="AL81" i="36"/>
  <c r="Y69" i="36"/>
  <c r="AL69" i="36"/>
  <c r="AE67" i="36"/>
  <c r="R67" i="36"/>
  <c r="AG64" i="36"/>
  <c r="T64" i="36"/>
  <c r="W62" i="36"/>
  <c r="AJ62" i="36"/>
  <c r="AG61" i="36"/>
  <c r="T61" i="36"/>
  <c r="AH59" i="36"/>
  <c r="U59" i="36"/>
  <c r="W57" i="36"/>
  <c r="AJ57" i="36"/>
  <c r="AE56" i="36"/>
  <c r="R56" i="36"/>
  <c r="AJ66" i="36"/>
  <c r="W54" i="36"/>
  <c r="AJ54" i="36"/>
  <c r="O53" i="36" a="1"/>
  <c r="O53" i="36" s="1"/>
  <c r="AD53" i="36"/>
  <c r="Q53" i="36"/>
  <c r="U51" i="36"/>
  <c r="AH51" i="36"/>
  <c r="U49" i="36"/>
  <c r="AH49" i="36"/>
  <c r="Z48" i="36"/>
  <c r="AM48" i="36"/>
  <c r="U46" i="36"/>
  <c r="AH46" i="36"/>
  <c r="AI45" i="36"/>
  <c r="V45" i="36"/>
  <c r="U43" i="36"/>
  <c r="T38" i="36"/>
  <c r="T35" i="36"/>
  <c r="Z112" i="36"/>
  <c r="AM112" i="36"/>
  <c r="T95" i="36"/>
  <c r="AG95" i="36"/>
  <c r="V79" i="36"/>
  <c r="AI79" i="36"/>
  <c r="AM55" i="36"/>
  <c r="Z55" i="36"/>
  <c r="U118" i="36"/>
  <c r="AH118" i="36"/>
  <c r="AF106" i="36"/>
  <c r="S106" i="36"/>
  <c r="AE94" i="36"/>
  <c r="R94" i="36"/>
  <c r="W85" i="36"/>
  <c r="AJ85" i="36"/>
  <c r="AE72" i="36"/>
  <c r="R72" i="36"/>
  <c r="X123" i="36"/>
  <c r="AK123" i="36"/>
  <c r="W121" i="36"/>
  <c r="AJ121" i="36"/>
  <c r="AF120" i="36"/>
  <c r="S120" i="36"/>
  <c r="X118" i="36"/>
  <c r="AK118" i="36"/>
  <c r="W117" i="36"/>
  <c r="AJ117" i="36"/>
  <c r="AJ115" i="36"/>
  <c r="W115" i="36"/>
  <c r="AF113" i="36"/>
  <c r="S113" i="36"/>
  <c r="AH112" i="36"/>
  <c r="U112" i="36"/>
  <c r="X110" i="36"/>
  <c r="AK110" i="36"/>
  <c r="W109" i="36"/>
  <c r="AJ109" i="36"/>
  <c r="AI119" i="36"/>
  <c r="V107" i="36"/>
  <c r="AI107" i="36"/>
  <c r="S105" i="36"/>
  <c r="AF105" i="36"/>
  <c r="S104" i="36"/>
  <c r="AF104" i="36"/>
  <c r="AM102" i="36"/>
  <c r="Z102" i="36"/>
  <c r="V99" i="36"/>
  <c r="AI99" i="36"/>
  <c r="AK97" i="36"/>
  <c r="X97" i="36"/>
  <c r="O96" i="36" a="1"/>
  <c r="O96" i="36" s="1"/>
  <c r="Q96" i="36"/>
  <c r="AD96" i="36"/>
  <c r="U94" i="36"/>
  <c r="AH94" i="36"/>
  <c r="W93" i="36"/>
  <c r="AJ93" i="36"/>
  <c r="Q92" i="36"/>
  <c r="AD91" i="36"/>
  <c r="O91" i="36" a="1"/>
  <c r="O91" i="36" s="1"/>
  <c r="Q91" i="36"/>
  <c r="AL89" i="36"/>
  <c r="Y89" i="36"/>
  <c r="AI88" i="36"/>
  <c r="V88" i="36"/>
  <c r="S86" i="36"/>
  <c r="AF86" i="36"/>
  <c r="V85" i="36"/>
  <c r="AI85" i="36"/>
  <c r="AE83" i="36"/>
  <c r="R83" i="36"/>
  <c r="AD81" i="36"/>
  <c r="Q81" i="36"/>
  <c r="O81" i="36" a="1"/>
  <c r="O81" i="36" s="1"/>
  <c r="S80" i="36"/>
  <c r="AF80" i="36"/>
  <c r="V78" i="36"/>
  <c r="AI78" i="36"/>
  <c r="AM77" i="36"/>
  <c r="Z77" i="36"/>
  <c r="AF75" i="36"/>
  <c r="S75" i="36"/>
  <c r="AH73" i="36"/>
  <c r="U73" i="36"/>
  <c r="Y72" i="36"/>
  <c r="AL72" i="36"/>
  <c r="AI70" i="36"/>
  <c r="V70" i="36"/>
  <c r="R69" i="36"/>
  <c r="AE69" i="36"/>
  <c r="AJ67" i="36"/>
  <c r="W67" i="36"/>
  <c r="AI64" i="36"/>
  <c r="V64" i="36"/>
  <c r="T62" i="36"/>
  <c r="AG62" i="36"/>
  <c r="Q61" i="36"/>
  <c r="AD61" i="36"/>
  <c r="O61" i="36" a="1"/>
  <c r="O61" i="36" s="1"/>
  <c r="Z59" i="36"/>
  <c r="AM59" i="36"/>
  <c r="AL57" i="36"/>
  <c r="Y57" i="36"/>
  <c r="T56" i="36"/>
  <c r="AG56" i="36"/>
  <c r="AH54" i="36"/>
  <c r="U54" i="36"/>
  <c r="AM51" i="36"/>
  <c r="Z51" i="36"/>
  <c r="W49" i="36"/>
  <c r="AJ49" i="36"/>
  <c r="T48" i="36"/>
  <c r="AG48" i="36"/>
  <c r="AD46" i="36"/>
  <c r="Q46" i="36"/>
  <c r="O46" i="36" a="1"/>
  <c r="O46" i="36" s="1"/>
  <c r="Z45" i="36"/>
  <c r="AM45" i="36"/>
  <c r="Q41" i="36"/>
  <c r="O41" i="36" a="1"/>
  <c r="O41" i="36" s="1"/>
  <c r="Y38" i="36"/>
  <c r="S35" i="36"/>
  <c r="Z123" i="36"/>
  <c r="AM123" i="36"/>
  <c r="Y107" i="36"/>
  <c r="Y106" i="36"/>
  <c r="AL106" i="36"/>
  <c r="X85" i="36"/>
  <c r="AK85" i="36"/>
  <c r="W48" i="36"/>
  <c r="AJ48" i="36"/>
  <c r="Z115" i="36"/>
  <c r="AM115" i="36"/>
  <c r="AD104" i="36"/>
  <c r="Q104" i="36"/>
  <c r="O104" i="36" a="1"/>
  <c r="O104" i="36" s="1"/>
  <c r="T91" i="36"/>
  <c r="AG91" i="36"/>
  <c r="V74" i="36"/>
  <c r="AI74" i="36"/>
  <c r="AL124" i="36"/>
  <c r="Y124" i="36"/>
  <c r="V123" i="36"/>
  <c r="AI123" i="36"/>
  <c r="AG121" i="36"/>
  <c r="T121" i="36"/>
  <c r="AG120" i="36"/>
  <c r="T120" i="36"/>
  <c r="R118" i="36"/>
  <c r="AE118" i="36"/>
  <c r="R116" i="36"/>
  <c r="AE116" i="36"/>
  <c r="U116" i="36"/>
  <c r="U115" i="36"/>
  <c r="AH115" i="36"/>
  <c r="AM113" i="36"/>
  <c r="Z113" i="36"/>
  <c r="AG112" i="36"/>
  <c r="T112" i="36"/>
  <c r="V110" i="36"/>
  <c r="AI110" i="36"/>
  <c r="AJ108" i="36"/>
  <c r="W108" i="36"/>
  <c r="AK107" i="36"/>
  <c r="X107" i="36"/>
  <c r="U105" i="36"/>
  <c r="AH105" i="36"/>
  <c r="V104" i="36"/>
  <c r="V102" i="36"/>
  <c r="AI102" i="36"/>
  <c r="R100" i="36"/>
  <c r="AE100" i="36"/>
  <c r="AM99" i="36"/>
  <c r="Z99" i="36"/>
  <c r="Z97" i="36"/>
  <c r="AM97" i="36"/>
  <c r="U96" i="36"/>
  <c r="AH96" i="36"/>
  <c r="AK94" i="36"/>
  <c r="X94" i="36"/>
  <c r="AD92" i="36"/>
  <c r="O92" i="36" a="1"/>
  <c r="O92" i="36" s="1"/>
  <c r="AF103" i="36"/>
  <c r="AF91" i="36"/>
  <c r="S91" i="36"/>
  <c r="AG89" i="36"/>
  <c r="T89" i="36"/>
  <c r="AG88" i="36"/>
  <c r="T88" i="36"/>
  <c r="AK86" i="36"/>
  <c r="X86" i="36"/>
  <c r="AH84" i="36"/>
  <c r="U84" i="36"/>
  <c r="AK83" i="36"/>
  <c r="X83" i="36"/>
  <c r="AM81" i="36"/>
  <c r="Z81" i="36"/>
  <c r="AL80" i="36"/>
  <c r="Y80" i="36"/>
  <c r="S78" i="36"/>
  <c r="AF78" i="36"/>
  <c r="AJ76" i="36"/>
  <c r="W76" i="36"/>
  <c r="AI75" i="36"/>
  <c r="V75" i="36"/>
  <c r="Y73" i="36"/>
  <c r="AL73" i="36"/>
  <c r="V72" i="36"/>
  <c r="AI72" i="36"/>
  <c r="O70" i="36" a="1"/>
  <c r="O70" i="36" s="1"/>
  <c r="AD70" i="36"/>
  <c r="Q70" i="36"/>
  <c r="S69" i="36"/>
  <c r="S68" i="36"/>
  <c r="AF68" i="36"/>
  <c r="AI67" i="36"/>
  <c r="V67" i="36"/>
  <c r="X65" i="36"/>
  <c r="AK65" i="36"/>
  <c r="AH64" i="36"/>
  <c r="U64" i="36"/>
  <c r="S63" i="36"/>
  <c r="S62" i="36"/>
  <c r="AF62" i="36"/>
  <c r="Y60" i="36"/>
  <c r="AL60" i="36"/>
  <c r="Y59" i="36"/>
  <c r="AL59" i="36"/>
  <c r="S57" i="36"/>
  <c r="AF57" i="36"/>
  <c r="AI56" i="36"/>
  <c r="V56" i="36"/>
  <c r="AE54" i="36"/>
  <c r="R54" i="36"/>
  <c r="Y52" i="36"/>
  <c r="AL52" i="36"/>
  <c r="AJ51" i="36"/>
  <c r="W51" i="36"/>
  <c r="V48" i="36"/>
  <c r="AI48" i="36"/>
  <c r="W46" i="36"/>
  <c r="AJ46" i="36"/>
  <c r="Z44" i="36"/>
  <c r="AM44" i="36"/>
  <c r="R43" i="36"/>
  <c r="X41" i="36"/>
  <c r="S40" i="36"/>
  <c r="Z39" i="36"/>
  <c r="Z38" i="36"/>
  <c r="Z36" i="36"/>
  <c r="V35" i="36"/>
  <c r="X109" i="36"/>
  <c r="AK109" i="36"/>
  <c r="AH102" i="36"/>
  <c r="U90" i="36"/>
  <c r="AH90" i="36"/>
  <c r="AH74" i="36"/>
  <c r="U74" i="36"/>
  <c r="S47" i="36"/>
  <c r="AF47" i="36"/>
  <c r="X112" i="36"/>
  <c r="AK112" i="36"/>
  <c r="AG96" i="36"/>
  <c r="T96" i="36"/>
  <c r="O124" i="36" a="1"/>
  <c r="O124" i="36" s="1"/>
  <c r="Q124" i="36"/>
  <c r="AD124" i="36"/>
  <c r="AJ123" i="36"/>
  <c r="W123" i="36"/>
  <c r="Q122" i="36"/>
  <c r="AD121" i="36"/>
  <c r="Q121" i="36"/>
  <c r="O121" i="36" a="1"/>
  <c r="O121" i="36" s="1"/>
  <c r="Z120" i="36"/>
  <c r="AM120" i="36"/>
  <c r="Y118" i="36"/>
  <c r="AL118" i="36"/>
  <c r="AG116" i="36"/>
  <c r="T116" i="36"/>
  <c r="T115" i="36"/>
  <c r="AG115" i="36"/>
  <c r="W113" i="36"/>
  <c r="AJ113" i="36"/>
  <c r="AJ112" i="36"/>
  <c r="T110" i="36"/>
  <c r="AG110" i="36"/>
  <c r="X108" i="36"/>
  <c r="AK108" i="36"/>
  <c r="AL105" i="36"/>
  <c r="Y105" i="36"/>
  <c r="AJ104" i="36"/>
  <c r="W104" i="36"/>
  <c r="T102" i="36"/>
  <c r="AG102" i="36"/>
  <c r="S100" i="36"/>
  <c r="AF100" i="36"/>
  <c r="AH99" i="36"/>
  <c r="U99" i="36"/>
  <c r="V97" i="36"/>
  <c r="AI97" i="36"/>
  <c r="W96" i="36"/>
  <c r="AJ96" i="36"/>
  <c r="T94" i="36"/>
  <c r="AG94" i="36"/>
  <c r="X92" i="36"/>
  <c r="AK92" i="36"/>
  <c r="AL91" i="36"/>
  <c r="Y91" i="36"/>
  <c r="AI89" i="36"/>
  <c r="V89" i="36"/>
  <c r="R88" i="36"/>
  <c r="AE88" i="36"/>
  <c r="U86" i="36"/>
  <c r="AH86" i="36"/>
  <c r="T84" i="36"/>
  <c r="AG84" i="36"/>
  <c r="U83" i="36"/>
  <c r="AH83" i="36"/>
  <c r="AH81" i="36"/>
  <c r="U81" i="36"/>
  <c r="Q80" i="36"/>
  <c r="AD80" i="36"/>
  <c r="O80" i="36" a="1"/>
  <c r="O80" i="36" s="1"/>
  <c r="Y78" i="36"/>
  <c r="AL78" i="36"/>
  <c r="V76" i="36"/>
  <c r="AI76" i="36"/>
  <c r="X75" i="36"/>
  <c r="AK75" i="36"/>
  <c r="T73" i="36"/>
  <c r="AG73" i="36"/>
  <c r="AM72" i="36"/>
  <c r="Z72" i="36"/>
  <c r="X70" i="36"/>
  <c r="AK70" i="36"/>
  <c r="AG68" i="36"/>
  <c r="T68" i="36"/>
  <c r="AK67" i="36"/>
  <c r="X67" i="36"/>
  <c r="AH65" i="36"/>
  <c r="U65" i="36"/>
  <c r="S64" i="36"/>
  <c r="AF64" i="36"/>
  <c r="AH62" i="36"/>
  <c r="U62" i="36"/>
  <c r="R60" i="36"/>
  <c r="AE60" i="36"/>
  <c r="AK59" i="36"/>
  <c r="X59" i="36"/>
  <c r="AH57" i="36"/>
  <c r="U57" i="36"/>
  <c r="S54" i="36"/>
  <c r="AF54" i="36"/>
  <c r="Q52" i="36"/>
  <c r="O52" i="36" a="1"/>
  <c r="O52" i="36" s="1"/>
  <c r="AD52" i="36"/>
  <c r="AG51" i="36"/>
  <c r="T51" i="36"/>
  <c r="Q49" i="36"/>
  <c r="AD49" i="36"/>
  <c r="O49" i="36" a="1"/>
  <c r="O49" i="36" s="1"/>
  <c r="O48" i="36" a="1"/>
  <c r="O48" i="36" s="1"/>
  <c r="AD48" i="36"/>
  <c r="Q48" i="36"/>
  <c r="Y46" i="36"/>
  <c r="AL46" i="36"/>
  <c r="X44" i="36"/>
  <c r="AK44" i="36"/>
  <c r="V43" i="36"/>
  <c r="Q40" i="36"/>
  <c r="O40" i="36" a="1"/>
  <c r="O40" i="36" s="1"/>
  <c r="Q33" i="36"/>
  <c r="O33" i="36" a="1"/>
  <c r="O33" i="36" s="1"/>
  <c r="R80" i="36"/>
  <c r="AE80" i="36"/>
  <c r="O51" i="36" a="1"/>
  <c r="O51" i="36" s="1"/>
  <c r="Q51" i="36"/>
  <c r="AD51" i="36"/>
  <c r="X122" i="36"/>
  <c r="AK122" i="36"/>
  <c r="R109" i="36"/>
  <c r="AE109" i="36"/>
  <c r="AD98" i="36"/>
  <c r="O98" i="36" a="1"/>
  <c r="O98" i="36" s="1"/>
  <c r="Q98" i="36"/>
  <c r="AL86" i="36"/>
  <c r="Y86" i="36"/>
  <c r="W70" i="36"/>
  <c r="AJ70" i="36"/>
  <c r="AK124" i="36"/>
  <c r="X124" i="36"/>
  <c r="AL123" i="36"/>
  <c r="Y123" i="36"/>
  <c r="Z121" i="36"/>
  <c r="AM121" i="36"/>
  <c r="AF119" i="36"/>
  <c r="S119" i="36"/>
  <c r="V119" i="36"/>
  <c r="AI118" i="36"/>
  <c r="V118" i="36"/>
  <c r="S116" i="36"/>
  <c r="AF116" i="36"/>
  <c r="AL115" i="36"/>
  <c r="Y115" i="36"/>
  <c r="AG113" i="36"/>
  <c r="T113" i="36"/>
  <c r="AM111" i="36"/>
  <c r="Z111" i="36"/>
  <c r="U110" i="36"/>
  <c r="AH110" i="36"/>
  <c r="O108" i="36" a="1"/>
  <c r="O108" i="36" s="1"/>
  <c r="Q108" i="36"/>
  <c r="AD108" i="36"/>
  <c r="T107" i="36"/>
  <c r="AG107" i="36"/>
  <c r="AD105" i="36"/>
  <c r="Q105" i="36"/>
  <c r="O105" i="36" a="1"/>
  <c r="O105" i="36" s="1"/>
  <c r="W103" i="36"/>
  <c r="AJ103" i="36"/>
  <c r="AF102" i="36"/>
  <c r="S102" i="36"/>
  <c r="T100" i="36"/>
  <c r="AG100" i="36"/>
  <c r="AF99" i="36"/>
  <c r="S99" i="36"/>
  <c r="AE97" i="36"/>
  <c r="R97" i="36"/>
  <c r="R95" i="36"/>
  <c r="AE95" i="36"/>
  <c r="Y94" i="36"/>
  <c r="AL94" i="36"/>
  <c r="Y92" i="36"/>
  <c r="AL92" i="36"/>
  <c r="W91" i="36"/>
  <c r="AJ91" i="36"/>
  <c r="Q89" i="36"/>
  <c r="O89" i="36" a="1"/>
  <c r="O89" i="36" s="1"/>
  <c r="AD89" i="36"/>
  <c r="R87" i="36"/>
  <c r="AE87" i="36"/>
  <c r="R86" i="36"/>
  <c r="AE86" i="36"/>
  <c r="Y84" i="36"/>
  <c r="AL84" i="36"/>
  <c r="T83" i="36"/>
  <c r="AG83" i="36"/>
  <c r="AF81" i="36"/>
  <c r="S81" i="36"/>
  <c r="Y79" i="36"/>
  <c r="AL79" i="36"/>
  <c r="Q78" i="36"/>
  <c r="AD78" i="36"/>
  <c r="O78" i="36" a="1"/>
  <c r="O78" i="36" s="1"/>
  <c r="S76" i="36"/>
  <c r="AF76" i="36"/>
  <c r="Z75" i="36"/>
  <c r="AM75" i="36"/>
  <c r="W73" i="36"/>
  <c r="AJ73" i="36"/>
  <c r="R71" i="36"/>
  <c r="AE71" i="36"/>
  <c r="AH70" i="36"/>
  <c r="U70" i="36"/>
  <c r="R68" i="36"/>
  <c r="AE68" i="36"/>
  <c r="AG67" i="36"/>
  <c r="T67" i="36"/>
  <c r="Z65" i="36"/>
  <c r="AM65" i="36"/>
  <c r="R63" i="36"/>
  <c r="AE63" i="36"/>
  <c r="AL62" i="36"/>
  <c r="Y62" i="36"/>
  <c r="Z60" i="36"/>
  <c r="AM60" i="36"/>
  <c r="S59" i="36"/>
  <c r="AF59" i="36"/>
  <c r="V57" i="36"/>
  <c r="AI57" i="36"/>
  <c r="AI55" i="36"/>
  <c r="V55" i="36"/>
  <c r="Y54" i="36"/>
  <c r="AL54" i="36"/>
  <c r="AF52" i="36"/>
  <c r="S52" i="36"/>
  <c r="AK63" i="36"/>
  <c r="X51" i="36"/>
  <c r="AK51" i="36"/>
  <c r="AM49" i="36"/>
  <c r="Z49" i="36"/>
  <c r="W47" i="36"/>
  <c r="AJ47" i="36"/>
  <c r="S46" i="36"/>
  <c r="AF46" i="36"/>
  <c r="AD44" i="36"/>
  <c r="Q44" i="36"/>
  <c r="O44" i="36" a="1"/>
  <c r="O44" i="36" s="1"/>
  <c r="X43" i="36"/>
  <c r="Q37" i="36"/>
  <c r="Q36" i="36"/>
  <c r="O36" i="36" a="1"/>
  <c r="O36" i="36" s="1"/>
  <c r="Y117" i="36"/>
  <c r="AL117" i="36"/>
  <c r="AL99" i="36"/>
  <c r="Y99" i="36"/>
  <c r="AM82" i="36"/>
  <c r="Z82" i="36"/>
  <c r="AF65" i="36"/>
  <c r="S53" i="36"/>
  <c r="AF53" i="36"/>
  <c r="V117" i="36"/>
  <c r="AI117" i="36"/>
  <c r="AM101" i="36"/>
  <c r="Z101" i="36"/>
  <c r="Q67" i="36"/>
  <c r="AD67" i="36"/>
  <c r="O67" i="36" a="1"/>
  <c r="O67" i="36" s="1"/>
  <c r="S124" i="36"/>
  <c r="U123" i="36"/>
  <c r="AH123" i="36"/>
  <c r="AI121" i="36"/>
  <c r="V121" i="36"/>
  <c r="AK119" i="36"/>
  <c r="X119" i="36"/>
  <c r="T118" i="36"/>
  <c r="AG118" i="36"/>
  <c r="V116" i="36"/>
  <c r="AI116" i="36"/>
  <c r="R115" i="36"/>
  <c r="AE115" i="36"/>
  <c r="AI113" i="36"/>
  <c r="V113" i="36"/>
  <c r="AH111" i="36"/>
  <c r="U111" i="36"/>
  <c r="Y110" i="36"/>
  <c r="AL110" i="36"/>
  <c r="U108" i="36"/>
  <c r="AH108" i="36"/>
  <c r="S107" i="36"/>
  <c r="AF107" i="36"/>
  <c r="W105" i="36"/>
  <c r="AJ105" i="36"/>
  <c r="T103" i="36"/>
  <c r="AG103" i="36"/>
  <c r="U102" i="36"/>
  <c r="X100" i="36"/>
  <c r="AK100" i="36"/>
  <c r="T99" i="36"/>
  <c r="AG99" i="36"/>
  <c r="S97" i="36"/>
  <c r="AF97" i="36"/>
  <c r="AF95" i="36"/>
  <c r="S95" i="36"/>
  <c r="W94" i="36"/>
  <c r="AJ94" i="36"/>
  <c r="AE104" i="36"/>
  <c r="AE92" i="36"/>
  <c r="R92" i="36"/>
  <c r="AE91" i="36"/>
  <c r="R91" i="36"/>
  <c r="U89" i="36"/>
  <c r="AH89" i="36"/>
  <c r="U87" i="36"/>
  <c r="AH87" i="36"/>
  <c r="AM86" i="36"/>
  <c r="Z86" i="36"/>
  <c r="Z84" i="36"/>
  <c r="AM84" i="36"/>
  <c r="W83" i="36"/>
  <c r="AJ83" i="36"/>
  <c r="AJ81" i="36"/>
  <c r="W81" i="36"/>
  <c r="Z79" i="36"/>
  <c r="AM79" i="36"/>
  <c r="AK78" i="36"/>
  <c r="X78" i="36"/>
  <c r="AG76" i="36"/>
  <c r="T76" i="36"/>
  <c r="AJ75" i="36"/>
  <c r="W75" i="36"/>
  <c r="S73" i="36"/>
  <c r="AF73" i="36"/>
  <c r="T71" i="36"/>
  <c r="AG71" i="36"/>
  <c r="AE70" i="36"/>
  <c r="R70" i="36"/>
  <c r="X68" i="36"/>
  <c r="AK68" i="36"/>
  <c r="Z67" i="36"/>
  <c r="AM67" i="36"/>
  <c r="Q65" i="36"/>
  <c r="AD65" i="36"/>
  <c r="O65" i="36" a="1"/>
  <c r="O65" i="36" s="1"/>
  <c r="U63" i="36"/>
  <c r="AH63" i="36"/>
  <c r="AD74" i="36"/>
  <c r="AD62" i="36"/>
  <c r="Q62" i="36"/>
  <c r="O62" i="36" a="1"/>
  <c r="O62" i="36" s="1"/>
  <c r="AH60" i="36"/>
  <c r="U60" i="36"/>
  <c r="W59" i="36"/>
  <c r="AJ59" i="36"/>
  <c r="R57" i="36"/>
  <c r="AE57" i="36"/>
  <c r="S56" i="36"/>
  <c r="AF55" i="36"/>
  <c r="S55" i="36"/>
  <c r="V54" i="36"/>
  <c r="AI54" i="36"/>
  <c r="Z52" i="36"/>
  <c r="AM52" i="36"/>
  <c r="AL51" i="36"/>
  <c r="Y51" i="36"/>
  <c r="AE49" i="36"/>
  <c r="R49" i="36"/>
  <c r="AD47" i="36"/>
  <c r="Q47" i="36"/>
  <c r="O47" i="36" a="1"/>
  <c r="O47" i="36" s="1"/>
  <c r="V46" i="36"/>
  <c r="AI46" i="36"/>
  <c r="AI44" i="36"/>
  <c r="V44" i="36"/>
  <c r="W43" i="36"/>
  <c r="T41" i="36"/>
  <c r="V40" i="36"/>
  <c r="V39" i="36"/>
  <c r="U38" i="36"/>
  <c r="U36" i="36"/>
  <c r="W35" i="36"/>
  <c r="R120" i="36"/>
  <c r="AE120" i="36"/>
  <c r="Z107" i="36"/>
  <c r="AM107" i="36"/>
  <c r="U91" i="36"/>
  <c r="AH91" i="36"/>
  <c r="V83" i="36"/>
  <c r="AI83" i="36"/>
  <c r="T72" i="36"/>
  <c r="AG72" i="36"/>
  <c r="Z56" i="36"/>
  <c r="AM56" i="36"/>
  <c r="W114" i="36"/>
  <c r="AJ114" i="36"/>
  <c r="AK102" i="36"/>
  <c r="X102" i="36"/>
  <c r="Y90" i="36"/>
  <c r="AL90" i="36"/>
  <c r="R64" i="36"/>
  <c r="AE64" i="36"/>
  <c r="AG124" i="36"/>
  <c r="T124" i="36"/>
  <c r="AE122" i="36"/>
  <c r="R122" i="36"/>
  <c r="AE121" i="36"/>
  <c r="R121" i="36"/>
  <c r="AJ119" i="36"/>
  <c r="W119" i="36"/>
  <c r="AJ118" i="36"/>
  <c r="W118" i="36"/>
  <c r="X116" i="36"/>
  <c r="AK116" i="36"/>
  <c r="Y114" i="36"/>
  <c r="AL114" i="36"/>
  <c r="AE113" i="36"/>
  <c r="R113" i="36"/>
  <c r="W112" i="36"/>
  <c r="AJ111" i="36"/>
  <c r="W111" i="36"/>
  <c r="R110" i="36"/>
  <c r="AE110" i="36"/>
  <c r="AE108" i="36"/>
  <c r="R108" i="36"/>
  <c r="AD106" i="36"/>
  <c r="O106" i="36" a="1"/>
  <c r="O106" i="36" s="1"/>
  <c r="Q106" i="36"/>
  <c r="X105" i="36"/>
  <c r="AK105" i="36"/>
  <c r="V103" i="36"/>
  <c r="AI103" i="36"/>
  <c r="Y102" i="36"/>
  <c r="AL102" i="36"/>
  <c r="AD100" i="36"/>
  <c r="Q100" i="36"/>
  <c r="O100" i="36" a="1"/>
  <c r="O100" i="36" s="1"/>
  <c r="V98" i="36"/>
  <c r="AI98" i="36"/>
  <c r="W97" i="36"/>
  <c r="AJ97" i="36"/>
  <c r="AD95" i="36"/>
  <c r="Q95" i="36"/>
  <c r="O95" i="36" a="1"/>
  <c r="O95" i="36" s="1"/>
  <c r="AI94" i="36"/>
  <c r="V94" i="36"/>
  <c r="AH92" i="36"/>
  <c r="U92" i="36"/>
  <c r="AJ90" i="36"/>
  <c r="W90" i="36"/>
  <c r="AE89" i="36"/>
  <c r="R89" i="36"/>
  <c r="T87" i="36"/>
  <c r="AG87" i="36"/>
  <c r="T86" i="36"/>
  <c r="AG86" i="36"/>
  <c r="X84" i="36"/>
  <c r="AK84" i="36"/>
  <c r="T82" i="36"/>
  <c r="AG82" i="36"/>
  <c r="AI81" i="36"/>
  <c r="V81" i="36"/>
  <c r="Q79" i="36"/>
  <c r="AD79" i="36"/>
  <c r="O79" i="36" a="1"/>
  <c r="O79" i="36" s="1"/>
  <c r="R78" i="36"/>
  <c r="AE78" i="36"/>
  <c r="AL76" i="36"/>
  <c r="Y76" i="36"/>
  <c r="AF74" i="36"/>
  <c r="S74" i="36"/>
  <c r="R73" i="36"/>
  <c r="AE73" i="36"/>
  <c r="AI71" i="36"/>
  <c r="V71" i="36"/>
  <c r="Z70" i="36"/>
  <c r="AM70" i="36"/>
  <c r="O68" i="36" a="1"/>
  <c r="O68" i="36" s="1"/>
  <c r="Q68" i="36"/>
  <c r="AD68" i="36"/>
  <c r="U66" i="36"/>
  <c r="AH66" i="36"/>
  <c r="W65" i="36"/>
  <c r="AJ65" i="36"/>
  <c r="AM63" i="36"/>
  <c r="Z63" i="36"/>
  <c r="Z62" i="36"/>
  <c r="AM62" i="36"/>
  <c r="Q60" i="36"/>
  <c r="O60" i="36" a="1"/>
  <c r="O60" i="36" s="1"/>
  <c r="AD60" i="36"/>
  <c r="U58" i="36"/>
  <c r="AH58" i="36"/>
  <c r="AM57" i="36"/>
  <c r="Z57" i="36"/>
  <c r="X55" i="36"/>
  <c r="AK55" i="36"/>
  <c r="Z54" i="36"/>
  <c r="AM54" i="36"/>
  <c r="V52" i="36"/>
  <c r="AI52" i="36"/>
  <c r="Q50" i="36"/>
  <c r="AD50" i="36"/>
  <c r="O50" i="36" a="1"/>
  <c r="O50" i="36" s="1"/>
  <c r="Y49" i="36"/>
  <c r="AL49" i="36"/>
  <c r="Y47" i="36"/>
  <c r="AL47" i="36"/>
  <c r="Z46" i="36"/>
  <c r="AM46" i="36"/>
  <c r="AJ44" i="36"/>
  <c r="W44" i="36"/>
  <c r="AI111" i="36"/>
  <c r="V111" i="36"/>
  <c r="O87" i="36" a="1"/>
  <c r="O87" i="36" s="1"/>
  <c r="AD87" i="36"/>
  <c r="Q87" i="36"/>
  <c r="AG45" i="36"/>
  <c r="T45" i="36"/>
  <c r="U120" i="36"/>
  <c r="AH120" i="36"/>
  <c r="Q107" i="36"/>
  <c r="AD107" i="36"/>
  <c r="O107" i="36" a="1"/>
  <c r="O107" i="36" s="1"/>
  <c r="AE93" i="36"/>
  <c r="R93" i="36"/>
  <c r="AG69" i="36"/>
  <c r="T69" i="36"/>
  <c r="Z124" i="36"/>
  <c r="AM124" i="36"/>
  <c r="AD122" i="36"/>
  <c r="O122" i="36" a="1"/>
  <c r="O122" i="36" s="1"/>
  <c r="Y121" i="36"/>
  <c r="AL121" i="36"/>
  <c r="AL119" i="36"/>
  <c r="Y119" i="36"/>
  <c r="Z118" i="36"/>
  <c r="AM118" i="36"/>
  <c r="W116" i="36"/>
  <c r="AJ116" i="36"/>
  <c r="V114" i="36"/>
  <c r="AI114" i="36"/>
  <c r="X113" i="36"/>
  <c r="AK113" i="36"/>
  <c r="Y111" i="36"/>
  <c r="AL111" i="36"/>
  <c r="AM110" i="36"/>
  <c r="Z110" i="36"/>
  <c r="AF108" i="36"/>
  <c r="S108" i="36"/>
  <c r="T106" i="36"/>
  <c r="AG106" i="36"/>
  <c r="AG105" i="36"/>
  <c r="T105" i="36"/>
  <c r="R103" i="36"/>
  <c r="AE103" i="36"/>
  <c r="R102" i="36"/>
  <c r="AE102" i="36"/>
  <c r="AL100" i="36"/>
  <c r="Y100" i="36"/>
  <c r="AJ98" i="36"/>
  <c r="W98" i="36"/>
  <c r="AG97" i="36"/>
  <c r="T97" i="36"/>
  <c r="Z95" i="36"/>
  <c r="AM95" i="36"/>
  <c r="AM94" i="36"/>
  <c r="Z94" i="36"/>
  <c r="AI104" i="36"/>
  <c r="V92" i="36"/>
  <c r="AI92" i="36"/>
  <c r="Z90" i="36"/>
  <c r="AM90" i="36"/>
  <c r="AF89" i="36"/>
  <c r="S89" i="36"/>
  <c r="AI87" i="36"/>
  <c r="V87" i="36"/>
  <c r="AI86" i="36"/>
  <c r="V86" i="36"/>
  <c r="AJ84" i="36"/>
  <c r="W84" i="36"/>
  <c r="X82" i="36"/>
  <c r="X81" i="36"/>
  <c r="AK81" i="36"/>
  <c r="U79" i="36"/>
  <c r="AH79" i="36"/>
  <c r="U78" i="36"/>
  <c r="AH78" i="36"/>
  <c r="AM76" i="36"/>
  <c r="Z76" i="36"/>
  <c r="Q74" i="36"/>
  <c r="O74" i="36" a="1"/>
  <c r="O74" i="36" s="1"/>
  <c r="Z73" i="36"/>
  <c r="AM73" i="36"/>
  <c r="Z71" i="36"/>
  <c r="AM71" i="36"/>
  <c r="T70" i="36"/>
  <c r="AG70" i="36"/>
  <c r="Z68" i="36"/>
  <c r="AM68" i="36"/>
  <c r="R66" i="36"/>
  <c r="AE66" i="36"/>
  <c r="T65" i="36"/>
  <c r="AG65" i="36"/>
  <c r="W63" i="36"/>
  <c r="AJ63" i="36"/>
  <c r="V62" i="36"/>
  <c r="AI62" i="36"/>
  <c r="AG60" i="36"/>
  <c r="T60" i="36"/>
  <c r="AL58" i="36"/>
  <c r="Y58" i="36"/>
  <c r="Q57" i="36"/>
  <c r="AD57" i="36"/>
  <c r="O57" i="36" a="1"/>
  <c r="O57" i="36" s="1"/>
  <c r="AD55" i="36"/>
  <c r="O55" i="36" a="1"/>
  <c r="O55" i="36" s="1"/>
  <c r="Q55" i="36"/>
  <c r="AK66" i="36"/>
  <c r="AK54" i="36"/>
  <c r="X54" i="36"/>
  <c r="AG52" i="36"/>
  <c r="T52" i="36"/>
  <c r="Z50" i="36"/>
  <c r="AM50" i="36"/>
  <c r="V49" i="36"/>
  <c r="AI49" i="36"/>
  <c r="AI47" i="36"/>
  <c r="V47" i="36"/>
  <c r="X46" i="36"/>
  <c r="AK46" i="36"/>
  <c r="R44" i="36"/>
  <c r="AE44" i="36"/>
  <c r="Y41" i="36"/>
  <c r="Y39" i="36"/>
  <c r="X38" i="36"/>
  <c r="R36" i="36"/>
  <c r="Q115" i="36"/>
  <c r="AD115" i="36"/>
  <c r="O115" i="36" a="1"/>
  <c r="O115" i="36" s="1"/>
  <c r="AK96" i="36"/>
  <c r="X96" i="36"/>
  <c r="Y65" i="36"/>
  <c r="AL64" i="36"/>
  <c r="Y64" i="36"/>
  <c r="W124" i="36"/>
  <c r="AJ124" i="36"/>
  <c r="AK117" i="36"/>
  <c r="X117" i="36"/>
  <c r="R112" i="36"/>
  <c r="AE111" i="36"/>
  <c r="R111" i="36"/>
  <c r="Z105" i="36"/>
  <c r="AM105" i="36"/>
  <c r="Q97" i="36"/>
  <c r="AD97" i="36"/>
  <c r="O97" i="36" a="1"/>
  <c r="O97" i="36" s="1"/>
  <c r="AJ92" i="36"/>
  <c r="W92" i="36"/>
  <c r="Y85" i="36"/>
  <c r="AL85" i="36"/>
  <c r="AE81" i="36"/>
  <c r="R81" i="36"/>
  <c r="AE77" i="36"/>
  <c r="R77" i="36"/>
  <c r="AD76" i="36"/>
  <c r="Q76" i="36"/>
  <c r="O76" i="36" a="1"/>
  <c r="O76" i="36" s="1"/>
  <c r="AJ74" i="36"/>
  <c r="W74" i="36"/>
  <c r="V73" i="36"/>
  <c r="AI73" i="36"/>
  <c r="W71" i="36"/>
  <c r="AJ71" i="36"/>
  <c r="V69" i="36"/>
  <c r="AI69" i="36"/>
  <c r="AI68" i="36"/>
  <c r="V68" i="36"/>
  <c r="AD66" i="36"/>
  <c r="Q66" i="36"/>
  <c r="O66" i="36" a="1"/>
  <c r="O66" i="36" s="1"/>
  <c r="R65" i="36"/>
  <c r="AE65" i="36"/>
  <c r="AG63" i="36"/>
  <c r="T63" i="36"/>
  <c r="X57" i="36"/>
  <c r="AK57" i="36"/>
  <c r="R55" i="36"/>
  <c r="AE55" i="36"/>
  <c r="Z53" i="36"/>
  <c r="AM53" i="36"/>
  <c r="X53" i="36"/>
  <c r="AK52" i="36"/>
  <c r="X52" i="36"/>
  <c r="V50" i="36"/>
  <c r="AI50" i="36"/>
  <c r="T49" i="36"/>
  <c r="AG49" i="36"/>
  <c r="AH47" i="36"/>
  <c r="U47" i="36"/>
  <c r="AD45" i="36"/>
  <c r="AR45" i="36" s="1"/>
  <c r="Q45" i="36"/>
  <c r="O45" i="36" a="1"/>
  <c r="O45" i="36" s="1"/>
  <c r="AG44" i="36"/>
  <c r="T44" i="36"/>
  <c r="W33" i="36"/>
  <c r="AL104" i="36"/>
  <c r="Y104" i="36"/>
  <c r="Z122" i="36"/>
  <c r="AQ122" i="36" s="1"/>
  <c r="AM122" i="36"/>
  <c r="Z116" i="36"/>
  <c r="AM116" i="36"/>
  <c r="AG109" i="36"/>
  <c r="T109" i="36"/>
  <c r="AD103" i="36"/>
  <c r="Q103" i="36"/>
  <c r="O103" i="36" a="1"/>
  <c r="O103" i="36" s="1"/>
  <c r="AI95" i="36"/>
  <c r="V95" i="36"/>
  <c r="X90" i="36"/>
  <c r="AK90" i="36"/>
  <c r="O84" i="36" a="1"/>
  <c r="O84" i="36" s="1"/>
  <c r="Q84" i="36"/>
  <c r="AD84" i="36"/>
  <c r="AJ79" i="36"/>
  <c r="W79" i="36"/>
  <c r="X60" i="36"/>
  <c r="AK60" i="36"/>
  <c r="U124" i="36"/>
  <c r="AH124" i="36"/>
  <c r="T122" i="36"/>
  <c r="AG122" i="36"/>
  <c r="X121" i="36"/>
  <c r="AK121" i="36"/>
  <c r="Q119" i="36"/>
  <c r="O119" i="36" a="1"/>
  <c r="O119" i="36" s="1"/>
  <c r="AD119" i="36"/>
  <c r="S117" i="36"/>
  <c r="AF117" i="36"/>
  <c r="Y116" i="36"/>
  <c r="AL116" i="36"/>
  <c r="O114" i="36" a="1"/>
  <c r="O114" i="36" s="1"/>
  <c r="Q114" i="36"/>
  <c r="AD114" i="36"/>
  <c r="O113" i="36" a="1"/>
  <c r="O113" i="36" s="1"/>
  <c r="AD113" i="36"/>
  <c r="Q113" i="36"/>
  <c r="T111" i="36"/>
  <c r="AG111" i="36"/>
  <c r="U109" i="36"/>
  <c r="AH109" i="36"/>
  <c r="Z108" i="36"/>
  <c r="AM108" i="36"/>
  <c r="V106" i="36"/>
  <c r="AI106" i="36"/>
  <c r="V105" i="36"/>
  <c r="AI105" i="36"/>
  <c r="Z103" i="36"/>
  <c r="AM103" i="36"/>
  <c r="X101" i="36"/>
  <c r="AK101" i="36"/>
  <c r="V100" i="36"/>
  <c r="AI100" i="36"/>
  <c r="AH98" i="36"/>
  <c r="U98" i="36"/>
  <c r="AL97" i="36"/>
  <c r="Y97" i="36"/>
  <c r="W95" i="36"/>
  <c r="AJ95" i="36"/>
  <c r="U93" i="36"/>
  <c r="AH93" i="36"/>
  <c r="T92" i="36"/>
  <c r="AG92" i="36"/>
  <c r="S90" i="36"/>
  <c r="AF90" i="36"/>
  <c r="W89" i="36"/>
  <c r="AJ89" i="36"/>
  <c r="Y87" i="36"/>
  <c r="AL87" i="36"/>
  <c r="AD85" i="36"/>
  <c r="O85" i="36" a="1"/>
  <c r="O85" i="36" s="1"/>
  <c r="Q85" i="36"/>
  <c r="V84" i="36"/>
  <c r="AI84" i="36"/>
  <c r="U82" i="36"/>
  <c r="AH82" i="36"/>
  <c r="T81" i="36"/>
  <c r="AG81" i="36"/>
  <c r="S79" i="36"/>
  <c r="AF79" i="36"/>
  <c r="AL77" i="36"/>
  <c r="Y77" i="36"/>
  <c r="R76" i="36"/>
  <c r="AE76" i="36"/>
  <c r="Y74" i="36"/>
  <c r="AL74" i="36"/>
  <c r="O73" i="36" a="1"/>
  <c r="O73" i="36" s="1"/>
  <c r="AD73" i="36"/>
  <c r="Q73" i="36"/>
  <c r="U71" i="36"/>
  <c r="AH71" i="36"/>
  <c r="AH68" i="36"/>
  <c r="U68" i="36"/>
  <c r="AF66" i="36"/>
  <c r="S66" i="36"/>
  <c r="V65" i="36"/>
  <c r="AI65" i="36"/>
  <c r="V63" i="36"/>
  <c r="AI63" i="36"/>
  <c r="AE61" i="36"/>
  <c r="R61" i="36"/>
  <c r="AI60" i="36"/>
  <c r="V60" i="36"/>
  <c r="R58" i="36"/>
  <c r="AE58" i="36"/>
  <c r="T57" i="36"/>
  <c r="AG57" i="36"/>
  <c r="AH55" i="36"/>
  <c r="U55" i="36"/>
  <c r="AH53" i="36"/>
  <c r="U53" i="36"/>
  <c r="R52" i="36"/>
  <c r="AE52" i="36"/>
  <c r="AK50" i="36"/>
  <c r="X50" i="36"/>
  <c r="S49" i="36"/>
  <c r="AF49" i="36"/>
  <c r="Z47" i="36"/>
  <c r="AM47" i="36"/>
  <c r="AJ45" i="36"/>
  <c r="W45" i="36"/>
  <c r="AF44" i="36"/>
  <c r="S44" i="36"/>
  <c r="S42" i="36"/>
  <c r="O39" i="36" a="1"/>
  <c r="O39" i="36" s="1"/>
  <c r="Y122" i="36"/>
  <c r="AL122" i="36"/>
  <c r="X98" i="36"/>
  <c r="AK98" i="36"/>
  <c r="X61" i="36"/>
  <c r="AK61" i="36"/>
  <c r="AH121" i="36"/>
  <c r="U121" i="36"/>
  <c r="AE114" i="36"/>
  <c r="R114" i="36"/>
  <c r="T108" i="36"/>
  <c r="AG108" i="36"/>
  <c r="AH101" i="36"/>
  <c r="U101" i="36"/>
  <c r="W101" i="36"/>
  <c r="AJ100" i="36"/>
  <c r="W100" i="36"/>
  <c r="AM93" i="36"/>
  <c r="Z93" i="36"/>
  <c r="Z89" i="36"/>
  <c r="AM89" i="36"/>
  <c r="W82" i="36"/>
  <c r="AJ82" i="36"/>
  <c r="AJ58" i="36"/>
  <c r="W58" i="36"/>
  <c r="R124" i="36"/>
  <c r="AE124" i="36"/>
  <c r="U122" i="36"/>
  <c r="AH122" i="36"/>
  <c r="O120" i="36" a="1"/>
  <c r="O120" i="36" s="1"/>
  <c r="Q120" i="36"/>
  <c r="AD120" i="36"/>
  <c r="Z117" i="36"/>
  <c r="AM117" i="36"/>
  <c r="O116" i="36" a="1"/>
  <c r="O116" i="36" s="1"/>
  <c r="Q116" i="36"/>
  <c r="AD116" i="36"/>
  <c r="AR116" i="36" s="1"/>
  <c r="U114" i="36"/>
  <c r="AH114" i="36"/>
  <c r="AF124" i="36"/>
  <c r="AF112" i="36"/>
  <c r="S112" i="36"/>
  <c r="AK111" i="36"/>
  <c r="X111" i="36"/>
  <c r="O109" i="36" a="1"/>
  <c r="O109" i="36" s="1"/>
  <c r="AD109" i="36"/>
  <c r="Q109" i="36"/>
  <c r="AL108" i="36"/>
  <c r="Y108" i="36"/>
  <c r="U106" i="36"/>
  <c r="AH106" i="36"/>
  <c r="Z104" i="36"/>
  <c r="AM104" i="36"/>
  <c r="Y103" i="36"/>
  <c r="AL103" i="36"/>
  <c r="Y101" i="36"/>
  <c r="AL101" i="36"/>
  <c r="U100" i="36"/>
  <c r="AH100" i="36"/>
  <c r="T98" i="36"/>
  <c r="AG98" i="36"/>
  <c r="Z96" i="36"/>
  <c r="AM96" i="36"/>
  <c r="AK95" i="36"/>
  <c r="X95" i="36"/>
  <c r="AG93" i="36"/>
  <c r="T93" i="36"/>
  <c r="Z92" i="36"/>
  <c r="AM92" i="36"/>
  <c r="Q90" i="36"/>
  <c r="O90" i="36" a="1"/>
  <c r="O90" i="36" s="1"/>
  <c r="AD90" i="36"/>
  <c r="AK88" i="36"/>
  <c r="X88" i="36"/>
  <c r="S87" i="36"/>
  <c r="AF87" i="36"/>
  <c r="U85" i="36"/>
  <c r="AH85" i="36"/>
  <c r="R84" i="36"/>
  <c r="AE84" i="36"/>
  <c r="AE82" i="36"/>
  <c r="R82" i="36"/>
  <c r="X80" i="36"/>
  <c r="AK80" i="36"/>
  <c r="AG79" i="36"/>
  <c r="T79" i="36"/>
  <c r="AG77" i="36"/>
  <c r="T77" i="36"/>
  <c r="U76" i="36"/>
  <c r="AH76" i="36"/>
  <c r="T74" i="36"/>
  <c r="AG74" i="36"/>
  <c r="AF72" i="36"/>
  <c r="S72" i="36"/>
  <c r="AD71" i="36"/>
  <c r="O71" i="36" a="1"/>
  <c r="O71" i="36" s="1"/>
  <c r="Q71" i="36"/>
  <c r="U69" i="36"/>
  <c r="AH69" i="36"/>
  <c r="AL68" i="36"/>
  <c r="Y68" i="36"/>
  <c r="AM66" i="36"/>
  <c r="Z66" i="36"/>
  <c r="Z64" i="36"/>
  <c r="AM64" i="36"/>
  <c r="Y61" i="36"/>
  <c r="AL61" i="36"/>
  <c r="S60" i="36"/>
  <c r="AF60" i="36"/>
  <c r="O58" i="36" a="1"/>
  <c r="O58" i="36" s="1"/>
  <c r="AD58" i="36"/>
  <c r="Q58" i="36"/>
  <c r="W56" i="36"/>
  <c r="AJ56" i="36"/>
  <c r="W55" i="36"/>
  <c r="AJ55" i="36"/>
  <c r="Y53" i="36"/>
  <c r="AL53" i="36"/>
  <c r="U52" i="36"/>
  <c r="AH52" i="36"/>
  <c r="R50" i="36"/>
  <c r="AE50" i="36"/>
  <c r="S48" i="36"/>
  <c r="AF48" i="36"/>
  <c r="AK47" i="36"/>
  <c r="X47" i="36"/>
  <c r="AE45" i="36"/>
  <c r="R45" i="36"/>
  <c r="U45" i="36"/>
  <c r="AH44" i="36"/>
  <c r="U44" i="36"/>
  <c r="AL67" i="36"/>
  <c r="Y67" i="36"/>
  <c r="AH119" i="36"/>
  <c r="U119" i="36"/>
  <c r="U113" i="36"/>
  <c r="AH113" i="36"/>
  <c r="X106" i="36"/>
  <c r="AK106" i="36"/>
  <c r="Y98" i="36"/>
  <c r="AL98" i="36"/>
  <c r="W87" i="36"/>
  <c r="AJ87" i="36"/>
  <c r="W61" i="36"/>
  <c r="AJ61" i="36"/>
  <c r="V124" i="36"/>
  <c r="AI124" i="36"/>
  <c r="W122" i="36"/>
  <c r="AJ122" i="36"/>
  <c r="X120" i="36"/>
  <c r="AK120" i="36"/>
  <c r="T119" i="36"/>
  <c r="AG119" i="36"/>
  <c r="O117" i="36" a="1"/>
  <c r="O117" i="36" s="1"/>
  <c r="Q117" i="36"/>
  <c r="AD117" i="36"/>
  <c r="Z114" i="36"/>
  <c r="AM114" i="36"/>
  <c r="Y112" i="36"/>
  <c r="AL112" i="36"/>
  <c r="AD111" i="36"/>
  <c r="O111" i="36" a="1"/>
  <c r="O111" i="36" s="1"/>
  <c r="Q111" i="36"/>
  <c r="V109" i="36"/>
  <c r="AI109" i="36"/>
  <c r="AI108" i="36"/>
  <c r="V108" i="36"/>
  <c r="AE106" i="36"/>
  <c r="R106" i="36"/>
  <c r="AK104" i="36"/>
  <c r="X104" i="36"/>
  <c r="AH103" i="36"/>
  <c r="U103" i="36"/>
  <c r="V101" i="36"/>
  <c r="AI101" i="36"/>
  <c r="Z100" i="36"/>
  <c r="AM100" i="36"/>
  <c r="R98" i="36"/>
  <c r="AE98" i="36"/>
  <c r="R96" i="36"/>
  <c r="AE96" i="36"/>
  <c r="AH95" i="36"/>
  <c r="U95" i="36"/>
  <c r="AI93" i="36"/>
  <c r="V93" i="36"/>
  <c r="AF92" i="36"/>
  <c r="S92" i="36"/>
  <c r="AE90" i="36"/>
  <c r="R90" i="36"/>
  <c r="W88" i="36"/>
  <c r="AJ88" i="36"/>
  <c r="AM87" i="36"/>
  <c r="Z87" i="36"/>
  <c r="R85" i="36"/>
  <c r="AE85" i="36"/>
  <c r="AF84" i="36"/>
  <c r="S84" i="36"/>
  <c r="AF82" i="36"/>
  <c r="S82" i="36"/>
  <c r="AH80" i="36"/>
  <c r="U80" i="36"/>
  <c r="AE79" i="36"/>
  <c r="R79" i="36"/>
  <c r="V77" i="36"/>
  <c r="AI77" i="36"/>
  <c r="X76" i="36"/>
  <c r="AK76" i="36"/>
  <c r="AK74" i="36"/>
  <c r="X74" i="36"/>
  <c r="X72" i="36"/>
  <c r="AK72" i="36"/>
  <c r="S71" i="36"/>
  <c r="AF71" i="36"/>
  <c r="Z69" i="36"/>
  <c r="AM69" i="36"/>
  <c r="AJ68" i="36"/>
  <c r="W68" i="36"/>
  <c r="AL66" i="36"/>
  <c r="Y66" i="36"/>
  <c r="AK64" i="36"/>
  <c r="X64" i="36"/>
  <c r="O63" i="36" a="1"/>
  <c r="O63" i="36" s="1"/>
  <c r="AD63" i="36"/>
  <c r="Q63" i="36"/>
  <c r="S61" i="36"/>
  <c r="AF61" i="36"/>
  <c r="W60" i="36"/>
  <c r="AJ60" i="36"/>
  <c r="AK58" i="36"/>
  <c r="X58" i="36"/>
  <c r="Q56" i="36"/>
  <c r="AD56" i="36"/>
  <c r="O56" i="36" a="1"/>
  <c r="O56" i="36" s="1"/>
  <c r="T55" i="36"/>
  <c r="AG55" i="36"/>
  <c r="AE53" i="36"/>
  <c r="R53" i="36"/>
  <c r="AJ52" i="36"/>
  <c r="W52" i="36"/>
  <c r="S50" i="36"/>
  <c r="AF50" i="36"/>
  <c r="Y48" i="36"/>
  <c r="AL48" i="36"/>
  <c r="AE47" i="36"/>
  <c r="R47" i="36"/>
  <c r="X45" i="36"/>
  <c r="AK45" i="36"/>
  <c r="AL56" i="36"/>
  <c r="Y44" i="36"/>
  <c r="AL44" i="36"/>
  <c r="AD123" i="36"/>
  <c r="Q123" i="36"/>
  <c r="O123" i="36" a="1"/>
  <c r="O123" i="36" s="1"/>
  <c r="AF122" i="36"/>
  <c r="AI120" i="36"/>
  <c r="V120" i="36"/>
  <c r="R119" i="36"/>
  <c r="AE119" i="36"/>
  <c r="U117" i="36"/>
  <c r="AH117" i="36"/>
  <c r="X115" i="36"/>
  <c r="AK115" i="36"/>
  <c r="X114" i="36"/>
  <c r="AK114" i="36"/>
  <c r="S111" i="36"/>
  <c r="AF111" i="36"/>
  <c r="AL109" i="36"/>
  <c r="Y109" i="36"/>
  <c r="U107" i="36"/>
  <c r="AH107" i="36"/>
  <c r="Z106" i="36"/>
  <c r="AM106" i="36"/>
  <c r="AK103" i="36"/>
  <c r="X103" i="36"/>
  <c r="AF101" i="36"/>
  <c r="S101" i="36"/>
  <c r="AE99" i="36"/>
  <c r="R99" i="36"/>
  <c r="AF98" i="36"/>
  <c r="S98" i="36"/>
  <c r="Y96" i="36"/>
  <c r="AL96" i="36"/>
  <c r="Y95" i="36"/>
  <c r="AL95" i="36"/>
  <c r="AD93" i="36"/>
  <c r="Q93" i="36"/>
  <c r="O93" i="36" a="1"/>
  <c r="O93" i="36" s="1"/>
  <c r="AK91" i="36"/>
  <c r="X91" i="36"/>
  <c r="V90" i="36"/>
  <c r="AI90" i="36"/>
  <c r="Y88" i="36"/>
  <c r="AL88" i="36"/>
  <c r="X87" i="36"/>
  <c r="AK87" i="36"/>
  <c r="T85" i="36"/>
  <c r="AG85" i="36"/>
  <c r="Y83" i="36"/>
  <c r="AL83" i="36"/>
  <c r="V82" i="36"/>
  <c r="AI82" i="36"/>
  <c r="AG80" i="36"/>
  <c r="T80" i="36"/>
  <c r="X79" i="36"/>
  <c r="AK79" i="36"/>
  <c r="AF77" i="36"/>
  <c r="S77" i="36"/>
  <c r="U75" i="36"/>
  <c r="AH75" i="36"/>
  <c r="AE74" i="36"/>
  <c r="R74" i="36"/>
  <c r="AH72" i="36"/>
  <c r="U72" i="36"/>
  <c r="AL71" i="36"/>
  <c r="Y71" i="36"/>
  <c r="W69" i="36"/>
  <c r="AJ69" i="36"/>
  <c r="U67" i="36"/>
  <c r="AH67" i="36"/>
  <c r="V66" i="36"/>
  <c r="AI66" i="36"/>
  <c r="W64" i="36"/>
  <c r="AJ64" i="36"/>
  <c r="Y63" i="36"/>
  <c r="AL63" i="36"/>
  <c r="V61" i="36"/>
  <c r="AI61" i="36"/>
  <c r="AI59" i="36"/>
  <c r="V59" i="36"/>
  <c r="AM58" i="36"/>
  <c r="Z58" i="36"/>
  <c r="AK56" i="36"/>
  <c r="X56" i="36"/>
  <c r="Y55" i="36"/>
  <c r="AL55" i="36"/>
  <c r="V53" i="36"/>
  <c r="AI53" i="36"/>
  <c r="AI51" i="36"/>
  <c r="V51" i="36"/>
  <c r="AJ50" i="36"/>
  <c r="W50" i="36"/>
  <c r="U48" i="36"/>
  <c r="AH48" i="36"/>
  <c r="T47" i="36"/>
  <c r="AG47" i="36"/>
  <c r="Q43" i="36"/>
  <c r="AQ43" i="36" s="1"/>
  <c r="O43" i="36" a="1"/>
  <c r="O43" i="36" s="1"/>
  <c r="R40" i="36"/>
  <c r="S39" i="36"/>
  <c r="V37" i="36"/>
  <c r="Q34" i="36"/>
  <c r="AQ34" i="36" s="1"/>
  <c r="O34" i="36" a="1"/>
  <c r="O34" i="36" s="1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4" i="19"/>
  <c r="B111" i="32"/>
  <c r="A97" i="18"/>
  <c r="E15" i="5"/>
  <c r="E14" i="5"/>
  <c r="BP97" i="13"/>
  <c r="AS97" i="13"/>
  <c r="BP97" i="12"/>
  <c r="AS97" i="12"/>
  <c r="BP97" i="11"/>
  <c r="AS97" i="11"/>
  <c r="BP97" i="10"/>
  <c r="AS97" i="10"/>
  <c r="BP97" i="8"/>
  <c r="AS97" i="8"/>
  <c r="BP97" i="6"/>
  <c r="AS97" i="6"/>
  <c r="BP97" i="1"/>
  <c r="AS97" i="1"/>
  <c r="BS97" i="12"/>
  <c r="BS97" i="11"/>
  <c r="BS97" i="10"/>
  <c r="BS97" i="8"/>
  <c r="J111" i="32" a="1"/>
  <c r="BD98" i="35" l="1"/>
  <c r="BC98" i="35"/>
  <c r="BE98" i="35" s="1"/>
  <c r="BL99" i="35"/>
  <c r="BM99" i="35"/>
  <c r="AK99" i="35"/>
  <c r="AK98" i="35"/>
  <c r="AQ98" i="35"/>
  <c r="AB99" i="35"/>
  <c r="AE99" i="35"/>
  <c r="BA98" i="35"/>
  <c r="AZ98" i="35"/>
  <c r="BB98" i="35" s="1"/>
  <c r="AW98" i="35"/>
  <c r="AX98" i="35"/>
  <c r="BJ99" i="35"/>
  <c r="BI99" i="35"/>
  <c r="BK99" i="35" s="1"/>
  <c r="AN98" i="35"/>
  <c r="AH99" i="35"/>
  <c r="AR48" i="36"/>
  <c r="AQ116" i="36"/>
  <c r="AQ84" i="36"/>
  <c r="AR119" i="36"/>
  <c r="AQ119" i="36"/>
  <c r="AQ42" i="36"/>
  <c r="AQ48" i="36"/>
  <c r="AR91" i="36"/>
  <c r="AQ35" i="36"/>
  <c r="AQ63" i="36"/>
  <c r="AA39" i="36"/>
  <c r="AQ109" i="36"/>
  <c r="AR79" i="36"/>
  <c r="AQ97" i="36"/>
  <c r="AR78" i="36"/>
  <c r="AQ33" i="36"/>
  <c r="AA34" i="36"/>
  <c r="AR115" i="36"/>
  <c r="AQ45" i="36"/>
  <c r="AQ115" i="36"/>
  <c r="AQ64" i="36"/>
  <c r="AR90" i="36"/>
  <c r="AQ76" i="36"/>
  <c r="AQ37" i="36"/>
  <c r="AR88" i="36"/>
  <c r="AR76" i="36"/>
  <c r="AQ55" i="36"/>
  <c r="AQ107" i="36"/>
  <c r="AQ88" i="36"/>
  <c r="AQ36" i="36"/>
  <c r="AQ60" i="36"/>
  <c r="AQ40" i="36"/>
  <c r="AR61" i="36"/>
  <c r="AQ92" i="36"/>
  <c r="AQ123" i="36"/>
  <c r="AQ73" i="36"/>
  <c r="AR55" i="36"/>
  <c r="AQ61" i="36"/>
  <c r="AQ111" i="36"/>
  <c r="AR57" i="36"/>
  <c r="AA38" i="36"/>
  <c r="AR65" i="36"/>
  <c r="AQ41" i="36"/>
  <c r="AR111" i="36"/>
  <c r="AQ57" i="36"/>
  <c r="AQ67" i="36"/>
  <c r="AR102" i="36"/>
  <c r="AQ71" i="36"/>
  <c r="AR84" i="36"/>
  <c r="AR63" i="36"/>
  <c r="AR58" i="36"/>
  <c r="AR51" i="36"/>
  <c r="AR93" i="36"/>
  <c r="AQ51" i="36"/>
  <c r="AR123" i="36"/>
  <c r="AQ85" i="36"/>
  <c r="AR85" i="36"/>
  <c r="AQ113" i="36"/>
  <c r="AQ78" i="36"/>
  <c r="AQ99" i="36"/>
  <c r="AA42" i="36"/>
  <c r="AQ80" i="36"/>
  <c r="AR113" i="36"/>
  <c r="AR106" i="36"/>
  <c r="AA40" i="36"/>
  <c r="AR70" i="36"/>
  <c r="AQ46" i="36"/>
  <c r="AQ52" i="36"/>
  <c r="AR46" i="36"/>
  <c r="AQ53" i="36"/>
  <c r="AR69" i="36"/>
  <c r="AR114" i="36"/>
  <c r="AQ66" i="36"/>
  <c r="AQ105" i="36"/>
  <c r="AQ98" i="36"/>
  <c r="AR53" i="36"/>
  <c r="AA35" i="36"/>
  <c r="AR50" i="36"/>
  <c r="AR105" i="36"/>
  <c r="AQ121" i="36"/>
  <c r="AQ50" i="36"/>
  <c r="AR98" i="36"/>
  <c r="AN99" i="36"/>
  <c r="AA99" i="36"/>
  <c r="AR80" i="36"/>
  <c r="AQ101" i="36"/>
  <c r="AN98" i="36"/>
  <c r="AA98" i="36"/>
  <c r="AN102" i="36"/>
  <c r="AA102" i="36"/>
  <c r="AA111" i="36"/>
  <c r="AN111" i="36"/>
  <c r="AR95" i="36"/>
  <c r="AR121" i="36"/>
  <c r="AQ102" i="36"/>
  <c r="AN83" i="36"/>
  <c r="AA83" i="36"/>
  <c r="AQ94" i="36"/>
  <c r="AR118" i="36"/>
  <c r="AQ69" i="36"/>
  <c r="AQ87" i="36"/>
  <c r="AN100" i="36"/>
  <c r="AA100" i="36"/>
  <c r="AN59" i="36"/>
  <c r="AA59" i="36"/>
  <c r="AQ83" i="36"/>
  <c r="AR94" i="36"/>
  <c r="AQ118" i="36"/>
  <c r="AN69" i="36"/>
  <c r="AA69" i="36"/>
  <c r="AN80" i="36"/>
  <c r="AA80" i="36"/>
  <c r="AN88" i="36"/>
  <c r="AA88" i="36"/>
  <c r="AQ44" i="36"/>
  <c r="AQ58" i="36"/>
  <c r="AN71" i="36"/>
  <c r="AA71" i="36"/>
  <c r="AR120" i="36"/>
  <c r="AR71" i="36"/>
  <c r="AN122" i="36"/>
  <c r="AA122" i="36"/>
  <c r="AR87" i="36"/>
  <c r="AQ100" i="36"/>
  <c r="AR108" i="36"/>
  <c r="AQ91" i="36"/>
  <c r="AQ38" i="36"/>
  <c r="AA54" i="36"/>
  <c r="AN54" i="36"/>
  <c r="AR59" i="36"/>
  <c r="AR83" i="36"/>
  <c r="AN118" i="36"/>
  <c r="AA118" i="36"/>
  <c r="AN61" i="36"/>
  <c r="AA61" i="36"/>
  <c r="AN93" i="36"/>
  <c r="AA93" i="36"/>
  <c r="AQ120" i="36"/>
  <c r="AN84" i="36"/>
  <c r="AA84" i="36"/>
  <c r="AR122" i="36"/>
  <c r="AA87" i="36"/>
  <c r="AN87" i="36"/>
  <c r="AR100" i="36"/>
  <c r="AA47" i="36"/>
  <c r="AN47" i="36"/>
  <c r="AQ108" i="36"/>
  <c r="AA91" i="36"/>
  <c r="AN91" i="36"/>
  <c r="AQ39" i="36"/>
  <c r="AR54" i="36"/>
  <c r="AQ59" i="36"/>
  <c r="AR74" i="36"/>
  <c r="AR109" i="36"/>
  <c r="AN96" i="36"/>
  <c r="AA96" i="36"/>
  <c r="AA66" i="36"/>
  <c r="AN66" i="36"/>
  <c r="AN65" i="36"/>
  <c r="AA65" i="36"/>
  <c r="AA114" i="36"/>
  <c r="AN114" i="36"/>
  <c r="AA63" i="36"/>
  <c r="AN63" i="36"/>
  <c r="AA58" i="36"/>
  <c r="AN58" i="36"/>
  <c r="AN120" i="36"/>
  <c r="AA120" i="36"/>
  <c r="AQ47" i="36"/>
  <c r="AA108" i="36"/>
  <c r="AN108" i="36"/>
  <c r="AR124" i="36"/>
  <c r="AQ54" i="36"/>
  <c r="AQ82" i="36"/>
  <c r="AR77" i="36"/>
  <c r="AQ74" i="36"/>
  <c r="AR110" i="36"/>
  <c r="AA52" i="36"/>
  <c r="AN52" i="36"/>
  <c r="AN105" i="36"/>
  <c r="AA105" i="36"/>
  <c r="AA121" i="36"/>
  <c r="AN121" i="36"/>
  <c r="AA94" i="36"/>
  <c r="AN94" i="36"/>
  <c r="AA123" i="36"/>
  <c r="AN123" i="36"/>
  <c r="AQ114" i="36"/>
  <c r="AA109" i="36"/>
  <c r="AN109" i="36"/>
  <c r="AA119" i="36"/>
  <c r="AN119" i="36"/>
  <c r="AN97" i="36"/>
  <c r="AA97" i="36"/>
  <c r="AA79" i="36"/>
  <c r="AN79" i="36"/>
  <c r="AR47" i="36"/>
  <c r="AN48" i="36"/>
  <c r="AA48" i="36"/>
  <c r="AQ124" i="36"/>
  <c r="AN81" i="36"/>
  <c r="AA81" i="36"/>
  <c r="AR82" i="36"/>
  <c r="AQ77" i="36"/>
  <c r="AQ75" i="36"/>
  <c r="AQ110" i="36"/>
  <c r="AN44" i="36"/>
  <c r="AA44" i="36"/>
  <c r="AN116" i="36"/>
  <c r="AA116" i="36"/>
  <c r="AR66" i="36"/>
  <c r="AR117" i="36"/>
  <c r="AR97" i="36"/>
  <c r="AA115" i="36"/>
  <c r="AN115" i="36"/>
  <c r="AN74" i="36"/>
  <c r="AA74" i="36"/>
  <c r="AR68" i="36"/>
  <c r="AN49" i="36"/>
  <c r="AA49" i="36"/>
  <c r="AN124" i="36"/>
  <c r="AA124" i="36"/>
  <c r="AQ81" i="36"/>
  <c r="AR72" i="36"/>
  <c r="AA82" i="36"/>
  <c r="AN82" i="36"/>
  <c r="AN77" i="36"/>
  <c r="AA77" i="36"/>
  <c r="AA75" i="36"/>
  <c r="AN75" i="36"/>
  <c r="AA110" i="36"/>
  <c r="AN110" i="36"/>
  <c r="AA60" i="36"/>
  <c r="AN60" i="36"/>
  <c r="AA43" i="36"/>
  <c r="AQ117" i="36"/>
  <c r="AR73" i="36"/>
  <c r="AN45" i="36"/>
  <c r="AA45" i="36"/>
  <c r="AQ68" i="36"/>
  <c r="AQ79" i="36"/>
  <c r="AN62" i="36"/>
  <c r="AA62" i="36"/>
  <c r="AA51" i="36"/>
  <c r="AN51" i="36"/>
  <c r="AR49" i="36"/>
  <c r="AN104" i="36"/>
  <c r="AA104" i="36"/>
  <c r="AA41" i="36"/>
  <c r="AR81" i="36"/>
  <c r="AQ72" i="36"/>
  <c r="AR75" i="36"/>
  <c r="AR112" i="36"/>
  <c r="AN117" i="36"/>
  <c r="AA117" i="36"/>
  <c r="AN73" i="36"/>
  <c r="AA73" i="36"/>
  <c r="AA85" i="36"/>
  <c r="AN85" i="36"/>
  <c r="AA103" i="36"/>
  <c r="AN103" i="36"/>
  <c r="AA68" i="36"/>
  <c r="AN68" i="36"/>
  <c r="AQ62" i="36"/>
  <c r="AR89" i="36"/>
  <c r="AQ49" i="36"/>
  <c r="AQ104" i="36"/>
  <c r="AA72" i="36"/>
  <c r="AN72" i="36"/>
  <c r="AR86" i="36"/>
  <c r="AN64" i="36"/>
  <c r="AA64" i="36"/>
  <c r="AQ112" i="36"/>
  <c r="AA113" i="36"/>
  <c r="AN113" i="36"/>
  <c r="AA101" i="36"/>
  <c r="AN101" i="36"/>
  <c r="AA70" i="36"/>
  <c r="AN70" i="36"/>
  <c r="AR101" i="36"/>
  <c r="AA53" i="36"/>
  <c r="AN53" i="36"/>
  <c r="AN56" i="36"/>
  <c r="AA56" i="36"/>
  <c r="AQ103" i="36"/>
  <c r="AR62" i="36"/>
  <c r="AN67" i="36"/>
  <c r="AA67" i="36"/>
  <c r="AA36" i="36"/>
  <c r="AA78" i="36"/>
  <c r="AN78" i="36"/>
  <c r="AA89" i="36"/>
  <c r="AN89" i="36"/>
  <c r="AN92" i="36"/>
  <c r="AA92" i="36"/>
  <c r="AR104" i="36"/>
  <c r="AQ86" i="36"/>
  <c r="AR64" i="36"/>
  <c r="AA112" i="36"/>
  <c r="AN112" i="36"/>
  <c r="AA55" i="36"/>
  <c r="AN55" i="36"/>
  <c r="AR56" i="36"/>
  <c r="AR103" i="36"/>
  <c r="AN76" i="36"/>
  <c r="AA76" i="36"/>
  <c r="AQ90" i="36"/>
  <c r="AA107" i="36"/>
  <c r="AN107" i="36"/>
  <c r="AN95" i="36"/>
  <c r="AA95" i="36"/>
  <c r="AQ106" i="36"/>
  <c r="AR67" i="36"/>
  <c r="AQ65" i="36"/>
  <c r="AQ89" i="36"/>
  <c r="AA33" i="36"/>
  <c r="AR92" i="36"/>
  <c r="AR96" i="36"/>
  <c r="AA86" i="36"/>
  <c r="AN86" i="36"/>
  <c r="AN50" i="36"/>
  <c r="AA50" i="36"/>
  <c r="AN57" i="36"/>
  <c r="AA57" i="36"/>
  <c r="AQ93" i="36"/>
  <c r="AQ56" i="36"/>
  <c r="AA90" i="36"/>
  <c r="AN90" i="36"/>
  <c r="AR107" i="36"/>
  <c r="AR60" i="36"/>
  <c r="AQ95" i="36"/>
  <c r="AA106" i="36"/>
  <c r="AN106" i="36"/>
  <c r="AR52" i="36"/>
  <c r="AR44" i="36"/>
  <c r="AQ70" i="36"/>
  <c r="AA46" i="36"/>
  <c r="AN46" i="36"/>
  <c r="AQ96" i="36"/>
  <c r="AR99" i="36"/>
  <c r="AA37" i="36"/>
  <c r="J111" i="32"/>
  <c r="D124" i="16"/>
  <c r="AS124" i="16" s="1"/>
  <c r="D124" i="15"/>
  <c r="AS124" i="15" s="1"/>
  <c r="D124" i="14"/>
  <c r="AS124" i="14" s="1"/>
  <c r="D124" i="5"/>
  <c r="AS124" i="5" s="1"/>
  <c r="W97" i="1"/>
  <c r="AT98" i="1" s="1"/>
  <c r="U97" i="1"/>
  <c r="AR98" i="1" s="1"/>
  <c r="S97" i="1"/>
  <c r="R97" i="1"/>
  <c r="AO98" i="1" s="1"/>
  <c r="T97" i="1"/>
  <c r="AQ98" i="1" s="1"/>
  <c r="A97" i="23"/>
  <c r="G111" i="32" a="1"/>
  <c r="I111" i="32" a="1"/>
  <c r="D111" i="32" a="1"/>
  <c r="H111" i="32" a="1"/>
  <c r="F111" i="32" a="1"/>
  <c r="E111" i="32" a="1"/>
  <c r="BJ98" i="35" l="1"/>
  <c r="BI98" i="35"/>
  <c r="AY98" i="35"/>
  <c r="BA99" i="35"/>
  <c r="AZ99" i="35"/>
  <c r="BB99" i="35" s="1"/>
  <c r="AW99" i="35"/>
  <c r="AY99" i="35" s="1"/>
  <c r="AX99" i="35"/>
  <c r="BM98" i="35"/>
  <c r="BL98" i="35"/>
  <c r="BN98" i="35" s="1"/>
  <c r="BF98" i="35"/>
  <c r="BG98" i="35"/>
  <c r="BG99" i="35"/>
  <c r="BF99" i="35"/>
  <c r="BH99" i="35" s="1"/>
  <c r="BN99" i="35"/>
  <c r="BC99" i="35"/>
  <c r="BD99" i="35"/>
  <c r="C96" i="35"/>
  <c r="Y97" i="35" s="1"/>
  <c r="AT97" i="35" s="1"/>
  <c r="AP98" i="1"/>
  <c r="AB97" i="23"/>
  <c r="B98" i="33" s="1"/>
  <c r="F98" i="33" s="1"/>
  <c r="J98" i="33" s="1"/>
  <c r="AH97" i="23"/>
  <c r="BI97" i="23" s="1"/>
  <c r="C111" i="32"/>
  <c r="AC111" i="32" s="1"/>
  <c r="A97" i="26"/>
  <c r="G111" i="32"/>
  <c r="H111" i="32"/>
  <c r="F111" i="32"/>
  <c r="E111" i="32"/>
  <c r="D111" i="32"/>
  <c r="I111" i="32"/>
  <c r="B96" i="20"/>
  <c r="AL96" i="20" s="1"/>
  <c r="AX96" i="20" s="1"/>
  <c r="B96" i="22"/>
  <c r="B97" i="18"/>
  <c r="CG97" i="18" s="1"/>
  <c r="CS97" i="18" s="1"/>
  <c r="B96" i="19"/>
  <c r="AL96" i="19" s="1"/>
  <c r="AY96" i="19" s="1"/>
  <c r="BS97" i="13"/>
  <c r="D124" i="17"/>
  <c r="AS124" i="17" s="1"/>
  <c r="BS97" i="6"/>
  <c r="D124" i="4"/>
  <c r="AS124" i="4" s="1"/>
  <c r="BK98" i="35" l="1"/>
  <c r="BE99" i="35"/>
  <c r="BH98" i="35"/>
  <c r="AU97" i="35"/>
  <c r="AV97" i="35" s="1"/>
  <c r="V97" i="26"/>
  <c r="X98" i="33" s="1"/>
  <c r="R97" i="26"/>
  <c r="U98" i="33" s="1"/>
  <c r="I97" i="26"/>
  <c r="U97" i="26" l="1"/>
  <c r="B110" i="32" l="1"/>
  <c r="A96" i="18"/>
  <c r="BP96" i="13"/>
  <c r="AS96" i="13"/>
  <c r="BP96" i="12"/>
  <c r="AS96" i="12"/>
  <c r="BP96" i="11"/>
  <c r="AS96" i="11"/>
  <c r="BP96" i="10"/>
  <c r="AS96" i="10"/>
  <c r="BP96" i="8"/>
  <c r="AS96" i="8"/>
  <c r="BP96" i="6"/>
  <c r="AS96" i="6"/>
  <c r="AN97" i="13"/>
  <c r="AL97" i="13"/>
  <c r="Y97" i="13"/>
  <c r="AB124" i="17" s="1"/>
  <c r="AG96" i="19" s="1"/>
  <c r="AN97" i="8"/>
  <c r="AL97" i="8"/>
  <c r="AN97" i="10"/>
  <c r="AL97" i="10"/>
  <c r="AN97" i="11"/>
  <c r="AL97" i="11"/>
  <c r="AN97" i="12"/>
  <c r="AL97" i="12"/>
  <c r="Y97" i="12"/>
  <c r="AB124" i="16" s="1"/>
  <c r="AB96" i="19" s="1"/>
  <c r="BS96" i="12"/>
  <c r="Y97" i="11"/>
  <c r="AB124" i="15" s="1"/>
  <c r="W96" i="19" s="1"/>
  <c r="Y97" i="10"/>
  <c r="AB124" i="14" s="1"/>
  <c r="R96" i="19" s="1"/>
  <c r="BS96" i="10"/>
  <c r="Y97" i="8"/>
  <c r="AB124" i="5" s="1"/>
  <c r="M96" i="19" s="1"/>
  <c r="BS96" i="8"/>
  <c r="AN97" i="6"/>
  <c r="AL97" i="6"/>
  <c r="Y97" i="6"/>
  <c r="AB124" i="4" s="1"/>
  <c r="H96" i="19" s="1"/>
  <c r="BS96" i="11" l="1"/>
  <c r="D123" i="15"/>
  <c r="AS123" i="15" s="1"/>
  <c r="AH97" i="13"/>
  <c r="AI97" i="13"/>
  <c r="AJ97" i="13"/>
  <c r="AK97" i="13"/>
  <c r="Z97" i="13"/>
  <c r="AA97" i="13"/>
  <c r="AB97" i="13"/>
  <c r="AC97" i="13"/>
  <c r="AD97" i="13"/>
  <c r="AE97" i="13"/>
  <c r="AF97" i="13"/>
  <c r="AG97" i="13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Z97" i="11"/>
  <c r="AA97" i="11"/>
  <c r="AB97" i="11"/>
  <c r="AK97" i="11"/>
  <c r="AC97" i="11"/>
  <c r="AE97" i="11"/>
  <c r="AF97" i="11"/>
  <c r="AG97" i="11"/>
  <c r="AD97" i="11"/>
  <c r="AH97" i="11"/>
  <c r="AI97" i="11"/>
  <c r="AJ97" i="11"/>
  <c r="AI97" i="10"/>
  <c r="AK97" i="10"/>
  <c r="AJ97" i="10"/>
  <c r="AA97" i="10"/>
  <c r="Z97" i="10"/>
  <c r="AB97" i="10"/>
  <c r="AC97" i="10"/>
  <c r="AF97" i="10"/>
  <c r="AD97" i="10"/>
  <c r="AG97" i="10"/>
  <c r="AE97" i="10"/>
  <c r="AH97" i="10"/>
  <c r="AI97" i="8"/>
  <c r="AG97" i="8"/>
  <c r="AJ97" i="8"/>
  <c r="AK97" i="8"/>
  <c r="AH97" i="8"/>
  <c r="AE97" i="8"/>
  <c r="Z97" i="8"/>
  <c r="AF97" i="8"/>
  <c r="AA97" i="8"/>
  <c r="AB97" i="8"/>
  <c r="AC97" i="8"/>
  <c r="AD97" i="8"/>
  <c r="AI97" i="6"/>
  <c r="AJ97" i="6"/>
  <c r="AK97" i="6"/>
  <c r="AB97" i="6"/>
  <c r="AD97" i="6"/>
  <c r="AG97" i="6"/>
  <c r="AH97" i="6"/>
  <c r="Z97" i="6"/>
  <c r="AA97" i="6"/>
  <c r="AC97" i="6"/>
  <c r="AE97" i="6"/>
  <c r="AF97" i="6"/>
  <c r="D123" i="16"/>
  <c r="AS123" i="16" s="1"/>
  <c r="D123" i="14"/>
  <c r="AS123" i="14" s="1"/>
  <c r="D123" i="5"/>
  <c r="AS123" i="5" s="1"/>
  <c r="AM97" i="13"/>
  <c r="AM97" i="12"/>
  <c r="AM97" i="11"/>
  <c r="AM97" i="10"/>
  <c r="AM97" i="8"/>
  <c r="AM97" i="6"/>
  <c r="E110" i="32" a="1"/>
  <c r="G110" i="32" a="1"/>
  <c r="D110" i="32" a="1"/>
  <c r="I110" i="32" a="1"/>
  <c r="F110" i="32" a="1"/>
  <c r="H110" i="32" a="1"/>
  <c r="H110" i="32" l="1"/>
  <c r="I110" i="32"/>
  <c r="G110" i="32"/>
  <c r="F110" i="32"/>
  <c r="E110" i="32"/>
  <c r="D110" i="32"/>
  <c r="BS96" i="13"/>
  <c r="D123" i="17"/>
  <c r="AS123" i="17" s="1"/>
  <c r="BS96" i="6"/>
  <c r="D123" i="4"/>
  <c r="AS123" i="4" s="1"/>
  <c r="V96" i="26" l="1"/>
  <c r="X97" i="33" s="1"/>
  <c r="BP96" i="1" l="1"/>
  <c r="AS96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A97" i="1"/>
  <c r="Z97" i="1"/>
  <c r="Y97" i="1"/>
  <c r="AB124" i="36" s="1"/>
  <c r="A96" i="23"/>
  <c r="U4" i="26"/>
  <c r="B5" i="33"/>
  <c r="M18" i="32"/>
  <c r="N18" i="32" s="1"/>
  <c r="O18" i="32" s="1"/>
  <c r="P18" i="32" s="1"/>
  <c r="Q18" i="32" s="1"/>
  <c r="R18" i="32" s="1"/>
  <c r="S18" i="32" s="1"/>
  <c r="T18" i="32" s="1"/>
  <c r="U18" i="32" s="1"/>
  <c r="B20" i="32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M13" i="32"/>
  <c r="C13" i="32" s="1"/>
  <c r="M12" i="32"/>
  <c r="C12" i="32" s="1"/>
  <c r="M11" i="32"/>
  <c r="C11" i="32" s="1"/>
  <c r="M10" i="32"/>
  <c r="C10" i="32" s="1"/>
  <c r="M9" i="32"/>
  <c r="C9" i="32" s="1"/>
  <c r="M8" i="32"/>
  <c r="C8" i="32" s="1"/>
  <c r="M7" i="32"/>
  <c r="C7" i="32" s="1"/>
  <c r="M6" i="32"/>
  <c r="C6" i="32" s="1"/>
  <c r="M5" i="32"/>
  <c r="C5" i="32" s="1"/>
  <c r="M4" i="32"/>
  <c r="C4" i="32" s="1"/>
  <c r="M3" i="32"/>
  <c r="C3" i="32" s="1"/>
  <c r="A9" i="29"/>
  <c r="A13" i="29" s="1"/>
  <c r="H4" i="29"/>
  <c r="H8" i="29" s="1"/>
  <c r="G4" i="29"/>
  <c r="G8" i="29" s="1"/>
  <c r="F4" i="29"/>
  <c r="F8" i="29" s="1"/>
  <c r="E4" i="29"/>
  <c r="E8" i="29" s="1"/>
  <c r="D4" i="29"/>
  <c r="D8" i="29" s="1"/>
  <c r="D20" i="29" s="1"/>
  <c r="C4" i="29"/>
  <c r="C8" i="29" s="1"/>
  <c r="C20" i="29" s="1"/>
  <c r="A4" i="29"/>
  <c r="A8" i="29" s="1"/>
  <c r="R4" i="26"/>
  <c r="J110" i="32" a="1"/>
  <c r="U96" i="1" l="1"/>
  <c r="AR97" i="1" s="1"/>
  <c r="AB97" i="1"/>
  <c r="AH96" i="23"/>
  <c r="BI96" i="23" s="1"/>
  <c r="AB96" i="23"/>
  <c r="B97" i="33" s="1"/>
  <c r="F97" i="33" s="1"/>
  <c r="J97" i="33" s="1"/>
  <c r="C110" i="32"/>
  <c r="AC110" i="32" s="1"/>
  <c r="A96" i="26"/>
  <c r="J110" i="32"/>
  <c r="B95" i="20"/>
  <c r="AL95" i="20" s="1"/>
  <c r="AX95" i="20" s="1"/>
  <c r="B95" i="22"/>
  <c r="B96" i="18"/>
  <c r="CG96" i="18" s="1"/>
  <c r="CS96" i="18" s="1"/>
  <c r="B95" i="19"/>
  <c r="AL95" i="19" s="1"/>
  <c r="AY95" i="19" s="1"/>
  <c r="S96" i="1"/>
  <c r="R96" i="1"/>
  <c r="AO97" i="1" s="1"/>
  <c r="T96" i="1"/>
  <c r="AQ97" i="1" s="1"/>
  <c r="W96" i="1"/>
  <c r="AT97" i="1" s="1"/>
  <c r="E20" i="29"/>
  <c r="E12" i="29"/>
  <c r="E24" i="29" s="1"/>
  <c r="A20" i="29"/>
  <c r="A12" i="29"/>
  <c r="A24" i="29" s="1"/>
  <c r="F20" i="29"/>
  <c r="F12" i="29"/>
  <c r="F24" i="29" s="1"/>
  <c r="G20" i="29"/>
  <c r="G12" i="29"/>
  <c r="G24" i="29" s="1"/>
  <c r="H20" i="29"/>
  <c r="H12" i="29"/>
  <c r="H24" i="29" s="1"/>
  <c r="C12" i="29"/>
  <c r="C24" i="29" s="1"/>
  <c r="D12" i="29"/>
  <c r="D24" i="29" s="1"/>
  <c r="AN96" i="1"/>
  <c r="AM96" i="1"/>
  <c r="AL96" i="1"/>
  <c r="AP97" i="1" l="1"/>
  <c r="C95" i="35"/>
  <c r="R96" i="26"/>
  <c r="I96" i="26"/>
  <c r="Y96" i="35" l="1"/>
  <c r="U96" i="26"/>
  <c r="U97" i="33"/>
  <c r="AU96" i="35" l="1"/>
  <c r="AT96" i="35"/>
  <c r="BK97" i="1"/>
  <c r="BJ97" i="1"/>
  <c r="BI97" i="1"/>
  <c r="BK96" i="1"/>
  <c r="BJ96" i="1"/>
  <c r="BI96" i="1"/>
  <c r="AV96" i="35" l="1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O4" i="26"/>
  <c r="I4" i="26"/>
  <c r="G4" i="26"/>
  <c r="F4" i="26"/>
  <c r="N4" i="26" s="1"/>
  <c r="E4" i="26"/>
  <c r="M4" i="26" s="1"/>
  <c r="D4" i="26"/>
  <c r="L4" i="26" s="1"/>
  <c r="C4" i="26"/>
  <c r="K4" i="26" s="1"/>
  <c r="B4" i="26"/>
  <c r="J4" i="26" s="1"/>
  <c r="A4" i="26"/>
  <c r="AU4" i="23"/>
  <c r="AV4" i="23" s="1"/>
  <c r="AW4" i="23" s="1"/>
  <c r="AX4" i="23" s="1"/>
  <c r="AY4" i="23" s="1"/>
  <c r="AZ4" i="23" s="1"/>
  <c r="BA4" i="23" s="1"/>
  <c r="BB4" i="23" s="1"/>
  <c r="BC4" i="23" s="1"/>
  <c r="AH4" i="23"/>
  <c r="N4" i="23"/>
  <c r="O4" i="23" s="1"/>
  <c r="P4" i="23" s="1"/>
  <c r="Q4" i="23" s="1"/>
  <c r="R4" i="23" s="1"/>
  <c r="S4" i="23" s="1"/>
  <c r="T4" i="23" s="1"/>
  <c r="U4" i="23" s="1"/>
  <c r="V4" i="23" s="1"/>
  <c r="A4" i="23"/>
  <c r="B3" i="22"/>
  <c r="BR2" i="20"/>
  <c r="BR3" i="20"/>
  <c r="BQ3" i="20"/>
  <c r="BP3" i="20"/>
  <c r="BO3" i="20"/>
  <c r="BN3" i="20"/>
  <c r="BM3" i="20"/>
  <c r="BL3" i="20"/>
  <c r="A6" i="21" l="1"/>
  <c r="CV4" i="21"/>
  <c r="CW4" i="21" s="1"/>
  <c r="CX4" i="21" s="1"/>
  <c r="CY4" i="21" s="1"/>
  <c r="CZ4" i="21" s="1"/>
  <c r="DA4" i="21" s="1"/>
  <c r="DB4" i="21" s="1"/>
  <c r="DC4" i="21" s="1"/>
  <c r="DD4" i="21" s="1"/>
  <c r="CI4" i="21"/>
  <c r="CJ4" i="21" s="1"/>
  <c r="CK4" i="21" s="1"/>
  <c r="CL4" i="21" s="1"/>
  <c r="CM4" i="21" s="1"/>
  <c r="CN4" i="21" s="1"/>
  <c r="CO4" i="21" s="1"/>
  <c r="CP4" i="21" s="1"/>
  <c r="CQ4" i="21" s="1"/>
  <c r="BW4" i="21"/>
  <c r="BX4" i="21" s="1"/>
  <c r="BY4" i="21" s="1"/>
  <c r="BZ4" i="21" s="1"/>
  <c r="CA4" i="21" s="1"/>
  <c r="CB4" i="21" s="1"/>
  <c r="CC4" i="21" s="1"/>
  <c r="CD4" i="21" s="1"/>
  <c r="CE4" i="21" s="1"/>
  <c r="CV2" i="21"/>
  <c r="CW2" i="21" s="1"/>
  <c r="CI2" i="21"/>
  <c r="BX2" i="21"/>
  <c r="BW2" i="21"/>
  <c r="BO1" i="21"/>
  <c r="BP1" i="21" s="1"/>
  <c r="BQ1" i="21" s="1"/>
  <c r="BH1" i="21"/>
  <c r="BA1" i="21"/>
  <c r="AT1" i="21"/>
  <c r="AM1" i="21"/>
  <c r="AF1" i="21"/>
  <c r="Y1" i="21"/>
  <c r="R1" i="21"/>
  <c r="D1" i="21"/>
  <c r="E1" i="21" s="1"/>
  <c r="BJ23" i="23" l="1"/>
  <c r="BJ22" i="23"/>
  <c r="C2" i="22"/>
  <c r="BL2" i="20"/>
  <c r="BY2" i="21"/>
  <c r="BR1" i="21"/>
  <c r="BZ2" i="21"/>
  <c r="CX2" i="21"/>
  <c r="F1" i="21"/>
  <c r="BI1" i="21"/>
  <c r="AN1" i="21"/>
  <c r="S1" i="21"/>
  <c r="A7" i="21"/>
  <c r="CJ2" i="21"/>
  <c r="AU1" i="21"/>
  <c r="Z1" i="21"/>
  <c r="BB1" i="21"/>
  <c r="AG1" i="21"/>
  <c r="K2" i="22" l="1"/>
  <c r="S2" i="22" s="1"/>
  <c r="BJ20" i="23"/>
  <c r="BJ21" i="23"/>
  <c r="BJ18" i="23"/>
  <c r="BJ25" i="23"/>
  <c r="BJ19" i="23"/>
  <c r="BJ28" i="23"/>
  <c r="BJ24" i="23"/>
  <c r="BJ26" i="23"/>
  <c r="BJ27" i="23"/>
  <c r="CY2" i="21"/>
  <c r="AA1" i="21"/>
  <c r="BS1" i="21"/>
  <c r="AV1" i="21"/>
  <c r="CA2" i="21"/>
  <c r="CK2" i="21"/>
  <c r="T1" i="21"/>
  <c r="BJ1" i="21"/>
  <c r="AH1" i="21"/>
  <c r="AO1" i="21"/>
  <c r="A8" i="21"/>
  <c r="BC1" i="21"/>
  <c r="G1" i="21"/>
  <c r="U1" i="21" l="1"/>
  <c r="CB2" i="21"/>
  <c r="AB1" i="21"/>
  <c r="AP1" i="21"/>
  <c r="BD1" i="21"/>
  <c r="AW1" i="21"/>
  <c r="A9" i="21"/>
  <c r="CZ2" i="21"/>
  <c r="H1" i="21"/>
  <c r="AI1" i="21"/>
  <c r="BK1" i="21"/>
  <c r="CL2" i="21"/>
  <c r="BL1" i="21" l="1"/>
  <c r="DA2" i="21"/>
  <c r="V1" i="21"/>
  <c r="AC1" i="21"/>
  <c r="CM2" i="21"/>
  <c r="AJ1" i="21"/>
  <c r="AX1" i="21"/>
  <c r="BE1" i="21"/>
  <c r="AQ1" i="21"/>
  <c r="A10" i="21"/>
  <c r="CC2" i="21"/>
  <c r="CN2" i="21" l="1"/>
  <c r="CD2" i="21"/>
  <c r="A11" i="21"/>
  <c r="DB2" i="21"/>
  <c r="A12" i="21" l="1"/>
  <c r="DC2" i="21"/>
  <c r="CO2" i="21"/>
  <c r="CE2" i="21"/>
  <c r="CP2" i="21" l="1"/>
  <c r="A13" i="21"/>
  <c r="DD2" i="21"/>
  <c r="A14" i="21" l="1"/>
  <c r="CQ2" i="21"/>
  <c r="A15" i="21" l="1"/>
  <c r="A16" i="21" l="1"/>
  <c r="A17" i="21" l="1"/>
  <c r="A18" i="21" l="1"/>
  <c r="A19" i="21" l="1"/>
  <c r="A20" i="21" l="1"/>
  <c r="A21" i="21" l="1"/>
  <c r="A22" i="21" l="1"/>
  <c r="A23" i="21" l="1"/>
  <c r="A24" i="21" l="1"/>
  <c r="A25" i="21" l="1"/>
  <c r="A26" i="21" l="1"/>
  <c r="A27" i="21" l="1"/>
  <c r="A28" i="21" l="1"/>
  <c r="A29" i="21" l="1"/>
  <c r="A30" i="21" l="1"/>
  <c r="A31" i="21" l="1"/>
  <c r="A32" i="21" l="1"/>
  <c r="A33" i="21" l="1"/>
  <c r="A34" i="21" l="1"/>
  <c r="A35" i="21" l="1"/>
  <c r="A36" i="21" l="1"/>
  <c r="A37" i="21" l="1"/>
  <c r="A38" i="21" l="1"/>
  <c r="A39" i="21" l="1"/>
  <c r="A40" i="21" l="1"/>
  <c r="A41" i="21" l="1"/>
  <c r="A42" i="21" l="1"/>
  <c r="A43" i="21" l="1"/>
  <c r="A44" i="21" l="1"/>
  <c r="A45" i="21" l="1"/>
  <c r="A46" i="21" l="1"/>
  <c r="A47" i="21" l="1"/>
  <c r="A48" i="21" l="1"/>
  <c r="A49" i="21" l="1"/>
  <c r="A50" i="21" l="1"/>
  <c r="A51" i="21" l="1"/>
  <c r="A52" i="21" l="1"/>
  <c r="A53" i="21" l="1"/>
  <c r="A54" i="21" l="1"/>
  <c r="A55" i="21" l="1"/>
  <c r="A56" i="21" l="1"/>
  <c r="A57" i="21" l="1"/>
  <c r="A58" i="21" l="1"/>
  <c r="A59" i="21" l="1"/>
  <c r="A60" i="21" l="1"/>
  <c r="A61" i="21" l="1"/>
  <c r="A62" i="21" l="1"/>
  <c r="A63" i="21" l="1"/>
  <c r="A64" i="21" l="1"/>
  <c r="A65" i="21" l="1"/>
  <c r="A66" i="21" l="1"/>
  <c r="A67" i="21" l="1"/>
  <c r="A68" i="21" l="1"/>
  <c r="A69" i="21" l="1"/>
  <c r="A70" i="21" l="1"/>
  <c r="A71" i="21" l="1"/>
  <c r="A72" i="21" l="1"/>
  <c r="A73" i="21" l="1"/>
  <c r="A74" i="21" l="1"/>
  <c r="A75" i="21" l="1"/>
  <c r="A76" i="21" l="1"/>
  <c r="A77" i="21" l="1"/>
  <c r="A78" i="21" l="1"/>
  <c r="A79" i="21" l="1"/>
  <c r="A80" i="21" l="1"/>
  <c r="A81" i="21" l="1"/>
  <c r="A82" i="21" l="1"/>
  <c r="A83" i="21" l="1"/>
  <c r="A84" i="21" l="1"/>
  <c r="A85" i="21" l="1"/>
  <c r="A86" i="21" l="1"/>
  <c r="A87" i="21" l="1"/>
  <c r="CU4" i="18"/>
  <c r="CV4" i="18" s="1"/>
  <c r="CW4" i="18" s="1"/>
  <c r="CX4" i="18" s="1"/>
  <c r="CY4" i="18" s="1"/>
  <c r="CZ4" i="18" s="1"/>
  <c r="DA4" i="18" s="1"/>
  <c r="DB4" i="18" s="1"/>
  <c r="DC4" i="18" s="1"/>
  <c r="CV2" i="18"/>
  <c r="CW2" i="18" s="1"/>
  <c r="CU2" i="18"/>
  <c r="CI4" i="18"/>
  <c r="CJ4" i="18" s="1"/>
  <c r="CK4" i="18" s="1"/>
  <c r="CL4" i="18" s="1"/>
  <c r="CM4" i="18" s="1"/>
  <c r="CN4" i="18" s="1"/>
  <c r="CO4" i="18" s="1"/>
  <c r="CP4" i="18" s="1"/>
  <c r="CQ4" i="18" s="1"/>
  <c r="CI2" i="18"/>
  <c r="CJ2" i="18" s="1"/>
  <c r="BW2" i="18"/>
  <c r="BX2" i="18" s="1"/>
  <c r="BY2" i="18" s="1"/>
  <c r="BZ2" i="18" s="1"/>
  <c r="CA2" i="18" s="1"/>
  <c r="CB2" i="18" s="1"/>
  <c r="CC2" i="18" s="1"/>
  <c r="CD2" i="18" s="1"/>
  <c r="CE2" i="18" s="1"/>
  <c r="BW4" i="18"/>
  <c r="BX4" i="18" s="1"/>
  <c r="BY4" i="18" s="1"/>
  <c r="BZ4" i="18" s="1"/>
  <c r="CA4" i="18" s="1"/>
  <c r="CB4" i="18" s="1"/>
  <c r="CC4" i="18" s="1"/>
  <c r="CD4" i="18" s="1"/>
  <c r="CE4" i="18" s="1"/>
  <c r="BO1" i="18"/>
  <c r="BP1" i="18" s="1"/>
  <c r="BQ1" i="18" s="1"/>
  <c r="BR1" i="18" s="1"/>
  <c r="BS1" i="18" s="1"/>
  <c r="BH1" i="18"/>
  <c r="BI1" i="18" s="1"/>
  <c r="BJ1" i="18" s="1"/>
  <c r="BK1" i="18" s="1"/>
  <c r="BL1" i="18" s="1"/>
  <c r="BA1" i="18"/>
  <c r="BB1" i="18" s="1"/>
  <c r="BC1" i="18" s="1"/>
  <c r="BD1" i="18" s="1"/>
  <c r="BE1" i="18" s="1"/>
  <c r="AT1" i="18"/>
  <c r="AU1" i="18" s="1"/>
  <c r="AV1" i="18" s="1"/>
  <c r="AW1" i="18" s="1"/>
  <c r="AX1" i="18" s="1"/>
  <c r="AM1" i="18"/>
  <c r="AN1" i="18" s="1"/>
  <c r="AO1" i="18" s="1"/>
  <c r="AP1" i="18" s="1"/>
  <c r="AQ1" i="18" s="1"/>
  <c r="AF1" i="18"/>
  <c r="AG1" i="18" s="1"/>
  <c r="AH1" i="18" s="1"/>
  <c r="AI1" i="18" s="1"/>
  <c r="AJ1" i="18" s="1"/>
  <c r="Y1" i="18"/>
  <c r="Z1" i="18" s="1"/>
  <c r="AA1" i="18" s="1"/>
  <c r="AB1" i="18" s="1"/>
  <c r="AC1" i="18" s="1"/>
  <c r="R1" i="18"/>
  <c r="S1" i="18" s="1"/>
  <c r="T1" i="18" s="1"/>
  <c r="U1" i="18" s="1"/>
  <c r="V1" i="18" s="1"/>
  <c r="D1" i="18"/>
  <c r="E1" i="18" s="1"/>
  <c r="F1" i="18" s="1"/>
  <c r="G1" i="18" s="1"/>
  <c r="H1" i="18" s="1"/>
  <c r="A6" i="18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E1" i="4"/>
  <c r="AD1" i="4"/>
  <c r="AC1" i="4"/>
  <c r="AB1" i="4"/>
  <c r="AA1" i="4"/>
  <c r="Z1" i="4"/>
  <c r="Y1" i="4"/>
  <c r="X1" i="4"/>
  <c r="W1" i="4"/>
  <c r="V1" i="4"/>
  <c r="U1" i="4"/>
  <c r="T1" i="4"/>
  <c r="S12" i="4"/>
  <c r="S11" i="4"/>
  <c r="S10" i="4"/>
  <c r="S9" i="4"/>
  <c r="S8" i="4"/>
  <c r="S7" i="4"/>
  <c r="S6" i="4"/>
  <c r="S5" i="4"/>
  <c r="S4" i="4"/>
  <c r="S3" i="4"/>
  <c r="AE2" i="4"/>
  <c r="AD2" i="4"/>
  <c r="AC2" i="4"/>
  <c r="AB2" i="4"/>
  <c r="AA2" i="4"/>
  <c r="Z2" i="4"/>
  <c r="Y2" i="4"/>
  <c r="X2" i="4"/>
  <c r="W2" i="4"/>
  <c r="V2" i="4"/>
  <c r="U2" i="4"/>
  <c r="T2" i="4"/>
  <c r="AO31" i="17"/>
  <c r="AN31" i="17"/>
  <c r="Q31" i="17"/>
  <c r="AD31" i="17" s="1"/>
  <c r="F31" i="17"/>
  <c r="G31" i="17" s="1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M15" i="17" s="1"/>
  <c r="B12" i="17"/>
  <c r="B11" i="17"/>
  <c r="B10" i="17"/>
  <c r="B9" i="17"/>
  <c r="B8" i="17"/>
  <c r="B7" i="17"/>
  <c r="B6" i="17"/>
  <c r="B5" i="17"/>
  <c r="B4" i="17"/>
  <c r="B3" i="17"/>
  <c r="AO31" i="16"/>
  <c r="AN31" i="16"/>
  <c r="AF31" i="16"/>
  <c r="S31" i="16"/>
  <c r="Q31" i="16"/>
  <c r="AD31" i="16" s="1"/>
  <c r="G31" i="16"/>
  <c r="H31" i="16" s="1"/>
  <c r="F31" i="16"/>
  <c r="R31" i="16" s="1"/>
  <c r="AE31" i="16" s="1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N15" i="16" s="1"/>
  <c r="B12" i="16"/>
  <c r="B11" i="16"/>
  <c r="B10" i="16"/>
  <c r="B9" i="16"/>
  <c r="B8" i="16"/>
  <c r="B7" i="16"/>
  <c r="B6" i="16"/>
  <c r="B5" i="16"/>
  <c r="B4" i="16"/>
  <c r="B3" i="16"/>
  <c r="AO31" i="15"/>
  <c r="AN31" i="15"/>
  <c r="Q31" i="15"/>
  <c r="AD31" i="15" s="1"/>
  <c r="G31" i="15"/>
  <c r="S31" i="15" s="1"/>
  <c r="AF31" i="15" s="1"/>
  <c r="F31" i="15"/>
  <c r="R31" i="15" s="1"/>
  <c r="AE31" i="15" s="1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H15" i="15" s="1"/>
  <c r="B12" i="15"/>
  <c r="B11" i="15"/>
  <c r="B10" i="15"/>
  <c r="B9" i="15"/>
  <c r="B8" i="15"/>
  <c r="B7" i="15"/>
  <c r="B6" i="15"/>
  <c r="B5" i="15"/>
  <c r="B4" i="15"/>
  <c r="B3" i="15"/>
  <c r="Z3" i="6"/>
  <c r="AW3" i="6" s="1"/>
  <c r="B12" i="5"/>
  <c r="B11" i="5"/>
  <c r="B10" i="5"/>
  <c r="B9" i="5"/>
  <c r="B8" i="5"/>
  <c r="B7" i="5"/>
  <c r="B6" i="5"/>
  <c r="B5" i="5"/>
  <c r="B4" i="5"/>
  <c r="B3" i="5"/>
  <c r="B12" i="14"/>
  <c r="B11" i="14"/>
  <c r="B10" i="14"/>
  <c r="B9" i="14"/>
  <c r="B8" i="14"/>
  <c r="B7" i="14"/>
  <c r="B6" i="14"/>
  <c r="B5" i="14"/>
  <c r="B4" i="14"/>
  <c r="B3" i="14"/>
  <c r="AO31" i="14"/>
  <c r="AN31" i="14"/>
  <c r="S31" i="14"/>
  <c r="AF31" i="14" s="1"/>
  <c r="Q31" i="14"/>
  <c r="AD31" i="14" s="1"/>
  <c r="G31" i="14"/>
  <c r="H31" i="14" s="1"/>
  <c r="F31" i="14"/>
  <c r="R31" i="14" s="1"/>
  <c r="AE31" i="14" s="1"/>
  <c r="P14" i="14"/>
  <c r="O14" i="14"/>
  <c r="N14" i="14"/>
  <c r="N15" i="14" s="1"/>
  <c r="M14" i="14"/>
  <c r="L14" i="14"/>
  <c r="L15" i="14" s="1"/>
  <c r="K14" i="14"/>
  <c r="J14" i="14"/>
  <c r="I14" i="14"/>
  <c r="H14" i="14"/>
  <c r="G14" i="14"/>
  <c r="F14" i="14"/>
  <c r="E14" i="14"/>
  <c r="D14" i="14"/>
  <c r="J15" i="14" s="1"/>
  <c r="BP95" i="13"/>
  <c r="AS95" i="13"/>
  <c r="BP94" i="13"/>
  <c r="AS94" i="13"/>
  <c r="BP93" i="13"/>
  <c r="AS93" i="13"/>
  <c r="BP92" i="13"/>
  <c r="AS92" i="13"/>
  <c r="BP91" i="13"/>
  <c r="AS91" i="13"/>
  <c r="BP90" i="13"/>
  <c r="AS90" i="13"/>
  <c r="BP89" i="13"/>
  <c r="AS89" i="13"/>
  <c r="BP88" i="13"/>
  <c r="AS88" i="13"/>
  <c r="BP87" i="13"/>
  <c r="AS87" i="13"/>
  <c r="BP86" i="13"/>
  <c r="AS86" i="13"/>
  <c r="BP85" i="13"/>
  <c r="AS85" i="13"/>
  <c r="BP84" i="13"/>
  <c r="AS84" i="13"/>
  <c r="BP83" i="13"/>
  <c r="AS83" i="13"/>
  <c r="BP82" i="13"/>
  <c r="AS82" i="13"/>
  <c r="BP81" i="13"/>
  <c r="AS81" i="13"/>
  <c r="BP80" i="13"/>
  <c r="AS80" i="13"/>
  <c r="BP79" i="13"/>
  <c r="AS79" i="13"/>
  <c r="BP78" i="13"/>
  <c r="AS78" i="13"/>
  <c r="BP77" i="13"/>
  <c r="AS77" i="13"/>
  <c r="BP76" i="13"/>
  <c r="AS76" i="13"/>
  <c r="BP75" i="13"/>
  <c r="AS75" i="13"/>
  <c r="BP74" i="13"/>
  <c r="AS74" i="13"/>
  <c r="BP73" i="13"/>
  <c r="AS73" i="13"/>
  <c r="BP72" i="13"/>
  <c r="AS72" i="13"/>
  <c r="BP71" i="13"/>
  <c r="AS71" i="13"/>
  <c r="BP70" i="13"/>
  <c r="AS70" i="13"/>
  <c r="BP69" i="13"/>
  <c r="AS69" i="13"/>
  <c r="BP68" i="13"/>
  <c r="AS68" i="13"/>
  <c r="BP67" i="13"/>
  <c r="AS67" i="13"/>
  <c r="BP66" i="13"/>
  <c r="AS66" i="13"/>
  <c r="BP65" i="13"/>
  <c r="AS65" i="13"/>
  <c r="BP64" i="13"/>
  <c r="AS64" i="13"/>
  <c r="BP63" i="13"/>
  <c r="AS63" i="13"/>
  <c r="BP62" i="13"/>
  <c r="AS62" i="13"/>
  <c r="BP61" i="13"/>
  <c r="AS61" i="13"/>
  <c r="BP60" i="13"/>
  <c r="AS60" i="13"/>
  <c r="BP59" i="13"/>
  <c r="AS59" i="13"/>
  <c r="BP58" i="13"/>
  <c r="AS58" i="13"/>
  <c r="BP57" i="13"/>
  <c r="AS57" i="13"/>
  <c r="BP56" i="13"/>
  <c r="AS56" i="13"/>
  <c r="BP55" i="13"/>
  <c r="AS55" i="13"/>
  <c r="BP54" i="13"/>
  <c r="AS54" i="13"/>
  <c r="BP53" i="13"/>
  <c r="AS53" i="13"/>
  <c r="BP52" i="13"/>
  <c r="AS52" i="13"/>
  <c r="BP51" i="13"/>
  <c r="AS51" i="13"/>
  <c r="BP50" i="13"/>
  <c r="AS50" i="13"/>
  <c r="BP49" i="13"/>
  <c r="AS49" i="13"/>
  <c r="BP48" i="13"/>
  <c r="AS48" i="13"/>
  <c r="BP47" i="13"/>
  <c r="AS47" i="13"/>
  <c r="BP46" i="13"/>
  <c r="AS46" i="13"/>
  <c r="BP45" i="13"/>
  <c r="AS45" i="13"/>
  <c r="BP44" i="13"/>
  <c r="AS44" i="13"/>
  <c r="BP43" i="13"/>
  <c r="AS43" i="13"/>
  <c r="BP42" i="13"/>
  <c r="AS42" i="13"/>
  <c r="BP41" i="13"/>
  <c r="AS41" i="13"/>
  <c r="BP40" i="13"/>
  <c r="AS40" i="13"/>
  <c r="BP39" i="13"/>
  <c r="AS39" i="13"/>
  <c r="BP38" i="13"/>
  <c r="AS38" i="13"/>
  <c r="BP37" i="13"/>
  <c r="AS37" i="13"/>
  <c r="BP36" i="13"/>
  <c r="AS36" i="13"/>
  <c r="BP35" i="13"/>
  <c r="AS35" i="13"/>
  <c r="BP34" i="13"/>
  <c r="AS34" i="13"/>
  <c r="BP33" i="13"/>
  <c r="AS33" i="13"/>
  <c r="BP32" i="13"/>
  <c r="AS32" i="13"/>
  <c r="BP31" i="13"/>
  <c r="AS31" i="13"/>
  <c r="BP30" i="13"/>
  <c r="AS30" i="13"/>
  <c r="BP29" i="13"/>
  <c r="AS29" i="13"/>
  <c r="BP28" i="13"/>
  <c r="AS28" i="13"/>
  <c r="BP27" i="13"/>
  <c r="AS27" i="13"/>
  <c r="BP26" i="13"/>
  <c r="AS26" i="13"/>
  <c r="BP25" i="13"/>
  <c r="AS25" i="13"/>
  <c r="BP24" i="13"/>
  <c r="AS24" i="13"/>
  <c r="BP23" i="13"/>
  <c r="AS23" i="13"/>
  <c r="BP22" i="13"/>
  <c r="AS22" i="13"/>
  <c r="BP21" i="13"/>
  <c r="AS21" i="13"/>
  <c r="BP20" i="13"/>
  <c r="AS20" i="13"/>
  <c r="BP19" i="13"/>
  <c r="AS19" i="13"/>
  <c r="BP18" i="13"/>
  <c r="AS18" i="13"/>
  <c r="BP17" i="13"/>
  <c r="AS17" i="13"/>
  <c r="AS16" i="13"/>
  <c r="AS15" i="13"/>
  <c r="AS14" i="13"/>
  <c r="AS13" i="13"/>
  <c r="AS12" i="13"/>
  <c r="AS11" i="13"/>
  <c r="AS10" i="13"/>
  <c r="AS9" i="13"/>
  <c r="AS8" i="13"/>
  <c r="AS7" i="13"/>
  <c r="AS6" i="13"/>
  <c r="BN4" i="13"/>
  <c r="BM4" i="13"/>
  <c r="BL4" i="13"/>
  <c r="AR4" i="13"/>
  <c r="BO4" i="13" s="1"/>
  <c r="AQ4" i="13"/>
  <c r="AP4" i="13"/>
  <c r="AO4" i="13"/>
  <c r="AH3" i="13"/>
  <c r="BE3" i="13" s="1"/>
  <c r="CB3" i="13" s="1"/>
  <c r="CQ3" i="13" s="1"/>
  <c r="BP95" i="12"/>
  <c r="AS95" i="12"/>
  <c r="BP94" i="12"/>
  <c r="AS94" i="12"/>
  <c r="BP93" i="12"/>
  <c r="AS93" i="12"/>
  <c r="BP92" i="12"/>
  <c r="AS92" i="12"/>
  <c r="BP91" i="12"/>
  <c r="AS91" i="12"/>
  <c r="BP90" i="12"/>
  <c r="AS90" i="12"/>
  <c r="BP89" i="12"/>
  <c r="AS89" i="12"/>
  <c r="BP88" i="12"/>
  <c r="AS88" i="12"/>
  <c r="BP87" i="12"/>
  <c r="AS87" i="12"/>
  <c r="BP86" i="12"/>
  <c r="AS86" i="12"/>
  <c r="BP85" i="12"/>
  <c r="AS85" i="12"/>
  <c r="BP84" i="12"/>
  <c r="AS84" i="12"/>
  <c r="BP83" i="12"/>
  <c r="AS83" i="12"/>
  <c r="BP82" i="12"/>
  <c r="AS82" i="12"/>
  <c r="BP81" i="12"/>
  <c r="AS81" i="12"/>
  <c r="BP80" i="12"/>
  <c r="AS80" i="12"/>
  <c r="BP79" i="12"/>
  <c r="AS79" i="12"/>
  <c r="BP78" i="12"/>
  <c r="AS78" i="12"/>
  <c r="BP77" i="12"/>
  <c r="AS77" i="12"/>
  <c r="BP76" i="12"/>
  <c r="AS76" i="12"/>
  <c r="BP75" i="12"/>
  <c r="AS75" i="12"/>
  <c r="BP74" i="12"/>
  <c r="AS74" i="12"/>
  <c r="BP73" i="12"/>
  <c r="AS73" i="12"/>
  <c r="BP72" i="12"/>
  <c r="AS72" i="12"/>
  <c r="BP71" i="12"/>
  <c r="AS71" i="12"/>
  <c r="BP70" i="12"/>
  <c r="AS70" i="12"/>
  <c r="BP69" i="12"/>
  <c r="AS69" i="12"/>
  <c r="BP68" i="12"/>
  <c r="AS68" i="12"/>
  <c r="BP67" i="12"/>
  <c r="AS67" i="12"/>
  <c r="BP66" i="12"/>
  <c r="AS66" i="12"/>
  <c r="BP65" i="12"/>
  <c r="AS65" i="12"/>
  <c r="BP64" i="12"/>
  <c r="AS64" i="12"/>
  <c r="BP63" i="12"/>
  <c r="AS63" i="12"/>
  <c r="BP62" i="12"/>
  <c r="AS62" i="12"/>
  <c r="BP61" i="12"/>
  <c r="AS61" i="12"/>
  <c r="BP60" i="12"/>
  <c r="AS60" i="12"/>
  <c r="BP59" i="12"/>
  <c r="AS59" i="12"/>
  <c r="BP58" i="12"/>
  <c r="AS58" i="12"/>
  <c r="BP57" i="12"/>
  <c r="AS57" i="12"/>
  <c r="BP56" i="12"/>
  <c r="AS56" i="12"/>
  <c r="BP55" i="12"/>
  <c r="AS55" i="12"/>
  <c r="BP54" i="12"/>
  <c r="AS54" i="12"/>
  <c r="BP53" i="12"/>
  <c r="AS53" i="12"/>
  <c r="BP52" i="12"/>
  <c r="AS52" i="12"/>
  <c r="BP51" i="12"/>
  <c r="AS51" i="12"/>
  <c r="BP50" i="12"/>
  <c r="AS50" i="12"/>
  <c r="BP49" i="12"/>
  <c r="AS49" i="12"/>
  <c r="BP48" i="12"/>
  <c r="AS48" i="12"/>
  <c r="BP47" i="12"/>
  <c r="AS47" i="12"/>
  <c r="BP46" i="12"/>
  <c r="AS46" i="12"/>
  <c r="BP45" i="12"/>
  <c r="AS45" i="12"/>
  <c r="BP44" i="12"/>
  <c r="AS44" i="12"/>
  <c r="BP43" i="12"/>
  <c r="AS43" i="12"/>
  <c r="BP42" i="12"/>
  <c r="AS42" i="12"/>
  <c r="BP41" i="12"/>
  <c r="AS41" i="12"/>
  <c r="BP40" i="12"/>
  <c r="AS40" i="12"/>
  <c r="BP39" i="12"/>
  <c r="AS39" i="12"/>
  <c r="BP38" i="12"/>
  <c r="AS38" i="12"/>
  <c r="BP37" i="12"/>
  <c r="AS37" i="12"/>
  <c r="BP36" i="12"/>
  <c r="AS36" i="12"/>
  <c r="BP35" i="12"/>
  <c r="AS35" i="12"/>
  <c r="BP34" i="12"/>
  <c r="AS34" i="12"/>
  <c r="BP33" i="12"/>
  <c r="AS33" i="12"/>
  <c r="BP32" i="12"/>
  <c r="AS32" i="12"/>
  <c r="BP31" i="12"/>
  <c r="AS31" i="12"/>
  <c r="BP30" i="12"/>
  <c r="AS30" i="12"/>
  <c r="BP29" i="12"/>
  <c r="AS29" i="12"/>
  <c r="BP28" i="12"/>
  <c r="AS28" i="12"/>
  <c r="BP27" i="12"/>
  <c r="AS27" i="12"/>
  <c r="BP26" i="12"/>
  <c r="AS26" i="12"/>
  <c r="BP25" i="12"/>
  <c r="AS25" i="12"/>
  <c r="BP24" i="12"/>
  <c r="AS24" i="12"/>
  <c r="BP23" i="12"/>
  <c r="AS23" i="12"/>
  <c r="BP22" i="12"/>
  <c r="AS22" i="12"/>
  <c r="BP21" i="12"/>
  <c r="AS21" i="12"/>
  <c r="BP20" i="12"/>
  <c r="AS20" i="12"/>
  <c r="BP19" i="12"/>
  <c r="AS19" i="12"/>
  <c r="BP18" i="12"/>
  <c r="AS18" i="12"/>
  <c r="BP17" i="12"/>
  <c r="AS17" i="12"/>
  <c r="AS16" i="12"/>
  <c r="AS15" i="12"/>
  <c r="AS14" i="12"/>
  <c r="AS13" i="12"/>
  <c r="AS12" i="12"/>
  <c r="AS11" i="12"/>
  <c r="AS10" i="12"/>
  <c r="AS9" i="12"/>
  <c r="AS8" i="12"/>
  <c r="AS7" i="12"/>
  <c r="AS6" i="12"/>
  <c r="BN4" i="12"/>
  <c r="BM4" i="12"/>
  <c r="BL4" i="12"/>
  <c r="AR4" i="12"/>
  <c r="BO4" i="12" s="1"/>
  <c r="AQ4" i="12"/>
  <c r="AP4" i="12"/>
  <c r="AO4" i="12"/>
  <c r="BP95" i="11"/>
  <c r="AS95" i="11"/>
  <c r="BP94" i="11"/>
  <c r="AS94" i="11"/>
  <c r="BP93" i="11"/>
  <c r="AS93" i="11"/>
  <c r="BP92" i="11"/>
  <c r="AS92" i="11"/>
  <c r="BP91" i="11"/>
  <c r="AS91" i="11"/>
  <c r="BP90" i="11"/>
  <c r="AS90" i="11"/>
  <c r="BP89" i="11"/>
  <c r="AS89" i="11"/>
  <c r="BP88" i="11"/>
  <c r="AS88" i="11"/>
  <c r="BP87" i="11"/>
  <c r="AS87" i="11"/>
  <c r="BP86" i="11"/>
  <c r="AS86" i="11"/>
  <c r="BP85" i="11"/>
  <c r="AS85" i="11"/>
  <c r="BP84" i="11"/>
  <c r="AS84" i="11"/>
  <c r="BP83" i="11"/>
  <c r="AS83" i="11"/>
  <c r="BP82" i="11"/>
  <c r="AS82" i="11"/>
  <c r="BP81" i="11"/>
  <c r="AS81" i="11"/>
  <c r="BP80" i="11"/>
  <c r="AS80" i="11"/>
  <c r="BP79" i="11"/>
  <c r="AS79" i="11"/>
  <c r="BP78" i="11"/>
  <c r="AS78" i="11"/>
  <c r="BP77" i="11"/>
  <c r="AS77" i="11"/>
  <c r="BP76" i="11"/>
  <c r="AS76" i="11"/>
  <c r="BP75" i="11"/>
  <c r="AS75" i="11"/>
  <c r="BP74" i="11"/>
  <c r="AS74" i="11"/>
  <c r="BP73" i="11"/>
  <c r="AS73" i="11"/>
  <c r="BP72" i="11"/>
  <c r="AS72" i="11"/>
  <c r="BP71" i="11"/>
  <c r="AS71" i="11"/>
  <c r="BP70" i="11"/>
  <c r="AS70" i="11"/>
  <c r="BP69" i="11"/>
  <c r="AS69" i="11"/>
  <c r="BP68" i="11"/>
  <c r="AS68" i="11"/>
  <c r="BP67" i="11"/>
  <c r="AS67" i="11"/>
  <c r="BP66" i="11"/>
  <c r="AS66" i="11"/>
  <c r="BP65" i="11"/>
  <c r="AS65" i="11"/>
  <c r="BP64" i="11"/>
  <c r="AS64" i="11"/>
  <c r="BP63" i="11"/>
  <c r="AS63" i="11"/>
  <c r="BP62" i="11"/>
  <c r="AS62" i="11"/>
  <c r="BP61" i="11"/>
  <c r="AS61" i="11"/>
  <c r="BP60" i="11"/>
  <c r="AS60" i="11"/>
  <c r="BP59" i="11"/>
  <c r="AS59" i="11"/>
  <c r="BP58" i="11"/>
  <c r="AS58" i="11"/>
  <c r="BP57" i="11"/>
  <c r="AS57" i="11"/>
  <c r="BP56" i="11"/>
  <c r="AS56" i="11"/>
  <c r="BP55" i="11"/>
  <c r="AS55" i="11"/>
  <c r="BP54" i="11"/>
  <c r="AS54" i="11"/>
  <c r="BP53" i="11"/>
  <c r="AS53" i="11"/>
  <c r="BP52" i="11"/>
  <c r="AS52" i="11"/>
  <c r="BP51" i="11"/>
  <c r="AS51" i="11"/>
  <c r="BP50" i="11"/>
  <c r="AS50" i="11"/>
  <c r="BP49" i="11"/>
  <c r="AS49" i="11"/>
  <c r="BP48" i="11"/>
  <c r="AS48" i="11"/>
  <c r="BP47" i="11"/>
  <c r="AS47" i="11"/>
  <c r="BP46" i="11"/>
  <c r="AS46" i="11"/>
  <c r="BP45" i="11"/>
  <c r="AS45" i="11"/>
  <c r="BP44" i="11"/>
  <c r="AS44" i="11"/>
  <c r="BP43" i="11"/>
  <c r="AS43" i="11"/>
  <c r="BP42" i="11"/>
  <c r="AS42" i="11"/>
  <c r="BP41" i="11"/>
  <c r="AS41" i="11"/>
  <c r="BP40" i="11"/>
  <c r="AS40" i="11"/>
  <c r="BP39" i="11"/>
  <c r="AS39" i="11"/>
  <c r="BP38" i="11"/>
  <c r="AS38" i="11"/>
  <c r="BP37" i="11"/>
  <c r="AS37" i="11"/>
  <c r="BP36" i="11"/>
  <c r="AS36" i="11"/>
  <c r="BP35" i="11"/>
  <c r="AS35" i="11"/>
  <c r="BP34" i="11"/>
  <c r="AS34" i="11"/>
  <c r="BP33" i="11"/>
  <c r="AS33" i="11"/>
  <c r="BP32" i="11"/>
  <c r="AS32" i="11"/>
  <c r="BP31" i="11"/>
  <c r="AS31" i="11"/>
  <c r="BP30" i="11"/>
  <c r="AS30" i="11"/>
  <c r="BP29" i="11"/>
  <c r="AS29" i="11"/>
  <c r="BP28" i="11"/>
  <c r="AS28" i="11"/>
  <c r="BP27" i="11"/>
  <c r="AS27" i="11"/>
  <c r="BP26" i="11"/>
  <c r="AS26" i="11"/>
  <c r="BP25" i="11"/>
  <c r="AS25" i="11"/>
  <c r="BP24" i="11"/>
  <c r="AS24" i="11"/>
  <c r="BP23" i="11"/>
  <c r="AS23" i="11"/>
  <c r="BP22" i="11"/>
  <c r="AS22" i="11"/>
  <c r="BP21" i="11"/>
  <c r="AS21" i="11"/>
  <c r="BP20" i="11"/>
  <c r="AS20" i="11"/>
  <c r="BP19" i="11"/>
  <c r="AS19" i="11"/>
  <c r="BP18" i="11"/>
  <c r="AS18" i="11"/>
  <c r="BP17" i="11"/>
  <c r="AS17" i="11"/>
  <c r="AS16" i="11"/>
  <c r="AS15" i="11"/>
  <c r="AS14" i="11"/>
  <c r="AS13" i="11"/>
  <c r="AS12" i="11"/>
  <c r="AS11" i="11"/>
  <c r="AS10" i="11"/>
  <c r="AS9" i="11"/>
  <c r="AS8" i="11"/>
  <c r="AS7" i="11"/>
  <c r="AS6" i="11"/>
  <c r="AR4" i="11"/>
  <c r="BO4" i="11" s="1"/>
  <c r="AQ4" i="11"/>
  <c r="BN4" i="11" s="1"/>
  <c r="AP4" i="11"/>
  <c r="BM4" i="11" s="1"/>
  <c r="AO4" i="11"/>
  <c r="BL4" i="11" s="1"/>
  <c r="AB3" i="11"/>
  <c r="AY3" i="11" s="1"/>
  <c r="BV3" i="11" s="1"/>
  <c r="CK3" i="11" s="1"/>
  <c r="BP95" i="10"/>
  <c r="AS95" i="10"/>
  <c r="BP94" i="10"/>
  <c r="AS94" i="10"/>
  <c r="BP93" i="10"/>
  <c r="AS93" i="10"/>
  <c r="BP92" i="10"/>
  <c r="AS92" i="10"/>
  <c r="BP91" i="10"/>
  <c r="AS91" i="10"/>
  <c r="BP90" i="10"/>
  <c r="AS90" i="10"/>
  <c r="BP89" i="10"/>
  <c r="AS89" i="10"/>
  <c r="BP88" i="10"/>
  <c r="AS88" i="10"/>
  <c r="BP87" i="10"/>
  <c r="AS87" i="10"/>
  <c r="BP86" i="10"/>
  <c r="AS86" i="10"/>
  <c r="BP85" i="10"/>
  <c r="AS85" i="10"/>
  <c r="BP84" i="10"/>
  <c r="AS84" i="10"/>
  <c r="BP83" i="10"/>
  <c r="AS83" i="10"/>
  <c r="BP82" i="10"/>
  <c r="AS82" i="10"/>
  <c r="BP81" i="10"/>
  <c r="AS81" i="10"/>
  <c r="BP80" i="10"/>
  <c r="AS80" i="10"/>
  <c r="BP79" i="10"/>
  <c r="AS79" i="10"/>
  <c r="BP78" i="10"/>
  <c r="AS78" i="10"/>
  <c r="BP77" i="10"/>
  <c r="AS77" i="10"/>
  <c r="BP76" i="10"/>
  <c r="AS76" i="10"/>
  <c r="BP75" i="10"/>
  <c r="AS75" i="10"/>
  <c r="BP74" i="10"/>
  <c r="AS74" i="10"/>
  <c r="BP73" i="10"/>
  <c r="AS73" i="10"/>
  <c r="BP72" i="10"/>
  <c r="AS72" i="10"/>
  <c r="BP71" i="10"/>
  <c r="AS71" i="10"/>
  <c r="BP70" i="10"/>
  <c r="AS70" i="10"/>
  <c r="BP69" i="10"/>
  <c r="AS69" i="10"/>
  <c r="BP68" i="10"/>
  <c r="AS68" i="10"/>
  <c r="BP67" i="10"/>
  <c r="AS67" i="10"/>
  <c r="BP66" i="10"/>
  <c r="AS66" i="10"/>
  <c r="BP65" i="10"/>
  <c r="AS65" i="10"/>
  <c r="BP64" i="10"/>
  <c r="AS64" i="10"/>
  <c r="BP63" i="10"/>
  <c r="AS63" i="10"/>
  <c r="BP62" i="10"/>
  <c r="AS62" i="10"/>
  <c r="BP61" i="10"/>
  <c r="AS61" i="10"/>
  <c r="BP60" i="10"/>
  <c r="AS60" i="10"/>
  <c r="BP59" i="10"/>
  <c r="AS59" i="10"/>
  <c r="BP58" i="10"/>
  <c r="AS58" i="10"/>
  <c r="BP57" i="10"/>
  <c r="AS57" i="10"/>
  <c r="BP56" i="10"/>
  <c r="AS56" i="10"/>
  <c r="BP55" i="10"/>
  <c r="AS55" i="10"/>
  <c r="BP54" i="10"/>
  <c r="AS54" i="10"/>
  <c r="BP53" i="10"/>
  <c r="AS53" i="10"/>
  <c r="BP52" i="10"/>
  <c r="AS52" i="10"/>
  <c r="BP51" i="10"/>
  <c r="AS51" i="10"/>
  <c r="BP50" i="10"/>
  <c r="AS50" i="10"/>
  <c r="BP49" i="10"/>
  <c r="AS49" i="10"/>
  <c r="BP48" i="10"/>
  <c r="AS48" i="10"/>
  <c r="BP47" i="10"/>
  <c r="AS47" i="10"/>
  <c r="BP46" i="10"/>
  <c r="AS46" i="10"/>
  <c r="BP45" i="10"/>
  <c r="AS45" i="10"/>
  <c r="BP44" i="10"/>
  <c r="AS44" i="10"/>
  <c r="BP43" i="10"/>
  <c r="AS43" i="10"/>
  <c r="BP42" i="10"/>
  <c r="AS42" i="10"/>
  <c r="BP41" i="10"/>
  <c r="AS41" i="10"/>
  <c r="BP40" i="10"/>
  <c r="AS40" i="10"/>
  <c r="BP39" i="10"/>
  <c r="AS39" i="10"/>
  <c r="BP38" i="10"/>
  <c r="AS38" i="10"/>
  <c r="BP37" i="10"/>
  <c r="AS37" i="10"/>
  <c r="BP36" i="10"/>
  <c r="AS36" i="10"/>
  <c r="BP35" i="10"/>
  <c r="AS35" i="10"/>
  <c r="BP34" i="10"/>
  <c r="AS34" i="10"/>
  <c r="BP33" i="10"/>
  <c r="AS33" i="10"/>
  <c r="BP32" i="10"/>
  <c r="AS32" i="10"/>
  <c r="BP31" i="10"/>
  <c r="AS31" i="10"/>
  <c r="BP30" i="10"/>
  <c r="AS30" i="10"/>
  <c r="BP29" i="10"/>
  <c r="AS29" i="10"/>
  <c r="BP28" i="10"/>
  <c r="AS28" i="10"/>
  <c r="BP27" i="10"/>
  <c r="AS27" i="10"/>
  <c r="BP26" i="10"/>
  <c r="AS26" i="10"/>
  <c r="BP25" i="10"/>
  <c r="AS25" i="10"/>
  <c r="BP24" i="10"/>
  <c r="AS24" i="10"/>
  <c r="BP23" i="10"/>
  <c r="AS23" i="10"/>
  <c r="BP22" i="10"/>
  <c r="AS22" i="10"/>
  <c r="BP21" i="10"/>
  <c r="AS21" i="10"/>
  <c r="BP20" i="10"/>
  <c r="AS20" i="10"/>
  <c r="BP19" i="10"/>
  <c r="AS19" i="10"/>
  <c r="BP18" i="10"/>
  <c r="AS18" i="10"/>
  <c r="BP17" i="10"/>
  <c r="AS17" i="10"/>
  <c r="AS16" i="10"/>
  <c r="AS15" i="10"/>
  <c r="AS14" i="10"/>
  <c r="AS13" i="10"/>
  <c r="AS12" i="10"/>
  <c r="AS11" i="10"/>
  <c r="AS10" i="10"/>
  <c r="AS9" i="10"/>
  <c r="AS8" i="10"/>
  <c r="AS7" i="10"/>
  <c r="AS6" i="10"/>
  <c r="AR4" i="10"/>
  <c r="BO4" i="10" s="1"/>
  <c r="AQ4" i="10"/>
  <c r="BN4" i="10" s="1"/>
  <c r="AP4" i="10"/>
  <c r="BM4" i="10" s="1"/>
  <c r="AO4" i="10"/>
  <c r="BL4" i="10" s="1"/>
  <c r="E14" i="4"/>
  <c r="AO31" i="5"/>
  <c r="AN31" i="5"/>
  <c r="Q31" i="5"/>
  <c r="AD31" i="5" s="1"/>
  <c r="F31" i="5"/>
  <c r="G31" i="5" s="1"/>
  <c r="P14" i="5"/>
  <c r="O14" i="5"/>
  <c r="N14" i="5"/>
  <c r="M14" i="5"/>
  <c r="L14" i="5"/>
  <c r="K14" i="5"/>
  <c r="J14" i="5"/>
  <c r="I14" i="5"/>
  <c r="H14" i="5"/>
  <c r="G14" i="5"/>
  <c r="F14" i="5"/>
  <c r="BP95" i="8"/>
  <c r="AS95" i="8"/>
  <c r="BP94" i="8"/>
  <c r="AS94" i="8"/>
  <c r="BP93" i="8"/>
  <c r="AS93" i="8"/>
  <c r="BP92" i="8"/>
  <c r="AS92" i="8"/>
  <c r="BP91" i="8"/>
  <c r="AS91" i="8"/>
  <c r="BP90" i="8"/>
  <c r="AS90" i="8"/>
  <c r="BP89" i="8"/>
  <c r="AS89" i="8"/>
  <c r="BP88" i="8"/>
  <c r="AS88" i="8"/>
  <c r="BP87" i="8"/>
  <c r="AS87" i="8"/>
  <c r="BP86" i="8"/>
  <c r="AS86" i="8"/>
  <c r="BP85" i="8"/>
  <c r="AS85" i="8"/>
  <c r="BP84" i="8"/>
  <c r="AS84" i="8"/>
  <c r="BP83" i="8"/>
  <c r="AS83" i="8"/>
  <c r="BP82" i="8"/>
  <c r="AS82" i="8"/>
  <c r="BP81" i="8"/>
  <c r="AS81" i="8"/>
  <c r="BP80" i="8"/>
  <c r="AS80" i="8"/>
  <c r="BP79" i="8"/>
  <c r="AS79" i="8"/>
  <c r="BP78" i="8"/>
  <c r="AS78" i="8"/>
  <c r="BP77" i="8"/>
  <c r="AS77" i="8"/>
  <c r="BP76" i="8"/>
  <c r="AS76" i="8"/>
  <c r="BP75" i="8"/>
  <c r="AS75" i="8"/>
  <c r="BP74" i="8"/>
  <c r="AS74" i="8"/>
  <c r="BP73" i="8"/>
  <c r="AS73" i="8"/>
  <c r="BP72" i="8"/>
  <c r="AS72" i="8"/>
  <c r="BP71" i="8"/>
  <c r="AS71" i="8"/>
  <c r="BP70" i="8"/>
  <c r="AS70" i="8"/>
  <c r="BP69" i="8"/>
  <c r="AS69" i="8"/>
  <c r="BP68" i="8"/>
  <c r="AS68" i="8"/>
  <c r="BP67" i="8"/>
  <c r="AS67" i="8"/>
  <c r="BP66" i="8"/>
  <c r="AS66" i="8"/>
  <c r="BP65" i="8"/>
  <c r="AS65" i="8"/>
  <c r="BP64" i="8"/>
  <c r="AS64" i="8"/>
  <c r="BP63" i="8"/>
  <c r="AS63" i="8"/>
  <c r="BP62" i="8"/>
  <c r="AS62" i="8"/>
  <c r="BP61" i="8"/>
  <c r="AS61" i="8"/>
  <c r="BP60" i="8"/>
  <c r="AS60" i="8"/>
  <c r="BP59" i="8"/>
  <c r="AS59" i="8"/>
  <c r="BP58" i="8"/>
  <c r="AS58" i="8"/>
  <c r="BP57" i="8"/>
  <c r="AS57" i="8"/>
  <c r="BP56" i="8"/>
  <c r="AS56" i="8"/>
  <c r="BP55" i="8"/>
  <c r="AS55" i="8"/>
  <c r="BP54" i="8"/>
  <c r="AS54" i="8"/>
  <c r="BP53" i="8"/>
  <c r="AS53" i="8"/>
  <c r="BP52" i="8"/>
  <c r="AS52" i="8"/>
  <c r="BP51" i="8"/>
  <c r="AS51" i="8"/>
  <c r="BP50" i="8"/>
  <c r="AS50" i="8"/>
  <c r="BP49" i="8"/>
  <c r="AS49" i="8"/>
  <c r="BP48" i="8"/>
  <c r="AS48" i="8"/>
  <c r="BP47" i="8"/>
  <c r="AS47" i="8"/>
  <c r="BP46" i="8"/>
  <c r="AS46" i="8"/>
  <c r="BP45" i="8"/>
  <c r="AS45" i="8"/>
  <c r="BP44" i="8"/>
  <c r="AS44" i="8"/>
  <c r="BP43" i="8"/>
  <c r="AS43" i="8"/>
  <c r="BP42" i="8"/>
  <c r="AS42" i="8"/>
  <c r="BP41" i="8"/>
  <c r="AS41" i="8"/>
  <c r="BP40" i="8"/>
  <c r="AS40" i="8"/>
  <c r="BP39" i="8"/>
  <c r="AS39" i="8"/>
  <c r="BP38" i="8"/>
  <c r="AS38" i="8"/>
  <c r="BP37" i="8"/>
  <c r="AS37" i="8"/>
  <c r="BP36" i="8"/>
  <c r="AS36" i="8"/>
  <c r="BP35" i="8"/>
  <c r="AS35" i="8"/>
  <c r="BP34" i="8"/>
  <c r="AS34" i="8"/>
  <c r="BP33" i="8"/>
  <c r="AS33" i="8"/>
  <c r="BP32" i="8"/>
  <c r="AS32" i="8"/>
  <c r="BP31" i="8"/>
  <c r="AS31" i="8"/>
  <c r="BP30" i="8"/>
  <c r="AS30" i="8"/>
  <c r="BP29" i="8"/>
  <c r="AS29" i="8"/>
  <c r="BP28" i="8"/>
  <c r="AS28" i="8"/>
  <c r="BP27" i="8"/>
  <c r="AS27" i="8"/>
  <c r="BP26" i="8"/>
  <c r="AS26" i="8"/>
  <c r="BP25" i="8"/>
  <c r="AS25" i="8"/>
  <c r="BP24" i="8"/>
  <c r="AS24" i="8"/>
  <c r="BP23" i="8"/>
  <c r="AS23" i="8"/>
  <c r="BP22" i="8"/>
  <c r="AS22" i="8"/>
  <c r="BP21" i="8"/>
  <c r="AS21" i="8"/>
  <c r="BP20" i="8"/>
  <c r="AS20" i="8"/>
  <c r="BP19" i="8"/>
  <c r="AS19" i="8"/>
  <c r="BP18" i="8"/>
  <c r="AS18" i="8"/>
  <c r="BP17" i="8"/>
  <c r="AS17" i="8"/>
  <c r="AS16" i="8"/>
  <c r="AS15" i="8"/>
  <c r="AS14" i="8"/>
  <c r="AS13" i="8"/>
  <c r="AS12" i="8"/>
  <c r="AS11" i="8"/>
  <c r="AS10" i="8"/>
  <c r="AS9" i="8"/>
  <c r="AS8" i="8"/>
  <c r="AS7" i="8"/>
  <c r="AS6" i="8"/>
  <c r="AR4" i="8"/>
  <c r="BO4" i="8" s="1"/>
  <c r="AQ4" i="8"/>
  <c r="BN4" i="8" s="1"/>
  <c r="AP4" i="8"/>
  <c r="BM4" i="8" s="1"/>
  <c r="AO4" i="8"/>
  <c r="BL4" i="8" s="1"/>
  <c r="P14" i="4"/>
  <c r="O14" i="4"/>
  <c r="N14" i="4"/>
  <c r="M14" i="4"/>
  <c r="L14" i="4"/>
  <c r="K14" i="4"/>
  <c r="J14" i="4"/>
  <c r="I14" i="4"/>
  <c r="H14" i="4"/>
  <c r="G14" i="4"/>
  <c r="F14" i="4"/>
  <c r="D27" i="4"/>
  <c r="D26" i="4"/>
  <c r="D25" i="4"/>
  <c r="D24" i="4"/>
  <c r="D23" i="4"/>
  <c r="D22" i="4"/>
  <c r="D21" i="4"/>
  <c r="D20" i="4"/>
  <c r="D19" i="4"/>
  <c r="D1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AO31" i="4"/>
  <c r="AN31" i="4"/>
  <c r="Q31" i="4"/>
  <c r="AD31" i="4" s="1"/>
  <c r="F31" i="4"/>
  <c r="G31" i="4" s="1"/>
  <c r="H31" i="4" s="1"/>
  <c r="I31" i="4" s="1"/>
  <c r="J31" i="4" s="1"/>
  <c r="K31" i="4" s="1"/>
  <c r="L31" i="4" s="1"/>
  <c r="M31" i="4" s="1"/>
  <c r="N31" i="4" s="1"/>
  <c r="Z31" i="4" s="1"/>
  <c r="AM31" i="4" s="1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R4" i="6"/>
  <c r="BO4" i="6" s="1"/>
  <c r="AQ4" i="6"/>
  <c r="BN4" i="6" s="1"/>
  <c r="AP4" i="6"/>
  <c r="BM4" i="6" s="1"/>
  <c r="AO4" i="6"/>
  <c r="BL4" i="6" s="1"/>
  <c r="I16" i="17" l="1"/>
  <c r="BX97" i="13"/>
  <c r="F16" i="5"/>
  <c r="BU97" i="8"/>
  <c r="M16" i="14"/>
  <c r="M9" i="14" s="1"/>
  <c r="CB97" i="10"/>
  <c r="T97" i="12"/>
  <c r="AQ98" i="12" s="1"/>
  <c r="W97" i="12"/>
  <c r="AT98" i="12" s="1"/>
  <c r="U97" i="12"/>
  <c r="AR98" i="12" s="1"/>
  <c r="BV97" i="12"/>
  <c r="J16" i="17"/>
  <c r="J5" i="17" s="1"/>
  <c r="BY97" i="13"/>
  <c r="T97" i="6"/>
  <c r="AQ98" i="6" s="1"/>
  <c r="W97" i="6"/>
  <c r="AT98" i="6" s="1"/>
  <c r="U97" i="6"/>
  <c r="AR98" i="6" s="1"/>
  <c r="BV97" i="6"/>
  <c r="W97" i="8"/>
  <c r="AT98" i="8" s="1"/>
  <c r="U97" i="8"/>
  <c r="AR98" i="8" s="1"/>
  <c r="T97" i="8"/>
  <c r="AQ98" i="8" s="1"/>
  <c r="BV97" i="8"/>
  <c r="N16" i="14"/>
  <c r="N11" i="14" s="1"/>
  <c r="CC97" i="10"/>
  <c r="H16" i="16"/>
  <c r="BW97" i="12"/>
  <c r="K16" i="17"/>
  <c r="K11" i="17" s="1"/>
  <c r="BZ97" i="13"/>
  <c r="H16" i="4"/>
  <c r="BW97" i="6"/>
  <c r="S97" i="12"/>
  <c r="R97" i="12"/>
  <c r="AO98" i="12" s="1"/>
  <c r="BT97" i="12"/>
  <c r="H16" i="5"/>
  <c r="BW97" i="8"/>
  <c r="O16" i="14"/>
  <c r="CD97" i="10"/>
  <c r="S97" i="11"/>
  <c r="R97" i="11"/>
  <c r="AO98" i="11" s="1"/>
  <c r="BT97" i="11"/>
  <c r="AD3" i="12"/>
  <c r="BA3" i="12" s="1"/>
  <c r="BX3" i="12" s="1"/>
  <c r="CM3" i="12" s="1"/>
  <c r="BX97" i="12"/>
  <c r="AG3" i="13"/>
  <c r="BD3" i="13" s="1"/>
  <c r="CA3" i="13" s="1"/>
  <c r="CP3" i="13" s="1"/>
  <c r="CA97" i="13"/>
  <c r="I16" i="4"/>
  <c r="BX97" i="6"/>
  <c r="I16" i="5"/>
  <c r="BX97" i="8"/>
  <c r="P16" i="14"/>
  <c r="P7" i="14" s="1"/>
  <c r="CE97" i="10"/>
  <c r="AA3" i="11"/>
  <c r="AX3" i="11" s="1"/>
  <c r="BU3" i="11" s="1"/>
  <c r="CJ3" i="11" s="1"/>
  <c r="BU97" i="11"/>
  <c r="AE3" i="12"/>
  <c r="BB3" i="12" s="1"/>
  <c r="BY3" i="12" s="1"/>
  <c r="CN3" i="12" s="1"/>
  <c r="BY97" i="12"/>
  <c r="M16" i="17"/>
  <c r="M3" i="17" s="1"/>
  <c r="CB97" i="13"/>
  <c r="J16" i="4"/>
  <c r="BY97" i="6"/>
  <c r="K16" i="14"/>
  <c r="K11" i="14" s="1"/>
  <c r="BZ97" i="10"/>
  <c r="J16" i="5"/>
  <c r="BY97" i="8"/>
  <c r="W97" i="11"/>
  <c r="AT98" i="11" s="1"/>
  <c r="U97" i="11"/>
  <c r="AR98" i="11" s="1"/>
  <c r="T97" i="11"/>
  <c r="AQ98" i="11" s="1"/>
  <c r="BV97" i="11"/>
  <c r="K16" i="16"/>
  <c r="BZ97" i="12"/>
  <c r="AI3" i="13"/>
  <c r="BF3" i="13" s="1"/>
  <c r="CC3" i="13" s="1"/>
  <c r="CR3" i="13" s="1"/>
  <c r="CC97" i="13"/>
  <c r="K16" i="4"/>
  <c r="BZ97" i="6"/>
  <c r="AC3" i="13"/>
  <c r="AZ3" i="13" s="1"/>
  <c r="BW3" i="13" s="1"/>
  <c r="CL3" i="13" s="1"/>
  <c r="BW97" i="13"/>
  <c r="AF3" i="8"/>
  <c r="BC3" i="8" s="1"/>
  <c r="BZ3" i="8" s="1"/>
  <c r="CO3" i="8" s="1"/>
  <c r="BZ97" i="8"/>
  <c r="H16" i="15"/>
  <c r="H6" i="15" s="1"/>
  <c r="BW97" i="11"/>
  <c r="AG3" i="12"/>
  <c r="BD3" i="12" s="1"/>
  <c r="CA3" i="12" s="1"/>
  <c r="CP3" i="12" s="1"/>
  <c r="CA97" i="12"/>
  <c r="O16" i="17"/>
  <c r="O8" i="17" s="1"/>
  <c r="CD97" i="13"/>
  <c r="AG3" i="6"/>
  <c r="BD3" i="6" s="1"/>
  <c r="CA3" i="6" s="1"/>
  <c r="CP3" i="6" s="1"/>
  <c r="CA97" i="6"/>
  <c r="J16" i="14"/>
  <c r="BY97" i="10"/>
  <c r="S97" i="6"/>
  <c r="R97" i="6"/>
  <c r="AO98" i="6" s="1"/>
  <c r="BT97" i="6"/>
  <c r="L16" i="5"/>
  <c r="CA97" i="8"/>
  <c r="I16" i="15"/>
  <c r="I9" i="15" s="1"/>
  <c r="BX97" i="11"/>
  <c r="AH3" i="12"/>
  <c r="BE3" i="12" s="1"/>
  <c r="CB3" i="12" s="1"/>
  <c r="CQ3" i="12" s="1"/>
  <c r="CB97" i="12"/>
  <c r="P16" i="17"/>
  <c r="P3" i="17" s="1"/>
  <c r="CE97" i="13"/>
  <c r="M16" i="4"/>
  <c r="CB97" i="6"/>
  <c r="L16" i="14"/>
  <c r="CA97" i="10"/>
  <c r="M16" i="5"/>
  <c r="CB97" i="8"/>
  <c r="J16" i="15"/>
  <c r="J8" i="15" s="1"/>
  <c r="BY97" i="11"/>
  <c r="AI3" i="12"/>
  <c r="BF3" i="12" s="1"/>
  <c r="CC3" i="12" s="1"/>
  <c r="CR3" i="12" s="1"/>
  <c r="CC97" i="12"/>
  <c r="AI3" i="6"/>
  <c r="BF3" i="6" s="1"/>
  <c r="CC3" i="6" s="1"/>
  <c r="CR3" i="6" s="1"/>
  <c r="CC97" i="6"/>
  <c r="N16" i="5"/>
  <c r="CC97" i="8"/>
  <c r="S97" i="10"/>
  <c r="R97" i="10"/>
  <c r="AO98" i="10" s="1"/>
  <c r="BT97" i="10"/>
  <c r="K16" i="15"/>
  <c r="BZ97" i="11"/>
  <c r="AJ3" i="12"/>
  <c r="BG3" i="12" s="1"/>
  <c r="CD3" i="12" s="1"/>
  <c r="CS3" i="12" s="1"/>
  <c r="CD97" i="12"/>
  <c r="AJ3" i="6"/>
  <c r="BG3" i="6" s="1"/>
  <c r="CD3" i="6" s="1"/>
  <c r="CS3" i="6" s="1"/>
  <c r="CD97" i="6"/>
  <c r="P16" i="15"/>
  <c r="P10" i="15" s="1"/>
  <c r="CE97" i="11"/>
  <c r="E16" i="5"/>
  <c r="R97" i="8"/>
  <c r="AO98" i="8" s="1"/>
  <c r="S97" i="8"/>
  <c r="BT97" i="8"/>
  <c r="O16" i="5"/>
  <c r="CD97" i="8"/>
  <c r="AA3" i="10"/>
  <c r="AX3" i="10" s="1"/>
  <c r="BU3" i="10" s="1"/>
  <c r="CJ3" i="10" s="1"/>
  <c r="BU97" i="10"/>
  <c r="L16" i="15"/>
  <c r="CA97" i="11"/>
  <c r="AK3" i="12"/>
  <c r="BH3" i="12" s="1"/>
  <c r="CE3" i="12" s="1"/>
  <c r="CT3" i="12" s="1"/>
  <c r="CE97" i="12"/>
  <c r="P16" i="4"/>
  <c r="CE97" i="6"/>
  <c r="F16" i="4"/>
  <c r="BU97" i="6"/>
  <c r="P16" i="5"/>
  <c r="CE97" i="8"/>
  <c r="W97" i="10"/>
  <c r="AT98" i="10" s="1"/>
  <c r="U97" i="10"/>
  <c r="AR98" i="10" s="1"/>
  <c r="T97" i="10"/>
  <c r="AQ98" i="10" s="1"/>
  <c r="BV97" i="10"/>
  <c r="M16" i="15"/>
  <c r="CB97" i="11"/>
  <c r="AC3" i="10"/>
  <c r="AZ3" i="10" s="1"/>
  <c r="BW3" i="10" s="1"/>
  <c r="CL3" i="10" s="1"/>
  <c r="BW97" i="10"/>
  <c r="N16" i="15"/>
  <c r="N7" i="15" s="1"/>
  <c r="CC97" i="11"/>
  <c r="R97" i="13"/>
  <c r="AO98" i="13" s="1"/>
  <c r="S97" i="13"/>
  <c r="BT97" i="13"/>
  <c r="F16" i="16"/>
  <c r="BU97" i="12"/>
  <c r="AD3" i="10"/>
  <c r="BA3" i="10" s="1"/>
  <c r="BX3" i="10" s="1"/>
  <c r="CM3" i="10" s="1"/>
  <c r="BX97" i="10"/>
  <c r="O16" i="15"/>
  <c r="O12" i="15" s="1"/>
  <c r="CD97" i="11"/>
  <c r="F16" i="17"/>
  <c r="BU97" i="13"/>
  <c r="W97" i="13"/>
  <c r="AT98" i="13" s="1"/>
  <c r="U97" i="13"/>
  <c r="AR98" i="13" s="1"/>
  <c r="T97" i="13"/>
  <c r="AQ98" i="13" s="1"/>
  <c r="BV97" i="13"/>
  <c r="K15" i="15"/>
  <c r="N15" i="15"/>
  <c r="D14" i="4"/>
  <c r="AC3" i="11"/>
  <c r="AZ3" i="11" s="1"/>
  <c r="BW3" i="11" s="1"/>
  <c r="CL3" i="11" s="1"/>
  <c r="AH3" i="8"/>
  <c r="BE3" i="8" s="1"/>
  <c r="CB3" i="8" s="1"/>
  <c r="CQ3" i="8" s="1"/>
  <c r="AC3" i="12"/>
  <c r="AZ3" i="12" s="1"/>
  <c r="BW3" i="12" s="1"/>
  <c r="CL3" i="12" s="1"/>
  <c r="AI3" i="8"/>
  <c r="BF3" i="8" s="1"/>
  <c r="CC3" i="8" s="1"/>
  <c r="CR3" i="8" s="1"/>
  <c r="E16" i="15"/>
  <c r="E7" i="15" s="1"/>
  <c r="S96" i="11"/>
  <c r="O95" i="35" s="1"/>
  <c r="R96" i="11"/>
  <c r="G16" i="15"/>
  <c r="G6" i="15" s="1"/>
  <c r="W96" i="11"/>
  <c r="U96" i="11"/>
  <c r="T96" i="11"/>
  <c r="G16" i="16"/>
  <c r="G6" i="16" s="1"/>
  <c r="W96" i="12"/>
  <c r="U96" i="12"/>
  <c r="T96" i="12"/>
  <c r="G16" i="4"/>
  <c r="W96" i="6"/>
  <c r="U96" i="6"/>
  <c r="T96" i="6"/>
  <c r="E16" i="14"/>
  <c r="S96" i="10"/>
  <c r="L95" i="35" s="1"/>
  <c r="R96" i="10"/>
  <c r="G16" i="14"/>
  <c r="W96" i="10"/>
  <c r="U96" i="10"/>
  <c r="T96" i="10"/>
  <c r="E16" i="17"/>
  <c r="S96" i="13"/>
  <c r="U95" i="35" s="1"/>
  <c r="R96" i="13"/>
  <c r="G16" i="5"/>
  <c r="W96" i="8"/>
  <c r="AT97" i="8" s="1"/>
  <c r="U96" i="8"/>
  <c r="AR97" i="8" s="1"/>
  <c r="T96" i="8"/>
  <c r="AQ97" i="8" s="1"/>
  <c r="S96" i="8"/>
  <c r="I95" i="35" s="1"/>
  <c r="R96" i="8"/>
  <c r="W96" i="13"/>
  <c r="U96" i="13"/>
  <c r="T96" i="13"/>
  <c r="E16" i="16"/>
  <c r="S96" i="12"/>
  <c r="R95" i="35" s="1"/>
  <c r="R96" i="12"/>
  <c r="E16" i="4"/>
  <c r="S96" i="6"/>
  <c r="F95" i="35" s="1"/>
  <c r="R96" i="6"/>
  <c r="AI3" i="10"/>
  <c r="BF3" i="10" s="1"/>
  <c r="CC3" i="10" s="1"/>
  <c r="CR3" i="10" s="1"/>
  <c r="AA3" i="12"/>
  <c r="AX3" i="12" s="1"/>
  <c r="BU3" i="12" s="1"/>
  <c r="CJ3" i="12" s="1"/>
  <c r="AE3" i="11"/>
  <c r="BB3" i="11" s="1"/>
  <c r="BY3" i="11" s="1"/>
  <c r="CN3" i="11" s="1"/>
  <c r="AF3" i="12"/>
  <c r="BC3" i="12" s="1"/>
  <c r="BZ3" i="12" s="1"/>
  <c r="CO3" i="12" s="1"/>
  <c r="AF3" i="13"/>
  <c r="BC3" i="13" s="1"/>
  <c r="BZ3" i="13" s="1"/>
  <c r="CO3" i="13" s="1"/>
  <c r="AA3" i="8"/>
  <c r="AX3" i="8" s="1"/>
  <c r="BU3" i="8" s="1"/>
  <c r="CJ3" i="8" s="1"/>
  <c r="AF3" i="11"/>
  <c r="BC3" i="11" s="1"/>
  <c r="BZ3" i="11" s="1"/>
  <c r="CO3" i="11" s="1"/>
  <c r="AK3" i="13"/>
  <c r="BH3" i="13" s="1"/>
  <c r="CE3" i="13" s="1"/>
  <c r="CT3" i="13" s="1"/>
  <c r="AK3" i="6"/>
  <c r="BH3" i="6" s="1"/>
  <c r="CE3" i="6" s="1"/>
  <c r="CT3" i="6" s="1"/>
  <c r="AJ3" i="8"/>
  <c r="BG3" i="8" s="1"/>
  <c r="CD3" i="8" s="1"/>
  <c r="CS3" i="8" s="1"/>
  <c r="AH3" i="10"/>
  <c r="BE3" i="10" s="1"/>
  <c r="CB3" i="10" s="1"/>
  <c r="CQ3" i="10" s="1"/>
  <c r="Z3" i="11"/>
  <c r="AW3" i="11" s="1"/>
  <c r="BT3" i="11" s="1"/>
  <c r="CI3" i="11" s="1"/>
  <c r="AE3" i="13"/>
  <c r="BB3" i="13" s="1"/>
  <c r="BY3" i="13" s="1"/>
  <c r="CN3" i="13" s="1"/>
  <c r="AF3" i="10"/>
  <c r="BC3" i="10" s="1"/>
  <c r="BZ3" i="10" s="1"/>
  <c r="CO3" i="10" s="1"/>
  <c r="AG3" i="11"/>
  <c r="BD3" i="11" s="1"/>
  <c r="CA3" i="11" s="1"/>
  <c r="CP3" i="11" s="1"/>
  <c r="AD3" i="8"/>
  <c r="BA3" i="8" s="1"/>
  <c r="BX3" i="8" s="1"/>
  <c r="CM3" i="8" s="1"/>
  <c r="AD3" i="13"/>
  <c r="BA3" i="13" s="1"/>
  <c r="BX3" i="13" s="1"/>
  <c r="CM3" i="13" s="1"/>
  <c r="AC3" i="8"/>
  <c r="AZ3" i="8" s="1"/>
  <c r="BW3" i="8" s="1"/>
  <c r="CL3" i="8" s="1"/>
  <c r="AG3" i="8"/>
  <c r="BD3" i="8" s="1"/>
  <c r="CA3" i="8" s="1"/>
  <c r="CP3" i="8" s="1"/>
  <c r="AK3" i="10"/>
  <c r="BH3" i="10" s="1"/>
  <c r="CE3" i="10" s="1"/>
  <c r="CT3" i="10" s="1"/>
  <c r="AE3" i="6"/>
  <c r="BB3" i="6" s="1"/>
  <c r="BY3" i="6" s="1"/>
  <c r="CN3" i="6" s="1"/>
  <c r="AB3" i="6"/>
  <c r="AY3" i="6" s="1"/>
  <c r="BV3" i="6" s="1"/>
  <c r="CK3" i="6" s="1"/>
  <c r="AF3" i="6"/>
  <c r="BC3" i="6" s="1"/>
  <c r="BZ3" i="6" s="1"/>
  <c r="CO3" i="6" s="1"/>
  <c r="AH3" i="6"/>
  <c r="BE3" i="6" s="1"/>
  <c r="CB3" i="6" s="1"/>
  <c r="CQ3" i="6" s="1"/>
  <c r="AC3" i="6"/>
  <c r="AZ3" i="6" s="1"/>
  <c r="BW3" i="6" s="1"/>
  <c r="CL3" i="6" s="1"/>
  <c r="AA3" i="6"/>
  <c r="AX3" i="6" s="1"/>
  <c r="BU3" i="6" s="1"/>
  <c r="CJ3" i="6" s="1"/>
  <c r="N16" i="16"/>
  <c r="N4" i="16" s="1"/>
  <c r="AE3" i="10"/>
  <c r="BB3" i="10" s="1"/>
  <c r="BY3" i="10" s="1"/>
  <c r="CN3" i="10" s="1"/>
  <c r="W2" i="11"/>
  <c r="O16" i="16"/>
  <c r="P16" i="16"/>
  <c r="P10" i="16" s="1"/>
  <c r="Z3" i="8"/>
  <c r="AW3" i="8" s="1"/>
  <c r="BT3" i="8" s="1"/>
  <c r="CI3" i="8" s="1"/>
  <c r="AG3" i="10"/>
  <c r="BD3" i="10" s="1"/>
  <c r="CA3" i="10" s="1"/>
  <c r="CP3" i="10" s="1"/>
  <c r="AJ3" i="13"/>
  <c r="BG3" i="13" s="1"/>
  <c r="CD3" i="13" s="1"/>
  <c r="CS3" i="13" s="1"/>
  <c r="K16" i="5"/>
  <c r="AE3" i="8"/>
  <c r="BB3" i="8" s="1"/>
  <c r="BY3" i="8" s="1"/>
  <c r="CN3" i="8" s="1"/>
  <c r="AJ3" i="10"/>
  <c r="BG3" i="10" s="1"/>
  <c r="CD3" i="10" s="1"/>
  <c r="CS3" i="10" s="1"/>
  <c r="AH3" i="11"/>
  <c r="BE3" i="11" s="1"/>
  <c r="CB3" i="11" s="1"/>
  <c r="CQ3" i="11" s="1"/>
  <c r="AI3" i="11"/>
  <c r="BF3" i="11" s="1"/>
  <c r="CC3" i="11" s="1"/>
  <c r="CR3" i="11" s="1"/>
  <c r="AJ3" i="11"/>
  <c r="BG3" i="11" s="1"/>
  <c r="CD3" i="11" s="1"/>
  <c r="CS3" i="11" s="1"/>
  <c r="AK3" i="11"/>
  <c r="BH3" i="11" s="1"/>
  <c r="CE3" i="11" s="1"/>
  <c r="CT3" i="11" s="1"/>
  <c r="H16" i="14"/>
  <c r="H3" i="14" s="1"/>
  <c r="T2" i="13"/>
  <c r="I16" i="14"/>
  <c r="I7" i="14" s="1"/>
  <c r="I16" i="16"/>
  <c r="I7" i="16" s="1"/>
  <c r="J16" i="16"/>
  <c r="BT3" i="6"/>
  <c r="CI3" i="6" s="1"/>
  <c r="M16" i="16"/>
  <c r="O16" i="4"/>
  <c r="AD3" i="6"/>
  <c r="BA3" i="6" s="1"/>
  <c r="BX3" i="6" s="1"/>
  <c r="CM3" i="6" s="1"/>
  <c r="L16" i="4"/>
  <c r="BQ2" i="20"/>
  <c r="H2" i="22"/>
  <c r="P2" i="22" s="1"/>
  <c r="X2" i="22" s="1"/>
  <c r="T2" i="8"/>
  <c r="U2" i="11"/>
  <c r="S2" i="6"/>
  <c r="D2" i="22"/>
  <c r="L2" i="22" s="1"/>
  <c r="T2" i="22" s="1"/>
  <c r="BM2" i="20"/>
  <c r="W2" i="6"/>
  <c r="F16" i="14"/>
  <c r="N16" i="4"/>
  <c r="F16" i="15"/>
  <c r="L16" i="16"/>
  <c r="BO2" i="20"/>
  <c r="F2" i="22"/>
  <c r="N2" i="22" s="1"/>
  <c r="V2" i="22" s="1"/>
  <c r="H16" i="17"/>
  <c r="AA3" i="13"/>
  <c r="AX3" i="13" s="1"/>
  <c r="BU3" i="13" s="1"/>
  <c r="CJ3" i="13" s="1"/>
  <c r="L16" i="17"/>
  <c r="G2" i="22"/>
  <c r="O2" i="22" s="1"/>
  <c r="W2" i="22" s="1"/>
  <c r="BP2" i="20"/>
  <c r="G16" i="17"/>
  <c r="AK3" i="8"/>
  <c r="BH3" i="8" s="1"/>
  <c r="CE3" i="8" s="1"/>
  <c r="CT3" i="8" s="1"/>
  <c r="U2" i="13"/>
  <c r="N16" i="17"/>
  <c r="N9" i="17" s="1"/>
  <c r="E2" i="22"/>
  <c r="M2" i="22" s="1"/>
  <c r="U2" i="22" s="1"/>
  <c r="BN2" i="20"/>
  <c r="A88" i="21"/>
  <c r="CX2" i="18"/>
  <c r="CK2" i="18"/>
  <c r="E15" i="4"/>
  <c r="G15" i="17"/>
  <c r="I15" i="17"/>
  <c r="J15" i="17"/>
  <c r="K15" i="17"/>
  <c r="N15" i="17"/>
  <c r="O15" i="17"/>
  <c r="P15" i="17"/>
  <c r="M6" i="17"/>
  <c r="M7" i="17"/>
  <c r="M8" i="17"/>
  <c r="M5" i="17"/>
  <c r="M9" i="17"/>
  <c r="M10" i="17"/>
  <c r="M11" i="17"/>
  <c r="I12" i="17"/>
  <c r="I4" i="17"/>
  <c r="I5" i="17"/>
  <c r="I3" i="17"/>
  <c r="I6" i="17"/>
  <c r="I7" i="17"/>
  <c r="I8" i="17"/>
  <c r="I9" i="17"/>
  <c r="I10" i="17"/>
  <c r="I11" i="17"/>
  <c r="J12" i="17"/>
  <c r="J3" i="17"/>
  <c r="H31" i="17"/>
  <c r="S31" i="17"/>
  <c r="AF31" i="17" s="1"/>
  <c r="E15" i="17"/>
  <c r="F15" i="17"/>
  <c r="H15" i="17"/>
  <c r="R31" i="17"/>
  <c r="AE31" i="17" s="1"/>
  <c r="L15" i="17"/>
  <c r="G15" i="16"/>
  <c r="G9" i="16" s="1"/>
  <c r="I15" i="16"/>
  <c r="J15" i="16"/>
  <c r="K15" i="16"/>
  <c r="K12" i="16" s="1"/>
  <c r="O15" i="16"/>
  <c r="P15" i="16"/>
  <c r="G8" i="16"/>
  <c r="K7" i="16"/>
  <c r="K8" i="16"/>
  <c r="K9" i="16"/>
  <c r="K11" i="16"/>
  <c r="K10" i="16"/>
  <c r="K3" i="16"/>
  <c r="I31" i="16"/>
  <c r="T31" i="16"/>
  <c r="AG31" i="16" s="1"/>
  <c r="E15" i="16"/>
  <c r="F15" i="16"/>
  <c r="H15" i="16"/>
  <c r="L15" i="16"/>
  <c r="M15" i="16"/>
  <c r="N10" i="15"/>
  <c r="N9" i="15"/>
  <c r="E15" i="15"/>
  <c r="G15" i="15"/>
  <c r="I15" i="15"/>
  <c r="J15" i="15"/>
  <c r="L15" i="15"/>
  <c r="L12" i="15" s="1"/>
  <c r="O15" i="15"/>
  <c r="P15" i="15"/>
  <c r="K8" i="15"/>
  <c r="L9" i="15"/>
  <c r="L10" i="15"/>
  <c r="L11" i="15"/>
  <c r="L3" i="15"/>
  <c r="L5" i="15"/>
  <c r="L6" i="15"/>
  <c r="L7" i="15"/>
  <c r="P9" i="15"/>
  <c r="K7" i="15"/>
  <c r="N8" i="15"/>
  <c r="M15" i="15"/>
  <c r="K6" i="15"/>
  <c r="K5" i="15"/>
  <c r="N6" i="15"/>
  <c r="H31" i="15"/>
  <c r="K4" i="15"/>
  <c r="K12" i="15"/>
  <c r="N5" i="15"/>
  <c r="K3" i="15"/>
  <c r="K11" i="15"/>
  <c r="N4" i="15"/>
  <c r="N12" i="15"/>
  <c r="K10" i="15"/>
  <c r="F15" i="15"/>
  <c r="N3" i="15"/>
  <c r="N11" i="15"/>
  <c r="K9" i="15"/>
  <c r="J4" i="14"/>
  <c r="L10" i="14"/>
  <c r="L9" i="14"/>
  <c r="N9" i="14"/>
  <c r="N8" i="14"/>
  <c r="N5" i="14"/>
  <c r="N3" i="14"/>
  <c r="M15" i="14"/>
  <c r="M5" i="14" s="1"/>
  <c r="O15" i="14"/>
  <c r="O9" i="14" s="1"/>
  <c r="K15" i="14"/>
  <c r="P15" i="14"/>
  <c r="E15" i="14"/>
  <c r="F15" i="14"/>
  <c r="G15" i="14"/>
  <c r="H15" i="14"/>
  <c r="I15" i="14"/>
  <c r="O11" i="14"/>
  <c r="O6" i="14"/>
  <c r="O3" i="14"/>
  <c r="O10" i="14"/>
  <c r="O5" i="14"/>
  <c r="I31" i="14"/>
  <c r="T31" i="14"/>
  <c r="AG31" i="14" s="1"/>
  <c r="L4" i="14"/>
  <c r="N10" i="14"/>
  <c r="J3" i="14"/>
  <c r="N4" i="14"/>
  <c r="J8" i="14"/>
  <c r="L3" i="14"/>
  <c r="L8" i="14"/>
  <c r="J7" i="14"/>
  <c r="J12" i="14"/>
  <c r="L7" i="14"/>
  <c r="J6" i="14"/>
  <c r="L12" i="14"/>
  <c r="N7" i="14"/>
  <c r="J11" i="14"/>
  <c r="L6" i="14"/>
  <c r="N12" i="14"/>
  <c r="J5" i="14"/>
  <c r="L11" i="14"/>
  <c r="J9" i="14"/>
  <c r="N6" i="14"/>
  <c r="J10" i="14"/>
  <c r="L5" i="14"/>
  <c r="Z3" i="13"/>
  <c r="AW3" i="13" s="1"/>
  <c r="BT3" i="13" s="1"/>
  <c r="CI3" i="13" s="1"/>
  <c r="S2" i="13"/>
  <c r="R2" i="13"/>
  <c r="AB3" i="13"/>
  <c r="W2" i="13"/>
  <c r="S2" i="12"/>
  <c r="T2" i="12"/>
  <c r="U2" i="12"/>
  <c r="W2" i="12"/>
  <c r="Z3" i="12"/>
  <c r="AW3" i="12" s="1"/>
  <c r="BT3" i="12" s="1"/>
  <c r="CI3" i="12" s="1"/>
  <c r="AB3" i="12"/>
  <c r="R2" i="12"/>
  <c r="AD3" i="11"/>
  <c r="R2" i="11"/>
  <c r="S2" i="11"/>
  <c r="T2" i="11"/>
  <c r="R2" i="10"/>
  <c r="S2" i="10"/>
  <c r="T2" i="10"/>
  <c r="U2" i="10"/>
  <c r="W2" i="10"/>
  <c r="Z3" i="10"/>
  <c r="AW3" i="10" s="1"/>
  <c r="BT3" i="10" s="1"/>
  <c r="CI3" i="10" s="1"/>
  <c r="AB3" i="10"/>
  <c r="D14" i="5"/>
  <c r="J15" i="5" s="1"/>
  <c r="H31" i="5"/>
  <c r="S31" i="5"/>
  <c r="AF31" i="5" s="1"/>
  <c r="R31" i="5"/>
  <c r="AE31" i="5" s="1"/>
  <c r="R2" i="8"/>
  <c r="S2" i="8"/>
  <c r="U2" i="8"/>
  <c r="W2" i="8"/>
  <c r="AB3" i="8"/>
  <c r="Y31" i="4"/>
  <c r="AL31" i="4" s="1"/>
  <c r="W31" i="4"/>
  <c r="AJ31" i="4" s="1"/>
  <c r="X31" i="4"/>
  <c r="AK31" i="4" s="1"/>
  <c r="S31" i="4"/>
  <c r="AF31" i="4" s="1"/>
  <c r="T31" i="4"/>
  <c r="AG31" i="4" s="1"/>
  <c r="U31" i="4"/>
  <c r="AH31" i="4" s="1"/>
  <c r="R31" i="4"/>
  <c r="AE31" i="4" s="1"/>
  <c r="V31" i="4"/>
  <c r="AI31" i="4" s="1"/>
  <c r="R2" i="6"/>
  <c r="T2" i="6"/>
  <c r="U2" i="6"/>
  <c r="AN96" i="13"/>
  <c r="AL96" i="13"/>
  <c r="Y96" i="13"/>
  <c r="AB123" i="17" s="1"/>
  <c r="AG95" i="19" s="1"/>
  <c r="AO97" i="11" l="1"/>
  <c r="U96" i="35"/>
  <c r="AQ97" i="35" s="1"/>
  <c r="BM97" i="35" s="1"/>
  <c r="AP98" i="13"/>
  <c r="O96" i="35"/>
  <c r="AK97" i="35" s="1"/>
  <c r="BG97" i="35" s="1"/>
  <c r="AP98" i="11"/>
  <c r="R96" i="35"/>
  <c r="AN97" i="35" s="1"/>
  <c r="BJ97" i="35" s="1"/>
  <c r="AP98" i="12"/>
  <c r="L96" i="35"/>
  <c r="AH97" i="35" s="1"/>
  <c r="BD97" i="35" s="1"/>
  <c r="AP98" i="10"/>
  <c r="I96" i="35"/>
  <c r="AE97" i="35" s="1"/>
  <c r="AZ97" i="35" s="1"/>
  <c r="AP98" i="8"/>
  <c r="F96" i="35"/>
  <c r="AB97" i="35" s="1"/>
  <c r="AX97" i="35" s="1"/>
  <c r="AP98" i="6"/>
  <c r="BC97" i="35"/>
  <c r="J5" i="15"/>
  <c r="J4" i="15"/>
  <c r="J4" i="17"/>
  <c r="P11" i="16"/>
  <c r="G7" i="16"/>
  <c r="AQ96" i="35"/>
  <c r="AP97" i="12"/>
  <c r="AP97" i="11"/>
  <c r="AR97" i="13"/>
  <c r="AO97" i="12"/>
  <c r="AT97" i="11"/>
  <c r="AR97" i="10"/>
  <c r="AQ97" i="13"/>
  <c r="AQ97" i="10"/>
  <c r="AR97" i="11"/>
  <c r="CF97" i="12"/>
  <c r="G9" i="14"/>
  <c r="E4" i="15"/>
  <c r="I3" i="15"/>
  <c r="K5" i="14"/>
  <c r="P7" i="15"/>
  <c r="H9" i="14"/>
  <c r="P8" i="15"/>
  <c r="P4" i="15"/>
  <c r="I7" i="15"/>
  <c r="P11" i="15"/>
  <c r="E12" i="15"/>
  <c r="E3" i="15"/>
  <c r="H8" i="15"/>
  <c r="O11" i="15"/>
  <c r="H9" i="15"/>
  <c r="H7" i="15"/>
  <c r="J6" i="15"/>
  <c r="J10" i="15"/>
  <c r="H5" i="15"/>
  <c r="H4" i="15"/>
  <c r="AT97" i="12"/>
  <c r="O10" i="15"/>
  <c r="E11" i="15"/>
  <c r="E9" i="15"/>
  <c r="J4" i="5"/>
  <c r="I5" i="15"/>
  <c r="O9" i="15"/>
  <c r="O8" i="15"/>
  <c r="E5" i="15"/>
  <c r="J12" i="15"/>
  <c r="O6" i="15"/>
  <c r="H3" i="15"/>
  <c r="J8" i="17"/>
  <c r="O5" i="15"/>
  <c r="H11" i="15"/>
  <c r="J6" i="17"/>
  <c r="O4" i="15"/>
  <c r="J11" i="15"/>
  <c r="H10" i="15"/>
  <c r="J11" i="17"/>
  <c r="M12" i="17"/>
  <c r="AO97" i="6"/>
  <c r="AP97" i="13"/>
  <c r="E6" i="15"/>
  <c r="O7" i="15"/>
  <c r="H12" i="15"/>
  <c r="J10" i="17"/>
  <c r="J7" i="17"/>
  <c r="AQ97" i="12"/>
  <c r="J7" i="15"/>
  <c r="J3" i="15"/>
  <c r="M4" i="17"/>
  <c r="AO97" i="13"/>
  <c r="AT97" i="10"/>
  <c r="AR97" i="12"/>
  <c r="G7" i="15"/>
  <c r="K10" i="17"/>
  <c r="K9" i="17"/>
  <c r="K8" i="17"/>
  <c r="K12" i="17"/>
  <c r="K3" i="14"/>
  <c r="K7" i="17"/>
  <c r="AP97" i="8"/>
  <c r="K6" i="17"/>
  <c r="CF97" i="10"/>
  <c r="K5" i="17"/>
  <c r="K4" i="17"/>
  <c r="K3" i="17"/>
  <c r="P11" i="17"/>
  <c r="P10" i="17"/>
  <c r="P9" i="17"/>
  <c r="P4" i="14"/>
  <c r="P7" i="17"/>
  <c r="AO97" i="10"/>
  <c r="CF97" i="8"/>
  <c r="P8" i="17"/>
  <c r="O5" i="17"/>
  <c r="AP97" i="10"/>
  <c r="O4" i="17"/>
  <c r="AT97" i="13"/>
  <c r="O12" i="17"/>
  <c r="AO97" i="8"/>
  <c r="AQ97" i="6"/>
  <c r="P3" i="14"/>
  <c r="O3" i="17"/>
  <c r="AR97" i="6"/>
  <c r="AT97" i="6"/>
  <c r="CF97" i="13"/>
  <c r="CF97" i="6"/>
  <c r="O11" i="17"/>
  <c r="P12" i="14"/>
  <c r="O10" i="17"/>
  <c r="CF97" i="11"/>
  <c r="P5" i="17"/>
  <c r="O6" i="17"/>
  <c r="P6" i="17"/>
  <c r="O9" i="17"/>
  <c r="P10" i="14"/>
  <c r="P4" i="17"/>
  <c r="P12" i="17"/>
  <c r="O7" i="17"/>
  <c r="AP97" i="6"/>
  <c r="AQ97" i="11"/>
  <c r="G5" i="17"/>
  <c r="J9" i="17"/>
  <c r="G11" i="15"/>
  <c r="O3" i="15"/>
  <c r="J9" i="15"/>
  <c r="E10" i="15"/>
  <c r="I4" i="15"/>
  <c r="E8" i="15"/>
  <c r="I12" i="15"/>
  <c r="I11" i="15"/>
  <c r="I10" i="15"/>
  <c r="I8" i="15"/>
  <c r="P9" i="16"/>
  <c r="P8" i="16"/>
  <c r="G10" i="16"/>
  <c r="P7" i="16"/>
  <c r="J9" i="16"/>
  <c r="O9" i="16"/>
  <c r="K6" i="16"/>
  <c r="K5" i="16"/>
  <c r="K4" i="16"/>
  <c r="P3" i="16"/>
  <c r="H4" i="14"/>
  <c r="G7" i="14"/>
  <c r="O8" i="14"/>
  <c r="G4" i="14"/>
  <c r="O7" i="14"/>
  <c r="G3" i="14"/>
  <c r="O12" i="14"/>
  <c r="F10" i="14"/>
  <c r="K9" i="14"/>
  <c r="M4" i="14"/>
  <c r="G12" i="14"/>
  <c r="H11" i="14"/>
  <c r="K8" i="14"/>
  <c r="M3" i="14"/>
  <c r="K7" i="14"/>
  <c r="M10" i="14"/>
  <c r="E8" i="14"/>
  <c r="K4" i="14"/>
  <c r="M7" i="14"/>
  <c r="K6" i="14"/>
  <c r="M12" i="14"/>
  <c r="M6" i="14"/>
  <c r="K10" i="14"/>
  <c r="J9" i="5"/>
  <c r="J5" i="5"/>
  <c r="J10" i="5"/>
  <c r="J6" i="5"/>
  <c r="J11" i="5"/>
  <c r="J7" i="5"/>
  <c r="J3" i="5"/>
  <c r="J12" i="5"/>
  <c r="J8" i="5"/>
  <c r="G5" i="16"/>
  <c r="G4" i="16"/>
  <c r="G12" i="16"/>
  <c r="N5" i="17"/>
  <c r="G9" i="5"/>
  <c r="G3" i="16"/>
  <c r="G11" i="16"/>
  <c r="N6" i="17"/>
  <c r="P5" i="16"/>
  <c r="P12" i="16"/>
  <c r="N8" i="17"/>
  <c r="P4" i="16"/>
  <c r="P6" i="16"/>
  <c r="N7" i="17"/>
  <c r="I5" i="16"/>
  <c r="G5" i="15"/>
  <c r="G8" i="5"/>
  <c r="E12" i="4"/>
  <c r="I6" i="16"/>
  <c r="G8" i="15"/>
  <c r="G4" i="15"/>
  <c r="G12" i="15"/>
  <c r="E12" i="14"/>
  <c r="E5" i="14"/>
  <c r="E10" i="14"/>
  <c r="E3" i="14"/>
  <c r="E11" i="14"/>
  <c r="E9" i="14"/>
  <c r="Z96" i="13"/>
  <c r="BT96" i="13"/>
  <c r="AA96" i="13"/>
  <c r="BU96" i="13"/>
  <c r="AB96" i="13"/>
  <c r="BV96" i="13"/>
  <c r="AC96" i="13"/>
  <c r="BW96" i="13"/>
  <c r="AD96" i="13"/>
  <c r="BX96" i="13"/>
  <c r="AE96" i="13"/>
  <c r="BY96" i="13"/>
  <c r="AF96" i="13"/>
  <c r="BZ96" i="13"/>
  <c r="AG96" i="13"/>
  <c r="CA96" i="13"/>
  <c r="CB96" i="13"/>
  <c r="AH96" i="13"/>
  <c r="CC96" i="13"/>
  <c r="AI96" i="13"/>
  <c r="CD96" i="13"/>
  <c r="AJ96" i="13"/>
  <c r="CE96" i="13"/>
  <c r="AK96" i="13"/>
  <c r="N12" i="16"/>
  <c r="N3" i="16"/>
  <c r="N11" i="16"/>
  <c r="N10" i="16"/>
  <c r="G6" i="17"/>
  <c r="I10" i="16"/>
  <c r="N9" i="16"/>
  <c r="N8" i="16"/>
  <c r="N7" i="16"/>
  <c r="I8" i="14"/>
  <c r="H10" i="14"/>
  <c r="J5" i="16"/>
  <c r="F12" i="14"/>
  <c r="O5" i="16"/>
  <c r="J3" i="16"/>
  <c r="I4" i="16"/>
  <c r="O3" i="16"/>
  <c r="F6" i="14"/>
  <c r="J12" i="16"/>
  <c r="O6" i="16"/>
  <c r="J11" i="16"/>
  <c r="O12" i="16"/>
  <c r="I3" i="16"/>
  <c r="J8" i="16"/>
  <c r="O11" i="16"/>
  <c r="O10" i="16"/>
  <c r="O8" i="16"/>
  <c r="O7" i="16"/>
  <c r="H7" i="14"/>
  <c r="I9" i="16"/>
  <c r="J7" i="16"/>
  <c r="J6" i="16"/>
  <c r="N5" i="16"/>
  <c r="J4" i="16"/>
  <c r="H6" i="14"/>
  <c r="I8" i="16"/>
  <c r="O4" i="16"/>
  <c r="J10" i="16"/>
  <c r="I11" i="16"/>
  <c r="N6" i="16"/>
  <c r="K6" i="5"/>
  <c r="BL2" i="6"/>
  <c r="G10" i="17"/>
  <c r="G7" i="17"/>
  <c r="BQ2" i="6"/>
  <c r="AT2" i="6"/>
  <c r="F5" i="14"/>
  <c r="G9" i="17"/>
  <c r="G8" i="17"/>
  <c r="G4" i="17"/>
  <c r="G3" i="17"/>
  <c r="N4" i="17"/>
  <c r="G11" i="17"/>
  <c r="G12" i="17"/>
  <c r="N12" i="17"/>
  <c r="N10" i="17"/>
  <c r="A89" i="21"/>
  <c r="CY2" i="18"/>
  <c r="CL2" i="18"/>
  <c r="E7" i="4"/>
  <c r="E3" i="4"/>
  <c r="E8" i="4"/>
  <c r="E4" i="4"/>
  <c r="E9" i="4"/>
  <c r="E5" i="4"/>
  <c r="E10" i="4"/>
  <c r="E6" i="4"/>
  <c r="E11" i="4"/>
  <c r="N3" i="17"/>
  <c r="N11" i="17"/>
  <c r="L5" i="17"/>
  <c r="L6" i="17"/>
  <c r="L7" i="17"/>
  <c r="L12" i="17"/>
  <c r="L4" i="17"/>
  <c r="L8" i="17"/>
  <c r="L9" i="17"/>
  <c r="L10" i="17"/>
  <c r="L11" i="17"/>
  <c r="L3" i="17"/>
  <c r="H11" i="17"/>
  <c r="H3" i="17"/>
  <c r="H12" i="17"/>
  <c r="H4" i="17"/>
  <c r="H5" i="17"/>
  <c r="H6" i="17"/>
  <c r="H7" i="17"/>
  <c r="H8" i="17"/>
  <c r="H10" i="17"/>
  <c r="H9" i="17"/>
  <c r="F10" i="17"/>
  <c r="F11" i="17"/>
  <c r="F3" i="17"/>
  <c r="F12" i="17"/>
  <c r="F4" i="17"/>
  <c r="F5" i="17"/>
  <c r="F6" i="17"/>
  <c r="F7" i="17"/>
  <c r="F8" i="17"/>
  <c r="F9" i="17"/>
  <c r="E10" i="17"/>
  <c r="E11" i="17"/>
  <c r="E3" i="17"/>
  <c r="E9" i="17"/>
  <c r="E12" i="17"/>
  <c r="E4" i="17"/>
  <c r="E5" i="17"/>
  <c r="E6" i="17"/>
  <c r="E7" i="17"/>
  <c r="E8" i="17"/>
  <c r="I31" i="17"/>
  <c r="T31" i="17"/>
  <c r="AG31" i="17" s="1"/>
  <c r="I12" i="16"/>
  <c r="M5" i="16"/>
  <c r="M6" i="16"/>
  <c r="M7" i="16"/>
  <c r="M4" i="16"/>
  <c r="M8" i="16"/>
  <c r="M9" i="16"/>
  <c r="M12" i="16"/>
  <c r="M10" i="16"/>
  <c r="M11" i="16"/>
  <c r="M3" i="16"/>
  <c r="L12" i="16"/>
  <c r="L4" i="16"/>
  <c r="L5" i="16"/>
  <c r="L6" i="16"/>
  <c r="L7" i="16"/>
  <c r="L8" i="16"/>
  <c r="L9" i="16"/>
  <c r="L10" i="16"/>
  <c r="L11" i="16"/>
  <c r="L3" i="16"/>
  <c r="H10" i="16"/>
  <c r="H11" i="16"/>
  <c r="H3" i="16"/>
  <c r="H12" i="16"/>
  <c r="H4" i="16"/>
  <c r="H5" i="16"/>
  <c r="H6" i="16"/>
  <c r="H7" i="16"/>
  <c r="H8" i="16"/>
  <c r="H9" i="16"/>
  <c r="F9" i="16"/>
  <c r="F10" i="16"/>
  <c r="F11" i="16"/>
  <c r="F3" i="16"/>
  <c r="F12" i="16"/>
  <c r="F4" i="16"/>
  <c r="F5" i="16"/>
  <c r="F6" i="16"/>
  <c r="F7" i="16"/>
  <c r="F8" i="16"/>
  <c r="E8" i="16"/>
  <c r="E9" i="16"/>
  <c r="E10" i="16"/>
  <c r="E11" i="16"/>
  <c r="E3" i="16"/>
  <c r="E12" i="16"/>
  <c r="E4" i="16"/>
  <c r="E5" i="16"/>
  <c r="E6" i="16"/>
  <c r="E7" i="16"/>
  <c r="J31" i="16"/>
  <c r="U31" i="16"/>
  <c r="AH31" i="16" s="1"/>
  <c r="P6" i="15"/>
  <c r="P5" i="15"/>
  <c r="L8" i="15"/>
  <c r="G3" i="15"/>
  <c r="P12" i="15"/>
  <c r="G10" i="15"/>
  <c r="P3" i="15"/>
  <c r="L4" i="15"/>
  <c r="I6" i="15"/>
  <c r="G9" i="15"/>
  <c r="I31" i="15"/>
  <c r="T31" i="15"/>
  <c r="AG31" i="15" s="1"/>
  <c r="M9" i="15"/>
  <c r="M10" i="15"/>
  <c r="M11" i="15"/>
  <c r="M3" i="15"/>
  <c r="M12" i="15"/>
  <c r="M4" i="15"/>
  <c r="M5" i="15"/>
  <c r="M6" i="15"/>
  <c r="M7" i="15"/>
  <c r="M8" i="15"/>
  <c r="F6" i="15"/>
  <c r="F5" i="15"/>
  <c r="F7" i="15"/>
  <c r="F8" i="15"/>
  <c r="F9" i="15"/>
  <c r="F10" i="15"/>
  <c r="F11" i="15"/>
  <c r="F3" i="15"/>
  <c r="F12" i="15"/>
  <c r="F4" i="15"/>
  <c r="I12" i="14"/>
  <c r="F11" i="14"/>
  <c r="I6" i="14"/>
  <c r="I11" i="14"/>
  <c r="I5" i="14"/>
  <c r="G6" i="14"/>
  <c r="F4" i="14"/>
  <c r="I10" i="14"/>
  <c r="G11" i="14"/>
  <c r="F9" i="14"/>
  <c r="P6" i="14"/>
  <c r="P11" i="14"/>
  <c r="P9" i="14"/>
  <c r="P5" i="14"/>
  <c r="I4" i="14"/>
  <c r="G5" i="14"/>
  <c r="F3" i="14"/>
  <c r="I9" i="14"/>
  <c r="G8" i="14"/>
  <c r="F8" i="14"/>
  <c r="K12" i="14"/>
  <c r="H8" i="14"/>
  <c r="G10" i="14"/>
  <c r="E7" i="14"/>
  <c r="H12" i="14"/>
  <c r="E6" i="14"/>
  <c r="M8" i="14"/>
  <c r="I3" i="14"/>
  <c r="H5" i="14"/>
  <c r="F7" i="14"/>
  <c r="E4" i="14"/>
  <c r="O4" i="14"/>
  <c r="M11" i="14"/>
  <c r="P8" i="14"/>
  <c r="J31" i="14"/>
  <c r="U31" i="14"/>
  <c r="AH31" i="14" s="1"/>
  <c r="AM96" i="13"/>
  <c r="AN96" i="12"/>
  <c r="AL96" i="12"/>
  <c r="AT2" i="13"/>
  <c r="AY3" i="13"/>
  <c r="BS95" i="12"/>
  <c r="Y96" i="12"/>
  <c r="AB123" i="16" s="1"/>
  <c r="AB95" i="19" s="1"/>
  <c r="AM96" i="12"/>
  <c r="Y96" i="11"/>
  <c r="AN96" i="11"/>
  <c r="AT2" i="12"/>
  <c r="AY3" i="12"/>
  <c r="BS95" i="11"/>
  <c r="AL96" i="11"/>
  <c r="AM96" i="11"/>
  <c r="AL96" i="10"/>
  <c r="BS95" i="10"/>
  <c r="AN96" i="10"/>
  <c r="Y96" i="10"/>
  <c r="AB123" i="14" s="1"/>
  <c r="R95" i="19" s="1"/>
  <c r="BA3" i="11"/>
  <c r="BX3" i="11" s="1"/>
  <c r="CM3" i="11" s="1"/>
  <c r="AT2" i="11"/>
  <c r="AM96" i="10"/>
  <c r="AL96" i="8"/>
  <c r="BS95" i="8"/>
  <c r="AN96" i="8"/>
  <c r="Y96" i="8"/>
  <c r="AB123" i="5" s="1"/>
  <c r="M95" i="19" s="1"/>
  <c r="AT2" i="10"/>
  <c r="AY3" i="10"/>
  <c r="G15" i="5"/>
  <c r="G11" i="5" s="1"/>
  <c r="F15" i="5"/>
  <c r="K15" i="5"/>
  <c r="K4" i="5" s="1"/>
  <c r="L15" i="5"/>
  <c r="N15" i="5"/>
  <c r="O15" i="5"/>
  <c r="M15" i="5"/>
  <c r="P15" i="5"/>
  <c r="I15" i="5"/>
  <c r="H15" i="5"/>
  <c r="T31" i="5"/>
  <c r="AG31" i="5" s="1"/>
  <c r="I31" i="5"/>
  <c r="AM96" i="8"/>
  <c r="BS95" i="6"/>
  <c r="AT2" i="8"/>
  <c r="AY3" i="8"/>
  <c r="BV3" i="8" s="1"/>
  <c r="CK3" i="8" s="1"/>
  <c r="AL96" i="6"/>
  <c r="AN96" i="6"/>
  <c r="Y96" i="6"/>
  <c r="AB123" i="4" s="1"/>
  <c r="H95" i="19" s="1"/>
  <c r="AM96" i="6"/>
  <c r="I127" i="16" l="1" a="1"/>
  <c r="I127" i="16" s="1"/>
  <c r="I126" i="16" a="1"/>
  <c r="I126" i="16" s="1"/>
  <c r="G126" i="16" a="1"/>
  <c r="G126" i="16" s="1"/>
  <c r="L126" i="14" a="1"/>
  <c r="L126" i="14" s="1"/>
  <c r="I127" i="14" a="1"/>
  <c r="I127" i="14" s="1"/>
  <c r="I126" i="14" a="1"/>
  <c r="I126" i="14" s="1"/>
  <c r="G126" i="17" a="1"/>
  <c r="G126" i="17" s="1"/>
  <c r="G127" i="17" a="1"/>
  <c r="G127" i="17" s="1"/>
  <c r="F126" i="17" a="1"/>
  <c r="F126" i="17" s="1"/>
  <c r="F127" i="17" a="1"/>
  <c r="F127" i="17" s="1"/>
  <c r="N127" i="17" a="1"/>
  <c r="N127" i="17" s="1"/>
  <c r="BA97" i="35"/>
  <c r="BF97" i="35"/>
  <c r="BL97" i="35"/>
  <c r="BN97" i="35" s="1"/>
  <c r="BI97" i="35"/>
  <c r="BK97" i="35" s="1"/>
  <c r="AK96" i="35"/>
  <c r="BF96" i="35" s="1"/>
  <c r="BB97" i="35"/>
  <c r="AN96" i="35"/>
  <c r="BJ96" i="35" s="1"/>
  <c r="AE96" i="35"/>
  <c r="BA96" i="35" s="1"/>
  <c r="AH96" i="35"/>
  <c r="BC96" i="35" s="1"/>
  <c r="AW97" i="35"/>
  <c r="AY97" i="35" s="1"/>
  <c r="BE97" i="35"/>
  <c r="BH97" i="35"/>
  <c r="AB96" i="35"/>
  <c r="AW96" i="35" s="1"/>
  <c r="BM96" i="35"/>
  <c r="BL96" i="35"/>
  <c r="AB123" i="15"/>
  <c r="W95" i="19" s="1"/>
  <c r="K9" i="5"/>
  <c r="I6" i="5"/>
  <c r="I8" i="5"/>
  <c r="I9" i="5"/>
  <c r="I3" i="5"/>
  <c r="I4" i="5"/>
  <c r="I10" i="5"/>
  <c r="I5" i="5"/>
  <c r="I11" i="5"/>
  <c r="I12" i="5"/>
  <c r="I7" i="5"/>
  <c r="G5" i="5"/>
  <c r="K5" i="5"/>
  <c r="O6" i="5"/>
  <c r="O9" i="5"/>
  <c r="O4" i="5"/>
  <c r="O12" i="5"/>
  <c r="O8" i="5"/>
  <c r="O11" i="5"/>
  <c r="O5" i="5"/>
  <c r="O7" i="5"/>
  <c r="O3" i="5"/>
  <c r="O10" i="5"/>
  <c r="K12" i="5"/>
  <c r="N7" i="5"/>
  <c r="N3" i="5"/>
  <c r="N9" i="5"/>
  <c r="N11" i="5"/>
  <c r="N4" i="5"/>
  <c r="N5" i="5"/>
  <c r="N10" i="5"/>
  <c r="N6" i="5"/>
  <c r="N12" i="5"/>
  <c r="N8" i="5"/>
  <c r="L12" i="5"/>
  <c r="L4" i="5"/>
  <c r="L10" i="5"/>
  <c r="L11" i="5"/>
  <c r="L6" i="5"/>
  <c r="L7" i="5"/>
  <c r="L9" i="5"/>
  <c r="L8" i="5"/>
  <c r="L3" i="5"/>
  <c r="L5" i="5"/>
  <c r="K11" i="5"/>
  <c r="G6" i="5"/>
  <c r="G12" i="5"/>
  <c r="H11" i="5"/>
  <c r="H7" i="5"/>
  <c r="H4" i="5"/>
  <c r="H10" i="5"/>
  <c r="H12" i="5"/>
  <c r="H5" i="5"/>
  <c r="H6" i="5"/>
  <c r="H8" i="5"/>
  <c r="H3" i="5"/>
  <c r="H9" i="5"/>
  <c r="P12" i="5"/>
  <c r="P3" i="5"/>
  <c r="P7" i="5"/>
  <c r="P11" i="5"/>
  <c r="P8" i="5"/>
  <c r="P6" i="5"/>
  <c r="P10" i="5"/>
  <c r="P5" i="5"/>
  <c r="P9" i="5"/>
  <c r="P4" i="5"/>
  <c r="M10" i="5"/>
  <c r="M6" i="5"/>
  <c r="M5" i="5"/>
  <c r="M3" i="5"/>
  <c r="M8" i="5"/>
  <c r="M11" i="5"/>
  <c r="M12" i="5"/>
  <c r="M7" i="5"/>
  <c r="M4" i="5"/>
  <c r="M9" i="5"/>
  <c r="F6" i="5"/>
  <c r="F10" i="5"/>
  <c r="F4" i="5"/>
  <c r="F5" i="5"/>
  <c r="F11" i="5"/>
  <c r="F12" i="5"/>
  <c r="F8" i="5"/>
  <c r="F7" i="5"/>
  <c r="F3" i="5"/>
  <c r="F9" i="5"/>
  <c r="K8" i="5"/>
  <c r="G10" i="5"/>
  <c r="K7" i="5"/>
  <c r="G4" i="5"/>
  <c r="G3" i="5"/>
  <c r="K3" i="5"/>
  <c r="G7" i="5"/>
  <c r="E6" i="5"/>
  <c r="E10" i="5"/>
  <c r="E5" i="5"/>
  <c r="E8" i="5"/>
  <c r="E9" i="5"/>
  <c r="E3" i="5"/>
  <c r="E7" i="5"/>
  <c r="E11" i="5"/>
  <c r="E12" i="5"/>
  <c r="E4" i="5"/>
  <c r="K10" i="5"/>
  <c r="CF96" i="13"/>
  <c r="CD96" i="12"/>
  <c r="AJ96" i="12"/>
  <c r="AC96" i="12"/>
  <c r="BW96" i="12"/>
  <c r="AB96" i="12"/>
  <c r="BV96" i="12"/>
  <c r="CE96" i="12"/>
  <c r="AK96" i="12"/>
  <c r="CC96" i="12"/>
  <c r="AI96" i="12"/>
  <c r="AH96" i="12"/>
  <c r="CB96" i="12"/>
  <c r="AG96" i="12"/>
  <c r="CA96" i="12"/>
  <c r="AE96" i="12"/>
  <c r="BY96" i="12"/>
  <c r="AF96" i="12"/>
  <c r="BZ96" i="12"/>
  <c r="AA96" i="12"/>
  <c r="BU96" i="12"/>
  <c r="AD96" i="12"/>
  <c r="BX96" i="12"/>
  <c r="Z96" i="12"/>
  <c r="BT96" i="12"/>
  <c r="AD96" i="11"/>
  <c r="BX96" i="11"/>
  <c r="AC96" i="11"/>
  <c r="BW96" i="11"/>
  <c r="BV96" i="11"/>
  <c r="AB96" i="11"/>
  <c r="AA96" i="11"/>
  <c r="BU96" i="11"/>
  <c r="Z96" i="11"/>
  <c r="BT96" i="11"/>
  <c r="CD96" i="11"/>
  <c r="AJ96" i="11"/>
  <c r="CE96" i="11"/>
  <c r="AK96" i="11"/>
  <c r="CC96" i="11"/>
  <c r="AI96" i="11"/>
  <c r="AH96" i="11"/>
  <c r="CB96" i="11"/>
  <c r="AG96" i="11"/>
  <c r="CA96" i="11"/>
  <c r="AF96" i="11"/>
  <c r="BZ96" i="11"/>
  <c r="AE96" i="11"/>
  <c r="BY96" i="11"/>
  <c r="AH96" i="10"/>
  <c r="CB96" i="10"/>
  <c r="CE96" i="10"/>
  <c r="AK96" i="10"/>
  <c r="AF96" i="10"/>
  <c r="BZ96" i="10"/>
  <c r="CC96" i="10"/>
  <c r="AI96" i="10"/>
  <c r="AE96" i="10"/>
  <c r="BY96" i="10"/>
  <c r="CD96" i="10"/>
  <c r="AJ96" i="10"/>
  <c r="AG96" i="10"/>
  <c r="CA96" i="10"/>
  <c r="AD96" i="10"/>
  <c r="BX96" i="10"/>
  <c r="AC96" i="10"/>
  <c r="BW96" i="10"/>
  <c r="Z96" i="10"/>
  <c r="BT96" i="10"/>
  <c r="BU96" i="10"/>
  <c r="AA96" i="10"/>
  <c r="AB96" i="10"/>
  <c r="BV96" i="10"/>
  <c r="AH96" i="8"/>
  <c r="CB96" i="8"/>
  <c r="CD96" i="8"/>
  <c r="AJ96" i="8"/>
  <c r="AD96" i="8"/>
  <c r="BX96" i="8"/>
  <c r="Z96" i="8"/>
  <c r="BT96" i="8"/>
  <c r="AG96" i="8"/>
  <c r="CA96" i="8"/>
  <c r="AF96" i="8"/>
  <c r="BZ96" i="8"/>
  <c r="AE96" i="8"/>
  <c r="BY96" i="8"/>
  <c r="AB96" i="8"/>
  <c r="BV96" i="8"/>
  <c r="AA96" i="8"/>
  <c r="BU96" i="8"/>
  <c r="CC96" i="8"/>
  <c r="AI96" i="8"/>
  <c r="AC96" i="8"/>
  <c r="BW96" i="8"/>
  <c r="AK96" i="8"/>
  <c r="CE96" i="8"/>
  <c r="Z96" i="6"/>
  <c r="BT96" i="6"/>
  <c r="AC96" i="6"/>
  <c r="BW96" i="6"/>
  <c r="BU96" i="6"/>
  <c r="AA96" i="6"/>
  <c r="AB96" i="6"/>
  <c r="BV96" i="6"/>
  <c r="CE96" i="6"/>
  <c r="AK96" i="6"/>
  <c r="CC96" i="6"/>
  <c r="AI96" i="6"/>
  <c r="AH96" i="6"/>
  <c r="CB96" i="6"/>
  <c r="CD96" i="6"/>
  <c r="AJ96" i="6"/>
  <c r="AD96" i="6"/>
  <c r="BX96" i="6"/>
  <c r="AG96" i="6"/>
  <c r="CA96" i="6"/>
  <c r="AE96" i="6"/>
  <c r="BY96" i="6"/>
  <c r="BZ96" i="6"/>
  <c r="AF96" i="6"/>
  <c r="BQ2" i="12"/>
  <c r="BV3" i="12"/>
  <c r="CK3" i="12" s="1"/>
  <c r="BQ2" i="13"/>
  <c r="BV3" i="13"/>
  <c r="CK3" i="13" s="1"/>
  <c r="BQ2" i="10"/>
  <c r="BV3" i="10"/>
  <c r="CK3" i="10" s="1"/>
  <c r="D122" i="17"/>
  <c r="AS122" i="17" s="1"/>
  <c r="BS95" i="13"/>
  <c r="D10" i="14"/>
  <c r="P11" i="32" s="1"/>
  <c r="D5" i="14"/>
  <c r="P6" i="32" s="1"/>
  <c r="D9" i="14"/>
  <c r="P10" i="32" s="1"/>
  <c r="D11" i="15"/>
  <c r="M125" i="15" s="1" a="1"/>
  <c r="M125" i="15" s="1"/>
  <c r="D3" i="14"/>
  <c r="P4" i="32" s="1"/>
  <c r="D11" i="14"/>
  <c r="P12" i="32" s="1"/>
  <c r="D6" i="15"/>
  <c r="Q7" i="32" s="1"/>
  <c r="D8" i="15"/>
  <c r="Q9" i="32" s="1"/>
  <c r="A90" i="21"/>
  <c r="CZ2" i="18"/>
  <c r="CM2" i="18"/>
  <c r="D10" i="17"/>
  <c r="L123" i="17" s="1" a="1"/>
  <c r="L123" i="17" s="1"/>
  <c r="D11" i="17"/>
  <c r="M123" i="17" s="1" a="1"/>
  <c r="M123" i="17" s="1"/>
  <c r="J31" i="17"/>
  <c r="U31" i="17"/>
  <c r="AH31" i="17" s="1"/>
  <c r="D8" i="17"/>
  <c r="J123" i="17" s="1" a="1"/>
  <c r="J123" i="17" s="1"/>
  <c r="D7" i="17"/>
  <c r="I123" i="17" s="1" a="1"/>
  <c r="I123" i="17" s="1"/>
  <c r="D6" i="17"/>
  <c r="H123" i="17" s="1" a="1"/>
  <c r="H123" i="17" s="1"/>
  <c r="D5" i="17"/>
  <c r="G123" i="17" s="1" a="1"/>
  <c r="G123" i="17" s="1"/>
  <c r="D122" i="16"/>
  <c r="AS122" i="16" s="1"/>
  <c r="D4" i="17"/>
  <c r="F123" i="17" s="1" a="1"/>
  <c r="F123" i="17" s="1"/>
  <c r="D12" i="17"/>
  <c r="N123" i="17" s="1" a="1"/>
  <c r="N123" i="17" s="1"/>
  <c r="AU123" i="17" s="1"/>
  <c r="D9" i="17"/>
  <c r="K123" i="17" s="1" a="1"/>
  <c r="K123" i="17" s="1"/>
  <c r="D3" i="17"/>
  <c r="E123" i="17" s="1" a="1"/>
  <c r="E123" i="17" s="1"/>
  <c r="AT123" i="17" s="1"/>
  <c r="D4" i="16"/>
  <c r="F123" i="16" s="1" a="1"/>
  <c r="F123" i="16" s="1"/>
  <c r="D12" i="16"/>
  <c r="N123" i="16" s="1" a="1"/>
  <c r="N123" i="16" s="1"/>
  <c r="AU123" i="16" s="1"/>
  <c r="D3" i="16"/>
  <c r="R4" i="32" s="1"/>
  <c r="D11" i="16"/>
  <c r="M123" i="16" s="1" a="1"/>
  <c r="M123" i="16" s="1"/>
  <c r="D10" i="16"/>
  <c r="L123" i="16" s="1" a="1"/>
  <c r="L123" i="16" s="1"/>
  <c r="D9" i="16"/>
  <c r="K123" i="16" s="1" a="1"/>
  <c r="K123" i="16" s="1"/>
  <c r="D8" i="16"/>
  <c r="J123" i="16" s="1" a="1"/>
  <c r="J123" i="16" s="1"/>
  <c r="D5" i="16"/>
  <c r="G123" i="16" s="1" a="1"/>
  <c r="G123" i="16" s="1"/>
  <c r="D122" i="15"/>
  <c r="AS122" i="15" s="1"/>
  <c r="V31" i="16"/>
  <c r="AI31" i="16" s="1"/>
  <c r="K31" i="16"/>
  <c r="D7" i="16"/>
  <c r="I123" i="16" s="1" a="1"/>
  <c r="I123" i="16" s="1"/>
  <c r="D6" i="16"/>
  <c r="H123" i="16" s="1" a="1"/>
  <c r="H123" i="16" s="1"/>
  <c r="D3" i="15"/>
  <c r="E124" i="15" s="1" a="1"/>
  <c r="E124" i="15" s="1"/>
  <c r="AT124" i="15" s="1"/>
  <c r="D10" i="15"/>
  <c r="Q11" i="32" s="1"/>
  <c r="D9" i="15"/>
  <c r="Q10" i="32" s="1"/>
  <c r="D4" i="15"/>
  <c r="F124" i="15" s="1" a="1"/>
  <c r="F124" i="15" s="1"/>
  <c r="D12" i="15"/>
  <c r="Q13" i="32" s="1"/>
  <c r="D7" i="15"/>
  <c r="I123" i="15" s="1" a="1"/>
  <c r="I123" i="15" s="1"/>
  <c r="D5" i="15"/>
  <c r="G124" i="15" s="1" a="1"/>
  <c r="G124" i="15" s="1"/>
  <c r="J31" i="15"/>
  <c r="U31" i="15"/>
  <c r="AH31" i="15" s="1"/>
  <c r="D122" i="14"/>
  <c r="AS122" i="14" s="1"/>
  <c r="D6" i="14"/>
  <c r="H123" i="14" s="1" a="1"/>
  <c r="H123" i="14" s="1"/>
  <c r="D12" i="14"/>
  <c r="N123" i="14" s="1" a="1"/>
  <c r="N123" i="14" s="1"/>
  <c r="AU123" i="14" s="1"/>
  <c r="D4" i="14"/>
  <c r="F123" i="14" s="1" a="1"/>
  <c r="F123" i="14" s="1"/>
  <c r="D7" i="14"/>
  <c r="I123" i="14" s="1" a="1"/>
  <c r="I123" i="14" s="1"/>
  <c r="D8" i="14"/>
  <c r="J123" i="14" s="1" a="1"/>
  <c r="J123" i="14" s="1"/>
  <c r="K31" i="14"/>
  <c r="V31" i="14"/>
  <c r="AI31" i="14" s="1"/>
  <c r="D122" i="5"/>
  <c r="AS122" i="5" s="1"/>
  <c r="S95" i="13"/>
  <c r="R95" i="13"/>
  <c r="AO96" i="13" s="1"/>
  <c r="W95" i="13"/>
  <c r="AT96" i="13" s="1"/>
  <c r="U95" i="13"/>
  <c r="AR96" i="13" s="1"/>
  <c r="T95" i="13"/>
  <c r="AQ96" i="13" s="1"/>
  <c r="BL2" i="13"/>
  <c r="T95" i="12"/>
  <c r="AQ96" i="12" s="1"/>
  <c r="U95" i="12"/>
  <c r="AR96" i="12" s="1"/>
  <c r="W95" i="12"/>
  <c r="AT96" i="12" s="1"/>
  <c r="R95" i="12"/>
  <c r="AO96" i="12" s="1"/>
  <c r="S95" i="12"/>
  <c r="BL2" i="12"/>
  <c r="BL2" i="11"/>
  <c r="BQ2" i="11"/>
  <c r="T95" i="11"/>
  <c r="AQ96" i="11" s="1"/>
  <c r="W95" i="11"/>
  <c r="AT96" i="11" s="1"/>
  <c r="U95" i="11"/>
  <c r="AR96" i="11" s="1"/>
  <c r="R95" i="11"/>
  <c r="AO96" i="11" s="1"/>
  <c r="S95" i="11"/>
  <c r="W95" i="10"/>
  <c r="AT96" i="10" s="1"/>
  <c r="U95" i="10"/>
  <c r="AR96" i="10" s="1"/>
  <c r="T95" i="10"/>
  <c r="AQ96" i="10" s="1"/>
  <c r="BL2" i="10"/>
  <c r="R95" i="10"/>
  <c r="AO96" i="10" s="1"/>
  <c r="S95" i="10"/>
  <c r="J31" i="5"/>
  <c r="U31" i="5"/>
  <c r="AH31" i="5" s="1"/>
  <c r="D122" i="4"/>
  <c r="AS122" i="4" s="1"/>
  <c r="U95" i="6"/>
  <c r="AR96" i="6" s="1"/>
  <c r="W95" i="6"/>
  <c r="AT96" i="6" s="1"/>
  <c r="R95" i="6"/>
  <c r="AO96" i="6" s="1"/>
  <c r="T95" i="6"/>
  <c r="AQ96" i="6" s="1"/>
  <c r="BQ2" i="8"/>
  <c r="BL2" i="8"/>
  <c r="S95" i="8"/>
  <c r="R95" i="8"/>
  <c r="AO96" i="8" s="1"/>
  <c r="U95" i="8"/>
  <c r="AR96" i="8" s="1"/>
  <c r="T95" i="8"/>
  <c r="AQ96" i="8" s="1"/>
  <c r="W95" i="8"/>
  <c r="AT96" i="8" s="1"/>
  <c r="BJ98" i="18" a="1"/>
  <c r="Z96" i="18" a="1"/>
  <c r="AB96" i="18" a="1"/>
  <c r="AJ96" i="18" a="1"/>
  <c r="O99" i="18" a="1"/>
  <c r="V99" i="18" a="1"/>
  <c r="BP96" i="18" a="1"/>
  <c r="BS96" i="18" a="1"/>
  <c r="H96" i="18" a="1"/>
  <c r="AC96" i="18" a="1"/>
  <c r="BK96" i="18" a="1"/>
  <c r="BR96" i="18" a="1"/>
  <c r="AG96" i="18" a="1"/>
  <c r="AG99" i="18" a="1"/>
  <c r="BD96" i="18" a="1"/>
  <c r="BE96" i="18" a="1"/>
  <c r="T97" i="18" a="1"/>
  <c r="AN96" i="18" a="1"/>
  <c r="N96" i="18" a="1"/>
  <c r="BL96" i="18" a="1"/>
  <c r="V96" i="18" a="1"/>
  <c r="O96" i="18" a="1"/>
  <c r="M97" i="18" a="1"/>
  <c r="AX96" i="18" a="1"/>
  <c r="F97" i="18" a="1"/>
  <c r="U99" i="18" a="1"/>
  <c r="AQ96" i="18" a="1"/>
  <c r="BB99" i="18" a="1"/>
  <c r="AI99" i="18" a="1"/>
  <c r="AP96" i="18" a="1"/>
  <c r="U96" i="18" a="1"/>
  <c r="L96" i="18" a="1"/>
  <c r="AI96" i="18" a="1"/>
  <c r="AW96" i="18" a="1"/>
  <c r="AH96" i="18" a="1"/>
  <c r="AI99" i="18" l="1"/>
  <c r="BB99" i="18"/>
  <c r="U99" i="18"/>
  <c r="AG99" i="18"/>
  <c r="V99" i="18"/>
  <c r="O99" i="18"/>
  <c r="AU127" i="17"/>
  <c r="N126" i="17" a="1"/>
  <c r="N126" i="17" s="1"/>
  <c r="Z127" i="17" s="1"/>
  <c r="AI99" i="19" s="1"/>
  <c r="H127" i="15" a="1"/>
  <c r="H127" i="15" s="1"/>
  <c r="L127" i="15" a="1"/>
  <c r="L127" i="15" s="1"/>
  <c r="J127" i="15" a="1"/>
  <c r="J127" i="15" s="1"/>
  <c r="F127" i="15" a="1"/>
  <c r="F127" i="15" s="1"/>
  <c r="J127" i="16" a="1"/>
  <c r="J127" i="16" s="1"/>
  <c r="K126" i="16" a="1"/>
  <c r="K126" i="16" s="1"/>
  <c r="L127" i="14" a="1"/>
  <c r="L127" i="14" s="1"/>
  <c r="G127" i="16" a="1"/>
  <c r="G127" i="16" s="1"/>
  <c r="J126" i="16" a="1"/>
  <c r="J126" i="16" s="1"/>
  <c r="J126" i="14" a="1"/>
  <c r="J126" i="14" s="1"/>
  <c r="J126" i="17" a="1"/>
  <c r="J126" i="17" s="1"/>
  <c r="G127" i="14" a="1"/>
  <c r="G127" i="14" s="1"/>
  <c r="F127" i="14" a="1"/>
  <c r="F127" i="14" s="1"/>
  <c r="U127" i="14"/>
  <c r="I126" i="15" a="1"/>
  <c r="I126" i="15" s="1"/>
  <c r="J127" i="14" a="1"/>
  <c r="J127" i="14" s="1"/>
  <c r="J127" i="17" a="1"/>
  <c r="J127" i="17" s="1"/>
  <c r="G126" i="14" a="1"/>
  <c r="G126" i="14" s="1"/>
  <c r="F126" i="14" a="1"/>
  <c r="F126" i="14" s="1"/>
  <c r="U127" i="16"/>
  <c r="K126" i="5" a="1"/>
  <c r="K126" i="5" s="1"/>
  <c r="H127" i="17" a="1"/>
  <c r="H127" i="17" s="1"/>
  <c r="E126" i="16" a="1"/>
  <c r="E126" i="16" s="1"/>
  <c r="L126" i="17" a="1"/>
  <c r="L126" i="17" s="1"/>
  <c r="E127" i="14" a="1"/>
  <c r="E127" i="14" s="1"/>
  <c r="H126" i="17" a="1"/>
  <c r="H126" i="17" s="1"/>
  <c r="E127" i="16" a="1"/>
  <c r="E127" i="16" s="1"/>
  <c r="L127" i="17" a="1"/>
  <c r="L127" i="17" s="1"/>
  <c r="E126" i="14" a="1"/>
  <c r="E126" i="14" s="1"/>
  <c r="M126" i="15" a="1"/>
  <c r="M126" i="15" s="1"/>
  <c r="L126" i="16" a="1"/>
  <c r="L126" i="16" s="1"/>
  <c r="I127" i="17" a="1"/>
  <c r="I127" i="17" s="1"/>
  <c r="K126" i="15" a="1"/>
  <c r="K126" i="15" s="1"/>
  <c r="M127" i="15" a="1"/>
  <c r="M127" i="15" s="1"/>
  <c r="L127" i="16" a="1"/>
  <c r="L127" i="16" s="1"/>
  <c r="I126" i="17" a="1"/>
  <c r="I126" i="17" s="1"/>
  <c r="K127" i="15" a="1"/>
  <c r="K127" i="15" s="1"/>
  <c r="R127" i="17"/>
  <c r="N127" i="15" a="1"/>
  <c r="N127" i="15" s="1"/>
  <c r="M126" i="17" a="1"/>
  <c r="M126" i="17" s="1"/>
  <c r="M126" i="16" a="1"/>
  <c r="M126" i="16" s="1"/>
  <c r="N126" i="16" a="1"/>
  <c r="N126" i="16" s="1"/>
  <c r="H126" i="16" a="1"/>
  <c r="H126" i="16" s="1"/>
  <c r="M126" i="14" a="1"/>
  <c r="M126" i="14" s="1"/>
  <c r="K127" i="16" a="1"/>
  <c r="K127" i="16" s="1"/>
  <c r="K126" i="14" a="1"/>
  <c r="K126" i="14" s="1"/>
  <c r="N126" i="15" a="1"/>
  <c r="N126" i="15" s="1"/>
  <c r="M127" i="17" a="1"/>
  <c r="M127" i="17" s="1"/>
  <c r="M127" i="16" a="1"/>
  <c r="M127" i="16" s="1"/>
  <c r="N127" i="16" a="1"/>
  <c r="N127" i="16" s="1"/>
  <c r="H127" i="16" a="1"/>
  <c r="H127" i="16" s="1"/>
  <c r="M127" i="14" a="1"/>
  <c r="M127" i="14" s="1"/>
  <c r="S127" i="17"/>
  <c r="BG96" i="35"/>
  <c r="K127" i="14" a="1"/>
  <c r="K127" i="14" s="1"/>
  <c r="E126" i="15" a="1"/>
  <c r="E126" i="15" s="1"/>
  <c r="G126" i="15" a="1"/>
  <c r="G126" i="15" s="1"/>
  <c r="F126" i="16" a="1"/>
  <c r="F126" i="16" s="1"/>
  <c r="H127" i="14" a="1"/>
  <c r="H127" i="14" s="1"/>
  <c r="N126" i="14" a="1"/>
  <c r="N126" i="14" s="1"/>
  <c r="E127" i="17" a="1"/>
  <c r="E127" i="17" s="1"/>
  <c r="U126" i="14"/>
  <c r="K126" i="17" a="1"/>
  <c r="K126" i="17" s="1"/>
  <c r="E127" i="15" a="1"/>
  <c r="E127" i="15" s="1"/>
  <c r="G127" i="15" a="1"/>
  <c r="G127" i="15" s="1"/>
  <c r="F127" i="16" a="1"/>
  <c r="F127" i="16" s="1"/>
  <c r="H126" i="14" a="1"/>
  <c r="H126" i="14" s="1"/>
  <c r="N127" i="14" a="1"/>
  <c r="N127" i="14" s="1"/>
  <c r="E126" i="17" a="1"/>
  <c r="E126" i="17" s="1"/>
  <c r="S126" i="17"/>
  <c r="R126" i="17"/>
  <c r="K127" i="17" a="1"/>
  <c r="K127" i="17" s="1"/>
  <c r="H126" i="15" a="1"/>
  <c r="H126" i="15" s="1"/>
  <c r="L126" i="15" a="1"/>
  <c r="L126" i="15" s="1"/>
  <c r="J126" i="15" a="1"/>
  <c r="J126" i="15" s="1"/>
  <c r="F126" i="15" a="1"/>
  <c r="F126" i="15" s="1"/>
  <c r="I127" i="15" a="1"/>
  <c r="I127" i="15" s="1"/>
  <c r="I125" i="16" a="1"/>
  <c r="I125" i="16" s="1"/>
  <c r="U126" i="16" s="1"/>
  <c r="N125" i="15" a="1"/>
  <c r="N125" i="15" s="1"/>
  <c r="AU125" i="15" s="1"/>
  <c r="F125" i="17" a="1"/>
  <c r="F125" i="17" s="1"/>
  <c r="H125" i="16" a="1"/>
  <c r="H125" i="16" s="1"/>
  <c r="E125" i="15" a="1"/>
  <c r="E125" i="15" s="1"/>
  <c r="AT125" i="15" s="1"/>
  <c r="H125" i="15" a="1"/>
  <c r="H125" i="15" s="1"/>
  <c r="G125" i="15" a="1"/>
  <c r="G125" i="15" s="1"/>
  <c r="S125" i="15" s="1"/>
  <c r="L125" i="15" a="1"/>
  <c r="L125" i="15" s="1"/>
  <c r="N125" i="16" a="1"/>
  <c r="N125" i="16" s="1"/>
  <c r="AU125" i="16" s="1"/>
  <c r="F125" i="16" a="1"/>
  <c r="F125" i="16" s="1"/>
  <c r="F125" i="15" a="1"/>
  <c r="F125" i="15" s="1"/>
  <c r="E125" i="14" a="1"/>
  <c r="E125" i="14" s="1"/>
  <c r="AT125" i="14" s="1"/>
  <c r="M125" i="14" a="1"/>
  <c r="M125" i="14" s="1"/>
  <c r="J125" i="15" a="1"/>
  <c r="J125" i="15" s="1"/>
  <c r="E125" i="16" a="1"/>
  <c r="E125" i="16" s="1"/>
  <c r="K125" i="17" a="1"/>
  <c r="K125" i="17" s="1"/>
  <c r="BJ98" i="18"/>
  <c r="G125" i="17" a="1"/>
  <c r="G125" i="17" s="1"/>
  <c r="J125" i="14" a="1"/>
  <c r="J125" i="14" s="1"/>
  <c r="K125" i="14" a="1"/>
  <c r="K125" i="14" s="1"/>
  <c r="J125" i="17" a="1"/>
  <c r="J125" i="17" s="1"/>
  <c r="N125" i="14" a="1"/>
  <c r="N125" i="14" s="1"/>
  <c r="L125" i="14" a="1"/>
  <c r="L125" i="14" s="1"/>
  <c r="X126" i="14" s="1"/>
  <c r="F97" i="22"/>
  <c r="K125" i="16" a="1"/>
  <c r="K125" i="16" s="1"/>
  <c r="L125" i="17" a="1"/>
  <c r="L125" i="17" s="1"/>
  <c r="H125" i="17" a="1"/>
  <c r="H125" i="17" s="1"/>
  <c r="J125" i="16" a="1"/>
  <c r="J125" i="16" s="1"/>
  <c r="M125" i="17" a="1"/>
  <c r="M125" i="17" s="1"/>
  <c r="Q125" i="15"/>
  <c r="X97" i="19" s="1"/>
  <c r="L125" i="16" a="1"/>
  <c r="L125" i="16" s="1"/>
  <c r="I125" i="17" a="1"/>
  <c r="I125" i="17" s="1"/>
  <c r="K125" i="15" a="1"/>
  <c r="K125" i="15" s="1"/>
  <c r="F125" i="14" a="1"/>
  <c r="F125" i="14" s="1"/>
  <c r="M125" i="16" a="1"/>
  <c r="M125" i="16" s="1"/>
  <c r="N125" i="17" a="1"/>
  <c r="N125" i="17" s="1"/>
  <c r="AU125" i="17" s="1"/>
  <c r="H125" i="14" a="1"/>
  <c r="H125" i="14" s="1"/>
  <c r="E125" i="17" a="1"/>
  <c r="E125" i="17" s="1"/>
  <c r="AT125" i="17" s="1"/>
  <c r="G125" i="14" a="1"/>
  <c r="G125" i="14" s="1"/>
  <c r="I125" i="14" a="1"/>
  <c r="I125" i="14" s="1"/>
  <c r="G125" i="16" a="1"/>
  <c r="G125" i="16" s="1"/>
  <c r="S126" i="16" s="1"/>
  <c r="I125" i="15" a="1"/>
  <c r="I125" i="15" s="1"/>
  <c r="BI96" i="35"/>
  <c r="BK96" i="35" s="1"/>
  <c r="AX96" i="35"/>
  <c r="AY96" i="35" s="1"/>
  <c r="BD96" i="35"/>
  <c r="BE96" i="35" s="1"/>
  <c r="AZ96" i="35"/>
  <c r="BB96" i="35" s="1"/>
  <c r="BH96" i="35"/>
  <c r="BN96" i="35"/>
  <c r="AP96" i="12"/>
  <c r="R94" i="35"/>
  <c r="AP96" i="10"/>
  <c r="L94" i="35"/>
  <c r="AP96" i="6"/>
  <c r="F94" i="35"/>
  <c r="AP96" i="13"/>
  <c r="U94" i="35"/>
  <c r="AP96" i="8"/>
  <c r="I94" i="35"/>
  <c r="AP96" i="11"/>
  <c r="O94" i="35"/>
  <c r="D12" i="5"/>
  <c r="O13" i="32" s="1"/>
  <c r="H123" i="15" a="1"/>
  <c r="H123" i="15" s="1"/>
  <c r="D7" i="5"/>
  <c r="I123" i="5" s="1" a="1"/>
  <c r="I123" i="5" s="1"/>
  <c r="D8" i="5"/>
  <c r="J123" i="5" s="1" a="1"/>
  <c r="J123" i="5" s="1"/>
  <c r="D5" i="5"/>
  <c r="G123" i="5" s="1" a="1"/>
  <c r="G123" i="5" s="1"/>
  <c r="K123" i="15" a="1"/>
  <c r="K123" i="15" s="1"/>
  <c r="D9" i="5"/>
  <c r="K123" i="5" s="1" a="1"/>
  <c r="K123" i="5" s="1"/>
  <c r="I124" i="17" a="1"/>
  <c r="I124" i="17" s="1"/>
  <c r="G124" i="16" a="1"/>
  <c r="G124" i="16" s="1"/>
  <c r="M97" i="18"/>
  <c r="T97" i="18"/>
  <c r="F97" i="18"/>
  <c r="H124" i="16" a="1"/>
  <c r="H124" i="16" s="1"/>
  <c r="K124" i="17" a="1"/>
  <c r="K124" i="17" s="1"/>
  <c r="M124" i="16" a="1"/>
  <c r="M124" i="16" s="1"/>
  <c r="E123" i="15" a="1"/>
  <c r="E123" i="15" s="1"/>
  <c r="M124" i="17" a="1"/>
  <c r="M124" i="17" s="1"/>
  <c r="I124" i="14" a="1"/>
  <c r="I124" i="14" s="1"/>
  <c r="N124" i="14" a="1"/>
  <c r="N124" i="14" s="1"/>
  <c r="AU124" i="14" s="1"/>
  <c r="J124" i="14" a="1"/>
  <c r="J124" i="14" s="1"/>
  <c r="V125" i="14" s="1"/>
  <c r="F123" i="15" a="1"/>
  <c r="F123" i="15" s="1"/>
  <c r="G123" i="15" a="1"/>
  <c r="G123" i="15" s="1"/>
  <c r="G124" i="14" a="1"/>
  <c r="G124" i="14" s="1"/>
  <c r="N124" i="17" a="1"/>
  <c r="N124" i="17" s="1"/>
  <c r="AU124" i="17" s="1"/>
  <c r="J123" i="15" a="1"/>
  <c r="J123" i="15" s="1"/>
  <c r="F124" i="14" a="1"/>
  <c r="F124" i="14" s="1"/>
  <c r="F124" i="17" a="1"/>
  <c r="F124" i="17" s="1"/>
  <c r="J124" i="15" a="1"/>
  <c r="J124" i="15" s="1"/>
  <c r="E124" i="14" a="1"/>
  <c r="E124" i="14" s="1"/>
  <c r="I124" i="16" a="1"/>
  <c r="I124" i="16" s="1"/>
  <c r="J124" i="16" a="1"/>
  <c r="J124" i="16" s="1"/>
  <c r="J124" i="17" a="1"/>
  <c r="J124" i="17" s="1"/>
  <c r="H124" i="15" a="1"/>
  <c r="H124" i="15" s="1"/>
  <c r="G124" i="17" a="1"/>
  <c r="G124" i="17" s="1"/>
  <c r="S125" i="17" s="1"/>
  <c r="E124" i="16" a="1"/>
  <c r="E124" i="16" s="1"/>
  <c r="AT124" i="16" s="1"/>
  <c r="N124" i="15" a="1"/>
  <c r="N124" i="15" s="1"/>
  <c r="D3" i="5"/>
  <c r="E123" i="5" s="1" a="1"/>
  <c r="E123" i="5" s="1"/>
  <c r="AT123" i="5" s="1"/>
  <c r="K124" i="16" a="1"/>
  <c r="K124" i="16" s="1"/>
  <c r="N123" i="15" a="1"/>
  <c r="N123" i="15" s="1"/>
  <c r="AU123" i="15" s="1"/>
  <c r="E124" i="17" a="1"/>
  <c r="E124" i="17" s="1"/>
  <c r="AT124" i="17" s="1"/>
  <c r="L124" i="17" a="1"/>
  <c r="L124" i="17" s="1"/>
  <c r="N124" i="16" a="1"/>
  <c r="N124" i="16" s="1"/>
  <c r="AU124" i="16" s="1"/>
  <c r="L123" i="15" a="1"/>
  <c r="L123" i="15" s="1"/>
  <c r="H124" i="14" a="1"/>
  <c r="H124" i="14" s="1"/>
  <c r="T125" i="14" s="1"/>
  <c r="Q12" i="32"/>
  <c r="M124" i="15" a="1"/>
  <c r="M124" i="15" s="1"/>
  <c r="Y125" i="15" s="1"/>
  <c r="L124" i="15" a="1"/>
  <c r="L124" i="15" s="1"/>
  <c r="X125" i="15" s="1"/>
  <c r="F124" i="16" a="1"/>
  <c r="F124" i="16" s="1"/>
  <c r="I124" i="15" a="1"/>
  <c r="I124" i="15" s="1"/>
  <c r="U125" i="15" s="1"/>
  <c r="K124" i="14" a="1"/>
  <c r="K124" i="14" s="1"/>
  <c r="W125" i="14" s="1"/>
  <c r="D10" i="5"/>
  <c r="L123" i="5" s="1" a="1"/>
  <c r="L123" i="5" s="1"/>
  <c r="D4" i="5"/>
  <c r="F123" i="5" s="1" a="1"/>
  <c r="F123" i="5" s="1"/>
  <c r="D11" i="5"/>
  <c r="M123" i="5" s="1" a="1"/>
  <c r="M123" i="5" s="1"/>
  <c r="H124" i="17" a="1"/>
  <c r="H124" i="17" s="1"/>
  <c r="L124" i="14" a="1"/>
  <c r="L124" i="14" s="1"/>
  <c r="K124" i="15" a="1"/>
  <c r="K124" i="15" s="1"/>
  <c r="M124" i="14" a="1"/>
  <c r="M124" i="14" s="1"/>
  <c r="L124" i="16" a="1"/>
  <c r="L124" i="16" s="1"/>
  <c r="M123" i="15" a="1"/>
  <c r="M123" i="15" s="1"/>
  <c r="L123" i="14" a="1"/>
  <c r="L123" i="14" s="1"/>
  <c r="E123" i="16" a="1"/>
  <c r="E123" i="16" s="1"/>
  <c r="AT123" i="16" s="1"/>
  <c r="N96" i="18"/>
  <c r="O96" i="18"/>
  <c r="AI96" i="18"/>
  <c r="V96" i="18"/>
  <c r="AN96" i="18"/>
  <c r="AJ96" i="18"/>
  <c r="AG96" i="18"/>
  <c r="Z96" i="18"/>
  <c r="BS96" i="18"/>
  <c r="L96" i="18"/>
  <c r="U96" i="18"/>
  <c r="AX96" i="18"/>
  <c r="AB96" i="18"/>
  <c r="BP96" i="18"/>
  <c r="AW96" i="18"/>
  <c r="BL96" i="18"/>
  <c r="AC96" i="18"/>
  <c r="BE96" i="18"/>
  <c r="H96" i="18"/>
  <c r="BD96" i="18"/>
  <c r="BK96" i="18"/>
  <c r="BR96" i="18"/>
  <c r="AH96" i="18"/>
  <c r="AQ96" i="18"/>
  <c r="AP96" i="18"/>
  <c r="H95" i="22"/>
  <c r="M123" i="14" a="1"/>
  <c r="M123" i="14" s="1"/>
  <c r="E122" i="14" a="1"/>
  <c r="E122" i="14" s="1"/>
  <c r="AT122" i="14" s="1"/>
  <c r="K123" i="14" a="1"/>
  <c r="K123" i="14" s="1"/>
  <c r="G122" i="14" a="1"/>
  <c r="G122" i="14" s="1"/>
  <c r="M122" i="14" a="1"/>
  <c r="M122" i="14" s="1"/>
  <c r="G123" i="14" a="1"/>
  <c r="G123" i="14" s="1"/>
  <c r="E123" i="14" a="1"/>
  <c r="E123" i="14" s="1"/>
  <c r="AT123" i="14" s="1"/>
  <c r="N122" i="15" a="1"/>
  <c r="N122" i="15" s="1"/>
  <c r="AU122" i="15" s="1"/>
  <c r="CF96" i="12"/>
  <c r="CF96" i="11"/>
  <c r="CF96" i="10"/>
  <c r="CF96" i="8"/>
  <c r="CF96" i="6"/>
  <c r="E122" i="17" a="1"/>
  <c r="E122" i="17" s="1"/>
  <c r="S4" i="32"/>
  <c r="E122" i="15" a="1"/>
  <c r="E122" i="15" s="1"/>
  <c r="AT122" i="15" s="1"/>
  <c r="Q4" i="32"/>
  <c r="I122" i="17" a="1"/>
  <c r="I122" i="17" s="1"/>
  <c r="U123" i="17" s="1"/>
  <c r="S8" i="32"/>
  <c r="E30" i="14" a="1"/>
  <c r="E30" i="14" s="1"/>
  <c r="P5" i="32"/>
  <c r="F122" i="15" a="1"/>
  <c r="F122" i="15" s="1"/>
  <c r="Q5" i="32"/>
  <c r="L122" i="16" a="1"/>
  <c r="L122" i="16" s="1"/>
  <c r="X123" i="16" s="1"/>
  <c r="R11" i="32"/>
  <c r="M122" i="17" a="1"/>
  <c r="M122" i="17" s="1"/>
  <c r="Y123" i="17" s="1"/>
  <c r="S12" i="32"/>
  <c r="K122" i="17" a="1"/>
  <c r="K122" i="17" s="1"/>
  <c r="W123" i="17" s="1"/>
  <c r="S10" i="32"/>
  <c r="G122" i="15" a="1"/>
  <c r="G122" i="15" s="1"/>
  <c r="Q6" i="32"/>
  <c r="I122" i="14" a="1"/>
  <c r="I122" i="14" s="1"/>
  <c r="U123" i="14" s="1"/>
  <c r="P8" i="32"/>
  <c r="N122" i="14" a="1"/>
  <c r="N122" i="14" s="1"/>
  <c r="AU122" i="14" s="1"/>
  <c r="P13" i="32"/>
  <c r="J122" i="15" a="1"/>
  <c r="J122" i="15" s="1"/>
  <c r="M122" i="16" a="1"/>
  <c r="M122" i="16" s="1"/>
  <c r="Y123" i="16" s="1"/>
  <c r="R12" i="32"/>
  <c r="L122" i="17" a="1"/>
  <c r="L122" i="17" s="1"/>
  <c r="X123" i="17" s="1"/>
  <c r="S11" i="32"/>
  <c r="I122" i="15" a="1"/>
  <c r="I122" i="15" s="1"/>
  <c r="U123" i="15" s="1"/>
  <c r="Q8" i="32"/>
  <c r="L122" i="15" a="1"/>
  <c r="L122" i="15" s="1"/>
  <c r="J122" i="17" a="1"/>
  <c r="J122" i="17" s="1"/>
  <c r="V123" i="17" s="1"/>
  <c r="S9" i="32"/>
  <c r="H122" i="14" a="1"/>
  <c r="H122" i="14" s="1"/>
  <c r="T123" i="14" s="1"/>
  <c r="P7" i="32"/>
  <c r="H122" i="15" a="1"/>
  <c r="H122" i="15" s="1"/>
  <c r="F122" i="17" a="1"/>
  <c r="F122" i="17" s="1"/>
  <c r="R123" i="17" s="1"/>
  <c r="S5" i="32"/>
  <c r="I122" i="16" a="1"/>
  <c r="I122" i="16" s="1"/>
  <c r="U123" i="16" s="1"/>
  <c r="R8" i="32"/>
  <c r="H122" i="17" a="1"/>
  <c r="H122" i="17" s="1"/>
  <c r="T123" i="17" s="1"/>
  <c r="S7" i="32"/>
  <c r="G122" i="16" a="1"/>
  <c r="G122" i="16" s="1"/>
  <c r="S123" i="16" s="1"/>
  <c r="R6" i="32"/>
  <c r="J122" i="14" a="1"/>
  <c r="J122" i="14" s="1"/>
  <c r="V123" i="14" s="1"/>
  <c r="P9" i="32"/>
  <c r="J122" i="16" a="1"/>
  <c r="J122" i="16" s="1"/>
  <c r="V123" i="16" s="1"/>
  <c r="R9" i="32"/>
  <c r="K122" i="16" a="1"/>
  <c r="K122" i="16" s="1"/>
  <c r="W123" i="16" s="1"/>
  <c r="R10" i="32"/>
  <c r="K122" i="14" a="1"/>
  <c r="K122" i="14" s="1"/>
  <c r="M122" i="15" a="1"/>
  <c r="M122" i="15" s="1"/>
  <c r="N122" i="16" a="1"/>
  <c r="N122" i="16" s="1"/>
  <c r="R13" i="32"/>
  <c r="N122" i="17" a="1"/>
  <c r="N122" i="17" s="1"/>
  <c r="AU122" i="17" s="1"/>
  <c r="S13" i="32"/>
  <c r="H122" i="16" a="1"/>
  <c r="H122" i="16" s="1"/>
  <c r="T123" i="16" s="1"/>
  <c r="R7" i="32"/>
  <c r="G122" i="17" a="1"/>
  <c r="G122" i="17" s="1"/>
  <c r="S123" i="17" s="1"/>
  <c r="S6" i="32"/>
  <c r="L122" i="14" a="1"/>
  <c r="L122" i="14" s="1"/>
  <c r="K122" i="15" a="1"/>
  <c r="K122" i="15" s="1"/>
  <c r="F122" i="16" a="1"/>
  <c r="F122" i="16" s="1"/>
  <c r="R123" i="16" s="1"/>
  <c r="R5" i="32"/>
  <c r="F122" i="14" a="1"/>
  <c r="F122" i="14" s="1"/>
  <c r="R123" i="14" s="1"/>
  <c r="E122" i="16" a="1"/>
  <c r="E122" i="16" s="1"/>
  <c r="AT122" i="16" s="1"/>
  <c r="D13" i="16"/>
  <c r="G3" i="21" s="1"/>
  <c r="N3" i="21" s="1"/>
  <c r="U3" i="21" s="1"/>
  <c r="AB3" i="21" s="1"/>
  <c r="AI3" i="21" s="1"/>
  <c r="AP3" i="21" s="1"/>
  <c r="AW3" i="21" s="1"/>
  <c r="BD3" i="21" s="1"/>
  <c r="BK3" i="21" s="1"/>
  <c r="BR3" i="21" s="1"/>
  <c r="D13" i="17"/>
  <c r="H3" i="21" s="1"/>
  <c r="O3" i="21" s="1"/>
  <c r="V3" i="21" s="1"/>
  <c r="AC3" i="21" s="1"/>
  <c r="AJ3" i="21" s="1"/>
  <c r="AQ3" i="21" s="1"/>
  <c r="AX3" i="21" s="1"/>
  <c r="BE3" i="21" s="1"/>
  <c r="BL3" i="21" s="1"/>
  <c r="BS3" i="21" s="1"/>
  <c r="D13" i="14"/>
  <c r="E3" i="21" s="1"/>
  <c r="L3" i="21" s="1"/>
  <c r="S3" i="21" s="1"/>
  <c r="Z3" i="21" s="1"/>
  <c r="AG3" i="21" s="1"/>
  <c r="AN3" i="21" s="1"/>
  <c r="AU3" i="21" s="1"/>
  <c r="BB3" i="21" s="1"/>
  <c r="BI3" i="21" s="1"/>
  <c r="BP3" i="21" s="1"/>
  <c r="D13" i="15"/>
  <c r="F3" i="21" s="1"/>
  <c r="M3" i="21" s="1"/>
  <c r="T3" i="21" s="1"/>
  <c r="AA3" i="21" s="1"/>
  <c r="AH3" i="21" s="1"/>
  <c r="AO3" i="21" s="1"/>
  <c r="AV3" i="21" s="1"/>
  <c r="BC3" i="21" s="1"/>
  <c r="BJ3" i="21" s="1"/>
  <c r="BQ3" i="21" s="1"/>
  <c r="A91" i="21"/>
  <c r="DA2" i="18"/>
  <c r="CN2" i="18"/>
  <c r="E30" i="17" a="1"/>
  <c r="E30" i="17" s="1"/>
  <c r="V31" i="17"/>
  <c r="AI31" i="17" s="1"/>
  <c r="K31" i="17"/>
  <c r="E30" i="16" a="1"/>
  <c r="E30" i="16" s="1"/>
  <c r="W31" i="16"/>
  <c r="AJ31" i="16" s="1"/>
  <c r="L31" i="16"/>
  <c r="E30" i="15" a="1"/>
  <c r="E30" i="15" s="1"/>
  <c r="K31" i="15"/>
  <c r="V31" i="15"/>
  <c r="AI31" i="15" s="1"/>
  <c r="L31" i="14"/>
  <c r="W31" i="14"/>
  <c r="AJ31" i="14" s="1"/>
  <c r="D6" i="5"/>
  <c r="H123" i="5" s="1" a="1"/>
  <c r="H123" i="5" s="1"/>
  <c r="K31" i="5"/>
  <c r="V31" i="5"/>
  <c r="AI31" i="5" s="1"/>
  <c r="AI97" i="18" a="1"/>
  <c r="T96" i="18" a="1"/>
  <c r="AP98" i="18" a="1"/>
  <c r="BK97" i="18" a="1"/>
  <c r="V98" i="18" a="1"/>
  <c r="L95" i="18" a="1"/>
  <c r="L98" i="18" a="1"/>
  <c r="O98" i="18" a="1"/>
  <c r="BS97" i="18" a="1"/>
  <c r="AU96" i="18" a="1"/>
  <c r="AH97" i="18" a="1"/>
  <c r="F95" i="18" a="1"/>
  <c r="U95" i="18" a="1"/>
  <c r="AO99" i="18" a="1"/>
  <c r="S98" i="18" a="1"/>
  <c r="AP95" i="18" a="1"/>
  <c r="BC98" i="18" a="1"/>
  <c r="AN98" i="18" a="1"/>
  <c r="AN97" i="18" a="1"/>
  <c r="AC97" i="18" a="1"/>
  <c r="T98" i="18" a="1"/>
  <c r="AQ95" i="18" a="1"/>
  <c r="AW97" i="18" a="1"/>
  <c r="AG98" i="18" a="1"/>
  <c r="AH98" i="18" a="1"/>
  <c r="AA95" i="18" a="1"/>
  <c r="G98" i="18" a="1"/>
  <c r="K96" i="18" a="1"/>
  <c r="BL98" i="18" a="1"/>
  <c r="U97" i="18" a="1"/>
  <c r="E95" i="18" a="1"/>
  <c r="AP97" i="18" a="1"/>
  <c r="AW98" i="18" a="1"/>
  <c r="AH95" i="18" a="1"/>
  <c r="AI98" i="18" a="1"/>
  <c r="AI95" i="18" a="1"/>
  <c r="N98" i="18" a="1"/>
  <c r="Z97" i="18" a="1"/>
  <c r="BS98" i="18" a="1"/>
  <c r="BS95" i="18" a="1"/>
  <c r="AB98" i="18" a="1"/>
  <c r="E97" i="18" a="1"/>
  <c r="AO97" i="18" a="1"/>
  <c r="BJ95" i="18" a="1"/>
  <c r="BJ99" i="18" a="1"/>
  <c r="Z99" i="18" a="1"/>
  <c r="F98" i="18" a="1"/>
  <c r="AF96" i="18" a="1"/>
  <c r="BE95" i="18" a="1"/>
  <c r="BB95" i="18" a="1"/>
  <c r="AJ98" i="18" a="1"/>
  <c r="M98" i="18" a="1"/>
  <c r="BA96" i="18" a="1"/>
  <c r="BD95" i="18" a="1"/>
  <c r="E98" i="18" a="1"/>
  <c r="BH96" i="18" a="1"/>
  <c r="BC99" i="18" a="1"/>
  <c r="BR97" i="18" a="1"/>
  <c r="BJ96" i="18" a="1"/>
  <c r="BB97" i="18" a="1"/>
  <c r="AG97" i="18" a="1"/>
  <c r="S96" i="18" a="1"/>
  <c r="AH99" i="18" a="1"/>
  <c r="BD99" i="18" a="1"/>
  <c r="BL99" i="18" a="1"/>
  <c r="E21" i="29" a="1"/>
  <c r="G21" i="29" a="1"/>
  <c r="O97" i="18" a="1"/>
  <c r="N95" i="18" a="1"/>
  <c r="BB98" i="18" a="1"/>
  <c r="BP98" i="18" a="1"/>
  <c r="BP95" i="18" a="1"/>
  <c r="AA97" i="18" a="1"/>
  <c r="BC97" i="18" a="1"/>
  <c r="S95" i="18" a="1"/>
  <c r="BE97" i="18" a="1"/>
  <c r="AU99" i="18" a="1"/>
  <c r="AJ99" i="18" a="1"/>
  <c r="G99" i="18" a="1"/>
  <c r="M95" i="18" a="1"/>
  <c r="BK99" i="18" a="1"/>
  <c r="H99" i="18" a="1"/>
  <c r="AA98" i="18" a="1"/>
  <c r="AN95" i="18" a="1"/>
  <c r="BR95" i="18" a="1"/>
  <c r="AB95" i="18" a="1"/>
  <c r="E96" i="18" a="1"/>
  <c r="T95" i="18" a="1"/>
  <c r="AW99" i="18" a="1"/>
  <c r="AV99" i="18" a="1"/>
  <c r="BR99" i="18" a="1"/>
  <c r="AQ97" i="18" a="1"/>
  <c r="U98" i="18" a="1"/>
  <c r="BI96" i="18" a="1"/>
  <c r="N97" i="18" a="1"/>
  <c r="Z95" i="18" a="1"/>
  <c r="M96" i="18" a="1"/>
  <c r="S99" i="18" a="1"/>
  <c r="AB99" i="18" a="1"/>
  <c r="F99" i="18" a="1"/>
  <c r="AG95" i="18" a="1"/>
  <c r="AA96" i="18" a="1"/>
  <c r="AV97" i="18" a="1"/>
  <c r="BL97" i="18" a="1"/>
  <c r="BC95" i="18" a="1"/>
  <c r="AV98" i="18" a="1"/>
  <c r="D96" i="18" a="1"/>
  <c r="H95" i="18" a="1"/>
  <c r="AM96" i="18" a="1"/>
  <c r="BQ97" i="18" a="1"/>
  <c r="AT96" i="18" a="1"/>
  <c r="BC96" i="18" a="1"/>
  <c r="AO95" i="18" a="1"/>
  <c r="BS99" i="18" a="1"/>
  <c r="L99" i="18" a="1"/>
  <c r="BI99" i="18" a="1"/>
  <c r="T99" i="18" a="1"/>
  <c r="G97" i="18" a="1"/>
  <c r="BI97" i="18" a="1"/>
  <c r="BK98" i="18" a="1"/>
  <c r="AC95" i="18" a="1"/>
  <c r="BI98" i="18" a="1"/>
  <c r="BI95" i="18" a="1"/>
  <c r="O95" i="18" a="1"/>
  <c r="R96" i="18" a="1"/>
  <c r="BE98" i="18" a="1"/>
  <c r="AV96" i="18" a="1"/>
  <c r="BR98" i="18" a="1"/>
  <c r="AQ99" i="18" a="1"/>
  <c r="BQ96" i="18" a="1"/>
  <c r="N99" i="18" a="1"/>
  <c r="AB97" i="18" a="1"/>
  <c r="V97" i="18" a="1"/>
  <c r="BP97" i="18" a="1"/>
  <c r="AC98" i="18" a="1"/>
  <c r="AU97" i="18" a="1"/>
  <c r="AO96" i="18" a="1"/>
  <c r="G95" i="18" a="1"/>
  <c r="AT99" i="18" a="1"/>
  <c r="BQ99" i="18" a="1"/>
  <c r="Y96" i="18" a="1"/>
  <c r="E99" i="18" a="1"/>
  <c r="H21" i="29" a="1"/>
  <c r="BQ98" i="18" a="1"/>
  <c r="AO98" i="18" a="1"/>
  <c r="AX97" i="18" a="1"/>
  <c r="Z98" i="18" a="1"/>
  <c r="BK95" i="18" a="1"/>
  <c r="G96" i="18" a="1"/>
  <c r="BD97" i="18" a="1"/>
  <c r="AJ97" i="18" a="1"/>
  <c r="F21" i="29" a="1"/>
  <c r="AU95" i="18" a="1"/>
  <c r="AN99" i="18" a="1"/>
  <c r="BQ95" i="18" a="1"/>
  <c r="AV95" i="18" a="1"/>
  <c r="M99" i="18" a="1"/>
  <c r="AW95" i="18" a="1"/>
  <c r="AX98" i="18" a="1"/>
  <c r="AP99" i="18" a="1"/>
  <c r="AC99" i="18" a="1"/>
  <c r="BP99" i="18" a="1"/>
  <c r="AA99" i="18" a="1"/>
  <c r="H98" i="18" a="1"/>
  <c r="BJ97" i="18" a="1"/>
  <c r="V95" i="18" a="1"/>
  <c r="BB96" i="18" a="1"/>
  <c r="L97" i="18" a="1"/>
  <c r="AQ98" i="18" a="1"/>
  <c r="BD98" i="18" a="1"/>
  <c r="BL95" i="18" a="1"/>
  <c r="S97" i="18" a="1"/>
  <c r="AX95" i="18" a="1"/>
  <c r="AU98" i="18" a="1"/>
  <c r="AJ95" i="18" a="1"/>
  <c r="BE99" i="18" a="1"/>
  <c r="AX99" i="18" a="1"/>
  <c r="F96" i="18" a="1"/>
  <c r="H97" i="18" a="1"/>
  <c r="AX99" i="18" l="1"/>
  <c r="BE99" i="18"/>
  <c r="AA99" i="18"/>
  <c r="BP99" i="18"/>
  <c r="AC99" i="18"/>
  <c r="AP99" i="18"/>
  <c r="M99" i="18"/>
  <c r="AN99" i="18"/>
  <c r="E99" i="18"/>
  <c r="BQ99" i="18"/>
  <c r="AT99" i="18"/>
  <c r="N99" i="18"/>
  <c r="AQ99" i="18"/>
  <c r="T99" i="18"/>
  <c r="BI99" i="18"/>
  <c r="L99" i="18"/>
  <c r="BS99" i="18"/>
  <c r="F99" i="18"/>
  <c r="AB99" i="18"/>
  <c r="S99" i="18"/>
  <c r="BR99" i="18"/>
  <c r="AV99" i="18"/>
  <c r="AW99" i="18"/>
  <c r="H99" i="18"/>
  <c r="BK99" i="18"/>
  <c r="G99" i="18"/>
  <c r="AJ99" i="18"/>
  <c r="AU99" i="18"/>
  <c r="BL99" i="18"/>
  <c r="BD99" i="18"/>
  <c r="AH99" i="18"/>
  <c r="BC99" i="18"/>
  <c r="Z99" i="18"/>
  <c r="BJ99" i="18"/>
  <c r="AO99" i="18"/>
  <c r="Z125" i="15"/>
  <c r="AU124" i="15"/>
  <c r="U127" i="15"/>
  <c r="W126" i="17"/>
  <c r="Y127" i="16"/>
  <c r="X126" i="17"/>
  <c r="R127" i="14"/>
  <c r="T127" i="15"/>
  <c r="T127" i="17"/>
  <c r="O126" i="16" a="1"/>
  <c r="O126" i="16" s="1"/>
  <c r="O127" i="16" a="1"/>
  <c r="O127" i="16" s="1"/>
  <c r="Q124" i="15"/>
  <c r="AT123" i="15"/>
  <c r="T126" i="15"/>
  <c r="Z126" i="14"/>
  <c r="T98" i="19" s="1"/>
  <c r="AU126" i="14"/>
  <c r="W127" i="16"/>
  <c r="Y127" i="15"/>
  <c r="T126" i="17"/>
  <c r="V126" i="16"/>
  <c r="R126" i="15"/>
  <c r="V126" i="14"/>
  <c r="W127" i="17"/>
  <c r="T127" i="14"/>
  <c r="L126" i="5" a="1"/>
  <c r="L126" i="5" s="1"/>
  <c r="I126" i="5" a="1"/>
  <c r="I126" i="5" s="1"/>
  <c r="Q126" i="14"/>
  <c r="E98" i="22"/>
  <c r="AT126" i="14"/>
  <c r="AU126" i="15"/>
  <c r="Z126" i="15"/>
  <c r="Y98" i="19" s="1"/>
  <c r="W126" i="5"/>
  <c r="R126" i="16"/>
  <c r="N126" i="5" a="1"/>
  <c r="N126" i="5" s="1"/>
  <c r="J126" i="5" a="1"/>
  <c r="J126" i="5" s="1"/>
  <c r="Y127" i="17"/>
  <c r="V126" i="17"/>
  <c r="AT127" i="16"/>
  <c r="G99" i="22"/>
  <c r="Q127" i="16"/>
  <c r="O126" i="17" a="1"/>
  <c r="O126" i="17" s="1"/>
  <c r="O127" i="17" a="1"/>
  <c r="O127" i="17" s="1"/>
  <c r="Q125" i="14"/>
  <c r="S97" i="19" s="1"/>
  <c r="AT124" i="14"/>
  <c r="S126" i="15"/>
  <c r="Y126" i="14"/>
  <c r="R126" i="14"/>
  <c r="S127" i="16"/>
  <c r="AU126" i="17"/>
  <c r="Z126" i="17"/>
  <c r="AI98" i="19" s="1"/>
  <c r="AT127" i="17"/>
  <c r="H99" i="22"/>
  <c r="Q127" i="17"/>
  <c r="V125" i="15"/>
  <c r="Q126" i="15"/>
  <c r="AT126" i="15"/>
  <c r="F98" i="22"/>
  <c r="T126" i="16"/>
  <c r="S126" i="14"/>
  <c r="X127" i="14"/>
  <c r="G97" i="22"/>
  <c r="AT125" i="16"/>
  <c r="O125" i="14" a="1"/>
  <c r="O125" i="14" s="1"/>
  <c r="O126" i="14" a="1"/>
  <c r="O126" i="14" s="1"/>
  <c r="O127" i="14" a="1"/>
  <c r="O127" i="14" s="1"/>
  <c r="W127" i="14"/>
  <c r="AU126" i="16"/>
  <c r="Z126" i="16"/>
  <c r="AD98" i="19" s="1"/>
  <c r="W126" i="15"/>
  <c r="V127" i="17"/>
  <c r="W126" i="16"/>
  <c r="E97" i="22"/>
  <c r="AU125" i="14"/>
  <c r="AT126" i="17"/>
  <c r="H98" i="22"/>
  <c r="Q126" i="17"/>
  <c r="Y126" i="16"/>
  <c r="U127" i="17"/>
  <c r="V127" i="14"/>
  <c r="V127" i="16"/>
  <c r="O126" i="15" a="1"/>
  <c r="O126" i="15" s="1"/>
  <c r="O127" i="15" a="1"/>
  <c r="O127" i="15" s="1"/>
  <c r="Q126" i="16"/>
  <c r="AT126" i="16"/>
  <c r="G98" i="22"/>
  <c r="U126" i="17"/>
  <c r="W126" i="14"/>
  <c r="Y125" i="14"/>
  <c r="AU127" i="14"/>
  <c r="Z127" i="14"/>
  <c r="T99" i="19" s="1"/>
  <c r="Y126" i="17"/>
  <c r="X126" i="16"/>
  <c r="F126" i="5" a="1"/>
  <c r="F126" i="5" s="1"/>
  <c r="U126" i="15"/>
  <c r="S127" i="14"/>
  <c r="X126" i="15"/>
  <c r="Z123" i="16"/>
  <c r="AD95" i="19" s="1"/>
  <c r="AU122" i="16"/>
  <c r="T126" i="14"/>
  <c r="AU127" i="15"/>
  <c r="Z127" i="15"/>
  <c r="Y126" i="15"/>
  <c r="E126" i="5" a="1"/>
  <c r="E126" i="5" s="1"/>
  <c r="M126" i="5" a="1"/>
  <c r="M126" i="5" s="1"/>
  <c r="X127" i="17"/>
  <c r="S125" i="14"/>
  <c r="R127" i="16"/>
  <c r="Y127" i="14"/>
  <c r="H126" i="5" a="1"/>
  <c r="H126" i="5" s="1"/>
  <c r="G126" i="5" a="1"/>
  <c r="G126" i="5" s="1"/>
  <c r="R127" i="15"/>
  <c r="W127" i="15"/>
  <c r="X127" i="16"/>
  <c r="S127" i="15"/>
  <c r="T127" i="16"/>
  <c r="V127" i="15"/>
  <c r="V126" i="15"/>
  <c r="Q123" i="17"/>
  <c r="AH95" i="19" s="1"/>
  <c r="AT122" i="17"/>
  <c r="Q127" i="15"/>
  <c r="X99" i="19" s="1"/>
  <c r="AT127" i="15"/>
  <c r="F99" i="22"/>
  <c r="AU127" i="16"/>
  <c r="Z127" i="16"/>
  <c r="AD99" i="19" s="1"/>
  <c r="AT127" i="14"/>
  <c r="E99" i="22"/>
  <c r="Q127" i="14"/>
  <c r="X127" i="15"/>
  <c r="D98" i="26"/>
  <c r="AA126" i="14"/>
  <c r="D99" i="23" s="1"/>
  <c r="Q125" i="16"/>
  <c r="AC97" i="19" s="1"/>
  <c r="R125" i="16"/>
  <c r="BQ98" i="18"/>
  <c r="AI98" i="18"/>
  <c r="W125" i="17"/>
  <c r="O125" i="17" a="1"/>
  <c r="O125" i="17" s="1"/>
  <c r="AX98" i="18"/>
  <c r="G98" i="18"/>
  <c r="AO98" i="18"/>
  <c r="BI98" i="18"/>
  <c r="E98" i="18"/>
  <c r="M98" i="18"/>
  <c r="N98" i="18"/>
  <c r="BR98" i="18"/>
  <c r="BC98" i="18"/>
  <c r="T98" i="18"/>
  <c r="AA98" i="18"/>
  <c r="F98" i="18"/>
  <c r="AB98" i="18"/>
  <c r="O98" i="18"/>
  <c r="K125" i="5" a="1"/>
  <c r="K125" i="5" s="1"/>
  <c r="H125" i="5" a="1"/>
  <c r="H125" i="5" s="1"/>
  <c r="I124" i="5" a="1"/>
  <c r="I124" i="5" s="1"/>
  <c r="U124" i="5" s="1"/>
  <c r="R125" i="15"/>
  <c r="AH98" i="18"/>
  <c r="BD98" i="18"/>
  <c r="AQ98" i="18"/>
  <c r="U98" i="18"/>
  <c r="AU98" i="18"/>
  <c r="BS98" i="18"/>
  <c r="AG98" i="18"/>
  <c r="BL98" i="18"/>
  <c r="V98" i="18"/>
  <c r="AC98" i="18"/>
  <c r="BB98" i="18"/>
  <c r="BP98" i="18"/>
  <c r="AN98" i="18"/>
  <c r="S98" i="18"/>
  <c r="AW98" i="18"/>
  <c r="L98" i="18"/>
  <c r="AV98" i="18"/>
  <c r="AJ98" i="18"/>
  <c r="H98" i="18"/>
  <c r="AP98" i="18"/>
  <c r="BE98" i="18"/>
  <c r="BK98" i="18"/>
  <c r="Z98" i="18"/>
  <c r="O8" i="32"/>
  <c r="X125" i="16"/>
  <c r="J124" i="5" a="1"/>
  <c r="J124" i="5" s="1"/>
  <c r="V124" i="5" s="1"/>
  <c r="L125" i="5" a="1"/>
  <c r="L125" i="5" s="1"/>
  <c r="G125" i="5" a="1"/>
  <c r="G125" i="5" s="1"/>
  <c r="O9" i="32"/>
  <c r="W125" i="15"/>
  <c r="N124" i="5" a="1"/>
  <c r="N124" i="5" s="1"/>
  <c r="AU124" i="5" s="1"/>
  <c r="T123" i="15"/>
  <c r="O125" i="15" a="1"/>
  <c r="O125" i="15" s="1"/>
  <c r="N123" i="5" a="1"/>
  <c r="N123" i="5" s="1"/>
  <c r="X125" i="14"/>
  <c r="N125" i="5" a="1"/>
  <c r="N125" i="5" s="1"/>
  <c r="AU125" i="5" s="1"/>
  <c r="E125" i="5" a="1"/>
  <c r="E125" i="5" s="1"/>
  <c r="AT125" i="5" s="1"/>
  <c r="J125" i="5" a="1"/>
  <c r="J125" i="5" s="1"/>
  <c r="O125" i="16" a="1"/>
  <c r="O125" i="16" s="1"/>
  <c r="N122" i="5" a="1"/>
  <c r="N122" i="5" s="1"/>
  <c r="AU122" i="5" s="1"/>
  <c r="M125" i="5" a="1"/>
  <c r="M125" i="5" s="1"/>
  <c r="I125" i="5" a="1"/>
  <c r="I125" i="5" s="1"/>
  <c r="J122" i="5" a="1"/>
  <c r="J122" i="5" s="1"/>
  <c r="I122" i="5" a="1"/>
  <c r="I122" i="5" s="1"/>
  <c r="U123" i="5" s="1"/>
  <c r="Z125" i="17"/>
  <c r="AI97" i="19" s="1"/>
  <c r="U125" i="17"/>
  <c r="H97" i="22"/>
  <c r="Y125" i="16"/>
  <c r="F125" i="5" a="1"/>
  <c r="F125" i="5" s="1"/>
  <c r="AQ125" i="15"/>
  <c r="Y97" i="19"/>
  <c r="Z97" i="19" s="1"/>
  <c r="AQ97" i="19" s="1"/>
  <c r="X124" i="17"/>
  <c r="X125" i="17"/>
  <c r="R124" i="17"/>
  <c r="R125" i="17"/>
  <c r="T124" i="17"/>
  <c r="T125" i="17"/>
  <c r="Q124" i="17"/>
  <c r="AH96" i="19" s="1"/>
  <c r="Q125" i="17"/>
  <c r="V124" i="17"/>
  <c r="V125" i="17"/>
  <c r="Y124" i="17"/>
  <c r="Y125" i="17"/>
  <c r="Z124" i="16"/>
  <c r="AD96" i="19" s="1"/>
  <c r="Z125" i="16"/>
  <c r="W124" i="16"/>
  <c r="W125" i="16"/>
  <c r="V124" i="16"/>
  <c r="V125" i="16"/>
  <c r="U124" i="16"/>
  <c r="U125" i="16"/>
  <c r="T124" i="16"/>
  <c r="T125" i="16"/>
  <c r="S124" i="16"/>
  <c r="S125" i="16"/>
  <c r="T124" i="15"/>
  <c r="T125" i="15"/>
  <c r="R124" i="14"/>
  <c r="R125" i="14"/>
  <c r="Z124" i="14"/>
  <c r="T96" i="19" s="1"/>
  <c r="Z125" i="14"/>
  <c r="U124" i="14"/>
  <c r="U125" i="14"/>
  <c r="L124" i="5" a="1"/>
  <c r="L124" i="5" s="1"/>
  <c r="O6" i="32"/>
  <c r="AK95" i="35"/>
  <c r="AE95" i="35"/>
  <c r="AQ95" i="35"/>
  <c r="AB95" i="35"/>
  <c r="AH95" i="35"/>
  <c r="AN95" i="35"/>
  <c r="Q123" i="15"/>
  <c r="X95" i="19" s="1"/>
  <c r="X123" i="15"/>
  <c r="Y123" i="15"/>
  <c r="K124" i="5" a="1"/>
  <c r="K124" i="5" s="1"/>
  <c r="G124" i="5" a="1"/>
  <c r="G124" i="5" s="1"/>
  <c r="G122" i="5" a="1"/>
  <c r="G122" i="5" s="1"/>
  <c r="O11" i="32"/>
  <c r="S123" i="15"/>
  <c r="L122" i="5" a="1"/>
  <c r="L122" i="5" s="1"/>
  <c r="W123" i="15"/>
  <c r="V123" i="15"/>
  <c r="O10" i="32"/>
  <c r="Y124" i="15"/>
  <c r="K122" i="5" a="1"/>
  <c r="K122" i="5" s="1"/>
  <c r="W124" i="15"/>
  <c r="F122" i="5" a="1"/>
  <c r="F122" i="5" s="1"/>
  <c r="R123" i="5" s="1"/>
  <c r="E122" i="5" a="1"/>
  <c r="E122" i="5" s="1"/>
  <c r="AT122" i="5" s="1"/>
  <c r="U97" i="18"/>
  <c r="AJ97" i="18"/>
  <c r="AT96" i="18"/>
  <c r="R96" i="18"/>
  <c r="AM96" i="18"/>
  <c r="AF96" i="18"/>
  <c r="O5" i="32"/>
  <c r="O4" i="32"/>
  <c r="F124" i="5" a="1"/>
  <c r="F124" i="5" s="1"/>
  <c r="Z124" i="15"/>
  <c r="Y96" i="19" s="1"/>
  <c r="O12" i="32"/>
  <c r="M122" i="5" a="1"/>
  <c r="M122" i="5" s="1"/>
  <c r="E124" i="5" a="1"/>
  <c r="E124" i="5" s="1"/>
  <c r="AT124" i="5" s="1"/>
  <c r="S124" i="14"/>
  <c r="X124" i="14"/>
  <c r="M124" i="5" a="1"/>
  <c r="M124" i="5" s="1"/>
  <c r="R123" i="15"/>
  <c r="U124" i="17"/>
  <c r="BS97" i="18"/>
  <c r="BK97" i="18"/>
  <c r="AH97" i="18"/>
  <c r="AX97" i="18"/>
  <c r="N97" i="18"/>
  <c r="AW97" i="18"/>
  <c r="BD97" i="18"/>
  <c r="BC97" i="18"/>
  <c r="S97" i="18"/>
  <c r="BI97" i="18"/>
  <c r="AI97" i="18"/>
  <c r="T96" i="18"/>
  <c r="AB97" i="18"/>
  <c r="E21" i="29"/>
  <c r="AD8" i="33" s="1"/>
  <c r="E97" i="18"/>
  <c r="M96" i="18"/>
  <c r="BJ97" i="18"/>
  <c r="AO97" i="18"/>
  <c r="BQ97" i="18"/>
  <c r="F21" i="29"/>
  <c r="AD9" i="33" s="1"/>
  <c r="O97" i="18"/>
  <c r="AN97" i="18"/>
  <c r="AV97" i="18"/>
  <c r="Z97" i="18"/>
  <c r="G97" i="18"/>
  <c r="G21" i="29"/>
  <c r="AD10" i="33" s="1"/>
  <c r="BP97" i="18"/>
  <c r="BB97" i="18"/>
  <c r="V97" i="18"/>
  <c r="AG97" i="18"/>
  <c r="AC97" i="18"/>
  <c r="BL97" i="18"/>
  <c r="BH96" i="18"/>
  <c r="BR97" i="18"/>
  <c r="K96" i="18"/>
  <c r="BE97" i="18"/>
  <c r="AA97" i="18"/>
  <c r="AU97" i="18"/>
  <c r="BA96" i="18"/>
  <c r="AQ97" i="18"/>
  <c r="L97" i="18"/>
  <c r="H21" i="29"/>
  <c r="AD11" i="33" s="1"/>
  <c r="H97" i="18"/>
  <c r="AP97" i="18"/>
  <c r="F96" i="18"/>
  <c r="O123" i="17" a="1"/>
  <c r="O123" i="17" s="1"/>
  <c r="G96" i="26" s="1"/>
  <c r="O124" i="17" a="1"/>
  <c r="O124" i="17" s="1"/>
  <c r="Z123" i="15"/>
  <c r="Y124" i="16"/>
  <c r="E30" i="5" a="1"/>
  <c r="E30" i="5" s="1"/>
  <c r="S124" i="15"/>
  <c r="H124" i="5" a="1"/>
  <c r="H124" i="5" s="1"/>
  <c r="W124" i="17"/>
  <c r="E96" i="22"/>
  <c r="M97" i="22" s="1"/>
  <c r="R124" i="15"/>
  <c r="W124" i="14"/>
  <c r="G96" i="22"/>
  <c r="X96" i="19"/>
  <c r="X124" i="15"/>
  <c r="F96" i="22"/>
  <c r="N97" i="22" s="1"/>
  <c r="Y124" i="14"/>
  <c r="X124" i="16"/>
  <c r="U124" i="15"/>
  <c r="O124" i="14" a="1"/>
  <c r="O124" i="14" s="1"/>
  <c r="S124" i="17"/>
  <c r="O124" i="15" a="1"/>
  <c r="O124" i="15" s="1"/>
  <c r="O123" i="15" a="1"/>
  <c r="O123" i="15" s="1"/>
  <c r="V124" i="14"/>
  <c r="T124" i="14"/>
  <c r="O124" i="16" a="1"/>
  <c r="O124" i="16" s="1"/>
  <c r="R124" i="16"/>
  <c r="X123" i="14"/>
  <c r="Z124" i="17"/>
  <c r="AI96" i="19" s="1"/>
  <c r="H96" i="22"/>
  <c r="V124" i="15"/>
  <c r="Q124" i="14"/>
  <c r="Q123" i="16"/>
  <c r="AC95" i="19" s="1"/>
  <c r="O123" i="16" a="1"/>
  <c r="O123" i="16" s="1"/>
  <c r="F96" i="26" s="1"/>
  <c r="G95" i="22"/>
  <c r="Q124" i="16"/>
  <c r="F94" i="22"/>
  <c r="G96" i="18"/>
  <c r="BB96" i="18"/>
  <c r="F95" i="22"/>
  <c r="BJ96" i="18"/>
  <c r="BI95" i="18"/>
  <c r="BC96" i="18"/>
  <c r="AO96" i="18"/>
  <c r="AU96" i="18"/>
  <c r="E95" i="18"/>
  <c r="AV96" i="18"/>
  <c r="Y96" i="18"/>
  <c r="AA96" i="18"/>
  <c r="BI96" i="18"/>
  <c r="D96" i="18"/>
  <c r="S95" i="18"/>
  <c r="BQ96" i="18"/>
  <c r="BQ95" i="18"/>
  <c r="E96" i="18"/>
  <c r="S96" i="18"/>
  <c r="Y123" i="14"/>
  <c r="O123" i="14" a="1"/>
  <c r="O123" i="14" s="1"/>
  <c r="Q123" i="14"/>
  <c r="S95" i="19" s="1"/>
  <c r="W123" i="14"/>
  <c r="S123" i="14"/>
  <c r="E95" i="22"/>
  <c r="H94" i="22"/>
  <c r="P95" i="22" s="1"/>
  <c r="Z123" i="17"/>
  <c r="Z123" i="14"/>
  <c r="E94" i="22"/>
  <c r="BC95" i="18"/>
  <c r="N95" i="18"/>
  <c r="AV95" i="18"/>
  <c r="V95" i="18"/>
  <c r="BP95" i="18"/>
  <c r="F95" i="18"/>
  <c r="BR95" i="18"/>
  <c r="BJ95" i="18"/>
  <c r="AU95" i="18"/>
  <c r="AX95" i="18"/>
  <c r="BE95" i="18"/>
  <c r="BK95" i="18"/>
  <c r="AO95" i="18"/>
  <c r="AB95" i="18"/>
  <c r="T95" i="18"/>
  <c r="AH95" i="18"/>
  <c r="AW95" i="18"/>
  <c r="BB95" i="18"/>
  <c r="AP95" i="18"/>
  <c r="BL95" i="18"/>
  <c r="AN95" i="18"/>
  <c r="U95" i="18"/>
  <c r="AC95" i="18"/>
  <c r="AG95" i="18"/>
  <c r="AI95" i="18"/>
  <c r="AJ95" i="18"/>
  <c r="O95" i="18"/>
  <c r="AA95" i="18"/>
  <c r="BD95" i="18"/>
  <c r="Z95" i="18"/>
  <c r="M95" i="18"/>
  <c r="BS95" i="18"/>
  <c r="AQ95" i="18"/>
  <c r="H95" i="18"/>
  <c r="R14" i="32"/>
  <c r="H4" i="32" s="1"/>
  <c r="H122" i="5" a="1"/>
  <c r="H122" i="5" s="1"/>
  <c r="T123" i="5" s="1"/>
  <c r="O7" i="32"/>
  <c r="Q14" i="32"/>
  <c r="G5" i="32" s="1"/>
  <c r="O122" i="15" a="1"/>
  <c r="O122" i="15" s="1"/>
  <c r="O122" i="14" a="1"/>
  <c r="O122" i="14" s="1"/>
  <c r="S14" i="32"/>
  <c r="I8" i="32" s="1"/>
  <c r="P14" i="32"/>
  <c r="G94" i="22"/>
  <c r="L95" i="18"/>
  <c r="G95" i="18"/>
  <c r="D13" i="5"/>
  <c r="D3" i="21" s="1"/>
  <c r="K3" i="21" s="1"/>
  <c r="R3" i="21" s="1"/>
  <c r="Y3" i="21" s="1"/>
  <c r="AF3" i="21" s="1"/>
  <c r="AM3" i="21" s="1"/>
  <c r="AT3" i="21" s="1"/>
  <c r="BA3" i="21" s="1"/>
  <c r="BH3" i="21" s="1"/>
  <c r="BO3" i="21" s="1"/>
  <c r="A92" i="21"/>
  <c r="DB2" i="18"/>
  <c r="CO2" i="18"/>
  <c r="O122" i="17" a="1"/>
  <c r="O122" i="17" s="1"/>
  <c r="W31" i="17"/>
  <c r="AJ31" i="17" s="1"/>
  <c r="L31" i="17"/>
  <c r="X31" i="16"/>
  <c r="AK31" i="16" s="1"/>
  <c r="M31" i="16"/>
  <c r="O122" i="16" a="1"/>
  <c r="O122" i="16" s="1"/>
  <c r="L31" i="15"/>
  <c r="W31" i="15"/>
  <c r="AJ31" i="15" s="1"/>
  <c r="X31" i="14"/>
  <c r="AK31" i="14" s="1"/>
  <c r="M31" i="14"/>
  <c r="L31" i="5"/>
  <c r="W31" i="5"/>
  <c r="AJ31" i="5" s="1"/>
  <c r="AF97" i="18" a="1"/>
  <c r="BO95" i="18" a="1"/>
  <c r="AF95" i="18" a="1"/>
  <c r="BO97" i="18" a="1"/>
  <c r="BH98" i="18" a="1"/>
  <c r="BH95" i="18" a="1"/>
  <c r="AM97" i="18" a="1"/>
  <c r="Y95" i="18" a="1"/>
  <c r="BA99" i="18" a="1"/>
  <c r="BO99" i="18" a="1"/>
  <c r="AF98" i="18" a="1"/>
  <c r="K98" i="18" a="1"/>
  <c r="BH97" i="18" a="1"/>
  <c r="BA95" i="18" a="1"/>
  <c r="R97" i="18" a="1"/>
  <c r="AT95" i="18" a="1"/>
  <c r="Y98" i="18" a="1"/>
  <c r="AF99" i="18" a="1"/>
  <c r="AM99" i="18" a="1"/>
  <c r="R98" i="18" a="1"/>
  <c r="AM95" i="18" a="1"/>
  <c r="Y99" i="18" a="1"/>
  <c r="R95" i="18" a="1"/>
  <c r="BO96" i="18" a="1"/>
  <c r="BO98" i="18" a="1"/>
  <c r="D95" i="18" a="1"/>
  <c r="K99" i="18" a="1"/>
  <c r="R99" i="18" a="1"/>
  <c r="AT98" i="18" a="1"/>
  <c r="BA98" i="18" a="1"/>
  <c r="D98" i="18" a="1"/>
  <c r="K97" i="18" a="1"/>
  <c r="BA97" i="18" a="1"/>
  <c r="D97" i="18" a="1"/>
  <c r="D99" i="18" a="1"/>
  <c r="AM98" i="18" a="1"/>
  <c r="D21" i="29" a="1"/>
  <c r="BH99" i="18" a="1"/>
  <c r="AT97" i="18" a="1"/>
  <c r="Y97" i="18" a="1"/>
  <c r="K95" i="18" a="1"/>
  <c r="BH99" i="18" l="1"/>
  <c r="D99" i="18"/>
  <c r="R99" i="18"/>
  <c r="K99" i="18"/>
  <c r="Y99" i="18"/>
  <c r="AM99" i="18"/>
  <c r="AF99" i="18"/>
  <c r="BO99" i="18"/>
  <c r="BA99" i="18"/>
  <c r="E99" i="26"/>
  <c r="G99" i="26"/>
  <c r="AC99" i="19"/>
  <c r="AE99" i="19" s="1"/>
  <c r="AR99" i="19" s="1"/>
  <c r="AQ127" i="16"/>
  <c r="Y126" i="5"/>
  <c r="O99" i="22"/>
  <c r="O97" i="22"/>
  <c r="Q126" i="5"/>
  <c r="N98" i="19" s="1"/>
  <c r="AT126" i="5"/>
  <c r="D98" i="22"/>
  <c r="Z123" i="5"/>
  <c r="O95" i="19" s="1"/>
  <c r="D99" i="22"/>
  <c r="D95" i="22"/>
  <c r="L95" i="22" s="1"/>
  <c r="AU123" i="5"/>
  <c r="M99" i="22"/>
  <c r="S126" i="5"/>
  <c r="R126" i="5"/>
  <c r="N98" i="22"/>
  <c r="M98" i="22"/>
  <c r="F100" i="26"/>
  <c r="AA127" i="16"/>
  <c r="F100" i="23" s="1"/>
  <c r="T126" i="5"/>
  <c r="AQ127" i="15"/>
  <c r="Y99" i="19"/>
  <c r="Z99" i="19" s="1"/>
  <c r="AQ99" i="19" s="1"/>
  <c r="AQ126" i="17"/>
  <c r="AH98" i="19"/>
  <c r="AJ98" i="19" s="1"/>
  <c r="AS98" i="19" s="1"/>
  <c r="AQ126" i="14"/>
  <c r="S98" i="19"/>
  <c r="U98" i="19" s="1"/>
  <c r="AP98" i="19" s="1"/>
  <c r="F99" i="26"/>
  <c r="O126" i="5" a="1"/>
  <c r="O126" i="5" s="1"/>
  <c r="O98" i="22"/>
  <c r="P98" i="22"/>
  <c r="X98" i="19"/>
  <c r="Z98" i="19" s="1"/>
  <c r="AQ98" i="19" s="1"/>
  <c r="AQ126" i="15"/>
  <c r="V126" i="5"/>
  <c r="U126" i="5"/>
  <c r="S99" i="19"/>
  <c r="AQ127" i="14"/>
  <c r="AC98" i="19"/>
  <c r="AE98" i="19" s="1"/>
  <c r="AR98" i="19" s="1"/>
  <c r="AQ126" i="16"/>
  <c r="D100" i="26"/>
  <c r="AA127" i="14"/>
  <c r="D100" i="23" s="1"/>
  <c r="AU126" i="5"/>
  <c r="Z126" i="5"/>
  <c r="X126" i="5"/>
  <c r="D99" i="26"/>
  <c r="AH99" i="19"/>
  <c r="AJ99" i="19" s="1"/>
  <c r="AS99" i="19" s="1"/>
  <c r="AQ127" i="17"/>
  <c r="O99" i="19"/>
  <c r="N99" i="22"/>
  <c r="U99" i="19"/>
  <c r="AP99" i="19" s="1"/>
  <c r="P99" i="22"/>
  <c r="AE95" i="19"/>
  <c r="AR95" i="19" s="1"/>
  <c r="E100" i="26"/>
  <c r="AA127" i="15"/>
  <c r="E100" i="23" s="1"/>
  <c r="G100" i="26"/>
  <c r="AA127" i="17"/>
  <c r="G100" i="23" s="1"/>
  <c r="G98" i="26"/>
  <c r="AA126" i="17"/>
  <c r="G99" i="23" s="1"/>
  <c r="F98" i="26"/>
  <c r="S98" i="26" s="1"/>
  <c r="V99" i="33" s="1"/>
  <c r="AA126" i="16"/>
  <c r="F99" i="23" s="1"/>
  <c r="E98" i="26"/>
  <c r="AA126" i="15"/>
  <c r="E99" i="23" s="1"/>
  <c r="AT98" i="18"/>
  <c r="Y98" i="18"/>
  <c r="AF97" i="18"/>
  <c r="T125" i="5"/>
  <c r="W125" i="5"/>
  <c r="AF98" i="18"/>
  <c r="AM98" i="18"/>
  <c r="D98" i="18"/>
  <c r="BO98" i="18"/>
  <c r="R98" i="18"/>
  <c r="AM97" i="18"/>
  <c r="BO95" i="18"/>
  <c r="K98" i="18"/>
  <c r="AM95" i="18"/>
  <c r="BA98" i="18"/>
  <c r="BH98" i="18"/>
  <c r="BO96" i="18"/>
  <c r="AF95" i="18"/>
  <c r="BO97" i="18"/>
  <c r="D97" i="22"/>
  <c r="V125" i="5"/>
  <c r="O123" i="5" a="1"/>
  <c r="O123" i="5" s="1"/>
  <c r="C96" i="26" s="1"/>
  <c r="O125" i="5" a="1"/>
  <c r="O125" i="5" s="1"/>
  <c r="Z124" i="5"/>
  <c r="O96" i="19" s="1"/>
  <c r="V123" i="5"/>
  <c r="D94" i="22"/>
  <c r="U125" i="5"/>
  <c r="Z125" i="5"/>
  <c r="O97" i="19" s="1"/>
  <c r="AJ96" i="19"/>
  <c r="AS96" i="19" s="1"/>
  <c r="P96" i="22"/>
  <c r="P97" i="22"/>
  <c r="AQ125" i="14"/>
  <c r="T97" i="19"/>
  <c r="U97" i="19" s="1"/>
  <c r="AP97" i="19" s="1"/>
  <c r="AQ125" i="16"/>
  <c r="AD97" i="19"/>
  <c r="AE97" i="19" s="1"/>
  <c r="AR97" i="19" s="1"/>
  <c r="AQ125" i="17"/>
  <c r="AH97" i="19"/>
  <c r="AJ97" i="19" s="1"/>
  <c r="AS97" i="19" s="1"/>
  <c r="AQ124" i="14"/>
  <c r="G97" i="26"/>
  <c r="AA125" i="17"/>
  <c r="G98" i="23" s="1"/>
  <c r="F97" i="26"/>
  <c r="AA125" i="16"/>
  <c r="F98" i="23" s="1"/>
  <c r="E97" i="26"/>
  <c r="AA125" i="15"/>
  <c r="E98" i="23" s="1"/>
  <c r="D97" i="26"/>
  <c r="AA125" i="14"/>
  <c r="D98" i="23" s="1"/>
  <c r="Q124" i="5"/>
  <c r="N96" i="19" s="1"/>
  <c r="Q125" i="5"/>
  <c r="R124" i="5"/>
  <c r="R125" i="5"/>
  <c r="S124" i="5"/>
  <c r="S125" i="5"/>
  <c r="Y124" i="5"/>
  <c r="Y125" i="5"/>
  <c r="X124" i="5"/>
  <c r="X125" i="5"/>
  <c r="BA97" i="18"/>
  <c r="BJ95" i="35"/>
  <c r="BI95" i="35"/>
  <c r="BD95" i="35"/>
  <c r="BC95" i="35"/>
  <c r="AX95" i="35"/>
  <c r="AW95" i="35"/>
  <c r="BM95" i="35"/>
  <c r="BL95" i="35"/>
  <c r="BA95" i="35"/>
  <c r="AZ95" i="35"/>
  <c r="BG95" i="35"/>
  <c r="BF95" i="35"/>
  <c r="AQ123" i="15"/>
  <c r="Q123" i="5"/>
  <c r="N95" i="19" s="1"/>
  <c r="P95" i="19" s="1"/>
  <c r="AO95" i="19" s="1"/>
  <c r="Y95" i="19"/>
  <c r="Z95" i="19" s="1"/>
  <c r="AQ95" i="19" s="1"/>
  <c r="R95" i="18"/>
  <c r="R97" i="18"/>
  <c r="AT97" i="18"/>
  <c r="AA123" i="15"/>
  <c r="E96" i="23" s="1"/>
  <c r="AQ124" i="15"/>
  <c r="S123" i="5"/>
  <c r="W124" i="5"/>
  <c r="BA95" i="18"/>
  <c r="X123" i="5"/>
  <c r="D95" i="18"/>
  <c r="AT95" i="18"/>
  <c r="K95" i="18"/>
  <c r="M96" i="22"/>
  <c r="O96" i="22"/>
  <c r="W123" i="5"/>
  <c r="AQ124" i="17"/>
  <c r="D96" i="22"/>
  <c r="AQ123" i="16"/>
  <c r="BH95" i="18"/>
  <c r="D97" i="18"/>
  <c r="D21" i="29"/>
  <c r="AD7" i="33" s="1"/>
  <c r="K97" i="18"/>
  <c r="BH97" i="18"/>
  <c r="Y123" i="5"/>
  <c r="AA124" i="16"/>
  <c r="F97" i="23" s="1"/>
  <c r="AA124" i="17"/>
  <c r="G97" i="23" s="1"/>
  <c r="Z96" i="19"/>
  <c r="AQ96" i="19" s="1"/>
  <c r="S96" i="19"/>
  <c r="U96" i="19" s="1"/>
  <c r="AP96" i="19" s="1"/>
  <c r="AA124" i="15"/>
  <c r="E97" i="23" s="1"/>
  <c r="Y97" i="18"/>
  <c r="O124" i="5" a="1"/>
  <c r="O124" i="5" s="1"/>
  <c r="N96" i="22"/>
  <c r="T124" i="5"/>
  <c r="E96" i="26"/>
  <c r="S96" i="26"/>
  <c r="V97" i="33" s="1"/>
  <c r="O95" i="22"/>
  <c r="AQ124" i="16"/>
  <c r="AC96" i="19"/>
  <c r="AE96" i="19" s="1"/>
  <c r="AR96" i="19" s="1"/>
  <c r="N95" i="22"/>
  <c r="D96" i="26"/>
  <c r="AA124" i="14"/>
  <c r="D97" i="23" s="1"/>
  <c r="I4" i="32"/>
  <c r="I12" i="32"/>
  <c r="G4" i="32"/>
  <c r="M95" i="22"/>
  <c r="I11" i="32"/>
  <c r="I10" i="32"/>
  <c r="AQ123" i="14"/>
  <c r="T95" i="19"/>
  <c r="U95" i="19" s="1"/>
  <c r="AP95" i="19" s="1"/>
  <c r="AQ123" i="17"/>
  <c r="AI95" i="19"/>
  <c r="AJ95" i="19" s="1"/>
  <c r="AS95" i="19" s="1"/>
  <c r="G95" i="26"/>
  <c r="AA123" i="17"/>
  <c r="G96" i="23" s="1"/>
  <c r="F95" i="26"/>
  <c r="AA123" i="16"/>
  <c r="F96" i="23" s="1"/>
  <c r="E95" i="26"/>
  <c r="D95" i="26"/>
  <c r="AA123" i="14"/>
  <c r="D96" i="23" s="1"/>
  <c r="Y95" i="18"/>
  <c r="F8" i="32"/>
  <c r="F11" i="32"/>
  <c r="F6" i="32"/>
  <c r="F4" i="32"/>
  <c r="F12" i="32"/>
  <c r="F10" i="32"/>
  <c r="I7" i="32"/>
  <c r="I13" i="32"/>
  <c r="F13" i="32"/>
  <c r="F7" i="32"/>
  <c r="H11" i="32"/>
  <c r="O122" i="5" a="1"/>
  <c r="O122" i="5" s="1"/>
  <c r="H8" i="32"/>
  <c r="F9" i="32"/>
  <c r="I9" i="32"/>
  <c r="F5" i="32"/>
  <c r="H6" i="32"/>
  <c r="I6" i="32"/>
  <c r="G6" i="32"/>
  <c r="G10" i="32"/>
  <c r="G9" i="32"/>
  <c r="G7" i="32"/>
  <c r="G13" i="32"/>
  <c r="G12" i="32"/>
  <c r="G11" i="32"/>
  <c r="H9" i="32"/>
  <c r="H10" i="32"/>
  <c r="I5" i="32"/>
  <c r="G8" i="32"/>
  <c r="H5" i="32"/>
  <c r="H7" i="32"/>
  <c r="H12" i="32"/>
  <c r="H13" i="32"/>
  <c r="O14" i="32"/>
  <c r="A93" i="21"/>
  <c r="DC2" i="18"/>
  <c r="CP2" i="18"/>
  <c r="X31" i="17"/>
  <c r="AK31" i="17" s="1"/>
  <c r="M31" i="17"/>
  <c r="Y31" i="16"/>
  <c r="AL31" i="16" s="1"/>
  <c r="N31" i="16"/>
  <c r="Z31" i="16" s="1"/>
  <c r="AM31" i="16" s="1"/>
  <c r="M31" i="15"/>
  <c r="X31" i="15"/>
  <c r="AK31" i="15" s="1"/>
  <c r="Y31" i="14"/>
  <c r="AL31" i="14" s="1"/>
  <c r="N31" i="14"/>
  <c r="Z31" i="14" s="1"/>
  <c r="AM31" i="14" s="1"/>
  <c r="M31" i="5"/>
  <c r="X31" i="5"/>
  <c r="AK31" i="5" s="1"/>
  <c r="AQ126" i="5" l="1"/>
  <c r="O98" i="19"/>
  <c r="S99" i="26"/>
  <c r="V100" i="33" s="1"/>
  <c r="C100" i="26"/>
  <c r="C100" i="23"/>
  <c r="S100" i="26"/>
  <c r="V101" i="33" s="1"/>
  <c r="N99" i="19"/>
  <c r="P99" i="19" s="1"/>
  <c r="AO99" i="19" s="1"/>
  <c r="L99" i="22"/>
  <c r="L98" i="22"/>
  <c r="C99" i="26"/>
  <c r="P96" i="19"/>
  <c r="AO96" i="19" s="1"/>
  <c r="P98" i="19"/>
  <c r="AO98" i="19" s="1"/>
  <c r="C98" i="26"/>
  <c r="AA126" i="5"/>
  <c r="C99" i="23" s="1"/>
  <c r="S97" i="26"/>
  <c r="V98" i="33" s="1"/>
  <c r="AQ124" i="5"/>
  <c r="L96" i="22"/>
  <c r="L97" i="22"/>
  <c r="AQ125" i="5"/>
  <c r="N97" i="19"/>
  <c r="P97" i="19" s="1"/>
  <c r="AO97" i="19" s="1"/>
  <c r="C97" i="26"/>
  <c r="AA125" i="5"/>
  <c r="C98" i="23" s="1"/>
  <c r="BK95" i="35"/>
  <c r="BE95" i="35"/>
  <c r="AQ123" i="5"/>
  <c r="BB95" i="35"/>
  <c r="BH95" i="35"/>
  <c r="BN95" i="35"/>
  <c r="AY95" i="35"/>
  <c r="AA124" i="5"/>
  <c r="C97" i="23" s="1"/>
  <c r="G14" i="32"/>
  <c r="I14" i="32"/>
  <c r="H14" i="32"/>
  <c r="S95" i="26"/>
  <c r="V96" i="33" s="1"/>
  <c r="C95" i="26"/>
  <c r="AA123" i="5"/>
  <c r="C96" i="23" s="1"/>
  <c r="E4" i="32"/>
  <c r="E13" i="32"/>
  <c r="E9" i="32"/>
  <c r="E11" i="32"/>
  <c r="E6" i="32"/>
  <c r="E12" i="32"/>
  <c r="E5" i="32"/>
  <c r="E8" i="32"/>
  <c r="E10" i="32"/>
  <c r="E7" i="32"/>
  <c r="F14" i="32"/>
  <c r="A94" i="21"/>
  <c r="CQ2" i="18"/>
  <c r="Y31" i="17"/>
  <c r="AL31" i="17" s="1"/>
  <c r="N31" i="17"/>
  <c r="Z31" i="17" s="1"/>
  <c r="AM31" i="17" s="1"/>
  <c r="N31" i="15"/>
  <c r="Z31" i="15" s="1"/>
  <c r="AM31" i="15" s="1"/>
  <c r="Y31" i="15"/>
  <c r="AL31" i="15" s="1"/>
  <c r="N31" i="5"/>
  <c r="Z31" i="5" s="1"/>
  <c r="AM31" i="5" s="1"/>
  <c r="Y31" i="5"/>
  <c r="AL31" i="5" s="1"/>
  <c r="E14" i="32" l="1"/>
  <c r="A95" i="21"/>
  <c r="AX95" i="21" a="1"/>
  <c r="BS95" i="21" a="1"/>
  <c r="AC95" i="21" a="1"/>
  <c r="AQ95" i="21" a="1"/>
  <c r="R95" i="21" a="1"/>
  <c r="AB95" i="21" a="1"/>
  <c r="G95" i="21" a="1"/>
  <c r="AP95" i="21" a="1"/>
  <c r="S95" i="21" a="1"/>
  <c r="BC95" i="21" a="1"/>
  <c r="AU95" i="21" a="1"/>
  <c r="U95" i="21" a="1"/>
  <c r="BD95" i="21" a="1"/>
  <c r="AM95" i="21" a="1"/>
  <c r="BL95" i="21" a="1"/>
  <c r="BI95" i="21" a="1"/>
  <c r="M95" i="21" a="1"/>
  <c r="BR95" i="21" a="1"/>
  <c r="BE95" i="21" a="1"/>
  <c r="N95" i="21" a="1"/>
  <c r="F95" i="21" a="1"/>
  <c r="E95" i="21" a="1"/>
  <c r="AJ95" i="21" a="1"/>
  <c r="L95" i="21" a="1"/>
  <c r="Y95" i="21" a="1"/>
  <c r="AF95" i="21" a="1"/>
  <c r="BO95" i="21" a="1"/>
  <c r="BQ95" i="21" a="1"/>
  <c r="BP95" i="21" a="1"/>
  <c r="T95" i="21" a="1"/>
  <c r="O95" i="21" a="1"/>
  <c r="AA95" i="21" a="1"/>
  <c r="AW95" i="21" a="1"/>
  <c r="AI95" i="21" a="1"/>
  <c r="BH95" i="21" a="1"/>
  <c r="AT95" i="21" a="1"/>
  <c r="K95" i="21" a="1"/>
  <c r="AV95" i="21" a="1"/>
  <c r="V95" i="21" a="1"/>
  <c r="BK95" i="21" a="1"/>
  <c r="BJ95" i="21" a="1"/>
  <c r="AH95" i="21" a="1"/>
  <c r="AN95" i="21" a="1"/>
  <c r="D95" i="21" a="1"/>
  <c r="BA95" i="21" a="1"/>
  <c r="AG95" i="21" a="1"/>
  <c r="AO95" i="21" a="1"/>
  <c r="H95" i="21" a="1"/>
  <c r="BB95" i="21" a="1"/>
  <c r="Z95" i="21" a="1"/>
  <c r="BT93" i="13" l="1"/>
  <c r="BU93" i="13"/>
  <c r="BY94" i="13"/>
  <c r="BY95" i="13"/>
  <c r="BT94" i="13"/>
  <c r="BT95" i="13"/>
  <c r="BW93" i="13"/>
  <c r="BZ94" i="13"/>
  <c r="BZ95" i="13"/>
  <c r="BV94" i="13"/>
  <c r="BV95" i="13"/>
  <c r="BX94" i="13"/>
  <c r="BX95" i="13"/>
  <c r="CA94" i="13"/>
  <c r="CA95" i="13"/>
  <c r="BT92" i="13"/>
  <c r="BX93" i="13"/>
  <c r="CA92" i="13"/>
  <c r="CB93" i="13"/>
  <c r="CB94" i="13"/>
  <c r="CB95" i="13"/>
  <c r="BV92" i="13"/>
  <c r="BX92" i="13"/>
  <c r="BZ92" i="13"/>
  <c r="CC93" i="13"/>
  <c r="CC94" i="13"/>
  <c r="CC95" i="13"/>
  <c r="BY92" i="13"/>
  <c r="CD94" i="13"/>
  <c r="CD95" i="13"/>
  <c r="BV93" i="13"/>
  <c r="BZ93" i="13"/>
  <c r="CD93" i="13"/>
  <c r="CE94" i="13"/>
  <c r="CE95" i="13"/>
  <c r="BU94" i="13"/>
  <c r="BU95" i="13"/>
  <c r="BW94" i="13"/>
  <c r="BW95" i="13"/>
  <c r="BY93" i="13"/>
  <c r="CB92" i="13"/>
  <c r="CD92" i="13"/>
  <c r="CE93" i="13"/>
  <c r="BU92" i="13"/>
  <c r="BW92" i="13"/>
  <c r="CA93" i="13"/>
  <c r="CC92" i="13"/>
  <c r="CE92" i="13"/>
  <c r="D118" i="17"/>
  <c r="AS118" i="17" s="1"/>
  <c r="BS91" i="13"/>
  <c r="D119" i="17"/>
  <c r="AS119" i="17" s="1"/>
  <c r="BS92" i="13"/>
  <c r="D120" i="17"/>
  <c r="AS120" i="17" s="1"/>
  <c r="BS93" i="13"/>
  <c r="D121" i="17"/>
  <c r="AS121" i="17" s="1"/>
  <c r="BS94" i="13"/>
  <c r="BL95" i="21"/>
  <c r="AG95" i="21"/>
  <c r="G95" i="21"/>
  <c r="N95" i="21"/>
  <c r="AF95" i="21"/>
  <c r="BP95" i="21"/>
  <c r="AA95" i="21"/>
  <c r="AU95" i="21"/>
  <c r="M95" i="21"/>
  <c r="BB95" i="21"/>
  <c r="Y95" i="21"/>
  <c r="AJ95" i="21"/>
  <c r="V95" i="21"/>
  <c r="AX95" i="21"/>
  <c r="BS95" i="21"/>
  <c r="L95" i="21"/>
  <c r="BO95" i="21"/>
  <c r="BK95" i="21"/>
  <c r="T95" i="21"/>
  <c r="F95" i="21"/>
  <c r="K95" i="21"/>
  <c r="AO95" i="21"/>
  <c r="BH95" i="21"/>
  <c r="AW95" i="21"/>
  <c r="AI95" i="21"/>
  <c r="S95" i="21"/>
  <c r="AH95" i="21"/>
  <c r="AB95" i="21"/>
  <c r="E95" i="21"/>
  <c r="D95" i="21"/>
  <c r="AC95" i="21"/>
  <c r="BJ95" i="21"/>
  <c r="R95" i="21"/>
  <c r="BD95" i="21"/>
  <c r="H95" i="21"/>
  <c r="Z95" i="21"/>
  <c r="BR95" i="21"/>
  <c r="U95" i="21"/>
  <c r="AV95" i="21"/>
  <c r="AT95" i="21"/>
  <c r="AN95" i="21"/>
  <c r="O95" i="21"/>
  <c r="BC95" i="21"/>
  <c r="BA95" i="21"/>
  <c r="BE95" i="21"/>
  <c r="AQ95" i="21"/>
  <c r="AP95" i="21"/>
  <c r="BI95" i="21"/>
  <c r="AM95" i="21"/>
  <c r="BQ95" i="21"/>
  <c r="F121" i="17" a="1"/>
  <c r="F121" i="17" s="1"/>
  <c r="G121" i="17" a="1"/>
  <c r="G121" i="17" s="1"/>
  <c r="K121" i="17" a="1"/>
  <c r="K121" i="17" s="1"/>
  <c r="M121" i="17" a="1"/>
  <c r="M121" i="17" s="1"/>
  <c r="J121" i="17" a="1"/>
  <c r="J121" i="17" s="1"/>
  <c r="E121" i="17" a="1"/>
  <c r="E121" i="17" s="1"/>
  <c r="AT121" i="17" s="1"/>
  <c r="I121" i="17" a="1"/>
  <c r="I121" i="17" s="1"/>
  <c r="N121" i="17" a="1"/>
  <c r="N121" i="17" s="1"/>
  <c r="AU121" i="17" s="1"/>
  <c r="H121" i="17" a="1"/>
  <c r="H121" i="17" s="1"/>
  <c r="L121" i="17" a="1"/>
  <c r="L121" i="17" s="1"/>
  <c r="E118" i="17" a="1"/>
  <c r="E118" i="17" s="1"/>
  <c r="AT118" i="17" s="1"/>
  <c r="G118" i="17" a="1"/>
  <c r="G118" i="17" s="1"/>
  <c r="F118" i="17" a="1"/>
  <c r="F118" i="17" s="1"/>
  <c r="K118" i="17" a="1"/>
  <c r="K118" i="17" s="1"/>
  <c r="N118" i="17" a="1"/>
  <c r="N118" i="17" s="1"/>
  <c r="AU118" i="17" s="1"/>
  <c r="J118" i="17" a="1"/>
  <c r="J118" i="17" s="1"/>
  <c r="I118" i="17" a="1"/>
  <c r="I118" i="17" s="1"/>
  <c r="M118" i="17" a="1"/>
  <c r="M118" i="17" s="1"/>
  <c r="L118" i="17" a="1"/>
  <c r="L118" i="17" s="1"/>
  <c r="H118" i="17" a="1"/>
  <c r="H118" i="17" s="1"/>
  <c r="J119" i="17" a="1"/>
  <c r="J119" i="17" s="1"/>
  <c r="E119" i="17" a="1"/>
  <c r="E119" i="17" s="1"/>
  <c r="AT119" i="17" s="1"/>
  <c r="I119" i="17" a="1"/>
  <c r="I119" i="17" s="1"/>
  <c r="H119" i="17" a="1"/>
  <c r="H119" i="17" s="1"/>
  <c r="N119" i="17" a="1"/>
  <c r="N119" i="17" s="1"/>
  <c r="AU119" i="17" s="1"/>
  <c r="G119" i="17" a="1"/>
  <c r="G119" i="17" s="1"/>
  <c r="K119" i="17" a="1"/>
  <c r="K119" i="17" s="1"/>
  <c r="F119" i="17" a="1"/>
  <c r="F119" i="17" s="1"/>
  <c r="M119" i="17" a="1"/>
  <c r="M119" i="17" s="1"/>
  <c r="L119" i="17" a="1"/>
  <c r="L119" i="17" s="1"/>
  <c r="J120" i="17" a="1"/>
  <c r="J120" i="17" s="1"/>
  <c r="I120" i="17" a="1"/>
  <c r="I120" i="17" s="1"/>
  <c r="M120" i="17" a="1"/>
  <c r="M120" i="17" s="1"/>
  <c r="L120" i="17" a="1"/>
  <c r="L120" i="17" s="1"/>
  <c r="F120" i="17" a="1"/>
  <c r="F120" i="17" s="1"/>
  <c r="H120" i="17" a="1"/>
  <c r="H120" i="17" s="1"/>
  <c r="E120" i="17" a="1"/>
  <c r="E120" i="17" s="1"/>
  <c r="AT120" i="17" s="1"/>
  <c r="G120" i="17" a="1"/>
  <c r="G120" i="17" s="1"/>
  <c r="N120" i="17" a="1"/>
  <c r="N120" i="17" s="1"/>
  <c r="AU120" i="17" s="1"/>
  <c r="K120" i="17" a="1"/>
  <c r="K120" i="17" s="1"/>
  <c r="AM95" i="13"/>
  <c r="BS94" i="12"/>
  <c r="BS91" i="12"/>
  <c r="BS92" i="12"/>
  <c r="BS93" i="12"/>
  <c r="AM95" i="12"/>
  <c r="BS94" i="11"/>
  <c r="BS92" i="11"/>
  <c r="BS94" i="10"/>
  <c r="BS92" i="10"/>
  <c r="BS92" i="8"/>
  <c r="BS93" i="8"/>
  <c r="BS94" i="8"/>
  <c r="BS94" i="6"/>
  <c r="BS92" i="6"/>
  <c r="BS93" i="6"/>
  <c r="V94" i="21" a="1"/>
  <c r="O93" i="18" a="1"/>
  <c r="BE93" i="21" a="1"/>
  <c r="BL94" i="21" a="1"/>
  <c r="AX94" i="18" a="1"/>
  <c r="BS92" i="21" a="1"/>
  <c r="AJ92" i="21" a="1"/>
  <c r="O92" i="21" a="1"/>
  <c r="AJ94" i="21" a="1"/>
  <c r="BL91" i="18" a="1"/>
  <c r="BS93" i="18" a="1"/>
  <c r="AJ94" i="18" a="1"/>
  <c r="BL94" i="18" a="1"/>
  <c r="V93" i="21" a="1"/>
  <c r="BE91" i="21" a="1"/>
  <c r="AQ91" i="18" a="1"/>
  <c r="BS94" i="18" a="1"/>
  <c r="O91" i="21" a="1"/>
  <c r="AC91" i="21" a="1"/>
  <c r="BE94" i="18" a="1"/>
  <c r="V91" i="21" a="1"/>
  <c r="AQ94" i="21" a="1"/>
  <c r="BE91" i="18" a="1"/>
  <c r="AJ93" i="21" a="1"/>
  <c r="O91" i="18" a="1"/>
  <c r="BS92" i="18" a="1"/>
  <c r="BE92" i="21" a="1"/>
  <c r="BE93" i="18" a="1"/>
  <c r="V92" i="21" a="1"/>
  <c r="BL91" i="21" a="1"/>
  <c r="AQ92" i="21" a="1"/>
  <c r="V92" i="18" a="1"/>
  <c r="BE92" i="18" a="1"/>
  <c r="H92" i="21" a="1"/>
  <c r="H93" i="18" a="1"/>
  <c r="AX92" i="18" a="1"/>
  <c r="O92" i="18" a="1"/>
  <c r="AC93" i="21" a="1"/>
  <c r="AC92" i="21" a="1"/>
  <c r="H94" i="18" a="1"/>
  <c r="AC91" i="18" a="1"/>
  <c r="AC93" i="18" a="1"/>
  <c r="V93" i="18" a="1"/>
  <c r="AQ94" i="18" a="1"/>
  <c r="H91" i="18" a="1"/>
  <c r="O93" i="21" a="1"/>
  <c r="AC92" i="18" a="1"/>
  <c r="BS94" i="21" a="1"/>
  <c r="AQ93" i="18" a="1"/>
  <c r="BE94" i="21" a="1"/>
  <c r="BL92" i="18" a="1"/>
  <c r="BS93" i="21" a="1"/>
  <c r="H92" i="18" a="1"/>
  <c r="AX91" i="18" a="1"/>
  <c r="BL93" i="21" a="1"/>
  <c r="O94" i="21" a="1"/>
  <c r="H94" i="21" a="1"/>
  <c r="AC94" i="21" a="1"/>
  <c r="BL93" i="18" a="1"/>
  <c r="BS91" i="18" a="1"/>
  <c r="AJ91" i="18" a="1"/>
  <c r="AX91" i="21" a="1"/>
  <c r="V91" i="18" a="1"/>
  <c r="H93" i="21" a="1"/>
  <c r="H91" i="21" a="1"/>
  <c r="AQ93" i="21" a="1"/>
  <c r="AX93" i="21" a="1"/>
  <c r="BL92" i="21" a="1"/>
  <c r="AX92" i="21" a="1"/>
  <c r="AC94" i="18" a="1"/>
  <c r="O94" i="18" a="1"/>
  <c r="V94" i="18" a="1"/>
  <c r="AQ92" i="18" a="1"/>
  <c r="BS91" i="21" a="1"/>
  <c r="AJ93" i="18" a="1"/>
  <c r="AJ92" i="18" a="1"/>
  <c r="AX93" i="18" a="1"/>
  <c r="AJ91" i="21" a="1"/>
  <c r="AX94" i="21" a="1"/>
  <c r="AQ91" i="21" a="1"/>
  <c r="BV93" i="11" l="1"/>
  <c r="CF92" i="13"/>
  <c r="BZ91" i="10"/>
  <c r="CA92" i="11"/>
  <c r="BT92" i="11"/>
  <c r="BU92" i="12"/>
  <c r="BW92" i="11"/>
  <c r="BW93" i="12"/>
  <c r="CE93" i="12"/>
  <c r="CF93" i="13"/>
  <c r="BZ93" i="12"/>
  <c r="BY93" i="12"/>
  <c r="CB93" i="12"/>
  <c r="CF95" i="13"/>
  <c r="CC93" i="10"/>
  <c r="BY92" i="10"/>
  <c r="BT92" i="10"/>
  <c r="CB93" i="11"/>
  <c r="BX93" i="11"/>
  <c r="BU93" i="11"/>
  <c r="BU93" i="12"/>
  <c r="CC93" i="12"/>
  <c r="CF94" i="13"/>
  <c r="CE93" i="11"/>
  <c r="BX93" i="12"/>
  <c r="BZ93" i="10"/>
  <c r="CA93" i="12"/>
  <c r="CC92" i="10"/>
  <c r="BT91" i="10"/>
  <c r="CB92" i="11"/>
  <c r="BX92" i="11"/>
  <c r="BU92" i="11"/>
  <c r="BV92" i="12"/>
  <c r="BT94" i="12"/>
  <c r="BT95" i="12"/>
  <c r="CD92" i="12"/>
  <c r="CC91" i="10"/>
  <c r="BW93" i="10"/>
  <c r="CE92" i="11"/>
  <c r="CE94" i="12"/>
  <c r="CE95" i="12"/>
  <c r="BY92" i="12"/>
  <c r="BX94" i="12"/>
  <c r="BX95" i="12"/>
  <c r="CB94" i="12"/>
  <c r="CB95" i="12"/>
  <c r="BW92" i="10"/>
  <c r="BY91" i="10"/>
  <c r="CA93" i="11"/>
  <c r="BT93" i="11"/>
  <c r="CB92" i="12"/>
  <c r="BT93" i="12"/>
  <c r="BX92" i="12"/>
  <c r="CD92" i="11"/>
  <c r="BZ93" i="11"/>
  <c r="CA92" i="12"/>
  <c r="BV94" i="12"/>
  <c r="BV95" i="12"/>
  <c r="BZ92" i="11"/>
  <c r="BZ94" i="12"/>
  <c r="BZ95" i="12"/>
  <c r="CA94" i="12"/>
  <c r="CA95" i="12"/>
  <c r="BV93" i="12"/>
  <c r="CD94" i="12"/>
  <c r="CD95" i="12"/>
  <c r="CC94" i="12"/>
  <c r="CC95" i="12"/>
  <c r="BW92" i="12"/>
  <c r="CD93" i="12"/>
  <c r="BW94" i="12"/>
  <c r="BW95" i="12"/>
  <c r="BZ92" i="12"/>
  <c r="BU94" i="12"/>
  <c r="BU95" i="12"/>
  <c r="CE92" i="12"/>
  <c r="BV91" i="10"/>
  <c r="BT92" i="12"/>
  <c r="BY94" i="12"/>
  <c r="BY95" i="12"/>
  <c r="CC92" i="12"/>
  <c r="BU94" i="11"/>
  <c r="BU95" i="11"/>
  <c r="CD93" i="11"/>
  <c r="BX94" i="11"/>
  <c r="BX95" i="11"/>
  <c r="CE94" i="11"/>
  <c r="CE95" i="11"/>
  <c r="CD94" i="11"/>
  <c r="CD95" i="11"/>
  <c r="BY94" i="11"/>
  <c r="BY95" i="11"/>
  <c r="CB93" i="10"/>
  <c r="BT94" i="11"/>
  <c r="BT95" i="11"/>
  <c r="CA94" i="11"/>
  <c r="CA95" i="11"/>
  <c r="CE93" i="10"/>
  <c r="BW93" i="11"/>
  <c r="CD93" i="10"/>
  <c r="BX93" i="10"/>
  <c r="CC93" i="11"/>
  <c r="BW94" i="11"/>
  <c r="BW95" i="11"/>
  <c r="BV92" i="11"/>
  <c r="CC94" i="11"/>
  <c r="CC95" i="11"/>
  <c r="CC92" i="11"/>
  <c r="BY93" i="11"/>
  <c r="BY92" i="11"/>
  <c r="BV93" i="10"/>
  <c r="CB94" i="11"/>
  <c r="CB95" i="11"/>
  <c r="BZ94" i="11"/>
  <c r="BZ95" i="11"/>
  <c r="BV94" i="11"/>
  <c r="BV95" i="11"/>
  <c r="CC94" i="10"/>
  <c r="CC95" i="10"/>
  <c r="BZ92" i="10"/>
  <c r="BW91" i="10"/>
  <c r="CE91" i="10"/>
  <c r="CB92" i="10"/>
  <c r="BW94" i="10"/>
  <c r="BW95" i="10"/>
  <c r="BT94" i="10"/>
  <c r="BT95" i="10"/>
  <c r="BX94" i="10"/>
  <c r="BX95" i="10"/>
  <c r="CB91" i="10"/>
  <c r="BY93" i="10"/>
  <c r="BU94" i="10"/>
  <c r="BU95" i="10"/>
  <c r="CB94" i="10"/>
  <c r="CB95" i="10"/>
  <c r="BU93" i="10"/>
  <c r="BV94" i="10"/>
  <c r="BV95" i="10"/>
  <c r="BU92" i="10"/>
  <c r="CD92" i="10"/>
  <c r="BY94" i="10"/>
  <c r="BY95" i="10"/>
  <c r="BU91" i="10"/>
  <c r="CD91" i="10"/>
  <c r="CA93" i="10"/>
  <c r="BX92" i="10"/>
  <c r="CE94" i="10"/>
  <c r="CE95" i="10"/>
  <c r="CA92" i="10"/>
  <c r="BX91" i="10"/>
  <c r="BZ94" i="10"/>
  <c r="BZ95" i="10"/>
  <c r="CE92" i="10"/>
  <c r="CD94" i="10"/>
  <c r="CD95" i="10"/>
  <c r="CA91" i="10"/>
  <c r="CA94" i="10"/>
  <c r="CA95" i="10"/>
  <c r="BV92" i="10"/>
  <c r="BT93" i="10"/>
  <c r="BZ93" i="8"/>
  <c r="BV93" i="8"/>
  <c r="CB93" i="8"/>
  <c r="CE93" i="8"/>
  <c r="BX93" i="8"/>
  <c r="CB94" i="8"/>
  <c r="CB95" i="8"/>
  <c r="BW94" i="8"/>
  <c r="BW95" i="8"/>
  <c r="BV94" i="8"/>
  <c r="BV95" i="8"/>
  <c r="CE94" i="8"/>
  <c r="CE95" i="8"/>
  <c r="BU94" i="8"/>
  <c r="BU95" i="8"/>
  <c r="BU93" i="8"/>
  <c r="CD94" i="8"/>
  <c r="CD95" i="8"/>
  <c r="BT94" i="8"/>
  <c r="BT95" i="8"/>
  <c r="CA94" i="8"/>
  <c r="CA95" i="8"/>
  <c r="CD93" i="8"/>
  <c r="CA93" i="8"/>
  <c r="BZ94" i="8"/>
  <c r="BZ95" i="8"/>
  <c r="BT93" i="8"/>
  <c r="BW93" i="8"/>
  <c r="CC94" i="8"/>
  <c r="CC95" i="8"/>
  <c r="BY94" i="8"/>
  <c r="BY95" i="8"/>
  <c r="CC93" i="8"/>
  <c r="BY93" i="8"/>
  <c r="BX94" i="8"/>
  <c r="BX95" i="8"/>
  <c r="CB93" i="6"/>
  <c r="BX93" i="6"/>
  <c r="BZ93" i="6"/>
  <c r="CA93" i="6"/>
  <c r="BV93" i="6"/>
  <c r="CC94" i="6"/>
  <c r="CC95" i="6"/>
  <c r="CB94" i="6"/>
  <c r="CB95" i="6"/>
  <c r="BW94" i="6"/>
  <c r="BW95" i="6"/>
  <c r="CA94" i="6"/>
  <c r="CA95" i="6"/>
  <c r="BX94" i="6"/>
  <c r="BX95" i="6"/>
  <c r="BW93" i="6"/>
  <c r="CE93" i="6"/>
  <c r="BT93" i="6"/>
  <c r="BY94" i="6"/>
  <c r="BY95" i="6"/>
  <c r="BT94" i="6"/>
  <c r="BT95" i="6"/>
  <c r="BY93" i="6"/>
  <c r="CD94" i="6"/>
  <c r="CD95" i="6"/>
  <c r="BU93" i="6"/>
  <c r="BV94" i="6"/>
  <c r="BV95" i="6"/>
  <c r="CE94" i="6"/>
  <c r="CE95" i="6"/>
  <c r="BZ94" i="6"/>
  <c r="BZ95" i="6"/>
  <c r="CC93" i="6"/>
  <c r="CD93" i="6"/>
  <c r="BU94" i="6"/>
  <c r="BU95" i="6"/>
  <c r="AM95" i="6"/>
  <c r="H92" i="22"/>
  <c r="H90" i="22"/>
  <c r="H91" i="22"/>
  <c r="H93" i="22"/>
  <c r="AQ93" i="21"/>
  <c r="BS91" i="21"/>
  <c r="BE92" i="21"/>
  <c r="AX91" i="21"/>
  <c r="BL92" i="21"/>
  <c r="O91" i="21"/>
  <c r="O92" i="21"/>
  <c r="V91" i="21"/>
  <c r="AX92" i="21"/>
  <c r="H91" i="21"/>
  <c r="V92" i="21"/>
  <c r="BE94" i="21"/>
  <c r="BS92" i="21"/>
  <c r="AC94" i="21"/>
  <c r="AX93" i="21"/>
  <c r="AC92" i="21"/>
  <c r="BS94" i="21"/>
  <c r="BS93" i="21"/>
  <c r="AJ92" i="21"/>
  <c r="AJ94" i="21"/>
  <c r="AQ91" i="21"/>
  <c r="V93" i="21"/>
  <c r="H92" i="21"/>
  <c r="H94" i="21"/>
  <c r="H93" i="21"/>
  <c r="AQ92" i="21"/>
  <c r="AQ94" i="21"/>
  <c r="AC93" i="21"/>
  <c r="AC91" i="21"/>
  <c r="BL94" i="21"/>
  <c r="O93" i="21"/>
  <c r="BE91" i="21"/>
  <c r="AX94" i="21"/>
  <c r="AJ93" i="21"/>
  <c r="BE93" i="21"/>
  <c r="BL91" i="21"/>
  <c r="V94" i="21"/>
  <c r="BL93" i="21"/>
  <c r="AJ91" i="21"/>
  <c r="O94" i="21"/>
  <c r="BS91" i="18"/>
  <c r="BS92" i="18"/>
  <c r="BS94" i="18"/>
  <c r="BS93" i="18"/>
  <c r="BL92" i="18"/>
  <c r="BL94" i="18"/>
  <c r="BL91" i="18"/>
  <c r="BL93" i="18"/>
  <c r="BE92" i="18"/>
  <c r="BE94" i="18"/>
  <c r="BE91" i="18"/>
  <c r="BE93" i="18"/>
  <c r="AX91" i="18"/>
  <c r="AX92" i="18"/>
  <c r="AX93" i="18"/>
  <c r="AX94" i="18"/>
  <c r="AQ91" i="18"/>
  <c r="AQ93" i="18"/>
  <c r="AQ92" i="18"/>
  <c r="AQ94" i="18"/>
  <c r="AJ93" i="18"/>
  <c r="AJ92" i="18"/>
  <c r="AJ94" i="18"/>
  <c r="AJ91" i="18"/>
  <c r="AC94" i="18"/>
  <c r="AC92" i="18"/>
  <c r="AC93" i="18"/>
  <c r="AC91" i="18"/>
  <c r="V91" i="18"/>
  <c r="V92" i="18"/>
  <c r="V93" i="18"/>
  <c r="V94" i="18"/>
  <c r="O91" i="18"/>
  <c r="O92" i="18"/>
  <c r="O93" i="18"/>
  <c r="O94" i="18"/>
  <c r="H91" i="18"/>
  <c r="H92" i="18"/>
  <c r="H94" i="18"/>
  <c r="H93" i="18"/>
  <c r="AM93" i="13"/>
  <c r="AM94" i="13"/>
  <c r="D119" i="16"/>
  <c r="AS119" i="16" s="1"/>
  <c r="D121" i="16"/>
  <c r="AS121" i="16" s="1"/>
  <c r="D120" i="16"/>
  <c r="AS120" i="16" s="1"/>
  <c r="D118" i="16"/>
  <c r="AS118" i="16" s="1"/>
  <c r="K119" i="16" a="1"/>
  <c r="K119" i="16" s="1"/>
  <c r="H119" i="16" a="1"/>
  <c r="H119" i="16" s="1"/>
  <c r="E119" i="16" a="1"/>
  <c r="E119" i="16" s="1"/>
  <c r="AT119" i="16" s="1"/>
  <c r="N119" i="16" a="1"/>
  <c r="N119" i="16" s="1"/>
  <c r="AU119" i="16" s="1"/>
  <c r="G119" i="16" a="1"/>
  <c r="G119" i="16" s="1"/>
  <c r="I119" i="16" a="1"/>
  <c r="I119" i="16" s="1"/>
  <c r="F119" i="16" a="1"/>
  <c r="F119" i="16" s="1"/>
  <c r="M119" i="16" a="1"/>
  <c r="M119" i="16" s="1"/>
  <c r="L119" i="16" a="1"/>
  <c r="L119" i="16" s="1"/>
  <c r="J119" i="16" a="1"/>
  <c r="J119" i="16" s="1"/>
  <c r="L118" i="16" a="1"/>
  <c r="L118" i="16" s="1"/>
  <c r="K118" i="16" a="1"/>
  <c r="K118" i="16" s="1"/>
  <c r="E118" i="16" a="1"/>
  <c r="E118" i="16" s="1"/>
  <c r="AT118" i="16" s="1"/>
  <c r="J118" i="16" a="1"/>
  <c r="J118" i="16" s="1"/>
  <c r="N118" i="16" a="1"/>
  <c r="N118" i="16" s="1"/>
  <c r="AU118" i="16" s="1"/>
  <c r="I118" i="16" a="1"/>
  <c r="I118" i="16" s="1"/>
  <c r="H118" i="16" a="1"/>
  <c r="H118" i="16" s="1"/>
  <c r="G118" i="16" a="1"/>
  <c r="G118" i="16" s="1"/>
  <c r="F118" i="16" a="1"/>
  <c r="F118" i="16" s="1"/>
  <c r="M118" i="16" a="1"/>
  <c r="M118" i="16" s="1"/>
  <c r="K121" i="16" a="1"/>
  <c r="K121" i="16" s="1"/>
  <c r="M121" i="16" a="1"/>
  <c r="M121" i="16" s="1"/>
  <c r="L121" i="16" a="1"/>
  <c r="L121" i="16" s="1"/>
  <c r="J121" i="16" a="1"/>
  <c r="J121" i="16" s="1"/>
  <c r="I121" i="16" a="1"/>
  <c r="I121" i="16" s="1"/>
  <c r="H121" i="16" a="1"/>
  <c r="H121" i="16" s="1"/>
  <c r="E121" i="16" a="1"/>
  <c r="E121" i="16" s="1"/>
  <c r="AT121" i="16" s="1"/>
  <c r="F121" i="16" a="1"/>
  <c r="F121" i="16" s="1"/>
  <c r="N121" i="16" a="1"/>
  <c r="N121" i="16" s="1"/>
  <c r="AU121" i="16" s="1"/>
  <c r="G121" i="16" a="1"/>
  <c r="G121" i="16" s="1"/>
  <c r="H120" i="16" a="1"/>
  <c r="H120" i="16" s="1"/>
  <c r="M120" i="16" a="1"/>
  <c r="M120" i="16" s="1"/>
  <c r="L120" i="16" a="1"/>
  <c r="L120" i="16" s="1"/>
  <c r="N120" i="16" a="1"/>
  <c r="N120" i="16" s="1"/>
  <c r="AU120" i="16" s="1"/>
  <c r="K120" i="16" a="1"/>
  <c r="K120" i="16" s="1"/>
  <c r="E120" i="16" a="1"/>
  <c r="E120" i="16" s="1"/>
  <c r="AT120" i="16" s="1"/>
  <c r="G120" i="16" a="1"/>
  <c r="G120" i="16" s="1"/>
  <c r="J120" i="16" a="1"/>
  <c r="J120" i="16" s="1"/>
  <c r="F120" i="16" a="1"/>
  <c r="F120" i="16" s="1"/>
  <c r="I120" i="16" a="1"/>
  <c r="I120" i="16" s="1"/>
  <c r="D119" i="15"/>
  <c r="AS119" i="15" s="1"/>
  <c r="D121" i="15"/>
  <c r="AS121" i="15" s="1"/>
  <c r="E120" i="15" a="1"/>
  <c r="E120" i="15" s="1"/>
  <c r="AT120" i="15" s="1"/>
  <c r="J120" i="15" a="1"/>
  <c r="J120" i="15" s="1"/>
  <c r="F120" i="15" a="1"/>
  <c r="F120" i="15" s="1"/>
  <c r="K120" i="15" a="1"/>
  <c r="K120" i="15" s="1"/>
  <c r="I120" i="15" a="1"/>
  <c r="I120" i="15" s="1"/>
  <c r="H120" i="15" a="1"/>
  <c r="H120" i="15" s="1"/>
  <c r="M120" i="15" a="1"/>
  <c r="M120" i="15" s="1"/>
  <c r="G120" i="15" a="1"/>
  <c r="G120" i="15" s="1"/>
  <c r="L120" i="15" a="1"/>
  <c r="L120" i="15" s="1"/>
  <c r="N120" i="15" a="1"/>
  <c r="N120" i="15" s="1"/>
  <c r="AU120" i="15" s="1"/>
  <c r="K119" i="15" a="1"/>
  <c r="K119" i="15" s="1"/>
  <c r="J119" i="15" a="1"/>
  <c r="J119" i="15" s="1"/>
  <c r="M119" i="15" a="1"/>
  <c r="M119" i="15" s="1"/>
  <c r="L119" i="15" a="1"/>
  <c r="L119" i="15" s="1"/>
  <c r="I119" i="15" a="1"/>
  <c r="I119" i="15" s="1"/>
  <c r="N119" i="15" a="1"/>
  <c r="N119" i="15" s="1"/>
  <c r="AU119" i="15" s="1"/>
  <c r="H119" i="15" a="1"/>
  <c r="H119" i="15" s="1"/>
  <c r="E119" i="15" a="1"/>
  <c r="E119" i="15" s="1"/>
  <c r="AT119" i="15" s="1"/>
  <c r="G119" i="15" a="1"/>
  <c r="G119" i="15" s="1"/>
  <c r="F119" i="15" a="1"/>
  <c r="F119" i="15" s="1"/>
  <c r="K121" i="15" a="1"/>
  <c r="K121" i="15" s="1"/>
  <c r="H121" i="15" a="1"/>
  <c r="H121" i="15" s="1"/>
  <c r="E121" i="15" a="1"/>
  <c r="E121" i="15" s="1"/>
  <c r="AT121" i="15" s="1"/>
  <c r="L121" i="15" a="1"/>
  <c r="L121" i="15" s="1"/>
  <c r="G121" i="15" a="1"/>
  <c r="G121" i="15" s="1"/>
  <c r="F121" i="15" a="1"/>
  <c r="F121" i="15" s="1"/>
  <c r="J121" i="15" a="1"/>
  <c r="J121" i="15" s="1"/>
  <c r="M121" i="15" a="1"/>
  <c r="M121" i="15" s="1"/>
  <c r="N121" i="15" a="1"/>
  <c r="N121" i="15" s="1"/>
  <c r="AU121" i="15" s="1"/>
  <c r="I121" i="15" a="1"/>
  <c r="I121" i="15" s="1"/>
  <c r="K118" i="15" a="1"/>
  <c r="K118" i="15" s="1"/>
  <c r="I118" i="15" a="1"/>
  <c r="I118" i="15" s="1"/>
  <c r="H118" i="15" a="1"/>
  <c r="H118" i="15" s="1"/>
  <c r="G118" i="15" a="1"/>
  <c r="G118" i="15" s="1"/>
  <c r="M118" i="15" a="1"/>
  <c r="M118" i="15" s="1"/>
  <c r="L118" i="15" a="1"/>
  <c r="L118" i="15" s="1"/>
  <c r="F118" i="15" a="1"/>
  <c r="F118" i="15" s="1"/>
  <c r="E118" i="15" a="1"/>
  <c r="E118" i="15" s="1"/>
  <c r="AT118" i="15" s="1"/>
  <c r="N118" i="15" a="1"/>
  <c r="N118" i="15" s="1"/>
  <c r="AU118" i="15" s="1"/>
  <c r="J118" i="15" a="1"/>
  <c r="J118" i="15" s="1"/>
  <c r="D119" i="14"/>
  <c r="AS119" i="14" s="1"/>
  <c r="D121" i="14"/>
  <c r="AS121" i="14" s="1"/>
  <c r="M118" i="14" a="1"/>
  <c r="M118" i="14" s="1"/>
  <c r="E118" i="14" a="1"/>
  <c r="E118" i="14" s="1"/>
  <c r="AT118" i="14" s="1"/>
  <c r="L118" i="14" a="1"/>
  <c r="L118" i="14" s="1"/>
  <c r="K118" i="14" a="1"/>
  <c r="K118" i="14" s="1"/>
  <c r="J118" i="14" a="1"/>
  <c r="J118" i="14" s="1"/>
  <c r="I118" i="14" a="1"/>
  <c r="I118" i="14" s="1"/>
  <c r="H118" i="14" a="1"/>
  <c r="H118" i="14" s="1"/>
  <c r="G118" i="14" a="1"/>
  <c r="G118" i="14" s="1"/>
  <c r="N118" i="14" a="1"/>
  <c r="N118" i="14" s="1"/>
  <c r="AU118" i="14" s="1"/>
  <c r="F118" i="14" a="1"/>
  <c r="F118" i="14" s="1"/>
  <c r="I117" i="14" a="1"/>
  <c r="I117" i="14" s="1"/>
  <c r="H117" i="14" a="1"/>
  <c r="H117" i="14" s="1"/>
  <c r="G117" i="14" a="1"/>
  <c r="G117" i="14" s="1"/>
  <c r="N117" i="14" a="1"/>
  <c r="N117" i="14" s="1"/>
  <c r="AU117" i="14" s="1"/>
  <c r="F117" i="14" a="1"/>
  <c r="F117" i="14" s="1"/>
  <c r="M117" i="14" a="1"/>
  <c r="M117" i="14" s="1"/>
  <c r="E117" i="14" a="1"/>
  <c r="E117" i="14" s="1"/>
  <c r="AT117" i="14" s="1"/>
  <c r="L117" i="14" a="1"/>
  <c r="L117" i="14" s="1"/>
  <c r="K117" i="14" a="1"/>
  <c r="K117" i="14" s="1"/>
  <c r="J117" i="14" a="1"/>
  <c r="J117" i="14" s="1"/>
  <c r="K121" i="14" a="1"/>
  <c r="K121" i="14" s="1"/>
  <c r="J121" i="14" a="1"/>
  <c r="J121" i="14" s="1"/>
  <c r="I121" i="14" a="1"/>
  <c r="I121" i="14" s="1"/>
  <c r="H121" i="14" a="1"/>
  <c r="H121" i="14" s="1"/>
  <c r="G121" i="14" a="1"/>
  <c r="G121" i="14" s="1"/>
  <c r="N121" i="14" a="1"/>
  <c r="N121" i="14" s="1"/>
  <c r="AU121" i="14" s="1"/>
  <c r="F121" i="14" a="1"/>
  <c r="F121" i="14" s="1"/>
  <c r="M121" i="14" a="1"/>
  <c r="M121" i="14" s="1"/>
  <c r="E121" i="14" a="1"/>
  <c r="E121" i="14" s="1"/>
  <c r="AT121" i="14" s="1"/>
  <c r="L121" i="14" a="1"/>
  <c r="L121" i="14" s="1"/>
  <c r="N120" i="14" a="1"/>
  <c r="N120" i="14" s="1"/>
  <c r="AU120" i="14" s="1"/>
  <c r="F120" i="14" a="1"/>
  <c r="F120" i="14" s="1"/>
  <c r="M120" i="14" a="1"/>
  <c r="M120" i="14" s="1"/>
  <c r="E120" i="14" a="1"/>
  <c r="E120" i="14" s="1"/>
  <c r="AT120" i="14" s="1"/>
  <c r="L120" i="14" a="1"/>
  <c r="L120" i="14" s="1"/>
  <c r="K120" i="14" a="1"/>
  <c r="K120" i="14" s="1"/>
  <c r="J120" i="14" a="1"/>
  <c r="J120" i="14" s="1"/>
  <c r="I120" i="14" a="1"/>
  <c r="I120" i="14" s="1"/>
  <c r="H120" i="14" a="1"/>
  <c r="H120" i="14" s="1"/>
  <c r="G120" i="14" a="1"/>
  <c r="G120" i="14" s="1"/>
  <c r="J119" i="14" a="1"/>
  <c r="J119" i="14" s="1"/>
  <c r="I119" i="14" a="1"/>
  <c r="I119" i="14" s="1"/>
  <c r="H119" i="14" a="1"/>
  <c r="H119" i="14" s="1"/>
  <c r="G119" i="14" a="1"/>
  <c r="G119" i="14" s="1"/>
  <c r="N119" i="14" a="1"/>
  <c r="N119" i="14" s="1"/>
  <c r="AU119" i="14" s="1"/>
  <c r="F119" i="14" a="1"/>
  <c r="F119" i="14" s="1"/>
  <c r="M119" i="14" a="1"/>
  <c r="M119" i="14" s="1"/>
  <c r="E119" i="14" a="1"/>
  <c r="E119" i="14" s="1"/>
  <c r="AT119" i="14" s="1"/>
  <c r="L119" i="14" a="1"/>
  <c r="L119" i="14" s="1"/>
  <c r="K119" i="14" a="1"/>
  <c r="K119" i="14" s="1"/>
  <c r="AM93" i="11"/>
  <c r="D119" i="5"/>
  <c r="AS119" i="5" s="1"/>
  <c r="D121" i="5"/>
  <c r="AS121" i="5" s="1"/>
  <c r="D120" i="5"/>
  <c r="AS120" i="5" s="1"/>
  <c r="AM94" i="12"/>
  <c r="AF93" i="13"/>
  <c r="Z92" i="13"/>
  <c r="S92" i="13"/>
  <c r="U91" i="35" s="1"/>
  <c r="R92" i="13"/>
  <c r="AD92" i="13"/>
  <c r="AE94" i="13"/>
  <c r="AE95" i="13"/>
  <c r="AC94" i="13"/>
  <c r="AC95" i="13"/>
  <c r="AN92" i="13"/>
  <c r="Y94" i="13"/>
  <c r="AB121" i="17" s="1"/>
  <c r="Y95" i="13"/>
  <c r="AB122" i="17" s="1"/>
  <c r="AK92" i="13"/>
  <c r="AG92" i="13"/>
  <c r="AH94" i="13"/>
  <c r="AH95" i="13"/>
  <c r="AA93" i="13"/>
  <c r="AB94" i="13"/>
  <c r="U94" i="13"/>
  <c r="T94" i="13"/>
  <c r="W94" i="13"/>
  <c r="AB95" i="13"/>
  <c r="AK93" i="13"/>
  <c r="AD93" i="13"/>
  <c r="AF94" i="13"/>
  <c r="AF95" i="13"/>
  <c r="AB92" i="13"/>
  <c r="W92" i="13"/>
  <c r="U92" i="13"/>
  <c r="T92" i="13"/>
  <c r="AN93" i="13"/>
  <c r="S91" i="13"/>
  <c r="U90" i="35" s="1"/>
  <c r="R91" i="13"/>
  <c r="AL92" i="13"/>
  <c r="AI92" i="13"/>
  <c r="AM93" i="12"/>
  <c r="AK94" i="13"/>
  <c r="AK95" i="13"/>
  <c r="AE92" i="13"/>
  <c r="AB93" i="13"/>
  <c r="W93" i="13"/>
  <c r="U93" i="13"/>
  <c r="T93" i="13"/>
  <c r="Z94" i="13"/>
  <c r="S94" i="13"/>
  <c r="U93" i="35" s="1"/>
  <c r="R94" i="13"/>
  <c r="Z95" i="13"/>
  <c r="AG93" i="13"/>
  <c r="AI94" i="13"/>
  <c r="AI95" i="13"/>
  <c r="AC92" i="13"/>
  <c r="AD94" i="13"/>
  <c r="AD95" i="13"/>
  <c r="Y92" i="13"/>
  <c r="AB119" i="17" s="1"/>
  <c r="AL93" i="13"/>
  <c r="AI93" i="13"/>
  <c r="AH92" i="13"/>
  <c r="AE93" i="13"/>
  <c r="Y93" i="13"/>
  <c r="AB120" i="17" s="1"/>
  <c r="Z93" i="13"/>
  <c r="S93" i="13"/>
  <c r="U92" i="35" s="1"/>
  <c r="R93" i="13"/>
  <c r="AN94" i="13"/>
  <c r="AN95" i="13"/>
  <c r="AM92" i="13"/>
  <c r="AJ92" i="13"/>
  <c r="AF92" i="13"/>
  <c r="AG94" i="13"/>
  <c r="AG95" i="13"/>
  <c r="W91" i="13"/>
  <c r="U91" i="13"/>
  <c r="T91" i="13"/>
  <c r="AA92" i="13"/>
  <c r="AA94" i="13"/>
  <c r="AA95" i="13"/>
  <c r="AJ94" i="13"/>
  <c r="AJ95" i="13"/>
  <c r="AC93" i="13"/>
  <c r="AH93" i="13"/>
  <c r="AL94" i="13"/>
  <c r="AL95" i="13"/>
  <c r="AJ93" i="13"/>
  <c r="AM94" i="11"/>
  <c r="AI93" i="12"/>
  <c r="AE94" i="12"/>
  <c r="AE95" i="12"/>
  <c r="AB93" i="12"/>
  <c r="W93" i="12"/>
  <c r="U93" i="12"/>
  <c r="T93" i="12"/>
  <c r="W91" i="12"/>
  <c r="U91" i="12"/>
  <c r="T91" i="12"/>
  <c r="Y93" i="12"/>
  <c r="AI92" i="12"/>
  <c r="AG93" i="12"/>
  <c r="AC94" i="12"/>
  <c r="AC95" i="12"/>
  <c r="AB92" i="12"/>
  <c r="T92" i="12"/>
  <c r="U92" i="12"/>
  <c r="W92" i="12"/>
  <c r="Y92" i="12"/>
  <c r="AL93" i="12"/>
  <c r="AG92" i="12"/>
  <c r="AE93" i="12"/>
  <c r="AA94" i="12"/>
  <c r="AA95" i="12"/>
  <c r="AL94" i="12"/>
  <c r="AL95" i="12"/>
  <c r="S91" i="12"/>
  <c r="R90" i="35" s="1"/>
  <c r="R91" i="12"/>
  <c r="AH94" i="12"/>
  <c r="AH95" i="12"/>
  <c r="AE92" i="12"/>
  <c r="AC93" i="12"/>
  <c r="AL92" i="12"/>
  <c r="Z93" i="12"/>
  <c r="S93" i="12"/>
  <c r="R92" i="35" s="1"/>
  <c r="R93" i="12"/>
  <c r="AN93" i="12"/>
  <c r="AJ93" i="12"/>
  <c r="AF94" i="12"/>
  <c r="AF95" i="12"/>
  <c r="AC92" i="12"/>
  <c r="AN94" i="12"/>
  <c r="AN95" i="12"/>
  <c r="Z92" i="12"/>
  <c r="R92" i="12"/>
  <c r="S92" i="12"/>
  <c r="R91" i="35" s="1"/>
  <c r="AN92" i="12"/>
  <c r="AI94" i="12"/>
  <c r="AI95" i="12"/>
  <c r="AJ92" i="12"/>
  <c r="AH93" i="12"/>
  <c r="AD94" i="12"/>
  <c r="AD95" i="12"/>
  <c r="AB94" i="12"/>
  <c r="T94" i="12"/>
  <c r="W94" i="12"/>
  <c r="U94" i="12"/>
  <c r="AB95" i="12"/>
  <c r="Y94" i="12"/>
  <c r="Y95" i="12"/>
  <c r="BS91" i="11"/>
  <c r="AK93" i="12"/>
  <c r="AH92" i="12"/>
  <c r="AF93" i="12"/>
  <c r="AD93" i="12"/>
  <c r="AJ94" i="12"/>
  <c r="AJ95" i="12"/>
  <c r="AA93" i="12"/>
  <c r="AK94" i="12"/>
  <c r="AK95" i="12"/>
  <c r="AK92" i="12"/>
  <c r="AG94" i="12"/>
  <c r="AG95" i="12"/>
  <c r="AF92" i="12"/>
  <c r="AD92" i="12"/>
  <c r="Z94" i="12"/>
  <c r="S94" i="12"/>
  <c r="R93" i="35" s="1"/>
  <c r="R94" i="12"/>
  <c r="Z95" i="12"/>
  <c r="AA92" i="12"/>
  <c r="AM92" i="12"/>
  <c r="Y93" i="8"/>
  <c r="AM95" i="11"/>
  <c r="AH94" i="11"/>
  <c r="AH95" i="11"/>
  <c r="AI92" i="11"/>
  <c r="AE92" i="11"/>
  <c r="AE93" i="11"/>
  <c r="Y94" i="11"/>
  <c r="Y95" i="11"/>
  <c r="Z92" i="11"/>
  <c r="S92" i="11"/>
  <c r="O91" i="35" s="1"/>
  <c r="R92" i="11"/>
  <c r="AJ93" i="11"/>
  <c r="AA94" i="11"/>
  <c r="AA95" i="11"/>
  <c r="AA93" i="11"/>
  <c r="S91" i="11"/>
  <c r="O90" i="35" s="1"/>
  <c r="R91" i="11"/>
  <c r="AM92" i="11"/>
  <c r="AL94" i="11"/>
  <c r="AL95" i="11"/>
  <c r="AJ92" i="11"/>
  <c r="AD94" i="11"/>
  <c r="AD95" i="11"/>
  <c r="AB94" i="11"/>
  <c r="T94" i="11"/>
  <c r="W94" i="11"/>
  <c r="U94" i="11"/>
  <c r="AB95" i="11"/>
  <c r="AC93" i="11"/>
  <c r="AA92" i="11"/>
  <c r="AN93" i="11"/>
  <c r="AM93" i="10"/>
  <c r="AI94" i="11"/>
  <c r="AI95" i="11"/>
  <c r="AE94" i="11"/>
  <c r="AE95" i="11"/>
  <c r="AF93" i="11"/>
  <c r="AD93" i="11"/>
  <c r="AC92" i="11"/>
  <c r="AN92" i="11"/>
  <c r="AK93" i="11"/>
  <c r="AG93" i="11"/>
  <c r="AF92" i="11"/>
  <c r="AD92" i="11"/>
  <c r="Y93" i="11"/>
  <c r="AJ94" i="11"/>
  <c r="AJ95" i="11"/>
  <c r="AK92" i="11"/>
  <c r="W91" i="11"/>
  <c r="U91" i="11"/>
  <c r="T91" i="11"/>
  <c r="AF94" i="11"/>
  <c r="AF95" i="11"/>
  <c r="AG92" i="11"/>
  <c r="AN94" i="11"/>
  <c r="AN95" i="11"/>
  <c r="Y92" i="11"/>
  <c r="AL93" i="11"/>
  <c r="AG94" i="11"/>
  <c r="AG95" i="11"/>
  <c r="AH93" i="11"/>
  <c r="AB93" i="11"/>
  <c r="W93" i="11"/>
  <c r="T93" i="11"/>
  <c r="U93" i="11"/>
  <c r="AK94" i="11"/>
  <c r="AK95" i="11"/>
  <c r="BS91" i="10"/>
  <c r="AL92" i="11"/>
  <c r="AI93" i="11"/>
  <c r="AH92" i="11"/>
  <c r="AC94" i="11"/>
  <c r="AC95" i="11"/>
  <c r="AB92" i="11"/>
  <c r="T92" i="11"/>
  <c r="W92" i="11"/>
  <c r="U92" i="11"/>
  <c r="Z94" i="11"/>
  <c r="R94" i="11"/>
  <c r="S94" i="11"/>
  <c r="O93" i="35" s="1"/>
  <c r="Z95" i="11"/>
  <c r="Z93" i="11"/>
  <c r="R93" i="11"/>
  <c r="S93" i="11"/>
  <c r="O92" i="35" s="1"/>
  <c r="E120" i="5" a="1"/>
  <c r="E120" i="5" s="1"/>
  <c r="AT120" i="5" s="1"/>
  <c r="E121" i="5" a="1"/>
  <c r="E121" i="5" s="1"/>
  <c r="AT121" i="5" s="1"/>
  <c r="K119" i="5" a="1"/>
  <c r="K119" i="5" s="1"/>
  <c r="F120" i="5" a="1"/>
  <c r="F120" i="5" s="1"/>
  <c r="AM94" i="10"/>
  <c r="J120" i="5" a="1"/>
  <c r="J120" i="5" s="1"/>
  <c r="L121" i="5" a="1"/>
  <c r="L121" i="5" s="1"/>
  <c r="L120" i="5" a="1"/>
  <c r="L120" i="5" s="1"/>
  <c r="I119" i="5" a="1"/>
  <c r="I119" i="5" s="1"/>
  <c r="J119" i="5" a="1"/>
  <c r="J119" i="5" s="1"/>
  <c r="G120" i="5" a="1"/>
  <c r="G120" i="5" s="1"/>
  <c r="N119" i="5" a="1"/>
  <c r="N119" i="5" s="1"/>
  <c r="AU119" i="5" s="1"/>
  <c r="G119" i="5" a="1"/>
  <c r="G119" i="5" s="1"/>
  <c r="H121" i="5" a="1"/>
  <c r="H121" i="5" s="1"/>
  <c r="K120" i="5" a="1"/>
  <c r="K120" i="5" s="1"/>
  <c r="I120" i="5" a="1"/>
  <c r="I120" i="5" s="1"/>
  <c r="G121" i="5" a="1"/>
  <c r="G121" i="5" s="1"/>
  <c r="AM93" i="8"/>
  <c r="H119" i="5" a="1"/>
  <c r="H119" i="5" s="1"/>
  <c r="AM95" i="10"/>
  <c r="M120" i="5" a="1"/>
  <c r="M120" i="5" s="1"/>
  <c r="AK93" i="10"/>
  <c r="AI94" i="10"/>
  <c r="AI95" i="10"/>
  <c r="AC92" i="10"/>
  <c r="BS91" i="8"/>
  <c r="AN92" i="8"/>
  <c r="AJ92" i="10"/>
  <c r="L119" i="5" a="1"/>
  <c r="L119" i="5" s="1"/>
  <c r="N120" i="5" a="1"/>
  <c r="N120" i="5" s="1"/>
  <c r="AU120" i="5" s="1"/>
  <c r="AL92" i="10"/>
  <c r="AI93" i="10"/>
  <c r="AE94" i="10"/>
  <c r="AE95" i="10"/>
  <c r="W92" i="10"/>
  <c r="U92" i="10"/>
  <c r="T92" i="10"/>
  <c r="I121" i="5" a="1"/>
  <c r="I121" i="5" s="1"/>
  <c r="AN92" i="10"/>
  <c r="J121" i="5" a="1"/>
  <c r="J121" i="5" s="1"/>
  <c r="H120" i="5" a="1"/>
  <c r="H120" i="5" s="1"/>
  <c r="Y93" i="10"/>
  <c r="AE93" i="10"/>
  <c r="AD92" i="10"/>
  <c r="AD94" i="10"/>
  <c r="AD95" i="10"/>
  <c r="AA94" i="10"/>
  <c r="AA95" i="10"/>
  <c r="AF93" i="10"/>
  <c r="K121" i="5" a="1"/>
  <c r="K121" i="5" s="1"/>
  <c r="Y94" i="10"/>
  <c r="Y95" i="10"/>
  <c r="AD93" i="10"/>
  <c r="AA93" i="10"/>
  <c r="AB93" i="10"/>
  <c r="T93" i="10"/>
  <c r="W93" i="10"/>
  <c r="U93" i="10"/>
  <c r="AN94" i="10"/>
  <c r="AN95" i="10"/>
  <c r="M121" i="5" a="1"/>
  <c r="M121" i="5" s="1"/>
  <c r="AL94" i="10"/>
  <c r="AL95" i="10"/>
  <c r="AJ94" i="10"/>
  <c r="AJ95" i="10"/>
  <c r="AG94" i="10"/>
  <c r="AG95" i="10"/>
  <c r="R92" i="10"/>
  <c r="S92" i="10"/>
  <c r="L91" i="35" s="1"/>
  <c r="AA92" i="10"/>
  <c r="AH93" i="10"/>
  <c r="E119" i="5" a="1"/>
  <c r="E119" i="5" s="1"/>
  <c r="AT119" i="5" s="1"/>
  <c r="F121" i="5" a="1"/>
  <c r="F121" i="5" s="1"/>
  <c r="M119" i="5" a="1"/>
  <c r="M119" i="5" s="1"/>
  <c r="N121" i="5" a="1"/>
  <c r="N121" i="5" s="1"/>
  <c r="AU121" i="5" s="1"/>
  <c r="AL93" i="10"/>
  <c r="AJ93" i="10"/>
  <c r="AC93" i="10"/>
  <c r="AG93" i="10"/>
  <c r="AC94" i="10"/>
  <c r="AC95" i="10"/>
  <c r="Z94" i="10"/>
  <c r="S94" i="10"/>
  <c r="L93" i="35" s="1"/>
  <c r="R94" i="10"/>
  <c r="Z95" i="10"/>
  <c r="AK94" i="10"/>
  <c r="AK95" i="10"/>
  <c r="AH92" i="10"/>
  <c r="F119" i="5" a="1"/>
  <c r="F119" i="5" s="1"/>
  <c r="AN93" i="10"/>
  <c r="AI92" i="10"/>
  <c r="AH94" i="10"/>
  <c r="AH95" i="10"/>
  <c r="AF94" i="10"/>
  <c r="AF95" i="10"/>
  <c r="AB94" i="10"/>
  <c r="U94" i="10"/>
  <c r="T94" i="10"/>
  <c r="W94" i="10"/>
  <c r="AB95" i="10"/>
  <c r="Z93" i="10"/>
  <c r="S93" i="10"/>
  <c r="L92" i="35" s="1"/>
  <c r="R93" i="10"/>
  <c r="AM92" i="10"/>
  <c r="AG93" i="6"/>
  <c r="AI93" i="6"/>
  <c r="AB93" i="6"/>
  <c r="AM94" i="8"/>
  <c r="AD93" i="6"/>
  <c r="AH93" i="6"/>
  <c r="AK93" i="6"/>
  <c r="AM95" i="8"/>
  <c r="U92" i="6"/>
  <c r="AA93" i="6"/>
  <c r="D120" i="4"/>
  <c r="AS120" i="4" s="1"/>
  <c r="D121" i="4"/>
  <c r="AS121" i="4" s="1"/>
  <c r="Z93" i="6"/>
  <c r="T92" i="6"/>
  <c r="D119" i="4"/>
  <c r="AS119" i="4" s="1"/>
  <c r="AM92" i="8"/>
  <c r="AC93" i="6"/>
  <c r="F91" i="35"/>
  <c r="AN93" i="6"/>
  <c r="R93" i="6"/>
  <c r="T93" i="6"/>
  <c r="U93" i="6"/>
  <c r="AJ93" i="6"/>
  <c r="S93" i="6"/>
  <c r="F92" i="35" s="1"/>
  <c r="AH94" i="8"/>
  <c r="AH95" i="8"/>
  <c r="AB93" i="8"/>
  <c r="W93" i="8"/>
  <c r="U93" i="8"/>
  <c r="T93" i="8"/>
  <c r="AD94" i="8"/>
  <c r="AD95" i="8"/>
  <c r="S92" i="8"/>
  <c r="I91" i="35" s="1"/>
  <c r="R92" i="8"/>
  <c r="W93" i="6"/>
  <c r="R92" i="6"/>
  <c r="AI93" i="8"/>
  <c r="AA93" i="8"/>
  <c r="AH93" i="8"/>
  <c r="AE93" i="8"/>
  <c r="AN94" i="8"/>
  <c r="AN95" i="8"/>
  <c r="W92" i="6"/>
  <c r="AF93" i="6"/>
  <c r="AL93" i="8"/>
  <c r="AF94" i="8"/>
  <c r="AF95" i="8"/>
  <c r="AB94" i="8"/>
  <c r="T94" i="8"/>
  <c r="W94" i="8"/>
  <c r="U94" i="8"/>
  <c r="AB95" i="8"/>
  <c r="Y94" i="8"/>
  <c r="Y95" i="8"/>
  <c r="AE93" i="6"/>
  <c r="AJ93" i="8"/>
  <c r="U92" i="8"/>
  <c r="T92" i="8"/>
  <c r="W92" i="8"/>
  <c r="AC93" i="8"/>
  <c r="Z93" i="8"/>
  <c r="S93" i="8"/>
  <c r="I92" i="35" s="1"/>
  <c r="R93" i="8"/>
  <c r="AC94" i="8"/>
  <c r="AC95" i="8"/>
  <c r="AA94" i="8"/>
  <c r="AA95" i="8"/>
  <c r="BS91" i="6"/>
  <c r="AK94" i="8"/>
  <c r="AK95" i="8"/>
  <c r="AI94" i="8"/>
  <c r="AI95" i="8"/>
  <c r="AG94" i="8"/>
  <c r="AG95" i="8"/>
  <c r="AG93" i="8"/>
  <c r="Z94" i="8"/>
  <c r="R94" i="8"/>
  <c r="S94" i="8"/>
  <c r="I93" i="35" s="1"/>
  <c r="Z95" i="8"/>
  <c r="AL94" i="8"/>
  <c r="AL95" i="8"/>
  <c r="AJ94" i="8"/>
  <c r="AJ95" i="8"/>
  <c r="AK93" i="8"/>
  <c r="AE94" i="8"/>
  <c r="AE95" i="8"/>
  <c r="AD93" i="8"/>
  <c r="AN93" i="8"/>
  <c r="AF93" i="8"/>
  <c r="AM93" i="6"/>
  <c r="Y93" i="6"/>
  <c r="AB120" i="4" s="1"/>
  <c r="AM94" i="6"/>
  <c r="AL94" i="6"/>
  <c r="AL95" i="6"/>
  <c r="AH94" i="6"/>
  <c r="AH95" i="6"/>
  <c r="AJ94" i="6"/>
  <c r="AJ95" i="6"/>
  <c r="AK94" i="6"/>
  <c r="AK95" i="6"/>
  <c r="AE94" i="6"/>
  <c r="AE95" i="6"/>
  <c r="AI94" i="6"/>
  <c r="AI95" i="6"/>
  <c r="AA94" i="6"/>
  <c r="AA95" i="6"/>
  <c r="AN94" i="6"/>
  <c r="AN95" i="6"/>
  <c r="T94" i="6"/>
  <c r="W94" i="6"/>
  <c r="U94" i="6"/>
  <c r="AB94" i="6"/>
  <c r="AB95" i="6"/>
  <c r="S94" i="6"/>
  <c r="F93" i="35" s="1"/>
  <c r="R94" i="6"/>
  <c r="Z94" i="6"/>
  <c r="Z95" i="6"/>
  <c r="AC94" i="6"/>
  <c r="AC95" i="6"/>
  <c r="AG94" i="6"/>
  <c r="AG95" i="6"/>
  <c r="AL93" i="6"/>
  <c r="AD94" i="6"/>
  <c r="AD95" i="6"/>
  <c r="Y94" i="6"/>
  <c r="AB121" i="4" s="1"/>
  <c r="Y95" i="6"/>
  <c r="AB122" i="4" s="1"/>
  <c r="AF94" i="6"/>
  <c r="AF95" i="6"/>
  <c r="BI90" i="21" a="1"/>
  <c r="BQ92" i="21" a="1"/>
  <c r="AG93" i="21" a="1"/>
  <c r="AA94" i="21" a="1"/>
  <c r="AV91" i="18" a="1"/>
  <c r="BC91" i="21" a="1"/>
  <c r="BB91" i="21" a="1"/>
  <c r="BQ92" i="18" a="1"/>
  <c r="BP93" i="18" a="1"/>
  <c r="AG91" i="18" a="1"/>
  <c r="AO91" i="21" a="1"/>
  <c r="BK92" i="18" a="1"/>
  <c r="BD93" i="21" a="1"/>
  <c r="AW93" i="18" a="1"/>
  <c r="M94" i="18" a="1"/>
  <c r="M92" i="18" a="1"/>
  <c r="AN90" i="18" a="1"/>
  <c r="F94" i="21" a="1"/>
  <c r="AA91" i="21" a="1"/>
  <c r="K93" i="18" a="1"/>
  <c r="AU92" i="21" a="1"/>
  <c r="BI93" i="18" a="1"/>
  <c r="S93" i="21" a="1"/>
  <c r="G92" i="18" a="1"/>
  <c r="BD91" i="21" a="1"/>
  <c r="BP92" i="18" a="1"/>
  <c r="T94" i="21" a="1"/>
  <c r="AM94" i="18" a="1"/>
  <c r="BI91" i="18" a="1"/>
  <c r="G94" i="18" a="1"/>
  <c r="AG94" i="18" a="1"/>
  <c r="AN92" i="18" a="1"/>
  <c r="BJ91" i="18" a="1"/>
  <c r="Y93" i="21" a="1"/>
  <c r="AN91" i="21" a="1"/>
  <c r="AO91" i="18" a="1"/>
  <c r="U94" i="18" a="1"/>
  <c r="BB94" i="21" a="1"/>
  <c r="AA93" i="21" a="1"/>
  <c r="F92" i="18" a="1"/>
  <c r="AP91" i="18" a="1"/>
  <c r="AN94" i="18" a="1"/>
  <c r="BQ91" i="21" a="1"/>
  <c r="F93" i="21" a="1"/>
  <c r="AT93" i="18" a="1"/>
  <c r="BO92" i="18" a="1"/>
  <c r="E94" i="18" a="1"/>
  <c r="BH93" i="18" a="1"/>
  <c r="S92" i="21" a="1"/>
  <c r="BP94" i="18" a="1"/>
  <c r="BB91" i="18" a="1"/>
  <c r="AW93" i="21" a="1"/>
  <c r="Z94" i="18" a="1"/>
  <c r="G94" i="21" a="1"/>
  <c r="AB91" i="21" a="1"/>
  <c r="F91" i="21" a="1"/>
  <c r="AW94" i="21" a="1"/>
  <c r="L93" i="21" a="1"/>
  <c r="U93" i="21" a="1"/>
  <c r="BA93" i="21" a="1"/>
  <c r="AI92" i="18" a="1"/>
  <c r="BO93" i="18" a="1"/>
  <c r="BB93" i="21" a="1"/>
  <c r="F91" i="18" a="1"/>
  <c r="AT94" i="18" a="1"/>
  <c r="G93" i="18" a="1"/>
  <c r="AO93" i="18" a="1"/>
  <c r="AW91" i="21" a="1"/>
  <c r="N91" i="21" a="1"/>
  <c r="AB92" i="18" a="1"/>
  <c r="BB92" i="21" a="1"/>
  <c r="R94" i="21" a="1"/>
  <c r="BP92" i="21" a="1"/>
  <c r="BI92" i="18" a="1"/>
  <c r="R93" i="18" a="1"/>
  <c r="N92" i="18" a="1"/>
  <c r="L91" i="18" a="1"/>
  <c r="BC93" i="18" a="1"/>
  <c r="AU90" i="21" a="1"/>
  <c r="M93" i="18" a="1"/>
  <c r="Y94" i="18" a="1"/>
  <c r="U92" i="18" a="1"/>
  <c r="BR94" i="21" a="1"/>
  <c r="BQ94" i="18" a="1"/>
  <c r="AA94" i="18" a="1"/>
  <c r="K94" i="21" a="1"/>
  <c r="BD93" i="18" a="1"/>
  <c r="Z92" i="18" a="1"/>
  <c r="D94" i="21" a="1"/>
  <c r="AW92" i="18" a="1"/>
  <c r="AG90" i="18" a="1"/>
  <c r="AV93" i="21" a="1"/>
  <c r="AI93" i="18" a="1"/>
  <c r="AB93" i="18" a="1"/>
  <c r="BO94" i="18" a="1"/>
  <c r="BJ93" i="21" a="1"/>
  <c r="T91" i="21" a="1"/>
  <c r="AP92" i="18" a="1"/>
  <c r="L93" i="18" a="1"/>
  <c r="BK94" i="18" a="1"/>
  <c r="G92" i="21" a="1"/>
  <c r="N94" i="18" a="1"/>
  <c r="Z90" i="18" a="1"/>
  <c r="AU90" i="18" a="1"/>
  <c r="BA94" i="18" a="1"/>
  <c r="AM92" i="18" a="1"/>
  <c r="BA92" i="21" a="1"/>
  <c r="L90" i="21" a="1"/>
  <c r="BI93" i="21" a="1"/>
  <c r="M93" i="21" a="1"/>
  <c r="AT93" i="21" a="1"/>
  <c r="BD94" i="18" a="1"/>
  <c r="BA93" i="18" a="1"/>
  <c r="AA92" i="18" a="1"/>
  <c r="BD92" i="21" a="1"/>
  <c r="BR94" i="18" a="1"/>
  <c r="AW91" i="18" a="1"/>
  <c r="AM93" i="18" a="1"/>
  <c r="AN93" i="21" a="1"/>
  <c r="AI94" i="21" a="1"/>
  <c r="BC91" i="18" a="1"/>
  <c r="AV93" i="18" a="1"/>
  <c r="AO94" i="21" a="1"/>
  <c r="R92" i="18" a="1"/>
  <c r="L92" i="18" a="1"/>
  <c r="L91" i="21" a="1"/>
  <c r="Z91" i="21" a="1"/>
  <c r="AO94" i="18" a="1"/>
  <c r="AF93" i="21" a="1"/>
  <c r="AB91" i="18" a="1"/>
  <c r="T91" i="18" a="1"/>
  <c r="K94" i="18" a="1"/>
  <c r="AG93" i="18" a="1"/>
  <c r="AP91" i="21" a="1"/>
  <c r="N93" i="18" a="1"/>
  <c r="Y94" i="21" a="1"/>
  <c r="BK92" i="21" a="1"/>
  <c r="BK91" i="18" a="1"/>
  <c r="L94" i="21" a="1"/>
  <c r="BQ93" i="18" a="1"/>
  <c r="AF93" i="18" a="1"/>
  <c r="E91" i="18" a="1"/>
  <c r="AN90" i="21" a="1"/>
  <c r="E90" i="18" a="1"/>
  <c r="AW94" i="18" a="1"/>
  <c r="Z93" i="18" a="1"/>
  <c r="BA92" i="18" a="1"/>
  <c r="BI92" i="21" a="1"/>
  <c r="Y92" i="18" a="1"/>
  <c r="L94" i="18" a="1"/>
  <c r="BP91" i="18" a="1"/>
  <c r="BB90" i="21" a="1"/>
  <c r="BP94" i="21" a="1"/>
  <c r="BO94" i="21" a="1"/>
  <c r="E91" i="21" a="1"/>
  <c r="BK94" i="21" a="1"/>
  <c r="AP93" i="21" a="1"/>
  <c r="E90" i="21" a="1"/>
  <c r="F93" i="18" a="1"/>
  <c r="AV94" i="21" a="1"/>
  <c r="N91" i="18" a="1"/>
  <c r="BA94" i="21" a="1"/>
  <c r="AV94" i="18" a="1"/>
  <c r="BD94" i="21" a="1"/>
  <c r="AH93" i="21" a="1"/>
  <c r="S90" i="18" a="1"/>
  <c r="AV92" i="21" a="1"/>
  <c r="BJ94" i="21" a="1"/>
  <c r="BR91" i="18" a="1"/>
  <c r="K93" i="21" a="1"/>
  <c r="D94" i="18" a="1"/>
  <c r="BH94" i="18" a="1"/>
  <c r="D93" i="21" a="1"/>
  <c r="E92" i="21" a="1"/>
  <c r="BK93" i="21" a="1"/>
  <c r="AA92" i="21" a="1"/>
  <c r="D92" i="18" a="1"/>
  <c r="AV91" i="21" a="1"/>
  <c r="BC94" i="21" a="1"/>
  <c r="BJ94" i="18" a="1"/>
  <c r="AT92" i="18" a="1"/>
  <c r="Z94" i="21" a="1"/>
  <c r="BB93" i="18" a="1"/>
  <c r="AB92" i="21" a="1"/>
  <c r="M94" i="21" a="1"/>
  <c r="AH91" i="18" a="1"/>
  <c r="BC92" i="21" a="1"/>
  <c r="AU91" i="18" a="1"/>
  <c r="Z90" i="21" a="1"/>
  <c r="BJ92" i="21" a="1"/>
  <c r="N93" i="21" a="1"/>
  <c r="AT92" i="21" a="1"/>
  <c r="L92" i="21" a="1"/>
  <c r="K92" i="21" a="1"/>
  <c r="AO92" i="18" a="1"/>
  <c r="AG92" i="18" a="1"/>
  <c r="BB90" i="18" a="1"/>
  <c r="AF94" i="18" a="1"/>
  <c r="BP93" i="21" a="1"/>
  <c r="Y93" i="18" a="1"/>
  <c r="S92" i="18" a="1"/>
  <c r="S94" i="21" a="1"/>
  <c r="E92" i="18" a="1"/>
  <c r="S91" i="18" a="1"/>
  <c r="AU93" i="21" a="1"/>
  <c r="BI94" i="18" a="1"/>
  <c r="AM92" i="21" a="1"/>
  <c r="U94" i="21" a="1"/>
  <c r="AI91" i="18" a="1"/>
  <c r="BR93" i="21" a="1"/>
  <c r="AH94" i="18" a="1"/>
  <c r="BJ93" i="18" a="1"/>
  <c r="AF92" i="18" a="1"/>
  <c r="AF92" i="21" a="1"/>
  <c r="AN92" i="21" a="1"/>
  <c r="AH94" i="21" a="1"/>
  <c r="BJ91" i="21" a="1"/>
  <c r="BB94" i="18" a="1"/>
  <c r="AO93" i="21" a="1"/>
  <c r="Z92" i="21" a="1"/>
  <c r="BH92" i="21" a="1"/>
  <c r="AG91" i="21" a="1"/>
  <c r="G91" i="21" a="1"/>
  <c r="N92" i="21" a="1"/>
  <c r="M92" i="21" a="1"/>
  <c r="M91" i="21" a="1"/>
  <c r="L90" i="18" a="1"/>
  <c r="T94" i="18" a="1"/>
  <c r="AU94" i="21" a="1"/>
  <c r="BK93" i="18" a="1"/>
  <c r="AF94" i="21" a="1"/>
  <c r="BC92" i="18" a="1"/>
  <c r="BI91" i="21" a="1"/>
  <c r="AH92" i="21" a="1"/>
  <c r="AP94" i="21" a="1"/>
  <c r="BR93" i="18" a="1"/>
  <c r="AN94" i="21" a="1"/>
  <c r="AM94" i="21" a="1"/>
  <c r="BD91" i="18" a="1"/>
  <c r="Y92" i="21" a="1"/>
  <c r="BP90" i="18" a="1"/>
  <c r="N94" i="21" a="1"/>
  <c r="K92" i="18" a="1"/>
  <c r="AG90" i="21" a="1"/>
  <c r="BQ94" i="21" a="1"/>
  <c r="U91" i="21" a="1"/>
  <c r="BI94" i="21" a="1"/>
  <c r="BH93" i="21" a="1"/>
  <c r="AU92" i="18" a="1"/>
  <c r="E94" i="21" a="1"/>
  <c r="BP91" i="21" a="1"/>
  <c r="AV92" i="18" a="1"/>
  <c r="D92" i="21" a="1"/>
  <c r="AB94" i="18" a="1"/>
  <c r="S90" i="21" a="1"/>
  <c r="BK91" i="21" a="1"/>
  <c r="BO92" i="21" a="1"/>
  <c r="R92" i="21" a="1"/>
  <c r="AO92" i="21" a="1"/>
  <c r="G91" i="18" a="1"/>
  <c r="BI90" i="18" a="1"/>
  <c r="BH94" i="21" a="1"/>
  <c r="BO93" i="21" a="1"/>
  <c r="T92" i="18" a="1"/>
  <c r="M91" i="18" a="1"/>
  <c r="Z93" i="21" a="1"/>
  <c r="AG92" i="21" a="1"/>
  <c r="E93" i="18" a="1"/>
  <c r="D93" i="18" a="1"/>
  <c r="T92" i="21" a="1"/>
  <c r="BC93" i="21" a="1"/>
  <c r="F94" i="18" a="1"/>
  <c r="AH92" i="18" a="1"/>
  <c r="BC94" i="18" a="1"/>
  <c r="AN91" i="18" a="1"/>
  <c r="BD92" i="18" a="1"/>
  <c r="AP93" i="18" a="1"/>
  <c r="U91" i="18" a="1"/>
  <c r="G93" i="21" a="1"/>
  <c r="AB94" i="21" a="1"/>
  <c r="AI91" i="21" a="1"/>
  <c r="Z91" i="18" a="1"/>
  <c r="U93" i="18" a="1"/>
  <c r="AP94" i="18" a="1"/>
  <c r="U92" i="21" a="1"/>
  <c r="BH92" i="18" a="1"/>
  <c r="BJ92" i="18" a="1"/>
  <c r="AW92" i="21" a="1"/>
  <c r="AI93" i="21" a="1"/>
  <c r="AI92" i="21" a="1"/>
  <c r="AG94" i="21" a="1"/>
  <c r="AN93" i="18" a="1"/>
  <c r="E93" i="21" a="1"/>
  <c r="BQ91" i="18" a="1"/>
  <c r="AU94" i="18" a="1"/>
  <c r="AT94" i="21" a="1"/>
  <c r="AB93" i="21" a="1"/>
  <c r="AM93" i="21" a="1"/>
  <c r="AU93" i="18" a="1"/>
  <c r="T93" i="21" a="1"/>
  <c r="R93" i="21" a="1"/>
  <c r="BP90" i="21" a="1"/>
  <c r="BR92" i="21" a="1"/>
  <c r="F92" i="21" a="1"/>
  <c r="BQ93" i="21" a="1"/>
  <c r="AU91" i="21" a="1"/>
  <c r="S94" i="18" a="1"/>
  <c r="AP92" i="21" a="1"/>
  <c r="BR92" i="18" a="1"/>
  <c r="T93" i="18" a="1"/>
  <c r="BR91" i="21" a="1"/>
  <c r="AA93" i="18" a="1"/>
  <c r="AA91" i="18" a="1"/>
  <c r="AI94" i="18" a="1"/>
  <c r="BB92" i="18" a="1"/>
  <c r="S93" i="18" a="1"/>
  <c r="R94" i="18" a="1"/>
  <c r="AH93" i="18" a="1"/>
  <c r="AH91" i="21" a="1"/>
  <c r="S91" i="21" a="1"/>
  <c r="AH92" i="35" l="1"/>
  <c r="AN92" i="35"/>
  <c r="AQ91" i="35"/>
  <c r="AQ92" i="35"/>
  <c r="AK92" i="35"/>
  <c r="AN91" i="35"/>
  <c r="AK91" i="35"/>
  <c r="AE93" i="35"/>
  <c r="AE94" i="35"/>
  <c r="AN93" i="35"/>
  <c r="AN94" i="35"/>
  <c r="AE92" i="35"/>
  <c r="AH93" i="35"/>
  <c r="AH94" i="35"/>
  <c r="AQ93" i="35"/>
  <c r="AQ94" i="35"/>
  <c r="AB92" i="35"/>
  <c r="AK93" i="35"/>
  <c r="AK94" i="35"/>
  <c r="AB93" i="35"/>
  <c r="AB94" i="35"/>
  <c r="CF92" i="11"/>
  <c r="BX92" i="8"/>
  <c r="CF93" i="11"/>
  <c r="CF92" i="12"/>
  <c r="CF93" i="12"/>
  <c r="CF95" i="12"/>
  <c r="CF94" i="12"/>
  <c r="CF91" i="10"/>
  <c r="BZ92" i="8"/>
  <c r="CF92" i="10"/>
  <c r="CF95" i="11"/>
  <c r="CF94" i="11"/>
  <c r="CF95" i="10"/>
  <c r="CF93" i="10"/>
  <c r="CF94" i="10"/>
  <c r="CE92" i="8"/>
  <c r="CC92" i="8"/>
  <c r="CD92" i="8"/>
  <c r="CB92" i="8"/>
  <c r="BV92" i="8"/>
  <c r="AI92" i="8"/>
  <c r="AC92" i="8"/>
  <c r="AA92" i="8"/>
  <c r="AH92" i="8"/>
  <c r="AB92" i="8"/>
  <c r="CF93" i="8"/>
  <c r="AG92" i="8"/>
  <c r="CF95" i="8"/>
  <c r="AE92" i="8"/>
  <c r="CF94" i="8"/>
  <c r="BW92" i="8"/>
  <c r="BT92" i="8"/>
  <c r="CA92" i="8"/>
  <c r="BY92" i="8"/>
  <c r="BU92" i="8"/>
  <c r="CD92" i="6"/>
  <c r="CE92" i="6"/>
  <c r="BT92" i="6"/>
  <c r="CC92" i="6"/>
  <c r="CB92" i="6"/>
  <c r="BZ92" i="6"/>
  <c r="BW92" i="6"/>
  <c r="CA92" i="6"/>
  <c r="BX92" i="6"/>
  <c r="CF94" i="6"/>
  <c r="CF95" i="6"/>
  <c r="CF93" i="6"/>
  <c r="BU92" i="6"/>
  <c r="BV92" i="6"/>
  <c r="BY92" i="6"/>
  <c r="AG92" i="6"/>
  <c r="AE92" i="6"/>
  <c r="AF92" i="6"/>
  <c r="AH92" i="6"/>
  <c r="AJ92" i="6"/>
  <c r="AC92" i="6"/>
  <c r="AM92" i="6"/>
  <c r="AD92" i="6"/>
  <c r="AI92" i="6"/>
  <c r="AK92" i="6"/>
  <c r="E93" i="22"/>
  <c r="M94" i="22" s="1"/>
  <c r="P92" i="22"/>
  <c r="G90" i="22"/>
  <c r="E92" i="22"/>
  <c r="E89" i="22"/>
  <c r="G93" i="22"/>
  <c r="O94" i="22" s="1"/>
  <c r="E90" i="22"/>
  <c r="G92" i="22"/>
  <c r="E91" i="22"/>
  <c r="G91" i="22"/>
  <c r="F93" i="22"/>
  <c r="D91" i="22"/>
  <c r="D93" i="22"/>
  <c r="F90" i="22"/>
  <c r="D92" i="22"/>
  <c r="P93" i="22"/>
  <c r="P94" i="22"/>
  <c r="F91" i="22"/>
  <c r="P91" i="22"/>
  <c r="F92" i="22"/>
  <c r="BO93" i="21"/>
  <c r="AF93" i="21"/>
  <c r="AN92" i="21"/>
  <c r="S94" i="21"/>
  <c r="L91" i="21"/>
  <c r="BC91" i="21"/>
  <c r="M92" i="21"/>
  <c r="AV93" i="21"/>
  <c r="U94" i="21"/>
  <c r="AP91" i="21"/>
  <c r="BR91" i="21"/>
  <c r="BA92" i="21"/>
  <c r="AT93" i="21"/>
  <c r="S93" i="21"/>
  <c r="Z94" i="21"/>
  <c r="BP91" i="21"/>
  <c r="BJ91" i="21"/>
  <c r="T92" i="21"/>
  <c r="M93" i="21"/>
  <c r="BR94" i="21"/>
  <c r="G91" i="21"/>
  <c r="D92" i="21"/>
  <c r="Y94" i="21"/>
  <c r="Z93" i="21"/>
  <c r="AG94" i="21"/>
  <c r="S91" i="21"/>
  <c r="T91" i="21"/>
  <c r="F92" i="21"/>
  <c r="AO93" i="21"/>
  <c r="N94" i="21"/>
  <c r="AW91" i="21"/>
  <c r="AG92" i="21"/>
  <c r="R92" i="21"/>
  <c r="AG93" i="21"/>
  <c r="AN94" i="21"/>
  <c r="Z91" i="21"/>
  <c r="AA91" i="21"/>
  <c r="AA92" i="21"/>
  <c r="F93" i="21"/>
  <c r="G94" i="21"/>
  <c r="BD91" i="21"/>
  <c r="D93" i="21"/>
  <c r="BO92" i="21"/>
  <c r="AN93" i="21"/>
  <c r="AU94" i="21"/>
  <c r="AG91" i="21"/>
  <c r="AH91" i="21"/>
  <c r="BQ92" i="21"/>
  <c r="AB94" i="21"/>
  <c r="AP92" i="21"/>
  <c r="R94" i="21"/>
  <c r="Y93" i="21"/>
  <c r="R93" i="21"/>
  <c r="AU93" i="21"/>
  <c r="AN90" i="21"/>
  <c r="AN91" i="21"/>
  <c r="AV91" i="21"/>
  <c r="AH92" i="21"/>
  <c r="AI94" i="21"/>
  <c r="BD92" i="21"/>
  <c r="AV94" i="21"/>
  <c r="AM94" i="21"/>
  <c r="AM92" i="21"/>
  <c r="BB93" i="21"/>
  <c r="AU90" i="21"/>
  <c r="AU91" i="21"/>
  <c r="AH94" i="21"/>
  <c r="BC92" i="21"/>
  <c r="AI93" i="21"/>
  <c r="AP94" i="21"/>
  <c r="BK92" i="21"/>
  <c r="AH93" i="21"/>
  <c r="AF92" i="21"/>
  <c r="AU92" i="21"/>
  <c r="E93" i="21"/>
  <c r="BB90" i="21"/>
  <c r="BB91" i="21"/>
  <c r="BQ94" i="21"/>
  <c r="BJ92" i="21"/>
  <c r="N93" i="21"/>
  <c r="BD94" i="21"/>
  <c r="N92" i="21"/>
  <c r="M91" i="21"/>
  <c r="AF94" i="21"/>
  <c r="BA93" i="21"/>
  <c r="BB92" i="21"/>
  <c r="BI93" i="21"/>
  <c r="E90" i="21"/>
  <c r="E91" i="21"/>
  <c r="BJ94" i="21"/>
  <c r="AO92" i="21"/>
  <c r="AP93" i="21"/>
  <c r="BK94" i="21"/>
  <c r="AI92" i="21"/>
  <c r="K92" i="21"/>
  <c r="BA94" i="21"/>
  <c r="E92" i="21"/>
  <c r="L93" i="21"/>
  <c r="BI90" i="21"/>
  <c r="BI91" i="21"/>
  <c r="AO94" i="21"/>
  <c r="AV92" i="21"/>
  <c r="U93" i="21"/>
  <c r="AW94" i="21"/>
  <c r="U92" i="21"/>
  <c r="BH94" i="21"/>
  <c r="AM93" i="21"/>
  <c r="BI92" i="21"/>
  <c r="BP93" i="21"/>
  <c r="L90" i="21"/>
  <c r="M94" i="21"/>
  <c r="BQ93" i="21"/>
  <c r="G93" i="21"/>
  <c r="BK91" i="21"/>
  <c r="BR92" i="21"/>
  <c r="BO94" i="21"/>
  <c r="AT94" i="21"/>
  <c r="BH93" i="21"/>
  <c r="L92" i="21"/>
  <c r="BB94" i="21"/>
  <c r="BP90" i="21"/>
  <c r="T94" i="21"/>
  <c r="BC93" i="21"/>
  <c r="AW93" i="21"/>
  <c r="N91" i="21"/>
  <c r="G92" i="21"/>
  <c r="AB93" i="21"/>
  <c r="BH92" i="21"/>
  <c r="K93" i="21"/>
  <c r="BP92" i="21"/>
  <c r="E94" i="21"/>
  <c r="S90" i="21"/>
  <c r="AO91" i="21"/>
  <c r="BC94" i="21"/>
  <c r="T93" i="21"/>
  <c r="BR93" i="21"/>
  <c r="U91" i="21"/>
  <c r="AB92" i="21"/>
  <c r="BP94" i="21"/>
  <c r="K94" i="21"/>
  <c r="Y92" i="21"/>
  <c r="AT92" i="21"/>
  <c r="S92" i="21"/>
  <c r="BI94" i="21"/>
  <c r="Z90" i="21"/>
  <c r="BQ91" i="21"/>
  <c r="F94" i="21"/>
  <c r="BJ93" i="21"/>
  <c r="BD93" i="21"/>
  <c r="AB91" i="21"/>
  <c r="AW92" i="21"/>
  <c r="D94" i="21"/>
  <c r="Z92" i="21"/>
  <c r="L94" i="21"/>
  <c r="AG90" i="21"/>
  <c r="F91" i="21"/>
  <c r="AA94" i="21"/>
  <c r="AA93" i="21"/>
  <c r="BK93" i="21"/>
  <c r="AI91" i="21"/>
  <c r="AG93" i="19"/>
  <c r="AG94" i="19"/>
  <c r="AG92" i="19"/>
  <c r="AG91" i="19"/>
  <c r="H93" i="19"/>
  <c r="H94" i="19"/>
  <c r="H92" i="19"/>
  <c r="BP91" i="18"/>
  <c r="BR94" i="18"/>
  <c r="BO92" i="18"/>
  <c r="BQ92" i="18"/>
  <c r="BQ94" i="18"/>
  <c r="BP93" i="18"/>
  <c r="BQ93" i="18"/>
  <c r="BR92" i="18"/>
  <c r="BO94" i="18"/>
  <c r="BP90" i="18"/>
  <c r="BP92" i="18"/>
  <c r="BR93" i="18"/>
  <c r="BQ91" i="18"/>
  <c r="BP94" i="18"/>
  <c r="BR91" i="18"/>
  <c r="BO93" i="18"/>
  <c r="BJ91" i="18"/>
  <c r="BK93" i="18"/>
  <c r="BJ93" i="18"/>
  <c r="BK92" i="18"/>
  <c r="BJ92" i="18"/>
  <c r="BI93" i="18"/>
  <c r="BJ94" i="18"/>
  <c r="BK94" i="18"/>
  <c r="BI90" i="18"/>
  <c r="BI91" i="18"/>
  <c r="BI94" i="18"/>
  <c r="BH94" i="18"/>
  <c r="BI92" i="18"/>
  <c r="BK91" i="18"/>
  <c r="BH93" i="18"/>
  <c r="BH92" i="18"/>
  <c r="BA94" i="18"/>
  <c r="BB94" i="18"/>
  <c r="BC93" i="18"/>
  <c r="BC94" i="18"/>
  <c r="BD93" i="18"/>
  <c r="BC91" i="18"/>
  <c r="BA92" i="18"/>
  <c r="BD91" i="18"/>
  <c r="BD92" i="18"/>
  <c r="BB93" i="18"/>
  <c r="BC92" i="18"/>
  <c r="BB90" i="18"/>
  <c r="BB91" i="18"/>
  <c r="BD94" i="18"/>
  <c r="BA93" i="18"/>
  <c r="BB92" i="18"/>
  <c r="AU91" i="18"/>
  <c r="AU92" i="18"/>
  <c r="AV92" i="18"/>
  <c r="AW94" i="18"/>
  <c r="AU90" i="18"/>
  <c r="AT94" i="18"/>
  <c r="AW93" i="18"/>
  <c r="AU93" i="18"/>
  <c r="AT92" i="18"/>
  <c r="AW92" i="18"/>
  <c r="AV94" i="18"/>
  <c r="AV93" i="18"/>
  <c r="AT93" i="18"/>
  <c r="AV91" i="18"/>
  <c r="AW91" i="18"/>
  <c r="AU94" i="18"/>
  <c r="AO93" i="18"/>
  <c r="AN94" i="18"/>
  <c r="AN93" i="18"/>
  <c r="AP92" i="18"/>
  <c r="AN90" i="18"/>
  <c r="AN91" i="18"/>
  <c r="AM94" i="18"/>
  <c r="AM92" i="18"/>
  <c r="AP94" i="18"/>
  <c r="AO92" i="18"/>
  <c r="AP93" i="18"/>
  <c r="AO94" i="18"/>
  <c r="AM93" i="18"/>
  <c r="AO91" i="18"/>
  <c r="AN92" i="18"/>
  <c r="AP91" i="18"/>
  <c r="AG90" i="18"/>
  <c r="AI91" i="18"/>
  <c r="AG92" i="18"/>
  <c r="AH93" i="18"/>
  <c r="AF93" i="18"/>
  <c r="AG94" i="18"/>
  <c r="AG93" i="18"/>
  <c r="AG91" i="18"/>
  <c r="AH91" i="18"/>
  <c r="AH92" i="18"/>
  <c r="AI94" i="18"/>
  <c r="AH94" i="18"/>
  <c r="AI93" i="18"/>
  <c r="AF92" i="18"/>
  <c r="AF94" i="18"/>
  <c r="AI92" i="18"/>
  <c r="AB92" i="18"/>
  <c r="Y92" i="18"/>
  <c r="Z90" i="18"/>
  <c r="AB91" i="18"/>
  <c r="Z92" i="18"/>
  <c r="AA94" i="18"/>
  <c r="AA93" i="18"/>
  <c r="AB93" i="18"/>
  <c r="Z94" i="18"/>
  <c r="Y94" i="18"/>
  <c r="Z93" i="18"/>
  <c r="Z91" i="18"/>
  <c r="AA91" i="18"/>
  <c r="AA92" i="18"/>
  <c r="AB94" i="18"/>
  <c r="Y93" i="18"/>
  <c r="U93" i="18"/>
  <c r="U92" i="18"/>
  <c r="R93" i="18"/>
  <c r="T94" i="18"/>
  <c r="S90" i="18"/>
  <c r="T93" i="18"/>
  <c r="U91" i="18"/>
  <c r="S92" i="18"/>
  <c r="R94" i="18"/>
  <c r="S94" i="18"/>
  <c r="U94" i="18"/>
  <c r="S93" i="18"/>
  <c r="T92" i="18"/>
  <c r="S91" i="18"/>
  <c r="T91" i="18"/>
  <c r="R92" i="18"/>
  <c r="M93" i="18"/>
  <c r="N94" i="18"/>
  <c r="N93" i="18"/>
  <c r="N92" i="18"/>
  <c r="K92" i="18"/>
  <c r="L93" i="18"/>
  <c r="L90" i="18"/>
  <c r="M94" i="18"/>
  <c r="L92" i="18"/>
  <c r="N91" i="18"/>
  <c r="K93" i="18"/>
  <c r="K94" i="18"/>
  <c r="L94" i="18"/>
  <c r="M91" i="18"/>
  <c r="L91" i="18"/>
  <c r="M92" i="18"/>
  <c r="F94" i="18"/>
  <c r="D93" i="18"/>
  <c r="D92" i="18"/>
  <c r="F91" i="18"/>
  <c r="G91" i="18"/>
  <c r="D94" i="18"/>
  <c r="F92" i="18"/>
  <c r="F93" i="18"/>
  <c r="G94" i="18"/>
  <c r="E93" i="18"/>
  <c r="E90" i="18"/>
  <c r="E91" i="18"/>
  <c r="E92" i="18"/>
  <c r="G93" i="18"/>
  <c r="G92" i="18"/>
  <c r="E94" i="18"/>
  <c r="O118" i="17" a="1"/>
  <c r="O118" i="17" s="1"/>
  <c r="G91" i="26" s="1"/>
  <c r="AB120" i="16"/>
  <c r="W121" i="17"/>
  <c r="W122" i="17"/>
  <c r="X121" i="17"/>
  <c r="X122" i="17"/>
  <c r="R121" i="17"/>
  <c r="R122" i="17"/>
  <c r="S121" i="17"/>
  <c r="S122" i="17"/>
  <c r="W120" i="17"/>
  <c r="T121" i="17"/>
  <c r="T122" i="17"/>
  <c r="Z120" i="17"/>
  <c r="U121" i="17"/>
  <c r="U122" i="17"/>
  <c r="X120" i="17"/>
  <c r="V121" i="17"/>
  <c r="V122" i="17"/>
  <c r="W119" i="17"/>
  <c r="AB119" i="16"/>
  <c r="Y120" i="17"/>
  <c r="Q121" i="17"/>
  <c r="O121" i="17" a="1"/>
  <c r="O121" i="17" s="1"/>
  <c r="G94" i="26" s="1"/>
  <c r="Q122" i="17"/>
  <c r="R119" i="17"/>
  <c r="R120" i="17"/>
  <c r="S119" i="17"/>
  <c r="S120" i="17"/>
  <c r="Z119" i="17"/>
  <c r="T120" i="17"/>
  <c r="X119" i="17"/>
  <c r="U120" i="17"/>
  <c r="T119" i="17"/>
  <c r="V120" i="17"/>
  <c r="U119" i="17"/>
  <c r="Q120" i="17"/>
  <c r="O120" i="17" a="1"/>
  <c r="O120" i="17" s="1"/>
  <c r="G93" i="26" s="1"/>
  <c r="V119" i="17"/>
  <c r="AB122" i="16"/>
  <c r="Y121" i="17"/>
  <c r="Y122" i="17"/>
  <c r="Q119" i="17"/>
  <c r="O119" i="17" a="1"/>
  <c r="O119" i="17" s="1"/>
  <c r="G92" i="26" s="1"/>
  <c r="AB121" i="16"/>
  <c r="Z121" i="17"/>
  <c r="Z122" i="17"/>
  <c r="Y119" i="17"/>
  <c r="U121" i="16"/>
  <c r="U122" i="16"/>
  <c r="S120" i="16"/>
  <c r="R119" i="16"/>
  <c r="Y121" i="16"/>
  <c r="Y122" i="16"/>
  <c r="Q120" i="16"/>
  <c r="O120" i="16" a="1"/>
  <c r="O120" i="16" s="1"/>
  <c r="F93" i="26" s="1"/>
  <c r="S121" i="16"/>
  <c r="S122" i="16"/>
  <c r="O118" i="16" a="1"/>
  <c r="O118" i="16" s="1"/>
  <c r="F91" i="26" s="1"/>
  <c r="X121" i="16"/>
  <c r="X122" i="16"/>
  <c r="Y120" i="16"/>
  <c r="T121" i="16"/>
  <c r="T122" i="16"/>
  <c r="X120" i="16"/>
  <c r="W121" i="16"/>
  <c r="W122" i="16"/>
  <c r="R120" i="16"/>
  <c r="Z121" i="16"/>
  <c r="Z122" i="16"/>
  <c r="W120" i="16"/>
  <c r="AB120" i="15"/>
  <c r="Q119" i="16"/>
  <c r="O119" i="16" a="1"/>
  <c r="O119" i="16" s="1"/>
  <c r="F92" i="26" s="1"/>
  <c r="Z120" i="16"/>
  <c r="Z119" i="16"/>
  <c r="T120" i="16"/>
  <c r="Y119" i="16"/>
  <c r="U120" i="16"/>
  <c r="D118" i="15"/>
  <c r="AS118" i="15" s="1"/>
  <c r="X119" i="16"/>
  <c r="V120" i="16"/>
  <c r="V119" i="16"/>
  <c r="AB119" i="15"/>
  <c r="W119" i="16"/>
  <c r="S119" i="16"/>
  <c r="R121" i="16"/>
  <c r="R122" i="16"/>
  <c r="AB122" i="15"/>
  <c r="V121" i="16"/>
  <c r="V122" i="16"/>
  <c r="T119" i="16"/>
  <c r="AB121" i="15"/>
  <c r="Q121" i="16"/>
  <c r="Q122" i="16"/>
  <c r="O121" i="16" a="1"/>
  <c r="O121" i="16" s="1"/>
  <c r="F94" i="26" s="1"/>
  <c r="U119" i="16"/>
  <c r="Q119" i="15"/>
  <c r="O119" i="15" a="1"/>
  <c r="O119" i="15" s="1"/>
  <c r="E92" i="26" s="1"/>
  <c r="X121" i="15"/>
  <c r="X122" i="15"/>
  <c r="Z119" i="15"/>
  <c r="Y121" i="15"/>
  <c r="Y122" i="15"/>
  <c r="D118" i="14"/>
  <c r="AS118" i="14" s="1"/>
  <c r="T119" i="15"/>
  <c r="S119" i="15"/>
  <c r="W121" i="15"/>
  <c r="W122" i="15"/>
  <c r="Z121" i="15"/>
  <c r="Z122" i="15"/>
  <c r="AB120" i="14"/>
  <c r="Q120" i="15"/>
  <c r="O120" i="15" a="1"/>
  <c r="O120" i="15" s="1"/>
  <c r="E93" i="26" s="1"/>
  <c r="R120" i="15"/>
  <c r="AB122" i="14"/>
  <c r="S120" i="15"/>
  <c r="AB121" i="14"/>
  <c r="T120" i="15"/>
  <c r="X120" i="15"/>
  <c r="O118" i="15" a="1"/>
  <c r="O118" i="15" s="1"/>
  <c r="E91" i="26" s="1"/>
  <c r="Y120" i="15"/>
  <c r="R119" i="15"/>
  <c r="Z120" i="15"/>
  <c r="U121" i="15"/>
  <c r="U122" i="15"/>
  <c r="X119" i="15"/>
  <c r="W120" i="15"/>
  <c r="V121" i="15"/>
  <c r="V122" i="15"/>
  <c r="Y119" i="15"/>
  <c r="U120" i="15"/>
  <c r="R121" i="15"/>
  <c r="R122" i="15"/>
  <c r="W119" i="15"/>
  <c r="V120" i="15"/>
  <c r="T121" i="15"/>
  <c r="T122" i="15"/>
  <c r="U119" i="15"/>
  <c r="Q121" i="15"/>
  <c r="Q122" i="15"/>
  <c r="O121" i="15" a="1"/>
  <c r="O121" i="15" s="1"/>
  <c r="E94" i="26" s="1"/>
  <c r="V119" i="15"/>
  <c r="S121" i="15"/>
  <c r="S122" i="15"/>
  <c r="U120" i="14"/>
  <c r="X120" i="14"/>
  <c r="R120" i="14"/>
  <c r="R121" i="14"/>
  <c r="R122" i="14"/>
  <c r="AB120" i="5"/>
  <c r="W121" i="14"/>
  <c r="W122" i="14"/>
  <c r="V119" i="14"/>
  <c r="T121" i="14"/>
  <c r="T122" i="14"/>
  <c r="AB122" i="5"/>
  <c r="Y121" i="14"/>
  <c r="Y122" i="14"/>
  <c r="AB121" i="5"/>
  <c r="Q121" i="14"/>
  <c r="Q122" i="14"/>
  <c r="O121" i="14" a="1"/>
  <c r="O121" i="14" s="1"/>
  <c r="D94" i="26" s="1"/>
  <c r="V121" i="14"/>
  <c r="V122" i="14"/>
  <c r="O119" i="14" a="1"/>
  <c r="O119" i="14" s="1"/>
  <c r="D92" i="26" s="1"/>
  <c r="W120" i="14"/>
  <c r="S121" i="14"/>
  <c r="S122" i="14"/>
  <c r="T120" i="14"/>
  <c r="U121" i="14"/>
  <c r="U122" i="14"/>
  <c r="Y120" i="14"/>
  <c r="X121" i="14"/>
  <c r="X122" i="14"/>
  <c r="Z120" i="14"/>
  <c r="V120" i="14"/>
  <c r="Z121" i="14"/>
  <c r="Z122" i="14"/>
  <c r="Y119" i="14"/>
  <c r="S120" i="14"/>
  <c r="D118" i="5"/>
  <c r="AS118" i="5" s="1"/>
  <c r="Q120" i="14"/>
  <c r="O120" i="14" a="1"/>
  <c r="O120" i="14" s="1"/>
  <c r="D93" i="26" s="1"/>
  <c r="AQ93" i="13"/>
  <c r="AR93" i="13"/>
  <c r="AT93" i="13"/>
  <c r="AO92" i="13"/>
  <c r="AP92" i="13"/>
  <c r="AQ92" i="13"/>
  <c r="AO93" i="13"/>
  <c r="AR92" i="13"/>
  <c r="AT94" i="13"/>
  <c r="AT95" i="13"/>
  <c r="AP93" i="13"/>
  <c r="AO94" i="13"/>
  <c r="AO95" i="13"/>
  <c r="AT92" i="13"/>
  <c r="AQ94" i="13"/>
  <c r="AQ95" i="13"/>
  <c r="AP94" i="13"/>
  <c r="AP95" i="13"/>
  <c r="AR94" i="13"/>
  <c r="AR95" i="13"/>
  <c r="AT94" i="12"/>
  <c r="AT95" i="12"/>
  <c r="AP92" i="12"/>
  <c r="AT93" i="12"/>
  <c r="AQ94" i="12"/>
  <c r="AQ95" i="12"/>
  <c r="AO92" i="12"/>
  <c r="AR94" i="12"/>
  <c r="AR95" i="12"/>
  <c r="AR93" i="12"/>
  <c r="AO94" i="12"/>
  <c r="AO95" i="12"/>
  <c r="AO93" i="12"/>
  <c r="AP94" i="12"/>
  <c r="AP95" i="12"/>
  <c r="AP93" i="12"/>
  <c r="AQ93" i="12"/>
  <c r="AT92" i="12"/>
  <c r="AR92" i="12"/>
  <c r="AQ92" i="12"/>
  <c r="AT92" i="11"/>
  <c r="AQ92" i="11"/>
  <c r="AR94" i="11"/>
  <c r="AR95" i="11"/>
  <c r="AT94" i="11"/>
  <c r="AT95" i="11"/>
  <c r="AQ94" i="11"/>
  <c r="AQ95" i="11"/>
  <c r="AR92" i="11"/>
  <c r="AP93" i="11"/>
  <c r="AO93" i="11"/>
  <c r="AO92" i="11"/>
  <c r="AR93" i="11"/>
  <c r="AP92" i="11"/>
  <c r="AP94" i="11"/>
  <c r="AP95" i="11"/>
  <c r="AQ93" i="11"/>
  <c r="AO94" i="11"/>
  <c r="AO95" i="11"/>
  <c r="AT93" i="11"/>
  <c r="AL92" i="6"/>
  <c r="K118" i="5" a="1"/>
  <c r="K118" i="5" s="1"/>
  <c r="J118" i="5" a="1"/>
  <c r="J118" i="5" s="1"/>
  <c r="G118" i="5" a="1"/>
  <c r="G118" i="5" s="1"/>
  <c r="N118" i="5" a="1"/>
  <c r="N118" i="5" s="1"/>
  <c r="AU118" i="5" s="1"/>
  <c r="I118" i="5" a="1"/>
  <c r="I118" i="5" s="1"/>
  <c r="L118" i="5" a="1"/>
  <c r="L118" i="5" s="1"/>
  <c r="T91" i="10"/>
  <c r="AQ92" i="10" s="1"/>
  <c r="W91" i="10"/>
  <c r="U91" i="10"/>
  <c r="E118" i="5" a="1"/>
  <c r="E118" i="5" s="1"/>
  <c r="AT118" i="5" s="1"/>
  <c r="AG92" i="10"/>
  <c r="M118" i="5" a="1"/>
  <c r="M118" i="5" s="1"/>
  <c r="F118" i="5" a="1"/>
  <c r="F118" i="5" s="1"/>
  <c r="S91" i="10"/>
  <c r="L90" i="35" s="1"/>
  <c r="R91" i="10"/>
  <c r="Z92" i="10"/>
  <c r="AO93" i="10"/>
  <c r="AF92" i="10"/>
  <c r="AP93" i="10"/>
  <c r="AK92" i="10"/>
  <c r="AB92" i="10"/>
  <c r="AO94" i="10"/>
  <c r="AO95" i="10"/>
  <c r="AE92" i="10"/>
  <c r="AP94" i="10"/>
  <c r="AP95" i="10"/>
  <c r="AR93" i="10"/>
  <c r="H118" i="5" a="1"/>
  <c r="H118" i="5" s="1"/>
  <c r="AT94" i="10"/>
  <c r="AT95" i="10"/>
  <c r="AT93" i="10"/>
  <c r="AQ94" i="10"/>
  <c r="AQ95" i="10"/>
  <c r="AQ93" i="10"/>
  <c r="AR94" i="10"/>
  <c r="AR95" i="10"/>
  <c r="Y92" i="10"/>
  <c r="AR93" i="6"/>
  <c r="AQ93" i="6"/>
  <c r="AP93" i="6"/>
  <c r="Z121" i="5"/>
  <c r="Z122" i="5"/>
  <c r="AO93" i="6"/>
  <c r="S121" i="5"/>
  <c r="S122" i="5"/>
  <c r="R121" i="5"/>
  <c r="R122" i="5"/>
  <c r="Z120" i="5"/>
  <c r="S120" i="5"/>
  <c r="X120" i="5"/>
  <c r="O119" i="5" a="1"/>
  <c r="O119" i="5" s="1"/>
  <c r="C92" i="26" s="1"/>
  <c r="Q120" i="5"/>
  <c r="O120" i="5" a="1"/>
  <c r="O120" i="5" s="1"/>
  <c r="C93" i="26" s="1"/>
  <c r="W121" i="5"/>
  <c r="W122" i="5"/>
  <c r="U120" i="5"/>
  <c r="X121" i="5"/>
  <c r="X122" i="5"/>
  <c r="Q121" i="5"/>
  <c r="Q122" i="5"/>
  <c r="O121" i="5" a="1"/>
  <c r="O121" i="5" s="1"/>
  <c r="C94" i="26" s="1"/>
  <c r="W120" i="5"/>
  <c r="U121" i="5"/>
  <c r="U122" i="5"/>
  <c r="V120" i="5"/>
  <c r="V121" i="5"/>
  <c r="V122" i="5"/>
  <c r="R120" i="5"/>
  <c r="D118" i="4"/>
  <c r="AS118" i="4" s="1"/>
  <c r="Z92" i="6"/>
  <c r="T121" i="5"/>
  <c r="T122" i="5"/>
  <c r="T120" i="5"/>
  <c r="Y121" i="5"/>
  <c r="Y122" i="5"/>
  <c r="Y120" i="5"/>
  <c r="U91" i="6"/>
  <c r="T91" i="6"/>
  <c r="AB92" i="6"/>
  <c r="AT93" i="6"/>
  <c r="R91" i="6"/>
  <c r="W91" i="6"/>
  <c r="S91" i="6"/>
  <c r="F90" i="35" s="1"/>
  <c r="AB91" i="35" s="1"/>
  <c r="AA92" i="6"/>
  <c r="AO93" i="8"/>
  <c r="S91" i="8"/>
  <c r="I90" i="35" s="1"/>
  <c r="R91" i="8"/>
  <c r="AP93" i="8"/>
  <c r="AJ92" i="8"/>
  <c r="AD92" i="8"/>
  <c r="AQ93" i="8"/>
  <c r="AR93" i="8"/>
  <c r="AT93" i="8"/>
  <c r="AR94" i="8"/>
  <c r="AR95" i="8"/>
  <c r="W91" i="8"/>
  <c r="U91" i="8"/>
  <c r="AR92" i="8" s="1"/>
  <c r="T91" i="8"/>
  <c r="AP94" i="8"/>
  <c r="AP95" i="8"/>
  <c r="AT94" i="8"/>
  <c r="AT95" i="8"/>
  <c r="AO94" i="8"/>
  <c r="AO95" i="8"/>
  <c r="AQ94" i="8"/>
  <c r="AQ95" i="8"/>
  <c r="Y92" i="8"/>
  <c r="AL92" i="8"/>
  <c r="AK92" i="8"/>
  <c r="AF92" i="8"/>
  <c r="Z92" i="8"/>
  <c r="AR94" i="6"/>
  <c r="AR95" i="6"/>
  <c r="AO94" i="6"/>
  <c r="AO95" i="6"/>
  <c r="AP94" i="6"/>
  <c r="AP95" i="6"/>
  <c r="AT94" i="6"/>
  <c r="AT95" i="6"/>
  <c r="AN92" i="6"/>
  <c r="Y92" i="6"/>
  <c r="AB119" i="4" s="1"/>
  <c r="AQ94" i="6"/>
  <c r="AQ95" i="6"/>
  <c r="AT91" i="21" a="1"/>
  <c r="BA91" i="18" a="1"/>
  <c r="Y91" i="21" a="1"/>
  <c r="AF91" i="18" a="1"/>
  <c r="AM91" i="21" a="1"/>
  <c r="D91" i="18" a="1"/>
  <c r="R91" i="18" a="1"/>
  <c r="K91" i="18" a="1"/>
  <c r="BO91" i="21" a="1"/>
  <c r="AF91" i="21" a="1"/>
  <c r="AT91" i="18" a="1"/>
  <c r="K91" i="21" a="1"/>
  <c r="R91" i="21" a="1"/>
  <c r="BA91" i="21" a="1"/>
  <c r="BH91" i="21" a="1"/>
  <c r="BH91" i="18" a="1"/>
  <c r="AM91" i="18" a="1"/>
  <c r="BO91" i="18" a="1"/>
  <c r="Y91" i="18" a="1"/>
  <c r="D91" i="21" a="1"/>
  <c r="BM94" i="35" l="1"/>
  <c r="BL94" i="35"/>
  <c r="AX91" i="35"/>
  <c r="AW91" i="35"/>
  <c r="BM93" i="35"/>
  <c r="BL93" i="35"/>
  <c r="BD94" i="35"/>
  <c r="BC94" i="35"/>
  <c r="BD93" i="35"/>
  <c r="BC93" i="35"/>
  <c r="BA92" i="35"/>
  <c r="AZ92" i="35"/>
  <c r="BJ94" i="35"/>
  <c r="BI94" i="35"/>
  <c r="BJ93" i="35"/>
  <c r="BI93" i="35"/>
  <c r="BA94" i="35"/>
  <c r="AZ94" i="35"/>
  <c r="BA93" i="35"/>
  <c r="AZ93" i="35"/>
  <c r="BG91" i="35"/>
  <c r="BF91" i="35"/>
  <c r="BJ91" i="35"/>
  <c r="BI91" i="35"/>
  <c r="AW94" i="35"/>
  <c r="AX94" i="35"/>
  <c r="BG92" i="35"/>
  <c r="BF92" i="35"/>
  <c r="AX93" i="35"/>
  <c r="AW93" i="35"/>
  <c r="BM92" i="35"/>
  <c r="BL92" i="35"/>
  <c r="BG94" i="35"/>
  <c r="BF94" i="35"/>
  <c r="BL91" i="35"/>
  <c r="BM91" i="35"/>
  <c r="BG93" i="35"/>
  <c r="BF93" i="35"/>
  <c r="BJ92" i="35"/>
  <c r="BI92" i="35"/>
  <c r="AX92" i="35"/>
  <c r="AW92" i="35"/>
  <c r="BD92" i="35"/>
  <c r="BC92" i="35"/>
  <c r="AH91" i="35"/>
  <c r="AE91" i="35"/>
  <c r="S92" i="26"/>
  <c r="V93" i="33" s="1"/>
  <c r="S93" i="26"/>
  <c r="V94" i="33" s="1"/>
  <c r="S94" i="26"/>
  <c r="V95" i="33" s="1"/>
  <c r="S91" i="26"/>
  <c r="V92" i="33" s="1"/>
  <c r="CF92" i="8"/>
  <c r="CF92" i="6"/>
  <c r="M93" i="22"/>
  <c r="AO92" i="6"/>
  <c r="AQ92" i="6"/>
  <c r="AP92" i="6"/>
  <c r="AR92" i="6"/>
  <c r="AT92" i="6"/>
  <c r="O93" i="22"/>
  <c r="M90" i="22"/>
  <c r="D90" i="22"/>
  <c r="L91" i="22" s="1"/>
  <c r="L93" i="22"/>
  <c r="L94" i="22"/>
  <c r="N93" i="22"/>
  <c r="N94" i="22"/>
  <c r="N92" i="22"/>
  <c r="O91" i="22"/>
  <c r="N91" i="22"/>
  <c r="O92" i="22"/>
  <c r="M91" i="22"/>
  <c r="L92" i="22"/>
  <c r="M92" i="22"/>
  <c r="AM91" i="21"/>
  <c r="AT91" i="21"/>
  <c r="K91" i="21"/>
  <c r="Y91" i="21"/>
  <c r="BH91" i="21"/>
  <c r="D91" i="21"/>
  <c r="BA91" i="21"/>
  <c r="AF91" i="21"/>
  <c r="BO91" i="21"/>
  <c r="R91" i="21"/>
  <c r="AD93" i="19"/>
  <c r="AH92" i="19"/>
  <c r="AB91" i="19"/>
  <c r="R94" i="19"/>
  <c r="W91" i="19"/>
  <c r="T94" i="19"/>
  <c r="T93" i="19"/>
  <c r="S94" i="19"/>
  <c r="X91" i="19"/>
  <c r="AB92" i="19"/>
  <c r="S93" i="19"/>
  <c r="X92" i="19"/>
  <c r="T92" i="19"/>
  <c r="R92" i="19"/>
  <c r="Y94" i="19"/>
  <c r="AC94" i="19"/>
  <c r="AI94" i="19"/>
  <c r="Y93" i="19"/>
  <c r="AC93" i="19"/>
  <c r="AI93" i="19"/>
  <c r="AI91" i="19"/>
  <c r="AI92" i="19"/>
  <c r="X94" i="19"/>
  <c r="W93" i="19"/>
  <c r="AB93" i="19"/>
  <c r="X93" i="19"/>
  <c r="Y92" i="19"/>
  <c r="AD91" i="19"/>
  <c r="AD92" i="19"/>
  <c r="AH91" i="19"/>
  <c r="W94" i="19"/>
  <c r="AC91" i="19"/>
  <c r="AH94" i="19"/>
  <c r="W92" i="19"/>
  <c r="AB94" i="19"/>
  <c r="S92" i="19"/>
  <c r="AC92" i="19"/>
  <c r="AH93" i="19"/>
  <c r="R93" i="19"/>
  <c r="Y91" i="19"/>
  <c r="AD94" i="19"/>
  <c r="N92" i="19"/>
  <c r="M94" i="19"/>
  <c r="M92" i="19"/>
  <c r="O92" i="19"/>
  <c r="N94" i="19"/>
  <c r="N93" i="19"/>
  <c r="O94" i="19"/>
  <c r="M93" i="19"/>
  <c r="O93" i="19"/>
  <c r="H91" i="19"/>
  <c r="BO91" i="18"/>
  <c r="Z119" i="5"/>
  <c r="BH91" i="18"/>
  <c r="BA91" i="18"/>
  <c r="AT91" i="18"/>
  <c r="W119" i="5"/>
  <c r="AM91" i="18"/>
  <c r="AF91" i="18"/>
  <c r="Y91" i="18"/>
  <c r="T119" i="5"/>
  <c r="R91" i="18"/>
  <c r="S119" i="5"/>
  <c r="K91" i="18"/>
  <c r="D91" i="18"/>
  <c r="AQ122" i="17"/>
  <c r="AQ119" i="17"/>
  <c r="AQ120" i="17"/>
  <c r="AQ121" i="16"/>
  <c r="AA120" i="17"/>
  <c r="G93" i="23" s="1"/>
  <c r="AA121" i="17"/>
  <c r="G94" i="23" s="1"/>
  <c r="AA122" i="17"/>
  <c r="G95" i="23" s="1"/>
  <c r="AA119" i="17"/>
  <c r="G92" i="23" s="1"/>
  <c r="AQ121" i="17"/>
  <c r="AQ120" i="16"/>
  <c r="AA120" i="16"/>
  <c r="F93" i="23" s="1"/>
  <c r="AA121" i="16"/>
  <c r="F94" i="23" s="1"/>
  <c r="AA122" i="16"/>
  <c r="F95" i="23" s="1"/>
  <c r="AQ122" i="16"/>
  <c r="AA119" i="16"/>
  <c r="F92" i="23" s="1"/>
  <c r="AQ119" i="16"/>
  <c r="AQ121" i="15"/>
  <c r="AA121" i="15"/>
  <c r="E94" i="23" s="1"/>
  <c r="AA122" i="15"/>
  <c r="E95" i="23" s="1"/>
  <c r="AB119" i="14"/>
  <c r="AQ122" i="15"/>
  <c r="AA120" i="15"/>
  <c r="E93" i="23" s="1"/>
  <c r="AA119" i="15"/>
  <c r="E92" i="23" s="1"/>
  <c r="AQ120" i="15"/>
  <c r="AQ119" i="15"/>
  <c r="AQ121" i="14"/>
  <c r="AQ120" i="14"/>
  <c r="AA121" i="14"/>
  <c r="D94" i="23" s="1"/>
  <c r="AA122" i="14"/>
  <c r="D95" i="23" s="1"/>
  <c r="AQ122" i="14"/>
  <c r="O118" i="14" a="1"/>
  <c r="O118" i="14" s="1"/>
  <c r="S119" i="14"/>
  <c r="AA120" i="14"/>
  <c r="D93" i="23" s="1"/>
  <c r="R119" i="14"/>
  <c r="W119" i="14"/>
  <c r="Q119" i="14"/>
  <c r="X119" i="14"/>
  <c r="Z119" i="14"/>
  <c r="AB119" i="5"/>
  <c r="T119" i="14"/>
  <c r="U119" i="14"/>
  <c r="AQ120" i="5"/>
  <c r="AT92" i="10"/>
  <c r="AQ122" i="5"/>
  <c r="AO92" i="10"/>
  <c r="AR92" i="10"/>
  <c r="AP92" i="10"/>
  <c r="AQ121" i="5"/>
  <c r="V119" i="5"/>
  <c r="O118" i="5" a="1"/>
  <c r="O118" i="5" s="1"/>
  <c r="AA121" i="5"/>
  <c r="C94" i="23" s="1"/>
  <c r="AA122" i="5"/>
  <c r="C95" i="23" s="1"/>
  <c r="AA120" i="5"/>
  <c r="C93" i="23" s="1"/>
  <c r="Y119" i="5"/>
  <c r="R119" i="5"/>
  <c r="Q119" i="5"/>
  <c r="U119" i="5"/>
  <c r="X119" i="5"/>
  <c r="AP92" i="8"/>
  <c r="AQ92" i="8"/>
  <c r="AO92" i="8"/>
  <c r="AT92" i="8"/>
  <c r="BK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O124" i="17" s="1"/>
  <c r="BK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O123" i="17" s="1"/>
  <c r="BB94" i="35" l="1"/>
  <c r="BH93" i="35"/>
  <c r="BH91" i="35"/>
  <c r="BN94" i="35"/>
  <c r="BN93" i="35"/>
  <c r="BB93" i="35"/>
  <c r="AY91" i="35"/>
  <c r="AY93" i="35"/>
  <c r="BK94" i="35"/>
  <c r="AY92" i="35"/>
  <c r="BE93" i="35"/>
  <c r="BH94" i="35"/>
  <c r="BN92" i="35"/>
  <c r="BK93" i="35"/>
  <c r="BA91" i="35"/>
  <c r="AZ91" i="35"/>
  <c r="BD91" i="35"/>
  <c r="BC91" i="35"/>
  <c r="BE92" i="35"/>
  <c r="BH92" i="35"/>
  <c r="BB92" i="35"/>
  <c r="AY94" i="35"/>
  <c r="BK92" i="35"/>
  <c r="BK91" i="35"/>
  <c r="BE94" i="35"/>
  <c r="BN91" i="35"/>
  <c r="BT80" i="13"/>
  <c r="BT89" i="13"/>
  <c r="BU80" i="13"/>
  <c r="BU89" i="13"/>
  <c r="CD80" i="13"/>
  <c r="BT87" i="13"/>
  <c r="BV80" i="13"/>
  <c r="BV81" i="13"/>
  <c r="BV82" i="13"/>
  <c r="BV83" i="13"/>
  <c r="BV84" i="13"/>
  <c r="BV85" i="13"/>
  <c r="BV86" i="13"/>
  <c r="BV87" i="13"/>
  <c r="BV88" i="13"/>
  <c r="BX89" i="13"/>
  <c r="BU90" i="13"/>
  <c r="BU91" i="13"/>
  <c r="BW81" i="13"/>
  <c r="BW82" i="13"/>
  <c r="BW84" i="13"/>
  <c r="BW87" i="13"/>
  <c r="BY89" i="13"/>
  <c r="BV90" i="13"/>
  <c r="BV91" i="13"/>
  <c r="BX85" i="13"/>
  <c r="BY81" i="13"/>
  <c r="BY82" i="13"/>
  <c r="BY83" i="13"/>
  <c r="BY84" i="13"/>
  <c r="BY85" i="13"/>
  <c r="BY86" i="13"/>
  <c r="BY87" i="13"/>
  <c r="BY88" i="13"/>
  <c r="CA89" i="13"/>
  <c r="BX90" i="13"/>
  <c r="BX91" i="13"/>
  <c r="BT82" i="13"/>
  <c r="BT88" i="13"/>
  <c r="BU83" i="13"/>
  <c r="BW83" i="13"/>
  <c r="BX81" i="13"/>
  <c r="BX88" i="13"/>
  <c r="BY80" i="13"/>
  <c r="BZ80" i="13"/>
  <c r="BZ81" i="13"/>
  <c r="BZ82" i="13"/>
  <c r="BZ83" i="13"/>
  <c r="BZ84" i="13"/>
  <c r="BZ85" i="13"/>
  <c r="BZ86" i="13"/>
  <c r="BZ87" i="13"/>
  <c r="BZ88" i="13"/>
  <c r="CB89" i="13"/>
  <c r="BY90" i="13"/>
  <c r="BY91" i="13"/>
  <c r="BT84" i="13"/>
  <c r="BT86" i="13"/>
  <c r="BV89" i="13"/>
  <c r="BU88" i="13"/>
  <c r="BW88" i="13"/>
  <c r="BX80" i="13"/>
  <c r="BW90" i="13"/>
  <c r="BW91" i="13"/>
  <c r="CA80" i="13"/>
  <c r="CA81" i="13"/>
  <c r="CA82" i="13"/>
  <c r="CA83" i="13"/>
  <c r="CA84" i="13"/>
  <c r="CA85" i="13"/>
  <c r="CA86" i="13"/>
  <c r="CA87" i="13"/>
  <c r="CA88" i="13"/>
  <c r="CC89" i="13"/>
  <c r="BZ90" i="13"/>
  <c r="BZ91" i="13"/>
  <c r="BT83" i="13"/>
  <c r="BU82" i="13"/>
  <c r="BW89" i="13"/>
  <c r="BW86" i="13"/>
  <c r="BU84" i="13"/>
  <c r="BX83" i="13"/>
  <c r="BX87" i="13"/>
  <c r="CB84" i="13"/>
  <c r="CD89" i="13"/>
  <c r="CC80" i="13"/>
  <c r="CC81" i="13"/>
  <c r="CC82" i="13"/>
  <c r="CC83" i="13"/>
  <c r="CC84" i="13"/>
  <c r="CC85" i="13"/>
  <c r="CC86" i="13"/>
  <c r="CC87" i="13"/>
  <c r="CC88" i="13"/>
  <c r="CE89" i="13"/>
  <c r="CB90" i="13"/>
  <c r="CB91" i="13"/>
  <c r="CD81" i="13"/>
  <c r="CD83" i="13"/>
  <c r="CD86" i="13"/>
  <c r="CD87" i="13"/>
  <c r="CD88" i="13"/>
  <c r="CC90" i="13"/>
  <c r="CC91" i="13"/>
  <c r="BU85" i="13"/>
  <c r="BW80" i="13"/>
  <c r="BX84" i="13"/>
  <c r="BZ89" i="13"/>
  <c r="CB83" i="13"/>
  <c r="CB88" i="13"/>
  <c r="BT81" i="13"/>
  <c r="BT85" i="13"/>
  <c r="BU81" i="13"/>
  <c r="BU86" i="13"/>
  <c r="BT90" i="13"/>
  <c r="BT91" i="13"/>
  <c r="BW85" i="13"/>
  <c r="BX82" i="13"/>
  <c r="BX86" i="13"/>
  <c r="CB80" i="13"/>
  <c r="CB86" i="13"/>
  <c r="CD82" i="13"/>
  <c r="CD85" i="13"/>
  <c r="CE80" i="13"/>
  <c r="CE82" i="13"/>
  <c r="CE85" i="13"/>
  <c r="CE88" i="13"/>
  <c r="CE90" i="13"/>
  <c r="CE91" i="13"/>
  <c r="BU87" i="13"/>
  <c r="CB81" i="13"/>
  <c r="CB82" i="13"/>
  <c r="CB85" i="13"/>
  <c r="CB87" i="13"/>
  <c r="CA90" i="13"/>
  <c r="CA91" i="13"/>
  <c r="CD84" i="13"/>
  <c r="CE81" i="13"/>
  <c r="CE83" i="13"/>
  <c r="CE84" i="13"/>
  <c r="CE86" i="13"/>
  <c r="CE87" i="13"/>
  <c r="CD90" i="13"/>
  <c r="CD91" i="13"/>
  <c r="D106" i="17"/>
  <c r="AS106" i="17" s="1"/>
  <c r="BS79" i="13"/>
  <c r="D107" i="17"/>
  <c r="AS107" i="17" s="1"/>
  <c r="BS80" i="13"/>
  <c r="D108" i="17"/>
  <c r="AS108" i="17" s="1"/>
  <c r="BS81" i="13"/>
  <c r="D109" i="17"/>
  <c r="AS109" i="17" s="1"/>
  <c r="BS82" i="13"/>
  <c r="D110" i="17"/>
  <c r="AS110" i="17" s="1"/>
  <c r="BS83" i="13"/>
  <c r="D111" i="17"/>
  <c r="AS111" i="17" s="1"/>
  <c r="BS84" i="13"/>
  <c r="D112" i="17"/>
  <c r="AS112" i="17" s="1"/>
  <c r="BS85" i="13"/>
  <c r="D113" i="17"/>
  <c r="AS113" i="17" s="1"/>
  <c r="BS86" i="13"/>
  <c r="D114" i="17"/>
  <c r="AS114" i="17" s="1"/>
  <c r="BS87" i="13"/>
  <c r="D115" i="17"/>
  <c r="AS115" i="17" s="1"/>
  <c r="BS88" i="13"/>
  <c r="D116" i="17"/>
  <c r="AS116" i="17" s="1"/>
  <c r="BS89" i="13"/>
  <c r="D117" i="17"/>
  <c r="AS117" i="17" s="1"/>
  <c r="BS90" i="13"/>
  <c r="AA119" i="5"/>
  <c r="C92" i="23" s="1"/>
  <c r="C91" i="26"/>
  <c r="AA119" i="14"/>
  <c r="D92" i="23" s="1"/>
  <c r="D91" i="26"/>
  <c r="AE93" i="19"/>
  <c r="AR93" i="19" s="1"/>
  <c r="AE92" i="19"/>
  <c r="AR92" i="19" s="1"/>
  <c r="Z92" i="19"/>
  <c r="AQ92" i="19" s="1"/>
  <c r="T91" i="19"/>
  <c r="S91" i="19"/>
  <c r="R91" i="19"/>
  <c r="AJ93" i="19"/>
  <c r="AS93" i="19" s="1"/>
  <c r="AJ94" i="19"/>
  <c r="AS94" i="19" s="1"/>
  <c r="AE94" i="19"/>
  <c r="AR94" i="19" s="1"/>
  <c r="AJ92" i="19"/>
  <c r="AS92" i="19" s="1"/>
  <c r="AE91" i="19"/>
  <c r="AR91" i="19" s="1"/>
  <c r="Z93" i="19"/>
  <c r="AQ93" i="19" s="1"/>
  <c r="U93" i="19"/>
  <c r="AP93" i="19" s="1"/>
  <c r="Z94" i="19"/>
  <c r="AQ94" i="19" s="1"/>
  <c r="U94" i="19"/>
  <c r="AP94" i="19" s="1"/>
  <c r="M91" i="19"/>
  <c r="O91" i="19"/>
  <c r="U92" i="19"/>
  <c r="AP92" i="19" s="1"/>
  <c r="AQ119" i="5"/>
  <c r="N91" i="19"/>
  <c r="N106" i="17" a="1"/>
  <c r="N106" i="17" s="1"/>
  <c r="AU106" i="17" s="1"/>
  <c r="K106" i="17" a="1"/>
  <c r="K106" i="17" s="1"/>
  <c r="E106" i="17" a="1"/>
  <c r="E106" i="17" s="1"/>
  <c r="AT106" i="17" s="1"/>
  <c r="G106" i="17" a="1"/>
  <c r="G106" i="17" s="1"/>
  <c r="J106" i="17" a="1"/>
  <c r="J106" i="17" s="1"/>
  <c r="F106" i="17" a="1"/>
  <c r="F106" i="17" s="1"/>
  <c r="H106" i="17" a="1"/>
  <c r="H106" i="17" s="1"/>
  <c r="I106" i="17" a="1"/>
  <c r="I106" i="17" s="1"/>
  <c r="M106" i="17" a="1"/>
  <c r="M106" i="17" s="1"/>
  <c r="L106" i="17" a="1"/>
  <c r="L106" i="17" s="1"/>
  <c r="M112" i="17" a="1"/>
  <c r="M112" i="17" s="1"/>
  <c r="AL124" i="17" s="1"/>
  <c r="L112" i="17" a="1"/>
  <c r="L112" i="17" s="1"/>
  <c r="AK124" i="17" s="1"/>
  <c r="J112" i="17" a="1"/>
  <c r="J112" i="17" s="1"/>
  <c r="AI124" i="17" s="1"/>
  <c r="E112" i="17" a="1"/>
  <c r="E112" i="17" s="1"/>
  <c r="I112" i="17" a="1"/>
  <c r="I112" i="17" s="1"/>
  <c r="AH124" i="17" s="1"/>
  <c r="H112" i="17" a="1"/>
  <c r="H112" i="17" s="1"/>
  <c r="AG124" i="17" s="1"/>
  <c r="N112" i="17" a="1"/>
  <c r="N112" i="17" s="1"/>
  <c r="K112" i="17" a="1"/>
  <c r="K112" i="17" s="1"/>
  <c r="AJ124" i="17" s="1"/>
  <c r="G112" i="17" a="1"/>
  <c r="G112" i="17" s="1"/>
  <c r="AF124" i="17" s="1"/>
  <c r="F112" i="17" a="1"/>
  <c r="F112" i="17" s="1"/>
  <c r="AE124" i="17" s="1"/>
  <c r="H114" i="17" a="1"/>
  <c r="H114" i="17" s="1"/>
  <c r="AG126" i="17" s="1"/>
  <c r="G114" i="17" a="1"/>
  <c r="G114" i="17" s="1"/>
  <c r="AF126" i="17" s="1"/>
  <c r="F114" i="17" a="1"/>
  <c r="F114" i="17" s="1"/>
  <c r="AE126" i="17" s="1"/>
  <c r="K114" i="17" a="1"/>
  <c r="K114" i="17" s="1"/>
  <c r="AJ126" i="17" s="1"/>
  <c r="N114" i="17" a="1"/>
  <c r="N114" i="17" s="1"/>
  <c r="M114" i="17" a="1"/>
  <c r="M114" i="17" s="1"/>
  <c r="AL126" i="17" s="1"/>
  <c r="L114" i="17" a="1"/>
  <c r="L114" i="17" s="1"/>
  <c r="AK126" i="17" s="1"/>
  <c r="J114" i="17" a="1"/>
  <c r="J114" i="17" s="1"/>
  <c r="AI126" i="17" s="1"/>
  <c r="E114" i="17" a="1"/>
  <c r="E114" i="17" s="1"/>
  <c r="I114" i="17" a="1"/>
  <c r="I114" i="17" s="1"/>
  <c r="AH126" i="17" s="1"/>
  <c r="J116" i="17" a="1"/>
  <c r="J116" i="17" s="1"/>
  <c r="I116" i="17" a="1"/>
  <c r="I116" i="17" s="1"/>
  <c r="N116" i="17" a="1"/>
  <c r="N116" i="17" s="1"/>
  <c r="AU116" i="17" s="1"/>
  <c r="L116" i="17" a="1"/>
  <c r="L116" i="17" s="1"/>
  <c r="H116" i="17" a="1"/>
  <c r="H116" i="17" s="1"/>
  <c r="E116" i="17" a="1"/>
  <c r="E116" i="17" s="1"/>
  <c r="AT116" i="17" s="1"/>
  <c r="G116" i="17" a="1"/>
  <c r="G116" i="17" s="1"/>
  <c r="F116" i="17" a="1"/>
  <c r="F116" i="17" s="1"/>
  <c r="K116" i="17" a="1"/>
  <c r="K116" i="17" s="1"/>
  <c r="M116" i="17" a="1"/>
  <c r="M116" i="17" s="1"/>
  <c r="J108" i="17" a="1"/>
  <c r="J108" i="17" s="1"/>
  <c r="M108" i="17" a="1"/>
  <c r="M108" i="17" s="1"/>
  <c r="L108" i="17" a="1"/>
  <c r="L108" i="17" s="1"/>
  <c r="E108" i="17" a="1"/>
  <c r="E108" i="17" s="1"/>
  <c r="AT108" i="17" s="1"/>
  <c r="F108" i="17" a="1"/>
  <c r="F108" i="17" s="1"/>
  <c r="I108" i="17" a="1"/>
  <c r="I108" i="17" s="1"/>
  <c r="H108" i="17" a="1"/>
  <c r="H108" i="17" s="1"/>
  <c r="N108" i="17" a="1"/>
  <c r="N108" i="17" s="1"/>
  <c r="AU108" i="17" s="1"/>
  <c r="K108" i="17" a="1"/>
  <c r="K108" i="17" s="1"/>
  <c r="G108" i="17" a="1"/>
  <c r="G108" i="17" s="1"/>
  <c r="L111" i="17" a="1"/>
  <c r="L111" i="17" s="1"/>
  <c r="AK123" i="17" s="1"/>
  <c r="H111" i="17" a="1"/>
  <c r="H111" i="17" s="1"/>
  <c r="AG123" i="17" s="1"/>
  <c r="E111" i="17" a="1"/>
  <c r="E111" i="17" s="1"/>
  <c r="G111" i="17" a="1"/>
  <c r="G111" i="17" s="1"/>
  <c r="AF123" i="17" s="1"/>
  <c r="N111" i="17" a="1"/>
  <c r="N111" i="17" s="1"/>
  <c r="K111" i="17" a="1"/>
  <c r="K111" i="17" s="1"/>
  <c r="AJ123" i="17" s="1"/>
  <c r="M111" i="17" a="1"/>
  <c r="M111" i="17" s="1"/>
  <c r="AL123" i="17" s="1"/>
  <c r="F111" i="17" a="1"/>
  <c r="F111" i="17" s="1"/>
  <c r="AE123" i="17" s="1"/>
  <c r="J111" i="17" a="1"/>
  <c r="J111" i="17" s="1"/>
  <c r="AI123" i="17" s="1"/>
  <c r="I111" i="17" a="1"/>
  <c r="I111" i="17" s="1"/>
  <c r="AH123" i="17" s="1"/>
  <c r="G117" i="17" a="1"/>
  <c r="G117" i="17" s="1"/>
  <c r="F117" i="17" a="1"/>
  <c r="F117" i="17" s="1"/>
  <c r="M117" i="17" a="1"/>
  <c r="M117" i="17" s="1"/>
  <c r="L117" i="17" a="1"/>
  <c r="L117" i="17" s="1"/>
  <c r="J117" i="17" a="1"/>
  <c r="J117" i="17" s="1"/>
  <c r="E117" i="17" a="1"/>
  <c r="E117" i="17" s="1"/>
  <c r="AT117" i="17" s="1"/>
  <c r="I117" i="17" a="1"/>
  <c r="I117" i="17" s="1"/>
  <c r="H117" i="17" a="1"/>
  <c r="H117" i="17" s="1"/>
  <c r="N117" i="17" a="1"/>
  <c r="N117" i="17" s="1"/>
  <c r="AU117" i="17" s="1"/>
  <c r="K117" i="17" a="1"/>
  <c r="K117" i="17" s="1"/>
  <c r="K109" i="17" a="1"/>
  <c r="K109" i="17" s="1"/>
  <c r="N109" i="17" a="1"/>
  <c r="N109" i="17" s="1"/>
  <c r="AU109" i="17" s="1"/>
  <c r="J109" i="17" a="1"/>
  <c r="J109" i="17" s="1"/>
  <c r="I109" i="17" a="1"/>
  <c r="I109" i="17" s="1"/>
  <c r="M109" i="17" a="1"/>
  <c r="M109" i="17" s="1"/>
  <c r="L109" i="17" a="1"/>
  <c r="L109" i="17" s="1"/>
  <c r="F109" i="17" a="1"/>
  <c r="F109" i="17" s="1"/>
  <c r="H109" i="17" a="1"/>
  <c r="H109" i="17" s="1"/>
  <c r="G109" i="17" a="1"/>
  <c r="G109" i="17" s="1"/>
  <c r="E109" i="17" a="1"/>
  <c r="E109" i="17" s="1"/>
  <c r="AT109" i="17" s="1"/>
  <c r="K113" i="17" a="1"/>
  <c r="K113" i="17" s="1"/>
  <c r="AJ125" i="17" s="1"/>
  <c r="G113" i="17" a="1"/>
  <c r="G113" i="17" s="1"/>
  <c r="AF125" i="17" s="1"/>
  <c r="N113" i="17" a="1"/>
  <c r="N113" i="17" s="1"/>
  <c r="H113" i="17" a="1"/>
  <c r="H113" i="17" s="1"/>
  <c r="AG125" i="17" s="1"/>
  <c r="F113" i="17" a="1"/>
  <c r="F113" i="17" s="1"/>
  <c r="AE125" i="17" s="1"/>
  <c r="J113" i="17" a="1"/>
  <c r="J113" i="17" s="1"/>
  <c r="AI125" i="17" s="1"/>
  <c r="I113" i="17" a="1"/>
  <c r="I113" i="17" s="1"/>
  <c r="AH125" i="17" s="1"/>
  <c r="M113" i="17" a="1"/>
  <c r="M113" i="17" s="1"/>
  <c r="AL125" i="17" s="1"/>
  <c r="L113" i="17" a="1"/>
  <c r="L113" i="17" s="1"/>
  <c r="AK125" i="17" s="1"/>
  <c r="E113" i="17" a="1"/>
  <c r="E113" i="17" s="1"/>
  <c r="L115" i="17" a="1"/>
  <c r="L115" i="17" s="1"/>
  <c r="AK127" i="17" s="1"/>
  <c r="E115" i="17" a="1"/>
  <c r="E115" i="17" s="1"/>
  <c r="M115" i="17" a="1"/>
  <c r="M115" i="17" s="1"/>
  <c r="AL127" i="17" s="1"/>
  <c r="H115" i="17" a="1"/>
  <c r="H115" i="17" s="1"/>
  <c r="AG127" i="17" s="1"/>
  <c r="N115" i="17" a="1"/>
  <c r="N115" i="17" s="1"/>
  <c r="K115" i="17" a="1"/>
  <c r="K115" i="17" s="1"/>
  <c r="AJ127" i="17" s="1"/>
  <c r="G115" i="17" a="1"/>
  <c r="G115" i="17" s="1"/>
  <c r="AF127" i="17" s="1"/>
  <c r="J115" i="17" a="1"/>
  <c r="J115" i="17" s="1"/>
  <c r="AI127" i="17" s="1"/>
  <c r="I115" i="17" a="1"/>
  <c r="I115" i="17" s="1"/>
  <c r="AH127" i="17" s="1"/>
  <c r="F115" i="17" a="1"/>
  <c r="F115" i="17" s="1"/>
  <c r="AE127" i="17" s="1"/>
  <c r="H110" i="17" a="1"/>
  <c r="H110" i="17" s="1"/>
  <c r="N110" i="17" a="1"/>
  <c r="N110" i="17" s="1"/>
  <c r="AU110" i="17" s="1"/>
  <c r="K110" i="17" a="1"/>
  <c r="K110" i="17" s="1"/>
  <c r="G110" i="17" a="1"/>
  <c r="G110" i="17" s="1"/>
  <c r="F110" i="17" a="1"/>
  <c r="F110" i="17" s="1"/>
  <c r="I110" i="17" a="1"/>
  <c r="I110" i="17" s="1"/>
  <c r="J110" i="17" a="1"/>
  <c r="J110" i="17" s="1"/>
  <c r="M110" i="17" a="1"/>
  <c r="M110" i="17" s="1"/>
  <c r="L110" i="17" a="1"/>
  <c r="L110" i="17" s="1"/>
  <c r="E110" i="17" a="1"/>
  <c r="E110" i="17" s="1"/>
  <c r="AT110" i="17" s="1"/>
  <c r="I107" i="17" a="1"/>
  <c r="I107" i="17" s="1"/>
  <c r="E107" i="17" a="1"/>
  <c r="E107" i="17" s="1"/>
  <c r="AT107" i="17" s="1"/>
  <c r="N107" i="17" a="1"/>
  <c r="N107" i="17" s="1"/>
  <c r="AU107" i="17" s="1"/>
  <c r="L107" i="17" a="1"/>
  <c r="L107" i="17" s="1"/>
  <c r="H107" i="17" a="1"/>
  <c r="H107" i="17" s="1"/>
  <c r="G107" i="17" a="1"/>
  <c r="G107" i="17" s="1"/>
  <c r="M107" i="17" a="1"/>
  <c r="M107" i="17" s="1"/>
  <c r="F107" i="17" a="1"/>
  <c r="F107" i="17" s="1"/>
  <c r="K107" i="17" a="1"/>
  <c r="K107" i="17" s="1"/>
  <c r="J107" i="17" a="1"/>
  <c r="J107" i="17" s="1"/>
  <c r="AQ119" i="14"/>
  <c r="BJ95" i="13"/>
  <c r="BJ92" i="13"/>
  <c r="BJ97" i="13"/>
  <c r="AM89" i="13"/>
  <c r="BJ93" i="13"/>
  <c r="BJ96" i="13"/>
  <c r="AM91" i="13"/>
  <c r="AY96" i="12"/>
  <c r="BF97" i="12"/>
  <c r="BS83" i="12"/>
  <c r="AZ96" i="12"/>
  <c r="BG97" i="12"/>
  <c r="BS88" i="12"/>
  <c r="BA96" i="12"/>
  <c r="BH97" i="12"/>
  <c r="BB96" i="12"/>
  <c r="BI97" i="12"/>
  <c r="AX96" i="12"/>
  <c r="BS80" i="12"/>
  <c r="BC96" i="12"/>
  <c r="BD96" i="12"/>
  <c r="BS85" i="12"/>
  <c r="BK97" i="12"/>
  <c r="BE96" i="12"/>
  <c r="AV97" i="12"/>
  <c r="AO124" i="16" s="1"/>
  <c r="BS79" i="12"/>
  <c r="BG96" i="12"/>
  <c r="AX97" i="12"/>
  <c r="BS89" i="12"/>
  <c r="BS81" i="12"/>
  <c r="BH96" i="12"/>
  <c r="AY97" i="12"/>
  <c r="BS87" i="12"/>
  <c r="BF96" i="12"/>
  <c r="AW97" i="12"/>
  <c r="BI96" i="12"/>
  <c r="AZ97" i="12"/>
  <c r="BE97" i="12"/>
  <c r="BA97" i="12"/>
  <c r="BS90" i="12"/>
  <c r="BS84" i="12"/>
  <c r="BK96" i="12"/>
  <c r="BB97" i="12"/>
  <c r="AV96" i="12"/>
  <c r="AO123" i="16" s="1"/>
  <c r="BC97" i="12"/>
  <c r="BS82" i="12"/>
  <c r="AW96" i="12"/>
  <c r="BD97" i="12"/>
  <c r="BS86" i="12"/>
  <c r="BJ92" i="12"/>
  <c r="BJ97" i="12"/>
  <c r="BJ95" i="12"/>
  <c r="BJ91" i="12"/>
  <c r="BJ93" i="12"/>
  <c r="AM91" i="12"/>
  <c r="BJ96" i="12"/>
  <c r="AZ96" i="11"/>
  <c r="BG97" i="11"/>
  <c r="BA96" i="11"/>
  <c r="BH97" i="11"/>
  <c r="BF97" i="11"/>
  <c r="BB96" i="11"/>
  <c r="BI97" i="11"/>
  <c r="AY96" i="11"/>
  <c r="BS80" i="11"/>
  <c r="BC96" i="11"/>
  <c r="BS88" i="11"/>
  <c r="BS83" i="11"/>
  <c r="BD96" i="11"/>
  <c r="BK97" i="11"/>
  <c r="BE96" i="11"/>
  <c r="AV97" i="11"/>
  <c r="AO124" i="15" s="1"/>
  <c r="BF96" i="11"/>
  <c r="AW97" i="11"/>
  <c r="AL91" i="11"/>
  <c r="BG96" i="11"/>
  <c r="AX97" i="11"/>
  <c r="BS93" i="11"/>
  <c r="BH96" i="11"/>
  <c r="AY97" i="11"/>
  <c r="BS90" i="11"/>
  <c r="AN91" i="11"/>
  <c r="BI96" i="11"/>
  <c r="AZ97" i="11"/>
  <c r="Y91" i="11"/>
  <c r="BA97" i="11"/>
  <c r="BK96" i="11"/>
  <c r="BB97" i="11"/>
  <c r="AV96" i="11"/>
  <c r="AO123" i="15" s="1"/>
  <c r="BC97" i="11"/>
  <c r="BS82" i="11"/>
  <c r="AW96" i="11"/>
  <c r="BD97" i="11"/>
  <c r="AX96" i="11"/>
  <c r="BE97" i="11"/>
  <c r="BJ92" i="11"/>
  <c r="BJ97" i="11"/>
  <c r="BJ91" i="11"/>
  <c r="BJ93" i="11"/>
  <c r="AM91" i="11"/>
  <c r="BJ96" i="11"/>
  <c r="AY96" i="10"/>
  <c r="BF97" i="10"/>
  <c r="BF96" i="10"/>
  <c r="BG96" i="10"/>
  <c r="BH96" i="10"/>
  <c r="AZ96" i="10"/>
  <c r="BG97" i="10"/>
  <c r="BS93" i="10"/>
  <c r="BA96" i="10"/>
  <c r="BH97" i="10"/>
  <c r="BS80" i="10"/>
  <c r="BB96" i="10"/>
  <c r="BI97" i="10"/>
  <c r="BS88" i="10"/>
  <c r="BC96" i="10"/>
  <c r="AY97" i="10"/>
  <c r="BD96" i="10"/>
  <c r="BK97" i="10"/>
  <c r="BE96" i="10"/>
  <c r="AV97" i="10"/>
  <c r="AO124" i="14" s="1"/>
  <c r="BS90" i="10"/>
  <c r="AW97" i="10"/>
  <c r="AX97" i="10"/>
  <c r="BI96" i="10"/>
  <c r="AZ97" i="10"/>
  <c r="BA97" i="10"/>
  <c r="BK96" i="10"/>
  <c r="BB97" i="10"/>
  <c r="BS82" i="10"/>
  <c r="AV96" i="10"/>
  <c r="AO123" i="14" s="1"/>
  <c r="BC97" i="10"/>
  <c r="AW96" i="10"/>
  <c r="BD97" i="10"/>
  <c r="AX96" i="10"/>
  <c r="BE97" i="10"/>
  <c r="BJ91" i="10"/>
  <c r="BJ95" i="10"/>
  <c r="BJ92" i="10"/>
  <c r="BJ97" i="10"/>
  <c r="AM90" i="10"/>
  <c r="BJ93" i="10"/>
  <c r="BJ96" i="10"/>
  <c r="BJ94" i="10"/>
  <c r="BI96" i="8"/>
  <c r="AZ97" i="8"/>
  <c r="BA97" i="8"/>
  <c r="BS82" i="8"/>
  <c r="BK96" i="8"/>
  <c r="BB97" i="8"/>
  <c r="AV94" i="8"/>
  <c r="AV96" i="8"/>
  <c r="AO123" i="5" s="1"/>
  <c r="BC97" i="8"/>
  <c r="AY97" i="8"/>
  <c r="AW96" i="8"/>
  <c r="BD97" i="8"/>
  <c r="AX96" i="8"/>
  <c r="BE97" i="8"/>
  <c r="BF97" i="8"/>
  <c r="AZ96" i="8"/>
  <c r="BG97" i="8"/>
  <c r="AY96" i="8"/>
  <c r="BS80" i="8"/>
  <c r="BA96" i="8"/>
  <c r="BH97" i="8"/>
  <c r="BS88" i="8"/>
  <c r="AM91" i="10"/>
  <c r="BH96" i="8"/>
  <c r="BS90" i="8"/>
  <c r="AV91" i="8"/>
  <c r="BC96" i="8"/>
  <c r="BD96" i="8"/>
  <c r="BS85" i="8"/>
  <c r="BK97" i="8"/>
  <c r="BB96" i="8"/>
  <c r="BE96" i="8"/>
  <c r="AV97" i="8"/>
  <c r="AO124" i="5" s="1"/>
  <c r="BI97" i="8"/>
  <c r="BF96" i="8"/>
  <c r="AW97" i="8"/>
  <c r="BG96" i="8"/>
  <c r="AX97" i="8"/>
  <c r="AM91" i="8"/>
  <c r="BJ97" i="8"/>
  <c r="BJ91" i="8"/>
  <c r="BJ94" i="8"/>
  <c r="BJ96" i="8"/>
  <c r="AZ97" i="6"/>
  <c r="BI96" i="6"/>
  <c r="BA97" i="6"/>
  <c r="BS81" i="6"/>
  <c r="BK96" i="6"/>
  <c r="BC97" i="6"/>
  <c r="BD97" i="6"/>
  <c r="AW96" i="6"/>
  <c r="BE97" i="6"/>
  <c r="AX96" i="6"/>
  <c r="BS84" i="6"/>
  <c r="BF97" i="6"/>
  <c r="BH96" i="6"/>
  <c r="BS87" i="6"/>
  <c r="AY96" i="6"/>
  <c r="BG97" i="6"/>
  <c r="BB97" i="6"/>
  <c r="BS82" i="6"/>
  <c r="AZ96" i="6"/>
  <c r="BH97" i="6"/>
  <c r="BS86" i="6"/>
  <c r="BB96" i="6"/>
  <c r="BS83" i="6"/>
  <c r="BC96" i="6"/>
  <c r="BK97" i="6"/>
  <c r="BA96" i="6"/>
  <c r="BS79" i="6"/>
  <c r="BD96" i="6"/>
  <c r="BI97" i="6"/>
  <c r="BE96" i="6"/>
  <c r="AW97" i="6"/>
  <c r="BS80" i="6"/>
  <c r="BF96" i="6"/>
  <c r="AX97" i="6"/>
  <c r="BG96" i="6"/>
  <c r="AY97" i="6"/>
  <c r="BS85" i="6"/>
  <c r="AV97" i="6"/>
  <c r="AO124" i="4" s="1"/>
  <c r="AV96" i="6"/>
  <c r="AO123" i="4" s="1"/>
  <c r="BJ96" i="6"/>
  <c r="BJ97" i="6"/>
  <c r="BS88" i="6"/>
  <c r="BS90" i="6"/>
  <c r="BS89" i="6"/>
  <c r="AX81" i="18" a="1"/>
  <c r="AC85" i="21" a="1"/>
  <c r="AQ84" i="18" a="1"/>
  <c r="BL88" i="21" a="1"/>
  <c r="BL90" i="21" a="1"/>
  <c r="AC85" i="18" a="1"/>
  <c r="AX84" i="18" a="1"/>
  <c r="AJ85" i="21" a="1"/>
  <c r="AX88" i="21" a="1"/>
  <c r="O83" i="21" a="1"/>
  <c r="BL87" i="18" a="1"/>
  <c r="AJ83" i="21" a="1"/>
  <c r="BE86" i="21" a="1"/>
  <c r="AJ88" i="18" a="1"/>
  <c r="AJ84" i="18" a="1"/>
  <c r="AQ79" i="18" a="1"/>
  <c r="BL82" i="21" a="1"/>
  <c r="AX80" i="18" a="1"/>
  <c r="V89" i="18" a="1"/>
  <c r="AX83" i="21" a="1"/>
  <c r="BE89" i="21" a="1"/>
  <c r="H82" i="18" a="1"/>
  <c r="BE81" i="18" a="1"/>
  <c r="O85" i="21" a="1"/>
  <c r="AQ85" i="21" a="1"/>
  <c r="H85" i="18" a="1"/>
  <c r="AC84" i="21" a="1"/>
  <c r="AX87" i="21" a="1"/>
  <c r="AX81" i="21" a="1"/>
  <c r="V90" i="18" a="1"/>
  <c r="H84" i="21" a="1"/>
  <c r="H79" i="21" a="1"/>
  <c r="BS90" i="21" a="1"/>
  <c r="AQ90" i="21" a="1"/>
  <c r="AX83" i="18" a="1"/>
  <c r="O84" i="21" a="1"/>
  <c r="AC82" i="18" a="1"/>
  <c r="O86" i="18" a="1"/>
  <c r="BE82" i="18" a="1"/>
  <c r="AC87" i="21" a="1"/>
  <c r="AX79" i="18" a="1"/>
  <c r="O80" i="18" a="1"/>
  <c r="V86" i="21" a="1"/>
  <c r="AQ81" i="18" a="1"/>
  <c r="V88" i="21" a="1"/>
  <c r="AC86" i="21" a="1"/>
  <c r="H82" i="21" a="1"/>
  <c r="H81" i="18" a="1"/>
  <c r="AJ80" i="18" a="1"/>
  <c r="AJ87" i="21" a="1"/>
  <c r="V87" i="21" a="1"/>
  <c r="BL83" i="18" a="1"/>
  <c r="BE88" i="21" a="1"/>
  <c r="V86" i="18" a="1"/>
  <c r="AJ90" i="21" a="1"/>
  <c r="AC83" i="18" a="1"/>
  <c r="BS81" i="18" a="1"/>
  <c r="O81" i="21" a="1"/>
  <c r="AC89" i="21" a="1"/>
  <c r="AJ86" i="18" a="1"/>
  <c r="BS81" i="21" a="1"/>
  <c r="V82" i="18" a="1"/>
  <c r="AC88" i="18" a="1"/>
  <c r="V89" i="21" a="1"/>
  <c r="H83" i="18" a="1"/>
  <c r="O89" i="21" a="1"/>
  <c r="AC79" i="18" a="1"/>
  <c r="BL80" i="18" a="1"/>
  <c r="O81" i="18" a="1"/>
  <c r="AQ89" i="21" a="1"/>
  <c r="AJ79" i="21" a="1"/>
  <c r="O82" i="18" a="1"/>
  <c r="BL85" i="18" a="1"/>
  <c r="O90" i="18" a="1"/>
  <c r="AQ90" i="18" a="1"/>
  <c r="H90" i="18" a="1"/>
  <c r="H85" i="21" a="1"/>
  <c r="AC89" i="18" a="1"/>
  <c r="BS86" i="18" a="1"/>
  <c r="BS82" i="21" a="1"/>
  <c r="AQ82" i="21" a="1"/>
  <c r="BE80" i="21" a="1"/>
  <c r="H90" i="21" a="1"/>
  <c r="AC82" i="21" a="1"/>
  <c r="AX89" i="21" a="1"/>
  <c r="H80" i="21" a="1"/>
  <c r="AQ89" i="18" a="1"/>
  <c r="AX86" i="21" a="1"/>
  <c r="AJ81" i="21" a="1"/>
  <c r="AQ86" i="21" a="1"/>
  <c r="AC81" i="18" a="1"/>
  <c r="BS79" i="21" a="1"/>
  <c r="AC84" i="18" a="1"/>
  <c r="AX82" i="21" a="1"/>
  <c r="AQ83" i="21" a="1"/>
  <c r="AC80" i="18" a="1"/>
  <c r="AJ82" i="21" a="1"/>
  <c r="AJ89" i="18" a="1"/>
  <c r="BE87" i="21" a="1"/>
  <c r="AX88" i="18" a="1"/>
  <c r="BL81" i="21" a="1"/>
  <c r="BS82" i="18" a="1"/>
  <c r="AJ87" i="18" a="1"/>
  <c r="BE86" i="18" a="1"/>
  <c r="H84" i="18" a="1"/>
  <c r="BL86" i="21" a="1"/>
  <c r="AJ86" i="21" a="1"/>
  <c r="AJ82" i="18" a="1"/>
  <c r="AJ90" i="18" a="1"/>
  <c r="AC79" i="21" a="1"/>
  <c r="BE85" i="21" a="1"/>
  <c r="BE82" i="21" a="1"/>
  <c r="BS83" i="21" a="1"/>
  <c r="BS89" i="21" a="1"/>
  <c r="BL80" i="21" a="1"/>
  <c r="BS89" i="18" a="1"/>
  <c r="BE79" i="18" a="1"/>
  <c r="BS86" i="21" a="1"/>
  <c r="BE85" i="18" a="1"/>
  <c r="AQ83" i="18" a="1"/>
  <c r="BL87" i="21" a="1"/>
  <c r="H81" i="21" a="1"/>
  <c r="BL79" i="21" a="1"/>
  <c r="V80" i="18" a="1"/>
  <c r="V84" i="21" a="1"/>
  <c r="AX82" i="18" a="1"/>
  <c r="AQ80" i="21" a="1"/>
  <c r="BS80" i="18" a="1"/>
  <c r="BE84" i="21" a="1"/>
  <c r="O86" i="21" a="1"/>
  <c r="AQ87" i="18" a="1"/>
  <c r="AC90" i="21" a="1"/>
  <c r="AQ81" i="21" a="1"/>
  <c r="V88" i="18" a="1"/>
  <c r="BL82" i="18" a="1"/>
  <c r="AQ84" i="21" a="1"/>
  <c r="BL89" i="21" a="1"/>
  <c r="AX87" i="18" a="1"/>
  <c r="V82" i="21" a="1"/>
  <c r="BL79" i="18" a="1"/>
  <c r="BE81" i="21" a="1"/>
  <c r="O88" i="18" a="1"/>
  <c r="AC87" i="18" a="1"/>
  <c r="BL85" i="21" a="1"/>
  <c r="V79" i="18" a="1"/>
  <c r="AC83" i="21" a="1"/>
  <c r="V84" i="18" a="1"/>
  <c r="H87" i="21" a="1"/>
  <c r="O84" i="18" a="1"/>
  <c r="AX84" i="21" a="1"/>
  <c r="BS90" i="18" a="1"/>
  <c r="BS83" i="18" a="1"/>
  <c r="BS79" i="18" a="1"/>
  <c r="BE88" i="18" a="1"/>
  <c r="AX80" i="21" a="1"/>
  <c r="V85" i="21" a="1"/>
  <c r="BE79" i="21" a="1"/>
  <c r="AJ79" i="18" a="1"/>
  <c r="AJ80" i="21" a="1"/>
  <c r="AC80" i="21" a="1"/>
  <c r="BE80" i="18" a="1"/>
  <c r="AQ88" i="18" a="1"/>
  <c r="BL86" i="18" a="1"/>
  <c r="AJ89" i="21" a="1"/>
  <c r="V87" i="18" a="1"/>
  <c r="V90" i="21" a="1"/>
  <c r="BE90" i="18" a="1"/>
  <c r="BL90" i="18" a="1"/>
  <c r="H86" i="21" a="1"/>
  <c r="BS80" i="21" a="1"/>
  <c r="AC86" i="18" a="1"/>
  <c r="O79" i="21" a="1"/>
  <c r="V83" i="21" a="1"/>
  <c r="BS87" i="21" a="1"/>
  <c r="H89" i="18" a="1"/>
  <c r="AJ85" i="18" a="1"/>
  <c r="AX90" i="21" a="1"/>
  <c r="AQ88" i="21" a="1"/>
  <c r="H88" i="21" a="1"/>
  <c r="AX89" i="18" a="1"/>
  <c r="BL84" i="18" a="1"/>
  <c r="O83" i="18" a="1"/>
  <c r="H87" i="18" a="1"/>
  <c r="AX79" i="21" a="1"/>
  <c r="AX85" i="21" a="1"/>
  <c r="V81" i="21" a="1"/>
  <c r="AJ81" i="18" a="1"/>
  <c r="H83" i="21" a="1"/>
  <c r="H86" i="18" a="1"/>
  <c r="BS84" i="21" a="1"/>
  <c r="O88" i="21" a="1"/>
  <c r="V83" i="18" a="1"/>
  <c r="AQ80" i="18" a="1"/>
  <c r="O87" i="21" a="1"/>
  <c r="BS88" i="21" a="1"/>
  <c r="H89" i="21" a="1"/>
  <c r="BE84" i="18" a="1"/>
  <c r="H80" i="18" a="1"/>
  <c r="AQ86" i="18" a="1"/>
  <c r="O89" i="18" a="1"/>
  <c r="V80" i="21" a="1"/>
  <c r="H88" i="18" a="1"/>
  <c r="O85" i="18" a="1"/>
  <c r="BE87" i="18" a="1"/>
  <c r="AQ85" i="18" a="1"/>
  <c r="AX85" i="18" a="1"/>
  <c r="O79" i="18" a="1"/>
  <c r="AQ87" i="21" a="1"/>
  <c r="BS87" i="18" a="1"/>
  <c r="AQ82" i="18" a="1"/>
  <c r="V85" i="18" a="1"/>
  <c r="BL88" i="18" a="1"/>
  <c r="AC88" i="21" a="1"/>
  <c r="BS84" i="18" a="1"/>
  <c r="BE90" i="21" a="1"/>
  <c r="O90" i="21" a="1"/>
  <c r="BL81" i="18" a="1"/>
  <c r="BS88" i="18" a="1"/>
  <c r="AX90" i="18" a="1"/>
  <c r="BL89" i="18" a="1"/>
  <c r="AJ84" i="21" a="1"/>
  <c r="O80" i="21" a="1"/>
  <c r="AC81" i="21" a="1"/>
  <c r="BE83" i="21" a="1"/>
  <c r="AC90" i="18" a="1"/>
  <c r="H79" i="18" a="1"/>
  <c r="V79" i="21" a="1"/>
  <c r="AQ79" i="21" a="1"/>
  <c r="BE83" i="18" a="1"/>
  <c r="BS85" i="21" a="1"/>
  <c r="AJ83" i="18" a="1"/>
  <c r="AJ88" i="21" a="1"/>
  <c r="BL84" i="21" a="1"/>
  <c r="V81" i="18" a="1"/>
  <c r="O82" i="21" a="1"/>
  <c r="O87" i="18" a="1"/>
  <c r="AX86" i="18" a="1"/>
  <c r="BL83" i="21" a="1"/>
  <c r="BE89" i="18" a="1"/>
  <c r="BS85" i="18" a="1"/>
  <c r="AM125" i="17" l="1"/>
  <c r="AU113" i="17"/>
  <c r="AM124" i="17"/>
  <c r="AR124" i="17" s="1"/>
  <c r="AU112" i="17"/>
  <c r="AU115" i="17"/>
  <c r="AM127" i="17"/>
  <c r="AD124" i="17"/>
  <c r="AT112" i="17"/>
  <c r="AT114" i="17"/>
  <c r="AD126" i="17"/>
  <c r="AT115" i="17"/>
  <c r="AD127" i="17"/>
  <c r="AD123" i="17"/>
  <c r="AH95" i="20" s="1"/>
  <c r="AT111" i="17"/>
  <c r="AD125" i="17"/>
  <c r="AH97" i="20" s="1"/>
  <c r="AT113" i="17"/>
  <c r="AU114" i="17"/>
  <c r="AM126" i="17"/>
  <c r="AM123" i="17"/>
  <c r="AU111" i="17"/>
  <c r="AG97" i="20"/>
  <c r="AI97" i="20"/>
  <c r="AI95" i="20"/>
  <c r="AG95" i="20"/>
  <c r="AI96" i="20"/>
  <c r="BE91" i="35"/>
  <c r="BB91" i="35"/>
  <c r="AH96" i="20"/>
  <c r="AR123" i="17"/>
  <c r="CC86" i="12"/>
  <c r="CE79" i="13"/>
  <c r="BT82" i="8"/>
  <c r="CA83" i="12"/>
  <c r="BZ85" i="12"/>
  <c r="CC79" i="13"/>
  <c r="BY85" i="12"/>
  <c r="BY86" i="8"/>
  <c r="CB79" i="13"/>
  <c r="BU79" i="13"/>
  <c r="BV82" i="8"/>
  <c r="BV85" i="12"/>
  <c r="BX79" i="13"/>
  <c r="BT82" i="10"/>
  <c r="BZ80" i="11"/>
  <c r="CA80" i="11"/>
  <c r="BY86" i="10"/>
  <c r="CB87" i="8"/>
  <c r="CC83" i="10"/>
  <c r="BT87" i="10"/>
  <c r="BW85" i="11"/>
  <c r="BW80" i="11"/>
  <c r="BZ84" i="11"/>
  <c r="CB84" i="12"/>
  <c r="BV89" i="12"/>
  <c r="BV84" i="12"/>
  <c r="BY81" i="8"/>
  <c r="BV89" i="11"/>
  <c r="BV87" i="12"/>
  <c r="BX85" i="12"/>
  <c r="CD82" i="12"/>
  <c r="BT81" i="11"/>
  <c r="CF83" i="13"/>
  <c r="CB80" i="12"/>
  <c r="CF89" i="13"/>
  <c r="CC87" i="11"/>
  <c r="BW81" i="8"/>
  <c r="BY85" i="8"/>
  <c r="BX85" i="8"/>
  <c r="BW85" i="10"/>
  <c r="BY82" i="10"/>
  <c r="CA81" i="10"/>
  <c r="BU86" i="10"/>
  <c r="BT86" i="10"/>
  <c r="BY88" i="11"/>
  <c r="CA86" i="11"/>
  <c r="CB87" i="11"/>
  <c r="CA84" i="11"/>
  <c r="BW84" i="11"/>
  <c r="CE84" i="12"/>
  <c r="BV80" i="12"/>
  <c r="BU88" i="12"/>
  <c r="CB87" i="12"/>
  <c r="BZ87" i="12"/>
  <c r="BT82" i="12"/>
  <c r="BV80" i="10"/>
  <c r="BY83" i="8"/>
  <c r="BW81" i="10"/>
  <c r="CE86" i="10"/>
  <c r="CD85" i="10"/>
  <c r="CC85" i="10"/>
  <c r="BX81" i="11"/>
  <c r="BZ88" i="11"/>
  <c r="BT85" i="11"/>
  <c r="BZ86" i="11"/>
  <c r="BW81" i="12"/>
  <c r="CA87" i="12"/>
  <c r="CF80" i="13"/>
  <c r="BW82" i="10"/>
  <c r="CD85" i="11"/>
  <c r="BT85" i="8"/>
  <c r="BU83" i="8"/>
  <c r="CD82" i="11"/>
  <c r="CC84" i="11"/>
  <c r="BU82" i="11"/>
  <c r="BX80" i="12"/>
  <c r="BU81" i="11"/>
  <c r="BT87" i="12"/>
  <c r="BZ86" i="8"/>
  <c r="CE86" i="8"/>
  <c r="CD86" i="10"/>
  <c r="CB82" i="12"/>
  <c r="BX89" i="12"/>
  <c r="BW79" i="13"/>
  <c r="BV85" i="8"/>
  <c r="CE82" i="10"/>
  <c r="CD81" i="10"/>
  <c r="BX85" i="11"/>
  <c r="BT82" i="11"/>
  <c r="CB84" i="11"/>
  <c r="BY82" i="11"/>
  <c r="CE80" i="11"/>
  <c r="CE88" i="12"/>
  <c r="BT81" i="12"/>
  <c r="BW84" i="12"/>
  <c r="CA81" i="6"/>
  <c r="BW89" i="8"/>
  <c r="BT88" i="11"/>
  <c r="CD88" i="12"/>
  <c r="CA79" i="13"/>
  <c r="BY84" i="11"/>
  <c r="CC80" i="11"/>
  <c r="CF91" i="13"/>
  <c r="CF86" i="13"/>
  <c r="CE81" i="12"/>
  <c r="BX88" i="12"/>
  <c r="CC81" i="12"/>
  <c r="BV79" i="13"/>
  <c r="CF90" i="13"/>
  <c r="CF84" i="13"/>
  <c r="BU80" i="11"/>
  <c r="CE86" i="11"/>
  <c r="BT84" i="12"/>
  <c r="BT80" i="12"/>
  <c r="CA81" i="12"/>
  <c r="CE80" i="12"/>
  <c r="BY81" i="12"/>
  <c r="CF85" i="13"/>
  <c r="BY88" i="12"/>
  <c r="CF81" i="13"/>
  <c r="CF88" i="13"/>
  <c r="BZ79" i="13"/>
  <c r="CF82" i="13"/>
  <c r="BV81" i="11"/>
  <c r="CD81" i="12"/>
  <c r="BU84" i="12"/>
  <c r="CF87" i="13"/>
  <c r="BT84" i="10"/>
  <c r="CC87" i="10"/>
  <c r="BZ84" i="10"/>
  <c r="CE88" i="10"/>
  <c r="BU84" i="11"/>
  <c r="CD86" i="11"/>
  <c r="BU88" i="11"/>
  <c r="BY86" i="11"/>
  <c r="BX86" i="11"/>
  <c r="BU86" i="11"/>
  <c r="CC89" i="12"/>
  <c r="BY83" i="12"/>
  <c r="BW89" i="12"/>
  <c r="CC85" i="12"/>
  <c r="BT79" i="13"/>
  <c r="CD79" i="13"/>
  <c r="BY79" i="13"/>
  <c r="D105" i="17"/>
  <c r="AS105" i="17" s="1"/>
  <c r="BS78" i="13"/>
  <c r="BY90" i="12"/>
  <c r="BY91" i="12"/>
  <c r="BU90" i="12"/>
  <c r="BU91" i="12"/>
  <c r="CE82" i="12"/>
  <c r="CC82" i="12"/>
  <c r="CD85" i="12"/>
  <c r="CD83" i="12"/>
  <c r="BU89" i="12"/>
  <c r="BZ84" i="12"/>
  <c r="CE85" i="12"/>
  <c r="CB80" i="10"/>
  <c r="BY80" i="10"/>
  <c r="BT80" i="10"/>
  <c r="BU82" i="10"/>
  <c r="BV88" i="11"/>
  <c r="CB89" i="11"/>
  <c r="BW87" i="12"/>
  <c r="BV81" i="12"/>
  <c r="BU81" i="12"/>
  <c r="CD90" i="12"/>
  <c r="CD91" i="12"/>
  <c r="BV88" i="12"/>
  <c r="BU83" i="12"/>
  <c r="BT83" i="12"/>
  <c r="BX84" i="12"/>
  <c r="BW86" i="12"/>
  <c r="CB89" i="12"/>
  <c r="BY84" i="12"/>
  <c r="CE82" i="11"/>
  <c r="CA82" i="11"/>
  <c r="CA80" i="12"/>
  <c r="BZ80" i="12"/>
  <c r="CA86" i="12"/>
  <c r="BW80" i="12"/>
  <c r="CD87" i="12"/>
  <c r="BX82" i="12"/>
  <c r="BW82" i="12"/>
  <c r="CC85" i="11"/>
  <c r="BX86" i="12"/>
  <c r="BZ82" i="11"/>
  <c r="BW83" i="12"/>
  <c r="BT85" i="12"/>
  <c r="BY86" i="12"/>
  <c r="CB81" i="12"/>
  <c r="BV82" i="12"/>
  <c r="BU82" i="12"/>
  <c r="CB83" i="12"/>
  <c r="CC87" i="12"/>
  <c r="CE81" i="10"/>
  <c r="BX89" i="11"/>
  <c r="BY80" i="11"/>
  <c r="BT80" i="11"/>
  <c r="CA85" i="12"/>
  <c r="BY80" i="12"/>
  <c r="CC84" i="12"/>
  <c r="CE90" i="12"/>
  <c r="CE91" i="12"/>
  <c r="BZ81" i="12"/>
  <c r="BZ82" i="12"/>
  <c r="CB85" i="12"/>
  <c r="CE86" i="12"/>
  <c r="CC83" i="12"/>
  <c r="CE83" i="12"/>
  <c r="CC80" i="12"/>
  <c r="BU80" i="12"/>
  <c r="CC90" i="12"/>
  <c r="CC91" i="12"/>
  <c r="CA84" i="12"/>
  <c r="BV90" i="12"/>
  <c r="BV91" i="12"/>
  <c r="BX87" i="12"/>
  <c r="BZ83" i="12"/>
  <c r="CA82" i="12"/>
  <c r="CA88" i="12"/>
  <c r="BT89" i="12"/>
  <c r="BV83" i="12"/>
  <c r="BW90" i="12"/>
  <c r="BW91" i="12"/>
  <c r="CA90" i="12"/>
  <c r="CA91" i="12"/>
  <c r="CB81" i="11"/>
  <c r="BX83" i="12"/>
  <c r="CE89" i="11"/>
  <c r="CD89" i="12"/>
  <c r="BZ88" i="12"/>
  <c r="CB86" i="12"/>
  <c r="BW88" i="12"/>
  <c r="BY82" i="12"/>
  <c r="CA89" i="12"/>
  <c r="CD80" i="12"/>
  <c r="BZ89" i="12"/>
  <c r="BT88" i="12"/>
  <c r="CB90" i="12"/>
  <c r="CB91" i="12"/>
  <c r="CC88" i="12"/>
  <c r="CE89" i="12"/>
  <c r="CD86" i="12"/>
  <c r="BU85" i="12"/>
  <c r="CE87" i="12"/>
  <c r="BX90" i="12"/>
  <c r="BX91" i="12"/>
  <c r="BY87" i="12"/>
  <c r="BU86" i="12"/>
  <c r="CC81" i="11"/>
  <c r="BV86" i="12"/>
  <c r="BT90" i="12"/>
  <c r="BT91" i="12"/>
  <c r="BU87" i="12"/>
  <c r="CB88" i="12"/>
  <c r="BW85" i="12"/>
  <c r="CD84" i="12"/>
  <c r="BZ86" i="12"/>
  <c r="BX81" i="12"/>
  <c r="BZ90" i="12"/>
  <c r="BZ91" i="12"/>
  <c r="BY89" i="12"/>
  <c r="BT86" i="12"/>
  <c r="AA91" i="11"/>
  <c r="BU90" i="11"/>
  <c r="BU91" i="11"/>
  <c r="BW81" i="11"/>
  <c r="BU83" i="11"/>
  <c r="CB85" i="10"/>
  <c r="CA80" i="10"/>
  <c r="AE91" i="11"/>
  <c r="BY90" i="11"/>
  <c r="BY91" i="11"/>
  <c r="BW89" i="11"/>
  <c r="CC83" i="11"/>
  <c r="CD87" i="11"/>
  <c r="BW83" i="11"/>
  <c r="BX87" i="11"/>
  <c r="CB80" i="11"/>
  <c r="BX82" i="11"/>
  <c r="AG91" i="11"/>
  <c r="CA90" i="11"/>
  <c r="CA91" i="11"/>
  <c r="CB83" i="11"/>
  <c r="BX83" i="11"/>
  <c r="BX80" i="8"/>
  <c r="BZ80" i="10"/>
  <c r="AC91" i="11"/>
  <c r="BW90" i="11"/>
  <c r="BW91" i="11"/>
  <c r="CA88" i="11"/>
  <c r="CB86" i="11"/>
  <c r="BV86" i="11"/>
  <c r="BU89" i="11"/>
  <c r="BV83" i="11"/>
  <c r="BY85" i="11"/>
  <c r="CD81" i="11"/>
  <c r="BW88" i="11"/>
  <c r="BU85" i="11"/>
  <c r="CA81" i="11"/>
  <c r="CE85" i="11"/>
  <c r="BU81" i="10"/>
  <c r="AD91" i="11"/>
  <c r="BX90" i="11"/>
  <c r="BX91" i="11"/>
  <c r="CB88" i="11"/>
  <c r="CE87" i="11"/>
  <c r="CD84" i="11"/>
  <c r="CD88" i="11"/>
  <c r="BZ81" i="11"/>
  <c r="BX84" i="11"/>
  <c r="CA83" i="11"/>
  <c r="BY89" i="11"/>
  <c r="BT87" i="11"/>
  <c r="BZ85" i="11"/>
  <c r="BV80" i="11"/>
  <c r="CC86" i="11"/>
  <c r="BY83" i="11"/>
  <c r="CE81" i="11"/>
  <c r="BY81" i="11"/>
  <c r="BV87" i="11"/>
  <c r="BV84" i="11"/>
  <c r="BV82" i="11"/>
  <c r="BT83" i="11"/>
  <c r="AB91" i="11"/>
  <c r="BV90" i="11"/>
  <c r="BV91" i="11"/>
  <c r="CC88" i="11"/>
  <c r="BV85" i="11"/>
  <c r="CB82" i="11"/>
  <c r="AJ91" i="11"/>
  <c r="CD90" i="11"/>
  <c r="CD91" i="11"/>
  <c r="AI91" i="11"/>
  <c r="CC90" i="11"/>
  <c r="CC91" i="11"/>
  <c r="AH91" i="11"/>
  <c r="CB90" i="11"/>
  <c r="CB91" i="11"/>
  <c r="AF91" i="11"/>
  <c r="BZ90" i="11"/>
  <c r="BZ91" i="11"/>
  <c r="BT90" i="11"/>
  <c r="BT91" i="11"/>
  <c r="BU87" i="11"/>
  <c r="CA85" i="11"/>
  <c r="CD83" i="11"/>
  <c r="BX80" i="11"/>
  <c r="CE84" i="11"/>
  <c r="BZ89" i="11"/>
  <c r="CD89" i="11"/>
  <c r="CC89" i="11"/>
  <c r="CA89" i="11"/>
  <c r="BW82" i="11"/>
  <c r="BT84" i="11"/>
  <c r="BT89" i="11"/>
  <c r="BZ83" i="11"/>
  <c r="AK91" i="11"/>
  <c r="CE90" i="11"/>
  <c r="CE91" i="11"/>
  <c r="BY87" i="11"/>
  <c r="CE88" i="11"/>
  <c r="CD80" i="11"/>
  <c r="CB85" i="11"/>
  <c r="CE83" i="11"/>
  <c r="BT86" i="11"/>
  <c r="BX88" i="11"/>
  <c r="CC82" i="11"/>
  <c r="CA87" i="11"/>
  <c r="BZ87" i="11"/>
  <c r="BW86" i="11"/>
  <c r="BW87" i="11"/>
  <c r="BV81" i="10"/>
  <c r="CA84" i="10"/>
  <c r="BY89" i="10"/>
  <c r="BY90" i="10"/>
  <c r="CC80" i="10"/>
  <c r="CA88" i="10"/>
  <c r="BX85" i="10"/>
  <c r="BY83" i="10"/>
  <c r="BZ87" i="10"/>
  <c r="BZ82" i="10"/>
  <c r="BU89" i="10"/>
  <c r="BU90" i="10"/>
  <c r="BW84" i="10"/>
  <c r="BV84" i="10"/>
  <c r="CB89" i="10"/>
  <c r="CB90" i="10"/>
  <c r="BT85" i="10"/>
  <c r="BY85" i="10"/>
  <c r="BT81" i="10"/>
  <c r="BV87" i="10"/>
  <c r="BV89" i="10"/>
  <c r="BV90" i="10"/>
  <c r="BZ81" i="10"/>
  <c r="BY81" i="10"/>
  <c r="CC89" i="10"/>
  <c r="CC90" i="10"/>
  <c r="BU84" i="10"/>
  <c r="CD82" i="10"/>
  <c r="CE89" i="10"/>
  <c r="CE90" i="10"/>
  <c r="BU88" i="10"/>
  <c r="CC81" i="10"/>
  <c r="BW86" i="10"/>
  <c r="BU87" i="10"/>
  <c r="CE80" i="10"/>
  <c r="CD87" i="10"/>
  <c r="BV82" i="10"/>
  <c r="CD83" i="10"/>
  <c r="BV83" i="10"/>
  <c r="CA83" i="10"/>
  <c r="BY87" i="10"/>
  <c r="BV86" i="10"/>
  <c r="CA89" i="10"/>
  <c r="CA90" i="10"/>
  <c r="BZ86" i="10"/>
  <c r="BY84" i="10"/>
  <c r="CE85" i="10"/>
  <c r="CC86" i="10"/>
  <c r="BX81" i="10"/>
  <c r="CB88" i="10"/>
  <c r="BX88" i="10"/>
  <c r="BW88" i="10"/>
  <c r="BV85" i="10"/>
  <c r="BX84" i="10"/>
  <c r="CE84" i="10"/>
  <c r="CD80" i="10"/>
  <c r="BZ88" i="10"/>
  <c r="CA82" i="10"/>
  <c r="BX83" i="10"/>
  <c r="BZ89" i="10"/>
  <c r="BZ90" i="10"/>
  <c r="BZ85" i="10"/>
  <c r="CC82" i="10"/>
  <c r="CB87" i="10"/>
  <c r="CA87" i="10"/>
  <c r="CB84" i="10"/>
  <c r="BT89" i="10"/>
  <c r="BT90" i="10"/>
  <c r="BX82" i="10"/>
  <c r="BX80" i="10"/>
  <c r="CE87" i="10"/>
  <c r="CE83" i="10"/>
  <c r="CC88" i="10"/>
  <c r="BW80" i="10"/>
  <c r="BW83" i="10"/>
  <c r="CB86" i="10"/>
  <c r="CB81" i="10"/>
  <c r="BU80" i="10"/>
  <c r="CD84" i="10"/>
  <c r="CB82" i="10"/>
  <c r="BV88" i="10"/>
  <c r="BZ83" i="10"/>
  <c r="BU83" i="10"/>
  <c r="CB83" i="10"/>
  <c r="CD89" i="10"/>
  <c r="CD90" i="10"/>
  <c r="BU85" i="10"/>
  <c r="BT88" i="10"/>
  <c r="BW87" i="10"/>
  <c r="CC84" i="10"/>
  <c r="BT83" i="10"/>
  <c r="CD88" i="10"/>
  <c r="CA85" i="10"/>
  <c r="BY88" i="10"/>
  <c r="CA86" i="10"/>
  <c r="BX87" i="10"/>
  <c r="BX86" i="10"/>
  <c r="BW89" i="10"/>
  <c r="BW90" i="10"/>
  <c r="BX89" i="10"/>
  <c r="BX90" i="10"/>
  <c r="BX87" i="8"/>
  <c r="BX81" i="6"/>
  <c r="CD80" i="8"/>
  <c r="BZ83" i="8"/>
  <c r="BW87" i="8"/>
  <c r="CA83" i="8"/>
  <c r="CB88" i="6"/>
  <c r="BU88" i="8"/>
  <c r="BU85" i="8"/>
  <c r="CA84" i="8"/>
  <c r="BT87" i="8"/>
  <c r="CD85" i="8"/>
  <c r="BT81" i="8"/>
  <c r="BZ80" i="8"/>
  <c r="CB84" i="8"/>
  <c r="CE84" i="8"/>
  <c r="CD84" i="8"/>
  <c r="CC84" i="8"/>
  <c r="BW83" i="8"/>
  <c r="CE81" i="8"/>
  <c r="CE83" i="8"/>
  <c r="BT80" i="8"/>
  <c r="CB88" i="8"/>
  <c r="BT89" i="8"/>
  <c r="BX81" i="8"/>
  <c r="BY80" i="8"/>
  <c r="BX84" i="8"/>
  <c r="CC88" i="8"/>
  <c r="CE80" i="8"/>
  <c r="BV87" i="8"/>
  <c r="CC81" i="8"/>
  <c r="BY89" i="8"/>
  <c r="BZ85" i="8"/>
  <c r="CA81" i="8"/>
  <c r="CD87" i="8"/>
  <c r="CB80" i="8"/>
  <c r="BZ88" i="8"/>
  <c r="CB81" i="8"/>
  <c r="BV90" i="8"/>
  <c r="BV91" i="8"/>
  <c r="BU87" i="8"/>
  <c r="BT88" i="8"/>
  <c r="CC83" i="8"/>
  <c r="CA87" i="8"/>
  <c r="CB82" i="8"/>
  <c r="BT83" i="8"/>
  <c r="BX86" i="8"/>
  <c r="BV89" i="8"/>
  <c r="BW84" i="8"/>
  <c r="CA80" i="8"/>
  <c r="BV83" i="8"/>
  <c r="CA82" i="8"/>
  <c r="BZ84" i="8"/>
  <c r="CB85" i="8"/>
  <c r="CB90" i="8"/>
  <c r="CB91" i="8"/>
  <c r="CA90" i="8"/>
  <c r="CA91" i="8"/>
  <c r="BX90" i="8"/>
  <c r="BX91" i="8"/>
  <c r="CD82" i="8"/>
  <c r="CC82" i="8"/>
  <c r="BV80" i="8"/>
  <c r="CD81" i="8"/>
  <c r="BW82" i="8"/>
  <c r="BU84" i="8"/>
  <c r="CA89" i="8"/>
  <c r="CB89" i="8"/>
  <c r="CE89" i="8"/>
  <c r="BY87" i="8"/>
  <c r="CD90" i="8"/>
  <c r="CD91" i="8"/>
  <c r="BU80" i="8"/>
  <c r="BV86" i="8"/>
  <c r="BZ81" i="8"/>
  <c r="BX83" i="8"/>
  <c r="BW88" i="8"/>
  <c r="BX88" i="8"/>
  <c r="CA88" i="8"/>
  <c r="CE82" i="8"/>
  <c r="BW80" i="8"/>
  <c r="BY84" i="8"/>
  <c r="CE85" i="8"/>
  <c r="CC90" i="8"/>
  <c r="CC91" i="8"/>
  <c r="CC87" i="8"/>
  <c r="BY82" i="8"/>
  <c r="BZ82" i="8"/>
  <c r="BT86" i="8"/>
  <c r="BZ89" i="8"/>
  <c r="BY90" i="8"/>
  <c r="BY91" i="8"/>
  <c r="BU86" i="8"/>
  <c r="BU82" i="8"/>
  <c r="BX82" i="8"/>
  <c r="CC85" i="8"/>
  <c r="BV88" i="8"/>
  <c r="BU81" i="8"/>
  <c r="CD89" i="8"/>
  <c r="CE87" i="8"/>
  <c r="BU90" i="8"/>
  <c r="BU91" i="8"/>
  <c r="BW86" i="8"/>
  <c r="CB83" i="8"/>
  <c r="BT90" i="8"/>
  <c r="BT91" i="8"/>
  <c r="CD83" i="8"/>
  <c r="BZ90" i="8"/>
  <c r="BZ91" i="8"/>
  <c r="BZ87" i="8"/>
  <c r="CA86" i="8"/>
  <c r="CC86" i="8"/>
  <c r="CD88" i="8"/>
  <c r="CE90" i="8"/>
  <c r="CE91" i="8"/>
  <c r="CA85" i="8"/>
  <c r="BV81" i="8"/>
  <c r="CC89" i="8"/>
  <c r="CD86" i="8"/>
  <c r="CB86" i="8"/>
  <c r="BW90" i="8"/>
  <c r="BW91" i="8"/>
  <c r="CE88" i="8"/>
  <c r="BU89" i="8"/>
  <c r="BV84" i="8"/>
  <c r="BX89" i="8"/>
  <c r="BT84" i="8"/>
  <c r="CC80" i="8"/>
  <c r="BY88" i="8"/>
  <c r="BW85" i="8"/>
  <c r="BT80" i="6"/>
  <c r="BU87" i="6"/>
  <c r="BV84" i="6"/>
  <c r="CB82" i="6"/>
  <c r="BW86" i="6"/>
  <c r="BV80" i="6"/>
  <c r="BT86" i="6"/>
  <c r="BW82" i="6"/>
  <c r="CC83" i="6"/>
  <c r="CA84" i="6"/>
  <c r="CE85" i="6"/>
  <c r="CC87" i="6"/>
  <c r="CD83" i="6"/>
  <c r="CA87" i="6"/>
  <c r="BV86" i="6"/>
  <c r="BY82" i="6"/>
  <c r="BU84" i="6"/>
  <c r="CD86" i="6"/>
  <c r="CB86" i="6"/>
  <c r="BZ80" i="6"/>
  <c r="CB84" i="6"/>
  <c r="CB81" i="6"/>
  <c r="BW81" i="6"/>
  <c r="BU89" i="6"/>
  <c r="BT87" i="6"/>
  <c r="CB85" i="6"/>
  <c r="BW89" i="6"/>
  <c r="BY88" i="6"/>
  <c r="BX86" i="6"/>
  <c r="BW88" i="6"/>
  <c r="CD81" i="6"/>
  <c r="CE83" i="6"/>
  <c r="BT84" i="6"/>
  <c r="CA88" i="6"/>
  <c r="BV83" i="6"/>
  <c r="BX85" i="6"/>
  <c r="BT89" i="6"/>
  <c r="CA85" i="6"/>
  <c r="CC90" i="6"/>
  <c r="CC91" i="6"/>
  <c r="CD90" i="6"/>
  <c r="CD91" i="6"/>
  <c r="BX88" i="6"/>
  <c r="BT83" i="6"/>
  <c r="BW84" i="6"/>
  <c r="CD85" i="6"/>
  <c r="BV82" i="6"/>
  <c r="CE86" i="6"/>
  <c r="CD80" i="6"/>
  <c r="CB90" i="6"/>
  <c r="CB91" i="6"/>
  <c r="BV89" i="6"/>
  <c r="BT81" i="6"/>
  <c r="BY86" i="6"/>
  <c r="CC84" i="6"/>
  <c r="BT85" i="6"/>
  <c r="BU80" i="6"/>
  <c r="BY84" i="6"/>
  <c r="BZ81" i="6"/>
  <c r="BY81" i="6"/>
  <c r="BT82" i="6"/>
  <c r="BU82" i="6"/>
  <c r="BZ90" i="6"/>
  <c r="BZ91" i="6"/>
  <c r="CA86" i="6"/>
  <c r="BY89" i="6"/>
  <c r="BV85" i="6"/>
  <c r="CD82" i="6"/>
  <c r="BU83" i="6"/>
  <c r="BZ82" i="6"/>
  <c r="CC80" i="6"/>
  <c r="CE80" i="6"/>
  <c r="CC88" i="6"/>
  <c r="CE90" i="6"/>
  <c r="CE91" i="6"/>
  <c r="BW87" i="6"/>
  <c r="CD84" i="6"/>
  <c r="CC82" i="6"/>
  <c r="BX84" i="6"/>
  <c r="BT90" i="6"/>
  <c r="BT91" i="6"/>
  <c r="BY85" i="6"/>
  <c r="CE84" i="6"/>
  <c r="BY87" i="6"/>
  <c r="BY83" i="6"/>
  <c r="BX82" i="6"/>
  <c r="BW83" i="6"/>
  <c r="CE81" i="6"/>
  <c r="CE89" i="6"/>
  <c r="BZ83" i="6"/>
  <c r="BW90" i="6"/>
  <c r="BW91" i="6"/>
  <c r="CA90" i="6"/>
  <c r="CA91" i="6"/>
  <c r="CB83" i="6"/>
  <c r="CC86" i="6"/>
  <c r="CA80" i="6"/>
  <c r="BT88" i="6"/>
  <c r="CE82" i="6"/>
  <c r="BX80" i="6"/>
  <c r="BW80" i="6"/>
  <c r="BU88" i="6"/>
  <c r="BU90" i="6"/>
  <c r="BU91" i="6"/>
  <c r="CB89" i="6"/>
  <c r="BX89" i="6"/>
  <c r="BV81" i="6"/>
  <c r="BZ85" i="6"/>
  <c r="BY80" i="6"/>
  <c r="BU86" i="6"/>
  <c r="CD89" i="6"/>
  <c r="CB80" i="6"/>
  <c r="BZ86" i="6"/>
  <c r="BY90" i="6"/>
  <c r="BY91" i="6"/>
  <c r="BZ88" i="6"/>
  <c r="CB87" i="6"/>
  <c r="BX90" i="6"/>
  <c r="BX91" i="6"/>
  <c r="BZ89" i="6"/>
  <c r="CA83" i="6"/>
  <c r="BV87" i="6"/>
  <c r="BU85" i="6"/>
  <c r="CA82" i="6"/>
  <c r="BZ84" i="6"/>
  <c r="BV90" i="6"/>
  <c r="BV91" i="6"/>
  <c r="CC85" i="6"/>
  <c r="CA89" i="6"/>
  <c r="CD88" i="6"/>
  <c r="BW85" i="6"/>
  <c r="BX87" i="6"/>
  <c r="CE87" i="6"/>
  <c r="CC81" i="6"/>
  <c r="BV88" i="6"/>
  <c r="CD87" i="6"/>
  <c r="CC89" i="6"/>
  <c r="CE88" i="6"/>
  <c r="BZ87" i="6"/>
  <c r="BU81" i="6"/>
  <c r="BX83" i="6"/>
  <c r="BJ93" i="6"/>
  <c r="Y91" i="6"/>
  <c r="AB118" i="4" s="1"/>
  <c r="H90" i="19" s="1"/>
  <c r="AW92" i="6"/>
  <c r="BB94" i="6"/>
  <c r="BC92" i="6"/>
  <c r="BC91" i="6"/>
  <c r="BI94" i="6"/>
  <c r="BG95" i="6"/>
  <c r="BJ95" i="6"/>
  <c r="AY94" i="6"/>
  <c r="BE94" i="6"/>
  <c r="BJ94" i="6"/>
  <c r="AY92" i="6"/>
  <c r="BA94" i="6"/>
  <c r="AZ94" i="6"/>
  <c r="BG91" i="6"/>
  <c r="BF95" i="6"/>
  <c r="AW93" i="6"/>
  <c r="AW95" i="6"/>
  <c r="AX92" i="6"/>
  <c r="BC93" i="6"/>
  <c r="BB93" i="6"/>
  <c r="AW94" i="6"/>
  <c r="AX94" i="6"/>
  <c r="BI95" i="6"/>
  <c r="AY95" i="6"/>
  <c r="BE93" i="6"/>
  <c r="BK95" i="6"/>
  <c r="BK92" i="6"/>
  <c r="BH91" i="6"/>
  <c r="BE91" i="6"/>
  <c r="AZ93" i="6"/>
  <c r="BD93" i="6"/>
  <c r="BK93" i="6"/>
  <c r="BG94" i="6"/>
  <c r="AX95" i="6"/>
  <c r="BC94" i="6"/>
  <c r="BI91" i="6"/>
  <c r="BF92" i="6"/>
  <c r="BH92" i="6"/>
  <c r="AI91" i="6"/>
  <c r="BA93" i="6"/>
  <c r="BI93" i="6"/>
  <c r="BF94" i="6"/>
  <c r="Z91" i="6"/>
  <c r="BD91" i="6"/>
  <c r="BF91" i="6"/>
  <c r="BB95" i="6"/>
  <c r="AZ95" i="6"/>
  <c r="BH93" i="6"/>
  <c r="BC95" i="6"/>
  <c r="AG91" i="6"/>
  <c r="BE95" i="6"/>
  <c r="BD92" i="6"/>
  <c r="AV92" i="6"/>
  <c r="BH94" i="6"/>
  <c r="BA92" i="6"/>
  <c r="AZ92" i="6"/>
  <c r="AA91" i="6"/>
  <c r="BK94" i="6"/>
  <c r="AY93" i="6"/>
  <c r="BB91" i="6"/>
  <c r="AV93" i="6"/>
  <c r="BB92" i="6"/>
  <c r="AY91" i="6"/>
  <c r="AX91" i="6"/>
  <c r="BE92" i="6"/>
  <c r="AE91" i="6"/>
  <c r="BJ91" i="6"/>
  <c r="AV95" i="6"/>
  <c r="AZ91" i="6"/>
  <c r="AW91" i="6"/>
  <c r="BA91" i="6"/>
  <c r="AD91" i="6"/>
  <c r="BD95" i="6"/>
  <c r="BG92" i="6"/>
  <c r="BG93" i="6"/>
  <c r="BH95" i="6"/>
  <c r="BI92" i="6"/>
  <c r="BJ92" i="6"/>
  <c r="AV91" i="6"/>
  <c r="AO118" i="4" s="1"/>
  <c r="BK91" i="6"/>
  <c r="BD94" i="6"/>
  <c r="AB91" i="6"/>
  <c r="AV94" i="6"/>
  <c r="BF93" i="6"/>
  <c r="AX93" i="6"/>
  <c r="BA95" i="6"/>
  <c r="H87" i="22"/>
  <c r="X99" i="22" s="1"/>
  <c r="H80" i="22"/>
  <c r="H78" i="22"/>
  <c r="X90" i="22" s="1"/>
  <c r="H79" i="22"/>
  <c r="H85" i="22"/>
  <c r="X97" i="22" s="1"/>
  <c r="H88" i="22"/>
  <c r="H81" i="22"/>
  <c r="X93" i="22" s="1"/>
  <c r="H82" i="22"/>
  <c r="H84" i="22"/>
  <c r="X96" i="22" s="1"/>
  <c r="H83" i="22"/>
  <c r="X95" i="22" s="1"/>
  <c r="H89" i="22"/>
  <c r="H86" i="22"/>
  <c r="X98" i="22" s="1"/>
  <c r="BE81" i="21"/>
  <c r="AJ83" i="21"/>
  <c r="H86" i="21"/>
  <c r="AJ82" i="21"/>
  <c r="O84" i="21"/>
  <c r="BL81" i="21"/>
  <c r="BL87" i="21"/>
  <c r="BE79" i="21"/>
  <c r="AQ83" i="21"/>
  <c r="BL82" i="21"/>
  <c r="BE87" i="21"/>
  <c r="O83" i="21"/>
  <c r="BE86" i="21"/>
  <c r="AQ82" i="21"/>
  <c r="BL84" i="21"/>
  <c r="AQ81" i="21"/>
  <c r="BS87" i="21"/>
  <c r="BL79" i="21"/>
  <c r="BE88" i="21"/>
  <c r="AQ84" i="21"/>
  <c r="BL85" i="21"/>
  <c r="AQ80" i="21"/>
  <c r="V83" i="21"/>
  <c r="BL86" i="21"/>
  <c r="BS82" i="21"/>
  <c r="AX84" i="21"/>
  <c r="BL89" i="21"/>
  <c r="AX87" i="21"/>
  <c r="AJ79" i="21"/>
  <c r="AX80" i="21"/>
  <c r="AX83" i="21"/>
  <c r="AJ86" i="21"/>
  <c r="AX82" i="21"/>
  <c r="BS84" i="21"/>
  <c r="AX89" i="21"/>
  <c r="O87" i="21"/>
  <c r="AC79" i="21"/>
  <c r="O80" i="21"/>
  <c r="BS83" i="21"/>
  <c r="AQ86" i="21"/>
  <c r="AX90" i="21"/>
  <c r="V84" i="21"/>
  <c r="O89" i="21"/>
  <c r="V87" i="21"/>
  <c r="O79" i="21"/>
  <c r="AQ87" i="21"/>
  <c r="BL80" i="21"/>
  <c r="AC83" i="21"/>
  <c r="O86" i="21"/>
  <c r="BS90" i="21"/>
  <c r="H84" i="21"/>
  <c r="V89" i="21"/>
  <c r="AC87" i="21"/>
  <c r="AQ79" i="21"/>
  <c r="AJ84" i="21"/>
  <c r="V80" i="21"/>
  <c r="O88" i="21"/>
  <c r="AC86" i="21"/>
  <c r="AC90" i="21"/>
  <c r="AC84" i="21"/>
  <c r="H89" i="21"/>
  <c r="O85" i="21"/>
  <c r="V79" i="21"/>
  <c r="BE85" i="21"/>
  <c r="AC80" i="21"/>
  <c r="AJ88" i="21"/>
  <c r="BS86" i="21"/>
  <c r="AJ90" i="21"/>
  <c r="BE84" i="21"/>
  <c r="AC89" i="21"/>
  <c r="V85" i="21"/>
  <c r="H79" i="21"/>
  <c r="BE82" i="21"/>
  <c r="BE80" i="21"/>
  <c r="AQ88" i="21"/>
  <c r="V86" i="21"/>
  <c r="H90" i="21"/>
  <c r="V81" i="21"/>
  <c r="BE89" i="21"/>
  <c r="AX85" i="21"/>
  <c r="AX79" i="21"/>
  <c r="BL83" i="21"/>
  <c r="BS80" i="21"/>
  <c r="V88" i="21"/>
  <c r="AX86" i="21"/>
  <c r="AQ90" i="21"/>
  <c r="AX81" i="21"/>
  <c r="BS89" i="21"/>
  <c r="BS85" i="21"/>
  <c r="BS79" i="21"/>
  <c r="H80" i="21"/>
  <c r="AX88" i="21"/>
  <c r="H82" i="21"/>
  <c r="BE90" i="21"/>
  <c r="BS81" i="21"/>
  <c r="AJ89" i="21"/>
  <c r="AC85" i="21"/>
  <c r="H81" i="21"/>
  <c r="AJ80" i="21"/>
  <c r="BS88" i="21"/>
  <c r="V82" i="21"/>
  <c r="BL90" i="21"/>
  <c r="AC81" i="21"/>
  <c r="AQ89" i="21"/>
  <c r="AJ85" i="21"/>
  <c r="H88" i="21"/>
  <c r="H83" i="21"/>
  <c r="AC88" i="21"/>
  <c r="AC82" i="21"/>
  <c r="O90" i="21"/>
  <c r="AJ81" i="21"/>
  <c r="AJ87" i="21"/>
  <c r="H85" i="21"/>
  <c r="BE83" i="21"/>
  <c r="BL88" i="21"/>
  <c r="O82" i="21"/>
  <c r="V90" i="21"/>
  <c r="O81" i="21"/>
  <c r="H87" i="21"/>
  <c r="AQ85" i="21"/>
  <c r="AM84" i="13"/>
  <c r="AJ91" i="19"/>
  <c r="AS91" i="19" s="1"/>
  <c r="Z91" i="19"/>
  <c r="AQ91" i="19" s="1"/>
  <c r="U91" i="19"/>
  <c r="AP91" i="19" s="1"/>
  <c r="BS81" i="18"/>
  <c r="BS88" i="18"/>
  <c r="BS87" i="18"/>
  <c r="BS82" i="18"/>
  <c r="BS84" i="18"/>
  <c r="BS83" i="18"/>
  <c r="BS90" i="18"/>
  <c r="BS86" i="18"/>
  <c r="BS80" i="18"/>
  <c r="BS89" i="18"/>
  <c r="BS85" i="18"/>
  <c r="BS79" i="18"/>
  <c r="BL90" i="18"/>
  <c r="BL88" i="18"/>
  <c r="BL83" i="18"/>
  <c r="BL82" i="18"/>
  <c r="BL85" i="18"/>
  <c r="BL81" i="18"/>
  <c r="BL87" i="18"/>
  <c r="BL84" i="18"/>
  <c r="BL79" i="18"/>
  <c r="BL86" i="18"/>
  <c r="BL89" i="18"/>
  <c r="BL80" i="18"/>
  <c r="BE83" i="18"/>
  <c r="BE82" i="18"/>
  <c r="BE85" i="18"/>
  <c r="BE88" i="18"/>
  <c r="BE81" i="18"/>
  <c r="BE87" i="18"/>
  <c r="BE79" i="18"/>
  <c r="BE86" i="18"/>
  <c r="BE90" i="18"/>
  <c r="BE84" i="18"/>
  <c r="BE80" i="18"/>
  <c r="BE89" i="18"/>
  <c r="AX88" i="18"/>
  <c r="AX84" i="18"/>
  <c r="AX87" i="18"/>
  <c r="AX80" i="18"/>
  <c r="AX83" i="18"/>
  <c r="AX82" i="18"/>
  <c r="AX89" i="18"/>
  <c r="AX90" i="18"/>
  <c r="AX85" i="18"/>
  <c r="AX79" i="18"/>
  <c r="AX86" i="18"/>
  <c r="AX81" i="18"/>
  <c r="AQ89" i="18"/>
  <c r="AQ85" i="18"/>
  <c r="AQ87" i="18"/>
  <c r="AQ83" i="18"/>
  <c r="AQ84" i="18"/>
  <c r="AQ82" i="18"/>
  <c r="AQ81" i="18"/>
  <c r="AQ80" i="18"/>
  <c r="AQ86" i="18"/>
  <c r="AQ79" i="18"/>
  <c r="AQ88" i="18"/>
  <c r="AQ90" i="18"/>
  <c r="AJ80" i="18"/>
  <c r="AJ85" i="18"/>
  <c r="AJ81" i="18"/>
  <c r="AJ87" i="18"/>
  <c r="AJ84" i="18"/>
  <c r="AJ89" i="18"/>
  <c r="AJ83" i="18"/>
  <c r="AJ82" i="18"/>
  <c r="AJ79" i="18"/>
  <c r="AJ86" i="18"/>
  <c r="AJ88" i="18"/>
  <c r="AJ90" i="18"/>
  <c r="AC85" i="18"/>
  <c r="AC81" i="18"/>
  <c r="AC88" i="18"/>
  <c r="AC82" i="18"/>
  <c r="AC79" i="18"/>
  <c r="AC83" i="18"/>
  <c r="AC87" i="18"/>
  <c r="AC86" i="18"/>
  <c r="AC90" i="18"/>
  <c r="AC84" i="18"/>
  <c r="AC80" i="18"/>
  <c r="AC89" i="18"/>
  <c r="V82" i="18"/>
  <c r="V90" i="18"/>
  <c r="V83" i="18"/>
  <c r="V84" i="18"/>
  <c r="V87" i="18"/>
  <c r="V89" i="18"/>
  <c r="V80" i="18"/>
  <c r="V79" i="18"/>
  <c r="V85" i="18"/>
  <c r="V86" i="18"/>
  <c r="V81" i="18"/>
  <c r="V88" i="18"/>
  <c r="O90" i="18"/>
  <c r="O82" i="18"/>
  <c r="O81" i="18"/>
  <c r="O84" i="18"/>
  <c r="O83" i="18"/>
  <c r="O87" i="18"/>
  <c r="O80" i="18"/>
  <c r="O89" i="18"/>
  <c r="O79" i="18"/>
  <c r="O86" i="18"/>
  <c r="O88" i="18"/>
  <c r="O85" i="18"/>
  <c r="H80" i="18"/>
  <c r="H82" i="18"/>
  <c r="H83" i="18"/>
  <c r="H85" i="18"/>
  <c r="H87" i="18"/>
  <c r="H88" i="18"/>
  <c r="H81" i="18"/>
  <c r="H86" i="18"/>
  <c r="H84" i="18"/>
  <c r="H89" i="18"/>
  <c r="H79" i="18"/>
  <c r="H90" i="18"/>
  <c r="AM83" i="13"/>
  <c r="AM90" i="13"/>
  <c r="BJ94" i="13"/>
  <c r="G105" i="17" a="1"/>
  <c r="G105" i="17" s="1"/>
  <c r="F105" i="17" a="1"/>
  <c r="F105" i="17" s="1"/>
  <c r="K105" i="17" a="1"/>
  <c r="K105" i="17" s="1"/>
  <c r="L105" i="17" a="1"/>
  <c r="L105" i="17" s="1"/>
  <c r="M105" i="17" a="1"/>
  <c r="M105" i="17" s="1"/>
  <c r="J105" i="17" a="1"/>
  <c r="J105" i="17" s="1"/>
  <c r="E105" i="17" a="1"/>
  <c r="E105" i="17" s="1"/>
  <c r="AT105" i="17" s="1"/>
  <c r="I105" i="17" a="1"/>
  <c r="I105" i="17" s="1"/>
  <c r="N105" i="17" a="1"/>
  <c r="N105" i="17" s="1"/>
  <c r="AU105" i="17" s="1"/>
  <c r="H105" i="17" a="1"/>
  <c r="H105" i="17" s="1"/>
  <c r="AM86" i="13"/>
  <c r="AM87" i="13"/>
  <c r="D113" i="16"/>
  <c r="AS113" i="16" s="1"/>
  <c r="D115" i="16"/>
  <c r="AS115" i="16" s="1"/>
  <c r="D108" i="16"/>
  <c r="AS108" i="16" s="1"/>
  <c r="D106" i="16"/>
  <c r="AS106" i="16" s="1"/>
  <c r="D109" i="16"/>
  <c r="AS109" i="16" s="1"/>
  <c r="D111" i="16"/>
  <c r="AS111" i="16" s="1"/>
  <c r="D110" i="16"/>
  <c r="AS110" i="16" s="1"/>
  <c r="D117" i="16"/>
  <c r="AS117" i="16" s="1"/>
  <c r="D116" i="16"/>
  <c r="AS116" i="16" s="1"/>
  <c r="D112" i="16"/>
  <c r="AS112" i="16" s="1"/>
  <c r="D107" i="16"/>
  <c r="AS107" i="16" s="1"/>
  <c r="D114" i="16"/>
  <c r="AS114" i="16" s="1"/>
  <c r="G113" i="16" a="1"/>
  <c r="G113" i="16" s="1"/>
  <c r="AF125" i="16" s="1"/>
  <c r="J113" i="16" a="1"/>
  <c r="J113" i="16" s="1"/>
  <c r="AI125" i="16" s="1"/>
  <c r="F113" i="16" a="1"/>
  <c r="F113" i="16" s="1"/>
  <c r="AE125" i="16" s="1"/>
  <c r="I113" i="16" a="1"/>
  <c r="I113" i="16" s="1"/>
  <c r="AH125" i="16" s="1"/>
  <c r="H113" i="16" a="1"/>
  <c r="H113" i="16" s="1"/>
  <c r="AG125" i="16" s="1"/>
  <c r="M113" i="16" a="1"/>
  <c r="M113" i="16" s="1"/>
  <c r="AL125" i="16" s="1"/>
  <c r="L113" i="16" a="1"/>
  <c r="L113" i="16" s="1"/>
  <c r="AK125" i="16" s="1"/>
  <c r="N113" i="16" a="1"/>
  <c r="N113" i="16" s="1"/>
  <c r="E113" i="16" a="1"/>
  <c r="E113" i="16" s="1"/>
  <c r="K113" i="16" a="1"/>
  <c r="K113" i="16" s="1"/>
  <c r="AJ125" i="16" s="1"/>
  <c r="M115" i="16" a="1"/>
  <c r="M115" i="16" s="1"/>
  <c r="AL127" i="16" s="1"/>
  <c r="L115" i="16" a="1"/>
  <c r="L115" i="16" s="1"/>
  <c r="AK127" i="16" s="1"/>
  <c r="H115" i="16" a="1"/>
  <c r="H115" i="16" s="1"/>
  <c r="AG127" i="16" s="1"/>
  <c r="K115" i="16" a="1"/>
  <c r="K115" i="16" s="1"/>
  <c r="AJ127" i="16" s="1"/>
  <c r="N115" i="16" a="1"/>
  <c r="N115" i="16" s="1"/>
  <c r="E115" i="16" a="1"/>
  <c r="E115" i="16" s="1"/>
  <c r="G115" i="16" a="1"/>
  <c r="G115" i="16" s="1"/>
  <c r="AF127" i="16" s="1"/>
  <c r="J115" i="16" a="1"/>
  <c r="J115" i="16" s="1"/>
  <c r="AI127" i="16" s="1"/>
  <c r="F115" i="16" a="1"/>
  <c r="F115" i="16" s="1"/>
  <c r="AE127" i="16" s="1"/>
  <c r="I115" i="16" a="1"/>
  <c r="I115" i="16" s="1"/>
  <c r="AH127" i="16" s="1"/>
  <c r="M108" i="16" a="1"/>
  <c r="M108" i="16" s="1"/>
  <c r="L108" i="16" a="1"/>
  <c r="L108" i="16" s="1"/>
  <c r="I108" i="16" a="1"/>
  <c r="I108" i="16" s="1"/>
  <c r="K108" i="16" a="1"/>
  <c r="K108" i="16" s="1"/>
  <c r="H108" i="16" a="1"/>
  <c r="H108" i="16" s="1"/>
  <c r="N108" i="16" a="1"/>
  <c r="N108" i="16" s="1"/>
  <c r="AU108" i="16" s="1"/>
  <c r="E108" i="16" a="1"/>
  <c r="E108" i="16" s="1"/>
  <c r="AT108" i="16" s="1"/>
  <c r="G108" i="16" a="1"/>
  <c r="G108" i="16" s="1"/>
  <c r="J108" i="16" a="1"/>
  <c r="J108" i="16" s="1"/>
  <c r="F108" i="16" a="1"/>
  <c r="F108" i="16" s="1"/>
  <c r="G111" i="16" a="1"/>
  <c r="G111" i="16" s="1"/>
  <c r="AF123" i="16" s="1"/>
  <c r="M111" i="16" a="1"/>
  <c r="M111" i="16" s="1"/>
  <c r="AL123" i="16" s="1"/>
  <c r="L111" i="16" a="1"/>
  <c r="L111" i="16" s="1"/>
  <c r="AK123" i="16" s="1"/>
  <c r="N111" i="16" a="1"/>
  <c r="N111" i="16" s="1"/>
  <c r="K111" i="16" a="1"/>
  <c r="K111" i="16" s="1"/>
  <c r="AJ123" i="16" s="1"/>
  <c r="E111" i="16" a="1"/>
  <c r="E111" i="16" s="1"/>
  <c r="J111" i="16" a="1"/>
  <c r="J111" i="16" s="1"/>
  <c r="AI123" i="16" s="1"/>
  <c r="F111" i="16" a="1"/>
  <c r="F111" i="16" s="1"/>
  <c r="AE123" i="16" s="1"/>
  <c r="I111" i="16" a="1"/>
  <c r="I111" i="16" s="1"/>
  <c r="AH123" i="16" s="1"/>
  <c r="H111" i="16" a="1"/>
  <c r="H111" i="16" s="1"/>
  <c r="AG123" i="16" s="1"/>
  <c r="N106" i="16" a="1"/>
  <c r="N106" i="16" s="1"/>
  <c r="AU106" i="16" s="1"/>
  <c r="K106" i="16" a="1"/>
  <c r="K106" i="16" s="1"/>
  <c r="L106" i="16" a="1"/>
  <c r="L106" i="16" s="1"/>
  <c r="E106" i="16" a="1"/>
  <c r="E106" i="16" s="1"/>
  <c r="AT106" i="16" s="1"/>
  <c r="G106" i="16" a="1"/>
  <c r="G106" i="16" s="1"/>
  <c r="J106" i="16" a="1"/>
  <c r="J106" i="16" s="1"/>
  <c r="F106" i="16" a="1"/>
  <c r="F106" i="16" s="1"/>
  <c r="I106" i="16" a="1"/>
  <c r="I106" i="16" s="1"/>
  <c r="H106" i="16" a="1"/>
  <c r="H106" i="16" s="1"/>
  <c r="M106" i="16" a="1"/>
  <c r="M106" i="16" s="1"/>
  <c r="K109" i="16" a="1"/>
  <c r="K109" i="16" s="1"/>
  <c r="E109" i="16" a="1"/>
  <c r="E109" i="16" s="1"/>
  <c r="AT109" i="16" s="1"/>
  <c r="J109" i="16" a="1"/>
  <c r="J109" i="16" s="1"/>
  <c r="I109" i="16" a="1"/>
  <c r="I109" i="16" s="1"/>
  <c r="H109" i="16" a="1"/>
  <c r="H109" i="16" s="1"/>
  <c r="N109" i="16" a="1"/>
  <c r="N109" i="16" s="1"/>
  <c r="AU109" i="16" s="1"/>
  <c r="G109" i="16" a="1"/>
  <c r="G109" i="16" s="1"/>
  <c r="F109" i="16" a="1"/>
  <c r="F109" i="16" s="1"/>
  <c r="M109" i="16" a="1"/>
  <c r="M109" i="16" s="1"/>
  <c r="L109" i="16" a="1"/>
  <c r="L109" i="16" s="1"/>
  <c r="N110" i="16" a="1"/>
  <c r="N110" i="16" s="1"/>
  <c r="AU110" i="16" s="1"/>
  <c r="E110" i="16" a="1"/>
  <c r="E110" i="16" s="1"/>
  <c r="AT110" i="16" s="1"/>
  <c r="G110" i="16" a="1"/>
  <c r="G110" i="16" s="1"/>
  <c r="J110" i="16" a="1"/>
  <c r="J110" i="16" s="1"/>
  <c r="F110" i="16" a="1"/>
  <c r="F110" i="16" s="1"/>
  <c r="L110" i="16" a="1"/>
  <c r="L110" i="16" s="1"/>
  <c r="M110" i="16" a="1"/>
  <c r="M110" i="16" s="1"/>
  <c r="I110" i="16" a="1"/>
  <c r="I110" i="16" s="1"/>
  <c r="K110" i="16" a="1"/>
  <c r="K110" i="16" s="1"/>
  <c r="H110" i="16" a="1"/>
  <c r="H110" i="16" s="1"/>
  <c r="M112" i="16" a="1"/>
  <c r="M112" i="16" s="1"/>
  <c r="AL124" i="16" s="1"/>
  <c r="L112" i="16" a="1"/>
  <c r="L112" i="16" s="1"/>
  <c r="AK124" i="16" s="1"/>
  <c r="J112" i="16" a="1"/>
  <c r="J112" i="16" s="1"/>
  <c r="AI124" i="16" s="1"/>
  <c r="I112" i="16" a="1"/>
  <c r="I112" i="16" s="1"/>
  <c r="AH124" i="16" s="1"/>
  <c r="E112" i="16" a="1"/>
  <c r="E112" i="16" s="1"/>
  <c r="H112" i="16" a="1"/>
  <c r="H112" i="16" s="1"/>
  <c r="AG124" i="16" s="1"/>
  <c r="N112" i="16" a="1"/>
  <c r="N112" i="16" s="1"/>
  <c r="G112" i="16" a="1"/>
  <c r="G112" i="16" s="1"/>
  <c r="AF124" i="16" s="1"/>
  <c r="K112" i="16" a="1"/>
  <c r="K112" i="16" s="1"/>
  <c r="AJ124" i="16" s="1"/>
  <c r="F112" i="16" a="1"/>
  <c r="F112" i="16" s="1"/>
  <c r="AE124" i="16" s="1"/>
  <c r="F117" i="16" a="1"/>
  <c r="F117" i="16" s="1"/>
  <c r="M117" i="16" a="1"/>
  <c r="M117" i="16" s="1"/>
  <c r="L117" i="16" a="1"/>
  <c r="L117" i="16" s="1"/>
  <c r="I117" i="16" a="1"/>
  <c r="I117" i="16" s="1"/>
  <c r="K117" i="16" a="1"/>
  <c r="K117" i="16" s="1"/>
  <c r="H117" i="16" a="1"/>
  <c r="H117" i="16" s="1"/>
  <c r="N117" i="16" a="1"/>
  <c r="N117" i="16" s="1"/>
  <c r="AU117" i="16" s="1"/>
  <c r="E117" i="16" a="1"/>
  <c r="E117" i="16" s="1"/>
  <c r="AT117" i="16" s="1"/>
  <c r="G117" i="16" a="1"/>
  <c r="G117" i="16" s="1"/>
  <c r="J117" i="16" a="1"/>
  <c r="J117" i="16" s="1"/>
  <c r="E107" i="16" a="1"/>
  <c r="E107" i="16" s="1"/>
  <c r="AT107" i="16" s="1"/>
  <c r="H107" i="16" a="1"/>
  <c r="H107" i="16" s="1"/>
  <c r="N107" i="16" a="1"/>
  <c r="N107" i="16" s="1"/>
  <c r="AU107" i="16" s="1"/>
  <c r="G107" i="16" a="1"/>
  <c r="G107" i="16" s="1"/>
  <c r="F107" i="16" a="1"/>
  <c r="F107" i="16" s="1"/>
  <c r="L107" i="16" a="1"/>
  <c r="L107" i="16" s="1"/>
  <c r="K107" i="16" a="1"/>
  <c r="K107" i="16" s="1"/>
  <c r="M107" i="16" a="1"/>
  <c r="M107" i="16" s="1"/>
  <c r="J107" i="16" a="1"/>
  <c r="J107" i="16" s="1"/>
  <c r="I107" i="16" a="1"/>
  <c r="I107" i="16" s="1"/>
  <c r="G114" i="16" a="1"/>
  <c r="G114" i="16" s="1"/>
  <c r="AF126" i="16" s="1"/>
  <c r="F114" i="16" a="1"/>
  <c r="F114" i="16" s="1"/>
  <c r="AE126" i="16" s="1"/>
  <c r="K114" i="16" a="1"/>
  <c r="K114" i="16" s="1"/>
  <c r="AJ126" i="16" s="1"/>
  <c r="M114" i="16" a="1"/>
  <c r="M114" i="16" s="1"/>
  <c r="AL126" i="16" s="1"/>
  <c r="L114" i="16" a="1"/>
  <c r="L114" i="16" s="1"/>
  <c r="AK126" i="16" s="1"/>
  <c r="J114" i="16" a="1"/>
  <c r="J114" i="16" s="1"/>
  <c r="AI126" i="16" s="1"/>
  <c r="I114" i="16" a="1"/>
  <c r="I114" i="16" s="1"/>
  <c r="AH126" i="16" s="1"/>
  <c r="H114" i="16" a="1"/>
  <c r="H114" i="16" s="1"/>
  <c r="AG126" i="16" s="1"/>
  <c r="N114" i="16" a="1"/>
  <c r="N114" i="16" s="1"/>
  <c r="E114" i="16" a="1"/>
  <c r="E114" i="16" s="1"/>
  <c r="I116" i="16" a="1"/>
  <c r="I116" i="16" s="1"/>
  <c r="M116" i="16" a="1"/>
  <c r="M116" i="16" s="1"/>
  <c r="H116" i="16" a="1"/>
  <c r="H116" i="16" s="1"/>
  <c r="N116" i="16" a="1"/>
  <c r="N116" i="16" s="1"/>
  <c r="AU116" i="16" s="1"/>
  <c r="G116" i="16" a="1"/>
  <c r="G116" i="16" s="1"/>
  <c r="F116" i="16" a="1"/>
  <c r="F116" i="16" s="1"/>
  <c r="L116" i="16" a="1"/>
  <c r="L116" i="16" s="1"/>
  <c r="J116" i="16" a="1"/>
  <c r="J116" i="16" s="1"/>
  <c r="E116" i="16" a="1"/>
  <c r="E116" i="16" s="1"/>
  <c r="AT116" i="16" s="1"/>
  <c r="K116" i="16" a="1"/>
  <c r="K116" i="16" s="1"/>
  <c r="D109" i="15"/>
  <c r="AS109" i="15" s="1"/>
  <c r="D120" i="15"/>
  <c r="AS120" i="15" s="1"/>
  <c r="D110" i="15"/>
  <c r="AS110" i="15" s="1"/>
  <c r="D107" i="15"/>
  <c r="AS107" i="15" s="1"/>
  <c r="D117" i="15"/>
  <c r="AS117" i="15" s="1"/>
  <c r="AB118" i="15"/>
  <c r="D115" i="15"/>
  <c r="AS115" i="15" s="1"/>
  <c r="J115" i="15" a="1"/>
  <c r="J115" i="15" s="1"/>
  <c r="AI127" i="15" s="1"/>
  <c r="K115" i="15" a="1"/>
  <c r="K115" i="15" s="1"/>
  <c r="AJ127" i="15" s="1"/>
  <c r="M115" i="15" a="1"/>
  <c r="M115" i="15" s="1"/>
  <c r="AL127" i="15" s="1"/>
  <c r="L115" i="15" a="1"/>
  <c r="L115" i="15" s="1"/>
  <c r="AK127" i="15" s="1"/>
  <c r="N115" i="15" a="1"/>
  <c r="N115" i="15" s="1"/>
  <c r="H115" i="15" a="1"/>
  <c r="H115" i="15" s="1"/>
  <c r="AG127" i="15" s="1"/>
  <c r="E115" i="15" a="1"/>
  <c r="E115" i="15" s="1"/>
  <c r="G115" i="15" a="1"/>
  <c r="G115" i="15" s="1"/>
  <c r="AF127" i="15" s="1"/>
  <c r="I115" i="15" a="1"/>
  <c r="I115" i="15" s="1"/>
  <c r="AH127" i="15" s="1"/>
  <c r="F115" i="15" a="1"/>
  <c r="F115" i="15" s="1"/>
  <c r="AE127" i="15" s="1"/>
  <c r="K112" i="15" a="1"/>
  <c r="K112" i="15" s="1"/>
  <c r="AJ124" i="15" s="1"/>
  <c r="F112" i="15" a="1"/>
  <c r="F112" i="15" s="1"/>
  <c r="AE124" i="15" s="1"/>
  <c r="J112" i="15" a="1"/>
  <c r="J112" i="15" s="1"/>
  <c r="AI124" i="15" s="1"/>
  <c r="M112" i="15" a="1"/>
  <c r="M112" i="15" s="1"/>
  <c r="AL124" i="15" s="1"/>
  <c r="L112" i="15" a="1"/>
  <c r="L112" i="15" s="1"/>
  <c r="AK124" i="15" s="1"/>
  <c r="I112" i="15" a="1"/>
  <c r="I112" i="15" s="1"/>
  <c r="AH124" i="15" s="1"/>
  <c r="N112" i="15" a="1"/>
  <c r="N112" i="15" s="1"/>
  <c r="H112" i="15" a="1"/>
  <c r="H112" i="15" s="1"/>
  <c r="AG124" i="15" s="1"/>
  <c r="E112" i="15" a="1"/>
  <c r="E112" i="15" s="1"/>
  <c r="G112" i="15" a="1"/>
  <c r="G112" i="15" s="1"/>
  <c r="AF124" i="15" s="1"/>
  <c r="G109" i="15" a="1"/>
  <c r="G109" i="15" s="1"/>
  <c r="F109" i="15" a="1"/>
  <c r="F109" i="15" s="1"/>
  <c r="M109" i="15" a="1"/>
  <c r="M109" i="15" s="1"/>
  <c r="L109" i="15" a="1"/>
  <c r="L109" i="15" s="1"/>
  <c r="E109" i="15" a="1"/>
  <c r="E109" i="15" s="1"/>
  <c r="AT109" i="15" s="1"/>
  <c r="N109" i="15" a="1"/>
  <c r="N109" i="15" s="1"/>
  <c r="AU109" i="15" s="1"/>
  <c r="J109" i="15" a="1"/>
  <c r="J109" i="15" s="1"/>
  <c r="K109" i="15" a="1"/>
  <c r="K109" i="15" s="1"/>
  <c r="I109" i="15" a="1"/>
  <c r="I109" i="15" s="1"/>
  <c r="H109" i="15" a="1"/>
  <c r="H109" i="15" s="1"/>
  <c r="M110" i="15" a="1"/>
  <c r="M110" i="15" s="1"/>
  <c r="L110" i="15" a="1"/>
  <c r="L110" i="15" s="1"/>
  <c r="I110" i="15" a="1"/>
  <c r="I110" i="15" s="1"/>
  <c r="N110" i="15" a="1"/>
  <c r="N110" i="15" s="1"/>
  <c r="AU110" i="15" s="1"/>
  <c r="H110" i="15" a="1"/>
  <c r="H110" i="15" s="1"/>
  <c r="E110" i="15" a="1"/>
  <c r="E110" i="15" s="1"/>
  <c r="AT110" i="15" s="1"/>
  <c r="G110" i="15" a="1"/>
  <c r="G110" i="15" s="1"/>
  <c r="F110" i="15" a="1"/>
  <c r="F110" i="15" s="1"/>
  <c r="K110" i="15" a="1"/>
  <c r="K110" i="15" s="1"/>
  <c r="J110" i="15" a="1"/>
  <c r="J110" i="15" s="1"/>
  <c r="G108" i="15" a="1"/>
  <c r="G108" i="15" s="1"/>
  <c r="F108" i="15" a="1"/>
  <c r="F108" i="15" s="1"/>
  <c r="J108" i="15" a="1"/>
  <c r="J108" i="15" s="1"/>
  <c r="K108" i="15" a="1"/>
  <c r="K108" i="15" s="1"/>
  <c r="E108" i="15" a="1"/>
  <c r="E108" i="15" s="1"/>
  <c r="AT108" i="15" s="1"/>
  <c r="M108" i="15" a="1"/>
  <c r="M108" i="15" s="1"/>
  <c r="H108" i="15" a="1"/>
  <c r="H108" i="15" s="1"/>
  <c r="L108" i="15" a="1"/>
  <c r="L108" i="15" s="1"/>
  <c r="I108" i="15" a="1"/>
  <c r="I108" i="15" s="1"/>
  <c r="N108" i="15" a="1"/>
  <c r="N108" i="15" s="1"/>
  <c r="AU108" i="15" s="1"/>
  <c r="K106" i="15" a="1"/>
  <c r="K106" i="15" s="1"/>
  <c r="I106" i="15" a="1"/>
  <c r="I106" i="15" s="1"/>
  <c r="H106" i="15" a="1"/>
  <c r="H106" i="15" s="1"/>
  <c r="M106" i="15" a="1"/>
  <c r="M106" i="15" s="1"/>
  <c r="L106" i="15" a="1"/>
  <c r="L106" i="15" s="1"/>
  <c r="N106" i="15" a="1"/>
  <c r="N106" i="15" s="1"/>
  <c r="AU106" i="15" s="1"/>
  <c r="E106" i="15" a="1"/>
  <c r="E106" i="15" s="1"/>
  <c r="AT106" i="15" s="1"/>
  <c r="G106" i="15" a="1"/>
  <c r="G106" i="15" s="1"/>
  <c r="F106" i="15" a="1"/>
  <c r="F106" i="15" s="1"/>
  <c r="J106" i="15" a="1"/>
  <c r="J106" i="15" s="1"/>
  <c r="J107" i="15" a="1"/>
  <c r="J107" i="15" s="1"/>
  <c r="I107" i="15" a="1"/>
  <c r="I107" i="15" s="1"/>
  <c r="K107" i="15" a="1"/>
  <c r="K107" i="15" s="1"/>
  <c r="N107" i="15" a="1"/>
  <c r="N107" i="15" s="1"/>
  <c r="AU107" i="15" s="1"/>
  <c r="H107" i="15" a="1"/>
  <c r="H107" i="15" s="1"/>
  <c r="E107" i="15" a="1"/>
  <c r="E107" i="15" s="1"/>
  <c r="AT107" i="15" s="1"/>
  <c r="G107" i="15" a="1"/>
  <c r="G107" i="15" s="1"/>
  <c r="F107" i="15" a="1"/>
  <c r="F107" i="15" s="1"/>
  <c r="L107" i="15" a="1"/>
  <c r="L107" i="15" s="1"/>
  <c r="M107" i="15" a="1"/>
  <c r="M107" i="15" s="1"/>
  <c r="J114" i="15" a="1"/>
  <c r="J114" i="15" s="1"/>
  <c r="AI126" i="15" s="1"/>
  <c r="L114" i="15" a="1"/>
  <c r="L114" i="15" s="1"/>
  <c r="AK126" i="15" s="1"/>
  <c r="M114" i="15" a="1"/>
  <c r="M114" i="15" s="1"/>
  <c r="AL126" i="15" s="1"/>
  <c r="I114" i="15" a="1"/>
  <c r="I114" i="15" s="1"/>
  <c r="AH126" i="15" s="1"/>
  <c r="N114" i="15" a="1"/>
  <c r="N114" i="15" s="1"/>
  <c r="K114" i="15" a="1"/>
  <c r="K114" i="15" s="1"/>
  <c r="AJ126" i="15" s="1"/>
  <c r="H114" i="15" a="1"/>
  <c r="H114" i="15" s="1"/>
  <c r="AG126" i="15" s="1"/>
  <c r="E114" i="15" a="1"/>
  <c r="E114" i="15" s="1"/>
  <c r="G114" i="15" a="1"/>
  <c r="G114" i="15" s="1"/>
  <c r="AF126" i="15" s="1"/>
  <c r="F114" i="15" a="1"/>
  <c r="F114" i="15" s="1"/>
  <c r="AE126" i="15" s="1"/>
  <c r="J111" i="15" a="1"/>
  <c r="J111" i="15" s="1"/>
  <c r="AI123" i="15" s="1"/>
  <c r="F111" i="15" a="1"/>
  <c r="F111" i="15" s="1"/>
  <c r="AE123" i="15" s="1"/>
  <c r="K111" i="15" a="1"/>
  <c r="K111" i="15" s="1"/>
  <c r="AJ123" i="15" s="1"/>
  <c r="I111" i="15" a="1"/>
  <c r="I111" i="15" s="1"/>
  <c r="AH123" i="15" s="1"/>
  <c r="H111" i="15" a="1"/>
  <c r="H111" i="15" s="1"/>
  <c r="AG123" i="15" s="1"/>
  <c r="G111" i="15" a="1"/>
  <c r="G111" i="15" s="1"/>
  <c r="AF123" i="15" s="1"/>
  <c r="M111" i="15" a="1"/>
  <c r="M111" i="15" s="1"/>
  <c r="AL123" i="15" s="1"/>
  <c r="L111" i="15" a="1"/>
  <c r="L111" i="15" s="1"/>
  <c r="AK123" i="15" s="1"/>
  <c r="N111" i="15" a="1"/>
  <c r="N111" i="15" s="1"/>
  <c r="E111" i="15" a="1"/>
  <c r="E111" i="15" s="1"/>
  <c r="AT111" i="15" s="1"/>
  <c r="L116" i="15" a="1"/>
  <c r="L116" i="15" s="1"/>
  <c r="E116" i="15" a="1"/>
  <c r="E116" i="15" s="1"/>
  <c r="AT116" i="15" s="1"/>
  <c r="J116" i="15" a="1"/>
  <c r="J116" i="15" s="1"/>
  <c r="M116" i="15" a="1"/>
  <c r="M116" i="15" s="1"/>
  <c r="I116" i="15" a="1"/>
  <c r="I116" i="15" s="1"/>
  <c r="K116" i="15" a="1"/>
  <c r="K116" i="15" s="1"/>
  <c r="N116" i="15" a="1"/>
  <c r="N116" i="15" s="1"/>
  <c r="AU116" i="15" s="1"/>
  <c r="H116" i="15" a="1"/>
  <c r="H116" i="15" s="1"/>
  <c r="G116" i="15" a="1"/>
  <c r="G116" i="15" s="1"/>
  <c r="F116" i="15" a="1"/>
  <c r="F116" i="15" s="1"/>
  <c r="M113" i="15" a="1"/>
  <c r="M113" i="15" s="1"/>
  <c r="AL125" i="15" s="1"/>
  <c r="L113" i="15" a="1"/>
  <c r="L113" i="15" s="1"/>
  <c r="AK125" i="15" s="1"/>
  <c r="N113" i="15" a="1"/>
  <c r="N113" i="15" s="1"/>
  <c r="E113" i="15" a="1"/>
  <c r="E113" i="15" s="1"/>
  <c r="G113" i="15" a="1"/>
  <c r="G113" i="15" s="1"/>
  <c r="AF125" i="15" s="1"/>
  <c r="H113" i="15" a="1"/>
  <c r="H113" i="15" s="1"/>
  <c r="AG125" i="15" s="1"/>
  <c r="J113" i="15" a="1"/>
  <c r="J113" i="15" s="1"/>
  <c r="AI125" i="15" s="1"/>
  <c r="F113" i="15" a="1"/>
  <c r="F113" i="15" s="1"/>
  <c r="AE125" i="15" s="1"/>
  <c r="K113" i="15" a="1"/>
  <c r="K113" i="15" s="1"/>
  <c r="AJ125" i="15" s="1"/>
  <c r="I113" i="15" a="1"/>
  <c r="I113" i="15" s="1"/>
  <c r="AH125" i="15" s="1"/>
  <c r="Z91" i="11"/>
  <c r="I117" i="15" a="1"/>
  <c r="I117" i="15" s="1"/>
  <c r="N117" i="15" a="1"/>
  <c r="N117" i="15" s="1"/>
  <c r="AU117" i="15" s="1"/>
  <c r="H117" i="15" a="1"/>
  <c r="H117" i="15" s="1"/>
  <c r="E117" i="15" a="1"/>
  <c r="E117" i="15" s="1"/>
  <c r="AT117" i="15" s="1"/>
  <c r="G117" i="15" a="1"/>
  <c r="G117" i="15" s="1"/>
  <c r="F117" i="15" a="1"/>
  <c r="F117" i="15" s="1"/>
  <c r="K117" i="15" a="1"/>
  <c r="K117" i="15" s="1"/>
  <c r="J117" i="15" a="1"/>
  <c r="J117" i="15" s="1"/>
  <c r="L117" i="15" a="1"/>
  <c r="L117" i="15" s="1"/>
  <c r="M117" i="15" a="1"/>
  <c r="M117" i="15" s="1"/>
  <c r="D120" i="14"/>
  <c r="AS120" i="14" s="1"/>
  <c r="D107" i="14"/>
  <c r="AS107" i="14" s="1"/>
  <c r="D109" i="14"/>
  <c r="AS109" i="14" s="1"/>
  <c r="D117" i="14"/>
  <c r="AS117" i="14" s="1"/>
  <c r="D115" i="14"/>
  <c r="AS115" i="14" s="1"/>
  <c r="H115" i="14" a="1"/>
  <c r="H115" i="14" s="1"/>
  <c r="AG127" i="14" s="1"/>
  <c r="G115" i="14" a="1"/>
  <c r="G115" i="14" s="1"/>
  <c r="AF127" i="14" s="1"/>
  <c r="N115" i="14" a="1"/>
  <c r="N115" i="14" s="1"/>
  <c r="F115" i="14" a="1"/>
  <c r="F115" i="14" s="1"/>
  <c r="AE127" i="14" s="1"/>
  <c r="M115" i="14" a="1"/>
  <c r="M115" i="14" s="1"/>
  <c r="AL127" i="14" s="1"/>
  <c r="E115" i="14" a="1"/>
  <c r="E115" i="14" s="1"/>
  <c r="L115" i="14" a="1"/>
  <c r="L115" i="14" s="1"/>
  <c r="AK127" i="14" s="1"/>
  <c r="K115" i="14" a="1"/>
  <c r="K115" i="14" s="1"/>
  <c r="AJ127" i="14" s="1"/>
  <c r="J115" i="14" a="1"/>
  <c r="J115" i="14" s="1"/>
  <c r="AI127" i="14" s="1"/>
  <c r="I115" i="14" a="1"/>
  <c r="I115" i="14" s="1"/>
  <c r="AH127" i="14" s="1"/>
  <c r="N111" i="14" a="1"/>
  <c r="N111" i="14" s="1"/>
  <c r="F111" i="14" a="1"/>
  <c r="F111" i="14" s="1"/>
  <c r="AE123" i="14" s="1"/>
  <c r="M111" i="14" a="1"/>
  <c r="M111" i="14" s="1"/>
  <c r="AL123" i="14" s="1"/>
  <c r="E111" i="14" a="1"/>
  <c r="E111" i="14" s="1"/>
  <c r="L111" i="14" a="1"/>
  <c r="L111" i="14" s="1"/>
  <c r="AK123" i="14" s="1"/>
  <c r="K111" i="14" a="1"/>
  <c r="K111" i="14" s="1"/>
  <c r="AJ123" i="14" s="1"/>
  <c r="J111" i="14" a="1"/>
  <c r="J111" i="14" s="1"/>
  <c r="AI123" i="14" s="1"/>
  <c r="I111" i="14" a="1"/>
  <c r="I111" i="14" s="1"/>
  <c r="AH123" i="14" s="1"/>
  <c r="H111" i="14" a="1"/>
  <c r="H111" i="14" s="1"/>
  <c r="AG123" i="14" s="1"/>
  <c r="G111" i="14" a="1"/>
  <c r="G111" i="14" s="1"/>
  <c r="AF123" i="14" s="1"/>
  <c r="K114" i="14" a="1"/>
  <c r="K114" i="14" s="1"/>
  <c r="AJ126" i="14" s="1"/>
  <c r="J114" i="14" a="1"/>
  <c r="J114" i="14" s="1"/>
  <c r="AI126" i="14" s="1"/>
  <c r="I114" i="14" a="1"/>
  <c r="I114" i="14" s="1"/>
  <c r="AH126" i="14" s="1"/>
  <c r="H114" i="14" a="1"/>
  <c r="H114" i="14" s="1"/>
  <c r="AG126" i="14" s="1"/>
  <c r="G114" i="14" a="1"/>
  <c r="G114" i="14" s="1"/>
  <c r="AF126" i="14" s="1"/>
  <c r="N114" i="14" a="1"/>
  <c r="N114" i="14" s="1"/>
  <c r="F114" i="14" a="1"/>
  <c r="F114" i="14" s="1"/>
  <c r="AE126" i="14" s="1"/>
  <c r="M114" i="14" a="1"/>
  <c r="M114" i="14" s="1"/>
  <c r="AL126" i="14" s="1"/>
  <c r="E114" i="14" a="1"/>
  <c r="E114" i="14" s="1"/>
  <c r="L114" i="14" a="1"/>
  <c r="L114" i="14" s="1"/>
  <c r="AK126" i="14" s="1"/>
  <c r="G113" i="14" a="1"/>
  <c r="G113" i="14" s="1"/>
  <c r="AF125" i="14" s="1"/>
  <c r="N113" i="14" a="1"/>
  <c r="N113" i="14" s="1"/>
  <c r="F113" i="14" a="1"/>
  <c r="F113" i="14" s="1"/>
  <c r="AE125" i="14" s="1"/>
  <c r="M113" i="14" a="1"/>
  <c r="M113" i="14" s="1"/>
  <c r="AL125" i="14" s="1"/>
  <c r="E113" i="14" a="1"/>
  <c r="E113" i="14" s="1"/>
  <c r="L113" i="14" a="1"/>
  <c r="L113" i="14" s="1"/>
  <c r="AK125" i="14" s="1"/>
  <c r="K113" i="14" a="1"/>
  <c r="K113" i="14" s="1"/>
  <c r="AJ125" i="14" s="1"/>
  <c r="J113" i="14" a="1"/>
  <c r="J113" i="14" s="1"/>
  <c r="AI125" i="14" s="1"/>
  <c r="I113" i="14" a="1"/>
  <c r="I113" i="14" s="1"/>
  <c r="AH125" i="14" s="1"/>
  <c r="H113" i="14" a="1"/>
  <c r="H113" i="14" s="1"/>
  <c r="AG125" i="14" s="1"/>
  <c r="I110" i="14" a="1"/>
  <c r="I110" i="14" s="1"/>
  <c r="H110" i="14" a="1"/>
  <c r="H110" i="14" s="1"/>
  <c r="G110" i="14" a="1"/>
  <c r="G110" i="14" s="1"/>
  <c r="N110" i="14" a="1"/>
  <c r="N110" i="14" s="1"/>
  <c r="AU110" i="14" s="1"/>
  <c r="F110" i="14" a="1"/>
  <c r="F110" i="14" s="1"/>
  <c r="M110" i="14" a="1"/>
  <c r="M110" i="14" s="1"/>
  <c r="E110" i="14" a="1"/>
  <c r="E110" i="14" s="1"/>
  <c r="AT110" i="14" s="1"/>
  <c r="L110" i="14" a="1"/>
  <c r="L110" i="14" s="1"/>
  <c r="K110" i="14" a="1"/>
  <c r="K110" i="14" s="1"/>
  <c r="J110" i="14" a="1"/>
  <c r="J110" i="14" s="1"/>
  <c r="J112" i="14" a="1"/>
  <c r="J112" i="14" s="1"/>
  <c r="AI124" i="14" s="1"/>
  <c r="I112" i="14" a="1"/>
  <c r="I112" i="14" s="1"/>
  <c r="AH124" i="14" s="1"/>
  <c r="H112" i="14" a="1"/>
  <c r="H112" i="14" s="1"/>
  <c r="AG124" i="14" s="1"/>
  <c r="G112" i="14" a="1"/>
  <c r="G112" i="14" s="1"/>
  <c r="AF124" i="14" s="1"/>
  <c r="N112" i="14" a="1"/>
  <c r="N112" i="14" s="1"/>
  <c r="F112" i="14" a="1"/>
  <c r="F112" i="14" s="1"/>
  <c r="AE124" i="14" s="1"/>
  <c r="M112" i="14" a="1"/>
  <c r="M112" i="14" s="1"/>
  <c r="AL124" i="14" s="1"/>
  <c r="E112" i="14" a="1"/>
  <c r="E112" i="14" s="1"/>
  <c r="L112" i="14" a="1"/>
  <c r="L112" i="14" s="1"/>
  <c r="AK124" i="14" s="1"/>
  <c r="K112" i="14" a="1"/>
  <c r="K112" i="14" s="1"/>
  <c r="AJ124" i="14" s="1"/>
  <c r="L107" i="14" a="1"/>
  <c r="L107" i="14" s="1"/>
  <c r="K107" i="14" a="1"/>
  <c r="K107" i="14" s="1"/>
  <c r="J107" i="14" a="1"/>
  <c r="J107" i="14" s="1"/>
  <c r="I107" i="14" a="1"/>
  <c r="I107" i="14" s="1"/>
  <c r="H107" i="14" a="1"/>
  <c r="H107" i="14" s="1"/>
  <c r="G107" i="14" a="1"/>
  <c r="G107" i="14" s="1"/>
  <c r="N107" i="14" a="1"/>
  <c r="N107" i="14" s="1"/>
  <c r="AU107" i="14" s="1"/>
  <c r="F107" i="14" a="1"/>
  <c r="F107" i="14" s="1"/>
  <c r="M107" i="14" a="1"/>
  <c r="M107" i="14" s="1"/>
  <c r="E107" i="14" a="1"/>
  <c r="E107" i="14" s="1"/>
  <c r="AT107" i="14" s="1"/>
  <c r="H108" i="14" a="1"/>
  <c r="H108" i="14" s="1"/>
  <c r="G108" i="14" a="1"/>
  <c r="G108" i="14" s="1"/>
  <c r="N108" i="14" a="1"/>
  <c r="N108" i="14" s="1"/>
  <c r="AU108" i="14" s="1"/>
  <c r="F108" i="14" a="1"/>
  <c r="F108" i="14" s="1"/>
  <c r="M108" i="14" a="1"/>
  <c r="M108" i="14" s="1"/>
  <c r="E108" i="14" a="1"/>
  <c r="E108" i="14" s="1"/>
  <c r="AT108" i="14" s="1"/>
  <c r="L108" i="14" a="1"/>
  <c r="L108" i="14" s="1"/>
  <c r="K108" i="14" a="1"/>
  <c r="K108" i="14" s="1"/>
  <c r="J108" i="14" a="1"/>
  <c r="J108" i="14" s="1"/>
  <c r="I108" i="14" a="1"/>
  <c r="I108" i="14" s="1"/>
  <c r="G106" i="14" a="1"/>
  <c r="G106" i="14" s="1"/>
  <c r="N106" i="14" a="1"/>
  <c r="N106" i="14" s="1"/>
  <c r="AU106" i="14" s="1"/>
  <c r="F106" i="14" a="1"/>
  <c r="F106" i="14" s="1"/>
  <c r="M106" i="14" a="1"/>
  <c r="M106" i="14" s="1"/>
  <c r="E106" i="14" a="1"/>
  <c r="E106" i="14" s="1"/>
  <c r="AT106" i="14" s="1"/>
  <c r="L106" i="14" a="1"/>
  <c r="L106" i="14" s="1"/>
  <c r="K106" i="14" a="1"/>
  <c r="K106" i="14" s="1"/>
  <c r="J106" i="14" a="1"/>
  <c r="J106" i="14" s="1"/>
  <c r="I106" i="14" a="1"/>
  <c r="I106" i="14" s="1"/>
  <c r="H106" i="14" a="1"/>
  <c r="H106" i="14" s="1"/>
  <c r="M109" i="14" a="1"/>
  <c r="M109" i="14" s="1"/>
  <c r="E109" i="14" a="1"/>
  <c r="E109" i="14" s="1"/>
  <c r="AT109" i="14" s="1"/>
  <c r="L109" i="14" a="1"/>
  <c r="L109" i="14" s="1"/>
  <c r="K109" i="14" a="1"/>
  <c r="K109" i="14" s="1"/>
  <c r="J109" i="14" a="1"/>
  <c r="J109" i="14" s="1"/>
  <c r="I109" i="14" a="1"/>
  <c r="I109" i="14" s="1"/>
  <c r="H109" i="14" a="1"/>
  <c r="H109" i="14" s="1"/>
  <c r="G109" i="14" a="1"/>
  <c r="G109" i="14" s="1"/>
  <c r="N109" i="14" a="1"/>
  <c r="N109" i="14" s="1"/>
  <c r="AU109" i="14" s="1"/>
  <c r="F109" i="14" a="1"/>
  <c r="F109" i="14" s="1"/>
  <c r="L116" i="14" a="1"/>
  <c r="L116" i="14" s="1"/>
  <c r="K116" i="14" a="1"/>
  <c r="K116" i="14" s="1"/>
  <c r="J116" i="14" a="1"/>
  <c r="J116" i="14" s="1"/>
  <c r="I116" i="14" a="1"/>
  <c r="I116" i="14" s="1"/>
  <c r="H116" i="14" a="1"/>
  <c r="H116" i="14" s="1"/>
  <c r="G116" i="14" a="1"/>
  <c r="G116" i="14" s="1"/>
  <c r="N116" i="14" a="1"/>
  <c r="N116" i="14" s="1"/>
  <c r="AU116" i="14" s="1"/>
  <c r="F116" i="14" a="1"/>
  <c r="F116" i="14" s="1"/>
  <c r="M116" i="14" a="1"/>
  <c r="M116" i="14" s="1"/>
  <c r="E116" i="14" a="1"/>
  <c r="E116" i="14" s="1"/>
  <c r="AT116" i="14" s="1"/>
  <c r="AM84" i="12"/>
  <c r="AM88" i="13"/>
  <c r="AM81" i="13"/>
  <c r="AM85" i="13"/>
  <c r="AM85" i="11"/>
  <c r="AM82" i="12"/>
  <c r="AM85" i="12"/>
  <c r="AM82" i="13"/>
  <c r="AM80" i="13"/>
  <c r="D112" i="5"/>
  <c r="AS112" i="5" s="1"/>
  <c r="D109" i="5"/>
  <c r="AS109" i="5" s="1"/>
  <c r="D115" i="5"/>
  <c r="AS115" i="5" s="1"/>
  <c r="BJ94" i="12"/>
  <c r="AM89" i="11"/>
  <c r="AO118" i="5"/>
  <c r="AO121" i="5"/>
  <c r="D117" i="5"/>
  <c r="AS117" i="5" s="1"/>
  <c r="D107" i="5"/>
  <c r="AS107" i="5" s="1"/>
  <c r="Y89" i="8"/>
  <c r="AM79" i="13"/>
  <c r="BJ91" i="13"/>
  <c r="AM86" i="11"/>
  <c r="AM87" i="12"/>
  <c r="AM81" i="12"/>
  <c r="AM80" i="12"/>
  <c r="T90" i="11"/>
  <c r="AQ91" i="11" s="1"/>
  <c r="AM83" i="12"/>
  <c r="AM86" i="12"/>
  <c r="AM88" i="12"/>
  <c r="Z84" i="13"/>
  <c r="S84" i="13"/>
  <c r="R84" i="13"/>
  <c r="BL96" i="13" s="1"/>
  <c r="AB87" i="13"/>
  <c r="W87" i="13"/>
  <c r="BQ99" i="13" s="1"/>
  <c r="U87" i="13"/>
  <c r="BO99" i="13" s="1"/>
  <c r="T87" i="13"/>
  <c r="BN99" i="13" s="1"/>
  <c r="Y87" i="13"/>
  <c r="AB114" i="17" s="1"/>
  <c r="W79" i="13"/>
  <c r="T79" i="13"/>
  <c r="U79" i="13"/>
  <c r="AY91" i="13"/>
  <c r="AI82" i="13"/>
  <c r="BF94" i="13"/>
  <c r="AD88" i="13"/>
  <c r="Y85" i="13"/>
  <c r="AB112" i="17" s="1"/>
  <c r="AE86" i="13"/>
  <c r="AG90" i="13"/>
  <c r="AG91" i="13"/>
  <c r="AD82" i="13"/>
  <c r="BA94" i="13"/>
  <c r="AF90" i="13"/>
  <c r="AF91" i="13"/>
  <c r="BB91" i="13"/>
  <c r="AL86" i="13"/>
  <c r="BA91" i="13"/>
  <c r="Z87" i="13"/>
  <c r="R87" i="13"/>
  <c r="BL99" i="13" s="1"/>
  <c r="S87" i="13"/>
  <c r="S79" i="13"/>
  <c r="U78" i="35" s="1"/>
  <c r="R79" i="13"/>
  <c r="AW91" i="13"/>
  <c r="AN89" i="13"/>
  <c r="AL88" i="13"/>
  <c r="AD84" i="13"/>
  <c r="AD90" i="13"/>
  <c r="AD91" i="13"/>
  <c r="AN83" i="13"/>
  <c r="BK95" i="13"/>
  <c r="AC82" i="13"/>
  <c r="AZ94" i="13"/>
  <c r="Y79" i="13"/>
  <c r="AB106" i="17" s="1"/>
  <c r="AM81" i="11"/>
  <c r="AA90" i="13"/>
  <c r="AA91" i="13"/>
  <c r="AK83" i="13"/>
  <c r="BH95" i="13"/>
  <c r="AJ86" i="13"/>
  <c r="AX91" i="13"/>
  <c r="AF88" i="13"/>
  <c r="AN81" i="13"/>
  <c r="BK93" i="13"/>
  <c r="AL87" i="13"/>
  <c r="AH84" i="13"/>
  <c r="AN85" i="13"/>
  <c r="AB89" i="13"/>
  <c r="W89" i="13"/>
  <c r="U89" i="13"/>
  <c r="T89" i="13"/>
  <c r="AI81" i="13"/>
  <c r="BF93" i="13"/>
  <c r="AC89" i="13"/>
  <c r="AH81" i="13"/>
  <c r="BE93" i="13"/>
  <c r="AV91" i="13"/>
  <c r="AO118" i="17" s="1"/>
  <c r="AE85" i="13"/>
  <c r="AE80" i="13"/>
  <c r="BB92" i="13"/>
  <c r="AK86" i="13"/>
  <c r="AC83" i="13"/>
  <c r="AZ95" i="13"/>
  <c r="AE88" i="13"/>
  <c r="BC91" i="13"/>
  <c r="Y83" i="13"/>
  <c r="AB110" i="17" s="1"/>
  <c r="AV95" i="13"/>
  <c r="AO122" i="17" s="1"/>
  <c r="AE89" i="13"/>
  <c r="AE87" i="13"/>
  <c r="BK90" i="12"/>
  <c r="AH89" i="13"/>
  <c r="AN82" i="13"/>
  <c r="BK94" i="13"/>
  <c r="AF85" i="13"/>
  <c r="AC85" i="13"/>
  <c r="AG86" i="13"/>
  <c r="AN87" i="13"/>
  <c r="AB80" i="13"/>
  <c r="T80" i="13"/>
  <c r="W80" i="13"/>
  <c r="U80" i="13"/>
  <c r="AY92" i="13"/>
  <c r="Z80" i="13"/>
  <c r="S80" i="13"/>
  <c r="U79" i="35" s="1"/>
  <c r="R80" i="13"/>
  <c r="AW92" i="13"/>
  <c r="Y82" i="13"/>
  <c r="AB109" i="17" s="1"/>
  <c r="AV94" i="13"/>
  <c r="AO121" i="17" s="1"/>
  <c r="AA88" i="13"/>
  <c r="AN80" i="13"/>
  <c r="BK92" i="13"/>
  <c r="Z88" i="13"/>
  <c r="S88" i="13"/>
  <c r="R88" i="13"/>
  <c r="BL100" i="13" s="1"/>
  <c r="AF82" i="13"/>
  <c r="BC94" i="13"/>
  <c r="AN84" i="13"/>
  <c r="AL83" i="13"/>
  <c r="BI95" i="13"/>
  <c r="AD85" i="13"/>
  <c r="AN79" i="13"/>
  <c r="BK91" i="13"/>
  <c r="AE90" i="13"/>
  <c r="AE91" i="13"/>
  <c r="AB82" i="13"/>
  <c r="W82" i="13"/>
  <c r="U82" i="13"/>
  <c r="T82" i="13"/>
  <c r="AY94" i="13"/>
  <c r="AN88" i="13"/>
  <c r="AA82" i="13"/>
  <c r="AX94" i="13"/>
  <c r="Z86" i="13"/>
  <c r="S86" i="13"/>
  <c r="R86" i="13"/>
  <c r="BL98" i="13" s="1"/>
  <c r="AD79" i="13"/>
  <c r="AK88" i="13"/>
  <c r="Y84" i="13"/>
  <c r="AB111" i="17" s="1"/>
  <c r="AL84" i="13"/>
  <c r="Z85" i="13"/>
  <c r="S85" i="13"/>
  <c r="R85" i="13"/>
  <c r="BL97" i="13" s="1"/>
  <c r="AC80" i="13"/>
  <c r="AZ92" i="13"/>
  <c r="AD83" i="13"/>
  <c r="BA95" i="13"/>
  <c r="AI90" i="13"/>
  <c r="AI91" i="13"/>
  <c r="AC81" i="13"/>
  <c r="AZ93" i="13"/>
  <c r="AG84" i="13"/>
  <c r="AI87" i="13"/>
  <c r="AH87" i="13"/>
  <c r="Y80" i="13"/>
  <c r="AB107" i="17" s="1"/>
  <c r="AV92" i="13"/>
  <c r="AO119" i="17" s="1"/>
  <c r="AI80" i="13"/>
  <c r="BF92" i="13"/>
  <c r="AH85" i="13"/>
  <c r="AH86" i="13"/>
  <c r="BH91" i="13"/>
  <c r="AD89" i="13"/>
  <c r="AL80" i="13"/>
  <c r="BI92" i="13"/>
  <c r="AF81" i="13"/>
  <c r="BC93" i="13"/>
  <c r="AI85" i="13"/>
  <c r="BS78" i="12"/>
  <c r="AF79" i="13"/>
  <c r="AC87" i="13"/>
  <c r="AH80" i="13"/>
  <c r="BE92" i="13"/>
  <c r="AJ83" i="13"/>
  <c r="BG95" i="13"/>
  <c r="AG83" i="13"/>
  <c r="BD95" i="13"/>
  <c r="AI84" i="13"/>
  <c r="AI86" i="13"/>
  <c r="AK81" i="13"/>
  <c r="BH93" i="13"/>
  <c r="AG82" i="13"/>
  <c r="BD94" i="13"/>
  <c r="Z89" i="13"/>
  <c r="S89" i="13"/>
  <c r="U88" i="35" s="1"/>
  <c r="R89" i="13"/>
  <c r="AH90" i="13"/>
  <c r="AH91" i="13"/>
  <c r="AB83" i="13"/>
  <c r="T83" i="13"/>
  <c r="W83" i="13"/>
  <c r="U83" i="13"/>
  <c r="AY95" i="13"/>
  <c r="AD86" i="13"/>
  <c r="BI91" i="13"/>
  <c r="AC86" i="13"/>
  <c r="Y90" i="13"/>
  <c r="AB117" i="17" s="1"/>
  <c r="Y91" i="13"/>
  <c r="AB118" i="17" s="1"/>
  <c r="AI83" i="13"/>
  <c r="BF95" i="13"/>
  <c r="BK90" i="13"/>
  <c r="AN90" i="13"/>
  <c r="AN91" i="13"/>
  <c r="AH83" i="13"/>
  <c r="BE95" i="13"/>
  <c r="AA85" i="13"/>
  <c r="AG81" i="13"/>
  <c r="BD93" i="13"/>
  <c r="Y88" i="13"/>
  <c r="AB115" i="17" s="1"/>
  <c r="AK80" i="13"/>
  <c r="BH92" i="13"/>
  <c r="AF87" i="13"/>
  <c r="AE81" i="13"/>
  <c r="BB93" i="13"/>
  <c r="AB84" i="13"/>
  <c r="W84" i="13"/>
  <c r="BQ96" i="13" s="1"/>
  <c r="U84" i="13"/>
  <c r="BO96" i="13" s="1"/>
  <c r="T84" i="13"/>
  <c r="BN96" i="13" s="1"/>
  <c r="BD90" i="13"/>
  <c r="AN86" i="13"/>
  <c r="Z90" i="13"/>
  <c r="AW90" i="13"/>
  <c r="R90" i="13"/>
  <c r="S90" i="13"/>
  <c r="U89" i="35" s="1"/>
  <c r="Z91" i="13"/>
  <c r="AJ82" i="13"/>
  <c r="BG94" i="13"/>
  <c r="AL81" i="13"/>
  <c r="BI93" i="13"/>
  <c r="AB85" i="13"/>
  <c r="T85" i="13"/>
  <c r="BN97" i="13" s="1"/>
  <c r="W85" i="13"/>
  <c r="BQ97" i="13" s="1"/>
  <c r="U85" i="13"/>
  <c r="BO97" i="13" s="1"/>
  <c r="AC88" i="13"/>
  <c r="AA89" i="13"/>
  <c r="AE82" i="13"/>
  <c r="BB94" i="13"/>
  <c r="AH79" i="13"/>
  <c r="BE91" i="13"/>
  <c r="AL85" i="13"/>
  <c r="AJ89" i="13"/>
  <c r="AL82" i="13"/>
  <c r="BI94" i="13"/>
  <c r="AK82" i="13"/>
  <c r="BH94" i="13"/>
  <c r="BJ90" i="13"/>
  <c r="AJ84" i="13"/>
  <c r="BG91" i="13"/>
  <c r="AG87" i="13"/>
  <c r="AB90" i="13"/>
  <c r="AY90" i="13"/>
  <c r="U90" i="13"/>
  <c r="T90" i="13"/>
  <c r="W90" i="13"/>
  <c r="AB91" i="13"/>
  <c r="AA86" i="13"/>
  <c r="AD87" i="13"/>
  <c r="AI89" i="13"/>
  <c r="AL89" i="13"/>
  <c r="Y81" i="13"/>
  <c r="AB108" i="17" s="1"/>
  <c r="AV93" i="13"/>
  <c r="AO120" i="17" s="1"/>
  <c r="AA80" i="13"/>
  <c r="AX92" i="13"/>
  <c r="AK84" i="13"/>
  <c r="AJ90" i="13"/>
  <c r="AJ91" i="13"/>
  <c r="AK87" i="13"/>
  <c r="AB88" i="13"/>
  <c r="T88" i="13"/>
  <c r="BN100" i="13" s="1"/>
  <c r="W88" i="13"/>
  <c r="BQ100" i="13" s="1"/>
  <c r="U88" i="13"/>
  <c r="BO100" i="13" s="1"/>
  <c r="AJ81" i="13"/>
  <c r="BG93" i="13"/>
  <c r="AF84" i="13"/>
  <c r="AG89" i="13"/>
  <c r="AE84" i="13"/>
  <c r="AJ79" i="13"/>
  <c r="AK79" i="13"/>
  <c r="AM87" i="11"/>
  <c r="AB81" i="13"/>
  <c r="W81" i="13"/>
  <c r="U81" i="13"/>
  <c r="T81" i="13"/>
  <c r="AY93" i="13"/>
  <c r="AI88" i="13"/>
  <c r="AA81" i="13"/>
  <c r="AX93" i="13"/>
  <c r="AK89" i="13"/>
  <c r="Z81" i="13"/>
  <c r="S81" i="13"/>
  <c r="U80" i="35" s="1"/>
  <c r="R81" i="13"/>
  <c r="AW93" i="13"/>
  <c r="BH90" i="13"/>
  <c r="AK90" i="13"/>
  <c r="AK91" i="13"/>
  <c r="AE83" i="13"/>
  <c r="BB95" i="13"/>
  <c r="BF91" i="13"/>
  <c r="AB86" i="13"/>
  <c r="T86" i="13"/>
  <c r="BN98" i="13" s="1"/>
  <c r="W86" i="13"/>
  <c r="BQ98" i="13" s="1"/>
  <c r="U86" i="13"/>
  <c r="BO98" i="13" s="1"/>
  <c r="Y86" i="13"/>
  <c r="AB113" i="17" s="1"/>
  <c r="AJ85" i="13"/>
  <c r="AC90" i="13"/>
  <c r="AZ90" i="13"/>
  <c r="AC91" i="13"/>
  <c r="BI90" i="12"/>
  <c r="AG85" i="13"/>
  <c r="AJ88" i="13"/>
  <c r="AG88" i="13"/>
  <c r="AD80" i="13"/>
  <c r="BA92" i="13"/>
  <c r="BI90" i="13"/>
  <c r="AL90" i="13"/>
  <c r="AL91" i="13"/>
  <c r="AF83" i="13"/>
  <c r="BC95" i="13"/>
  <c r="Y89" i="13"/>
  <c r="AB116" i="17" s="1"/>
  <c r="AF86" i="13"/>
  <c r="AJ87" i="13"/>
  <c r="AD81" i="13"/>
  <c r="BA93" i="13"/>
  <c r="AA83" i="13"/>
  <c r="AX95" i="13"/>
  <c r="AA84" i="13"/>
  <c r="Z83" i="13"/>
  <c r="S83" i="13"/>
  <c r="U82" i="35" s="1"/>
  <c r="R83" i="13"/>
  <c r="AW95" i="13"/>
  <c r="Z82" i="13"/>
  <c r="S82" i="13"/>
  <c r="U81" i="35" s="1"/>
  <c r="R82" i="13"/>
  <c r="AW94" i="13"/>
  <c r="AG80" i="13"/>
  <c r="BD92" i="13"/>
  <c r="AA87" i="13"/>
  <c r="AF80" i="13"/>
  <c r="BC92" i="13"/>
  <c r="AH88" i="13"/>
  <c r="AC79" i="13"/>
  <c r="AZ91" i="13"/>
  <c r="AH82" i="13"/>
  <c r="BE94" i="13"/>
  <c r="AJ80" i="13"/>
  <c r="BG92" i="13"/>
  <c r="AK85" i="13"/>
  <c r="AG79" i="13"/>
  <c r="BD91" i="13"/>
  <c r="AC84" i="13"/>
  <c r="AF89" i="13"/>
  <c r="AM82" i="11"/>
  <c r="U90" i="11"/>
  <c r="AR91" i="11" s="1"/>
  <c r="S90" i="11"/>
  <c r="AM83" i="11"/>
  <c r="AM80" i="11"/>
  <c r="AM88" i="11"/>
  <c r="AB90" i="12"/>
  <c r="U90" i="12"/>
  <c r="W90" i="12"/>
  <c r="T90" i="12"/>
  <c r="AB91" i="12"/>
  <c r="Z81" i="12"/>
  <c r="R81" i="12"/>
  <c r="S81" i="12"/>
  <c r="R80" i="35" s="1"/>
  <c r="AW93" i="12"/>
  <c r="AB83" i="12"/>
  <c r="W83" i="12"/>
  <c r="U83" i="12"/>
  <c r="T83" i="12"/>
  <c r="AY95" i="12"/>
  <c r="AB87" i="12"/>
  <c r="U87" i="12"/>
  <c r="BO99" i="12" s="1"/>
  <c r="T87" i="12"/>
  <c r="BN99" i="12" s="1"/>
  <c r="W87" i="12"/>
  <c r="BQ99" i="12" s="1"/>
  <c r="AA83" i="12"/>
  <c r="AX95" i="12"/>
  <c r="AF81" i="12"/>
  <c r="BC93" i="12"/>
  <c r="AC82" i="12"/>
  <c r="AZ94" i="12"/>
  <c r="AD87" i="12"/>
  <c r="AH85" i="12"/>
  <c r="AE90" i="12"/>
  <c r="AE91" i="12"/>
  <c r="AK83" i="12"/>
  <c r="BH95" i="12"/>
  <c r="AC89" i="12"/>
  <c r="AF88" i="12"/>
  <c r="AF80" i="12"/>
  <c r="BC92" i="12"/>
  <c r="AE88" i="12"/>
  <c r="AE80" i="12"/>
  <c r="BB92" i="12"/>
  <c r="AC85" i="12"/>
  <c r="AC88" i="12"/>
  <c r="AC80" i="12"/>
  <c r="AZ92" i="12"/>
  <c r="AB88" i="12"/>
  <c r="W88" i="12"/>
  <c r="BQ100" i="12" s="1"/>
  <c r="U88" i="12"/>
  <c r="BO100" i="12" s="1"/>
  <c r="T88" i="12"/>
  <c r="BN100" i="12" s="1"/>
  <c r="AL90" i="12"/>
  <c r="AL91" i="12"/>
  <c r="Z83" i="12"/>
  <c r="S83" i="12"/>
  <c r="R82" i="35" s="1"/>
  <c r="R83" i="12"/>
  <c r="AW95" i="12"/>
  <c r="AX91" i="12"/>
  <c r="AH84" i="12"/>
  <c r="AK89" i="12"/>
  <c r="AE82" i="12"/>
  <c r="BB94" i="12"/>
  <c r="AB86" i="12"/>
  <c r="T86" i="12"/>
  <c r="BN98" i="12" s="1"/>
  <c r="W86" i="12"/>
  <c r="BQ98" i="12" s="1"/>
  <c r="U86" i="12"/>
  <c r="BO98" i="12" s="1"/>
  <c r="AA86" i="12"/>
  <c r="AI90" i="12"/>
  <c r="AI91" i="12"/>
  <c r="AD82" i="12"/>
  <c r="BA94" i="12"/>
  <c r="AB84" i="12"/>
  <c r="U84" i="12"/>
  <c r="BO96" i="12" s="1"/>
  <c r="T84" i="12"/>
  <c r="BN96" i="12" s="1"/>
  <c r="W84" i="12"/>
  <c r="BQ96" i="12" s="1"/>
  <c r="AH81" i="12"/>
  <c r="BE93" i="12"/>
  <c r="Z84" i="12"/>
  <c r="R84" i="12"/>
  <c r="BL96" i="12" s="1"/>
  <c r="S84" i="12"/>
  <c r="AA89" i="12"/>
  <c r="AJ90" i="12"/>
  <c r="AJ91" i="12"/>
  <c r="R90" i="11"/>
  <c r="AO91" i="11" s="1"/>
  <c r="AA84" i="12"/>
  <c r="AC90" i="12"/>
  <c r="AC91" i="12"/>
  <c r="AN82" i="12"/>
  <c r="BK94" i="12"/>
  <c r="AG88" i="12"/>
  <c r="BD91" i="12"/>
  <c r="AL87" i="12"/>
  <c r="BC91" i="12"/>
  <c r="AL84" i="12"/>
  <c r="AK87" i="12"/>
  <c r="BA91" i="12"/>
  <c r="AJ87" i="12"/>
  <c r="AM89" i="12"/>
  <c r="AD83" i="12"/>
  <c r="BA95" i="12"/>
  <c r="AK90" i="12"/>
  <c r="AK91" i="12"/>
  <c r="Y83" i="12"/>
  <c r="AV95" i="12"/>
  <c r="Y88" i="12"/>
  <c r="AJ81" i="12"/>
  <c r="BG93" i="12"/>
  <c r="AK85" i="12"/>
  <c r="AJ85" i="12"/>
  <c r="AB81" i="12"/>
  <c r="W81" i="12"/>
  <c r="U81" i="12"/>
  <c r="T81" i="12"/>
  <c r="AY93" i="12"/>
  <c r="AJ89" i="12"/>
  <c r="AI81" i="12"/>
  <c r="BF93" i="12"/>
  <c r="AH90" i="12"/>
  <c r="AH91" i="12"/>
  <c r="Y86" i="12"/>
  <c r="AB89" i="12"/>
  <c r="U89" i="12"/>
  <c r="T89" i="12"/>
  <c r="W89" i="12"/>
  <c r="Y89" i="12"/>
  <c r="AL83" i="12"/>
  <c r="BI95" i="12"/>
  <c r="AD89" i="12"/>
  <c r="AN87" i="12"/>
  <c r="AL86" i="12"/>
  <c r="Y81" i="12"/>
  <c r="AV93" i="12"/>
  <c r="AK86" i="12"/>
  <c r="AB80" i="12"/>
  <c r="T80" i="12"/>
  <c r="W80" i="12"/>
  <c r="U80" i="12"/>
  <c r="AY92" i="12"/>
  <c r="AG83" i="12"/>
  <c r="BD95" i="12"/>
  <c r="AI86" i="12"/>
  <c r="AH86" i="12"/>
  <c r="AG82" i="12"/>
  <c r="BD94" i="12"/>
  <c r="AL89" i="12"/>
  <c r="AC83" i="12"/>
  <c r="AZ95" i="12"/>
  <c r="AG87" i="12"/>
  <c r="Y80" i="12"/>
  <c r="AV92" i="12"/>
  <c r="AD84" i="12"/>
  <c r="AC84" i="12"/>
  <c r="AG80" i="12"/>
  <c r="BD92" i="12"/>
  <c r="AN80" i="12"/>
  <c r="BK92" i="12"/>
  <c r="AI89" i="12"/>
  <c r="AC87" i="12"/>
  <c r="AD90" i="12"/>
  <c r="AD91" i="12"/>
  <c r="Y82" i="12"/>
  <c r="AV94" i="12"/>
  <c r="AH88" i="12"/>
  <c r="AC81" i="12"/>
  <c r="AZ93" i="12"/>
  <c r="Y87" i="12"/>
  <c r="AE85" i="12"/>
  <c r="AD80" i="12"/>
  <c r="BA92" i="12"/>
  <c r="AD85" i="12"/>
  <c r="BH91" i="12"/>
  <c r="AJ82" i="12"/>
  <c r="BG94" i="12"/>
  <c r="AB85" i="12"/>
  <c r="W85" i="12"/>
  <c r="BQ97" i="12" s="1"/>
  <c r="U85" i="12"/>
  <c r="BO97" i="12" s="1"/>
  <c r="T85" i="12"/>
  <c r="BN97" i="12" s="1"/>
  <c r="AA85" i="12"/>
  <c r="AA88" i="12"/>
  <c r="AL81" i="12"/>
  <c r="BI93" i="12"/>
  <c r="AN88" i="12"/>
  <c r="AF82" i="12"/>
  <c r="BC94" i="12"/>
  <c r="AE86" i="12"/>
  <c r="AB82" i="12"/>
  <c r="T82" i="12"/>
  <c r="W82" i="12"/>
  <c r="U82" i="12"/>
  <c r="AY94" i="12"/>
  <c r="AN83" i="12"/>
  <c r="BK95" i="12"/>
  <c r="AI84" i="12"/>
  <c r="BE91" i="12"/>
  <c r="AF87" i="12"/>
  <c r="AE87" i="12"/>
  <c r="AZ91" i="12"/>
  <c r="AJ83" i="12"/>
  <c r="BG95" i="12"/>
  <c r="AA81" i="12"/>
  <c r="AX93" i="12"/>
  <c r="AJ86" i="12"/>
  <c r="AN81" i="12"/>
  <c r="BK93" i="12"/>
  <c r="Y85" i="12"/>
  <c r="AE89" i="12"/>
  <c r="AD81" i="12"/>
  <c r="BA93" i="12"/>
  <c r="Z87" i="12"/>
  <c r="R87" i="12"/>
  <c r="BL99" i="12" s="1"/>
  <c r="S87" i="12"/>
  <c r="AH80" i="12"/>
  <c r="BE92" i="12"/>
  <c r="AN84" i="12"/>
  <c r="BB91" i="12"/>
  <c r="Y90" i="12"/>
  <c r="Y91" i="12"/>
  <c r="Z82" i="12"/>
  <c r="S82" i="12"/>
  <c r="R81" i="35" s="1"/>
  <c r="R82" i="12"/>
  <c r="AW94" i="12"/>
  <c r="AK84" i="12"/>
  <c r="AJ84" i="12"/>
  <c r="AI87" i="12"/>
  <c r="AA80" i="12"/>
  <c r="AX92" i="12"/>
  <c r="Z88" i="12"/>
  <c r="S88" i="12"/>
  <c r="R88" i="12"/>
  <c r="BL100" i="12" s="1"/>
  <c r="Z80" i="12"/>
  <c r="R80" i="12"/>
  <c r="S80" i="12"/>
  <c r="R79" i="35" s="1"/>
  <c r="AW92" i="12"/>
  <c r="AN85" i="12"/>
  <c r="AI85" i="12"/>
  <c r="AF90" i="12"/>
  <c r="AF91" i="12"/>
  <c r="AA82" i="12"/>
  <c r="AX94" i="12"/>
  <c r="BK91" i="12"/>
  <c r="BS78" i="11"/>
  <c r="R79" i="12"/>
  <c r="S79" i="12"/>
  <c r="R78" i="35" s="1"/>
  <c r="AW91" i="12"/>
  <c r="AD86" i="12"/>
  <c r="AV91" i="12"/>
  <c r="AC86" i="12"/>
  <c r="AL88" i="12"/>
  <c r="AI88" i="12"/>
  <c r="AI80" i="12"/>
  <c r="BF92" i="12"/>
  <c r="AN86" i="12"/>
  <c r="BF91" i="12"/>
  <c r="AF85" i="12"/>
  <c r="AI83" i="12"/>
  <c r="BF95" i="12"/>
  <c r="Z86" i="12"/>
  <c r="S86" i="12"/>
  <c r="R86" i="12"/>
  <c r="BL98" i="12" s="1"/>
  <c r="AH83" i="12"/>
  <c r="BE95" i="12"/>
  <c r="Z89" i="12"/>
  <c r="S89" i="12"/>
  <c r="R88" i="35" s="1"/>
  <c r="R89" i="12"/>
  <c r="AN90" i="12"/>
  <c r="AN91" i="12"/>
  <c r="AF83" i="12"/>
  <c r="BC95" i="12"/>
  <c r="AM90" i="12"/>
  <c r="AE83" i="12"/>
  <c r="BB95" i="12"/>
  <c r="AG86" i="12"/>
  <c r="U79" i="12"/>
  <c r="T79" i="12"/>
  <c r="W79" i="12"/>
  <c r="AY91" i="12"/>
  <c r="AH87" i="12"/>
  <c r="AJ88" i="12"/>
  <c r="AG84" i="12"/>
  <c r="AG90" i="12"/>
  <c r="AG91" i="12"/>
  <c r="AG89" i="12"/>
  <c r="AK80" i="12"/>
  <c r="BH92" i="12"/>
  <c r="AF89" i="12"/>
  <c r="W90" i="11"/>
  <c r="AT91" i="11" s="1"/>
  <c r="BI91" i="12"/>
  <c r="AL85" i="12"/>
  <c r="AA87" i="12"/>
  <c r="BG91" i="12"/>
  <c r="AG85" i="12"/>
  <c r="AJ80" i="12"/>
  <c r="BG92" i="12"/>
  <c r="Y84" i="12"/>
  <c r="AA90" i="12"/>
  <c r="AA91" i="12"/>
  <c r="AL82" i="12"/>
  <c r="BI94" i="12"/>
  <c r="Z90" i="12"/>
  <c r="S90" i="12"/>
  <c r="R89" i="35" s="1"/>
  <c r="R90" i="12"/>
  <c r="Z91" i="12"/>
  <c r="AK82" i="12"/>
  <c r="BH94" i="12"/>
  <c r="AD88" i="12"/>
  <c r="AI82" i="12"/>
  <c r="BF94" i="12"/>
  <c r="AN89" i="12"/>
  <c r="AH82" i="12"/>
  <c r="BE94" i="12"/>
  <c r="Z85" i="12"/>
  <c r="R85" i="12"/>
  <c r="BL97" i="12" s="1"/>
  <c r="S85" i="12"/>
  <c r="AK81" i="12"/>
  <c r="BH93" i="12"/>
  <c r="AF86" i="12"/>
  <c r="AE81" i="12"/>
  <c r="BB93" i="12"/>
  <c r="AH89" i="12"/>
  <c r="AK88" i="12"/>
  <c r="AL80" i="12"/>
  <c r="BI92" i="12"/>
  <c r="AF84" i="12"/>
  <c r="AG81" i="12"/>
  <c r="BD93" i="12"/>
  <c r="AE84" i="12"/>
  <c r="Y85" i="8"/>
  <c r="AM83" i="10"/>
  <c r="BJ95" i="11"/>
  <c r="AM84" i="11"/>
  <c r="AF86" i="6"/>
  <c r="AM90" i="11"/>
  <c r="Y84" i="8"/>
  <c r="Y82" i="8"/>
  <c r="Y86" i="8"/>
  <c r="BJ94" i="11"/>
  <c r="AM81" i="10"/>
  <c r="AV95" i="8"/>
  <c r="AV93" i="8"/>
  <c r="Y83" i="8"/>
  <c r="Y81" i="8"/>
  <c r="AM89" i="10"/>
  <c r="Y90" i="8"/>
  <c r="Y87" i="8"/>
  <c r="AM84" i="10"/>
  <c r="AM88" i="10"/>
  <c r="Y88" i="8"/>
  <c r="G112" i="5" a="1"/>
  <c r="G112" i="5" s="1"/>
  <c r="AF124" i="5" s="1"/>
  <c r="AE89" i="11"/>
  <c r="AE90" i="11"/>
  <c r="AF89" i="11"/>
  <c r="AF90" i="11"/>
  <c r="AI80" i="11"/>
  <c r="BF92" i="11"/>
  <c r="AH89" i="11"/>
  <c r="AH90" i="11"/>
  <c r="Z88" i="11"/>
  <c r="S88" i="11"/>
  <c r="R88" i="11"/>
  <c r="BL100" i="11" s="1"/>
  <c r="Z80" i="11"/>
  <c r="S80" i="11"/>
  <c r="O79" i="35" s="1"/>
  <c r="R80" i="11"/>
  <c r="AW92" i="11"/>
  <c r="AB86" i="11"/>
  <c r="T86" i="11"/>
  <c r="BN98" i="11" s="1"/>
  <c r="W86" i="11"/>
  <c r="BQ98" i="11" s="1"/>
  <c r="U86" i="11"/>
  <c r="BO98" i="11" s="1"/>
  <c r="AI84" i="11"/>
  <c r="AA82" i="11"/>
  <c r="AX94" i="11"/>
  <c r="L113" i="5" a="1"/>
  <c r="L113" i="5" s="1"/>
  <c r="AK125" i="5" s="1"/>
  <c r="L115" i="5" a="1"/>
  <c r="L115" i="5" s="1"/>
  <c r="AA81" i="11"/>
  <c r="AX93" i="11"/>
  <c r="AJ87" i="11"/>
  <c r="BC91" i="11"/>
  <c r="AJ86" i="11"/>
  <c r="AK81" i="11"/>
  <c r="BH93" i="11"/>
  <c r="AB80" i="11"/>
  <c r="W80" i="11"/>
  <c r="U80" i="11"/>
  <c r="T80" i="11"/>
  <c r="AY92" i="11"/>
  <c r="Y88" i="11"/>
  <c r="AA89" i="11"/>
  <c r="AA90" i="11"/>
  <c r="AD82" i="11"/>
  <c r="BA94" i="11"/>
  <c r="AL88" i="11"/>
  <c r="AL80" i="11"/>
  <c r="BI92" i="11"/>
  <c r="BS78" i="10"/>
  <c r="BK90" i="10"/>
  <c r="Y91" i="8"/>
  <c r="F114" i="5" a="1"/>
  <c r="F114" i="5" s="1"/>
  <c r="AE126" i="5" s="1"/>
  <c r="AJ88" i="11"/>
  <c r="AI88" i="11"/>
  <c r="BF91" i="11"/>
  <c r="AF85" i="11"/>
  <c r="AG88" i="11"/>
  <c r="AN89" i="11"/>
  <c r="AN90" i="11"/>
  <c r="AD87" i="11"/>
  <c r="S79" i="11"/>
  <c r="O78" i="35" s="1"/>
  <c r="R79" i="11"/>
  <c r="AW91" i="11"/>
  <c r="BG91" i="11"/>
  <c r="AK85" i="11"/>
  <c r="AD89" i="11"/>
  <c r="AD90" i="11"/>
  <c r="AE81" i="11"/>
  <c r="BB93" i="11"/>
  <c r="AN87" i="11"/>
  <c r="AK86" i="11"/>
  <c r="Y81" i="11"/>
  <c r="AV93" i="11"/>
  <c r="AC85" i="11"/>
  <c r="AL89" i="11"/>
  <c r="AL90" i="11"/>
  <c r="AX91" i="11"/>
  <c r="AC87" i="11"/>
  <c r="AN88" i="11"/>
  <c r="AH81" i="11"/>
  <c r="BE93" i="11"/>
  <c r="Z87" i="11"/>
  <c r="S87" i="11"/>
  <c r="R87" i="11"/>
  <c r="BL99" i="11" s="1"/>
  <c r="AL79" i="11"/>
  <c r="BI91" i="11"/>
  <c r="BJ90" i="11"/>
  <c r="AM82" i="10"/>
  <c r="Y86" i="11"/>
  <c r="AN86" i="11"/>
  <c r="AH80" i="11"/>
  <c r="BE92" i="11"/>
  <c r="Y84" i="11"/>
  <c r="AK87" i="11"/>
  <c r="AA88" i="11"/>
  <c r="AE86" i="11"/>
  <c r="AI81" i="11"/>
  <c r="BF93" i="11"/>
  <c r="BD91" i="11"/>
  <c r="AD84" i="11"/>
  <c r="AK88" i="11"/>
  <c r="AK80" i="11"/>
  <c r="BH92" i="11"/>
  <c r="AV90" i="10"/>
  <c r="AI82" i="11"/>
  <c r="BF94" i="11"/>
  <c r="AD85" i="11"/>
  <c r="AD88" i="11"/>
  <c r="AL84" i="11"/>
  <c r="AC88" i="11"/>
  <c r="AD86" i="11"/>
  <c r="AN80" i="11"/>
  <c r="BK92" i="11"/>
  <c r="AA86" i="11"/>
  <c r="AI86" i="11"/>
  <c r="AM80" i="10"/>
  <c r="AM85" i="10"/>
  <c r="AH85" i="11"/>
  <c r="AG85" i="11"/>
  <c r="AG80" i="11"/>
  <c r="BD92" i="11"/>
  <c r="AH83" i="11"/>
  <c r="BE95" i="11"/>
  <c r="AL86" i="11"/>
  <c r="AE87" i="11"/>
  <c r="AN85" i="11"/>
  <c r="Y80" i="11"/>
  <c r="AV92" i="11"/>
  <c r="AD83" i="11"/>
  <c r="BA95" i="11"/>
  <c r="Y87" i="11"/>
  <c r="BH91" i="11"/>
  <c r="AC80" i="11"/>
  <c r="AZ92" i="11"/>
  <c r="AH87" i="11"/>
  <c r="AE83" i="11"/>
  <c r="BB95" i="11"/>
  <c r="AB87" i="11"/>
  <c r="T87" i="11"/>
  <c r="BN99" i="11" s="1"/>
  <c r="U87" i="11"/>
  <c r="BO99" i="11" s="1"/>
  <c r="W87" i="11"/>
  <c r="BQ99" i="11" s="1"/>
  <c r="AJ85" i="11"/>
  <c r="AK84" i="11"/>
  <c r="AA84" i="11"/>
  <c r="Z84" i="11"/>
  <c r="S84" i="11"/>
  <c r="R84" i="11"/>
  <c r="BL96" i="11" s="1"/>
  <c r="AJ82" i="11"/>
  <c r="BG94" i="11"/>
  <c r="AN82" i="11"/>
  <c r="BK94" i="11"/>
  <c r="AE85" i="11"/>
  <c r="AB88" i="11"/>
  <c r="W88" i="11"/>
  <c r="BQ100" i="11" s="1"/>
  <c r="U88" i="11"/>
  <c r="BO100" i="11" s="1"/>
  <c r="T88" i="11"/>
  <c r="BN100" i="11" s="1"/>
  <c r="AF86" i="11"/>
  <c r="AG84" i="11"/>
  <c r="AV91" i="11"/>
  <c r="AA83" i="11"/>
  <c r="AX95" i="11"/>
  <c r="Z86" i="11"/>
  <c r="R86" i="11"/>
  <c r="BL98" i="11" s="1"/>
  <c r="S86" i="11"/>
  <c r="AD81" i="11"/>
  <c r="BA93" i="11"/>
  <c r="AL81" i="11"/>
  <c r="BI93" i="11"/>
  <c r="AF83" i="11"/>
  <c r="BC95" i="11"/>
  <c r="AC83" i="11"/>
  <c r="AZ95" i="11"/>
  <c r="AK82" i="11"/>
  <c r="BH94" i="11"/>
  <c r="AG87" i="11"/>
  <c r="AF84" i="11"/>
  <c r="AC86" i="11"/>
  <c r="BK91" i="11"/>
  <c r="AD80" i="11"/>
  <c r="BA92" i="11"/>
  <c r="AC84" i="11"/>
  <c r="BA91" i="11"/>
  <c r="AJ83" i="11"/>
  <c r="BG95" i="11"/>
  <c r="AI83" i="11"/>
  <c r="BF95" i="11"/>
  <c r="AB83" i="11"/>
  <c r="W83" i="11"/>
  <c r="U83" i="11"/>
  <c r="T83" i="11"/>
  <c r="AY95" i="11"/>
  <c r="AN84" i="11"/>
  <c r="AL87" i="11"/>
  <c r="Y85" i="11"/>
  <c r="Z83" i="11"/>
  <c r="S83" i="11"/>
  <c r="O82" i="35" s="1"/>
  <c r="R83" i="11"/>
  <c r="AW95" i="11"/>
  <c r="AB89" i="11"/>
  <c r="U89" i="11"/>
  <c r="T89" i="11"/>
  <c r="W89" i="11"/>
  <c r="AB90" i="11"/>
  <c r="AI85" i="11"/>
  <c r="AJ80" i="11"/>
  <c r="BG92" i="11"/>
  <c r="U79" i="11"/>
  <c r="T79" i="11"/>
  <c r="W79" i="11"/>
  <c r="AY91" i="11"/>
  <c r="AL82" i="11"/>
  <c r="BI94" i="11"/>
  <c r="AJ89" i="11"/>
  <c r="AJ90" i="11"/>
  <c r="AE80" i="11"/>
  <c r="BB92" i="11"/>
  <c r="AH86" i="11"/>
  <c r="AM79" i="11"/>
  <c r="Y83" i="11"/>
  <c r="AV95" i="11"/>
  <c r="AL85" i="11"/>
  <c r="AC82" i="11"/>
  <c r="AZ94" i="11"/>
  <c r="AA80" i="11"/>
  <c r="AX92" i="11"/>
  <c r="AL83" i="11"/>
  <c r="BI95" i="11"/>
  <c r="AJ84" i="11"/>
  <c r="Z82" i="11"/>
  <c r="S82" i="11"/>
  <c r="O81" i="35" s="1"/>
  <c r="R82" i="11"/>
  <c r="AW94" i="11"/>
  <c r="Y82" i="11"/>
  <c r="AV94" i="11"/>
  <c r="AG89" i="11"/>
  <c r="AG90" i="11"/>
  <c r="AB81" i="11"/>
  <c r="W81" i="11"/>
  <c r="U81" i="11"/>
  <c r="T81" i="11"/>
  <c r="AY93" i="11"/>
  <c r="AG83" i="11"/>
  <c r="BD95" i="11"/>
  <c r="AF87" i="11"/>
  <c r="AH84" i="11"/>
  <c r="AF82" i="11"/>
  <c r="BC94" i="11"/>
  <c r="AB84" i="11"/>
  <c r="T84" i="11"/>
  <c r="BN96" i="11" s="1"/>
  <c r="W84" i="11"/>
  <c r="BQ96" i="11" s="1"/>
  <c r="U84" i="11"/>
  <c r="BO96" i="11" s="1"/>
  <c r="BE91" i="11"/>
  <c r="AI89" i="11"/>
  <c r="AI90" i="11"/>
  <c r="Z81" i="11"/>
  <c r="S81" i="11"/>
  <c r="O80" i="35" s="1"/>
  <c r="R81" i="11"/>
  <c r="AW93" i="11"/>
  <c r="AE88" i="11"/>
  <c r="BB91" i="11"/>
  <c r="AA85" i="11"/>
  <c r="AB85" i="11"/>
  <c r="U85" i="11"/>
  <c r="BO97" i="11" s="1"/>
  <c r="W85" i="11"/>
  <c r="BQ97" i="11" s="1"/>
  <c r="T85" i="11"/>
  <c r="BN97" i="11" s="1"/>
  <c r="AE82" i="11"/>
  <c r="BB94" i="11"/>
  <c r="AE84" i="11"/>
  <c r="AG81" i="11"/>
  <c r="BD93" i="11"/>
  <c r="AB82" i="11"/>
  <c r="T82" i="11"/>
  <c r="W82" i="11"/>
  <c r="U82" i="11"/>
  <c r="AY94" i="11"/>
  <c r="AZ91" i="11"/>
  <c r="AC81" i="11"/>
  <c r="AZ93" i="11"/>
  <c r="AH88" i="11"/>
  <c r="AN81" i="11"/>
  <c r="BK93" i="11"/>
  <c r="Z85" i="11"/>
  <c r="S85" i="11"/>
  <c r="R85" i="11"/>
  <c r="BL97" i="11" s="1"/>
  <c r="Y89" i="11"/>
  <c r="Y90" i="11"/>
  <c r="AJ81" i="11"/>
  <c r="BG93" i="11"/>
  <c r="AA87" i="11"/>
  <c r="AK83" i="11"/>
  <c r="BH95" i="11"/>
  <c r="AH82" i="11"/>
  <c r="BE94" i="11"/>
  <c r="AF88" i="11"/>
  <c r="AF80" i="11"/>
  <c r="BC92" i="11"/>
  <c r="AI87" i="11"/>
  <c r="AK89" i="11"/>
  <c r="AK90" i="11"/>
  <c r="AG86" i="11"/>
  <c r="Z89" i="11"/>
  <c r="S89" i="11"/>
  <c r="O88" i="35" s="1"/>
  <c r="R89" i="11"/>
  <c r="Z90" i="11"/>
  <c r="AG82" i="11"/>
  <c r="BD94" i="11"/>
  <c r="AN83" i="11"/>
  <c r="BK95" i="11"/>
  <c r="AC89" i="11"/>
  <c r="AC90" i="11"/>
  <c r="AF81" i="11"/>
  <c r="BC93" i="11"/>
  <c r="I108" i="5" a="1"/>
  <c r="I108" i="5" s="1"/>
  <c r="E117" i="5" a="1"/>
  <c r="E117" i="5" s="1"/>
  <c r="AT117" i="5" s="1"/>
  <c r="Y80" i="8"/>
  <c r="F112" i="5" a="1"/>
  <c r="F112" i="5" s="1"/>
  <c r="AE124" i="5" s="1"/>
  <c r="N112" i="5" a="1"/>
  <c r="N112" i="5" s="1"/>
  <c r="G116" i="5" a="1"/>
  <c r="G116" i="5" s="1"/>
  <c r="AM86" i="10"/>
  <c r="L114" i="5" a="1"/>
  <c r="L114" i="5" s="1"/>
  <c r="AK126" i="5" s="1"/>
  <c r="F106" i="5" a="1"/>
  <c r="F106" i="5" s="1"/>
  <c r="I112" i="5" a="1"/>
  <c r="I112" i="5" s="1"/>
  <c r="AH124" i="5" s="1"/>
  <c r="J111" i="5" a="1"/>
  <c r="J111" i="5" s="1"/>
  <c r="AI123" i="5" s="1"/>
  <c r="H112" i="5" a="1"/>
  <c r="H112" i="5" s="1"/>
  <c r="AG124" i="5" s="1"/>
  <c r="J112" i="5" a="1"/>
  <c r="J112" i="5" s="1"/>
  <c r="AI124" i="5" s="1"/>
  <c r="N117" i="5" a="1"/>
  <c r="N117" i="5" s="1"/>
  <c r="AU117" i="5" s="1"/>
  <c r="J115" i="5" a="1"/>
  <c r="J115" i="5" s="1"/>
  <c r="AM87" i="10"/>
  <c r="H106" i="5" a="1"/>
  <c r="H106" i="5" s="1"/>
  <c r="M114" i="5" a="1"/>
  <c r="M114" i="5" s="1"/>
  <c r="AL126" i="5" s="1"/>
  <c r="K114" i="5" a="1"/>
  <c r="K114" i="5" s="1"/>
  <c r="AJ126" i="5" s="1"/>
  <c r="J108" i="5" a="1"/>
  <c r="J108" i="5" s="1"/>
  <c r="K112" i="5" a="1"/>
  <c r="K112" i="5" s="1"/>
  <c r="AJ124" i="5" s="1"/>
  <c r="G108" i="5" a="1"/>
  <c r="G108" i="5" s="1"/>
  <c r="M110" i="5" a="1"/>
  <c r="M110" i="5" s="1"/>
  <c r="E113" i="5" a="1"/>
  <c r="E113" i="5" s="1"/>
  <c r="L112" i="5" a="1"/>
  <c r="L112" i="5" s="1"/>
  <c r="AK124" i="5" s="1"/>
  <c r="N114" i="5" a="1"/>
  <c r="N114" i="5" s="1"/>
  <c r="E112" i="5" a="1"/>
  <c r="E112" i="5" s="1"/>
  <c r="N106" i="5" a="1"/>
  <c r="N106" i="5" s="1"/>
  <c r="AU106" i="5" s="1"/>
  <c r="M108" i="5" a="1"/>
  <c r="M108" i="5" s="1"/>
  <c r="G111" i="5" a="1"/>
  <c r="G111" i="5" s="1"/>
  <c r="AF123" i="5" s="1"/>
  <c r="J116" i="5" a="1"/>
  <c r="J116" i="5" s="1"/>
  <c r="M112" i="5" a="1"/>
  <c r="M112" i="5" s="1"/>
  <c r="AL124" i="5" s="1"/>
  <c r="L108" i="5" a="1"/>
  <c r="L108" i="5" s="1"/>
  <c r="E106" i="5" a="1"/>
  <c r="E106" i="5" s="1"/>
  <c r="AT106" i="5" s="1"/>
  <c r="M109" i="5" a="1"/>
  <c r="M109" i="5" s="1"/>
  <c r="L116" i="5" a="1"/>
  <c r="L116" i="5" s="1"/>
  <c r="M113" i="5" a="1"/>
  <c r="M113" i="5" s="1"/>
  <c r="AL125" i="5" s="1"/>
  <c r="E116" i="5" a="1"/>
  <c r="E116" i="5" s="1"/>
  <c r="AT116" i="5" s="1"/>
  <c r="G113" i="5" a="1"/>
  <c r="G113" i="5" s="1"/>
  <c r="AF125" i="5" s="1"/>
  <c r="H117" i="5" a="1"/>
  <c r="H117" i="5" s="1"/>
  <c r="N113" i="5" a="1"/>
  <c r="N113" i="5" s="1"/>
  <c r="AM79" i="10"/>
  <c r="G110" i="5" a="1"/>
  <c r="G110" i="5" s="1"/>
  <c r="M116" i="5" a="1"/>
  <c r="M116" i="5" s="1"/>
  <c r="H113" i="5" a="1"/>
  <c r="H113" i="5" s="1"/>
  <c r="AG125" i="5" s="1"/>
  <c r="L109" i="5" a="1"/>
  <c r="L109" i="5" s="1"/>
  <c r="H110" i="5" a="1"/>
  <c r="H110" i="5" s="1"/>
  <c r="I110" i="5" a="1"/>
  <c r="I110" i="5" s="1"/>
  <c r="H116" i="5" a="1"/>
  <c r="H116" i="5" s="1"/>
  <c r="E111" i="5" a="1"/>
  <c r="E111" i="5" s="1"/>
  <c r="J113" i="5" a="1"/>
  <c r="J113" i="5" s="1"/>
  <c r="AI125" i="5" s="1"/>
  <c r="AM80" i="8"/>
  <c r="J110" i="5" a="1"/>
  <c r="J110" i="5" s="1"/>
  <c r="M111" i="5" a="1"/>
  <c r="M111" i="5" s="1"/>
  <c r="AL123" i="5" s="1"/>
  <c r="L110" i="5" a="1"/>
  <c r="L110" i="5" s="1"/>
  <c r="I114" i="5" a="1"/>
  <c r="I114" i="5" s="1"/>
  <c r="AH126" i="5" s="1"/>
  <c r="I116" i="5" a="1"/>
  <c r="I116" i="5" s="1"/>
  <c r="E110" i="5" a="1"/>
  <c r="E110" i="5" s="1"/>
  <c r="AT110" i="5" s="1"/>
  <c r="J114" i="5" a="1"/>
  <c r="J114" i="5" s="1"/>
  <c r="AI126" i="5" s="1"/>
  <c r="N110" i="5" a="1"/>
  <c r="N110" i="5" s="1"/>
  <c r="AU110" i="5" s="1"/>
  <c r="G106" i="5" a="1"/>
  <c r="G106" i="5" s="1"/>
  <c r="K108" i="5" a="1"/>
  <c r="K108" i="5" s="1"/>
  <c r="H114" i="5" a="1"/>
  <c r="H114" i="5" s="1"/>
  <c r="AG126" i="5" s="1"/>
  <c r="H111" i="5" a="1"/>
  <c r="H111" i="5" s="1"/>
  <c r="AG123" i="5" s="1"/>
  <c r="J106" i="5" a="1"/>
  <c r="J106" i="5" s="1"/>
  <c r="L107" i="5" a="1"/>
  <c r="L107" i="5" s="1"/>
  <c r="N109" i="5" a="1"/>
  <c r="N109" i="5" s="1"/>
  <c r="AU109" i="5" s="1"/>
  <c r="L111" i="5" a="1"/>
  <c r="L111" i="5" s="1"/>
  <c r="AK123" i="5" s="1"/>
  <c r="N108" i="5" a="1"/>
  <c r="N108" i="5" s="1"/>
  <c r="AU108" i="5" s="1"/>
  <c r="M106" i="5" a="1"/>
  <c r="M106" i="5" s="1"/>
  <c r="F107" i="5" a="1"/>
  <c r="F107" i="5" s="1"/>
  <c r="H108" i="5" a="1"/>
  <c r="H108" i="5" s="1"/>
  <c r="L106" i="5" a="1"/>
  <c r="L106" i="5" s="1"/>
  <c r="H109" i="5" a="1"/>
  <c r="H109" i="5" s="1"/>
  <c r="K110" i="5" a="1"/>
  <c r="K110" i="5" s="1"/>
  <c r="K116" i="5" a="1"/>
  <c r="K116" i="5" s="1"/>
  <c r="E114" i="5" a="1"/>
  <c r="E114" i="5" s="1"/>
  <c r="K113" i="5" a="1"/>
  <c r="K113" i="5" s="1"/>
  <c r="AJ125" i="5" s="1"/>
  <c r="K115" i="5" a="1"/>
  <c r="K115" i="5" s="1"/>
  <c r="E109" i="5" a="1"/>
  <c r="E109" i="5" s="1"/>
  <c r="AT109" i="5" s="1"/>
  <c r="AC90" i="10"/>
  <c r="AC91" i="10"/>
  <c r="AJ82" i="10"/>
  <c r="BG94" i="10"/>
  <c r="AK85" i="10"/>
  <c r="AL83" i="10"/>
  <c r="BI95" i="10"/>
  <c r="BA91" i="10"/>
  <c r="AE83" i="10"/>
  <c r="BB95" i="10"/>
  <c r="AI86" i="10"/>
  <c r="AI84" i="10"/>
  <c r="AN89" i="10"/>
  <c r="AH82" i="10"/>
  <c r="BE94" i="10"/>
  <c r="Z90" i="10"/>
  <c r="S90" i="10"/>
  <c r="L89" i="35" s="1"/>
  <c r="R90" i="10"/>
  <c r="Z91" i="10"/>
  <c r="AG84" i="10"/>
  <c r="AC86" i="10"/>
  <c r="Z87" i="10"/>
  <c r="R87" i="10"/>
  <c r="BL99" i="10" s="1"/>
  <c r="S87" i="10"/>
  <c r="BH91" i="10"/>
  <c r="AE81" i="10"/>
  <c r="BB93" i="10"/>
  <c r="AJ83" i="10"/>
  <c r="BG95" i="10"/>
  <c r="Y86" i="10"/>
  <c r="AN86" i="10"/>
  <c r="AB85" i="10"/>
  <c r="T85" i="10"/>
  <c r="BN97" i="10" s="1"/>
  <c r="U85" i="10"/>
  <c r="BO97" i="10" s="1"/>
  <c r="W85" i="10"/>
  <c r="BQ97" i="10" s="1"/>
  <c r="AH83" i="10"/>
  <c r="BE95" i="10"/>
  <c r="AG83" i="10"/>
  <c r="BD95" i="10"/>
  <c r="AH80" i="10"/>
  <c r="BE92" i="10"/>
  <c r="AF83" i="10"/>
  <c r="BC95" i="10"/>
  <c r="I117" i="5" a="1"/>
  <c r="I117" i="5" s="1"/>
  <c r="F109" i="5" a="1"/>
  <c r="F109" i="5" s="1"/>
  <c r="AL89" i="10"/>
  <c r="AD84" i="10"/>
  <c r="AB84" i="10"/>
  <c r="W84" i="10"/>
  <c r="BQ96" i="10" s="1"/>
  <c r="U84" i="10"/>
  <c r="BO96" i="10" s="1"/>
  <c r="T84" i="10"/>
  <c r="BN96" i="10" s="1"/>
  <c r="AC82" i="10"/>
  <c r="AZ94" i="10"/>
  <c r="AE90" i="10"/>
  <c r="AE91" i="10"/>
  <c r="AL82" i="10"/>
  <c r="BI94" i="10"/>
  <c r="J117" i="5" a="1"/>
  <c r="J117" i="5" s="1"/>
  <c r="AN81" i="10"/>
  <c r="BK93" i="10"/>
  <c r="AB83" i="10"/>
  <c r="T83" i="10"/>
  <c r="U83" i="10"/>
  <c r="W83" i="10"/>
  <c r="AY95" i="10"/>
  <c r="AJ88" i="10"/>
  <c r="AK81" i="10"/>
  <c r="BH93" i="10"/>
  <c r="Y89" i="10"/>
  <c r="Z83" i="10"/>
  <c r="S83" i="10"/>
  <c r="L82" i="35" s="1"/>
  <c r="R83" i="10"/>
  <c r="AW95" i="10"/>
  <c r="AH81" i="10"/>
  <c r="BE93" i="10"/>
  <c r="AD86" i="10"/>
  <c r="AE80" i="10"/>
  <c r="BB92" i="10"/>
  <c r="AK84" i="10"/>
  <c r="AK90" i="10"/>
  <c r="AK91" i="10"/>
  <c r="AH85" i="10"/>
  <c r="AG85" i="10"/>
  <c r="AH90" i="10"/>
  <c r="AH91" i="10"/>
  <c r="Y82" i="10"/>
  <c r="AV94" i="10"/>
  <c r="AF90" i="10"/>
  <c r="AF91" i="10"/>
  <c r="K117" i="5" a="1"/>
  <c r="K117" i="5" s="1"/>
  <c r="F110" i="5" a="1"/>
  <c r="F110" i="5" s="1"/>
  <c r="F116" i="5" a="1"/>
  <c r="F116" i="5" s="1"/>
  <c r="E107" i="5" a="1"/>
  <c r="E107" i="5" s="1"/>
  <c r="AT107" i="5" s="1"/>
  <c r="F113" i="5" a="1"/>
  <c r="F113" i="5" s="1"/>
  <c r="AE125" i="5" s="1"/>
  <c r="F111" i="5" a="1"/>
  <c r="F111" i="5" s="1"/>
  <c r="AE123" i="5" s="1"/>
  <c r="G109" i="5" a="1"/>
  <c r="G109" i="5" s="1"/>
  <c r="AH88" i="10"/>
  <c r="AL90" i="10"/>
  <c r="AL91" i="10"/>
  <c r="AF81" i="10"/>
  <c r="BC93" i="10"/>
  <c r="AJ89" i="10"/>
  <c r="Y81" i="10"/>
  <c r="AV93" i="10"/>
  <c r="L117" i="5" a="1"/>
  <c r="L117" i="5" s="1"/>
  <c r="N116" i="5" a="1"/>
  <c r="N116" i="5" s="1"/>
  <c r="AU116" i="5" s="1"/>
  <c r="M107" i="5" a="1"/>
  <c r="M107" i="5" s="1"/>
  <c r="N111" i="5" a="1"/>
  <c r="N111" i="5" s="1"/>
  <c r="AD80" i="10"/>
  <c r="BA92" i="10"/>
  <c r="AB90" i="10"/>
  <c r="W90" i="10"/>
  <c r="U90" i="10"/>
  <c r="T90" i="10"/>
  <c r="AB91" i="10"/>
  <c r="AI82" i="10"/>
  <c r="BF94" i="10"/>
  <c r="AN87" i="10"/>
  <c r="AB80" i="10"/>
  <c r="U80" i="10"/>
  <c r="T80" i="10"/>
  <c r="W80" i="10"/>
  <c r="AY92" i="10"/>
  <c r="AK88" i="10"/>
  <c r="AG82" i="10"/>
  <c r="BD94" i="10"/>
  <c r="Y80" i="10"/>
  <c r="AV92" i="10"/>
  <c r="AN90" i="10"/>
  <c r="AN91" i="10"/>
  <c r="AD89" i="10"/>
  <c r="AA84" i="10"/>
  <c r="Z84" i="10"/>
  <c r="S84" i="10"/>
  <c r="R84" i="10"/>
  <c r="BL96" i="10" s="1"/>
  <c r="AG89" i="10"/>
  <c r="AB81" i="10"/>
  <c r="W81" i="10"/>
  <c r="U81" i="10"/>
  <c r="T81" i="10"/>
  <c r="AY93" i="10"/>
  <c r="AG90" i="10"/>
  <c r="AG91" i="10"/>
  <c r="AI89" i="10"/>
  <c r="AD87" i="10"/>
  <c r="AC89" i="10"/>
  <c r="Z81" i="10"/>
  <c r="R81" i="10"/>
  <c r="S81" i="10"/>
  <c r="L80" i="35" s="1"/>
  <c r="AW93" i="10"/>
  <c r="AF88" i="10"/>
  <c r="AF80" i="10"/>
  <c r="BC92" i="10"/>
  <c r="M117" i="5" a="1"/>
  <c r="M117" i="5" s="1"/>
  <c r="N107" i="5" a="1"/>
  <c r="N107" i="5" s="1"/>
  <c r="AU107" i="5" s="1"/>
  <c r="AZ91" i="10"/>
  <c r="AL81" i="10"/>
  <c r="BI93" i="10"/>
  <c r="AB87" i="10"/>
  <c r="W87" i="10"/>
  <c r="BQ99" i="10" s="1"/>
  <c r="U87" i="10"/>
  <c r="BO99" i="10" s="1"/>
  <c r="T87" i="10"/>
  <c r="BN99" i="10" s="1"/>
  <c r="AX91" i="10"/>
  <c r="AJ81" i="10"/>
  <c r="BG93" i="10"/>
  <c r="AK80" i="10"/>
  <c r="BH92" i="10"/>
  <c r="AF84" i="10"/>
  <c r="AD82" i="10"/>
  <c r="BA94" i="10"/>
  <c r="Z88" i="10"/>
  <c r="R88" i="10"/>
  <c r="BL100" i="10" s="1"/>
  <c r="S88" i="10"/>
  <c r="AD83" i="10"/>
  <c r="BA95" i="10"/>
  <c r="AI83" i="10"/>
  <c r="BF95" i="10"/>
  <c r="AC88" i="10"/>
  <c r="AI80" i="10"/>
  <c r="BF92" i="10"/>
  <c r="AH89" i="10"/>
  <c r="AE88" i="10"/>
  <c r="F117" i="5" a="1"/>
  <c r="F117" i="5" s="1"/>
  <c r="I106" i="5" a="1"/>
  <c r="I106" i="5" s="1"/>
  <c r="G107" i="5" a="1"/>
  <c r="G107" i="5" s="1"/>
  <c r="E115" i="5" a="1"/>
  <c r="E115" i="5" s="1"/>
  <c r="I111" i="5" a="1"/>
  <c r="I111" i="5" s="1"/>
  <c r="AH123" i="5" s="1"/>
  <c r="E108" i="5" a="1"/>
  <c r="E108" i="5" s="1"/>
  <c r="AT108" i="5" s="1"/>
  <c r="AH86" i="10"/>
  <c r="AB89" i="10"/>
  <c r="W89" i="10"/>
  <c r="U89" i="10"/>
  <c r="T89" i="10"/>
  <c r="Y88" i="10"/>
  <c r="AG80" i="10"/>
  <c r="BD92" i="10"/>
  <c r="AF87" i="10"/>
  <c r="BB91" i="10"/>
  <c r="H107" i="5" a="1"/>
  <c r="H107" i="5" s="1"/>
  <c r="M115" i="5" a="1"/>
  <c r="M115" i="5" s="1"/>
  <c r="BK91" i="10"/>
  <c r="AI88" i="10"/>
  <c r="AC80" i="10"/>
  <c r="AZ92" i="10"/>
  <c r="AF86" i="10"/>
  <c r="AE84" i="10"/>
  <c r="AA87" i="10"/>
  <c r="AA80" i="10"/>
  <c r="AX92" i="10"/>
  <c r="Y90" i="10"/>
  <c r="Y91" i="10"/>
  <c r="Y83" i="10"/>
  <c r="AV95" i="10"/>
  <c r="AA89" i="10"/>
  <c r="AG81" i="10"/>
  <c r="BD93" i="10"/>
  <c r="BI91" i="10"/>
  <c r="AJ90" i="10"/>
  <c r="AJ91" i="10"/>
  <c r="AI90" i="10"/>
  <c r="AI91" i="10"/>
  <c r="Z82" i="10"/>
  <c r="S82" i="10"/>
  <c r="L81" i="35" s="1"/>
  <c r="R82" i="10"/>
  <c r="AW94" i="10"/>
  <c r="AI87" i="10"/>
  <c r="BE91" i="10"/>
  <c r="AD88" i="10"/>
  <c r="AG87" i="10"/>
  <c r="G117" i="5" a="1"/>
  <c r="G117" i="5" s="1"/>
  <c r="K106" i="5" a="1"/>
  <c r="K106" i="5" s="1"/>
  <c r="G114" i="5" a="1"/>
  <c r="G114" i="5" s="1"/>
  <c r="AF126" i="5" s="1"/>
  <c r="I107" i="5" a="1"/>
  <c r="I107" i="5" s="1"/>
  <c r="F115" i="5" a="1"/>
  <c r="F115" i="5" s="1"/>
  <c r="K111" i="5" a="1"/>
  <c r="K111" i="5" s="1"/>
  <c r="AJ123" i="5" s="1"/>
  <c r="F108" i="5" a="1"/>
  <c r="F108" i="5" s="1"/>
  <c r="AA85" i="10"/>
  <c r="AA86" i="10"/>
  <c r="BC91" i="10"/>
  <c r="AJ86" i="10"/>
  <c r="AD90" i="10"/>
  <c r="AD91" i="10"/>
  <c r="AV92" i="8"/>
  <c r="J107" i="5" a="1"/>
  <c r="J107" i="5" s="1"/>
  <c r="N115" i="5" a="1"/>
  <c r="N115" i="5" s="1"/>
  <c r="AK83" i="10"/>
  <c r="BH95" i="10"/>
  <c r="AC87" i="10"/>
  <c r="W79" i="10"/>
  <c r="U79" i="10"/>
  <c r="T79" i="10"/>
  <c r="AY91" i="10"/>
  <c r="Y85" i="10"/>
  <c r="AE82" i="10"/>
  <c r="BB94" i="10"/>
  <c r="AE86" i="10"/>
  <c r="R79" i="10"/>
  <c r="S79" i="10"/>
  <c r="L78" i="35" s="1"/>
  <c r="AW91" i="10"/>
  <c r="Z89" i="10"/>
  <c r="S89" i="10"/>
  <c r="L88" i="35" s="1"/>
  <c r="R89" i="10"/>
  <c r="AI81" i="10"/>
  <c r="BF93" i="10"/>
  <c r="AN80" i="10"/>
  <c r="BK92" i="10"/>
  <c r="Z86" i="10"/>
  <c r="S86" i="10"/>
  <c r="R86" i="10"/>
  <c r="BL98" i="10" s="1"/>
  <c r="AE89" i="10"/>
  <c r="AF89" i="10"/>
  <c r="AC81" i="10"/>
  <c r="AZ93" i="10"/>
  <c r="AH87" i="10"/>
  <c r="AL86" i="10"/>
  <c r="AK86" i="10"/>
  <c r="BI90" i="8"/>
  <c r="BJ92" i="8"/>
  <c r="K107" i="5" a="1"/>
  <c r="K107" i="5" s="1"/>
  <c r="G115" i="5" a="1"/>
  <c r="G115" i="5" s="1"/>
  <c r="I109" i="5" a="1"/>
  <c r="I109" i="5" s="1"/>
  <c r="AJ84" i="10"/>
  <c r="AN88" i="10"/>
  <c r="AJ85" i="10"/>
  <c r="AK89" i="10"/>
  <c r="AC85" i="10"/>
  <c r="AE87" i="10"/>
  <c r="H115" i="5" a="1"/>
  <c r="H115" i="5" s="1"/>
  <c r="J109" i="5" a="1"/>
  <c r="J109" i="5" s="1"/>
  <c r="BG91" i="10"/>
  <c r="AG86" i="10"/>
  <c r="AL85" i="10"/>
  <c r="AH84" i="10"/>
  <c r="AA82" i="10"/>
  <c r="AX94" i="10"/>
  <c r="AN85" i="10"/>
  <c r="AF82" i="10"/>
  <c r="BC94" i="10"/>
  <c r="AL88" i="10"/>
  <c r="AV91" i="10"/>
  <c r="Y87" i="10"/>
  <c r="AI85" i="10"/>
  <c r="AA88" i="10"/>
  <c r="AB88" i="10"/>
  <c r="U88" i="10"/>
  <c r="BO100" i="10" s="1"/>
  <c r="T88" i="10"/>
  <c r="BN100" i="10" s="1"/>
  <c r="W88" i="10"/>
  <c r="BQ100" i="10" s="1"/>
  <c r="AJ80" i="10"/>
  <c r="BG92" i="10"/>
  <c r="AF85" i="10"/>
  <c r="AE85" i="10"/>
  <c r="AN82" i="10"/>
  <c r="BK94" i="10"/>
  <c r="AD85" i="10"/>
  <c r="BS78" i="8"/>
  <c r="BK90" i="8"/>
  <c r="I113" i="5" a="1"/>
  <c r="I113" i="5" s="1"/>
  <c r="AH125" i="5" s="1"/>
  <c r="I115" i="5" a="1"/>
  <c r="I115" i="5" s="1"/>
  <c r="K109" i="5" a="1"/>
  <c r="K109" i="5" s="1"/>
  <c r="AC83" i="10"/>
  <c r="AZ95" i="10"/>
  <c r="AB86" i="10"/>
  <c r="T86" i="10"/>
  <c r="BN98" i="10" s="1"/>
  <c r="U86" i="10"/>
  <c r="BO98" i="10" s="1"/>
  <c r="W86" i="10"/>
  <c r="BQ98" i="10" s="1"/>
  <c r="AC84" i="10"/>
  <c r="AG88" i="10"/>
  <c r="AL84" i="10"/>
  <c r="AK82" i="10"/>
  <c r="BH94" i="10"/>
  <c r="BD91" i="10"/>
  <c r="Z85" i="10"/>
  <c r="S85" i="10"/>
  <c r="R85" i="10"/>
  <c r="BL97" i="10" s="1"/>
  <c r="AA90" i="10"/>
  <c r="AA91" i="10"/>
  <c r="AA83" i="10"/>
  <c r="AX95" i="10"/>
  <c r="AD81" i="10"/>
  <c r="BA93" i="10"/>
  <c r="Z80" i="10"/>
  <c r="S80" i="10"/>
  <c r="L79" i="35" s="1"/>
  <c r="R80" i="10"/>
  <c r="AW92" i="10"/>
  <c r="AL87" i="10"/>
  <c r="AN83" i="10"/>
  <c r="BK95" i="10"/>
  <c r="AB82" i="10"/>
  <c r="W82" i="10"/>
  <c r="U82" i="10"/>
  <c r="T82" i="10"/>
  <c r="AY94" i="10"/>
  <c r="AL80" i="10"/>
  <c r="BI92" i="10"/>
  <c r="AK87" i="10"/>
  <c r="AJ87" i="10"/>
  <c r="BF91" i="10"/>
  <c r="Y84" i="10"/>
  <c r="AN84" i="10"/>
  <c r="AA81" i="10"/>
  <c r="AX93" i="10"/>
  <c r="AC90" i="6"/>
  <c r="AN88" i="6"/>
  <c r="AC91" i="6"/>
  <c r="AD85" i="6"/>
  <c r="AF87" i="6"/>
  <c r="AE88" i="6"/>
  <c r="AD86" i="6"/>
  <c r="AF85" i="6"/>
  <c r="AE87" i="6"/>
  <c r="AI88" i="6"/>
  <c r="AM83" i="8"/>
  <c r="AE84" i="6"/>
  <c r="AM89" i="8"/>
  <c r="AD90" i="6"/>
  <c r="BJ95" i="8"/>
  <c r="AG87" i="6"/>
  <c r="AM82" i="8"/>
  <c r="AN84" i="6"/>
  <c r="AN85" i="6"/>
  <c r="AM85" i="8"/>
  <c r="AI87" i="6"/>
  <c r="T90" i="6"/>
  <c r="AH89" i="6"/>
  <c r="AD89" i="6"/>
  <c r="AF89" i="6"/>
  <c r="AK89" i="6"/>
  <c r="AM84" i="8"/>
  <c r="AJ90" i="6"/>
  <c r="AM87" i="8"/>
  <c r="AI89" i="6"/>
  <c r="AM86" i="8"/>
  <c r="W86" i="6"/>
  <c r="BQ98" i="6" s="1"/>
  <c r="AH90" i="6"/>
  <c r="AN82" i="6"/>
  <c r="AN83" i="6"/>
  <c r="AB90" i="6"/>
  <c r="AC89" i="6"/>
  <c r="AC85" i="6"/>
  <c r="AG85" i="6"/>
  <c r="AD87" i="6"/>
  <c r="AD84" i="6"/>
  <c r="AG88" i="6"/>
  <c r="AJ84" i="6"/>
  <c r="AG86" i="6"/>
  <c r="BJ93" i="8"/>
  <c r="AM81" i="8"/>
  <c r="U86" i="6"/>
  <c r="BO98" i="6" s="1"/>
  <c r="AF88" i="6"/>
  <c r="R86" i="6"/>
  <c r="BL98" i="6" s="1"/>
  <c r="AB87" i="6"/>
  <c r="AF84" i="6"/>
  <c r="AJ85" i="6"/>
  <c r="AH86" i="6"/>
  <c r="D114" i="4"/>
  <c r="AS114" i="4" s="1"/>
  <c r="AH91" i="6"/>
  <c r="U90" i="6"/>
  <c r="T89" i="6"/>
  <c r="Z84" i="6"/>
  <c r="D117" i="4"/>
  <c r="AS117" i="4" s="1"/>
  <c r="D106" i="4"/>
  <c r="AS106" i="4" s="1"/>
  <c r="D113" i="4"/>
  <c r="AS113" i="4" s="1"/>
  <c r="AM88" i="8"/>
  <c r="D112" i="4"/>
  <c r="AS112" i="4" s="1"/>
  <c r="AM90" i="8"/>
  <c r="AN87" i="6"/>
  <c r="AN89" i="6"/>
  <c r="D116" i="4"/>
  <c r="AS116" i="4" s="1"/>
  <c r="AG90" i="6"/>
  <c r="AB86" i="6"/>
  <c r="D109" i="4"/>
  <c r="AS109" i="4" s="1"/>
  <c r="D111" i="4"/>
  <c r="AS111" i="4" s="1"/>
  <c r="S84" i="6"/>
  <c r="D115" i="4"/>
  <c r="AS115" i="4" s="1"/>
  <c r="D107" i="4"/>
  <c r="AS107" i="4" s="1"/>
  <c r="D110" i="4"/>
  <c r="AS110" i="4" s="1"/>
  <c r="D108" i="4"/>
  <c r="AS108" i="4" s="1"/>
  <c r="AN80" i="6"/>
  <c r="BJ90" i="8"/>
  <c r="AF90" i="6"/>
  <c r="AJ91" i="6"/>
  <c r="S89" i="6"/>
  <c r="F88" i="35" s="1"/>
  <c r="AC88" i="6"/>
  <c r="AA88" i="6"/>
  <c r="AH87" i="6"/>
  <c r="AB84" i="6"/>
  <c r="AI85" i="6"/>
  <c r="AJ89" i="6"/>
  <c r="AG84" i="6"/>
  <c r="R85" i="6"/>
  <c r="BL97" i="6" s="1"/>
  <c r="AK90" i="6"/>
  <c r="AH88" i="6"/>
  <c r="Z90" i="6"/>
  <c r="AE86" i="6"/>
  <c r="AI86" i="6"/>
  <c r="AK86" i="6"/>
  <c r="Z85" i="6"/>
  <c r="Z86" i="6"/>
  <c r="AI90" i="6"/>
  <c r="AA89" i="6"/>
  <c r="T88" i="6"/>
  <c r="BN100" i="6" s="1"/>
  <c r="AB85" i="6"/>
  <c r="T87" i="6"/>
  <c r="BN99" i="6" s="1"/>
  <c r="W87" i="6"/>
  <c r="BQ99" i="6" s="1"/>
  <c r="Z89" i="6"/>
  <c r="AJ88" i="6"/>
  <c r="AN86" i="6"/>
  <c r="Z87" i="6"/>
  <c r="U89" i="6"/>
  <c r="AG89" i="6"/>
  <c r="S79" i="6"/>
  <c r="F78" i="35" s="1"/>
  <c r="R90" i="6"/>
  <c r="AB89" i="6"/>
  <c r="AE89" i="6"/>
  <c r="R79" i="6"/>
  <c r="S90" i="6"/>
  <c r="F89" i="35" s="1"/>
  <c r="AE85" i="6"/>
  <c r="R84" i="6"/>
  <c r="BL96" i="6" s="1"/>
  <c r="AJ87" i="6"/>
  <c r="T85" i="6"/>
  <c r="BN97" i="6" s="1"/>
  <c r="AH85" i="6"/>
  <c r="U79" i="6"/>
  <c r="AK85" i="6"/>
  <c r="AK91" i="6"/>
  <c r="U85" i="6"/>
  <c r="BO97" i="6" s="1"/>
  <c r="T79" i="6"/>
  <c r="AA90" i="6"/>
  <c r="W85" i="6"/>
  <c r="BQ97" i="6" s="1"/>
  <c r="W79" i="6"/>
  <c r="AC87" i="6"/>
  <c r="AB88" i="6"/>
  <c r="Z88" i="6"/>
  <c r="W90" i="6"/>
  <c r="AF91" i="6"/>
  <c r="S85" i="6"/>
  <c r="AK83" i="8"/>
  <c r="BH95" i="8"/>
  <c r="S86" i="6"/>
  <c r="W88" i="6"/>
  <c r="BQ100" i="6" s="1"/>
  <c r="AK84" i="6"/>
  <c r="AK90" i="8"/>
  <c r="AK91" i="8"/>
  <c r="AJ82" i="8"/>
  <c r="BG94" i="8"/>
  <c r="Z80" i="8"/>
  <c r="R80" i="8"/>
  <c r="S80" i="8"/>
  <c r="I79" i="35" s="1"/>
  <c r="AW92" i="8"/>
  <c r="Z85" i="8"/>
  <c r="S85" i="8"/>
  <c r="R85" i="8"/>
  <c r="BL97" i="8" s="1"/>
  <c r="AL85" i="8"/>
  <c r="AN85" i="8"/>
  <c r="AL89" i="8"/>
  <c r="AC90" i="8"/>
  <c r="AC91" i="8"/>
  <c r="AJ83" i="8"/>
  <c r="BG95" i="8"/>
  <c r="BD91" i="8"/>
  <c r="AG87" i="8"/>
  <c r="BF91" i="8"/>
  <c r="AG85" i="8"/>
  <c r="AI88" i="8"/>
  <c r="AC86" i="6"/>
  <c r="U84" i="6"/>
  <c r="BO96" i="6" s="1"/>
  <c r="AJ90" i="8"/>
  <c r="AJ91" i="8"/>
  <c r="AC83" i="8"/>
  <c r="AZ95" i="8"/>
  <c r="AL87" i="8"/>
  <c r="AF81" i="8"/>
  <c r="BC93" i="8"/>
  <c r="AB90" i="8"/>
  <c r="T90" i="8"/>
  <c r="U90" i="8"/>
  <c r="W90" i="8"/>
  <c r="AB91" i="8"/>
  <c r="AC82" i="8"/>
  <c r="AZ94" i="8"/>
  <c r="AA81" i="8"/>
  <c r="AX93" i="8"/>
  <c r="AD85" i="8"/>
  <c r="AF88" i="8"/>
  <c r="BB91" i="8"/>
  <c r="U88" i="6"/>
  <c r="BO100" i="6" s="1"/>
  <c r="T84" i="6"/>
  <c r="BN96" i="6" s="1"/>
  <c r="R89" i="6"/>
  <c r="AA84" i="6"/>
  <c r="Z89" i="8"/>
  <c r="S89" i="8"/>
  <c r="I88" i="35" s="1"/>
  <c r="R89" i="8"/>
  <c r="AL81" i="8"/>
  <c r="BI93" i="8"/>
  <c r="AG81" i="8"/>
  <c r="BD93" i="8"/>
  <c r="AH84" i="8"/>
  <c r="AH81" i="8"/>
  <c r="BE93" i="8"/>
  <c r="AF84" i="8"/>
  <c r="Z88" i="8"/>
  <c r="S88" i="8"/>
  <c r="R88" i="8"/>
  <c r="BL100" i="8" s="1"/>
  <c r="AH89" i="8"/>
  <c r="AB82" i="8"/>
  <c r="U82" i="8"/>
  <c r="T82" i="8"/>
  <c r="W82" i="8"/>
  <c r="AY94" i="8"/>
  <c r="AG90" i="8"/>
  <c r="AG91" i="8"/>
  <c r="AK86" i="8"/>
  <c r="AH83" i="8"/>
  <c r="BE95" i="8"/>
  <c r="AE87" i="8"/>
  <c r="W84" i="6"/>
  <c r="BQ96" i="6" s="1"/>
  <c r="AK88" i="6"/>
  <c r="AA85" i="6"/>
  <c r="AA89" i="8"/>
  <c r="AK82" i="8"/>
  <c r="BH94" i="8"/>
  <c r="AG84" i="8"/>
  <c r="Z90" i="8"/>
  <c r="R90" i="8"/>
  <c r="S90" i="8"/>
  <c r="I89" i="35" s="1"/>
  <c r="Z91" i="8"/>
  <c r="AJ87" i="8"/>
  <c r="AN80" i="8"/>
  <c r="BK92" i="8"/>
  <c r="AI89" i="8"/>
  <c r="AE81" i="8"/>
  <c r="BB93" i="8"/>
  <c r="AH86" i="8"/>
  <c r="AL84" i="8"/>
  <c r="AB87" i="8"/>
  <c r="W87" i="8"/>
  <c r="BQ99" i="8" s="1"/>
  <c r="U87" i="8"/>
  <c r="BO99" i="8" s="1"/>
  <c r="T87" i="8"/>
  <c r="BN99" i="8" s="1"/>
  <c r="AD82" i="8"/>
  <c r="BA94" i="8"/>
  <c r="AN81" i="6"/>
  <c r="AD88" i="8"/>
  <c r="AN81" i="8"/>
  <c r="BK93" i="8"/>
  <c r="AA83" i="8"/>
  <c r="AX95" i="8"/>
  <c r="AN87" i="8"/>
  <c r="AL88" i="8"/>
  <c r="AD81" i="8"/>
  <c r="BA93" i="8"/>
  <c r="AD89" i="8"/>
  <c r="AH85" i="8"/>
  <c r="AB81" i="8"/>
  <c r="W81" i="8"/>
  <c r="U81" i="8"/>
  <c r="T81" i="8"/>
  <c r="AY93" i="8"/>
  <c r="AJ80" i="8"/>
  <c r="BG92" i="8"/>
  <c r="AI86" i="8"/>
  <c r="AB86" i="8"/>
  <c r="T86" i="8"/>
  <c r="BN98" i="8" s="1"/>
  <c r="W86" i="8"/>
  <c r="BQ98" i="8" s="1"/>
  <c r="U86" i="8"/>
  <c r="BO98" i="8" s="1"/>
  <c r="AE88" i="8"/>
  <c r="Z83" i="8"/>
  <c r="S83" i="8"/>
  <c r="I82" i="35" s="1"/>
  <c r="R83" i="8"/>
  <c r="AW95" i="8"/>
  <c r="AK89" i="8"/>
  <c r="BI91" i="8"/>
  <c r="BC91" i="8"/>
  <c r="AE83" i="8"/>
  <c r="BB95" i="8"/>
  <c r="AC85" i="8"/>
  <c r="AA87" i="6"/>
  <c r="AK87" i="6"/>
  <c r="AJ86" i="6"/>
  <c r="Z87" i="8"/>
  <c r="S87" i="8"/>
  <c r="R87" i="8"/>
  <c r="BL99" i="8" s="1"/>
  <c r="AD80" i="8"/>
  <c r="BA92" i="8"/>
  <c r="AL90" i="8"/>
  <c r="AL91" i="8"/>
  <c r="AI82" i="8"/>
  <c r="BF94" i="8"/>
  <c r="AD84" i="8"/>
  <c r="Z86" i="8"/>
  <c r="R86" i="8"/>
  <c r="BL98" i="8" s="1"/>
  <c r="S86" i="8"/>
  <c r="AL80" i="8"/>
  <c r="BI92" i="8"/>
  <c r="AF86" i="8"/>
  <c r="Z84" i="8"/>
  <c r="S84" i="8"/>
  <c r="R84" i="8"/>
  <c r="BL96" i="8" s="1"/>
  <c r="AE90" i="8"/>
  <c r="AE91" i="8"/>
  <c r="AH88" i="8"/>
  <c r="AF85" i="8"/>
  <c r="T86" i="6"/>
  <c r="BN98" i="6" s="1"/>
  <c r="AA87" i="8"/>
  <c r="AH82" i="8"/>
  <c r="BE94" i="8"/>
  <c r="AK85" i="8"/>
  <c r="AE85" i="8"/>
  <c r="AN86" i="8"/>
  <c r="AH90" i="8"/>
  <c r="AH91" i="8"/>
  <c r="AD83" i="8"/>
  <c r="BA95" i="8"/>
  <c r="BK90" i="6"/>
  <c r="AA86" i="6"/>
  <c r="AD88" i="6"/>
  <c r="AE80" i="8"/>
  <c r="BB92" i="8"/>
  <c r="AD86" i="8"/>
  <c r="U79" i="8"/>
  <c r="T79" i="8"/>
  <c r="W79" i="8"/>
  <c r="AY91" i="8"/>
  <c r="AK81" i="8"/>
  <c r="BH93" i="8"/>
  <c r="AN90" i="8"/>
  <c r="AN91" i="8"/>
  <c r="BH91" i="8"/>
  <c r="AH87" i="8"/>
  <c r="BG91" i="8"/>
  <c r="AD90" i="8"/>
  <c r="AD91" i="8"/>
  <c r="AI83" i="8"/>
  <c r="BF95" i="8"/>
  <c r="AF89" i="8"/>
  <c r="AD87" i="8"/>
  <c r="AN84" i="8"/>
  <c r="S87" i="6"/>
  <c r="AE86" i="8"/>
  <c r="AJ81" i="8"/>
  <c r="BG93" i="8"/>
  <c r="AE82" i="8"/>
  <c r="BB94" i="8"/>
  <c r="AC84" i="8"/>
  <c r="AF83" i="8"/>
  <c r="BC95" i="8"/>
  <c r="AI87" i="8"/>
  <c r="AC89" i="8"/>
  <c r="AF80" i="8"/>
  <c r="BC92" i="8"/>
  <c r="AG86" i="8"/>
  <c r="R87" i="6"/>
  <c r="BL99" i="6" s="1"/>
  <c r="AZ91" i="8"/>
  <c r="AA85" i="8"/>
  <c r="S79" i="8"/>
  <c r="I78" i="35" s="1"/>
  <c r="R79" i="8"/>
  <c r="AW91" i="8"/>
  <c r="AC88" i="8"/>
  <c r="AC80" i="8"/>
  <c r="AZ92" i="8"/>
  <c r="AE84" i="8"/>
  <c r="AI85" i="8"/>
  <c r="Z82" i="8"/>
  <c r="S82" i="8"/>
  <c r="I81" i="35" s="1"/>
  <c r="R82" i="8"/>
  <c r="AW94" i="8"/>
  <c r="AG89" i="8"/>
  <c r="AA82" i="8"/>
  <c r="AX94" i="8"/>
  <c r="AJ88" i="8"/>
  <c r="Z81" i="8"/>
  <c r="S81" i="8"/>
  <c r="I80" i="35" s="1"/>
  <c r="R81" i="8"/>
  <c r="AW93" i="8"/>
  <c r="AG83" i="8"/>
  <c r="BD95" i="8"/>
  <c r="AN88" i="8"/>
  <c r="R88" i="6"/>
  <c r="BL100" i="6" s="1"/>
  <c r="AE90" i="6"/>
  <c r="AN89" i="8"/>
  <c r="AB80" i="8"/>
  <c r="T80" i="8"/>
  <c r="W80" i="8"/>
  <c r="U80" i="8"/>
  <c r="AY92" i="8"/>
  <c r="AL82" i="8"/>
  <c r="BI94" i="8"/>
  <c r="AA90" i="8"/>
  <c r="AA91" i="8"/>
  <c r="AL83" i="8"/>
  <c r="BI95" i="8"/>
  <c r="AN82" i="8"/>
  <c r="BK94" i="8"/>
  <c r="AJ85" i="8"/>
  <c r="AG88" i="8"/>
  <c r="AI90" i="8"/>
  <c r="AI91" i="8"/>
  <c r="AJ84" i="8"/>
  <c r="S88" i="6"/>
  <c r="U87" i="6"/>
  <c r="BO99" i="6" s="1"/>
  <c r="W89" i="6"/>
  <c r="BK91" i="8"/>
  <c r="AI84" i="8"/>
  <c r="AG82" i="8"/>
  <c r="BD94" i="8"/>
  <c r="AX91" i="8"/>
  <c r="AA88" i="8"/>
  <c r="AN83" i="8"/>
  <c r="BK95" i="8"/>
  <c r="BE91" i="8"/>
  <c r="AK88" i="8"/>
  <c r="AC81" i="8"/>
  <c r="AZ93" i="8"/>
  <c r="AF87" i="8"/>
  <c r="AF90" i="8"/>
  <c r="AF91" i="8"/>
  <c r="BA91" i="8"/>
  <c r="AB85" i="8"/>
  <c r="W85" i="8"/>
  <c r="BQ97" i="8" s="1"/>
  <c r="U85" i="8"/>
  <c r="BO97" i="8" s="1"/>
  <c r="T85" i="8"/>
  <c r="BN97" i="8" s="1"/>
  <c r="AB88" i="8"/>
  <c r="W88" i="8"/>
  <c r="BQ100" i="8" s="1"/>
  <c r="U88" i="8"/>
  <c r="BO100" i="8" s="1"/>
  <c r="T88" i="8"/>
  <c r="BN100" i="8" s="1"/>
  <c r="AA80" i="8"/>
  <c r="AX92" i="8"/>
  <c r="AJ89" i="8"/>
  <c r="AH80" i="8"/>
  <c r="BE92" i="8"/>
  <c r="AB84" i="8"/>
  <c r="U84" i="8"/>
  <c r="BO96" i="8" s="1"/>
  <c r="T84" i="8"/>
  <c r="BN96" i="8" s="1"/>
  <c r="W84" i="8"/>
  <c r="BQ96" i="8" s="1"/>
  <c r="AC87" i="8"/>
  <c r="AG80" i="8"/>
  <c r="BD92" i="8"/>
  <c r="AB89" i="8"/>
  <c r="W89" i="8"/>
  <c r="U89" i="8"/>
  <c r="T89" i="8"/>
  <c r="BI90" i="6"/>
  <c r="AK87" i="8"/>
  <c r="AB83" i="8"/>
  <c r="W83" i="8"/>
  <c r="U83" i="8"/>
  <c r="T83" i="8"/>
  <c r="AY95" i="8"/>
  <c r="AI81" i="8"/>
  <c r="BF93" i="8"/>
  <c r="AC86" i="8"/>
  <c r="AA86" i="8"/>
  <c r="AF82" i="8"/>
  <c r="BC94" i="8"/>
  <c r="AK84" i="8"/>
  <c r="AA84" i="8"/>
  <c r="AI80" i="8"/>
  <c r="BF92" i="8"/>
  <c r="AL86" i="8"/>
  <c r="AK80" i="8"/>
  <c r="BH92" i="8"/>
  <c r="AJ86" i="8"/>
  <c r="AE89" i="8"/>
  <c r="Y90" i="6"/>
  <c r="AB117" i="4" s="1"/>
  <c r="Y88" i="6"/>
  <c r="AB115" i="4" s="1"/>
  <c r="Y87" i="6"/>
  <c r="AB114" i="4" s="1"/>
  <c r="Y89" i="6"/>
  <c r="AB116" i="4" s="1"/>
  <c r="Y85" i="6"/>
  <c r="AB112" i="4" s="1"/>
  <c r="Y84" i="6"/>
  <c r="AB111" i="4" s="1"/>
  <c r="Y86" i="6"/>
  <c r="AB113" i="4" s="1"/>
  <c r="AM82" i="6"/>
  <c r="AM80" i="6"/>
  <c r="AM87" i="6"/>
  <c r="AM85" i="6"/>
  <c r="AM90" i="6"/>
  <c r="AM83" i="6"/>
  <c r="AM89" i="6"/>
  <c r="AM86" i="6"/>
  <c r="AM81" i="6"/>
  <c r="AM88" i="6"/>
  <c r="AM84" i="6"/>
  <c r="AM91" i="6"/>
  <c r="BJ90" i="6"/>
  <c r="AF82" i="6"/>
  <c r="AC83" i="6"/>
  <c r="AG80" i="6"/>
  <c r="AE81" i="6"/>
  <c r="AD80" i="6"/>
  <c r="AH82" i="6"/>
  <c r="AD82" i="6"/>
  <c r="BS78" i="6"/>
  <c r="AK81" i="6"/>
  <c r="AI83" i="6"/>
  <c r="AF80" i="6"/>
  <c r="AL86" i="6"/>
  <c r="AI81" i="6"/>
  <c r="AC84" i="6"/>
  <c r="AA81" i="6"/>
  <c r="AA80" i="6"/>
  <c r="AG82" i="6"/>
  <c r="AL83" i="6"/>
  <c r="AK82" i="6"/>
  <c r="AL84" i="6"/>
  <c r="AL85" i="6"/>
  <c r="Y81" i="6"/>
  <c r="AB108" i="4" s="1"/>
  <c r="AI82" i="6"/>
  <c r="AB81" i="6"/>
  <c r="W81" i="6"/>
  <c r="T81" i="6"/>
  <c r="U81" i="6"/>
  <c r="Z83" i="6"/>
  <c r="S83" i="6"/>
  <c r="F82" i="35" s="1"/>
  <c r="R83" i="6"/>
  <c r="AC81" i="6"/>
  <c r="T80" i="6"/>
  <c r="W80" i="6"/>
  <c r="U80" i="6"/>
  <c r="AB80" i="6"/>
  <c r="AF81" i="6"/>
  <c r="AF83" i="6"/>
  <c r="AL81" i="6"/>
  <c r="AL80" i="6"/>
  <c r="AL90" i="6"/>
  <c r="AL91" i="6"/>
  <c r="AH81" i="6"/>
  <c r="AJ81" i="6"/>
  <c r="Y83" i="6"/>
  <c r="AB110" i="4" s="1"/>
  <c r="AE82" i="6"/>
  <c r="AB82" i="6"/>
  <c r="W82" i="6"/>
  <c r="T82" i="6"/>
  <c r="U82" i="6"/>
  <c r="AJ80" i="6"/>
  <c r="AI84" i="6"/>
  <c r="AK83" i="6"/>
  <c r="AB83" i="6"/>
  <c r="W83" i="6"/>
  <c r="U83" i="6"/>
  <c r="T83" i="6"/>
  <c r="AH83" i="6"/>
  <c r="AE80" i="6"/>
  <c r="AL89" i="6"/>
  <c r="AI80" i="6"/>
  <c r="Z81" i="6"/>
  <c r="S81" i="6"/>
  <c r="F80" i="35" s="1"/>
  <c r="R81" i="6"/>
  <c r="Y80" i="6"/>
  <c r="AB107" i="4" s="1"/>
  <c r="AC80" i="6"/>
  <c r="AN90" i="6"/>
  <c r="AN91" i="6"/>
  <c r="AH84" i="6"/>
  <c r="Z82" i="6"/>
  <c r="S82" i="6"/>
  <c r="F81" i="35" s="1"/>
  <c r="R82" i="6"/>
  <c r="S80" i="6"/>
  <c r="F79" i="35" s="1"/>
  <c r="R80" i="6"/>
  <c r="Z80" i="6"/>
  <c r="AA82" i="6"/>
  <c r="AJ82" i="6"/>
  <c r="Y82" i="6"/>
  <c r="AB109" i="4" s="1"/>
  <c r="AL87" i="6"/>
  <c r="AD81" i="6"/>
  <c r="AL88" i="6"/>
  <c r="AC82" i="6"/>
  <c r="AH80" i="6"/>
  <c r="AK80" i="6"/>
  <c r="AL82" i="6"/>
  <c r="AG81" i="6"/>
  <c r="AA83" i="6"/>
  <c r="AJ83" i="6"/>
  <c r="AD83" i="6"/>
  <c r="AG83" i="6"/>
  <c r="AE83" i="6"/>
  <c r="AM125" i="15" l="1"/>
  <c r="AU113" i="15"/>
  <c r="AG99" i="20"/>
  <c r="AI99" i="20"/>
  <c r="AM123" i="5"/>
  <c r="AU111" i="5"/>
  <c r="U86" i="35"/>
  <c r="BM99" i="13"/>
  <c r="AT114" i="5"/>
  <c r="AD126" i="5"/>
  <c r="AI98" i="20"/>
  <c r="AG98" i="20"/>
  <c r="AD124" i="5"/>
  <c r="N96" i="20" s="1"/>
  <c r="AT112" i="5"/>
  <c r="O86" i="35"/>
  <c r="BM99" i="11"/>
  <c r="AM124" i="14"/>
  <c r="AU112" i="14"/>
  <c r="AU115" i="15"/>
  <c r="AM127" i="15"/>
  <c r="AD123" i="16"/>
  <c r="AT111" i="16"/>
  <c r="AT115" i="15"/>
  <c r="AD127" i="15"/>
  <c r="AT115" i="5"/>
  <c r="AU114" i="5"/>
  <c r="AM126" i="5"/>
  <c r="AT115" i="14"/>
  <c r="AD127" i="14"/>
  <c r="AM125" i="5"/>
  <c r="AU113" i="5"/>
  <c r="AD124" i="15"/>
  <c r="X96" i="20" s="1"/>
  <c r="AT112" i="15"/>
  <c r="AM123" i="16"/>
  <c r="AU111" i="16"/>
  <c r="F86" i="35"/>
  <c r="BM99" i="6"/>
  <c r="L86" i="35"/>
  <c r="BM99" i="10"/>
  <c r="AD125" i="5"/>
  <c r="N97" i="20" s="1"/>
  <c r="AT113" i="5"/>
  <c r="AD125" i="14"/>
  <c r="S97" i="20" s="1"/>
  <c r="AT113" i="14"/>
  <c r="AU115" i="14"/>
  <c r="AM127" i="14"/>
  <c r="AM124" i="15"/>
  <c r="Y96" i="20" s="1"/>
  <c r="Z96" i="20" s="1"/>
  <c r="AQ96" i="20" s="1"/>
  <c r="AU112" i="15"/>
  <c r="AT115" i="16"/>
  <c r="AD127" i="16"/>
  <c r="AG96" i="20"/>
  <c r="AK88" i="35"/>
  <c r="O87" i="35"/>
  <c r="BM100" i="11"/>
  <c r="AU115" i="16"/>
  <c r="AM127" i="16"/>
  <c r="AU115" i="5"/>
  <c r="AM124" i="5"/>
  <c r="O96" i="20" s="1"/>
  <c r="P96" i="20" s="1"/>
  <c r="AO96" i="20" s="1"/>
  <c r="AU112" i="5"/>
  <c r="AT114" i="16"/>
  <c r="AD126" i="16"/>
  <c r="AH99" i="20"/>
  <c r="AR127" i="17"/>
  <c r="F87" i="35"/>
  <c r="BM100" i="6"/>
  <c r="R87" i="35"/>
  <c r="AN88" i="35" s="1"/>
  <c r="BM100" i="12"/>
  <c r="U87" i="35"/>
  <c r="BM100" i="13"/>
  <c r="AM125" i="14"/>
  <c r="AU113" i="14"/>
  <c r="AT114" i="15"/>
  <c r="AD126" i="15"/>
  <c r="AU114" i="16"/>
  <c r="AM126" i="16"/>
  <c r="AM124" i="16"/>
  <c r="AB96" i="20" s="1"/>
  <c r="AU112" i="16"/>
  <c r="BE95" i="20"/>
  <c r="R86" i="35"/>
  <c r="BM99" i="12"/>
  <c r="AH98" i="20"/>
  <c r="AR126" i="17"/>
  <c r="L87" i="35"/>
  <c r="BM100" i="10"/>
  <c r="AD123" i="5"/>
  <c r="N95" i="20" s="1"/>
  <c r="AT111" i="5"/>
  <c r="AD123" i="14"/>
  <c r="S95" i="20" s="1"/>
  <c r="AT111" i="14"/>
  <c r="AD124" i="16"/>
  <c r="AC96" i="20" s="1"/>
  <c r="AT112" i="16"/>
  <c r="AR125" i="17"/>
  <c r="I87" i="35"/>
  <c r="BM100" i="8"/>
  <c r="AT114" i="14"/>
  <c r="AD126" i="14"/>
  <c r="AU114" i="15"/>
  <c r="AM126" i="15"/>
  <c r="BE97" i="20"/>
  <c r="AD125" i="16"/>
  <c r="AT113" i="16"/>
  <c r="AM123" i="14"/>
  <c r="T95" i="20" s="1"/>
  <c r="BB95" i="20" s="1"/>
  <c r="AU111" i="14"/>
  <c r="AM123" i="15"/>
  <c r="W95" i="20" s="1"/>
  <c r="AU111" i="15"/>
  <c r="AM125" i="16"/>
  <c r="AD97" i="20" s="1"/>
  <c r="AU113" i="16"/>
  <c r="I86" i="35"/>
  <c r="BM99" i="8"/>
  <c r="AD124" i="14"/>
  <c r="S96" i="20" s="1"/>
  <c r="AT112" i="14"/>
  <c r="AU114" i="14"/>
  <c r="AM126" i="14"/>
  <c r="AD125" i="15"/>
  <c r="X97" i="20" s="1"/>
  <c r="AT113" i="15"/>
  <c r="AJ97" i="20"/>
  <c r="AS97" i="20" s="1"/>
  <c r="M97" i="20"/>
  <c r="O97" i="20"/>
  <c r="P97" i="20" s="1"/>
  <c r="AO97" i="20" s="1"/>
  <c r="T97" i="20"/>
  <c r="U97" i="20" s="1"/>
  <c r="AP97" i="20" s="1"/>
  <c r="R97" i="20"/>
  <c r="AR125" i="15"/>
  <c r="Y97" i="20"/>
  <c r="W97" i="20"/>
  <c r="AR125" i="16"/>
  <c r="AC97" i="20"/>
  <c r="AR125" i="14"/>
  <c r="AR125" i="5"/>
  <c r="U85" i="35"/>
  <c r="AQ86" i="35" s="1"/>
  <c r="BM98" i="13"/>
  <c r="R85" i="35"/>
  <c r="BM98" i="12"/>
  <c r="O85" i="35"/>
  <c r="AK86" i="35" s="1"/>
  <c r="BM98" i="11"/>
  <c r="L85" i="35"/>
  <c r="AH86" i="35" s="1"/>
  <c r="BM98" i="10"/>
  <c r="I85" i="35"/>
  <c r="BM98" i="8"/>
  <c r="F85" i="35"/>
  <c r="AB86" i="35" s="1"/>
  <c r="BM98" i="6"/>
  <c r="AJ95" i="20"/>
  <c r="AS95" i="20" s="1"/>
  <c r="Y95" i="20"/>
  <c r="O95" i="20"/>
  <c r="M95" i="20"/>
  <c r="T96" i="20"/>
  <c r="U96" i="20" s="1"/>
  <c r="AP96" i="20" s="1"/>
  <c r="R96" i="20"/>
  <c r="AB95" i="20"/>
  <c r="AD95" i="20"/>
  <c r="M96" i="20"/>
  <c r="AD96" i="20"/>
  <c r="BD96" i="20" s="1"/>
  <c r="BG88" i="35"/>
  <c r="BF88" i="35"/>
  <c r="AQ81" i="35"/>
  <c r="AQ79" i="35"/>
  <c r="AB79" i="35"/>
  <c r="AB81" i="35"/>
  <c r="AH81" i="35"/>
  <c r="AQ88" i="35"/>
  <c r="AK79" i="35"/>
  <c r="AQ82" i="35"/>
  <c r="AH88" i="35"/>
  <c r="AK81" i="35"/>
  <c r="AE88" i="35"/>
  <c r="AH79" i="35"/>
  <c r="AN81" i="35"/>
  <c r="AK82" i="35"/>
  <c r="AE80" i="35"/>
  <c r="AB88" i="35"/>
  <c r="AQ80" i="35"/>
  <c r="AB80" i="35"/>
  <c r="AE81" i="35"/>
  <c r="AE82" i="35"/>
  <c r="AE87" i="35"/>
  <c r="AH89" i="35"/>
  <c r="AH90" i="35"/>
  <c r="AQ89" i="35"/>
  <c r="AQ90" i="35"/>
  <c r="AN80" i="35"/>
  <c r="AH87" i="35"/>
  <c r="AN89" i="35"/>
  <c r="AN90" i="35"/>
  <c r="AE79" i="35"/>
  <c r="AE89" i="35"/>
  <c r="AE90" i="35"/>
  <c r="AK80" i="35"/>
  <c r="AN79" i="35"/>
  <c r="AB89" i="35"/>
  <c r="AB90" i="35"/>
  <c r="AH82" i="35"/>
  <c r="AN82" i="35"/>
  <c r="AK87" i="35"/>
  <c r="AB82" i="35"/>
  <c r="AB87" i="35"/>
  <c r="AH80" i="35"/>
  <c r="AN87" i="35"/>
  <c r="AQ87" i="35"/>
  <c r="BM96" i="6"/>
  <c r="F83" i="35"/>
  <c r="AB83" i="35" s="1"/>
  <c r="BM96" i="13"/>
  <c r="U83" i="35"/>
  <c r="AQ83" i="35" s="1"/>
  <c r="BM96" i="12"/>
  <c r="R83" i="35"/>
  <c r="AN83" i="35" s="1"/>
  <c r="BM97" i="13"/>
  <c r="U84" i="35"/>
  <c r="BM97" i="6"/>
  <c r="F84" i="35"/>
  <c r="BM96" i="8"/>
  <c r="I83" i="35"/>
  <c r="AE83" i="35" s="1"/>
  <c r="BM97" i="8"/>
  <c r="I84" i="35"/>
  <c r="BM97" i="10"/>
  <c r="L84" i="35"/>
  <c r="BM96" i="11"/>
  <c r="O83" i="35"/>
  <c r="AK83" i="35" s="1"/>
  <c r="BM97" i="12"/>
  <c r="R84" i="35"/>
  <c r="BM96" i="10"/>
  <c r="L83" i="35"/>
  <c r="AH83" i="35" s="1"/>
  <c r="BM97" i="11"/>
  <c r="O84" i="35"/>
  <c r="AP91" i="11"/>
  <c r="O89" i="35"/>
  <c r="BE96" i="20"/>
  <c r="AJ96" i="20"/>
  <c r="AS96" i="20" s="1"/>
  <c r="AD123" i="15"/>
  <c r="AR123" i="15" s="1"/>
  <c r="AR124" i="14"/>
  <c r="AR123" i="16"/>
  <c r="AC95" i="20"/>
  <c r="BY79" i="12"/>
  <c r="CC79" i="12"/>
  <c r="BX79" i="12"/>
  <c r="BV79" i="10"/>
  <c r="BW79" i="10"/>
  <c r="CE79" i="11"/>
  <c r="CA79" i="11"/>
  <c r="CA79" i="10"/>
  <c r="BY79" i="11"/>
  <c r="CB79" i="11"/>
  <c r="BX79" i="11"/>
  <c r="CF81" i="12"/>
  <c r="CE79" i="12"/>
  <c r="CF80" i="12"/>
  <c r="CC79" i="11"/>
  <c r="CF82" i="12"/>
  <c r="CF87" i="12"/>
  <c r="CA79" i="12"/>
  <c r="CF81" i="11"/>
  <c r="BT79" i="10"/>
  <c r="BU79" i="12"/>
  <c r="CB79" i="12"/>
  <c r="CF87" i="10"/>
  <c r="CF79" i="13"/>
  <c r="CF84" i="12"/>
  <c r="CF83" i="12"/>
  <c r="CF90" i="12"/>
  <c r="BW79" i="11"/>
  <c r="CF86" i="10"/>
  <c r="BV79" i="12"/>
  <c r="BG90" i="12"/>
  <c r="CF80" i="11"/>
  <c r="CF85" i="11"/>
  <c r="Z79" i="12"/>
  <c r="AB79" i="12"/>
  <c r="CF89" i="11"/>
  <c r="CF89" i="12"/>
  <c r="CF88" i="12"/>
  <c r="AZ90" i="12"/>
  <c r="BZ79" i="10"/>
  <c r="CF86" i="12"/>
  <c r="CF91" i="12"/>
  <c r="CF84" i="11"/>
  <c r="BT79" i="12"/>
  <c r="BW79" i="12"/>
  <c r="AD79" i="12"/>
  <c r="AH79" i="12"/>
  <c r="CF82" i="11"/>
  <c r="BZ79" i="12"/>
  <c r="BD90" i="12"/>
  <c r="CF88" i="11"/>
  <c r="BB90" i="12"/>
  <c r="CF85" i="12"/>
  <c r="AA79" i="12"/>
  <c r="AI79" i="12"/>
  <c r="BH90" i="12"/>
  <c r="BC90" i="12"/>
  <c r="CD79" i="12"/>
  <c r="CF91" i="11"/>
  <c r="CF87" i="11"/>
  <c r="CF86" i="11"/>
  <c r="CF83" i="11"/>
  <c r="AK79" i="11"/>
  <c r="AA79" i="11"/>
  <c r="AJ79" i="11"/>
  <c r="AG79" i="11"/>
  <c r="CD79" i="11"/>
  <c r="CF84" i="10"/>
  <c r="AF79" i="11"/>
  <c r="CF80" i="10"/>
  <c r="AH79" i="11"/>
  <c r="CF82" i="10"/>
  <c r="BU79" i="11"/>
  <c r="BV79" i="11"/>
  <c r="AE79" i="11"/>
  <c r="CF90" i="10"/>
  <c r="CF90" i="11"/>
  <c r="AD79" i="11"/>
  <c r="AC79" i="11"/>
  <c r="BZ79" i="11"/>
  <c r="BT79" i="11"/>
  <c r="BH90" i="10"/>
  <c r="AY90" i="10"/>
  <c r="AJ79" i="10"/>
  <c r="AX90" i="10"/>
  <c r="BC90" i="10"/>
  <c r="CF83" i="10"/>
  <c r="AE79" i="10"/>
  <c r="AD79" i="10"/>
  <c r="AZ90" i="10"/>
  <c r="CF88" i="10"/>
  <c r="BY79" i="10"/>
  <c r="CF81" i="10"/>
  <c r="CF89" i="10"/>
  <c r="BU79" i="10"/>
  <c r="AH79" i="10"/>
  <c r="CB79" i="10"/>
  <c r="CE79" i="10"/>
  <c r="CF85" i="10"/>
  <c r="AI79" i="10"/>
  <c r="BX79" i="10"/>
  <c r="CC79" i="10"/>
  <c r="CD79" i="10"/>
  <c r="BT79" i="8"/>
  <c r="BZ79" i="8"/>
  <c r="CF80" i="8"/>
  <c r="CE79" i="8"/>
  <c r="CD79" i="8"/>
  <c r="CC79" i="8"/>
  <c r="CB79" i="8"/>
  <c r="BY79" i="8"/>
  <c r="BX79" i="8"/>
  <c r="BV79" i="8"/>
  <c r="CF87" i="8"/>
  <c r="BU79" i="8"/>
  <c r="CF86" i="8"/>
  <c r="CF85" i="8"/>
  <c r="CF81" i="8"/>
  <c r="CF82" i="8"/>
  <c r="CF89" i="8"/>
  <c r="AW90" i="8"/>
  <c r="CF84" i="8"/>
  <c r="CF83" i="8"/>
  <c r="AF79" i="8"/>
  <c r="CF88" i="8"/>
  <c r="AJ79" i="8"/>
  <c r="CF91" i="8"/>
  <c r="AZ90" i="8"/>
  <c r="CF90" i="8"/>
  <c r="BH90" i="8"/>
  <c r="BE90" i="8"/>
  <c r="AE79" i="8"/>
  <c r="AG79" i="8"/>
  <c r="CA79" i="8"/>
  <c r="BW79" i="8"/>
  <c r="AI79" i="8"/>
  <c r="BA90" i="8"/>
  <c r="AX90" i="8"/>
  <c r="CF86" i="6"/>
  <c r="BU79" i="6"/>
  <c r="BY79" i="6"/>
  <c r="CF80" i="6"/>
  <c r="CF90" i="6"/>
  <c r="CF84" i="6"/>
  <c r="CB79" i="6"/>
  <c r="CF87" i="6"/>
  <c r="BX79" i="6"/>
  <c r="CE79" i="6"/>
  <c r="CD79" i="6"/>
  <c r="BW79" i="6"/>
  <c r="BE90" i="6"/>
  <c r="CF83" i="6"/>
  <c r="BC90" i="6"/>
  <c r="P88" i="22"/>
  <c r="BD90" i="6"/>
  <c r="CF85" i="6"/>
  <c r="BA90" i="6"/>
  <c r="CC79" i="6"/>
  <c r="BB90" i="6"/>
  <c r="CF88" i="6"/>
  <c r="CA79" i="6"/>
  <c r="BT79" i="6"/>
  <c r="CF81" i="6"/>
  <c r="BZ79" i="6"/>
  <c r="CF82" i="6"/>
  <c r="BH90" i="6"/>
  <c r="BV79" i="6"/>
  <c r="CF91" i="6"/>
  <c r="CF89" i="6"/>
  <c r="P80" i="22"/>
  <c r="X92" i="22"/>
  <c r="P81" i="22"/>
  <c r="BL92" i="6"/>
  <c r="BQ93" i="6"/>
  <c r="BN93" i="6"/>
  <c r="AA79" i="6"/>
  <c r="BM92" i="6"/>
  <c r="BN95" i="6"/>
  <c r="AQ91" i="6"/>
  <c r="AX90" i="6"/>
  <c r="BO95" i="6"/>
  <c r="BQ95" i="6"/>
  <c r="BL91" i="6"/>
  <c r="BG90" i="6"/>
  <c r="BM94" i="6"/>
  <c r="AZ90" i="6"/>
  <c r="BL94" i="6"/>
  <c r="AI79" i="6"/>
  <c r="BQ91" i="6"/>
  <c r="P87" i="22"/>
  <c r="BO91" i="6"/>
  <c r="AT91" i="6"/>
  <c r="AH79" i="6"/>
  <c r="AV90" i="6"/>
  <c r="AO117" i="4" s="1"/>
  <c r="BM91" i="6"/>
  <c r="BO93" i="6"/>
  <c r="BO94" i="6"/>
  <c r="BN92" i="6"/>
  <c r="BN91" i="6"/>
  <c r="AY90" i="6"/>
  <c r="BO92" i="6"/>
  <c r="AM79" i="6"/>
  <c r="BQ94" i="6"/>
  <c r="BF90" i="6"/>
  <c r="BQ92" i="6"/>
  <c r="BN94" i="6"/>
  <c r="BL93" i="6"/>
  <c r="BM93" i="6"/>
  <c r="BL95" i="6"/>
  <c r="AD79" i="6"/>
  <c r="BM95" i="6"/>
  <c r="AN79" i="6"/>
  <c r="AW90" i="6"/>
  <c r="P85" i="22"/>
  <c r="P79" i="22"/>
  <c r="X91" i="22"/>
  <c r="E88" i="22"/>
  <c r="M89" i="22" s="1"/>
  <c r="P84" i="22"/>
  <c r="D86" i="22"/>
  <c r="T98" i="22" s="1"/>
  <c r="F80" i="22"/>
  <c r="V92" i="22" s="1"/>
  <c r="D80" i="22"/>
  <c r="T92" i="22" s="1"/>
  <c r="E83" i="22"/>
  <c r="U95" i="22" s="1"/>
  <c r="F81" i="22"/>
  <c r="D89" i="22"/>
  <c r="L90" i="22" s="1"/>
  <c r="F89" i="22"/>
  <c r="N90" i="22" s="1"/>
  <c r="F84" i="22"/>
  <c r="V96" i="22" s="1"/>
  <c r="E84" i="22"/>
  <c r="U96" i="22" s="1"/>
  <c r="E79" i="22"/>
  <c r="U91" i="22" s="1"/>
  <c r="E87" i="22"/>
  <c r="U99" i="22" s="1"/>
  <c r="P82" i="22"/>
  <c r="E85" i="22"/>
  <c r="U97" i="22" s="1"/>
  <c r="E81" i="22"/>
  <c r="U93" i="22" s="1"/>
  <c r="G79" i="22"/>
  <c r="W91" i="22" s="1"/>
  <c r="G80" i="22"/>
  <c r="D78" i="22"/>
  <c r="T90" i="22" s="1"/>
  <c r="F87" i="22"/>
  <c r="V99" i="22" s="1"/>
  <c r="G88" i="22"/>
  <c r="F82" i="22"/>
  <c r="V94" i="22" s="1"/>
  <c r="G83" i="22"/>
  <c r="W95" i="22" s="1"/>
  <c r="X94" i="22"/>
  <c r="D85" i="22"/>
  <c r="T97" i="22" s="1"/>
  <c r="E82" i="22"/>
  <c r="U94" i="22" s="1"/>
  <c r="F86" i="22"/>
  <c r="V98" i="22" s="1"/>
  <c r="H77" i="22"/>
  <c r="P78" i="22" s="1"/>
  <c r="G78" i="22"/>
  <c r="W90" i="22" s="1"/>
  <c r="F85" i="22"/>
  <c r="V97" i="22" s="1"/>
  <c r="G89" i="22"/>
  <c r="E78" i="22"/>
  <c r="G81" i="22"/>
  <c r="D82" i="22"/>
  <c r="F79" i="22"/>
  <c r="D84" i="22"/>
  <c r="T96" i="22" s="1"/>
  <c r="P89" i="22"/>
  <c r="P90" i="22"/>
  <c r="G87" i="22"/>
  <c r="W99" i="22" s="1"/>
  <c r="D88" i="22"/>
  <c r="G86" i="22"/>
  <c r="W98" i="22" s="1"/>
  <c r="G82" i="22"/>
  <c r="P86" i="22"/>
  <c r="E86" i="22"/>
  <c r="U98" i="22" s="1"/>
  <c r="F88" i="22"/>
  <c r="D87" i="22"/>
  <c r="T99" i="22" s="1"/>
  <c r="D79" i="22"/>
  <c r="D83" i="22"/>
  <c r="T95" i="22" s="1"/>
  <c r="E80" i="22"/>
  <c r="G84" i="22"/>
  <c r="W96" i="22" s="1"/>
  <c r="P83" i="22"/>
  <c r="D81" i="22"/>
  <c r="F83" i="22"/>
  <c r="V95" i="22" s="1"/>
  <c r="F78" i="22"/>
  <c r="G85" i="22"/>
  <c r="W97" i="22" s="1"/>
  <c r="W90" i="19"/>
  <c r="AG79" i="19"/>
  <c r="AG83" i="19"/>
  <c r="AG81" i="19"/>
  <c r="AG80" i="19"/>
  <c r="AG90" i="19"/>
  <c r="AG84" i="19"/>
  <c r="AG88" i="19"/>
  <c r="AG89" i="19"/>
  <c r="AG85" i="19"/>
  <c r="AG82" i="19"/>
  <c r="AG87" i="19"/>
  <c r="AG78" i="19"/>
  <c r="AG86" i="19"/>
  <c r="H79" i="19"/>
  <c r="H80" i="19"/>
  <c r="H85" i="19"/>
  <c r="H83" i="19"/>
  <c r="H84" i="19"/>
  <c r="H88" i="19"/>
  <c r="H86" i="19"/>
  <c r="H87" i="19"/>
  <c r="H89" i="19"/>
  <c r="H81" i="19"/>
  <c r="H82" i="19"/>
  <c r="Z118" i="15"/>
  <c r="Y118" i="15"/>
  <c r="X118" i="15"/>
  <c r="W118" i="15"/>
  <c r="V118" i="15"/>
  <c r="U118" i="15"/>
  <c r="T118" i="15"/>
  <c r="S118" i="15"/>
  <c r="R118" i="15"/>
  <c r="AO118" i="16"/>
  <c r="AB117" i="16"/>
  <c r="R114" i="17"/>
  <c r="U107" i="17"/>
  <c r="AH119" i="17"/>
  <c r="W117" i="17"/>
  <c r="W118" i="17"/>
  <c r="Z109" i="17"/>
  <c r="AM121" i="17"/>
  <c r="AF118" i="17"/>
  <c r="W115" i="17"/>
  <c r="AB116" i="16"/>
  <c r="U114" i="17"/>
  <c r="S107" i="17"/>
  <c r="AF119" i="17"/>
  <c r="R117" i="17"/>
  <c r="R118" i="17"/>
  <c r="R109" i="17"/>
  <c r="AE121" i="17"/>
  <c r="AG118" i="17"/>
  <c r="T108" i="17"/>
  <c r="AG120" i="17"/>
  <c r="R115" i="17"/>
  <c r="S108" i="17"/>
  <c r="AF120" i="17"/>
  <c r="X116" i="17"/>
  <c r="S114" i="17"/>
  <c r="R107" i="17"/>
  <c r="AE119" i="17"/>
  <c r="R110" i="17"/>
  <c r="AE122" i="17"/>
  <c r="X109" i="17"/>
  <c r="AK121" i="17"/>
  <c r="AH118" i="17"/>
  <c r="U108" i="17"/>
  <c r="AH120" i="17"/>
  <c r="X115" i="17"/>
  <c r="AB114" i="16"/>
  <c r="U116" i="17"/>
  <c r="T114" i="17"/>
  <c r="X107" i="17"/>
  <c r="AK119" i="17"/>
  <c r="S110" i="17"/>
  <c r="AF122" i="17"/>
  <c r="Q109" i="17"/>
  <c r="O109" i="17" a="1"/>
  <c r="O109" i="17" s="1"/>
  <c r="G82" i="26" s="1"/>
  <c r="AD121" i="17"/>
  <c r="AH93" i="20" s="1"/>
  <c r="AI118" i="17"/>
  <c r="V108" i="17"/>
  <c r="AI120" i="17"/>
  <c r="S115" i="17"/>
  <c r="V116" i="17"/>
  <c r="Z114" i="17"/>
  <c r="T110" i="17"/>
  <c r="AG122" i="17"/>
  <c r="W109" i="17"/>
  <c r="AJ121" i="17"/>
  <c r="R111" i="17"/>
  <c r="Z108" i="17"/>
  <c r="AM120" i="17"/>
  <c r="T115" i="17"/>
  <c r="AO119" i="16"/>
  <c r="AB115" i="16"/>
  <c r="Q116" i="17"/>
  <c r="O116" i="17" a="1"/>
  <c r="O116" i="17" s="1"/>
  <c r="G89" i="26" s="1"/>
  <c r="X114" i="17"/>
  <c r="U110" i="17"/>
  <c r="AH122" i="17"/>
  <c r="Y109" i="17"/>
  <c r="AL121" i="17"/>
  <c r="S111" i="17"/>
  <c r="X108" i="17"/>
  <c r="AK120" i="17"/>
  <c r="Z115" i="17"/>
  <c r="AB107" i="16"/>
  <c r="AB113" i="16"/>
  <c r="AO122" i="16"/>
  <c r="D105" i="16"/>
  <c r="AS105" i="16" s="1"/>
  <c r="T116" i="17"/>
  <c r="W112" i="17"/>
  <c r="V110" i="17"/>
  <c r="AI122" i="17"/>
  <c r="T111" i="17"/>
  <c r="Q108" i="17"/>
  <c r="O108" i="17" a="1"/>
  <c r="O108" i="17" s="1"/>
  <c r="G81" i="26" s="1"/>
  <c r="AD120" i="17"/>
  <c r="AH92" i="20" s="1"/>
  <c r="Y113" i="17"/>
  <c r="AO121" i="16"/>
  <c r="AO120" i="16"/>
  <c r="AB110" i="16"/>
  <c r="Y116" i="17"/>
  <c r="R112" i="17"/>
  <c r="Z110" i="17"/>
  <c r="AM122" i="17"/>
  <c r="U111" i="17"/>
  <c r="W108" i="17"/>
  <c r="AJ120" i="17"/>
  <c r="W113" i="17"/>
  <c r="AB109" i="16"/>
  <c r="AB108" i="16"/>
  <c r="Z116" i="17"/>
  <c r="Z117" i="17"/>
  <c r="Z118" i="17"/>
  <c r="S112" i="17"/>
  <c r="X110" i="17"/>
  <c r="AK122" i="17"/>
  <c r="V111" i="17"/>
  <c r="Y108" i="17"/>
  <c r="AL120" i="17"/>
  <c r="R113" i="17"/>
  <c r="W116" i="17"/>
  <c r="T117" i="17"/>
  <c r="T118" i="17"/>
  <c r="T112" i="17"/>
  <c r="Q110" i="17"/>
  <c r="O110" i="17" a="1"/>
  <c r="O110" i="17" s="1"/>
  <c r="G83" i="26" s="1"/>
  <c r="AD122" i="17"/>
  <c r="AH94" i="20" s="1"/>
  <c r="W111" i="17"/>
  <c r="R108" i="17"/>
  <c r="AE120" i="17"/>
  <c r="S113" i="17"/>
  <c r="R116" i="17"/>
  <c r="T107" i="17"/>
  <c r="AG119" i="17"/>
  <c r="X117" i="17"/>
  <c r="X118" i="17"/>
  <c r="U112" i="17"/>
  <c r="Y110" i="17"/>
  <c r="AL122" i="17"/>
  <c r="AJ118" i="17"/>
  <c r="Z111" i="17"/>
  <c r="T113" i="17"/>
  <c r="S116" i="17"/>
  <c r="V107" i="17"/>
  <c r="AI119" i="17"/>
  <c r="U117" i="17"/>
  <c r="U118" i="17"/>
  <c r="Z112" i="17"/>
  <c r="W110" i="17"/>
  <c r="AJ122" i="17"/>
  <c r="AM118" i="17"/>
  <c r="X111" i="17"/>
  <c r="U113" i="17"/>
  <c r="AB112" i="16"/>
  <c r="Q106" i="17"/>
  <c r="AI117" i="17"/>
  <c r="AF117" i="17"/>
  <c r="AM117" i="17"/>
  <c r="AK117" i="17"/>
  <c r="R106" i="17"/>
  <c r="AJ117" i="17"/>
  <c r="AL117" i="17"/>
  <c r="Q114" i="17"/>
  <c r="O114" i="17" a="1"/>
  <c r="O114" i="17" s="1"/>
  <c r="Z107" i="17"/>
  <c r="AM119" i="17"/>
  <c r="V117" i="17"/>
  <c r="V118" i="17"/>
  <c r="X112" i="17"/>
  <c r="S109" i="17"/>
  <c r="AF121" i="17"/>
  <c r="Y106" i="17"/>
  <c r="AL118" i="17"/>
  <c r="Q111" i="17"/>
  <c r="O111" i="17" a="1"/>
  <c r="O111" i="17" s="1"/>
  <c r="V115" i="17"/>
  <c r="V113" i="17"/>
  <c r="AB111" i="16"/>
  <c r="Y114" i="17"/>
  <c r="Y107" i="17"/>
  <c r="AL119" i="17"/>
  <c r="S117" i="17"/>
  <c r="S118" i="17"/>
  <c r="V112" i="17"/>
  <c r="T109" i="17"/>
  <c r="AG121" i="17"/>
  <c r="O106" i="17" a="1"/>
  <c r="O106" i="17" s="1"/>
  <c r="G79" i="26" s="1"/>
  <c r="AD118" i="17"/>
  <c r="AH90" i="20" s="1"/>
  <c r="Y111" i="17"/>
  <c r="Q115" i="17"/>
  <c r="O115" i="17" a="1"/>
  <c r="O115" i="17" s="1"/>
  <c r="Z113" i="17"/>
  <c r="V114" i="17"/>
  <c r="Q107" i="17"/>
  <c r="O107" i="17" a="1"/>
  <c r="O107" i="17" s="1"/>
  <c r="G80" i="26" s="1"/>
  <c r="AD119" i="17"/>
  <c r="AH91" i="20" s="1"/>
  <c r="Q117" i="17"/>
  <c r="O117" i="17" a="1"/>
  <c r="O117" i="17" s="1"/>
  <c r="G90" i="26" s="1"/>
  <c r="Q118" i="17"/>
  <c r="Q112" i="17"/>
  <c r="O112" i="17" a="1"/>
  <c r="O112" i="17" s="1"/>
  <c r="U109" i="17"/>
  <c r="AH121" i="17"/>
  <c r="AE118" i="17"/>
  <c r="U115" i="17"/>
  <c r="X113" i="17"/>
  <c r="AB118" i="16"/>
  <c r="W114" i="17"/>
  <c r="W107" i="17"/>
  <c r="AJ119" i="17"/>
  <c r="Y117" i="17"/>
  <c r="Y118" i="17"/>
  <c r="Y112" i="17"/>
  <c r="V109" i="17"/>
  <c r="AI121" i="17"/>
  <c r="X106" i="17"/>
  <c r="AK118" i="17"/>
  <c r="Y115" i="17"/>
  <c r="Q113" i="17"/>
  <c r="O113" i="17" a="1"/>
  <c r="O113" i="17" s="1"/>
  <c r="BA90" i="10"/>
  <c r="F105" i="16" a="1"/>
  <c r="F105" i="16" s="1"/>
  <c r="K105" i="16" a="1"/>
  <c r="K105" i="16" s="1"/>
  <c r="M105" i="16" a="1"/>
  <c r="M105" i="16" s="1"/>
  <c r="L105" i="16" a="1"/>
  <c r="L105" i="16" s="1"/>
  <c r="J105" i="16" a="1"/>
  <c r="J105" i="16" s="1"/>
  <c r="I105" i="16" a="1"/>
  <c r="I105" i="16" s="1"/>
  <c r="H105" i="16" a="1"/>
  <c r="H105" i="16" s="1"/>
  <c r="E105" i="16" a="1"/>
  <c r="E105" i="16" s="1"/>
  <c r="AT105" i="16" s="1"/>
  <c r="N105" i="16" a="1"/>
  <c r="N105" i="16" s="1"/>
  <c r="AU105" i="16" s="1"/>
  <c r="G105" i="16" a="1"/>
  <c r="G105" i="16" s="1"/>
  <c r="AN79" i="12"/>
  <c r="W107" i="16"/>
  <c r="AJ119" i="16"/>
  <c r="R117" i="16"/>
  <c r="R118" i="16"/>
  <c r="X116" i="16"/>
  <c r="W111" i="16"/>
  <c r="T107" i="16"/>
  <c r="AG119" i="16"/>
  <c r="AJ118" i="16"/>
  <c r="U109" i="16"/>
  <c r="AH121" i="16"/>
  <c r="W112" i="16"/>
  <c r="X112" i="16"/>
  <c r="Q117" i="16"/>
  <c r="O117" i="16" a="1"/>
  <c r="O117" i="16" s="1"/>
  <c r="F90" i="26" s="1"/>
  <c r="Q118" i="16"/>
  <c r="W116" i="16"/>
  <c r="S111" i="16"/>
  <c r="U107" i="16"/>
  <c r="AH119" i="16"/>
  <c r="O106" i="16" a="1"/>
  <c r="O106" i="16" s="1"/>
  <c r="F79" i="26" s="1"/>
  <c r="AD118" i="16"/>
  <c r="AC90" i="20" s="1"/>
  <c r="Z110" i="16"/>
  <c r="AM122" i="16"/>
  <c r="V109" i="16"/>
  <c r="AI121" i="16"/>
  <c r="X111" i="16"/>
  <c r="Z117" i="16"/>
  <c r="Z118" i="16"/>
  <c r="U116" i="16"/>
  <c r="R111" i="16"/>
  <c r="V107" i="16"/>
  <c r="AI119" i="16"/>
  <c r="AE118" i="16"/>
  <c r="Q110" i="16"/>
  <c r="AD122" i="16"/>
  <c r="AC94" i="20" s="1"/>
  <c r="O110" i="16" a="1"/>
  <c r="O110" i="16" s="1"/>
  <c r="F83" i="26" s="1"/>
  <c r="S109" i="16"/>
  <c r="AF121" i="16"/>
  <c r="AK118" i="16"/>
  <c r="AB113" i="15"/>
  <c r="S113" i="16"/>
  <c r="V116" i="16"/>
  <c r="Y107" i="16"/>
  <c r="AL119" i="16"/>
  <c r="W108" i="16"/>
  <c r="AJ120" i="16"/>
  <c r="X110" i="16"/>
  <c r="AK122" i="16"/>
  <c r="R109" i="16"/>
  <c r="AE121" i="16"/>
  <c r="AB111" i="15"/>
  <c r="AO120" i="15"/>
  <c r="R113" i="16"/>
  <c r="S116" i="16"/>
  <c r="S107" i="16"/>
  <c r="AF119" i="16"/>
  <c r="T108" i="16"/>
  <c r="AG120" i="16"/>
  <c r="Y110" i="16"/>
  <c r="AL122" i="16"/>
  <c r="X109" i="16"/>
  <c r="AK121" i="16"/>
  <c r="T109" i="16"/>
  <c r="AG121" i="16"/>
  <c r="AB108" i="15"/>
  <c r="AB115" i="15"/>
  <c r="Q113" i="16"/>
  <c r="O113" i="16" a="1"/>
  <c r="O113" i="16" s="1"/>
  <c r="R116" i="16"/>
  <c r="W114" i="16"/>
  <c r="R107" i="16"/>
  <c r="AE119" i="16"/>
  <c r="U108" i="16"/>
  <c r="AH120" i="16"/>
  <c r="T110" i="16"/>
  <c r="AG122" i="16"/>
  <c r="W115" i="16"/>
  <c r="AB112" i="15"/>
  <c r="AJ79" i="12"/>
  <c r="Z113" i="16"/>
  <c r="T116" i="16"/>
  <c r="S114" i="16"/>
  <c r="Q107" i="16"/>
  <c r="O107" i="16" a="1"/>
  <c r="O107" i="16" s="1"/>
  <c r="F80" i="26" s="1"/>
  <c r="AD119" i="16"/>
  <c r="AC91" i="20" s="1"/>
  <c r="V108" i="16"/>
  <c r="AI120" i="16"/>
  <c r="U110" i="16"/>
  <c r="AH122" i="16"/>
  <c r="X115" i="16"/>
  <c r="Y116" i="16"/>
  <c r="AB114" i="15"/>
  <c r="V113" i="16"/>
  <c r="Q116" i="16"/>
  <c r="O116" i="16" a="1"/>
  <c r="O116" i="16" s="1"/>
  <c r="F89" i="26" s="1"/>
  <c r="R114" i="16"/>
  <c r="Z107" i="16"/>
  <c r="AM119" i="16"/>
  <c r="Y108" i="16"/>
  <c r="AL120" i="16"/>
  <c r="V110" i="16"/>
  <c r="AI122" i="16"/>
  <c r="S112" i="16"/>
  <c r="V115" i="16"/>
  <c r="AB117" i="15"/>
  <c r="T113" i="16"/>
  <c r="Z116" i="16"/>
  <c r="U114" i="16"/>
  <c r="X107" i="16"/>
  <c r="AK119" i="16"/>
  <c r="X108" i="16"/>
  <c r="AK120" i="16"/>
  <c r="W110" i="16"/>
  <c r="AJ122" i="16"/>
  <c r="R112" i="16"/>
  <c r="U115" i="16"/>
  <c r="S117" i="16"/>
  <c r="S118" i="16"/>
  <c r="AB116" i="15"/>
  <c r="Y117" i="16"/>
  <c r="Y118" i="16"/>
  <c r="Y113" i="16"/>
  <c r="Q111" i="16"/>
  <c r="O111" i="16" a="1"/>
  <c r="O111" i="16" s="1"/>
  <c r="V114" i="16"/>
  <c r="AH118" i="16"/>
  <c r="S108" i="16"/>
  <c r="AF120" i="16"/>
  <c r="S110" i="16"/>
  <c r="AF122" i="16"/>
  <c r="V112" i="16"/>
  <c r="S115" i="16"/>
  <c r="AO118" i="15"/>
  <c r="AO119" i="15"/>
  <c r="X117" i="16"/>
  <c r="X118" i="16"/>
  <c r="U113" i="16"/>
  <c r="Z111" i="16"/>
  <c r="Q114" i="16"/>
  <c r="O114" i="16" a="1"/>
  <c r="O114" i="16" s="1"/>
  <c r="AI118" i="16"/>
  <c r="R108" i="16"/>
  <c r="AE120" i="16"/>
  <c r="R110" i="16"/>
  <c r="AE122" i="16"/>
  <c r="Q112" i="16"/>
  <c r="O112" i="16" a="1"/>
  <c r="O112" i="16" s="1"/>
  <c r="R115" i="16"/>
  <c r="AO122" i="15"/>
  <c r="AB107" i="15"/>
  <c r="T117" i="16"/>
  <c r="T118" i="16"/>
  <c r="X113" i="16"/>
  <c r="T111" i="16"/>
  <c r="Z114" i="16"/>
  <c r="AL118" i="16"/>
  <c r="Q108" i="16"/>
  <c r="O108" i="16" a="1"/>
  <c r="O108" i="16" s="1"/>
  <c r="F81" i="26" s="1"/>
  <c r="AD120" i="16"/>
  <c r="AC92" i="20" s="1"/>
  <c r="Q109" i="16"/>
  <c r="O109" i="16" a="1"/>
  <c r="O109" i="16" s="1"/>
  <c r="F82" i="26" s="1"/>
  <c r="AD121" i="16"/>
  <c r="AC93" i="20" s="1"/>
  <c r="Z112" i="16"/>
  <c r="Q115" i="16"/>
  <c r="O115" i="16" a="1"/>
  <c r="O115" i="16" s="1"/>
  <c r="AB110" i="15"/>
  <c r="W117" i="16"/>
  <c r="W118" i="16"/>
  <c r="W113" i="16"/>
  <c r="U111" i="16"/>
  <c r="T114" i="16"/>
  <c r="AM118" i="16"/>
  <c r="Z108" i="16"/>
  <c r="AM120" i="16"/>
  <c r="Z109" i="16"/>
  <c r="AM121" i="16"/>
  <c r="T112" i="16"/>
  <c r="Z115" i="16"/>
  <c r="AO121" i="15"/>
  <c r="D105" i="15"/>
  <c r="AS105" i="15" s="1"/>
  <c r="U117" i="16"/>
  <c r="U118" i="16"/>
  <c r="V111" i="16"/>
  <c r="Y114" i="16"/>
  <c r="AG118" i="16"/>
  <c r="W109" i="16"/>
  <c r="AJ121" i="16"/>
  <c r="U112" i="16"/>
  <c r="T115" i="16"/>
  <c r="AB109" i="15"/>
  <c r="V117" i="16"/>
  <c r="V118" i="16"/>
  <c r="Y111" i="16"/>
  <c r="X114" i="16"/>
  <c r="AF118" i="16"/>
  <c r="Y109" i="16"/>
  <c r="AL121" i="16"/>
  <c r="Y112" i="16"/>
  <c r="Y115" i="16"/>
  <c r="N105" i="15" a="1"/>
  <c r="N105" i="15" s="1"/>
  <c r="AU105" i="15" s="1"/>
  <c r="K105" i="15" a="1"/>
  <c r="K105" i="15" s="1"/>
  <c r="H105" i="15" a="1"/>
  <c r="H105" i="15" s="1"/>
  <c r="E105" i="15" a="1"/>
  <c r="E105" i="15" s="1"/>
  <c r="AT105" i="15" s="1"/>
  <c r="G105" i="15" a="1"/>
  <c r="G105" i="15" s="1"/>
  <c r="F105" i="15" a="1"/>
  <c r="F105" i="15" s="1"/>
  <c r="L105" i="15" a="1"/>
  <c r="L105" i="15" s="1"/>
  <c r="J105" i="15" a="1"/>
  <c r="J105" i="15" s="1"/>
  <c r="M105" i="15" a="1"/>
  <c r="M105" i="15" s="1"/>
  <c r="I105" i="15" a="1"/>
  <c r="I105" i="15" s="1"/>
  <c r="Q118" i="15"/>
  <c r="O117" i="15" a="1"/>
  <c r="O117" i="15" s="1"/>
  <c r="Y111" i="15"/>
  <c r="AO119" i="14"/>
  <c r="R116" i="15"/>
  <c r="R117" i="15"/>
  <c r="AL118" i="15"/>
  <c r="U112" i="15"/>
  <c r="Y110" i="15"/>
  <c r="AL122" i="15"/>
  <c r="U114" i="15"/>
  <c r="W111" i="15"/>
  <c r="Z112" i="15"/>
  <c r="AB107" i="14"/>
  <c r="AO117" i="14"/>
  <c r="W109" i="15"/>
  <c r="AJ121" i="15"/>
  <c r="O106" i="15" a="1"/>
  <c r="O106" i="15" s="1"/>
  <c r="E79" i="26" s="1"/>
  <c r="AD118" i="15"/>
  <c r="X90" i="20" s="1"/>
  <c r="W107" i="15"/>
  <c r="AJ119" i="15"/>
  <c r="R112" i="15"/>
  <c r="V113" i="15"/>
  <c r="Q114" i="15"/>
  <c r="O114" i="15" a="1"/>
  <c r="O114" i="15" s="1"/>
  <c r="X110" i="15"/>
  <c r="AK122" i="15"/>
  <c r="AB111" i="14"/>
  <c r="V109" i="15"/>
  <c r="AI121" i="15"/>
  <c r="AM118" i="15"/>
  <c r="V107" i="15"/>
  <c r="AI119" i="15"/>
  <c r="T112" i="15"/>
  <c r="Z113" i="15"/>
  <c r="R114" i="15"/>
  <c r="Z114" i="15"/>
  <c r="U109" i="15"/>
  <c r="AH121" i="15"/>
  <c r="AK118" i="15"/>
  <c r="U107" i="15"/>
  <c r="AH119" i="15"/>
  <c r="S112" i="15"/>
  <c r="Q113" i="15"/>
  <c r="O113" i="15" a="1"/>
  <c r="O113" i="15" s="1"/>
  <c r="S114" i="15"/>
  <c r="Z109" i="15"/>
  <c r="AM121" i="15"/>
  <c r="AJ118" i="15"/>
  <c r="R107" i="15"/>
  <c r="AE119" i="15"/>
  <c r="X112" i="15"/>
  <c r="R113" i="15"/>
  <c r="T114" i="15"/>
  <c r="R109" i="15"/>
  <c r="AE121" i="15"/>
  <c r="W108" i="15"/>
  <c r="AJ120" i="15"/>
  <c r="T107" i="15"/>
  <c r="AG119" i="15"/>
  <c r="Y112" i="15"/>
  <c r="T113" i="15"/>
  <c r="Y115" i="15"/>
  <c r="AB113" i="14"/>
  <c r="T109" i="15"/>
  <c r="AG121" i="15"/>
  <c r="V108" i="15"/>
  <c r="AI120" i="15"/>
  <c r="S107" i="15"/>
  <c r="AF119" i="15"/>
  <c r="W112" i="15"/>
  <c r="U113" i="15"/>
  <c r="X115" i="15"/>
  <c r="T116" i="15"/>
  <c r="T117" i="15"/>
  <c r="S109" i="15"/>
  <c r="AF121" i="15"/>
  <c r="X108" i="15"/>
  <c r="AK120" i="15"/>
  <c r="Y107" i="15"/>
  <c r="AL119" i="15"/>
  <c r="Q110" i="15"/>
  <c r="AD122" i="15"/>
  <c r="X94" i="20" s="1"/>
  <c r="O110" i="15" a="1"/>
  <c r="O110" i="15" s="1"/>
  <c r="E83" i="26" s="1"/>
  <c r="S113" i="15"/>
  <c r="Q111" i="15"/>
  <c r="O111" i="15" a="1"/>
  <c r="O111" i="15" s="1"/>
  <c r="AN123" i="15" s="1"/>
  <c r="W115" i="15"/>
  <c r="S116" i="15"/>
  <c r="S117" i="15"/>
  <c r="X109" i="15"/>
  <c r="AK121" i="15"/>
  <c r="U108" i="15"/>
  <c r="AH120" i="15"/>
  <c r="Q107" i="15"/>
  <c r="O107" i="15" a="1"/>
  <c r="O107" i="15" s="1"/>
  <c r="E80" i="26" s="1"/>
  <c r="AD119" i="15"/>
  <c r="X91" i="20" s="1"/>
  <c r="Z110" i="15"/>
  <c r="AM122" i="15"/>
  <c r="X113" i="15"/>
  <c r="Z111" i="15"/>
  <c r="U115" i="15"/>
  <c r="AO122" i="14"/>
  <c r="AO120" i="14"/>
  <c r="Y116" i="15"/>
  <c r="Y117" i="15"/>
  <c r="Y109" i="15"/>
  <c r="AL121" i="15"/>
  <c r="R108" i="15"/>
  <c r="AE120" i="15"/>
  <c r="Z107" i="15"/>
  <c r="AM119" i="15"/>
  <c r="W110" i="15"/>
  <c r="AJ122" i="15"/>
  <c r="Y113" i="15"/>
  <c r="V111" i="15"/>
  <c r="V115" i="15"/>
  <c r="AB110" i="14"/>
  <c r="AB108" i="14"/>
  <c r="D105" i="14"/>
  <c r="AS105" i="14" s="1"/>
  <c r="X116" i="15"/>
  <c r="X117" i="15"/>
  <c r="Q109" i="15"/>
  <c r="O109" i="15" a="1"/>
  <c r="O109" i="15" s="1"/>
  <c r="E82" i="26" s="1"/>
  <c r="AD121" i="15"/>
  <c r="X93" i="20" s="1"/>
  <c r="T108" i="15"/>
  <c r="AG120" i="15"/>
  <c r="X107" i="15"/>
  <c r="AK119" i="15"/>
  <c r="V110" i="15"/>
  <c r="AI122" i="15"/>
  <c r="W113" i="15"/>
  <c r="U111" i="15"/>
  <c r="Z115" i="15"/>
  <c r="AB114" i="14"/>
  <c r="AB112" i="14"/>
  <c r="AB118" i="14"/>
  <c r="AO121" i="14"/>
  <c r="W116" i="15"/>
  <c r="W117" i="15"/>
  <c r="AH118" i="15"/>
  <c r="S108" i="15"/>
  <c r="AF120" i="15"/>
  <c r="U110" i="15"/>
  <c r="AH122" i="15"/>
  <c r="X114" i="15"/>
  <c r="R111" i="15"/>
  <c r="Q115" i="15"/>
  <c r="O115" i="15" a="1"/>
  <c r="O115" i="15" s="1"/>
  <c r="AO118" i="14"/>
  <c r="AB117" i="14"/>
  <c r="AB115" i="14"/>
  <c r="AB109" i="14"/>
  <c r="U116" i="15"/>
  <c r="U117" i="15"/>
  <c r="AE118" i="15"/>
  <c r="Y108" i="15"/>
  <c r="AL120" i="15"/>
  <c r="R110" i="15"/>
  <c r="AE122" i="15"/>
  <c r="W114" i="15"/>
  <c r="T111" i="15"/>
  <c r="R115" i="15"/>
  <c r="AI118" i="15"/>
  <c r="AB116" i="14"/>
  <c r="V116" i="15"/>
  <c r="V117" i="15"/>
  <c r="AG118" i="15"/>
  <c r="Q108" i="15"/>
  <c r="O108" i="15" a="1"/>
  <c r="O108" i="15" s="1"/>
  <c r="E81" i="26" s="1"/>
  <c r="AD120" i="15"/>
  <c r="X92" i="20" s="1"/>
  <c r="V112" i="15"/>
  <c r="T110" i="15"/>
  <c r="AG122" i="15"/>
  <c r="Y114" i="15"/>
  <c r="S111" i="15"/>
  <c r="S115" i="15"/>
  <c r="Z116" i="15"/>
  <c r="Z117" i="15"/>
  <c r="Q116" i="15"/>
  <c r="O116" i="15" a="1"/>
  <c r="O116" i="15" s="1"/>
  <c r="E89" i="26" s="1"/>
  <c r="Q117" i="15"/>
  <c r="AF118" i="15"/>
  <c r="Z108" i="15"/>
  <c r="AM120" i="15"/>
  <c r="Q112" i="15"/>
  <c r="O112" i="15" a="1"/>
  <c r="O112" i="15" s="1"/>
  <c r="S110" i="15"/>
  <c r="AF122" i="15"/>
  <c r="V114" i="15"/>
  <c r="X111" i="15"/>
  <c r="T115" i="15"/>
  <c r="Z79" i="10"/>
  <c r="K105" i="14" a="1"/>
  <c r="K105" i="14" s="1"/>
  <c r="J105" i="14" a="1"/>
  <c r="J105" i="14" s="1"/>
  <c r="I105" i="14" a="1"/>
  <c r="I105" i="14" s="1"/>
  <c r="H105" i="14" a="1"/>
  <c r="H105" i="14" s="1"/>
  <c r="G105" i="14" a="1"/>
  <c r="G105" i="14" s="1"/>
  <c r="N105" i="14" a="1"/>
  <c r="N105" i="14" s="1"/>
  <c r="AU105" i="14" s="1"/>
  <c r="F105" i="14" a="1"/>
  <c r="F105" i="14" s="1"/>
  <c r="M105" i="14" a="1"/>
  <c r="M105" i="14" s="1"/>
  <c r="E105" i="14" a="1"/>
  <c r="E105" i="14" s="1"/>
  <c r="AT105" i="14" s="1"/>
  <c r="L105" i="14" a="1"/>
  <c r="L105" i="14" s="1"/>
  <c r="AE79" i="12"/>
  <c r="AL79" i="12"/>
  <c r="AB79" i="10"/>
  <c r="BE90" i="10"/>
  <c r="AX90" i="12"/>
  <c r="X107" i="14"/>
  <c r="AK119" i="14"/>
  <c r="Q113" i="14"/>
  <c r="O113" i="14" a="1"/>
  <c r="O113" i="14" s="1"/>
  <c r="AB114" i="5"/>
  <c r="U116" i="14"/>
  <c r="V115" i="14"/>
  <c r="W107" i="14"/>
  <c r="AJ119" i="14"/>
  <c r="X113" i="14"/>
  <c r="V114" i="14"/>
  <c r="Y114" i="14"/>
  <c r="D105" i="5"/>
  <c r="AS105" i="5" s="1"/>
  <c r="Y79" i="10"/>
  <c r="AB117" i="5"/>
  <c r="W116" i="14"/>
  <c r="R115" i="14"/>
  <c r="T107" i="14"/>
  <c r="AG119" i="14"/>
  <c r="R108" i="14"/>
  <c r="AE120" i="14"/>
  <c r="R114" i="14"/>
  <c r="AB116" i="5"/>
  <c r="S116" i="14"/>
  <c r="Q115" i="14"/>
  <c r="O115" i="14" a="1"/>
  <c r="O115" i="14" s="1"/>
  <c r="Z107" i="14"/>
  <c r="AM119" i="14"/>
  <c r="Y108" i="14"/>
  <c r="AL120" i="14"/>
  <c r="Q114" i="14"/>
  <c r="O114" i="14" a="1"/>
  <c r="O114" i="14" s="1"/>
  <c r="AB108" i="5"/>
  <c r="Z116" i="14"/>
  <c r="U111" i="14"/>
  <c r="Y117" i="14"/>
  <c r="Y118" i="14"/>
  <c r="V107" i="14"/>
  <c r="AI119" i="14"/>
  <c r="Q108" i="14"/>
  <c r="O108" i="14" a="1"/>
  <c r="O108" i="14" s="1"/>
  <c r="D81" i="26" s="1"/>
  <c r="AD120" i="14"/>
  <c r="S92" i="20" s="1"/>
  <c r="U114" i="14"/>
  <c r="AB107" i="5"/>
  <c r="AB110" i="5"/>
  <c r="T116" i="14"/>
  <c r="Z111" i="14"/>
  <c r="V117" i="14"/>
  <c r="V118" i="14"/>
  <c r="Q107" i="14"/>
  <c r="O107" i="14" a="1"/>
  <c r="O107" i="14" s="1"/>
  <c r="D80" i="26" s="1"/>
  <c r="AD119" i="14"/>
  <c r="S91" i="20" s="1"/>
  <c r="O106" i="14" a="1"/>
  <c r="O106" i="14" s="1"/>
  <c r="D79" i="26" s="1"/>
  <c r="AD118" i="14"/>
  <c r="S90" i="20" s="1"/>
  <c r="W108" i="14"/>
  <c r="AJ120" i="14"/>
  <c r="X114" i="14"/>
  <c r="AO120" i="5"/>
  <c r="R109" i="14"/>
  <c r="AE121" i="14"/>
  <c r="Y116" i="14"/>
  <c r="R111" i="14"/>
  <c r="R117" i="14"/>
  <c r="R118" i="14"/>
  <c r="S107" i="14"/>
  <c r="AF119" i="14"/>
  <c r="AJ118" i="14"/>
  <c r="R110" i="14"/>
  <c r="AE122" i="14"/>
  <c r="X108" i="14"/>
  <c r="AK120" i="14"/>
  <c r="W112" i="14"/>
  <c r="AB118" i="5"/>
  <c r="Y109" i="14"/>
  <c r="AL121" i="14"/>
  <c r="V116" i="14"/>
  <c r="Y111" i="14"/>
  <c r="Q117" i="14"/>
  <c r="O117" i="14" a="1"/>
  <c r="O117" i="14" s="1"/>
  <c r="D90" i="26" s="1"/>
  <c r="Q118" i="14"/>
  <c r="U107" i="14"/>
  <c r="AH119" i="14"/>
  <c r="AG118" i="14"/>
  <c r="Y110" i="14"/>
  <c r="AL122" i="14"/>
  <c r="T108" i="14"/>
  <c r="AG120" i="14"/>
  <c r="S112" i="14"/>
  <c r="X116" i="14"/>
  <c r="AO122" i="5"/>
  <c r="AB112" i="5"/>
  <c r="Q109" i="14"/>
  <c r="O109" i="14" a="1"/>
  <c r="O109" i="14" s="1"/>
  <c r="D82" i="26" s="1"/>
  <c r="AD121" i="14"/>
  <c r="S93" i="20" s="1"/>
  <c r="R116" i="14"/>
  <c r="Q111" i="14"/>
  <c r="O111" i="14" a="1"/>
  <c r="O111" i="14" s="1"/>
  <c r="U117" i="14"/>
  <c r="U118" i="14"/>
  <c r="V113" i="14"/>
  <c r="AM118" i="14"/>
  <c r="U110" i="14"/>
  <c r="AH122" i="14"/>
  <c r="Z108" i="14"/>
  <c r="AM120" i="14"/>
  <c r="Z112" i="14"/>
  <c r="Z79" i="8"/>
  <c r="W109" i="14"/>
  <c r="AJ121" i="14"/>
  <c r="Q116" i="14"/>
  <c r="O116" i="14" a="1"/>
  <c r="O116" i="14" s="1"/>
  <c r="D89" i="26" s="1"/>
  <c r="X111" i="14"/>
  <c r="X117" i="14"/>
  <c r="X118" i="14"/>
  <c r="W113" i="14"/>
  <c r="AI118" i="14"/>
  <c r="Q110" i="14"/>
  <c r="O110" i="14" a="1"/>
  <c r="O110" i="14" s="1"/>
  <c r="D83" i="26" s="1"/>
  <c r="AD122" i="14"/>
  <c r="S94" i="20" s="1"/>
  <c r="V108" i="14"/>
  <c r="AI120" i="14"/>
  <c r="U112" i="14"/>
  <c r="X109" i="14"/>
  <c r="AK121" i="14"/>
  <c r="X115" i="14"/>
  <c r="W111" i="14"/>
  <c r="T117" i="14"/>
  <c r="T118" i="14"/>
  <c r="S113" i="14"/>
  <c r="AF118" i="14"/>
  <c r="X110" i="14"/>
  <c r="AK122" i="14"/>
  <c r="S108" i="14"/>
  <c r="AF120" i="14"/>
  <c r="Y112" i="14"/>
  <c r="T109" i="14"/>
  <c r="AG121" i="14"/>
  <c r="U115" i="14"/>
  <c r="T111" i="14"/>
  <c r="W117" i="14"/>
  <c r="W118" i="14"/>
  <c r="Z113" i="14"/>
  <c r="AH118" i="14"/>
  <c r="T110" i="14"/>
  <c r="AG122" i="14"/>
  <c r="U108" i="14"/>
  <c r="AH120" i="14"/>
  <c r="R112" i="14"/>
  <c r="AO119" i="5"/>
  <c r="Z109" i="14"/>
  <c r="AM121" i="14"/>
  <c r="T115" i="14"/>
  <c r="S111" i="14"/>
  <c r="S117" i="14"/>
  <c r="S118" i="14"/>
  <c r="U113" i="14"/>
  <c r="AL118" i="14"/>
  <c r="Z110" i="14"/>
  <c r="AM122" i="14"/>
  <c r="T114" i="14"/>
  <c r="Q112" i="14"/>
  <c r="O112" i="14" a="1"/>
  <c r="O112" i="14" s="1"/>
  <c r="Y115" i="14"/>
  <c r="AB115" i="5"/>
  <c r="AB113" i="5"/>
  <c r="V109" i="14"/>
  <c r="AI121" i="14"/>
  <c r="W115" i="14"/>
  <c r="V111" i="14"/>
  <c r="Z117" i="14"/>
  <c r="Z118" i="14"/>
  <c r="T113" i="14"/>
  <c r="AK118" i="14"/>
  <c r="V110" i="14"/>
  <c r="AI122" i="14"/>
  <c r="W114" i="14"/>
  <c r="V112" i="14"/>
  <c r="AB109" i="5"/>
  <c r="S109" i="14"/>
  <c r="AF121" i="14"/>
  <c r="S115" i="14"/>
  <c r="R107" i="14"/>
  <c r="AE119" i="14"/>
  <c r="Y113" i="14"/>
  <c r="AE118" i="14"/>
  <c r="W110" i="14"/>
  <c r="AJ122" i="14"/>
  <c r="S114" i="14"/>
  <c r="X112" i="14"/>
  <c r="AB111" i="5"/>
  <c r="U109" i="14"/>
  <c r="AH121" i="14"/>
  <c r="Z115" i="14"/>
  <c r="Y107" i="14"/>
  <c r="AL119" i="14"/>
  <c r="R113" i="14"/>
  <c r="S110" i="14"/>
  <c r="AF122" i="14"/>
  <c r="Z114" i="14"/>
  <c r="T112" i="14"/>
  <c r="BF90" i="12"/>
  <c r="AV90" i="13"/>
  <c r="AO117" i="17" s="1"/>
  <c r="AF79" i="12"/>
  <c r="AO83" i="13"/>
  <c r="BL95" i="13"/>
  <c r="BO91" i="13"/>
  <c r="AP83" i="13"/>
  <c r="BM95" i="13"/>
  <c r="AL79" i="13"/>
  <c r="AP87" i="13"/>
  <c r="BN91" i="13"/>
  <c r="AQ86" i="13"/>
  <c r="AT84" i="13"/>
  <c r="AO86" i="13"/>
  <c r="AO80" i="13"/>
  <c r="BL92" i="13"/>
  <c r="AO87" i="13"/>
  <c r="BQ91" i="13"/>
  <c r="AP86" i="13"/>
  <c r="BB90" i="13"/>
  <c r="U78" i="13"/>
  <c r="T78" i="13"/>
  <c r="BN90" i="13" s="1"/>
  <c r="W78" i="13"/>
  <c r="AP80" i="13"/>
  <c r="BM92" i="13"/>
  <c r="AB79" i="13"/>
  <c r="AP90" i="13"/>
  <c r="AP91" i="13"/>
  <c r="BA90" i="13"/>
  <c r="AI79" i="13"/>
  <c r="BG90" i="13"/>
  <c r="AO90" i="13"/>
  <c r="AO91" i="13"/>
  <c r="AO88" i="13"/>
  <c r="AR83" i="13"/>
  <c r="BO95" i="13"/>
  <c r="AO85" i="13"/>
  <c r="AP88" i="13"/>
  <c r="AX90" i="13"/>
  <c r="AT90" i="13"/>
  <c r="AT91" i="13"/>
  <c r="AT83" i="13"/>
  <c r="BQ95" i="13"/>
  <c r="AP85" i="13"/>
  <c r="AR80" i="13"/>
  <c r="BO92" i="13"/>
  <c r="AQ87" i="13"/>
  <c r="AQ90" i="13"/>
  <c r="AQ91" i="13"/>
  <c r="AR85" i="13"/>
  <c r="AQ83" i="13"/>
  <c r="BN95" i="13"/>
  <c r="AT80" i="13"/>
  <c r="BQ92" i="13"/>
  <c r="AR87" i="13"/>
  <c r="AK79" i="12"/>
  <c r="AQ81" i="13"/>
  <c r="BN93" i="13"/>
  <c r="AR90" i="13"/>
  <c r="AR91" i="13"/>
  <c r="AT85" i="13"/>
  <c r="AQ80" i="13"/>
  <c r="BN92" i="13"/>
  <c r="R78" i="13"/>
  <c r="BL90" i="13" s="1"/>
  <c r="S78" i="13"/>
  <c r="AT87" i="13"/>
  <c r="AR81" i="13"/>
  <c r="BO93" i="13"/>
  <c r="AQ85" i="13"/>
  <c r="AO82" i="13"/>
  <c r="BL94" i="13"/>
  <c r="AT81" i="13"/>
  <c r="BQ93" i="13"/>
  <c r="AE79" i="13"/>
  <c r="AP82" i="13"/>
  <c r="BM94" i="13"/>
  <c r="AR88" i="13"/>
  <c r="AQ82" i="13"/>
  <c r="BN94" i="13"/>
  <c r="AO84" i="13"/>
  <c r="AO81" i="13"/>
  <c r="BL93" i="13"/>
  <c r="AT88" i="13"/>
  <c r="BE90" i="13"/>
  <c r="AR82" i="13"/>
  <c r="BO94" i="13"/>
  <c r="AQ89" i="13"/>
  <c r="BL91" i="13"/>
  <c r="AP84" i="13"/>
  <c r="AR86" i="13"/>
  <c r="AP81" i="13"/>
  <c r="BM93" i="13"/>
  <c r="AQ88" i="13"/>
  <c r="AQ84" i="13"/>
  <c r="AO89" i="13"/>
  <c r="AT82" i="13"/>
  <c r="BQ94" i="13"/>
  <c r="AR89" i="13"/>
  <c r="AA79" i="13"/>
  <c r="BM91" i="13"/>
  <c r="AT86" i="13"/>
  <c r="AR84" i="13"/>
  <c r="AP89" i="13"/>
  <c r="BF90" i="13"/>
  <c r="AT89" i="13"/>
  <c r="Z79" i="13"/>
  <c r="BC90" i="13"/>
  <c r="AA79" i="10"/>
  <c r="AT90" i="6"/>
  <c r="BJ90" i="12"/>
  <c r="AM79" i="12"/>
  <c r="AW90" i="12"/>
  <c r="AQ83" i="12"/>
  <c r="BN95" i="12"/>
  <c r="AA79" i="8"/>
  <c r="AO84" i="12"/>
  <c r="AR82" i="12"/>
  <c r="BO94" i="12"/>
  <c r="BA90" i="12"/>
  <c r="AR83" i="12"/>
  <c r="BO95" i="12"/>
  <c r="BM91" i="12"/>
  <c r="AC79" i="12"/>
  <c r="AT82" i="12"/>
  <c r="BQ94" i="12"/>
  <c r="AT83" i="12"/>
  <c r="BQ95" i="12"/>
  <c r="BL91" i="12"/>
  <c r="AQ82" i="12"/>
  <c r="BN94" i="12"/>
  <c r="AR86" i="12"/>
  <c r="AO83" i="12"/>
  <c r="BL95" i="12"/>
  <c r="AQ85" i="12"/>
  <c r="AT86" i="12"/>
  <c r="AP83" i="12"/>
  <c r="BM95" i="12"/>
  <c r="BF90" i="10"/>
  <c r="AO86" i="12"/>
  <c r="AR85" i="12"/>
  <c r="AT89" i="12"/>
  <c r="AQ81" i="12"/>
  <c r="BN93" i="12"/>
  <c r="AQ86" i="12"/>
  <c r="AP86" i="12"/>
  <c r="S78" i="12"/>
  <c r="R78" i="12"/>
  <c r="AO79" i="12" s="1"/>
  <c r="AT85" i="12"/>
  <c r="AQ89" i="12"/>
  <c r="AR81" i="12"/>
  <c r="BO93" i="12"/>
  <c r="AT84" i="12"/>
  <c r="AP81" i="12"/>
  <c r="BM93" i="12"/>
  <c r="AP85" i="12"/>
  <c r="AR89" i="12"/>
  <c r="AT81" i="12"/>
  <c r="BQ93" i="12"/>
  <c r="AQ84" i="12"/>
  <c r="AO81" i="12"/>
  <c r="BL93" i="12"/>
  <c r="AO85" i="12"/>
  <c r="U78" i="12"/>
  <c r="AR79" i="12" s="1"/>
  <c r="T78" i="12"/>
  <c r="AQ79" i="12" s="1"/>
  <c r="W78" i="12"/>
  <c r="BQ90" i="12" s="1"/>
  <c r="AP80" i="12"/>
  <c r="BM92" i="12"/>
  <c r="AR84" i="12"/>
  <c r="AO90" i="12"/>
  <c r="AO91" i="12"/>
  <c r="AO80" i="12"/>
  <c r="BL92" i="12"/>
  <c r="AP87" i="12"/>
  <c r="AP90" i="12"/>
  <c r="AP91" i="12"/>
  <c r="AO82" i="12"/>
  <c r="BL94" i="12"/>
  <c r="AO87" i="12"/>
  <c r="AR80" i="12"/>
  <c r="BO92" i="12"/>
  <c r="AQ88" i="12"/>
  <c r="AT87" i="12"/>
  <c r="AP82" i="12"/>
  <c r="BM94" i="12"/>
  <c r="AT80" i="12"/>
  <c r="BQ92" i="12"/>
  <c r="AR88" i="12"/>
  <c r="AQ87" i="12"/>
  <c r="AQ90" i="12"/>
  <c r="AQ91" i="12"/>
  <c r="AO88" i="12"/>
  <c r="AQ80" i="12"/>
  <c r="BN92" i="12"/>
  <c r="AT88" i="12"/>
  <c r="AR87" i="12"/>
  <c r="AT90" i="12"/>
  <c r="AT91" i="12"/>
  <c r="BQ91" i="12"/>
  <c r="AP88" i="12"/>
  <c r="AR90" i="12"/>
  <c r="AR91" i="12"/>
  <c r="BN91" i="12"/>
  <c r="AO89" i="12"/>
  <c r="Y79" i="12"/>
  <c r="BE90" i="12"/>
  <c r="AG79" i="12"/>
  <c r="AY90" i="12"/>
  <c r="BO91" i="12"/>
  <c r="AP89" i="12"/>
  <c r="AV90" i="12"/>
  <c r="AP84" i="12"/>
  <c r="AN79" i="8"/>
  <c r="AF79" i="10"/>
  <c r="AW90" i="10"/>
  <c r="BC90" i="8"/>
  <c r="AP81" i="11"/>
  <c r="BM93" i="11"/>
  <c r="AQ88" i="11"/>
  <c r="AQ85" i="11"/>
  <c r="AR88" i="11"/>
  <c r="AO80" i="11"/>
  <c r="BL92" i="11"/>
  <c r="AT85" i="11"/>
  <c r="AP86" i="11"/>
  <c r="AT88" i="11"/>
  <c r="AO87" i="11"/>
  <c r="BE90" i="11"/>
  <c r="AQ80" i="11"/>
  <c r="BN92" i="11"/>
  <c r="AP80" i="11"/>
  <c r="BM92" i="11"/>
  <c r="AR85" i="11"/>
  <c r="AO86" i="11"/>
  <c r="AP87" i="11"/>
  <c r="AR80" i="11"/>
  <c r="BO92" i="11"/>
  <c r="AO89" i="11"/>
  <c r="AO90" i="11"/>
  <c r="T78" i="11"/>
  <c r="W78" i="11"/>
  <c r="U78" i="11"/>
  <c r="AY90" i="11"/>
  <c r="AO85" i="11"/>
  <c r="AR82" i="11"/>
  <c r="BO94" i="11"/>
  <c r="AT89" i="11"/>
  <c r="AT90" i="11"/>
  <c r="AZ90" i="11"/>
  <c r="AT80" i="11"/>
  <c r="BQ92" i="11"/>
  <c r="AP89" i="11"/>
  <c r="AP90" i="11"/>
  <c r="AP85" i="11"/>
  <c r="AT82" i="11"/>
  <c r="BQ94" i="11"/>
  <c r="BF90" i="11"/>
  <c r="AQ89" i="11"/>
  <c r="AQ90" i="11"/>
  <c r="AQ83" i="11"/>
  <c r="BN95" i="11"/>
  <c r="AO88" i="11"/>
  <c r="AQ82" i="11"/>
  <c r="BN94" i="11"/>
  <c r="AO82" i="11"/>
  <c r="BL94" i="11"/>
  <c r="AR89" i="11"/>
  <c r="AR90" i="11"/>
  <c r="AR83" i="11"/>
  <c r="BO95" i="11"/>
  <c r="AI79" i="11"/>
  <c r="AP88" i="11"/>
  <c r="BI90" i="11"/>
  <c r="AP82" i="11"/>
  <c r="BM94" i="11"/>
  <c r="BQ91" i="11"/>
  <c r="AT83" i="11"/>
  <c r="BQ95" i="11"/>
  <c r="AT87" i="11"/>
  <c r="AX90" i="11"/>
  <c r="BB90" i="10"/>
  <c r="BN91" i="11"/>
  <c r="AR87" i="11"/>
  <c r="BL91" i="11"/>
  <c r="BH90" i="11"/>
  <c r="BK90" i="11"/>
  <c r="BO91" i="11"/>
  <c r="AN79" i="11"/>
  <c r="AQ87" i="11"/>
  <c r="AV90" i="11"/>
  <c r="BM91" i="11"/>
  <c r="AO81" i="11"/>
  <c r="BL93" i="11"/>
  <c r="AP84" i="11"/>
  <c r="AR84" i="11"/>
  <c r="AQ81" i="11"/>
  <c r="BN93" i="11"/>
  <c r="AB79" i="11"/>
  <c r="AO83" i="11"/>
  <c r="BL95" i="11"/>
  <c r="Y79" i="11"/>
  <c r="S78" i="11"/>
  <c r="O77" i="35" s="1"/>
  <c r="AK78" i="35" s="1"/>
  <c r="R78" i="11"/>
  <c r="AW90" i="11"/>
  <c r="Z79" i="11"/>
  <c r="BG90" i="11"/>
  <c r="AT84" i="11"/>
  <c r="AR81" i="11"/>
  <c r="BO93" i="11"/>
  <c r="AP83" i="11"/>
  <c r="BM95" i="11"/>
  <c r="BA90" i="11"/>
  <c r="AR86" i="11"/>
  <c r="AQ84" i="11"/>
  <c r="AT81" i="11"/>
  <c r="BQ93" i="11"/>
  <c r="BD90" i="11"/>
  <c r="AT86" i="11"/>
  <c r="BC90" i="11"/>
  <c r="BB90" i="11"/>
  <c r="AO84" i="11"/>
  <c r="AQ86" i="11"/>
  <c r="K105" i="5" a="1"/>
  <c r="K105" i="5" s="1"/>
  <c r="BJ90" i="10"/>
  <c r="J105" i="5" a="1"/>
  <c r="J105" i="5" s="1"/>
  <c r="BN91" i="10"/>
  <c r="AT83" i="10"/>
  <c r="BQ95" i="10"/>
  <c r="AO87" i="10"/>
  <c r="L105" i="5" a="1"/>
  <c r="L105" i="5" s="1"/>
  <c r="AR82" i="10"/>
  <c r="BO94" i="10"/>
  <c r="BO91" i="10"/>
  <c r="AP81" i="10"/>
  <c r="BM93" i="10"/>
  <c r="AT81" i="10"/>
  <c r="BQ93" i="10"/>
  <c r="AR83" i="10"/>
  <c r="BO95" i="10"/>
  <c r="AQ82" i="10"/>
  <c r="BN94" i="10"/>
  <c r="AP89" i="10"/>
  <c r="AR81" i="10"/>
  <c r="BO93" i="10"/>
  <c r="E105" i="5" a="1"/>
  <c r="E105" i="5" s="1"/>
  <c r="AT105" i="5" s="1"/>
  <c r="AT82" i="10"/>
  <c r="BQ94" i="10"/>
  <c r="BQ91" i="10"/>
  <c r="AO81" i="10"/>
  <c r="BL93" i="10"/>
  <c r="AQ83" i="10"/>
  <c r="BN95" i="10"/>
  <c r="M105" i="5" a="1"/>
  <c r="M105" i="5" s="1"/>
  <c r="AT88" i="10"/>
  <c r="AC79" i="10"/>
  <c r="F105" i="5" a="1"/>
  <c r="F105" i="5" s="1"/>
  <c r="AQ88" i="10"/>
  <c r="BM91" i="10"/>
  <c r="AO82" i="10"/>
  <c r="BL94" i="10"/>
  <c r="AO83" i="10"/>
  <c r="BL95" i="10"/>
  <c r="AQ84" i="10"/>
  <c r="AB79" i="8"/>
  <c r="N105" i="5" a="1"/>
  <c r="N105" i="5" s="1"/>
  <c r="AU105" i="5" s="1"/>
  <c r="AR88" i="10"/>
  <c r="AO86" i="10"/>
  <c r="BL91" i="10"/>
  <c r="AP82" i="10"/>
  <c r="BM94" i="10"/>
  <c r="AQ90" i="10"/>
  <c r="AQ91" i="10"/>
  <c r="AP83" i="10"/>
  <c r="BM95" i="10"/>
  <c r="AR84" i="10"/>
  <c r="G105" i="5" a="1"/>
  <c r="G105" i="5" s="1"/>
  <c r="AP86" i="10"/>
  <c r="AO84" i="10"/>
  <c r="AR90" i="10"/>
  <c r="AR91" i="10"/>
  <c r="AT84" i="10"/>
  <c r="H105" i="5" a="1"/>
  <c r="H105" i="5" s="1"/>
  <c r="AP88" i="10"/>
  <c r="AP84" i="10"/>
  <c r="AT90" i="10"/>
  <c r="AT91" i="10"/>
  <c r="AO85" i="10"/>
  <c r="AT86" i="10"/>
  <c r="AO88" i="10"/>
  <c r="AO90" i="10"/>
  <c r="AO91" i="10"/>
  <c r="AP85" i="10"/>
  <c r="AR86" i="10"/>
  <c r="AQ89" i="10"/>
  <c r="AP90" i="10"/>
  <c r="AP91" i="10"/>
  <c r="AQ86" i="10"/>
  <c r="AR89" i="10"/>
  <c r="AQ87" i="10"/>
  <c r="AT80" i="10"/>
  <c r="BQ92" i="10"/>
  <c r="AO80" i="10"/>
  <c r="BL92" i="10"/>
  <c r="AN79" i="10"/>
  <c r="AT89" i="10"/>
  <c r="AR87" i="10"/>
  <c r="AQ80" i="10"/>
  <c r="BN92" i="10"/>
  <c r="AP80" i="10"/>
  <c r="BM92" i="10"/>
  <c r="AT87" i="10"/>
  <c r="AR80" i="10"/>
  <c r="BO92" i="10"/>
  <c r="BG90" i="10"/>
  <c r="BD90" i="10"/>
  <c r="BI90" i="10"/>
  <c r="AT85" i="10"/>
  <c r="AK79" i="10"/>
  <c r="I105" i="5" a="1"/>
  <c r="I105" i="5" s="1"/>
  <c r="AG79" i="10"/>
  <c r="AR85" i="10"/>
  <c r="S78" i="10"/>
  <c r="R78" i="10"/>
  <c r="AO79" i="10" s="1"/>
  <c r="AO89" i="10"/>
  <c r="AL79" i="10"/>
  <c r="AQ81" i="10"/>
  <c r="BN93" i="10"/>
  <c r="U78" i="10"/>
  <c r="BO90" i="10" s="1"/>
  <c r="T78" i="10"/>
  <c r="W78" i="10"/>
  <c r="AT79" i="10" s="1"/>
  <c r="AQ85" i="10"/>
  <c r="AP87" i="10"/>
  <c r="AT86" i="6"/>
  <c r="AT87" i="6"/>
  <c r="AP85" i="6"/>
  <c r="AP86" i="6"/>
  <c r="AR89" i="6"/>
  <c r="AQ89" i="6"/>
  <c r="AQ90" i="6"/>
  <c r="AQ88" i="6"/>
  <c r="AM79" i="8"/>
  <c r="AQ87" i="6"/>
  <c r="AO88" i="6"/>
  <c r="AT88" i="6"/>
  <c r="AO87" i="6"/>
  <c r="AO84" i="6"/>
  <c r="AO86" i="6"/>
  <c r="AP87" i="6"/>
  <c r="AT85" i="6"/>
  <c r="AO90" i="6"/>
  <c r="AO91" i="6"/>
  <c r="AO85" i="6"/>
  <c r="AG79" i="6"/>
  <c r="AO89" i="6"/>
  <c r="AP89" i="6"/>
  <c r="AR90" i="6"/>
  <c r="AQ84" i="6"/>
  <c r="AQ85" i="6"/>
  <c r="AR91" i="6"/>
  <c r="V117" i="5"/>
  <c r="V118" i="5"/>
  <c r="W110" i="5"/>
  <c r="AJ122" i="5"/>
  <c r="Y112" i="5"/>
  <c r="R114" i="5"/>
  <c r="X115" i="5"/>
  <c r="Y116" i="5"/>
  <c r="V107" i="5"/>
  <c r="AI119" i="5"/>
  <c r="S108" i="5"/>
  <c r="AF120" i="5"/>
  <c r="AO120" i="4"/>
  <c r="S117" i="5"/>
  <c r="S118" i="5"/>
  <c r="Y110" i="5"/>
  <c r="AL122" i="5"/>
  <c r="S112" i="5"/>
  <c r="U114" i="5"/>
  <c r="Q115" i="5"/>
  <c r="O115" i="5" a="1"/>
  <c r="O115" i="5" s="1"/>
  <c r="Z107" i="5"/>
  <c r="AM119" i="5"/>
  <c r="W108" i="5"/>
  <c r="AJ120" i="5"/>
  <c r="Q117" i="5"/>
  <c r="O117" i="5" a="1"/>
  <c r="O117" i="5" s="1"/>
  <c r="C90" i="26" s="1"/>
  <c r="Q118" i="5"/>
  <c r="V110" i="5"/>
  <c r="AI122" i="5"/>
  <c r="R112" i="5"/>
  <c r="Z114" i="5"/>
  <c r="Q111" i="5"/>
  <c r="O111" i="5" a="1"/>
  <c r="O111" i="5" s="1"/>
  <c r="Y107" i="5"/>
  <c r="AL119" i="5"/>
  <c r="U108" i="5"/>
  <c r="AH120" i="5"/>
  <c r="U117" i="5"/>
  <c r="U118" i="5"/>
  <c r="AF118" i="5"/>
  <c r="Q112" i="5"/>
  <c r="O112" i="5" a="1"/>
  <c r="O112" i="5" s="1"/>
  <c r="W113" i="5"/>
  <c r="S114" i="5"/>
  <c r="S111" i="5"/>
  <c r="W107" i="5"/>
  <c r="AJ119" i="5"/>
  <c r="T109" i="5"/>
  <c r="AG121" i="5"/>
  <c r="W117" i="5"/>
  <c r="W118" i="5"/>
  <c r="AL118" i="5"/>
  <c r="Z112" i="5"/>
  <c r="Y113" i="5"/>
  <c r="X114" i="5"/>
  <c r="T111" i="5"/>
  <c r="U107" i="5"/>
  <c r="AH119" i="5"/>
  <c r="Z109" i="5"/>
  <c r="AM121" i="5"/>
  <c r="AO119" i="4"/>
  <c r="AR84" i="6"/>
  <c r="Y117" i="5"/>
  <c r="Y118" i="5"/>
  <c r="AE118" i="5"/>
  <c r="T112" i="5"/>
  <c r="R113" i="5"/>
  <c r="Q114" i="5"/>
  <c r="O114" i="5" a="1"/>
  <c r="O114" i="5" s="1"/>
  <c r="W111" i="5"/>
  <c r="Q107" i="5"/>
  <c r="O107" i="5" a="1"/>
  <c r="O107" i="5" s="1"/>
  <c r="C80" i="26" s="1"/>
  <c r="AD119" i="5"/>
  <c r="N91" i="20" s="1"/>
  <c r="Q109" i="5"/>
  <c r="O109" i="5" a="1"/>
  <c r="O109" i="5" s="1"/>
  <c r="C82" i="26" s="1"/>
  <c r="AD121" i="5"/>
  <c r="N93" i="20" s="1"/>
  <c r="S107" i="5"/>
  <c r="AF119" i="5"/>
  <c r="R117" i="5"/>
  <c r="R118" i="5"/>
  <c r="AM118" i="5"/>
  <c r="Q113" i="5"/>
  <c r="O113" i="5" a="1"/>
  <c r="O113" i="5" s="1"/>
  <c r="W114" i="5"/>
  <c r="W116" i="5"/>
  <c r="Y111" i="5"/>
  <c r="X109" i="5"/>
  <c r="AK121" i="5"/>
  <c r="AG118" i="5"/>
  <c r="T117" i="5"/>
  <c r="T118" i="5"/>
  <c r="AI118" i="5"/>
  <c r="U113" i="5"/>
  <c r="U115" i="5"/>
  <c r="Z116" i="5"/>
  <c r="R111" i="5"/>
  <c r="R109" i="5"/>
  <c r="AE121" i="5"/>
  <c r="X111" i="5"/>
  <c r="AP90" i="6"/>
  <c r="R110" i="5"/>
  <c r="AE122" i="5"/>
  <c r="AH118" i="5"/>
  <c r="Z113" i="5"/>
  <c r="W115" i="5"/>
  <c r="V116" i="5"/>
  <c r="U111" i="5"/>
  <c r="S109" i="5"/>
  <c r="AF121" i="5"/>
  <c r="Q110" i="5"/>
  <c r="AD122" i="5"/>
  <c r="N94" i="20" s="1"/>
  <c r="O110" i="5" a="1"/>
  <c r="O110" i="5" s="1"/>
  <c r="C83" i="26" s="1"/>
  <c r="AJ118" i="5"/>
  <c r="X113" i="5"/>
  <c r="Y115" i="5"/>
  <c r="R116" i="5"/>
  <c r="V111" i="5"/>
  <c r="Q108" i="5"/>
  <c r="O108" i="5" a="1"/>
  <c r="O108" i="5" s="1"/>
  <c r="C81" i="26" s="1"/>
  <c r="AD120" i="5"/>
  <c r="N92" i="20" s="1"/>
  <c r="W109" i="5"/>
  <c r="AJ121" i="5"/>
  <c r="X117" i="5"/>
  <c r="X118" i="5"/>
  <c r="AP88" i="6"/>
  <c r="AO122" i="4"/>
  <c r="X110" i="5"/>
  <c r="AK122" i="5"/>
  <c r="O106" i="5" a="1"/>
  <c r="O106" i="5" s="1"/>
  <c r="C79" i="26" s="1"/>
  <c r="AD118" i="5"/>
  <c r="N90" i="20" s="1"/>
  <c r="V113" i="5"/>
  <c r="R115" i="5"/>
  <c r="S116" i="5"/>
  <c r="Z111" i="5"/>
  <c r="R108" i="5"/>
  <c r="AE120" i="5"/>
  <c r="U109" i="5"/>
  <c r="AH121" i="5"/>
  <c r="D105" i="4"/>
  <c r="AS105" i="4" s="1"/>
  <c r="Z110" i="5"/>
  <c r="AM122" i="5"/>
  <c r="AK118" i="5"/>
  <c r="T113" i="5"/>
  <c r="T115" i="5"/>
  <c r="X116" i="5"/>
  <c r="X108" i="5"/>
  <c r="AK120" i="5"/>
  <c r="Y109" i="5"/>
  <c r="AL121" i="5"/>
  <c r="U112" i="5"/>
  <c r="U110" i="5"/>
  <c r="AH122" i="5"/>
  <c r="X112" i="5"/>
  <c r="S113" i="5"/>
  <c r="Z115" i="5"/>
  <c r="Q116" i="5"/>
  <c r="O116" i="5" a="1"/>
  <c r="O116" i="5" s="1"/>
  <c r="C89" i="26" s="1"/>
  <c r="T107" i="5"/>
  <c r="AG119" i="5"/>
  <c r="T108" i="5"/>
  <c r="AG120" i="5"/>
  <c r="V109" i="5"/>
  <c r="AI121" i="5"/>
  <c r="V114" i="5"/>
  <c r="T110" i="5"/>
  <c r="AG122" i="5"/>
  <c r="W112" i="5"/>
  <c r="T114" i="5"/>
  <c r="V115" i="5"/>
  <c r="T116" i="5"/>
  <c r="R107" i="5"/>
  <c r="AE119" i="5"/>
  <c r="Z108" i="5"/>
  <c r="AM120" i="5"/>
  <c r="Y108" i="5"/>
  <c r="AL120" i="5"/>
  <c r="AO121" i="4"/>
  <c r="Z117" i="5"/>
  <c r="Z118" i="5"/>
  <c r="S110" i="5"/>
  <c r="AF122" i="5"/>
  <c r="V112" i="5"/>
  <c r="Y114" i="5"/>
  <c r="S115" i="5"/>
  <c r="U116" i="5"/>
  <c r="X107" i="5"/>
  <c r="AK119" i="5"/>
  <c r="V108" i="5"/>
  <c r="AI120" i="5"/>
  <c r="AQ86" i="6"/>
  <c r="AD79" i="8"/>
  <c r="AE79" i="6"/>
  <c r="AR85" i="6"/>
  <c r="AT89" i="6"/>
  <c r="AR86" i="6"/>
  <c r="AC79" i="8"/>
  <c r="AP91" i="6"/>
  <c r="AR88" i="6"/>
  <c r="AH79" i="8"/>
  <c r="AT84" i="8"/>
  <c r="AP82" i="8"/>
  <c r="BM94" i="8"/>
  <c r="AO83" i="8"/>
  <c r="BL95" i="8"/>
  <c r="AQ84" i="8"/>
  <c r="AP83" i="8"/>
  <c r="BM95" i="8"/>
  <c r="AQ82" i="8"/>
  <c r="BN94" i="8"/>
  <c r="AR84" i="8"/>
  <c r="AQ85" i="8"/>
  <c r="AR82" i="8"/>
  <c r="BO94" i="8"/>
  <c r="AR85" i="8"/>
  <c r="AO81" i="8"/>
  <c r="BL93" i="8"/>
  <c r="R78" i="8"/>
  <c r="AO79" i="8" s="1"/>
  <c r="S78" i="8"/>
  <c r="BG90" i="8"/>
  <c r="AT85" i="8"/>
  <c r="AP81" i="8"/>
  <c r="BM93" i="8"/>
  <c r="AT90" i="8"/>
  <c r="AT91" i="8"/>
  <c r="AO85" i="8"/>
  <c r="T78" i="8"/>
  <c r="BN90" i="8" s="1"/>
  <c r="W78" i="8"/>
  <c r="BQ90" i="8" s="1"/>
  <c r="U78" i="8"/>
  <c r="BO90" i="8" s="1"/>
  <c r="AR90" i="8"/>
  <c r="AR91" i="8"/>
  <c r="AP85" i="8"/>
  <c r="AT82" i="8"/>
  <c r="BQ94" i="8"/>
  <c r="AQ89" i="8"/>
  <c r="AP86" i="8"/>
  <c r="AO87" i="8"/>
  <c r="AQ90" i="8"/>
  <c r="AQ91" i="8"/>
  <c r="AR89" i="8"/>
  <c r="BQ91" i="8"/>
  <c r="AO86" i="8"/>
  <c r="AP87" i="8"/>
  <c r="AQ81" i="8"/>
  <c r="BN93" i="8"/>
  <c r="AO88" i="8"/>
  <c r="AY90" i="8"/>
  <c r="AT89" i="8"/>
  <c r="BN91" i="8"/>
  <c r="AR81" i="8"/>
  <c r="BO93" i="8"/>
  <c r="AP88" i="8"/>
  <c r="AO89" i="8"/>
  <c r="BO91" i="8"/>
  <c r="AT81" i="8"/>
  <c r="BQ93" i="8"/>
  <c r="AP89" i="8"/>
  <c r="AP80" i="8"/>
  <c r="BM92" i="8"/>
  <c r="BF90" i="8"/>
  <c r="AV90" i="8"/>
  <c r="Y79" i="8"/>
  <c r="AQ87" i="8"/>
  <c r="AO80" i="8"/>
  <c r="BL92" i="8"/>
  <c r="AR87" i="6"/>
  <c r="AL79" i="8"/>
  <c r="AR87" i="8"/>
  <c r="AR80" i="8"/>
  <c r="BO92" i="8"/>
  <c r="BB90" i="8"/>
  <c r="AR86" i="8"/>
  <c r="AT87" i="8"/>
  <c r="AQ83" i="8"/>
  <c r="BN95" i="8"/>
  <c r="AQ88" i="8"/>
  <c r="AT80" i="8"/>
  <c r="BQ92" i="8"/>
  <c r="BL91" i="8"/>
  <c r="AO84" i="8"/>
  <c r="AT86" i="8"/>
  <c r="AR83" i="8"/>
  <c r="BO95" i="8"/>
  <c r="AR88" i="8"/>
  <c r="AQ80" i="8"/>
  <c r="BN92" i="8"/>
  <c r="BM91" i="8"/>
  <c r="AK79" i="8"/>
  <c r="AP84" i="8"/>
  <c r="AQ86" i="8"/>
  <c r="AP90" i="8"/>
  <c r="AP91" i="8"/>
  <c r="BD90" i="8"/>
  <c r="AT83" i="8"/>
  <c r="BQ95" i="8"/>
  <c r="AT88" i="8"/>
  <c r="AO82" i="8"/>
  <c r="BL94" i="8"/>
  <c r="AO90" i="8"/>
  <c r="AO91" i="8"/>
  <c r="Y79" i="6"/>
  <c r="AB106" i="4" s="1"/>
  <c r="AL79" i="6"/>
  <c r="S78" i="6"/>
  <c r="R78" i="6"/>
  <c r="Z79" i="6"/>
  <c r="AT80" i="6"/>
  <c r="AF79" i="6"/>
  <c r="AO81" i="6"/>
  <c r="AQ80" i="6"/>
  <c r="AO80" i="6"/>
  <c r="AP81" i="6"/>
  <c r="AT83" i="6"/>
  <c r="AR80" i="6"/>
  <c r="AP80" i="6"/>
  <c r="AT84" i="6"/>
  <c r="AR82" i="6"/>
  <c r="AP82" i="6"/>
  <c r="AP83" i="6"/>
  <c r="AT81" i="6"/>
  <c r="AJ79" i="6"/>
  <c r="AQ82" i="6"/>
  <c r="AK79" i="6"/>
  <c r="AO82" i="6"/>
  <c r="AT82" i="6"/>
  <c r="AO83" i="6"/>
  <c r="AR81" i="6"/>
  <c r="AC79" i="6"/>
  <c r="AQ81" i="6"/>
  <c r="AQ83" i="6"/>
  <c r="AP84" i="6"/>
  <c r="T78" i="6"/>
  <c r="BN90" i="6" s="1"/>
  <c r="W78" i="6"/>
  <c r="BQ90" i="6" s="1"/>
  <c r="U78" i="6"/>
  <c r="AB79" i="6"/>
  <c r="AR83" i="6"/>
  <c r="AR124" i="15" l="1"/>
  <c r="AR127" i="15"/>
  <c r="X99" i="20"/>
  <c r="G87" i="26"/>
  <c r="AN126" i="17"/>
  <c r="AN99" i="23" s="1"/>
  <c r="C87" i="26"/>
  <c r="AN126" i="5"/>
  <c r="AJ99" i="23" s="1"/>
  <c r="C88" i="26"/>
  <c r="AJ100" i="23"/>
  <c r="AR124" i="16"/>
  <c r="W96" i="20"/>
  <c r="AE86" i="35"/>
  <c r="D88" i="26"/>
  <c r="AN127" i="14"/>
  <c r="AK100" i="23" s="1"/>
  <c r="AR126" i="5"/>
  <c r="N98" i="20"/>
  <c r="E88" i="26"/>
  <c r="AN127" i="15"/>
  <c r="AL100" i="23" s="1"/>
  <c r="G88" i="26"/>
  <c r="AN127" i="17"/>
  <c r="AN100" i="23" s="1"/>
  <c r="BE99" i="20"/>
  <c r="AJ99" i="20"/>
  <c r="AS99" i="20" s="1"/>
  <c r="F88" i="26"/>
  <c r="AN127" i="16"/>
  <c r="AM100" i="23" s="1"/>
  <c r="AD99" i="20"/>
  <c r="AB99" i="20"/>
  <c r="AD98" i="20"/>
  <c r="AB98" i="20"/>
  <c r="AR126" i="16"/>
  <c r="AC98" i="20"/>
  <c r="AC99" i="20"/>
  <c r="AR127" i="16"/>
  <c r="S99" i="20"/>
  <c r="AR127" i="14"/>
  <c r="AN86" i="35"/>
  <c r="D87" i="26"/>
  <c r="AN126" i="14"/>
  <c r="AK99" i="23" s="1"/>
  <c r="P95" i="20"/>
  <c r="AO95" i="20" s="1"/>
  <c r="X98" i="20"/>
  <c r="AR126" i="15"/>
  <c r="Y99" i="20"/>
  <c r="W99" i="20"/>
  <c r="AR123" i="5"/>
  <c r="BE98" i="20"/>
  <c r="AJ98" i="20"/>
  <c r="AS98" i="20" s="1"/>
  <c r="AR123" i="14"/>
  <c r="O99" i="20"/>
  <c r="M99" i="20"/>
  <c r="T99" i="20"/>
  <c r="R99" i="20"/>
  <c r="O98" i="20"/>
  <c r="M98" i="20"/>
  <c r="R95" i="20"/>
  <c r="Y98" i="20"/>
  <c r="W98" i="20"/>
  <c r="N99" i="20"/>
  <c r="E87" i="26"/>
  <c r="AN126" i="15"/>
  <c r="AL99" i="23" s="1"/>
  <c r="AB97" i="20"/>
  <c r="F87" i="26"/>
  <c r="AN126" i="16"/>
  <c r="AM99" i="23" s="1"/>
  <c r="AR124" i="5"/>
  <c r="T98" i="20"/>
  <c r="R98" i="20"/>
  <c r="S98" i="20"/>
  <c r="BB98" i="20" s="1"/>
  <c r="AR126" i="14"/>
  <c r="H17" i="29"/>
  <c r="AF11" i="33" s="1"/>
  <c r="AQ85" i="35"/>
  <c r="BL85" i="35" s="1"/>
  <c r="BA97" i="20"/>
  <c r="BB97" i="20"/>
  <c r="AE97" i="20"/>
  <c r="AR97" i="20" s="1"/>
  <c r="BD97" i="20"/>
  <c r="BC97" i="20"/>
  <c r="Z97" i="20"/>
  <c r="AQ97" i="20" s="1"/>
  <c r="G86" i="26"/>
  <c r="AN125" i="17"/>
  <c r="AN98" i="23" s="1"/>
  <c r="F86" i="26"/>
  <c r="AN125" i="16"/>
  <c r="AM98" i="23" s="1"/>
  <c r="E86" i="26"/>
  <c r="AN125" i="15"/>
  <c r="AL98" i="23" s="1"/>
  <c r="D86" i="26"/>
  <c r="AN125" i="14"/>
  <c r="AK98" i="23" s="1"/>
  <c r="C86" i="26"/>
  <c r="AN125" i="5"/>
  <c r="AJ98" i="23" s="1"/>
  <c r="U95" i="20"/>
  <c r="AP95" i="20" s="1"/>
  <c r="BA95" i="20"/>
  <c r="BB96" i="20"/>
  <c r="BA96" i="20"/>
  <c r="BC96" i="20"/>
  <c r="Y92" i="20"/>
  <c r="BC92" i="20" s="1"/>
  <c r="W92" i="20"/>
  <c r="AI93" i="20"/>
  <c r="BE93" i="20" s="1"/>
  <c r="AG93" i="20"/>
  <c r="T93" i="20"/>
  <c r="BB93" i="20" s="1"/>
  <c r="R93" i="20"/>
  <c r="AD94" i="20"/>
  <c r="BD94" i="20" s="1"/>
  <c r="AB94" i="20"/>
  <c r="O91" i="20"/>
  <c r="BA91" i="20" s="1"/>
  <c r="M91" i="20"/>
  <c r="R90" i="20"/>
  <c r="T90" i="20"/>
  <c r="BB90" i="20" s="1"/>
  <c r="M90" i="20"/>
  <c r="O90" i="20"/>
  <c r="BA90" i="20" s="1"/>
  <c r="AI89" i="20"/>
  <c r="AG89" i="20"/>
  <c r="Y94" i="20"/>
  <c r="BC94" i="20" s="1"/>
  <c r="W94" i="20"/>
  <c r="T92" i="20"/>
  <c r="BB92" i="20" s="1"/>
  <c r="R92" i="20"/>
  <c r="O92" i="20"/>
  <c r="BA92" i="20" s="1"/>
  <c r="M92" i="20"/>
  <c r="AB91" i="20"/>
  <c r="AD91" i="20"/>
  <c r="BD91" i="20" s="1"/>
  <c r="M94" i="20"/>
  <c r="O94" i="20"/>
  <c r="BA94" i="20" s="1"/>
  <c r="W91" i="20"/>
  <c r="Y91" i="20"/>
  <c r="BC91" i="20" s="1"/>
  <c r="Y93" i="20"/>
  <c r="BC93" i="20" s="1"/>
  <c r="W93" i="20"/>
  <c r="AE96" i="20"/>
  <c r="AR96" i="20" s="1"/>
  <c r="R94" i="20"/>
  <c r="T94" i="20"/>
  <c r="BB94" i="20" s="1"/>
  <c r="Y90" i="20"/>
  <c r="BC90" i="20" s="1"/>
  <c r="W90" i="20"/>
  <c r="AD93" i="20"/>
  <c r="BD93" i="20" s="1"/>
  <c r="AB93" i="20"/>
  <c r="O93" i="20"/>
  <c r="BA93" i="20" s="1"/>
  <c r="M93" i="20"/>
  <c r="AI94" i="20"/>
  <c r="BE94" i="20" s="1"/>
  <c r="AG94" i="20"/>
  <c r="AD92" i="20"/>
  <c r="BD92" i="20" s="1"/>
  <c r="AB92" i="20"/>
  <c r="AI90" i="20"/>
  <c r="BE90" i="20" s="1"/>
  <c r="AG90" i="20"/>
  <c r="AI91" i="20"/>
  <c r="BE91" i="20" s="1"/>
  <c r="AG91" i="20"/>
  <c r="AG92" i="20"/>
  <c r="AI92" i="20"/>
  <c r="BE92" i="20" s="1"/>
  <c r="T91" i="20"/>
  <c r="BB91" i="20" s="1"/>
  <c r="R91" i="20"/>
  <c r="AD90" i="20"/>
  <c r="BD90" i="20" s="1"/>
  <c r="AB90" i="20"/>
  <c r="BH88" i="35"/>
  <c r="BG87" i="35"/>
  <c r="BF87" i="35"/>
  <c r="BJ80" i="35"/>
  <c r="BI80" i="35"/>
  <c r="BJ81" i="35"/>
  <c r="BI81" i="35"/>
  <c r="BI82" i="35"/>
  <c r="BJ82" i="35"/>
  <c r="BA86" i="35"/>
  <c r="AZ86" i="35"/>
  <c r="BD79" i="35"/>
  <c r="BC79" i="35"/>
  <c r="BD82" i="35"/>
  <c r="BC82" i="35"/>
  <c r="BM90" i="35"/>
  <c r="BL90" i="35"/>
  <c r="BA88" i="35"/>
  <c r="AZ88" i="35"/>
  <c r="AX90" i="35"/>
  <c r="AW90" i="35"/>
  <c r="BM89" i="35"/>
  <c r="BL89" i="35"/>
  <c r="BG81" i="35"/>
  <c r="BF81" i="35"/>
  <c r="BG78" i="35"/>
  <c r="BF78" i="35"/>
  <c r="AX89" i="35"/>
  <c r="AW89" i="35"/>
  <c r="BD90" i="35"/>
  <c r="BC90" i="35"/>
  <c r="BD88" i="35"/>
  <c r="BC88" i="35"/>
  <c r="BD83" i="35"/>
  <c r="BC83" i="35"/>
  <c r="BJ83" i="35"/>
  <c r="BI83" i="35"/>
  <c r="BJ79" i="35"/>
  <c r="BI79" i="35"/>
  <c r="BD89" i="35"/>
  <c r="BC89" i="35"/>
  <c r="BM82" i="35"/>
  <c r="BL82" i="35"/>
  <c r="BG80" i="35"/>
  <c r="BF80" i="35"/>
  <c r="AZ87" i="35"/>
  <c r="BA87" i="35"/>
  <c r="BG79" i="35"/>
  <c r="BF79" i="35"/>
  <c r="BL83" i="35"/>
  <c r="BM83" i="35"/>
  <c r="BD86" i="35"/>
  <c r="BC86" i="35"/>
  <c r="BA82" i="35"/>
  <c r="AZ82" i="35"/>
  <c r="BM88" i="35"/>
  <c r="BL88" i="35"/>
  <c r="BA90" i="35"/>
  <c r="AZ90" i="35"/>
  <c r="BA81" i="35"/>
  <c r="AZ81" i="35"/>
  <c r="BD81" i="35"/>
  <c r="BC81" i="35"/>
  <c r="BG83" i="35"/>
  <c r="BF83" i="35"/>
  <c r="AX83" i="35"/>
  <c r="AW83" i="35"/>
  <c r="BA89" i="35"/>
  <c r="AZ89" i="35"/>
  <c r="AX80" i="35"/>
  <c r="AW80" i="35"/>
  <c r="AX81" i="35"/>
  <c r="AW81" i="35"/>
  <c r="BG86" i="35"/>
  <c r="BF86" i="35"/>
  <c r="BM80" i="35"/>
  <c r="BL80" i="35"/>
  <c r="AX79" i="35"/>
  <c r="AW79" i="35"/>
  <c r="BM87" i="35"/>
  <c r="BL87" i="35"/>
  <c r="BA79" i="35"/>
  <c r="AZ79" i="35"/>
  <c r="BJ86" i="35"/>
  <c r="BI86" i="35"/>
  <c r="BM79" i="35"/>
  <c r="BL79" i="35"/>
  <c r="BJ87" i="35"/>
  <c r="BI87" i="35"/>
  <c r="BM86" i="35"/>
  <c r="BL86" i="35"/>
  <c r="BJ88" i="35"/>
  <c r="BI88" i="35"/>
  <c r="BM81" i="35"/>
  <c r="BL81" i="35"/>
  <c r="BC80" i="35"/>
  <c r="BD80" i="35"/>
  <c r="BJ90" i="35"/>
  <c r="BI90" i="35"/>
  <c r="AX88" i="35"/>
  <c r="AW88" i="35"/>
  <c r="AX86" i="35"/>
  <c r="AW86" i="35"/>
  <c r="AX87" i="35"/>
  <c r="AW87" i="35"/>
  <c r="BJ89" i="35"/>
  <c r="BI89" i="35"/>
  <c r="BA80" i="35"/>
  <c r="AZ80" i="35"/>
  <c r="BA83" i="35"/>
  <c r="AZ83" i="35"/>
  <c r="AX82" i="35"/>
  <c r="AW82" i="35"/>
  <c r="BD87" i="35"/>
  <c r="BC87" i="35"/>
  <c r="BG82" i="35"/>
  <c r="BF82" i="35"/>
  <c r="AE84" i="35"/>
  <c r="AN84" i="35"/>
  <c r="AE85" i="35"/>
  <c r="AH84" i="35"/>
  <c r="AN85" i="35"/>
  <c r="AK89" i="35"/>
  <c r="AK90" i="35"/>
  <c r="AB84" i="35"/>
  <c r="AB85" i="35"/>
  <c r="AK84" i="35"/>
  <c r="AQ84" i="35"/>
  <c r="AK85" i="35"/>
  <c r="AH85" i="35"/>
  <c r="BM90" i="8"/>
  <c r="I77" i="35"/>
  <c r="AP79" i="10"/>
  <c r="L77" i="35"/>
  <c r="AP79" i="12"/>
  <c r="R77" i="35"/>
  <c r="AP79" i="13"/>
  <c r="U77" i="35"/>
  <c r="BM90" i="6"/>
  <c r="F77" i="35"/>
  <c r="G85" i="26"/>
  <c r="AN124" i="17"/>
  <c r="AN97" i="23" s="1"/>
  <c r="F85" i="26"/>
  <c r="AN124" i="16"/>
  <c r="AM97" i="23" s="1"/>
  <c r="E85" i="26"/>
  <c r="AN124" i="15"/>
  <c r="AL97" i="23" s="1"/>
  <c r="X95" i="20"/>
  <c r="D85" i="26"/>
  <c r="AN124" i="14"/>
  <c r="AK97" i="23" s="1"/>
  <c r="C85" i="26"/>
  <c r="AN124" i="5"/>
  <c r="AJ97" i="23" s="1"/>
  <c r="BD95" i="20"/>
  <c r="AE95" i="20"/>
  <c r="AR95" i="20" s="1"/>
  <c r="G84" i="26"/>
  <c r="AN123" i="17"/>
  <c r="AN96" i="23" s="1"/>
  <c r="F84" i="26"/>
  <c r="AN123" i="16"/>
  <c r="AM96" i="23" s="1"/>
  <c r="E84" i="26"/>
  <c r="AL96" i="23"/>
  <c r="D84" i="26"/>
  <c r="AN123" i="14"/>
  <c r="AK96" i="23" s="1"/>
  <c r="C84" i="26"/>
  <c r="AN123" i="5"/>
  <c r="AJ96" i="23" s="1"/>
  <c r="S80" i="26"/>
  <c r="V81" i="33" s="1"/>
  <c r="S82" i="26"/>
  <c r="V83" i="33" s="1"/>
  <c r="S79" i="26"/>
  <c r="V80" i="33" s="1"/>
  <c r="S89" i="26"/>
  <c r="V90" i="33" s="1"/>
  <c r="S81" i="26"/>
  <c r="V82" i="33" s="1"/>
  <c r="S83" i="26"/>
  <c r="V84" i="33" s="1"/>
  <c r="S88" i="26"/>
  <c r="V89" i="33" s="1"/>
  <c r="S90" i="26"/>
  <c r="V91" i="33" s="1"/>
  <c r="S87" i="26"/>
  <c r="V88" i="33" s="1"/>
  <c r="CF79" i="12"/>
  <c r="CF79" i="10"/>
  <c r="CF79" i="11"/>
  <c r="CF79" i="8"/>
  <c r="CF79" i="6"/>
  <c r="AA118" i="15"/>
  <c r="E91" i="23" s="1"/>
  <c r="E90" i="26"/>
  <c r="M88" i="22"/>
  <c r="BL90" i="6"/>
  <c r="BO90" i="6"/>
  <c r="N81" i="22"/>
  <c r="V93" i="22"/>
  <c r="L86" i="22"/>
  <c r="M85" i="22"/>
  <c r="M84" i="22"/>
  <c r="E77" i="22"/>
  <c r="U89" i="22" s="1"/>
  <c r="F77" i="22"/>
  <c r="V89" i="22" s="1"/>
  <c r="N89" i="22"/>
  <c r="O80" i="22"/>
  <c r="O89" i="22"/>
  <c r="N85" i="22"/>
  <c r="N84" i="22"/>
  <c r="N86" i="22"/>
  <c r="N87" i="22"/>
  <c r="W92" i="22"/>
  <c r="M83" i="22"/>
  <c r="N82" i="22"/>
  <c r="M82" i="22"/>
  <c r="X89" i="22"/>
  <c r="O79" i="22"/>
  <c r="O90" i="22"/>
  <c r="G77" i="22"/>
  <c r="W89" i="22" s="1"/>
  <c r="M86" i="22"/>
  <c r="O82" i="22"/>
  <c r="W94" i="22"/>
  <c r="O81" i="22"/>
  <c r="W93" i="22"/>
  <c r="O84" i="22"/>
  <c r="O86" i="22"/>
  <c r="L84" i="22"/>
  <c r="V90" i="22"/>
  <c r="N79" i="22"/>
  <c r="V91" i="22"/>
  <c r="U90" i="22"/>
  <c r="M80" i="22"/>
  <c r="U92" i="22"/>
  <c r="M87" i="22"/>
  <c r="D77" i="22"/>
  <c r="M81" i="22"/>
  <c r="N80" i="22"/>
  <c r="L85" i="22"/>
  <c r="L83" i="22"/>
  <c r="L88" i="22"/>
  <c r="M79" i="22"/>
  <c r="N83" i="22"/>
  <c r="L79" i="22"/>
  <c r="T91" i="22"/>
  <c r="O87" i="22"/>
  <c r="L82" i="22"/>
  <c r="T94" i="22"/>
  <c r="O88" i="22"/>
  <c r="L81" i="22"/>
  <c r="T93" i="22"/>
  <c r="L87" i="22"/>
  <c r="L89" i="22"/>
  <c r="O85" i="22"/>
  <c r="N88" i="22"/>
  <c r="L80" i="22"/>
  <c r="O83" i="22"/>
  <c r="T83" i="19"/>
  <c r="S86" i="19"/>
  <c r="R85" i="19"/>
  <c r="AD79" i="19"/>
  <c r="W80" i="19"/>
  <c r="AB84" i="19"/>
  <c r="AH88" i="19"/>
  <c r="T82" i="19"/>
  <c r="T85" i="19"/>
  <c r="S88" i="19"/>
  <c r="S89" i="19"/>
  <c r="Y79" i="19"/>
  <c r="X79" i="19"/>
  <c r="Y81" i="19"/>
  <c r="AC81" i="19"/>
  <c r="AD85" i="19"/>
  <c r="AB87" i="19"/>
  <c r="R79" i="19"/>
  <c r="AD81" i="19"/>
  <c r="AC90" i="19"/>
  <c r="AH84" i="19"/>
  <c r="S81" i="19"/>
  <c r="Y84" i="19"/>
  <c r="W81" i="19"/>
  <c r="AC88" i="19"/>
  <c r="W84" i="19"/>
  <c r="AH90" i="19"/>
  <c r="AI82" i="19"/>
  <c r="AH81" i="19"/>
  <c r="T90" i="19"/>
  <c r="T79" i="19"/>
  <c r="X85" i="19"/>
  <c r="R83" i="19"/>
  <c r="AD80" i="19"/>
  <c r="AC80" i="19"/>
  <c r="AC89" i="19"/>
  <c r="AB85" i="19"/>
  <c r="AB88" i="19"/>
  <c r="T89" i="19"/>
  <c r="T84" i="19"/>
  <c r="X81" i="19"/>
  <c r="W86" i="19"/>
  <c r="AD90" i="19"/>
  <c r="AH89" i="19"/>
  <c r="AI79" i="19"/>
  <c r="AB79" i="19"/>
  <c r="AI80" i="19"/>
  <c r="S87" i="19"/>
  <c r="X84" i="19"/>
  <c r="AD86" i="19"/>
  <c r="AC86" i="19"/>
  <c r="AC83" i="19"/>
  <c r="AD88" i="19"/>
  <c r="AD89" i="19"/>
  <c r="AI84" i="19"/>
  <c r="AB82" i="19"/>
  <c r="AI87" i="19"/>
  <c r="T80" i="19"/>
  <c r="S80" i="19"/>
  <c r="X80" i="19"/>
  <c r="R81" i="19"/>
  <c r="R90" i="19"/>
  <c r="AD83" i="19"/>
  <c r="AH86" i="19"/>
  <c r="T86" i="19"/>
  <c r="Y80" i="19"/>
  <c r="R87" i="19"/>
  <c r="R84" i="19"/>
  <c r="X86" i="19"/>
  <c r="W89" i="19"/>
  <c r="AH79" i="19"/>
  <c r="AB83" i="19"/>
  <c r="AI81" i="19"/>
  <c r="Y90" i="19"/>
  <c r="T81" i="19"/>
  <c r="R89" i="19"/>
  <c r="R86" i="19"/>
  <c r="R80" i="19"/>
  <c r="W85" i="19"/>
  <c r="AI90" i="19"/>
  <c r="S82" i="19"/>
  <c r="X89" i="19"/>
  <c r="Y87" i="19"/>
  <c r="R82" i="19"/>
  <c r="X83" i="19"/>
  <c r="W88" i="19"/>
  <c r="AI85" i="19"/>
  <c r="AI89" i="19"/>
  <c r="AB86" i="19"/>
  <c r="R88" i="19"/>
  <c r="Y83" i="19"/>
  <c r="Y86" i="19"/>
  <c r="W82" i="19"/>
  <c r="W79" i="19"/>
  <c r="AD82" i="19"/>
  <c r="AB90" i="19"/>
  <c r="AI88" i="19"/>
  <c r="AI86" i="19"/>
  <c r="S85" i="19"/>
  <c r="X88" i="19"/>
  <c r="X87" i="19"/>
  <c r="AH87" i="19"/>
  <c r="AH83" i="19"/>
  <c r="AB80" i="19"/>
  <c r="AH80" i="19"/>
  <c r="S79" i="19"/>
  <c r="T88" i="19"/>
  <c r="Y89" i="19"/>
  <c r="Y85" i="19"/>
  <c r="AC87" i="19"/>
  <c r="AI83" i="19"/>
  <c r="AH82" i="19"/>
  <c r="AB81" i="19"/>
  <c r="T87" i="19"/>
  <c r="S84" i="19"/>
  <c r="Y88" i="19"/>
  <c r="Y82" i="19"/>
  <c r="X82" i="19"/>
  <c r="AD84" i="19"/>
  <c r="AC79" i="19"/>
  <c r="AC85" i="19"/>
  <c r="W83" i="19"/>
  <c r="AB89" i="19"/>
  <c r="S83" i="19"/>
  <c r="S90" i="19"/>
  <c r="AD87" i="19"/>
  <c r="AC84" i="19"/>
  <c r="W87" i="19"/>
  <c r="AC82" i="19"/>
  <c r="AH85" i="19"/>
  <c r="AH78" i="19"/>
  <c r="AQ118" i="15"/>
  <c r="X90" i="19"/>
  <c r="O88" i="19"/>
  <c r="N83" i="19"/>
  <c r="M90" i="19"/>
  <c r="N82" i="19"/>
  <c r="O86" i="19"/>
  <c r="M84" i="19"/>
  <c r="O80" i="19"/>
  <c r="M88" i="19"/>
  <c r="N88" i="19"/>
  <c r="O82" i="19"/>
  <c r="O87" i="19"/>
  <c r="O81" i="19"/>
  <c r="M85" i="19"/>
  <c r="M86" i="19"/>
  <c r="N81" i="19"/>
  <c r="N90" i="19"/>
  <c r="M87" i="19"/>
  <c r="O85" i="19"/>
  <c r="N84" i="19"/>
  <c r="N89" i="19"/>
  <c r="M81" i="19"/>
  <c r="N79" i="19"/>
  <c r="M80" i="19"/>
  <c r="O83" i="19"/>
  <c r="N80" i="19"/>
  <c r="O84" i="19"/>
  <c r="M89" i="19"/>
  <c r="N86" i="19"/>
  <c r="O79" i="19"/>
  <c r="M83" i="19"/>
  <c r="O90" i="19"/>
  <c r="M82" i="19"/>
  <c r="O89" i="19"/>
  <c r="N85" i="19"/>
  <c r="N87" i="19"/>
  <c r="M79" i="19"/>
  <c r="H78" i="19"/>
  <c r="AM117" i="14"/>
  <c r="Z106" i="5"/>
  <c r="AM117" i="16"/>
  <c r="AL117" i="16"/>
  <c r="Y106" i="15"/>
  <c r="Y106" i="5"/>
  <c r="AL117" i="14"/>
  <c r="X106" i="16"/>
  <c r="AK117" i="5"/>
  <c r="X106" i="15"/>
  <c r="X106" i="14"/>
  <c r="W106" i="15"/>
  <c r="AJ117" i="16"/>
  <c r="AJ117" i="14"/>
  <c r="AJ117" i="5"/>
  <c r="AI117" i="16"/>
  <c r="V106" i="14"/>
  <c r="V106" i="15"/>
  <c r="V106" i="5"/>
  <c r="AH117" i="5"/>
  <c r="U106" i="14"/>
  <c r="U106" i="15"/>
  <c r="T106" i="15"/>
  <c r="AG117" i="5"/>
  <c r="AF117" i="16"/>
  <c r="AF117" i="14"/>
  <c r="S106" i="5"/>
  <c r="AE117" i="5"/>
  <c r="R106" i="15"/>
  <c r="R106" i="14"/>
  <c r="R106" i="16"/>
  <c r="Q106" i="15"/>
  <c r="AD117" i="16"/>
  <c r="AC89" i="20" s="1"/>
  <c r="AD117" i="5"/>
  <c r="N89" i="20" s="1"/>
  <c r="Y106" i="16"/>
  <c r="AQ112" i="17"/>
  <c r="AQ117" i="17"/>
  <c r="AR121" i="5"/>
  <c r="AQ118" i="17"/>
  <c r="AQ114" i="17"/>
  <c r="AQ110" i="17"/>
  <c r="AR118" i="17"/>
  <c r="AR119" i="17"/>
  <c r="AQ108" i="17"/>
  <c r="AQ107" i="17"/>
  <c r="Z106" i="17"/>
  <c r="AQ115" i="17"/>
  <c r="AQ113" i="17"/>
  <c r="S106" i="17"/>
  <c r="AQ107" i="16"/>
  <c r="AQ111" i="17"/>
  <c r="AQ116" i="17"/>
  <c r="W106" i="17"/>
  <c r="AQ109" i="17"/>
  <c r="AN118" i="17"/>
  <c r="AN91" i="23" s="1"/>
  <c r="AD117" i="17"/>
  <c r="AA107" i="17"/>
  <c r="G80" i="23" s="1"/>
  <c r="AN119" i="17"/>
  <c r="AN92" i="23" s="1"/>
  <c r="O105" i="17" a="1"/>
  <c r="O105" i="17" s="1"/>
  <c r="G78" i="26" s="1"/>
  <c r="AH117" i="17"/>
  <c r="AA109" i="17"/>
  <c r="G82" i="23" s="1"/>
  <c r="AN121" i="17"/>
  <c r="AN94" i="23" s="1"/>
  <c r="AE117" i="17"/>
  <c r="AR122" i="17"/>
  <c r="AO117" i="16"/>
  <c r="AA111" i="17"/>
  <c r="G84" i="23" s="1"/>
  <c r="AA110" i="17"/>
  <c r="G83" i="23" s="1"/>
  <c r="AN122" i="17"/>
  <c r="AN95" i="23" s="1"/>
  <c r="U106" i="17"/>
  <c r="AA114" i="17"/>
  <c r="G87" i="23" s="1"/>
  <c r="AR122" i="16"/>
  <c r="AA113" i="17"/>
  <c r="G86" i="23" s="1"/>
  <c r="AA115" i="17"/>
  <c r="G88" i="23" s="1"/>
  <c r="AQ110" i="16"/>
  <c r="AA112" i="17"/>
  <c r="G85" i="23" s="1"/>
  <c r="AR120" i="17"/>
  <c r="AB106" i="16"/>
  <c r="AG117" i="17"/>
  <c r="AA108" i="17"/>
  <c r="G81" i="23" s="1"/>
  <c r="AN120" i="17"/>
  <c r="AN93" i="23" s="1"/>
  <c r="V106" i="17"/>
  <c r="T106" i="17"/>
  <c r="AA117" i="17"/>
  <c r="G90" i="23" s="1"/>
  <c r="AA118" i="17"/>
  <c r="G91" i="23" s="1"/>
  <c r="AA116" i="17"/>
  <c r="G89" i="23" s="1"/>
  <c r="AR121" i="17"/>
  <c r="AQ113" i="15"/>
  <c r="AQ112" i="16"/>
  <c r="AQ108" i="16"/>
  <c r="AR121" i="16"/>
  <c r="AQ109" i="16"/>
  <c r="AQ118" i="16"/>
  <c r="AA110" i="16"/>
  <c r="F83" i="23" s="1"/>
  <c r="AN122" i="16"/>
  <c r="AM95" i="23" s="1"/>
  <c r="AQ114" i="16"/>
  <c r="W106" i="16"/>
  <c r="S106" i="16"/>
  <c r="AA112" i="16"/>
  <c r="F85" i="23" s="1"/>
  <c r="AB106" i="15"/>
  <c r="AA115" i="16"/>
  <c r="F88" i="23" s="1"/>
  <c r="AA114" i="16"/>
  <c r="F87" i="23" s="1"/>
  <c r="AA117" i="16"/>
  <c r="F90" i="23" s="1"/>
  <c r="AA118" i="16"/>
  <c r="F91" i="23" s="1"/>
  <c r="T106" i="16"/>
  <c r="AQ115" i="16"/>
  <c r="AQ117" i="16"/>
  <c r="AK117" i="16"/>
  <c r="O105" i="16" a="1"/>
  <c r="O105" i="16" s="1"/>
  <c r="F78" i="26" s="1"/>
  <c r="U106" i="16"/>
  <c r="AR118" i="16"/>
  <c r="AO117" i="15"/>
  <c r="AA109" i="16"/>
  <c r="F82" i="23" s="1"/>
  <c r="AN121" i="16"/>
  <c r="AM94" i="23" s="1"/>
  <c r="AA113" i="16"/>
  <c r="F86" i="23" s="1"/>
  <c r="AN118" i="16"/>
  <c r="AM91" i="23" s="1"/>
  <c r="AG117" i="16"/>
  <c r="AE117" i="16"/>
  <c r="AH117" i="16"/>
  <c r="AA111" i="16"/>
  <c r="F84" i="23" s="1"/>
  <c r="AQ113" i="16"/>
  <c r="Q106" i="16"/>
  <c r="AR120" i="16"/>
  <c r="AA116" i="16"/>
  <c r="F89" i="23" s="1"/>
  <c r="AA107" i="16"/>
  <c r="F80" i="23" s="1"/>
  <c r="AN119" i="16"/>
  <c r="AM92" i="23" s="1"/>
  <c r="Z106" i="16"/>
  <c r="AA108" i="16"/>
  <c r="F81" i="23" s="1"/>
  <c r="AN120" i="16"/>
  <c r="AM93" i="23" s="1"/>
  <c r="V106" i="16"/>
  <c r="AQ111" i="16"/>
  <c r="AQ116" i="16"/>
  <c r="AR119" i="16"/>
  <c r="AQ109" i="15"/>
  <c r="AQ112" i="15"/>
  <c r="AR118" i="15"/>
  <c r="AQ116" i="15"/>
  <c r="AQ115" i="15"/>
  <c r="AR121" i="15"/>
  <c r="AQ110" i="15"/>
  <c r="AA116" i="15"/>
  <c r="E89" i="23" s="1"/>
  <c r="AA117" i="15"/>
  <c r="E90" i="23" s="1"/>
  <c r="AR120" i="15"/>
  <c r="AN118" i="15"/>
  <c r="AL91" i="23" s="1"/>
  <c r="AA108" i="15"/>
  <c r="E81" i="23" s="1"/>
  <c r="AN120" i="15"/>
  <c r="AL93" i="23" s="1"/>
  <c r="AA111" i="15"/>
  <c r="E84" i="23" s="1"/>
  <c r="AR119" i="15"/>
  <c r="AQ108" i="15"/>
  <c r="AA107" i="15"/>
  <c r="E80" i="23" s="1"/>
  <c r="AN119" i="15"/>
  <c r="AL92" i="23" s="1"/>
  <c r="AQ111" i="15"/>
  <c r="AA109" i="15"/>
  <c r="E82" i="23" s="1"/>
  <c r="AN121" i="15"/>
  <c r="AL94" i="23" s="1"/>
  <c r="AA112" i="15"/>
  <c r="E85" i="23" s="1"/>
  <c r="AQ107" i="15"/>
  <c r="AI117" i="15"/>
  <c r="AA114" i="15"/>
  <c r="E87" i="23" s="1"/>
  <c r="AA110" i="15"/>
  <c r="E83" i="23" s="1"/>
  <c r="AN122" i="15"/>
  <c r="AL95" i="23" s="1"/>
  <c r="AE117" i="15"/>
  <c r="AR122" i="15"/>
  <c r="AA113" i="15"/>
  <c r="E86" i="23" s="1"/>
  <c r="AG117" i="15"/>
  <c r="AQ114" i="15"/>
  <c r="AH117" i="15"/>
  <c r="AA115" i="15"/>
  <c r="E88" i="23" s="1"/>
  <c r="O105" i="15" a="1"/>
  <c r="O105" i="15" s="1"/>
  <c r="AD117" i="15"/>
  <c r="X89" i="20" s="1"/>
  <c r="AF117" i="15"/>
  <c r="AM117" i="15"/>
  <c r="AB106" i="14"/>
  <c r="AK117" i="15"/>
  <c r="Z106" i="15"/>
  <c r="S106" i="15"/>
  <c r="AL117" i="15"/>
  <c r="AQ117" i="15"/>
  <c r="AJ117" i="15"/>
  <c r="AQ112" i="14"/>
  <c r="AQ116" i="14"/>
  <c r="AQ111" i="14"/>
  <c r="AQ110" i="14"/>
  <c r="AR120" i="14"/>
  <c r="AK117" i="14"/>
  <c r="AH117" i="14"/>
  <c r="W106" i="14"/>
  <c r="AA112" i="14"/>
  <c r="D85" i="23" s="1"/>
  <c r="AR121" i="14"/>
  <c r="AA109" i="14"/>
  <c r="D82" i="23" s="1"/>
  <c r="AN121" i="14"/>
  <c r="AK94" i="23" s="1"/>
  <c r="AA115" i="14"/>
  <c r="D88" i="23" s="1"/>
  <c r="AQ109" i="14"/>
  <c r="Z106" i="14"/>
  <c r="T106" i="14"/>
  <c r="AR118" i="14"/>
  <c r="AQ115" i="14"/>
  <c r="AE117" i="14"/>
  <c r="AN118" i="14"/>
  <c r="AK91" i="23" s="1"/>
  <c r="O105" i="14" a="1"/>
  <c r="O105" i="14" s="1"/>
  <c r="Q106" i="14"/>
  <c r="AQ118" i="14"/>
  <c r="AR119" i="14"/>
  <c r="AA117" i="14"/>
  <c r="D90" i="23" s="1"/>
  <c r="AA118" i="14"/>
  <c r="D91" i="23" s="1"/>
  <c r="AA107" i="14"/>
  <c r="D80" i="23" s="1"/>
  <c r="AN119" i="14"/>
  <c r="AK92" i="23" s="1"/>
  <c r="AA114" i="14"/>
  <c r="D87" i="23" s="1"/>
  <c r="AA113" i="14"/>
  <c r="D86" i="23" s="1"/>
  <c r="AB106" i="5"/>
  <c r="Y106" i="14"/>
  <c r="S106" i="14"/>
  <c r="AA116" i="14"/>
  <c r="D89" i="23" s="1"/>
  <c r="AQ117" i="14"/>
  <c r="AA108" i="14"/>
  <c r="D81" i="23" s="1"/>
  <c r="AN120" i="14"/>
  <c r="AK93" i="23" s="1"/>
  <c r="AO117" i="5"/>
  <c r="AA111" i="14"/>
  <c r="D84" i="23" s="1"/>
  <c r="AD117" i="14"/>
  <c r="S89" i="20" s="1"/>
  <c r="AQ107" i="14"/>
  <c r="AQ114" i="14"/>
  <c r="AQ113" i="14"/>
  <c r="AR122" i="14"/>
  <c r="AQ108" i="14"/>
  <c r="AA110" i="14"/>
  <c r="D83" i="23" s="1"/>
  <c r="AN122" i="14"/>
  <c r="AK95" i="23" s="1"/>
  <c r="AI117" i="14"/>
  <c r="AG117" i="14"/>
  <c r="AO79" i="13"/>
  <c r="BO90" i="13"/>
  <c r="BQ90" i="13"/>
  <c r="BO90" i="12"/>
  <c r="BL90" i="12"/>
  <c r="BM90" i="13"/>
  <c r="AR79" i="13"/>
  <c r="AT79" i="13"/>
  <c r="AQ79" i="13"/>
  <c r="AT79" i="12"/>
  <c r="BN90" i="12"/>
  <c r="BM90" i="12"/>
  <c r="AQ107" i="5"/>
  <c r="BL90" i="11"/>
  <c r="BO90" i="11"/>
  <c r="BM90" i="11"/>
  <c r="BQ90" i="11"/>
  <c r="BN90" i="11"/>
  <c r="AP79" i="11"/>
  <c r="AO79" i="11"/>
  <c r="AT79" i="11"/>
  <c r="AQ79" i="11"/>
  <c r="AR79" i="11"/>
  <c r="AQ116" i="5"/>
  <c r="AR119" i="5"/>
  <c r="AR118" i="5"/>
  <c r="AQ110" i="5"/>
  <c r="AQ114" i="5"/>
  <c r="AR79" i="10"/>
  <c r="BM90" i="10"/>
  <c r="AQ118" i="5"/>
  <c r="AQ112" i="5"/>
  <c r="BQ90" i="10"/>
  <c r="BN90" i="10"/>
  <c r="AQ79" i="10"/>
  <c r="BL90" i="10"/>
  <c r="AQ117" i="5"/>
  <c r="AQ109" i="5"/>
  <c r="AR120" i="5"/>
  <c r="AQ108" i="5"/>
  <c r="AQ115" i="5"/>
  <c r="AQ111" i="5"/>
  <c r="AQ113" i="5"/>
  <c r="AR122" i="5"/>
  <c r="W106" i="5"/>
  <c r="AM117" i="5"/>
  <c r="Q106" i="5"/>
  <c r="X106" i="5"/>
  <c r="T106" i="5"/>
  <c r="R106" i="5"/>
  <c r="AF117" i="5"/>
  <c r="U106" i="5"/>
  <c r="AR79" i="8"/>
  <c r="AA114" i="5"/>
  <c r="C87" i="23" s="1"/>
  <c r="AA115" i="5"/>
  <c r="C88" i="23" s="1"/>
  <c r="AA116" i="5"/>
  <c r="C89" i="23" s="1"/>
  <c r="AA113" i="5"/>
  <c r="C86" i="23" s="1"/>
  <c r="AI117" i="5"/>
  <c r="AA109" i="5"/>
  <c r="C82" i="23" s="1"/>
  <c r="AN121" i="5"/>
  <c r="AJ94" i="23" s="1"/>
  <c r="AA117" i="5"/>
  <c r="C90" i="23" s="1"/>
  <c r="AA118" i="5"/>
  <c r="C91" i="23" s="1"/>
  <c r="AN118" i="5"/>
  <c r="AJ91" i="23" s="1"/>
  <c r="AA110" i="5"/>
  <c r="C83" i="23" s="1"/>
  <c r="AN122" i="5"/>
  <c r="AJ95" i="23" s="1"/>
  <c r="O105" i="5" a="1"/>
  <c r="O105" i="5" s="1"/>
  <c r="AA107" i="5"/>
  <c r="C80" i="23" s="1"/>
  <c r="AN119" i="5"/>
  <c r="AJ92" i="23" s="1"/>
  <c r="AL117" i="5"/>
  <c r="AA112" i="5"/>
  <c r="C85" i="23" s="1"/>
  <c r="AA108" i="5"/>
  <c r="C81" i="23" s="1"/>
  <c r="AN120" i="5"/>
  <c r="AJ93" i="23" s="1"/>
  <c r="AA111" i="5"/>
  <c r="C84" i="23" s="1"/>
  <c r="AP79" i="8"/>
  <c r="BL90" i="8"/>
  <c r="AT79" i="8"/>
  <c r="AQ79" i="8"/>
  <c r="AR79" i="6"/>
  <c r="AT79" i="6"/>
  <c r="AQ79" i="6"/>
  <c r="AO79" i="6"/>
  <c r="AP79" i="6"/>
  <c r="U98" i="20" l="1"/>
  <c r="AP98" i="20" s="1"/>
  <c r="P99" i="20"/>
  <c r="AO99" i="20" s="1"/>
  <c r="D17" i="29" s="1"/>
  <c r="AF7" i="33" s="1"/>
  <c r="BA99" i="20"/>
  <c r="P98" i="20"/>
  <c r="AO98" i="20" s="1"/>
  <c r="BA98" i="20"/>
  <c r="BB99" i="20"/>
  <c r="U99" i="20"/>
  <c r="AP99" i="20" s="1"/>
  <c r="E17" i="29" s="1"/>
  <c r="AF8" i="33" s="1"/>
  <c r="BC99" i="20"/>
  <c r="Z99" i="20"/>
  <c r="AQ99" i="20" s="1"/>
  <c r="F17" i="29" s="1"/>
  <c r="AF9" i="33" s="1"/>
  <c r="BD99" i="20"/>
  <c r="AE99" i="20"/>
  <c r="AR99" i="20" s="1"/>
  <c r="G17" i="29" s="1"/>
  <c r="AF10" i="33" s="1"/>
  <c r="BC98" i="20"/>
  <c r="Z98" i="20"/>
  <c r="AQ98" i="20" s="1"/>
  <c r="BD98" i="20"/>
  <c r="AE98" i="20"/>
  <c r="AR98" i="20" s="1"/>
  <c r="BM85" i="35"/>
  <c r="S86" i="26"/>
  <c r="V87" i="33" s="1"/>
  <c r="BB88" i="35"/>
  <c r="BH87" i="35"/>
  <c r="BE87" i="35"/>
  <c r="BK90" i="35"/>
  <c r="BE83" i="35"/>
  <c r="AD89" i="20"/>
  <c r="AB89" i="20"/>
  <c r="T89" i="20"/>
  <c r="BB89" i="20" s="1"/>
  <c r="R89" i="20"/>
  <c r="O89" i="20"/>
  <c r="BA89" i="20" s="1"/>
  <c r="M89" i="20"/>
  <c r="Y89" i="20"/>
  <c r="BC89" i="20" s="1"/>
  <c r="W89" i="20"/>
  <c r="BK89" i="35"/>
  <c r="BN86" i="35"/>
  <c r="BH86" i="35"/>
  <c r="BB90" i="35"/>
  <c r="BN82" i="35"/>
  <c r="AY83" i="35"/>
  <c r="BH78" i="35"/>
  <c r="BH82" i="35"/>
  <c r="AY88" i="35"/>
  <c r="BK86" i="35"/>
  <c r="BB79" i="35"/>
  <c r="AY82" i="35"/>
  <c r="AY87" i="35"/>
  <c r="BK87" i="35"/>
  <c r="AY81" i="35"/>
  <c r="BN88" i="35"/>
  <c r="BB89" i="35"/>
  <c r="AY86" i="35"/>
  <c r="BN79" i="35"/>
  <c r="AY80" i="35"/>
  <c r="BB82" i="35"/>
  <c r="BE86" i="35"/>
  <c r="BK83" i="35"/>
  <c r="AY90" i="35"/>
  <c r="BN85" i="35"/>
  <c r="BK80" i="35"/>
  <c r="BN87" i="35"/>
  <c r="BK81" i="35"/>
  <c r="BH79" i="35"/>
  <c r="BK79" i="35"/>
  <c r="BH83" i="35"/>
  <c r="BB80" i="35"/>
  <c r="BK88" i="35"/>
  <c r="BN80" i="35"/>
  <c r="BB81" i="35"/>
  <c r="BH80" i="35"/>
  <c r="AY89" i="35"/>
  <c r="BE79" i="35"/>
  <c r="BE82" i="35"/>
  <c r="BN89" i="35"/>
  <c r="BK82" i="35"/>
  <c r="BB83" i="35"/>
  <c r="BN81" i="35"/>
  <c r="AY79" i="35"/>
  <c r="BE81" i="35"/>
  <c r="BE90" i="35"/>
  <c r="BN90" i="35"/>
  <c r="BE88" i="35"/>
  <c r="BE89" i="35"/>
  <c r="BH81" i="35"/>
  <c r="BB86" i="35"/>
  <c r="BG84" i="35"/>
  <c r="BF84" i="35"/>
  <c r="AX85" i="35"/>
  <c r="AW85" i="35"/>
  <c r="BB87" i="35"/>
  <c r="AX84" i="35"/>
  <c r="AW84" i="35"/>
  <c r="BG90" i="35"/>
  <c r="BF90" i="35"/>
  <c r="BF89" i="35"/>
  <c r="BG89" i="35"/>
  <c r="BJ85" i="35"/>
  <c r="BI85" i="35"/>
  <c r="BD84" i="35"/>
  <c r="BC84" i="35"/>
  <c r="BA85" i="35"/>
  <c r="AZ85" i="35"/>
  <c r="BJ84" i="35"/>
  <c r="BI84" i="35"/>
  <c r="AZ84" i="35"/>
  <c r="BA84" i="35"/>
  <c r="BD85" i="35"/>
  <c r="BC85" i="35"/>
  <c r="BN83" i="35"/>
  <c r="BG85" i="35"/>
  <c r="BF85" i="35"/>
  <c r="BM84" i="35"/>
  <c r="BL84" i="35"/>
  <c r="BE80" i="35"/>
  <c r="AH78" i="35"/>
  <c r="AN78" i="35"/>
  <c r="AE78" i="35"/>
  <c r="AB78" i="35"/>
  <c r="AQ78" i="35"/>
  <c r="S85" i="26"/>
  <c r="V86" i="33" s="1"/>
  <c r="S84" i="26"/>
  <c r="V85" i="33" s="1"/>
  <c r="BC95" i="20"/>
  <c r="Z95" i="20"/>
  <c r="AQ95" i="20" s="1"/>
  <c r="S78" i="26"/>
  <c r="V79" i="33" s="1"/>
  <c r="N78" i="22"/>
  <c r="AA106" i="15"/>
  <c r="E79" i="23" s="1"/>
  <c r="E78" i="26"/>
  <c r="AN117" i="14"/>
  <c r="AK90" i="23" s="1"/>
  <c r="D78" i="26"/>
  <c r="AN117" i="5"/>
  <c r="AJ90" i="23" s="1"/>
  <c r="C78" i="26"/>
  <c r="M78" i="22"/>
  <c r="O78" i="22"/>
  <c r="T89" i="22"/>
  <c r="L78" i="22"/>
  <c r="U88" i="19"/>
  <c r="AP88" i="19" s="1"/>
  <c r="AR117" i="17"/>
  <c r="AH89" i="20"/>
  <c r="BE89" i="20" s="1"/>
  <c r="BD89" i="20"/>
  <c r="AE88" i="19"/>
  <c r="AR88" i="19" s="1"/>
  <c r="AE79" i="19"/>
  <c r="AR79" i="19" s="1"/>
  <c r="AE85" i="19"/>
  <c r="AR85" i="19" s="1"/>
  <c r="U87" i="19"/>
  <c r="AP87" i="19" s="1"/>
  <c r="U85" i="19"/>
  <c r="AP85" i="19" s="1"/>
  <c r="Z85" i="19"/>
  <c r="AQ85" i="19" s="1"/>
  <c r="AE87" i="19"/>
  <c r="AR87" i="19" s="1"/>
  <c r="R78" i="19"/>
  <c r="AC78" i="19"/>
  <c r="S78" i="19"/>
  <c r="W78" i="19"/>
  <c r="T78" i="19"/>
  <c r="X78" i="19"/>
  <c r="AD78" i="19"/>
  <c r="Y78" i="19"/>
  <c r="AB78" i="19"/>
  <c r="AQ106" i="17"/>
  <c r="AI78" i="19"/>
  <c r="AJ87" i="19"/>
  <c r="AS87" i="19" s="1"/>
  <c r="AJ85" i="19"/>
  <c r="AS85" i="19" s="1"/>
  <c r="AJ81" i="19"/>
  <c r="AS81" i="19" s="1"/>
  <c r="AE80" i="19"/>
  <c r="AR80" i="19" s="1"/>
  <c r="AE89" i="19"/>
  <c r="AR89" i="19" s="1"/>
  <c r="AJ90" i="19"/>
  <c r="AS90" i="19" s="1"/>
  <c r="AJ89" i="19"/>
  <c r="AS89" i="19" s="1"/>
  <c r="AE81" i="19"/>
  <c r="AR81" i="19" s="1"/>
  <c r="AE86" i="19"/>
  <c r="AR86" i="19" s="1"/>
  <c r="AE90" i="19"/>
  <c r="AR90" i="19" s="1"/>
  <c r="AJ79" i="19"/>
  <c r="AS79" i="19" s="1"/>
  <c r="AE84" i="19"/>
  <c r="AR84" i="19" s="1"/>
  <c r="AJ86" i="19"/>
  <c r="AS86" i="19" s="1"/>
  <c r="AE83" i="19"/>
  <c r="AR83" i="19" s="1"/>
  <c r="AJ82" i="19"/>
  <c r="AS82" i="19" s="1"/>
  <c r="AE82" i="19"/>
  <c r="AR82" i="19" s="1"/>
  <c r="AJ84" i="19"/>
  <c r="AS84" i="19" s="1"/>
  <c r="AJ83" i="19"/>
  <c r="AS83" i="19" s="1"/>
  <c r="AJ80" i="19"/>
  <c r="AS80" i="19" s="1"/>
  <c r="AJ88" i="19"/>
  <c r="AS88" i="19" s="1"/>
  <c r="BG99" i="19" s="1"/>
  <c r="Z87" i="19"/>
  <c r="AQ87" i="19" s="1"/>
  <c r="BE98" i="19" s="1"/>
  <c r="Z86" i="19"/>
  <c r="AQ86" i="19" s="1"/>
  <c r="Z89" i="19"/>
  <c r="AQ89" i="19" s="1"/>
  <c r="Z84" i="19"/>
  <c r="AQ84" i="19" s="1"/>
  <c r="Z88" i="19"/>
  <c r="AQ88" i="19" s="1"/>
  <c r="Z80" i="19"/>
  <c r="AQ80" i="19" s="1"/>
  <c r="Z82" i="19"/>
  <c r="AQ82" i="19" s="1"/>
  <c r="Z83" i="19"/>
  <c r="AQ83" i="19" s="1"/>
  <c r="Z90" i="19"/>
  <c r="AQ90" i="19" s="1"/>
  <c r="Z79" i="19"/>
  <c r="AQ79" i="19" s="1"/>
  <c r="Z81" i="19"/>
  <c r="AQ81" i="19" s="1"/>
  <c r="U86" i="19"/>
  <c r="AP86" i="19" s="1"/>
  <c r="U90" i="19"/>
  <c r="AP90" i="19" s="1"/>
  <c r="U81" i="19"/>
  <c r="AP81" i="19" s="1"/>
  <c r="U79" i="19"/>
  <c r="AP79" i="19" s="1"/>
  <c r="O78" i="19"/>
  <c r="U89" i="19"/>
  <c r="AP89" i="19" s="1"/>
  <c r="U82" i="19"/>
  <c r="AP82" i="19" s="1"/>
  <c r="U84" i="19"/>
  <c r="AP84" i="19" s="1"/>
  <c r="U83" i="19"/>
  <c r="AP83" i="19" s="1"/>
  <c r="N78" i="19"/>
  <c r="U80" i="19"/>
  <c r="AP80" i="19" s="1"/>
  <c r="M78" i="19"/>
  <c r="AQ106" i="5"/>
  <c r="AR117" i="14"/>
  <c r="AR117" i="16"/>
  <c r="AQ106" i="15"/>
  <c r="AR117" i="5"/>
  <c r="AN117" i="17"/>
  <c r="AN90" i="23" s="1"/>
  <c r="AA106" i="17"/>
  <c r="G79" i="23" s="1"/>
  <c r="AQ106" i="16"/>
  <c r="AA106" i="16"/>
  <c r="F79" i="23" s="1"/>
  <c r="AN117" i="16"/>
  <c r="AM90" i="23" s="1"/>
  <c r="AR117" i="15"/>
  <c r="AN117" i="15"/>
  <c r="AL90" i="23" s="1"/>
  <c r="AQ106" i="14"/>
  <c r="AA106" i="14"/>
  <c r="D79" i="23" s="1"/>
  <c r="AA106" i="5"/>
  <c r="C79" i="23" s="1"/>
  <c r="BF98" i="19" l="1"/>
  <c r="BD98" i="19"/>
  <c r="BG98" i="19"/>
  <c r="BF99" i="19"/>
  <c r="BD99" i="19"/>
  <c r="BE99" i="19"/>
  <c r="BE97" i="19"/>
  <c r="BG97" i="19"/>
  <c r="BD97" i="19"/>
  <c r="BF97" i="19"/>
  <c r="BK84" i="35"/>
  <c r="AY85" i="35"/>
  <c r="BH84" i="35"/>
  <c r="BH85" i="35"/>
  <c r="BE85" i="35"/>
  <c r="AY84" i="35"/>
  <c r="BK85" i="35"/>
  <c r="BA78" i="35"/>
  <c r="AZ78" i="35"/>
  <c r="BJ78" i="35"/>
  <c r="BI78" i="35"/>
  <c r="BE84" i="35"/>
  <c r="BN84" i="35"/>
  <c r="BH89" i="35"/>
  <c r="BH90" i="35"/>
  <c r="BD78" i="35"/>
  <c r="BC78" i="35"/>
  <c r="BB84" i="35"/>
  <c r="BM78" i="35"/>
  <c r="BL78" i="35"/>
  <c r="AW78" i="35"/>
  <c r="AX78" i="35"/>
  <c r="BB85" i="35"/>
  <c r="BE96" i="19"/>
  <c r="BD96" i="19"/>
  <c r="BG96" i="19"/>
  <c r="BF96" i="19"/>
  <c r="BE95" i="19"/>
  <c r="BD95" i="19"/>
  <c r="BG95" i="19"/>
  <c r="BF95" i="19"/>
  <c r="BF91" i="19"/>
  <c r="BD92" i="19"/>
  <c r="BG94" i="19"/>
  <c r="BF93" i="19"/>
  <c r="BE92" i="19"/>
  <c r="BG93" i="19"/>
  <c r="BE90" i="19"/>
  <c r="BF94" i="19"/>
  <c r="BF90" i="19"/>
  <c r="BD91" i="19"/>
  <c r="BE91" i="19"/>
  <c r="BG90" i="19"/>
  <c r="BD94" i="19"/>
  <c r="BF92" i="19"/>
  <c r="BE94" i="19"/>
  <c r="BE93" i="19"/>
  <c r="BD93" i="19"/>
  <c r="BD90" i="19"/>
  <c r="BG91" i="19"/>
  <c r="BG92" i="19"/>
  <c r="AJ78" i="19"/>
  <c r="AS78" i="19" s="1"/>
  <c r="BG89" i="19" s="1"/>
  <c r="AE78" i="19"/>
  <c r="AR78" i="19" s="1"/>
  <c r="BF89" i="19" s="1"/>
  <c r="U78" i="19"/>
  <c r="AP78" i="19" s="1"/>
  <c r="BD89" i="19" s="1"/>
  <c r="Z78" i="19"/>
  <c r="AQ78" i="19" s="1"/>
  <c r="BE89" i="19" s="1"/>
  <c r="Y87" i="18" a="1"/>
  <c r="BR89" i="18" a="1"/>
  <c r="AP83" i="18" a="1"/>
  <c r="Y86" i="21" a="1"/>
  <c r="AV79" i="21" a="1"/>
  <c r="E87" i="21" a="1"/>
  <c r="AG89" i="21" a="1"/>
  <c r="AT82" i="21" a="1"/>
  <c r="BB83" i="21" a="1"/>
  <c r="S86" i="18" a="1"/>
  <c r="BA79" i="21" a="1"/>
  <c r="AI83" i="21" a="1"/>
  <c r="BO86" i="18" a="1"/>
  <c r="BO85" i="21" a="1"/>
  <c r="BJ86" i="18" a="1"/>
  <c r="BH78" i="18" a="1"/>
  <c r="AW79" i="18" a="1"/>
  <c r="BO83" i="18" a="1"/>
  <c r="AT87" i="18" a="1"/>
  <c r="BR81" i="21" a="1"/>
  <c r="D80" i="18" a="1"/>
  <c r="U90" i="18" a="1"/>
  <c r="AX78" i="21" a="1"/>
  <c r="AP90" i="21" a="1"/>
  <c r="BD89" i="21" a="1"/>
  <c r="L88" i="21" a="1"/>
  <c r="F85" i="21" a="1"/>
  <c r="AG81" i="18" a="1"/>
  <c r="R87" i="18" a="1"/>
  <c r="AG81" i="21" a="1"/>
  <c r="AB86" i="21" a="1"/>
  <c r="N86" i="21" a="1"/>
  <c r="AN89" i="18" a="1"/>
  <c r="AB81" i="21" a="1"/>
  <c r="BA89" i="18" a="1"/>
  <c r="AF89" i="21" a="1"/>
  <c r="BH89" i="18" a="1"/>
  <c r="AN80" i="21" a="1"/>
  <c r="BD87" i="21" a="1"/>
  <c r="F83" i="18" a="1"/>
  <c r="Y90" i="21" a="1"/>
  <c r="BB81" i="18" a="1"/>
  <c r="AF87" i="21" a="1"/>
  <c r="AA86" i="21" a="1"/>
  <c r="S79" i="18" a="1"/>
  <c r="BQ89" i="21" a="1"/>
  <c r="AG79" i="18" a="1"/>
  <c r="AO83" i="21" a="1"/>
  <c r="F90" i="21" a="1"/>
  <c r="N83" i="21" a="1"/>
  <c r="U88" i="18" a="1"/>
  <c r="AP81" i="18" a="1"/>
  <c r="AC78" i="18" a="1"/>
  <c r="AG87" i="18" a="1"/>
  <c r="BR85" i="18" a="1"/>
  <c r="BA79" i="18" a="1"/>
  <c r="BP88" i="18" a="1"/>
  <c r="AT84" i="21" a="1"/>
  <c r="BO87" i="18" a="1"/>
  <c r="BI88" i="21" a="1"/>
  <c r="L80" i="18" a="1"/>
  <c r="BB82" i="21" a="1"/>
  <c r="AT89" i="18" a="1"/>
  <c r="BI89" i="18" a="1"/>
  <c r="D80" i="21" a="1"/>
  <c r="D81" i="21" a="1"/>
  <c r="BD81" i="21" a="1"/>
  <c r="BK80" i="18" a="1"/>
  <c r="BB83" i="18" a="1"/>
  <c r="F82" i="18" a="1"/>
  <c r="AA81" i="21" a="1"/>
  <c r="AN83" i="21" a="1"/>
  <c r="M81" i="18" a="1"/>
  <c r="BA78" i="21" a="1"/>
  <c r="AB85" i="21" a="1"/>
  <c r="M86" i="18" a="1"/>
  <c r="AM85" i="21" a="1"/>
  <c r="M86" i="21" a="1"/>
  <c r="BH83" i="18" a="1"/>
  <c r="BK86" i="21" a="1"/>
  <c r="L79" i="21" a="1"/>
  <c r="AT89" i="21" a="1"/>
  <c r="AN84" i="21" a="1"/>
  <c r="AO86" i="21" a="1"/>
  <c r="G82" i="18" a="1"/>
  <c r="Z83" i="18" a="1"/>
  <c r="AB79" i="18" a="1"/>
  <c r="M85" i="18" a="1"/>
  <c r="BB88" i="18" a="1"/>
  <c r="AT85" i="21" a="1"/>
  <c r="U81" i="18" a="1"/>
  <c r="AA85" i="18" a="1"/>
  <c r="AH79" i="21" a="1"/>
  <c r="Z81" i="21" a="1"/>
  <c r="T89" i="21" a="1"/>
  <c r="AV83" i="21" a="1"/>
  <c r="BB89" i="21" a="1"/>
  <c r="AA84" i="18" a="1"/>
  <c r="Z81" i="18" a="1"/>
  <c r="Z85" i="21" a="1"/>
  <c r="Y79" i="18" a="1"/>
  <c r="F88" i="21" a="1"/>
  <c r="S87" i="18" a="1"/>
  <c r="AT86" i="18" a="1"/>
  <c r="S80" i="21" a="1"/>
  <c r="AO81" i="18" a="1"/>
  <c r="AI85" i="21" a="1"/>
  <c r="AB90" i="18" a="1"/>
  <c r="AU82" i="18" a="1"/>
  <c r="F89" i="21" a="1"/>
  <c r="BR81" i="18" a="1"/>
  <c r="Z80" i="18" a="1"/>
  <c r="K78" i="18" a="1"/>
  <c r="AU84" i="18" a="1"/>
  <c r="F82" i="21" a="1"/>
  <c r="BI81" i="21" a="1"/>
  <c r="AG82" i="18" a="1"/>
  <c r="AM85" i="18" a="1"/>
  <c r="K89" i="21" a="1"/>
  <c r="AN84" i="18" a="1"/>
  <c r="R79" i="18" a="1"/>
  <c r="AV81" i="18" a="1"/>
  <c r="AT84" i="18" a="1"/>
  <c r="G88" i="18" a="1"/>
  <c r="AB81" i="18" a="1"/>
  <c r="BD84" i="21" a="1"/>
  <c r="AH85" i="21" a="1"/>
  <c r="AW81" i="21" a="1"/>
  <c r="BO84" i="21" a="1"/>
  <c r="BJ83" i="21" a="1"/>
  <c r="Y82" i="21" a="1"/>
  <c r="BR89" i="21" a="1"/>
  <c r="AN85" i="18" a="1"/>
  <c r="G81" i="18" a="1"/>
  <c r="BJ79" i="18" a="1"/>
  <c r="BK82" i="18" a="1"/>
  <c r="M88" i="18" a="1"/>
  <c r="BC87" i="21" a="1"/>
  <c r="M82" i="18" a="1"/>
  <c r="R85" i="18" a="1"/>
  <c r="F78" i="21" a="1"/>
  <c r="L86" i="18" a="1"/>
  <c r="BO89" i="21" a="1"/>
  <c r="BK85" i="18" a="1"/>
  <c r="AW87" i="18" a="1"/>
  <c r="BI79" i="18" a="1"/>
  <c r="AN80" i="18" a="1"/>
  <c r="AF85" i="21" a="1"/>
  <c r="AW90" i="18" a="1"/>
  <c r="BH83" i="21" a="1"/>
  <c r="BD83" i="21" a="1"/>
  <c r="AX78" i="18" a="1"/>
  <c r="Y81" i="21" a="1"/>
  <c r="S78" i="21" a="1"/>
  <c r="BK80" i="21" a="1"/>
  <c r="K88" i="21" a="1"/>
  <c r="AA89" i="18" a="1"/>
  <c r="AN85" i="21" a="1"/>
  <c r="BH79" i="18" a="1"/>
  <c r="BK78" i="21" a="1"/>
  <c r="K85" i="21" a="1"/>
  <c r="AI80" i="18" a="1"/>
  <c r="BA85" i="18" a="1"/>
  <c r="E88" i="21" a="1"/>
  <c r="BP82" i="21" a="1"/>
  <c r="AA80" i="21" a="1"/>
  <c r="Z87" i="21" a="1"/>
  <c r="BJ89" i="21" a="1"/>
  <c r="BR87" i="18" a="1"/>
  <c r="L82" i="18" a="1"/>
  <c r="BR88" i="21" a="1"/>
  <c r="T87" i="18" a="1"/>
  <c r="AA86" i="18" a="1"/>
  <c r="K80" i="21" a="1"/>
  <c r="AI78" i="18" a="1"/>
  <c r="G86" i="18" a="1"/>
  <c r="BA80" i="18" a="1"/>
  <c r="AM81" i="18" a="1"/>
  <c r="BH90" i="18" a="1"/>
  <c r="D87" i="21" a="1"/>
  <c r="AO78" i="21" a="1"/>
  <c r="N79" i="18" a="1"/>
  <c r="BI83" i="21" a="1"/>
  <c r="AA79" i="21" a="1"/>
  <c r="AP80" i="21" a="1"/>
  <c r="BB79" i="18" a="1"/>
  <c r="E82" i="18" a="1"/>
  <c r="E87" i="18" a="1"/>
  <c r="BD82" i="21" a="1"/>
  <c r="BB80" i="18" a="1"/>
  <c r="BK90" i="21" a="1"/>
  <c r="M90" i="21" a="1"/>
  <c r="BH87" i="18" a="1"/>
  <c r="K89" i="18" a="1"/>
  <c r="BI87" i="18" a="1"/>
  <c r="AB84" i="18" a="1"/>
  <c r="L85" i="21" a="1"/>
  <c r="AH80" i="18" a="1"/>
  <c r="BC89" i="21" a="1"/>
  <c r="E86" i="18" a="1"/>
  <c r="D90" i="18" a="1"/>
  <c r="AW82" i="18" a="1"/>
  <c r="AW87" i="21" a="1"/>
  <c r="AA79" i="18" a="1"/>
  <c r="BP86" i="18" a="1"/>
  <c r="AG78" i="21" a="1"/>
  <c r="S86" i="21" a="1"/>
  <c r="F78" i="18" a="1"/>
  <c r="AU86" i="18" a="1"/>
  <c r="BP83" i="21" a="1"/>
  <c r="M83" i="21" a="1"/>
  <c r="M89" i="18" a="1"/>
  <c r="N82" i="21" a="1"/>
  <c r="AP78" i="18" a="1"/>
  <c r="M83" i="18" a="1"/>
  <c r="T79" i="21" a="1"/>
  <c r="G89" i="21" a="1"/>
  <c r="BR79" i="18" a="1"/>
  <c r="BQ89" i="18" a="1"/>
  <c r="BK83" i="18" a="1"/>
  <c r="F87" i="18" a="1"/>
  <c r="AJ78" i="18" a="1"/>
  <c r="S83" i="18" a="1"/>
  <c r="F81" i="18" a="1"/>
  <c r="BA90" i="21" a="1"/>
  <c r="BP86" i="21" a="1"/>
  <c r="BH81" i="21" a="1"/>
  <c r="AN86" i="21" a="1"/>
  <c r="AV87" i="21" a="1"/>
  <c r="AF87" i="18" a="1"/>
  <c r="AA83" i="21" a="1"/>
  <c r="AI81" i="21" a="1"/>
  <c r="BC90" i="21" a="1"/>
  <c r="AG84" i="21" a="1"/>
  <c r="BP82" i="18" a="1"/>
  <c r="BH82" i="18" a="1"/>
  <c r="R84" i="21" a="1"/>
  <c r="BQ87" i="21" a="1"/>
  <c r="BQ90" i="21" a="1"/>
  <c r="BE78" i="18" a="1"/>
  <c r="Y83" i="21" a="1"/>
  <c r="BD84" i="18" a="1"/>
  <c r="M80" i="21" a="1"/>
  <c r="BJ79" i="21" a="1"/>
  <c r="AT82" i="18" a="1"/>
  <c r="S85" i="18" a="1"/>
  <c r="L87" i="18" a="1"/>
  <c r="AU80" i="21" a="1"/>
  <c r="AI79" i="21" a="1"/>
  <c r="BO85" i="18" a="1"/>
  <c r="D79" i="18" a="1"/>
  <c r="BD83" i="18" a="1"/>
  <c r="M87" i="21" a="1"/>
  <c r="BP85" i="21" a="1"/>
  <c r="BA89" i="21" a="1"/>
  <c r="AP88" i="18" a="1"/>
  <c r="BR80" i="21" a="1"/>
  <c r="AW83" i="18" a="1"/>
  <c r="S89" i="18" a="1"/>
  <c r="BA83" i="21" a="1"/>
  <c r="N84" i="18" a="1"/>
  <c r="F79" i="18" a="1"/>
  <c r="T85" i="21" a="1"/>
  <c r="AT86" i="21" a="1"/>
  <c r="BJ85" i="18" a="1"/>
  <c r="AF80" i="21" a="1"/>
  <c r="AB85" i="18" a="1"/>
  <c r="L84" i="18" a="1"/>
  <c r="BA86" i="18" a="1"/>
  <c r="BH85" i="21" a="1"/>
  <c r="AV90" i="21" a="1"/>
  <c r="AG87" i="21" a="1"/>
  <c r="BC84" i="18" a="1"/>
  <c r="D79" i="21" a="1"/>
  <c r="U89" i="18" a="1"/>
  <c r="AH86" i="21" a="1"/>
  <c r="BD81" i="18" a="1"/>
  <c r="M89" i="21" a="1"/>
  <c r="BR86" i="21" a="1"/>
  <c r="AA81" i="18" a="1"/>
  <c r="BK78" i="18" a="1"/>
  <c r="BJ83" i="18" a="1"/>
  <c r="BJ82" i="21" a="1"/>
  <c r="BP89" i="21" a="1"/>
  <c r="BC87" i="18" a="1"/>
  <c r="Y89" i="21" a="1"/>
  <c r="AP90" i="18" a="1"/>
  <c r="K78" i="21" a="1"/>
  <c r="AG83" i="18" a="1"/>
  <c r="AM86" i="18" a="1"/>
  <c r="AH84" i="18" a="1"/>
  <c r="BA84" i="18" a="1"/>
  <c r="AW84" i="18" a="1"/>
  <c r="E84" i="21" a="1"/>
  <c r="Y88" i="21" a="1"/>
  <c r="BH85" i="18" a="1"/>
  <c r="M82" i="21" a="1"/>
  <c r="AT81" i="21" a="1"/>
  <c r="Z87" i="18" a="1"/>
  <c r="BR87" i="21" a="1"/>
  <c r="Y78" i="18" a="1"/>
  <c r="U82" i="18" a="1"/>
  <c r="F80" i="18" a="1"/>
  <c r="Y80" i="18" a="1"/>
  <c r="AB88" i="18" a="1"/>
  <c r="AG82" i="21" a="1"/>
  <c r="T84" i="18" a="1"/>
  <c r="S88" i="18" a="1"/>
  <c r="AT80" i="18" a="1"/>
  <c r="BC85" i="21" a="1"/>
  <c r="AA85" i="21" a="1"/>
  <c r="AF83" i="21" a="1"/>
  <c r="D86" i="18" a="1"/>
  <c r="BO88" i="21" a="1"/>
  <c r="BQ82" i="18" a="1"/>
  <c r="T86" i="18" a="1"/>
  <c r="AF89" i="18" a="1"/>
  <c r="R79" i="21" a="1"/>
  <c r="AO87" i="18" a="1"/>
  <c r="BH87" i="21" a="1"/>
  <c r="T80" i="18" a="1"/>
  <c r="AM88" i="18" a="1"/>
  <c r="AV78" i="18" a="1"/>
  <c r="AP84" i="18" a="1"/>
  <c r="AP86" i="21" a="1"/>
  <c r="AO90" i="18" a="1"/>
  <c r="AU88" i="18" a="1"/>
  <c r="BQ78" i="21" a="1"/>
  <c r="D82" i="21" a="1"/>
  <c r="BQ79" i="18" a="1"/>
  <c r="AW81" i="18" a="1"/>
  <c r="BC78" i="21" a="1"/>
  <c r="AM89" i="21" a="1"/>
  <c r="AU78" i="18" a="1"/>
  <c r="T78" i="21" a="1"/>
  <c r="U85" i="21" a="1"/>
  <c r="AM78" i="21" a="1"/>
  <c r="BH81" i="18" a="1"/>
  <c r="BJ85" i="21" a="1"/>
  <c r="AH88" i="21" a="1"/>
  <c r="D85" i="18" a="1"/>
  <c r="E82" i="21" a="1"/>
  <c r="S81" i="21" a="1"/>
  <c r="AN87" i="21" a="1"/>
  <c r="R85" i="21" a="1"/>
  <c r="AO88" i="21" a="1"/>
  <c r="AP79" i="18" a="1"/>
  <c r="AO81" i="21" a="1"/>
  <c r="N84" i="21" a="1"/>
  <c r="Z82" i="21" a="1"/>
  <c r="BK88" i="21" a="1"/>
  <c r="BK89" i="21" a="1"/>
  <c r="AJ78" i="21" a="1"/>
  <c r="L89" i="18" a="1"/>
  <c r="R81" i="18" a="1"/>
  <c r="AF88" i="21" a="1"/>
  <c r="Z78" i="18" a="1"/>
  <c r="AB86" i="18" a="1"/>
  <c r="AM79" i="21" a="1"/>
  <c r="AH78" i="18" a="1"/>
  <c r="BQ80" i="21" a="1"/>
  <c r="BR83" i="21" a="1"/>
  <c r="T81" i="21" a="1"/>
  <c r="AV88" i="21" a="1"/>
  <c r="L86" i="21" a="1"/>
  <c r="AA90" i="21" a="1"/>
  <c r="AI83" i="18" a="1"/>
  <c r="U85" i="18" a="1"/>
  <c r="T82" i="21" a="1"/>
  <c r="AG78" i="18" a="1"/>
  <c r="F80" i="21" a="1"/>
  <c r="U87" i="18" a="1"/>
  <c r="E89" i="21" a="1"/>
  <c r="K88" i="18" a="1"/>
  <c r="BQ78" i="18" a="1"/>
  <c r="G90" i="18" a="1"/>
  <c r="BB86" i="18" a="1"/>
  <c r="BR82" i="18" a="1"/>
  <c r="Y89" i="18" a="1"/>
  <c r="AM78" i="18" a="1"/>
  <c r="BD86" i="18" a="1"/>
  <c r="AA82" i="18" a="1"/>
  <c r="AU86" i="21" a="1"/>
  <c r="M84" i="18" a="1"/>
  <c r="M90" i="18" a="1"/>
  <c r="AP82" i="21" a="1"/>
  <c r="AN89" i="21" a="1"/>
  <c r="E80" i="21" a="1"/>
  <c r="AN79" i="21" a="1"/>
  <c r="AI87" i="21" a="1"/>
  <c r="AW82" i="21" a="1"/>
  <c r="AW79" i="21" a="1"/>
  <c r="S82" i="18" a="1"/>
  <c r="M87" i="18" a="1"/>
  <c r="E79" i="21" a="1"/>
  <c r="AV80" i="18" a="1"/>
  <c r="BP88" i="21" a="1"/>
  <c r="K82" i="21" a="1"/>
  <c r="AW80" i="21" a="1"/>
  <c r="AV88" i="18" a="1"/>
  <c r="AA83" i="18" a="1"/>
  <c r="AB87" i="21" a="1"/>
  <c r="AW89" i="18" a="1"/>
  <c r="AG80" i="21" a="1"/>
  <c r="BC80" i="18" a="1"/>
  <c r="K90" i="18" a="1"/>
  <c r="R90" i="21" a="1"/>
  <c r="AT88" i="21" a="1"/>
  <c r="Y90" i="18" a="1"/>
  <c r="BD88" i="18" a="1"/>
  <c r="BD79" i="18" a="1"/>
  <c r="BH84" i="21" a="1"/>
  <c r="BP79" i="18" a="1"/>
  <c r="AH89" i="21" a="1"/>
  <c r="BD90" i="18" a="1"/>
  <c r="BK87" i="18" a="1"/>
  <c r="BO82" i="21" a="1"/>
  <c r="AA89" i="21" a="1"/>
  <c r="R80" i="18" a="1"/>
  <c r="BI80" i="18" a="1"/>
  <c r="BB87" i="21" a="1"/>
  <c r="AH88" i="18" a="1"/>
  <c r="AH90" i="18" a="1"/>
  <c r="AU89" i="21" a="1"/>
  <c r="AO82" i="21" a="1"/>
  <c r="BH86" i="18" a="1"/>
  <c r="AV89" i="18" a="1"/>
  <c r="BR85" i="21" a="1"/>
  <c r="AH90" i="21" a="1"/>
  <c r="BA87" i="21" a="1"/>
  <c r="BJ90" i="21" a="1"/>
  <c r="BR79" i="21" a="1"/>
  <c r="BQ81" i="18" a="1"/>
  <c r="BD88" i="21" a="1"/>
  <c r="AV79" i="18" a="1"/>
  <c r="BC82" i="18" a="1"/>
  <c r="BA88" i="21" a="1"/>
  <c r="AF80" i="18" a="1"/>
  <c r="AG86" i="18" a="1"/>
  <c r="G85" i="18" a="1"/>
  <c r="AF84" i="21" a="1"/>
  <c r="BI81" i="18" a="1"/>
  <c r="AV80" i="21" a="1"/>
  <c r="BI84" i="21" a="1"/>
  <c r="AM84" i="21" a="1"/>
  <c r="BP85" i="18" a="1"/>
  <c r="AB80" i="21" a="1"/>
  <c r="V78" i="18" a="1"/>
  <c r="BJ86" i="21" a="1"/>
  <c r="AU88" i="21" a="1"/>
  <c r="BB81" i="21" a="1"/>
  <c r="AU81" i="21" a="1"/>
  <c r="K79" i="18" a="1"/>
  <c r="AB89" i="18" a="1"/>
  <c r="BC84" i="21" a="1"/>
  <c r="AH87" i="21" a="1"/>
  <c r="AB82" i="21" a="1"/>
  <c r="M78" i="18" a="1"/>
  <c r="T86" i="21" a="1"/>
  <c r="AP85" i="21" a="1"/>
  <c r="BA90" i="18" a="1"/>
  <c r="U78" i="18" a="1"/>
  <c r="N82" i="18" a="1"/>
  <c r="D83" i="18" a="1"/>
  <c r="BK87" i="21" a="1"/>
  <c r="D85" i="21" a="1"/>
  <c r="AB79" i="21" a="1"/>
  <c r="BQ90" i="18" a="1"/>
  <c r="BA82" i="21" a="1"/>
  <c r="R82" i="21" a="1"/>
  <c r="AT80" i="21" a="1"/>
  <c r="L79" i="18" a="1"/>
  <c r="N78" i="18" a="1"/>
  <c r="N85" i="18" a="1"/>
  <c r="BP81" i="18" a="1"/>
  <c r="T80" i="21" a="1"/>
  <c r="AG85" i="21" a="1"/>
  <c r="L87" i="21" a="1"/>
  <c r="D90" i="21" a="1"/>
  <c r="T82" i="18" a="1"/>
  <c r="U88" i="21" a="1"/>
  <c r="AV87" i="18" a="1"/>
  <c r="AO79" i="21" a="1"/>
  <c r="BS78" i="21" a="1"/>
  <c r="M88" i="21" a="1"/>
  <c r="D78" i="18" a="1"/>
  <c r="T83" i="18" a="1"/>
  <c r="K86" i="21" a="1"/>
  <c r="BJ84" i="18" a="1"/>
  <c r="AM81" i="21" a="1"/>
  <c r="N90" i="18" a="1"/>
  <c r="N88" i="21" a="1"/>
  <c r="BE78" i="21" a="1"/>
  <c r="BP83" i="18" a="1"/>
  <c r="BK83" i="21" a="1"/>
  <c r="BO80" i="18" a="1"/>
  <c r="BP84" i="21" a="1"/>
  <c r="BH80" i="21" a="1"/>
  <c r="AT81" i="18" a="1"/>
  <c r="AF78" i="21" a="1"/>
  <c r="BB84" i="18" a="1"/>
  <c r="Z88" i="18" a="1"/>
  <c r="T88" i="21" a="1"/>
  <c r="AA78" i="18" a="1"/>
  <c r="R78" i="21" a="1"/>
  <c r="D82" i="18" a="1"/>
  <c r="AO84" i="18" a="1"/>
  <c r="N90" i="21" a="1"/>
  <c r="AU85" i="21" a="1"/>
  <c r="AN78" i="21" a="1"/>
  <c r="AT78" i="21" a="1"/>
  <c r="AF86" i="21" a="1"/>
  <c r="BR83" i="18" a="1"/>
  <c r="AT90" i="21" a="1"/>
  <c r="AF90" i="18" a="1"/>
  <c r="K86" i="18" a="1"/>
  <c r="AB83" i="18" a="1"/>
  <c r="Z86" i="21" a="1"/>
  <c r="AW85" i="21" a="1"/>
  <c r="U80" i="21" a="1"/>
  <c r="AG88" i="21" a="1"/>
  <c r="BO84" i="18" a="1"/>
  <c r="G80" i="21" a="1"/>
  <c r="AH87" i="18" a="1"/>
  <c r="BC86" i="21" a="1"/>
  <c r="BR84" i="18" a="1"/>
  <c r="E85" i="18" a="1"/>
  <c r="Y82" i="18" a="1"/>
  <c r="AA82" i="21" a="1"/>
  <c r="E86" i="21" a="1"/>
  <c r="BQ79" i="21" a="1"/>
  <c r="U83" i="21" a="1"/>
  <c r="N80" i="18" a="1"/>
  <c r="AN78" i="18" a="1"/>
  <c r="BB80" i="21" a="1"/>
  <c r="AO80" i="18" a="1"/>
  <c r="BI82" i="21" a="1"/>
  <c r="Y85" i="21" a="1"/>
  <c r="AP84" i="21" a="1"/>
  <c r="Z88" i="21" a="1"/>
  <c r="F86" i="21" a="1"/>
  <c r="BI80" i="21" a="1"/>
  <c r="F79" i="21" a="1"/>
  <c r="G84" i="18" a="1"/>
  <c r="AO80" i="21" a="1"/>
  <c r="BO79" i="18" a="1"/>
  <c r="BB84" i="21" a="1"/>
  <c r="AU82" i="21" a="1"/>
  <c r="BK84" i="18" a="1"/>
  <c r="G87" i="21" a="1"/>
  <c r="AW80" i="18" a="1"/>
  <c r="AT85" i="18" a="1"/>
  <c r="G89" i="18" a="1"/>
  <c r="AH81" i="18" a="1"/>
  <c r="BH90" i="21" a="1"/>
  <c r="BH84" i="18" a="1"/>
  <c r="BA83" i="18" a="1"/>
  <c r="AM88" i="21" a="1"/>
  <c r="AV86" i="21" a="1"/>
  <c r="S80" i="18" a="1"/>
  <c r="AF83" i="18" a="1"/>
  <c r="K84" i="18" a="1"/>
  <c r="AP87" i="21" a="1"/>
  <c r="BP79" i="21" a="1"/>
  <c r="BC81" i="21" a="1"/>
  <c r="BI88" i="18" a="1"/>
  <c r="K80" i="18" a="1"/>
  <c r="Z79" i="18" a="1"/>
  <c r="AF82" i="18" a="1"/>
  <c r="F84" i="18" a="1"/>
  <c r="AV84" i="18" a="1"/>
  <c r="BP87" i="21" a="1"/>
  <c r="AB80" i="18" a="1"/>
  <c r="E80" i="18" a="1"/>
  <c r="G81" i="21" a="1"/>
  <c r="BI85" i="21" a="1"/>
  <c r="R87" i="21" a="1"/>
  <c r="AO79" i="18" a="1"/>
  <c r="BB89" i="18" a="1"/>
  <c r="G79" i="21" a="1"/>
  <c r="S87" i="21" a="1"/>
  <c r="BD87" i="18" a="1"/>
  <c r="BP84" i="18" a="1"/>
  <c r="K87" i="18" a="1"/>
  <c r="BJ89" i="18" a="1"/>
  <c r="F85" i="18" a="1"/>
  <c r="BA78" i="18" a="1"/>
  <c r="BP89" i="18" a="1"/>
  <c r="U89" i="21" a="1"/>
  <c r="AM90" i="18" a="1"/>
  <c r="N89" i="18" a="1"/>
  <c r="AT90" i="18" a="1"/>
  <c r="BD85" i="18" a="1"/>
  <c r="AF81" i="21" a="1"/>
  <c r="AW88" i="21" a="1"/>
  <c r="BO88" i="18" a="1"/>
  <c r="N81" i="18" a="1"/>
  <c r="BK84" i="21" a="1"/>
  <c r="S83" i="21" a="1"/>
  <c r="L84" i="21" a="1"/>
  <c r="AP80" i="18" a="1"/>
  <c r="BO79" i="21" a="1"/>
  <c r="U84" i="18" a="1"/>
  <c r="AH81" i="21" a="1"/>
  <c r="N86" i="18" a="1"/>
  <c r="BI79" i="21" a="1"/>
  <c r="BQ85" i="21" a="1"/>
  <c r="AI90" i="21" a="1"/>
  <c r="BR88" i="18" a="1"/>
  <c r="AH85" i="18" a="1"/>
  <c r="Z89" i="18" a="1"/>
  <c r="O78" i="21" a="1"/>
  <c r="H78" i="21" a="1"/>
  <c r="AM87" i="18" a="1"/>
  <c r="AP89" i="21" a="1"/>
  <c r="U82" i="21" a="1"/>
  <c r="AG86" i="21" a="1"/>
  <c r="E88" i="18" a="1"/>
  <c r="AP82" i="18" a="1"/>
  <c r="BA88" i="18" a="1"/>
  <c r="N88" i="18" a="1"/>
  <c r="BI86" i="21" a="1"/>
  <c r="BH78" i="21" a="1"/>
  <c r="AN87" i="18" a="1"/>
  <c r="BD82" i="18" a="1"/>
  <c r="D84" i="21" a="1"/>
  <c r="T87" i="21" a="1"/>
  <c r="K90" i="21" a="1"/>
  <c r="AM82" i="21" a="1"/>
  <c r="BA86" i="21" a="1"/>
  <c r="AB84" i="21" a="1"/>
  <c r="AH86" i="18" a="1"/>
  <c r="BQ85" i="18" a="1"/>
  <c r="BQ84" i="18" a="1"/>
  <c r="AW84" i="21" a="1"/>
  <c r="H78" i="18" a="1"/>
  <c r="S78" i="18" a="1"/>
  <c r="AB78" i="21" a="1"/>
  <c r="N89" i="21" a="1"/>
  <c r="BK82" i="21" a="1"/>
  <c r="G82" i="21" a="1"/>
  <c r="BQ88" i="18" a="1"/>
  <c r="N85" i="21" a="1"/>
  <c r="BR78" i="21" a="1"/>
  <c r="AO90" i="21" a="1"/>
  <c r="AA87" i="21" a="1"/>
  <c r="AN88" i="21" a="1"/>
  <c r="BJ81" i="18" a="1"/>
  <c r="M85" i="21" a="1"/>
  <c r="F88" i="18" a="1"/>
  <c r="AG79" i="21" a="1"/>
  <c r="BC88" i="21" a="1"/>
  <c r="BQ86" i="18" a="1"/>
  <c r="R86" i="18" a="1"/>
  <c r="AP86" i="18" a="1"/>
  <c r="AI84" i="18" a="1"/>
  <c r="BB88" i="21" a="1"/>
  <c r="AM83" i="18" a="1"/>
  <c r="L85" i="18" a="1"/>
  <c r="BI86" i="18" a="1"/>
  <c r="AI82" i="21" a="1"/>
  <c r="BJ82" i="18" a="1"/>
  <c r="BQ87" i="18" a="1"/>
  <c r="BJ80" i="18" a="1"/>
  <c r="AC78" i="21" a="1"/>
  <c r="R81" i="21" a="1"/>
  <c r="K87" i="21" a="1"/>
  <c r="AU79" i="21" a="1"/>
  <c r="Y87" i="21" a="1"/>
  <c r="BD79" i="21" a="1"/>
  <c r="AF78" i="18" a="1"/>
  <c r="AO85" i="18" a="1"/>
  <c r="BD85" i="21" a="1"/>
  <c r="D86" i="21" a="1"/>
  <c r="Z84" i="21" a="1"/>
  <c r="AT78" i="18" a="1"/>
  <c r="K79" i="21" a="1"/>
  <c r="AG88" i="18" a="1"/>
  <c r="F81" i="21" a="1"/>
  <c r="AV82" i="18" a="1"/>
  <c r="BA87" i="18" a="1"/>
  <c r="BO81" i="18" a="1"/>
  <c r="K82" i="18" a="1"/>
  <c r="BB78" i="18" a="1"/>
  <c r="BI78" i="18" a="1"/>
  <c r="AV81" i="21" a="1"/>
  <c r="S81" i="18" a="1"/>
  <c r="AI79" i="18" a="1"/>
  <c r="BC82" i="21" a="1"/>
  <c r="U86" i="18" a="1"/>
  <c r="BO81" i="21" a="1"/>
  <c r="AO87" i="21" a="1"/>
  <c r="BO78" i="18" a="1"/>
  <c r="E83" i="18" a="1"/>
  <c r="Z83" i="21" a="1"/>
  <c r="BC79" i="21" a="1"/>
  <c r="V78" i="21" a="1"/>
  <c r="AW86" i="21" a="1"/>
  <c r="D83" i="21" a="1"/>
  <c r="AO85" i="21" a="1"/>
  <c r="BH89" i="21" a="1"/>
  <c r="AO84" i="21" a="1"/>
  <c r="N79" i="21" a="1"/>
  <c r="AA90" i="18" a="1"/>
  <c r="AG83" i="21" a="1"/>
  <c r="U90" i="21" a="1"/>
  <c r="BK89" i="18" a="1"/>
  <c r="T90" i="21" a="1"/>
  <c r="BP87" i="18" a="1"/>
  <c r="BA80" i="21" a="1"/>
  <c r="BB86" i="21" a="1"/>
  <c r="AH80" i="21" a="1"/>
  <c r="BH80" i="18" a="1"/>
  <c r="F87" i="21" a="1"/>
  <c r="BK79" i="21" a="1"/>
  <c r="BL78" i="18" a="1"/>
  <c r="AU89" i="18" a="1"/>
  <c r="T83" i="21" a="1"/>
  <c r="K85" i="18" a="1"/>
  <c r="AO82" i="18" a="1"/>
  <c r="AM80" i="21" a="1"/>
  <c r="BO82" i="18" a="1"/>
  <c r="Y83" i="18" a="1"/>
  <c r="Y84" i="18" a="1"/>
  <c r="BI87" i="21" a="1"/>
  <c r="AH89" i="18" a="1"/>
  <c r="Y88" i="18" a="1"/>
  <c r="BJ87" i="18" a="1"/>
  <c r="R83" i="21" a="1"/>
  <c r="BR86" i="18" a="1"/>
  <c r="BL78" i="21" a="1"/>
  <c r="E79" i="18" a="1"/>
  <c r="BI83" i="18" a="1"/>
  <c r="U84" i="21" a="1"/>
  <c r="AM90" i="21" a="1"/>
  <c r="K81" i="21" a="1"/>
  <c r="L83" i="21" a="1"/>
  <c r="G83" i="18" a="1"/>
  <c r="Z82" i="18" a="1"/>
  <c r="AF79" i="18" a="1"/>
  <c r="Z89" i="21" a="1"/>
  <c r="BJ84" i="21" a="1"/>
  <c r="G79" i="18" a="1"/>
  <c r="AH83" i="21" a="1"/>
  <c r="AB88" i="21" a="1"/>
  <c r="BR84" i="21" a="1"/>
  <c r="G84" i="21" a="1"/>
  <c r="AP83" i="21" a="1"/>
  <c r="R82" i="18" a="1"/>
  <c r="BB78" i="21" a="1"/>
  <c r="BD86" i="21" a="1"/>
  <c r="AT83" i="21" a="1"/>
  <c r="E81" i="21" a="1"/>
  <c r="AA88" i="21" a="1"/>
  <c r="Y80" i="21" a="1"/>
  <c r="U78" i="21" a="1"/>
  <c r="BJ90" i="18" a="1"/>
  <c r="Z79" i="21" a="1"/>
  <c r="BC88" i="18" a="1"/>
  <c r="AI87" i="18" a="1"/>
  <c r="AQ78" i="18" a="1"/>
  <c r="AA88" i="18" a="1"/>
  <c r="AT87" i="21" a="1"/>
  <c r="AB90" i="21" a="1"/>
  <c r="AP85" i="18" a="1"/>
  <c r="S79" i="21" a="1"/>
  <c r="U80" i="18" a="1"/>
  <c r="BP80" i="18" a="1"/>
  <c r="BR78" i="18" a="1"/>
  <c r="AP88" i="21" a="1"/>
  <c r="AI86" i="21" a="1"/>
  <c r="BO83" i="21" a="1"/>
  <c r="D88" i="18" a="1"/>
  <c r="T90" i="18" a="1"/>
  <c r="AM80" i="18" a="1"/>
  <c r="L89" i="21" a="1"/>
  <c r="M81" i="21" a="1"/>
  <c r="AT88" i="18" a="1"/>
  <c r="F89" i="18" a="1"/>
  <c r="D81" i="18" a="1"/>
  <c r="Z78" i="21" a="1"/>
  <c r="AM86" i="21" a="1"/>
  <c r="AP78" i="21" a="1"/>
  <c r="AO86" i="18" a="1"/>
  <c r="AU80" i="18" a="1"/>
  <c r="BD78" i="21" a="1"/>
  <c r="AH84" i="21" a="1"/>
  <c r="E78" i="18" a="1"/>
  <c r="AB82" i="18" a="1"/>
  <c r="S84" i="18" a="1"/>
  <c r="AV83" i="18" a="1"/>
  <c r="AP89" i="18" a="1"/>
  <c r="BJ78" i="18" a="1"/>
  <c r="AI90" i="18" a="1"/>
  <c r="AI88" i="21" a="1"/>
  <c r="AN81" i="18" a="1"/>
  <c r="BR90" i="18" a="1"/>
  <c r="G80" i="18" a="1"/>
  <c r="R90" i="18" a="1"/>
  <c r="D84" i="18" a="1"/>
  <c r="AI78" i="21" a="1"/>
  <c r="BO78" i="21" a="1"/>
  <c r="BQ84" i="21" a="1"/>
  <c r="AO78" i="18" a="1"/>
  <c r="AV78" i="21" a="1"/>
  <c r="BD89" i="18" a="1"/>
  <c r="AO83" i="18" a="1"/>
  <c r="BB85" i="18" a="1"/>
  <c r="R78" i="18" a="1"/>
  <c r="K83" i="21" a="1"/>
  <c r="N87" i="21" a="1"/>
  <c r="S82" i="21" a="1"/>
  <c r="BS78" i="18" a="1"/>
  <c r="AM87" i="21" a="1"/>
  <c r="BI89" i="21" a="1"/>
  <c r="E85" i="21" a="1"/>
  <c r="M79" i="21" a="1"/>
  <c r="BD90" i="21" a="1"/>
  <c r="BO80" i="21" a="1"/>
  <c r="AU85" i="18" a="1"/>
  <c r="N81" i="21" a="1"/>
  <c r="D87" i="18" a="1"/>
  <c r="Y78" i="21" a="1"/>
  <c r="AG89" i="18" a="1"/>
  <c r="G88" i="21" a="1"/>
  <c r="AU83" i="18" a="1"/>
  <c r="S89" i="21" a="1"/>
  <c r="K84" i="21" a="1"/>
  <c r="AW78" i="18" a="1"/>
  <c r="BD80" i="18" a="1"/>
  <c r="M80" i="18" a="1"/>
  <c r="AI89" i="18" a="1"/>
  <c r="BP78" i="21" a="1"/>
  <c r="D88" i="21" a="1"/>
  <c r="AH79" i="18" a="1"/>
  <c r="AO88" i="18" a="1"/>
  <c r="AI88" i="18" a="1"/>
  <c r="BH79" i="21" a="1"/>
  <c r="AI89" i="21" a="1"/>
  <c r="G83" i="21" a="1"/>
  <c r="BK88" i="18" a="1"/>
  <c r="BR82" i="21" a="1"/>
  <c r="Z84" i="18" a="1"/>
  <c r="BP78" i="18" a="1"/>
  <c r="M79" i="18" a="1"/>
  <c r="BB82" i="18" a="1"/>
  <c r="G78" i="21" a="1"/>
  <c r="AG84" i="18" a="1"/>
  <c r="R86" i="21" a="1"/>
  <c r="Y79" i="21" a="1"/>
  <c r="R89" i="21" a="1"/>
  <c r="AV84" i="21" a="1"/>
  <c r="O78" i="18" a="1"/>
  <c r="BJ81" i="21" a="1"/>
  <c r="BQ80" i="18" a="1"/>
  <c r="AM84" i="18" a="1"/>
  <c r="AV85" i="21" a="1"/>
  <c r="BO90" i="21" a="1"/>
  <c r="BJ88" i="21" a="1"/>
  <c r="BJ87" i="21" a="1"/>
  <c r="AV90" i="18" a="1"/>
  <c r="T89" i="18" a="1"/>
  <c r="BC83" i="21" a="1"/>
  <c r="AM79" i="18" a="1"/>
  <c r="M78" i="21" a="1"/>
  <c r="R88" i="18" a="1"/>
  <c r="BA81" i="18" a="1"/>
  <c r="Y85" i="18" a="1"/>
  <c r="BQ82" i="21" a="1"/>
  <c r="BC86" i="18" a="1"/>
  <c r="U87" i="21" a="1"/>
  <c r="AU87" i="21" a="1"/>
  <c r="E89" i="18" a="1"/>
  <c r="AB89" i="21" a="1"/>
  <c r="BQ83" i="21" a="1"/>
  <c r="AT83" i="18" a="1"/>
  <c r="BC90" i="18" a="1"/>
  <c r="AN81" i="21" a="1"/>
  <c r="BB87" i="18" a="1"/>
  <c r="S88" i="21" a="1"/>
  <c r="AW78" i="21" a="1"/>
  <c r="AU78" i="21" a="1"/>
  <c r="AW85" i="18" a="1"/>
  <c r="AN79" i="18" a="1"/>
  <c r="U86" i="21" a="1"/>
  <c r="U83" i="18" a="1"/>
  <c r="BJ78" i="21" a="1"/>
  <c r="BR80" i="18" a="1"/>
  <c r="L80" i="21" a="1"/>
  <c r="T81" i="18" a="1"/>
  <c r="L78" i="21" a="1"/>
  <c r="BO86" i="21" a="1"/>
  <c r="BC85" i="18" a="1"/>
  <c r="BK90" i="18" a="1"/>
  <c r="BJ88" i="18" a="1"/>
  <c r="R84" i="18" a="1"/>
  <c r="AF82" i="21" a="1"/>
  <c r="AF86" i="18" a="1"/>
  <c r="AM83" i="21" a="1"/>
  <c r="T78" i="18" a="1"/>
  <c r="AV86" i="18" a="1"/>
  <c r="G86" i="21" a="1"/>
  <c r="N80" i="21" a="1"/>
  <c r="BI82" i="18" a="1"/>
  <c r="AH82" i="18" a="1"/>
  <c r="AI81" i="18" a="1"/>
  <c r="BP80" i="21" a="1"/>
  <c r="Z86" i="18" a="1"/>
  <c r="S84" i="21" a="1"/>
  <c r="BK81" i="18" a="1"/>
  <c r="AG80" i="18" a="1"/>
  <c r="AN82" i="18" a="1"/>
  <c r="AU81" i="18" a="1"/>
  <c r="BC83" i="18" a="1"/>
  <c r="F90" i="18" a="1"/>
  <c r="BI78" i="21" a="1"/>
  <c r="AO89" i="21" a="1"/>
  <c r="BO90" i="18" a="1"/>
  <c r="M84" i="21" a="1"/>
  <c r="N78" i="21" a="1"/>
  <c r="E83" i="21" a="1"/>
  <c r="AF88" i="18" a="1"/>
  <c r="AH82" i="21" a="1"/>
  <c r="BQ83" i="18" a="1"/>
  <c r="BK79" i="18" a="1"/>
  <c r="T88" i="18" a="1"/>
  <c r="AW90" i="21" a="1"/>
  <c r="AU84" i="21" a="1"/>
  <c r="F86" i="18" a="1"/>
  <c r="AP79" i="21" a="1"/>
  <c r="AM89" i="18" a="1"/>
  <c r="AU83" i="21" a="1"/>
  <c r="L81" i="21" a="1"/>
  <c r="AF81" i="18" a="1"/>
  <c r="BH88" i="18" a="1"/>
  <c r="AP81" i="21" a="1"/>
  <c r="AP87" i="18" a="1"/>
  <c r="AA78" i="21" a="1"/>
  <c r="G90" i="21" a="1"/>
  <c r="BC78" i="18" a="1"/>
  <c r="F84" i="21" a="1"/>
  <c r="BC79" i="18" a="1"/>
  <c r="AU79" i="18" a="1"/>
  <c r="U79" i="18" a="1"/>
  <c r="AB78" i="18" a="1"/>
  <c r="AB83" i="21" a="1"/>
  <c r="BH86" i="21" a="1"/>
  <c r="N87" i="18" a="1"/>
  <c r="BA81" i="21" a="1"/>
  <c r="BQ81" i="21" a="1"/>
  <c r="AV85" i="18" a="1"/>
  <c r="R88" i="21" a="1"/>
  <c r="Y84" i="21" a="1"/>
  <c r="T85" i="18" a="1"/>
  <c r="BK86" i="18" a="1"/>
  <c r="AN88" i="18" a="1"/>
  <c r="L81" i="18" a="1"/>
  <c r="BH88" i="21" a="1"/>
  <c r="D78" i="21" a="1"/>
  <c r="AI82" i="18" a="1"/>
  <c r="AT79" i="18" a="1"/>
  <c r="R89" i="18" a="1"/>
  <c r="E81" i="18" a="1"/>
  <c r="AM82" i="18" a="1"/>
  <c r="BK81" i="21" a="1"/>
  <c r="BI85" i="18" a="1"/>
  <c r="AN82" i="21" a="1"/>
  <c r="AI84" i="21" a="1"/>
  <c r="AN83" i="18" a="1"/>
  <c r="E78" i="21" a="1"/>
  <c r="G78" i="18" a="1"/>
  <c r="U79" i="21" a="1"/>
  <c r="BI84" i="18" a="1"/>
  <c r="AA87" i="18" a="1"/>
  <c r="L78" i="18" a="1"/>
  <c r="K81" i="18" a="1"/>
  <c r="AG85" i="18" a="1"/>
  <c r="N83" i="18" a="1"/>
  <c r="G85" i="21" a="1"/>
  <c r="BC80" i="21" a="1"/>
  <c r="F83" i="21" a="1"/>
  <c r="AF79" i="21" a="1"/>
  <c r="BC89" i="18" a="1"/>
  <c r="AV89" i="21" a="1"/>
  <c r="BA85" i="21" a="1"/>
  <c r="AU87" i="18" a="1"/>
  <c r="AT79" i="21" a="1"/>
  <c r="D89" i="21" a="1"/>
  <c r="R80" i="21" a="1"/>
  <c r="AH83" i="18" a="1"/>
  <c r="BJ80" i="21" a="1"/>
  <c r="Z85" i="18" a="1"/>
  <c r="AF85" i="18" a="1"/>
  <c r="AW89" i="21" a="1"/>
  <c r="BB79" i="21" a="1"/>
  <c r="AW88" i="18" a="1"/>
  <c r="AA84" i="21" a="1"/>
  <c r="BB85" i="21" a="1"/>
  <c r="E84" i="18" a="1"/>
  <c r="BR90" i="21" a="1"/>
  <c r="K83" i="18" a="1"/>
  <c r="AO89" i="18" a="1"/>
  <c r="BD78" i="18" a="1"/>
  <c r="AQ78" i="21" a="1"/>
  <c r="L88" i="18" a="1"/>
  <c r="BO89" i="18" a="1"/>
  <c r="BA84" i="21" a="1"/>
  <c r="AA80" i="18" a="1"/>
  <c r="AI85" i="18" a="1"/>
  <c r="D89" i="18" a="1"/>
  <c r="AV82" i="21" a="1"/>
  <c r="L83" i="18" a="1"/>
  <c r="AW86" i="18" a="1"/>
  <c r="Y86" i="18" a="1"/>
  <c r="U81" i="21" a="1"/>
  <c r="BP81" i="21" a="1"/>
  <c r="Y81" i="18" a="1"/>
  <c r="BH82" i="21" a="1"/>
  <c r="BK85" i="21" a="1"/>
  <c r="Z80" i="21" a="1"/>
  <c r="AH78" i="21" a="1"/>
  <c r="AN86" i="18" a="1"/>
  <c r="T79" i="18" a="1"/>
  <c r="L82" i="21" a="1"/>
  <c r="BA82" i="18" a="1"/>
  <c r="BQ86" i="21" a="1"/>
  <c r="BC81" i="18" a="1"/>
  <c r="BO87" i="21" a="1"/>
  <c r="AW83" i="21" a="1"/>
  <c r="T84" i="21" a="1"/>
  <c r="BQ88" i="21" a="1"/>
  <c r="G87" i="18" a="1"/>
  <c r="AF90" i="21" a="1"/>
  <c r="R83" i="18" a="1"/>
  <c r="AB87" i="18" a="1"/>
  <c r="AF84" i="18" a="1"/>
  <c r="BD80" i="21" a="1"/>
  <c r="AI86" i="18" a="1"/>
  <c r="AI80" i="21" a="1"/>
  <c r="S85" i="21" a="1"/>
  <c r="BQ83" i="18" l="1"/>
  <c r="AP82" i="21"/>
  <c r="AW78" i="18"/>
  <c r="AO85" i="18"/>
  <c r="AV85" i="18"/>
  <c r="AN81" i="21"/>
  <c r="BO84" i="21"/>
  <c r="AV81" i="21"/>
  <c r="AN85" i="21"/>
  <c r="AW80" i="21"/>
  <c r="E80" i="18"/>
  <c r="AN80" i="18"/>
  <c r="F86" i="18"/>
  <c r="Y89" i="18"/>
  <c r="BA81" i="18"/>
  <c r="N83" i="21"/>
  <c r="BR84" i="21"/>
  <c r="M81" i="21"/>
  <c r="L84" i="18"/>
  <c r="BQ78" i="21"/>
  <c r="R82" i="18"/>
  <c r="BD90" i="18"/>
  <c r="AN86" i="18"/>
  <c r="AG87" i="18"/>
  <c r="BC87" i="18"/>
  <c r="AO86" i="21"/>
  <c r="BQ78" i="18"/>
  <c r="BD88" i="21"/>
  <c r="AM89" i="21"/>
  <c r="AM79" i="18"/>
  <c r="BJ84" i="21"/>
  <c r="BI80" i="21"/>
  <c r="BA90" i="18"/>
  <c r="BH88" i="18"/>
  <c r="AP80" i="21"/>
  <c r="R83" i="21"/>
  <c r="T86" i="21"/>
  <c r="AQ78" i="21"/>
  <c r="BP82" i="21"/>
  <c r="R82" i="21"/>
  <c r="AU78" i="18"/>
  <c r="L84" i="21"/>
  <c r="AI84" i="21"/>
  <c r="BD89" i="18"/>
  <c r="F86" i="21"/>
  <c r="BB84" i="21"/>
  <c r="R90" i="21"/>
  <c r="BO86" i="18"/>
  <c r="U85" i="21"/>
  <c r="AN78" i="21"/>
  <c r="AV84" i="21"/>
  <c r="AW90" i="18"/>
  <c r="BA82" i="21"/>
  <c r="S85" i="18"/>
  <c r="AU88" i="21"/>
  <c r="AU80" i="21"/>
  <c r="AB88" i="18"/>
  <c r="U83" i="21"/>
  <c r="L88" i="21"/>
  <c r="BC84" i="18"/>
  <c r="AM78" i="21"/>
  <c r="AB80" i="18"/>
  <c r="AP84" i="21"/>
  <c r="AP87" i="21"/>
  <c r="BC80" i="21"/>
  <c r="AA81" i="21"/>
  <c r="AO90" i="18"/>
  <c r="Z86" i="18"/>
  <c r="AO85" i="21"/>
  <c r="K86" i="18"/>
  <c r="AP84" i="18"/>
  <c r="BA84" i="21"/>
  <c r="AU87" i="21"/>
  <c r="BB81" i="18"/>
  <c r="AB85" i="21"/>
  <c r="G89" i="21"/>
  <c r="AV90" i="21"/>
  <c r="E82" i="21"/>
  <c r="AG85" i="21"/>
  <c r="BI88" i="18"/>
  <c r="AV86" i="18"/>
  <c r="S82" i="21"/>
  <c r="AV81" i="18"/>
  <c r="BD80" i="21"/>
  <c r="BJ86" i="21"/>
  <c r="AV80" i="21"/>
  <c r="Y87" i="18"/>
  <c r="N81" i="21"/>
  <c r="BO88" i="18"/>
  <c r="U88" i="18"/>
  <c r="BO89" i="21"/>
  <c r="BA88" i="18"/>
  <c r="R80" i="21"/>
  <c r="BQ82" i="18"/>
  <c r="S89" i="21"/>
  <c r="G78" i="21"/>
  <c r="D80" i="18"/>
  <c r="U82" i="18"/>
  <c r="E81" i="18"/>
  <c r="BP80" i="18"/>
  <c r="Y86" i="21"/>
  <c r="AV90" i="18"/>
  <c r="AM79" i="21"/>
  <c r="L82" i="21"/>
  <c r="AI90" i="21"/>
  <c r="AA80" i="21"/>
  <c r="BP83" i="21"/>
  <c r="AT78" i="18"/>
  <c r="F82" i="21"/>
  <c r="U80" i="18"/>
  <c r="BC87" i="21"/>
  <c r="AM87" i="21"/>
  <c r="AT79" i="21"/>
  <c r="AU82" i="21"/>
  <c r="AW82" i="18"/>
  <c r="F87" i="21"/>
  <c r="BJ83" i="21"/>
  <c r="U81" i="18"/>
  <c r="AI86" i="18"/>
  <c r="AJ78" i="18"/>
  <c r="BA82" i="18"/>
  <c r="BH83" i="18"/>
  <c r="AG83" i="18"/>
  <c r="BP79" i="18"/>
  <c r="K81" i="21"/>
  <c r="AA88" i="21"/>
  <c r="BA86" i="21"/>
  <c r="BA83" i="21"/>
  <c r="R87" i="18"/>
  <c r="AT84" i="21"/>
  <c r="L88" i="18"/>
  <c r="AB81" i="18"/>
  <c r="AM80" i="18"/>
  <c r="AO81" i="18"/>
  <c r="L86" i="18"/>
  <c r="BI85" i="18"/>
  <c r="BC82" i="21"/>
  <c r="D90" i="18"/>
  <c r="AF86" i="18"/>
  <c r="AH82" i="21"/>
  <c r="AT86" i="18"/>
  <c r="R79" i="21"/>
  <c r="AO90" i="21"/>
  <c r="G86" i="18"/>
  <c r="Z89" i="18"/>
  <c r="N87" i="18"/>
  <c r="BQ85" i="21"/>
  <c r="BH84" i="21"/>
  <c r="K80" i="18"/>
  <c r="E78" i="21"/>
  <c r="BD78" i="21"/>
  <c r="BH86" i="21"/>
  <c r="BH85" i="18"/>
  <c r="D88" i="18"/>
  <c r="BQ83" i="21"/>
  <c r="G82" i="18"/>
  <c r="AI88" i="18"/>
  <c r="Z84" i="21"/>
  <c r="BH84" i="18"/>
  <c r="AI82" i="18"/>
  <c r="T84" i="21"/>
  <c r="G81" i="18"/>
  <c r="AA90" i="21"/>
  <c r="BQ88" i="21"/>
  <c r="AG84" i="18"/>
  <c r="F79" i="21"/>
  <c r="D83" i="21"/>
  <c r="AT81" i="18"/>
  <c r="F85" i="18"/>
  <c r="AB78" i="21"/>
  <c r="K82" i="18"/>
  <c r="AA85" i="18"/>
  <c r="BI88" i="21"/>
  <c r="BP81" i="18"/>
  <c r="AO88" i="18"/>
  <c r="BI86" i="21"/>
  <c r="AH86" i="21"/>
  <c r="BP88" i="18"/>
  <c r="L81" i="18"/>
  <c r="AM85" i="18"/>
  <c r="U78" i="21"/>
  <c r="AU78" i="21"/>
  <c r="BR90" i="21"/>
  <c r="BH86" i="18"/>
  <c r="D85" i="18"/>
  <c r="AB81" i="21"/>
  <c r="BJ78" i="18"/>
  <c r="Y78" i="18"/>
  <c r="Y85" i="18"/>
  <c r="AU86" i="21"/>
  <c r="L81" i="21"/>
  <c r="AM82" i="18"/>
  <c r="AA83" i="21"/>
  <c r="M83" i="18"/>
  <c r="BI82" i="18"/>
  <c r="S80" i="21"/>
  <c r="F88" i="18"/>
  <c r="O78" i="18"/>
  <c r="AW87" i="18"/>
  <c r="BD87" i="18"/>
  <c r="T80" i="21"/>
  <c r="T89" i="21"/>
  <c r="BQ87" i="18"/>
  <c r="BD80" i="18"/>
  <c r="BI89" i="21"/>
  <c r="BA89" i="21"/>
  <c r="Z89" i="21"/>
  <c r="BB80" i="18"/>
  <c r="AH86" i="18"/>
  <c r="BC90" i="18"/>
  <c r="K87" i="18"/>
  <c r="AO86" i="18"/>
  <c r="AA82" i="21"/>
  <c r="BQ90" i="21"/>
  <c r="K80" i="21"/>
  <c r="AU89" i="21"/>
  <c r="R84" i="21"/>
  <c r="AU85" i="18"/>
  <c r="BK89" i="18"/>
  <c r="AG83" i="21"/>
  <c r="AH85" i="18"/>
  <c r="AI80" i="18"/>
  <c r="T86" i="18"/>
  <c r="BJ78" i="21"/>
  <c r="BI84" i="18"/>
  <c r="G84" i="18"/>
  <c r="AW89" i="18"/>
  <c r="BR86" i="18"/>
  <c r="BK87" i="18"/>
  <c r="BB83" i="21"/>
  <c r="S87" i="18"/>
  <c r="BA87" i="18"/>
  <c r="BP78" i="18"/>
  <c r="S86" i="18"/>
  <c r="BI83" i="18"/>
  <c r="AV88" i="21"/>
  <c r="AU84" i="21"/>
  <c r="BQ89" i="21"/>
  <c r="AN81" i="18"/>
  <c r="AN87" i="18"/>
  <c r="L87" i="18"/>
  <c r="AN85" i="18"/>
  <c r="M85" i="18"/>
  <c r="AF85" i="21"/>
  <c r="BD81" i="18"/>
  <c r="D84" i="21"/>
  <c r="BO80" i="21"/>
  <c r="T89" i="18"/>
  <c r="AG89" i="18"/>
  <c r="AI86" i="21"/>
  <c r="AI81" i="21"/>
  <c r="R78" i="18"/>
  <c r="BO81" i="21"/>
  <c r="BK84" i="21"/>
  <c r="BJ81" i="21"/>
  <c r="BH81" i="21"/>
  <c r="BA84" i="18"/>
  <c r="AI84" i="18"/>
  <c r="AF84" i="18"/>
  <c r="AH89" i="18"/>
  <c r="AF79" i="21"/>
  <c r="E87" i="18"/>
  <c r="BB78" i="18"/>
  <c r="AA81" i="18"/>
  <c r="BS78" i="21"/>
  <c r="BH88" i="21"/>
  <c r="BR81" i="18"/>
  <c r="BH78" i="18"/>
  <c r="D78" i="18"/>
  <c r="AI87" i="21"/>
  <c r="BB88" i="21"/>
  <c r="S80" i="18"/>
  <c r="D88" i="21"/>
  <c r="D86" i="18"/>
  <c r="AB90" i="18"/>
  <c r="AF79" i="18"/>
  <c r="BB81" i="21"/>
  <c r="Y81" i="21"/>
  <c r="AP86" i="21"/>
  <c r="M83" i="21"/>
  <c r="E78" i="18"/>
  <c r="M86" i="18"/>
  <c r="AO78" i="21"/>
  <c r="AV89" i="18"/>
  <c r="BB83" i="18"/>
  <c r="AB79" i="21"/>
  <c r="F84" i="18"/>
  <c r="AG87" i="21"/>
  <c r="AO89" i="18"/>
  <c r="BO85" i="18"/>
  <c r="BQ89" i="18"/>
  <c r="AO79" i="18"/>
  <c r="AO84" i="18"/>
  <c r="Y86" i="18"/>
  <c r="G79" i="18"/>
  <c r="AU88" i="18"/>
  <c r="AA84" i="18"/>
  <c r="Z88" i="18"/>
  <c r="AA80" i="18"/>
  <c r="AF78" i="21"/>
  <c r="BI89" i="18"/>
  <c r="Y89" i="21"/>
  <c r="BO87" i="21"/>
  <c r="AT80" i="18"/>
  <c r="BE78" i="18"/>
  <c r="BB84" i="18"/>
  <c r="T79" i="21"/>
  <c r="G86" i="21"/>
  <c r="Y79" i="21"/>
  <c r="AH89" i="21"/>
  <c r="U83" i="18"/>
  <c r="AP90" i="21"/>
  <c r="AH88" i="18"/>
  <c r="AF78" i="18"/>
  <c r="BL78" i="21"/>
  <c r="BP79" i="21"/>
  <c r="Y81" i="18"/>
  <c r="K88" i="21"/>
  <c r="AF90" i="18"/>
  <c r="BP85" i="21"/>
  <c r="BA86" i="18"/>
  <c r="BR86" i="21"/>
  <c r="AV82" i="21"/>
  <c r="AN86" i="21"/>
  <c r="BR79" i="18"/>
  <c r="AV82" i="18"/>
  <c r="K85" i="21"/>
  <c r="AN89" i="18"/>
  <c r="BQ79" i="18"/>
  <c r="BB89" i="21"/>
  <c r="AW86" i="21"/>
  <c r="S85" i="21"/>
  <c r="AB82" i="18"/>
  <c r="AF88" i="21"/>
  <c r="Z78" i="18"/>
  <c r="BK79" i="18"/>
  <c r="BR80" i="18"/>
  <c r="E80" i="21"/>
  <c r="AN83" i="21"/>
  <c r="BP78" i="21"/>
  <c r="AB86" i="18"/>
  <c r="AM83" i="18"/>
  <c r="AV83" i="21"/>
  <c r="G80" i="21"/>
  <c r="AA89" i="18"/>
  <c r="AU82" i="18"/>
  <c r="V78" i="18"/>
  <c r="BC88" i="21"/>
  <c r="AA86" i="18"/>
  <c r="K89" i="18"/>
  <c r="S83" i="21"/>
  <c r="BK90" i="18"/>
  <c r="U89" i="18"/>
  <c r="N90" i="18"/>
  <c r="N81" i="18"/>
  <c r="BD83" i="18"/>
  <c r="T87" i="21"/>
  <c r="BK84" i="18"/>
  <c r="AH84" i="21"/>
  <c r="K81" i="18"/>
  <c r="BI87" i="18"/>
  <c r="AO78" i="18"/>
  <c r="R87" i="21"/>
  <c r="BC89" i="21"/>
  <c r="AM80" i="21"/>
  <c r="Y87" i="21"/>
  <c r="U89" i="21"/>
  <c r="AI89" i="21"/>
  <c r="AT84" i="18"/>
  <c r="Z86" i="21"/>
  <c r="BI81" i="18"/>
  <c r="BI84" i="21"/>
  <c r="AB83" i="18"/>
  <c r="AM86" i="21"/>
  <c r="BR83" i="21"/>
  <c r="AI78" i="21"/>
  <c r="U90" i="21"/>
  <c r="BA88" i="21"/>
  <c r="BC81" i="21"/>
  <c r="O78" i="21"/>
  <c r="BR87" i="21"/>
  <c r="S87" i="21"/>
  <c r="AH84" i="18"/>
  <c r="BJ88" i="21"/>
  <c r="BJ89" i="18"/>
  <c r="BO86" i="21"/>
  <c r="AV86" i="21"/>
  <c r="BD85" i="21"/>
  <c r="K84" i="18"/>
  <c r="BB85" i="21"/>
  <c r="E79" i="21"/>
  <c r="BH87" i="21"/>
  <c r="AO83" i="21"/>
  <c r="AH85" i="21"/>
  <c r="S83" i="18"/>
  <c r="F78" i="21"/>
  <c r="AG80" i="18"/>
  <c r="BH79" i="21"/>
  <c r="D84" i="18"/>
  <c r="BP88" i="21"/>
  <c r="BH82" i="21"/>
  <c r="S82" i="18"/>
  <c r="AA89" i="21"/>
  <c r="D89" i="18"/>
  <c r="BS78" i="18"/>
  <c r="BK88" i="18"/>
  <c r="E79" i="18"/>
  <c r="BH90" i="18"/>
  <c r="BH80" i="21"/>
  <c r="AM84" i="18"/>
  <c r="K84" i="21"/>
  <c r="AP79" i="21"/>
  <c r="AG86" i="18"/>
  <c r="N83" i="18"/>
  <c r="G87" i="18"/>
  <c r="AW80" i="18"/>
  <c r="AG85" i="18"/>
  <c r="N82" i="21"/>
  <c r="AG82" i="21"/>
  <c r="AH79" i="21"/>
  <c r="AT79" i="18"/>
  <c r="Z87" i="21"/>
  <c r="BD79" i="21"/>
  <c r="S89" i="18"/>
  <c r="BP89" i="21"/>
  <c r="U86" i="18"/>
  <c r="N87" i="21"/>
  <c r="BD90" i="21"/>
  <c r="AO80" i="18"/>
  <c r="BC83" i="18"/>
  <c r="BA87" i="21"/>
  <c r="Z80" i="21"/>
  <c r="BI87" i="21"/>
  <c r="AH82" i="18"/>
  <c r="M88" i="21"/>
  <c r="G85" i="18"/>
  <c r="BK82" i="21"/>
  <c r="AN88" i="21"/>
  <c r="G81" i="21"/>
  <c r="U79" i="21"/>
  <c r="E86" i="21"/>
  <c r="K90" i="21"/>
  <c r="AT90" i="18"/>
  <c r="AO79" i="21"/>
  <c r="D85" i="21"/>
  <c r="BK86" i="21"/>
  <c r="BJ80" i="18"/>
  <c r="AB88" i="21"/>
  <c r="AP86" i="18"/>
  <c r="BB87" i="21"/>
  <c r="E88" i="21"/>
  <c r="AI85" i="18"/>
  <c r="D78" i="21"/>
  <c r="BR79" i="21"/>
  <c r="E85" i="18"/>
  <c r="N84" i="21"/>
  <c r="L80" i="18"/>
  <c r="K89" i="21"/>
  <c r="G88" i="18"/>
  <c r="R85" i="18"/>
  <c r="M79" i="18"/>
  <c r="AU80" i="18"/>
  <c r="AI85" i="21"/>
  <c r="BR81" i="21"/>
  <c r="D79" i="21"/>
  <c r="R83" i="18"/>
  <c r="BJ79" i="18"/>
  <c r="U84" i="21"/>
  <c r="BJ82" i="18"/>
  <c r="BC90" i="21"/>
  <c r="AX78" i="18"/>
  <c r="BI82" i="21"/>
  <c r="H78" i="21"/>
  <c r="AW83" i="21"/>
  <c r="AT85" i="21"/>
  <c r="AT88" i="18"/>
  <c r="K83" i="21"/>
  <c r="Y84" i="18"/>
  <c r="T87" i="18"/>
  <c r="BJ83" i="18"/>
  <c r="AO82" i="18"/>
  <c r="AW90" i="21"/>
  <c r="E87" i="21"/>
  <c r="AW85" i="21"/>
  <c r="AP82" i="18"/>
  <c r="T82" i="21"/>
  <c r="M87" i="21"/>
  <c r="M78" i="21"/>
  <c r="Y85" i="21"/>
  <c r="AM90" i="18"/>
  <c r="G85" i="21"/>
  <c r="AA79" i="21"/>
  <c r="BP84" i="18"/>
  <c r="F78" i="18"/>
  <c r="F81" i="21"/>
  <c r="BD89" i="21"/>
  <c r="AG81" i="21"/>
  <c r="R89" i="18"/>
  <c r="BD83" i="21"/>
  <c r="AG89" i="21"/>
  <c r="Z83" i="18"/>
  <c r="T90" i="18"/>
  <c r="AT81" i="21"/>
  <c r="K86" i="21"/>
  <c r="N88" i="18"/>
  <c r="BP87" i="18"/>
  <c r="N80" i="21"/>
  <c r="BD87" i="21"/>
  <c r="AM89" i="18"/>
  <c r="AU83" i="18"/>
  <c r="AV89" i="21"/>
  <c r="L82" i="18"/>
  <c r="U84" i="18"/>
  <c r="AM83" i="21"/>
  <c r="AG82" i="18"/>
  <c r="AW87" i="21"/>
  <c r="AN82" i="21"/>
  <c r="AI89" i="18"/>
  <c r="U90" i="18"/>
  <c r="BP80" i="21"/>
  <c r="BR88" i="18"/>
  <c r="AH81" i="21"/>
  <c r="AP83" i="18"/>
  <c r="BQ86" i="21"/>
  <c r="BK85" i="21"/>
  <c r="BD82" i="18"/>
  <c r="AU87" i="18"/>
  <c r="BA89" i="18"/>
  <c r="F87" i="18"/>
  <c r="AF82" i="18"/>
  <c r="AM78" i="18"/>
  <c r="AH79" i="18"/>
  <c r="G79" i="21"/>
  <c r="AU85" i="21"/>
  <c r="AV78" i="21"/>
  <c r="AN89" i="21"/>
  <c r="AF83" i="21"/>
  <c r="AV79" i="21"/>
  <c r="F79" i="18"/>
  <c r="N84" i="18"/>
  <c r="AT87" i="21"/>
  <c r="H78" i="18"/>
  <c r="E84" i="18"/>
  <c r="Z88" i="21"/>
  <c r="N86" i="21"/>
  <c r="AG84" i="21"/>
  <c r="AF81" i="18"/>
  <c r="T81" i="18"/>
  <c r="Z84" i="18"/>
  <c r="BD79" i="18"/>
  <c r="Y78" i="21"/>
  <c r="BH83" i="21"/>
  <c r="BB85" i="18"/>
  <c r="D79" i="18"/>
  <c r="BC80" i="18"/>
  <c r="K82" i="21"/>
  <c r="E84" i="21"/>
  <c r="U80" i="21"/>
  <c r="BD78" i="18"/>
  <c r="T81" i="21"/>
  <c r="T83" i="18"/>
  <c r="AN84" i="21"/>
  <c r="AF86" i="21"/>
  <c r="D90" i="21"/>
  <c r="F80" i="18"/>
  <c r="BI86" i="18"/>
  <c r="R80" i="18"/>
  <c r="M88" i="18"/>
  <c r="D80" i="21"/>
  <c r="Z85" i="18"/>
  <c r="AP78" i="21"/>
  <c r="BH85" i="21"/>
  <c r="G83" i="18"/>
  <c r="BA85" i="18"/>
  <c r="Z85" i="21"/>
  <c r="BO90" i="18"/>
  <c r="BI83" i="21"/>
  <c r="AF81" i="21"/>
  <c r="Z83" i="21"/>
  <c r="AO83" i="18"/>
  <c r="M90" i="21"/>
  <c r="N86" i="18"/>
  <c r="E83" i="21"/>
  <c r="BQ90" i="18"/>
  <c r="AW85" i="18"/>
  <c r="BR84" i="18"/>
  <c r="BA85" i="21"/>
  <c r="BK85" i="18"/>
  <c r="Z81" i="21"/>
  <c r="BI80" i="18"/>
  <c r="BH78" i="21"/>
  <c r="AA84" i="21"/>
  <c r="K83" i="18"/>
  <c r="AW88" i="18"/>
  <c r="AI82" i="21"/>
  <c r="M89" i="18"/>
  <c r="AB79" i="18"/>
  <c r="BJ90" i="21"/>
  <c r="AB89" i="21"/>
  <c r="AT78" i="21"/>
  <c r="BQ84" i="21"/>
  <c r="E83" i="18"/>
  <c r="BO82" i="21"/>
  <c r="AU81" i="18"/>
  <c r="AT87" i="18"/>
  <c r="AM84" i="21"/>
  <c r="BP83" i="18"/>
  <c r="AO81" i="21"/>
  <c r="BA78" i="18"/>
  <c r="AT83" i="21"/>
  <c r="AP89" i="18"/>
  <c r="E89" i="21"/>
  <c r="AB82" i="21"/>
  <c r="G88" i="21"/>
  <c r="F89" i="21"/>
  <c r="AA78" i="21"/>
  <c r="BR89" i="18"/>
  <c r="Y79" i="18"/>
  <c r="AN88" i="18"/>
  <c r="AA86" i="21"/>
  <c r="AH87" i="21"/>
  <c r="Y88" i="21"/>
  <c r="BR90" i="18"/>
  <c r="D81" i="21"/>
  <c r="F88" i="21"/>
  <c r="BJ86" i="18"/>
  <c r="BH89" i="18"/>
  <c r="BH82" i="18"/>
  <c r="BB82" i="21"/>
  <c r="Y82" i="21"/>
  <c r="AM81" i="21"/>
  <c r="AN84" i="18"/>
  <c r="BP85" i="18"/>
  <c r="U87" i="18"/>
  <c r="E85" i="21"/>
  <c r="BR87" i="18"/>
  <c r="AG81" i="18"/>
  <c r="Z81" i="18"/>
  <c r="F82" i="18"/>
  <c r="AO88" i="21"/>
  <c r="S79" i="21"/>
  <c r="AT86" i="21"/>
  <c r="AI79" i="21"/>
  <c r="BC79" i="21"/>
  <c r="K78" i="18"/>
  <c r="BI79" i="21"/>
  <c r="AP87" i="18"/>
  <c r="U86" i="21"/>
  <c r="E82" i="18"/>
  <c r="BQ86" i="18"/>
  <c r="AJ78" i="21"/>
  <c r="AB89" i="18"/>
  <c r="D82" i="21"/>
  <c r="BD81" i="21"/>
  <c r="AW89" i="21"/>
  <c r="M86" i="21"/>
  <c r="M89" i="21"/>
  <c r="BQ79" i="21"/>
  <c r="AB87" i="18"/>
  <c r="BP81" i="21"/>
  <c r="AI78" i="18"/>
  <c r="AV79" i="18"/>
  <c r="BK81" i="21"/>
  <c r="BI78" i="21"/>
  <c r="M79" i="21"/>
  <c r="AF90" i="21"/>
  <c r="AO84" i="21"/>
  <c r="AN80" i="21"/>
  <c r="BI79" i="18"/>
  <c r="N78" i="18"/>
  <c r="AW79" i="18"/>
  <c r="AV83" i="18"/>
  <c r="D86" i="21"/>
  <c r="BO88" i="21"/>
  <c r="BC88" i="18"/>
  <c r="V78" i="21"/>
  <c r="AG80" i="21"/>
  <c r="BA78" i="21"/>
  <c r="L89" i="18"/>
  <c r="AV80" i="18"/>
  <c r="BO78" i="21"/>
  <c r="T84" i="18"/>
  <c r="BC83" i="21"/>
  <c r="BO85" i="21"/>
  <c r="BR82" i="18"/>
  <c r="L87" i="21"/>
  <c r="E89" i="18"/>
  <c r="BK80" i="18"/>
  <c r="M80" i="21"/>
  <c r="BA81" i="21"/>
  <c r="T82" i="18"/>
  <c r="BI85" i="21"/>
  <c r="AF87" i="21"/>
  <c r="BC84" i="21"/>
  <c r="AW78" i="21"/>
  <c r="BP86" i="21"/>
  <c r="M82" i="18"/>
  <c r="AF87" i="18"/>
  <c r="BE78" i="21"/>
  <c r="BK79" i="21"/>
  <c r="AP80" i="18"/>
  <c r="AM87" i="18"/>
  <c r="K85" i="18"/>
  <c r="G78" i="18"/>
  <c r="AG88" i="21"/>
  <c r="AF82" i="21"/>
  <c r="F81" i="18"/>
  <c r="BQ80" i="21"/>
  <c r="BP89" i="18"/>
  <c r="AP88" i="18"/>
  <c r="AO87" i="18"/>
  <c r="Y83" i="18"/>
  <c r="Z79" i="21"/>
  <c r="D83" i="18"/>
  <c r="AU79" i="18"/>
  <c r="AW88" i="21"/>
  <c r="BJ87" i="21"/>
  <c r="R78" i="21"/>
  <c r="BK82" i="18"/>
  <c r="N79" i="21"/>
  <c r="AU86" i="18"/>
  <c r="AO87" i="21"/>
  <c r="L85" i="18"/>
  <c r="AO89" i="21"/>
  <c r="BO82" i="18"/>
  <c r="AH78" i="21"/>
  <c r="BB79" i="18"/>
  <c r="N82" i="18"/>
  <c r="BR88" i="21"/>
  <c r="AI83" i="21"/>
  <c r="AN78" i="18"/>
  <c r="L83" i="18"/>
  <c r="F83" i="21"/>
  <c r="BO80" i="18"/>
  <c r="R81" i="21"/>
  <c r="K90" i="18"/>
  <c r="T88" i="21"/>
  <c r="AT85" i="18"/>
  <c r="BO87" i="18"/>
  <c r="AP90" i="18"/>
  <c r="BQ80" i="18"/>
  <c r="AI79" i="18"/>
  <c r="F90" i="18"/>
  <c r="AI81" i="18"/>
  <c r="AP85" i="18"/>
  <c r="U88" i="21"/>
  <c r="BR78" i="18"/>
  <c r="E86" i="18"/>
  <c r="BC86" i="21"/>
  <c r="BC85" i="18"/>
  <c r="BO79" i="18"/>
  <c r="AT80" i="21"/>
  <c r="BP86" i="18"/>
  <c r="BD88" i="18"/>
  <c r="G87" i="21"/>
  <c r="AF80" i="21"/>
  <c r="AM88" i="21"/>
  <c r="AO82" i="21"/>
  <c r="BD84" i="21"/>
  <c r="AW81" i="21"/>
  <c r="AM88" i="18"/>
  <c r="AF85" i="18"/>
  <c r="F80" i="21"/>
  <c r="AI88" i="21"/>
  <c r="AC78" i="18"/>
  <c r="AN79" i="21"/>
  <c r="AI83" i="18"/>
  <c r="AB85" i="18"/>
  <c r="AA88" i="18"/>
  <c r="Y88" i="18"/>
  <c r="D81" i="18"/>
  <c r="T88" i="18"/>
  <c r="R84" i="18"/>
  <c r="BJ87" i="18"/>
  <c r="L78" i="18"/>
  <c r="D87" i="18"/>
  <c r="BR85" i="21"/>
  <c r="AB83" i="21"/>
  <c r="AB90" i="21"/>
  <c r="S79" i="18"/>
  <c r="BK87" i="21"/>
  <c r="G80" i="18"/>
  <c r="BO81" i="18"/>
  <c r="BO83" i="21"/>
  <c r="BB82" i="18"/>
  <c r="Y80" i="18"/>
  <c r="BD86" i="21"/>
  <c r="L86" i="21"/>
  <c r="BJ80" i="21"/>
  <c r="Y90" i="18"/>
  <c r="R86" i="18"/>
  <c r="AI90" i="18"/>
  <c r="BC82" i="18"/>
  <c r="BK83" i="18"/>
  <c r="U82" i="21"/>
  <c r="AF88" i="18"/>
  <c r="M84" i="21"/>
  <c r="BO84" i="18"/>
  <c r="BH89" i="21"/>
  <c r="BJ82" i="21"/>
  <c r="AV88" i="18"/>
  <c r="BC86" i="18"/>
  <c r="BJ88" i="18"/>
  <c r="BC89" i="18"/>
  <c r="BJ81" i="18"/>
  <c r="BK89" i="21"/>
  <c r="AP78" i="18"/>
  <c r="BB88" i="18"/>
  <c r="AF83" i="18"/>
  <c r="AP88" i="21"/>
  <c r="BB78" i="21"/>
  <c r="BJ89" i="21"/>
  <c r="BC79" i="18"/>
  <c r="AH78" i="18"/>
  <c r="AA90" i="18"/>
  <c r="U78" i="18"/>
  <c r="BK78" i="18"/>
  <c r="F83" i="18"/>
  <c r="R86" i="21"/>
  <c r="R88" i="18"/>
  <c r="BH87" i="18"/>
  <c r="BD84" i="18"/>
  <c r="AG78" i="21"/>
  <c r="AU81" i="21"/>
  <c r="AH81" i="18"/>
  <c r="F89" i="18"/>
  <c r="M84" i="18"/>
  <c r="BA83" i="18"/>
  <c r="L80" i="21"/>
  <c r="AU89" i="18"/>
  <c r="K79" i="21"/>
  <c r="Y84" i="21"/>
  <c r="D89" i="21"/>
  <c r="AQ78" i="18"/>
  <c r="E81" i="21"/>
  <c r="S78" i="21"/>
  <c r="F84" i="21"/>
  <c r="AT89" i="21"/>
  <c r="BO83" i="18"/>
  <c r="AV78" i="18"/>
  <c r="Y82" i="18"/>
  <c r="R79" i="18"/>
  <c r="AT90" i="21"/>
  <c r="AT89" i="18"/>
  <c r="AH83" i="21"/>
  <c r="AF89" i="21"/>
  <c r="BQ84" i="18"/>
  <c r="BJ85" i="18"/>
  <c r="AB86" i="21"/>
  <c r="BC78" i="21"/>
  <c r="AH83" i="18"/>
  <c r="T85" i="21"/>
  <c r="G82" i="21"/>
  <c r="T78" i="18"/>
  <c r="S88" i="21"/>
  <c r="R89" i="21"/>
  <c r="M81" i="18"/>
  <c r="AW83" i="18"/>
  <c r="AI80" i="21"/>
  <c r="BH90" i="21"/>
  <c r="AT82" i="18"/>
  <c r="K79" i="18"/>
  <c r="BO90" i="21"/>
  <c r="U85" i="18"/>
  <c r="N79" i="18"/>
  <c r="AH80" i="21"/>
  <c r="G90" i="21"/>
  <c r="BP84" i="21"/>
  <c r="AB80" i="21"/>
  <c r="AG78" i="18"/>
  <c r="BR83" i="18"/>
  <c r="BO89" i="18"/>
  <c r="AV87" i="18"/>
  <c r="T80" i="18"/>
  <c r="N89" i="18"/>
  <c r="AA79" i="18"/>
  <c r="BJ85" i="21"/>
  <c r="BR89" i="21"/>
  <c r="AA87" i="21"/>
  <c r="AA87" i="18"/>
  <c r="S81" i="18"/>
  <c r="BR80" i="21"/>
  <c r="AW86" i="18"/>
  <c r="AH80" i="18"/>
  <c r="G89" i="18"/>
  <c r="BI81" i="21"/>
  <c r="R81" i="18"/>
  <c r="K88" i="18"/>
  <c r="BK88" i="21"/>
  <c r="AP83" i="21"/>
  <c r="BQ81" i="18"/>
  <c r="F90" i="21"/>
  <c r="AG79" i="21"/>
  <c r="AP89" i="21"/>
  <c r="AW84" i="21"/>
  <c r="R90" i="18"/>
  <c r="BH80" i="18"/>
  <c r="U87" i="21"/>
  <c r="N89" i="21"/>
  <c r="AN83" i="18"/>
  <c r="T79" i="18"/>
  <c r="Z87" i="18"/>
  <c r="BC81" i="18"/>
  <c r="BQ82" i="21"/>
  <c r="AI87" i="18"/>
  <c r="Z80" i="18"/>
  <c r="BD82" i="21"/>
  <c r="Y90" i="21"/>
  <c r="D82" i="18"/>
  <c r="U79" i="18"/>
  <c r="BI78" i="18"/>
  <c r="Z82" i="21"/>
  <c r="AN87" i="21"/>
  <c r="AP79" i="18"/>
  <c r="BC78" i="18"/>
  <c r="D87" i="21"/>
  <c r="AM90" i="21"/>
  <c r="BA79" i="18"/>
  <c r="BQ88" i="18"/>
  <c r="L79" i="18"/>
  <c r="BB80" i="21"/>
  <c r="AW79" i="21"/>
  <c r="AW84" i="18"/>
  <c r="BA79" i="21"/>
  <c r="BB86" i="18"/>
  <c r="Z79" i="18"/>
  <c r="AH90" i="21"/>
  <c r="AM85" i="21"/>
  <c r="BP82" i="18"/>
  <c r="T83" i="21"/>
  <c r="BK83" i="21"/>
  <c r="G84" i="21"/>
  <c r="AG79" i="18"/>
  <c r="AH90" i="18"/>
  <c r="AW82" i="21"/>
  <c r="M90" i="18"/>
  <c r="BQ87" i="21"/>
  <c r="N80" i="18"/>
  <c r="M80" i="18"/>
  <c r="Y83" i="21"/>
  <c r="AA83" i="18"/>
  <c r="AN79" i="18"/>
  <c r="BJ79" i="21"/>
  <c r="AB87" i="21"/>
  <c r="BL78" i="18"/>
  <c r="T90" i="21"/>
  <c r="U81" i="21"/>
  <c r="AM82" i="21"/>
  <c r="AA85" i="21"/>
  <c r="BH79" i="18"/>
  <c r="AU84" i="18"/>
  <c r="K87" i="21"/>
  <c r="AN82" i="18"/>
  <c r="L89" i="21"/>
  <c r="BJ90" i="18"/>
  <c r="AG88" i="18"/>
  <c r="AB84" i="21"/>
  <c r="F85" i="21"/>
  <c r="AF80" i="18"/>
  <c r="AB78" i="18"/>
  <c r="Z82" i="18"/>
  <c r="S84" i="18"/>
  <c r="Y80" i="21"/>
  <c r="BH81" i="18"/>
  <c r="AA78" i="18"/>
  <c r="AP81" i="18"/>
  <c r="N85" i="21"/>
  <c r="BP87" i="21"/>
  <c r="BJ84" i="18"/>
  <c r="BD85" i="18"/>
  <c r="S81" i="21"/>
  <c r="AT88" i="21"/>
  <c r="BB79" i="21"/>
  <c r="AP81" i="21"/>
  <c r="T85" i="18"/>
  <c r="BO79" i="21"/>
  <c r="BO78" i="18"/>
  <c r="N90" i="21"/>
  <c r="BK90" i="21"/>
  <c r="BK81" i="18"/>
  <c r="AX78" i="21"/>
  <c r="BR82" i="21"/>
  <c r="Z78" i="21"/>
  <c r="AW81" i="18"/>
  <c r="AU79" i="21"/>
  <c r="AT82" i="21"/>
  <c r="BA80" i="21"/>
  <c r="N85" i="18"/>
  <c r="BA80" i="18"/>
  <c r="AA82" i="18"/>
  <c r="G90" i="18"/>
  <c r="L78" i="21"/>
  <c r="BR78" i="21"/>
  <c r="M82" i="21"/>
  <c r="BK78" i="21"/>
  <c r="AP85" i="21"/>
  <c r="BC85" i="21"/>
  <c r="G83" i="21"/>
  <c r="E88" i="18"/>
  <c r="AV84" i="18"/>
  <c r="BK86" i="18"/>
  <c r="BR85" i="18"/>
  <c r="R88" i="21"/>
  <c r="M87" i="18"/>
  <c r="BQ85" i="18"/>
  <c r="AU83" i="21"/>
  <c r="S88" i="18"/>
  <c r="BK80" i="21"/>
  <c r="BB86" i="21"/>
  <c r="AF89" i="18"/>
  <c r="L79" i="21"/>
  <c r="S84" i="21"/>
  <c r="AG86" i="21"/>
  <c r="T78" i="21"/>
  <c r="BD86" i="18"/>
  <c r="N88" i="21"/>
  <c r="AV87" i="21"/>
  <c r="S78" i="18"/>
  <c r="AM86" i="18"/>
  <c r="AH87" i="18"/>
  <c r="AC78" i="21"/>
  <c r="M78" i="18"/>
  <c r="L83" i="21"/>
  <c r="L85" i="21"/>
  <c r="AB84" i="18"/>
  <c r="AT83" i="18"/>
  <c r="AF84" i="21"/>
  <c r="BB89" i="18"/>
  <c r="BQ81" i="21"/>
  <c r="AM81" i="18"/>
  <c r="AO80" i="21"/>
  <c r="AV85" i="21"/>
  <c r="K78" i="21"/>
  <c r="BB87" i="18"/>
  <c r="N78" i="21"/>
  <c r="M85" i="21"/>
  <c r="BA90" i="21"/>
  <c r="R85" i="21"/>
  <c r="S86" i="21"/>
  <c r="AH88" i="21"/>
  <c r="AY78" i="35"/>
  <c r="BN78" i="35"/>
  <c r="BE78" i="35"/>
  <c r="BK78" i="35"/>
  <c r="BB78" i="35"/>
  <c r="BS11" i="6"/>
  <c r="BS12" i="6"/>
  <c r="BS10" i="6"/>
  <c r="BS9" i="6"/>
  <c r="BS16" i="6"/>
  <c r="BS15" i="6"/>
  <c r="BS8" i="6"/>
  <c r="BS7" i="6"/>
  <c r="BS6" i="6"/>
  <c r="BS14" i="6"/>
  <c r="BS5" i="6"/>
  <c r="BS13" i="6"/>
  <c r="BS28" i="6"/>
  <c r="BS43" i="6"/>
  <c r="BS51" i="6"/>
  <c r="BS59" i="6"/>
  <c r="BS67" i="6"/>
  <c r="BS75" i="6"/>
  <c r="BS76" i="6"/>
  <c r="BS19" i="6"/>
  <c r="BS35" i="6"/>
  <c r="BS50" i="6"/>
  <c r="BS27" i="6"/>
  <c r="BS18" i="6"/>
  <c r="BS49" i="6"/>
  <c r="BS24" i="6"/>
  <c r="BS32" i="6"/>
  <c r="BS40" i="6"/>
  <c r="BS48" i="6"/>
  <c r="BS56" i="6"/>
  <c r="BS64" i="6"/>
  <c r="BS72" i="6"/>
  <c r="BS44" i="6"/>
  <c r="BS17" i="6"/>
  <c r="BS25" i="6"/>
  <c r="BS57" i="6"/>
  <c r="BS65" i="6"/>
  <c r="BS23" i="6"/>
  <c r="BS31" i="6"/>
  <c r="BS39" i="6"/>
  <c r="BS47" i="6"/>
  <c r="BS55" i="6"/>
  <c r="BS63" i="6"/>
  <c r="BS71" i="6"/>
  <c r="BS68" i="6"/>
  <c r="BS33" i="6"/>
  <c r="BS34" i="6"/>
  <c r="BS58" i="6"/>
  <c r="BS66" i="6"/>
  <c r="BS74" i="6"/>
  <c r="BS22" i="6"/>
  <c r="BS30" i="6"/>
  <c r="BS38" i="6"/>
  <c r="BS46" i="6"/>
  <c r="BS54" i="6"/>
  <c r="BS62" i="6"/>
  <c r="BS70" i="6"/>
  <c r="BS36" i="6"/>
  <c r="BS60" i="6"/>
  <c r="BS26" i="6"/>
  <c r="BS42" i="6"/>
  <c r="BS41" i="6"/>
  <c r="BS20" i="6"/>
  <c r="BS52" i="6"/>
  <c r="BS73" i="6"/>
  <c r="BS21" i="6"/>
  <c r="BS29" i="6"/>
  <c r="BS37" i="6"/>
  <c r="BS45" i="6"/>
  <c r="BS53" i="6"/>
  <c r="BS61" i="6"/>
  <c r="BS69" i="6"/>
  <c r="BS77" i="6"/>
  <c r="D72" i="4" l="1"/>
  <c r="D69" i="4"/>
  <c r="D65" i="4"/>
  <c r="D95" i="4"/>
  <c r="AS95" i="4" s="1"/>
  <c r="D92" i="4"/>
  <c r="AS92" i="4" s="1"/>
  <c r="D75" i="4"/>
  <c r="D62" i="4"/>
  <c r="D55" i="4"/>
  <c r="D70" i="4"/>
  <c r="D64" i="4"/>
  <c r="D53" i="4"/>
  <c r="D57" i="4"/>
  <c r="D98" i="4"/>
  <c r="AS98" i="4" s="1"/>
  <c r="D84" i="4"/>
  <c r="AS84" i="4" s="1"/>
  <c r="D67" i="4"/>
  <c r="D46" i="4"/>
  <c r="D40" i="4"/>
  <c r="D32" i="4"/>
  <c r="D50" i="4"/>
  <c r="D56" i="4"/>
  <c r="D87" i="4"/>
  <c r="AS87" i="4" s="1"/>
  <c r="D49" i="4"/>
  <c r="D90" i="4"/>
  <c r="AS90" i="4" s="1"/>
  <c r="D52" i="4"/>
  <c r="D59" i="4"/>
  <c r="D103" i="4"/>
  <c r="AS103" i="4" s="1"/>
  <c r="D41" i="4"/>
  <c r="D33" i="4"/>
  <c r="D80" i="4"/>
  <c r="D48" i="4"/>
  <c r="D63" i="4"/>
  <c r="D101" i="4"/>
  <c r="AS101" i="4" s="1"/>
  <c r="D82" i="4"/>
  <c r="AS82" i="4" s="1"/>
  <c r="D44" i="4"/>
  <c r="D51" i="4"/>
  <c r="D102" i="4"/>
  <c r="AS102" i="4" s="1"/>
  <c r="D34" i="4"/>
  <c r="D35" i="4"/>
  <c r="D60" i="4"/>
  <c r="D104" i="4"/>
  <c r="AS104" i="4" s="1"/>
  <c r="D100" i="4"/>
  <c r="AS100" i="4" s="1"/>
  <c r="D97" i="4"/>
  <c r="AS97" i="4" s="1"/>
  <c r="D93" i="4"/>
  <c r="AS93" i="4" s="1"/>
  <c r="D74" i="4"/>
  <c r="D71" i="4"/>
  <c r="D76" i="4"/>
  <c r="D94" i="4"/>
  <c r="AS94" i="4" s="1"/>
  <c r="D42" i="4"/>
  <c r="D68" i="4"/>
  <c r="D43" i="4"/>
  <c r="D73" i="4"/>
  <c r="D96" i="4"/>
  <c r="AS96" i="4" s="1"/>
  <c r="D79" i="4"/>
  <c r="D89" i="4"/>
  <c r="AS89" i="4" s="1"/>
  <c r="D85" i="4"/>
  <c r="AS85" i="4" s="1"/>
  <c r="D66" i="4"/>
  <c r="D99" i="4"/>
  <c r="AS99" i="4" s="1"/>
  <c r="D45" i="4"/>
  <c r="D86" i="4"/>
  <c r="AS86" i="4" s="1"/>
  <c r="D36" i="4"/>
  <c r="D77" i="4"/>
  <c r="D37" i="4"/>
  <c r="D83" i="4"/>
  <c r="AS83" i="4" s="1"/>
  <c r="D88" i="4"/>
  <c r="AS88" i="4" s="1"/>
  <c r="D47" i="4"/>
  <c r="D81" i="4"/>
  <c r="D61" i="4"/>
  <c r="D58" i="4"/>
  <c r="D91" i="4"/>
  <c r="AS91" i="4" s="1"/>
  <c r="D54" i="4"/>
  <c r="D78" i="4"/>
  <c r="D39" i="4"/>
  <c r="D38" i="4"/>
  <c r="BJ87" i="12" l="1"/>
  <c r="BJ82" i="12"/>
  <c r="AL12" i="13"/>
  <c r="AL7" i="13"/>
  <c r="BJ88" i="12"/>
  <c r="AN12" i="13"/>
  <c r="BJ78" i="12"/>
  <c r="BJ89" i="12"/>
  <c r="BJ84" i="12"/>
  <c r="AN8" i="13"/>
  <c r="AL14" i="13"/>
  <c r="AL9" i="13"/>
  <c r="AN14" i="13"/>
  <c r="BJ85" i="12"/>
  <c r="AN9" i="13"/>
  <c r="AL15" i="13"/>
  <c r="BJ80" i="12"/>
  <c r="AL10" i="13"/>
  <c r="AN15" i="13"/>
  <c r="AN10" i="13"/>
  <c r="AL16" i="13"/>
  <c r="F48" i="32" a="1"/>
  <c r="I38" i="32" a="1"/>
  <c r="H59" i="32" a="1"/>
  <c r="G97" i="32" a="1"/>
  <c r="G23" i="32" a="1"/>
  <c r="E35" i="32" a="1"/>
  <c r="E100" i="32" a="1"/>
  <c r="F62" i="32" a="1"/>
  <c r="H52" i="32" a="1"/>
  <c r="H46" i="32" a="1"/>
  <c r="D29" i="32" a="1"/>
  <c r="D99" i="32" a="1"/>
  <c r="I97" i="32" a="1"/>
  <c r="I92" i="32" a="1"/>
  <c r="H106" i="32" a="1"/>
  <c r="E49" i="32" a="1"/>
  <c r="D85" i="32" a="1"/>
  <c r="E50" i="32" a="1"/>
  <c r="I78" i="32" a="1"/>
  <c r="F108" i="32" a="1"/>
  <c r="F34" i="32" a="1"/>
  <c r="G76" i="32" a="1"/>
  <c r="G93" i="32" a="1"/>
  <c r="E94" i="32" a="1"/>
  <c r="I81" i="32" a="1"/>
  <c r="G28" i="32" a="1"/>
  <c r="F59" i="32" a="1"/>
  <c r="I36" i="32" a="1"/>
  <c r="D107" i="32" a="1"/>
  <c r="I85" i="32" a="1"/>
  <c r="G100" i="32" a="1"/>
  <c r="G78" i="32" a="1"/>
  <c r="D95" i="32" a="1"/>
  <c r="H102" i="32" a="1"/>
  <c r="G34" i="32" a="1"/>
  <c r="G61" i="32" a="1"/>
  <c r="E24" i="32" a="1"/>
  <c r="D33" i="32" a="1"/>
  <c r="H93" i="32" a="1"/>
  <c r="H108" i="32" a="1"/>
  <c r="F102" i="32" a="1"/>
  <c r="E95" i="32" a="1"/>
  <c r="D28" i="32" a="1"/>
  <c r="E45" i="32" a="1"/>
  <c r="D48" i="32" a="1"/>
  <c r="H25" i="32" a="1"/>
  <c r="I93" i="32" a="1"/>
  <c r="F98" i="32" a="1"/>
  <c r="H43" i="32" a="1"/>
  <c r="E84" i="32" a="1"/>
  <c r="G89" i="32" a="1"/>
  <c r="G69" i="32" a="1"/>
  <c r="G85" i="32" a="1"/>
  <c r="E58" i="32" a="1"/>
  <c r="D45" i="32" a="1"/>
  <c r="G60" i="32" a="1"/>
  <c r="I24" i="32" a="1"/>
  <c r="D44" i="32" a="1"/>
  <c r="H53" i="32" a="1"/>
  <c r="H75" i="32" a="1"/>
  <c r="D23" i="32" a="1"/>
  <c r="F36" i="32" a="1"/>
  <c r="I91" i="32" a="1"/>
  <c r="I84" i="32" a="1"/>
  <c r="I109" i="32" a="1"/>
  <c r="I67" i="32" a="1"/>
  <c r="G32" i="32" a="1"/>
  <c r="F104" i="32" a="1"/>
  <c r="H55" i="32" a="1"/>
  <c r="G98" i="32" a="1"/>
  <c r="E36" i="32" a="1"/>
  <c r="D41" i="32" a="1"/>
  <c r="D32" i="32" a="1"/>
  <c r="H103" i="32" a="1"/>
  <c r="D72" i="32" a="1"/>
  <c r="D38" i="32" a="1"/>
  <c r="G94" i="32" a="1"/>
  <c r="E87" i="32" a="1"/>
  <c r="D53" i="32" a="1"/>
  <c r="D73" i="32" a="1"/>
  <c r="E82" i="32" a="1"/>
  <c r="I31" i="32" a="1"/>
  <c r="H78" i="32" a="1"/>
  <c r="E40" i="32" a="1"/>
  <c r="E55" i="32" a="1"/>
  <c r="D64" i="32" a="1"/>
  <c r="I69" i="32" a="1"/>
  <c r="G37" i="32" a="1"/>
  <c r="F84" i="32" a="1"/>
  <c r="E27" i="32" a="1"/>
  <c r="D74" i="32" a="1"/>
  <c r="I105" i="32" a="1"/>
  <c r="G63" i="32" a="1"/>
  <c r="F61" i="32" a="1"/>
  <c r="F94" i="32" a="1"/>
  <c r="F31" i="32" a="1"/>
  <c r="F85" i="32" a="1"/>
  <c r="I27" i="32" a="1"/>
  <c r="E74" i="32" a="1"/>
  <c r="G26" i="32" a="1"/>
  <c r="I108" i="32" a="1"/>
  <c r="F70" i="32" a="1"/>
  <c r="H45" i="32" a="1"/>
  <c r="E99" i="32" a="1"/>
  <c r="H40" i="32" a="1"/>
  <c r="I44" i="32" a="1"/>
  <c r="D79" i="32" a="1"/>
  <c r="F97" i="32" a="1"/>
  <c r="D102" i="32" a="1"/>
  <c r="F37" i="32" a="1"/>
  <c r="I101" i="32" a="1"/>
  <c r="F100" i="32" a="1"/>
  <c r="I53" i="32" a="1"/>
  <c r="H86" i="32" a="1"/>
  <c r="G81" i="32" a="1"/>
  <c r="D19" i="32" a="1"/>
  <c r="F32" i="32" a="1"/>
  <c r="H96" i="32" a="1"/>
  <c r="E52" i="32" a="1"/>
  <c r="G51" i="32" a="1"/>
  <c r="H99" i="32" a="1"/>
  <c r="I20" i="32" a="1"/>
  <c r="F99" i="32" a="1"/>
  <c r="I57" i="32" a="1"/>
  <c r="H21" i="32" a="1"/>
  <c r="D36" i="32" a="1"/>
  <c r="E71" i="32" a="1"/>
  <c r="I61" i="32" a="1"/>
  <c r="I49" i="32" a="1"/>
  <c r="H79" i="32" a="1"/>
  <c r="D88" i="32" a="1"/>
  <c r="E42" i="32" a="1"/>
  <c r="H47" i="32" a="1"/>
  <c r="H51" i="32" a="1"/>
  <c r="H49" i="32" a="1"/>
  <c r="D47" i="32" a="1"/>
  <c r="G108" i="32" a="1"/>
  <c r="G50" i="32" a="1"/>
  <c r="E96" i="32" a="1"/>
  <c r="I34" i="32" a="1"/>
  <c r="E79" i="32" a="1"/>
  <c r="E34" i="32" a="1"/>
  <c r="I51" i="32" a="1"/>
  <c r="I72" i="32" a="1"/>
  <c r="D80" i="32" a="1"/>
  <c r="H92" i="32" a="1"/>
  <c r="H35" i="32" a="1"/>
  <c r="D61" i="32" a="1"/>
  <c r="I76" i="32" a="1"/>
  <c r="H104" i="32" a="1"/>
  <c r="F25" i="32" a="1"/>
  <c r="E78" i="32" a="1"/>
  <c r="G22" i="32" a="1"/>
  <c r="G44" i="32" a="1"/>
  <c r="G19" i="32" a="1"/>
  <c r="H30" i="32" a="1"/>
  <c r="G73" i="32" a="1"/>
  <c r="H98" i="32" a="1"/>
  <c r="I52" i="32" a="1"/>
  <c r="F35" i="32" a="1"/>
  <c r="F89" i="32" a="1"/>
  <c r="H63" i="32" a="1"/>
  <c r="G36" i="32" a="1"/>
  <c r="G42" i="32" a="1"/>
  <c r="D109" i="32" a="1"/>
  <c r="D60" i="32" a="1"/>
  <c r="F67" i="32" a="1"/>
  <c r="F44" i="32" a="1"/>
  <c r="F71" i="32" a="1"/>
  <c r="E93" i="32" a="1"/>
  <c r="D86" i="32" a="1"/>
  <c r="F88" i="32" a="1"/>
  <c r="G24" i="32" a="1"/>
  <c r="F69" i="32" a="1"/>
  <c r="E69" i="32" a="1"/>
  <c r="D66" i="32" a="1"/>
  <c r="G71" i="32" a="1"/>
  <c r="D59" i="32" a="1"/>
  <c r="F42" i="32" a="1"/>
  <c r="G77" i="32" a="1"/>
  <c r="E80" i="32" a="1"/>
  <c r="G45" i="32" a="1"/>
  <c r="G30" i="32" a="1"/>
  <c r="I25" i="32" a="1"/>
  <c r="I89" i="32" a="1"/>
  <c r="H41" i="32" a="1"/>
  <c r="H26" i="32" a="1"/>
  <c r="D26" i="32" a="1"/>
  <c r="H64" i="32" a="1"/>
  <c r="G101" i="32" a="1"/>
  <c r="F49" i="32" a="1"/>
  <c r="D93" i="32" a="1"/>
  <c r="F92" i="32" a="1"/>
  <c r="I102" i="32" a="1"/>
  <c r="G56" i="32" a="1"/>
  <c r="I103" i="32" a="1"/>
  <c r="G52" i="32" a="1"/>
  <c r="H44" i="32" a="1"/>
  <c r="D25" i="32" a="1"/>
  <c r="H88" i="32" a="1"/>
  <c r="G38" i="32" a="1"/>
  <c r="H39" i="32" a="1"/>
  <c r="I75" i="32" a="1"/>
  <c r="H66" i="32" a="1"/>
  <c r="E68" i="32" a="1"/>
  <c r="H20" i="32" a="1"/>
  <c r="E32" i="32" a="1"/>
  <c r="I56" i="32" a="1"/>
  <c r="G55" i="32" a="1"/>
  <c r="I106" i="32" a="1"/>
  <c r="H83" i="32" a="1"/>
  <c r="H50" i="32" a="1"/>
  <c r="G21" i="32" a="1"/>
  <c r="F68" i="32" a="1"/>
  <c r="E64" i="32" a="1"/>
  <c r="E102" i="32" a="1"/>
  <c r="H72" i="32" a="1"/>
  <c r="H58" i="32" a="1"/>
  <c r="E47" i="32" a="1"/>
  <c r="D50" i="32" a="1"/>
  <c r="G68" i="32" a="1"/>
  <c r="D98" i="32" a="1"/>
  <c r="E41" i="32" a="1"/>
  <c r="I26" i="32" a="1"/>
  <c r="H38" i="32" a="1"/>
  <c r="G88" i="32" a="1"/>
  <c r="I95" i="32" a="1"/>
  <c r="G39" i="32" a="1"/>
  <c r="E106" i="32" a="1"/>
  <c r="I96" i="32" a="1"/>
  <c r="F106" i="32" a="1"/>
  <c r="F105" i="32" a="1"/>
  <c r="G91" i="32" a="1"/>
  <c r="E63" i="32" a="1"/>
  <c r="I94" i="32" a="1"/>
  <c r="F83" i="32" a="1"/>
  <c r="F55" i="32" a="1"/>
  <c r="F45" i="32" a="1"/>
  <c r="F28" i="32" a="1"/>
  <c r="E62" i="32" a="1"/>
  <c r="G48" i="32" a="1"/>
  <c r="D71" i="32" a="1"/>
  <c r="I62" i="32" a="1"/>
  <c r="D65" i="32" a="1"/>
  <c r="I29" i="32" a="1"/>
  <c r="H90" i="32" a="1"/>
  <c r="H101" i="32" a="1"/>
  <c r="H81" i="32" a="1"/>
  <c r="G79" i="32" a="1"/>
  <c r="H19" i="32" a="1"/>
  <c r="D67" i="32" a="1"/>
  <c r="E26" i="32" a="1"/>
  <c r="F66" i="32" a="1"/>
  <c r="I45" i="32" a="1"/>
  <c r="I42" i="32" a="1"/>
  <c r="H74" i="32" a="1"/>
  <c r="H73" i="32" a="1"/>
  <c r="I41" i="32" a="1"/>
  <c r="E57" i="32" a="1"/>
  <c r="D55" i="32" a="1"/>
  <c r="H85" i="32" a="1"/>
  <c r="I80" i="32" a="1"/>
  <c r="G62" i="32" a="1"/>
  <c r="D54" i="32" a="1"/>
  <c r="D63" i="32" a="1"/>
  <c r="H61" i="32" a="1"/>
  <c r="H109" i="32" a="1"/>
  <c r="D87" i="32" a="1"/>
  <c r="F64" i="32" a="1"/>
  <c r="H82" i="32" a="1"/>
  <c r="I107" i="32" a="1"/>
  <c r="D58" i="32" a="1"/>
  <c r="I37" i="32" a="1"/>
  <c r="H76" i="32" a="1"/>
  <c r="E44" i="32" a="1"/>
  <c r="E56" i="32" a="1"/>
  <c r="I30" i="32" a="1"/>
  <c r="H34" i="32" a="1"/>
  <c r="I104" i="32" a="1"/>
  <c r="H37" i="32" a="1"/>
  <c r="D106" i="32" a="1"/>
  <c r="G47" i="32" a="1"/>
  <c r="D81" i="32" a="1"/>
  <c r="E22" i="32" a="1"/>
  <c r="H95" i="32" a="1"/>
  <c r="H69" i="32" a="1"/>
  <c r="F24" i="32" a="1"/>
  <c r="D77" i="32" a="1"/>
  <c r="E92" i="32" a="1"/>
  <c r="F53" i="32" a="1"/>
  <c r="D105" i="32" a="1"/>
  <c r="G80" i="32" a="1"/>
  <c r="D89" i="32" a="1"/>
  <c r="G72" i="32" a="1"/>
  <c r="I98" i="32" a="1"/>
  <c r="E37" i="32" a="1"/>
  <c r="E70" i="32" a="1"/>
  <c r="D56" i="32" a="1"/>
  <c r="F60" i="32" a="1"/>
  <c r="D96" i="32" a="1"/>
  <c r="H29" i="32" a="1"/>
  <c r="E46" i="32" a="1"/>
  <c r="D57" i="32" a="1"/>
  <c r="E28" i="32" a="1"/>
  <c r="E101" i="32" a="1"/>
  <c r="H67" i="32" a="1"/>
  <c r="H94" i="32" a="1"/>
  <c r="F74" i="32" a="1"/>
  <c r="F41" i="32" a="1"/>
  <c r="H42" i="32" a="1"/>
  <c r="F93" i="32" a="1"/>
  <c r="I79" i="32" a="1"/>
  <c r="D31" i="32" a="1"/>
  <c r="E43" i="32" a="1"/>
  <c r="D108" i="32" a="1"/>
  <c r="E38" i="32" a="1"/>
  <c r="F82" i="32" a="1"/>
  <c r="H28" i="32" a="1"/>
  <c r="H70" i="32" a="1"/>
  <c r="E108" i="32" a="1"/>
  <c r="H80" i="32" a="1"/>
  <c r="E20" i="32" a="1"/>
  <c r="I73" i="32" a="1"/>
  <c r="I65" i="32" a="1"/>
  <c r="H100" i="32" a="1"/>
  <c r="G92" i="32" a="1"/>
  <c r="G54" i="32" a="1"/>
  <c r="E59" i="32" a="1"/>
  <c r="E72" i="32" a="1"/>
  <c r="F20" i="32" a="1"/>
  <c r="G41" i="32" a="1"/>
  <c r="D20" i="32" a="1"/>
  <c r="F46" i="32" a="1"/>
  <c r="D100" i="32" a="1"/>
  <c r="E88" i="32" a="1"/>
  <c r="E81" i="32" a="1"/>
  <c r="G109" i="32" a="1"/>
  <c r="I100" i="32" a="1"/>
  <c r="F43" i="32" a="1"/>
  <c r="G83" i="32" a="1"/>
  <c r="E51" i="32" a="1"/>
  <c r="F103" i="32" a="1"/>
  <c r="G74" i="32" a="1"/>
  <c r="H57" i="32" a="1"/>
  <c r="D22" i="32" a="1"/>
  <c r="F77" i="32" a="1"/>
  <c r="D39" i="32" a="1"/>
  <c r="H22" i="32" a="1"/>
  <c r="G70" i="32" a="1"/>
  <c r="I82" i="32" a="1"/>
  <c r="F96" i="32" a="1"/>
  <c r="F56" i="32" a="1"/>
  <c r="F81" i="32" a="1"/>
  <c r="F79" i="32" a="1"/>
  <c r="I87" i="32" a="1"/>
  <c r="E83" i="32" a="1"/>
  <c r="E48" i="32" a="1"/>
  <c r="G27" i="32" a="1"/>
  <c r="F23" i="32" a="1"/>
  <c r="G86" i="32" a="1"/>
  <c r="E73" i="32" a="1"/>
  <c r="H71" i="32" a="1"/>
  <c r="F50" i="32" a="1"/>
  <c r="E65" i="32" a="1"/>
  <c r="F29" i="32" a="1"/>
  <c r="H107" i="32" a="1"/>
  <c r="I88" i="32" a="1"/>
  <c r="G59" i="32" a="1"/>
  <c r="G107" i="32" a="1"/>
  <c r="H68" i="32" a="1"/>
  <c r="E67" i="32" a="1"/>
  <c r="G67" i="32" a="1"/>
  <c r="F87" i="32" a="1"/>
  <c r="F95" i="32" a="1"/>
  <c r="E109" i="32" a="1"/>
  <c r="F40" i="32" a="1"/>
  <c r="F75" i="32" a="1"/>
  <c r="D75" i="32" a="1"/>
  <c r="G29" i="32" a="1"/>
  <c r="D24" i="32" a="1"/>
  <c r="G31" i="32" a="1"/>
  <c r="G40" i="32" a="1"/>
  <c r="G103" i="32" a="1"/>
  <c r="D49" i="32" a="1"/>
  <c r="E77" i="32" a="1"/>
  <c r="D78" i="32" a="1"/>
  <c r="H36" i="32" a="1"/>
  <c r="F73" i="32" a="1"/>
  <c r="F58" i="32" a="1"/>
  <c r="G25" i="32" a="1"/>
  <c r="H84" i="32" a="1"/>
  <c r="E19" i="32" a="1"/>
  <c r="F30" i="32" a="1"/>
  <c r="I63" i="32" a="1"/>
  <c r="I74" i="32" a="1"/>
  <c r="H77" i="32" a="1"/>
  <c r="I23" i="32" a="1"/>
  <c r="I90" i="32" a="1"/>
  <c r="I28" i="32" a="1"/>
  <c r="F80" i="32" a="1"/>
  <c r="F86" i="32" a="1"/>
  <c r="G99" i="32" a="1"/>
  <c r="D52" i="32" a="1"/>
  <c r="H31" i="32" a="1"/>
  <c r="D92" i="32" a="1"/>
  <c r="H23" i="32" a="1"/>
  <c r="F33" i="32" a="1"/>
  <c r="I32" i="32" a="1"/>
  <c r="I99" i="32" a="1"/>
  <c r="D83" i="32" a="1"/>
  <c r="F26" i="32" a="1"/>
  <c r="G90" i="32" a="1"/>
  <c r="G105" i="32" a="1"/>
  <c r="E23" i="32" a="1"/>
  <c r="F57" i="32" a="1"/>
  <c r="G87" i="32" a="1"/>
  <c r="D76" i="32" a="1"/>
  <c r="E107" i="32" a="1"/>
  <c r="I46" i="32" a="1"/>
  <c r="I83" i="32" a="1"/>
  <c r="I39" i="32" a="1"/>
  <c r="E85" i="32" a="1"/>
  <c r="I50" i="32" a="1"/>
  <c r="G57" i="32" a="1"/>
  <c r="E75" i="32" a="1"/>
  <c r="E61" i="32" a="1"/>
  <c r="I64" i="32" a="1"/>
  <c r="F22" i="32" a="1"/>
  <c r="D35" i="32" a="1"/>
  <c r="G49" i="32" a="1"/>
  <c r="H87" i="32" a="1"/>
  <c r="G96" i="32" a="1"/>
  <c r="E30" i="32" a="1"/>
  <c r="I54" i="32" a="1"/>
  <c r="H24" i="32" a="1"/>
  <c r="H56" i="32" a="1"/>
  <c r="F107" i="32" a="1"/>
  <c r="F90" i="32" a="1"/>
  <c r="H97" i="32" a="1"/>
  <c r="E66" i="32" a="1"/>
  <c r="F21" i="32" a="1"/>
  <c r="G35" i="32" a="1"/>
  <c r="E53" i="32" a="1"/>
  <c r="D101" i="32" a="1"/>
  <c r="G95" i="32" a="1"/>
  <c r="E91" i="32" a="1"/>
  <c r="G46" i="32" a="1"/>
  <c r="H48" i="32" a="1"/>
  <c r="I60" i="32" a="1"/>
  <c r="F51" i="32" a="1"/>
  <c r="F19" i="32" a="1"/>
  <c r="H62" i="32" a="1"/>
  <c r="H65" i="32" a="1"/>
  <c r="D42" i="32" a="1"/>
  <c r="I35" i="32" a="1"/>
  <c r="G84" i="32" a="1"/>
  <c r="H89" i="32" a="1"/>
  <c r="D30" i="32" a="1"/>
  <c r="D34" i="32" a="1"/>
  <c r="D84" i="32" a="1"/>
  <c r="D37" i="32" a="1"/>
  <c r="I19" i="32" a="1"/>
  <c r="I70" i="32" a="1"/>
  <c r="E105" i="32" a="1"/>
  <c r="D46" i="32" a="1"/>
  <c r="E21" i="32" a="1"/>
  <c r="I40" i="32" a="1"/>
  <c r="D82" i="32" a="1"/>
  <c r="I55" i="32" a="1"/>
  <c r="D51" i="32" a="1"/>
  <c r="H54" i="32" a="1"/>
  <c r="D40" i="32" a="1"/>
  <c r="F47" i="32" a="1"/>
  <c r="I66" i="32" a="1"/>
  <c r="I22" i="32" a="1"/>
  <c r="I33" i="32" a="1"/>
  <c r="H91" i="32" a="1"/>
  <c r="E98" i="32" a="1"/>
  <c r="G33" i="32" a="1"/>
  <c r="E97" i="32" a="1"/>
  <c r="I77" i="32" a="1"/>
  <c r="E103" i="32" a="1"/>
  <c r="I48" i="32" a="1"/>
  <c r="E31" i="32" a="1"/>
  <c r="G43" i="32" a="1"/>
  <c r="G75" i="32" a="1"/>
  <c r="G53" i="32" a="1"/>
  <c r="E89" i="32" a="1"/>
  <c r="G102" i="32" a="1"/>
  <c r="H33" i="32" a="1"/>
  <c r="I58" i="32" a="1"/>
  <c r="I43" i="32" a="1"/>
  <c r="E90" i="32" a="1"/>
  <c r="G20" i="32" a="1"/>
  <c r="F72" i="32" a="1"/>
  <c r="E33" i="32" a="1"/>
  <c r="D69" i="32" a="1"/>
  <c r="F109" i="32" a="1"/>
  <c r="F52" i="32" a="1"/>
  <c r="F76" i="32" a="1"/>
  <c r="I21" i="32" a="1"/>
  <c r="I68" i="32" a="1"/>
  <c r="D104" i="32" a="1"/>
  <c r="D103" i="32" a="1"/>
  <c r="G106" i="32" a="1"/>
  <c r="E60" i="32" a="1"/>
  <c r="F54" i="32" a="1"/>
  <c r="G65" i="32" a="1"/>
  <c r="E86" i="32" a="1"/>
  <c r="H105" i="32" a="1"/>
  <c r="G104" i="32" a="1"/>
  <c r="D43" i="32" a="1"/>
  <c r="I86" i="32" a="1"/>
  <c r="G66" i="32" a="1"/>
  <c r="E25" i="32" a="1"/>
  <c r="E54" i="32" a="1"/>
  <c r="G58" i="32" a="1"/>
  <c r="H27" i="32" a="1"/>
  <c r="F27" i="32" a="1"/>
  <c r="E104" i="32" a="1"/>
  <c r="D97" i="32" a="1"/>
  <c r="F63" i="32" a="1"/>
  <c r="D21" i="32" a="1"/>
  <c r="F38" i="32" a="1"/>
  <c r="D94" i="32" a="1"/>
  <c r="I47" i="32" a="1"/>
  <c r="F39" i="32" a="1"/>
  <c r="H32" i="32" a="1"/>
  <c r="H60" i="32" a="1"/>
  <c r="F101" i="32" a="1"/>
  <c r="D62" i="32" a="1"/>
  <c r="D68" i="32" a="1"/>
  <c r="G64" i="32" a="1"/>
  <c r="G82" i="32" a="1"/>
  <c r="F65" i="32" a="1"/>
  <c r="F91" i="32" a="1"/>
  <c r="D27" i="32" a="1"/>
  <c r="E29" i="32" a="1"/>
  <c r="D91" i="32" a="1"/>
  <c r="I71" i="32" a="1"/>
  <c r="E39" i="32" a="1"/>
  <c r="E76" i="32" a="1"/>
  <c r="D90" i="32" a="1"/>
  <c r="F78" i="32" a="1"/>
  <c r="I59" i="32" a="1"/>
  <c r="D70" i="32" a="1"/>
  <c r="D19" i="32" l="1"/>
  <c r="I35" i="32"/>
  <c r="I34" i="32"/>
  <c r="I73" i="32"/>
  <c r="I72" i="32"/>
  <c r="I103" i="32"/>
  <c r="I102" i="32"/>
  <c r="I65" i="32"/>
  <c r="I64" i="32"/>
  <c r="I106" i="32"/>
  <c r="I107" i="32"/>
  <c r="I41" i="32"/>
  <c r="I40" i="32"/>
  <c r="I70" i="32"/>
  <c r="I71" i="32"/>
  <c r="I74" i="32"/>
  <c r="I75" i="32"/>
  <c r="I38" i="32"/>
  <c r="I39" i="32"/>
  <c r="I109" i="32"/>
  <c r="I108" i="32"/>
  <c r="I43" i="32"/>
  <c r="I42" i="32"/>
  <c r="I49" i="32"/>
  <c r="I48" i="32"/>
  <c r="I77" i="32"/>
  <c r="I76" i="32"/>
  <c r="I82" i="32"/>
  <c r="I83" i="32"/>
  <c r="I27" i="32"/>
  <c r="I26" i="32"/>
  <c r="I45" i="32"/>
  <c r="I44" i="32"/>
  <c r="I50" i="32"/>
  <c r="I51" i="32"/>
  <c r="I33" i="32"/>
  <c r="I32" i="32"/>
  <c r="I85" i="32"/>
  <c r="I84" i="32"/>
  <c r="I79" i="32"/>
  <c r="I78" i="32"/>
  <c r="I53" i="32"/>
  <c r="I52" i="32"/>
  <c r="I81" i="32"/>
  <c r="I80" i="32"/>
  <c r="I21" i="32"/>
  <c r="I20" i="32"/>
  <c r="I89" i="32"/>
  <c r="I88" i="32"/>
  <c r="I86" i="32"/>
  <c r="I87" i="32"/>
  <c r="I93" i="32"/>
  <c r="I92" i="32"/>
  <c r="I90" i="32"/>
  <c r="I91" i="32"/>
  <c r="I57" i="32"/>
  <c r="I56" i="32"/>
  <c r="I54" i="32"/>
  <c r="I55" i="32"/>
  <c r="I94" i="32"/>
  <c r="I95" i="32"/>
  <c r="I61" i="32"/>
  <c r="I60" i="32"/>
  <c r="I59" i="32"/>
  <c r="I58" i="32"/>
  <c r="I25" i="32"/>
  <c r="I24" i="32"/>
  <c r="I22" i="32"/>
  <c r="I23" i="32"/>
  <c r="I62" i="32"/>
  <c r="I63" i="32"/>
  <c r="I29" i="32"/>
  <c r="I28" i="32"/>
  <c r="I97" i="32"/>
  <c r="I96" i="32"/>
  <c r="I30" i="32"/>
  <c r="I31" i="32"/>
  <c r="I101" i="32"/>
  <c r="I100" i="32"/>
  <c r="I98" i="32"/>
  <c r="I99" i="32"/>
  <c r="I46" i="32"/>
  <c r="I47" i="32"/>
  <c r="I69" i="32"/>
  <c r="I68" i="32"/>
  <c r="I66" i="32"/>
  <c r="I67" i="32"/>
  <c r="I105" i="32"/>
  <c r="I104" i="32"/>
  <c r="I37" i="32"/>
  <c r="I36" i="32"/>
  <c r="G88" i="32"/>
  <c r="G89" i="32"/>
  <c r="D90" i="32"/>
  <c r="D91" i="32"/>
  <c r="E102" i="32"/>
  <c r="E103" i="32"/>
  <c r="E98" i="32"/>
  <c r="E99" i="32"/>
  <c r="E76" i="32"/>
  <c r="E77" i="32"/>
  <c r="E54" i="32"/>
  <c r="E55" i="32"/>
  <c r="E32" i="32"/>
  <c r="E33" i="32"/>
  <c r="F48" i="32"/>
  <c r="F49" i="32"/>
  <c r="F27" i="32"/>
  <c r="F26" i="32"/>
  <c r="G20" i="32"/>
  <c r="G21" i="32"/>
  <c r="G28" i="32"/>
  <c r="G29" i="32"/>
  <c r="G59" i="32"/>
  <c r="G58" i="32"/>
  <c r="G24" i="32"/>
  <c r="G25" i="32"/>
  <c r="H84" i="32"/>
  <c r="H85" i="32"/>
  <c r="H62" i="32"/>
  <c r="H63" i="32"/>
  <c r="D50" i="32"/>
  <c r="D51" i="32"/>
  <c r="D64" i="32"/>
  <c r="D65" i="32"/>
  <c r="D36" i="32"/>
  <c r="D37" i="32"/>
  <c r="D47" i="32"/>
  <c r="D46" i="32"/>
  <c r="E26" i="32"/>
  <c r="E27" i="32"/>
  <c r="F104" i="32"/>
  <c r="F105" i="32"/>
  <c r="F82" i="32"/>
  <c r="F83" i="32"/>
  <c r="F60" i="32"/>
  <c r="F61" i="32"/>
  <c r="G26" i="32"/>
  <c r="G27" i="32"/>
  <c r="G86" i="32"/>
  <c r="G87" i="32"/>
  <c r="H108" i="32"/>
  <c r="H109" i="32"/>
  <c r="H87" i="32"/>
  <c r="H86" i="32"/>
  <c r="H74" i="32"/>
  <c r="H75" i="32"/>
  <c r="D88" i="32"/>
  <c r="D89" i="32"/>
  <c r="E48" i="32"/>
  <c r="E49" i="32"/>
  <c r="E50" i="32"/>
  <c r="E51" i="32"/>
  <c r="F46" i="32"/>
  <c r="F47" i="32"/>
  <c r="F24" i="32"/>
  <c r="F25" i="32"/>
  <c r="F38" i="32"/>
  <c r="F39" i="32"/>
  <c r="F36" i="32"/>
  <c r="F37" i="32"/>
  <c r="H100" i="32"/>
  <c r="H101" i="32"/>
  <c r="H65" i="32"/>
  <c r="H64" i="32"/>
  <c r="D79" i="32"/>
  <c r="D78" i="32"/>
  <c r="F22" i="32"/>
  <c r="F23" i="32"/>
  <c r="F34" i="32"/>
  <c r="F35" i="32"/>
  <c r="G92" i="32"/>
  <c r="G93" i="32"/>
  <c r="D41" i="32"/>
  <c r="D40" i="32"/>
  <c r="D58" i="32"/>
  <c r="D59" i="32"/>
  <c r="E92" i="32"/>
  <c r="E93" i="32"/>
  <c r="E70" i="32"/>
  <c r="E71" i="32"/>
  <c r="E88" i="32"/>
  <c r="E89" i="32"/>
  <c r="E66" i="32"/>
  <c r="E67" i="32"/>
  <c r="E44" i="32"/>
  <c r="E45" i="32"/>
  <c r="E22" i="32"/>
  <c r="E23" i="32"/>
  <c r="F94" i="32"/>
  <c r="F95" i="32"/>
  <c r="F68" i="32"/>
  <c r="F69" i="32"/>
  <c r="G94" i="32"/>
  <c r="G95" i="32"/>
  <c r="G60" i="32"/>
  <c r="G61" i="32"/>
  <c r="H78" i="32"/>
  <c r="H79" i="32"/>
  <c r="H88" i="32"/>
  <c r="H89" i="32"/>
  <c r="H98" i="32"/>
  <c r="H99" i="32"/>
  <c r="H52" i="32"/>
  <c r="H53" i="32"/>
  <c r="H30" i="32"/>
  <c r="H31" i="32"/>
  <c r="D32" i="32"/>
  <c r="D33" i="32"/>
  <c r="E80" i="32"/>
  <c r="E81" i="32"/>
  <c r="D80" i="32"/>
  <c r="D81" i="32"/>
  <c r="E95" i="32"/>
  <c r="E94" i="32"/>
  <c r="E82" i="32"/>
  <c r="E83" i="32"/>
  <c r="F107" i="32"/>
  <c r="F106" i="32"/>
  <c r="F72" i="32"/>
  <c r="F73" i="32"/>
  <c r="F50" i="32"/>
  <c r="F51" i="32"/>
  <c r="F28" i="32"/>
  <c r="F29" i="32"/>
  <c r="F101" i="32"/>
  <c r="F100" i="32"/>
  <c r="G62" i="32"/>
  <c r="G63" i="32"/>
  <c r="G100" i="32"/>
  <c r="G101" i="32"/>
  <c r="G98" i="32"/>
  <c r="G99" i="32"/>
  <c r="H76" i="32"/>
  <c r="H77" i="32"/>
  <c r="H55" i="32"/>
  <c r="H54" i="32"/>
  <c r="H42" i="32"/>
  <c r="H43" i="32"/>
  <c r="H106" i="32"/>
  <c r="H107" i="32"/>
  <c r="D92" i="32"/>
  <c r="D93" i="32"/>
  <c r="D57" i="32"/>
  <c r="D56" i="32"/>
  <c r="D108" i="32"/>
  <c r="D109" i="32"/>
  <c r="D86" i="32"/>
  <c r="D87" i="32"/>
  <c r="F84" i="32"/>
  <c r="F85" i="32"/>
  <c r="G97" i="32"/>
  <c r="G96" i="32"/>
  <c r="G30" i="32"/>
  <c r="G31" i="32"/>
  <c r="G102" i="32"/>
  <c r="G103" i="32"/>
  <c r="G68" i="32"/>
  <c r="G69" i="32"/>
  <c r="G66" i="32"/>
  <c r="G67" i="32"/>
  <c r="H82" i="32"/>
  <c r="H83" i="32"/>
  <c r="H103" i="32"/>
  <c r="H102" i="32"/>
  <c r="H90" i="32"/>
  <c r="H91" i="32"/>
  <c r="H68" i="32"/>
  <c r="H69" i="32"/>
  <c r="H33" i="32"/>
  <c r="H32" i="32"/>
  <c r="H72" i="32"/>
  <c r="H73" i="32"/>
  <c r="H97" i="32"/>
  <c r="H96" i="32"/>
  <c r="D84" i="32"/>
  <c r="D85" i="32"/>
  <c r="D60" i="32"/>
  <c r="D61" i="32"/>
  <c r="E60" i="32"/>
  <c r="E61" i="32"/>
  <c r="E38" i="32"/>
  <c r="E39" i="32"/>
  <c r="E79" i="32"/>
  <c r="E78" i="32"/>
  <c r="E56" i="32"/>
  <c r="E57" i="32"/>
  <c r="E34" i="32"/>
  <c r="E35" i="32"/>
  <c r="F96" i="32"/>
  <c r="F97" i="32"/>
  <c r="F62" i="32"/>
  <c r="F63" i="32"/>
  <c r="G65" i="32"/>
  <c r="G64" i="32"/>
  <c r="G70" i="32"/>
  <c r="G71" i="32"/>
  <c r="G37" i="32"/>
  <c r="G36" i="32"/>
  <c r="G34" i="32"/>
  <c r="G35" i="32"/>
  <c r="H92" i="32"/>
  <c r="H93" i="32"/>
  <c r="H81" i="32"/>
  <c r="H80" i="32"/>
  <c r="H46" i="32"/>
  <c r="V32" i="26" s="1"/>
  <c r="X33" i="33" s="1"/>
  <c r="H47" i="32"/>
  <c r="V33" i="26" s="1"/>
  <c r="X34" i="33" s="1"/>
  <c r="H56" i="32"/>
  <c r="H57" i="32"/>
  <c r="H66" i="32"/>
  <c r="V52" i="26" s="1"/>
  <c r="X53" i="33" s="1"/>
  <c r="H67" i="32"/>
  <c r="H20" i="32"/>
  <c r="H21" i="32"/>
  <c r="F78" i="32"/>
  <c r="F79" i="32"/>
  <c r="D106" i="32"/>
  <c r="D107" i="32"/>
  <c r="D95" i="32"/>
  <c r="D94" i="32"/>
  <c r="E101" i="32"/>
  <c r="E100" i="32"/>
  <c r="E106" i="32"/>
  <c r="E107" i="32"/>
  <c r="E85" i="32"/>
  <c r="E84" i="32"/>
  <c r="E63" i="32"/>
  <c r="E62" i="32"/>
  <c r="F108" i="32"/>
  <c r="F109" i="32"/>
  <c r="F75" i="32"/>
  <c r="F74" i="32"/>
  <c r="F40" i="32"/>
  <c r="F41" i="32"/>
  <c r="G33" i="32"/>
  <c r="G32" i="32"/>
  <c r="G104" i="32"/>
  <c r="G105" i="32"/>
  <c r="G38" i="32"/>
  <c r="G39" i="32"/>
  <c r="H44" i="32"/>
  <c r="H45" i="32"/>
  <c r="H104" i="32"/>
  <c r="H105" i="32"/>
  <c r="E41" i="32"/>
  <c r="E40" i="32"/>
  <c r="G90" i="32"/>
  <c r="G91" i="32"/>
  <c r="G56" i="32"/>
  <c r="G57" i="32"/>
  <c r="D28" i="32"/>
  <c r="D29" i="32"/>
  <c r="D48" i="32"/>
  <c r="D49" i="32"/>
  <c r="D66" i="32"/>
  <c r="D67" i="32"/>
  <c r="D25" i="32"/>
  <c r="D24" i="32"/>
  <c r="D76" i="32"/>
  <c r="D77" i="32"/>
  <c r="D54" i="32"/>
  <c r="D55" i="32"/>
  <c r="F86" i="32"/>
  <c r="F87" i="32"/>
  <c r="F52" i="32"/>
  <c r="F53" i="32"/>
  <c r="G72" i="32"/>
  <c r="G73" i="32"/>
  <c r="G22" i="32"/>
  <c r="G23" i="32"/>
  <c r="H50" i="32"/>
  <c r="V36" i="26" s="1"/>
  <c r="X37" i="33" s="1"/>
  <c r="H51" i="32"/>
  <c r="V37" i="26" s="1"/>
  <c r="X38" i="33" s="1"/>
  <c r="H71" i="32"/>
  <c r="H70" i="32"/>
  <c r="H58" i="32"/>
  <c r="H59" i="32"/>
  <c r="H36" i="32"/>
  <c r="H37" i="32"/>
  <c r="H23" i="32"/>
  <c r="H22" i="32"/>
  <c r="E58" i="32"/>
  <c r="E59" i="32"/>
  <c r="F92" i="32"/>
  <c r="F93" i="32"/>
  <c r="G84" i="32"/>
  <c r="G85" i="32"/>
  <c r="D105" i="32"/>
  <c r="D104" i="32"/>
  <c r="D52" i="32"/>
  <c r="D53" i="32"/>
  <c r="D70" i="32"/>
  <c r="D71" i="32"/>
  <c r="D96" i="32"/>
  <c r="D97" i="32"/>
  <c r="E28" i="32"/>
  <c r="E29" i="32"/>
  <c r="E47" i="32"/>
  <c r="E46" i="32"/>
  <c r="E24" i="32"/>
  <c r="E25" i="32"/>
  <c r="E104" i="32"/>
  <c r="E105" i="32"/>
  <c r="F98" i="32"/>
  <c r="F99" i="32"/>
  <c r="F64" i="32"/>
  <c r="F65" i="32"/>
  <c r="F31" i="32"/>
  <c r="F30" i="32"/>
  <c r="G107" i="32"/>
  <c r="G106" i="32"/>
  <c r="G40" i="32"/>
  <c r="G41" i="32"/>
  <c r="G78" i="32"/>
  <c r="G79" i="32"/>
  <c r="G108" i="32"/>
  <c r="G109" i="32"/>
  <c r="H60" i="32"/>
  <c r="H61" i="32"/>
  <c r="H49" i="32"/>
  <c r="H48" i="32"/>
  <c r="H24" i="32"/>
  <c r="H25" i="32"/>
  <c r="H34" i="32"/>
  <c r="H35" i="32"/>
  <c r="F70" i="32"/>
  <c r="F71" i="32"/>
  <c r="D74" i="32"/>
  <c r="D75" i="32"/>
  <c r="D38" i="32"/>
  <c r="D39" i="32"/>
  <c r="D63" i="32"/>
  <c r="D62" i="32"/>
  <c r="D35" i="32"/>
  <c r="D34" i="32"/>
  <c r="E69" i="32"/>
  <c r="E68" i="32"/>
  <c r="E96" i="32"/>
  <c r="E97" i="32"/>
  <c r="E74" i="32"/>
  <c r="E75" i="32"/>
  <c r="E53" i="32"/>
  <c r="E52" i="32"/>
  <c r="E31" i="32"/>
  <c r="E30" i="32"/>
  <c r="F76" i="32"/>
  <c r="F77" i="32"/>
  <c r="F43" i="32"/>
  <c r="F42" i="32"/>
  <c r="F91" i="32"/>
  <c r="F90" i="32"/>
  <c r="G75" i="32"/>
  <c r="G74" i="32"/>
  <c r="G46" i="32"/>
  <c r="G47" i="32"/>
  <c r="G76" i="32"/>
  <c r="G77" i="32"/>
  <c r="D73" i="32"/>
  <c r="D72" i="32"/>
  <c r="F56" i="32"/>
  <c r="F57" i="32"/>
  <c r="D100" i="32"/>
  <c r="D101" i="32"/>
  <c r="D44" i="32"/>
  <c r="D45" i="32"/>
  <c r="D22" i="32"/>
  <c r="D23" i="32"/>
  <c r="E90" i="32"/>
  <c r="E91" i="32"/>
  <c r="F54" i="32"/>
  <c r="F55" i="32"/>
  <c r="F21" i="32"/>
  <c r="F20" i="32"/>
  <c r="G42" i="32"/>
  <c r="G43" i="32"/>
  <c r="G81" i="32"/>
  <c r="G80" i="32"/>
  <c r="G54" i="32"/>
  <c r="G55" i="32"/>
  <c r="G44" i="32"/>
  <c r="G45" i="32"/>
  <c r="H39" i="32"/>
  <c r="H38" i="32"/>
  <c r="H40" i="32"/>
  <c r="H41" i="32"/>
  <c r="G52" i="32"/>
  <c r="G53" i="32"/>
  <c r="D20" i="32"/>
  <c r="D21" i="32"/>
  <c r="D82" i="32"/>
  <c r="D83" i="32"/>
  <c r="E72" i="32"/>
  <c r="E73" i="32"/>
  <c r="F88" i="32"/>
  <c r="F89" i="32"/>
  <c r="F66" i="32"/>
  <c r="F67" i="32"/>
  <c r="F32" i="32"/>
  <c r="F33" i="32"/>
  <c r="F102" i="32"/>
  <c r="F103" i="32"/>
  <c r="G82" i="32"/>
  <c r="G83" i="32"/>
  <c r="G49" i="32"/>
  <c r="G48" i="32"/>
  <c r="H26" i="32"/>
  <c r="H27" i="32"/>
  <c r="D68" i="32"/>
  <c r="D69" i="32"/>
  <c r="D42" i="32"/>
  <c r="D43" i="32"/>
  <c r="D26" i="32"/>
  <c r="D27" i="32"/>
  <c r="D31" i="32"/>
  <c r="D30" i="32"/>
  <c r="D102" i="32"/>
  <c r="D103" i="32"/>
  <c r="D98" i="32"/>
  <c r="D99" i="32"/>
  <c r="E37" i="32"/>
  <c r="E36" i="32"/>
  <c r="E108" i="32"/>
  <c r="E109" i="32"/>
  <c r="E86" i="32"/>
  <c r="E87" i="32"/>
  <c r="E64" i="32"/>
  <c r="E65" i="32"/>
  <c r="E42" i="32"/>
  <c r="E43" i="32"/>
  <c r="E21" i="32"/>
  <c r="E20" i="32"/>
  <c r="F44" i="32"/>
  <c r="F45" i="32"/>
  <c r="F80" i="32"/>
  <c r="F81" i="32"/>
  <c r="F59" i="32"/>
  <c r="F58" i="32"/>
  <c r="G50" i="32"/>
  <c r="G51" i="32"/>
  <c r="H28" i="32"/>
  <c r="H29" i="32"/>
  <c r="H94" i="32"/>
  <c r="H95" i="32"/>
  <c r="G19" i="32"/>
  <c r="I19" i="32"/>
  <c r="E19" i="32"/>
  <c r="F19" i="32"/>
  <c r="H19" i="32"/>
  <c r="BK21" i="6"/>
  <c r="BJ35" i="12"/>
  <c r="BJ64" i="6"/>
  <c r="BI30" i="6"/>
  <c r="BJ56" i="6"/>
  <c r="BJ19" i="6"/>
  <c r="AL6" i="12"/>
  <c r="BJ38" i="6"/>
  <c r="BK46" i="6"/>
  <c r="BJ36" i="6"/>
  <c r="BK30" i="6"/>
  <c r="BJ65" i="6"/>
  <c r="BK62" i="6"/>
  <c r="BJ57" i="6"/>
  <c r="BJ59" i="6"/>
  <c r="BK19" i="6"/>
  <c r="BK47" i="6"/>
  <c r="BK52" i="6"/>
  <c r="BK53" i="6"/>
  <c r="BI51" i="6"/>
  <c r="BK54" i="6"/>
  <c r="BJ63" i="6"/>
  <c r="BJ54" i="6"/>
  <c r="BI36" i="6"/>
  <c r="BJ30" i="6"/>
  <c r="BJ58" i="6"/>
  <c r="CA78" i="13"/>
  <c r="BV78" i="13"/>
  <c r="BW78" i="13"/>
  <c r="BY78" i="13"/>
  <c r="CB78" i="13"/>
  <c r="CC78" i="13"/>
  <c r="CD78" i="13"/>
  <c r="CE78" i="13"/>
  <c r="BU78" i="13"/>
  <c r="BX78" i="13"/>
  <c r="BZ78" i="13"/>
  <c r="BT78" i="13"/>
  <c r="D104" i="17"/>
  <c r="AS104" i="17" s="1"/>
  <c r="BS77" i="13"/>
  <c r="D103" i="17"/>
  <c r="AS103" i="17" s="1"/>
  <c r="BS76" i="13"/>
  <c r="D102" i="17"/>
  <c r="AS102" i="17" s="1"/>
  <c r="BS75" i="13"/>
  <c r="D101" i="17"/>
  <c r="AS101" i="17" s="1"/>
  <c r="BS74" i="13"/>
  <c r="D100" i="17"/>
  <c r="AS100" i="17" s="1"/>
  <c r="BS73" i="13"/>
  <c r="D99" i="17"/>
  <c r="AS99" i="17" s="1"/>
  <c r="BS72" i="13"/>
  <c r="D98" i="17"/>
  <c r="AS98" i="17" s="1"/>
  <c r="BS71" i="13"/>
  <c r="D97" i="17"/>
  <c r="AS97" i="17" s="1"/>
  <c r="BS70" i="13"/>
  <c r="D96" i="17"/>
  <c r="AS96" i="17" s="1"/>
  <c r="BS69" i="13"/>
  <c r="D95" i="17"/>
  <c r="AS95" i="17" s="1"/>
  <c r="BS68" i="13"/>
  <c r="D94" i="17"/>
  <c r="AS94" i="17" s="1"/>
  <c r="BS67" i="13"/>
  <c r="D93" i="17"/>
  <c r="AS93" i="17" s="1"/>
  <c r="BS66" i="13"/>
  <c r="D92" i="17"/>
  <c r="AS92" i="17" s="1"/>
  <c r="BS65" i="13"/>
  <c r="D91" i="17"/>
  <c r="AS91" i="17" s="1"/>
  <c r="BS64" i="13"/>
  <c r="D90" i="17"/>
  <c r="AS90" i="17" s="1"/>
  <c r="BS63" i="13"/>
  <c r="D89" i="17"/>
  <c r="AS89" i="17" s="1"/>
  <c r="BS62" i="13"/>
  <c r="D88" i="17"/>
  <c r="AS88" i="17" s="1"/>
  <c r="BS61" i="13"/>
  <c r="D87" i="17"/>
  <c r="AS87" i="17" s="1"/>
  <c r="BS60" i="13"/>
  <c r="D86" i="17"/>
  <c r="AS86" i="17" s="1"/>
  <c r="BS59" i="13"/>
  <c r="D85" i="17"/>
  <c r="AS85" i="17" s="1"/>
  <c r="BS58" i="13"/>
  <c r="D84" i="17"/>
  <c r="AS84" i="17" s="1"/>
  <c r="BS57" i="13"/>
  <c r="D83" i="17"/>
  <c r="AS83" i="17" s="1"/>
  <c r="BS56" i="13"/>
  <c r="D82" i="17"/>
  <c r="AS82" i="17" s="1"/>
  <c r="BS55" i="13"/>
  <c r="D81" i="17"/>
  <c r="BS54" i="13"/>
  <c r="D80" i="17"/>
  <c r="BS53" i="13"/>
  <c r="D79" i="17"/>
  <c r="BS52" i="13"/>
  <c r="D78" i="17"/>
  <c r="BS51" i="13"/>
  <c r="D77" i="17"/>
  <c r="BS50" i="13"/>
  <c r="D76" i="17"/>
  <c r="BS49" i="13"/>
  <c r="D75" i="17"/>
  <c r="BS48" i="13"/>
  <c r="D74" i="17"/>
  <c r="BS47" i="13"/>
  <c r="D73" i="17"/>
  <c r="BS46" i="13"/>
  <c r="D72" i="17"/>
  <c r="BS45" i="13"/>
  <c r="D71" i="17"/>
  <c r="BS44" i="13"/>
  <c r="D70" i="17"/>
  <c r="BS43" i="13"/>
  <c r="D69" i="17"/>
  <c r="BS42" i="13"/>
  <c r="D68" i="17"/>
  <c r="BS41" i="13"/>
  <c r="D67" i="17"/>
  <c r="BS40" i="13"/>
  <c r="D66" i="17"/>
  <c r="BS39" i="13"/>
  <c r="D65" i="17"/>
  <c r="BS38" i="13"/>
  <c r="D64" i="17"/>
  <c r="BS37" i="13"/>
  <c r="D63" i="17"/>
  <c r="BS36" i="13"/>
  <c r="D62" i="17"/>
  <c r="BS35" i="13"/>
  <c r="D61" i="17"/>
  <c r="BS34" i="13"/>
  <c r="D60" i="17"/>
  <c r="BS33" i="13"/>
  <c r="D59" i="17"/>
  <c r="BS32" i="13"/>
  <c r="D58" i="17"/>
  <c r="BS31" i="13"/>
  <c r="D57" i="17"/>
  <c r="BS30" i="13"/>
  <c r="D56" i="17"/>
  <c r="BS29" i="13"/>
  <c r="D55" i="17"/>
  <c r="BS28" i="13"/>
  <c r="D54" i="17"/>
  <c r="BS27" i="13"/>
  <c r="D53" i="17"/>
  <c r="BS26" i="13"/>
  <c r="D52" i="17"/>
  <c r="BS25" i="13"/>
  <c r="D51" i="17"/>
  <c r="BS24" i="13"/>
  <c r="D50" i="17"/>
  <c r="BS23" i="13"/>
  <c r="D49" i="17"/>
  <c r="BS22" i="13"/>
  <c r="D48" i="17"/>
  <c r="BS21" i="13"/>
  <c r="D47" i="17"/>
  <c r="BS20" i="13"/>
  <c r="D46" i="17"/>
  <c r="BS19" i="13"/>
  <c r="D45" i="17"/>
  <c r="BS18" i="13"/>
  <c r="D44" i="17"/>
  <c r="BS17" i="13"/>
  <c r="D43" i="17"/>
  <c r="BS16" i="13"/>
  <c r="D42" i="17"/>
  <c r="BS15" i="13"/>
  <c r="D41" i="17"/>
  <c r="BS14" i="13"/>
  <c r="D40" i="17"/>
  <c r="BS13" i="13"/>
  <c r="D39" i="17"/>
  <c r="BS12" i="13"/>
  <c r="D38" i="17"/>
  <c r="BS11" i="13"/>
  <c r="D37" i="17"/>
  <c r="BS10" i="13"/>
  <c r="D36" i="17"/>
  <c r="BS9" i="13"/>
  <c r="D35" i="17"/>
  <c r="BS8" i="13"/>
  <c r="D34" i="17"/>
  <c r="BS7" i="13"/>
  <c r="D33" i="17"/>
  <c r="BS6" i="13"/>
  <c r="D32" i="17"/>
  <c r="BS5" i="13"/>
  <c r="BK20" i="6"/>
  <c r="BJ52" i="12"/>
  <c r="BI65" i="6"/>
  <c r="BK59" i="6"/>
  <c r="BI57" i="6"/>
  <c r="BI17" i="6"/>
  <c r="BI31" i="6"/>
  <c r="BI46" i="6"/>
  <c r="BI59" i="6"/>
  <c r="BI52" i="6"/>
  <c r="BK25" i="6"/>
  <c r="BK27" i="6"/>
  <c r="BK51" i="6"/>
  <c r="BI33" i="6"/>
  <c r="BJ20" i="6"/>
  <c r="BK40" i="6"/>
  <c r="BK37" i="6"/>
  <c r="BK26" i="6"/>
  <c r="BJ62" i="6"/>
  <c r="BJ51" i="6"/>
  <c r="BJ17" i="6"/>
  <c r="BJ35" i="6"/>
  <c r="BJ48" i="6"/>
  <c r="BJ32" i="6"/>
  <c r="BI25" i="6"/>
  <c r="BI55" i="6"/>
  <c r="BK33" i="6"/>
  <c r="BJ41" i="6"/>
  <c r="BK24" i="6"/>
  <c r="BI43" i="6"/>
  <c r="BK64" i="6"/>
  <c r="BK63" i="6"/>
  <c r="BJ25" i="6"/>
  <c r="BI60" i="6"/>
  <c r="BI53" i="6"/>
  <c r="BK48" i="6"/>
  <c r="BI19" i="6"/>
  <c r="BJ49" i="6"/>
  <c r="BJ22" i="6"/>
  <c r="BI58" i="6"/>
  <c r="BJ46" i="6"/>
  <c r="BK35" i="6"/>
  <c r="BJ21" i="6"/>
  <c r="BJ28" i="6"/>
  <c r="BK60" i="6"/>
  <c r="BI27" i="6"/>
  <c r="BJ55" i="6"/>
  <c r="BI54" i="6"/>
  <c r="BJ42" i="6"/>
  <c r="BI64" i="6"/>
  <c r="BI47" i="6"/>
  <c r="BI44" i="6"/>
  <c r="BI38" i="6"/>
  <c r="BK38" i="6"/>
  <c r="BI62" i="6"/>
  <c r="BI49" i="6"/>
  <c r="BK56" i="6"/>
  <c r="BI20" i="6"/>
  <c r="BI28" i="6"/>
  <c r="BK41" i="6"/>
  <c r="BK22" i="6"/>
  <c r="BJ47" i="6"/>
  <c r="BI71" i="6"/>
  <c r="BI83" i="6"/>
  <c r="BI37" i="6"/>
  <c r="BI42" i="6"/>
  <c r="BK61" i="6"/>
  <c r="BK76" i="6"/>
  <c r="BK88" i="6"/>
  <c r="BK71" i="6"/>
  <c r="BK83" i="6"/>
  <c r="BI76" i="6"/>
  <c r="BI88" i="6"/>
  <c r="BI70" i="6"/>
  <c r="BI82" i="6"/>
  <c r="BK73" i="6"/>
  <c r="BK85" i="6"/>
  <c r="BK70" i="6"/>
  <c r="BK82" i="6"/>
  <c r="BI32" i="6"/>
  <c r="BI26" i="6"/>
  <c r="BJ68" i="6"/>
  <c r="BJ80" i="6"/>
  <c r="BI72" i="6"/>
  <c r="BI84" i="6"/>
  <c r="BI35" i="6"/>
  <c r="BI61" i="6"/>
  <c r="BI50" i="6"/>
  <c r="BJ40" i="6"/>
  <c r="BI63" i="6"/>
  <c r="BI56" i="6"/>
  <c r="BJ77" i="6"/>
  <c r="BJ89" i="6"/>
  <c r="BK29" i="6"/>
  <c r="BK55" i="6"/>
  <c r="BK44" i="6"/>
  <c r="BK75" i="6"/>
  <c r="BK87" i="6"/>
  <c r="BK69" i="6"/>
  <c r="BK81" i="6"/>
  <c r="BJ71" i="6"/>
  <c r="BJ83" i="6"/>
  <c r="BJ75" i="6"/>
  <c r="BJ87" i="6"/>
  <c r="BJ74" i="6"/>
  <c r="BJ86" i="6"/>
  <c r="BK43" i="6"/>
  <c r="BK74" i="6"/>
  <c r="BK86" i="6"/>
  <c r="BK57" i="6"/>
  <c r="BI39" i="6"/>
  <c r="BK34" i="6"/>
  <c r="BK66" i="6"/>
  <c r="BK78" i="6"/>
  <c r="BJ24" i="6"/>
  <c r="BJ50" i="6"/>
  <c r="BJ39" i="6"/>
  <c r="AL78" i="6"/>
  <c r="BI77" i="6"/>
  <c r="BI89" i="6"/>
  <c r="BJ26" i="6"/>
  <c r="BJ69" i="6"/>
  <c r="BJ81" i="6"/>
  <c r="BJ52" i="6"/>
  <c r="BI73" i="6"/>
  <c r="BI85" i="6"/>
  <c r="BI24" i="6"/>
  <c r="BJ61" i="6"/>
  <c r="BI45" i="6"/>
  <c r="BI34" i="6"/>
  <c r="BJ66" i="6"/>
  <c r="BJ78" i="6"/>
  <c r="BI21" i="6"/>
  <c r="BJ43" i="6"/>
  <c r="BI23" i="6"/>
  <c r="BK67" i="6"/>
  <c r="BK79" i="6"/>
  <c r="BK72" i="6"/>
  <c r="BK84" i="6"/>
  <c r="BI40" i="6"/>
  <c r="BK39" i="6"/>
  <c r="BK28" i="6"/>
  <c r="BK45" i="6"/>
  <c r="BI69" i="6"/>
  <c r="BI81" i="6"/>
  <c r="BK36" i="6"/>
  <c r="BK58" i="6"/>
  <c r="BI74" i="6"/>
  <c r="BI86" i="6"/>
  <c r="BJ67" i="6"/>
  <c r="BJ79" i="6"/>
  <c r="BJ29" i="6"/>
  <c r="BJ34" i="6"/>
  <c r="BJ23" i="6"/>
  <c r="BJ70" i="6"/>
  <c r="BJ82" i="6"/>
  <c r="BK31" i="6"/>
  <c r="BJ31" i="6"/>
  <c r="BK32" i="6"/>
  <c r="BJ53" i="6"/>
  <c r="BK68" i="6"/>
  <c r="BK80" i="6"/>
  <c r="BJ44" i="6"/>
  <c r="BK18" i="6"/>
  <c r="BK50" i="6"/>
  <c r="BI29" i="6"/>
  <c r="BI18" i="6"/>
  <c r="BJ33" i="6"/>
  <c r="BJ27" i="6"/>
  <c r="BI48" i="6"/>
  <c r="BJ73" i="6"/>
  <c r="BJ85" i="6"/>
  <c r="BK49" i="6"/>
  <c r="BK23" i="6"/>
  <c r="BI22" i="6"/>
  <c r="BK42" i="6"/>
  <c r="BI68" i="6"/>
  <c r="BI80" i="6"/>
  <c r="AN78" i="6"/>
  <c r="BK77" i="6"/>
  <c r="BK89" i="6"/>
  <c r="BK65" i="6"/>
  <c r="BJ18" i="6"/>
  <c r="BI66" i="6"/>
  <c r="BI78" i="6"/>
  <c r="BJ76" i="6"/>
  <c r="BJ88" i="6"/>
  <c r="BJ37" i="6"/>
  <c r="BI41" i="6"/>
  <c r="BJ72" i="6"/>
  <c r="BJ84" i="6"/>
  <c r="BJ60" i="6"/>
  <c r="BI75" i="6"/>
  <c r="BI87" i="6"/>
  <c r="BK17" i="6"/>
  <c r="BI67" i="6"/>
  <c r="BI79" i="6"/>
  <c r="BJ45" i="6"/>
  <c r="BJ17" i="12"/>
  <c r="AM10" i="13"/>
  <c r="AM78" i="12"/>
  <c r="AM9" i="13"/>
  <c r="AN25" i="6"/>
  <c r="AM14" i="13"/>
  <c r="BJ68" i="12"/>
  <c r="AM15" i="10"/>
  <c r="BJ49" i="12"/>
  <c r="AM42" i="12"/>
  <c r="AM38" i="12"/>
  <c r="BJ74" i="12"/>
  <c r="AM58" i="12"/>
  <c r="AM24" i="12"/>
  <c r="BJ29" i="12"/>
  <c r="AN15" i="12"/>
  <c r="AM28" i="12"/>
  <c r="AM39" i="12"/>
  <c r="BJ42" i="12"/>
  <c r="AM33" i="12"/>
  <c r="BJ60" i="12"/>
  <c r="AN11" i="12"/>
  <c r="BJ62" i="12"/>
  <c r="BJ39" i="12"/>
  <c r="AM67" i="12"/>
  <c r="BJ46" i="12"/>
  <c r="AM47" i="12"/>
  <c r="BJ66" i="12"/>
  <c r="BJ55" i="12"/>
  <c r="AM43" i="12"/>
  <c r="AM55" i="12"/>
  <c r="BJ54" i="12"/>
  <c r="AM54" i="12"/>
  <c r="AM6" i="13"/>
  <c r="AM18" i="12"/>
  <c r="AM17" i="12"/>
  <c r="AM35" i="12"/>
  <c r="AM44" i="12"/>
  <c r="AM62" i="12"/>
  <c r="AM56" i="12"/>
  <c r="AM63" i="12"/>
  <c r="BJ86" i="12"/>
  <c r="AM13" i="12"/>
  <c r="AM37" i="12"/>
  <c r="BJ73" i="12"/>
  <c r="BJ34" i="12"/>
  <c r="AM12" i="12"/>
  <c r="AM22" i="12"/>
  <c r="BJ23" i="12"/>
  <c r="AM23" i="12"/>
  <c r="BJ47" i="12"/>
  <c r="AM11" i="12"/>
  <c r="BJ51" i="12"/>
  <c r="BJ33" i="12"/>
  <c r="BJ31" i="12"/>
  <c r="AM25" i="12"/>
  <c r="AM36" i="12"/>
  <c r="BJ36" i="12"/>
  <c r="BJ48" i="12"/>
  <c r="BJ24" i="12"/>
  <c r="AM8" i="13"/>
  <c r="BJ67" i="12"/>
  <c r="BJ61" i="12"/>
  <c r="AL9" i="12"/>
  <c r="BJ64" i="12"/>
  <c r="AM59" i="12"/>
  <c r="AM65" i="12"/>
  <c r="BJ71" i="12"/>
  <c r="AM70" i="12"/>
  <c r="AM64" i="12"/>
  <c r="BJ59" i="12"/>
  <c r="AM34" i="12"/>
  <c r="BJ53" i="12"/>
  <c r="AM53" i="12"/>
  <c r="AM57" i="12"/>
  <c r="BJ63" i="12"/>
  <c r="AM52" i="12"/>
  <c r="BJ44" i="12"/>
  <c r="AM60" i="12"/>
  <c r="F104" i="17" a="1"/>
  <c r="F104" i="17" s="1"/>
  <c r="J104" i="17" a="1"/>
  <c r="J104" i="17" s="1"/>
  <c r="I104" i="17" a="1"/>
  <c r="I104" i="17" s="1"/>
  <c r="M104" i="17" a="1"/>
  <c r="M104" i="17" s="1"/>
  <c r="L104" i="17" a="1"/>
  <c r="L104" i="17" s="1"/>
  <c r="G104" i="17" a="1"/>
  <c r="G104" i="17" s="1"/>
  <c r="H104" i="17" a="1"/>
  <c r="H104" i="17" s="1"/>
  <c r="E104" i="17" a="1"/>
  <c r="E104" i="17" s="1"/>
  <c r="AT104" i="17" s="1"/>
  <c r="N104" i="17" a="1"/>
  <c r="N104" i="17" s="1"/>
  <c r="AU104" i="17" s="1"/>
  <c r="K104" i="17" a="1"/>
  <c r="K104" i="17" s="1"/>
  <c r="AM73" i="12"/>
  <c r="AM68" i="12"/>
  <c r="AM66" i="12"/>
  <c r="BJ81" i="12"/>
  <c r="AM69" i="12"/>
  <c r="BJ69" i="12"/>
  <c r="BJ79" i="12"/>
  <c r="BJ21" i="12"/>
  <c r="BJ76" i="12"/>
  <c r="BJ20" i="12"/>
  <c r="AM16" i="13"/>
  <c r="BJ65" i="12"/>
  <c r="BJ77" i="12"/>
  <c r="AM49" i="12"/>
  <c r="AM77" i="12"/>
  <c r="AM48" i="12"/>
  <c r="AM10" i="12"/>
  <c r="BJ22" i="12"/>
  <c r="AN48" i="6"/>
  <c r="BJ27" i="12"/>
  <c r="BJ56" i="12"/>
  <c r="AM51" i="12"/>
  <c r="AM26" i="12"/>
  <c r="BJ50" i="12"/>
  <c r="AL8" i="11"/>
  <c r="BJ25" i="12"/>
  <c r="AM50" i="12"/>
  <c r="AM31" i="12"/>
  <c r="AM12" i="13"/>
  <c r="AL10" i="11"/>
  <c r="BJ43" i="12"/>
  <c r="BJ38" i="12"/>
  <c r="AM27" i="12"/>
  <c r="AM32" i="12"/>
  <c r="BJ37" i="12"/>
  <c r="AM71" i="12"/>
  <c r="AM14" i="12"/>
  <c r="AL12" i="12"/>
  <c r="AN10" i="11"/>
  <c r="AL15" i="12"/>
  <c r="AN8" i="12"/>
  <c r="AL14" i="12"/>
  <c r="AM8" i="12"/>
  <c r="AM9" i="12"/>
  <c r="BJ32" i="12"/>
  <c r="BJ41" i="12"/>
  <c r="AM21" i="12"/>
  <c r="AM30" i="12"/>
  <c r="AM29" i="12"/>
  <c r="AM20" i="12"/>
  <c r="AN6" i="12"/>
  <c r="AA6" i="13"/>
  <c r="AM14" i="6"/>
  <c r="AL21" i="6"/>
  <c r="AA14" i="13"/>
  <c r="AA10" i="13"/>
  <c r="AN11" i="10"/>
  <c r="AM75" i="12"/>
  <c r="AM56" i="6"/>
  <c r="AM55" i="6"/>
  <c r="AM66" i="6"/>
  <c r="AL16" i="12"/>
  <c r="BJ75" i="12"/>
  <c r="BJ30" i="12"/>
  <c r="AA8" i="13"/>
  <c r="AM76" i="12"/>
  <c r="AM19" i="12"/>
  <c r="BU14" i="13"/>
  <c r="BU30" i="13"/>
  <c r="BU46" i="13"/>
  <c r="BU62" i="13"/>
  <c r="AM7" i="12"/>
  <c r="BU19" i="13"/>
  <c r="BU35" i="13"/>
  <c r="BU51" i="13"/>
  <c r="BU67" i="13"/>
  <c r="AL10" i="12"/>
  <c r="BU8" i="13"/>
  <c r="BU24" i="13"/>
  <c r="BU40" i="13"/>
  <c r="BU72" i="13"/>
  <c r="BU13" i="13"/>
  <c r="BU29" i="13"/>
  <c r="BU45" i="13"/>
  <c r="BU61" i="13"/>
  <c r="BU77" i="13"/>
  <c r="AM12" i="10"/>
  <c r="BU75" i="13"/>
  <c r="BU18" i="13"/>
  <c r="BU34" i="13"/>
  <c r="BU50" i="13"/>
  <c r="BU66" i="13"/>
  <c r="BJ19" i="12"/>
  <c r="BU7" i="13"/>
  <c r="BU23" i="13"/>
  <c r="BU39" i="13"/>
  <c r="BU55" i="13"/>
  <c r="BU71" i="13"/>
  <c r="BU12" i="13"/>
  <c r="BU28" i="13"/>
  <c r="BU44" i="13"/>
  <c r="BU60" i="13"/>
  <c r="BU76" i="13"/>
  <c r="BU17" i="13"/>
  <c r="BU33" i="13"/>
  <c r="BU49" i="13"/>
  <c r="BU65" i="13"/>
  <c r="AM9" i="10"/>
  <c r="BU6" i="13"/>
  <c r="BU22" i="13"/>
  <c r="BU38" i="13"/>
  <c r="BU54" i="13"/>
  <c r="BU70" i="13"/>
  <c r="BJ18" i="12"/>
  <c r="BU11" i="13"/>
  <c r="BU59" i="13"/>
  <c r="BU16" i="13"/>
  <c r="BU32" i="13"/>
  <c r="BU48" i="13"/>
  <c r="BU64" i="13"/>
  <c r="AM41" i="12"/>
  <c r="BU43" i="13"/>
  <c r="AA16" i="13"/>
  <c r="BU21" i="13"/>
  <c r="BU37" i="13"/>
  <c r="BU53" i="13"/>
  <c r="BU69" i="13"/>
  <c r="AM46" i="12"/>
  <c r="BU10" i="13"/>
  <c r="BU26" i="13"/>
  <c r="BU42" i="13"/>
  <c r="BU58" i="13"/>
  <c r="BU74" i="13"/>
  <c r="AL16" i="11"/>
  <c r="BU27" i="13"/>
  <c r="AA9" i="13"/>
  <c r="BU15" i="13"/>
  <c r="BU31" i="13"/>
  <c r="BU47" i="13"/>
  <c r="BU63" i="13"/>
  <c r="BU20" i="13"/>
  <c r="BU36" i="13"/>
  <c r="BU52" i="13"/>
  <c r="CT6" i="13"/>
  <c r="BU68" i="13"/>
  <c r="AM33" i="6"/>
  <c r="AM15" i="12"/>
  <c r="BU9" i="13"/>
  <c r="BU25" i="13"/>
  <c r="BU41" i="13"/>
  <c r="BU57" i="13"/>
  <c r="BU73" i="13"/>
  <c r="BJ72" i="12"/>
  <c r="AL12" i="11"/>
  <c r="AA11" i="13"/>
  <c r="AM14" i="10"/>
  <c r="BS28" i="12"/>
  <c r="BK17" i="13"/>
  <c r="AN17" i="13"/>
  <c r="AX70" i="13"/>
  <c r="AA70" i="13"/>
  <c r="AX82" i="13"/>
  <c r="AV81" i="12"/>
  <c r="AX62" i="13"/>
  <c r="AA62" i="13"/>
  <c r="AX54" i="13"/>
  <c r="AA54" i="13"/>
  <c r="AX46" i="13"/>
  <c r="AA46" i="13"/>
  <c r="AX38" i="13"/>
  <c r="AA38" i="13"/>
  <c r="AX30" i="13"/>
  <c r="AA30" i="13"/>
  <c r="AX22" i="13"/>
  <c r="AA22" i="13"/>
  <c r="BS61" i="12"/>
  <c r="BS5" i="12"/>
  <c r="BJ26" i="12"/>
  <c r="AM53" i="13"/>
  <c r="BJ53" i="13"/>
  <c r="AL53" i="13"/>
  <c r="BI53" i="13"/>
  <c r="BJ47" i="13"/>
  <c r="AM47" i="13"/>
  <c r="BI75" i="13"/>
  <c r="AL75" i="13"/>
  <c r="BI87" i="13"/>
  <c r="AM36" i="13"/>
  <c r="BJ36" i="13"/>
  <c r="AL68" i="13"/>
  <c r="BI68" i="13"/>
  <c r="BI80" i="13"/>
  <c r="BJ25" i="13"/>
  <c r="AM25" i="13"/>
  <c r="BK51" i="13"/>
  <c r="AN51" i="13"/>
  <c r="AN40" i="13"/>
  <c r="BK40" i="13"/>
  <c r="AN77" i="13"/>
  <c r="BK77" i="13"/>
  <c r="BK89" i="13"/>
  <c r="AN78" i="13"/>
  <c r="AL35" i="13"/>
  <c r="BI35" i="13"/>
  <c r="BI40" i="13"/>
  <c r="AL40" i="13"/>
  <c r="AL77" i="13"/>
  <c r="BI77" i="13"/>
  <c r="BI89" i="13"/>
  <c r="AL78" i="13"/>
  <c r="AM34" i="13"/>
  <c r="BJ34" i="13"/>
  <c r="BI66" i="13"/>
  <c r="AL66" i="13"/>
  <c r="BI78" i="13"/>
  <c r="AM23" i="13"/>
  <c r="BJ23" i="13"/>
  <c r="AL55" i="13"/>
  <c r="BI55" i="13"/>
  <c r="AM49" i="13"/>
  <c r="BJ49" i="13"/>
  <c r="AN6" i="13"/>
  <c r="BK43" i="13"/>
  <c r="AN43" i="13"/>
  <c r="AM75" i="13"/>
  <c r="BJ75" i="13"/>
  <c r="BJ87" i="13"/>
  <c r="BK32" i="13"/>
  <c r="AN32" i="13"/>
  <c r="AM58" i="13"/>
  <c r="BJ58" i="13"/>
  <c r="BS77" i="12"/>
  <c r="AX71" i="13"/>
  <c r="AA71" i="13"/>
  <c r="AX83" i="13"/>
  <c r="AV82" i="12"/>
  <c r="AA63" i="13"/>
  <c r="AX63" i="13"/>
  <c r="AX55" i="13"/>
  <c r="AA55" i="13"/>
  <c r="AA47" i="13"/>
  <c r="AX47" i="13"/>
  <c r="AX39" i="13"/>
  <c r="AA39" i="13"/>
  <c r="AX31" i="13"/>
  <c r="AA31" i="13"/>
  <c r="AX23" i="13"/>
  <c r="AA23" i="13"/>
  <c r="AA15" i="13"/>
  <c r="AA7" i="13"/>
  <c r="AM10" i="11"/>
  <c r="AM61" i="12"/>
  <c r="BS52" i="12"/>
  <c r="BS36" i="12"/>
  <c r="BI49" i="13"/>
  <c r="AL49" i="13"/>
  <c r="BS69" i="12"/>
  <c r="BS29" i="12"/>
  <c r="BS13" i="12"/>
  <c r="BS70" i="12"/>
  <c r="BS62" i="12"/>
  <c r="BS54" i="12"/>
  <c r="BS46" i="12"/>
  <c r="BS38" i="12"/>
  <c r="BS30" i="12"/>
  <c r="BS22" i="12"/>
  <c r="BS14" i="12"/>
  <c r="BS6" i="12"/>
  <c r="AM40" i="12"/>
  <c r="BI48" i="13"/>
  <c r="AL48" i="13"/>
  <c r="BK47" i="13"/>
  <c r="AN47" i="13"/>
  <c r="AL42" i="13"/>
  <c r="BI42" i="13"/>
  <c r="BK73" i="13"/>
  <c r="AN73" i="13"/>
  <c r="BK85" i="13"/>
  <c r="BI31" i="13"/>
  <c r="AL31" i="13"/>
  <c r="BK62" i="13"/>
  <c r="AN62" i="13"/>
  <c r="BI20" i="13"/>
  <c r="AL20" i="13"/>
  <c r="AM46" i="13"/>
  <c r="BJ46" i="13"/>
  <c r="AL27" i="13"/>
  <c r="BI27" i="13"/>
  <c r="AM35" i="13"/>
  <c r="BJ35" i="13"/>
  <c r="BJ72" i="13"/>
  <c r="AM72" i="13"/>
  <c r="BJ84" i="13"/>
  <c r="BK29" i="13"/>
  <c r="AN29" i="13"/>
  <c r="AM77" i="13"/>
  <c r="BJ77" i="13"/>
  <c r="BJ89" i="13"/>
  <c r="AM78" i="13"/>
  <c r="AN34" i="13"/>
  <c r="BK34" i="13"/>
  <c r="BK71" i="13"/>
  <c r="AN71" i="13"/>
  <c r="BK83" i="13"/>
  <c r="AL29" i="13"/>
  <c r="BI29" i="13"/>
  <c r="AN60" i="13"/>
  <c r="BK60" i="13"/>
  <c r="BI18" i="13"/>
  <c r="AL18" i="13"/>
  <c r="AN49" i="13"/>
  <c r="BK49" i="13"/>
  <c r="BI44" i="13"/>
  <c r="AL44" i="13"/>
  <c r="BK37" i="13"/>
  <c r="AN37" i="13"/>
  <c r="BJ38" i="13"/>
  <c r="AM38" i="13"/>
  <c r="AL70" i="13"/>
  <c r="BI70" i="13"/>
  <c r="BI82" i="13"/>
  <c r="AM27" i="13"/>
  <c r="BJ27" i="13"/>
  <c r="BK58" i="13"/>
  <c r="AN58" i="13"/>
  <c r="BK52" i="13"/>
  <c r="AN52" i="13"/>
  <c r="AN41" i="13"/>
  <c r="BK41" i="13"/>
  <c r="BK30" i="13"/>
  <c r="AN30" i="13"/>
  <c r="BI57" i="13"/>
  <c r="AL57" i="13"/>
  <c r="AL46" i="13"/>
  <c r="BI46" i="13"/>
  <c r="AM40" i="13"/>
  <c r="BJ40" i="13"/>
  <c r="AN21" i="13"/>
  <c r="BK21" i="13"/>
  <c r="AM45" i="13"/>
  <c r="BJ45" i="13"/>
  <c r="BI43" i="13"/>
  <c r="AL43" i="13"/>
  <c r="BI38" i="13"/>
  <c r="AL38" i="13"/>
  <c r="BS53" i="12"/>
  <c r="BS45" i="12"/>
  <c r="BS37" i="12"/>
  <c r="BS21" i="12"/>
  <c r="AX72" i="13"/>
  <c r="AA72" i="13"/>
  <c r="AX84" i="13"/>
  <c r="AX64" i="13"/>
  <c r="AA64" i="13"/>
  <c r="AX56" i="13"/>
  <c r="AA56" i="13"/>
  <c r="CH6" i="12"/>
  <c r="AX48" i="13"/>
  <c r="AA48" i="13"/>
  <c r="AA40" i="13"/>
  <c r="AX40" i="13"/>
  <c r="AA32" i="13"/>
  <c r="AX32" i="13"/>
  <c r="AX24" i="13"/>
  <c r="AA24" i="13"/>
  <c r="BJ57" i="12"/>
  <c r="BJ40" i="12"/>
  <c r="AN28" i="13"/>
  <c r="BK28" i="13"/>
  <c r="BS71" i="12"/>
  <c r="BS63" i="12"/>
  <c r="BS55" i="12"/>
  <c r="BS47" i="12"/>
  <c r="BS39" i="12"/>
  <c r="BS31" i="12"/>
  <c r="BS23" i="12"/>
  <c r="BS15" i="12"/>
  <c r="BS7" i="12"/>
  <c r="AM74" i="12"/>
  <c r="AL14" i="11"/>
  <c r="AM16" i="12"/>
  <c r="BK42" i="13"/>
  <c r="AN42" i="13"/>
  <c r="BJ48" i="13"/>
  <c r="AM48" i="13"/>
  <c r="AM42" i="13"/>
  <c r="BJ42" i="13"/>
  <c r="BI59" i="13"/>
  <c r="AL59" i="13"/>
  <c r="AN36" i="13"/>
  <c r="BK36" i="13"/>
  <c r="AM68" i="13"/>
  <c r="BJ68" i="13"/>
  <c r="BJ80" i="13"/>
  <c r="BK25" i="13"/>
  <c r="AN25" i="13"/>
  <c r="AM57" i="13"/>
  <c r="BJ57" i="13"/>
  <c r="AL41" i="13"/>
  <c r="BI41" i="13"/>
  <c r="BK72" i="13"/>
  <c r="AN72" i="13"/>
  <c r="BK84" i="13"/>
  <c r="BI30" i="13"/>
  <c r="AL30" i="13"/>
  <c r="BI67" i="13"/>
  <c r="AL67" i="13"/>
  <c r="BI79" i="13"/>
  <c r="AM24" i="13"/>
  <c r="BJ24" i="13"/>
  <c r="BI72" i="13"/>
  <c r="AL72" i="13"/>
  <c r="BI84" i="13"/>
  <c r="BJ29" i="13"/>
  <c r="AM29" i="13"/>
  <c r="BJ66" i="13"/>
  <c r="AM66" i="13"/>
  <c r="BJ78" i="13"/>
  <c r="BK23" i="13"/>
  <c r="AN23" i="13"/>
  <c r="BJ55" i="13"/>
  <c r="AM55" i="13"/>
  <c r="AM44" i="13"/>
  <c r="BJ44" i="13"/>
  <c r="AN53" i="13"/>
  <c r="BK53" i="13"/>
  <c r="BK38" i="13"/>
  <c r="AN38" i="13"/>
  <c r="AN75" i="13"/>
  <c r="BK75" i="13"/>
  <c r="BK87" i="13"/>
  <c r="BI33" i="13"/>
  <c r="AL33" i="13"/>
  <c r="BK64" i="13"/>
  <c r="AN64" i="13"/>
  <c r="AL22" i="13"/>
  <c r="BI22" i="13"/>
  <c r="BS76" i="12"/>
  <c r="BS60" i="12"/>
  <c r="BJ60" i="13"/>
  <c r="AM60" i="13"/>
  <c r="AX57" i="13"/>
  <c r="AA57" i="13"/>
  <c r="AX49" i="13"/>
  <c r="AA49" i="13"/>
  <c r="AX41" i="13"/>
  <c r="AA41" i="13"/>
  <c r="AA33" i="13"/>
  <c r="AX33" i="13"/>
  <c r="AA25" i="13"/>
  <c r="AX25" i="13"/>
  <c r="AX17" i="13"/>
  <c r="AA17" i="13"/>
  <c r="BJ45" i="12"/>
  <c r="BJ73" i="13"/>
  <c r="AM73" i="13"/>
  <c r="BJ85" i="13"/>
  <c r="AN54" i="13"/>
  <c r="BK54" i="13"/>
  <c r="AA73" i="13"/>
  <c r="AX73" i="13"/>
  <c r="AX85" i="13"/>
  <c r="AA65" i="13"/>
  <c r="AX65" i="13"/>
  <c r="BS72" i="12"/>
  <c r="BS64" i="12"/>
  <c r="BS56" i="12"/>
  <c r="BS48" i="12"/>
  <c r="BS40" i="12"/>
  <c r="BS32" i="12"/>
  <c r="BS24" i="12"/>
  <c r="BS16" i="12"/>
  <c r="BS8" i="12"/>
  <c r="BJ28" i="12"/>
  <c r="AN8" i="11"/>
  <c r="AM45" i="12"/>
  <c r="BJ37" i="13"/>
  <c r="AM37" i="13"/>
  <c r="AL11" i="13"/>
  <c r="AL37" i="13"/>
  <c r="BI37" i="13"/>
  <c r="BI74" i="13"/>
  <c r="AL74" i="13"/>
  <c r="BI86" i="13"/>
  <c r="BJ31" i="13"/>
  <c r="AM31" i="13"/>
  <c r="BI63" i="13"/>
  <c r="AL63" i="13"/>
  <c r="BJ20" i="13"/>
  <c r="AM20" i="13"/>
  <c r="BI52" i="13"/>
  <c r="AL52" i="13"/>
  <c r="AN35" i="13"/>
  <c r="BK35" i="13"/>
  <c r="AM67" i="13"/>
  <c r="BJ67" i="13"/>
  <c r="BJ79" i="13"/>
  <c r="BK24" i="13"/>
  <c r="AN24" i="13"/>
  <c r="AN61" i="13"/>
  <c r="BK61" i="13"/>
  <c r="BI19" i="13"/>
  <c r="AL19" i="13"/>
  <c r="BK66" i="13"/>
  <c r="AN66" i="13"/>
  <c r="BK78" i="13"/>
  <c r="AL24" i="13"/>
  <c r="BI24" i="13"/>
  <c r="AL61" i="13"/>
  <c r="BI61" i="13"/>
  <c r="BJ18" i="13"/>
  <c r="AM18" i="13"/>
  <c r="AL50" i="13"/>
  <c r="BI50" i="13"/>
  <c r="AM7" i="13"/>
  <c r="BI39" i="13"/>
  <c r="AL39" i="13"/>
  <c r="BI76" i="13"/>
  <c r="AL76" i="13"/>
  <c r="BI88" i="13"/>
  <c r="BJ33" i="13"/>
  <c r="AM33" i="13"/>
  <c r="BJ70" i="13"/>
  <c r="AM70" i="13"/>
  <c r="BJ82" i="13"/>
  <c r="AN27" i="13"/>
  <c r="BK27" i="13"/>
  <c r="AM59" i="13"/>
  <c r="BJ59" i="13"/>
  <c r="AN16" i="13"/>
  <c r="BJ71" i="13"/>
  <c r="AM71" i="13"/>
  <c r="BJ83" i="13"/>
  <c r="AX58" i="13"/>
  <c r="AA58" i="13"/>
  <c r="AX50" i="13"/>
  <c r="AA50" i="13"/>
  <c r="AX42" i="13"/>
  <c r="AA42" i="13"/>
  <c r="BJ70" i="12"/>
  <c r="AM6" i="12"/>
  <c r="BJ58" i="12"/>
  <c r="BS20" i="12"/>
  <c r="BS12" i="12"/>
  <c r="BK39" i="13"/>
  <c r="AN39" i="13"/>
  <c r="AA74" i="13"/>
  <c r="AX74" i="13"/>
  <c r="AX86" i="13"/>
  <c r="AX66" i="13"/>
  <c r="AA66" i="13"/>
  <c r="AX78" i="13"/>
  <c r="AA34" i="13"/>
  <c r="AX34" i="13"/>
  <c r="AA26" i="13"/>
  <c r="AX26" i="13"/>
  <c r="AX18" i="13"/>
  <c r="AA18" i="13"/>
  <c r="BS73" i="12"/>
  <c r="BS65" i="12"/>
  <c r="BS57" i="12"/>
  <c r="BS49" i="12"/>
  <c r="BS41" i="12"/>
  <c r="BS33" i="12"/>
  <c r="BS25" i="12"/>
  <c r="BS17" i="12"/>
  <c r="BS9" i="12"/>
  <c r="AM10" i="10"/>
  <c r="BK74" i="13"/>
  <c r="AN74" i="13"/>
  <c r="BK86" i="13"/>
  <c r="BI32" i="13"/>
  <c r="AL32" i="13"/>
  <c r="BJ74" i="13"/>
  <c r="AM74" i="13"/>
  <c r="BJ86" i="13"/>
  <c r="BK31" i="13"/>
  <c r="AN31" i="13"/>
  <c r="AN68" i="13"/>
  <c r="BK68" i="13"/>
  <c r="BK80" i="13"/>
  <c r="BI26" i="13"/>
  <c r="AL26" i="13"/>
  <c r="BK57" i="13"/>
  <c r="AN57" i="13"/>
  <c r="AN46" i="13"/>
  <c r="BK46" i="13"/>
  <c r="BI73" i="13"/>
  <c r="AL73" i="13"/>
  <c r="BI85" i="13"/>
  <c r="BJ30" i="13"/>
  <c r="AM30" i="13"/>
  <c r="AL62" i="13"/>
  <c r="BI62" i="13"/>
  <c r="BJ19" i="13"/>
  <c r="AM19" i="13"/>
  <c r="BJ56" i="13"/>
  <c r="AM56" i="13"/>
  <c r="AN13" i="13"/>
  <c r="AM61" i="13"/>
  <c r="BJ61" i="13"/>
  <c r="BK18" i="13"/>
  <c r="AN18" i="13"/>
  <c r="BK55" i="13"/>
  <c r="AN55" i="13"/>
  <c r="AL13" i="13"/>
  <c r="BK44" i="13"/>
  <c r="AN44" i="13"/>
  <c r="AM76" i="13"/>
  <c r="BJ76" i="13"/>
  <c r="BJ88" i="13"/>
  <c r="BK33" i="13"/>
  <c r="AN33" i="13"/>
  <c r="BK70" i="13"/>
  <c r="AN70" i="13"/>
  <c r="BK82" i="13"/>
  <c r="AL28" i="13"/>
  <c r="BI28" i="13"/>
  <c r="BI65" i="13"/>
  <c r="AL65" i="13"/>
  <c r="AM22" i="13"/>
  <c r="BJ22" i="13"/>
  <c r="AL54" i="13"/>
  <c r="BI54" i="13"/>
  <c r="AM11" i="13"/>
  <c r="BS44" i="12"/>
  <c r="AA51" i="13"/>
  <c r="AX51" i="13"/>
  <c r="AA43" i="13"/>
  <c r="AX43" i="13"/>
  <c r="AX35" i="13"/>
  <c r="AA35" i="13"/>
  <c r="AX27" i="13"/>
  <c r="AA27" i="13"/>
  <c r="AA19" i="13"/>
  <c r="AX19" i="13"/>
  <c r="AA67" i="13"/>
  <c r="AX67" i="13"/>
  <c r="AX79" i="13"/>
  <c r="BS74" i="12"/>
  <c r="BS50" i="12"/>
  <c r="BS42" i="12"/>
  <c r="BS34" i="12"/>
  <c r="BS26" i="12"/>
  <c r="BS18" i="12"/>
  <c r="BS10" i="12"/>
  <c r="AM72" i="12"/>
  <c r="AM69" i="13"/>
  <c r="BJ69" i="13"/>
  <c r="BJ81" i="13"/>
  <c r="BK26" i="13"/>
  <c r="AN26" i="13"/>
  <c r="AL69" i="13"/>
  <c r="BI69" i="13"/>
  <c r="BI81" i="13"/>
  <c r="AM26" i="13"/>
  <c r="BJ26" i="13"/>
  <c r="BJ63" i="13"/>
  <c r="AM63" i="13"/>
  <c r="AN20" i="13"/>
  <c r="BK20" i="13"/>
  <c r="AM52" i="13"/>
  <c r="BJ52" i="13"/>
  <c r="AM41" i="13"/>
  <c r="BJ41" i="13"/>
  <c r="AN67" i="13"/>
  <c r="BK67" i="13"/>
  <c r="BK79" i="13"/>
  <c r="BI25" i="13"/>
  <c r="AL25" i="13"/>
  <c r="BK56" i="13"/>
  <c r="AN56" i="13"/>
  <c r="BI51" i="13"/>
  <c r="AL51" i="13"/>
  <c r="BI56" i="13"/>
  <c r="AL56" i="13"/>
  <c r="AM13" i="13"/>
  <c r="BJ50" i="13"/>
  <c r="AM50" i="13"/>
  <c r="AN7" i="13"/>
  <c r="BJ39" i="13"/>
  <c r="AM39" i="13"/>
  <c r="BI71" i="13"/>
  <c r="AL71" i="13"/>
  <c r="BI83" i="13"/>
  <c r="AM28" i="13"/>
  <c r="BJ28" i="13"/>
  <c r="AM65" i="13"/>
  <c r="BJ65" i="13"/>
  <c r="AN22" i="13"/>
  <c r="BK22" i="13"/>
  <c r="AN59" i="13"/>
  <c r="BK59" i="13"/>
  <c r="BI17" i="13"/>
  <c r="AL17" i="13"/>
  <c r="BK48" i="13"/>
  <c r="AN48" i="13"/>
  <c r="AL6" i="13"/>
  <c r="AA59" i="13"/>
  <c r="AX59" i="13"/>
  <c r="BS58" i="12"/>
  <c r="AX68" i="13"/>
  <c r="AA68" i="13"/>
  <c r="AX80" i="13"/>
  <c r="AV79" i="12"/>
  <c r="AX60" i="13"/>
  <c r="AA60" i="13"/>
  <c r="AA52" i="13"/>
  <c r="AX52" i="13"/>
  <c r="AA44" i="13"/>
  <c r="AX44" i="13"/>
  <c r="AX36" i="13"/>
  <c r="AA36" i="13"/>
  <c r="AA28" i="13"/>
  <c r="AX28" i="13"/>
  <c r="AA20" i="13"/>
  <c r="AX20" i="13"/>
  <c r="AA12" i="13"/>
  <c r="BS68" i="12"/>
  <c r="AA75" i="13"/>
  <c r="AX75" i="13"/>
  <c r="AX87" i="13"/>
  <c r="BS66" i="12"/>
  <c r="AX76" i="13"/>
  <c r="AA76" i="13"/>
  <c r="AX88" i="13"/>
  <c r="AV87" i="12"/>
  <c r="BS75" i="12"/>
  <c r="BS67" i="12"/>
  <c r="BS59" i="12"/>
  <c r="BS51" i="12"/>
  <c r="BS43" i="12"/>
  <c r="BS35" i="12"/>
  <c r="BS27" i="12"/>
  <c r="BS19" i="12"/>
  <c r="BS11" i="12"/>
  <c r="BJ83" i="12"/>
  <c r="BI64" i="13"/>
  <c r="AL64" i="13"/>
  <c r="AM21" i="13"/>
  <c r="BJ21" i="13"/>
  <c r="BK63" i="13"/>
  <c r="AN63" i="13"/>
  <c r="AL21" i="13"/>
  <c r="BI21" i="13"/>
  <c r="BI58" i="13"/>
  <c r="AL58" i="13"/>
  <c r="AM15" i="13"/>
  <c r="AL47" i="13"/>
  <c r="BI47" i="13"/>
  <c r="AN69" i="13"/>
  <c r="BK69" i="13"/>
  <c r="BK81" i="13"/>
  <c r="AL36" i="13"/>
  <c r="BI36" i="13"/>
  <c r="BJ62" i="13"/>
  <c r="AM62" i="13"/>
  <c r="BK19" i="13"/>
  <c r="AN19" i="13"/>
  <c r="BJ51" i="13"/>
  <c r="AM51" i="13"/>
  <c r="AN45" i="13"/>
  <c r="BK45" i="13"/>
  <c r="BJ64" i="13"/>
  <c r="AM64" i="13"/>
  <c r="BK50" i="13"/>
  <c r="AN50" i="13"/>
  <c r="AL8" i="13"/>
  <c r="BI45" i="13"/>
  <c r="AL45" i="13"/>
  <c r="AN76" i="13"/>
  <c r="BK76" i="13"/>
  <c r="BK88" i="13"/>
  <c r="BI34" i="13"/>
  <c r="AL34" i="13"/>
  <c r="BK65" i="13"/>
  <c r="AN65" i="13"/>
  <c r="AL23" i="13"/>
  <c r="BI23" i="13"/>
  <c r="AL60" i="13"/>
  <c r="BI60" i="13"/>
  <c r="BJ17" i="13"/>
  <c r="AM17" i="13"/>
  <c r="AM54" i="13"/>
  <c r="BJ54" i="13"/>
  <c r="AN11" i="13"/>
  <c r="BJ43" i="13"/>
  <c r="AM43" i="13"/>
  <c r="BJ32" i="13"/>
  <c r="AM32" i="13"/>
  <c r="AX69" i="13"/>
  <c r="AA69" i="13"/>
  <c r="AX81" i="13"/>
  <c r="AX61" i="13"/>
  <c r="AA61" i="13"/>
  <c r="AX53" i="13"/>
  <c r="AA53" i="13"/>
  <c r="AX45" i="13"/>
  <c r="AA45" i="13"/>
  <c r="AX37" i="13"/>
  <c r="AA37" i="13"/>
  <c r="AX29" i="13"/>
  <c r="AA29" i="13"/>
  <c r="AA21" i="13"/>
  <c r="AX21" i="13"/>
  <c r="AA13" i="13"/>
  <c r="AL52" i="6"/>
  <c r="AL13" i="6"/>
  <c r="AM60" i="6"/>
  <c r="AN26" i="6"/>
  <c r="AM8" i="10"/>
  <c r="AN6" i="11"/>
  <c r="AN6" i="8"/>
  <c r="AN15" i="11"/>
  <c r="AL30" i="6"/>
  <c r="AN12" i="11"/>
  <c r="AN7" i="10"/>
  <c r="AN13" i="10"/>
  <c r="AL7" i="10"/>
  <c r="AN49" i="6"/>
  <c r="AN12" i="6"/>
  <c r="AM15" i="11"/>
  <c r="AL7" i="11"/>
  <c r="AL8" i="8"/>
  <c r="AM6" i="11"/>
  <c r="AN8" i="10"/>
  <c r="AN14" i="10"/>
  <c r="AM16" i="11"/>
  <c r="AL7" i="12"/>
  <c r="AL27" i="6"/>
  <c r="AL6" i="8"/>
  <c r="AL11" i="10"/>
  <c r="AM61" i="6"/>
  <c r="AN10" i="8"/>
  <c r="AM12" i="11"/>
  <c r="AN16" i="12"/>
  <c r="AN9" i="12"/>
  <c r="AN13" i="12"/>
  <c r="BS27" i="11"/>
  <c r="BI65" i="12"/>
  <c r="AL65" i="12"/>
  <c r="BK20" i="12"/>
  <c r="AN20" i="12"/>
  <c r="BS12" i="11"/>
  <c r="BS28" i="11"/>
  <c r="BS44" i="11"/>
  <c r="BS60" i="11"/>
  <c r="BS76" i="11"/>
  <c r="BI71" i="12"/>
  <c r="AL71" i="12"/>
  <c r="BI83" i="12"/>
  <c r="AN22" i="12"/>
  <c r="BK22" i="12"/>
  <c r="AN74" i="12"/>
  <c r="BK74" i="12"/>
  <c r="BK86" i="12"/>
  <c r="AL69" i="12"/>
  <c r="BI69" i="12"/>
  <c r="BI81" i="12"/>
  <c r="AN67" i="12"/>
  <c r="BK67" i="12"/>
  <c r="BK79" i="12"/>
  <c r="BI25" i="12"/>
  <c r="AL25" i="12"/>
  <c r="BK56" i="12"/>
  <c r="AN56" i="12"/>
  <c r="BK71" i="12"/>
  <c r="AN71" i="12"/>
  <c r="BK83" i="12"/>
  <c r="BS43" i="11"/>
  <c r="BS75" i="11"/>
  <c r="BS29" i="11"/>
  <c r="AL16" i="8"/>
  <c r="AN59" i="12"/>
  <c r="BK59" i="12"/>
  <c r="BI17" i="12"/>
  <c r="AL17" i="12"/>
  <c r="AL54" i="12"/>
  <c r="BI54" i="12"/>
  <c r="BI32" i="12"/>
  <c r="AL32" i="12"/>
  <c r="AL58" i="12"/>
  <c r="BI58" i="12"/>
  <c r="AL47" i="12"/>
  <c r="BI47" i="12"/>
  <c r="AN12" i="12"/>
  <c r="BI51" i="12"/>
  <c r="AL51" i="12"/>
  <c r="BI29" i="12"/>
  <c r="AL29" i="12"/>
  <c r="BS59" i="11"/>
  <c r="BS14" i="11"/>
  <c r="BS30" i="11"/>
  <c r="BS46" i="11"/>
  <c r="BS62" i="11"/>
  <c r="AN28" i="6"/>
  <c r="BK65" i="12"/>
  <c r="AN65" i="12"/>
  <c r="AL23" i="12"/>
  <c r="BI23" i="12"/>
  <c r="AL60" i="12"/>
  <c r="BI60" i="12"/>
  <c r="BI43" i="12"/>
  <c r="AL43" i="12"/>
  <c r="AN63" i="12"/>
  <c r="BK63" i="12"/>
  <c r="BI21" i="12"/>
  <c r="AL21" i="12"/>
  <c r="AL36" i="12"/>
  <c r="BI36" i="12"/>
  <c r="BK19" i="12"/>
  <c r="AN19" i="12"/>
  <c r="BI40" i="12"/>
  <c r="AL40" i="12"/>
  <c r="BS61" i="11"/>
  <c r="BS79" i="11"/>
  <c r="AN48" i="12"/>
  <c r="BK48" i="12"/>
  <c r="BK26" i="12"/>
  <c r="AN26" i="12"/>
  <c r="AN52" i="12"/>
  <c r="BK52" i="12"/>
  <c r="BK41" i="12"/>
  <c r="AN41" i="12"/>
  <c r="AN45" i="12"/>
  <c r="BK45" i="12"/>
  <c r="AN23" i="12"/>
  <c r="BK23" i="12"/>
  <c r="BS13" i="11"/>
  <c r="BS45" i="11"/>
  <c r="BS77" i="11"/>
  <c r="BS15" i="11"/>
  <c r="BS31" i="11"/>
  <c r="BS47" i="11"/>
  <c r="BS63" i="11"/>
  <c r="BS81" i="11"/>
  <c r="BS16" i="11"/>
  <c r="BS32" i="11"/>
  <c r="BS48" i="11"/>
  <c r="BS64" i="11"/>
  <c r="BS84" i="11"/>
  <c r="BK17" i="12"/>
  <c r="AN17" i="12"/>
  <c r="AN54" i="12"/>
  <c r="BK54" i="12"/>
  <c r="BI34" i="12"/>
  <c r="AL34" i="12"/>
  <c r="BK37" i="12"/>
  <c r="AN37" i="12"/>
  <c r="BI18" i="12"/>
  <c r="AL18" i="12"/>
  <c r="AN30" i="12"/>
  <c r="BK30" i="12"/>
  <c r="BI57" i="12"/>
  <c r="AL57" i="12"/>
  <c r="AL46" i="12"/>
  <c r="BI46" i="12"/>
  <c r="BK28" i="12"/>
  <c r="AN28" i="12"/>
  <c r="AN34" i="12"/>
  <c r="BK34" i="12"/>
  <c r="BS17" i="11"/>
  <c r="BS33" i="11"/>
  <c r="BS49" i="11"/>
  <c r="BS65" i="11"/>
  <c r="BS85" i="11"/>
  <c r="AL49" i="12"/>
  <c r="BI49" i="12"/>
  <c r="BI64" i="12"/>
  <c r="AL64" i="12"/>
  <c r="AL61" i="12"/>
  <c r="BI61" i="12"/>
  <c r="AN12" i="10"/>
  <c r="AL55" i="12"/>
  <c r="BI55" i="12"/>
  <c r="AN60" i="12"/>
  <c r="BK60" i="12"/>
  <c r="BI75" i="12"/>
  <c r="AL75" i="12"/>
  <c r="BI87" i="12"/>
  <c r="AL53" i="12"/>
  <c r="BI53" i="12"/>
  <c r="BK73" i="12"/>
  <c r="AN73" i="12"/>
  <c r="BK85" i="12"/>
  <c r="AL68" i="12"/>
  <c r="BI68" i="12"/>
  <c r="BI80" i="12"/>
  <c r="BK51" i="12"/>
  <c r="AN51" i="12"/>
  <c r="BK40" i="12"/>
  <c r="AN40" i="12"/>
  <c r="AN77" i="12"/>
  <c r="BK77" i="12"/>
  <c r="BK89" i="12"/>
  <c r="AN78" i="12"/>
  <c r="BI72" i="12"/>
  <c r="AL72" i="12"/>
  <c r="BI84" i="12"/>
  <c r="BS50" i="11"/>
  <c r="BS51" i="11"/>
  <c r="BK43" i="12"/>
  <c r="AN43" i="12"/>
  <c r="BI38" i="12"/>
  <c r="AL38" i="12"/>
  <c r="AN58" i="12"/>
  <c r="BK58" i="12"/>
  <c r="AL42" i="12"/>
  <c r="BI42" i="12"/>
  <c r="BI31" i="12"/>
  <c r="AL31" i="12"/>
  <c r="AL35" i="12"/>
  <c r="BI35" i="12"/>
  <c r="BK55" i="12"/>
  <c r="AN55" i="12"/>
  <c r="AL13" i="12"/>
  <c r="AN61" i="6"/>
  <c r="AN15" i="10"/>
  <c r="BK49" i="12"/>
  <c r="AN49" i="12"/>
  <c r="BI44" i="12"/>
  <c r="AL44" i="12"/>
  <c r="BI50" i="12"/>
  <c r="AL50" i="12"/>
  <c r="BK69" i="12"/>
  <c r="AN69" i="12"/>
  <c r="BK81" i="12"/>
  <c r="BI27" i="12"/>
  <c r="AL27" i="12"/>
  <c r="BK47" i="12"/>
  <c r="AN47" i="12"/>
  <c r="BK62" i="12"/>
  <c r="AN62" i="12"/>
  <c r="BI20" i="12"/>
  <c r="AL20" i="12"/>
  <c r="AN66" i="12"/>
  <c r="BK66" i="12"/>
  <c r="BK78" i="12"/>
  <c r="AL24" i="12"/>
  <c r="BI24" i="12"/>
  <c r="BS18" i="11"/>
  <c r="BS5" i="11"/>
  <c r="BS21" i="11"/>
  <c r="BS37" i="11"/>
  <c r="BS53" i="11"/>
  <c r="BS69" i="11"/>
  <c r="BK32" i="12"/>
  <c r="AN32" i="12"/>
  <c r="AN10" i="12"/>
  <c r="AN76" i="12"/>
  <c r="BK76" i="12"/>
  <c r="BK88" i="12"/>
  <c r="BK36" i="12"/>
  <c r="AN36" i="12"/>
  <c r="BK25" i="12"/>
  <c r="AN25" i="12"/>
  <c r="BK72" i="12"/>
  <c r="AN72" i="12"/>
  <c r="BK84" i="12"/>
  <c r="AN29" i="12"/>
  <c r="BK29" i="12"/>
  <c r="AN7" i="12"/>
  <c r="BS66" i="11"/>
  <c r="BS35" i="11"/>
  <c r="BS20" i="11"/>
  <c r="BS36" i="11"/>
  <c r="BS52" i="11"/>
  <c r="BS68" i="11"/>
  <c r="BS89" i="11"/>
  <c r="BS6" i="11"/>
  <c r="BS22" i="11"/>
  <c r="BS38" i="11"/>
  <c r="BS54" i="11"/>
  <c r="BS70" i="11"/>
  <c r="AN13" i="8"/>
  <c r="BK38" i="12"/>
  <c r="AN38" i="12"/>
  <c r="BK75" i="12"/>
  <c r="AN75" i="12"/>
  <c r="BK87" i="12"/>
  <c r="AN21" i="12"/>
  <c r="BK21" i="12"/>
  <c r="AN14" i="12"/>
  <c r="BI41" i="12"/>
  <c r="AL41" i="12"/>
  <c r="AL30" i="12"/>
  <c r="BI30" i="12"/>
  <c r="BK18" i="12"/>
  <c r="AN18" i="12"/>
  <c r="BS86" i="11"/>
  <c r="BS19" i="11"/>
  <c r="BS87" i="11"/>
  <c r="BS7" i="11"/>
  <c r="BS23" i="11"/>
  <c r="BS55" i="11"/>
  <c r="BS71" i="11"/>
  <c r="BI33" i="12"/>
  <c r="AL33" i="12"/>
  <c r="BI70" i="12"/>
  <c r="AL70" i="12"/>
  <c r="BI82" i="12"/>
  <c r="BI48" i="12"/>
  <c r="AL48" i="12"/>
  <c r="AN44" i="12"/>
  <c r="BK44" i="12"/>
  <c r="BI74" i="12"/>
  <c r="AL74" i="12"/>
  <c r="BI86" i="12"/>
  <c r="BI63" i="12"/>
  <c r="AL63" i="12"/>
  <c r="AL67" i="12"/>
  <c r="BI67" i="12"/>
  <c r="BI79" i="12"/>
  <c r="BI45" i="12"/>
  <c r="AL45" i="12"/>
  <c r="BI66" i="12"/>
  <c r="AL66" i="12"/>
  <c r="BI78" i="12"/>
  <c r="BS34" i="11"/>
  <c r="BS67" i="11"/>
  <c r="BS39" i="11"/>
  <c r="BS8" i="11"/>
  <c r="BS24" i="11"/>
  <c r="BS40" i="11"/>
  <c r="BS56" i="11"/>
  <c r="BS72" i="11"/>
  <c r="BI39" i="12"/>
  <c r="AL39" i="12"/>
  <c r="BI76" i="12"/>
  <c r="AL76" i="12"/>
  <c r="BI88" i="12"/>
  <c r="BI59" i="12"/>
  <c r="AL59" i="12"/>
  <c r="AL11" i="12"/>
  <c r="BI37" i="12"/>
  <c r="AL37" i="12"/>
  <c r="BI52" i="12"/>
  <c r="AL52" i="12"/>
  <c r="AN35" i="12"/>
  <c r="BK35" i="12"/>
  <c r="BK24" i="12"/>
  <c r="AN24" i="12"/>
  <c r="BI56" i="12"/>
  <c r="AL56" i="12"/>
  <c r="AL8" i="12"/>
  <c r="BS41" i="11"/>
  <c r="BS73" i="11"/>
  <c r="AL69" i="6"/>
  <c r="AN65" i="6"/>
  <c r="AL14" i="10"/>
  <c r="AN27" i="12"/>
  <c r="BK27" i="12"/>
  <c r="BK64" i="12"/>
  <c r="AN64" i="12"/>
  <c r="AL22" i="12"/>
  <c r="BI22" i="12"/>
  <c r="BK42" i="12"/>
  <c r="AN42" i="12"/>
  <c r="AN68" i="12"/>
  <c r="BK68" i="12"/>
  <c r="BK80" i="12"/>
  <c r="BI26" i="12"/>
  <c r="AL26" i="12"/>
  <c r="AN57" i="12"/>
  <c r="BK57" i="12"/>
  <c r="BK61" i="12"/>
  <c r="AN61" i="12"/>
  <c r="BI19" i="12"/>
  <c r="AL19" i="12"/>
  <c r="BK39" i="12"/>
  <c r="AN39" i="12"/>
  <c r="BS11" i="11"/>
  <c r="BS9" i="11"/>
  <c r="BS25" i="11"/>
  <c r="BS57" i="11"/>
  <c r="BS10" i="11"/>
  <c r="BS26" i="11"/>
  <c r="BS42" i="11"/>
  <c r="BS58" i="11"/>
  <c r="BS74" i="11"/>
  <c r="AL50" i="6"/>
  <c r="AN33" i="12"/>
  <c r="BK33" i="12"/>
  <c r="BK70" i="12"/>
  <c r="AN70" i="12"/>
  <c r="BK82" i="12"/>
  <c r="AL28" i="12"/>
  <c r="BI28" i="12"/>
  <c r="AN53" i="12"/>
  <c r="BK53" i="12"/>
  <c r="BK31" i="12"/>
  <c r="AN31" i="12"/>
  <c r="AN46" i="12"/>
  <c r="BK46" i="12"/>
  <c r="BI73" i="12"/>
  <c r="AL73" i="12"/>
  <c r="BI85" i="12"/>
  <c r="BI62" i="12"/>
  <c r="AL62" i="12"/>
  <c r="BK50" i="12"/>
  <c r="AN50" i="12"/>
  <c r="AL77" i="12"/>
  <c r="BI77" i="12"/>
  <c r="BI89" i="12"/>
  <c r="AL78" i="12"/>
  <c r="AL10" i="8"/>
  <c r="AL9" i="10"/>
  <c r="AN9" i="10"/>
  <c r="AM8" i="6"/>
  <c r="AN20" i="6"/>
  <c r="AN7" i="8"/>
  <c r="AL12" i="8"/>
  <c r="AL15" i="8"/>
  <c r="AL13" i="10"/>
  <c r="AM36" i="6"/>
  <c r="AM15" i="8"/>
  <c r="AN9" i="8"/>
  <c r="AM9" i="8"/>
  <c r="AL10" i="10"/>
  <c r="CH6" i="11"/>
  <c r="AM7" i="10"/>
  <c r="AM8" i="8"/>
  <c r="AM62" i="6"/>
  <c r="AN19" i="6"/>
  <c r="AN15" i="8"/>
  <c r="AL34" i="6"/>
  <c r="AM6" i="10"/>
  <c r="AM29" i="6"/>
  <c r="AL29" i="11"/>
  <c r="BI29" i="11"/>
  <c r="AM23" i="11"/>
  <c r="BJ23" i="11"/>
  <c r="BJ60" i="11"/>
  <c r="AM60" i="11"/>
  <c r="BK54" i="11"/>
  <c r="AN54" i="11"/>
  <c r="BK37" i="11"/>
  <c r="AN37" i="11"/>
  <c r="AN71" i="11"/>
  <c r="BK71" i="11"/>
  <c r="BK83" i="11"/>
  <c r="AM43" i="11"/>
  <c r="BJ43" i="11"/>
  <c r="AM51" i="11"/>
  <c r="BJ51" i="11"/>
  <c r="AM40" i="11"/>
  <c r="BJ40" i="11"/>
  <c r="AL72" i="11"/>
  <c r="BI72" i="11"/>
  <c r="BI84" i="11"/>
  <c r="BJ29" i="11"/>
  <c r="AM29" i="11"/>
  <c r="BJ66" i="11"/>
  <c r="AM66" i="11"/>
  <c r="BJ78" i="11"/>
  <c r="AN23" i="11"/>
  <c r="BK23" i="11"/>
  <c r="BK60" i="11"/>
  <c r="AN60" i="11"/>
  <c r="AL18" i="11"/>
  <c r="BI18" i="11"/>
  <c r="BI55" i="11"/>
  <c r="AL55" i="11"/>
  <c r="BJ49" i="11"/>
  <c r="AM49" i="11"/>
  <c r="AN43" i="11"/>
  <c r="BK43" i="11"/>
  <c r="BK19" i="11"/>
  <c r="AN19" i="11"/>
  <c r="BI38" i="11"/>
  <c r="AL38" i="11"/>
  <c r="BI75" i="11"/>
  <c r="AL75" i="11"/>
  <c r="BI87" i="11"/>
  <c r="BJ32" i="11"/>
  <c r="AM32" i="11"/>
  <c r="AL64" i="11"/>
  <c r="BI64" i="11"/>
  <c r="BJ21" i="11"/>
  <c r="AM21" i="11"/>
  <c r="AL53" i="11"/>
  <c r="BI53" i="11"/>
  <c r="BJ47" i="11"/>
  <c r="AM47" i="11"/>
  <c r="BJ46" i="11"/>
  <c r="AM46" i="11"/>
  <c r="BK41" i="11"/>
  <c r="AN41" i="11"/>
  <c r="BJ73" i="11"/>
  <c r="AM73" i="11"/>
  <c r="BJ85" i="11"/>
  <c r="AN30" i="11"/>
  <c r="BK30" i="11"/>
  <c r="BI49" i="11"/>
  <c r="AL49" i="11"/>
  <c r="AN35" i="11"/>
  <c r="BK35" i="11"/>
  <c r="AN53" i="6"/>
  <c r="BI46" i="11"/>
  <c r="AL46" i="11"/>
  <c r="AN77" i="11"/>
  <c r="BK77" i="11"/>
  <c r="BK89" i="11"/>
  <c r="AN78" i="11"/>
  <c r="AL35" i="11"/>
  <c r="BI35" i="11"/>
  <c r="BK66" i="11"/>
  <c r="AN66" i="11"/>
  <c r="BK78" i="11"/>
  <c r="BI24" i="11"/>
  <c r="AL24" i="11"/>
  <c r="BI61" i="11"/>
  <c r="AL61" i="11"/>
  <c r="AM18" i="11"/>
  <c r="BJ18" i="11"/>
  <c r="BJ55" i="11"/>
  <c r="AM55" i="11"/>
  <c r="BK49" i="11"/>
  <c r="AN49" i="11"/>
  <c r="AL44" i="11"/>
  <c r="BI44" i="11"/>
  <c r="BI73" i="11"/>
  <c r="AL73" i="11"/>
  <c r="BI85" i="11"/>
  <c r="BJ38" i="11"/>
  <c r="AM38" i="11"/>
  <c r="AM75" i="11"/>
  <c r="BJ75" i="11"/>
  <c r="BJ87" i="11"/>
  <c r="BK32" i="11"/>
  <c r="AN32" i="11"/>
  <c r="AN69" i="11"/>
  <c r="BK69" i="11"/>
  <c r="BK81" i="11"/>
  <c r="AL27" i="11"/>
  <c r="BI27" i="11"/>
  <c r="AN58" i="11"/>
  <c r="BK58" i="11"/>
  <c r="AN47" i="11"/>
  <c r="BK47" i="11"/>
  <c r="BI42" i="11"/>
  <c r="AL42" i="11"/>
  <c r="AL9" i="11"/>
  <c r="AM36" i="11"/>
  <c r="BJ36" i="11"/>
  <c r="BI68" i="11"/>
  <c r="AL68" i="11"/>
  <c r="BI80" i="11"/>
  <c r="BJ25" i="11"/>
  <c r="AM25" i="11"/>
  <c r="BJ77" i="11"/>
  <c r="AM77" i="11"/>
  <c r="BJ89" i="11"/>
  <c r="AM78" i="11"/>
  <c r="BK45" i="11"/>
  <c r="AN45" i="11"/>
  <c r="BJ30" i="11"/>
  <c r="AM30" i="11"/>
  <c r="BK40" i="11"/>
  <c r="AN40" i="11"/>
  <c r="BJ72" i="11"/>
  <c r="AM72" i="11"/>
  <c r="BJ84" i="11"/>
  <c r="BK29" i="11"/>
  <c r="AN29" i="11"/>
  <c r="AM61" i="11"/>
  <c r="BJ61" i="11"/>
  <c r="BK18" i="11"/>
  <c r="AN18" i="11"/>
  <c r="BK55" i="11"/>
  <c r="AN55" i="11"/>
  <c r="AL13" i="11"/>
  <c r="BI50" i="11"/>
  <c r="AL50" i="11"/>
  <c r="AM7" i="11"/>
  <c r="AM44" i="11"/>
  <c r="BJ44" i="11"/>
  <c r="AM62" i="11"/>
  <c r="BJ62" i="11"/>
  <c r="BK38" i="11"/>
  <c r="AN38" i="11"/>
  <c r="BK75" i="11"/>
  <c r="AN75" i="11"/>
  <c r="BK87" i="11"/>
  <c r="BI33" i="11"/>
  <c r="AL33" i="11"/>
  <c r="AL70" i="11"/>
  <c r="BI70" i="11"/>
  <c r="BI82" i="11"/>
  <c r="AM27" i="11"/>
  <c r="BJ27" i="11"/>
  <c r="BJ64" i="11"/>
  <c r="AM64" i="11"/>
  <c r="BK21" i="11"/>
  <c r="AN21" i="11"/>
  <c r="BJ53" i="11"/>
  <c r="AM53" i="11"/>
  <c r="AM42" i="11"/>
  <c r="BJ42" i="11"/>
  <c r="BI25" i="11"/>
  <c r="AL25" i="11"/>
  <c r="AN36" i="11"/>
  <c r="BK36" i="11"/>
  <c r="BK73" i="11"/>
  <c r="AN73" i="11"/>
  <c r="BK85" i="11"/>
  <c r="AL31" i="11"/>
  <c r="BI31" i="11"/>
  <c r="AN62" i="11"/>
  <c r="BK62" i="11"/>
  <c r="BI20" i="11"/>
  <c r="AL20" i="11"/>
  <c r="BK56" i="11"/>
  <c r="AN56" i="11"/>
  <c r="AN34" i="11"/>
  <c r="BK34" i="11"/>
  <c r="BI66" i="11"/>
  <c r="AL66" i="11"/>
  <c r="BI78" i="11"/>
  <c r="AN17" i="11"/>
  <c r="BK17" i="11"/>
  <c r="AL47" i="11"/>
  <c r="BI47" i="11"/>
  <c r="AN26" i="11"/>
  <c r="BK26" i="11"/>
  <c r="AM35" i="11"/>
  <c r="BJ35" i="11"/>
  <c r="BI67" i="11"/>
  <c r="AL67" i="11"/>
  <c r="BI79" i="11"/>
  <c r="BJ24" i="11"/>
  <c r="AM24" i="11"/>
  <c r="BI56" i="11"/>
  <c r="AL56" i="11"/>
  <c r="AM13" i="11"/>
  <c r="AM50" i="11"/>
  <c r="BJ50" i="11"/>
  <c r="AN7" i="11"/>
  <c r="AN44" i="11"/>
  <c r="BK44" i="11"/>
  <c r="BI41" i="11"/>
  <c r="AL41" i="11"/>
  <c r="BI39" i="11"/>
  <c r="AL39" i="11"/>
  <c r="AL76" i="11"/>
  <c r="BI76" i="11"/>
  <c r="BI88" i="11"/>
  <c r="BJ33" i="11"/>
  <c r="AM33" i="11"/>
  <c r="AM70" i="11"/>
  <c r="BJ70" i="11"/>
  <c r="BJ82" i="11"/>
  <c r="AN27" i="11"/>
  <c r="BK27" i="11"/>
  <c r="BK64" i="11"/>
  <c r="AN64" i="11"/>
  <c r="AL22" i="11"/>
  <c r="BI22" i="11"/>
  <c r="AL59" i="11"/>
  <c r="BI59" i="11"/>
  <c r="AL48" i="11"/>
  <c r="BI48" i="11"/>
  <c r="AL37" i="11"/>
  <c r="BI37" i="11"/>
  <c r="BI74" i="11"/>
  <c r="AL74" i="11"/>
  <c r="BI86" i="11"/>
  <c r="AM31" i="11"/>
  <c r="BJ31" i="11"/>
  <c r="BJ68" i="11"/>
  <c r="AM68" i="11"/>
  <c r="BJ80" i="11"/>
  <c r="BK25" i="11"/>
  <c r="AN25" i="11"/>
  <c r="AM57" i="11"/>
  <c r="BJ57" i="11"/>
  <c r="AN14" i="11"/>
  <c r="AM58" i="11"/>
  <c r="BJ58" i="11"/>
  <c r="AL14" i="8"/>
  <c r="AM69" i="11"/>
  <c r="BJ69" i="11"/>
  <c r="BJ81" i="11"/>
  <c r="BK72" i="11"/>
  <c r="AN72" i="11"/>
  <c r="BK84" i="11"/>
  <c r="BI30" i="11"/>
  <c r="AL30" i="11"/>
  <c r="BK61" i="11"/>
  <c r="AN61" i="11"/>
  <c r="BI19" i="11"/>
  <c r="AL19" i="11"/>
  <c r="AN50" i="11"/>
  <c r="BK50" i="11"/>
  <c r="AL45" i="11"/>
  <c r="BI45" i="11"/>
  <c r="AN51" i="11"/>
  <c r="BK51" i="11"/>
  <c r="BJ39" i="11"/>
  <c r="AM39" i="11"/>
  <c r="AM76" i="11"/>
  <c r="BJ76" i="11"/>
  <c r="BJ88" i="11"/>
  <c r="BK33" i="11"/>
  <c r="AN33" i="11"/>
  <c r="AN70" i="11"/>
  <c r="BK70" i="11"/>
  <c r="BK82" i="11"/>
  <c r="AL28" i="11"/>
  <c r="BI28" i="11"/>
  <c r="BI65" i="11"/>
  <c r="AL65" i="11"/>
  <c r="AM22" i="11"/>
  <c r="BJ22" i="11"/>
  <c r="AM59" i="11"/>
  <c r="BJ59" i="11"/>
  <c r="AN16" i="11"/>
  <c r="BK53" i="11"/>
  <c r="AN53" i="11"/>
  <c r="AL11" i="11"/>
  <c r="BK42" i="11"/>
  <c r="AN42" i="11"/>
  <c r="BJ74" i="11"/>
  <c r="AM74" i="11"/>
  <c r="BJ86" i="11"/>
  <c r="BK31" i="11"/>
  <c r="AN31" i="11"/>
  <c r="BK68" i="11"/>
  <c r="AN68" i="11"/>
  <c r="BK80" i="11"/>
  <c r="BI26" i="11"/>
  <c r="AL26" i="11"/>
  <c r="AL63" i="11"/>
  <c r="BI63" i="11"/>
  <c r="BJ20" i="11"/>
  <c r="AM20" i="11"/>
  <c r="AL52" i="11"/>
  <c r="BI52" i="11"/>
  <c r="AM9" i="11"/>
  <c r="AN52" i="11"/>
  <c r="BK52" i="11"/>
  <c r="BJ67" i="11"/>
  <c r="AM67" i="11"/>
  <c r="BJ79" i="11"/>
  <c r="BK24" i="11"/>
  <c r="AN24" i="11"/>
  <c r="BJ56" i="11"/>
  <c r="AM56" i="11"/>
  <c r="AN13" i="11"/>
  <c r="BJ45" i="11"/>
  <c r="AM45" i="11"/>
  <c r="BK67" i="11"/>
  <c r="AN67" i="11"/>
  <c r="BK79" i="11"/>
  <c r="BK39" i="11"/>
  <c r="AN39" i="11"/>
  <c r="AN76" i="11"/>
  <c r="BK76" i="11"/>
  <c r="BK88" i="11"/>
  <c r="BI34" i="11"/>
  <c r="AL34" i="11"/>
  <c r="AL71" i="11"/>
  <c r="BI71" i="11"/>
  <c r="BI83" i="11"/>
  <c r="AM28" i="11"/>
  <c r="BJ28" i="11"/>
  <c r="BJ65" i="11"/>
  <c r="AM65" i="11"/>
  <c r="AN22" i="11"/>
  <c r="BK22" i="11"/>
  <c r="BK59" i="11"/>
  <c r="AN59" i="11"/>
  <c r="AL17" i="11"/>
  <c r="BI17" i="11"/>
  <c r="BI54" i="11"/>
  <c r="AL54" i="11"/>
  <c r="AM11" i="11"/>
  <c r="BJ48" i="11"/>
  <c r="AM48" i="11"/>
  <c r="BJ37" i="11"/>
  <c r="AM37" i="11"/>
  <c r="BI69" i="11"/>
  <c r="AL69" i="11"/>
  <c r="BI81" i="11"/>
  <c r="BJ26" i="11"/>
  <c r="AM26" i="11"/>
  <c r="AM63" i="11"/>
  <c r="BJ63" i="11"/>
  <c r="BK20" i="11"/>
  <c r="AN20" i="11"/>
  <c r="BK57" i="11"/>
  <c r="AN57" i="11"/>
  <c r="AL15" i="11"/>
  <c r="AN46" i="11"/>
  <c r="BK46" i="11"/>
  <c r="AL57" i="11"/>
  <c r="BI57" i="11"/>
  <c r="AL36" i="11"/>
  <c r="BI36" i="11"/>
  <c r="BI62" i="11"/>
  <c r="AL62" i="11"/>
  <c r="BJ19" i="11"/>
  <c r="AM19" i="11"/>
  <c r="AL51" i="11"/>
  <c r="BI51" i="11"/>
  <c r="AM8" i="11"/>
  <c r="AL40" i="11"/>
  <c r="BI40" i="11"/>
  <c r="AL77" i="11"/>
  <c r="BI77" i="11"/>
  <c r="BI89" i="11"/>
  <c r="AL78" i="11"/>
  <c r="AM34" i="11"/>
  <c r="BJ34" i="11"/>
  <c r="AM71" i="11"/>
  <c r="BJ71" i="11"/>
  <c r="BJ83" i="11"/>
  <c r="AN28" i="11"/>
  <c r="BK28" i="11"/>
  <c r="BK65" i="11"/>
  <c r="AN65" i="11"/>
  <c r="AL23" i="11"/>
  <c r="BI23" i="11"/>
  <c r="BI60" i="11"/>
  <c r="AL60" i="11"/>
  <c r="AM17" i="11"/>
  <c r="BJ17" i="11"/>
  <c r="BJ54" i="11"/>
  <c r="AM54" i="11"/>
  <c r="AN11" i="11"/>
  <c r="BK48" i="11"/>
  <c r="AN48" i="11"/>
  <c r="AL6" i="11"/>
  <c r="BI43" i="11"/>
  <c r="AL43" i="11"/>
  <c r="BK74" i="11"/>
  <c r="AN74" i="11"/>
  <c r="BK86" i="11"/>
  <c r="BI32" i="11"/>
  <c r="AL32" i="11"/>
  <c r="AN63" i="11"/>
  <c r="BK63" i="11"/>
  <c r="BI21" i="11"/>
  <c r="AL21" i="11"/>
  <c r="BI58" i="11"/>
  <c r="AL58" i="11"/>
  <c r="AM52" i="11"/>
  <c r="BJ52" i="11"/>
  <c r="AN9" i="11"/>
  <c r="BJ41" i="11"/>
  <c r="AM41" i="11"/>
  <c r="AM14" i="11"/>
  <c r="AM11" i="8"/>
  <c r="AN32" i="6"/>
  <c r="AM7" i="6"/>
  <c r="AM71" i="6"/>
  <c r="AL24" i="6"/>
  <c r="AM14" i="8"/>
  <c r="AN51" i="6"/>
  <c r="AL38" i="6"/>
  <c r="AN60" i="6"/>
  <c r="AM20" i="6"/>
  <c r="AM38" i="6"/>
  <c r="AM76" i="6"/>
  <c r="AL37" i="6"/>
  <c r="AM58" i="10"/>
  <c r="BJ58" i="10"/>
  <c r="BJ47" i="10"/>
  <c r="AM47" i="10"/>
  <c r="AN73" i="10"/>
  <c r="BK73" i="10"/>
  <c r="BK85" i="10"/>
  <c r="BI31" i="10"/>
  <c r="AL31" i="10"/>
  <c r="AM57" i="10"/>
  <c r="BJ57" i="10"/>
  <c r="BI41" i="10"/>
  <c r="AL41" i="10"/>
  <c r="BJ67" i="10"/>
  <c r="AM67" i="10"/>
  <c r="BJ79" i="10"/>
  <c r="BK24" i="10"/>
  <c r="AN24" i="10"/>
  <c r="BJ56" i="10"/>
  <c r="AM56" i="10"/>
  <c r="BJ45" i="10"/>
  <c r="AM45" i="10"/>
  <c r="AL77" i="10"/>
  <c r="BI77" i="10"/>
  <c r="BI89" i="10"/>
  <c r="AL78" i="10"/>
  <c r="AM34" i="10"/>
  <c r="BJ34" i="10"/>
  <c r="AL66" i="10"/>
  <c r="BI66" i="10"/>
  <c r="BI78" i="10"/>
  <c r="AM23" i="10"/>
  <c r="BJ23" i="10"/>
  <c r="BI55" i="10"/>
  <c r="AL55" i="10"/>
  <c r="AL44" i="10"/>
  <c r="BI44" i="10"/>
  <c r="BK75" i="10"/>
  <c r="AN75" i="10"/>
  <c r="BK87" i="10"/>
  <c r="BI33" i="10"/>
  <c r="AL33" i="10"/>
  <c r="BK64" i="10"/>
  <c r="AN64" i="10"/>
  <c r="AL22" i="10"/>
  <c r="BI22" i="10"/>
  <c r="BK42" i="10"/>
  <c r="AN42" i="10"/>
  <c r="BK53" i="10"/>
  <c r="AN53" i="10"/>
  <c r="AM30" i="6"/>
  <c r="BI53" i="10"/>
  <c r="AL53" i="10"/>
  <c r="AL42" i="10"/>
  <c r="BI42" i="10"/>
  <c r="AM68" i="10"/>
  <c r="BJ68" i="10"/>
  <c r="BJ80" i="10"/>
  <c r="BK25" i="10"/>
  <c r="AN25" i="10"/>
  <c r="AL52" i="10"/>
  <c r="BI52" i="10"/>
  <c r="AN35" i="10"/>
  <c r="BK35" i="10"/>
  <c r="AL62" i="10"/>
  <c r="BI62" i="10"/>
  <c r="BJ19" i="10"/>
  <c r="AM19" i="10"/>
  <c r="AL51" i="10"/>
  <c r="BI51" i="10"/>
  <c r="BI40" i="10"/>
  <c r="AL40" i="10"/>
  <c r="BK71" i="10"/>
  <c r="AN71" i="10"/>
  <c r="BK83" i="10"/>
  <c r="BI29" i="10"/>
  <c r="AL29" i="10"/>
  <c r="AN60" i="10"/>
  <c r="BK60" i="10"/>
  <c r="BI18" i="10"/>
  <c r="AL18" i="10"/>
  <c r="AN49" i="10"/>
  <c r="BK49" i="10"/>
  <c r="BK38" i="10"/>
  <c r="AN38" i="10"/>
  <c r="AM70" i="10"/>
  <c r="BJ70" i="10"/>
  <c r="BJ82" i="10"/>
  <c r="BK27" i="10"/>
  <c r="AN27" i="10"/>
  <c r="BJ59" i="10"/>
  <c r="AM59" i="10"/>
  <c r="AN16" i="10"/>
  <c r="BI32" i="10"/>
  <c r="AL32" i="10"/>
  <c r="BJ48" i="10"/>
  <c r="AM48" i="10"/>
  <c r="BK47" i="10"/>
  <c r="AN47" i="10"/>
  <c r="BK36" i="10"/>
  <c r="AN36" i="10"/>
  <c r="AL63" i="10"/>
  <c r="BI63" i="10"/>
  <c r="BJ20" i="10"/>
  <c r="AM20" i="10"/>
  <c r="BK46" i="10"/>
  <c r="AN46" i="10"/>
  <c r="BI73" i="10"/>
  <c r="AL73" i="10"/>
  <c r="BI85" i="10"/>
  <c r="BJ30" i="10"/>
  <c r="AM30" i="10"/>
  <c r="BK56" i="10"/>
  <c r="AN56" i="10"/>
  <c r="BK45" i="10"/>
  <c r="AN45" i="10"/>
  <c r="AM77" i="10"/>
  <c r="BJ77" i="10"/>
  <c r="BJ89" i="10"/>
  <c r="AM78" i="10"/>
  <c r="AN34" i="10"/>
  <c r="BK34" i="10"/>
  <c r="BJ66" i="10"/>
  <c r="AM66" i="10"/>
  <c r="BJ78" i="10"/>
  <c r="AN23" i="10"/>
  <c r="BK23" i="10"/>
  <c r="BJ55" i="10"/>
  <c r="AM55" i="10"/>
  <c r="AM44" i="10"/>
  <c r="BJ44" i="10"/>
  <c r="AL76" i="10"/>
  <c r="BI76" i="10"/>
  <c r="BI88" i="10"/>
  <c r="BJ33" i="10"/>
  <c r="AM33" i="10"/>
  <c r="BI65" i="10"/>
  <c r="AL65" i="10"/>
  <c r="AM22" i="10"/>
  <c r="BJ22" i="10"/>
  <c r="BI54" i="10"/>
  <c r="AL54" i="10"/>
  <c r="AM11" i="10"/>
  <c r="BJ21" i="10"/>
  <c r="AM21" i="10"/>
  <c r="BI43" i="10"/>
  <c r="AL43" i="10"/>
  <c r="BI64" i="10"/>
  <c r="AL64" i="10"/>
  <c r="BJ42" i="10"/>
  <c r="AM42" i="10"/>
  <c r="AL74" i="10"/>
  <c r="BI74" i="10"/>
  <c r="BI86" i="10"/>
  <c r="AM31" i="10"/>
  <c r="BJ31" i="10"/>
  <c r="AN57" i="10"/>
  <c r="BK57" i="10"/>
  <c r="AL15" i="10"/>
  <c r="BJ41" i="10"/>
  <c r="AM41" i="10"/>
  <c r="BK67" i="10"/>
  <c r="AN67" i="10"/>
  <c r="BK79" i="10"/>
  <c r="BI25" i="10"/>
  <c r="AL25" i="10"/>
  <c r="AM51" i="10"/>
  <c r="BJ51" i="10"/>
  <c r="BJ40" i="10"/>
  <c r="AM40" i="10"/>
  <c r="BI72" i="10"/>
  <c r="AL72" i="10"/>
  <c r="BI84" i="10"/>
  <c r="BJ29" i="10"/>
  <c r="AM29" i="10"/>
  <c r="AL61" i="10"/>
  <c r="BI61" i="10"/>
  <c r="BJ18" i="10"/>
  <c r="AM18" i="10"/>
  <c r="AL50" i="10"/>
  <c r="BI50" i="10"/>
  <c r="BI39" i="10"/>
  <c r="AL39" i="10"/>
  <c r="AN70" i="10"/>
  <c r="BK70" i="10"/>
  <c r="BK82" i="10"/>
  <c r="BI28" i="10"/>
  <c r="AL28" i="10"/>
  <c r="BK59" i="10"/>
  <c r="AN59" i="10"/>
  <c r="BI17" i="10"/>
  <c r="AL17" i="10"/>
  <c r="BK48" i="10"/>
  <c r="AN48" i="10"/>
  <c r="AL6" i="10"/>
  <c r="AN10" i="10"/>
  <c r="BK37" i="10"/>
  <c r="AN37" i="10"/>
  <c r="BI48" i="10"/>
  <c r="AL48" i="10"/>
  <c r="BI37" i="10"/>
  <c r="AL37" i="10"/>
  <c r="AN68" i="10"/>
  <c r="BK68" i="10"/>
  <c r="BK80" i="10"/>
  <c r="BI26" i="10"/>
  <c r="AL26" i="10"/>
  <c r="BJ52" i="10"/>
  <c r="AM52" i="10"/>
  <c r="AL36" i="10"/>
  <c r="BI36" i="10"/>
  <c r="AM62" i="10"/>
  <c r="BJ62" i="10"/>
  <c r="BK19" i="10"/>
  <c r="AN19" i="10"/>
  <c r="BI46" i="10"/>
  <c r="AL46" i="10"/>
  <c r="AN77" i="10"/>
  <c r="BK77" i="10"/>
  <c r="BK89" i="10"/>
  <c r="AN78" i="10"/>
  <c r="AL35" i="10"/>
  <c r="BI35" i="10"/>
  <c r="BK66" i="10"/>
  <c r="AN66" i="10"/>
  <c r="BK78" i="10"/>
  <c r="AL24" i="10"/>
  <c r="BI24" i="10"/>
  <c r="BK55" i="10"/>
  <c r="AN55" i="10"/>
  <c r="AN44" i="10"/>
  <c r="BK44" i="10"/>
  <c r="AM76" i="10"/>
  <c r="BJ76" i="10"/>
  <c r="BJ88" i="10"/>
  <c r="AN33" i="10"/>
  <c r="BK33" i="10"/>
  <c r="BJ65" i="10"/>
  <c r="AM65" i="10"/>
  <c r="AN22" i="10"/>
  <c r="BK22" i="10"/>
  <c r="BJ54" i="10"/>
  <c r="AM54" i="10"/>
  <c r="BJ43" i="10"/>
  <c r="AM43" i="10"/>
  <c r="BK74" i="10"/>
  <c r="AN74" i="10"/>
  <c r="BK86" i="10"/>
  <c r="BI75" i="10"/>
  <c r="AL75" i="10"/>
  <c r="BI87" i="10"/>
  <c r="BJ32" i="10"/>
  <c r="AM32" i="10"/>
  <c r="BJ37" i="10"/>
  <c r="AM37" i="10"/>
  <c r="AM22" i="6"/>
  <c r="AL8" i="6"/>
  <c r="BJ74" i="10"/>
  <c r="AM74" i="10"/>
  <c r="BJ86" i="10"/>
  <c r="BK31" i="10"/>
  <c r="AN31" i="10"/>
  <c r="BJ63" i="10"/>
  <c r="AM63" i="10"/>
  <c r="BK20" i="10"/>
  <c r="AN20" i="10"/>
  <c r="BI47" i="10"/>
  <c r="AL47" i="10"/>
  <c r="BJ73" i="10"/>
  <c r="AM73" i="10"/>
  <c r="BJ85" i="10"/>
  <c r="BK30" i="10"/>
  <c r="AN30" i="10"/>
  <c r="BI57" i="10"/>
  <c r="AL57" i="10"/>
  <c r="BK40" i="10"/>
  <c r="AN40" i="10"/>
  <c r="BJ72" i="10"/>
  <c r="AM72" i="10"/>
  <c r="BJ84" i="10"/>
  <c r="BK29" i="10"/>
  <c r="AN29" i="10"/>
  <c r="AM61" i="10"/>
  <c r="BJ61" i="10"/>
  <c r="BK18" i="10"/>
  <c r="AN18" i="10"/>
  <c r="AM50" i="10"/>
  <c r="BJ50" i="10"/>
  <c r="BJ39" i="10"/>
  <c r="AM39" i="10"/>
  <c r="AL71" i="10"/>
  <c r="BI71" i="10"/>
  <c r="BI83" i="10"/>
  <c r="AM28" i="10"/>
  <c r="BJ28" i="10"/>
  <c r="BI60" i="10"/>
  <c r="AL60" i="10"/>
  <c r="AM17" i="10"/>
  <c r="BJ17" i="10"/>
  <c r="BI49" i="10"/>
  <c r="AL49" i="10"/>
  <c r="BI38" i="10"/>
  <c r="AL38" i="10"/>
  <c r="AM69" i="10"/>
  <c r="BJ69" i="10"/>
  <c r="BJ81" i="10"/>
  <c r="AN69" i="10"/>
  <c r="BK69" i="10"/>
  <c r="BK81" i="10"/>
  <c r="BI27" i="10"/>
  <c r="AL27" i="10"/>
  <c r="BK26" i="10"/>
  <c r="AN26" i="10"/>
  <c r="AN42" i="6"/>
  <c r="AN14" i="6"/>
  <c r="AL69" i="10"/>
  <c r="BI69" i="10"/>
  <c r="BI81" i="10"/>
  <c r="BJ26" i="10"/>
  <c r="AM26" i="10"/>
  <c r="BI58" i="10"/>
  <c r="AL58" i="10"/>
  <c r="BK41" i="10"/>
  <c r="AN41" i="10"/>
  <c r="BI68" i="10"/>
  <c r="AL68" i="10"/>
  <c r="BI80" i="10"/>
  <c r="BJ25" i="10"/>
  <c r="AM25" i="10"/>
  <c r="AN51" i="10"/>
  <c r="BK51" i="10"/>
  <c r="AM35" i="10"/>
  <c r="BJ35" i="10"/>
  <c r="BI67" i="10"/>
  <c r="AL67" i="10"/>
  <c r="BI79" i="10"/>
  <c r="AM24" i="10"/>
  <c r="BJ24" i="10"/>
  <c r="BI56" i="10"/>
  <c r="AL56" i="10"/>
  <c r="AM13" i="10"/>
  <c r="BI45" i="10"/>
  <c r="AL45" i="10"/>
  <c r="AN76" i="10"/>
  <c r="BK76" i="10"/>
  <c r="BK88" i="10"/>
  <c r="AL34" i="10"/>
  <c r="BI34" i="10"/>
  <c r="AN65" i="10"/>
  <c r="BK65" i="10"/>
  <c r="AL23" i="10"/>
  <c r="BI23" i="10"/>
  <c r="BK54" i="10"/>
  <c r="AN54" i="10"/>
  <c r="AL12" i="10"/>
  <c r="AN43" i="10"/>
  <c r="BK43" i="10"/>
  <c r="AM75" i="10"/>
  <c r="BJ75" i="10"/>
  <c r="BJ87" i="10"/>
  <c r="BK32" i="10"/>
  <c r="AN32" i="10"/>
  <c r="BK58" i="10"/>
  <c r="AN58" i="10"/>
  <c r="BJ64" i="10"/>
  <c r="AM64" i="10"/>
  <c r="AN21" i="10"/>
  <c r="BK21" i="10"/>
  <c r="AL16" i="10"/>
  <c r="AM73" i="6"/>
  <c r="BK63" i="10"/>
  <c r="AN63" i="10"/>
  <c r="BI21" i="10"/>
  <c r="AL21" i="10"/>
  <c r="BK52" i="10"/>
  <c r="AN52" i="10"/>
  <c r="AM36" i="10"/>
  <c r="BJ36" i="10"/>
  <c r="AN62" i="10"/>
  <c r="BK62" i="10"/>
  <c r="BI20" i="10"/>
  <c r="AL20" i="10"/>
  <c r="BJ46" i="10"/>
  <c r="AM46" i="10"/>
  <c r="BK72" i="10"/>
  <c r="AN72" i="10"/>
  <c r="BK84" i="10"/>
  <c r="BI30" i="10"/>
  <c r="AL30" i="10"/>
  <c r="AN61" i="10"/>
  <c r="BK61" i="10"/>
  <c r="BI19" i="10"/>
  <c r="AL19" i="10"/>
  <c r="AN50" i="10"/>
  <c r="BK50" i="10"/>
  <c r="AL8" i="10"/>
  <c r="BK39" i="10"/>
  <c r="AN39" i="10"/>
  <c r="BJ71" i="10"/>
  <c r="AM71" i="10"/>
  <c r="BJ83" i="10"/>
  <c r="BK28" i="10"/>
  <c r="AN28" i="10"/>
  <c r="AM60" i="10"/>
  <c r="BJ60" i="10"/>
  <c r="BK17" i="10"/>
  <c r="AN17" i="10"/>
  <c r="AM49" i="10"/>
  <c r="BJ49" i="10"/>
  <c r="AN6" i="10"/>
  <c r="BJ38" i="10"/>
  <c r="AM38" i="10"/>
  <c r="AL70" i="10"/>
  <c r="BI70" i="10"/>
  <c r="BI82" i="10"/>
  <c r="BJ27" i="10"/>
  <c r="AM27" i="10"/>
  <c r="BJ53" i="10"/>
  <c r="AM53" i="10"/>
  <c r="BI59" i="10"/>
  <c r="AL59" i="10"/>
  <c r="AM16" i="10"/>
  <c r="AN73" i="6"/>
  <c r="AL31" i="6"/>
  <c r="AM74" i="6"/>
  <c r="AL20" i="6"/>
  <c r="AL62" i="6"/>
  <c r="AM63" i="6"/>
  <c r="AM16" i="6"/>
  <c r="AN23" i="6"/>
  <c r="AM54" i="6"/>
  <c r="AN50" i="6"/>
  <c r="AM19" i="6"/>
  <c r="AM21" i="6"/>
  <c r="AN13" i="6"/>
  <c r="AL71" i="6"/>
  <c r="AL47" i="6"/>
  <c r="AL7" i="6"/>
  <c r="AM18" i="6"/>
  <c r="AL48" i="6"/>
  <c r="AN68" i="6"/>
  <c r="AM23" i="6"/>
  <c r="AN59" i="6"/>
  <c r="AN70" i="6"/>
  <c r="AM10" i="6"/>
  <c r="AM13" i="6"/>
  <c r="AM34" i="6"/>
  <c r="AL28" i="6"/>
  <c r="AM32" i="6"/>
  <c r="AL11" i="6"/>
  <c r="AL18" i="6"/>
  <c r="AM31" i="6"/>
  <c r="AN39" i="6"/>
  <c r="AL44" i="6"/>
  <c r="AL43" i="6"/>
  <c r="AL29" i="6"/>
  <c r="AN27" i="6"/>
  <c r="AL26" i="6"/>
  <c r="AL15" i="6"/>
  <c r="AM67" i="6"/>
  <c r="AL74" i="6"/>
  <c r="AN72" i="6"/>
  <c r="AL19" i="6"/>
  <c r="AL49" i="6"/>
  <c r="AN55" i="6"/>
  <c r="AL59" i="6"/>
  <c r="AL57" i="6"/>
  <c r="AM44" i="6"/>
  <c r="AM35" i="6"/>
  <c r="AN52" i="6"/>
  <c r="AL41" i="6"/>
  <c r="AN63" i="6"/>
  <c r="AL35" i="6"/>
  <c r="AM52" i="6"/>
  <c r="AL42" i="6"/>
  <c r="AN47" i="6"/>
  <c r="AL33" i="6"/>
  <c r="AM75" i="6"/>
  <c r="AN62" i="6"/>
  <c r="AN54" i="6"/>
  <c r="AN69" i="6"/>
  <c r="AL32" i="6"/>
  <c r="AL58" i="6"/>
  <c r="AL70" i="6"/>
  <c r="AL46" i="6"/>
  <c r="AN31" i="6"/>
  <c r="AM15" i="6"/>
  <c r="AL51" i="6"/>
  <c r="AN74" i="6"/>
  <c r="AL45" i="6"/>
  <c r="AN56" i="6"/>
  <c r="AL25" i="6"/>
  <c r="AN24" i="6"/>
  <c r="AN46" i="6"/>
  <c r="AN11" i="6"/>
  <c r="AN38" i="6"/>
  <c r="AN30" i="6"/>
  <c r="AM70" i="6"/>
  <c r="AL77" i="6"/>
  <c r="AN37" i="6"/>
  <c r="AL36" i="6"/>
  <c r="AM11" i="6"/>
  <c r="AM72" i="6"/>
  <c r="AL22" i="6"/>
  <c r="AL23" i="6"/>
  <c r="AL64" i="6"/>
  <c r="AN9" i="6"/>
  <c r="AL66" i="6"/>
  <c r="AN21" i="6"/>
  <c r="AM77" i="6"/>
  <c r="AM53" i="6"/>
  <c r="AN71" i="6"/>
  <c r="AM78" i="6"/>
  <c r="AN29" i="6"/>
  <c r="AN22" i="6"/>
  <c r="AL65" i="6"/>
  <c r="AN40" i="6"/>
  <c r="AM6" i="6"/>
  <c r="AL56" i="6"/>
  <c r="AN33" i="6"/>
  <c r="AL63" i="6"/>
  <c r="AL14" i="6"/>
  <c r="AM28" i="6"/>
  <c r="AM27" i="6"/>
  <c r="AN15" i="6"/>
  <c r="AN77" i="6"/>
  <c r="AL73" i="6"/>
  <c r="AN16" i="6"/>
  <c r="AL72" i="6"/>
  <c r="AM49" i="6"/>
  <c r="AL16" i="6"/>
  <c r="AN76" i="6"/>
  <c r="AM41" i="6"/>
  <c r="AM59" i="6"/>
  <c r="AN6" i="6"/>
  <c r="AM26" i="6"/>
  <c r="AM25" i="6"/>
  <c r="AM65" i="6"/>
  <c r="AN64" i="6"/>
  <c r="AL9" i="6"/>
  <c r="AL10" i="6"/>
  <c r="AM37" i="6"/>
  <c r="AN45" i="6"/>
  <c r="AM40" i="6"/>
  <c r="AN17" i="6"/>
  <c r="AM64" i="6"/>
  <c r="AL12" i="6"/>
  <c r="AL17" i="6"/>
  <c r="AM69" i="6"/>
  <c r="AM68" i="6"/>
  <c r="AM46" i="6"/>
  <c r="AL75" i="6"/>
  <c r="AM17" i="6"/>
  <c r="AL40" i="6"/>
  <c r="AM45" i="6"/>
  <c r="AL54" i="6"/>
  <c r="AN43" i="6"/>
  <c r="AN44" i="6"/>
  <c r="AN67" i="6"/>
  <c r="AN8" i="6"/>
  <c r="AN36" i="6"/>
  <c r="AN75" i="6"/>
  <c r="AL53" i="6"/>
  <c r="AM50" i="6"/>
  <c r="AM42" i="6"/>
  <c r="AN41" i="6"/>
  <c r="AN35" i="6"/>
  <c r="AN58" i="6"/>
  <c r="AN10" i="6"/>
  <c r="AM39" i="6"/>
  <c r="AM51" i="6"/>
  <c r="AL55" i="6"/>
  <c r="AL76" i="6"/>
  <c r="AM43" i="6"/>
  <c r="AN7" i="6"/>
  <c r="AM9" i="6"/>
  <c r="AN18" i="6"/>
  <c r="AN57" i="6"/>
  <c r="AN66" i="6"/>
  <c r="AN34" i="6"/>
  <c r="AM58" i="6"/>
  <c r="AM48" i="6"/>
  <c r="AL39" i="6"/>
  <c r="AL68" i="6"/>
  <c r="AL67" i="6"/>
  <c r="AL60" i="6"/>
  <c r="AL61" i="6"/>
  <c r="AM24" i="6"/>
  <c r="AM12" i="6"/>
  <c r="AM57" i="6"/>
  <c r="AM47" i="6"/>
  <c r="BJ39" i="8"/>
  <c r="AM39" i="8"/>
  <c r="BI60" i="8"/>
  <c r="AL60" i="8"/>
  <c r="AM17" i="8"/>
  <c r="BJ17" i="8"/>
  <c r="BK43" i="8"/>
  <c r="AN43" i="8"/>
  <c r="BI75" i="8"/>
  <c r="AL75" i="8"/>
  <c r="BI87" i="8"/>
  <c r="BI54" i="8"/>
  <c r="AL54" i="8"/>
  <c r="AL53" i="8"/>
  <c r="BI53" i="8"/>
  <c r="BK17" i="8"/>
  <c r="AN17" i="8"/>
  <c r="BK74" i="8"/>
  <c r="AN74" i="8"/>
  <c r="BK86" i="8"/>
  <c r="BJ42" i="8"/>
  <c r="AM42" i="8"/>
  <c r="AM47" i="8"/>
  <c r="BJ47" i="8"/>
  <c r="BK57" i="8"/>
  <c r="AN57" i="8"/>
  <c r="BJ57" i="8"/>
  <c r="AM57" i="8"/>
  <c r="BI39" i="8"/>
  <c r="AL39" i="8"/>
  <c r="BK35" i="8"/>
  <c r="AN35" i="8"/>
  <c r="BK34" i="8"/>
  <c r="AN34" i="8"/>
  <c r="BK40" i="8"/>
  <c r="AN40" i="8"/>
  <c r="BK66" i="8"/>
  <c r="AN66" i="8"/>
  <c r="BK78" i="8"/>
  <c r="BI67" i="8"/>
  <c r="AL67" i="8"/>
  <c r="BI79" i="8"/>
  <c r="AM24" i="8"/>
  <c r="BJ24" i="8"/>
  <c r="AM45" i="8"/>
  <c r="BJ45" i="8"/>
  <c r="BJ50" i="8"/>
  <c r="AM50" i="8"/>
  <c r="BK54" i="8"/>
  <c r="AN54" i="8"/>
  <c r="AM38" i="8"/>
  <c r="BJ38" i="8"/>
  <c r="BJ64" i="8"/>
  <c r="AM64" i="8"/>
  <c r="BK47" i="8"/>
  <c r="AN47" i="8"/>
  <c r="AL71" i="8"/>
  <c r="BI71" i="8"/>
  <c r="BI83" i="8"/>
  <c r="AN48" i="8"/>
  <c r="BK48" i="8"/>
  <c r="BJ26" i="8"/>
  <c r="AM26" i="8"/>
  <c r="BI59" i="8"/>
  <c r="AL59" i="8"/>
  <c r="AM69" i="8"/>
  <c r="BJ69" i="8"/>
  <c r="BJ81" i="8"/>
  <c r="AL37" i="8"/>
  <c r="BI37" i="8"/>
  <c r="BI42" i="8"/>
  <c r="AL42" i="8"/>
  <c r="AM52" i="8"/>
  <c r="BJ52" i="8"/>
  <c r="AL52" i="8"/>
  <c r="BI52" i="8"/>
  <c r="BI73" i="8"/>
  <c r="AL73" i="8"/>
  <c r="BI85" i="8"/>
  <c r="AM30" i="8"/>
  <c r="BJ30" i="8"/>
  <c r="AL24" i="8"/>
  <c r="BI24" i="8"/>
  <c r="BJ35" i="8"/>
  <c r="AM35" i="8"/>
  <c r="AM61" i="8"/>
  <c r="BJ61" i="8"/>
  <c r="AN61" i="8"/>
  <c r="BK61" i="8"/>
  <c r="BI19" i="8"/>
  <c r="AL19" i="8"/>
  <c r="AL45" i="8"/>
  <c r="BI45" i="8"/>
  <c r="AN76" i="8"/>
  <c r="BK76" i="8"/>
  <c r="BK88" i="8"/>
  <c r="BI34" i="8"/>
  <c r="AL34" i="8"/>
  <c r="BJ49" i="8"/>
  <c r="AM49" i="8"/>
  <c r="AN75" i="8"/>
  <c r="BK75" i="8"/>
  <c r="BK87" i="8"/>
  <c r="AL33" i="8"/>
  <c r="BI33" i="8"/>
  <c r="BJ48" i="8"/>
  <c r="AM48" i="8"/>
  <c r="BI21" i="8"/>
  <c r="AL21" i="8"/>
  <c r="AM12" i="8"/>
  <c r="BJ43" i="8"/>
  <c r="AM43" i="8"/>
  <c r="AN69" i="8"/>
  <c r="BK69" i="8"/>
  <c r="BK81" i="8"/>
  <c r="AM32" i="8"/>
  <c r="BJ32" i="8"/>
  <c r="AL64" i="8"/>
  <c r="BI64" i="8"/>
  <c r="BI20" i="8"/>
  <c r="AL20" i="8"/>
  <c r="AL23" i="8"/>
  <c r="BI23" i="8"/>
  <c r="BK20" i="8"/>
  <c r="AN20" i="8"/>
  <c r="BI47" i="8"/>
  <c r="AL47" i="8"/>
  <c r="BK46" i="8"/>
  <c r="AN46" i="8"/>
  <c r="BK67" i="8"/>
  <c r="AN67" i="8"/>
  <c r="BK79" i="8"/>
  <c r="AL25" i="8"/>
  <c r="BI25" i="8"/>
  <c r="BK72" i="8"/>
  <c r="AN72" i="8"/>
  <c r="BK84" i="8"/>
  <c r="AL30" i="8"/>
  <c r="BI30" i="8"/>
  <c r="BI40" i="8"/>
  <c r="AL40" i="8"/>
  <c r="BJ56" i="8"/>
  <c r="AM56" i="8"/>
  <c r="BI55" i="8"/>
  <c r="AL55" i="8"/>
  <c r="BK39" i="8"/>
  <c r="AN39" i="8"/>
  <c r="AM71" i="8"/>
  <c r="BJ71" i="8"/>
  <c r="BJ83" i="8"/>
  <c r="AN28" i="8"/>
  <c r="BK28" i="8"/>
  <c r="AL44" i="8"/>
  <c r="BI44" i="8"/>
  <c r="AM70" i="8"/>
  <c r="BJ70" i="8"/>
  <c r="BJ82" i="8"/>
  <c r="AN27" i="8"/>
  <c r="BK27" i="8"/>
  <c r="AN37" i="8"/>
  <c r="BK37" i="8"/>
  <c r="AM10" i="8"/>
  <c r="AL38" i="8"/>
  <c r="BI38" i="8"/>
  <c r="BK53" i="8"/>
  <c r="AN53" i="8"/>
  <c r="AN36" i="8"/>
  <c r="BK36" i="8"/>
  <c r="AL11" i="8"/>
  <c r="BK58" i="8"/>
  <c r="AN58" i="8"/>
  <c r="BK33" i="8"/>
  <c r="AN33" i="8"/>
  <c r="BI74" i="8"/>
  <c r="AL74" i="8"/>
  <c r="BI86" i="8"/>
  <c r="BK25" i="8"/>
  <c r="AN25" i="8"/>
  <c r="BJ20" i="8"/>
  <c r="AM20" i="8"/>
  <c r="BJ41" i="8"/>
  <c r="AM41" i="8"/>
  <c r="AM62" i="8"/>
  <c r="BJ62" i="8"/>
  <c r="BK19" i="8"/>
  <c r="AN19" i="8"/>
  <c r="BJ67" i="8"/>
  <c r="AM67" i="8"/>
  <c r="BJ79" i="8"/>
  <c r="AN24" i="8"/>
  <c r="BK24" i="8"/>
  <c r="AM29" i="8"/>
  <c r="BJ29" i="8"/>
  <c r="AL51" i="8"/>
  <c r="BI51" i="8"/>
  <c r="AL77" i="8"/>
  <c r="BI77" i="8"/>
  <c r="BI89" i="8"/>
  <c r="AL78" i="8"/>
  <c r="BJ34" i="8"/>
  <c r="AM34" i="8"/>
  <c r="BI66" i="8"/>
  <c r="AL66" i="8"/>
  <c r="BI78" i="8"/>
  <c r="AM23" i="8"/>
  <c r="BJ23" i="8"/>
  <c r="BK38" i="8"/>
  <c r="AN38" i="8"/>
  <c r="BI65" i="8"/>
  <c r="AL65" i="8"/>
  <c r="BJ22" i="8"/>
  <c r="AM22" i="8"/>
  <c r="BK21" i="8"/>
  <c r="AN21" i="8"/>
  <c r="BJ31" i="8"/>
  <c r="AM31" i="8"/>
  <c r="AM75" i="8"/>
  <c r="BJ75" i="8"/>
  <c r="BJ87" i="8"/>
  <c r="AN32" i="8"/>
  <c r="BK32" i="8"/>
  <c r="BI43" i="8"/>
  <c r="AL43" i="8"/>
  <c r="BJ21" i="8"/>
  <c r="AM21" i="8"/>
  <c r="AM53" i="8"/>
  <c r="BJ53" i="8"/>
  <c r="BJ74" i="8"/>
  <c r="AM74" i="8"/>
  <c r="BJ86" i="8"/>
  <c r="BK68" i="8"/>
  <c r="AN68" i="8"/>
  <c r="BK80" i="8"/>
  <c r="BJ28" i="8"/>
  <c r="AM28" i="8"/>
  <c r="AM44" i="8"/>
  <c r="BJ44" i="8"/>
  <c r="AL36" i="8"/>
  <c r="BI36" i="8"/>
  <c r="BI57" i="8"/>
  <c r="AL57" i="8"/>
  <c r="AL62" i="8"/>
  <c r="BI62" i="8"/>
  <c r="BJ19" i="8"/>
  <c r="AM19" i="8"/>
  <c r="BK18" i="8"/>
  <c r="AN18" i="8"/>
  <c r="BK45" i="8"/>
  <c r="AN45" i="8"/>
  <c r="AN50" i="8"/>
  <c r="BK50" i="8"/>
  <c r="AN71" i="8"/>
  <c r="BK71" i="8"/>
  <c r="BK83" i="8"/>
  <c r="AL29" i="8"/>
  <c r="BI29" i="8"/>
  <c r="BK60" i="8"/>
  <c r="AN60" i="8"/>
  <c r="BI18" i="8"/>
  <c r="AL18" i="8"/>
  <c r="AL76" i="8"/>
  <c r="BI76" i="8"/>
  <c r="BI88" i="8"/>
  <c r="BJ33" i="8"/>
  <c r="AM33" i="8"/>
  <c r="BK59" i="8"/>
  <c r="AN59" i="8"/>
  <c r="AL17" i="8"/>
  <c r="BI17" i="8"/>
  <c r="AL70" i="8"/>
  <c r="BI70" i="8"/>
  <c r="BI82" i="8"/>
  <c r="BJ27" i="8"/>
  <c r="AM27" i="8"/>
  <c r="BI27" i="8"/>
  <c r="AL27" i="8"/>
  <c r="BI31" i="8"/>
  <c r="AL31" i="8"/>
  <c r="BK31" i="8"/>
  <c r="AN31" i="8"/>
  <c r="BI48" i="8"/>
  <c r="AL48" i="8"/>
  <c r="BI69" i="8"/>
  <c r="AL69" i="8"/>
  <c r="BI81" i="8"/>
  <c r="AM63" i="8"/>
  <c r="BJ63" i="8"/>
  <c r="BK73" i="8"/>
  <c r="AN73" i="8"/>
  <c r="BK85" i="8"/>
  <c r="BJ73" i="8"/>
  <c r="AM73" i="8"/>
  <c r="BJ85" i="8"/>
  <c r="BK30" i="8"/>
  <c r="AN30" i="8"/>
  <c r="BK51" i="8"/>
  <c r="AN51" i="8"/>
  <c r="AL9" i="8"/>
  <c r="BK56" i="8"/>
  <c r="AN56" i="8"/>
  <c r="BK49" i="8"/>
  <c r="AN49" i="8"/>
  <c r="BJ40" i="8"/>
  <c r="AM40" i="8"/>
  <c r="AM13" i="8"/>
  <c r="BJ66" i="8"/>
  <c r="AM66" i="8"/>
  <c r="BJ78" i="8"/>
  <c r="AN23" i="8"/>
  <c r="BK23" i="8"/>
  <c r="BJ55" i="8"/>
  <c r="AM55" i="8"/>
  <c r="AN12" i="8"/>
  <c r="AN70" i="8"/>
  <c r="BK70" i="8"/>
  <c r="BK82" i="8"/>
  <c r="AL28" i="8"/>
  <c r="BI28" i="8"/>
  <c r="BJ54" i="8"/>
  <c r="AM54" i="8"/>
  <c r="AN11" i="8"/>
  <c r="BI32" i="8"/>
  <c r="AL32" i="8"/>
  <c r="BK41" i="8"/>
  <c r="AN41" i="8"/>
  <c r="BK64" i="8"/>
  <c r="AN64" i="8"/>
  <c r="BI22" i="8"/>
  <c r="AL22" i="8"/>
  <c r="AM16" i="8"/>
  <c r="BI26" i="8"/>
  <c r="AL26" i="8"/>
  <c r="BK42" i="8"/>
  <c r="AN42" i="8"/>
  <c r="AN63" i="8"/>
  <c r="BK63" i="8"/>
  <c r="BI58" i="8"/>
  <c r="AL58" i="8"/>
  <c r="BJ68" i="8"/>
  <c r="AM68" i="8"/>
  <c r="BJ80" i="8"/>
  <c r="BI68" i="8"/>
  <c r="AL68" i="8"/>
  <c r="BI80" i="8"/>
  <c r="AM25" i="8"/>
  <c r="BJ25" i="8"/>
  <c r="BJ46" i="8"/>
  <c r="AM46" i="8"/>
  <c r="AL72" i="8"/>
  <c r="BI72" i="8"/>
  <c r="BI84" i="8"/>
  <c r="AM51" i="8"/>
  <c r="BJ51" i="8"/>
  <c r="AN8" i="8"/>
  <c r="AN77" i="8"/>
  <c r="BK77" i="8"/>
  <c r="BK89" i="8"/>
  <c r="AN78" i="8"/>
  <c r="BI35" i="8"/>
  <c r="AL35" i="8"/>
  <c r="BK65" i="8"/>
  <c r="AN65" i="8"/>
  <c r="BI61" i="8"/>
  <c r="AL61" i="8"/>
  <c r="BJ18" i="8"/>
  <c r="AM18" i="8"/>
  <c r="BI50" i="8"/>
  <c r="AL50" i="8"/>
  <c r="AM7" i="8"/>
  <c r="BJ65" i="8"/>
  <c r="AM65" i="8"/>
  <c r="AN22" i="8"/>
  <c r="BK22" i="8"/>
  <c r="AL49" i="8"/>
  <c r="BI49" i="8"/>
  <c r="AM6" i="8"/>
  <c r="BJ59" i="8"/>
  <c r="AM59" i="8"/>
  <c r="AN16" i="8"/>
  <c r="BK26" i="8"/>
  <c r="AN26" i="8"/>
  <c r="AM76" i="8"/>
  <c r="BJ76" i="8"/>
  <c r="BJ88" i="8"/>
  <c r="AM36" i="8"/>
  <c r="BJ36" i="8"/>
  <c r="AM37" i="8"/>
  <c r="BJ37" i="8"/>
  <c r="BJ58" i="8"/>
  <c r="AM58" i="8"/>
  <c r="AN52" i="8"/>
  <c r="BK52" i="8"/>
  <c r="AL63" i="8"/>
  <c r="BI63" i="8"/>
  <c r="AN62" i="8"/>
  <c r="BK62" i="8"/>
  <c r="AN14" i="8"/>
  <c r="BI41" i="8"/>
  <c r="AL41" i="8"/>
  <c r="BI56" i="8"/>
  <c r="AL56" i="8"/>
  <c r="BI46" i="8"/>
  <c r="AL46" i="8"/>
  <c r="AM77" i="8"/>
  <c r="BJ77" i="8"/>
  <c r="BJ89" i="8"/>
  <c r="AM78" i="8"/>
  <c r="BJ72" i="8"/>
  <c r="AM72" i="8"/>
  <c r="BJ84" i="8"/>
  <c r="AN29" i="8"/>
  <c r="BK29" i="8"/>
  <c r="AL7" i="8"/>
  <c r="BK55" i="8"/>
  <c r="AN55" i="8"/>
  <c r="AL13" i="8"/>
  <c r="AN44" i="8"/>
  <c r="BK44" i="8"/>
  <c r="BJ60" i="8"/>
  <c r="AM60" i="8"/>
  <c r="H77" i="18" a="1"/>
  <c r="AQ77" i="18" a="1"/>
  <c r="O77" i="21" a="1"/>
  <c r="H77" i="21" a="1"/>
  <c r="O77" i="18" a="1"/>
  <c r="BL77" i="21" a="1"/>
  <c r="BE77" i="18" a="1"/>
  <c r="AX77" i="18" a="1"/>
  <c r="V77" i="21" a="1"/>
  <c r="BE77" i="21" a="1"/>
  <c r="AC77" i="21" a="1"/>
  <c r="AQ77" i="21" a="1"/>
  <c r="BL77" i="18" a="1"/>
  <c r="AC77" i="18" a="1"/>
  <c r="AJ77" i="18" a="1"/>
  <c r="AJ77" i="21" a="1"/>
  <c r="BS77" i="18" a="1"/>
  <c r="BS77" i="21" a="1"/>
  <c r="V77" i="18" a="1"/>
  <c r="AX77" i="21" a="1"/>
  <c r="V79" i="26" l="1"/>
  <c r="X80" i="33" s="1"/>
  <c r="V18" i="26"/>
  <c r="X19" i="33" s="1"/>
  <c r="V55" i="26"/>
  <c r="X56" i="33" s="1"/>
  <c r="V8" i="26"/>
  <c r="X9" i="33" s="1"/>
  <c r="V20" i="26"/>
  <c r="X21" i="33" s="1"/>
  <c r="V85" i="26"/>
  <c r="X86" i="33" s="1"/>
  <c r="V44" i="26"/>
  <c r="X45" i="33" s="1"/>
  <c r="V74" i="26"/>
  <c r="X75" i="33" s="1"/>
  <c r="V10" i="26"/>
  <c r="X11" i="33" s="1"/>
  <c r="V95" i="26"/>
  <c r="X96" i="33" s="1"/>
  <c r="V29" i="26"/>
  <c r="X30" i="33" s="1"/>
  <c r="V89" i="26"/>
  <c r="X90" i="33" s="1"/>
  <c r="V21" i="26"/>
  <c r="X22" i="33" s="1"/>
  <c r="V71" i="26"/>
  <c r="X72" i="33" s="1"/>
  <c r="V9" i="26"/>
  <c r="X10" i="33" s="1"/>
  <c r="V54" i="26"/>
  <c r="X55" i="33" s="1"/>
  <c r="V53" i="26"/>
  <c r="X54" i="33" s="1"/>
  <c r="V77" i="26"/>
  <c r="X78" i="33" s="1"/>
  <c r="V11" i="26"/>
  <c r="X12" i="33" s="1"/>
  <c r="V30" i="26"/>
  <c r="X31" i="33" s="1"/>
  <c r="V25" i="26"/>
  <c r="X26" i="33" s="1"/>
  <c r="V58" i="26"/>
  <c r="X59" i="33" s="1"/>
  <c r="V73" i="26"/>
  <c r="X74" i="33" s="1"/>
  <c r="V78" i="26"/>
  <c r="X79" i="33" s="1"/>
  <c r="V19" i="26"/>
  <c r="X20" i="33" s="1"/>
  <c r="V94" i="26"/>
  <c r="X95" i="33" s="1"/>
  <c r="V88" i="26"/>
  <c r="X89" i="33" s="1"/>
  <c r="V24" i="26"/>
  <c r="X25" i="33" s="1"/>
  <c r="V59" i="26"/>
  <c r="X60" i="33" s="1"/>
  <c r="V72" i="26"/>
  <c r="X73" i="33" s="1"/>
  <c r="V80" i="26"/>
  <c r="X81" i="33" s="1"/>
  <c r="V81" i="26"/>
  <c r="X82" i="33" s="1"/>
  <c r="V15" i="26"/>
  <c r="X16" i="33" s="1"/>
  <c r="V14" i="26"/>
  <c r="X15" i="33" s="1"/>
  <c r="V76" i="26"/>
  <c r="X77" i="33" s="1"/>
  <c r="V61" i="26"/>
  <c r="X62" i="33" s="1"/>
  <c r="V28" i="26"/>
  <c r="X29" i="33" s="1"/>
  <c r="V40" i="26"/>
  <c r="X41" i="33" s="1"/>
  <c r="V62" i="26"/>
  <c r="X63" i="33" s="1"/>
  <c r="V92" i="26"/>
  <c r="X93" i="33" s="1"/>
  <c r="V41" i="26"/>
  <c r="X42" i="33" s="1"/>
  <c r="V38" i="26"/>
  <c r="X39" i="33" s="1"/>
  <c r="V22" i="26"/>
  <c r="X23" i="33" s="1"/>
  <c r="V43" i="26"/>
  <c r="X44" i="33" s="1"/>
  <c r="V91" i="26"/>
  <c r="X92" i="33" s="1"/>
  <c r="V65" i="26"/>
  <c r="X66" i="33" s="1"/>
  <c r="V90" i="26"/>
  <c r="X91" i="33" s="1"/>
  <c r="V64" i="26"/>
  <c r="X65" i="33" s="1"/>
  <c r="V34" i="26"/>
  <c r="X35" i="33" s="1"/>
  <c r="V35" i="26"/>
  <c r="X36" i="33" s="1"/>
  <c r="V48" i="26"/>
  <c r="X49" i="33" s="1"/>
  <c r="V39" i="26"/>
  <c r="X40" i="33" s="1"/>
  <c r="V63" i="26"/>
  <c r="X64" i="33" s="1"/>
  <c r="V23" i="26"/>
  <c r="X24" i="33" s="1"/>
  <c r="V83" i="26"/>
  <c r="X84" i="33" s="1"/>
  <c r="V49" i="26"/>
  <c r="X50" i="33" s="1"/>
  <c r="V50" i="26"/>
  <c r="X51" i="33" s="1"/>
  <c r="V42" i="26"/>
  <c r="X43" i="33" s="1"/>
  <c r="V69" i="26"/>
  <c r="X70" i="33" s="1"/>
  <c r="V26" i="26"/>
  <c r="X27" i="33" s="1"/>
  <c r="V67" i="26"/>
  <c r="X68" i="33" s="1"/>
  <c r="V16" i="26"/>
  <c r="X17" i="33" s="1"/>
  <c r="V13" i="26"/>
  <c r="X14" i="33" s="1"/>
  <c r="V7" i="26"/>
  <c r="X8" i="33" s="1"/>
  <c r="V27" i="26"/>
  <c r="X28" i="33" s="1"/>
  <c r="V82" i="26"/>
  <c r="X83" i="33" s="1"/>
  <c r="V56" i="26"/>
  <c r="X57" i="33" s="1"/>
  <c r="V47" i="26"/>
  <c r="X48" i="33" s="1"/>
  <c r="V75" i="26"/>
  <c r="X76" i="33" s="1"/>
  <c r="V45" i="26"/>
  <c r="X46" i="33" s="1"/>
  <c r="V31" i="26"/>
  <c r="X32" i="33" s="1"/>
  <c r="V68" i="26"/>
  <c r="X69" i="33" s="1"/>
  <c r="V17" i="26"/>
  <c r="X18" i="33" s="1"/>
  <c r="V66" i="26"/>
  <c r="X67" i="33" s="1"/>
  <c r="V46" i="26"/>
  <c r="X47" i="33" s="1"/>
  <c r="V12" i="26"/>
  <c r="X13" i="33" s="1"/>
  <c r="V6" i="26"/>
  <c r="X7" i="33" s="1"/>
  <c r="V70" i="26"/>
  <c r="X71" i="33" s="1"/>
  <c r="V57" i="26"/>
  <c r="X58" i="33" s="1"/>
  <c r="V51" i="26"/>
  <c r="X52" i="33" s="1"/>
  <c r="V87" i="26"/>
  <c r="X88" i="33" s="1"/>
  <c r="V84" i="26"/>
  <c r="X85" i="33" s="1"/>
  <c r="V86" i="26"/>
  <c r="X87" i="33" s="1"/>
  <c r="V60" i="26"/>
  <c r="X61" i="33" s="1"/>
  <c r="V93" i="26"/>
  <c r="X94" i="33" s="1"/>
  <c r="V5" i="26"/>
  <c r="X6" i="33" s="1"/>
  <c r="CC20" i="11"/>
  <c r="M7" i="27"/>
  <c r="M11" i="27"/>
  <c r="CK6" i="13"/>
  <c r="CO6" i="13"/>
  <c r="CI6" i="13"/>
  <c r="CM6" i="13"/>
  <c r="CS6" i="13"/>
  <c r="CR6" i="13"/>
  <c r="CL6" i="13"/>
  <c r="CQ6" i="13"/>
  <c r="CN6" i="13"/>
  <c r="CP6" i="13"/>
  <c r="CI6" i="12"/>
  <c r="B10" i="27" s="1"/>
  <c r="CP6" i="12"/>
  <c r="I10" i="27" s="1"/>
  <c r="CS6" i="12"/>
  <c r="L10" i="27" s="1"/>
  <c r="CT6" i="12"/>
  <c r="M10" i="27" s="1"/>
  <c r="CL6" i="12"/>
  <c r="E10" i="27" s="1"/>
  <c r="CR6" i="11"/>
  <c r="K9" i="27" s="1"/>
  <c r="CK6" i="12"/>
  <c r="D10" i="27" s="1"/>
  <c r="CJ6" i="11"/>
  <c r="C9" i="27" s="1"/>
  <c r="CT6" i="11"/>
  <c r="M9" i="27" s="1"/>
  <c r="BU56" i="13"/>
  <c r="CH6" i="13"/>
  <c r="CK6" i="11"/>
  <c r="D9" i="27" s="1"/>
  <c r="CM6" i="11"/>
  <c r="F9" i="27" s="1"/>
  <c r="CJ6" i="13"/>
  <c r="CO6" i="12"/>
  <c r="H10" i="27" s="1"/>
  <c r="CR6" i="12"/>
  <c r="K10" i="27" s="1"/>
  <c r="CJ6" i="12"/>
  <c r="C10" i="27" s="1"/>
  <c r="CN6" i="12"/>
  <c r="G10" i="27" s="1"/>
  <c r="CM6" i="12"/>
  <c r="F10" i="27" s="1"/>
  <c r="CQ6" i="12"/>
  <c r="J10" i="27" s="1"/>
  <c r="CI6" i="11"/>
  <c r="B9" i="27" s="1"/>
  <c r="CQ6" i="11"/>
  <c r="J9" i="27" s="1"/>
  <c r="CO6" i="11"/>
  <c r="H9" i="27" s="1"/>
  <c r="CS6" i="11"/>
  <c r="L9" i="27" s="1"/>
  <c r="CL6" i="11"/>
  <c r="E9" i="27" s="1"/>
  <c r="CN6" i="11"/>
  <c r="G9" i="27" s="1"/>
  <c r="CP6" i="11"/>
  <c r="I9" i="27" s="1"/>
  <c r="CE6" i="12"/>
  <c r="BW29" i="12"/>
  <c r="CB47" i="11"/>
  <c r="CC48" i="12"/>
  <c r="BU48" i="12"/>
  <c r="CB36" i="12"/>
  <c r="BX77" i="13"/>
  <c r="BT63" i="12"/>
  <c r="BV27" i="12"/>
  <c r="BZ69" i="12"/>
  <c r="BV73" i="12"/>
  <c r="BX50" i="12"/>
  <c r="BV48" i="12"/>
  <c r="BU46" i="12"/>
  <c r="CD19" i="13"/>
  <c r="CA20" i="12"/>
  <c r="CD23" i="13"/>
  <c r="BV24" i="12"/>
  <c r="BX31" i="12"/>
  <c r="BZ75" i="13"/>
  <c r="BV58" i="12"/>
  <c r="BZ67" i="12"/>
  <c r="CB43" i="12"/>
  <c r="BX65" i="12"/>
  <c r="CC11" i="12"/>
  <c r="BY14" i="11"/>
  <c r="BT46" i="12"/>
  <c r="CC70" i="13"/>
  <c r="CD49" i="13"/>
  <c r="CB27" i="13"/>
  <c r="CC6" i="13"/>
  <c r="CB38" i="13"/>
  <c r="CC17" i="13"/>
  <c r="BY37" i="13"/>
  <c r="CA7" i="12"/>
  <c r="BU52" i="12"/>
  <c r="CA45" i="12"/>
  <c r="CE55" i="13"/>
  <c r="CD16" i="11"/>
  <c r="BX12" i="12"/>
  <c r="BX76" i="12"/>
  <c r="BW49" i="12"/>
  <c r="BU7" i="12"/>
  <c r="CC68" i="12"/>
  <c r="BU49" i="12"/>
  <c r="CC28" i="12"/>
  <c r="CC50" i="13"/>
  <c r="BT74" i="13"/>
  <c r="CE51" i="13"/>
  <c r="BT10" i="13"/>
  <c r="BZ61" i="13"/>
  <c r="CA40" i="13"/>
  <c r="CA48" i="13"/>
  <c r="BZ16" i="13"/>
  <c r="CE49" i="12"/>
  <c r="BU54" i="12"/>
  <c r="BW15" i="13"/>
  <c r="BV11" i="13"/>
  <c r="CB33" i="12"/>
  <c r="CB60" i="12"/>
  <c r="CB54" i="12"/>
  <c r="BZ11" i="13"/>
  <c r="BV35" i="12"/>
  <c r="CD55" i="12"/>
  <c r="CA77" i="13"/>
  <c r="BZ55" i="13"/>
  <c r="BX55" i="12"/>
  <c r="BV42" i="13"/>
  <c r="BV48" i="13"/>
  <c r="BX6" i="13"/>
  <c r="CB35" i="13"/>
  <c r="CC14" i="13"/>
  <c r="BW23" i="13"/>
  <c r="CC72" i="13"/>
  <c r="CE60" i="12"/>
  <c r="BX52" i="12"/>
  <c r="BT74" i="12"/>
  <c r="BT77" i="13"/>
  <c r="CE53" i="12"/>
  <c r="CA11" i="12"/>
  <c r="BV63" i="13"/>
  <c r="BX49" i="13"/>
  <c r="BX30" i="11"/>
  <c r="BZ38" i="12"/>
  <c r="BV60" i="12"/>
  <c r="BT49" i="12"/>
  <c r="BU41" i="12"/>
  <c r="CC20" i="12"/>
  <c r="CD52" i="12"/>
  <c r="BW47" i="12"/>
  <c r="CD55" i="13"/>
  <c r="CB33" i="13"/>
  <c r="CC12" i="13"/>
  <c r="CB35" i="12"/>
  <c r="BX62" i="11"/>
  <c r="CB49" i="13"/>
  <c r="CD54" i="12"/>
  <c r="CE46" i="12"/>
  <c r="CA63" i="11"/>
  <c r="BW76" i="12"/>
  <c r="BW50" i="12"/>
  <c r="BX41" i="12"/>
  <c r="CC74" i="12"/>
  <c r="BW7" i="12"/>
  <c r="BU55" i="11"/>
  <c r="CC15" i="11"/>
  <c r="CE41" i="12"/>
  <c r="CC44" i="13"/>
  <c r="CB39" i="12"/>
  <c r="BY22" i="12"/>
  <c r="BU44" i="12"/>
  <c r="CC64" i="12"/>
  <c r="CB7" i="12"/>
  <c r="BX29" i="12"/>
  <c r="CB71" i="12"/>
  <c r="BW36" i="12"/>
  <c r="BW27" i="12"/>
  <c r="CB22" i="12"/>
  <c r="BX44" i="12"/>
  <c r="BT66" i="12"/>
  <c r="CD38" i="12"/>
  <c r="BZ60" i="12"/>
  <c r="BZ35" i="12"/>
  <c r="BW33" i="12"/>
  <c r="BY33" i="12"/>
  <c r="BU55" i="12"/>
  <c r="BV30" i="12"/>
  <c r="CD50" i="12"/>
  <c r="CB16" i="12"/>
  <c r="BX38" i="12"/>
  <c r="BZ39" i="13"/>
  <c r="CC56" i="13"/>
  <c r="BT68" i="13"/>
  <c r="BX65" i="13"/>
  <c r="CB71" i="13"/>
  <c r="CD29" i="13"/>
  <c r="CB7" i="13"/>
  <c r="BY18" i="13"/>
  <c r="BT70" i="13"/>
  <c r="BT6" i="13"/>
  <c r="BY56" i="13"/>
  <c r="BZ35" i="13"/>
  <c r="CA14" i="13"/>
  <c r="BT44" i="13"/>
  <c r="CD53" i="13"/>
  <c r="CB31" i="13"/>
  <c r="CC10" i="13"/>
  <c r="CA63" i="13"/>
  <c r="BY41" i="13"/>
  <c r="BZ20" i="13"/>
  <c r="BX73" i="13"/>
  <c r="BV51" i="13"/>
  <c r="BX9" i="13"/>
  <c r="BT40" i="13"/>
  <c r="CE17" i="13"/>
  <c r="CC68" i="11"/>
  <c r="BW51" i="11"/>
  <c r="BW45" i="12"/>
  <c r="CE65" i="12"/>
  <c r="BZ30" i="12"/>
  <c r="BV52" i="12"/>
  <c r="BU59" i="12"/>
  <c r="CC46" i="12"/>
  <c r="BZ45" i="12"/>
  <c r="BX19" i="12"/>
  <c r="BT41" i="12"/>
  <c r="CB61" i="12"/>
  <c r="CD69" i="12"/>
  <c r="CD44" i="12"/>
  <c r="CB42" i="12"/>
  <c r="BU30" i="12"/>
  <c r="CE19" i="12"/>
  <c r="BW38" i="12"/>
  <c r="BT76" i="12"/>
  <c r="CD65" i="12"/>
  <c r="BV73" i="13"/>
  <c r="BW52" i="13"/>
  <c r="BX31" i="13"/>
  <c r="BV9" i="13"/>
  <c r="BX33" i="13"/>
  <c r="BW42" i="13"/>
  <c r="CB61" i="13"/>
  <c r="BY70" i="13"/>
  <c r="BZ49" i="13"/>
  <c r="BY6" i="13"/>
  <c r="CD72" i="13"/>
  <c r="CB50" i="13"/>
  <c r="CC29" i="13"/>
  <c r="CD8" i="13"/>
  <c r="BV17" i="13"/>
  <c r="CB46" i="13"/>
  <c r="BV75" i="13"/>
  <c r="CC63" i="13"/>
  <c r="CD42" i="13"/>
  <c r="BV40" i="13"/>
  <c r="BW19" i="13"/>
  <c r="BT29" i="13"/>
  <c r="CD38" i="13"/>
  <c r="CB16" i="13"/>
  <c r="CE16" i="11"/>
  <c r="BT11" i="12"/>
  <c r="CB31" i="12"/>
  <c r="BW60" i="12"/>
  <c r="BZ20" i="12"/>
  <c r="BY74" i="13"/>
  <c r="BZ64" i="13"/>
  <c r="BY21" i="13"/>
  <c r="CE21" i="13"/>
  <c r="BY37" i="12"/>
  <c r="CD37" i="12"/>
  <c r="BW43" i="12"/>
  <c r="BZ39" i="12"/>
  <c r="BW63" i="13"/>
  <c r="BX42" i="13"/>
  <c r="BV20" i="13"/>
  <c r="BX21" i="13"/>
  <c r="CB44" i="13"/>
  <c r="CC23" i="13"/>
  <c r="BW60" i="13"/>
  <c r="CC25" i="13"/>
  <c r="CB20" i="13"/>
  <c r="CE70" i="13"/>
  <c r="CE6" i="13"/>
  <c r="CC59" i="13"/>
  <c r="CA25" i="12"/>
  <c r="BZ53" i="13"/>
  <c r="BY64" i="13"/>
  <c r="BY46" i="12"/>
  <c r="BU68" i="12"/>
  <c r="CB46" i="12"/>
  <c r="BX68" i="12"/>
  <c r="BT40" i="12"/>
  <c r="CD19" i="12"/>
  <c r="BY10" i="13"/>
  <c r="CA22" i="13"/>
  <c r="CB41" i="11"/>
  <c r="CA28" i="11"/>
  <c r="CE25" i="12"/>
  <c r="CA47" i="12"/>
  <c r="BW69" i="12"/>
  <c r="BV12" i="12"/>
  <c r="CD32" i="12"/>
  <c r="BZ54" i="12"/>
  <c r="BV76" i="12"/>
  <c r="CD47" i="12"/>
  <c r="CD60" i="13"/>
  <c r="BT37" i="13"/>
  <c r="BX64" i="13"/>
  <c r="BW21" i="13"/>
  <c r="BW27" i="13"/>
  <c r="BV44" i="13"/>
  <c r="CA43" i="13"/>
  <c r="CE47" i="13"/>
  <c r="CA32" i="13"/>
  <c r="CE45" i="13"/>
  <c r="BW30" i="13"/>
  <c r="CD7" i="12"/>
  <c r="BZ29" i="12"/>
  <c r="BW40" i="12"/>
  <c r="BX58" i="13"/>
  <c r="BV18" i="12"/>
  <c r="BZ41" i="12"/>
  <c r="BU37" i="12"/>
  <c r="BZ43" i="13"/>
  <c r="BX37" i="12"/>
  <c r="CD46" i="12"/>
  <c r="BW41" i="12"/>
  <c r="CA34" i="13"/>
  <c r="CD53" i="11"/>
  <c r="CA31" i="11"/>
  <c r="BT35" i="12"/>
  <c r="CB55" i="12"/>
  <c r="CE40" i="12"/>
  <c r="BT50" i="12"/>
  <c r="CE47" i="12"/>
  <c r="BZ44" i="12"/>
  <c r="CB52" i="12"/>
  <c r="BT7" i="12"/>
  <c r="CB27" i="12"/>
  <c r="BX49" i="12"/>
  <c r="BY48" i="12"/>
  <c r="BZ25" i="12"/>
  <c r="BV47" i="12"/>
  <c r="BZ69" i="13"/>
  <c r="CA59" i="13"/>
  <c r="CE14" i="13"/>
  <c r="BZ59" i="13"/>
  <c r="CA38" i="13"/>
  <c r="BY16" i="13"/>
  <c r="CE30" i="13"/>
  <c r="CE61" i="13"/>
  <c r="BT20" i="13"/>
  <c r="CE63" i="13"/>
  <c r="BT22" i="13"/>
  <c r="BT60" i="13"/>
  <c r="CE37" i="13"/>
  <c r="CE32" i="11"/>
  <c r="BU18" i="12"/>
  <c r="CB12" i="12"/>
  <c r="BX74" i="12"/>
  <c r="CD12" i="12"/>
  <c r="BW74" i="13"/>
  <c r="BV31" i="13"/>
  <c r="BW10" i="13"/>
  <c r="CB31" i="11"/>
  <c r="CE42" i="11"/>
  <c r="BZ52" i="12"/>
  <c r="BX18" i="12"/>
  <c r="CB76" i="12"/>
  <c r="CE68" i="12"/>
  <c r="CE60" i="13"/>
  <c r="BT19" i="13"/>
  <c r="CE50" i="13"/>
  <c r="CB20" i="11"/>
  <c r="BW72" i="11"/>
  <c r="BZ68" i="11"/>
  <c r="CA15" i="11"/>
  <c r="BY30" i="11"/>
  <c r="CD31" i="11"/>
  <c r="BT9" i="11"/>
  <c r="BY29" i="12"/>
  <c r="CC49" i="13"/>
  <c r="CD71" i="13"/>
  <c r="CD7" i="13"/>
  <c r="CD58" i="11"/>
  <c r="BT71" i="11"/>
  <c r="BV31" i="11"/>
  <c r="BZ12" i="12"/>
  <c r="CA27" i="12"/>
  <c r="BV46" i="12"/>
  <c r="CA57" i="11"/>
  <c r="BV18" i="11"/>
  <c r="CA68" i="11"/>
  <c r="BV56" i="11"/>
  <c r="CC64" i="11"/>
  <c r="CE10" i="11"/>
  <c r="CC59" i="11"/>
  <c r="CE28" i="11"/>
  <c r="BW26" i="11"/>
  <c r="BU12" i="11"/>
  <c r="CA70" i="11"/>
  <c r="BV69" i="11"/>
  <c r="CC17" i="11"/>
  <c r="BU68" i="11"/>
  <c r="BZ65" i="11"/>
  <c r="BT52" i="11"/>
  <c r="CB12" i="11"/>
  <c r="BY65" i="11"/>
  <c r="CC45" i="11"/>
  <c r="BT26" i="11"/>
  <c r="BX6" i="11"/>
  <c r="BV59" i="11"/>
  <c r="BW38" i="11"/>
  <c r="BZ50" i="11"/>
  <c r="BT16" i="11"/>
  <c r="BT22" i="11"/>
  <c r="BX45" i="11"/>
  <c r="CE17" i="12"/>
  <c r="CA39" i="12"/>
  <c r="BU11" i="12"/>
  <c r="CC31" i="12"/>
  <c r="BY27" i="12"/>
  <c r="CD29" i="12"/>
  <c r="BT38" i="12"/>
  <c r="BX47" i="12"/>
  <c r="BW36" i="13"/>
  <c r="BX15" i="13"/>
  <c r="BY60" i="13"/>
  <c r="BT76" i="11"/>
  <c r="CB36" i="11"/>
  <c r="BX67" i="11"/>
  <c r="BU61" i="11"/>
  <c r="BY36" i="11"/>
  <c r="CC53" i="11"/>
  <c r="BZ58" i="11"/>
  <c r="CD38" i="11"/>
  <c r="CD65" i="11"/>
  <c r="CB65" i="11"/>
  <c r="BW64" i="11"/>
  <c r="CA75" i="11"/>
  <c r="CE55" i="11"/>
  <c r="BZ16" i="11"/>
  <c r="CE66" i="11"/>
  <c r="BZ70" i="11"/>
  <c r="BU31" i="11"/>
  <c r="CD24" i="11"/>
  <c r="BX12" i="11"/>
  <c r="BW34" i="11"/>
  <c r="BU20" i="12"/>
  <c r="CC40" i="12"/>
  <c r="BY62" i="12"/>
  <c r="BT27" i="12"/>
  <c r="CB47" i="12"/>
  <c r="BW12" i="12"/>
  <c r="CA54" i="12"/>
  <c r="BX20" i="12"/>
  <c r="BT42" i="12"/>
  <c r="CB62" i="12"/>
  <c r="CD14" i="12"/>
  <c r="CE70" i="12"/>
  <c r="BT32" i="12"/>
  <c r="CB19" i="12"/>
  <c r="CC26" i="12"/>
  <c r="BY9" i="12"/>
  <c r="BU31" i="12"/>
  <c r="CC51" i="12"/>
  <c r="BV39" i="12"/>
  <c r="CD59" i="12"/>
  <c r="BV6" i="12"/>
  <c r="CD26" i="12"/>
  <c r="BZ48" i="12"/>
  <c r="BV70" i="12"/>
  <c r="CC33" i="12"/>
  <c r="BY55" i="12"/>
  <c r="BV53" i="12"/>
  <c r="BX14" i="12"/>
  <c r="BT60" i="12"/>
  <c r="BT35" i="13"/>
  <c r="CE12" i="13"/>
  <c r="BT46" i="13"/>
  <c r="CE23" i="13"/>
  <c r="CD51" i="13"/>
  <c r="BT25" i="13"/>
  <c r="BZ70" i="13"/>
  <c r="CA49" i="13"/>
  <c r="BY27" i="13"/>
  <c r="BZ6" i="13"/>
  <c r="BX75" i="13"/>
  <c r="BV53" i="13"/>
  <c r="BX11" i="13"/>
  <c r="CA55" i="13"/>
  <c r="BY33" i="13"/>
  <c r="BZ12" i="13"/>
  <c r="BT43" i="13"/>
  <c r="CE20" i="13"/>
  <c r="CA51" i="13"/>
  <c r="BY29" i="13"/>
  <c r="BZ8" i="13"/>
  <c r="CE58" i="13"/>
  <c r="BT17" i="13"/>
  <c r="BZ46" i="13"/>
  <c r="CA25" i="13"/>
  <c r="BW56" i="13"/>
  <c r="BX35" i="13"/>
  <c r="BV13" i="13"/>
  <c r="CE43" i="13"/>
  <c r="CB53" i="13"/>
  <c r="CD11" i="13"/>
  <c r="BY63" i="13"/>
  <c r="BZ42" i="13"/>
  <c r="CA21" i="13"/>
  <c r="BY35" i="11"/>
  <c r="CB58" i="11"/>
  <c r="BZ31" i="11"/>
  <c r="BT50" i="11"/>
  <c r="BW57" i="11"/>
  <c r="CE76" i="11"/>
  <c r="BW15" i="11"/>
  <c r="BX53" i="11"/>
  <c r="BW17" i="11"/>
  <c r="BW21" i="12"/>
  <c r="CD48" i="12"/>
  <c r="BU35" i="12"/>
  <c r="CC55" i="12"/>
  <c r="BY20" i="12"/>
  <c r="BZ21" i="12"/>
  <c r="BW19" i="12"/>
  <c r="BV33" i="12"/>
  <c r="BW31" i="12"/>
  <c r="CE52" i="12"/>
  <c r="CB18" i="12"/>
  <c r="BX40" i="12"/>
  <c r="BT62" i="12"/>
  <c r="BX7" i="12"/>
  <c r="BT29" i="12"/>
  <c r="CB49" i="12"/>
  <c r="BW14" i="12"/>
  <c r="BV37" i="12"/>
  <c r="CC54" i="13"/>
  <c r="CD33" i="13"/>
  <c r="CB11" i="13"/>
  <c r="CD44" i="13"/>
  <c r="CB22" i="13"/>
  <c r="BY44" i="13"/>
  <c r="BW69" i="13"/>
  <c r="BX48" i="13"/>
  <c r="BT31" i="13"/>
  <c r="CE8" i="13"/>
  <c r="BW75" i="13"/>
  <c r="BX54" i="13"/>
  <c r="BW11" i="13"/>
  <c r="CD41" i="13"/>
  <c r="CB19" i="13"/>
  <c r="BW7" i="13"/>
  <c r="CC36" i="13"/>
  <c r="CD15" i="13"/>
  <c r="BW45" i="13"/>
  <c r="BT55" i="13"/>
  <c r="CD64" i="13"/>
  <c r="CC21" i="13"/>
  <c r="BY52" i="13"/>
  <c r="BZ31" i="13"/>
  <c r="CA10" i="13"/>
  <c r="BW41" i="13"/>
  <c r="BX20" i="13"/>
  <c r="CF78" i="13"/>
  <c r="BX56" i="11"/>
  <c r="BU19" i="11"/>
  <c r="BY26" i="11"/>
  <c r="BT57" i="11"/>
  <c r="CE32" i="12"/>
  <c r="BZ36" i="12"/>
  <c r="BT64" i="12"/>
  <c r="BZ17" i="12"/>
  <c r="CA17" i="12"/>
  <c r="BU13" i="12"/>
  <c r="BT36" i="12"/>
  <c r="CE76" i="13"/>
  <c r="CE77" i="13"/>
  <c r="CE66" i="13"/>
  <c r="BW32" i="13"/>
  <c r="BZ76" i="13"/>
  <c r="BZ77" i="13"/>
  <c r="BV54" i="13"/>
  <c r="BW33" i="13"/>
  <c r="BX12" i="13"/>
  <c r="CC32" i="13"/>
  <c r="BZ15" i="11"/>
  <c r="BZ57" i="11"/>
  <c r="BY16" i="11"/>
  <c r="BV53" i="11"/>
  <c r="BU10" i="11"/>
  <c r="BZ19" i="11"/>
  <c r="BY13" i="12"/>
  <c r="BV43" i="12"/>
  <c r="BT17" i="12"/>
  <c r="CB37" i="12"/>
  <c r="BX59" i="12"/>
  <c r="BV65" i="12"/>
  <c r="BX34" i="12"/>
  <c r="CD20" i="12"/>
  <c r="BZ42" i="12"/>
  <c r="BV64" i="12"/>
  <c r="BU22" i="12"/>
  <c r="CE34" i="12"/>
  <c r="BV61" i="12"/>
  <c r="CC65" i="13"/>
  <c r="CB65" i="13"/>
  <c r="BZ71" i="13"/>
  <c r="BV26" i="13"/>
  <c r="BV32" i="13"/>
  <c r="CE73" i="13"/>
  <c r="BT32" i="13"/>
  <c r="CE9" i="13"/>
  <c r="CC62" i="13"/>
  <c r="BX50" i="13"/>
  <c r="BV28" i="13"/>
  <c r="CB57" i="13"/>
  <c r="BV66" i="13"/>
  <c r="BX24" i="13"/>
  <c r="CE32" i="13"/>
  <c r="CB42" i="13"/>
  <c r="BV62" i="13"/>
  <c r="CB72" i="13"/>
  <c r="BV13" i="11"/>
  <c r="BW31" i="11"/>
  <c r="CE45" i="11"/>
  <c r="BV26" i="11"/>
  <c r="CA28" i="13"/>
  <c r="BZ50" i="13"/>
  <c r="BX39" i="13"/>
  <c r="BX13" i="13"/>
  <c r="BZ9" i="13"/>
  <c r="CC60" i="13"/>
  <c r="CD39" i="13"/>
  <c r="CB17" i="13"/>
  <c r="CA50" i="13"/>
  <c r="BT47" i="13"/>
  <c r="CE24" i="13"/>
  <c r="BT48" i="13"/>
  <c r="CE25" i="13"/>
  <c r="CD57" i="13"/>
  <c r="CB73" i="13"/>
  <c r="CC52" i="13"/>
  <c r="CD31" i="13"/>
  <c r="CB9" i="13"/>
  <c r="BW61" i="13"/>
  <c r="BX40" i="13"/>
  <c r="BV18" i="13"/>
  <c r="BT71" i="13"/>
  <c r="CE48" i="13"/>
  <c r="BT7" i="13"/>
  <c r="CB58" i="13"/>
  <c r="CC37" i="13"/>
  <c r="CD16" i="13"/>
  <c r="BY68" i="13"/>
  <c r="BZ47" i="13"/>
  <c r="CA26" i="13"/>
  <c r="BW57" i="13"/>
  <c r="BX36" i="13"/>
  <c r="BV14" i="13"/>
  <c r="BY77" i="13"/>
  <c r="CE37" i="12"/>
  <c r="BY26" i="13"/>
  <c r="CB45" i="13"/>
  <c r="CD45" i="13"/>
  <c r="CB23" i="13"/>
  <c r="CD67" i="13"/>
  <c r="BT26" i="13"/>
  <c r="CA66" i="13"/>
  <c r="CC67" i="13"/>
  <c r="CD46" i="13"/>
  <c r="CB24" i="13"/>
  <c r="CA56" i="13"/>
  <c r="BY34" i="13"/>
  <c r="BZ13" i="13"/>
  <c r="BZ51" i="13"/>
  <c r="CA30" i="13"/>
  <c r="BY8" i="13"/>
  <c r="CB47" i="13"/>
  <c r="CC26" i="13"/>
  <c r="BY57" i="13"/>
  <c r="BZ36" i="13"/>
  <c r="CA15" i="13"/>
  <c r="BV67" i="13"/>
  <c r="BW46" i="13"/>
  <c r="BX25" i="13"/>
  <c r="BT56" i="13"/>
  <c r="CE33" i="13"/>
  <c r="CD66" i="13"/>
  <c r="CA29" i="13"/>
  <c r="BW34" i="13"/>
  <c r="BY30" i="13"/>
  <c r="CC51" i="13"/>
  <c r="BY30" i="12"/>
  <c r="BW77" i="13"/>
  <c r="CD77" i="13"/>
  <c r="CC77" i="13"/>
  <c r="CD30" i="13"/>
  <c r="BV77" i="13"/>
  <c r="CE31" i="12"/>
  <c r="BY7" i="13"/>
  <c r="BV55" i="13"/>
  <c r="CA52" i="13"/>
  <c r="BX62" i="13"/>
  <c r="CB77" i="13"/>
  <c r="CB8" i="13"/>
  <c r="CA41" i="11"/>
  <c r="CE21" i="11"/>
  <c r="CA47" i="11"/>
  <c r="BT66" i="11"/>
  <c r="CD11" i="11"/>
  <c r="CC43" i="11"/>
  <c r="BT35" i="11"/>
  <c r="CC12" i="11"/>
  <c r="BU41" i="11"/>
  <c r="CD7" i="11"/>
  <c r="CC55" i="11"/>
  <c r="BX16" i="11"/>
  <c r="BX43" i="11"/>
  <c r="BV43" i="11"/>
  <c r="BV33" i="11"/>
  <c r="CA38" i="12"/>
  <c r="BT72" i="12"/>
  <c r="BX25" i="12"/>
  <c r="BT47" i="12"/>
  <c r="CA41" i="12"/>
  <c r="BY32" i="12"/>
  <c r="BZ32" i="12"/>
  <c r="CD74" i="12"/>
  <c r="BY39" i="12"/>
  <c r="BT20" i="12"/>
  <c r="CB40" i="12"/>
  <c r="BT68" i="12"/>
  <c r="BT51" i="13"/>
  <c r="CE28" i="13"/>
  <c r="BT62" i="13"/>
  <c r="CE39" i="13"/>
  <c r="BV27" i="13"/>
  <c r="BT41" i="13"/>
  <c r="CE18" i="13"/>
  <c r="BV43" i="13"/>
  <c r="CA65" i="13"/>
  <c r="BY43" i="13"/>
  <c r="BZ22" i="13"/>
  <c r="BW48" i="13"/>
  <c r="BX27" i="13"/>
  <c r="CA71" i="13"/>
  <c r="BY49" i="13"/>
  <c r="BZ28" i="13"/>
  <c r="CA7" i="13"/>
  <c r="BV70" i="13"/>
  <c r="BW49" i="13"/>
  <c r="BX28" i="13"/>
  <c r="BV6" i="13"/>
  <c r="BT59" i="13"/>
  <c r="CE36" i="13"/>
  <c r="BY45" i="13"/>
  <c r="BZ24" i="13"/>
  <c r="CE74" i="13"/>
  <c r="BT33" i="13"/>
  <c r="CE10" i="13"/>
  <c r="BZ62" i="13"/>
  <c r="CA41" i="13"/>
  <c r="BY19" i="13"/>
  <c r="BW72" i="13"/>
  <c r="BX51" i="13"/>
  <c r="BV29" i="13"/>
  <c r="BW8" i="13"/>
  <c r="CE59" i="13"/>
  <c r="BT18" i="13"/>
  <c r="CB69" i="13"/>
  <c r="CC48" i="13"/>
  <c r="CD27" i="13"/>
  <c r="BZ58" i="13"/>
  <c r="CA37" i="13"/>
  <c r="BY15" i="13"/>
  <c r="BT25" i="12"/>
  <c r="CC37" i="12"/>
  <c r="BY18" i="12"/>
  <c r="BU40" i="12"/>
  <c r="CC60" i="12"/>
  <c r="BZ50" i="12"/>
  <c r="BV72" i="12"/>
  <c r="BW68" i="13"/>
  <c r="BX47" i="13"/>
  <c r="BV25" i="13"/>
  <c r="BV36" i="13"/>
  <c r="BW58" i="13"/>
  <c r="BX37" i="13"/>
  <c r="BV15" i="13"/>
  <c r="CB60" i="13"/>
  <c r="CC39" i="13"/>
  <c r="CD18" i="13"/>
  <c r="CC40" i="13"/>
  <c r="BZ65" i="13"/>
  <c r="CA44" i="13"/>
  <c r="BY22" i="13"/>
  <c r="BV59" i="13"/>
  <c r="CB66" i="13"/>
  <c r="CC45" i="13"/>
  <c r="CD24" i="13"/>
  <c r="CE62" i="13"/>
  <c r="BZ66" i="13"/>
  <c r="CA45" i="13"/>
  <c r="BY23" i="13"/>
  <c r="BX55" i="13"/>
  <c r="BV33" i="13"/>
  <c r="BW12" i="13"/>
  <c r="CB62" i="13"/>
  <c r="CC41" i="13"/>
  <c r="CD20" i="13"/>
  <c r="BV71" i="13"/>
  <c r="BW50" i="13"/>
  <c r="BX29" i="13"/>
  <c r="BV7" i="13"/>
  <c r="CD58" i="13"/>
  <c r="CB36" i="13"/>
  <c r="CC15" i="13"/>
  <c r="BY46" i="13"/>
  <c r="BZ25" i="13"/>
  <c r="BT69" i="13"/>
  <c r="BV56" i="13"/>
  <c r="BW35" i="13"/>
  <c r="BX14" i="13"/>
  <c r="BT45" i="13"/>
  <c r="CE22" i="13"/>
  <c r="CC75" i="13"/>
  <c r="CD54" i="13"/>
  <c r="CB32" i="13"/>
  <c r="CC11" i="13"/>
  <c r="CC72" i="12"/>
  <c r="CB30" i="12"/>
  <c r="CA69" i="12"/>
  <c r="BW18" i="12"/>
  <c r="CE38" i="12"/>
  <c r="CA60" i="12"/>
  <c r="CA19" i="12"/>
  <c r="BY41" i="12"/>
  <c r="BT67" i="13"/>
  <c r="CE44" i="13"/>
  <c r="BT14" i="13"/>
  <c r="BT57" i="13"/>
  <c r="CE34" i="13"/>
  <c r="BT21" i="13"/>
  <c r="BY59" i="13"/>
  <c r="BZ38" i="13"/>
  <c r="CA17" i="13"/>
  <c r="BW64" i="13"/>
  <c r="BX43" i="13"/>
  <c r="BV21" i="13"/>
  <c r="BT53" i="13"/>
  <c r="BY65" i="13"/>
  <c r="BZ44" i="13"/>
  <c r="CA23" i="13"/>
  <c r="BW65" i="13"/>
  <c r="BX44" i="13"/>
  <c r="BV22" i="13"/>
  <c r="BT75" i="13"/>
  <c r="CE52" i="13"/>
  <c r="BT11" i="13"/>
  <c r="BY61" i="13"/>
  <c r="BZ40" i="13"/>
  <c r="CA19" i="13"/>
  <c r="BT49" i="13"/>
  <c r="CE26" i="13"/>
  <c r="CA57" i="13"/>
  <c r="BY35" i="13"/>
  <c r="BZ14" i="13"/>
  <c r="BV45" i="13"/>
  <c r="BW24" i="13"/>
  <c r="BT34" i="13"/>
  <c r="CE11" i="13"/>
  <c r="CC64" i="13"/>
  <c r="CD43" i="13"/>
  <c r="CB21" i="13"/>
  <c r="BZ74" i="13"/>
  <c r="CA53" i="13"/>
  <c r="BY31" i="13"/>
  <c r="BZ10" i="13"/>
  <c r="CE73" i="12"/>
  <c r="CB69" i="12"/>
  <c r="BY19" i="12"/>
  <c r="BV49" i="12"/>
  <c r="BV32" i="12"/>
  <c r="CA73" i="12"/>
  <c r="CD65" i="13"/>
  <c r="CB43" i="13"/>
  <c r="CC22" i="13"/>
  <c r="CD76" i="13"/>
  <c r="CB54" i="13"/>
  <c r="CC33" i="13"/>
  <c r="CD12" i="13"/>
  <c r="BW6" i="13"/>
  <c r="BV58" i="13"/>
  <c r="BW37" i="13"/>
  <c r="BX16" i="13"/>
  <c r="CB29" i="13"/>
  <c r="BT63" i="13"/>
  <c r="CE40" i="13"/>
  <c r="CE46" i="13"/>
  <c r="BV64" i="13"/>
  <c r="BW43" i="13"/>
  <c r="BX22" i="13"/>
  <c r="BW54" i="13"/>
  <c r="BT64" i="13"/>
  <c r="CE41" i="13"/>
  <c r="CD73" i="13"/>
  <c r="CB51" i="13"/>
  <c r="CC30" i="13"/>
  <c r="CD9" i="13"/>
  <c r="BV60" i="13"/>
  <c r="BW39" i="13"/>
  <c r="BX18" i="13"/>
  <c r="CD47" i="13"/>
  <c r="CB25" i="13"/>
  <c r="BX56" i="13"/>
  <c r="BV34" i="13"/>
  <c r="BW13" i="13"/>
  <c r="CE64" i="13"/>
  <c r="BT23" i="13"/>
  <c r="CB74" i="13"/>
  <c r="CC53" i="13"/>
  <c r="CD32" i="13"/>
  <c r="CB10" i="13"/>
  <c r="BZ63" i="13"/>
  <c r="CA42" i="13"/>
  <c r="BY20" i="13"/>
  <c r="BX52" i="13"/>
  <c r="BV30" i="13"/>
  <c r="BW9" i="13"/>
  <c r="BT19" i="12"/>
  <c r="BW68" i="12"/>
  <c r="BV50" i="12"/>
  <c r="CC50" i="12"/>
  <c r="BY72" i="12"/>
  <c r="CA64" i="13"/>
  <c r="BY42" i="13"/>
  <c r="BZ21" i="13"/>
  <c r="BY53" i="13"/>
  <c r="BZ32" i="13"/>
  <c r="CA11" i="13"/>
  <c r="CA54" i="13"/>
  <c r="BY32" i="13"/>
  <c r="BT36" i="13"/>
  <c r="CE13" i="13"/>
  <c r="CC24" i="13"/>
  <c r="CD61" i="13"/>
  <c r="CB39" i="13"/>
  <c r="CC18" i="13"/>
  <c r="BT42" i="13"/>
  <c r="CE19" i="13"/>
  <c r="BW38" i="13"/>
  <c r="CD62" i="13"/>
  <c r="CB40" i="13"/>
  <c r="CC19" i="13"/>
  <c r="BY50" i="13"/>
  <c r="BZ29" i="13"/>
  <c r="CA8" i="13"/>
  <c r="BT38" i="13"/>
  <c r="CE15" i="13"/>
  <c r="CA46" i="13"/>
  <c r="BY24" i="13"/>
  <c r="BT76" i="13"/>
  <c r="CE53" i="13"/>
  <c r="BT12" i="13"/>
  <c r="CB63" i="13"/>
  <c r="CC42" i="13"/>
  <c r="CD21" i="13"/>
  <c r="BZ52" i="13"/>
  <c r="CA31" i="13"/>
  <c r="BY9" i="13"/>
  <c r="BW62" i="13"/>
  <c r="BX41" i="13"/>
  <c r="BV19" i="13"/>
  <c r="BT72" i="13"/>
  <c r="CE49" i="13"/>
  <c r="BT8" i="13"/>
  <c r="BY69" i="12"/>
  <c r="CC44" i="12"/>
  <c r="CE44" i="12"/>
  <c r="BX63" i="13"/>
  <c r="BV41" i="13"/>
  <c r="BW20" i="13"/>
  <c r="BX74" i="13"/>
  <c r="BV52" i="13"/>
  <c r="BW31" i="13"/>
  <c r="BX10" i="13"/>
  <c r="BX53" i="13"/>
  <c r="CB76" i="13"/>
  <c r="CC55" i="13"/>
  <c r="CD34" i="13"/>
  <c r="CB12" i="13"/>
  <c r="CA18" i="13"/>
  <c r="CA60" i="13"/>
  <c r="BY38" i="13"/>
  <c r="BZ17" i="13"/>
  <c r="CD35" i="13"/>
  <c r="CC61" i="13"/>
  <c r="CD40" i="13"/>
  <c r="CB18" i="13"/>
  <c r="BY28" i="13"/>
  <c r="CA61" i="13"/>
  <c r="BY39" i="13"/>
  <c r="BZ18" i="13"/>
  <c r="BV49" i="13"/>
  <c r="BW28" i="13"/>
  <c r="BX7" i="13"/>
  <c r="CC57" i="13"/>
  <c r="CD36" i="13"/>
  <c r="CB14" i="13"/>
  <c r="BW66" i="13"/>
  <c r="BX45" i="13"/>
  <c r="BV23" i="13"/>
  <c r="CD74" i="13"/>
  <c r="CB52" i="13"/>
  <c r="CC31" i="13"/>
  <c r="CD10" i="13"/>
  <c r="BY62" i="13"/>
  <c r="BZ41" i="13"/>
  <c r="CA20" i="13"/>
  <c r="BW51" i="13"/>
  <c r="BX30" i="13"/>
  <c r="BV8" i="13"/>
  <c r="BT61" i="13"/>
  <c r="CE38" i="13"/>
  <c r="CB48" i="13"/>
  <c r="CC27" i="13"/>
  <c r="CD6" i="13"/>
  <c r="CA37" i="12"/>
  <c r="CE48" i="12"/>
  <c r="BV74" i="12"/>
  <c r="CA44" i="12"/>
  <c r="BT30" i="13"/>
  <c r="CE7" i="13"/>
  <c r="BT73" i="13"/>
  <c r="BT9" i="13"/>
  <c r="BZ54" i="13"/>
  <c r="CA33" i="13"/>
  <c r="BY11" i="13"/>
  <c r="CB13" i="13"/>
  <c r="BX59" i="13"/>
  <c r="BV37" i="13"/>
  <c r="BW16" i="13"/>
  <c r="BW22" i="13"/>
  <c r="BZ60" i="13"/>
  <c r="CA39" i="13"/>
  <c r="BY17" i="13"/>
  <c r="BZ23" i="13"/>
  <c r="BX60" i="13"/>
  <c r="BV38" i="13"/>
  <c r="BW17" i="13"/>
  <c r="CE68" i="13"/>
  <c r="BT27" i="13"/>
  <c r="BZ56" i="13"/>
  <c r="CA35" i="13"/>
  <c r="BY13" i="13"/>
  <c r="BT65" i="13"/>
  <c r="CE42" i="13"/>
  <c r="CA73" i="13"/>
  <c r="BY51" i="13"/>
  <c r="BZ30" i="13"/>
  <c r="CA9" i="13"/>
  <c r="BV61" i="13"/>
  <c r="BW40" i="13"/>
  <c r="BX19" i="13"/>
  <c r="BT50" i="13"/>
  <c r="CE27" i="13"/>
  <c r="CD59" i="13"/>
  <c r="CB37" i="13"/>
  <c r="CC16" i="13"/>
  <c r="BY47" i="13"/>
  <c r="BZ26" i="13"/>
  <c r="BT45" i="12"/>
  <c r="CB59" i="13"/>
  <c r="CC38" i="13"/>
  <c r="CD17" i="13"/>
  <c r="CB70" i="13"/>
  <c r="CD28" i="13"/>
  <c r="CB6" i="13"/>
  <c r="CC28" i="13"/>
  <c r="BV74" i="13"/>
  <c r="BW53" i="13"/>
  <c r="BX32" i="13"/>
  <c r="BV10" i="13"/>
  <c r="BZ7" i="13"/>
  <c r="CE56" i="13"/>
  <c r="BT15" i="13"/>
  <c r="BY12" i="13"/>
  <c r="BW59" i="13"/>
  <c r="BX38" i="13"/>
  <c r="BV16" i="13"/>
  <c r="BX17" i="13"/>
  <c r="CE57" i="13"/>
  <c r="BT16" i="13"/>
  <c r="CB67" i="13"/>
  <c r="CC46" i="13"/>
  <c r="CD25" i="13"/>
  <c r="BW55" i="13"/>
  <c r="BX34" i="13"/>
  <c r="BV12" i="13"/>
  <c r="CD63" i="13"/>
  <c r="CB41" i="13"/>
  <c r="CC20" i="13"/>
  <c r="BX72" i="13"/>
  <c r="BV50" i="13"/>
  <c r="BW29" i="13"/>
  <c r="BX8" i="13"/>
  <c r="BT39" i="13"/>
  <c r="CE16" i="13"/>
  <c r="CD48" i="13"/>
  <c r="CB26" i="13"/>
  <c r="CA58" i="13"/>
  <c r="BY36" i="13"/>
  <c r="BZ15" i="13"/>
  <c r="BX68" i="13"/>
  <c r="BV46" i="13"/>
  <c r="BW25" i="13"/>
  <c r="CA30" i="12"/>
  <c r="BZ76" i="12"/>
  <c r="BZ27" i="12"/>
  <c r="CE69" i="12"/>
  <c r="CD35" i="12"/>
  <c r="BY58" i="13"/>
  <c r="BZ37" i="13"/>
  <c r="CA16" i="13"/>
  <c r="BY69" i="13"/>
  <c r="BZ48" i="13"/>
  <c r="CA27" i="13"/>
  <c r="CA70" i="13"/>
  <c r="BY48" i="13"/>
  <c r="BZ27" i="13"/>
  <c r="CA6" i="13"/>
  <c r="BT52" i="13"/>
  <c r="CE29" i="13"/>
  <c r="CB55" i="13"/>
  <c r="CC34" i="13"/>
  <c r="CD13" i="13"/>
  <c r="CC8" i="13"/>
  <c r="BT58" i="13"/>
  <c r="CE35" i="13"/>
  <c r="CB56" i="13"/>
  <c r="CC35" i="13"/>
  <c r="CD14" i="13"/>
  <c r="BZ45" i="13"/>
  <c r="CA24" i="13"/>
  <c r="BT54" i="13"/>
  <c r="CE31" i="13"/>
  <c r="CA62" i="13"/>
  <c r="BY40" i="13"/>
  <c r="BZ19" i="13"/>
  <c r="BT28" i="13"/>
  <c r="CC58" i="13"/>
  <c r="CD37" i="13"/>
  <c r="CB15" i="13"/>
  <c r="BZ68" i="13"/>
  <c r="CA47" i="13"/>
  <c r="BY25" i="13"/>
  <c r="BW70" i="13"/>
  <c r="BX57" i="13"/>
  <c r="BV35" i="13"/>
  <c r="BW14" i="13"/>
  <c r="CE65" i="13"/>
  <c r="BT24" i="13"/>
  <c r="BW61" i="12"/>
  <c r="BY76" i="12"/>
  <c r="CD24" i="12"/>
  <c r="BZ46" i="12"/>
  <c r="BV68" i="12"/>
  <c r="BY53" i="12"/>
  <c r="BU75" i="12"/>
  <c r="BV19" i="12"/>
  <c r="CD39" i="12"/>
  <c r="BZ61" i="12"/>
  <c r="CC14" i="12"/>
  <c r="CB13" i="12"/>
  <c r="BX35" i="12"/>
  <c r="BT57" i="12"/>
  <c r="CC69" i="12"/>
  <c r="BX26" i="12"/>
  <c r="CD61" i="12"/>
  <c r="BU8" i="12"/>
  <c r="BY50" i="12"/>
  <c r="BZ18" i="12"/>
  <c r="BV40" i="12"/>
  <c r="CD60" i="12"/>
  <c r="BW23" i="12"/>
  <c r="BW8" i="12"/>
  <c r="CE28" i="12"/>
  <c r="CA50" i="12"/>
  <c r="BX16" i="12"/>
  <c r="CB58" i="12"/>
  <c r="BU14" i="12"/>
  <c r="CC38" i="12"/>
  <c r="CB25" i="12"/>
  <c r="BT69" i="12"/>
  <c r="CE10" i="12"/>
  <c r="CA32" i="12"/>
  <c r="BW54" i="12"/>
  <c r="BV13" i="12"/>
  <c r="CD33" i="12"/>
  <c r="CD57" i="12"/>
  <c r="BV57" i="13"/>
  <c r="BV68" i="13"/>
  <c r="BW47" i="13"/>
  <c r="BX26" i="13"/>
  <c r="BX69" i="13"/>
  <c r="BV47" i="13"/>
  <c r="BW26" i="13"/>
  <c r="CC71" i="13"/>
  <c r="CD50" i="13"/>
  <c r="CB28" i="13"/>
  <c r="CC7" i="13"/>
  <c r="CA76" i="13"/>
  <c r="BY54" i="13"/>
  <c r="BZ33" i="13"/>
  <c r="CA12" i="13"/>
  <c r="CD56" i="13"/>
  <c r="CB34" i="13"/>
  <c r="CC13" i="13"/>
  <c r="BY55" i="13"/>
  <c r="BZ34" i="13"/>
  <c r="CA13" i="13"/>
  <c r="BV65" i="13"/>
  <c r="BW44" i="13"/>
  <c r="BX23" i="13"/>
  <c r="CD52" i="13"/>
  <c r="CB30" i="13"/>
  <c r="CC9" i="13"/>
  <c r="BX61" i="13"/>
  <c r="BV39" i="13"/>
  <c r="BW18" i="13"/>
  <c r="CC47" i="13"/>
  <c r="CD26" i="13"/>
  <c r="BZ57" i="13"/>
  <c r="CA36" i="13"/>
  <c r="BY14" i="13"/>
  <c r="BX46" i="13"/>
  <c r="BV24" i="13"/>
  <c r="CE54" i="13"/>
  <c r="BT13" i="13"/>
  <c r="CB64" i="13"/>
  <c r="CC43" i="13"/>
  <c r="CD22" i="13"/>
  <c r="BE87" i="13"/>
  <c r="CB75" i="13"/>
  <c r="BD87" i="13"/>
  <c r="CA75" i="13"/>
  <c r="BH83" i="13"/>
  <c r="CE71" i="13"/>
  <c r="BF88" i="13"/>
  <c r="CC76" i="13"/>
  <c r="BB87" i="13"/>
  <c r="BY75" i="13"/>
  <c r="BH84" i="13"/>
  <c r="CE72" i="13"/>
  <c r="AY81" i="13"/>
  <c r="BV69" i="13"/>
  <c r="BF78" i="13"/>
  <c r="CC66" i="13"/>
  <c r="BA82" i="13"/>
  <c r="BX70" i="13"/>
  <c r="BH79" i="13"/>
  <c r="CE67" i="13"/>
  <c r="BA88" i="13"/>
  <c r="BX76" i="13"/>
  <c r="BB83" i="13"/>
  <c r="BY71" i="13"/>
  <c r="AZ88" i="13"/>
  <c r="BW76" i="13"/>
  <c r="BD84" i="13"/>
  <c r="CA72" i="13"/>
  <c r="BA83" i="13"/>
  <c r="BX71" i="13"/>
  <c r="BB78" i="13"/>
  <c r="BY66" i="13"/>
  <c r="BB88" i="13"/>
  <c r="BY76" i="13"/>
  <c r="AY88" i="13"/>
  <c r="BV76" i="13"/>
  <c r="BF85" i="13"/>
  <c r="CC73" i="13"/>
  <c r="BC84" i="13"/>
  <c r="BZ72" i="13"/>
  <c r="AZ83" i="13"/>
  <c r="BW71" i="13"/>
  <c r="BG80" i="13"/>
  <c r="CD68" i="13"/>
  <c r="BD79" i="13"/>
  <c r="CA67" i="13"/>
  <c r="BA78" i="13"/>
  <c r="BX66" i="13"/>
  <c r="BB84" i="13"/>
  <c r="BY72" i="13"/>
  <c r="BF80" i="13"/>
  <c r="CC68" i="13"/>
  <c r="BC79" i="13"/>
  <c r="BZ67" i="13"/>
  <c r="BH81" i="13"/>
  <c r="CE69" i="13"/>
  <c r="BE80" i="13"/>
  <c r="CB68" i="13"/>
  <c r="BB79" i="13"/>
  <c r="BY67" i="13"/>
  <c r="BF86" i="13"/>
  <c r="CC74" i="13"/>
  <c r="BC85" i="13"/>
  <c r="BZ73" i="13"/>
  <c r="BG81" i="13"/>
  <c r="CD69" i="13"/>
  <c r="BD80" i="13"/>
  <c r="CA68" i="13"/>
  <c r="BA79" i="13"/>
  <c r="BX67" i="13"/>
  <c r="BH87" i="13"/>
  <c r="CE75" i="13"/>
  <c r="BB85" i="13"/>
  <c r="BY73" i="13"/>
  <c r="AY84" i="13"/>
  <c r="BV72" i="13"/>
  <c r="BF81" i="13"/>
  <c r="CC69" i="13"/>
  <c r="AZ79" i="13"/>
  <c r="BW67" i="13"/>
  <c r="AW78" i="13"/>
  <c r="BT66" i="13"/>
  <c r="BG87" i="13"/>
  <c r="CD75" i="13"/>
  <c r="BD86" i="13"/>
  <c r="CA74" i="13"/>
  <c r="AZ85" i="13"/>
  <c r="BW73" i="13"/>
  <c r="BG82" i="13"/>
  <c r="CD70" i="13"/>
  <c r="BD81" i="13"/>
  <c r="CA69" i="13"/>
  <c r="BW77" i="12"/>
  <c r="BW78" i="12"/>
  <c r="CC75" i="12"/>
  <c r="CC34" i="12"/>
  <c r="BB85" i="12"/>
  <c r="BY73" i="12"/>
  <c r="BA81" i="12"/>
  <c r="BX69" i="12"/>
  <c r="CE15" i="12"/>
  <c r="CE29" i="12"/>
  <c r="CC29" i="12"/>
  <c r="CC6" i="12"/>
  <c r="BA83" i="12"/>
  <c r="BX71" i="12"/>
  <c r="BW10" i="12"/>
  <c r="CA52" i="12"/>
  <c r="CA75" i="12"/>
  <c r="BW9" i="12"/>
  <c r="BC82" i="12"/>
  <c r="BZ70" i="12"/>
  <c r="BY10" i="12"/>
  <c r="BZ15" i="12"/>
  <c r="AX84" i="12"/>
  <c r="BU72" i="12"/>
  <c r="AX82" i="12"/>
  <c r="BU70" i="12"/>
  <c r="CA10" i="12"/>
  <c r="AZ85" i="12"/>
  <c r="BW73" i="12"/>
  <c r="CA63" i="12"/>
  <c r="BU73" i="12"/>
  <c r="CE11" i="12"/>
  <c r="BZ63" i="12"/>
  <c r="CA14" i="12"/>
  <c r="BH86" i="12"/>
  <c r="CE74" i="12"/>
  <c r="BU9" i="12"/>
  <c r="BT51" i="12"/>
  <c r="CA28" i="12"/>
  <c r="CA51" i="12"/>
  <c r="BV28" i="12"/>
  <c r="CD63" i="12"/>
  <c r="BW32" i="12"/>
  <c r="BT23" i="12"/>
  <c r="BY51" i="12"/>
  <c r="BB86" i="12"/>
  <c r="BY74" i="12"/>
  <c r="CB28" i="12"/>
  <c r="BD86" i="12"/>
  <c r="CA74" i="12"/>
  <c r="CC52" i="12"/>
  <c r="CE56" i="12"/>
  <c r="CE23" i="12"/>
  <c r="CE30" i="12"/>
  <c r="BW74" i="12"/>
  <c r="BZ6" i="12"/>
  <c r="BU32" i="12"/>
  <c r="CA56" i="12"/>
  <c r="BC84" i="12"/>
  <c r="BZ72" i="12"/>
  <c r="BX62" i="12"/>
  <c r="CA23" i="12"/>
  <c r="BG84" i="12"/>
  <c r="CD72" i="12"/>
  <c r="AY79" i="12"/>
  <c r="BV67" i="12"/>
  <c r="BB87" i="12"/>
  <c r="BY75" i="12"/>
  <c r="BT22" i="12"/>
  <c r="BT53" i="12"/>
  <c r="CA53" i="12"/>
  <c r="BW56" i="11"/>
  <c r="BU45" i="11"/>
  <c r="BX14" i="11"/>
  <c r="BZ53" i="11"/>
  <c r="BT30" i="11"/>
  <c r="BV47" i="11"/>
  <c r="CD41" i="11"/>
  <c r="BX34" i="11"/>
  <c r="BU19" i="12"/>
  <c r="CC39" i="12"/>
  <c r="BY61" i="12"/>
  <c r="BY36" i="12"/>
  <c r="CB21" i="12"/>
  <c r="BX43" i="12"/>
  <c r="BT65" i="12"/>
  <c r="CC13" i="12"/>
  <c r="BY35" i="12"/>
  <c r="BU57" i="12"/>
  <c r="BV41" i="12"/>
  <c r="BU16" i="12"/>
  <c r="CC36" i="12"/>
  <c r="BY58" i="12"/>
  <c r="BW67" i="12"/>
  <c r="BZ26" i="12"/>
  <c r="BG80" i="12"/>
  <c r="CD68" i="12"/>
  <c r="BW16" i="12"/>
  <c r="CE36" i="12"/>
  <c r="CA58" i="12"/>
  <c r="CE27" i="12"/>
  <c r="CE63" i="12"/>
  <c r="BX24" i="12"/>
  <c r="CB66" i="12"/>
  <c r="CE43" i="12"/>
  <c r="CE35" i="12"/>
  <c r="BT13" i="12"/>
  <c r="BT52" i="12"/>
  <c r="CE18" i="12"/>
  <c r="CA40" i="12"/>
  <c r="BW62" i="12"/>
  <c r="BW35" i="12"/>
  <c r="BV21" i="12"/>
  <c r="CD41" i="12"/>
  <c r="BA82" i="12"/>
  <c r="BX70" i="12"/>
  <c r="BT77" i="12"/>
  <c r="BT78" i="12"/>
  <c r="BH88" i="12"/>
  <c r="CE76" i="12"/>
  <c r="BW15" i="12"/>
  <c r="BX77" i="12"/>
  <c r="BX78" i="12"/>
  <c r="CC53" i="12"/>
  <c r="BC78" i="12"/>
  <c r="BZ66" i="12"/>
  <c r="CC24" i="12"/>
  <c r="BT26" i="12"/>
  <c r="CE54" i="12"/>
  <c r="BE79" i="12"/>
  <c r="CB67" i="12"/>
  <c r="BU61" i="12"/>
  <c r="CC10" i="11"/>
  <c r="BU24" i="11"/>
  <c r="BT31" i="11"/>
  <c r="BV68" i="11"/>
  <c r="CD56" i="11"/>
  <c r="BY28" i="11"/>
  <c r="BY6" i="12"/>
  <c r="BU28" i="12"/>
  <c r="BY70" i="12"/>
  <c r="BX13" i="12"/>
  <c r="CC22" i="12"/>
  <c r="BW20" i="12"/>
  <c r="CA62" i="12"/>
  <c r="CB6" i="12"/>
  <c r="BX28" i="12"/>
  <c r="CB70" i="12"/>
  <c r="CD22" i="12"/>
  <c r="BV66" i="12"/>
  <c r="CE14" i="12"/>
  <c r="CA36" i="12"/>
  <c r="BW58" i="12"/>
  <c r="BV9" i="12"/>
  <c r="BZ43" i="12"/>
  <c r="BC87" i="12"/>
  <c r="BZ75" i="12"/>
  <c r="BW17" i="12"/>
  <c r="CA59" i="12"/>
  <c r="BT71" i="12"/>
  <c r="BY17" i="12"/>
  <c r="BU39" i="12"/>
  <c r="CC59" i="12"/>
  <c r="CA33" i="12"/>
  <c r="AZ87" i="12"/>
  <c r="BW75" i="12"/>
  <c r="CD67" i="12"/>
  <c r="CA49" i="12"/>
  <c r="BY40" i="12"/>
  <c r="BV14" i="12"/>
  <c r="CD34" i="12"/>
  <c r="BZ56" i="12"/>
  <c r="CB64" i="12"/>
  <c r="BU21" i="12"/>
  <c r="CC41" i="12"/>
  <c r="BY63" i="12"/>
  <c r="BU50" i="12"/>
  <c r="BX22" i="12"/>
  <c r="BT44" i="12"/>
  <c r="BG85" i="12"/>
  <c r="CD73" i="12"/>
  <c r="CD8" i="12"/>
  <c r="BU26" i="12"/>
  <c r="CC76" i="12"/>
  <c r="CC58" i="11"/>
  <c r="CC34" i="11"/>
  <c r="CE19" i="11"/>
  <c r="BW34" i="12"/>
  <c r="BV23" i="12"/>
  <c r="BX51" i="11"/>
  <c r="CA71" i="12"/>
  <c r="BZ14" i="12"/>
  <c r="BV36" i="12"/>
  <c r="CD56" i="12"/>
  <c r="BU34" i="12"/>
  <c r="BY21" i="12"/>
  <c r="AA43" i="12"/>
  <c r="BU43" i="12"/>
  <c r="CC63" i="12"/>
  <c r="BV51" i="12"/>
  <c r="CD71" i="12"/>
  <c r="BU58" i="12"/>
  <c r="CB45" i="12"/>
  <c r="BX67" i="12"/>
  <c r="BU17" i="12"/>
  <c r="BY59" i="12"/>
  <c r="BC23" i="12"/>
  <c r="BZ11" i="12"/>
  <c r="CD45" i="12"/>
  <c r="BX58" i="12"/>
  <c r="BV8" i="12"/>
  <c r="CD28" i="12"/>
  <c r="CC58" i="12"/>
  <c r="CA18" i="12"/>
  <c r="BW39" i="12"/>
  <c r="BT6" i="12"/>
  <c r="CB26" i="12"/>
  <c r="BX48" i="12"/>
  <c r="BT70" i="12"/>
  <c r="CE51" i="12"/>
  <c r="BX15" i="12"/>
  <c r="BT37" i="12"/>
  <c r="CB57" i="12"/>
  <c r="AY81" i="12"/>
  <c r="BV69" i="12"/>
  <c r="BW22" i="12"/>
  <c r="CE42" i="12"/>
  <c r="CA64" i="12"/>
  <c r="BY60" i="12"/>
  <c r="BZ23" i="12"/>
  <c r="BV45" i="12"/>
  <c r="BU42" i="12"/>
  <c r="BV63" i="12"/>
  <c r="CB72" i="12"/>
  <c r="BX42" i="12"/>
  <c r="BU38" i="12"/>
  <c r="CB9" i="12"/>
  <c r="CD17" i="12"/>
  <c r="BZ6" i="11"/>
  <c r="BW59" i="12"/>
  <c r="CD62" i="12"/>
  <c r="CA35" i="12"/>
  <c r="BY57" i="12"/>
  <c r="CD10" i="12"/>
  <c r="BZ46" i="11"/>
  <c r="CE75" i="11"/>
  <c r="CC8" i="12"/>
  <c r="CB15" i="12"/>
  <c r="BT59" i="12"/>
  <c r="CA22" i="12"/>
  <c r="BW44" i="12"/>
  <c r="CE64" i="12"/>
  <c r="BT10" i="12"/>
  <c r="BV26" i="12"/>
  <c r="BZ68" i="12"/>
  <c r="CD13" i="12"/>
  <c r="BT48" i="12"/>
  <c r="CE61" i="12"/>
  <c r="BX9" i="12"/>
  <c r="BT31" i="12"/>
  <c r="CB51" i="12"/>
  <c r="BX73" i="12"/>
  <c r="BY64" i="12"/>
  <c r="CC19" i="12"/>
  <c r="BU63" i="12"/>
  <c r="CC42" i="12"/>
  <c r="BV7" i="12"/>
  <c r="CD27" i="12"/>
  <c r="BZ49" i="12"/>
  <c r="AY83" i="12"/>
  <c r="BV71" i="12"/>
  <c r="CA57" i="12"/>
  <c r="BY56" i="12"/>
  <c r="BZ16" i="12"/>
  <c r="BV38" i="12"/>
  <c r="CD58" i="12"/>
  <c r="BZ71" i="12"/>
  <c r="BY23" i="12"/>
  <c r="BU45" i="12"/>
  <c r="CC65" i="12"/>
  <c r="CE71" i="12"/>
  <c r="CB24" i="12"/>
  <c r="BX46" i="12"/>
  <c r="BU74" i="12"/>
  <c r="BY77" i="12"/>
  <c r="BY78" i="12"/>
  <c r="BZ8" i="12"/>
  <c r="BU33" i="12"/>
  <c r="BX64" i="12"/>
  <c r="CA53" i="11"/>
  <c r="BT75" i="12"/>
  <c r="BV42" i="12"/>
  <c r="BB44" i="12"/>
  <c r="BY44" i="12"/>
  <c r="BW45" i="11"/>
  <c r="CA25" i="11"/>
  <c r="CD64" i="11"/>
  <c r="CE70" i="11"/>
  <c r="CA14" i="11"/>
  <c r="BX9" i="11"/>
  <c r="BU67" i="11"/>
  <c r="BY42" i="11"/>
  <c r="CD17" i="11"/>
  <c r="CA12" i="11"/>
  <c r="BZ64" i="11"/>
  <c r="BU25" i="11"/>
  <c r="CB73" i="11"/>
  <c r="BV15" i="11"/>
  <c r="BU53" i="11"/>
  <c r="CE46" i="11"/>
  <c r="CA45" i="11"/>
  <c r="BY40" i="11"/>
  <c r="BW76" i="11"/>
  <c r="CA56" i="11"/>
  <c r="CE36" i="11"/>
  <c r="BV17" i="11"/>
  <c r="CD68" i="11"/>
  <c r="CE9" i="12"/>
  <c r="CA31" i="12"/>
  <c r="BW53" i="12"/>
  <c r="CD16" i="12"/>
  <c r="CC54" i="12"/>
  <c r="CC23" i="12"/>
  <c r="BY45" i="12"/>
  <c r="AX79" i="12"/>
  <c r="BU67" i="12"/>
  <c r="BV11" i="12"/>
  <c r="CD31" i="12"/>
  <c r="BZ53" i="12"/>
  <c r="AY87" i="12"/>
  <c r="BV75" i="12"/>
  <c r="BX27" i="12"/>
  <c r="CC61" i="12"/>
  <c r="BT16" i="12"/>
  <c r="BT8" i="12"/>
  <c r="BA78" i="12"/>
  <c r="BX66" i="12"/>
  <c r="BY42" i="12"/>
  <c r="BU64" i="12"/>
  <c r="BZ10" i="12"/>
  <c r="BC86" i="12"/>
  <c r="BZ74" i="12"/>
  <c r="CE20" i="12"/>
  <c r="CA42" i="12"/>
  <c r="BW64" i="12"/>
  <c r="BX8" i="12"/>
  <c r="BT30" i="12"/>
  <c r="CB50" i="12"/>
  <c r="BX72" i="12"/>
  <c r="BW63" i="12"/>
  <c r="BF78" i="12"/>
  <c r="CC66" i="12"/>
  <c r="CB17" i="12"/>
  <c r="BX39" i="12"/>
  <c r="BT61" i="12"/>
  <c r="CA61" i="12"/>
  <c r="CA24" i="12"/>
  <c r="BW46" i="12"/>
  <c r="BH78" i="12"/>
  <c r="CE66" i="12"/>
  <c r="CD25" i="12"/>
  <c r="BZ47" i="12"/>
  <c r="BZ77" i="12"/>
  <c r="BZ78" i="12"/>
  <c r="CE77" i="12"/>
  <c r="CE78" i="12"/>
  <c r="CC57" i="12"/>
  <c r="BY11" i="12"/>
  <c r="BY34" i="12"/>
  <c r="CA34" i="12"/>
  <c r="CA16" i="12"/>
  <c r="CA65" i="11"/>
  <c r="CA76" i="12"/>
  <c r="BW57" i="12"/>
  <c r="BU15" i="12"/>
  <c r="BZ65" i="12"/>
  <c r="BU10" i="12"/>
  <c r="BU12" i="12"/>
  <c r="CC32" i="12"/>
  <c r="BY54" i="12"/>
  <c r="AX88" i="12"/>
  <c r="BU76" i="12"/>
  <c r="BX61" i="12"/>
  <c r="AX78" i="12"/>
  <c r="BU66" i="12"/>
  <c r="CE24" i="12"/>
  <c r="CA46" i="12"/>
  <c r="BT34" i="12"/>
  <c r="CD6" i="12"/>
  <c r="BZ28" i="12"/>
  <c r="BG82" i="12"/>
  <c r="CD70" i="12"/>
  <c r="BW42" i="12"/>
  <c r="CE62" i="12"/>
  <c r="BV17" i="12"/>
  <c r="BZ51" i="12"/>
  <c r="BX10" i="12"/>
  <c r="CB68" i="12"/>
  <c r="CE21" i="12"/>
  <c r="CA43" i="12"/>
  <c r="BW65" i="12"/>
  <c r="CB11" i="12"/>
  <c r="BX33" i="12"/>
  <c r="BT55" i="12"/>
  <c r="CB75" i="12"/>
  <c r="CE39" i="12"/>
  <c r="BU23" i="12"/>
  <c r="CC43" i="12"/>
  <c r="BY65" i="12"/>
  <c r="BZ9" i="12"/>
  <c r="BV31" i="12"/>
  <c r="CD51" i="12"/>
  <c r="BZ73" i="12"/>
  <c r="CE67" i="12"/>
  <c r="CD18" i="12"/>
  <c r="BZ40" i="12"/>
  <c r="BV62" i="12"/>
  <c r="CC25" i="12"/>
  <c r="BY47" i="12"/>
  <c r="AX81" i="12"/>
  <c r="BU69" i="12"/>
  <c r="BX6" i="12"/>
  <c r="BT28" i="12"/>
  <c r="CB48" i="12"/>
  <c r="CC77" i="12"/>
  <c r="CC78" i="12"/>
  <c r="CB77" i="12"/>
  <c r="CB78" i="12"/>
  <c r="BX19" i="11"/>
  <c r="CA6" i="11"/>
  <c r="CC12" i="12"/>
  <c r="CE12" i="12"/>
  <c r="CB73" i="12"/>
  <c r="BY24" i="12"/>
  <c r="BW13" i="12"/>
  <c r="CE33" i="12"/>
  <c r="CA55" i="12"/>
  <c r="BV20" i="12"/>
  <c r="CD40" i="12"/>
  <c r="BZ62" i="12"/>
  <c r="BU27" i="12"/>
  <c r="CC47" i="12"/>
  <c r="BZ13" i="12"/>
  <c r="CE7" i="12"/>
  <c r="BT9" i="12"/>
  <c r="CB29" i="12"/>
  <c r="BX51" i="12"/>
  <c r="BT73" i="12"/>
  <c r="CC21" i="12"/>
  <c r="BY43" i="12"/>
  <c r="BU65" i="12"/>
  <c r="BZ19" i="12"/>
  <c r="CD53" i="12"/>
  <c r="BU24" i="12"/>
  <c r="BB78" i="12"/>
  <c r="BY66" i="12"/>
  <c r="BZ34" i="12"/>
  <c r="BV56" i="12"/>
  <c r="BG88" i="12"/>
  <c r="CD76" i="12"/>
  <c r="CE55" i="12"/>
  <c r="BW24" i="12"/>
  <c r="BD78" i="12"/>
  <c r="CA66" i="12"/>
  <c r="BW55" i="12"/>
  <c r="CB10" i="12"/>
  <c r="BX32" i="12"/>
  <c r="BT54" i="12"/>
  <c r="BE86" i="12"/>
  <c r="CB74" i="12"/>
  <c r="AZ83" i="12"/>
  <c r="BW71" i="12"/>
  <c r="BT21" i="12"/>
  <c r="CB41" i="12"/>
  <c r="BX63" i="12"/>
  <c r="BW6" i="12"/>
  <c r="CE26" i="12"/>
  <c r="CA48" i="12"/>
  <c r="BW70" i="12"/>
  <c r="BZ7" i="12"/>
  <c r="BV29" i="12"/>
  <c r="CD49" i="12"/>
  <c r="BU77" i="12"/>
  <c r="BU78" i="12"/>
  <c r="BV77" i="12"/>
  <c r="BV78" i="12"/>
  <c r="BY15" i="12"/>
  <c r="CD23" i="12"/>
  <c r="BW56" i="12"/>
  <c r="CE58" i="12"/>
  <c r="BW55" i="11"/>
  <c r="CB44" i="12"/>
  <c r="CC35" i="12"/>
  <c r="CC17" i="12"/>
  <c r="BW61" i="11"/>
  <c r="BZ73" i="11"/>
  <c r="BT39" i="11"/>
  <c r="CC69" i="11"/>
  <c r="BW19" i="11"/>
  <c r="BV35" i="11"/>
  <c r="BU56" i="11"/>
  <c r="BY9" i="11"/>
  <c r="BY63" i="11"/>
  <c r="BT24" i="11"/>
  <c r="CB75" i="11"/>
  <c r="CD39" i="11"/>
  <c r="CD49" i="11"/>
  <c r="CD47" i="11"/>
  <c r="CD60" i="11"/>
  <c r="BT73" i="11"/>
  <c r="BY70" i="11"/>
  <c r="BY75" i="11"/>
  <c r="BU69" i="11"/>
  <c r="BY49" i="11"/>
  <c r="CC29" i="11"/>
  <c r="BT10" i="11"/>
  <c r="CE62" i="11"/>
  <c r="CE14" i="11"/>
  <c r="BZ34" i="11"/>
  <c r="BX60" i="11"/>
  <c r="CE25" i="11"/>
  <c r="CA72" i="11"/>
  <c r="CE52" i="11"/>
  <c r="BZ13" i="11"/>
  <c r="BU65" i="11"/>
  <c r="BY45" i="11"/>
  <c r="CC25" i="11"/>
  <c r="BV71" i="11"/>
  <c r="BY14" i="12"/>
  <c r="BU36" i="12"/>
  <c r="CC56" i="12"/>
  <c r="BX21" i="12"/>
  <c r="BT43" i="12"/>
  <c r="CB63" i="12"/>
  <c r="CA6" i="12"/>
  <c r="BW28" i="12"/>
  <c r="CA70" i="12"/>
  <c r="CB14" i="12"/>
  <c r="BX36" i="12"/>
  <c r="BT58" i="12"/>
  <c r="BW11" i="12"/>
  <c r="BV10" i="12"/>
  <c r="CD30" i="12"/>
  <c r="CE22" i="12"/>
  <c r="BW66" i="12"/>
  <c r="CD21" i="12"/>
  <c r="BT56" i="12"/>
  <c r="BW25" i="12"/>
  <c r="CE45" i="12"/>
  <c r="BD79" i="12"/>
  <c r="CA67" i="12"/>
  <c r="BT15" i="12"/>
  <c r="BX57" i="12"/>
  <c r="CC70" i="12"/>
  <c r="BY25" i="12"/>
  <c r="BU47" i="12"/>
  <c r="CC67" i="12"/>
  <c r="CE59" i="12"/>
  <c r="CD11" i="12"/>
  <c r="BZ33" i="12"/>
  <c r="BV55" i="12"/>
  <c r="BG87" i="12"/>
  <c r="CD75" i="12"/>
  <c r="BH87" i="12"/>
  <c r="CE75" i="12"/>
  <c r="BY28" i="12"/>
  <c r="BV22" i="12"/>
  <c r="CD42" i="12"/>
  <c r="BZ64" i="12"/>
  <c r="BY7" i="12"/>
  <c r="BU29" i="12"/>
  <c r="CC49" i="12"/>
  <c r="BB83" i="12"/>
  <c r="BY71" i="12"/>
  <c r="CB8" i="12"/>
  <c r="BX30" i="12"/>
  <c r="BX54" i="12"/>
  <c r="CA77" i="12"/>
  <c r="CA78" i="12"/>
  <c r="CD77" i="12"/>
  <c r="CD78" i="12"/>
  <c r="CA35" i="11"/>
  <c r="BX53" i="12"/>
  <c r="CC30" i="12"/>
  <c r="CE13" i="12"/>
  <c r="BY16" i="12"/>
  <c r="BT60" i="11"/>
  <c r="BX40" i="11"/>
  <c r="CA36" i="11"/>
  <c r="CC32" i="11"/>
  <c r="CD69" i="11"/>
  <c r="BY52" i="11"/>
  <c r="CD75" i="11"/>
  <c r="CE6" i="11"/>
  <c r="BV62" i="11"/>
  <c r="BZ42" i="11"/>
  <c r="CD22" i="11"/>
  <c r="BV73" i="11"/>
  <c r="CD33" i="11"/>
  <c r="CE34" i="11"/>
  <c r="CD13" i="11"/>
  <c r="BV9" i="11"/>
  <c r="CA59" i="11"/>
  <c r="BV20" i="11"/>
  <c r="CD71" i="11"/>
  <c r="BX75" i="11"/>
  <c r="BY54" i="11"/>
  <c r="BZ54" i="11"/>
  <c r="BU15" i="11"/>
  <c r="CE67" i="11"/>
  <c r="BV48" i="11"/>
  <c r="BZ28" i="11"/>
  <c r="CB61" i="11"/>
  <c r="CC40" i="11"/>
  <c r="BY12" i="11"/>
  <c r="CD30" i="11"/>
  <c r="CB29" i="11"/>
  <c r="CB56" i="11"/>
  <c r="BY24" i="11"/>
  <c r="BX71" i="11"/>
  <c r="CB51" i="11"/>
  <c r="BW12" i="11"/>
  <c r="BZ24" i="11"/>
  <c r="BT65" i="11"/>
  <c r="CA15" i="12"/>
  <c r="BW37" i="12"/>
  <c r="CE57" i="12"/>
  <c r="BW51" i="12"/>
  <c r="BZ22" i="12"/>
  <c r="BV44" i="12"/>
  <c r="CD64" i="12"/>
  <c r="CC7" i="12"/>
  <c r="BU51" i="12"/>
  <c r="CC71" i="12"/>
  <c r="CD15" i="12"/>
  <c r="BZ37" i="12"/>
  <c r="BV59" i="12"/>
  <c r="BY12" i="12"/>
  <c r="BA23" i="12"/>
  <c r="BX11" i="12"/>
  <c r="BT33" i="12"/>
  <c r="CB53" i="12"/>
  <c r="BX75" i="12"/>
  <c r="BU25" i="12"/>
  <c r="CC45" i="12"/>
  <c r="BY67" i="12"/>
  <c r="BT24" i="12"/>
  <c r="BV57" i="12"/>
  <c r="CB20" i="12"/>
  <c r="BY26" i="12"/>
  <c r="BV16" i="12"/>
  <c r="CD36" i="12"/>
  <c r="BZ58" i="12"/>
  <c r="BY8" i="12"/>
  <c r="CA26" i="12"/>
  <c r="BW48" i="12"/>
  <c r="BU71" i="12"/>
  <c r="BU62" i="12"/>
  <c r="BT14" i="12"/>
  <c r="CB34" i="12"/>
  <c r="BX56" i="12"/>
  <c r="BU6" i="12"/>
  <c r="CA21" i="12"/>
  <c r="BY52" i="12"/>
  <c r="BX23" i="12"/>
  <c r="CB65" i="12"/>
  <c r="CA8" i="12"/>
  <c r="BW30" i="12"/>
  <c r="CE50" i="12"/>
  <c r="BD84" i="12"/>
  <c r="CA72" i="12"/>
  <c r="CD9" i="12"/>
  <c r="BZ31" i="12"/>
  <c r="BZ55" i="12"/>
  <c r="CC15" i="12"/>
  <c r="BU56" i="12"/>
  <c r="CC10" i="12"/>
  <c r="CE16" i="12"/>
  <c r="CA12" i="12"/>
  <c r="CD43" i="12"/>
  <c r="BV54" i="12"/>
  <c r="BY19" i="11"/>
  <c r="BU34" i="11"/>
  <c r="BW67" i="11"/>
  <c r="CE11" i="11"/>
  <c r="CD27" i="11"/>
  <c r="BV29" i="11"/>
  <c r="BV40" i="11"/>
  <c r="BZ47" i="11"/>
  <c r="CE59" i="11"/>
  <c r="CB69" i="11"/>
  <c r="CE58" i="11"/>
  <c r="BW41" i="11"/>
  <c r="BX31" i="11"/>
  <c r="BU46" i="11"/>
  <c r="CC6" i="11"/>
  <c r="BU74" i="11"/>
  <c r="BW18" i="11"/>
  <c r="BX58" i="11"/>
  <c r="CB38" i="11"/>
  <c r="BX69" i="11"/>
  <c r="CB71" i="11"/>
  <c r="BZ75" i="11"/>
  <c r="CD45" i="11"/>
  <c r="BW53" i="11"/>
  <c r="CE13" i="11"/>
  <c r="CD29" i="11"/>
  <c r="CB66" i="11"/>
  <c r="BY60" i="11"/>
  <c r="CB9" i="11"/>
  <c r="CC19" i="11"/>
  <c r="BY56" i="11"/>
  <c r="CC16" i="12"/>
  <c r="BY38" i="12"/>
  <c r="BU60" i="12"/>
  <c r="CC62" i="12"/>
  <c r="CB23" i="12"/>
  <c r="BX45" i="12"/>
  <c r="BT67" i="12"/>
  <c r="CE8" i="12"/>
  <c r="BW52" i="12"/>
  <c r="BH84" i="12"/>
  <c r="CE72" i="12"/>
  <c r="BT18" i="12"/>
  <c r="CB38" i="12"/>
  <c r="BX60" i="12"/>
  <c r="CA13" i="12"/>
  <c r="BV34" i="12"/>
  <c r="BW26" i="12"/>
  <c r="BD80" i="12"/>
  <c r="CA68" i="12"/>
  <c r="BV25" i="12"/>
  <c r="BZ59" i="12"/>
  <c r="BX17" i="12"/>
  <c r="BT39" i="12"/>
  <c r="CB59" i="12"/>
  <c r="CC18" i="12"/>
  <c r="CC27" i="12"/>
  <c r="BY49" i="12"/>
  <c r="AZ84" i="12"/>
  <c r="BW72" i="12"/>
  <c r="CA65" i="12"/>
  <c r="BV15" i="12"/>
  <c r="BZ57" i="12"/>
  <c r="CA9" i="12"/>
  <c r="CA29" i="12"/>
  <c r="BB80" i="12"/>
  <c r="BY68" i="12"/>
  <c r="BZ24" i="12"/>
  <c r="BG78" i="12"/>
  <c r="CD66" i="12"/>
  <c r="CC9" i="12"/>
  <c r="BY31" i="12"/>
  <c r="BU53" i="12"/>
  <c r="BF85" i="12"/>
  <c r="CC73" i="12"/>
  <c r="BT12" i="12"/>
  <c r="CB32" i="12"/>
  <c r="CB56" i="12"/>
  <c r="BY21" i="11"/>
  <c r="BU39" i="11"/>
  <c r="BW27" i="11"/>
  <c r="CB10" i="11"/>
  <c r="BU28" i="11"/>
  <c r="CB43" i="11"/>
  <c r="BV63" i="11"/>
  <c r="BZ25" i="11"/>
  <c r="CB67" i="11"/>
  <c r="CD74" i="11"/>
  <c r="BU66" i="11"/>
  <c r="CD21" i="11"/>
  <c r="CA74" i="11"/>
  <c r="BT23" i="11"/>
  <c r="BU29" i="11"/>
  <c r="CA37" i="11"/>
  <c r="CE17" i="11"/>
  <c r="BX63" i="11"/>
  <c r="CC38" i="11"/>
  <c r="CA60" i="11"/>
  <c r="BX74" i="11"/>
  <c r="CB54" i="11"/>
  <c r="BY64" i="11"/>
  <c r="BX27" i="11"/>
  <c r="BW69" i="11"/>
  <c r="CA49" i="11"/>
  <c r="CE29" i="11"/>
  <c r="BV10" i="11"/>
  <c r="BW43" i="11"/>
  <c r="CA23" i="11"/>
  <c r="BY76" i="11"/>
  <c r="CC56" i="11"/>
  <c r="CD35" i="11"/>
  <c r="CB72" i="11"/>
  <c r="CA18" i="11"/>
  <c r="BU43" i="11"/>
  <c r="CB8" i="11"/>
  <c r="BY66" i="11"/>
  <c r="CC46" i="11"/>
  <c r="BT27" i="11"/>
  <c r="BX7" i="11"/>
  <c r="BW39" i="11"/>
  <c r="CA19" i="11"/>
  <c r="CE39" i="11"/>
  <c r="CA33" i="11"/>
  <c r="BY50" i="11"/>
  <c r="CB39" i="11"/>
  <c r="BY61" i="11"/>
  <c r="BW24" i="11"/>
  <c r="BX21" i="11"/>
  <c r="BY11" i="11"/>
  <c r="CA73" i="11"/>
  <c r="CE53" i="11"/>
  <c r="BV34" i="11"/>
  <c r="BZ14" i="11"/>
  <c r="CB63" i="11"/>
  <c r="BU18" i="11"/>
  <c r="BU72" i="11"/>
  <c r="CA10" i="11"/>
  <c r="BT55" i="11"/>
  <c r="CA20" i="11"/>
  <c r="BY25" i="11"/>
  <c r="BX25" i="11"/>
  <c r="BX46" i="11"/>
  <c r="CB53" i="11"/>
  <c r="BZ63" i="11"/>
  <c r="CC75" i="11"/>
  <c r="BT56" i="11"/>
  <c r="BX36" i="11"/>
  <c r="CB16" i="11"/>
  <c r="CE60" i="11"/>
  <c r="BZ21" i="11"/>
  <c r="BZ11" i="11"/>
  <c r="BY74" i="11"/>
  <c r="BW36" i="11"/>
  <c r="BW58" i="11"/>
  <c r="CB55" i="11"/>
  <c r="BU73" i="11"/>
  <c r="BY53" i="11"/>
  <c r="CC33" i="11"/>
  <c r="BT14" i="11"/>
  <c r="CC60" i="11"/>
  <c r="BW48" i="11"/>
  <c r="BY48" i="11"/>
  <c r="BV21" i="11"/>
  <c r="BT68" i="11"/>
  <c r="BX48" i="11"/>
  <c r="CB28" i="11"/>
  <c r="BT47" i="11"/>
  <c r="CC61" i="11"/>
  <c r="BT42" i="11"/>
  <c r="BX22" i="11"/>
  <c r="BV75" i="11"/>
  <c r="BZ55" i="11"/>
  <c r="CA34" i="11"/>
  <c r="BV70" i="11"/>
  <c r="CA13" i="11"/>
  <c r="BU16" i="11"/>
  <c r="BY39" i="11"/>
  <c r="BW65" i="11"/>
  <c r="BV65" i="11"/>
  <c r="BZ45" i="11"/>
  <c r="CD25" i="11"/>
  <c r="BU6" i="11"/>
  <c r="CC57" i="11"/>
  <c r="BT38" i="11"/>
  <c r="BX18" i="11"/>
  <c r="CE77" i="11"/>
  <c r="CE78" i="11"/>
  <c r="CD8" i="11"/>
  <c r="BU70" i="11"/>
  <c r="CE37" i="11"/>
  <c r="BX20" i="11"/>
  <c r="BY37" i="11"/>
  <c r="CB24" i="11"/>
  <c r="BZ29" i="11"/>
  <c r="CD59" i="11"/>
  <c r="BT37" i="11"/>
  <c r="BW28" i="11"/>
  <c r="BX57" i="11"/>
  <c r="BX72" i="11"/>
  <c r="CB52" i="11"/>
  <c r="BW13" i="11"/>
  <c r="BV61" i="11"/>
  <c r="CB15" i="11"/>
  <c r="BY68" i="11"/>
  <c r="CA52" i="11"/>
  <c r="CC21" i="11"/>
  <c r="CB42" i="11"/>
  <c r="BT45" i="11"/>
  <c r="BZ74" i="11"/>
  <c r="CD54" i="11"/>
  <c r="BU35" i="11"/>
  <c r="BY15" i="11"/>
  <c r="BY58" i="11"/>
  <c r="BT19" i="11"/>
  <c r="CA32" i="11"/>
  <c r="CA54" i="11"/>
  <c r="BZ49" i="11"/>
  <c r="CE71" i="11"/>
  <c r="BV52" i="11"/>
  <c r="BZ32" i="11"/>
  <c r="CD12" i="11"/>
  <c r="CD55" i="11"/>
  <c r="CE40" i="11"/>
  <c r="BZ43" i="11"/>
  <c r="BT15" i="11"/>
  <c r="CD66" i="11"/>
  <c r="BU47" i="11"/>
  <c r="BY27" i="11"/>
  <c r="CC7" i="11"/>
  <c r="BX11" i="11"/>
  <c r="BZ60" i="11"/>
  <c r="CD40" i="11"/>
  <c r="BU21" i="11"/>
  <c r="BW54" i="11"/>
  <c r="BX33" i="11"/>
  <c r="BZ66" i="11"/>
  <c r="CE9" i="11"/>
  <c r="CB13" i="11"/>
  <c r="CC35" i="11"/>
  <c r="CA61" i="11"/>
  <c r="CE74" i="11"/>
  <c r="BW44" i="11"/>
  <c r="CA24" i="11"/>
  <c r="BV76" i="11"/>
  <c r="BZ56" i="11"/>
  <c r="CD36" i="11"/>
  <c r="BU17" i="11"/>
  <c r="BZ77" i="11"/>
  <c r="BZ78" i="11"/>
  <c r="BZ35" i="11"/>
  <c r="BV74" i="11"/>
  <c r="CC70" i="11"/>
  <c r="CA7" i="11"/>
  <c r="CB62" i="11"/>
  <c r="BY62" i="11"/>
  <c r="BT40" i="11"/>
  <c r="CD76" i="11"/>
  <c r="BV36" i="11"/>
  <c r="CD50" i="11"/>
  <c r="BU75" i="11"/>
  <c r="CD20" i="11"/>
  <c r="BU71" i="11"/>
  <c r="BY51" i="11"/>
  <c r="CC31" i="11"/>
  <c r="BT12" i="11"/>
  <c r="CD48" i="11"/>
  <c r="BY72" i="11"/>
  <c r="BU50" i="11"/>
  <c r="BT18" i="11"/>
  <c r="BT13" i="11"/>
  <c r="BW46" i="11"/>
  <c r="CB37" i="11"/>
  <c r="BW73" i="11"/>
  <c r="CE33" i="11"/>
  <c r="BV14" i="11"/>
  <c r="CA16" i="11"/>
  <c r="BZ69" i="11"/>
  <c r="BU30" i="11"/>
  <c r="CB49" i="11"/>
  <c r="BU42" i="11"/>
  <c r="CB70" i="11"/>
  <c r="CA11" i="11"/>
  <c r="CE50" i="11"/>
  <c r="CA38" i="11"/>
  <c r="BY6" i="11"/>
  <c r="BZ51" i="11"/>
  <c r="BW59" i="11"/>
  <c r="CA39" i="11"/>
  <c r="CC72" i="11"/>
  <c r="BT53" i="11"/>
  <c r="BU32" i="11"/>
  <c r="CD62" i="11"/>
  <c r="BV6" i="11"/>
  <c r="BV11" i="11"/>
  <c r="BT32" i="11"/>
  <c r="CE57" i="11"/>
  <c r="BW66" i="11"/>
  <c r="CC62" i="11"/>
  <c r="BT43" i="11"/>
  <c r="BX23" i="11"/>
  <c r="CE15" i="11"/>
  <c r="BT36" i="11"/>
  <c r="CE43" i="11"/>
  <c r="BU77" i="11"/>
  <c r="BU78" i="11"/>
  <c r="BW23" i="11"/>
  <c r="BZ23" i="11"/>
  <c r="CC41" i="11"/>
  <c r="BW77" i="11"/>
  <c r="BW78" i="11"/>
  <c r="CD32" i="11"/>
  <c r="CD46" i="11"/>
  <c r="BZ40" i="11"/>
  <c r="CE69" i="11"/>
  <c r="BV50" i="11"/>
  <c r="BZ30" i="11"/>
  <c r="CD10" i="11"/>
  <c r="BW62" i="11"/>
  <c r="BU8" i="11"/>
  <c r="BW35" i="11"/>
  <c r="CA42" i="11"/>
  <c r="BW30" i="11"/>
  <c r="BT72" i="11"/>
  <c r="BX52" i="11"/>
  <c r="CB32" i="11"/>
  <c r="BU14" i="11"/>
  <c r="BT63" i="11"/>
  <c r="BT67" i="11"/>
  <c r="CB27" i="11"/>
  <c r="CC44" i="11"/>
  <c r="BV37" i="11"/>
  <c r="BY69" i="11"/>
  <c r="CC49" i="11"/>
  <c r="BX10" i="11"/>
  <c r="CB33" i="11"/>
  <c r="BX64" i="11"/>
  <c r="CB44" i="11"/>
  <c r="CE26" i="11"/>
  <c r="BT58" i="11"/>
  <c r="BX38" i="11"/>
  <c r="CB18" i="11"/>
  <c r="BZ71" i="11"/>
  <c r="CD51" i="11"/>
  <c r="CE30" i="11"/>
  <c r="BU59" i="11"/>
  <c r="BU76" i="11"/>
  <c r="CC8" i="11"/>
  <c r="BX28" i="11"/>
  <c r="BV54" i="11"/>
  <c r="CB57" i="11"/>
  <c r="BZ61" i="11"/>
  <c r="BU22" i="11"/>
  <c r="CC73" i="11"/>
  <c r="BT54" i="11"/>
  <c r="CB14" i="11"/>
  <c r="CB77" i="11"/>
  <c r="CB78" i="11"/>
  <c r="CA77" i="11"/>
  <c r="CA78" i="11"/>
  <c r="BX77" i="11"/>
  <c r="BX78" i="11"/>
  <c r="BV77" i="11"/>
  <c r="BV78" i="11"/>
  <c r="CE63" i="11"/>
  <c r="BZ36" i="11"/>
  <c r="BX32" i="11"/>
  <c r="BZ7" i="11"/>
  <c r="BV49" i="11"/>
  <c r="BZ33" i="11"/>
  <c r="BZ17" i="11"/>
  <c r="CA8" i="11"/>
  <c r="CB68" i="11"/>
  <c r="BW29" i="11"/>
  <c r="CA9" i="11"/>
  <c r="BZ9" i="11"/>
  <c r="BY41" i="11"/>
  <c r="CA58" i="11"/>
  <c r="CB25" i="11"/>
  <c r="BV45" i="11"/>
  <c r="BV8" i="11"/>
  <c r="CD63" i="11"/>
  <c r="CE38" i="11"/>
  <c r="CD70" i="11"/>
  <c r="BU51" i="11"/>
  <c r="BY31" i="11"/>
  <c r="CC11" i="11"/>
  <c r="BT51" i="11"/>
  <c r="CB11" i="11"/>
  <c r="BU58" i="11"/>
  <c r="CA64" i="11"/>
  <c r="BV25" i="11"/>
  <c r="BT41" i="11"/>
  <c r="BZ48" i="11"/>
  <c r="CD28" i="11"/>
  <c r="BU9" i="11"/>
  <c r="BW42" i="11"/>
  <c r="BY22" i="11"/>
  <c r="CC28" i="11"/>
  <c r="BX61" i="11"/>
  <c r="BU63" i="11"/>
  <c r="BY43" i="11"/>
  <c r="CC23" i="11"/>
  <c r="CA76" i="11"/>
  <c r="BZ76" i="11"/>
  <c r="BU37" i="11"/>
  <c r="BY17" i="11"/>
  <c r="BW70" i="11"/>
  <c r="CA50" i="11"/>
  <c r="BY55" i="11"/>
  <c r="BZ67" i="11"/>
  <c r="BW6" i="11"/>
  <c r="BV22" i="11"/>
  <c r="BW49" i="11"/>
  <c r="CA46" i="11"/>
  <c r="BW60" i="11"/>
  <c r="CA40" i="11"/>
  <c r="CE20" i="11"/>
  <c r="BZ72" i="11"/>
  <c r="CD52" i="11"/>
  <c r="BU33" i="11"/>
  <c r="BY13" i="11"/>
  <c r="CC77" i="11"/>
  <c r="CC78" i="11"/>
  <c r="BT77" i="11"/>
  <c r="BT78" i="11"/>
  <c r="BZ39" i="11"/>
  <c r="BX41" i="11"/>
  <c r="CB23" i="11"/>
  <c r="BY8" i="11"/>
  <c r="BX59" i="11"/>
  <c r="BZ44" i="11"/>
  <c r="BY67" i="11"/>
  <c r="CC47" i="11"/>
  <c r="BT28" i="11"/>
  <c r="BX8" i="11"/>
  <c r="BT7" i="11"/>
  <c r="CC37" i="11"/>
  <c r="CE54" i="11"/>
  <c r="BX13" i="11"/>
  <c r="CC42" i="11"/>
  <c r="BW8" i="11"/>
  <c r="BU44" i="11"/>
  <c r="CE27" i="11"/>
  <c r="BY20" i="11"/>
  <c r="CA69" i="11"/>
  <c r="CE49" i="11"/>
  <c r="BV30" i="11"/>
  <c r="BZ10" i="11"/>
  <c r="BX47" i="11"/>
  <c r="BU62" i="11"/>
  <c r="CC22" i="11"/>
  <c r="BX37" i="11"/>
  <c r="CE24" i="11"/>
  <c r="BW47" i="11"/>
  <c r="CA27" i="11"/>
  <c r="CE7" i="11"/>
  <c r="BU36" i="11"/>
  <c r="BW16" i="11"/>
  <c r="BT25" i="11"/>
  <c r="BT49" i="11"/>
  <c r="CE61" i="11"/>
  <c r="BV42" i="11"/>
  <c r="BZ22" i="11"/>
  <c r="CE72" i="11"/>
  <c r="BW75" i="11"/>
  <c r="CA55" i="11"/>
  <c r="CE35" i="11"/>
  <c r="BV16" i="11"/>
  <c r="BT69" i="11"/>
  <c r="BX49" i="11"/>
  <c r="BV27" i="11"/>
  <c r="CC51" i="11"/>
  <c r="BU60" i="11"/>
  <c r="BX76" i="11"/>
  <c r="BZ18" i="11"/>
  <c r="BX44" i="11"/>
  <c r="BT33" i="11"/>
  <c r="BT59" i="11"/>
  <c r="BX39" i="11"/>
  <c r="CB19" i="11"/>
  <c r="BW71" i="11"/>
  <c r="CA51" i="11"/>
  <c r="CE31" i="11"/>
  <c r="BV12" i="11"/>
  <c r="BY10" i="11"/>
  <c r="BV44" i="11"/>
  <c r="CA21" i="11"/>
  <c r="CC26" i="11"/>
  <c r="CC71" i="11"/>
  <c r="CE68" i="11"/>
  <c r="BE25" i="12"/>
  <c r="BV19" i="11"/>
  <c r="BV41" i="11"/>
  <c r="BV64" i="11"/>
  <c r="BT21" i="11"/>
  <c r="BV60" i="11"/>
  <c r="BV66" i="11"/>
  <c r="CD26" i="11"/>
  <c r="BU7" i="11"/>
  <c r="CE48" i="11"/>
  <c r="BT34" i="11"/>
  <c r="BV51" i="11"/>
  <c r="BW40" i="11"/>
  <c r="BX73" i="11"/>
  <c r="BX29" i="11"/>
  <c r="BV24" i="11"/>
  <c r="BT29" i="11"/>
  <c r="BW14" i="11"/>
  <c r="BX68" i="11"/>
  <c r="CB48" i="11"/>
  <c r="BW9" i="11"/>
  <c r="CE44" i="11"/>
  <c r="CA44" i="11"/>
  <c r="CB59" i="11"/>
  <c r="BW20" i="11"/>
  <c r="BY32" i="11"/>
  <c r="CC18" i="11"/>
  <c r="CC65" i="11"/>
  <c r="BT46" i="11"/>
  <c r="BX26" i="11"/>
  <c r="CB6" i="11"/>
  <c r="CB7" i="11"/>
  <c r="BU20" i="11"/>
  <c r="CC36" i="11"/>
  <c r="CB60" i="11"/>
  <c r="BW21" i="11"/>
  <c r="CC66" i="11"/>
  <c r="BT74" i="11"/>
  <c r="BX54" i="11"/>
  <c r="CB34" i="11"/>
  <c r="CD67" i="11"/>
  <c r="BU48" i="11"/>
  <c r="CC24" i="11"/>
  <c r="BT48" i="11"/>
  <c r="BW50" i="11"/>
  <c r="CE73" i="11"/>
  <c r="CD14" i="11"/>
  <c r="CB40" i="11"/>
  <c r="CD15" i="11"/>
  <c r="CD57" i="11"/>
  <c r="BU38" i="11"/>
  <c r="BY18" i="11"/>
  <c r="BT70" i="11"/>
  <c r="BX50" i="11"/>
  <c r="CB30" i="11"/>
  <c r="CC9" i="11"/>
  <c r="BY23" i="11"/>
  <c r="CE64" i="11"/>
  <c r="BU27" i="11"/>
  <c r="CC30" i="11"/>
  <c r="BU57" i="11"/>
  <c r="CD9" i="11"/>
  <c r="BY46" i="11"/>
  <c r="CB74" i="11"/>
  <c r="CC48" i="11"/>
  <c r="CA26" i="11"/>
  <c r="CC27" i="11"/>
  <c r="BY38" i="11"/>
  <c r="CD23" i="11"/>
  <c r="BY59" i="11"/>
  <c r="BT20" i="11"/>
  <c r="CD72" i="11"/>
  <c r="BY33" i="11"/>
  <c r="CA66" i="11"/>
  <c r="BW22" i="11"/>
  <c r="BU11" i="11"/>
  <c r="BY29" i="11"/>
  <c r="CC63" i="11"/>
  <c r="BT44" i="11"/>
  <c r="BX24" i="11"/>
  <c r="BY73" i="11"/>
  <c r="CB26" i="11"/>
  <c r="CD43" i="11"/>
  <c r="BX35" i="11"/>
  <c r="BY57" i="11"/>
  <c r="BV67" i="11"/>
  <c r="CB21" i="11"/>
  <c r="CE65" i="11"/>
  <c r="BV46" i="11"/>
  <c r="BZ26" i="11"/>
  <c r="CD6" i="11"/>
  <c r="BU52" i="11"/>
  <c r="BW32" i="11"/>
  <c r="CC54" i="11"/>
  <c r="BX15" i="11"/>
  <c r="CA22" i="11"/>
  <c r="CE8" i="11"/>
  <c r="BW63" i="11"/>
  <c r="CA43" i="11"/>
  <c r="CE23" i="11"/>
  <c r="CC76" i="11"/>
  <c r="CE18" i="11"/>
  <c r="BV55" i="11"/>
  <c r="BW10" i="11"/>
  <c r="BV7" i="11"/>
  <c r="BV58" i="11"/>
  <c r="BZ38" i="11"/>
  <c r="CD18" i="11"/>
  <c r="CE56" i="11"/>
  <c r="CA71" i="11"/>
  <c r="CE51" i="11"/>
  <c r="BV32" i="11"/>
  <c r="BZ12" i="11"/>
  <c r="BX65" i="11"/>
  <c r="CB45" i="11"/>
  <c r="CD19" i="11"/>
  <c r="CE41" i="11"/>
  <c r="CA30" i="11"/>
  <c r="CC67" i="11"/>
  <c r="BY7" i="11"/>
  <c r="BW33" i="11"/>
  <c r="BT75" i="11"/>
  <c r="BX55" i="11"/>
  <c r="CB35" i="11"/>
  <c r="CA67" i="11"/>
  <c r="CE47" i="11"/>
  <c r="BV28" i="11"/>
  <c r="BW7" i="11"/>
  <c r="BY77" i="11"/>
  <c r="BY78" i="11"/>
  <c r="CA48" i="11"/>
  <c r="CD34" i="11"/>
  <c r="BT11" i="11"/>
  <c r="CE22" i="11"/>
  <c r="BW68" i="11"/>
  <c r="CD37" i="11"/>
  <c r="BZ20" i="11"/>
  <c r="BY47" i="11"/>
  <c r="BT8" i="11"/>
  <c r="BZ59" i="11"/>
  <c r="BV57" i="11"/>
  <c r="BZ27" i="11"/>
  <c r="CD44" i="11"/>
  <c r="BV23" i="11"/>
  <c r="CC39" i="11"/>
  <c r="CD61" i="11"/>
  <c r="CC13" i="11"/>
  <c r="BY71" i="11"/>
  <c r="BU49" i="11"/>
  <c r="BZ8" i="11"/>
  <c r="CD77" i="11"/>
  <c r="CD78" i="11"/>
  <c r="BZ62" i="11"/>
  <c r="CD42" i="11"/>
  <c r="BU23" i="11"/>
  <c r="CC74" i="11"/>
  <c r="BZ41" i="11"/>
  <c r="BV72" i="11"/>
  <c r="BU40" i="11"/>
  <c r="BZ52" i="11"/>
  <c r="BT61" i="11"/>
  <c r="BU13" i="11"/>
  <c r="CC16" i="11"/>
  <c r="CC52" i="11"/>
  <c r="CB64" i="11"/>
  <c r="BW25" i="11"/>
  <c r="BZ37" i="11"/>
  <c r="BU26" i="11"/>
  <c r="BW52" i="11"/>
  <c r="CE12" i="11"/>
  <c r="CB17" i="11"/>
  <c r="CA62" i="11"/>
  <c r="BT62" i="11"/>
  <c r="BX42" i="11"/>
  <c r="CB22" i="11"/>
  <c r="BW74" i="11"/>
  <c r="BV39" i="11"/>
  <c r="CB76" i="11"/>
  <c r="BW37" i="11"/>
  <c r="CA17" i="11"/>
  <c r="CC50" i="11"/>
  <c r="BX70" i="11"/>
  <c r="CB50" i="11"/>
  <c r="BW11" i="11"/>
  <c r="BU64" i="11"/>
  <c r="BY44" i="11"/>
  <c r="BX17" i="11"/>
  <c r="BV38" i="11"/>
  <c r="BT17" i="11"/>
  <c r="BT64" i="11"/>
  <c r="CA29" i="11"/>
  <c r="CD73" i="11"/>
  <c r="BU54" i="11"/>
  <c r="BY34" i="11"/>
  <c r="CC14" i="11"/>
  <c r="BX66" i="11"/>
  <c r="CB46" i="11"/>
  <c r="BT6" i="11"/>
  <c r="BA47" i="12"/>
  <c r="AJ61" i="12"/>
  <c r="BD68" i="13"/>
  <c r="BG57" i="12"/>
  <c r="BB62" i="13"/>
  <c r="BC46" i="13"/>
  <c r="BB35" i="13"/>
  <c r="BH48" i="13"/>
  <c r="AC23" i="12"/>
  <c r="BG49" i="12"/>
  <c r="AK24" i="12"/>
  <c r="BA67" i="13"/>
  <c r="H76" i="22"/>
  <c r="X88" i="22" s="1"/>
  <c r="V77" i="21"/>
  <c r="BE77" i="21"/>
  <c r="BL77" i="21"/>
  <c r="AJ77" i="21"/>
  <c r="AQ77" i="21"/>
  <c r="O77" i="21"/>
  <c r="AX77" i="21"/>
  <c r="BS77" i="21"/>
  <c r="H77" i="21"/>
  <c r="AC77" i="21"/>
  <c r="BD73" i="12"/>
  <c r="AC74" i="13"/>
  <c r="AB63" i="13"/>
  <c r="AD53" i="13"/>
  <c r="AD21" i="13"/>
  <c r="AC10" i="13"/>
  <c r="BC30" i="13"/>
  <c r="BS77" i="18"/>
  <c r="BL77" i="18"/>
  <c r="BE77" i="18"/>
  <c r="AX77" i="18"/>
  <c r="AQ77" i="18"/>
  <c r="AJ77" i="18"/>
  <c r="AC77" i="18"/>
  <c r="V77" i="18"/>
  <c r="O77" i="18"/>
  <c r="BC41" i="13"/>
  <c r="BA33" i="13"/>
  <c r="H77" i="18"/>
  <c r="AI47" i="12"/>
  <c r="AJ71" i="13"/>
  <c r="AJ39" i="13"/>
  <c r="AI28" i="13"/>
  <c r="AH17" i="13"/>
  <c r="AJ7" i="13"/>
  <c r="BF71" i="13"/>
  <c r="BE60" i="13"/>
  <c r="BG50" i="13"/>
  <c r="BF39" i="13"/>
  <c r="BE28" i="13"/>
  <c r="BG18" i="13"/>
  <c r="AY45" i="13"/>
  <c r="BA64" i="13"/>
  <c r="Y14" i="13"/>
  <c r="AB41" i="17" s="1"/>
  <c r="BC27" i="13"/>
  <c r="AC56" i="12"/>
  <c r="BC25" i="13"/>
  <c r="AG70" i="13"/>
  <c r="AF59" i="13"/>
  <c r="AG6" i="13"/>
  <c r="AE47" i="13"/>
  <c r="AG37" i="13"/>
  <c r="AF26" i="13"/>
  <c r="AE15" i="13"/>
  <c r="BD32" i="13"/>
  <c r="BC21" i="13"/>
  <c r="BA74" i="13"/>
  <c r="AZ63" i="13"/>
  <c r="BA42" i="13"/>
  <c r="AY20" i="13"/>
  <c r="BD69" i="13"/>
  <c r="BC58" i="13"/>
  <c r="BB47" i="13"/>
  <c r="BD37" i="13"/>
  <c r="BC26" i="13"/>
  <c r="AZ19" i="13"/>
  <c r="N81" i="17" a="1"/>
  <c r="N81" i="17" s="1"/>
  <c r="AU81" i="17" s="1"/>
  <c r="K81" i="17" a="1"/>
  <c r="K81" i="17" s="1"/>
  <c r="G81" i="17" a="1"/>
  <c r="G81" i="17" s="1"/>
  <c r="F81" i="17" a="1"/>
  <c r="F81" i="17" s="1"/>
  <c r="J81" i="17" a="1"/>
  <c r="J81" i="17" s="1"/>
  <c r="I81" i="17" a="1"/>
  <c r="I81" i="17" s="1"/>
  <c r="H81" i="17" a="1"/>
  <c r="H81" i="17" s="1"/>
  <c r="M81" i="17" a="1"/>
  <c r="M81" i="17" s="1"/>
  <c r="L81" i="17" a="1"/>
  <c r="L81" i="17" s="1"/>
  <c r="E81" i="17" a="1"/>
  <c r="E81" i="17" s="1"/>
  <c r="AT81" i="17" s="1"/>
  <c r="N49" i="17" a="1"/>
  <c r="N49" i="17" s="1"/>
  <c r="AU49" i="17" s="1"/>
  <c r="J49" i="17" a="1"/>
  <c r="J49" i="17" s="1"/>
  <c r="E49" i="17" a="1"/>
  <c r="E49" i="17" s="1"/>
  <c r="AT49" i="17" s="1"/>
  <c r="H49" i="17" a="1"/>
  <c r="H49" i="17" s="1"/>
  <c r="F49" i="17" a="1"/>
  <c r="F49" i="17" s="1"/>
  <c r="I49" i="17" a="1"/>
  <c r="I49" i="17" s="1"/>
  <c r="M49" i="17" a="1"/>
  <c r="M49" i="17" s="1"/>
  <c r="L49" i="17" a="1"/>
  <c r="L49" i="17" s="1"/>
  <c r="G49" i="17" a="1"/>
  <c r="G49" i="17" s="1"/>
  <c r="K49" i="17" a="1"/>
  <c r="K49" i="17" s="1"/>
  <c r="AW81" i="13"/>
  <c r="K96" i="17" a="1"/>
  <c r="K96" i="17" s="1"/>
  <c r="M96" i="17" a="1"/>
  <c r="M96" i="17" s="1"/>
  <c r="L96" i="17" a="1"/>
  <c r="L96" i="17" s="1"/>
  <c r="J96" i="17" a="1"/>
  <c r="J96" i="17" s="1"/>
  <c r="E96" i="17" a="1"/>
  <c r="E96" i="17" s="1"/>
  <c r="AT96" i="17" s="1"/>
  <c r="I96" i="17" a="1"/>
  <c r="I96" i="17" s="1"/>
  <c r="H96" i="17" a="1"/>
  <c r="H96" i="17" s="1"/>
  <c r="N96" i="17" a="1"/>
  <c r="N96" i="17" s="1"/>
  <c r="AU96" i="17" s="1"/>
  <c r="F96" i="17" a="1"/>
  <c r="F96" i="17" s="1"/>
  <c r="G96" i="17" a="1"/>
  <c r="G96" i="17" s="1"/>
  <c r="E74" i="17" a="1"/>
  <c r="E74" i="17" s="1"/>
  <c r="AT74" i="17" s="1"/>
  <c r="H74" i="17" a="1"/>
  <c r="H74" i="17" s="1"/>
  <c r="N74" i="17" a="1"/>
  <c r="N74" i="17" s="1"/>
  <c r="AU74" i="17" s="1"/>
  <c r="K74" i="17" a="1"/>
  <c r="K74" i="17" s="1"/>
  <c r="G74" i="17" a="1"/>
  <c r="G74" i="17" s="1"/>
  <c r="J74" i="17" a="1"/>
  <c r="J74" i="17" s="1"/>
  <c r="F74" i="17" a="1"/>
  <c r="F74" i="17" s="1"/>
  <c r="I74" i="17" a="1"/>
  <c r="I74" i="17" s="1"/>
  <c r="M74" i="17" a="1"/>
  <c r="M74" i="17" s="1"/>
  <c r="L74" i="17" a="1"/>
  <c r="L74" i="17" s="1"/>
  <c r="H42" i="17" a="1"/>
  <c r="H42" i="17" s="1"/>
  <c r="I42" i="17" a="1"/>
  <c r="I42" i="17" s="1"/>
  <c r="F42" i="17" a="1"/>
  <c r="F42" i="17" s="1"/>
  <c r="N42" i="17" a="1"/>
  <c r="N42" i="17" s="1"/>
  <c r="AU42" i="17" s="1"/>
  <c r="M42" i="17" a="1"/>
  <c r="M42" i="17" s="1"/>
  <c r="L42" i="17" a="1"/>
  <c r="L42" i="17" s="1"/>
  <c r="G42" i="17" a="1"/>
  <c r="G42" i="17" s="1"/>
  <c r="J42" i="17" a="1"/>
  <c r="J42" i="17" s="1"/>
  <c r="K42" i="17" a="1"/>
  <c r="K42" i="17" s="1"/>
  <c r="E42" i="17" a="1"/>
  <c r="E42" i="17" s="1"/>
  <c r="AT42" i="17" s="1"/>
  <c r="K85" i="17" a="1"/>
  <c r="K85" i="17" s="1"/>
  <c r="G85" i="17" a="1"/>
  <c r="G85" i="17" s="1"/>
  <c r="F85" i="17" a="1"/>
  <c r="F85" i="17" s="1"/>
  <c r="H85" i="17" a="1"/>
  <c r="H85" i="17" s="1"/>
  <c r="M85" i="17" a="1"/>
  <c r="M85" i="17" s="1"/>
  <c r="L85" i="17" a="1"/>
  <c r="L85" i="17" s="1"/>
  <c r="N85" i="17" a="1"/>
  <c r="N85" i="17" s="1"/>
  <c r="AU85" i="17" s="1"/>
  <c r="E85" i="17" a="1"/>
  <c r="E85" i="17" s="1"/>
  <c r="AT85" i="17" s="1"/>
  <c r="J85" i="17" a="1"/>
  <c r="J85" i="17" s="1"/>
  <c r="I85" i="17" a="1"/>
  <c r="I85" i="17" s="1"/>
  <c r="F53" i="17" a="1"/>
  <c r="F53" i="17" s="1"/>
  <c r="I53" i="17" a="1"/>
  <c r="I53" i="17" s="1"/>
  <c r="G53" i="17" a="1"/>
  <c r="G53" i="17" s="1"/>
  <c r="M53" i="17" a="1"/>
  <c r="M53" i="17" s="1"/>
  <c r="H53" i="17" a="1"/>
  <c r="H53" i="17" s="1"/>
  <c r="L53" i="17" a="1"/>
  <c r="L53" i="17" s="1"/>
  <c r="E53" i="17" a="1"/>
  <c r="E53" i="17" s="1"/>
  <c r="AT53" i="17" s="1"/>
  <c r="K53" i="17" a="1"/>
  <c r="K53" i="17" s="1"/>
  <c r="N53" i="17" a="1"/>
  <c r="N53" i="17" s="1"/>
  <c r="AU53" i="17" s="1"/>
  <c r="J53" i="17" a="1"/>
  <c r="J53" i="17" s="1"/>
  <c r="K93" i="17" a="1"/>
  <c r="K93" i="17" s="1"/>
  <c r="G93" i="17" a="1"/>
  <c r="G93" i="17" s="1"/>
  <c r="J93" i="17" a="1"/>
  <c r="J93" i="17" s="1"/>
  <c r="E93" i="17" a="1"/>
  <c r="E93" i="17" s="1"/>
  <c r="AT93" i="17" s="1"/>
  <c r="N93" i="17" a="1"/>
  <c r="N93" i="17" s="1"/>
  <c r="AU93" i="17" s="1"/>
  <c r="I93" i="17" a="1"/>
  <c r="I93" i="17" s="1"/>
  <c r="F93" i="17" a="1"/>
  <c r="F93" i="17" s="1"/>
  <c r="M93" i="17" a="1"/>
  <c r="M93" i="17" s="1"/>
  <c r="L93" i="17" a="1"/>
  <c r="L93" i="17" s="1"/>
  <c r="H93" i="17" a="1"/>
  <c r="H93" i="17" s="1"/>
  <c r="E61" i="17" a="1"/>
  <c r="E61" i="17" s="1"/>
  <c r="AT61" i="17" s="1"/>
  <c r="J61" i="17" a="1"/>
  <c r="J61" i="17" s="1"/>
  <c r="I61" i="17" a="1"/>
  <c r="I61" i="17" s="1"/>
  <c r="N61" i="17" a="1"/>
  <c r="N61" i="17" s="1"/>
  <c r="AU61" i="17" s="1"/>
  <c r="K61" i="17" a="1"/>
  <c r="K61" i="17" s="1"/>
  <c r="G61" i="17" a="1"/>
  <c r="G61" i="17" s="1"/>
  <c r="H61" i="17" a="1"/>
  <c r="H61" i="17" s="1"/>
  <c r="F61" i="17" a="1"/>
  <c r="F61" i="17" s="1"/>
  <c r="M61" i="17" a="1"/>
  <c r="M61" i="17" s="1"/>
  <c r="L61" i="17" a="1"/>
  <c r="L61" i="17" s="1"/>
  <c r="G89" i="17" a="1"/>
  <c r="G89" i="17" s="1"/>
  <c r="F89" i="17" a="1"/>
  <c r="F89" i="17" s="1"/>
  <c r="K89" i="17" a="1"/>
  <c r="K89" i="17" s="1"/>
  <c r="M89" i="17" a="1"/>
  <c r="M89" i="17" s="1"/>
  <c r="J89" i="17" a="1"/>
  <c r="J89" i="17" s="1"/>
  <c r="E89" i="17" a="1"/>
  <c r="E89" i="17" s="1"/>
  <c r="AT89" i="17" s="1"/>
  <c r="I89" i="17" a="1"/>
  <c r="I89" i="17" s="1"/>
  <c r="L89" i="17" a="1"/>
  <c r="L89" i="17" s="1"/>
  <c r="N89" i="17" a="1"/>
  <c r="N89" i="17" s="1"/>
  <c r="AU89" i="17" s="1"/>
  <c r="H89" i="17" a="1"/>
  <c r="H89" i="17" s="1"/>
  <c r="M57" i="17" a="1"/>
  <c r="M57" i="17" s="1"/>
  <c r="L57" i="17" a="1"/>
  <c r="L57" i="17" s="1"/>
  <c r="K57" i="17" a="1"/>
  <c r="K57" i="17" s="1"/>
  <c r="E57" i="17" a="1"/>
  <c r="E57" i="17" s="1"/>
  <c r="AT57" i="17" s="1"/>
  <c r="J57" i="17" a="1"/>
  <c r="J57" i="17" s="1"/>
  <c r="H57" i="17" a="1"/>
  <c r="H57" i="17" s="1"/>
  <c r="I57" i="17" a="1"/>
  <c r="I57" i="17" s="1"/>
  <c r="G57" i="17" a="1"/>
  <c r="G57" i="17" s="1"/>
  <c r="N57" i="17" a="1"/>
  <c r="N57" i="17" s="1"/>
  <c r="AU57" i="17" s="1"/>
  <c r="F57" i="17" a="1"/>
  <c r="F57" i="17" s="1"/>
  <c r="E100" i="17" a="1"/>
  <c r="E100" i="17" s="1"/>
  <c r="AT100" i="17" s="1"/>
  <c r="J100" i="17" a="1"/>
  <c r="J100" i="17" s="1"/>
  <c r="I100" i="17" a="1"/>
  <c r="I100" i="17" s="1"/>
  <c r="N100" i="17" a="1"/>
  <c r="N100" i="17" s="1"/>
  <c r="AU100" i="17" s="1"/>
  <c r="L100" i="17" a="1"/>
  <c r="L100" i="17" s="1"/>
  <c r="H100" i="17" a="1"/>
  <c r="H100" i="17" s="1"/>
  <c r="M100" i="17" a="1"/>
  <c r="M100" i="17" s="1"/>
  <c r="G100" i="17" a="1"/>
  <c r="G100" i="17" s="1"/>
  <c r="F100" i="17" a="1"/>
  <c r="F100" i="17" s="1"/>
  <c r="K100" i="17" a="1"/>
  <c r="K100" i="17" s="1"/>
  <c r="K68" i="17" a="1"/>
  <c r="K68" i="17" s="1"/>
  <c r="J68" i="17" a="1"/>
  <c r="J68" i="17" s="1"/>
  <c r="I68" i="17" a="1"/>
  <c r="I68" i="17" s="1"/>
  <c r="N68" i="17" a="1"/>
  <c r="N68" i="17" s="1"/>
  <c r="AU68" i="17" s="1"/>
  <c r="M68" i="17" a="1"/>
  <c r="M68" i="17" s="1"/>
  <c r="H68" i="17" a="1"/>
  <c r="H68" i="17" s="1"/>
  <c r="L68" i="17" a="1"/>
  <c r="L68" i="17" s="1"/>
  <c r="G68" i="17" a="1"/>
  <c r="G68" i="17" s="1"/>
  <c r="F68" i="17" a="1"/>
  <c r="F68" i="17" s="1"/>
  <c r="E68" i="17" a="1"/>
  <c r="E68" i="17" s="1"/>
  <c r="AT68" i="17" s="1"/>
  <c r="I36" i="17" a="1"/>
  <c r="I36" i="17" s="1"/>
  <c r="G36" i="17" a="1"/>
  <c r="G36" i="17" s="1"/>
  <c r="M36" i="17" a="1"/>
  <c r="M36" i="17" s="1"/>
  <c r="E36" i="17" a="1"/>
  <c r="E36" i="17" s="1"/>
  <c r="AT36" i="17" s="1"/>
  <c r="L36" i="17" a="1"/>
  <c r="L36" i="17" s="1"/>
  <c r="K36" i="17" a="1"/>
  <c r="K36" i="17" s="1"/>
  <c r="N36" i="17" a="1"/>
  <c r="N36" i="17" s="1"/>
  <c r="AU36" i="17" s="1"/>
  <c r="F36" i="17" a="1"/>
  <c r="F36" i="17" s="1"/>
  <c r="J36" i="17" a="1"/>
  <c r="J36" i="17" s="1"/>
  <c r="H36" i="17" a="1"/>
  <c r="H36" i="17" s="1"/>
  <c r="F64" i="17" a="1"/>
  <c r="F64" i="17" s="1"/>
  <c r="J64" i="17" a="1"/>
  <c r="J64" i="17" s="1"/>
  <c r="K64" i="17" a="1"/>
  <c r="K64" i="17" s="1"/>
  <c r="I64" i="17" a="1"/>
  <c r="I64" i="17" s="1"/>
  <c r="M64" i="17" a="1"/>
  <c r="M64" i="17" s="1"/>
  <c r="L64" i="17" a="1"/>
  <c r="L64" i="17" s="1"/>
  <c r="E64" i="17" a="1"/>
  <c r="E64" i="17" s="1"/>
  <c r="AT64" i="17" s="1"/>
  <c r="H64" i="17" a="1"/>
  <c r="H64" i="17" s="1"/>
  <c r="N64" i="17" a="1"/>
  <c r="N64" i="17" s="1"/>
  <c r="AU64" i="17" s="1"/>
  <c r="G64" i="17" a="1"/>
  <c r="G64" i="17" s="1"/>
  <c r="E102" i="17" a="1"/>
  <c r="E102" i="17" s="1"/>
  <c r="AT102" i="17" s="1"/>
  <c r="G102" i="17" a="1"/>
  <c r="G102" i="17" s="1"/>
  <c r="N102" i="17" a="1"/>
  <c r="N102" i="17" s="1"/>
  <c r="AU102" i="17" s="1"/>
  <c r="K102" i="17" a="1"/>
  <c r="K102" i="17" s="1"/>
  <c r="H102" i="17" a="1"/>
  <c r="H102" i="17" s="1"/>
  <c r="J102" i="17" a="1"/>
  <c r="J102" i="17" s="1"/>
  <c r="I102" i="17" a="1"/>
  <c r="I102" i="17" s="1"/>
  <c r="F102" i="17" a="1"/>
  <c r="F102" i="17" s="1"/>
  <c r="M102" i="17" a="1"/>
  <c r="M102" i="17" s="1"/>
  <c r="L102" i="17" a="1"/>
  <c r="L102" i="17" s="1"/>
  <c r="H70" i="17" a="1"/>
  <c r="H70" i="17" s="1"/>
  <c r="F70" i="17" a="1"/>
  <c r="F70" i="17" s="1"/>
  <c r="G70" i="17" a="1"/>
  <c r="G70" i="17" s="1"/>
  <c r="K70" i="17" a="1"/>
  <c r="K70" i="17" s="1"/>
  <c r="E70" i="17" a="1"/>
  <c r="E70" i="17" s="1"/>
  <c r="AT70" i="17" s="1"/>
  <c r="I70" i="17" a="1"/>
  <c r="I70" i="17" s="1"/>
  <c r="L70" i="17" a="1"/>
  <c r="L70" i="17" s="1"/>
  <c r="N70" i="17" a="1"/>
  <c r="N70" i="17" s="1"/>
  <c r="AU70" i="17" s="1"/>
  <c r="J70" i="17" a="1"/>
  <c r="J70" i="17" s="1"/>
  <c r="M70" i="17" a="1"/>
  <c r="M70" i="17" s="1"/>
  <c r="L38" i="17" a="1"/>
  <c r="L38" i="17" s="1"/>
  <c r="K38" i="17" a="1"/>
  <c r="K38" i="17" s="1"/>
  <c r="M38" i="17" a="1"/>
  <c r="M38" i="17" s="1"/>
  <c r="E38" i="17" a="1"/>
  <c r="E38" i="17" s="1"/>
  <c r="AT38" i="17" s="1"/>
  <c r="J38" i="17" a="1"/>
  <c r="J38" i="17" s="1"/>
  <c r="H38" i="17" a="1"/>
  <c r="H38" i="17" s="1"/>
  <c r="G38" i="17" a="1"/>
  <c r="G38" i="17" s="1"/>
  <c r="I38" i="17" a="1"/>
  <c r="I38" i="17" s="1"/>
  <c r="F38" i="17" a="1"/>
  <c r="F38" i="17" s="1"/>
  <c r="N38" i="17" a="1"/>
  <c r="N38" i="17" s="1"/>
  <c r="AU38" i="17" s="1"/>
  <c r="J76" i="17" a="1"/>
  <c r="J76" i="17" s="1"/>
  <c r="F76" i="17" a="1"/>
  <c r="F76" i="17" s="1"/>
  <c r="M76" i="17" a="1"/>
  <c r="M76" i="17" s="1"/>
  <c r="L76" i="17" a="1"/>
  <c r="L76" i="17" s="1"/>
  <c r="G76" i="17" a="1"/>
  <c r="G76" i="17" s="1"/>
  <c r="E76" i="17" a="1"/>
  <c r="E76" i="17" s="1"/>
  <c r="AT76" i="17" s="1"/>
  <c r="H76" i="17" a="1"/>
  <c r="H76" i="17" s="1"/>
  <c r="N76" i="17" a="1"/>
  <c r="N76" i="17" s="1"/>
  <c r="AU76" i="17" s="1"/>
  <c r="K76" i="17" a="1"/>
  <c r="K76" i="17" s="1"/>
  <c r="I76" i="17" a="1"/>
  <c r="I76" i="17" s="1"/>
  <c r="M44" i="17" a="1"/>
  <c r="M44" i="17" s="1"/>
  <c r="L44" i="17" a="1"/>
  <c r="L44" i="17" s="1"/>
  <c r="I44" i="17" a="1"/>
  <c r="I44" i="17" s="1"/>
  <c r="E44" i="17" a="1"/>
  <c r="E44" i="17" s="1"/>
  <c r="AT44" i="17" s="1"/>
  <c r="K44" i="17" a="1"/>
  <c r="K44" i="17" s="1"/>
  <c r="G44" i="17" a="1"/>
  <c r="G44" i="17" s="1"/>
  <c r="N44" i="17" a="1"/>
  <c r="N44" i="17" s="1"/>
  <c r="AU44" i="17" s="1"/>
  <c r="J44" i="17" a="1"/>
  <c r="J44" i="17" s="1"/>
  <c r="H44" i="17" a="1"/>
  <c r="H44" i="17" s="1"/>
  <c r="F44" i="17" a="1"/>
  <c r="F44" i="17" s="1"/>
  <c r="N82" i="17" a="1"/>
  <c r="N82" i="17" s="1"/>
  <c r="AU82" i="17" s="1"/>
  <c r="E82" i="17" a="1"/>
  <c r="E82" i="17" s="1"/>
  <c r="H82" i="17" a="1"/>
  <c r="H82" i="17" s="1"/>
  <c r="G82" i="17" a="1"/>
  <c r="G82" i="17" s="1"/>
  <c r="F82" i="17" a="1"/>
  <c r="F82" i="17" s="1"/>
  <c r="K82" i="17" a="1"/>
  <c r="K82" i="17" s="1"/>
  <c r="L82" i="17" a="1"/>
  <c r="L82" i="17" s="1"/>
  <c r="M82" i="17" a="1"/>
  <c r="M82" i="17" s="1"/>
  <c r="J82" i="17" a="1"/>
  <c r="J82" i="17" s="1"/>
  <c r="I82" i="17" a="1"/>
  <c r="I82" i="17" s="1"/>
  <c r="F50" i="17" a="1"/>
  <c r="F50" i="17" s="1"/>
  <c r="M50" i="17" a="1"/>
  <c r="M50" i="17" s="1"/>
  <c r="L50" i="17" a="1"/>
  <c r="L50" i="17" s="1"/>
  <c r="K50" i="17" a="1"/>
  <c r="K50" i="17" s="1"/>
  <c r="E50" i="17" a="1"/>
  <c r="E50" i="17" s="1"/>
  <c r="AT50" i="17" s="1"/>
  <c r="J50" i="17" a="1"/>
  <c r="J50" i="17" s="1"/>
  <c r="H50" i="17" a="1"/>
  <c r="H50" i="17" s="1"/>
  <c r="G50" i="17" a="1"/>
  <c r="G50" i="17" s="1"/>
  <c r="I50" i="17" a="1"/>
  <c r="I50" i="17" s="1"/>
  <c r="N50" i="17" a="1"/>
  <c r="N50" i="17" s="1"/>
  <c r="AU50" i="17" s="1"/>
  <c r="L99" i="17" a="1"/>
  <c r="L99" i="17" s="1"/>
  <c r="E99" i="17" a="1"/>
  <c r="E99" i="17" s="1"/>
  <c r="AT99" i="17" s="1"/>
  <c r="I99" i="17" a="1"/>
  <c r="I99" i="17" s="1"/>
  <c r="H99" i="17" a="1"/>
  <c r="H99" i="17" s="1"/>
  <c r="N99" i="17" a="1"/>
  <c r="N99" i="17" s="1"/>
  <c r="AU99" i="17" s="1"/>
  <c r="K99" i="17" a="1"/>
  <c r="K99" i="17" s="1"/>
  <c r="M99" i="17" a="1"/>
  <c r="M99" i="17" s="1"/>
  <c r="G99" i="17" a="1"/>
  <c r="G99" i="17" s="1"/>
  <c r="J99" i="17" a="1"/>
  <c r="J99" i="17" s="1"/>
  <c r="F99" i="17" a="1"/>
  <c r="F99" i="17" s="1"/>
  <c r="M67" i="17" a="1"/>
  <c r="M67" i="17" s="1"/>
  <c r="L67" i="17" a="1"/>
  <c r="L67" i="17" s="1"/>
  <c r="E67" i="17" a="1"/>
  <c r="E67" i="17" s="1"/>
  <c r="AT67" i="17" s="1"/>
  <c r="I67" i="17" a="1"/>
  <c r="I67" i="17" s="1"/>
  <c r="H67" i="17" a="1"/>
  <c r="H67" i="17" s="1"/>
  <c r="N67" i="17" a="1"/>
  <c r="N67" i="17" s="1"/>
  <c r="AU67" i="17" s="1"/>
  <c r="K67" i="17" a="1"/>
  <c r="K67" i="17" s="1"/>
  <c r="F67" i="17" a="1"/>
  <c r="F67" i="17" s="1"/>
  <c r="G67" i="17" a="1"/>
  <c r="G67" i="17" s="1"/>
  <c r="J67" i="17" a="1"/>
  <c r="J67" i="17" s="1"/>
  <c r="F35" i="17" a="1"/>
  <c r="F35" i="17" s="1"/>
  <c r="M35" i="17" a="1"/>
  <c r="M35" i="17" s="1"/>
  <c r="I35" i="17" a="1"/>
  <c r="I35" i="17" s="1"/>
  <c r="L35" i="17" a="1"/>
  <c r="L35" i="17" s="1"/>
  <c r="K35" i="17" a="1"/>
  <c r="K35" i="17" s="1"/>
  <c r="E35" i="17" a="1"/>
  <c r="E35" i="17" s="1"/>
  <c r="AT35" i="17" s="1"/>
  <c r="J35" i="17" a="1"/>
  <c r="J35" i="17" s="1"/>
  <c r="N35" i="17" a="1"/>
  <c r="N35" i="17" s="1"/>
  <c r="AU35" i="17" s="1"/>
  <c r="H35" i="17" a="1"/>
  <c r="H35" i="17" s="1"/>
  <c r="G35" i="17" a="1"/>
  <c r="G35" i="17" s="1"/>
  <c r="I78" i="17" a="1"/>
  <c r="I78" i="17" s="1"/>
  <c r="H78" i="17" a="1"/>
  <c r="H78" i="17" s="1"/>
  <c r="N78" i="17" a="1"/>
  <c r="N78" i="17" s="1"/>
  <c r="AU78" i="17" s="1"/>
  <c r="K78" i="17" a="1"/>
  <c r="K78" i="17" s="1"/>
  <c r="G78" i="17" a="1"/>
  <c r="G78" i="17" s="1"/>
  <c r="E78" i="17" a="1"/>
  <c r="E78" i="17" s="1"/>
  <c r="AT78" i="17" s="1"/>
  <c r="J78" i="17" a="1"/>
  <c r="J78" i="17" s="1"/>
  <c r="F78" i="17" a="1"/>
  <c r="F78" i="17" s="1"/>
  <c r="M78" i="17" a="1"/>
  <c r="M78" i="17" s="1"/>
  <c r="L78" i="17" a="1"/>
  <c r="L78" i="17" s="1"/>
  <c r="J46" i="17" a="1"/>
  <c r="J46" i="17" s="1"/>
  <c r="H46" i="17" a="1"/>
  <c r="H46" i="17" s="1"/>
  <c r="E46" i="17" a="1"/>
  <c r="E46" i="17" s="1"/>
  <c r="AT46" i="17" s="1"/>
  <c r="M46" i="17" a="1"/>
  <c r="M46" i="17" s="1"/>
  <c r="G46" i="17" a="1"/>
  <c r="G46" i="17" s="1"/>
  <c r="F46" i="17" a="1"/>
  <c r="F46" i="17" s="1"/>
  <c r="I46" i="17" a="1"/>
  <c r="I46" i="17" s="1"/>
  <c r="L46" i="17" a="1"/>
  <c r="L46" i="17" s="1"/>
  <c r="N46" i="17" a="1"/>
  <c r="N46" i="17" s="1"/>
  <c r="AU46" i="17" s="1"/>
  <c r="K46" i="17" a="1"/>
  <c r="K46" i="17" s="1"/>
  <c r="I79" i="17" a="1"/>
  <c r="I79" i="17" s="1"/>
  <c r="M79" i="17" a="1"/>
  <c r="M79" i="17" s="1"/>
  <c r="L79" i="17" a="1"/>
  <c r="L79" i="17" s="1"/>
  <c r="H79" i="17" a="1"/>
  <c r="H79" i="17" s="1"/>
  <c r="F79" i="17" a="1"/>
  <c r="F79" i="17" s="1"/>
  <c r="J79" i="17" a="1"/>
  <c r="J79" i="17" s="1"/>
  <c r="E79" i="17" a="1"/>
  <c r="E79" i="17" s="1"/>
  <c r="AT79" i="17" s="1"/>
  <c r="G79" i="17" a="1"/>
  <c r="G79" i="17" s="1"/>
  <c r="N79" i="17" a="1"/>
  <c r="N79" i="17" s="1"/>
  <c r="AU79" i="17" s="1"/>
  <c r="K79" i="17" a="1"/>
  <c r="K79" i="17" s="1"/>
  <c r="I47" i="17" a="1"/>
  <c r="I47" i="17" s="1"/>
  <c r="F47" i="17" a="1"/>
  <c r="F47" i="17" s="1"/>
  <c r="M47" i="17" a="1"/>
  <c r="M47" i="17" s="1"/>
  <c r="L47" i="17" a="1"/>
  <c r="L47" i="17" s="1"/>
  <c r="G47" i="17" a="1"/>
  <c r="G47" i="17" s="1"/>
  <c r="K47" i="17" a="1"/>
  <c r="K47" i="17" s="1"/>
  <c r="E47" i="17" a="1"/>
  <c r="E47" i="17" s="1"/>
  <c r="AT47" i="17" s="1"/>
  <c r="J47" i="17" a="1"/>
  <c r="J47" i="17" s="1"/>
  <c r="N47" i="17" a="1"/>
  <c r="N47" i="17" s="1"/>
  <c r="AU47" i="17" s="1"/>
  <c r="H47" i="17" a="1"/>
  <c r="H47" i="17" s="1"/>
  <c r="AH63" i="13"/>
  <c r="M80" i="17" a="1"/>
  <c r="M80" i="17" s="1"/>
  <c r="L80" i="17" a="1"/>
  <c r="L80" i="17" s="1"/>
  <c r="J80" i="17" a="1"/>
  <c r="J80" i="17" s="1"/>
  <c r="E80" i="17" a="1"/>
  <c r="E80" i="17" s="1"/>
  <c r="AT80" i="17" s="1"/>
  <c r="I80" i="17" a="1"/>
  <c r="I80" i="17" s="1"/>
  <c r="H80" i="17" a="1"/>
  <c r="H80" i="17" s="1"/>
  <c r="N80" i="17" a="1"/>
  <c r="N80" i="17" s="1"/>
  <c r="AU80" i="17" s="1"/>
  <c r="K80" i="17" a="1"/>
  <c r="K80" i="17" s="1"/>
  <c r="G80" i="17" a="1"/>
  <c r="G80" i="17" s="1"/>
  <c r="F80" i="17" a="1"/>
  <c r="F80" i="17" s="1"/>
  <c r="J91" i="17" a="1"/>
  <c r="J91" i="17" s="1"/>
  <c r="M91" i="17" a="1"/>
  <c r="M91" i="17" s="1"/>
  <c r="I91" i="17" a="1"/>
  <c r="I91" i="17" s="1"/>
  <c r="N91" i="17" a="1"/>
  <c r="N91" i="17" s="1"/>
  <c r="AU91" i="17" s="1"/>
  <c r="L91" i="17" a="1"/>
  <c r="L91" i="17" s="1"/>
  <c r="H91" i="17" a="1"/>
  <c r="H91" i="17" s="1"/>
  <c r="G91" i="17" a="1"/>
  <c r="G91" i="17" s="1"/>
  <c r="F91" i="17" a="1"/>
  <c r="F91" i="17" s="1"/>
  <c r="K91" i="17" a="1"/>
  <c r="K91" i="17" s="1"/>
  <c r="E91" i="17" a="1"/>
  <c r="E91" i="17" s="1"/>
  <c r="AT91" i="17" s="1"/>
  <c r="AW44" i="13"/>
  <c r="N59" i="17" a="1"/>
  <c r="N59" i="17" s="1"/>
  <c r="AU59" i="17" s="1"/>
  <c r="F59" i="17" a="1"/>
  <c r="F59" i="17" s="1"/>
  <c r="M59" i="17" a="1"/>
  <c r="M59" i="17" s="1"/>
  <c r="I59" i="17" a="1"/>
  <c r="I59" i="17" s="1"/>
  <c r="G59" i="17" a="1"/>
  <c r="G59" i="17" s="1"/>
  <c r="L59" i="17" a="1"/>
  <c r="L59" i="17" s="1"/>
  <c r="H59" i="17" a="1"/>
  <c r="H59" i="17" s="1"/>
  <c r="K59" i="17" a="1"/>
  <c r="K59" i="17" s="1"/>
  <c r="E59" i="17" a="1"/>
  <c r="E59" i="17" s="1"/>
  <c r="AT59" i="17" s="1"/>
  <c r="J59" i="17" a="1"/>
  <c r="J59" i="17" s="1"/>
  <c r="J103" i="17" a="1"/>
  <c r="J103" i="17" s="1"/>
  <c r="E103" i="17" a="1"/>
  <c r="E103" i="17" s="1"/>
  <c r="AT103" i="17" s="1"/>
  <c r="K103" i="17" a="1"/>
  <c r="K103" i="17" s="1"/>
  <c r="I103" i="17" a="1"/>
  <c r="I103" i="17" s="1"/>
  <c r="H103" i="17" a="1"/>
  <c r="H103" i="17" s="1"/>
  <c r="N103" i="17" a="1"/>
  <c r="N103" i="17" s="1"/>
  <c r="AU103" i="17" s="1"/>
  <c r="G103" i="17" a="1"/>
  <c r="G103" i="17" s="1"/>
  <c r="F103" i="17" a="1"/>
  <c r="F103" i="17" s="1"/>
  <c r="M103" i="17" a="1"/>
  <c r="M103" i="17" s="1"/>
  <c r="L103" i="17" a="1"/>
  <c r="L103" i="17" s="1"/>
  <c r="J71" i="17" a="1"/>
  <c r="J71" i="17" s="1"/>
  <c r="E71" i="17" a="1"/>
  <c r="E71" i="17" s="1"/>
  <c r="AT71" i="17" s="1"/>
  <c r="L71" i="17" a="1"/>
  <c r="L71" i="17" s="1"/>
  <c r="M71" i="17" a="1"/>
  <c r="M71" i="17" s="1"/>
  <c r="I71" i="17" a="1"/>
  <c r="I71" i="17" s="1"/>
  <c r="H71" i="17" a="1"/>
  <c r="H71" i="17" s="1"/>
  <c r="N71" i="17" a="1"/>
  <c r="N71" i="17" s="1"/>
  <c r="AU71" i="17" s="1"/>
  <c r="K71" i="17" a="1"/>
  <c r="K71" i="17" s="1"/>
  <c r="G71" i="17" a="1"/>
  <c r="G71" i="17" s="1"/>
  <c r="F71" i="17" a="1"/>
  <c r="F71" i="17" s="1"/>
  <c r="E39" i="17" a="1"/>
  <c r="E39" i="17" s="1"/>
  <c r="AT39" i="17" s="1"/>
  <c r="N39" i="17" a="1"/>
  <c r="N39" i="17" s="1"/>
  <c r="AU39" i="17" s="1"/>
  <c r="K39" i="17" a="1"/>
  <c r="K39" i="17" s="1"/>
  <c r="J39" i="17" a="1"/>
  <c r="J39" i="17" s="1"/>
  <c r="H39" i="17" a="1"/>
  <c r="H39" i="17" s="1"/>
  <c r="I39" i="17" a="1"/>
  <c r="I39" i="17" s="1"/>
  <c r="F39" i="17" a="1"/>
  <c r="F39" i="17" s="1"/>
  <c r="L39" i="17" a="1"/>
  <c r="L39" i="17" s="1"/>
  <c r="M39" i="17" a="1"/>
  <c r="M39" i="17" s="1"/>
  <c r="G39" i="17" a="1"/>
  <c r="G39" i="17" s="1"/>
  <c r="G88" i="17" a="1"/>
  <c r="G88" i="17" s="1"/>
  <c r="F88" i="17" a="1"/>
  <c r="F88" i="17" s="1"/>
  <c r="J88" i="17" a="1"/>
  <c r="J88" i="17" s="1"/>
  <c r="I88" i="17" a="1"/>
  <c r="I88" i="17" s="1"/>
  <c r="M88" i="17" a="1"/>
  <c r="M88" i="17" s="1"/>
  <c r="L88" i="17" a="1"/>
  <c r="L88" i="17" s="1"/>
  <c r="H88" i="17" a="1"/>
  <c r="H88" i="17" s="1"/>
  <c r="E88" i="17" a="1"/>
  <c r="E88" i="17" s="1"/>
  <c r="AT88" i="17" s="1"/>
  <c r="N88" i="17" a="1"/>
  <c r="N88" i="17" s="1"/>
  <c r="AU88" i="17" s="1"/>
  <c r="K88" i="17" a="1"/>
  <c r="K88" i="17" s="1"/>
  <c r="H56" i="17" a="1"/>
  <c r="H56" i="17" s="1"/>
  <c r="I56" i="17" a="1"/>
  <c r="I56" i="17" s="1"/>
  <c r="F56" i="17" a="1"/>
  <c r="F56" i="17" s="1"/>
  <c r="M56" i="17" a="1"/>
  <c r="M56" i="17" s="1"/>
  <c r="L56" i="17" a="1"/>
  <c r="L56" i="17" s="1"/>
  <c r="N56" i="17" a="1"/>
  <c r="N56" i="17" s="1"/>
  <c r="AU56" i="17" s="1"/>
  <c r="G56" i="17" a="1"/>
  <c r="G56" i="17" s="1"/>
  <c r="J56" i="17" a="1"/>
  <c r="J56" i="17" s="1"/>
  <c r="K56" i="17" a="1"/>
  <c r="K56" i="17" s="1"/>
  <c r="E56" i="17" a="1"/>
  <c r="E56" i="17" s="1"/>
  <c r="AT56" i="17" s="1"/>
  <c r="AW82" i="13"/>
  <c r="K97" i="17" a="1"/>
  <c r="K97" i="17" s="1"/>
  <c r="G97" i="17" a="1"/>
  <c r="G97" i="17" s="1"/>
  <c r="F97" i="17" a="1"/>
  <c r="F97" i="17" s="1"/>
  <c r="J97" i="17" a="1"/>
  <c r="J97" i="17" s="1"/>
  <c r="I97" i="17" a="1"/>
  <c r="I97" i="17" s="1"/>
  <c r="M97" i="17" a="1"/>
  <c r="M97" i="17" s="1"/>
  <c r="L97" i="17" a="1"/>
  <c r="L97" i="17" s="1"/>
  <c r="E97" i="17" a="1"/>
  <c r="E97" i="17" s="1"/>
  <c r="AT97" i="17" s="1"/>
  <c r="N97" i="17" a="1"/>
  <c r="N97" i="17" s="1"/>
  <c r="AU97" i="17" s="1"/>
  <c r="H97" i="17" a="1"/>
  <c r="H97" i="17" s="1"/>
  <c r="H65" i="17" a="1"/>
  <c r="H65" i="17" s="1"/>
  <c r="N65" i="17" a="1"/>
  <c r="N65" i="17" s="1"/>
  <c r="AU65" i="17" s="1"/>
  <c r="K65" i="17" a="1"/>
  <c r="K65" i="17" s="1"/>
  <c r="J65" i="17" a="1"/>
  <c r="J65" i="17" s="1"/>
  <c r="G65" i="17" a="1"/>
  <c r="G65" i="17" s="1"/>
  <c r="L65" i="17" a="1"/>
  <c r="L65" i="17" s="1"/>
  <c r="F65" i="17" a="1"/>
  <c r="F65" i="17" s="1"/>
  <c r="I65" i="17" a="1"/>
  <c r="I65" i="17" s="1"/>
  <c r="M65" i="17" a="1"/>
  <c r="M65" i="17" s="1"/>
  <c r="E65" i="17" a="1"/>
  <c r="E65" i="17" s="1"/>
  <c r="AT65" i="17" s="1"/>
  <c r="N33" i="17" a="1"/>
  <c r="N33" i="17" s="1"/>
  <c r="AU33" i="17" s="1"/>
  <c r="J33" i="17" a="1"/>
  <c r="J33" i="17" s="1"/>
  <c r="H33" i="17" a="1"/>
  <c r="H33" i="17" s="1"/>
  <c r="M33" i="17" a="1"/>
  <c r="M33" i="17" s="1"/>
  <c r="E33" i="17" a="1"/>
  <c r="E33" i="17" s="1"/>
  <c r="AT33" i="17" s="1"/>
  <c r="G33" i="17" a="1"/>
  <c r="G33" i="17" s="1"/>
  <c r="F33" i="17" a="1"/>
  <c r="F33" i="17" s="1"/>
  <c r="I33" i="17" a="1"/>
  <c r="I33" i="17" s="1"/>
  <c r="L33" i="17" a="1"/>
  <c r="L33" i="17" s="1"/>
  <c r="K33" i="17" a="1"/>
  <c r="K33" i="17" s="1"/>
  <c r="K48" i="17" a="1"/>
  <c r="K48" i="17" s="1"/>
  <c r="E48" i="17" a="1"/>
  <c r="E48" i="17" s="1"/>
  <c r="AT48" i="17" s="1"/>
  <c r="J48" i="17" a="1"/>
  <c r="J48" i="17" s="1"/>
  <c r="F48" i="17" a="1"/>
  <c r="F48" i="17" s="1"/>
  <c r="H48" i="17" a="1"/>
  <c r="H48" i="17" s="1"/>
  <c r="G48" i="17" a="1"/>
  <c r="G48" i="17" s="1"/>
  <c r="I48" i="17" a="1"/>
  <c r="I48" i="17" s="1"/>
  <c r="N48" i="17" a="1"/>
  <c r="N48" i="17" s="1"/>
  <c r="AU48" i="17" s="1"/>
  <c r="M48" i="17" a="1"/>
  <c r="M48" i="17" s="1"/>
  <c r="L48" i="17" a="1"/>
  <c r="L48" i="17" s="1"/>
  <c r="E90" i="17" a="1"/>
  <c r="E90" i="17" s="1"/>
  <c r="AT90" i="17" s="1"/>
  <c r="N90" i="17" a="1"/>
  <c r="N90" i="17" s="1"/>
  <c r="AU90" i="17" s="1"/>
  <c r="K90" i="17" a="1"/>
  <c r="K90" i="17" s="1"/>
  <c r="G90" i="17" a="1"/>
  <c r="G90" i="17" s="1"/>
  <c r="J90" i="17" a="1"/>
  <c r="J90" i="17" s="1"/>
  <c r="F90" i="17" a="1"/>
  <c r="F90" i="17" s="1"/>
  <c r="H90" i="17" a="1"/>
  <c r="H90" i="17" s="1"/>
  <c r="I90" i="17" a="1"/>
  <c r="I90" i="17" s="1"/>
  <c r="M90" i="17" a="1"/>
  <c r="M90" i="17" s="1"/>
  <c r="L90" i="17" a="1"/>
  <c r="L90" i="17" s="1"/>
  <c r="N58" i="17" a="1"/>
  <c r="N58" i="17" s="1"/>
  <c r="AU58" i="17" s="1"/>
  <c r="J58" i="17" a="1"/>
  <c r="J58" i="17" s="1"/>
  <c r="K58" i="17" a="1"/>
  <c r="K58" i="17" s="1"/>
  <c r="H58" i="17" a="1"/>
  <c r="H58" i="17" s="1"/>
  <c r="I58" i="17" a="1"/>
  <c r="I58" i="17" s="1"/>
  <c r="F58" i="17" a="1"/>
  <c r="F58" i="17" s="1"/>
  <c r="L58" i="17" a="1"/>
  <c r="L58" i="17" s="1"/>
  <c r="M58" i="17" a="1"/>
  <c r="M58" i="17" s="1"/>
  <c r="G58" i="17" a="1"/>
  <c r="G58" i="17" s="1"/>
  <c r="E58" i="17" a="1"/>
  <c r="E58" i="17" s="1"/>
  <c r="AT58" i="17" s="1"/>
  <c r="AW86" i="13"/>
  <c r="J101" i="17" a="1"/>
  <c r="J101" i="17" s="1"/>
  <c r="G101" i="17" a="1"/>
  <c r="G101" i="17" s="1"/>
  <c r="H101" i="17" a="1"/>
  <c r="H101" i="17" s="1"/>
  <c r="F101" i="17" a="1"/>
  <c r="F101" i="17" s="1"/>
  <c r="M101" i="17" a="1"/>
  <c r="M101" i="17" s="1"/>
  <c r="L101" i="17" a="1"/>
  <c r="L101" i="17" s="1"/>
  <c r="N101" i="17" a="1"/>
  <c r="N101" i="17" s="1"/>
  <c r="AU101" i="17" s="1"/>
  <c r="E101" i="17" a="1"/>
  <c r="E101" i="17" s="1"/>
  <c r="AT101" i="17" s="1"/>
  <c r="I101" i="17" a="1"/>
  <c r="I101" i="17" s="1"/>
  <c r="K101" i="17" a="1"/>
  <c r="K101" i="17" s="1"/>
  <c r="H69" i="17" a="1"/>
  <c r="H69" i="17" s="1"/>
  <c r="N69" i="17" a="1"/>
  <c r="N69" i="17" s="1"/>
  <c r="AU69" i="17" s="1"/>
  <c r="K69" i="17" a="1"/>
  <c r="K69" i="17" s="1"/>
  <c r="G69" i="17" a="1"/>
  <c r="G69" i="17" s="1"/>
  <c r="F69" i="17" a="1"/>
  <c r="F69" i="17" s="1"/>
  <c r="I69" i="17" a="1"/>
  <c r="I69" i="17" s="1"/>
  <c r="J69" i="17" a="1"/>
  <c r="J69" i="17" s="1"/>
  <c r="M69" i="17" a="1"/>
  <c r="M69" i="17" s="1"/>
  <c r="L69" i="17" a="1"/>
  <c r="L69" i="17" s="1"/>
  <c r="E69" i="17" a="1"/>
  <c r="E69" i="17" s="1"/>
  <c r="AT69" i="17" s="1"/>
  <c r="L37" i="17" a="1"/>
  <c r="L37" i="17" s="1"/>
  <c r="G37" i="17" a="1"/>
  <c r="G37" i="17" s="1"/>
  <c r="E37" i="17" a="1"/>
  <c r="E37" i="17" s="1"/>
  <c r="AT37" i="17" s="1"/>
  <c r="K37" i="17" a="1"/>
  <c r="K37" i="17" s="1"/>
  <c r="J37" i="17" a="1"/>
  <c r="J37" i="17" s="1"/>
  <c r="N37" i="17" a="1"/>
  <c r="N37" i="17" s="1"/>
  <c r="AU37" i="17" s="1"/>
  <c r="I37" i="17" a="1"/>
  <c r="I37" i="17" s="1"/>
  <c r="M37" i="17" a="1"/>
  <c r="M37" i="17" s="1"/>
  <c r="H37" i="17" a="1"/>
  <c r="H37" i="17" s="1"/>
  <c r="F37" i="17" a="1"/>
  <c r="F37" i="17" s="1"/>
  <c r="G77" i="17" a="1"/>
  <c r="G77" i="17" s="1"/>
  <c r="K77" i="17" a="1"/>
  <c r="K77" i="17" s="1"/>
  <c r="F77" i="17" a="1"/>
  <c r="F77" i="17" s="1"/>
  <c r="J77" i="17" a="1"/>
  <c r="J77" i="17" s="1"/>
  <c r="I77" i="17" a="1"/>
  <c r="I77" i="17" s="1"/>
  <c r="N77" i="17" a="1"/>
  <c r="N77" i="17" s="1"/>
  <c r="AU77" i="17" s="1"/>
  <c r="M77" i="17" a="1"/>
  <c r="M77" i="17" s="1"/>
  <c r="L77" i="17" a="1"/>
  <c r="L77" i="17" s="1"/>
  <c r="H77" i="17" a="1"/>
  <c r="H77" i="17" s="1"/>
  <c r="E77" i="17" a="1"/>
  <c r="E77" i="17" s="1"/>
  <c r="AT77" i="17" s="1"/>
  <c r="K45" i="17" a="1"/>
  <c r="K45" i="17" s="1"/>
  <c r="E45" i="17" a="1"/>
  <c r="E45" i="17" s="1"/>
  <c r="AT45" i="17" s="1"/>
  <c r="L45" i="17" a="1"/>
  <c r="L45" i="17" s="1"/>
  <c r="G45" i="17" a="1"/>
  <c r="G45" i="17" s="1"/>
  <c r="J45" i="17" a="1"/>
  <c r="J45" i="17" s="1"/>
  <c r="I45" i="17" a="1"/>
  <c r="I45" i="17" s="1"/>
  <c r="N45" i="17" a="1"/>
  <c r="N45" i="17" s="1"/>
  <c r="AU45" i="17" s="1"/>
  <c r="H45" i="17" a="1"/>
  <c r="H45" i="17" s="1"/>
  <c r="F45" i="17" a="1"/>
  <c r="F45" i="17" s="1"/>
  <c r="M45" i="17" a="1"/>
  <c r="M45" i="17" s="1"/>
  <c r="AV18" i="12"/>
  <c r="AO45" i="16" s="1"/>
  <c r="G73" i="17" a="1"/>
  <c r="G73" i="17" s="1"/>
  <c r="F73" i="17" a="1"/>
  <c r="F73" i="17" s="1"/>
  <c r="N73" i="17" a="1"/>
  <c r="N73" i="17" s="1"/>
  <c r="AU73" i="17" s="1"/>
  <c r="K73" i="17" a="1"/>
  <c r="K73" i="17" s="1"/>
  <c r="M73" i="17" a="1"/>
  <c r="M73" i="17" s="1"/>
  <c r="L73" i="17" a="1"/>
  <c r="L73" i="17" s="1"/>
  <c r="J73" i="17" a="1"/>
  <c r="J73" i="17" s="1"/>
  <c r="H73" i="17" a="1"/>
  <c r="H73" i="17" s="1"/>
  <c r="E73" i="17" a="1"/>
  <c r="E73" i="17" s="1"/>
  <c r="AT73" i="17" s="1"/>
  <c r="I73" i="17" a="1"/>
  <c r="I73" i="17" s="1"/>
  <c r="J41" i="17" a="1"/>
  <c r="J41" i="17" s="1"/>
  <c r="H41" i="17" a="1"/>
  <c r="H41" i="17" s="1"/>
  <c r="G41" i="17" a="1"/>
  <c r="G41" i="17" s="1"/>
  <c r="F41" i="17" a="1"/>
  <c r="F41" i="17" s="1"/>
  <c r="I41" i="17" a="1"/>
  <c r="I41" i="17" s="1"/>
  <c r="E41" i="17" a="1"/>
  <c r="E41" i="17" s="1"/>
  <c r="AT41" i="17" s="1"/>
  <c r="M41" i="17" a="1"/>
  <c r="M41" i="17" s="1"/>
  <c r="L41" i="17" a="1"/>
  <c r="L41" i="17" s="1"/>
  <c r="N41" i="17" a="1"/>
  <c r="N41" i="17" s="1"/>
  <c r="AU41" i="17" s="1"/>
  <c r="AV41" i="17" s="1"/>
  <c r="K41" i="17" a="1"/>
  <c r="K41" i="17" s="1"/>
  <c r="I32" i="17" a="1"/>
  <c r="I32" i="17" s="1"/>
  <c r="H32" i="17" a="1"/>
  <c r="H32" i="17" s="1"/>
  <c r="N32" i="17" a="1"/>
  <c r="N32" i="17" s="1"/>
  <c r="AU32" i="17" s="1"/>
  <c r="F32" i="17" a="1"/>
  <c r="F32" i="17" s="1"/>
  <c r="M32" i="17" a="1"/>
  <c r="M32" i="17" s="1"/>
  <c r="G32" i="17" a="1"/>
  <c r="G32" i="17" s="1"/>
  <c r="L32" i="17" a="1"/>
  <c r="L32" i="17" s="1"/>
  <c r="K32" i="17" a="1"/>
  <c r="K32" i="17" s="1"/>
  <c r="J32" i="17" a="1"/>
  <c r="J32" i="17" s="1"/>
  <c r="E32" i="17" a="1"/>
  <c r="E32" i="17" s="1"/>
  <c r="AT32" i="17" s="1"/>
  <c r="J84" i="17" a="1"/>
  <c r="J84" i="17" s="1"/>
  <c r="I84" i="17" a="1"/>
  <c r="I84" i="17" s="1"/>
  <c r="N84" i="17" a="1"/>
  <c r="N84" i="17" s="1"/>
  <c r="AU84" i="17" s="1"/>
  <c r="L84" i="17" a="1"/>
  <c r="L84" i="17" s="1"/>
  <c r="H84" i="17" a="1"/>
  <c r="H84" i="17" s="1"/>
  <c r="E84" i="17" a="1"/>
  <c r="E84" i="17" s="1"/>
  <c r="AT84" i="17" s="1"/>
  <c r="K84" i="17" a="1"/>
  <c r="K84" i="17" s="1"/>
  <c r="G84" i="17" a="1"/>
  <c r="G84" i="17" s="1"/>
  <c r="F84" i="17" a="1"/>
  <c r="F84" i="17" s="1"/>
  <c r="M84" i="17" a="1"/>
  <c r="M84" i="17" s="1"/>
  <c r="I52" i="17" a="1"/>
  <c r="I52" i="17" s="1"/>
  <c r="J52" i="17" a="1"/>
  <c r="J52" i="17" s="1"/>
  <c r="N52" i="17" a="1"/>
  <c r="N52" i="17" s="1"/>
  <c r="AU52" i="17" s="1"/>
  <c r="H52" i="17" a="1"/>
  <c r="H52" i="17" s="1"/>
  <c r="F52" i="17" a="1"/>
  <c r="F52" i="17" s="1"/>
  <c r="M52" i="17" a="1"/>
  <c r="M52" i="17" s="1"/>
  <c r="G52" i="17" a="1"/>
  <c r="G52" i="17" s="1"/>
  <c r="L52" i="17" a="1"/>
  <c r="L52" i="17" s="1"/>
  <c r="K52" i="17" a="1"/>
  <c r="K52" i="17" s="1"/>
  <c r="E52" i="17" a="1"/>
  <c r="E52" i="17" s="1"/>
  <c r="AT52" i="17" s="1"/>
  <c r="H86" i="17" a="1"/>
  <c r="H86" i="17" s="1"/>
  <c r="E86" i="17" a="1"/>
  <c r="E86" i="17" s="1"/>
  <c r="AT86" i="17" s="1"/>
  <c r="AV86" i="17" s="1"/>
  <c r="G86" i="17" a="1"/>
  <c r="G86" i="17" s="1"/>
  <c r="K86" i="17" a="1"/>
  <c r="K86" i="17" s="1"/>
  <c r="F86" i="17" a="1"/>
  <c r="F86" i="17" s="1"/>
  <c r="J86" i="17" a="1"/>
  <c r="J86" i="17" s="1"/>
  <c r="N86" i="17" a="1"/>
  <c r="N86" i="17" s="1"/>
  <c r="AU86" i="17" s="1"/>
  <c r="I86" i="17" a="1"/>
  <c r="I86" i="17" s="1"/>
  <c r="M86" i="17" a="1"/>
  <c r="M86" i="17" s="1"/>
  <c r="L86" i="17" a="1"/>
  <c r="L86" i="17" s="1"/>
  <c r="AW39" i="13"/>
  <c r="L54" i="17" a="1"/>
  <c r="L54" i="17" s="1"/>
  <c r="I54" i="17" a="1"/>
  <c r="I54" i="17" s="1"/>
  <c r="G54" i="17" a="1"/>
  <c r="G54" i="17" s="1"/>
  <c r="E54" i="17" a="1"/>
  <c r="E54" i="17" s="1"/>
  <c r="AT54" i="17" s="1"/>
  <c r="K54" i="17" a="1"/>
  <c r="K54" i="17" s="1"/>
  <c r="J54" i="17" a="1"/>
  <c r="J54" i="17" s="1"/>
  <c r="M54" i="17" a="1"/>
  <c r="M54" i="17" s="1"/>
  <c r="N54" i="17" a="1"/>
  <c r="N54" i="17" s="1"/>
  <c r="AU54" i="17" s="1"/>
  <c r="H54" i="17" a="1"/>
  <c r="H54" i="17" s="1"/>
  <c r="F54" i="17" a="1"/>
  <c r="F54" i="17" s="1"/>
  <c r="J92" i="17" a="1"/>
  <c r="J92" i="17" s="1"/>
  <c r="F92" i="17" a="1"/>
  <c r="F92" i="17" s="1"/>
  <c r="G92" i="17" a="1"/>
  <c r="G92" i="17" s="1"/>
  <c r="I92" i="17" a="1"/>
  <c r="I92" i="17" s="1"/>
  <c r="M92" i="17" a="1"/>
  <c r="M92" i="17" s="1"/>
  <c r="L92" i="17" a="1"/>
  <c r="L92" i="17" s="1"/>
  <c r="E92" i="17" a="1"/>
  <c r="E92" i="17" s="1"/>
  <c r="AT92" i="17" s="1"/>
  <c r="H92" i="17" a="1"/>
  <c r="H92" i="17" s="1"/>
  <c r="N92" i="17" a="1"/>
  <c r="N92" i="17" s="1"/>
  <c r="AU92" i="17" s="1"/>
  <c r="K92" i="17" a="1"/>
  <c r="K92" i="17" s="1"/>
  <c r="M60" i="17" a="1"/>
  <c r="M60" i="17" s="1"/>
  <c r="I60" i="17" a="1"/>
  <c r="I60" i="17" s="1"/>
  <c r="G60" i="17" a="1"/>
  <c r="G60" i="17" s="1"/>
  <c r="E60" i="17" a="1"/>
  <c r="E60" i="17" s="1"/>
  <c r="AT60" i="17" s="1"/>
  <c r="K60" i="17" a="1"/>
  <c r="K60" i="17" s="1"/>
  <c r="N60" i="17" a="1"/>
  <c r="N60" i="17" s="1"/>
  <c r="AU60" i="17" s="1"/>
  <c r="J60" i="17" a="1"/>
  <c r="J60" i="17" s="1"/>
  <c r="H60" i="17" a="1"/>
  <c r="H60" i="17" s="1"/>
  <c r="L60" i="17" a="1"/>
  <c r="L60" i="17" s="1"/>
  <c r="F60" i="17" a="1"/>
  <c r="F60" i="17" s="1"/>
  <c r="AW83" i="13"/>
  <c r="N98" i="17" a="1"/>
  <c r="N98" i="17" s="1"/>
  <c r="AU98" i="17" s="1"/>
  <c r="H98" i="17" a="1"/>
  <c r="H98" i="17" s="1"/>
  <c r="L98" i="17" a="1"/>
  <c r="L98" i="17" s="1"/>
  <c r="G98" i="17" a="1"/>
  <c r="G98" i="17" s="1"/>
  <c r="F98" i="17" a="1"/>
  <c r="F98" i="17" s="1"/>
  <c r="K98" i="17" a="1"/>
  <c r="K98" i="17" s="1"/>
  <c r="I98" i="17" a="1"/>
  <c r="I98" i="17" s="1"/>
  <c r="M98" i="17" a="1"/>
  <c r="M98" i="17" s="1"/>
  <c r="J98" i="17" a="1"/>
  <c r="J98" i="17" s="1"/>
  <c r="E98" i="17" a="1"/>
  <c r="E98" i="17" s="1"/>
  <c r="AT98" i="17" s="1"/>
  <c r="I66" i="17" a="1"/>
  <c r="I66" i="17" s="1"/>
  <c r="N66" i="17" a="1"/>
  <c r="N66" i="17" s="1"/>
  <c r="AU66" i="17" s="1"/>
  <c r="E66" i="17" a="1"/>
  <c r="E66" i="17" s="1"/>
  <c r="AT66" i="17" s="1"/>
  <c r="H66" i="17" a="1"/>
  <c r="H66" i="17" s="1"/>
  <c r="J66" i="17" a="1"/>
  <c r="J66" i="17" s="1"/>
  <c r="G66" i="17" a="1"/>
  <c r="G66" i="17" s="1"/>
  <c r="F66" i="17" a="1"/>
  <c r="F66" i="17" s="1"/>
  <c r="M66" i="17" a="1"/>
  <c r="M66" i="17" s="1"/>
  <c r="K66" i="17" a="1"/>
  <c r="K66" i="17" s="1"/>
  <c r="L66" i="17" a="1"/>
  <c r="L66" i="17" s="1"/>
  <c r="N34" i="17" a="1"/>
  <c r="N34" i="17" s="1"/>
  <c r="AU34" i="17" s="1"/>
  <c r="H34" i="17" a="1"/>
  <c r="H34" i="17" s="1"/>
  <c r="I34" i="17" a="1"/>
  <c r="I34" i="17" s="1"/>
  <c r="F34" i="17" a="1"/>
  <c r="F34" i="17" s="1"/>
  <c r="M34" i="17" a="1"/>
  <c r="M34" i="17" s="1"/>
  <c r="L34" i="17" a="1"/>
  <c r="L34" i="17" s="1"/>
  <c r="G34" i="17" a="1"/>
  <c r="G34" i="17" s="1"/>
  <c r="J34" i="17" a="1"/>
  <c r="J34" i="17" s="1"/>
  <c r="K34" i="17" a="1"/>
  <c r="K34" i="17" s="1"/>
  <c r="E34" i="17" a="1"/>
  <c r="E34" i="17" s="1"/>
  <c r="AT34" i="17" s="1"/>
  <c r="AV34" i="17" s="1"/>
  <c r="M83" i="17" a="1"/>
  <c r="M83" i="17" s="1"/>
  <c r="L83" i="17" a="1"/>
  <c r="L83" i="17" s="1"/>
  <c r="E83" i="17" a="1"/>
  <c r="E83" i="17" s="1"/>
  <c r="AT83" i="17" s="1"/>
  <c r="H83" i="17" a="1"/>
  <c r="H83" i="17" s="1"/>
  <c r="N83" i="17" a="1"/>
  <c r="N83" i="17" s="1"/>
  <c r="AU83" i="17" s="1"/>
  <c r="K83" i="17" a="1"/>
  <c r="K83" i="17" s="1"/>
  <c r="G83" i="17" a="1"/>
  <c r="G83" i="17" s="1"/>
  <c r="J83" i="17" a="1"/>
  <c r="J83" i="17" s="1"/>
  <c r="F83" i="17" a="1"/>
  <c r="F83" i="17" s="1"/>
  <c r="I83" i="17" a="1"/>
  <c r="I83" i="17" s="1"/>
  <c r="E51" i="17" a="1"/>
  <c r="E51" i="17" s="1"/>
  <c r="AT51" i="17" s="1"/>
  <c r="K51" i="17" a="1"/>
  <c r="K51" i="17" s="1"/>
  <c r="N51" i="17" a="1"/>
  <c r="N51" i="17" s="1"/>
  <c r="AU51" i="17" s="1"/>
  <c r="J51" i="17" a="1"/>
  <c r="J51" i="17" s="1"/>
  <c r="H51" i="17" a="1"/>
  <c r="H51" i="17" s="1"/>
  <c r="F51" i="17" a="1"/>
  <c r="F51" i="17" s="1"/>
  <c r="I51" i="17" a="1"/>
  <c r="I51" i="17" s="1"/>
  <c r="M51" i="17" a="1"/>
  <c r="M51" i="17" s="1"/>
  <c r="G51" i="17" a="1"/>
  <c r="G51" i="17" s="1"/>
  <c r="L51" i="17" a="1"/>
  <c r="L51" i="17" s="1"/>
  <c r="I94" i="17" a="1"/>
  <c r="I94" i="17" s="1"/>
  <c r="H94" i="17" a="1"/>
  <c r="H94" i="17" s="1"/>
  <c r="N94" i="17" a="1"/>
  <c r="N94" i="17" s="1"/>
  <c r="AU94" i="17" s="1"/>
  <c r="K94" i="17" a="1"/>
  <c r="K94" i="17" s="1"/>
  <c r="J94" i="17" a="1"/>
  <c r="J94" i="17" s="1"/>
  <c r="G94" i="17" a="1"/>
  <c r="G94" i="17" s="1"/>
  <c r="E94" i="17" a="1"/>
  <c r="E94" i="17" s="1"/>
  <c r="AT94" i="17" s="1"/>
  <c r="F94" i="17" a="1"/>
  <c r="F94" i="17" s="1"/>
  <c r="M94" i="17" a="1"/>
  <c r="M94" i="17" s="1"/>
  <c r="L94" i="17" a="1"/>
  <c r="L94" i="17" s="1"/>
  <c r="G62" i="17" a="1"/>
  <c r="G62" i="17" s="1"/>
  <c r="F62" i="17" a="1"/>
  <c r="F62" i="17" s="1"/>
  <c r="I62" i="17" a="1"/>
  <c r="I62" i="17" s="1"/>
  <c r="E62" i="17" a="1"/>
  <c r="E62" i="17" s="1"/>
  <c r="AT62" i="17" s="1"/>
  <c r="AV62" i="17" s="1"/>
  <c r="L62" i="17" a="1"/>
  <c r="L62" i="17" s="1"/>
  <c r="J62" i="17" a="1"/>
  <c r="J62" i="17" s="1"/>
  <c r="K62" i="17" a="1"/>
  <c r="K62" i="17" s="1"/>
  <c r="M62" i="17" a="1"/>
  <c r="M62" i="17" s="1"/>
  <c r="H62" i="17" a="1"/>
  <c r="H62" i="17" s="1"/>
  <c r="N62" i="17" a="1"/>
  <c r="N62" i="17" s="1"/>
  <c r="AU62" i="17" s="1"/>
  <c r="I95" i="17" a="1"/>
  <c r="I95" i="17" s="1"/>
  <c r="M95" i="17" a="1"/>
  <c r="M95" i="17" s="1"/>
  <c r="L95" i="17" a="1"/>
  <c r="L95" i="17" s="1"/>
  <c r="H95" i="17" a="1"/>
  <c r="H95" i="17" s="1"/>
  <c r="E95" i="17" a="1"/>
  <c r="E95" i="17" s="1"/>
  <c r="AT95" i="17" s="1"/>
  <c r="N95" i="17" a="1"/>
  <c r="N95" i="17" s="1"/>
  <c r="AU95" i="17" s="1"/>
  <c r="K95" i="17" a="1"/>
  <c r="K95" i="17" s="1"/>
  <c r="J95" i="17" a="1"/>
  <c r="J95" i="17" s="1"/>
  <c r="G95" i="17" a="1"/>
  <c r="G95" i="17" s="1"/>
  <c r="F95" i="17" a="1"/>
  <c r="F95" i="17" s="1"/>
  <c r="AW36" i="13"/>
  <c r="M63" i="17" a="1"/>
  <c r="M63" i="17" s="1"/>
  <c r="L63" i="17" a="1"/>
  <c r="L63" i="17" s="1"/>
  <c r="I63" i="17" a="1"/>
  <c r="I63" i="17" s="1"/>
  <c r="G63" i="17" a="1"/>
  <c r="G63" i="17" s="1"/>
  <c r="F63" i="17" a="1"/>
  <c r="F63" i="17" s="1"/>
  <c r="K63" i="17" a="1"/>
  <c r="K63" i="17" s="1"/>
  <c r="E63" i="17" a="1"/>
  <c r="E63" i="17" s="1"/>
  <c r="AT63" i="17" s="1"/>
  <c r="AV63" i="17" s="1"/>
  <c r="J63" i="17" a="1"/>
  <c r="J63" i="17" s="1"/>
  <c r="H63" i="17" a="1"/>
  <c r="H63" i="17" s="1"/>
  <c r="N63" i="17" a="1"/>
  <c r="N63" i="17" s="1"/>
  <c r="AU63" i="17" s="1"/>
  <c r="AW60" i="13"/>
  <c r="J75" i="17" a="1"/>
  <c r="J75" i="17" s="1"/>
  <c r="I75" i="17" a="1"/>
  <c r="I75" i="17" s="1"/>
  <c r="N75" i="17" a="1"/>
  <c r="N75" i="17" s="1"/>
  <c r="AU75" i="17" s="1"/>
  <c r="E75" i="17" a="1"/>
  <c r="E75" i="17" s="1"/>
  <c r="AT75" i="17" s="1"/>
  <c r="AV75" i="17" s="1"/>
  <c r="L75" i="17" a="1"/>
  <c r="L75" i="17" s="1"/>
  <c r="H75" i="17" a="1"/>
  <c r="H75" i="17" s="1"/>
  <c r="G75" i="17" a="1"/>
  <c r="G75" i="17" s="1"/>
  <c r="F75" i="17" a="1"/>
  <c r="F75" i="17" s="1"/>
  <c r="M75" i="17" a="1"/>
  <c r="M75" i="17" s="1"/>
  <c r="K75" i="17" a="1"/>
  <c r="K75" i="17" s="1"/>
  <c r="AW28" i="13"/>
  <c r="F43" i="17" a="1"/>
  <c r="F43" i="17" s="1"/>
  <c r="M43" i="17" a="1"/>
  <c r="M43" i="17" s="1"/>
  <c r="L43" i="17" a="1"/>
  <c r="L43" i="17" s="1"/>
  <c r="K43" i="17" a="1"/>
  <c r="K43" i="17" s="1"/>
  <c r="E43" i="17" a="1"/>
  <c r="E43" i="17" s="1"/>
  <c r="AT43" i="17" s="1"/>
  <c r="AV43" i="17" s="1"/>
  <c r="J43" i="17" a="1"/>
  <c r="J43" i="17" s="1"/>
  <c r="H43" i="17" a="1"/>
  <c r="H43" i="17" s="1"/>
  <c r="G43" i="17" a="1"/>
  <c r="G43" i="17" s="1"/>
  <c r="I43" i="17" a="1"/>
  <c r="I43" i="17" s="1"/>
  <c r="N43" i="17" a="1"/>
  <c r="N43" i="17" s="1"/>
  <c r="AU43" i="17" s="1"/>
  <c r="J87" i="17" a="1"/>
  <c r="J87" i="17" s="1"/>
  <c r="E87" i="17" a="1"/>
  <c r="E87" i="17" s="1"/>
  <c r="AT87" i="17" s="1"/>
  <c r="I87" i="17" a="1"/>
  <c r="I87" i="17" s="1"/>
  <c r="H87" i="17" a="1"/>
  <c r="H87" i="17" s="1"/>
  <c r="N87" i="17" a="1"/>
  <c r="N87" i="17" s="1"/>
  <c r="AU87" i="17" s="1"/>
  <c r="G87" i="17" a="1"/>
  <c r="G87" i="17" s="1"/>
  <c r="K87" i="17" a="1"/>
  <c r="K87" i="17" s="1"/>
  <c r="M87" i="17" a="1"/>
  <c r="M87" i="17" s="1"/>
  <c r="F87" i="17" a="1"/>
  <c r="F87" i="17" s="1"/>
  <c r="L87" i="17" a="1"/>
  <c r="L87" i="17" s="1"/>
  <c r="E55" i="17" a="1"/>
  <c r="E55" i="17" s="1"/>
  <c r="AT55" i="17" s="1"/>
  <c r="AV55" i="17" s="1"/>
  <c r="N55" i="17" a="1"/>
  <c r="N55" i="17" s="1"/>
  <c r="AU55" i="17" s="1"/>
  <c r="J55" i="17" a="1"/>
  <c r="J55" i="17" s="1"/>
  <c r="K55" i="17" a="1"/>
  <c r="K55" i="17" s="1"/>
  <c r="H55" i="17" a="1"/>
  <c r="H55" i="17" s="1"/>
  <c r="F55" i="17" a="1"/>
  <c r="F55" i="17" s="1"/>
  <c r="I55" i="17" a="1"/>
  <c r="I55" i="17" s="1"/>
  <c r="G55" i="17" a="1"/>
  <c r="G55" i="17" s="1"/>
  <c r="M55" i="17" a="1"/>
  <c r="M55" i="17" s="1"/>
  <c r="L55" i="17" a="1"/>
  <c r="L55" i="17" s="1"/>
  <c r="F72" i="17" a="1"/>
  <c r="F72" i="17" s="1"/>
  <c r="J72" i="17" a="1"/>
  <c r="J72" i="17" s="1"/>
  <c r="I72" i="17" a="1"/>
  <c r="I72" i="17" s="1"/>
  <c r="M72" i="17" a="1"/>
  <c r="M72" i="17" s="1"/>
  <c r="L72" i="17" a="1"/>
  <c r="L72" i="17" s="1"/>
  <c r="H72" i="17" a="1"/>
  <c r="H72" i="17" s="1"/>
  <c r="G72" i="17" a="1"/>
  <c r="G72" i="17" s="1"/>
  <c r="E72" i="17" a="1"/>
  <c r="E72" i="17" s="1"/>
  <c r="AT72" i="17" s="1"/>
  <c r="N72" i="17" a="1"/>
  <c r="N72" i="17" s="1"/>
  <c r="AU72" i="17" s="1"/>
  <c r="K72" i="17" a="1"/>
  <c r="K72" i="17" s="1"/>
  <c r="J40" i="17" a="1"/>
  <c r="J40" i="17" s="1"/>
  <c r="H40" i="17" a="1"/>
  <c r="H40" i="17" s="1"/>
  <c r="I40" i="17" a="1"/>
  <c r="I40" i="17" s="1"/>
  <c r="N40" i="17" a="1"/>
  <c r="N40" i="17" s="1"/>
  <c r="AU40" i="17" s="1"/>
  <c r="F40" i="17" a="1"/>
  <c r="F40" i="17" s="1"/>
  <c r="M40" i="17" a="1"/>
  <c r="M40" i="17" s="1"/>
  <c r="E40" i="17" a="1"/>
  <c r="E40" i="17" s="1"/>
  <c r="AT40" i="17" s="1"/>
  <c r="G40" i="17" a="1"/>
  <c r="G40" i="17" s="1"/>
  <c r="L40" i="17" a="1"/>
  <c r="L40" i="17" s="1"/>
  <c r="K40" i="17" a="1"/>
  <c r="K40" i="17" s="1"/>
  <c r="BB53" i="13"/>
  <c r="BD43" i="13"/>
  <c r="BB21" i="13"/>
  <c r="AE74" i="13"/>
  <c r="AG64" i="13"/>
  <c r="AF53" i="13"/>
  <c r="AE42" i="13"/>
  <c r="AE10" i="13"/>
  <c r="D70" i="16"/>
  <c r="D71" i="16"/>
  <c r="D68" i="16"/>
  <c r="D80" i="16"/>
  <c r="D41" i="16"/>
  <c r="D76" i="16"/>
  <c r="D49" i="16"/>
  <c r="D78" i="16"/>
  <c r="D84" i="16"/>
  <c r="AS84" i="16" s="1"/>
  <c r="D99" i="16"/>
  <c r="AS99" i="16" s="1"/>
  <c r="D57" i="16"/>
  <c r="D55" i="16"/>
  <c r="D86" i="16"/>
  <c r="AS86" i="16" s="1"/>
  <c r="D92" i="16"/>
  <c r="AS92" i="16" s="1"/>
  <c r="D65" i="16"/>
  <c r="D32" i="16"/>
  <c r="D94" i="16"/>
  <c r="AS94" i="16" s="1"/>
  <c r="D34" i="16"/>
  <c r="D73" i="16"/>
  <c r="D88" i="16"/>
  <c r="AS88" i="16" s="1"/>
  <c r="D102" i="16"/>
  <c r="AS102" i="16" s="1"/>
  <c r="D95" i="16"/>
  <c r="AS95" i="16" s="1"/>
  <c r="D37" i="16"/>
  <c r="D100" i="16"/>
  <c r="AS100" i="16" s="1"/>
  <c r="D42" i="16"/>
  <c r="D81" i="16"/>
  <c r="D45" i="16"/>
  <c r="D50" i="16"/>
  <c r="D89" i="16"/>
  <c r="AS89" i="16" s="1"/>
  <c r="AO114" i="16"/>
  <c r="D53" i="16"/>
  <c r="D87" i="16"/>
  <c r="AS87" i="16" s="1"/>
  <c r="D58" i="16"/>
  <c r="D97" i="16"/>
  <c r="AS97" i="16" s="1"/>
  <c r="AO109" i="16"/>
  <c r="D61" i="16"/>
  <c r="D39" i="16"/>
  <c r="D35" i="16"/>
  <c r="D103" i="16"/>
  <c r="AS103" i="16" s="1"/>
  <c r="D66" i="16"/>
  <c r="D40" i="16"/>
  <c r="D69" i="16"/>
  <c r="D47" i="16"/>
  <c r="D43" i="16"/>
  <c r="D74" i="16"/>
  <c r="D56" i="16"/>
  <c r="AO108" i="16"/>
  <c r="AO106" i="16"/>
  <c r="D77" i="16"/>
  <c r="D51" i="16"/>
  <c r="D82" i="16"/>
  <c r="AS82" i="16" s="1"/>
  <c r="D96" i="16"/>
  <c r="AS96" i="16" s="1"/>
  <c r="D101" i="16"/>
  <c r="AS101" i="16" s="1"/>
  <c r="D59" i="16"/>
  <c r="D90" i="16"/>
  <c r="AS90" i="16" s="1"/>
  <c r="D38" i="16"/>
  <c r="D36" i="16"/>
  <c r="D67" i="16"/>
  <c r="D98" i="16"/>
  <c r="AS98" i="16" s="1"/>
  <c r="D104" i="16"/>
  <c r="AS104" i="16" s="1"/>
  <c r="D46" i="16"/>
  <c r="D93" i="16"/>
  <c r="AS93" i="16" s="1"/>
  <c r="D44" i="16"/>
  <c r="D75" i="16"/>
  <c r="D48" i="16"/>
  <c r="D63" i="16"/>
  <c r="D54" i="16"/>
  <c r="D85" i="16"/>
  <c r="AS85" i="16" s="1"/>
  <c r="D52" i="16"/>
  <c r="D83" i="16"/>
  <c r="AS83" i="16" s="1"/>
  <c r="D64" i="16"/>
  <c r="D79" i="16"/>
  <c r="D62" i="16"/>
  <c r="D60" i="16"/>
  <c r="D91" i="16"/>
  <c r="AS91" i="16" s="1"/>
  <c r="D72" i="16"/>
  <c r="D33" i="16"/>
  <c r="Z76" i="13"/>
  <c r="F46" i="16" a="1"/>
  <c r="F46" i="16" s="1"/>
  <c r="I46" i="16" a="1"/>
  <c r="I46" i="16" s="1"/>
  <c r="M46" i="16" a="1"/>
  <c r="M46" i="16" s="1"/>
  <c r="L46" i="16" a="1"/>
  <c r="L46" i="16" s="1"/>
  <c r="K46" i="16" a="1"/>
  <c r="K46" i="16" s="1"/>
  <c r="J46" i="16" a="1"/>
  <c r="J46" i="16" s="1"/>
  <c r="E46" i="16" a="1"/>
  <c r="E46" i="16" s="1"/>
  <c r="AT46" i="16" s="1"/>
  <c r="N46" i="16" a="1"/>
  <c r="N46" i="16" s="1"/>
  <c r="AU46" i="16" s="1"/>
  <c r="H46" i="16" a="1"/>
  <c r="H46" i="16" s="1"/>
  <c r="G46" i="16" a="1"/>
  <c r="G46" i="16" s="1"/>
  <c r="K78" i="16" a="1"/>
  <c r="K78" i="16" s="1"/>
  <c r="H78" i="16" a="1"/>
  <c r="H78" i="16" s="1"/>
  <c r="N78" i="16" a="1"/>
  <c r="N78" i="16" s="1"/>
  <c r="AU78" i="16" s="1"/>
  <c r="G78" i="16" a="1"/>
  <c r="G78" i="16" s="1"/>
  <c r="J78" i="16" a="1"/>
  <c r="J78" i="16" s="1"/>
  <c r="F78" i="16" a="1"/>
  <c r="F78" i="16" s="1"/>
  <c r="E78" i="16" a="1"/>
  <c r="E78" i="16" s="1"/>
  <c r="AT78" i="16" s="1"/>
  <c r="L78" i="16" a="1"/>
  <c r="L78" i="16" s="1"/>
  <c r="M78" i="16" a="1"/>
  <c r="M78" i="16" s="1"/>
  <c r="I78" i="16" a="1"/>
  <c r="I78" i="16" s="1"/>
  <c r="G61" i="16" a="1"/>
  <c r="G61" i="16" s="1"/>
  <c r="H61" i="16" a="1"/>
  <c r="H61" i="16" s="1"/>
  <c r="F61" i="16" a="1"/>
  <c r="F61" i="16" s="1"/>
  <c r="M61" i="16" a="1"/>
  <c r="M61" i="16" s="1"/>
  <c r="E61" i="16" a="1"/>
  <c r="E61" i="16" s="1"/>
  <c r="AT61" i="16" s="1"/>
  <c r="I61" i="16" a="1"/>
  <c r="I61" i="16" s="1"/>
  <c r="L61" i="16" a="1"/>
  <c r="L61" i="16" s="1"/>
  <c r="N61" i="16" a="1"/>
  <c r="N61" i="16" s="1"/>
  <c r="AU61" i="16" s="1"/>
  <c r="K61" i="16" a="1"/>
  <c r="K61" i="16" s="1"/>
  <c r="J61" i="16" a="1"/>
  <c r="J61" i="16" s="1"/>
  <c r="AW78" i="12"/>
  <c r="K93" i="16" a="1"/>
  <c r="K93" i="16" s="1"/>
  <c r="E93" i="16" a="1"/>
  <c r="E93" i="16" s="1"/>
  <c r="AT93" i="16" s="1"/>
  <c r="J93" i="16" a="1"/>
  <c r="J93" i="16" s="1"/>
  <c r="I93" i="16" a="1"/>
  <c r="I93" i="16" s="1"/>
  <c r="H93" i="16" a="1"/>
  <c r="H93" i="16" s="1"/>
  <c r="N93" i="16" a="1"/>
  <c r="N93" i="16" s="1"/>
  <c r="AU93" i="16" s="1"/>
  <c r="L93" i="16" a="1"/>
  <c r="L93" i="16" s="1"/>
  <c r="G93" i="16" a="1"/>
  <c r="G93" i="16" s="1"/>
  <c r="F93" i="16" a="1"/>
  <c r="F93" i="16" s="1"/>
  <c r="M93" i="16" a="1"/>
  <c r="M93" i="16" s="1"/>
  <c r="N50" i="16" a="1"/>
  <c r="N50" i="16" s="1"/>
  <c r="AU50" i="16" s="1"/>
  <c r="E50" i="16" a="1"/>
  <c r="E50" i="16" s="1"/>
  <c r="AT50" i="16" s="1"/>
  <c r="AV50" i="16" s="1"/>
  <c r="K50" i="16" a="1"/>
  <c r="K50" i="16" s="1"/>
  <c r="G50" i="16" a="1"/>
  <c r="G50" i="16" s="1"/>
  <c r="J50" i="16" a="1"/>
  <c r="J50" i="16" s="1"/>
  <c r="I50" i="16" a="1"/>
  <c r="I50" i="16" s="1"/>
  <c r="H50" i="16" a="1"/>
  <c r="H50" i="16" s="1"/>
  <c r="L50" i="16" a="1"/>
  <c r="L50" i="16" s="1"/>
  <c r="F50" i="16" a="1"/>
  <c r="F50" i="16" s="1"/>
  <c r="M50" i="16" a="1"/>
  <c r="M50" i="16" s="1"/>
  <c r="L82" i="16" a="1"/>
  <c r="L82" i="16" s="1"/>
  <c r="G82" i="16" a="1"/>
  <c r="G82" i="16" s="1"/>
  <c r="F82" i="16" a="1"/>
  <c r="F82" i="16" s="1"/>
  <c r="N82" i="16" a="1"/>
  <c r="N82" i="16" s="1"/>
  <c r="AU82" i="16" s="1"/>
  <c r="K82" i="16" a="1"/>
  <c r="K82" i="16" s="1"/>
  <c r="M82" i="16" a="1"/>
  <c r="M82" i="16" s="1"/>
  <c r="J82" i="16" a="1"/>
  <c r="J82" i="16" s="1"/>
  <c r="I82" i="16" a="1"/>
  <c r="I82" i="16" s="1"/>
  <c r="E82" i="16" a="1"/>
  <c r="E82" i="16" s="1"/>
  <c r="H82" i="16" a="1"/>
  <c r="H82" i="16" s="1"/>
  <c r="J55" i="16" a="1"/>
  <c r="J55" i="16" s="1"/>
  <c r="G55" i="16" a="1"/>
  <c r="G55" i="16" s="1"/>
  <c r="I55" i="16" a="1"/>
  <c r="I55" i="16" s="1"/>
  <c r="H55" i="16" a="1"/>
  <c r="H55" i="16" s="1"/>
  <c r="N55" i="16" a="1"/>
  <c r="N55" i="16" s="1"/>
  <c r="AU55" i="16" s="1"/>
  <c r="F55" i="16" a="1"/>
  <c r="F55" i="16" s="1"/>
  <c r="M55" i="16" a="1"/>
  <c r="M55" i="16" s="1"/>
  <c r="K55" i="16" a="1"/>
  <c r="K55" i="16" s="1"/>
  <c r="L55" i="16" a="1"/>
  <c r="L55" i="16" s="1"/>
  <c r="E55" i="16" a="1"/>
  <c r="E55" i="16" s="1"/>
  <c r="AT55" i="16" s="1"/>
  <c r="AY72" i="13"/>
  <c r="AZ51" i="13"/>
  <c r="F49" i="16" a="1"/>
  <c r="F49" i="16" s="1"/>
  <c r="L49" i="16" a="1"/>
  <c r="L49" i="16" s="1"/>
  <c r="M49" i="16" a="1"/>
  <c r="M49" i="16" s="1"/>
  <c r="K49" i="16" a="1"/>
  <c r="K49" i="16" s="1"/>
  <c r="I49" i="16" a="1"/>
  <c r="I49" i="16" s="1"/>
  <c r="H49" i="16" a="1"/>
  <c r="H49" i="16" s="1"/>
  <c r="G49" i="16" a="1"/>
  <c r="G49" i="16" s="1"/>
  <c r="J49" i="16" a="1"/>
  <c r="J49" i="16" s="1"/>
  <c r="N49" i="16" a="1"/>
  <c r="N49" i="16" s="1"/>
  <c r="AU49" i="16" s="1"/>
  <c r="E49" i="16" a="1"/>
  <c r="E49" i="16" s="1"/>
  <c r="AT49" i="16" s="1"/>
  <c r="E81" i="16" a="1"/>
  <c r="E81" i="16" s="1"/>
  <c r="AT81" i="16" s="1"/>
  <c r="K81" i="16" a="1"/>
  <c r="K81" i="16" s="1"/>
  <c r="G81" i="16" a="1"/>
  <c r="G81" i="16" s="1"/>
  <c r="J81" i="16" a="1"/>
  <c r="J81" i="16" s="1"/>
  <c r="F81" i="16" a="1"/>
  <c r="F81" i="16" s="1"/>
  <c r="I81" i="16" a="1"/>
  <c r="I81" i="16" s="1"/>
  <c r="H81" i="16" a="1"/>
  <c r="H81" i="16" s="1"/>
  <c r="N81" i="16" a="1"/>
  <c r="N81" i="16" s="1"/>
  <c r="AU81" i="16" s="1"/>
  <c r="M81" i="16" a="1"/>
  <c r="M81" i="16" s="1"/>
  <c r="L81" i="16" a="1"/>
  <c r="L81" i="16" s="1"/>
  <c r="H104" i="16" a="1"/>
  <c r="H104" i="16" s="1"/>
  <c r="M104" i="16" a="1"/>
  <c r="M104" i="16" s="1"/>
  <c r="L104" i="16" a="1"/>
  <c r="L104" i="16" s="1"/>
  <c r="N104" i="16" a="1"/>
  <c r="N104" i="16" s="1"/>
  <c r="AU104" i="16" s="1"/>
  <c r="K104" i="16" a="1"/>
  <c r="K104" i="16" s="1"/>
  <c r="I104" i="16" a="1"/>
  <c r="I104" i="16" s="1"/>
  <c r="G104" i="16" a="1"/>
  <c r="G104" i="16" s="1"/>
  <c r="E104" i="16" a="1"/>
  <c r="E104" i="16" s="1"/>
  <c r="AT104" i="16" s="1"/>
  <c r="J104" i="16" a="1"/>
  <c r="J104" i="16" s="1"/>
  <c r="F104" i="16" a="1"/>
  <c r="F104" i="16" s="1"/>
  <c r="M36" i="16" a="1"/>
  <c r="M36" i="16" s="1"/>
  <c r="L36" i="16" a="1"/>
  <c r="L36" i="16" s="1"/>
  <c r="K36" i="16" a="1"/>
  <c r="K36" i="16" s="1"/>
  <c r="J36" i="16" a="1"/>
  <c r="J36" i="16" s="1"/>
  <c r="I36" i="16" a="1"/>
  <c r="I36" i="16" s="1"/>
  <c r="E36" i="16" a="1"/>
  <c r="E36" i="16" s="1"/>
  <c r="AT36" i="16" s="1"/>
  <c r="N36" i="16" a="1"/>
  <c r="N36" i="16" s="1"/>
  <c r="AU36" i="16" s="1"/>
  <c r="H36" i="16" a="1"/>
  <c r="H36" i="16" s="1"/>
  <c r="G36" i="16" a="1"/>
  <c r="G36" i="16" s="1"/>
  <c r="F36" i="16" a="1"/>
  <c r="F36" i="16" s="1"/>
  <c r="H68" i="16" a="1"/>
  <c r="H68" i="16" s="1"/>
  <c r="J68" i="16" a="1"/>
  <c r="J68" i="16" s="1"/>
  <c r="I68" i="16" a="1"/>
  <c r="I68" i="16" s="1"/>
  <c r="E68" i="16" a="1"/>
  <c r="E68" i="16" s="1"/>
  <c r="AT68" i="16" s="1"/>
  <c r="K68" i="16" a="1"/>
  <c r="K68" i="16" s="1"/>
  <c r="G68" i="16" a="1"/>
  <c r="G68" i="16" s="1"/>
  <c r="F68" i="16" a="1"/>
  <c r="F68" i="16" s="1"/>
  <c r="L68" i="16" a="1"/>
  <c r="L68" i="16" s="1"/>
  <c r="N68" i="16" a="1"/>
  <c r="N68" i="16" s="1"/>
  <c r="AU68" i="16" s="1"/>
  <c r="M68" i="16" a="1"/>
  <c r="M68" i="16" s="1"/>
  <c r="J100" i="16" a="1"/>
  <c r="J100" i="16" s="1"/>
  <c r="E100" i="16" a="1"/>
  <c r="E100" i="16" s="1"/>
  <c r="AT100" i="16" s="1"/>
  <c r="I100" i="16" a="1"/>
  <c r="I100" i="16" s="1"/>
  <c r="H100" i="16" a="1"/>
  <c r="H100" i="16" s="1"/>
  <c r="N100" i="16" a="1"/>
  <c r="N100" i="16" s="1"/>
  <c r="AU100" i="16" s="1"/>
  <c r="M100" i="16" a="1"/>
  <c r="M100" i="16" s="1"/>
  <c r="G100" i="16" a="1"/>
  <c r="G100" i="16" s="1"/>
  <c r="F100" i="16" a="1"/>
  <c r="F100" i="16" s="1"/>
  <c r="L100" i="16" a="1"/>
  <c r="L100" i="16" s="1"/>
  <c r="K100" i="16" a="1"/>
  <c r="K100" i="16" s="1"/>
  <c r="N48" i="16" a="1"/>
  <c r="N48" i="16" s="1"/>
  <c r="AU48" i="16" s="1"/>
  <c r="J48" i="16" a="1"/>
  <c r="J48" i="16" s="1"/>
  <c r="G48" i="16" a="1"/>
  <c r="G48" i="16" s="1"/>
  <c r="I48" i="16" a="1"/>
  <c r="I48" i="16" s="1"/>
  <c r="H48" i="16" a="1"/>
  <c r="H48" i="16" s="1"/>
  <c r="F48" i="16" a="1"/>
  <c r="F48" i="16" s="1"/>
  <c r="E48" i="16" a="1"/>
  <c r="E48" i="16" s="1"/>
  <c r="AT48" i="16" s="1"/>
  <c r="M48" i="16" a="1"/>
  <c r="M48" i="16" s="1"/>
  <c r="K48" i="16" a="1"/>
  <c r="K48" i="16" s="1"/>
  <c r="L48" i="16" a="1"/>
  <c r="L48" i="16" s="1"/>
  <c r="M80" i="16" a="1"/>
  <c r="M80" i="16" s="1"/>
  <c r="K80" i="16" a="1"/>
  <c r="K80" i="16" s="1"/>
  <c r="L80" i="16" a="1"/>
  <c r="L80" i="16" s="1"/>
  <c r="J80" i="16" a="1"/>
  <c r="J80" i="16" s="1"/>
  <c r="I80" i="16" a="1"/>
  <c r="I80" i="16" s="1"/>
  <c r="E80" i="16" a="1"/>
  <c r="E80" i="16" s="1"/>
  <c r="AT80" i="16" s="1"/>
  <c r="H80" i="16" a="1"/>
  <c r="H80" i="16" s="1"/>
  <c r="N80" i="16" a="1"/>
  <c r="N80" i="16" s="1"/>
  <c r="AU80" i="16" s="1"/>
  <c r="G80" i="16" a="1"/>
  <c r="G80" i="16" s="1"/>
  <c r="F80" i="16" a="1"/>
  <c r="F80" i="16" s="1"/>
  <c r="AW88" i="12"/>
  <c r="I103" i="16" a="1"/>
  <c r="I103" i="16" s="1"/>
  <c r="K103" i="16" a="1"/>
  <c r="K103" i="16" s="1"/>
  <c r="H103" i="16" a="1"/>
  <c r="H103" i="16" s="1"/>
  <c r="E103" i="16" a="1"/>
  <c r="E103" i="16" s="1"/>
  <c r="AT103" i="16" s="1"/>
  <c r="N103" i="16" a="1"/>
  <c r="N103" i="16" s="1"/>
  <c r="AU103" i="16" s="1"/>
  <c r="G103" i="16" a="1"/>
  <c r="G103" i="16" s="1"/>
  <c r="F103" i="16" a="1"/>
  <c r="F103" i="16" s="1"/>
  <c r="M103" i="16" a="1"/>
  <c r="M103" i="16" s="1"/>
  <c r="L103" i="16" a="1"/>
  <c r="L103" i="16" s="1"/>
  <c r="J103" i="16" a="1"/>
  <c r="J103" i="16" s="1"/>
  <c r="J44" i="16" a="1"/>
  <c r="J44" i="16" s="1"/>
  <c r="I44" i="16" a="1"/>
  <c r="I44" i="16" s="1"/>
  <c r="L44" i="16" a="1"/>
  <c r="L44" i="16" s="1"/>
  <c r="E44" i="16" a="1"/>
  <c r="E44" i="16" s="1"/>
  <c r="AT44" i="16" s="1"/>
  <c r="N44" i="16" a="1"/>
  <c r="N44" i="16" s="1"/>
  <c r="AU44" i="16" s="1"/>
  <c r="H44" i="16" a="1"/>
  <c r="H44" i="16" s="1"/>
  <c r="G44" i="16" a="1"/>
  <c r="G44" i="16" s="1"/>
  <c r="F44" i="16" a="1"/>
  <c r="F44" i="16" s="1"/>
  <c r="K44" i="16" a="1"/>
  <c r="K44" i="16" s="1"/>
  <c r="M44" i="16" a="1"/>
  <c r="M44" i="16" s="1"/>
  <c r="F88" i="16" a="1"/>
  <c r="F88" i="16" s="1"/>
  <c r="I88" i="16" a="1"/>
  <c r="I88" i="16" s="1"/>
  <c r="H88" i="16" a="1"/>
  <c r="H88" i="16" s="1"/>
  <c r="G88" i="16" a="1"/>
  <c r="G88" i="16" s="1"/>
  <c r="J88" i="16" a="1"/>
  <c r="J88" i="16" s="1"/>
  <c r="M88" i="16" a="1"/>
  <c r="M88" i="16" s="1"/>
  <c r="L88" i="16" a="1"/>
  <c r="L88" i="16" s="1"/>
  <c r="N88" i="16" a="1"/>
  <c r="N88" i="16" s="1"/>
  <c r="AU88" i="16" s="1"/>
  <c r="K88" i="16" a="1"/>
  <c r="K88" i="16" s="1"/>
  <c r="E88" i="16" a="1"/>
  <c r="E88" i="16" s="1"/>
  <c r="AT88" i="16" s="1"/>
  <c r="E38" i="16" a="1"/>
  <c r="E38" i="16" s="1"/>
  <c r="AT38" i="16" s="1"/>
  <c r="N38" i="16" a="1"/>
  <c r="N38" i="16" s="1"/>
  <c r="AU38" i="16" s="1"/>
  <c r="J38" i="16" a="1"/>
  <c r="J38" i="16" s="1"/>
  <c r="G38" i="16" a="1"/>
  <c r="G38" i="16" s="1"/>
  <c r="I38" i="16" a="1"/>
  <c r="I38" i="16" s="1"/>
  <c r="H38" i="16" a="1"/>
  <c r="H38" i="16" s="1"/>
  <c r="F38" i="16" a="1"/>
  <c r="F38" i="16" s="1"/>
  <c r="M38" i="16" a="1"/>
  <c r="M38" i="16" s="1"/>
  <c r="K38" i="16" a="1"/>
  <c r="K38" i="16" s="1"/>
  <c r="L38" i="16" a="1"/>
  <c r="L38" i="16" s="1"/>
  <c r="M70" i="16" a="1"/>
  <c r="M70" i="16" s="1"/>
  <c r="K70" i="16" a="1"/>
  <c r="K70" i="16" s="1"/>
  <c r="E70" i="16" a="1"/>
  <c r="E70" i="16" s="1"/>
  <c r="AT70" i="16" s="1"/>
  <c r="G70" i="16" a="1"/>
  <c r="G70" i="16" s="1"/>
  <c r="F70" i="16" a="1"/>
  <c r="F70" i="16" s="1"/>
  <c r="J70" i="16" a="1"/>
  <c r="J70" i="16" s="1"/>
  <c r="L70" i="16" a="1"/>
  <c r="L70" i="16" s="1"/>
  <c r="H70" i="16" a="1"/>
  <c r="H70" i="16" s="1"/>
  <c r="N70" i="16" a="1"/>
  <c r="N70" i="16" s="1"/>
  <c r="AU70" i="16" s="1"/>
  <c r="I70" i="16" a="1"/>
  <c r="I70" i="16" s="1"/>
  <c r="M102" i="16" a="1"/>
  <c r="M102" i="16" s="1"/>
  <c r="F102" i="16" a="1"/>
  <c r="F102" i="16" s="1"/>
  <c r="L102" i="16" a="1"/>
  <c r="L102" i="16" s="1"/>
  <c r="K102" i="16" a="1"/>
  <c r="K102" i="16" s="1"/>
  <c r="E102" i="16" a="1"/>
  <c r="E102" i="16" s="1"/>
  <c r="AT102" i="16" s="1"/>
  <c r="J102" i="16" a="1"/>
  <c r="J102" i="16" s="1"/>
  <c r="N102" i="16" a="1"/>
  <c r="N102" i="16" s="1"/>
  <c r="AU102" i="16" s="1"/>
  <c r="I102" i="16" a="1"/>
  <c r="I102" i="16" s="1"/>
  <c r="H102" i="16" a="1"/>
  <c r="H102" i="16" s="1"/>
  <c r="G102" i="16" a="1"/>
  <c r="G102" i="16" s="1"/>
  <c r="M53" i="16" a="1"/>
  <c r="M53" i="16" s="1"/>
  <c r="K53" i="16" a="1"/>
  <c r="K53" i="16" s="1"/>
  <c r="L53" i="16" a="1"/>
  <c r="L53" i="16" s="1"/>
  <c r="J53" i="16" a="1"/>
  <c r="J53" i="16" s="1"/>
  <c r="I53" i="16" a="1"/>
  <c r="I53" i="16" s="1"/>
  <c r="E53" i="16" a="1"/>
  <c r="E53" i="16" s="1"/>
  <c r="AT53" i="16" s="1"/>
  <c r="N53" i="16" a="1"/>
  <c r="N53" i="16" s="1"/>
  <c r="AU53" i="16" s="1"/>
  <c r="H53" i="16" a="1"/>
  <c r="H53" i="16" s="1"/>
  <c r="G53" i="16" a="1"/>
  <c r="G53" i="16" s="1"/>
  <c r="F53" i="16" a="1"/>
  <c r="F53" i="16" s="1"/>
  <c r="G85" i="16" a="1"/>
  <c r="G85" i="16" s="1"/>
  <c r="J85" i="16" a="1"/>
  <c r="J85" i="16" s="1"/>
  <c r="F85" i="16" a="1"/>
  <c r="F85" i="16" s="1"/>
  <c r="M85" i="16" a="1"/>
  <c r="M85" i="16" s="1"/>
  <c r="L85" i="16" a="1"/>
  <c r="L85" i="16" s="1"/>
  <c r="I85" i="16" a="1"/>
  <c r="I85" i="16" s="1"/>
  <c r="K85" i="16" a="1"/>
  <c r="K85" i="16" s="1"/>
  <c r="H85" i="16" a="1"/>
  <c r="H85" i="16" s="1"/>
  <c r="N85" i="16" a="1"/>
  <c r="N85" i="16" s="1"/>
  <c r="AU85" i="16" s="1"/>
  <c r="E85" i="16" a="1"/>
  <c r="E85" i="16" s="1"/>
  <c r="AT85" i="16" s="1"/>
  <c r="L67" i="16" a="1"/>
  <c r="L67" i="16" s="1"/>
  <c r="K67" i="16" a="1"/>
  <c r="K67" i="16" s="1"/>
  <c r="E67" i="16" a="1"/>
  <c r="E67" i="16" s="1"/>
  <c r="AT67" i="16" s="1"/>
  <c r="H67" i="16" a="1"/>
  <c r="H67" i="16" s="1"/>
  <c r="M67" i="16" a="1"/>
  <c r="M67" i="16" s="1"/>
  <c r="N67" i="16" a="1"/>
  <c r="N67" i="16" s="1"/>
  <c r="AU67" i="16" s="1"/>
  <c r="G67" i="16" a="1"/>
  <c r="G67" i="16" s="1"/>
  <c r="J67" i="16" a="1"/>
  <c r="J67" i="16" s="1"/>
  <c r="F67" i="16" a="1"/>
  <c r="F67" i="16" s="1"/>
  <c r="I67" i="16" a="1"/>
  <c r="I67" i="16" s="1"/>
  <c r="M83" i="16" a="1"/>
  <c r="M83" i="16" s="1"/>
  <c r="L83" i="16" a="1"/>
  <c r="L83" i="16" s="1"/>
  <c r="H83" i="16" a="1"/>
  <c r="H83" i="16" s="1"/>
  <c r="K83" i="16" a="1"/>
  <c r="K83" i="16" s="1"/>
  <c r="N83" i="16" a="1"/>
  <c r="N83" i="16" s="1"/>
  <c r="AU83" i="16" s="1"/>
  <c r="E83" i="16" a="1"/>
  <c r="E83" i="16" s="1"/>
  <c r="AT83" i="16" s="1"/>
  <c r="G83" i="16" a="1"/>
  <c r="G83" i="16" s="1"/>
  <c r="J83" i="16" a="1"/>
  <c r="J83" i="16" s="1"/>
  <c r="F83" i="16" a="1"/>
  <c r="F83" i="16" s="1"/>
  <c r="I83" i="16" a="1"/>
  <c r="I83" i="16" s="1"/>
  <c r="M99" i="16" a="1"/>
  <c r="M99" i="16" s="1"/>
  <c r="L99" i="16" a="1"/>
  <c r="L99" i="16" s="1"/>
  <c r="H99" i="16" a="1"/>
  <c r="H99" i="16" s="1"/>
  <c r="K99" i="16" a="1"/>
  <c r="K99" i="16" s="1"/>
  <c r="N99" i="16" a="1"/>
  <c r="N99" i="16" s="1"/>
  <c r="AU99" i="16" s="1"/>
  <c r="E99" i="16" a="1"/>
  <c r="E99" i="16" s="1"/>
  <c r="AT99" i="16" s="1"/>
  <c r="G99" i="16" a="1"/>
  <c r="G99" i="16" s="1"/>
  <c r="J99" i="16" a="1"/>
  <c r="J99" i="16" s="1"/>
  <c r="F99" i="16" a="1"/>
  <c r="F99" i="16" s="1"/>
  <c r="I99" i="16" a="1"/>
  <c r="I99" i="16" s="1"/>
  <c r="F42" i="16" a="1"/>
  <c r="F42" i="16" s="1"/>
  <c r="L42" i="16" a="1"/>
  <c r="L42" i="16" s="1"/>
  <c r="M42" i="16" a="1"/>
  <c r="M42" i="16" s="1"/>
  <c r="K42" i="16" a="1"/>
  <c r="K42" i="16" s="1"/>
  <c r="J42" i="16" a="1"/>
  <c r="J42" i="16" s="1"/>
  <c r="I42" i="16" a="1"/>
  <c r="I42" i="16" s="1"/>
  <c r="H42" i="16" a="1"/>
  <c r="H42" i="16" s="1"/>
  <c r="G42" i="16" a="1"/>
  <c r="G42" i="16" s="1"/>
  <c r="E42" i="16" a="1"/>
  <c r="E42" i="16" s="1"/>
  <c r="AT42" i="16" s="1"/>
  <c r="N42" i="16" a="1"/>
  <c r="N42" i="16" s="1"/>
  <c r="AU42" i="16" s="1"/>
  <c r="M74" i="16" a="1"/>
  <c r="M74" i="16" s="1"/>
  <c r="H74" i="16" a="1"/>
  <c r="H74" i="16" s="1"/>
  <c r="L74" i="16" a="1"/>
  <c r="L74" i="16" s="1"/>
  <c r="N74" i="16" a="1"/>
  <c r="N74" i="16" s="1"/>
  <c r="AU74" i="16" s="1"/>
  <c r="K74" i="16" a="1"/>
  <c r="K74" i="16" s="1"/>
  <c r="E74" i="16" a="1"/>
  <c r="E74" i="16" s="1"/>
  <c r="AT74" i="16" s="1"/>
  <c r="G74" i="16" a="1"/>
  <c r="G74" i="16" s="1"/>
  <c r="J74" i="16" a="1"/>
  <c r="J74" i="16" s="1"/>
  <c r="F74" i="16" a="1"/>
  <c r="F74" i="16" s="1"/>
  <c r="I74" i="16" a="1"/>
  <c r="I74" i="16" s="1"/>
  <c r="L47" i="16" a="1"/>
  <c r="L47" i="16" s="1"/>
  <c r="M47" i="16" a="1"/>
  <c r="M47" i="16" s="1"/>
  <c r="J47" i="16" a="1"/>
  <c r="J47" i="16" s="1"/>
  <c r="K47" i="16" a="1"/>
  <c r="K47" i="16" s="1"/>
  <c r="I47" i="16" a="1"/>
  <c r="I47" i="16" s="1"/>
  <c r="H47" i="16" a="1"/>
  <c r="H47" i="16" s="1"/>
  <c r="G47" i="16" a="1"/>
  <c r="G47" i="16" s="1"/>
  <c r="E47" i="16" a="1"/>
  <c r="E47" i="16" s="1"/>
  <c r="AT47" i="16" s="1"/>
  <c r="F47" i="16" a="1"/>
  <c r="F47" i="16" s="1"/>
  <c r="N47" i="16" a="1"/>
  <c r="N47" i="16" s="1"/>
  <c r="AU47" i="16" s="1"/>
  <c r="AW80" i="12"/>
  <c r="G95" i="16" a="1"/>
  <c r="G95" i="16" s="1"/>
  <c r="M95" i="16" a="1"/>
  <c r="M95" i="16" s="1"/>
  <c r="L95" i="16" a="1"/>
  <c r="L95" i="16" s="1"/>
  <c r="N95" i="16" a="1"/>
  <c r="N95" i="16" s="1"/>
  <c r="AU95" i="16" s="1"/>
  <c r="K95" i="16" a="1"/>
  <c r="K95" i="16" s="1"/>
  <c r="E95" i="16" a="1"/>
  <c r="E95" i="16" s="1"/>
  <c r="AT95" i="16" s="1"/>
  <c r="J95" i="16" a="1"/>
  <c r="J95" i="16" s="1"/>
  <c r="F95" i="16" a="1"/>
  <c r="F95" i="16" s="1"/>
  <c r="I95" i="16" a="1"/>
  <c r="I95" i="16" s="1"/>
  <c r="H95" i="16" a="1"/>
  <c r="H95" i="16" s="1"/>
  <c r="G41" i="16" a="1"/>
  <c r="G41" i="16" s="1"/>
  <c r="I41" i="16" a="1"/>
  <c r="I41" i="16" s="1"/>
  <c r="F41" i="16" a="1"/>
  <c r="F41" i="16" s="1"/>
  <c r="M41" i="16" a="1"/>
  <c r="M41" i="16" s="1"/>
  <c r="L41" i="16" a="1"/>
  <c r="L41" i="16" s="1"/>
  <c r="K41" i="16" a="1"/>
  <c r="K41" i="16" s="1"/>
  <c r="J41" i="16" a="1"/>
  <c r="J41" i="16" s="1"/>
  <c r="E41" i="16" a="1"/>
  <c r="E41" i="16" s="1"/>
  <c r="AT41" i="16" s="1"/>
  <c r="N41" i="16" a="1"/>
  <c r="N41" i="16" s="1"/>
  <c r="AU41" i="16" s="1"/>
  <c r="H41" i="16" a="1"/>
  <c r="H41" i="16" s="1"/>
  <c r="G73" i="16" a="1"/>
  <c r="G73" i="16" s="1"/>
  <c r="K73" i="16" a="1"/>
  <c r="K73" i="16" s="1"/>
  <c r="F73" i="16" a="1"/>
  <c r="F73" i="16" s="1"/>
  <c r="M73" i="16" a="1"/>
  <c r="M73" i="16" s="1"/>
  <c r="L73" i="16" a="1"/>
  <c r="L73" i="16" s="1"/>
  <c r="N73" i="16" a="1"/>
  <c r="N73" i="16" s="1"/>
  <c r="AU73" i="16" s="1"/>
  <c r="J73" i="16" a="1"/>
  <c r="J73" i="16" s="1"/>
  <c r="I73" i="16" a="1"/>
  <c r="I73" i="16" s="1"/>
  <c r="H73" i="16" a="1"/>
  <c r="H73" i="16" s="1"/>
  <c r="E73" i="16" a="1"/>
  <c r="E73" i="16" s="1"/>
  <c r="AT73" i="16" s="1"/>
  <c r="F76" i="16" a="1"/>
  <c r="F76" i="16" s="1"/>
  <c r="I76" i="16" a="1"/>
  <c r="I76" i="16" s="1"/>
  <c r="M76" i="16" a="1"/>
  <c r="M76" i="16" s="1"/>
  <c r="L76" i="16" a="1"/>
  <c r="L76" i="16" s="1"/>
  <c r="K76" i="16" a="1"/>
  <c r="K76" i="16" s="1"/>
  <c r="H76" i="16" a="1"/>
  <c r="H76" i="16" s="1"/>
  <c r="N76" i="16" a="1"/>
  <c r="N76" i="16" s="1"/>
  <c r="AU76" i="16" s="1"/>
  <c r="E76" i="16" a="1"/>
  <c r="E76" i="16" s="1"/>
  <c r="AT76" i="16" s="1"/>
  <c r="G76" i="16" a="1"/>
  <c r="G76" i="16" s="1"/>
  <c r="J76" i="16" a="1"/>
  <c r="J76" i="16" s="1"/>
  <c r="E60" i="16" a="1"/>
  <c r="E60" i="16" s="1"/>
  <c r="AT60" i="16" s="1"/>
  <c r="J60" i="16" a="1"/>
  <c r="J60" i="16" s="1"/>
  <c r="N60" i="16" a="1"/>
  <c r="N60" i="16" s="1"/>
  <c r="AU60" i="16" s="1"/>
  <c r="H60" i="16" a="1"/>
  <c r="H60" i="16" s="1"/>
  <c r="G60" i="16" a="1"/>
  <c r="G60" i="16" s="1"/>
  <c r="F60" i="16" a="1"/>
  <c r="F60" i="16" s="1"/>
  <c r="M60" i="16" a="1"/>
  <c r="M60" i="16" s="1"/>
  <c r="L60" i="16" a="1"/>
  <c r="L60" i="16" s="1"/>
  <c r="K60" i="16" a="1"/>
  <c r="K60" i="16" s="1"/>
  <c r="I60" i="16" a="1"/>
  <c r="I60" i="16" s="1"/>
  <c r="M92" i="16" a="1"/>
  <c r="M92" i="16" s="1"/>
  <c r="L92" i="16" a="1"/>
  <c r="L92" i="16" s="1"/>
  <c r="K92" i="16" a="1"/>
  <c r="K92" i="16" s="1"/>
  <c r="H92" i="16" a="1"/>
  <c r="H92" i="16" s="1"/>
  <c r="I92" i="16" a="1"/>
  <c r="I92" i="16" s="1"/>
  <c r="N92" i="16" a="1"/>
  <c r="N92" i="16" s="1"/>
  <c r="AU92" i="16" s="1"/>
  <c r="E92" i="16" a="1"/>
  <c r="E92" i="16" s="1"/>
  <c r="AT92" i="16" s="1"/>
  <c r="G92" i="16" a="1"/>
  <c r="G92" i="16" s="1"/>
  <c r="J92" i="16" a="1"/>
  <c r="J92" i="16" s="1"/>
  <c r="F92" i="16" a="1"/>
  <c r="F92" i="16" s="1"/>
  <c r="E51" i="16" a="1"/>
  <c r="E51" i="16" s="1"/>
  <c r="AT51" i="16" s="1"/>
  <c r="N51" i="16" a="1"/>
  <c r="N51" i="16" s="1"/>
  <c r="AU51" i="16" s="1"/>
  <c r="H51" i="16" a="1"/>
  <c r="H51" i="16" s="1"/>
  <c r="G51" i="16" a="1"/>
  <c r="G51" i="16" s="1"/>
  <c r="F51" i="16" a="1"/>
  <c r="F51" i="16" s="1"/>
  <c r="M51" i="16" a="1"/>
  <c r="M51" i="16" s="1"/>
  <c r="L51" i="16" a="1"/>
  <c r="L51" i="16" s="1"/>
  <c r="K51" i="16" a="1"/>
  <c r="K51" i="16" s="1"/>
  <c r="I51" i="16" a="1"/>
  <c r="I51" i="16" s="1"/>
  <c r="J51" i="16" a="1"/>
  <c r="J51" i="16" s="1"/>
  <c r="F40" i="16" a="1"/>
  <c r="F40" i="16" s="1"/>
  <c r="H40" i="16" a="1"/>
  <c r="H40" i="16" s="1"/>
  <c r="M40" i="16" a="1"/>
  <c r="M40" i="16" s="1"/>
  <c r="L40" i="16" a="1"/>
  <c r="L40" i="16" s="1"/>
  <c r="N40" i="16" a="1"/>
  <c r="N40" i="16" s="1"/>
  <c r="AU40" i="16" s="1"/>
  <c r="E40" i="16" a="1"/>
  <c r="E40" i="16" s="1"/>
  <c r="AT40" i="16" s="1"/>
  <c r="K40" i="16" a="1"/>
  <c r="K40" i="16" s="1"/>
  <c r="J40" i="16" a="1"/>
  <c r="J40" i="16" s="1"/>
  <c r="G40" i="16" a="1"/>
  <c r="G40" i="16" s="1"/>
  <c r="I40" i="16" a="1"/>
  <c r="I40" i="16" s="1"/>
  <c r="M72" i="16" a="1"/>
  <c r="M72" i="16" s="1"/>
  <c r="F72" i="16" a="1"/>
  <c r="F72" i="16" s="1"/>
  <c r="I72" i="16" a="1"/>
  <c r="I72" i="16" s="1"/>
  <c r="J72" i="16" a="1"/>
  <c r="J72" i="16" s="1"/>
  <c r="G72" i="16" a="1"/>
  <c r="G72" i="16" s="1"/>
  <c r="H72" i="16" a="1"/>
  <c r="H72" i="16" s="1"/>
  <c r="L72" i="16" a="1"/>
  <c r="L72" i="16" s="1"/>
  <c r="N72" i="16" a="1"/>
  <c r="N72" i="16" s="1"/>
  <c r="AU72" i="16" s="1"/>
  <c r="E72" i="16" a="1"/>
  <c r="E72" i="16" s="1"/>
  <c r="AT72" i="16" s="1"/>
  <c r="K72" i="16" a="1"/>
  <c r="K72" i="16" s="1"/>
  <c r="G79" i="16" a="1"/>
  <c r="G79" i="16" s="1"/>
  <c r="M79" i="16" a="1"/>
  <c r="M79" i="16" s="1"/>
  <c r="L79" i="16" a="1"/>
  <c r="L79" i="16" s="1"/>
  <c r="N79" i="16" a="1"/>
  <c r="N79" i="16" s="1"/>
  <c r="AU79" i="16" s="1"/>
  <c r="K79" i="16" a="1"/>
  <c r="K79" i="16" s="1"/>
  <c r="E79" i="16" a="1"/>
  <c r="E79" i="16" s="1"/>
  <c r="AT79" i="16" s="1"/>
  <c r="J79" i="16" a="1"/>
  <c r="J79" i="16" s="1"/>
  <c r="F79" i="16" a="1"/>
  <c r="F79" i="16" s="1"/>
  <c r="I79" i="16" a="1"/>
  <c r="I79" i="16" s="1"/>
  <c r="H79" i="16" a="1"/>
  <c r="H79" i="16" s="1"/>
  <c r="M62" i="16" a="1"/>
  <c r="M62" i="16" s="1"/>
  <c r="L62" i="16" a="1"/>
  <c r="L62" i="16" s="1"/>
  <c r="K62" i="16" a="1"/>
  <c r="K62" i="16" s="1"/>
  <c r="J62" i="16" a="1"/>
  <c r="J62" i="16" s="1"/>
  <c r="F62" i="16" a="1"/>
  <c r="F62" i="16" s="1"/>
  <c r="E62" i="16" a="1"/>
  <c r="E62" i="16" s="1"/>
  <c r="AT62" i="16" s="1"/>
  <c r="N62" i="16" a="1"/>
  <c r="N62" i="16" s="1"/>
  <c r="AU62" i="16" s="1"/>
  <c r="H62" i="16" a="1"/>
  <c r="H62" i="16" s="1"/>
  <c r="G62" i="16" a="1"/>
  <c r="G62" i="16" s="1"/>
  <c r="I62" i="16" a="1"/>
  <c r="I62" i="16" s="1"/>
  <c r="N94" i="16" a="1"/>
  <c r="N94" i="16" s="1"/>
  <c r="AU94" i="16" s="1"/>
  <c r="E94" i="16" a="1"/>
  <c r="E94" i="16" s="1"/>
  <c r="AT94" i="16" s="1"/>
  <c r="G94" i="16" a="1"/>
  <c r="G94" i="16" s="1"/>
  <c r="J94" i="16" a="1"/>
  <c r="J94" i="16" s="1"/>
  <c r="F94" i="16" a="1"/>
  <c r="F94" i="16" s="1"/>
  <c r="K94" i="16" a="1"/>
  <c r="K94" i="16" s="1"/>
  <c r="H94" i="16" a="1"/>
  <c r="H94" i="16" s="1"/>
  <c r="L94" i="16" a="1"/>
  <c r="L94" i="16" s="1"/>
  <c r="M94" i="16" a="1"/>
  <c r="M94" i="16" s="1"/>
  <c r="I94" i="16" a="1"/>
  <c r="I94" i="16" s="1"/>
  <c r="I45" i="16" a="1"/>
  <c r="I45" i="16" s="1"/>
  <c r="G45" i="16" a="1"/>
  <c r="G45" i="16" s="1"/>
  <c r="H45" i="16" a="1"/>
  <c r="H45" i="16" s="1"/>
  <c r="F45" i="16" a="1"/>
  <c r="F45" i="16" s="1"/>
  <c r="M45" i="16" a="1"/>
  <c r="M45" i="16" s="1"/>
  <c r="L45" i="16" a="1"/>
  <c r="L45" i="16" s="1"/>
  <c r="N45" i="16" a="1"/>
  <c r="N45" i="16" s="1"/>
  <c r="AU45" i="16" s="1"/>
  <c r="E45" i="16" a="1"/>
  <c r="E45" i="16" s="1"/>
  <c r="AT45" i="16" s="1"/>
  <c r="K45" i="16" a="1"/>
  <c r="K45" i="16" s="1"/>
  <c r="J45" i="16" a="1"/>
  <c r="J45" i="16" s="1"/>
  <c r="L77" i="16" a="1"/>
  <c r="L77" i="16" s="1"/>
  <c r="K77" i="16" a="1"/>
  <c r="K77" i="16" s="1"/>
  <c r="E77" i="16" a="1"/>
  <c r="E77" i="16" s="1"/>
  <c r="AT77" i="16" s="1"/>
  <c r="J77" i="16" a="1"/>
  <c r="J77" i="16" s="1"/>
  <c r="I77" i="16" a="1"/>
  <c r="I77" i="16" s="1"/>
  <c r="H77" i="16" a="1"/>
  <c r="H77" i="16" s="1"/>
  <c r="N77" i="16" a="1"/>
  <c r="N77" i="16" s="1"/>
  <c r="AU77" i="16" s="1"/>
  <c r="G77" i="16" a="1"/>
  <c r="G77" i="16" s="1"/>
  <c r="F77" i="16" a="1"/>
  <c r="F77" i="16" s="1"/>
  <c r="M77" i="16" a="1"/>
  <c r="M77" i="16" s="1"/>
  <c r="F34" i="16" a="1"/>
  <c r="F34" i="16" s="1"/>
  <c r="L34" i="16" a="1"/>
  <c r="L34" i="16" s="1"/>
  <c r="M34" i="16" a="1"/>
  <c r="M34" i="16" s="1"/>
  <c r="K34" i="16" a="1"/>
  <c r="K34" i="16" s="1"/>
  <c r="J34" i="16" a="1"/>
  <c r="J34" i="16" s="1"/>
  <c r="I34" i="16" a="1"/>
  <c r="I34" i="16" s="1"/>
  <c r="H34" i="16" a="1"/>
  <c r="H34" i="16" s="1"/>
  <c r="G34" i="16" a="1"/>
  <c r="G34" i="16" s="1"/>
  <c r="E34" i="16" a="1"/>
  <c r="E34" i="16" s="1"/>
  <c r="AT34" i="16" s="1"/>
  <c r="N34" i="16" a="1"/>
  <c r="N34" i="16" s="1"/>
  <c r="AU34" i="16" s="1"/>
  <c r="N66" i="16" a="1"/>
  <c r="N66" i="16" s="1"/>
  <c r="AU66" i="16" s="1"/>
  <c r="G66" i="16" a="1"/>
  <c r="G66" i="16" s="1"/>
  <c r="F66" i="16" a="1"/>
  <c r="F66" i="16" s="1"/>
  <c r="H66" i="16" a="1"/>
  <c r="H66" i="16" s="1"/>
  <c r="E66" i="16" a="1"/>
  <c r="E66" i="16" s="1"/>
  <c r="AT66" i="16" s="1"/>
  <c r="K66" i="16" a="1"/>
  <c r="K66" i="16" s="1"/>
  <c r="J66" i="16" a="1"/>
  <c r="J66" i="16" s="1"/>
  <c r="M66" i="16" a="1"/>
  <c r="M66" i="16" s="1"/>
  <c r="L66" i="16" a="1"/>
  <c r="L66" i="16" s="1"/>
  <c r="I66" i="16" a="1"/>
  <c r="I66" i="16" s="1"/>
  <c r="AW83" i="12"/>
  <c r="G98" i="16" a="1"/>
  <c r="G98" i="16" s="1"/>
  <c r="F98" i="16" a="1"/>
  <c r="F98" i="16" s="1"/>
  <c r="K98" i="16" a="1"/>
  <c r="K98" i="16" s="1"/>
  <c r="M98" i="16" a="1"/>
  <c r="M98" i="16" s="1"/>
  <c r="J98" i="16" a="1"/>
  <c r="J98" i="16" s="1"/>
  <c r="L98" i="16" a="1"/>
  <c r="L98" i="16" s="1"/>
  <c r="I98" i="16" a="1"/>
  <c r="I98" i="16" s="1"/>
  <c r="H98" i="16" a="1"/>
  <c r="H98" i="16" s="1"/>
  <c r="N98" i="16" a="1"/>
  <c r="N98" i="16" s="1"/>
  <c r="AU98" i="16" s="1"/>
  <c r="E98" i="16" a="1"/>
  <c r="E98" i="16" s="1"/>
  <c r="AT98" i="16" s="1"/>
  <c r="N39" i="16" a="1"/>
  <c r="N39" i="16" s="1"/>
  <c r="AU39" i="16" s="1"/>
  <c r="E39" i="16" a="1"/>
  <c r="E39" i="16" s="1"/>
  <c r="AT39" i="16" s="1"/>
  <c r="AV39" i="16" s="1"/>
  <c r="G39" i="16" a="1"/>
  <c r="G39" i="16" s="1"/>
  <c r="F39" i="16" a="1"/>
  <c r="F39" i="16" s="1"/>
  <c r="M39" i="16" a="1"/>
  <c r="M39" i="16" s="1"/>
  <c r="L39" i="16" a="1"/>
  <c r="L39" i="16" s="1"/>
  <c r="K39" i="16" a="1"/>
  <c r="K39" i="16" s="1"/>
  <c r="I39" i="16" a="1"/>
  <c r="I39" i="16" s="1"/>
  <c r="J39" i="16" a="1"/>
  <c r="J39" i="16" s="1"/>
  <c r="H39" i="16" a="1"/>
  <c r="H39" i="16" s="1"/>
  <c r="L71" i="16" a="1"/>
  <c r="L71" i="16" s="1"/>
  <c r="J71" i="16" a="1"/>
  <c r="J71" i="16" s="1"/>
  <c r="E71" i="16" a="1"/>
  <c r="E71" i="16" s="1"/>
  <c r="AT71" i="16" s="1"/>
  <c r="I71" i="16" a="1"/>
  <c r="I71" i="16" s="1"/>
  <c r="H71" i="16" a="1"/>
  <c r="H71" i="16" s="1"/>
  <c r="N71" i="16" a="1"/>
  <c r="N71" i="16" s="1"/>
  <c r="AU71" i="16" s="1"/>
  <c r="G71" i="16" a="1"/>
  <c r="G71" i="16" s="1"/>
  <c r="K71" i="16" a="1"/>
  <c r="K71" i="16" s="1"/>
  <c r="M71" i="16" a="1"/>
  <c r="M71" i="16" s="1"/>
  <c r="F71" i="16" a="1"/>
  <c r="F71" i="16" s="1"/>
  <c r="H33" i="16" a="1"/>
  <c r="H33" i="16" s="1"/>
  <c r="G33" i="16" a="1"/>
  <c r="G33" i="16" s="1"/>
  <c r="I33" i="16" a="1"/>
  <c r="I33" i="16" s="1"/>
  <c r="F33" i="16" a="1"/>
  <c r="F33" i="16" s="1"/>
  <c r="M33" i="16" a="1"/>
  <c r="M33" i="16" s="1"/>
  <c r="L33" i="16" a="1"/>
  <c r="L33" i="16" s="1"/>
  <c r="K33" i="16" a="1"/>
  <c r="K33" i="16" s="1"/>
  <c r="J33" i="16" a="1"/>
  <c r="J33" i="16" s="1"/>
  <c r="E33" i="16" a="1"/>
  <c r="E33" i="16" s="1"/>
  <c r="AT33" i="16" s="1"/>
  <c r="N33" i="16" a="1"/>
  <c r="N33" i="16" s="1"/>
  <c r="AU33" i="16" s="1"/>
  <c r="N65" i="16" a="1"/>
  <c r="N65" i="16" s="1"/>
  <c r="AU65" i="16" s="1"/>
  <c r="H65" i="16" a="1"/>
  <c r="H65" i="16" s="1"/>
  <c r="E65" i="16" a="1"/>
  <c r="E65" i="16" s="1"/>
  <c r="AT65" i="16" s="1"/>
  <c r="L65" i="16" a="1"/>
  <c r="L65" i="16" s="1"/>
  <c r="J65" i="16" a="1"/>
  <c r="J65" i="16" s="1"/>
  <c r="K65" i="16" a="1"/>
  <c r="K65" i="16" s="1"/>
  <c r="F65" i="16" a="1"/>
  <c r="F65" i="16" s="1"/>
  <c r="I65" i="16" a="1"/>
  <c r="I65" i="16" s="1"/>
  <c r="M65" i="16" a="1"/>
  <c r="M65" i="16" s="1"/>
  <c r="G65" i="16" a="1"/>
  <c r="G65" i="16" s="1"/>
  <c r="AW82" i="12"/>
  <c r="K97" i="16" a="1"/>
  <c r="K97" i="16" s="1"/>
  <c r="G97" i="16" a="1"/>
  <c r="G97" i="16" s="1"/>
  <c r="J97" i="16" a="1"/>
  <c r="J97" i="16" s="1"/>
  <c r="F97" i="16" a="1"/>
  <c r="F97" i="16" s="1"/>
  <c r="I97" i="16" a="1"/>
  <c r="I97" i="16" s="1"/>
  <c r="H97" i="16" a="1"/>
  <c r="H97" i="16" s="1"/>
  <c r="M97" i="16" a="1"/>
  <c r="M97" i="16" s="1"/>
  <c r="E97" i="16" a="1"/>
  <c r="E97" i="16" s="1"/>
  <c r="AT97" i="16" s="1"/>
  <c r="L97" i="16" a="1"/>
  <c r="L97" i="16" s="1"/>
  <c r="N97" i="16" a="1"/>
  <c r="N97" i="16" s="1"/>
  <c r="AU97" i="16" s="1"/>
  <c r="M52" i="16" a="1"/>
  <c r="M52" i="16" s="1"/>
  <c r="L52" i="16" a="1"/>
  <c r="L52" i="16" s="1"/>
  <c r="F52" i="16" a="1"/>
  <c r="F52" i="16" s="1"/>
  <c r="N52" i="16" a="1"/>
  <c r="N52" i="16" s="1"/>
  <c r="AU52" i="16" s="1"/>
  <c r="E52" i="16" a="1"/>
  <c r="E52" i="16" s="1"/>
  <c r="AT52" i="16" s="1"/>
  <c r="K52" i="16" a="1"/>
  <c r="K52" i="16" s="1"/>
  <c r="J52" i="16" a="1"/>
  <c r="J52" i="16" s="1"/>
  <c r="G52" i="16" a="1"/>
  <c r="G52" i="16" s="1"/>
  <c r="I52" i="16" a="1"/>
  <c r="I52" i="16" s="1"/>
  <c r="H52" i="16" a="1"/>
  <c r="H52" i="16" s="1"/>
  <c r="J84" i="16" a="1"/>
  <c r="J84" i="16" s="1"/>
  <c r="I84" i="16" a="1"/>
  <c r="I84" i="16" s="1"/>
  <c r="H84" i="16" a="1"/>
  <c r="H84" i="16" s="1"/>
  <c r="N84" i="16" a="1"/>
  <c r="N84" i="16" s="1"/>
  <c r="AU84" i="16" s="1"/>
  <c r="E84" i="16" a="1"/>
  <c r="E84" i="16" s="1"/>
  <c r="AT84" i="16" s="1"/>
  <c r="G84" i="16" a="1"/>
  <c r="G84" i="16" s="1"/>
  <c r="F84" i="16" a="1"/>
  <c r="F84" i="16" s="1"/>
  <c r="K84" i="16" a="1"/>
  <c r="K84" i="16" s="1"/>
  <c r="L84" i="16" a="1"/>
  <c r="L84" i="16" s="1"/>
  <c r="M84" i="16" a="1"/>
  <c r="M84" i="16" s="1"/>
  <c r="M59" i="16" a="1"/>
  <c r="M59" i="16" s="1"/>
  <c r="N59" i="16" a="1"/>
  <c r="N59" i="16" s="1"/>
  <c r="AU59" i="16" s="1"/>
  <c r="E59" i="16" a="1"/>
  <c r="E59" i="16" s="1"/>
  <c r="AT59" i="16" s="1"/>
  <c r="G59" i="16" a="1"/>
  <c r="G59" i="16" s="1"/>
  <c r="K59" i="16" a="1"/>
  <c r="K59" i="16" s="1"/>
  <c r="J59" i="16" a="1"/>
  <c r="J59" i="16" s="1"/>
  <c r="L59" i="16" a="1"/>
  <c r="L59" i="16" s="1"/>
  <c r="I59" i="16" a="1"/>
  <c r="I59" i="16" s="1"/>
  <c r="F59" i="16" a="1"/>
  <c r="F59" i="16" s="1"/>
  <c r="H59" i="16" a="1"/>
  <c r="H59" i="16" s="1"/>
  <c r="M32" i="16" a="1"/>
  <c r="M32" i="16" s="1"/>
  <c r="N32" i="16" a="1"/>
  <c r="N32" i="16" s="1"/>
  <c r="AU32" i="16" s="1"/>
  <c r="AV34" i="16" s="1"/>
  <c r="E32" i="16" a="1"/>
  <c r="E32" i="16" s="1"/>
  <c r="AT32" i="16" s="1"/>
  <c r="L32" i="16" a="1"/>
  <c r="L32" i="16" s="1"/>
  <c r="G32" i="16" a="1"/>
  <c r="G32" i="16" s="1"/>
  <c r="K32" i="16" a="1"/>
  <c r="K32" i="16" s="1"/>
  <c r="J32" i="16" a="1"/>
  <c r="J32" i="16" s="1"/>
  <c r="I32" i="16" a="1"/>
  <c r="I32" i="16" s="1"/>
  <c r="F32" i="16" a="1"/>
  <c r="F32" i="16" s="1"/>
  <c r="H32" i="16" a="1"/>
  <c r="H32" i="16" s="1"/>
  <c r="K64" i="16" a="1"/>
  <c r="K64" i="16" s="1"/>
  <c r="M64" i="16" a="1"/>
  <c r="M64" i="16" s="1"/>
  <c r="J64" i="16" a="1"/>
  <c r="J64" i="16" s="1"/>
  <c r="F64" i="16" a="1"/>
  <c r="F64" i="16" s="1"/>
  <c r="E64" i="16" a="1"/>
  <c r="E64" i="16" s="1"/>
  <c r="AT64" i="16" s="1"/>
  <c r="N64" i="16" a="1"/>
  <c r="N64" i="16" s="1"/>
  <c r="AU64" i="16" s="1"/>
  <c r="H64" i="16" a="1"/>
  <c r="H64" i="16" s="1"/>
  <c r="G64" i="16" a="1"/>
  <c r="G64" i="16" s="1"/>
  <c r="L64" i="16" a="1"/>
  <c r="L64" i="16" s="1"/>
  <c r="I64" i="16" a="1"/>
  <c r="I64" i="16" s="1"/>
  <c r="AW81" i="12"/>
  <c r="M96" i="16" a="1"/>
  <c r="M96" i="16" s="1"/>
  <c r="L96" i="16" a="1"/>
  <c r="L96" i="16" s="1"/>
  <c r="K96" i="16" a="1"/>
  <c r="K96" i="16" s="1"/>
  <c r="J96" i="16" a="1"/>
  <c r="J96" i="16" s="1"/>
  <c r="I96" i="16" a="1"/>
  <c r="I96" i="16" s="1"/>
  <c r="E96" i="16" a="1"/>
  <c r="E96" i="16" s="1"/>
  <c r="AT96" i="16" s="1"/>
  <c r="H96" i="16" a="1"/>
  <c r="H96" i="16" s="1"/>
  <c r="N96" i="16" a="1"/>
  <c r="N96" i="16" s="1"/>
  <c r="AU96" i="16" s="1"/>
  <c r="G96" i="16" a="1"/>
  <c r="G96" i="16" s="1"/>
  <c r="F96" i="16" a="1"/>
  <c r="F96" i="16" s="1"/>
  <c r="L56" i="16" a="1"/>
  <c r="L56" i="16" s="1"/>
  <c r="M56" i="16" a="1"/>
  <c r="M56" i="16" s="1"/>
  <c r="K56" i="16" a="1"/>
  <c r="K56" i="16" s="1"/>
  <c r="J56" i="16" a="1"/>
  <c r="J56" i="16" s="1"/>
  <c r="I56" i="16" a="1"/>
  <c r="I56" i="16" s="1"/>
  <c r="H56" i="16" a="1"/>
  <c r="H56" i="16" s="1"/>
  <c r="G56" i="16" a="1"/>
  <c r="G56" i="16" s="1"/>
  <c r="E56" i="16" a="1"/>
  <c r="E56" i="16" s="1"/>
  <c r="AT56" i="16" s="1"/>
  <c r="N56" i="16" a="1"/>
  <c r="N56" i="16" s="1"/>
  <c r="AU56" i="16" s="1"/>
  <c r="F56" i="16" a="1"/>
  <c r="F56" i="16" s="1"/>
  <c r="L43" i="16" a="1"/>
  <c r="L43" i="16" s="1"/>
  <c r="N43" i="16" a="1"/>
  <c r="N43" i="16" s="1"/>
  <c r="AU43" i="16" s="1"/>
  <c r="E43" i="16" a="1"/>
  <c r="E43" i="16" s="1"/>
  <c r="AT43" i="16" s="1"/>
  <c r="AV43" i="16" s="1"/>
  <c r="K43" i="16" a="1"/>
  <c r="K43" i="16" s="1"/>
  <c r="G43" i="16" a="1"/>
  <c r="G43" i="16" s="1"/>
  <c r="J43" i="16" a="1"/>
  <c r="J43" i="16" s="1"/>
  <c r="I43" i="16" a="1"/>
  <c r="I43" i="16" s="1"/>
  <c r="H43" i="16" a="1"/>
  <c r="H43" i="16" s="1"/>
  <c r="F43" i="16" a="1"/>
  <c r="F43" i="16" s="1"/>
  <c r="M43" i="16" a="1"/>
  <c r="M43" i="16" s="1"/>
  <c r="K54" i="16" a="1"/>
  <c r="K54" i="16" s="1"/>
  <c r="N54" i="16" a="1"/>
  <c r="N54" i="16" s="1"/>
  <c r="AU54" i="16" s="1"/>
  <c r="I54" i="16" a="1"/>
  <c r="I54" i="16" s="1"/>
  <c r="G54" i="16" a="1"/>
  <c r="G54" i="16" s="1"/>
  <c r="E54" i="16" a="1"/>
  <c r="E54" i="16" s="1"/>
  <c r="AT54" i="16" s="1"/>
  <c r="AV54" i="16" s="1"/>
  <c r="H54" i="16" a="1"/>
  <c r="H54" i="16" s="1"/>
  <c r="F54" i="16" a="1"/>
  <c r="F54" i="16" s="1"/>
  <c r="J54" i="16" a="1"/>
  <c r="J54" i="16" s="1"/>
  <c r="L54" i="16" a="1"/>
  <c r="L54" i="16" s="1"/>
  <c r="M54" i="16" a="1"/>
  <c r="M54" i="16" s="1"/>
  <c r="N86" i="16" a="1"/>
  <c r="N86" i="16" s="1"/>
  <c r="AU86" i="16" s="1"/>
  <c r="AV86" i="16" s="1"/>
  <c r="M86" i="16" a="1"/>
  <c r="M86" i="16" s="1"/>
  <c r="L86" i="16" a="1"/>
  <c r="L86" i="16" s="1"/>
  <c r="K86" i="16" a="1"/>
  <c r="K86" i="16" s="1"/>
  <c r="E86" i="16" a="1"/>
  <c r="E86" i="16" s="1"/>
  <c r="AT86" i="16" s="1"/>
  <c r="F86" i="16" a="1"/>
  <c r="F86" i="16" s="1"/>
  <c r="J86" i="16" a="1"/>
  <c r="J86" i="16" s="1"/>
  <c r="I86" i="16" a="1"/>
  <c r="I86" i="16" s="1"/>
  <c r="H86" i="16" a="1"/>
  <c r="H86" i="16" s="1"/>
  <c r="G86" i="16" a="1"/>
  <c r="G86" i="16" s="1"/>
  <c r="N37" i="16" a="1"/>
  <c r="N37" i="16" s="1"/>
  <c r="AU37" i="16" s="1"/>
  <c r="M37" i="16" a="1"/>
  <c r="M37" i="16" s="1"/>
  <c r="J37" i="16" a="1"/>
  <c r="J37" i="16" s="1"/>
  <c r="K37" i="16" a="1"/>
  <c r="K37" i="16" s="1"/>
  <c r="I37" i="16" a="1"/>
  <c r="I37" i="16" s="1"/>
  <c r="G37" i="16" a="1"/>
  <c r="G37" i="16" s="1"/>
  <c r="E37" i="16" a="1"/>
  <c r="E37" i="16" s="1"/>
  <c r="AT37" i="16" s="1"/>
  <c r="H37" i="16" a="1"/>
  <c r="H37" i="16" s="1"/>
  <c r="F37" i="16" a="1"/>
  <c r="F37" i="16" s="1"/>
  <c r="L37" i="16" a="1"/>
  <c r="L37" i="16" s="1"/>
  <c r="G69" i="16" a="1"/>
  <c r="G69" i="16" s="1"/>
  <c r="F69" i="16" a="1"/>
  <c r="F69" i="16" s="1"/>
  <c r="N69" i="16" a="1"/>
  <c r="N69" i="16" s="1"/>
  <c r="AU69" i="16" s="1"/>
  <c r="J69" i="16" a="1"/>
  <c r="J69" i="16" s="1"/>
  <c r="M69" i="16" a="1"/>
  <c r="M69" i="16" s="1"/>
  <c r="L69" i="16" a="1"/>
  <c r="L69" i="16" s="1"/>
  <c r="I69" i="16" a="1"/>
  <c r="I69" i="16" s="1"/>
  <c r="K69" i="16" a="1"/>
  <c r="K69" i="16" s="1"/>
  <c r="H69" i="16" a="1"/>
  <c r="H69" i="16" s="1"/>
  <c r="E69" i="16" a="1"/>
  <c r="E69" i="16" s="1"/>
  <c r="AT69" i="16" s="1"/>
  <c r="AW86" i="12"/>
  <c r="F101" i="16" a="1"/>
  <c r="F101" i="16" s="1"/>
  <c r="J101" i="16" a="1"/>
  <c r="J101" i="16" s="1"/>
  <c r="M101" i="16" a="1"/>
  <c r="M101" i="16" s="1"/>
  <c r="L101" i="16" a="1"/>
  <c r="L101" i="16" s="1"/>
  <c r="I101" i="16" a="1"/>
  <c r="I101" i="16" s="1"/>
  <c r="K101" i="16" a="1"/>
  <c r="K101" i="16" s="1"/>
  <c r="H101" i="16" a="1"/>
  <c r="H101" i="16" s="1"/>
  <c r="N101" i="16" a="1"/>
  <c r="N101" i="16" s="1"/>
  <c r="AU101" i="16" s="1"/>
  <c r="E101" i="16" a="1"/>
  <c r="E101" i="16" s="1"/>
  <c r="AT101" i="16" s="1"/>
  <c r="G101" i="16" a="1"/>
  <c r="G101" i="16" s="1"/>
  <c r="I75" i="16" a="1"/>
  <c r="I75" i="16" s="1"/>
  <c r="H75" i="16" a="1"/>
  <c r="H75" i="16" s="1"/>
  <c r="N75" i="16" a="1"/>
  <c r="N75" i="16" s="1"/>
  <c r="AU75" i="16" s="1"/>
  <c r="G75" i="16" a="1"/>
  <c r="G75" i="16" s="1"/>
  <c r="F75" i="16" a="1"/>
  <c r="F75" i="16" s="1"/>
  <c r="E75" i="16" a="1"/>
  <c r="E75" i="16" s="1"/>
  <c r="AT75" i="16" s="1"/>
  <c r="AV75" i="16" s="1"/>
  <c r="M75" i="16" a="1"/>
  <c r="M75" i="16" s="1"/>
  <c r="L75" i="16" a="1"/>
  <c r="L75" i="16" s="1"/>
  <c r="K75" i="16" a="1"/>
  <c r="K75" i="16" s="1"/>
  <c r="J75" i="16" a="1"/>
  <c r="J75" i="16" s="1"/>
  <c r="E91" i="16" a="1"/>
  <c r="E91" i="16" s="1"/>
  <c r="AT91" i="16" s="1"/>
  <c r="H91" i="16" a="1"/>
  <c r="H91" i="16" s="1"/>
  <c r="N91" i="16" a="1"/>
  <c r="N91" i="16" s="1"/>
  <c r="AU91" i="16" s="1"/>
  <c r="I91" i="16" a="1"/>
  <c r="I91" i="16" s="1"/>
  <c r="G91" i="16" a="1"/>
  <c r="G91" i="16" s="1"/>
  <c r="F91" i="16" a="1"/>
  <c r="F91" i="16" s="1"/>
  <c r="L91" i="16" a="1"/>
  <c r="L91" i="16" s="1"/>
  <c r="K91" i="16" a="1"/>
  <c r="K91" i="16" s="1"/>
  <c r="M91" i="16" a="1"/>
  <c r="M91" i="16" s="1"/>
  <c r="J91" i="16" a="1"/>
  <c r="J91" i="16" s="1"/>
  <c r="L35" i="16" a="1"/>
  <c r="L35" i="16" s="1"/>
  <c r="N35" i="16" a="1"/>
  <c r="N35" i="16" s="1"/>
  <c r="AU35" i="16" s="1"/>
  <c r="E35" i="16" a="1"/>
  <c r="E35" i="16" s="1"/>
  <c r="AT35" i="16" s="1"/>
  <c r="AV35" i="16" s="1"/>
  <c r="K35" i="16" a="1"/>
  <c r="K35" i="16" s="1"/>
  <c r="M35" i="16" a="1"/>
  <c r="M35" i="16" s="1"/>
  <c r="G35" i="16" a="1"/>
  <c r="G35" i="16" s="1"/>
  <c r="J35" i="16" a="1"/>
  <c r="J35" i="16" s="1"/>
  <c r="I35" i="16" a="1"/>
  <c r="I35" i="16" s="1"/>
  <c r="H35" i="16" a="1"/>
  <c r="H35" i="16" s="1"/>
  <c r="F35" i="16" a="1"/>
  <c r="F35" i="16" s="1"/>
  <c r="G58" i="16" a="1"/>
  <c r="G58" i="16" s="1"/>
  <c r="F58" i="16" a="1"/>
  <c r="F58" i="16" s="1"/>
  <c r="E58" i="16" a="1"/>
  <c r="E58" i="16" s="1"/>
  <c r="AT58" i="16" s="1"/>
  <c r="M58" i="16" a="1"/>
  <c r="M58" i="16" s="1"/>
  <c r="L58" i="16" a="1"/>
  <c r="L58" i="16" s="1"/>
  <c r="K58" i="16" a="1"/>
  <c r="K58" i="16" s="1"/>
  <c r="I58" i="16" a="1"/>
  <c r="I58" i="16" s="1"/>
  <c r="J58" i="16" a="1"/>
  <c r="J58" i="16" s="1"/>
  <c r="H58" i="16" a="1"/>
  <c r="H58" i="16" s="1"/>
  <c r="N58" i="16" a="1"/>
  <c r="N58" i="16" s="1"/>
  <c r="AU58" i="16" s="1"/>
  <c r="L90" i="16" a="1"/>
  <c r="L90" i="16" s="1"/>
  <c r="N90" i="16" a="1"/>
  <c r="N90" i="16" s="1"/>
  <c r="AU90" i="16" s="1"/>
  <c r="K90" i="16" a="1"/>
  <c r="K90" i="16" s="1"/>
  <c r="E90" i="16" a="1"/>
  <c r="E90" i="16" s="1"/>
  <c r="AT90" i="16" s="1"/>
  <c r="G90" i="16" a="1"/>
  <c r="G90" i="16" s="1"/>
  <c r="J90" i="16" a="1"/>
  <c r="J90" i="16" s="1"/>
  <c r="M90" i="16" a="1"/>
  <c r="M90" i="16" s="1"/>
  <c r="F90" i="16" a="1"/>
  <c r="F90" i="16" s="1"/>
  <c r="I90" i="16" a="1"/>
  <c r="I90" i="16" s="1"/>
  <c r="H90" i="16" a="1"/>
  <c r="H90" i="16" s="1"/>
  <c r="M63" i="16" a="1"/>
  <c r="M63" i="16" s="1"/>
  <c r="N63" i="16" a="1"/>
  <c r="N63" i="16" s="1"/>
  <c r="AU63" i="16" s="1"/>
  <c r="J63" i="16" a="1"/>
  <c r="J63" i="16" s="1"/>
  <c r="K63" i="16" a="1"/>
  <c r="K63" i="16" s="1"/>
  <c r="I63" i="16" a="1"/>
  <c r="I63" i="16" s="1"/>
  <c r="F63" i="16" a="1"/>
  <c r="F63" i="16" s="1"/>
  <c r="H63" i="16" a="1"/>
  <c r="H63" i="16" s="1"/>
  <c r="G63" i="16" a="1"/>
  <c r="G63" i="16" s="1"/>
  <c r="E63" i="16" a="1"/>
  <c r="E63" i="16" s="1"/>
  <c r="AT63" i="16" s="1"/>
  <c r="AV63" i="16" s="1"/>
  <c r="L63" i="16" a="1"/>
  <c r="L63" i="16" s="1"/>
  <c r="I87" i="16" a="1"/>
  <c r="I87" i="16" s="1"/>
  <c r="K87" i="16" a="1"/>
  <c r="K87" i="16" s="1"/>
  <c r="H87" i="16" a="1"/>
  <c r="H87" i="16" s="1"/>
  <c r="E87" i="16" a="1"/>
  <c r="E87" i="16" s="1"/>
  <c r="AT87" i="16" s="1"/>
  <c r="N87" i="16" a="1"/>
  <c r="N87" i="16" s="1"/>
  <c r="AU87" i="16" s="1"/>
  <c r="L87" i="16" a="1"/>
  <c r="L87" i="16" s="1"/>
  <c r="G87" i="16" a="1"/>
  <c r="G87" i="16" s="1"/>
  <c r="F87" i="16" a="1"/>
  <c r="F87" i="16" s="1"/>
  <c r="M87" i="16" a="1"/>
  <c r="M87" i="16" s="1"/>
  <c r="J87" i="16" a="1"/>
  <c r="J87" i="16" s="1"/>
  <c r="N57" i="16" a="1"/>
  <c r="N57" i="16" s="1"/>
  <c r="AU57" i="16" s="1"/>
  <c r="E57" i="16" a="1"/>
  <c r="E57" i="16" s="1"/>
  <c r="AT57" i="16" s="1"/>
  <c r="G57" i="16" a="1"/>
  <c r="G57" i="16" s="1"/>
  <c r="J57" i="16" a="1"/>
  <c r="J57" i="16" s="1"/>
  <c r="I57" i="16" a="1"/>
  <c r="I57" i="16" s="1"/>
  <c r="F57" i="16" a="1"/>
  <c r="F57" i="16" s="1"/>
  <c r="H57" i="16" a="1"/>
  <c r="H57" i="16" s="1"/>
  <c r="M57" i="16" a="1"/>
  <c r="M57" i="16" s="1"/>
  <c r="K57" i="16" a="1"/>
  <c r="K57" i="16" s="1"/>
  <c r="L57" i="16" a="1"/>
  <c r="L57" i="16" s="1"/>
  <c r="F89" i="16" a="1"/>
  <c r="F89" i="16" s="1"/>
  <c r="K89" i="16" a="1"/>
  <c r="K89" i="16" s="1"/>
  <c r="M89" i="16" a="1"/>
  <c r="M89" i="16" s="1"/>
  <c r="L89" i="16" a="1"/>
  <c r="L89" i="16" s="1"/>
  <c r="J89" i="16" a="1"/>
  <c r="J89" i="16" s="1"/>
  <c r="I89" i="16" a="1"/>
  <c r="I89" i="16" s="1"/>
  <c r="H89" i="16" a="1"/>
  <c r="H89" i="16" s="1"/>
  <c r="E89" i="16" a="1"/>
  <c r="E89" i="16" s="1"/>
  <c r="AT89" i="16" s="1"/>
  <c r="N89" i="16" a="1"/>
  <c r="N89" i="16" s="1"/>
  <c r="AU89" i="16" s="1"/>
  <c r="G89" i="16" a="1"/>
  <c r="G89" i="16" s="1"/>
  <c r="Y31" i="12"/>
  <c r="D38" i="15"/>
  <c r="D67" i="15"/>
  <c r="D34" i="15"/>
  <c r="D78" i="15"/>
  <c r="D40" i="15"/>
  <c r="D51" i="15"/>
  <c r="D114" i="15"/>
  <c r="AS114" i="15" s="1"/>
  <c r="D96" i="15"/>
  <c r="AS96" i="15" s="1"/>
  <c r="D77" i="15"/>
  <c r="D35" i="15"/>
  <c r="D46" i="15"/>
  <c r="D80" i="15"/>
  <c r="D66" i="15"/>
  <c r="D113" i="15"/>
  <c r="AS113" i="15" s="1"/>
  <c r="D64" i="15"/>
  <c r="D94" i="15"/>
  <c r="AS94" i="15" s="1"/>
  <c r="D97" i="15"/>
  <c r="AS97" i="15" s="1"/>
  <c r="D48" i="15"/>
  <c r="D111" i="15"/>
  <c r="AS111" i="15" s="1"/>
  <c r="D89" i="15"/>
  <c r="AS89" i="15" s="1"/>
  <c r="D61" i="15"/>
  <c r="D81" i="15"/>
  <c r="D32" i="15"/>
  <c r="D91" i="15"/>
  <c r="AS91" i="15" s="1"/>
  <c r="D73" i="15"/>
  <c r="D103" i="15"/>
  <c r="AS103" i="15" s="1"/>
  <c r="AK48" i="13"/>
  <c r="Z39" i="13"/>
  <c r="Z7" i="13"/>
  <c r="D65" i="15"/>
  <c r="D45" i="15"/>
  <c r="D75" i="15"/>
  <c r="D57" i="15"/>
  <c r="D87" i="15"/>
  <c r="AS87" i="15" s="1"/>
  <c r="D49" i="15"/>
  <c r="D59" i="15"/>
  <c r="D41" i="15"/>
  <c r="D71" i="15"/>
  <c r="D101" i="15"/>
  <c r="AS101" i="15" s="1"/>
  <c r="D33" i="15"/>
  <c r="D43" i="15"/>
  <c r="D86" i="15"/>
  <c r="AS86" i="15" s="1"/>
  <c r="D55" i="15"/>
  <c r="D85" i="15"/>
  <c r="AS85" i="15" s="1"/>
  <c r="D100" i="15"/>
  <c r="AS100" i="15" s="1"/>
  <c r="D116" i="15"/>
  <c r="AS116" i="15" s="1"/>
  <c r="D108" i="15"/>
  <c r="AS108" i="15" s="1"/>
  <c r="D39" i="15"/>
  <c r="D69" i="15"/>
  <c r="D68" i="15"/>
  <c r="D95" i="15"/>
  <c r="AS95" i="15" s="1"/>
  <c r="D112" i="15"/>
  <c r="AS112" i="15" s="1"/>
  <c r="D90" i="15"/>
  <c r="AS90" i="15" s="1"/>
  <c r="D53" i="15"/>
  <c r="D79" i="15"/>
  <c r="D92" i="15"/>
  <c r="AS92" i="15" s="1"/>
  <c r="D74" i="15"/>
  <c r="AI59" i="13"/>
  <c r="AH48" i="13"/>
  <c r="AJ38" i="13"/>
  <c r="AI27" i="13"/>
  <c r="AH16" i="13"/>
  <c r="AJ6" i="13"/>
  <c r="D37" i="15"/>
  <c r="D63" i="15"/>
  <c r="D76" i="15"/>
  <c r="D58" i="15"/>
  <c r="D56" i="15"/>
  <c r="D84" i="15"/>
  <c r="AS84" i="15" s="1"/>
  <c r="D98" i="15"/>
  <c r="AS98" i="15" s="1"/>
  <c r="D47" i="15"/>
  <c r="D60" i="15"/>
  <c r="D42" i="15"/>
  <c r="D102" i="15"/>
  <c r="AS102" i="15" s="1"/>
  <c r="BE25" i="13"/>
  <c r="BG70" i="13"/>
  <c r="BE48" i="13"/>
  <c r="BG38" i="13"/>
  <c r="D52" i="15"/>
  <c r="D99" i="15"/>
  <c r="AS99" i="15" s="1"/>
  <c r="D82" i="15"/>
  <c r="AS82" i="15" s="1"/>
  <c r="D62" i="15"/>
  <c r="D44" i="15"/>
  <c r="D104" i="15"/>
  <c r="AS104" i="15" s="1"/>
  <c r="D106" i="15"/>
  <c r="AS106" i="15" s="1"/>
  <c r="D70" i="15"/>
  <c r="D36" i="15"/>
  <c r="D83" i="15"/>
  <c r="AS83" i="15" s="1"/>
  <c r="D50" i="15"/>
  <c r="D93" i="15"/>
  <c r="AS93" i="15" s="1"/>
  <c r="D72" i="15"/>
  <c r="D88" i="15"/>
  <c r="AS88" i="15" s="1"/>
  <c r="D54" i="15"/>
  <c r="BG19" i="13"/>
  <c r="BA50" i="13"/>
  <c r="AW87" i="13"/>
  <c r="AF64" i="13"/>
  <c r="AF32" i="13"/>
  <c r="AG11" i="13"/>
  <c r="BC75" i="13"/>
  <c r="BC43" i="13"/>
  <c r="BD22" i="13"/>
  <c r="K39" i="15" a="1"/>
  <c r="K39" i="15" s="1"/>
  <c r="L39" i="15" a="1"/>
  <c r="L39" i="15" s="1"/>
  <c r="N39" i="15" a="1"/>
  <c r="N39" i="15" s="1"/>
  <c r="AU39" i="15" s="1"/>
  <c r="M39" i="15" a="1"/>
  <c r="M39" i="15" s="1"/>
  <c r="J39" i="15" a="1"/>
  <c r="J39" i="15" s="1"/>
  <c r="H39" i="15" a="1"/>
  <c r="H39" i="15" s="1"/>
  <c r="E39" i="15" a="1"/>
  <c r="E39" i="15" s="1"/>
  <c r="AT39" i="15" s="1"/>
  <c r="G39" i="15" a="1"/>
  <c r="G39" i="15" s="1"/>
  <c r="F39" i="15" a="1"/>
  <c r="F39" i="15" s="1"/>
  <c r="I39" i="15" a="1"/>
  <c r="I39" i="15" s="1"/>
  <c r="M66" i="15" a="1"/>
  <c r="M66" i="15" s="1"/>
  <c r="L66" i="15" a="1"/>
  <c r="L66" i="15" s="1"/>
  <c r="J66" i="15" a="1"/>
  <c r="J66" i="15" s="1"/>
  <c r="I66" i="15" a="1"/>
  <c r="I66" i="15" s="1"/>
  <c r="N66" i="15" a="1"/>
  <c r="N66" i="15" s="1"/>
  <c r="AU66" i="15" s="1"/>
  <c r="K66" i="15" a="1"/>
  <c r="K66" i="15" s="1"/>
  <c r="H66" i="15" a="1"/>
  <c r="H66" i="15" s="1"/>
  <c r="G66" i="15" a="1"/>
  <c r="G66" i="15" s="1"/>
  <c r="F66" i="15" a="1"/>
  <c r="F66" i="15" s="1"/>
  <c r="E66" i="15" a="1"/>
  <c r="E66" i="15" s="1"/>
  <c r="AT66" i="15" s="1"/>
  <c r="L47" i="15" a="1"/>
  <c r="L47" i="15" s="1"/>
  <c r="J47" i="15" a="1"/>
  <c r="J47" i="15" s="1"/>
  <c r="H47" i="15" a="1"/>
  <c r="H47" i="15" s="1"/>
  <c r="G47" i="15" a="1"/>
  <c r="G47" i="15" s="1"/>
  <c r="F47" i="15" a="1"/>
  <c r="F47" i="15" s="1"/>
  <c r="K47" i="15" a="1"/>
  <c r="K47" i="15" s="1"/>
  <c r="I47" i="15" a="1"/>
  <c r="I47" i="15" s="1"/>
  <c r="M47" i="15" a="1"/>
  <c r="M47" i="15" s="1"/>
  <c r="E47" i="15" a="1"/>
  <c r="E47" i="15" s="1"/>
  <c r="AT47" i="15" s="1"/>
  <c r="N47" i="15" a="1"/>
  <c r="N47" i="15" s="1"/>
  <c r="AU47" i="15" s="1"/>
  <c r="K35" i="15" a="1"/>
  <c r="K35" i="15" s="1"/>
  <c r="N35" i="15" a="1"/>
  <c r="N35" i="15" s="1"/>
  <c r="AU35" i="15" s="1"/>
  <c r="H35" i="15" a="1"/>
  <c r="H35" i="15" s="1"/>
  <c r="F35" i="15" a="1"/>
  <c r="F35" i="15" s="1"/>
  <c r="I35" i="15" a="1"/>
  <c r="I35" i="15" s="1"/>
  <c r="G35" i="15" a="1"/>
  <c r="G35" i="15" s="1"/>
  <c r="M35" i="15" a="1"/>
  <c r="M35" i="15" s="1"/>
  <c r="L35" i="15" a="1"/>
  <c r="L35" i="15" s="1"/>
  <c r="E35" i="15" a="1"/>
  <c r="E35" i="15" s="1"/>
  <c r="AT35" i="15" s="1"/>
  <c r="J35" i="15" a="1"/>
  <c r="J35" i="15" s="1"/>
  <c r="F54" i="15" a="1"/>
  <c r="F54" i="15" s="1"/>
  <c r="K54" i="15" a="1"/>
  <c r="K54" i="15" s="1"/>
  <c r="G54" i="15" a="1"/>
  <c r="G54" i="15" s="1"/>
  <c r="I54" i="15" a="1"/>
  <c r="I54" i="15" s="1"/>
  <c r="L54" i="15" a="1"/>
  <c r="L54" i="15" s="1"/>
  <c r="M54" i="15" a="1"/>
  <c r="M54" i="15" s="1"/>
  <c r="N54" i="15" a="1"/>
  <c r="N54" i="15" s="1"/>
  <c r="AU54" i="15" s="1"/>
  <c r="E54" i="15" a="1"/>
  <c r="E54" i="15" s="1"/>
  <c r="AT54" i="15" s="1"/>
  <c r="J54" i="15" a="1"/>
  <c r="J54" i="15" s="1"/>
  <c r="H54" i="15" a="1"/>
  <c r="H54" i="15" s="1"/>
  <c r="M69" i="15" a="1"/>
  <c r="M69" i="15" s="1"/>
  <c r="L69" i="15" a="1"/>
  <c r="L69" i="15" s="1"/>
  <c r="I69" i="15" a="1"/>
  <c r="I69" i="15" s="1"/>
  <c r="N69" i="15" a="1"/>
  <c r="N69" i="15" s="1"/>
  <c r="AU69" i="15" s="1"/>
  <c r="E69" i="15" a="1"/>
  <c r="E69" i="15" s="1"/>
  <c r="AT69" i="15" s="1"/>
  <c r="F69" i="15" a="1"/>
  <c r="F69" i="15" s="1"/>
  <c r="J69" i="15" a="1"/>
  <c r="J69" i="15" s="1"/>
  <c r="H69" i="15" a="1"/>
  <c r="H69" i="15" s="1"/>
  <c r="K69" i="15" a="1"/>
  <c r="K69" i="15" s="1"/>
  <c r="G69" i="15" a="1"/>
  <c r="G69" i="15" s="1"/>
  <c r="G83" i="15" a="1"/>
  <c r="G83" i="15" s="1"/>
  <c r="F83" i="15" a="1"/>
  <c r="F83" i="15" s="1"/>
  <c r="J83" i="15" a="1"/>
  <c r="J83" i="15" s="1"/>
  <c r="I83" i="15" a="1"/>
  <c r="I83" i="15" s="1"/>
  <c r="K83" i="15" a="1"/>
  <c r="K83" i="15" s="1"/>
  <c r="M83" i="15" a="1"/>
  <c r="M83" i="15" s="1"/>
  <c r="L83" i="15" a="1"/>
  <c r="L83" i="15" s="1"/>
  <c r="N83" i="15" a="1"/>
  <c r="N83" i="15" s="1"/>
  <c r="AU83" i="15" s="1"/>
  <c r="H83" i="15" a="1"/>
  <c r="H83" i="15" s="1"/>
  <c r="E83" i="15" a="1"/>
  <c r="E83" i="15" s="1"/>
  <c r="AT83" i="15" s="1"/>
  <c r="K102" i="15" a="1"/>
  <c r="K102" i="15" s="1"/>
  <c r="I102" i="15" a="1"/>
  <c r="I102" i="15" s="1"/>
  <c r="F102" i="15" a="1"/>
  <c r="F102" i="15" s="1"/>
  <c r="H102" i="15" a="1"/>
  <c r="H102" i="15" s="1"/>
  <c r="G102" i="15" a="1"/>
  <c r="G102" i="15" s="1"/>
  <c r="M102" i="15" a="1"/>
  <c r="M102" i="15" s="1"/>
  <c r="N102" i="15" a="1"/>
  <c r="N102" i="15" s="1"/>
  <c r="AU102" i="15" s="1"/>
  <c r="L102" i="15" a="1"/>
  <c r="L102" i="15" s="1"/>
  <c r="E102" i="15" a="1"/>
  <c r="E102" i="15" s="1"/>
  <c r="AT102" i="15" s="1"/>
  <c r="J102" i="15" a="1"/>
  <c r="J102" i="15" s="1"/>
  <c r="N65" i="15" a="1"/>
  <c r="N65" i="15" s="1"/>
  <c r="AU65" i="15" s="1"/>
  <c r="F65" i="15" a="1"/>
  <c r="F65" i="15" s="1"/>
  <c r="G65" i="15" a="1"/>
  <c r="G65" i="15" s="1"/>
  <c r="E65" i="15" a="1"/>
  <c r="E65" i="15" s="1"/>
  <c r="AT65" i="15" s="1"/>
  <c r="L65" i="15" a="1"/>
  <c r="L65" i="15" s="1"/>
  <c r="J65" i="15" a="1"/>
  <c r="J65" i="15" s="1"/>
  <c r="M65" i="15" a="1"/>
  <c r="M65" i="15" s="1"/>
  <c r="H65" i="15" a="1"/>
  <c r="H65" i="15" s="1"/>
  <c r="K65" i="15" a="1"/>
  <c r="K65" i="15" s="1"/>
  <c r="I65" i="15" a="1"/>
  <c r="I65" i="15" s="1"/>
  <c r="I74" i="15" a="1"/>
  <c r="I74" i="15" s="1"/>
  <c r="K74" i="15" a="1"/>
  <c r="K74" i="15" s="1"/>
  <c r="M74" i="15" a="1"/>
  <c r="M74" i="15" s="1"/>
  <c r="L74" i="15" a="1"/>
  <c r="L74" i="15" s="1"/>
  <c r="N74" i="15" a="1"/>
  <c r="N74" i="15" s="1"/>
  <c r="AU74" i="15" s="1"/>
  <c r="H74" i="15" a="1"/>
  <c r="H74" i="15" s="1"/>
  <c r="E74" i="15" a="1"/>
  <c r="E74" i="15" s="1"/>
  <c r="AT74" i="15" s="1"/>
  <c r="AV74" i="15" s="1"/>
  <c r="G74" i="15" a="1"/>
  <c r="G74" i="15" s="1"/>
  <c r="F74" i="15" a="1"/>
  <c r="F74" i="15" s="1"/>
  <c r="J74" i="15" a="1"/>
  <c r="J74" i="15" s="1"/>
  <c r="J98" i="15" a="1"/>
  <c r="J98" i="15" s="1"/>
  <c r="M98" i="15" a="1"/>
  <c r="M98" i="15" s="1"/>
  <c r="I98" i="15" a="1"/>
  <c r="I98" i="15" s="1"/>
  <c r="N98" i="15" a="1"/>
  <c r="N98" i="15" s="1"/>
  <c r="AU98" i="15" s="1"/>
  <c r="K98" i="15" a="1"/>
  <c r="K98" i="15" s="1"/>
  <c r="H98" i="15" a="1"/>
  <c r="H98" i="15" s="1"/>
  <c r="E98" i="15" a="1"/>
  <c r="E98" i="15" s="1"/>
  <c r="AT98" i="15" s="1"/>
  <c r="G98" i="15" a="1"/>
  <c r="G98" i="15" s="1"/>
  <c r="L98" i="15" a="1"/>
  <c r="L98" i="15" s="1"/>
  <c r="F98" i="15" a="1"/>
  <c r="F98" i="15" s="1"/>
  <c r="H77" i="15" a="1"/>
  <c r="H77" i="15" s="1"/>
  <c r="G77" i="15" a="1"/>
  <c r="G77" i="15" s="1"/>
  <c r="M77" i="15" a="1"/>
  <c r="M77" i="15" s="1"/>
  <c r="L77" i="15" a="1"/>
  <c r="L77" i="15" s="1"/>
  <c r="I77" i="15" a="1"/>
  <c r="I77" i="15" s="1"/>
  <c r="E77" i="15" a="1"/>
  <c r="E77" i="15" s="1"/>
  <c r="AT77" i="15" s="1"/>
  <c r="F77" i="15" a="1"/>
  <c r="F77" i="15" s="1"/>
  <c r="J77" i="15" a="1"/>
  <c r="J77" i="15" s="1"/>
  <c r="N77" i="15" a="1"/>
  <c r="N77" i="15" s="1"/>
  <c r="AU77" i="15" s="1"/>
  <c r="K77" i="15" a="1"/>
  <c r="K77" i="15" s="1"/>
  <c r="I89" i="15" a="1"/>
  <c r="I89" i="15" s="1"/>
  <c r="N89" i="15" a="1"/>
  <c r="N89" i="15" s="1"/>
  <c r="AU89" i="15" s="1"/>
  <c r="L89" i="15" a="1"/>
  <c r="L89" i="15" s="1"/>
  <c r="K89" i="15" a="1"/>
  <c r="K89" i="15" s="1"/>
  <c r="H89" i="15" a="1"/>
  <c r="H89" i="15" s="1"/>
  <c r="E89" i="15" a="1"/>
  <c r="E89" i="15" s="1"/>
  <c r="AT89" i="15" s="1"/>
  <c r="G89" i="15" a="1"/>
  <c r="G89" i="15" s="1"/>
  <c r="F89" i="15" a="1"/>
  <c r="F89" i="15" s="1"/>
  <c r="J89" i="15" a="1"/>
  <c r="J89" i="15" s="1"/>
  <c r="M89" i="15" a="1"/>
  <c r="M89" i="15" s="1"/>
  <c r="N42" i="15" a="1"/>
  <c r="N42" i="15" s="1"/>
  <c r="AU42" i="15" s="1"/>
  <c r="E42" i="15" a="1"/>
  <c r="E42" i="15" s="1"/>
  <c r="AT42" i="15" s="1"/>
  <c r="J42" i="15" a="1"/>
  <c r="J42" i="15" s="1"/>
  <c r="H42" i="15" a="1"/>
  <c r="H42" i="15" s="1"/>
  <c r="G42" i="15" a="1"/>
  <c r="G42" i="15" s="1"/>
  <c r="F42" i="15" a="1"/>
  <c r="F42" i="15" s="1"/>
  <c r="I42" i="15" a="1"/>
  <c r="I42" i="15" s="1"/>
  <c r="K42" i="15" a="1"/>
  <c r="K42" i="15" s="1"/>
  <c r="M42" i="15" a="1"/>
  <c r="M42" i="15" s="1"/>
  <c r="L42" i="15" a="1"/>
  <c r="L42" i="15" s="1"/>
  <c r="K44" i="15" a="1"/>
  <c r="K44" i="15" s="1"/>
  <c r="I44" i="15" a="1"/>
  <c r="I44" i="15" s="1"/>
  <c r="F44" i="15" a="1"/>
  <c r="F44" i="15" s="1"/>
  <c r="L44" i="15" a="1"/>
  <c r="L44" i="15" s="1"/>
  <c r="G44" i="15" a="1"/>
  <c r="G44" i="15" s="1"/>
  <c r="E44" i="15" a="1"/>
  <c r="E44" i="15" s="1"/>
  <c r="AT44" i="15" s="1"/>
  <c r="M44" i="15" a="1"/>
  <c r="M44" i="15" s="1"/>
  <c r="J44" i="15" a="1"/>
  <c r="J44" i="15" s="1"/>
  <c r="H44" i="15" a="1"/>
  <c r="H44" i="15" s="1"/>
  <c r="N44" i="15" a="1"/>
  <c r="N44" i="15" s="1"/>
  <c r="AU44" i="15" s="1"/>
  <c r="J41" i="15" a="1"/>
  <c r="J41" i="15" s="1"/>
  <c r="H41" i="15" a="1"/>
  <c r="H41" i="15" s="1"/>
  <c r="I41" i="15" a="1"/>
  <c r="I41" i="15" s="1"/>
  <c r="N41" i="15" a="1"/>
  <c r="N41" i="15" s="1"/>
  <c r="AU41" i="15" s="1"/>
  <c r="E41" i="15" a="1"/>
  <c r="E41" i="15" s="1"/>
  <c r="AT41" i="15" s="1"/>
  <c r="K41" i="15" a="1"/>
  <c r="K41" i="15" s="1"/>
  <c r="F41" i="15" a="1"/>
  <c r="F41" i="15" s="1"/>
  <c r="M41" i="15" a="1"/>
  <c r="M41" i="15" s="1"/>
  <c r="G41" i="15" a="1"/>
  <c r="G41" i="15" s="1"/>
  <c r="L41" i="15" a="1"/>
  <c r="L41" i="15" s="1"/>
  <c r="H50" i="15" a="1"/>
  <c r="H50" i="15" s="1"/>
  <c r="F50" i="15" a="1"/>
  <c r="F50" i="15" s="1"/>
  <c r="I50" i="15" a="1"/>
  <c r="I50" i="15" s="1"/>
  <c r="G50" i="15" a="1"/>
  <c r="G50" i="15" s="1"/>
  <c r="N50" i="15" a="1"/>
  <c r="N50" i="15" s="1"/>
  <c r="AU50" i="15" s="1"/>
  <c r="M50" i="15" a="1"/>
  <c r="M50" i="15" s="1"/>
  <c r="L50" i="15" a="1"/>
  <c r="L50" i="15" s="1"/>
  <c r="J50" i="15" a="1"/>
  <c r="J50" i="15" s="1"/>
  <c r="E50" i="15" a="1"/>
  <c r="E50" i="15" s="1"/>
  <c r="AT50" i="15" s="1"/>
  <c r="K50" i="15" a="1"/>
  <c r="K50" i="15" s="1"/>
  <c r="J46" i="15" a="1"/>
  <c r="J46" i="15" s="1"/>
  <c r="H46" i="15" a="1"/>
  <c r="H46" i="15" s="1"/>
  <c r="I46" i="15" a="1"/>
  <c r="I46" i="15" s="1"/>
  <c r="N46" i="15" a="1"/>
  <c r="N46" i="15" s="1"/>
  <c r="AU46" i="15" s="1"/>
  <c r="E46" i="15" a="1"/>
  <c r="E46" i="15" s="1"/>
  <c r="AT46" i="15" s="1"/>
  <c r="K46" i="15" a="1"/>
  <c r="K46" i="15" s="1"/>
  <c r="F46" i="15" a="1"/>
  <c r="F46" i="15" s="1"/>
  <c r="G46" i="15" a="1"/>
  <c r="G46" i="15" s="1"/>
  <c r="L46" i="15" a="1"/>
  <c r="L46" i="15" s="1"/>
  <c r="M46" i="15" a="1"/>
  <c r="M46" i="15" s="1"/>
  <c r="E91" i="15" a="1"/>
  <c r="E91" i="15" s="1"/>
  <c r="AT91" i="15" s="1"/>
  <c r="J91" i="15" a="1"/>
  <c r="J91" i="15" s="1"/>
  <c r="I91" i="15" a="1"/>
  <c r="I91" i="15" s="1"/>
  <c r="M91" i="15" a="1"/>
  <c r="M91" i="15" s="1"/>
  <c r="K91" i="15" a="1"/>
  <c r="K91" i="15" s="1"/>
  <c r="N91" i="15" a="1"/>
  <c r="N91" i="15" s="1"/>
  <c r="AU91" i="15" s="1"/>
  <c r="H91" i="15" a="1"/>
  <c r="H91" i="15" s="1"/>
  <c r="G91" i="15" a="1"/>
  <c r="G91" i="15" s="1"/>
  <c r="F91" i="15" a="1"/>
  <c r="F91" i="15" s="1"/>
  <c r="L91" i="15" a="1"/>
  <c r="L91" i="15" s="1"/>
  <c r="K33" i="15" a="1"/>
  <c r="K33" i="15" s="1"/>
  <c r="M33" i="15" a="1"/>
  <c r="M33" i="15" s="1"/>
  <c r="J33" i="15" a="1"/>
  <c r="J33" i="15" s="1"/>
  <c r="H33" i="15" a="1"/>
  <c r="H33" i="15" s="1"/>
  <c r="I33" i="15" a="1"/>
  <c r="I33" i="15" s="1"/>
  <c r="N33" i="15" a="1"/>
  <c r="N33" i="15" s="1"/>
  <c r="AU33" i="15" s="1"/>
  <c r="E33" i="15" a="1"/>
  <c r="E33" i="15" s="1"/>
  <c r="AT33" i="15" s="1"/>
  <c r="F33" i="15" a="1"/>
  <c r="F33" i="15" s="1"/>
  <c r="G33" i="15" a="1"/>
  <c r="G33" i="15" s="1"/>
  <c r="L33" i="15" a="1"/>
  <c r="L33" i="15" s="1"/>
  <c r="J87" i="15" a="1"/>
  <c r="J87" i="15" s="1"/>
  <c r="M87" i="15" a="1"/>
  <c r="M87" i="15" s="1"/>
  <c r="L87" i="15" a="1"/>
  <c r="L87" i="15" s="1"/>
  <c r="I87" i="15" a="1"/>
  <c r="I87" i="15" s="1"/>
  <c r="N87" i="15" a="1"/>
  <c r="N87" i="15" s="1"/>
  <c r="AU87" i="15" s="1"/>
  <c r="H87" i="15" a="1"/>
  <c r="H87" i="15" s="1"/>
  <c r="K87" i="15" a="1"/>
  <c r="K87" i="15" s="1"/>
  <c r="E87" i="15" a="1"/>
  <c r="E87" i="15" s="1"/>
  <c r="AT87" i="15" s="1"/>
  <c r="G87" i="15" a="1"/>
  <c r="G87" i="15" s="1"/>
  <c r="F87" i="15" a="1"/>
  <c r="F87" i="15" s="1"/>
  <c r="J56" i="15" a="1"/>
  <c r="J56" i="15" s="1"/>
  <c r="H56" i="15" a="1"/>
  <c r="H56" i="15" s="1"/>
  <c r="G56" i="15" a="1"/>
  <c r="G56" i="15" s="1"/>
  <c r="F56" i="15" a="1"/>
  <c r="F56" i="15" s="1"/>
  <c r="E56" i="15" a="1"/>
  <c r="E56" i="15" s="1"/>
  <c r="AT56" i="15" s="1"/>
  <c r="I56" i="15" a="1"/>
  <c r="I56" i="15" s="1"/>
  <c r="N56" i="15" a="1"/>
  <c r="N56" i="15" s="1"/>
  <c r="AU56" i="15" s="1"/>
  <c r="K56" i="15" a="1"/>
  <c r="K56" i="15" s="1"/>
  <c r="M56" i="15" a="1"/>
  <c r="M56" i="15" s="1"/>
  <c r="L56" i="15" a="1"/>
  <c r="L56" i="15" s="1"/>
  <c r="L55" i="15" a="1"/>
  <c r="L55" i="15" s="1"/>
  <c r="M55" i="15" a="1"/>
  <c r="M55" i="15" s="1"/>
  <c r="J55" i="15" a="1"/>
  <c r="J55" i="15" s="1"/>
  <c r="K55" i="15" a="1"/>
  <c r="K55" i="15" s="1"/>
  <c r="I55" i="15" a="1"/>
  <c r="I55" i="15" s="1"/>
  <c r="H55" i="15" a="1"/>
  <c r="H55" i="15" s="1"/>
  <c r="N55" i="15" a="1"/>
  <c r="N55" i="15" s="1"/>
  <c r="AU55" i="15" s="1"/>
  <c r="E55" i="15" a="1"/>
  <c r="E55" i="15" s="1"/>
  <c r="AT55" i="15" s="1"/>
  <c r="F55" i="15" a="1"/>
  <c r="F55" i="15" s="1"/>
  <c r="G55" i="15" a="1"/>
  <c r="G55" i="15" s="1"/>
  <c r="N34" i="15" a="1"/>
  <c r="N34" i="15" s="1"/>
  <c r="AU34" i="15" s="1"/>
  <c r="E34" i="15" a="1"/>
  <c r="E34" i="15" s="1"/>
  <c r="AT34" i="15" s="1"/>
  <c r="L34" i="15" a="1"/>
  <c r="L34" i="15" s="1"/>
  <c r="J34" i="15" a="1"/>
  <c r="J34" i="15" s="1"/>
  <c r="H34" i="15" a="1"/>
  <c r="H34" i="15" s="1"/>
  <c r="G34" i="15" a="1"/>
  <c r="G34" i="15" s="1"/>
  <c r="F34" i="15" a="1"/>
  <c r="F34" i="15" s="1"/>
  <c r="I34" i="15" a="1"/>
  <c r="I34" i="15" s="1"/>
  <c r="K34" i="15" a="1"/>
  <c r="K34" i="15" s="1"/>
  <c r="M34" i="15" a="1"/>
  <c r="M34" i="15" s="1"/>
  <c r="F100" i="15" a="1"/>
  <c r="F100" i="15" s="1"/>
  <c r="M100" i="15" a="1"/>
  <c r="M100" i="15" s="1"/>
  <c r="L100" i="15" a="1"/>
  <c r="L100" i="15" s="1"/>
  <c r="J100" i="15" a="1"/>
  <c r="J100" i="15" s="1"/>
  <c r="I100" i="15" a="1"/>
  <c r="I100" i="15" s="1"/>
  <c r="E100" i="15" a="1"/>
  <c r="E100" i="15" s="1"/>
  <c r="AT100" i="15" s="1"/>
  <c r="K100" i="15" a="1"/>
  <c r="K100" i="15" s="1"/>
  <c r="N100" i="15" a="1"/>
  <c r="N100" i="15" s="1"/>
  <c r="AU100" i="15" s="1"/>
  <c r="H100" i="15" a="1"/>
  <c r="H100" i="15" s="1"/>
  <c r="G100" i="15" a="1"/>
  <c r="G100" i="15" s="1"/>
  <c r="L63" i="15" a="1"/>
  <c r="L63" i="15" s="1"/>
  <c r="J63" i="15" a="1"/>
  <c r="J63" i="15" s="1"/>
  <c r="H63" i="15" a="1"/>
  <c r="H63" i="15" s="1"/>
  <c r="G63" i="15" a="1"/>
  <c r="G63" i="15" s="1"/>
  <c r="F63" i="15" a="1"/>
  <c r="F63" i="15" s="1"/>
  <c r="K63" i="15" a="1"/>
  <c r="K63" i="15" s="1"/>
  <c r="I63" i="15" a="1"/>
  <c r="I63" i="15" s="1"/>
  <c r="M63" i="15" a="1"/>
  <c r="M63" i="15" s="1"/>
  <c r="E63" i="15" a="1"/>
  <c r="E63" i="15" s="1"/>
  <c r="AT63" i="15" s="1"/>
  <c r="N63" i="15" a="1"/>
  <c r="N63" i="15" s="1"/>
  <c r="AU63" i="15" s="1"/>
  <c r="F37" i="15" a="1"/>
  <c r="F37" i="15" s="1"/>
  <c r="K37" i="15" a="1"/>
  <c r="K37" i="15" s="1"/>
  <c r="G37" i="15" a="1"/>
  <c r="G37" i="15" s="1"/>
  <c r="I37" i="15" a="1"/>
  <c r="I37" i="15" s="1"/>
  <c r="L37" i="15" a="1"/>
  <c r="L37" i="15" s="1"/>
  <c r="M37" i="15" a="1"/>
  <c r="M37" i="15" s="1"/>
  <c r="N37" i="15" a="1"/>
  <c r="N37" i="15" s="1"/>
  <c r="AU37" i="15" s="1"/>
  <c r="E37" i="15" a="1"/>
  <c r="E37" i="15" s="1"/>
  <c r="AT37" i="15" s="1"/>
  <c r="J37" i="15" a="1"/>
  <c r="J37" i="15" s="1"/>
  <c r="H37" i="15" a="1"/>
  <c r="H37" i="15" s="1"/>
  <c r="G80" i="15" a="1"/>
  <c r="G80" i="15" s="1"/>
  <c r="F80" i="15" a="1"/>
  <c r="F80" i="15" s="1"/>
  <c r="L80" i="15" a="1"/>
  <c r="L80" i="15" s="1"/>
  <c r="J80" i="15" a="1"/>
  <c r="J80" i="15" s="1"/>
  <c r="M80" i="15" a="1"/>
  <c r="M80" i="15" s="1"/>
  <c r="K80" i="15" a="1"/>
  <c r="K80" i="15" s="1"/>
  <c r="E80" i="15" a="1"/>
  <c r="E80" i="15" s="1"/>
  <c r="AT80" i="15" s="1"/>
  <c r="I80" i="15" a="1"/>
  <c r="I80" i="15" s="1"/>
  <c r="N80" i="15" a="1"/>
  <c r="N80" i="15" s="1"/>
  <c r="AU80" i="15" s="1"/>
  <c r="H80" i="15" a="1"/>
  <c r="H80" i="15" s="1"/>
  <c r="J95" i="15" a="1"/>
  <c r="J95" i="15" s="1"/>
  <c r="F95" i="15" a="1"/>
  <c r="F95" i="15" s="1"/>
  <c r="K95" i="15" a="1"/>
  <c r="K95" i="15" s="1"/>
  <c r="I95" i="15" a="1"/>
  <c r="I95" i="15" s="1"/>
  <c r="H95" i="15" a="1"/>
  <c r="H95" i="15" s="1"/>
  <c r="M95" i="15" a="1"/>
  <c r="M95" i="15" s="1"/>
  <c r="L95" i="15" a="1"/>
  <c r="L95" i="15" s="1"/>
  <c r="G95" i="15" a="1"/>
  <c r="G95" i="15" s="1"/>
  <c r="N95" i="15" a="1"/>
  <c r="N95" i="15" s="1"/>
  <c r="AU95" i="15" s="1"/>
  <c r="E95" i="15" a="1"/>
  <c r="E95" i="15" s="1"/>
  <c r="AT95" i="15" s="1"/>
  <c r="J82" i="15" a="1"/>
  <c r="J82" i="15" s="1"/>
  <c r="M82" i="15" a="1"/>
  <c r="M82" i="15" s="1"/>
  <c r="I82" i="15" a="1"/>
  <c r="I82" i="15" s="1"/>
  <c r="L82" i="15" a="1"/>
  <c r="L82" i="15" s="1"/>
  <c r="N82" i="15" a="1"/>
  <c r="N82" i="15" s="1"/>
  <c r="AU82" i="15" s="1"/>
  <c r="K82" i="15" a="1"/>
  <c r="K82" i="15" s="1"/>
  <c r="H82" i="15" a="1"/>
  <c r="H82" i="15" s="1"/>
  <c r="E82" i="15" a="1"/>
  <c r="E82" i="15" s="1"/>
  <c r="G82" i="15" a="1"/>
  <c r="G82" i="15" s="1"/>
  <c r="F82" i="15" a="1"/>
  <c r="F82" i="15" s="1"/>
  <c r="L72" i="15" a="1"/>
  <c r="L72" i="15" s="1"/>
  <c r="N72" i="15" a="1"/>
  <c r="N72" i="15" s="1"/>
  <c r="AU72" i="15" s="1"/>
  <c r="E72" i="15" a="1"/>
  <c r="E72" i="15" s="1"/>
  <c r="AT72" i="15" s="1"/>
  <c r="J72" i="15" a="1"/>
  <c r="J72" i="15" s="1"/>
  <c r="G72" i="15" a="1"/>
  <c r="G72" i="15" s="1"/>
  <c r="F72" i="15" a="1"/>
  <c r="F72" i="15" s="1"/>
  <c r="M72" i="15" a="1"/>
  <c r="M72" i="15" s="1"/>
  <c r="K72" i="15" a="1"/>
  <c r="K72" i="15" s="1"/>
  <c r="I72" i="15" a="1"/>
  <c r="I72" i="15" s="1"/>
  <c r="H72" i="15" a="1"/>
  <c r="H72" i="15" s="1"/>
  <c r="L51" i="15" a="1"/>
  <c r="L51" i="15" s="1"/>
  <c r="N51" i="15" a="1"/>
  <c r="N51" i="15" s="1"/>
  <c r="AU51" i="15" s="1"/>
  <c r="M51" i="15" a="1"/>
  <c r="M51" i="15" s="1"/>
  <c r="J51" i="15" a="1"/>
  <c r="J51" i="15" s="1"/>
  <c r="H51" i="15" a="1"/>
  <c r="H51" i="15" s="1"/>
  <c r="F51" i="15" a="1"/>
  <c r="F51" i="15" s="1"/>
  <c r="E51" i="15" a="1"/>
  <c r="E51" i="15" s="1"/>
  <c r="AT51" i="15" s="1"/>
  <c r="G51" i="15" a="1"/>
  <c r="G51" i="15" s="1"/>
  <c r="K51" i="15" a="1"/>
  <c r="K51" i="15" s="1"/>
  <c r="I51" i="15" a="1"/>
  <c r="I51" i="15" s="1"/>
  <c r="J62" i="15" a="1"/>
  <c r="J62" i="15" s="1"/>
  <c r="H62" i="15" a="1"/>
  <c r="H62" i="15" s="1"/>
  <c r="I62" i="15" a="1"/>
  <c r="I62" i="15" s="1"/>
  <c r="N62" i="15" a="1"/>
  <c r="N62" i="15" s="1"/>
  <c r="AU62" i="15" s="1"/>
  <c r="E62" i="15" a="1"/>
  <c r="E62" i="15" s="1"/>
  <c r="AT62" i="15" s="1"/>
  <c r="K62" i="15" a="1"/>
  <c r="K62" i="15" s="1"/>
  <c r="F62" i="15" a="1"/>
  <c r="F62" i="15" s="1"/>
  <c r="G62" i="15" a="1"/>
  <c r="G62" i="15" s="1"/>
  <c r="L62" i="15" a="1"/>
  <c r="L62" i="15" s="1"/>
  <c r="M62" i="15" a="1"/>
  <c r="M62" i="15" s="1"/>
  <c r="E59" i="15" a="1"/>
  <c r="E59" i="15" s="1"/>
  <c r="AT59" i="15" s="1"/>
  <c r="K59" i="15" a="1"/>
  <c r="K59" i="15" s="1"/>
  <c r="N59" i="15" a="1"/>
  <c r="N59" i="15" s="1"/>
  <c r="AU59" i="15" s="1"/>
  <c r="H59" i="15" a="1"/>
  <c r="H59" i="15" s="1"/>
  <c r="F59" i="15" a="1"/>
  <c r="F59" i="15" s="1"/>
  <c r="J59" i="15" a="1"/>
  <c r="J59" i="15" s="1"/>
  <c r="I59" i="15" a="1"/>
  <c r="I59" i="15" s="1"/>
  <c r="G59" i="15" a="1"/>
  <c r="G59" i="15" s="1"/>
  <c r="L59" i="15" a="1"/>
  <c r="L59" i="15" s="1"/>
  <c r="M59" i="15" a="1"/>
  <c r="M59" i="15" s="1"/>
  <c r="J70" i="15" a="1"/>
  <c r="J70" i="15" s="1"/>
  <c r="G70" i="15" a="1"/>
  <c r="G70" i="15" s="1"/>
  <c r="L70" i="15" a="1"/>
  <c r="L70" i="15" s="1"/>
  <c r="K70" i="15" a="1"/>
  <c r="K70" i="15" s="1"/>
  <c r="I70" i="15" a="1"/>
  <c r="I70" i="15" s="1"/>
  <c r="H70" i="15" a="1"/>
  <c r="H70" i="15" s="1"/>
  <c r="M70" i="15" a="1"/>
  <c r="M70" i="15" s="1"/>
  <c r="N70" i="15" a="1"/>
  <c r="N70" i="15" s="1"/>
  <c r="AU70" i="15" s="1"/>
  <c r="E70" i="15" a="1"/>
  <c r="E70" i="15" s="1"/>
  <c r="AT70" i="15" s="1"/>
  <c r="F70" i="15" a="1"/>
  <c r="F70" i="15" s="1"/>
  <c r="J103" i="15" a="1"/>
  <c r="J103" i="15" s="1"/>
  <c r="M103" i="15" a="1"/>
  <c r="M103" i="15" s="1"/>
  <c r="L103" i="15" a="1"/>
  <c r="L103" i="15" s="1"/>
  <c r="I103" i="15" a="1"/>
  <c r="I103" i="15" s="1"/>
  <c r="N103" i="15" a="1"/>
  <c r="N103" i="15" s="1"/>
  <c r="AU103" i="15" s="1"/>
  <c r="H103" i="15" a="1"/>
  <c r="H103" i="15" s="1"/>
  <c r="E103" i="15" a="1"/>
  <c r="E103" i="15" s="1"/>
  <c r="AT103" i="15" s="1"/>
  <c r="G103" i="15" a="1"/>
  <c r="G103" i="15" s="1"/>
  <c r="F103" i="15" a="1"/>
  <c r="F103" i="15" s="1"/>
  <c r="K103" i="15" a="1"/>
  <c r="K103" i="15" s="1"/>
  <c r="K61" i="15" a="1"/>
  <c r="K61" i="15" s="1"/>
  <c r="M61" i="15" a="1"/>
  <c r="M61" i="15" s="1"/>
  <c r="E61" i="15" a="1"/>
  <c r="E61" i="15" s="1"/>
  <c r="AT61" i="15" s="1"/>
  <c r="N61" i="15" a="1"/>
  <c r="N61" i="15" s="1"/>
  <c r="AU61" i="15" s="1"/>
  <c r="J61" i="15" a="1"/>
  <c r="J61" i="15" s="1"/>
  <c r="H61" i="15" a="1"/>
  <c r="H61" i="15" s="1"/>
  <c r="F61" i="15" a="1"/>
  <c r="F61" i="15" s="1"/>
  <c r="I61" i="15" a="1"/>
  <c r="I61" i="15" s="1"/>
  <c r="G61" i="15" a="1"/>
  <c r="G61" i="15" s="1"/>
  <c r="L61" i="15" a="1"/>
  <c r="L61" i="15" s="1"/>
  <c r="M94" i="15" a="1"/>
  <c r="M94" i="15" s="1"/>
  <c r="L94" i="15" a="1"/>
  <c r="L94" i="15" s="1"/>
  <c r="I94" i="15" a="1"/>
  <c r="I94" i="15" s="1"/>
  <c r="N94" i="15" a="1"/>
  <c r="N94" i="15" s="1"/>
  <c r="AU94" i="15" s="1"/>
  <c r="H94" i="15" a="1"/>
  <c r="H94" i="15" s="1"/>
  <c r="E94" i="15" a="1"/>
  <c r="E94" i="15" s="1"/>
  <c r="AT94" i="15" s="1"/>
  <c r="J94" i="15" a="1"/>
  <c r="J94" i="15" s="1"/>
  <c r="G94" i="15" a="1"/>
  <c r="G94" i="15" s="1"/>
  <c r="F94" i="15" a="1"/>
  <c r="F94" i="15" s="1"/>
  <c r="K94" i="15" a="1"/>
  <c r="K94" i="15" s="1"/>
  <c r="L36" i="15" a="1"/>
  <c r="L36" i="15" s="1"/>
  <c r="K36" i="15" a="1"/>
  <c r="K36" i="15" s="1"/>
  <c r="G36" i="15" a="1"/>
  <c r="G36" i="15" s="1"/>
  <c r="E36" i="15" a="1"/>
  <c r="E36" i="15" s="1"/>
  <c r="AT36" i="15" s="1"/>
  <c r="N36" i="15" a="1"/>
  <c r="N36" i="15" s="1"/>
  <c r="AU36" i="15" s="1"/>
  <c r="I36" i="15" a="1"/>
  <c r="I36" i="15" s="1"/>
  <c r="F36" i="15" a="1"/>
  <c r="F36" i="15" s="1"/>
  <c r="M36" i="15" a="1"/>
  <c r="M36" i="15" s="1"/>
  <c r="J36" i="15" a="1"/>
  <c r="J36" i="15" s="1"/>
  <c r="H36" i="15" a="1"/>
  <c r="H36" i="15" s="1"/>
  <c r="H57" i="15" a="1"/>
  <c r="H57" i="15" s="1"/>
  <c r="F57" i="15" a="1"/>
  <c r="F57" i="15" s="1"/>
  <c r="G57" i="15" a="1"/>
  <c r="G57" i="15" s="1"/>
  <c r="M57" i="15" a="1"/>
  <c r="M57" i="15" s="1"/>
  <c r="L57" i="15" a="1"/>
  <c r="L57" i="15" s="1"/>
  <c r="I57" i="15" a="1"/>
  <c r="I57" i="15" s="1"/>
  <c r="J57" i="15" a="1"/>
  <c r="J57" i="15" s="1"/>
  <c r="E57" i="15" a="1"/>
  <c r="E57" i="15" s="1"/>
  <c r="AT57" i="15" s="1"/>
  <c r="K57" i="15" a="1"/>
  <c r="K57" i="15" s="1"/>
  <c r="N57" i="15" a="1"/>
  <c r="N57" i="15" s="1"/>
  <c r="AU57" i="15" s="1"/>
  <c r="M85" i="15" a="1"/>
  <c r="M85" i="15" s="1"/>
  <c r="L85" i="15" a="1"/>
  <c r="L85" i="15" s="1"/>
  <c r="I85" i="15" a="1"/>
  <c r="I85" i="15" s="1"/>
  <c r="N85" i="15" a="1"/>
  <c r="N85" i="15" s="1"/>
  <c r="AU85" i="15" s="1"/>
  <c r="H85" i="15" a="1"/>
  <c r="H85" i="15" s="1"/>
  <c r="E85" i="15" a="1"/>
  <c r="E85" i="15" s="1"/>
  <c r="AT85" i="15" s="1"/>
  <c r="G85" i="15" a="1"/>
  <c r="G85" i="15" s="1"/>
  <c r="F85" i="15" a="1"/>
  <c r="F85" i="15" s="1"/>
  <c r="K85" i="15" a="1"/>
  <c r="K85" i="15" s="1"/>
  <c r="J85" i="15" a="1"/>
  <c r="J85" i="15" s="1"/>
  <c r="N88" i="15" a="1"/>
  <c r="N88" i="15" s="1"/>
  <c r="AU88" i="15" s="1"/>
  <c r="G88" i="15" a="1"/>
  <c r="G88" i="15" s="1"/>
  <c r="E88" i="15" a="1"/>
  <c r="E88" i="15" s="1"/>
  <c r="AT88" i="15" s="1"/>
  <c r="J88" i="15" a="1"/>
  <c r="J88" i="15" s="1"/>
  <c r="F88" i="15" a="1"/>
  <c r="F88" i="15" s="1"/>
  <c r="L88" i="15" a="1"/>
  <c r="L88" i="15" s="1"/>
  <c r="K88" i="15" a="1"/>
  <c r="K88" i="15" s="1"/>
  <c r="I88" i="15" a="1"/>
  <c r="I88" i="15" s="1"/>
  <c r="H88" i="15" a="1"/>
  <c r="H88" i="15" s="1"/>
  <c r="M88" i="15" a="1"/>
  <c r="M88" i="15" s="1"/>
  <c r="F99" i="15" a="1"/>
  <c r="F99" i="15" s="1"/>
  <c r="J99" i="15" a="1"/>
  <c r="J99" i="15" s="1"/>
  <c r="K99" i="15" a="1"/>
  <c r="K99" i="15" s="1"/>
  <c r="M99" i="15" a="1"/>
  <c r="M99" i="15" s="1"/>
  <c r="L99" i="15" a="1"/>
  <c r="L99" i="15" s="1"/>
  <c r="I99" i="15" a="1"/>
  <c r="I99" i="15" s="1"/>
  <c r="N99" i="15" a="1"/>
  <c r="N99" i="15" s="1"/>
  <c r="AU99" i="15" s="1"/>
  <c r="H99" i="15" a="1"/>
  <c r="H99" i="15" s="1"/>
  <c r="E99" i="15" a="1"/>
  <c r="E99" i="15" s="1"/>
  <c r="AT99" i="15" s="1"/>
  <c r="G99" i="15" a="1"/>
  <c r="G99" i="15" s="1"/>
  <c r="K90" i="15" a="1"/>
  <c r="K90" i="15" s="1"/>
  <c r="I90" i="15" a="1"/>
  <c r="I90" i="15" s="1"/>
  <c r="M90" i="15" a="1"/>
  <c r="M90" i="15" s="1"/>
  <c r="L90" i="15" a="1"/>
  <c r="L90" i="15" s="1"/>
  <c r="N90" i="15" a="1"/>
  <c r="N90" i="15" s="1"/>
  <c r="AU90" i="15" s="1"/>
  <c r="E90" i="15" a="1"/>
  <c r="E90" i="15" s="1"/>
  <c r="AT90" i="15" s="1"/>
  <c r="G90" i="15" a="1"/>
  <c r="G90" i="15" s="1"/>
  <c r="F90" i="15" a="1"/>
  <c r="F90" i="15" s="1"/>
  <c r="J90" i="15" a="1"/>
  <c r="J90" i="15" s="1"/>
  <c r="H90" i="15" a="1"/>
  <c r="H90" i="15" s="1"/>
  <c r="M81" i="15" a="1"/>
  <c r="M81" i="15" s="1"/>
  <c r="L81" i="15" a="1"/>
  <c r="L81" i="15" s="1"/>
  <c r="N81" i="15" a="1"/>
  <c r="N81" i="15" s="1"/>
  <c r="AU81" i="15" s="1"/>
  <c r="E81" i="15" a="1"/>
  <c r="E81" i="15" s="1"/>
  <c r="AT81" i="15" s="1"/>
  <c r="G81" i="15" a="1"/>
  <c r="G81" i="15" s="1"/>
  <c r="J81" i="15" a="1"/>
  <c r="J81" i="15" s="1"/>
  <c r="F81" i="15" a="1"/>
  <c r="F81" i="15" s="1"/>
  <c r="K81" i="15" a="1"/>
  <c r="K81" i="15" s="1"/>
  <c r="I81" i="15" a="1"/>
  <c r="I81" i="15" s="1"/>
  <c r="H81" i="15" a="1"/>
  <c r="H81" i="15" s="1"/>
  <c r="H92" i="15" a="1"/>
  <c r="H92" i="15" s="1"/>
  <c r="E92" i="15" a="1"/>
  <c r="E92" i="15" s="1"/>
  <c r="AT92" i="15" s="1"/>
  <c r="G92" i="15" a="1"/>
  <c r="G92" i="15" s="1"/>
  <c r="F92" i="15" a="1"/>
  <c r="F92" i="15" s="1"/>
  <c r="J92" i="15" a="1"/>
  <c r="J92" i="15" s="1"/>
  <c r="K92" i="15" a="1"/>
  <c r="K92" i="15" s="1"/>
  <c r="I92" i="15" a="1"/>
  <c r="I92" i="15" s="1"/>
  <c r="M92" i="15" a="1"/>
  <c r="M92" i="15" s="1"/>
  <c r="L92" i="15" a="1"/>
  <c r="L92" i="15" s="1"/>
  <c r="N92" i="15" a="1"/>
  <c r="N92" i="15" s="1"/>
  <c r="AU92" i="15" s="1"/>
  <c r="H93" i="15" a="1"/>
  <c r="H93" i="15" s="1"/>
  <c r="N93" i="15" a="1"/>
  <c r="N93" i="15" s="1"/>
  <c r="AU93" i="15" s="1"/>
  <c r="G93" i="15" a="1"/>
  <c r="G93" i="15" s="1"/>
  <c r="M93" i="15" a="1"/>
  <c r="M93" i="15" s="1"/>
  <c r="L93" i="15" a="1"/>
  <c r="L93" i="15" s="1"/>
  <c r="E93" i="15" a="1"/>
  <c r="E93" i="15" s="1"/>
  <c r="AT93" i="15" s="1"/>
  <c r="J93" i="15" a="1"/>
  <c r="J93" i="15" s="1"/>
  <c r="F93" i="15" a="1"/>
  <c r="F93" i="15" s="1"/>
  <c r="K93" i="15" a="1"/>
  <c r="K93" i="15" s="1"/>
  <c r="I93" i="15" a="1"/>
  <c r="I93" i="15" s="1"/>
  <c r="G68" i="15" a="1"/>
  <c r="G68" i="15" s="1"/>
  <c r="K68" i="15" a="1"/>
  <c r="K68" i="15" s="1"/>
  <c r="M68" i="15" a="1"/>
  <c r="M68" i="15" s="1"/>
  <c r="L68" i="15" a="1"/>
  <c r="L68" i="15" s="1"/>
  <c r="E68" i="15" a="1"/>
  <c r="E68" i="15" s="1"/>
  <c r="AT68" i="15" s="1"/>
  <c r="N68" i="15" a="1"/>
  <c r="N68" i="15" s="1"/>
  <c r="AU68" i="15" s="1"/>
  <c r="J68" i="15" a="1"/>
  <c r="J68" i="15" s="1"/>
  <c r="F68" i="15" a="1"/>
  <c r="F68" i="15" s="1"/>
  <c r="I68" i="15" a="1"/>
  <c r="I68" i="15" s="1"/>
  <c r="H68" i="15" a="1"/>
  <c r="H68" i="15" s="1"/>
  <c r="L58" i="15" a="1"/>
  <c r="L58" i="15" s="1"/>
  <c r="N58" i="15" a="1"/>
  <c r="N58" i="15" s="1"/>
  <c r="AU58" i="15" s="1"/>
  <c r="M58" i="15" a="1"/>
  <c r="M58" i="15" s="1"/>
  <c r="J58" i="15" a="1"/>
  <c r="J58" i="15" s="1"/>
  <c r="H58" i="15" a="1"/>
  <c r="H58" i="15" s="1"/>
  <c r="E58" i="15" a="1"/>
  <c r="E58" i="15" s="1"/>
  <c r="AT58" i="15" s="1"/>
  <c r="G58" i="15" a="1"/>
  <c r="G58" i="15" s="1"/>
  <c r="F58" i="15" a="1"/>
  <c r="F58" i="15" s="1"/>
  <c r="I58" i="15" a="1"/>
  <c r="I58" i="15" s="1"/>
  <c r="K58" i="15" a="1"/>
  <c r="K58" i="15" s="1"/>
  <c r="K45" i="15" a="1"/>
  <c r="K45" i="15" s="1"/>
  <c r="L45" i="15" a="1"/>
  <c r="L45" i="15" s="1"/>
  <c r="M45" i="15" a="1"/>
  <c r="M45" i="15" s="1"/>
  <c r="E45" i="15" a="1"/>
  <c r="E45" i="15" s="1"/>
  <c r="AT45" i="15" s="1"/>
  <c r="N45" i="15" a="1"/>
  <c r="N45" i="15" s="1"/>
  <c r="AU45" i="15" s="1"/>
  <c r="J45" i="15" a="1"/>
  <c r="J45" i="15" s="1"/>
  <c r="H45" i="15" a="1"/>
  <c r="H45" i="15" s="1"/>
  <c r="F45" i="15" a="1"/>
  <c r="F45" i="15" s="1"/>
  <c r="I45" i="15" a="1"/>
  <c r="I45" i="15" s="1"/>
  <c r="G45" i="15" a="1"/>
  <c r="G45" i="15" s="1"/>
  <c r="M40" i="15" a="1"/>
  <c r="M40" i="15" s="1"/>
  <c r="K40" i="15" a="1"/>
  <c r="K40" i="15" s="1"/>
  <c r="E40" i="15" a="1"/>
  <c r="E40" i="15" s="1"/>
  <c r="AT40" i="15" s="1"/>
  <c r="N40" i="15" a="1"/>
  <c r="N40" i="15" s="1"/>
  <c r="AU40" i="15" s="1"/>
  <c r="J40" i="15" a="1"/>
  <c r="J40" i="15" s="1"/>
  <c r="H40" i="15" a="1"/>
  <c r="H40" i="15" s="1"/>
  <c r="F40" i="15" a="1"/>
  <c r="F40" i="15" s="1"/>
  <c r="I40" i="15" a="1"/>
  <c r="I40" i="15" s="1"/>
  <c r="G40" i="15" a="1"/>
  <c r="G40" i="15" s="1"/>
  <c r="L40" i="15" a="1"/>
  <c r="L40" i="15" s="1"/>
  <c r="J78" i="15" a="1"/>
  <c r="J78" i="15" s="1"/>
  <c r="M78" i="15" a="1"/>
  <c r="M78" i="15" s="1"/>
  <c r="L78" i="15" a="1"/>
  <c r="L78" i="15" s="1"/>
  <c r="K78" i="15" a="1"/>
  <c r="K78" i="15" s="1"/>
  <c r="I78" i="15" a="1"/>
  <c r="I78" i="15" s="1"/>
  <c r="N78" i="15" a="1"/>
  <c r="N78" i="15" s="1"/>
  <c r="AU78" i="15" s="1"/>
  <c r="H78" i="15" a="1"/>
  <c r="H78" i="15" s="1"/>
  <c r="E78" i="15" a="1"/>
  <c r="E78" i="15" s="1"/>
  <c r="AT78" i="15" s="1"/>
  <c r="G78" i="15" a="1"/>
  <c r="G78" i="15" s="1"/>
  <c r="F78" i="15" a="1"/>
  <c r="F78" i="15" s="1"/>
  <c r="G38" i="15" a="1"/>
  <c r="G38" i="15" s="1"/>
  <c r="F38" i="15" a="1"/>
  <c r="F38" i="15" s="1"/>
  <c r="M38" i="15" a="1"/>
  <c r="M38" i="15" s="1"/>
  <c r="L38" i="15" a="1"/>
  <c r="L38" i="15" s="1"/>
  <c r="J38" i="15" a="1"/>
  <c r="J38" i="15" s="1"/>
  <c r="K38" i="15" a="1"/>
  <c r="K38" i="15" s="1"/>
  <c r="I38" i="15" a="1"/>
  <c r="I38" i="15" s="1"/>
  <c r="E38" i="15" a="1"/>
  <c r="E38" i="15" s="1"/>
  <c r="AT38" i="15" s="1"/>
  <c r="N38" i="15" a="1"/>
  <c r="N38" i="15" s="1"/>
  <c r="AU38" i="15" s="1"/>
  <c r="H38" i="15" a="1"/>
  <c r="H38" i="15" s="1"/>
  <c r="K71" i="15" a="1"/>
  <c r="K71" i="15" s="1"/>
  <c r="J71" i="15" a="1"/>
  <c r="J71" i="15" s="1"/>
  <c r="M71" i="15" a="1"/>
  <c r="M71" i="15" s="1"/>
  <c r="L71" i="15" a="1"/>
  <c r="L71" i="15" s="1"/>
  <c r="I71" i="15" a="1"/>
  <c r="I71" i="15" s="1"/>
  <c r="N71" i="15" a="1"/>
  <c r="N71" i="15" s="1"/>
  <c r="AU71" i="15" s="1"/>
  <c r="F71" i="15" a="1"/>
  <c r="F71" i="15" s="1"/>
  <c r="H71" i="15" a="1"/>
  <c r="H71" i="15" s="1"/>
  <c r="E71" i="15" a="1"/>
  <c r="E71" i="15" s="1"/>
  <c r="AT71" i="15" s="1"/>
  <c r="G71" i="15" a="1"/>
  <c r="G71" i="15" s="1"/>
  <c r="K52" i="15" a="1"/>
  <c r="K52" i="15" s="1"/>
  <c r="E52" i="15" a="1"/>
  <c r="E52" i="15" s="1"/>
  <c r="AT52" i="15" s="1"/>
  <c r="N52" i="15" a="1"/>
  <c r="N52" i="15" s="1"/>
  <c r="AU52" i="15" s="1"/>
  <c r="J52" i="15" a="1"/>
  <c r="J52" i="15" s="1"/>
  <c r="H52" i="15" a="1"/>
  <c r="H52" i="15" s="1"/>
  <c r="M52" i="15" a="1"/>
  <c r="M52" i="15" s="1"/>
  <c r="F52" i="15" a="1"/>
  <c r="F52" i="15" s="1"/>
  <c r="I52" i="15" a="1"/>
  <c r="I52" i="15" s="1"/>
  <c r="G52" i="15" a="1"/>
  <c r="G52" i="15" s="1"/>
  <c r="L52" i="15" a="1"/>
  <c r="L52" i="15" s="1"/>
  <c r="H76" i="15" a="1"/>
  <c r="H76" i="15" s="1"/>
  <c r="E76" i="15" a="1"/>
  <c r="E76" i="15" s="1"/>
  <c r="AT76" i="15" s="1"/>
  <c r="G76" i="15" a="1"/>
  <c r="G76" i="15" s="1"/>
  <c r="J76" i="15" a="1"/>
  <c r="J76" i="15" s="1"/>
  <c r="F76" i="15" a="1"/>
  <c r="F76" i="15" s="1"/>
  <c r="I76" i="15" a="1"/>
  <c r="I76" i="15" s="1"/>
  <c r="K76" i="15" a="1"/>
  <c r="K76" i="15" s="1"/>
  <c r="N76" i="15" a="1"/>
  <c r="N76" i="15" s="1"/>
  <c r="AU76" i="15" s="1"/>
  <c r="M76" i="15" a="1"/>
  <c r="M76" i="15" s="1"/>
  <c r="L76" i="15" a="1"/>
  <c r="L76" i="15" s="1"/>
  <c r="E79" i="15" a="1"/>
  <c r="E79" i="15" s="1"/>
  <c r="AT79" i="15" s="1"/>
  <c r="AV79" i="15" s="1"/>
  <c r="J79" i="15" a="1"/>
  <c r="J79" i="15" s="1"/>
  <c r="F79" i="15" a="1"/>
  <c r="F79" i="15" s="1"/>
  <c r="K79" i="15" a="1"/>
  <c r="K79" i="15" s="1"/>
  <c r="I79" i="15" a="1"/>
  <c r="I79" i="15" s="1"/>
  <c r="H79" i="15" a="1"/>
  <c r="H79" i="15" s="1"/>
  <c r="G79" i="15" a="1"/>
  <c r="G79" i="15" s="1"/>
  <c r="M79" i="15" a="1"/>
  <c r="M79" i="15" s="1"/>
  <c r="L79" i="15" a="1"/>
  <c r="L79" i="15" s="1"/>
  <c r="N79" i="15" a="1"/>
  <c r="N79" i="15" s="1"/>
  <c r="AU79" i="15" s="1"/>
  <c r="H53" i="15" a="1"/>
  <c r="H53" i="15" s="1"/>
  <c r="N53" i="15" a="1"/>
  <c r="N53" i="15" s="1"/>
  <c r="AU53" i="15" s="1"/>
  <c r="K53" i="15" a="1"/>
  <c r="K53" i="15" s="1"/>
  <c r="I53" i="15" a="1"/>
  <c r="I53" i="15" s="1"/>
  <c r="E53" i="15" a="1"/>
  <c r="E53" i="15" s="1"/>
  <c r="AT53" i="15" s="1"/>
  <c r="F53" i="15" a="1"/>
  <c r="F53" i="15" s="1"/>
  <c r="G53" i="15" a="1"/>
  <c r="G53" i="15" s="1"/>
  <c r="L53" i="15" a="1"/>
  <c r="L53" i="15" s="1"/>
  <c r="M53" i="15" a="1"/>
  <c r="M53" i="15" s="1"/>
  <c r="J53" i="15" a="1"/>
  <c r="J53" i="15" s="1"/>
  <c r="F96" i="15" a="1"/>
  <c r="F96" i="15" s="1"/>
  <c r="J96" i="15" a="1"/>
  <c r="J96" i="15" s="1"/>
  <c r="M96" i="15" a="1"/>
  <c r="M96" i="15" s="1"/>
  <c r="K96" i="15" a="1"/>
  <c r="K96" i="15" s="1"/>
  <c r="L96" i="15" a="1"/>
  <c r="L96" i="15" s="1"/>
  <c r="I96" i="15" a="1"/>
  <c r="I96" i="15" s="1"/>
  <c r="N96" i="15" a="1"/>
  <c r="N96" i="15" s="1"/>
  <c r="AU96" i="15" s="1"/>
  <c r="G96" i="15" a="1"/>
  <c r="G96" i="15" s="1"/>
  <c r="H96" i="15" a="1"/>
  <c r="H96" i="15" s="1"/>
  <c r="E96" i="15" a="1"/>
  <c r="E96" i="15" s="1"/>
  <c r="AT96" i="15" s="1"/>
  <c r="J67" i="15" a="1"/>
  <c r="J67" i="15" s="1"/>
  <c r="I67" i="15" a="1"/>
  <c r="I67" i="15" s="1"/>
  <c r="N67" i="15" a="1"/>
  <c r="N67" i="15" s="1"/>
  <c r="AU67" i="15" s="1"/>
  <c r="K67" i="15" a="1"/>
  <c r="K67" i="15" s="1"/>
  <c r="E67" i="15" a="1"/>
  <c r="E67" i="15" s="1"/>
  <c r="AT67" i="15" s="1"/>
  <c r="M67" i="15" a="1"/>
  <c r="M67" i="15" s="1"/>
  <c r="L67" i="15" a="1"/>
  <c r="L67" i="15" s="1"/>
  <c r="F67" i="15" a="1"/>
  <c r="F67" i="15" s="1"/>
  <c r="H67" i="15" a="1"/>
  <c r="H67" i="15" s="1"/>
  <c r="G67" i="15" a="1"/>
  <c r="G67" i="15" s="1"/>
  <c r="N43" i="15" a="1"/>
  <c r="N43" i="15" s="1"/>
  <c r="AU43" i="15" s="1"/>
  <c r="H43" i="15" a="1"/>
  <c r="H43" i="15" s="1"/>
  <c r="F43" i="15" a="1"/>
  <c r="F43" i="15" s="1"/>
  <c r="I43" i="15" a="1"/>
  <c r="I43" i="15" s="1"/>
  <c r="G43" i="15" a="1"/>
  <c r="G43" i="15" s="1"/>
  <c r="M43" i="15" a="1"/>
  <c r="M43" i="15" s="1"/>
  <c r="L43" i="15" a="1"/>
  <c r="L43" i="15" s="1"/>
  <c r="J43" i="15" a="1"/>
  <c r="J43" i="15" s="1"/>
  <c r="E43" i="15" a="1"/>
  <c r="E43" i="15" s="1"/>
  <c r="AT43" i="15" s="1"/>
  <c r="AV43" i="15" s="1"/>
  <c r="K43" i="15" a="1"/>
  <c r="K43" i="15" s="1"/>
  <c r="F60" i="15" a="1"/>
  <c r="F60" i="15" s="1"/>
  <c r="L60" i="15" a="1"/>
  <c r="L60" i="15" s="1"/>
  <c r="M60" i="15" a="1"/>
  <c r="M60" i="15" s="1"/>
  <c r="J60" i="15" a="1"/>
  <c r="J60" i="15" s="1"/>
  <c r="H60" i="15" a="1"/>
  <c r="H60" i="15" s="1"/>
  <c r="N60" i="15" a="1"/>
  <c r="N60" i="15" s="1"/>
  <c r="AU60" i="15" s="1"/>
  <c r="G60" i="15" a="1"/>
  <c r="G60" i="15" s="1"/>
  <c r="E60" i="15" a="1"/>
  <c r="E60" i="15" s="1"/>
  <c r="AT60" i="15" s="1"/>
  <c r="AV60" i="15" s="1"/>
  <c r="K60" i="15" a="1"/>
  <c r="K60" i="15" s="1"/>
  <c r="I60" i="15" a="1"/>
  <c r="I60" i="15" s="1"/>
  <c r="K86" i="15" a="1"/>
  <c r="K86" i="15" s="1"/>
  <c r="I86" i="15" a="1"/>
  <c r="I86" i="15" s="1"/>
  <c r="N86" i="15" a="1"/>
  <c r="N86" i="15" s="1"/>
  <c r="AU86" i="15" s="1"/>
  <c r="H86" i="15" a="1"/>
  <c r="H86" i="15" s="1"/>
  <c r="G86" i="15" a="1"/>
  <c r="G86" i="15" s="1"/>
  <c r="M86" i="15" a="1"/>
  <c r="M86" i="15" s="1"/>
  <c r="F86" i="15" a="1"/>
  <c r="F86" i="15" s="1"/>
  <c r="L86" i="15" a="1"/>
  <c r="L86" i="15" s="1"/>
  <c r="E86" i="15" a="1"/>
  <c r="E86" i="15" s="1"/>
  <c r="AT86" i="15" s="1"/>
  <c r="J86" i="15" a="1"/>
  <c r="J86" i="15" s="1"/>
  <c r="L49" i="15" a="1"/>
  <c r="L49" i="15" s="1"/>
  <c r="N49" i="15" a="1"/>
  <c r="N49" i="15" s="1"/>
  <c r="AU49" i="15" s="1"/>
  <c r="M49" i="15" a="1"/>
  <c r="M49" i="15" s="1"/>
  <c r="J49" i="15" a="1"/>
  <c r="J49" i="15" s="1"/>
  <c r="H49" i="15" a="1"/>
  <c r="H49" i="15" s="1"/>
  <c r="G49" i="15" a="1"/>
  <c r="G49" i="15" s="1"/>
  <c r="F49" i="15" a="1"/>
  <c r="F49" i="15" s="1"/>
  <c r="K49" i="15" a="1"/>
  <c r="K49" i="15" s="1"/>
  <c r="I49" i="15" a="1"/>
  <c r="I49" i="15" s="1"/>
  <c r="E49" i="15" a="1"/>
  <c r="E49" i="15" s="1"/>
  <c r="AT49" i="15" s="1"/>
  <c r="N104" i="15" a="1"/>
  <c r="N104" i="15" s="1"/>
  <c r="AU104" i="15" s="1"/>
  <c r="E104" i="15" a="1"/>
  <c r="E104" i="15" s="1"/>
  <c r="AT104" i="15" s="1"/>
  <c r="J104" i="15" a="1"/>
  <c r="J104" i="15" s="1"/>
  <c r="F104" i="15" a="1"/>
  <c r="F104" i="15" s="1"/>
  <c r="K104" i="15" a="1"/>
  <c r="K104" i="15" s="1"/>
  <c r="I104" i="15" a="1"/>
  <c r="I104" i="15" s="1"/>
  <c r="G104" i="15" a="1"/>
  <c r="G104" i="15" s="1"/>
  <c r="H104" i="15" a="1"/>
  <c r="H104" i="15" s="1"/>
  <c r="M104" i="15" a="1"/>
  <c r="M104" i="15" s="1"/>
  <c r="L104" i="15" a="1"/>
  <c r="L104" i="15" s="1"/>
  <c r="M73" i="15" a="1"/>
  <c r="M73" i="15" s="1"/>
  <c r="I73" i="15" a="1"/>
  <c r="I73" i="15" s="1"/>
  <c r="N73" i="15" a="1"/>
  <c r="N73" i="15" s="1"/>
  <c r="AU73" i="15" s="1"/>
  <c r="L73" i="15" a="1"/>
  <c r="L73" i="15" s="1"/>
  <c r="K73" i="15" a="1"/>
  <c r="K73" i="15" s="1"/>
  <c r="H73" i="15" a="1"/>
  <c r="H73" i="15" s="1"/>
  <c r="E73" i="15" a="1"/>
  <c r="E73" i="15" s="1"/>
  <c r="AT73" i="15" s="1"/>
  <c r="G73" i="15" a="1"/>
  <c r="G73" i="15" s="1"/>
  <c r="F73" i="15" a="1"/>
  <c r="F73" i="15" s="1"/>
  <c r="J73" i="15" a="1"/>
  <c r="J73" i="15" s="1"/>
  <c r="F84" i="15" a="1"/>
  <c r="F84" i="15" s="1"/>
  <c r="L84" i="15" a="1"/>
  <c r="L84" i="15" s="1"/>
  <c r="G84" i="15" a="1"/>
  <c r="G84" i="15" s="1"/>
  <c r="M84" i="15" a="1"/>
  <c r="M84" i="15" s="1"/>
  <c r="J84" i="15" a="1"/>
  <c r="J84" i="15" s="1"/>
  <c r="I84" i="15" a="1"/>
  <c r="I84" i="15" s="1"/>
  <c r="E84" i="15" a="1"/>
  <c r="E84" i="15" s="1"/>
  <c r="AT84" i="15" s="1"/>
  <c r="K84" i="15" a="1"/>
  <c r="K84" i="15" s="1"/>
  <c r="N84" i="15" a="1"/>
  <c r="N84" i="15" s="1"/>
  <c r="AU84" i="15" s="1"/>
  <c r="H84" i="15" a="1"/>
  <c r="H84" i="15" s="1"/>
  <c r="L101" i="15" a="1"/>
  <c r="L101" i="15" s="1"/>
  <c r="I101" i="15" a="1"/>
  <c r="I101" i="15" s="1"/>
  <c r="N101" i="15" a="1"/>
  <c r="N101" i="15" s="1"/>
  <c r="AU101" i="15" s="1"/>
  <c r="H101" i="15" a="1"/>
  <c r="H101" i="15" s="1"/>
  <c r="E101" i="15" a="1"/>
  <c r="E101" i="15" s="1"/>
  <c r="AT101" i="15" s="1"/>
  <c r="M101" i="15" a="1"/>
  <c r="M101" i="15" s="1"/>
  <c r="G101" i="15" a="1"/>
  <c r="G101" i="15" s="1"/>
  <c r="F101" i="15" a="1"/>
  <c r="F101" i="15" s="1"/>
  <c r="J101" i="15" a="1"/>
  <c r="J101" i="15" s="1"/>
  <c r="K101" i="15" a="1"/>
  <c r="K101" i="15" s="1"/>
  <c r="K64" i="15" a="1"/>
  <c r="K64" i="15" s="1"/>
  <c r="E64" i="15" a="1"/>
  <c r="E64" i="15" s="1"/>
  <c r="AT64" i="15" s="1"/>
  <c r="AV64" i="15" s="1"/>
  <c r="I64" i="15" a="1"/>
  <c r="I64" i="15" s="1"/>
  <c r="G64" i="15" a="1"/>
  <c r="G64" i="15" s="1"/>
  <c r="L64" i="15" a="1"/>
  <c r="L64" i="15" s="1"/>
  <c r="F64" i="15" a="1"/>
  <c r="F64" i="15" s="1"/>
  <c r="H64" i="15" a="1"/>
  <c r="H64" i="15" s="1"/>
  <c r="J64" i="15" a="1"/>
  <c r="J64" i="15" s="1"/>
  <c r="M64" i="15" a="1"/>
  <c r="M64" i="15" s="1"/>
  <c r="N64" i="15" a="1"/>
  <c r="N64" i="15" s="1"/>
  <c r="AU64" i="15" s="1"/>
  <c r="E32" i="15" a="1"/>
  <c r="E32" i="15" s="1"/>
  <c r="AT32" i="15" s="1"/>
  <c r="K32" i="15" a="1"/>
  <c r="K32" i="15" s="1"/>
  <c r="N32" i="15" a="1"/>
  <c r="N32" i="15" s="1"/>
  <c r="AU32" i="15" s="1"/>
  <c r="H32" i="15" a="1"/>
  <c r="H32" i="15" s="1"/>
  <c r="F32" i="15" a="1"/>
  <c r="F32" i="15" s="1"/>
  <c r="I32" i="15" a="1"/>
  <c r="I32" i="15" s="1"/>
  <c r="G32" i="15" a="1"/>
  <c r="G32" i="15" s="1"/>
  <c r="L32" i="15" a="1"/>
  <c r="L32" i="15" s="1"/>
  <c r="M32" i="15" a="1"/>
  <c r="M32" i="15" s="1"/>
  <c r="J32" i="15" a="1"/>
  <c r="J32" i="15" s="1"/>
  <c r="J75" i="15" a="1"/>
  <c r="J75" i="15" s="1"/>
  <c r="I75" i="15" a="1"/>
  <c r="I75" i="15" s="1"/>
  <c r="K75" i="15" a="1"/>
  <c r="K75" i="15" s="1"/>
  <c r="N75" i="15" a="1"/>
  <c r="N75" i="15" s="1"/>
  <c r="AU75" i="15" s="1"/>
  <c r="H75" i="15" a="1"/>
  <c r="H75" i="15" s="1"/>
  <c r="M75" i="15" a="1"/>
  <c r="M75" i="15" s="1"/>
  <c r="G75" i="15" a="1"/>
  <c r="G75" i="15" s="1"/>
  <c r="L75" i="15" a="1"/>
  <c r="L75" i="15" s="1"/>
  <c r="E75" i="15" a="1"/>
  <c r="E75" i="15" s="1"/>
  <c r="AT75" i="15" s="1"/>
  <c r="AV75" i="15" s="1"/>
  <c r="F75" i="15" a="1"/>
  <c r="F75" i="15" s="1"/>
  <c r="G48" i="15" a="1"/>
  <c r="G48" i="15" s="1"/>
  <c r="M48" i="15" a="1"/>
  <c r="M48" i="15" s="1"/>
  <c r="L48" i="15" a="1"/>
  <c r="L48" i="15" s="1"/>
  <c r="J48" i="15" a="1"/>
  <c r="J48" i="15" s="1"/>
  <c r="K48" i="15" a="1"/>
  <c r="K48" i="15" s="1"/>
  <c r="I48" i="15" a="1"/>
  <c r="I48" i="15" s="1"/>
  <c r="E48" i="15" a="1"/>
  <c r="E48" i="15" s="1"/>
  <c r="AT48" i="15" s="1"/>
  <c r="N48" i="15" a="1"/>
  <c r="N48" i="15" s="1"/>
  <c r="AU48" i="15" s="1"/>
  <c r="H48" i="15" a="1"/>
  <c r="H48" i="15" s="1"/>
  <c r="F48" i="15" a="1"/>
  <c r="F48" i="15" s="1"/>
  <c r="M97" i="15" a="1"/>
  <c r="M97" i="15" s="1"/>
  <c r="H97" i="15" a="1"/>
  <c r="H97" i="15" s="1"/>
  <c r="L97" i="15" a="1"/>
  <c r="L97" i="15" s="1"/>
  <c r="N97" i="15" a="1"/>
  <c r="N97" i="15" s="1"/>
  <c r="AU97" i="15" s="1"/>
  <c r="E97" i="15" a="1"/>
  <c r="E97" i="15" s="1"/>
  <c r="AT97" i="15" s="1"/>
  <c r="G97" i="15" a="1"/>
  <c r="G97" i="15" s="1"/>
  <c r="J97" i="15" a="1"/>
  <c r="J97" i="15" s="1"/>
  <c r="F97" i="15" a="1"/>
  <c r="F97" i="15" s="1"/>
  <c r="K97" i="15" a="1"/>
  <c r="K97" i="15" s="1"/>
  <c r="I97" i="15" a="1"/>
  <c r="I97" i="15" s="1"/>
  <c r="AD71" i="12"/>
  <c r="AF74" i="13"/>
  <c r="AE63" i="13"/>
  <c r="AG53" i="13"/>
  <c r="AF42" i="13"/>
  <c r="AE31" i="13"/>
  <c r="AG21" i="13"/>
  <c r="AF10" i="13"/>
  <c r="BA62" i="13"/>
  <c r="BA30" i="13"/>
  <c r="AG24" i="12"/>
  <c r="AK34" i="12"/>
  <c r="AC46" i="12"/>
  <c r="AG56" i="12"/>
  <c r="AK66" i="12"/>
  <c r="AW41" i="12"/>
  <c r="BA51" i="12"/>
  <c r="BE61" i="12"/>
  <c r="AW73" i="12"/>
  <c r="BD66" i="13"/>
  <c r="BD65" i="13"/>
  <c r="BC54" i="13"/>
  <c r="BD33" i="13"/>
  <c r="AB73" i="13"/>
  <c r="AC52" i="13"/>
  <c r="AB41" i="13"/>
  <c r="AD31" i="13"/>
  <c r="AC20" i="13"/>
  <c r="Z71" i="13"/>
  <c r="AY40" i="13"/>
  <c r="Z70" i="13"/>
  <c r="AG69" i="13"/>
  <c r="BC86" i="13"/>
  <c r="AJ75" i="13"/>
  <c r="AI64" i="13"/>
  <c r="AJ43" i="13"/>
  <c r="AI32" i="13"/>
  <c r="AH21" i="13"/>
  <c r="AJ11" i="13"/>
  <c r="AZ55" i="12"/>
  <c r="AC68" i="13"/>
  <c r="AI10" i="11"/>
  <c r="AK75" i="13"/>
  <c r="Z34" i="13"/>
  <c r="AJ76" i="13"/>
  <c r="AI65" i="13"/>
  <c r="AJ44" i="13"/>
  <c r="AI33" i="13"/>
  <c r="AH22" i="13"/>
  <c r="AJ12" i="13"/>
  <c r="BE65" i="13"/>
  <c r="BF44" i="13"/>
  <c r="BE33" i="13"/>
  <c r="BA52" i="13"/>
  <c r="BA20" i="13"/>
  <c r="AE64" i="13"/>
  <c r="AE32" i="13"/>
  <c r="AF11" i="13"/>
  <c r="AW57" i="13"/>
  <c r="AE46" i="13"/>
  <c r="AG36" i="13"/>
  <c r="BH54" i="13"/>
  <c r="BH22" i="13"/>
  <c r="AV19" i="12"/>
  <c r="AW45" i="13"/>
  <c r="AW70" i="13"/>
  <c r="AD14" i="13"/>
  <c r="BC74" i="13"/>
  <c r="BD53" i="13"/>
  <c r="BC42" i="13"/>
  <c r="BB31" i="13"/>
  <c r="AW50" i="13"/>
  <c r="Y22" i="12"/>
  <c r="AK16" i="13"/>
  <c r="AJ48" i="13"/>
  <c r="AI37" i="13"/>
  <c r="AH26" i="13"/>
  <c r="AJ16" i="13"/>
  <c r="AF56" i="13"/>
  <c r="BH86" i="13"/>
  <c r="AI28" i="12"/>
  <c r="AI60" i="12"/>
  <c r="AV55" i="12"/>
  <c r="BH60" i="13"/>
  <c r="AW51" i="13"/>
  <c r="AW19" i="13"/>
  <c r="BG60" i="13"/>
  <c r="BF17" i="13"/>
  <c r="Y71" i="12"/>
  <c r="BH33" i="13"/>
  <c r="AW24" i="13"/>
  <c r="BE58" i="13"/>
  <c r="Y57" i="12"/>
  <c r="AK28" i="13"/>
  <c r="Y48" i="12"/>
  <c r="AA54" i="12"/>
  <c r="AJ27" i="13"/>
  <c r="AI69" i="13"/>
  <c r="AH58" i="13"/>
  <c r="Y20" i="12"/>
  <c r="AD50" i="13"/>
  <c r="AY60" i="13"/>
  <c r="Y70" i="12"/>
  <c r="AB60" i="13"/>
  <c r="AC66" i="13"/>
  <c r="AG9" i="11"/>
  <c r="AK11" i="11"/>
  <c r="AG62" i="13"/>
  <c r="BD24" i="12"/>
  <c r="BH34" i="12"/>
  <c r="AE34" i="13"/>
  <c r="AV56" i="12"/>
  <c r="AF56" i="12"/>
  <c r="AB15" i="12"/>
  <c r="AJ35" i="12"/>
  <c r="AJ67" i="12"/>
  <c r="AJ68" i="12"/>
  <c r="AV43" i="12"/>
  <c r="AE13" i="13"/>
  <c r="BG79" i="12"/>
  <c r="AC35" i="12"/>
  <c r="AW52" i="12"/>
  <c r="AG41" i="12"/>
  <c r="BC55" i="12"/>
  <c r="AB46" i="12"/>
  <c r="Y44" i="12"/>
  <c r="AV72" i="12"/>
  <c r="Y13" i="12"/>
  <c r="AV61" i="12"/>
  <c r="AD16" i="12"/>
  <c r="Y56" i="12"/>
  <c r="Y21" i="12"/>
  <c r="AG35" i="13"/>
  <c r="AD59" i="12"/>
  <c r="Y47" i="12"/>
  <c r="BF36" i="13"/>
  <c r="Y14" i="12"/>
  <c r="AE74" i="12"/>
  <c r="AV84" i="12"/>
  <c r="AI68" i="13"/>
  <c r="AJ47" i="13"/>
  <c r="BF59" i="13"/>
  <c r="BF27" i="13"/>
  <c r="AJ53" i="13"/>
  <c r="AI42" i="13"/>
  <c r="BD76" i="12"/>
  <c r="BG33" i="12"/>
  <c r="AW56" i="12"/>
  <c r="BE32" i="12"/>
  <c r="AV68" i="12"/>
  <c r="Y16" i="12"/>
  <c r="AB45" i="12"/>
  <c r="BB52" i="12"/>
  <c r="AA14" i="11"/>
  <c r="AC40" i="12"/>
  <c r="AV25" i="12"/>
  <c r="AV44" i="12"/>
  <c r="AI73" i="12"/>
  <c r="BC36" i="12"/>
  <c r="BG46" i="12"/>
  <c r="BC68" i="12"/>
  <c r="AC7" i="13"/>
  <c r="BE21" i="12"/>
  <c r="AW33" i="12"/>
  <c r="BE53" i="12"/>
  <c r="BH47" i="13"/>
  <c r="AW38" i="13"/>
  <c r="BH26" i="12"/>
  <c r="AV67" i="12"/>
  <c r="AV48" i="12"/>
  <c r="AA8" i="12"/>
  <c r="AK51" i="12"/>
  <c r="AE67" i="13"/>
  <c r="AZ48" i="13"/>
  <c r="AI59" i="12"/>
  <c r="AG33" i="12"/>
  <c r="AZ39" i="13"/>
  <c r="AY28" i="13"/>
  <c r="AD18" i="13"/>
  <c r="AW66" i="13"/>
  <c r="AE73" i="13"/>
  <c r="BD74" i="13"/>
  <c r="AF52" i="13"/>
  <c r="AE41" i="13"/>
  <c r="BD42" i="13"/>
  <c r="BC31" i="13"/>
  <c r="AE9" i="13"/>
  <c r="BC34" i="13"/>
  <c r="AV53" i="12"/>
  <c r="AC54" i="12"/>
  <c r="AK74" i="12"/>
  <c r="BG60" i="12"/>
  <c r="AA42" i="12"/>
  <c r="AE52" i="12"/>
  <c r="AC31" i="12"/>
  <c r="AK11" i="12"/>
  <c r="BH74" i="12"/>
  <c r="AK36" i="13"/>
  <c r="AC41" i="13"/>
  <c r="AD20" i="13"/>
  <c r="AJ9" i="12"/>
  <c r="AB21" i="12"/>
  <c r="BC30" i="12"/>
  <c r="AJ41" i="12"/>
  <c r="BC62" i="12"/>
  <c r="AX26" i="12"/>
  <c r="BC31" i="12"/>
  <c r="BG53" i="12"/>
  <c r="Y49" i="12"/>
  <c r="AW26" i="13"/>
  <c r="AE18" i="12"/>
  <c r="AG50" i="12"/>
  <c r="BA71" i="13"/>
  <c r="AZ60" i="13"/>
  <c r="AC17" i="13"/>
  <c r="AY17" i="13"/>
  <c r="AD71" i="13"/>
  <c r="AC60" i="13"/>
  <c r="AB49" i="13"/>
  <c r="AD39" i="13"/>
  <c r="AF46" i="13"/>
  <c r="AE35" i="13"/>
  <c r="BH31" i="13"/>
  <c r="AG68" i="13"/>
  <c r="BC57" i="13"/>
  <c r="BD36" i="13"/>
  <c r="AF25" i="13"/>
  <c r="AE14" i="13"/>
  <c r="AG67" i="13"/>
  <c r="AY60" i="12"/>
  <c r="BB32" i="12"/>
  <c r="BB46" i="13"/>
  <c r="AF51" i="13"/>
  <c r="BB52" i="13"/>
  <c r="AK50" i="12"/>
  <c r="AF57" i="13"/>
  <c r="AF58" i="13"/>
  <c r="AZ67" i="13"/>
  <c r="BA46" i="13"/>
  <c r="AZ35" i="13"/>
  <c r="AY24" i="13"/>
  <c r="AE40" i="13"/>
  <c r="AZ71" i="13"/>
  <c r="BC51" i="13"/>
  <c r="BD30" i="13"/>
  <c r="BD45" i="12"/>
  <c r="AC76" i="12"/>
  <c r="AK35" i="12"/>
  <c r="AK31" i="13"/>
  <c r="AB17" i="13"/>
  <c r="Y11" i="13"/>
  <c r="AB38" i="17" s="1"/>
  <c r="AG63" i="13"/>
  <c r="AV70" i="12"/>
  <c r="AF20" i="13"/>
  <c r="BD62" i="13"/>
  <c r="AK75" i="12"/>
  <c r="Z52" i="12"/>
  <c r="AC36" i="12"/>
  <c r="BD20" i="12"/>
  <c r="BC63" i="13"/>
  <c r="Y42" i="12"/>
  <c r="AG31" i="13"/>
  <c r="BH74" i="13"/>
  <c r="BB20" i="13"/>
  <c r="AF19" i="13"/>
  <c r="BB17" i="12"/>
  <c r="BF27" i="12"/>
  <c r="AX39" i="12"/>
  <c r="BB49" i="12"/>
  <c r="AX59" i="12"/>
  <c r="BB69" i="12"/>
  <c r="BC25" i="12"/>
  <c r="BG35" i="12"/>
  <c r="AY35" i="12"/>
  <c r="BC45" i="12"/>
  <c r="BG55" i="12"/>
  <c r="AF34" i="12"/>
  <c r="AG57" i="13"/>
  <c r="Z72" i="12"/>
  <c r="Y69" i="12"/>
  <c r="AZ28" i="13"/>
  <c r="BC69" i="13"/>
  <c r="BB58" i="13"/>
  <c r="BD48" i="13"/>
  <c r="AY68" i="13"/>
  <c r="BA58" i="13"/>
  <c r="BF71" i="12"/>
  <c r="AY27" i="12"/>
  <c r="AJ36" i="12"/>
  <c r="BH63" i="13"/>
  <c r="AW54" i="13"/>
  <c r="AG30" i="13"/>
  <c r="AV80" i="12"/>
  <c r="AZ58" i="12"/>
  <c r="AY21" i="12"/>
  <c r="AY25" i="12"/>
  <c r="BC43" i="12"/>
  <c r="BA70" i="12"/>
  <c r="BB60" i="12"/>
  <c r="AH65" i="12"/>
  <c r="Z13" i="12"/>
  <c r="AD23" i="12"/>
  <c r="AH33" i="12"/>
  <c r="Z45" i="12"/>
  <c r="Y68" i="12"/>
  <c r="AA40" i="12"/>
  <c r="AE50" i="12"/>
  <c r="AH58" i="12"/>
  <c r="BH40" i="13"/>
  <c r="BD78" i="13"/>
  <c r="BB56" i="13"/>
  <c r="BH18" i="12"/>
  <c r="BD40" i="12"/>
  <c r="BH50" i="12"/>
  <c r="AY43" i="13"/>
  <c r="BG58" i="13"/>
  <c r="Y59" i="12"/>
  <c r="AZ31" i="12"/>
  <c r="BB54" i="12"/>
  <c r="BF64" i="12"/>
  <c r="AK40" i="13"/>
  <c r="BH19" i="13"/>
  <c r="Z74" i="13"/>
  <c r="Z42" i="13"/>
  <c r="AE56" i="13"/>
  <c r="AG46" i="13"/>
  <c r="AG14" i="13"/>
  <c r="AG25" i="13"/>
  <c r="AF14" i="13"/>
  <c r="Y23" i="12"/>
  <c r="Z38" i="13"/>
  <c r="Y43" i="12"/>
  <c r="BD49" i="12"/>
  <c r="AK15" i="13"/>
  <c r="Z52" i="13"/>
  <c r="AK36" i="12"/>
  <c r="Z14" i="12"/>
  <c r="Y18" i="12"/>
  <c r="AK47" i="13"/>
  <c r="AJ29" i="12"/>
  <c r="Z8" i="12"/>
  <c r="AB14" i="12"/>
  <c r="AF25" i="12"/>
  <c r="AJ34" i="12"/>
  <c r="AB47" i="12"/>
  <c r="AF57" i="12"/>
  <c r="AH57" i="12"/>
  <c r="Y32" i="12"/>
  <c r="AH61" i="13"/>
  <c r="AW39" i="12"/>
  <c r="BA49" i="12"/>
  <c r="AZ21" i="12"/>
  <c r="AE42" i="12"/>
  <c r="AD62" i="13"/>
  <c r="AB40" i="13"/>
  <c r="BE36" i="12"/>
  <c r="AV31" i="12"/>
  <c r="AI18" i="12"/>
  <c r="AX29" i="12"/>
  <c r="AF27" i="13"/>
  <c r="BE72" i="13"/>
  <c r="BG62" i="13"/>
  <c r="BE40" i="13"/>
  <c r="BE52" i="13"/>
  <c r="BE69" i="13"/>
  <c r="BG59" i="13"/>
  <c r="AI48" i="13"/>
  <c r="AH37" i="13"/>
  <c r="BG39" i="13"/>
  <c r="AI16" i="13"/>
  <c r="AG32" i="13"/>
  <c r="BF83" i="13"/>
  <c r="AH29" i="13"/>
  <c r="AG74" i="13"/>
  <c r="AG10" i="13"/>
  <c r="AK14" i="12"/>
  <c r="AV59" i="12"/>
  <c r="BH57" i="12"/>
  <c r="AX62" i="12"/>
  <c r="BG27" i="13"/>
  <c r="BF48" i="13"/>
  <c r="AV21" i="12"/>
  <c r="AH53" i="13"/>
  <c r="AV17" i="12"/>
  <c r="BC24" i="12"/>
  <c r="BG66" i="12"/>
  <c r="BE20" i="13"/>
  <c r="AC58" i="12"/>
  <c r="AV29" i="12"/>
  <c r="BF60" i="12"/>
  <c r="AK60" i="12"/>
  <c r="Z7" i="12"/>
  <c r="Z39" i="12"/>
  <c r="BE84" i="13"/>
  <c r="AE6" i="13"/>
  <c r="AB44" i="13"/>
  <c r="BE73" i="13"/>
  <c r="AJ63" i="13"/>
  <c r="AI52" i="13"/>
  <c r="AH41" i="13"/>
  <c r="AJ31" i="13"/>
  <c r="AI20" i="13"/>
  <c r="BE21" i="13"/>
  <c r="BC68" i="13"/>
  <c r="BB57" i="13"/>
  <c r="AG48" i="13"/>
  <c r="BC36" i="13"/>
  <c r="BB25" i="13"/>
  <c r="AG16" i="13"/>
  <c r="AC71" i="13"/>
  <c r="BF75" i="13"/>
  <c r="AH65" i="13"/>
  <c r="AJ54" i="13"/>
  <c r="AI44" i="13"/>
  <c r="BE44" i="13"/>
  <c r="AJ22" i="13"/>
  <c r="AI11" i="13"/>
  <c r="AA50" i="12"/>
  <c r="AW44" i="12"/>
  <c r="AY72" i="12"/>
  <c r="BF63" i="13"/>
  <c r="BF31" i="13"/>
  <c r="BH57" i="13"/>
  <c r="AK15" i="12"/>
  <c r="BE81" i="13"/>
  <c r="AV71" i="12"/>
  <c r="BA18" i="13"/>
  <c r="AV33" i="12"/>
  <c r="AH69" i="13"/>
  <c r="AJ59" i="13"/>
  <c r="AE44" i="13"/>
  <c r="AV83" i="12"/>
  <c r="BG42" i="13"/>
  <c r="BA22" i="12"/>
  <c r="BE68" i="12"/>
  <c r="BD61" i="12"/>
  <c r="BD36" i="12"/>
  <c r="BG86" i="13"/>
  <c r="BE37" i="13"/>
  <c r="AH70" i="13"/>
  <c r="AI49" i="13"/>
  <c r="AJ28" i="13"/>
  <c r="AH6" i="13"/>
  <c r="BF60" i="13"/>
  <c r="BE49" i="13"/>
  <c r="BE17" i="13"/>
  <c r="AK45" i="12"/>
  <c r="AI10" i="12"/>
  <c r="BB43" i="12"/>
  <c r="BF53" i="12"/>
  <c r="BE56" i="12"/>
  <c r="BE76" i="12"/>
  <c r="AB25" i="12"/>
  <c r="AX50" i="12"/>
  <c r="AK19" i="12"/>
  <c r="AJ66" i="12"/>
  <c r="Z12" i="12"/>
  <c r="AH64" i="12"/>
  <c r="AV32" i="12"/>
  <c r="AD32" i="12"/>
  <c r="AH42" i="12"/>
  <c r="Z54" i="12"/>
  <c r="AC39" i="12"/>
  <c r="AF7" i="12"/>
  <c r="AF39" i="12"/>
  <c r="AJ49" i="12"/>
  <c r="BF55" i="13"/>
  <c r="Z48" i="13"/>
  <c r="AK25" i="13"/>
  <c r="BG45" i="12"/>
  <c r="AV60" i="12"/>
  <c r="AE72" i="13"/>
  <c r="AC57" i="12"/>
  <c r="Z71" i="12"/>
  <c r="AF26" i="12"/>
  <c r="AF55" i="13"/>
  <c r="BE85" i="13"/>
  <c r="AZ65" i="13"/>
  <c r="AY54" i="13"/>
  <c r="AZ33" i="13"/>
  <c r="BD64" i="13"/>
  <c r="AJ14" i="13"/>
  <c r="AW75" i="13"/>
  <c r="AK52" i="13"/>
  <c r="Z43" i="13"/>
  <c r="BH20" i="13"/>
  <c r="Z11" i="13"/>
  <c r="AZ26" i="12"/>
  <c r="BH46" i="12"/>
  <c r="AH27" i="12"/>
  <c r="AD49" i="12"/>
  <c r="AH59" i="12"/>
  <c r="AE49" i="12"/>
  <c r="Y63" i="12"/>
  <c r="AW17" i="12"/>
  <c r="AD48" i="12"/>
  <c r="AY69" i="12"/>
  <c r="AG65" i="12"/>
  <c r="AF24" i="12"/>
  <c r="AX54" i="12"/>
  <c r="Y37" i="12"/>
  <c r="Z38" i="12"/>
  <c r="BF40" i="12"/>
  <c r="AZ24" i="12"/>
  <c r="BD34" i="12"/>
  <c r="AC44" i="12"/>
  <c r="AW54" i="12"/>
  <c r="BA64" i="12"/>
  <c r="BE74" i="12"/>
  <c r="AC9" i="12"/>
  <c r="AG19" i="12"/>
  <c r="AK29" i="12"/>
  <c r="AC41" i="12"/>
  <c r="AK61" i="12"/>
  <c r="AE41" i="12"/>
  <c r="AI42" i="12"/>
  <c r="AF54" i="13"/>
  <c r="BC22" i="13"/>
  <c r="AE76" i="13"/>
  <c r="BB43" i="13"/>
  <c r="AD66" i="13"/>
  <c r="BA23" i="13"/>
  <c r="AC76" i="13"/>
  <c r="AB65" i="13"/>
  <c r="AB33" i="13"/>
  <c r="AC12" i="13"/>
  <c r="AF75" i="12"/>
  <c r="AH32" i="13"/>
  <c r="Y67" i="12"/>
  <c r="BC67" i="13"/>
  <c r="AH49" i="13"/>
  <c r="AE53" i="13"/>
  <c r="BG71" i="13"/>
  <c r="BB75" i="13"/>
  <c r="Y24" i="12"/>
  <c r="BB24" i="12"/>
  <c r="BE32" i="13"/>
  <c r="U52" i="13"/>
  <c r="AH73" i="13"/>
  <c r="AV69" i="12"/>
  <c r="BG22" i="13"/>
  <c r="BE53" i="13"/>
  <c r="AJ70" i="13"/>
  <c r="BG75" i="13"/>
  <c r="AY56" i="13"/>
  <c r="BG43" i="13"/>
  <c r="BE76" i="13"/>
  <c r="BG66" i="13"/>
  <c r="BF23" i="13"/>
  <c r="AC23" i="13"/>
  <c r="BH69" i="13"/>
  <c r="BH37" i="13"/>
  <c r="AY28" i="12"/>
  <c r="AF59" i="12"/>
  <c r="BG68" i="12"/>
  <c r="BE64" i="13"/>
  <c r="BF32" i="13"/>
  <c r="BG54" i="13"/>
  <c r="Y62" i="12"/>
  <c r="BF28" i="12"/>
  <c r="BB50" i="12"/>
  <c r="AX72" i="12"/>
  <c r="AH64" i="13"/>
  <c r="W52" i="13"/>
  <c r="AE43" i="13"/>
  <c r="AF22" i="13"/>
  <c r="BD68" i="12"/>
  <c r="AV74" i="12"/>
  <c r="AJ60" i="13"/>
  <c r="AI43" i="13"/>
  <c r="BB37" i="13"/>
  <c r="BH62" i="13"/>
  <c r="AB45" i="13"/>
  <c r="BB69" i="13"/>
  <c r="AD35" i="13"/>
  <c r="BF64" i="13"/>
  <c r="AF36" i="13"/>
  <c r="AE25" i="13"/>
  <c r="Y19" i="12"/>
  <c r="BA34" i="12"/>
  <c r="AG15" i="13"/>
  <c r="BH72" i="13"/>
  <c r="AW43" i="13"/>
  <c r="AG32" i="12"/>
  <c r="AG64" i="12"/>
  <c r="BG28" i="12"/>
  <c r="BF66" i="12"/>
  <c r="BE17" i="12"/>
  <c r="AW29" i="12"/>
  <c r="BA27" i="12"/>
  <c r="AW49" i="12"/>
  <c r="BA71" i="12"/>
  <c r="BE69" i="12"/>
  <c r="BC80" i="13"/>
  <c r="BE41" i="13"/>
  <c r="BF70" i="13"/>
  <c r="BE59" i="13"/>
  <c r="BG49" i="13"/>
  <c r="BD59" i="13"/>
  <c r="AF68" i="13"/>
  <c r="AC33" i="13"/>
  <c r="AZ55" i="13"/>
  <c r="AW19" i="12"/>
  <c r="BE39" i="12"/>
  <c r="AW51" i="12"/>
  <c r="BE71" i="12"/>
  <c r="AZ39" i="12"/>
  <c r="AI17" i="13"/>
  <c r="BD47" i="13"/>
  <c r="AE26" i="13"/>
  <c r="AB12" i="13"/>
  <c r="BD29" i="13"/>
  <c r="BG30" i="13"/>
  <c r="BF19" i="13"/>
  <c r="AH9" i="13"/>
  <c r="BG74" i="13"/>
  <c r="BF43" i="13"/>
  <c r="BB72" i="12"/>
  <c r="AD7" i="12"/>
  <c r="AZ82" i="13"/>
  <c r="AG47" i="13"/>
  <c r="AE57" i="13"/>
  <c r="BF87" i="13"/>
  <c r="AC39" i="13"/>
  <c r="AC55" i="12"/>
  <c r="AI75" i="13"/>
  <c r="AC70" i="13"/>
  <c r="AJ45" i="12"/>
  <c r="AW21" i="12"/>
  <c r="BD48" i="12"/>
  <c r="BH58" i="12"/>
  <c r="AZ70" i="12"/>
  <c r="AA15" i="12"/>
  <c r="AE32" i="12"/>
  <c r="BF49" i="13"/>
  <c r="AV51" i="12"/>
  <c r="AV58" i="12"/>
  <c r="BE66" i="13"/>
  <c r="AJ55" i="13"/>
  <c r="AJ24" i="13"/>
  <c r="AI12" i="13"/>
  <c r="Z69" i="13"/>
  <c r="BH25" i="13"/>
  <c r="BG35" i="13"/>
  <c r="AB70" i="13"/>
  <c r="S60" i="13"/>
  <c r="U59" i="35" s="1"/>
  <c r="AZ49" i="13"/>
  <c r="AD28" i="13"/>
  <c r="AB6" i="13"/>
  <c r="AZ61" i="13"/>
  <c r="AE17" i="12"/>
  <c r="BD65" i="12"/>
  <c r="AZ22" i="13"/>
  <c r="AF43" i="13"/>
  <c r="AY82" i="13"/>
  <c r="AF50" i="13"/>
  <c r="AE39" i="13"/>
  <c r="AG29" i="13"/>
  <c r="AE7" i="13"/>
  <c r="BB49" i="13"/>
  <c r="AF28" i="13"/>
  <c r="AE17" i="13"/>
  <c r="AG7" i="13"/>
  <c r="AG49" i="12"/>
  <c r="AV49" i="12"/>
  <c r="AW80" i="13"/>
  <c r="BG47" i="13"/>
  <c r="U70" i="13"/>
  <c r="AJ35" i="13"/>
  <c r="AW68" i="13"/>
  <c r="BG78" i="13"/>
  <c r="Y72" i="12"/>
  <c r="AJ45" i="13"/>
  <c r="AB38" i="13"/>
  <c r="BG17" i="12"/>
  <c r="AC49" i="13"/>
  <c r="AV37" i="12"/>
  <c r="AG9" i="12"/>
  <c r="AK57" i="13"/>
  <c r="Y34" i="12"/>
  <c r="AH54" i="13"/>
  <c r="Z16" i="13"/>
  <c r="AW48" i="13"/>
  <c r="W63" i="13"/>
  <c r="AH62" i="13"/>
  <c r="BE30" i="13"/>
  <c r="T20" i="13"/>
  <c r="AY71" i="13"/>
  <c r="AC50" i="13"/>
  <c r="BA29" i="13"/>
  <c r="AC18" i="13"/>
  <c r="AB7" i="13"/>
  <c r="AZ56" i="13"/>
  <c r="AC24" i="13"/>
  <c r="AB13" i="13"/>
  <c r="Z66" i="13"/>
  <c r="AK43" i="13"/>
  <c r="AW34" i="13"/>
  <c r="AK11" i="13"/>
  <c r="BG41" i="12"/>
  <c r="AV35" i="12"/>
  <c r="BG55" i="13"/>
  <c r="Y17" i="12"/>
  <c r="BD17" i="13"/>
  <c r="AD33" i="13"/>
  <c r="AJ67" i="13"/>
  <c r="AI8" i="13"/>
  <c r="BC66" i="13"/>
  <c r="AF58" i="12"/>
  <c r="AY48" i="12"/>
  <c r="AX46" i="12"/>
  <c r="AX58" i="12"/>
  <c r="AW25" i="12"/>
  <c r="BE45" i="12"/>
  <c r="AW57" i="12"/>
  <c r="BA67" i="12"/>
  <c r="Z37" i="13"/>
  <c r="AZ86" i="13"/>
  <c r="BE88" i="13"/>
  <c r="BB65" i="13"/>
  <c r="BF49" i="12"/>
  <c r="AG54" i="13"/>
  <c r="BG23" i="13"/>
  <c r="S20" i="13"/>
  <c r="U19" i="35" s="1"/>
  <c r="AH45" i="13"/>
  <c r="U32" i="12"/>
  <c r="U64" i="12"/>
  <c r="AI19" i="12"/>
  <c r="AI51" i="12"/>
  <c r="AA64" i="12"/>
  <c r="AB8" i="12"/>
  <c r="AF50" i="12"/>
  <c r="AJ60" i="12"/>
  <c r="AG57" i="12"/>
  <c r="BC64" i="13"/>
  <c r="BC55" i="13"/>
  <c r="BD54" i="13"/>
  <c r="U20" i="13"/>
  <c r="AJ23" i="13"/>
  <c r="AD60" i="13"/>
  <c r="AG75" i="13"/>
  <c r="AG66" i="13"/>
  <c r="AE66" i="13"/>
  <c r="AG29" i="12"/>
  <c r="AZ62" i="12"/>
  <c r="AG61" i="12"/>
  <c r="AW64" i="12"/>
  <c r="W20" i="13"/>
  <c r="AE21" i="13"/>
  <c r="AI76" i="13"/>
  <c r="AK54" i="13"/>
  <c r="BB75" i="12"/>
  <c r="BC38" i="12"/>
  <c r="BG56" i="13"/>
  <c r="AG22" i="13"/>
  <c r="BF76" i="13"/>
  <c r="AC64" i="13"/>
  <c r="U53" i="13"/>
  <c r="BA54" i="13"/>
  <c r="AZ54" i="13"/>
  <c r="AE45" i="13"/>
  <c r="AV41" i="12"/>
  <c r="AH23" i="12"/>
  <c r="AY30" i="12"/>
  <c r="AJ38" i="12"/>
  <c r="BC39" i="13"/>
  <c r="AI24" i="13"/>
  <c r="U6" i="13"/>
  <c r="AC11" i="13"/>
  <c r="AW22" i="13"/>
  <c r="AJ69" i="13"/>
  <c r="AJ37" i="13"/>
  <c r="AH15" i="13"/>
  <c r="AZ82" i="12"/>
  <c r="AF8" i="12"/>
  <c r="AJ18" i="12"/>
  <c r="AB30" i="12"/>
  <c r="AF40" i="12"/>
  <c r="AG43" i="13"/>
  <c r="AY70" i="13"/>
  <c r="S48" i="13"/>
  <c r="U47" i="35" s="1"/>
  <c r="AY38" i="13"/>
  <c r="BH19" i="12"/>
  <c r="BA31" i="12"/>
  <c r="Z22" i="12"/>
  <c r="BB44" i="13"/>
  <c r="Y15" i="12"/>
  <c r="BE18" i="13"/>
  <c r="BB32" i="13"/>
  <c r="Z36" i="13"/>
  <c r="Z60" i="13"/>
  <c r="AK37" i="13"/>
  <c r="Y53" i="12"/>
  <c r="Y52" i="12"/>
  <c r="S65" i="13"/>
  <c r="U64" i="35" s="1"/>
  <c r="AJ66" i="13"/>
  <c r="BG65" i="13"/>
  <c r="BF66" i="13"/>
  <c r="AI55" i="13"/>
  <c r="BE43" i="13"/>
  <c r="BE55" i="13"/>
  <c r="AJ34" i="13"/>
  <c r="S33" i="13"/>
  <c r="U32" i="35" s="1"/>
  <c r="BG33" i="13"/>
  <c r="BF34" i="13"/>
  <c r="BF22" i="13"/>
  <c r="AI56" i="13"/>
  <c r="BF68" i="13"/>
  <c r="BF56" i="13"/>
  <c r="AE70" i="13"/>
  <c r="BB82" i="13"/>
  <c r="AE71" i="13"/>
  <c r="AG61" i="13"/>
  <c r="BD72" i="13"/>
  <c r="BC17" i="13"/>
  <c r="AF18" i="13"/>
  <c r="AG71" i="13"/>
  <c r="BD83" i="13"/>
  <c r="AG39" i="13"/>
  <c r="BD39" i="13"/>
  <c r="BC35" i="13"/>
  <c r="BC23" i="13"/>
  <c r="AF23" i="13"/>
  <c r="AF24" i="13"/>
  <c r="AH68" i="13"/>
  <c r="BE79" i="13"/>
  <c r="AJ58" i="13"/>
  <c r="BG69" i="13"/>
  <c r="AI47" i="13"/>
  <c r="BF46" i="13"/>
  <c r="BF58" i="13"/>
  <c r="AI46" i="13"/>
  <c r="AH36" i="13"/>
  <c r="BE35" i="13"/>
  <c r="BE47" i="13"/>
  <c r="BG25" i="13"/>
  <c r="AJ26" i="13"/>
  <c r="AI15" i="13"/>
  <c r="BF26" i="13"/>
  <c r="BD69" i="12"/>
  <c r="AG69" i="12"/>
  <c r="AB26" i="12"/>
  <c r="AY26" i="12"/>
  <c r="AY58" i="12"/>
  <c r="U58" i="12"/>
  <c r="AA31" i="12"/>
  <c r="AA32" i="12"/>
  <c r="AI74" i="12"/>
  <c r="BF86" i="12"/>
  <c r="AF18" i="12"/>
  <c r="BC29" i="12"/>
  <c r="AG17" i="12"/>
  <c r="BD17" i="12"/>
  <c r="BD29" i="12"/>
  <c r="AG18" i="12"/>
  <c r="BA72" i="13"/>
  <c r="BA84" i="13"/>
  <c r="AY30" i="13"/>
  <c r="AY18" i="13"/>
  <c r="AI20" i="12"/>
  <c r="AI52" i="12"/>
  <c r="AZ73" i="13"/>
  <c r="AY62" i="13"/>
  <c r="AY50" i="13"/>
  <c r="AZ41" i="13"/>
  <c r="AZ29" i="13"/>
  <c r="AC29" i="13"/>
  <c r="T67" i="13"/>
  <c r="BN79" i="13" s="1"/>
  <c r="AY79" i="13"/>
  <c r="BG37" i="13"/>
  <c r="Y51" i="12"/>
  <c r="Y50" i="12"/>
  <c r="AV62" i="12"/>
  <c r="Z20" i="12"/>
  <c r="Y61" i="12"/>
  <c r="AI9" i="13"/>
  <c r="BA76" i="13"/>
  <c r="AH44" i="13"/>
  <c r="BE22" i="12"/>
  <c r="AI55" i="12"/>
  <c r="BB55" i="13"/>
  <c r="AI73" i="13"/>
  <c r="BG31" i="13"/>
  <c r="R63" i="13"/>
  <c r="BD25" i="13"/>
  <c r="AD34" i="13"/>
  <c r="BG26" i="13"/>
  <c r="AB74" i="13"/>
  <c r="AB10" i="13"/>
  <c r="U67" i="13"/>
  <c r="U45" i="13"/>
  <c r="U35" i="13"/>
  <c r="BF46" i="12"/>
  <c r="Y66" i="12"/>
  <c r="BE67" i="13"/>
  <c r="BG45" i="13"/>
  <c r="AI34" i="13"/>
  <c r="AH23" i="13"/>
  <c r="AH67" i="13"/>
  <c r="AJ57" i="13"/>
  <c r="AJ25" i="13"/>
  <c r="AI14" i="13"/>
  <c r="Y58" i="12"/>
  <c r="AV78" i="12"/>
  <c r="AI35" i="12"/>
  <c r="AA47" i="12"/>
  <c r="AB24" i="12"/>
  <c r="AB56" i="12"/>
  <c r="AJ76" i="12"/>
  <c r="BB54" i="13"/>
  <c r="BA50" i="12"/>
  <c r="BH75" i="13"/>
  <c r="AV46" i="12"/>
  <c r="BE88" i="12"/>
  <c r="BF19" i="12"/>
  <c r="BC17" i="12"/>
  <c r="BG27" i="12"/>
  <c r="BC49" i="12"/>
  <c r="AF70" i="12"/>
  <c r="AC49" i="12"/>
  <c r="AD63" i="13"/>
  <c r="AJ21" i="13"/>
  <c r="AB72" i="13"/>
  <c r="BD60" i="13"/>
  <c r="BC49" i="13"/>
  <c r="BD28" i="13"/>
  <c r="AZ21" i="13"/>
  <c r="AF21" i="13"/>
  <c r="BE82" i="13"/>
  <c r="AC48" i="13"/>
  <c r="AB36" i="13"/>
  <c r="AD27" i="13"/>
  <c r="AC16" i="13"/>
  <c r="U69" i="13"/>
  <c r="BO81" i="13" s="1"/>
  <c r="AZ58" i="13"/>
  <c r="AC27" i="13"/>
  <c r="AB16" i="13"/>
  <c r="BA17" i="13"/>
  <c r="BF54" i="12"/>
  <c r="BE83" i="12"/>
  <c r="AI48" i="12"/>
  <c r="BF74" i="12"/>
  <c r="Z67" i="12"/>
  <c r="AC20" i="12"/>
  <c r="AH6" i="12"/>
  <c r="AH38" i="12"/>
  <c r="AH70" i="12"/>
  <c r="AD29" i="13"/>
  <c r="BG83" i="13"/>
  <c r="AY57" i="13"/>
  <c r="BA47" i="13"/>
  <c r="U25" i="13"/>
  <c r="AK72" i="13"/>
  <c r="AW63" i="13"/>
  <c r="U40" i="13"/>
  <c r="AW31" i="13"/>
  <c r="AC61" i="13"/>
  <c r="AY49" i="13"/>
  <c r="BA39" i="13"/>
  <c r="AC28" i="13"/>
  <c r="AB18" i="13"/>
  <c r="AD8" i="13"/>
  <c r="Y60" i="12"/>
  <c r="BA25" i="13"/>
  <c r="BF31" i="12"/>
  <c r="BF63" i="12"/>
  <c r="AX75" i="12"/>
  <c r="BG39" i="12"/>
  <c r="AY51" i="12"/>
  <c r="BC61" i="12"/>
  <c r="BG71" i="12"/>
  <c r="AA70" i="12"/>
  <c r="AV26" i="12"/>
  <c r="BD45" i="13"/>
  <c r="BG34" i="13"/>
  <c r="T62" i="13"/>
  <c r="BH43" i="13"/>
  <c r="BH24" i="13"/>
  <c r="BC71" i="13"/>
  <c r="AH72" i="13"/>
  <c r="AJ62" i="13"/>
  <c r="AI51" i="13"/>
  <c r="W39" i="13"/>
  <c r="AJ30" i="13"/>
  <c r="AI19" i="13"/>
  <c r="AH8" i="13"/>
  <c r="BG72" i="13"/>
  <c r="BE62" i="13"/>
  <c r="AJ40" i="13"/>
  <c r="AH18" i="13"/>
  <c r="T8" i="13"/>
  <c r="W28" i="13"/>
  <c r="AK68" i="13"/>
  <c r="BB51" i="13"/>
  <c r="BB68" i="13"/>
  <c r="BD58" i="13"/>
  <c r="AF48" i="13"/>
  <c r="BB36" i="13"/>
  <c r="AG26" i="13"/>
  <c r="AF15" i="13"/>
  <c r="BF72" i="13"/>
  <c r="BB27" i="12"/>
  <c r="BF69" i="12"/>
  <c r="BE60" i="12"/>
  <c r="AJ28" i="12"/>
  <c r="AB40" i="12"/>
  <c r="AB72" i="12"/>
  <c r="AI58" i="12"/>
  <c r="AC22" i="13"/>
  <c r="BF41" i="13"/>
  <c r="BF73" i="13"/>
  <c r="S28" i="13"/>
  <c r="U27" i="35" s="1"/>
  <c r="BG57" i="13"/>
  <c r="AW59" i="13"/>
  <c r="AH31" i="13"/>
  <c r="AD61" i="13"/>
  <c r="AY42" i="13"/>
  <c r="AD67" i="13"/>
  <c r="AV52" i="12"/>
  <c r="BG28" i="13"/>
  <c r="BD57" i="13"/>
  <c r="AI66" i="13"/>
  <c r="AJ13" i="13"/>
  <c r="BG67" i="13"/>
  <c r="BB63" i="13"/>
  <c r="R28" i="13"/>
  <c r="AH40" i="13"/>
  <c r="BC83" i="13"/>
  <c r="Z59" i="13"/>
  <c r="BA61" i="13"/>
  <c r="AB43" i="13"/>
  <c r="AC51" i="13"/>
  <c r="AC19" i="13"/>
  <c r="AZ18" i="13"/>
  <c r="AJ29" i="13"/>
  <c r="AC56" i="13"/>
  <c r="BH80" i="13"/>
  <c r="BD85" i="13"/>
  <c r="AF43" i="12"/>
  <c r="AE23" i="13"/>
  <c r="Z28" i="13"/>
  <c r="T52" i="13"/>
  <c r="BC62" i="13"/>
  <c r="AH39" i="13"/>
  <c r="BE83" i="13"/>
  <c r="BA44" i="13"/>
  <c r="AE52" i="13"/>
  <c r="AF67" i="13"/>
  <c r="AK69" i="13"/>
  <c r="S7" i="13"/>
  <c r="U6" i="35" s="1"/>
  <c r="S31" i="13"/>
  <c r="U30" i="35" s="1"/>
  <c r="BG52" i="13"/>
  <c r="BA32" i="13"/>
  <c r="BH68" i="13"/>
  <c r="BB40" i="13"/>
  <c r="BD73" i="13"/>
  <c r="BH72" i="12"/>
  <c r="BH17" i="12"/>
  <c r="AZ61" i="12"/>
  <c r="BD71" i="12"/>
  <c r="AF29" i="12"/>
  <c r="AD17" i="12"/>
  <c r="BB23" i="13"/>
  <c r="T60" i="13"/>
  <c r="AZ53" i="13"/>
  <c r="BE23" i="13"/>
  <c r="BG40" i="13"/>
  <c r="AH71" i="13"/>
  <c r="BD21" i="13"/>
  <c r="AB50" i="13"/>
  <c r="BB19" i="13"/>
  <c r="AY22" i="13"/>
  <c r="AF35" i="13"/>
  <c r="AD40" i="13"/>
  <c r="AW71" i="13"/>
  <c r="AZ24" i="13"/>
  <c r="BE65" i="12"/>
  <c r="AA17" i="12"/>
  <c r="AB9" i="12"/>
  <c r="AY29" i="13"/>
  <c r="U60" i="13"/>
  <c r="Z75" i="13"/>
  <c r="AE20" i="13"/>
  <c r="BF54" i="13"/>
  <c r="BB76" i="13"/>
  <c r="AG42" i="13"/>
  <c r="AE24" i="13"/>
  <c r="BD41" i="13"/>
  <c r="AI74" i="13"/>
  <c r="AD7" i="13"/>
  <c r="AH13" i="13"/>
  <c r="AC73" i="12"/>
  <c r="AD30" i="13"/>
  <c r="AB8" i="13"/>
  <c r="T72" i="13"/>
  <c r="BN84" i="13" s="1"/>
  <c r="AG58" i="13"/>
  <c r="AH50" i="13"/>
  <c r="BE50" i="13"/>
  <c r="BF84" i="13"/>
  <c r="AW27" i="13"/>
  <c r="BB67" i="13"/>
  <c r="BD26" i="13"/>
  <c r="AB39" i="13"/>
  <c r="AF31" i="13"/>
  <c r="AF47" i="13"/>
  <c r="AF63" i="13"/>
  <c r="AI72" i="13"/>
  <c r="Z27" i="13"/>
  <c r="U18" i="13"/>
  <c r="BA35" i="13"/>
  <c r="AZ50" i="13"/>
  <c r="BF20" i="13"/>
  <c r="AI18" i="13"/>
  <c r="AI61" i="13"/>
  <c r="BE61" i="13"/>
  <c r="BD72" i="12"/>
  <c r="AY39" i="12"/>
  <c r="BD85" i="12"/>
  <c r="BB22" i="12"/>
  <c r="AX44" i="12"/>
  <c r="AX76" i="12"/>
  <c r="BC47" i="13"/>
  <c r="BG84" i="13"/>
  <c r="BG79" i="13"/>
  <c r="S30" i="13"/>
  <c r="U29" i="35" s="1"/>
  <c r="AG45" i="13"/>
  <c r="AH19" i="13"/>
  <c r="AG73" i="12"/>
  <c r="AD66" i="12"/>
  <c r="AH75" i="12"/>
  <c r="U39" i="12"/>
  <c r="AC15" i="12"/>
  <c r="BG50" i="12"/>
  <c r="BC72" i="12"/>
  <c r="AX17" i="12"/>
  <c r="AE16" i="12"/>
  <c r="BF37" i="12"/>
  <c r="AX49" i="12"/>
  <c r="AE48" i="12"/>
  <c r="BE72" i="12"/>
  <c r="BE28" i="12"/>
  <c r="Z29" i="12"/>
  <c r="AD39" i="12"/>
  <c r="AH49" i="12"/>
  <c r="AD63" i="12"/>
  <c r="Z20" i="13"/>
  <c r="AJ72" i="13"/>
  <c r="T28" i="13"/>
  <c r="AI23" i="13"/>
  <c r="Z10" i="13"/>
  <c r="T35" i="13"/>
  <c r="AE36" i="13"/>
  <c r="BC59" i="13"/>
  <c r="AF75" i="13"/>
  <c r="AJ20" i="13"/>
  <c r="AY83" i="13"/>
  <c r="AE69" i="13"/>
  <c r="BC60" i="13"/>
  <c r="AE37" i="13"/>
  <c r="AG27" i="13"/>
  <c r="BC28" i="13"/>
  <c r="BB17" i="13"/>
  <c r="BD70" i="13"/>
  <c r="BB48" i="13"/>
  <c r="BD50" i="13"/>
  <c r="BB28" i="13"/>
  <c r="AZ25" i="12"/>
  <c r="AY64" i="12"/>
  <c r="Z9" i="12"/>
  <c r="T29" i="12"/>
  <c r="BB34" i="12"/>
  <c r="BF44" i="12"/>
  <c r="BF76" i="12"/>
  <c r="AK13" i="12"/>
  <c r="AC24" i="12"/>
  <c r="AG34" i="12"/>
  <c r="BH44" i="12"/>
  <c r="AG66" i="12"/>
  <c r="AZ43" i="12"/>
  <c r="AX30" i="12"/>
  <c r="U28" i="13"/>
  <c r="AH60" i="13"/>
  <c r="BG20" i="13"/>
  <c r="BC78" i="13"/>
  <c r="BH28" i="13"/>
  <c r="AB71" i="13"/>
  <c r="W43" i="13"/>
  <c r="S22" i="13"/>
  <c r="U21" i="35" s="1"/>
  <c r="BC61" i="13"/>
  <c r="AG41" i="13"/>
  <c r="AE19" i="13"/>
  <c r="AG9" i="13"/>
  <c r="AW76" i="13"/>
  <c r="S44" i="13"/>
  <c r="U43" i="35" s="1"/>
  <c r="S70" i="13"/>
  <c r="Z61" i="13"/>
  <c r="AK38" i="13"/>
  <c r="AW41" i="13"/>
  <c r="S6" i="13"/>
  <c r="U5" i="35" s="1"/>
  <c r="AE11" i="12"/>
  <c r="AI21" i="12"/>
  <c r="AA33" i="12"/>
  <c r="AE43" i="12"/>
  <c r="AA65" i="12"/>
  <c r="BB80" i="13"/>
  <c r="AY86" i="13"/>
  <c r="AK29" i="13"/>
  <c r="R60" i="13"/>
  <c r="S37" i="13"/>
  <c r="U36" i="35" s="1"/>
  <c r="BB25" i="12"/>
  <c r="BF67" i="12"/>
  <c r="BC33" i="12"/>
  <c r="BC65" i="12"/>
  <c r="AE68" i="13"/>
  <c r="AY74" i="13"/>
  <c r="Y9" i="12"/>
  <c r="R15" i="13"/>
  <c r="AJ12" i="11"/>
  <c r="AH55" i="13"/>
  <c r="T65" i="13"/>
  <c r="Y54" i="12"/>
  <c r="R37" i="13"/>
  <c r="AD17" i="13"/>
  <c r="AC6" i="13"/>
  <c r="AH30" i="13"/>
  <c r="R47" i="13"/>
  <c r="BF88" i="12"/>
  <c r="BH45" i="12"/>
  <c r="AA38" i="12"/>
  <c r="AF31" i="12"/>
  <c r="BA18" i="12"/>
  <c r="AG72" i="13"/>
  <c r="Z44" i="13"/>
  <c r="AD55" i="13"/>
  <c r="AB11" i="13"/>
  <c r="AK22" i="13"/>
  <c r="R69" i="13"/>
  <c r="R16" i="13"/>
  <c r="AZ17" i="13"/>
  <c r="R54" i="13"/>
  <c r="BC73" i="13"/>
  <c r="AG73" i="13"/>
  <c r="AX42" i="12"/>
  <c r="BC42" i="12"/>
  <c r="AW53" i="12"/>
  <c r="BH73" i="12"/>
  <c r="BD81" i="12"/>
  <c r="AX38" i="12"/>
  <c r="AY23" i="12"/>
  <c r="AE47" i="12"/>
  <c r="AX68" i="12"/>
  <c r="AD21" i="12"/>
  <c r="AC25" i="12"/>
  <c r="AG67" i="12"/>
  <c r="AK12" i="12"/>
  <c r="AJ12" i="12"/>
  <c r="AJ44" i="12"/>
  <c r="AF66" i="12"/>
  <c r="Z53" i="12"/>
  <c r="AD64" i="12"/>
  <c r="BE73" i="12"/>
  <c r="AC71" i="12"/>
  <c r="AJ17" i="12"/>
  <c r="T69" i="13"/>
  <c r="BN81" i="13" s="1"/>
  <c r="W50" i="13"/>
  <c r="Z29" i="13"/>
  <c r="BH82" i="13"/>
  <c r="S16" i="13"/>
  <c r="U15" i="35" s="1"/>
  <c r="R48" i="13"/>
  <c r="BC87" i="13"/>
  <c r="BB18" i="13"/>
  <c r="BD75" i="13"/>
  <c r="S54" i="13"/>
  <c r="U53" i="35" s="1"/>
  <c r="AK6" i="13"/>
  <c r="U72" i="13"/>
  <c r="BO84" i="13" s="1"/>
  <c r="S63" i="13"/>
  <c r="U62" i="35" s="1"/>
  <c r="U8" i="13"/>
  <c r="BB81" i="12"/>
  <c r="BG40" i="12"/>
  <c r="BE84" i="12"/>
  <c r="BA19" i="12"/>
  <c r="AE73" i="12"/>
  <c r="AD22" i="13"/>
  <c r="AB69" i="13"/>
  <c r="AC37" i="13"/>
  <c r="BH65" i="13"/>
  <c r="AY44" i="13"/>
  <c r="AY76" i="13"/>
  <c r="AK70" i="13"/>
  <c r="AE18" i="13"/>
  <c r="AZ66" i="13"/>
  <c r="AI70" i="12"/>
  <c r="Y40" i="12"/>
  <c r="AE69" i="12"/>
  <c r="AK23" i="12"/>
  <c r="BG23" i="12"/>
  <c r="AH72" i="12"/>
  <c r="AE45" i="12"/>
  <c r="AH73" i="12"/>
  <c r="AY84" i="12"/>
  <c r="AZ35" i="12"/>
  <c r="BF59" i="12"/>
  <c r="T32" i="12"/>
  <c r="AI39" i="12"/>
  <c r="Z65" i="12"/>
  <c r="AA16" i="12"/>
  <c r="AI37" i="12"/>
  <c r="AA48" i="12"/>
  <c r="AE59" i="12"/>
  <c r="AD26" i="12"/>
  <c r="AW47" i="12"/>
  <c r="BH68" i="12"/>
  <c r="BF70" i="12"/>
  <c r="AE25" i="12"/>
  <c r="AB55" i="12"/>
  <c r="AF65" i="12"/>
  <c r="AE8" i="12"/>
  <c r="BF17" i="12"/>
  <c r="AA30" i="12"/>
  <c r="AE40" i="12"/>
  <c r="AA61" i="12"/>
  <c r="AD31" i="12"/>
  <c r="Z69" i="12"/>
  <c r="AY69" i="13"/>
  <c r="BB70" i="13"/>
  <c r="BB38" i="13"/>
  <c r="BB81" i="13"/>
  <c r="AC44" i="13"/>
  <c r="AV34" i="12"/>
  <c r="AZ43" i="13"/>
  <c r="BD52" i="13"/>
  <c r="BA34" i="13"/>
  <c r="BB50" i="13"/>
  <c r="AD23" i="13"/>
  <c r="AY64" i="13"/>
  <c r="U71" i="13"/>
  <c r="BF61" i="13"/>
  <c r="T40" i="13"/>
  <c r="AI29" i="13"/>
  <c r="W18" i="13"/>
  <c r="AJ8" i="13"/>
  <c r="BH36" i="13"/>
  <c r="Y16" i="13"/>
  <c r="AB43" i="17" s="1"/>
  <c r="AI38" i="12"/>
  <c r="AW85" i="12"/>
  <c r="AJ23" i="12"/>
  <c r="AH60" i="12"/>
  <c r="Y41" i="12"/>
  <c r="AY32" i="12"/>
  <c r="AJ73" i="12"/>
  <c r="BB84" i="12"/>
  <c r="BF58" i="12"/>
  <c r="BB47" i="12"/>
  <c r="AZ67" i="12"/>
  <c r="AC16" i="12"/>
  <c r="BH75" i="12"/>
  <c r="AG22" i="12"/>
  <c r="BH18" i="13"/>
  <c r="AE38" i="13"/>
  <c r="AG28" i="13"/>
  <c r="AH76" i="13"/>
  <c r="AE50" i="13"/>
  <c r="U48" i="13"/>
  <c r="BE75" i="13"/>
  <c r="AG17" i="13"/>
  <c r="AE48" i="13"/>
  <c r="AD65" i="13"/>
  <c r="AY20" i="12"/>
  <c r="AE44" i="12"/>
  <c r="BG73" i="12"/>
  <c r="U7" i="12"/>
  <c r="BC57" i="12"/>
  <c r="AC14" i="12"/>
  <c r="AI16" i="12"/>
  <c r="AE70" i="12"/>
  <c r="BE23" i="12"/>
  <c r="AW67" i="12"/>
  <c r="BF22" i="12"/>
  <c r="AK8" i="12"/>
  <c r="BD30" i="12"/>
  <c r="BH40" i="12"/>
  <c r="AZ52" i="12"/>
  <c r="BD62" i="12"/>
  <c r="AD70" i="13"/>
  <c r="Z13" i="13"/>
  <c r="AK21" i="13"/>
  <c r="W48" i="13"/>
  <c r="BD34" i="13"/>
  <c r="AF17" i="13"/>
  <c r="AY47" i="12"/>
  <c r="AC72" i="12"/>
  <c r="AB16" i="12"/>
  <c r="AB48" i="12"/>
  <c r="BG67" i="12"/>
  <c r="BH50" i="13"/>
  <c r="T5" i="13"/>
  <c r="AF62" i="13"/>
  <c r="AC36" i="13"/>
  <c r="AF37" i="13"/>
  <c r="AK71" i="13"/>
  <c r="T22" i="13"/>
  <c r="BA66" i="13"/>
  <c r="T48" i="13"/>
  <c r="AF16" i="13"/>
  <c r="AH12" i="13"/>
  <c r="BA63" i="12"/>
  <c r="AH17" i="12"/>
  <c r="AG23" i="12"/>
  <c r="BD67" i="12"/>
  <c r="BD19" i="12"/>
  <c r="AZ41" i="12"/>
  <c r="AF14" i="12"/>
  <c r="AJ8" i="12"/>
  <c r="AB20" i="12"/>
  <c r="AC38" i="13"/>
  <c r="AD6" i="13"/>
  <c r="T37" i="13"/>
  <c r="AZ81" i="13"/>
  <c r="AF30" i="13"/>
  <c r="BC37" i="13"/>
  <c r="AG60" i="13"/>
  <c r="U22" i="13"/>
  <c r="AB48" i="13"/>
  <c r="AC53" i="13"/>
  <c r="AD32" i="13"/>
  <c r="AC21" i="13"/>
  <c r="S52" i="13"/>
  <c r="U51" i="35" s="1"/>
  <c r="AY32" i="13"/>
  <c r="R31" i="13"/>
  <c r="BB59" i="12"/>
  <c r="BA38" i="12"/>
  <c r="AZ38" i="13"/>
  <c r="AY37" i="13"/>
  <c r="AZ68" i="13"/>
  <c r="T16" i="13"/>
  <c r="AY48" i="13"/>
  <c r="Z45" i="13"/>
  <c r="AC55" i="13"/>
  <c r="BB24" i="13"/>
  <c r="AH76" i="12"/>
  <c r="AH61" i="12"/>
  <c r="BF79" i="12"/>
  <c r="BF47" i="12"/>
  <c r="BF81" i="12"/>
  <c r="AD6" i="12"/>
  <c r="AH48" i="12"/>
  <c r="AG54" i="12"/>
  <c r="AK65" i="12"/>
  <c r="Z10" i="12"/>
  <c r="AD20" i="12"/>
  <c r="AH30" i="12"/>
  <c r="Z42" i="12"/>
  <c r="AD52" i="12"/>
  <c r="Z74" i="12"/>
  <c r="BG72" i="12"/>
  <c r="AD38" i="13"/>
  <c r="BD71" i="13"/>
  <c r="BD38" i="13"/>
  <c r="BA28" i="13"/>
  <c r="BC81" i="13"/>
  <c r="AE51" i="13"/>
  <c r="AH33" i="13"/>
  <c r="BB26" i="13"/>
  <c r="AE58" i="13"/>
  <c r="U16" i="13"/>
  <c r="AG18" i="13"/>
  <c r="AE49" i="13"/>
  <c r="AW73" i="13"/>
  <c r="AY52" i="12"/>
  <c r="AJ50" i="12"/>
  <c r="AI67" i="12"/>
  <c r="AA27" i="12"/>
  <c r="AG74" i="12"/>
  <c r="BD57" i="12"/>
  <c r="BD40" i="13"/>
  <c r="AC54" i="13"/>
  <c r="Z12" i="13"/>
  <c r="BB30" i="13"/>
  <c r="AY36" i="13"/>
  <c r="AG38" i="13"/>
  <c r="AB59" i="13"/>
  <c r="AF69" i="13"/>
  <c r="AZ87" i="13"/>
  <c r="BA59" i="13"/>
  <c r="AD47" i="13"/>
  <c r="BD27" i="13"/>
  <c r="U47" i="13"/>
  <c r="AZ23" i="13"/>
  <c r="AF11" i="12"/>
  <c r="BE35" i="12"/>
  <c r="AE60" i="12"/>
  <c r="AX27" i="12"/>
  <c r="BG48" i="12"/>
  <c r="BC70" i="12"/>
  <c r="BB20" i="12"/>
  <c r="AG40" i="13"/>
  <c r="AZ70" i="13"/>
  <c r="T53" i="13"/>
  <c r="BA37" i="13"/>
  <c r="BD82" i="13"/>
  <c r="AF29" i="13"/>
  <c r="AC75" i="13"/>
  <c r="AF60" i="13"/>
  <c r="T54" i="13"/>
  <c r="AG59" i="13"/>
  <c r="W47" i="13"/>
  <c r="S27" i="13"/>
  <c r="U26" i="35" s="1"/>
  <c r="S38" i="13"/>
  <c r="U37" i="35" s="1"/>
  <c r="T6" i="13"/>
  <c r="BE29" i="13"/>
  <c r="BF45" i="13"/>
  <c r="BE34" i="13"/>
  <c r="BG24" i="13"/>
  <c r="AK62" i="13"/>
  <c r="BE87" i="12"/>
  <c r="U26" i="12"/>
  <c r="Y33" i="12"/>
  <c r="AW28" i="12"/>
  <c r="AG8" i="13"/>
  <c r="AW88" i="13"/>
  <c r="BC29" i="13"/>
  <c r="U43" i="13"/>
  <c r="BA60" i="13"/>
  <c r="U54" i="13"/>
  <c r="T25" i="13"/>
  <c r="BE45" i="13"/>
  <c r="W8" i="13"/>
  <c r="Y6" i="13"/>
  <c r="AB33" i="17" s="1"/>
  <c r="Y12" i="13"/>
  <c r="AB39" i="17" s="1"/>
  <c r="T32" i="13"/>
  <c r="AI22" i="13"/>
  <c r="S10" i="13"/>
  <c r="U9" i="35" s="1"/>
  <c r="Z41" i="13"/>
  <c r="AI54" i="12"/>
  <c r="AZ57" i="12"/>
  <c r="BH51" i="12"/>
  <c r="BE29" i="12"/>
  <c r="BE41" i="12"/>
  <c r="AD62" i="12"/>
  <c r="BH56" i="12"/>
  <c r="AZ68" i="12"/>
  <c r="BA44" i="12"/>
  <c r="BA76" i="12"/>
  <c r="BG18" i="12"/>
  <c r="AD54" i="13"/>
  <c r="S76" i="13"/>
  <c r="AB68" i="13"/>
  <c r="AF61" i="13"/>
  <c r="AY25" i="13"/>
  <c r="AW56" i="13"/>
  <c r="BB37" i="12"/>
  <c r="BG20" i="12"/>
  <c r="AC43" i="12"/>
  <c r="W74" i="12"/>
  <c r="BQ86" i="12" s="1"/>
  <c r="AE33" i="12"/>
  <c r="AA56" i="12"/>
  <c r="AF9" i="12"/>
  <c r="AB31" i="12"/>
  <c r="AF41" i="12"/>
  <c r="AB63" i="12"/>
  <c r="AZ27" i="13"/>
  <c r="BD20" i="13"/>
  <c r="AB25" i="13"/>
  <c r="AD58" i="13"/>
  <c r="BB73" i="13"/>
  <c r="AE62" i="13"/>
  <c r="AE61" i="13"/>
  <c r="BB61" i="13"/>
  <c r="W40" i="13"/>
  <c r="AF40" i="13"/>
  <c r="BC40" i="13"/>
  <c r="AF41" i="13"/>
  <c r="BC52" i="13"/>
  <c r="BD19" i="13"/>
  <c r="AG19" i="13"/>
  <c r="AG20" i="13"/>
  <c r="BD31" i="13"/>
  <c r="AK58" i="13"/>
  <c r="BH58" i="13"/>
  <c r="BH70" i="13"/>
  <c r="Z24" i="13"/>
  <c r="Z23" i="13"/>
  <c r="U74" i="13"/>
  <c r="BO86" i="13" s="1"/>
  <c r="BE74" i="13"/>
  <c r="AH74" i="13"/>
  <c r="BE86" i="13"/>
  <c r="R74" i="13"/>
  <c r="S74" i="13"/>
  <c r="S42" i="13"/>
  <c r="U41" i="35" s="1"/>
  <c r="AH43" i="13"/>
  <c r="U42" i="13"/>
  <c r="U49" i="13"/>
  <c r="BH49" i="13"/>
  <c r="AK50" i="13"/>
  <c r="AK49" i="13"/>
  <c r="AJ74" i="13"/>
  <c r="BG73" i="13"/>
  <c r="AJ73" i="13"/>
  <c r="BG85" i="13"/>
  <c r="R10" i="13"/>
  <c r="BE42" i="13"/>
  <c r="BF52" i="13"/>
  <c r="AI40" i="13"/>
  <c r="AI41" i="13"/>
  <c r="BF40" i="13"/>
  <c r="S53" i="13"/>
  <c r="U52" i="35" s="1"/>
  <c r="Z54" i="13"/>
  <c r="AW65" i="13"/>
  <c r="AK74" i="13"/>
  <c r="BH73" i="13"/>
  <c r="AK73" i="13"/>
  <c r="BH85" i="13"/>
  <c r="Z65" i="13"/>
  <c r="Z64" i="13"/>
  <c r="R64" i="13"/>
  <c r="BH53" i="13"/>
  <c r="AK42" i="13"/>
  <c r="AK41" i="13"/>
  <c r="BH41" i="13"/>
  <c r="AW32" i="13"/>
  <c r="Z32" i="13"/>
  <c r="S32" i="13"/>
  <c r="U31" i="35" s="1"/>
  <c r="R32" i="13"/>
  <c r="Z33" i="13"/>
  <c r="AK9" i="13"/>
  <c r="AK10" i="13"/>
  <c r="AH42" i="13"/>
  <c r="AF76" i="13"/>
  <c r="BC76" i="13"/>
  <c r="BC88" i="13"/>
  <c r="BG21" i="13"/>
  <c r="AJ9" i="13"/>
  <c r="AJ10" i="13"/>
  <c r="R26" i="13"/>
  <c r="AD76" i="13"/>
  <c r="W75" i="13"/>
  <c r="BA75" i="13"/>
  <c r="AD75" i="13"/>
  <c r="BA87" i="13"/>
  <c r="AZ64" i="13"/>
  <c r="AC65" i="13"/>
  <c r="AZ76" i="13"/>
  <c r="AY65" i="13"/>
  <c r="AY53" i="13"/>
  <c r="AB53" i="13"/>
  <c r="AB54" i="13"/>
  <c r="W53" i="13"/>
  <c r="AD43" i="13"/>
  <c r="BA43" i="13"/>
  <c r="AD44" i="13"/>
  <c r="BA55" i="13"/>
  <c r="AZ44" i="13"/>
  <c r="AC32" i="13"/>
  <c r="AZ32" i="13"/>
  <c r="AY33" i="13"/>
  <c r="AY21" i="13"/>
  <c r="AB22" i="13"/>
  <c r="AB21" i="13"/>
  <c r="T21" i="13"/>
  <c r="W21" i="13"/>
  <c r="U21" i="13"/>
  <c r="AD12" i="13"/>
  <c r="R11" i="13"/>
  <c r="S11" i="13"/>
  <c r="U10" i="35" s="1"/>
  <c r="T11" i="13"/>
  <c r="AD11" i="13"/>
  <c r="BC20" i="13"/>
  <c r="AF9" i="13"/>
  <c r="AW55" i="13"/>
  <c r="Z55" i="13"/>
  <c r="Z56" i="13"/>
  <c r="BF65" i="13"/>
  <c r="BF53" i="13"/>
  <c r="AI53" i="13"/>
  <c r="AI54" i="13"/>
  <c r="U10" i="13"/>
  <c r="AH10" i="13"/>
  <c r="AH11" i="13"/>
  <c r="BH29" i="13"/>
  <c r="BH17" i="13"/>
  <c r="AK18" i="13"/>
  <c r="AK17" i="13"/>
  <c r="AB66" i="13"/>
  <c r="AY66" i="13"/>
  <c r="T66" i="13"/>
  <c r="BN78" i="13" s="1"/>
  <c r="AY78" i="13"/>
  <c r="AB67" i="13"/>
  <c r="AB34" i="13"/>
  <c r="AY34" i="13"/>
  <c r="AB35" i="13"/>
  <c r="U34" i="13"/>
  <c r="T34" i="13"/>
  <c r="BH21" i="13"/>
  <c r="BC70" i="13"/>
  <c r="AF70" i="13"/>
  <c r="BC82" i="13"/>
  <c r="AF71" i="13"/>
  <c r="AE59" i="13"/>
  <c r="BB59" i="13"/>
  <c r="BB71" i="13"/>
  <c r="AG50" i="13"/>
  <c r="BD61" i="13"/>
  <c r="AG49" i="13"/>
  <c r="BD49" i="13"/>
  <c r="AF39" i="13"/>
  <c r="AF38" i="13"/>
  <c r="BC50" i="13"/>
  <c r="BC38" i="13"/>
  <c r="AE28" i="13"/>
  <c r="AE27" i="13"/>
  <c r="BB27" i="13"/>
  <c r="BB39" i="13"/>
  <c r="BC18" i="13"/>
  <c r="AF7" i="13"/>
  <c r="AW29" i="13"/>
  <c r="Z17" i="13"/>
  <c r="AX19" i="12"/>
  <c r="AA19" i="12"/>
  <c r="BB29" i="12"/>
  <c r="AE29" i="12"/>
  <c r="AA51" i="12"/>
  <c r="AX63" i="12"/>
  <c r="AE61" i="12"/>
  <c r="BB61" i="12"/>
  <c r="BG59" i="12"/>
  <c r="AJ47" i="12"/>
  <c r="AY59" i="12"/>
  <c r="AY71" i="12"/>
  <c r="BC69" i="12"/>
  <c r="AF69" i="12"/>
  <c r="BB48" i="12"/>
  <c r="BB36" i="12"/>
  <c r="BA55" i="12"/>
  <c r="BA43" i="12"/>
  <c r="T75" i="12"/>
  <c r="U75" i="12"/>
  <c r="BO87" i="12" s="1"/>
  <c r="AE27" i="12"/>
  <c r="BB38" i="12"/>
  <c r="BF80" i="12"/>
  <c r="AI68" i="12"/>
  <c r="Z15" i="12"/>
  <c r="U57" i="12"/>
  <c r="BB40" i="12"/>
  <c r="AE28" i="12"/>
  <c r="BB28" i="12"/>
  <c r="AJ10" i="12"/>
  <c r="AJ11" i="12"/>
  <c r="AB23" i="12"/>
  <c r="AB22" i="12"/>
  <c r="W32" i="12"/>
  <c r="AF33" i="12"/>
  <c r="AF32" i="12"/>
  <c r="AJ43" i="12"/>
  <c r="AJ42" i="12"/>
  <c r="AJ75" i="12"/>
  <c r="AJ74" i="12"/>
  <c r="BG86" i="12"/>
  <c r="AE72" i="12"/>
  <c r="AE71" i="12"/>
  <c r="BB71" i="12"/>
  <c r="AW32" i="12"/>
  <c r="Z21" i="12"/>
  <c r="AH41" i="12"/>
  <c r="BE40" i="12"/>
  <c r="AH40" i="12"/>
  <c r="AD55" i="12"/>
  <c r="AD54" i="12"/>
  <c r="BH88" i="13"/>
  <c r="AK76" i="13"/>
  <c r="U76" i="13"/>
  <c r="BO88" i="13" s="1"/>
  <c r="T76" i="13"/>
  <c r="BN88" i="13" s="1"/>
  <c r="Z68" i="13"/>
  <c r="Z67" i="13"/>
  <c r="AW67" i="13"/>
  <c r="S67" i="13"/>
  <c r="AW79" i="13"/>
  <c r="BH44" i="13"/>
  <c r="U44" i="13"/>
  <c r="T44" i="13"/>
  <c r="AK44" i="13"/>
  <c r="BH56" i="13"/>
  <c r="Z35" i="13"/>
  <c r="AW35" i="13"/>
  <c r="AW47" i="13"/>
  <c r="S35" i="13"/>
  <c r="U34" i="35" s="1"/>
  <c r="R35" i="13"/>
  <c r="AK12" i="13"/>
  <c r="S12" i="13"/>
  <c r="U11" i="35" s="1"/>
  <c r="U12" i="13"/>
  <c r="T12" i="13"/>
  <c r="AK55" i="13"/>
  <c r="BH67" i="13"/>
  <c r="AK56" i="13"/>
  <c r="Z47" i="13"/>
  <c r="AW58" i="13"/>
  <c r="BH23" i="13"/>
  <c r="AK23" i="13"/>
  <c r="AK24" i="13"/>
  <c r="BG63" i="13"/>
  <c r="AJ52" i="13"/>
  <c r="R5" i="13"/>
  <c r="S5" i="13"/>
  <c r="U4" i="35" s="1"/>
  <c r="Z6" i="13"/>
  <c r="AK67" i="13"/>
  <c r="AK66" i="13"/>
  <c r="BH66" i="13"/>
  <c r="BH78" i="13"/>
  <c r="AK35" i="13"/>
  <c r="BH34" i="13"/>
  <c r="AK34" i="13"/>
  <c r="S25" i="13"/>
  <c r="U24" i="35" s="1"/>
  <c r="AW37" i="13"/>
  <c r="Z26" i="13"/>
  <c r="Z25" i="13"/>
  <c r="AW25" i="13"/>
  <c r="S73" i="13"/>
  <c r="W73" i="13"/>
  <c r="BQ85" i="13" s="1"/>
  <c r="R73" i="13"/>
  <c r="BL85" i="13" s="1"/>
  <c r="AD73" i="13"/>
  <c r="BA73" i="13"/>
  <c r="BA85" i="13"/>
  <c r="BF25" i="12"/>
  <c r="AI13" i="12"/>
  <c r="AA25" i="12"/>
  <c r="AX37" i="12"/>
  <c r="AA26" i="12"/>
  <c r="BF57" i="12"/>
  <c r="AI46" i="12"/>
  <c r="AA57" i="12"/>
  <c r="AA58" i="12"/>
  <c r="BB79" i="12"/>
  <c r="AE68" i="12"/>
  <c r="AE67" i="12"/>
  <c r="AW24" i="12"/>
  <c r="Z24" i="12"/>
  <c r="AY41" i="12"/>
  <c r="AB41" i="12"/>
  <c r="AB73" i="12"/>
  <c r="AY85" i="12"/>
  <c r="BC39" i="12"/>
  <c r="AF27" i="12"/>
  <c r="BE52" i="12"/>
  <c r="BE64" i="12"/>
  <c r="AW52" i="13"/>
  <c r="Z40" i="13"/>
  <c r="AW40" i="13"/>
  <c r="R40" i="13"/>
  <c r="S40" i="13"/>
  <c r="U39" i="35" s="1"/>
  <c r="AB19" i="13"/>
  <c r="AY19" i="13"/>
  <c r="AV20" i="12"/>
  <c r="AV27" i="12"/>
  <c r="AV39" i="12"/>
  <c r="S34" i="13"/>
  <c r="U33" i="35" s="1"/>
  <c r="Y65" i="12"/>
  <c r="AV65" i="12"/>
  <c r="AW53" i="13"/>
  <c r="AW72" i="13"/>
  <c r="Z72" i="13"/>
  <c r="S72" i="13"/>
  <c r="AW84" i="13"/>
  <c r="AF13" i="13"/>
  <c r="AF12" i="13"/>
  <c r="BC24" i="13"/>
  <c r="AJ42" i="13"/>
  <c r="BG41" i="13"/>
  <c r="AJ41" i="13"/>
  <c r="BG53" i="13"/>
  <c r="R62" i="13"/>
  <c r="AC63" i="13"/>
  <c r="AC62" i="13"/>
  <c r="AZ62" i="13"/>
  <c r="AK13" i="13"/>
  <c r="BC56" i="13"/>
  <c r="AF44" i="13"/>
  <c r="BC44" i="13"/>
  <c r="AF45" i="13"/>
  <c r="BE63" i="13"/>
  <c r="AH51" i="13"/>
  <c r="AH52" i="13"/>
  <c r="AB51" i="13"/>
  <c r="AY51" i="13"/>
  <c r="AB52" i="13"/>
  <c r="W10" i="13"/>
  <c r="AW61" i="13"/>
  <c r="AW49" i="13"/>
  <c r="Z49" i="13"/>
  <c r="AJ33" i="13"/>
  <c r="BG32" i="13"/>
  <c r="AJ32" i="13"/>
  <c r="W41" i="13"/>
  <c r="BA53" i="13"/>
  <c r="AD41" i="13"/>
  <c r="BA41" i="13"/>
  <c r="AF10" i="11"/>
  <c r="BE22" i="13"/>
  <c r="BB41" i="13"/>
  <c r="BB29" i="13"/>
  <c r="AE29" i="13"/>
  <c r="AE30" i="13"/>
  <c r="AK65" i="13"/>
  <c r="BH64" i="13"/>
  <c r="AK64" i="13"/>
  <c r="BF62" i="13"/>
  <c r="AI62" i="13"/>
  <c r="BF74" i="13"/>
  <c r="AI63" i="13"/>
  <c r="BA75" i="12"/>
  <c r="T59" i="12"/>
  <c r="AV24" i="12"/>
  <c r="Y25" i="12"/>
  <c r="AV36" i="12"/>
  <c r="R9" i="13"/>
  <c r="AD74" i="13"/>
  <c r="AD42" i="13"/>
  <c r="T10" i="13"/>
  <c r="AZ74" i="13"/>
  <c r="AY63" i="13"/>
  <c r="R42" i="13"/>
  <c r="AF73" i="13"/>
  <c r="W72" i="13"/>
  <c r="AF72" i="13"/>
  <c r="BC72" i="13"/>
  <c r="BB45" i="13"/>
  <c r="BB33" i="13"/>
  <c r="AE33" i="13"/>
  <c r="BF42" i="13"/>
  <c r="AI31" i="13"/>
  <c r="W30" i="13"/>
  <c r="AI30" i="13"/>
  <c r="BF30" i="13"/>
  <c r="AZ30" i="13"/>
  <c r="AC30" i="13"/>
  <c r="BH26" i="13"/>
  <c r="AK26" i="13"/>
  <c r="AK27" i="13"/>
  <c r="U26" i="13"/>
  <c r="BH38" i="13"/>
  <c r="Y73" i="12"/>
  <c r="AV73" i="12"/>
  <c r="AV85" i="12"/>
  <c r="AV66" i="12"/>
  <c r="Y55" i="12"/>
  <c r="AV54" i="12"/>
  <c r="BC37" i="12"/>
  <c r="AE35" i="12"/>
  <c r="AV86" i="12"/>
  <c r="Y75" i="12"/>
  <c r="BE54" i="13"/>
  <c r="U17" i="13"/>
  <c r="AV42" i="12"/>
  <c r="Y30" i="12"/>
  <c r="AV30" i="12"/>
  <c r="R43" i="13"/>
  <c r="AG24" i="13"/>
  <c r="BD23" i="13"/>
  <c r="AG23" i="13"/>
  <c r="BD35" i="13"/>
  <c r="AH20" i="13"/>
  <c r="BE31" i="13"/>
  <c r="BE19" i="13"/>
  <c r="W9" i="13"/>
  <c r="AD9" i="13"/>
  <c r="BA21" i="13"/>
  <c r="Y74" i="12"/>
  <c r="AV40" i="12"/>
  <c r="AV28" i="12"/>
  <c r="Y28" i="12"/>
  <c r="Y29" i="12"/>
  <c r="W17" i="13"/>
  <c r="BD63" i="13"/>
  <c r="AG52" i="13"/>
  <c r="BD51" i="13"/>
  <c r="AG51" i="13"/>
  <c r="BH32" i="13"/>
  <c r="AK32" i="13"/>
  <c r="AK33" i="13"/>
  <c r="W32" i="13"/>
  <c r="U32" i="13"/>
  <c r="BG76" i="13"/>
  <c r="BG64" i="13"/>
  <c r="AJ64" i="13"/>
  <c r="AJ65" i="13"/>
  <c r="T64" i="13"/>
  <c r="BF21" i="13"/>
  <c r="AI21" i="13"/>
  <c r="BF33" i="13"/>
  <c r="Z8" i="13"/>
  <c r="S8" i="13"/>
  <c r="U7" i="35" s="1"/>
  <c r="AW20" i="13"/>
  <c r="AG55" i="13"/>
  <c r="BD67" i="13"/>
  <c r="BD55" i="13"/>
  <c r="AG56" i="13"/>
  <c r="AD57" i="13"/>
  <c r="BA56" i="13"/>
  <c r="AD56" i="13"/>
  <c r="AZ45" i="13"/>
  <c r="AC46" i="13"/>
  <c r="AC45" i="13"/>
  <c r="AD24" i="13"/>
  <c r="BA24" i="13"/>
  <c r="AD25" i="13"/>
  <c r="AC13" i="13"/>
  <c r="AC14" i="13"/>
  <c r="BF39" i="12"/>
  <c r="AH54" i="12"/>
  <c r="AZ36" i="12"/>
  <c r="AJ46" i="12"/>
  <c r="AE7" i="12"/>
  <c r="AA29" i="12"/>
  <c r="BF48" i="12"/>
  <c r="AD45" i="12"/>
  <c r="U55" i="12"/>
  <c r="Z19" i="12"/>
  <c r="AD29" i="12"/>
  <c r="T60" i="12"/>
  <c r="AK47" i="12"/>
  <c r="BG22" i="12"/>
  <c r="AY34" i="12"/>
  <c r="BC44" i="12"/>
  <c r="AY66" i="12"/>
  <c r="BC76" i="12"/>
  <c r="AK37" i="12"/>
  <c r="AG59" i="12"/>
  <c r="AE9" i="12"/>
  <c r="R20" i="13"/>
  <c r="W37" i="13"/>
  <c r="AY52" i="13"/>
  <c r="AZ52" i="13"/>
  <c r="AB20" i="13"/>
  <c r="T43" i="13"/>
  <c r="AZ75" i="13"/>
  <c r="T42" i="13"/>
  <c r="AD26" i="13"/>
  <c r="AJ61" i="13"/>
  <c r="AI60" i="13"/>
  <c r="W15" i="13"/>
  <c r="AD48" i="13"/>
  <c r="T47" i="13"/>
  <c r="BG44" i="13"/>
  <c r="Z21" i="13"/>
  <c r="W34" i="13"/>
  <c r="W64" i="13"/>
  <c r="AZ26" i="13"/>
  <c r="BA26" i="13"/>
  <c r="AV75" i="12"/>
  <c r="U15" i="13"/>
  <c r="AY47" i="13"/>
  <c r="AD15" i="13"/>
  <c r="AI13" i="13"/>
  <c r="AH62" i="12"/>
  <c r="U5" i="13"/>
  <c r="U37" i="13"/>
  <c r="BA70" i="13"/>
  <c r="AC69" i="13"/>
  <c r="AZ36" i="13"/>
  <c r="W11" i="13"/>
  <c r="S58" i="13"/>
  <c r="U57" i="35" s="1"/>
  <c r="W26" i="13"/>
  <c r="T15" i="13"/>
  <c r="U63" i="13"/>
  <c r="T38" i="13"/>
  <c r="R53" i="13"/>
  <c r="AE65" i="13"/>
  <c r="AA18" i="12"/>
  <c r="BB39" i="12"/>
  <c r="AI69" i="12"/>
  <c r="Z6" i="12"/>
  <c r="AH26" i="12"/>
  <c r="Z70" i="12"/>
  <c r="W5" i="13"/>
  <c r="AB37" i="13"/>
  <c r="W60" i="13"/>
  <c r="U11" i="13"/>
  <c r="S26" i="13"/>
  <c r="U25" i="35" s="1"/>
  <c r="R58" i="13"/>
  <c r="T26" i="13"/>
  <c r="AB42" i="13"/>
  <c r="AB32" i="13"/>
  <c r="AB64" i="13"/>
  <c r="AD16" i="13"/>
  <c r="T63" i="13"/>
  <c r="AC47" i="13"/>
  <c r="AK46" i="13"/>
  <c r="AD10" i="13"/>
  <c r="BF50" i="13"/>
  <c r="BE51" i="13"/>
  <c r="AH7" i="13"/>
  <c r="AZ47" i="13"/>
  <c r="AC31" i="13"/>
  <c r="BF57" i="13"/>
  <c r="W25" i="13"/>
  <c r="U75" i="13"/>
  <c r="AY55" i="13"/>
  <c r="S45" i="13"/>
  <c r="U44" i="35" s="1"/>
  <c r="R34" i="13"/>
  <c r="AY23" i="13"/>
  <c r="R72" i="13"/>
  <c r="AY61" i="13"/>
  <c r="BA63" i="13"/>
  <c r="AB29" i="13"/>
  <c r="AC8" i="13"/>
  <c r="AK60" i="13"/>
  <c r="Z50" i="13"/>
  <c r="BH27" i="13"/>
  <c r="Z19" i="13"/>
  <c r="Y8" i="13"/>
  <c r="AB35" i="17" s="1"/>
  <c r="BA68" i="13"/>
  <c r="R57" i="13"/>
  <c r="AB47" i="13"/>
  <c r="S36" i="13"/>
  <c r="U35" i="35" s="1"/>
  <c r="AC26" i="13"/>
  <c r="AB14" i="13"/>
  <c r="AW20" i="12"/>
  <c r="AY59" i="13"/>
  <c r="AC59" i="13"/>
  <c r="AB26" i="13"/>
  <c r="S69" i="13"/>
  <c r="U68" i="35" s="1"/>
  <c r="AC15" i="13"/>
  <c r="BF21" i="12"/>
  <c r="AC22" i="12"/>
  <c r="BD31" i="12"/>
  <c r="AK42" i="12"/>
  <c r="AZ53" i="12"/>
  <c r="BD63" i="12"/>
  <c r="BC18" i="12"/>
  <c r="BC50" i="12"/>
  <c r="BB57" i="12"/>
  <c r="BG31" i="12"/>
  <c r="BG75" i="12"/>
  <c r="BE37" i="12"/>
  <c r="BH42" i="13"/>
  <c r="BA38" i="13"/>
  <c r="AZ80" i="13"/>
  <c r="S43" i="13"/>
  <c r="U42" i="35" s="1"/>
  <c r="AJ56" i="13"/>
  <c r="BE38" i="13"/>
  <c r="AZ59" i="13"/>
  <c r="BC32" i="13"/>
  <c r="BF29" i="13"/>
  <c r="AZ42" i="13"/>
  <c r="T9" i="13"/>
  <c r="AY85" i="13"/>
  <c r="BF28" i="13"/>
  <c r="BB74" i="13"/>
  <c r="Y6" i="12"/>
  <c r="BB64" i="13"/>
  <c r="BE57" i="13"/>
  <c r="AW74" i="13"/>
  <c r="R39" i="13"/>
  <c r="R30" i="13"/>
  <c r="AK8" i="13"/>
  <c r="AY27" i="13"/>
  <c r="U50" i="13"/>
  <c r="S41" i="13"/>
  <c r="U40" i="35" s="1"/>
  <c r="T18" i="13"/>
  <c r="Z9" i="13"/>
  <c r="BA49" i="13"/>
  <c r="AZ88" i="12"/>
  <c r="BF29" i="12"/>
  <c r="AX41" i="12"/>
  <c r="BF61" i="12"/>
  <c r="AY45" i="12"/>
  <c r="AB65" i="12"/>
  <c r="AH50" i="12"/>
  <c r="AH38" i="13"/>
  <c r="AE60" i="13"/>
  <c r="BA27" i="13"/>
  <c r="U58" i="13"/>
  <c r="AC42" i="13"/>
  <c r="U9" i="13"/>
  <c r="T57" i="13"/>
  <c r="U73" i="13"/>
  <c r="T30" i="13"/>
  <c r="S15" i="13"/>
  <c r="U14" i="35" s="1"/>
  <c r="W31" i="13"/>
  <c r="AG65" i="13"/>
  <c r="AE11" i="13"/>
  <c r="AD72" i="13"/>
  <c r="BA40" i="13"/>
  <c r="AD30" i="12"/>
  <c r="BB60" i="13"/>
  <c r="T58" i="13"/>
  <c r="BH30" i="13"/>
  <c r="U57" i="13"/>
  <c r="U30" i="13"/>
  <c r="S47" i="13"/>
  <c r="U46" i="35" s="1"/>
  <c r="T31" i="13"/>
  <c r="W38" i="13"/>
  <c r="T17" i="13"/>
  <c r="W6" i="13"/>
  <c r="T70" i="13"/>
  <c r="BN82" i="13" s="1"/>
  <c r="U38" i="13"/>
  <c r="T30" i="12"/>
  <c r="BA54" i="12"/>
  <c r="W58" i="13"/>
  <c r="AB9" i="13"/>
  <c r="T41" i="13"/>
  <c r="AB57" i="13"/>
  <c r="T73" i="13"/>
  <c r="U31" i="13"/>
  <c r="AD64" i="13"/>
  <c r="AH56" i="13"/>
  <c r="W35" i="13"/>
  <c r="R24" i="13"/>
  <c r="AX28" i="12"/>
  <c r="BD23" i="12"/>
  <c r="BH65" i="12"/>
  <c r="AY67" i="12"/>
  <c r="BA22" i="13"/>
  <c r="R52" i="13"/>
  <c r="BA81" i="13"/>
  <c r="BF24" i="13"/>
  <c r="BE70" i="13"/>
  <c r="AC43" i="13"/>
  <c r="S9" i="13"/>
  <c r="U8" i="35" s="1"/>
  <c r="AB58" i="13"/>
  <c r="AI45" i="13"/>
  <c r="T33" i="13"/>
  <c r="U41" i="13"/>
  <c r="AH75" i="13"/>
  <c r="AB31" i="13"/>
  <c r="AF6" i="13"/>
  <c r="AF49" i="13"/>
  <c r="AK14" i="13"/>
  <c r="W16" i="13"/>
  <c r="BD18" i="13"/>
  <c r="AF8" i="13"/>
  <c r="BB72" i="13"/>
  <c r="AE8" i="13"/>
  <c r="W69" i="13"/>
  <c r="BA69" i="13"/>
  <c r="AY80" i="13"/>
  <c r="AD59" i="13"/>
  <c r="T74" i="13"/>
  <c r="BN86" i="13" s="1"/>
  <c r="U33" i="13"/>
  <c r="BA86" i="13"/>
  <c r="AY31" i="13"/>
  <c r="BH61" i="13"/>
  <c r="Z53" i="13"/>
  <c r="AK30" i="13"/>
  <c r="AG36" i="12"/>
  <c r="AK46" i="12"/>
  <c r="BC34" i="12"/>
  <c r="AB57" i="12"/>
  <c r="AH9" i="12"/>
  <c r="AZ38" i="12"/>
  <c r="BH70" i="12"/>
  <c r="AK53" i="13"/>
  <c r="AK20" i="13"/>
  <c r="AW23" i="13"/>
  <c r="AI10" i="13"/>
  <c r="BA32" i="12"/>
  <c r="AK63" i="13"/>
  <c r="AI70" i="13"/>
  <c r="W74" i="13"/>
  <c r="BQ86" i="13" s="1"/>
  <c r="BF51" i="13"/>
  <c r="AJ19" i="13"/>
  <c r="AI7" i="13"/>
  <c r="R76" i="13"/>
  <c r="R65" i="13"/>
  <c r="AE54" i="13"/>
  <c r="R33" i="13"/>
  <c r="BB22" i="13"/>
  <c r="AG12" i="13"/>
  <c r="U74" i="12"/>
  <c r="BO86" i="12" s="1"/>
  <c r="AF6" i="12"/>
  <c r="AV63" i="12"/>
  <c r="AB27" i="12"/>
  <c r="BF51" i="12"/>
  <c r="AD28" i="12"/>
  <c r="AK59" i="12"/>
  <c r="AW45" i="12"/>
  <c r="BB26" i="12"/>
  <c r="AI24" i="12"/>
  <c r="AX48" i="12"/>
  <c r="AI56" i="12"/>
  <c r="Z43" i="12"/>
  <c r="Z75" i="12"/>
  <c r="AH11" i="12"/>
  <c r="AD33" i="12"/>
  <c r="AH43" i="12"/>
  <c r="Z55" i="12"/>
  <c r="BA31" i="13"/>
  <c r="W45" i="13"/>
  <c r="R67" i="13"/>
  <c r="BL79" i="13" s="1"/>
  <c r="BE71" i="13"/>
  <c r="AY35" i="13"/>
  <c r="T51" i="13"/>
  <c r="T75" i="13"/>
  <c r="T46" i="13"/>
  <c r="W22" i="13"/>
  <c r="W33" i="13"/>
  <c r="T56" i="13"/>
  <c r="Z63" i="13"/>
  <c r="AJ68" i="13"/>
  <c r="AB15" i="13"/>
  <c r="U62" i="13"/>
  <c r="BH52" i="13"/>
  <c r="BH76" i="13"/>
  <c r="Z30" i="13"/>
  <c r="S62" i="13"/>
  <c r="U61" i="35" s="1"/>
  <c r="BF18" i="13"/>
  <c r="AI58" i="13"/>
  <c r="BC48" i="13"/>
  <c r="AE16" i="13"/>
  <c r="AD58" i="12"/>
  <c r="AC26" i="12"/>
  <c r="AX31" i="12"/>
  <c r="BA87" i="12"/>
  <c r="BG47" i="12"/>
  <c r="AA39" i="12"/>
  <c r="AH74" i="12"/>
  <c r="S37" i="12"/>
  <c r="R36" i="35" s="1"/>
  <c r="AJ69" i="12"/>
  <c r="T45" i="13"/>
  <c r="AH25" i="13"/>
  <c r="AH14" i="13"/>
  <c r="AD36" i="13"/>
  <c r="U51" i="13"/>
  <c r="Z58" i="13"/>
  <c r="S66" i="13"/>
  <c r="U65" i="35" s="1"/>
  <c r="AB75" i="13"/>
  <c r="AC35" i="13"/>
  <c r="U46" i="13"/>
  <c r="S17" i="13"/>
  <c r="U16" i="35" s="1"/>
  <c r="AE75" i="13"/>
  <c r="S61" i="13"/>
  <c r="U60" i="35" s="1"/>
  <c r="BF69" i="13"/>
  <c r="BG61" i="13"/>
  <c r="Y7" i="13"/>
  <c r="AB34" i="17" s="1"/>
  <c r="AZ25" i="13"/>
  <c r="BB34" i="13"/>
  <c r="AH27" i="13"/>
  <c r="AF34" i="13"/>
  <c r="U56" i="13"/>
  <c r="BG68" i="13"/>
  <c r="R46" i="13"/>
  <c r="W62" i="13"/>
  <c r="AG34" i="13"/>
  <c r="AW30" i="13"/>
  <c r="Z62" i="13"/>
  <c r="AK19" i="13"/>
  <c r="AH57" i="13"/>
  <c r="AE26" i="12"/>
  <c r="BD53" i="12"/>
  <c r="BD24" i="13"/>
  <c r="AJ17" i="13"/>
  <c r="AH24" i="13"/>
  <c r="R68" i="13"/>
  <c r="S51" i="13"/>
  <c r="U50" i="35" s="1"/>
  <c r="AJ15" i="13"/>
  <c r="BA36" i="13"/>
  <c r="W51" i="13"/>
  <c r="U59" i="13"/>
  <c r="R66" i="13"/>
  <c r="AY75" i="13"/>
  <c r="W46" i="13"/>
  <c r="R17" i="13"/>
  <c r="BA51" i="13"/>
  <c r="AY58" i="13"/>
  <c r="R61" i="13"/>
  <c r="S56" i="13"/>
  <c r="U55" i="35" s="1"/>
  <c r="AC25" i="13"/>
  <c r="BE27" i="13"/>
  <c r="W56" i="13"/>
  <c r="S46" i="13"/>
  <c r="U45" i="35" s="1"/>
  <c r="AQ45" i="35" s="1"/>
  <c r="AB62" i="13"/>
  <c r="AZ84" i="13"/>
  <c r="S14" i="13"/>
  <c r="U13" i="35" s="1"/>
  <c r="AF33" i="13"/>
  <c r="AW62" i="13"/>
  <c r="AK59" i="13"/>
  <c r="Z48" i="12"/>
  <c r="AF10" i="12"/>
  <c r="BF25" i="13"/>
  <c r="AE55" i="13"/>
  <c r="BG17" i="13"/>
  <c r="BE24" i="13"/>
  <c r="T61" i="13"/>
  <c r="S68" i="13"/>
  <c r="AZ37" i="13"/>
  <c r="R51" i="13"/>
  <c r="U36" i="13"/>
  <c r="BD46" i="13"/>
  <c r="W59" i="13"/>
  <c r="BH55" i="13"/>
  <c r="AY46" i="13"/>
  <c r="R25" i="13"/>
  <c r="AD51" i="13"/>
  <c r="U66" i="13"/>
  <c r="AW69" i="13"/>
  <c r="R8" i="13"/>
  <c r="R56" i="13"/>
  <c r="AY73" i="13"/>
  <c r="AK45" i="13"/>
  <c r="AH35" i="13"/>
  <c r="AD49" i="13"/>
  <c r="AB56" i="13"/>
  <c r="U64" i="13"/>
  <c r="Z46" i="13"/>
  <c r="AI35" i="13"/>
  <c r="AZ72" i="13"/>
  <c r="R14" i="13"/>
  <c r="BC33" i="13"/>
  <c r="R6" i="13"/>
  <c r="T39" i="13"/>
  <c r="AZ31" i="13"/>
  <c r="AI50" i="13"/>
  <c r="BH59" i="13"/>
  <c r="AI6" i="13"/>
  <c r="R50" i="12"/>
  <c r="AI25" i="13"/>
  <c r="AZ46" i="13"/>
  <c r="U61" i="13"/>
  <c r="Z51" i="13"/>
  <c r="AB28" i="13"/>
  <c r="W36" i="13"/>
  <c r="BF47" i="13"/>
  <c r="R18" i="13"/>
  <c r="T59" i="13"/>
  <c r="AB46" i="13"/>
  <c r="AW17" i="13"/>
  <c r="W66" i="13"/>
  <c r="BQ78" i="13" s="1"/>
  <c r="AW85" i="13"/>
  <c r="BC19" i="13"/>
  <c r="W49" i="13"/>
  <c r="S64" i="13"/>
  <c r="U63" i="35" s="1"/>
  <c r="AB30" i="13"/>
  <c r="BH45" i="13"/>
  <c r="S23" i="13"/>
  <c r="U22" i="35" s="1"/>
  <c r="S71" i="13"/>
  <c r="U70" i="35" s="1"/>
  <c r="AW46" i="13"/>
  <c r="BF35" i="13"/>
  <c r="AC72" i="13"/>
  <c r="Z14" i="13"/>
  <c r="R38" i="13"/>
  <c r="W7" i="13"/>
  <c r="U39" i="13"/>
  <c r="AK7" i="13"/>
  <c r="AE58" i="12"/>
  <c r="BF83" i="12"/>
  <c r="AE38" i="12"/>
  <c r="U59" i="12"/>
  <c r="BB18" i="12"/>
  <c r="AW65" i="12"/>
  <c r="AW18" i="12"/>
  <c r="BD56" i="13"/>
  <c r="AD46" i="13"/>
  <c r="W61" i="13"/>
  <c r="T36" i="13"/>
  <c r="S18" i="13"/>
  <c r="U17" i="35" s="1"/>
  <c r="BC45" i="13"/>
  <c r="AD52" i="13"/>
  <c r="BF38" i="13"/>
  <c r="T49" i="13"/>
  <c r="BE68" i="13"/>
  <c r="AI36" i="13"/>
  <c r="AC57" i="13"/>
  <c r="BC65" i="13"/>
  <c r="R23" i="13"/>
  <c r="BG36" i="13"/>
  <c r="R71" i="13"/>
  <c r="BL83" i="13" s="1"/>
  <c r="W71" i="13"/>
  <c r="BQ83" i="13" s="1"/>
  <c r="U7" i="13"/>
  <c r="AK51" i="13"/>
  <c r="BB58" i="12"/>
  <c r="AX51" i="12"/>
  <c r="BE82" i="12"/>
  <c r="AI49" i="12"/>
  <c r="AH22" i="12"/>
  <c r="AI71" i="12"/>
  <c r="BE55" i="12"/>
  <c r="Y36" i="12"/>
  <c r="AG68" i="12"/>
  <c r="W39" i="12"/>
  <c r="BG24" i="12"/>
  <c r="BC46" i="12"/>
  <c r="BG56" i="12"/>
  <c r="AY68" i="12"/>
  <c r="BB33" i="12"/>
  <c r="AB61" i="13"/>
  <c r="W76" i="13"/>
  <c r="AJ50" i="13"/>
  <c r="Z18" i="13"/>
  <c r="AI38" i="13"/>
  <c r="BG46" i="13"/>
  <c r="AC34" i="13"/>
  <c r="BD88" i="13"/>
  <c r="AY41" i="13"/>
  <c r="W57" i="13"/>
  <c r="AZ57" i="13"/>
  <c r="BB66" i="13"/>
  <c r="AC73" i="13"/>
  <c r="AF65" i="13"/>
  <c r="Z15" i="13"/>
  <c r="AJ36" i="13"/>
  <c r="BA57" i="13"/>
  <c r="BE26" i="13"/>
  <c r="BA48" i="13"/>
  <c r="T71" i="13"/>
  <c r="T7" i="13"/>
  <c r="AY39" i="13"/>
  <c r="BH51" i="13"/>
  <c r="W70" i="13"/>
  <c r="BQ82" i="13" s="1"/>
  <c r="AD13" i="13"/>
  <c r="AE12" i="13"/>
  <c r="BF82" i="12"/>
  <c r="BE70" i="12"/>
  <c r="AH71" i="12"/>
  <c r="AH55" i="12"/>
  <c r="AG35" i="12"/>
  <c r="AJ15" i="12"/>
  <c r="BB41" i="12"/>
  <c r="AH10" i="12"/>
  <c r="AI57" i="13"/>
  <c r="W12" i="13"/>
  <c r="W44" i="13"/>
  <c r="AB76" i="13"/>
  <c r="AW18" i="13"/>
  <c r="AH46" i="13"/>
  <c r="W67" i="13"/>
  <c r="AW33" i="13"/>
  <c r="R41" i="13"/>
  <c r="AJ46" i="13"/>
  <c r="Z73" i="13"/>
  <c r="Y8" i="12"/>
  <c r="AZ34" i="13"/>
  <c r="BD44" i="13"/>
  <c r="AG76" i="13"/>
  <c r="AH28" i="13"/>
  <c r="AW64" i="13"/>
  <c r="BB86" i="13"/>
  <c r="BE78" i="13"/>
  <c r="BA65" i="13"/>
  <c r="BG88" i="13"/>
  <c r="BG51" i="13"/>
  <c r="AV50" i="12"/>
  <c r="AG33" i="13"/>
  <c r="AG13" i="13"/>
  <c r="AZ20" i="12"/>
  <c r="BE33" i="12"/>
  <c r="BB82" i="12"/>
  <c r="AJ13" i="12"/>
  <c r="AX87" i="12"/>
  <c r="AE39" i="12"/>
  <c r="BD35" i="12"/>
  <c r="BE85" i="12"/>
  <c r="AX60" i="12"/>
  <c r="R12" i="13"/>
  <c r="R75" i="13"/>
  <c r="AD37" i="13"/>
  <c r="W19" i="13"/>
  <c r="BE46" i="13"/>
  <c r="BC53" i="13"/>
  <c r="AK39" i="13"/>
  <c r="AC67" i="13"/>
  <c r="U14" i="13"/>
  <c r="AG44" i="13"/>
  <c r="BD76" i="13"/>
  <c r="U65" i="13"/>
  <c r="AH66" i="13"/>
  <c r="R7" i="13"/>
  <c r="U24" i="13"/>
  <c r="Z31" i="13"/>
  <c r="S39" i="13"/>
  <c r="U38" i="35" s="1"/>
  <c r="AJ51" i="13"/>
  <c r="BF79" i="13"/>
  <c r="AY46" i="12"/>
  <c r="BE38" i="12"/>
  <c r="AJ55" i="12"/>
  <c r="BB70" i="12"/>
  <c r="AV47" i="12"/>
  <c r="AF13" i="12"/>
  <c r="AA49" i="12"/>
  <c r="BG61" i="12"/>
  <c r="Z33" i="12"/>
  <c r="BB73" i="12"/>
  <c r="AX70" i="12"/>
  <c r="R36" i="13"/>
  <c r="AZ69" i="13"/>
  <c r="S59" i="13"/>
  <c r="U58" i="35" s="1"/>
  <c r="S75" i="13"/>
  <c r="T19" i="13"/>
  <c r="AY67" i="13"/>
  <c r="BH39" i="13"/>
  <c r="R21" i="13"/>
  <c r="T14" i="13"/>
  <c r="S49" i="13"/>
  <c r="U48" i="35" s="1"/>
  <c r="AJ18" i="13"/>
  <c r="W54" i="13"/>
  <c r="BG29" i="13"/>
  <c r="W65" i="13"/>
  <c r="W24" i="13"/>
  <c r="AH59" i="13"/>
  <c r="T55" i="13"/>
  <c r="BF67" i="13"/>
  <c r="U23" i="13"/>
  <c r="R22" i="13"/>
  <c r="BC81" i="12"/>
  <c r="AF37" i="12"/>
  <c r="BG29" i="12"/>
  <c r="AE6" i="12"/>
  <c r="AK57" i="12"/>
  <c r="BH80" i="12"/>
  <c r="AI36" i="12"/>
  <c r="AJ16" i="12"/>
  <c r="AE13" i="12"/>
  <c r="U11" i="12"/>
  <c r="AB44" i="12"/>
  <c r="AJ49" i="13"/>
  <c r="BE56" i="13"/>
  <c r="BA45" i="13"/>
  <c r="AD69" i="13"/>
  <c r="AE22" i="13"/>
  <c r="R59" i="13"/>
  <c r="T68" i="13"/>
  <c r="U19" i="13"/>
  <c r="T27" i="13"/>
  <c r="BH71" i="13"/>
  <c r="S21" i="13"/>
  <c r="U20" i="35" s="1"/>
  <c r="W14" i="13"/>
  <c r="BA19" i="13"/>
  <c r="AY26" i="13"/>
  <c r="R49" i="13"/>
  <c r="AC58" i="13"/>
  <c r="S24" i="13"/>
  <c r="U23" i="35" s="1"/>
  <c r="BE36" i="13"/>
  <c r="T24" i="13"/>
  <c r="AF66" i="13"/>
  <c r="U55" i="13"/>
  <c r="R45" i="13"/>
  <c r="AC40" i="13"/>
  <c r="AI67" i="13"/>
  <c r="W23" i="13"/>
  <c r="Y45" i="12"/>
  <c r="Z68" i="12"/>
  <c r="AC53" i="12"/>
  <c r="AF38" i="12"/>
  <c r="BD41" i="12"/>
  <c r="BH38" i="12"/>
  <c r="T13" i="13"/>
  <c r="W29" i="13"/>
  <c r="R44" i="13"/>
  <c r="AD45" i="13"/>
  <c r="AI71" i="13"/>
  <c r="R19" i="13"/>
  <c r="AH47" i="13"/>
  <c r="U68" i="13"/>
  <c r="U27" i="13"/>
  <c r="BA80" i="13"/>
  <c r="AW21" i="13"/>
  <c r="AD19" i="13"/>
  <c r="S57" i="13"/>
  <c r="U56" i="35" s="1"/>
  <c r="S29" i="13"/>
  <c r="U28" i="35" s="1"/>
  <c r="BH46" i="13"/>
  <c r="S13" i="13"/>
  <c r="U12" i="35" s="1"/>
  <c r="R70" i="13"/>
  <c r="AH34" i="13"/>
  <c r="W55" i="13"/>
  <c r="AZ40" i="13"/>
  <c r="T23" i="13"/>
  <c r="Z22" i="13"/>
  <c r="BH35" i="13"/>
  <c r="AC9" i="13"/>
  <c r="AE37" i="12"/>
  <c r="AI17" i="12"/>
  <c r="AH56" i="12"/>
  <c r="AY55" i="12"/>
  <c r="T39" i="12"/>
  <c r="AC27" i="12"/>
  <c r="AD12" i="12"/>
  <c r="Z66" i="12"/>
  <c r="AD76" i="12"/>
  <c r="Y76" i="12"/>
  <c r="U13" i="13"/>
  <c r="T29" i="13"/>
  <c r="S19" i="13"/>
  <c r="U18" i="35" s="1"/>
  <c r="BE39" i="13"/>
  <c r="BG48" i="13"/>
  <c r="W68" i="13"/>
  <c r="BQ80" i="13" s="1"/>
  <c r="AZ20" i="13"/>
  <c r="AI39" i="13"/>
  <c r="W27" i="13"/>
  <c r="R50" i="13"/>
  <c r="AD68" i="13"/>
  <c r="R29" i="13"/>
  <c r="BF37" i="13"/>
  <c r="R13" i="13"/>
  <c r="AB24" i="13"/>
  <c r="R55" i="13"/>
  <c r="AB55" i="13"/>
  <c r="AB23" i="13"/>
  <c r="AW79" i="12"/>
  <c r="Y35" i="12"/>
  <c r="BG34" i="12"/>
  <c r="U30" i="12"/>
  <c r="BE67" i="12"/>
  <c r="AA9" i="12"/>
  <c r="AE19" i="12"/>
  <c r="AA73" i="12"/>
  <c r="BH32" i="12"/>
  <c r="AZ63" i="12"/>
  <c r="W13" i="13"/>
  <c r="U29" i="13"/>
  <c r="R27" i="13"/>
  <c r="AB27" i="13"/>
  <c r="AW42" i="13"/>
  <c r="S50" i="13"/>
  <c r="U49" i="35" s="1"/>
  <c r="AY87" i="13"/>
  <c r="BF82" i="13"/>
  <c r="W42" i="13"/>
  <c r="T50" i="13"/>
  <c r="Z57" i="13"/>
  <c r="AZ78" i="13"/>
  <c r="BB42" i="13"/>
  <c r="AK61" i="13"/>
  <c r="S55" i="13"/>
  <c r="U54" i="35" s="1"/>
  <c r="AI26" i="13"/>
  <c r="Z51" i="12"/>
  <c r="AH44" i="12"/>
  <c r="AE12" i="12"/>
  <c r="BA60" i="12"/>
  <c r="AF19" i="12"/>
  <c r="BE42" i="12"/>
  <c r="AC13" i="12"/>
  <c r="AK33" i="12"/>
  <c r="AG11" i="12"/>
  <c r="AK53" i="12"/>
  <c r="AI61" i="12"/>
  <c r="U33" i="12"/>
  <c r="Y38" i="12"/>
  <c r="AJ20" i="12"/>
  <c r="AJ52" i="12"/>
  <c r="AB33" i="12"/>
  <c r="AW35" i="12"/>
  <c r="T65" i="12"/>
  <c r="BF34" i="12"/>
  <c r="AK39" i="12"/>
  <c r="Y7" i="12"/>
  <c r="BF73" i="12"/>
  <c r="AX53" i="12"/>
  <c r="BF41" i="12"/>
  <c r="AW22" i="12"/>
  <c r="AE51" i="12"/>
  <c r="BC80" i="12"/>
  <c r="Y39" i="12"/>
  <c r="AE36" i="12"/>
  <c r="AX85" i="12"/>
  <c r="AV57" i="12"/>
  <c r="AX73" i="12"/>
  <c r="BA25" i="12"/>
  <c r="Y46" i="12"/>
  <c r="AD11" i="12"/>
  <c r="AB58" i="12"/>
  <c r="BD58" i="12"/>
  <c r="AX71" i="12"/>
  <c r="BH39" i="12"/>
  <c r="AD25" i="12"/>
  <c r="AH35" i="12"/>
  <c r="Z47" i="12"/>
  <c r="AD57" i="12"/>
  <c r="BE66" i="12"/>
  <c r="AA7" i="12"/>
  <c r="BH55" i="12"/>
  <c r="BD21" i="12"/>
  <c r="Y11" i="12"/>
  <c r="Y9" i="13"/>
  <c r="AB36" i="17" s="1"/>
  <c r="AV64" i="12"/>
  <c r="AE75" i="12"/>
  <c r="AD18" i="12"/>
  <c r="AA28" i="12"/>
  <c r="AX61" i="12"/>
  <c r="AF36" i="12"/>
  <c r="U49" i="12"/>
  <c r="AE76" i="12"/>
  <c r="AA12" i="12"/>
  <c r="AE54" i="12"/>
  <c r="AI14" i="12"/>
  <c r="AC18" i="12"/>
  <c r="AG28" i="12"/>
  <c r="AK69" i="12"/>
  <c r="AI29" i="12"/>
  <c r="AI62" i="12"/>
  <c r="BE48" i="12"/>
  <c r="BE80" i="12"/>
  <c r="BA28" i="12"/>
  <c r="AA41" i="12"/>
  <c r="AX21" i="12"/>
  <c r="AX33" i="12"/>
  <c r="AH68" i="12"/>
  <c r="AH36" i="12"/>
  <c r="AK9" i="12"/>
  <c r="AG63" i="12"/>
  <c r="AK73" i="12"/>
  <c r="S28" i="12"/>
  <c r="R27" i="35" s="1"/>
  <c r="W60" i="12"/>
  <c r="AI23" i="12"/>
  <c r="AD27" i="12"/>
  <c r="AH69" i="12"/>
  <c r="AG51" i="12"/>
  <c r="BB31" i="12"/>
  <c r="AV45" i="12"/>
  <c r="BG65" i="12"/>
  <c r="AA60" i="12"/>
  <c r="AH7" i="12"/>
  <c r="AA67" i="12"/>
  <c r="AG14" i="12"/>
  <c r="T54" i="12"/>
  <c r="U23" i="12"/>
  <c r="AE10" i="12"/>
  <c r="Z63" i="12"/>
  <c r="Y44" i="13"/>
  <c r="AB71" i="17" s="1"/>
  <c r="AV44" i="13"/>
  <c r="AO71" i="17" s="1"/>
  <c r="AV67" i="13"/>
  <c r="AO94" i="17" s="1"/>
  <c r="Y67" i="13"/>
  <c r="AB94" i="17" s="1"/>
  <c r="AV79" i="13"/>
  <c r="AO106" i="17" s="1"/>
  <c r="AV17" i="13"/>
  <c r="AO44" i="17" s="1"/>
  <c r="Y17" i="13"/>
  <c r="AB44" i="17" s="1"/>
  <c r="AV57" i="13"/>
  <c r="AO84" i="17" s="1"/>
  <c r="Y57" i="13"/>
  <c r="AB84" i="17" s="1"/>
  <c r="Y33" i="13"/>
  <c r="AB60" i="17" s="1"/>
  <c r="AV33" i="13"/>
  <c r="AO60" i="17" s="1"/>
  <c r="AV49" i="13"/>
  <c r="AO76" i="17" s="1"/>
  <c r="Y49" i="13"/>
  <c r="AB76" i="17" s="1"/>
  <c r="AJ77" i="13"/>
  <c r="BG77" i="13"/>
  <c r="BG89" i="13"/>
  <c r="AJ78" i="13"/>
  <c r="AV31" i="13"/>
  <c r="AO58" i="17" s="1"/>
  <c r="Y31" i="13"/>
  <c r="AB58" i="17" s="1"/>
  <c r="AE53" i="12"/>
  <c r="W58" i="12"/>
  <c r="AK56" i="12"/>
  <c r="W59" i="12"/>
  <c r="Y27" i="12"/>
  <c r="AA76" i="12"/>
  <c r="AV38" i="12"/>
  <c r="AV22" i="12"/>
  <c r="AI63" i="12"/>
  <c r="BC26" i="12"/>
  <c r="AX56" i="12"/>
  <c r="T35" i="12"/>
  <c r="AG8" i="12"/>
  <c r="AX77" i="13"/>
  <c r="AA77" i="13"/>
  <c r="AX89" i="13"/>
  <c r="AA78" i="13"/>
  <c r="BA77" i="13"/>
  <c r="AD77" i="13"/>
  <c r="BA89" i="13"/>
  <c r="AD78" i="13"/>
  <c r="AV18" i="13"/>
  <c r="AO45" i="17" s="1"/>
  <c r="Y18" i="13"/>
  <c r="AB45" i="17" s="1"/>
  <c r="AZ80" i="12"/>
  <c r="AY57" i="12"/>
  <c r="AK28" i="12"/>
  <c r="BB53" i="12"/>
  <c r="AE21" i="12"/>
  <c r="BE49" i="12"/>
  <c r="AK18" i="12"/>
  <c r="BE44" i="12"/>
  <c r="AB69" i="12"/>
  <c r="AH39" i="12"/>
  <c r="BH24" i="12"/>
  <c r="AZ27" i="12"/>
  <c r="T43" i="12"/>
  <c r="BH85" i="12"/>
  <c r="BF68" i="12"/>
  <c r="AA72" i="12"/>
  <c r="AH53" i="12"/>
  <c r="U35" i="12"/>
  <c r="AX32" i="12"/>
  <c r="AX64" i="12"/>
  <c r="AC45" i="12"/>
  <c r="AG55" i="12"/>
  <c r="AK64" i="12"/>
  <c r="BH27" i="12"/>
  <c r="AB59" i="12"/>
  <c r="AV36" i="13"/>
  <c r="AO63" i="17" s="1"/>
  <c r="Y36" i="13"/>
  <c r="AB63" i="17" s="1"/>
  <c r="AV59" i="13"/>
  <c r="AO86" i="17" s="1"/>
  <c r="Y59" i="13"/>
  <c r="AB86" i="17" s="1"/>
  <c r="Y48" i="13"/>
  <c r="AB75" i="17" s="1"/>
  <c r="AV48" i="13"/>
  <c r="AO75" i="17" s="1"/>
  <c r="AV23" i="13"/>
  <c r="AO50" i="17" s="1"/>
  <c r="Y23" i="13"/>
  <c r="AB50" i="17" s="1"/>
  <c r="AV62" i="13"/>
  <c r="AO89" i="17" s="1"/>
  <c r="Y62" i="13"/>
  <c r="AB89" i="17" s="1"/>
  <c r="AY80" i="12"/>
  <c r="BB21" i="12"/>
  <c r="AJ40" i="12"/>
  <c r="AJ24" i="12"/>
  <c r="AW69" i="12"/>
  <c r="U43" i="12"/>
  <c r="W27" i="12"/>
  <c r="R39" i="12"/>
  <c r="W35" i="12"/>
  <c r="AA6" i="12"/>
  <c r="AV42" i="13"/>
  <c r="AO69" i="17" s="1"/>
  <c r="Y42" i="13"/>
  <c r="AB69" i="17" s="1"/>
  <c r="AV50" i="13"/>
  <c r="AO77" i="17" s="1"/>
  <c r="Y50" i="13"/>
  <c r="AB77" i="17" s="1"/>
  <c r="AV73" i="13"/>
  <c r="AO100" i="17" s="1"/>
  <c r="Y73" i="13"/>
  <c r="AB100" i="17" s="1"/>
  <c r="AV85" i="13"/>
  <c r="AO112" i="17" s="1"/>
  <c r="BE77" i="13"/>
  <c r="AH77" i="13"/>
  <c r="BE89" i="13"/>
  <c r="AH78" i="13"/>
  <c r="AV70" i="13"/>
  <c r="AO97" i="17" s="1"/>
  <c r="Y70" i="13"/>
  <c r="AB97" i="17" s="1"/>
  <c r="AV82" i="13"/>
  <c r="AO109" i="17" s="1"/>
  <c r="AB68" i="12"/>
  <c r="AB52" i="12"/>
  <c r="AY36" i="12"/>
  <c r="T27" i="12"/>
  <c r="AA59" i="12"/>
  <c r="AX43" i="12"/>
  <c r="S65" i="12"/>
  <c r="R64" i="35" s="1"/>
  <c r="BC19" i="12"/>
  <c r="T34" i="12"/>
  <c r="S39" i="12"/>
  <c r="R38" i="35" s="1"/>
  <c r="Z23" i="12"/>
  <c r="AA35" i="12"/>
  <c r="AV28" i="13"/>
  <c r="AO55" i="17" s="1"/>
  <c r="Y28" i="13"/>
  <c r="AB55" i="17" s="1"/>
  <c r="AV75" i="13"/>
  <c r="AO102" i="17" s="1"/>
  <c r="Y75" i="13"/>
  <c r="AB102" i="17" s="1"/>
  <c r="AV87" i="13"/>
  <c r="AO114" i="17" s="1"/>
  <c r="BB77" i="13"/>
  <c r="AE77" i="13"/>
  <c r="BB89" i="13"/>
  <c r="AE78" i="13"/>
  <c r="AV51" i="13"/>
  <c r="AO78" i="17" s="1"/>
  <c r="Y51" i="13"/>
  <c r="AB78" i="17" s="1"/>
  <c r="AI77" i="13"/>
  <c r="BF77" i="13"/>
  <c r="BF89" i="13"/>
  <c r="AI78" i="13"/>
  <c r="Y40" i="13"/>
  <c r="AB67" i="17" s="1"/>
  <c r="AV40" i="13"/>
  <c r="AO67" i="17" s="1"/>
  <c r="AV54" i="13"/>
  <c r="AO81" i="17" s="1"/>
  <c r="Y54" i="13"/>
  <c r="AB81" i="17" s="1"/>
  <c r="AV61" i="13"/>
  <c r="AO88" i="17" s="1"/>
  <c r="Y61" i="13"/>
  <c r="AB88" i="17" s="1"/>
  <c r="AV69" i="13"/>
  <c r="AO96" i="17" s="1"/>
  <c r="Y69" i="13"/>
  <c r="AB96" i="17" s="1"/>
  <c r="AV81" i="13"/>
  <c r="AO108" i="17" s="1"/>
  <c r="BH29" i="12"/>
  <c r="AE22" i="12"/>
  <c r="AC17" i="12"/>
  <c r="AJ56" i="12"/>
  <c r="BD39" i="12"/>
  <c r="U27" i="12"/>
  <c r="AX83" i="12"/>
  <c r="AK6" i="12"/>
  <c r="AK70" i="12"/>
  <c r="AH29" i="12"/>
  <c r="AD67" i="12"/>
  <c r="AJ72" i="12"/>
  <c r="AH67" i="12"/>
  <c r="BG36" i="12"/>
  <c r="AA71" i="12"/>
  <c r="AD56" i="12"/>
  <c r="AJ37" i="12"/>
  <c r="AI32" i="12"/>
  <c r="AI64" i="12"/>
  <c r="T7" i="12"/>
  <c r="AA66" i="12"/>
  <c r="U56" i="12"/>
  <c r="BE34" i="12"/>
  <c r="S34" i="12"/>
  <c r="R33" i="35" s="1"/>
  <c r="AB51" i="12"/>
  <c r="AF61" i="12"/>
  <c r="AY19" i="12"/>
  <c r="AG58" i="12"/>
  <c r="Y20" i="13"/>
  <c r="AB47" i="17" s="1"/>
  <c r="AV20" i="13"/>
  <c r="AO47" i="17" s="1"/>
  <c r="Y43" i="13"/>
  <c r="AB70" i="17" s="1"/>
  <c r="AV43" i="13"/>
  <c r="AO70" i="17" s="1"/>
  <c r="Y25" i="13"/>
  <c r="AB52" i="17" s="1"/>
  <c r="AV25" i="13"/>
  <c r="AO52" i="17" s="1"/>
  <c r="AV32" i="13"/>
  <c r="AO59" i="17" s="1"/>
  <c r="Y32" i="13"/>
  <c r="AB59" i="17" s="1"/>
  <c r="Y15" i="13"/>
  <c r="AB42" i="17" s="1"/>
  <c r="AV46" i="13"/>
  <c r="AO73" i="17" s="1"/>
  <c r="Y46" i="13"/>
  <c r="AB73" i="17" s="1"/>
  <c r="Y13" i="13"/>
  <c r="AB40" i="17" s="1"/>
  <c r="Y53" i="13"/>
  <c r="AB80" i="17" s="1"/>
  <c r="AV53" i="13"/>
  <c r="AO80" i="17" s="1"/>
  <c r="AX65" i="12"/>
  <c r="BA56" i="12"/>
  <c r="BG81" i="12"/>
  <c r="AD19" i="12"/>
  <c r="BF32" i="12"/>
  <c r="S33" i="12"/>
  <c r="R32" i="35" s="1"/>
  <c r="R49" i="12"/>
  <c r="U65" i="12"/>
  <c r="W16" i="12"/>
  <c r="T58" i="12"/>
  <c r="BB35" i="12"/>
  <c r="BB67" i="12"/>
  <c r="S71" i="12"/>
  <c r="T46" i="12"/>
  <c r="R60" i="12"/>
  <c r="AA63" i="12"/>
  <c r="BA39" i="12"/>
  <c r="BB88" i="12"/>
  <c r="Y26" i="12"/>
  <c r="S7" i="12"/>
  <c r="R6" i="35" s="1"/>
  <c r="AD61" i="12"/>
  <c r="AA44" i="12"/>
  <c r="BA29" i="12"/>
  <c r="BH81" i="12"/>
  <c r="BC58" i="12"/>
  <c r="BG69" i="12"/>
  <c r="AJ53" i="12"/>
  <c r="AX18" i="12"/>
  <c r="AF30" i="12"/>
  <c r="AF62" i="12"/>
  <c r="AK22" i="12"/>
  <c r="BH20" i="12"/>
  <c r="BA20" i="12"/>
  <c r="BE30" i="12"/>
  <c r="Y35" i="13"/>
  <c r="AB62" i="17" s="1"/>
  <c r="AV35" i="13"/>
  <c r="AO62" i="17" s="1"/>
  <c r="Y74" i="13"/>
  <c r="AB101" i="17" s="1"/>
  <c r="AV74" i="13"/>
  <c r="AO101" i="17" s="1"/>
  <c r="AV86" i="13"/>
  <c r="AO113" i="17" s="1"/>
  <c r="AW77" i="13"/>
  <c r="Z77" i="13"/>
  <c r="S77" i="13"/>
  <c r="U76" i="35" s="1"/>
  <c r="R77" i="13"/>
  <c r="AW89" i="13"/>
  <c r="Z78" i="13"/>
  <c r="Y41" i="13"/>
  <c r="AB68" i="17" s="1"/>
  <c r="AV41" i="13"/>
  <c r="AO68" i="17" s="1"/>
  <c r="BD77" i="13"/>
  <c r="AG77" i="13"/>
  <c r="BD89" i="13"/>
  <c r="AG78" i="13"/>
  <c r="AV24" i="13"/>
  <c r="AO51" i="17" s="1"/>
  <c r="Y24" i="13"/>
  <c r="AB51" i="17" s="1"/>
  <c r="AV63" i="13"/>
  <c r="AO90" i="17" s="1"/>
  <c r="Y63" i="13"/>
  <c r="AB90" i="17" s="1"/>
  <c r="AV38" i="13"/>
  <c r="AO65" i="17" s="1"/>
  <c r="Y38" i="13"/>
  <c r="AB65" i="17" s="1"/>
  <c r="Y45" i="13"/>
  <c r="AB72" i="17" s="1"/>
  <c r="AV45" i="13"/>
  <c r="AO72" i="17" s="1"/>
  <c r="AV77" i="13"/>
  <c r="AO104" i="17" s="1"/>
  <c r="Y77" i="13"/>
  <c r="AB104" i="17" s="1"/>
  <c r="AV89" i="13"/>
  <c r="AO116" i="17" s="1"/>
  <c r="Y78" i="13"/>
  <c r="AB105" i="17" s="1"/>
  <c r="AI22" i="12"/>
  <c r="Z46" i="12"/>
  <c r="AH34" i="12"/>
  <c r="T11" i="12"/>
  <c r="AD65" i="12"/>
  <c r="BH63" i="12"/>
  <c r="BA61" i="12"/>
  <c r="AD13" i="12"/>
  <c r="AZ29" i="12"/>
  <c r="BA35" i="12"/>
  <c r="T13" i="12"/>
  <c r="AI53" i="12"/>
  <c r="BA30" i="12"/>
  <c r="AA11" i="12"/>
  <c r="AH12" i="12"/>
  <c r="AC77" i="13"/>
  <c r="AZ77" i="13"/>
  <c r="AZ89" i="13"/>
  <c r="AC78" i="13"/>
  <c r="Y66" i="13"/>
  <c r="AB93" i="17" s="1"/>
  <c r="AV66" i="13"/>
  <c r="AO93" i="17" s="1"/>
  <c r="AV78" i="13"/>
  <c r="AO105" i="17" s="1"/>
  <c r="Y58" i="13"/>
  <c r="AB85" i="17" s="1"/>
  <c r="AV58" i="13"/>
  <c r="AO85" i="17" s="1"/>
  <c r="AV72" i="13"/>
  <c r="AO99" i="17" s="1"/>
  <c r="Y72" i="13"/>
  <c r="AB99" i="17" s="1"/>
  <c r="AV84" i="13"/>
  <c r="AO111" i="17" s="1"/>
  <c r="AA62" i="12"/>
  <c r="AW46" i="12"/>
  <c r="BH61" i="12"/>
  <c r="AH13" i="12"/>
  <c r="Y10" i="12"/>
  <c r="AW37" i="12"/>
  <c r="AD34" i="12"/>
  <c r="AD24" i="12"/>
  <c r="AA34" i="12"/>
  <c r="AK27" i="12"/>
  <c r="AH8" i="12"/>
  <c r="BE43" i="12"/>
  <c r="BA65" i="12"/>
  <c r="AI12" i="12"/>
  <c r="BF50" i="12"/>
  <c r="Y27" i="13"/>
  <c r="AB54" i="17" s="1"/>
  <c r="AV27" i="13"/>
  <c r="AO54" i="17" s="1"/>
  <c r="AV55" i="13"/>
  <c r="AO82" i="17" s="1"/>
  <c r="Y55" i="13"/>
  <c r="AB82" i="17" s="1"/>
  <c r="AV71" i="13"/>
  <c r="AO98" i="17" s="1"/>
  <c r="Y71" i="13"/>
  <c r="AB98" i="17" s="1"/>
  <c r="AV83" i="13"/>
  <c r="AO110" i="17" s="1"/>
  <c r="AV30" i="13"/>
  <c r="AO57" i="17" s="1"/>
  <c r="Y30" i="13"/>
  <c r="AB57" i="17" s="1"/>
  <c r="AV37" i="13"/>
  <c r="AO64" i="17" s="1"/>
  <c r="Y37" i="13"/>
  <c r="AB64" i="17" s="1"/>
  <c r="S35" i="12"/>
  <c r="R34" i="35" s="1"/>
  <c r="BG83" i="12"/>
  <c r="R57" i="12"/>
  <c r="Y64" i="12"/>
  <c r="AX34" i="12"/>
  <c r="Y68" i="13"/>
  <c r="AB95" i="17" s="1"/>
  <c r="AV68" i="13"/>
  <c r="AO95" i="17" s="1"/>
  <c r="AV80" i="13"/>
  <c r="AO107" i="17" s="1"/>
  <c r="AK77" i="13"/>
  <c r="BH77" i="13"/>
  <c r="BH89" i="13"/>
  <c r="AK78" i="13"/>
  <c r="AG27" i="12"/>
  <c r="AJ71" i="12"/>
  <c r="Z25" i="12"/>
  <c r="W49" i="12"/>
  <c r="AX69" i="12"/>
  <c r="BF35" i="12"/>
  <c r="AJ48" i="12"/>
  <c r="AX40" i="12"/>
  <c r="Y60" i="13"/>
  <c r="AB87" i="17" s="1"/>
  <c r="AV60" i="13"/>
  <c r="AO87" i="17" s="1"/>
  <c r="AB77" i="13"/>
  <c r="AY77" i="13"/>
  <c r="T77" i="13"/>
  <c r="W77" i="13"/>
  <c r="U77" i="13"/>
  <c r="AY89" i="13"/>
  <c r="AB78" i="13"/>
  <c r="AV19" i="13"/>
  <c r="AO46" i="17" s="1"/>
  <c r="Y19" i="13"/>
  <c r="AB46" i="17" s="1"/>
  <c r="AV65" i="13"/>
  <c r="AO92" i="17" s="1"/>
  <c r="Y65" i="13"/>
  <c r="AB92" i="17" s="1"/>
  <c r="AV56" i="13"/>
  <c r="AO83" i="17" s="1"/>
  <c r="Y56" i="13"/>
  <c r="AB83" i="17" s="1"/>
  <c r="AV47" i="13"/>
  <c r="AO74" i="17" s="1"/>
  <c r="Y47" i="13"/>
  <c r="AB74" i="17" s="1"/>
  <c r="Y22" i="13"/>
  <c r="AB49" i="17" s="1"/>
  <c r="AV22" i="13"/>
  <c r="AO49" i="17" s="1"/>
  <c r="Y29" i="13"/>
  <c r="AB56" i="17" s="1"/>
  <c r="AV29" i="13"/>
  <c r="AO56" i="17" s="1"/>
  <c r="T49" i="12"/>
  <c r="BE78" i="12"/>
  <c r="AG21" i="12"/>
  <c r="BH36" i="12"/>
  <c r="AI15" i="12"/>
  <c r="AV88" i="12"/>
  <c r="BA79" i="12"/>
  <c r="T45" i="12"/>
  <c r="AZ79" i="12"/>
  <c r="AK43" i="12"/>
  <c r="Z56" i="12"/>
  <c r="Y34" i="13"/>
  <c r="AB61" i="17" s="1"/>
  <c r="AV34" i="13"/>
  <c r="AO61" i="17" s="1"/>
  <c r="AZ73" i="12"/>
  <c r="AJ39" i="12"/>
  <c r="AJ25" i="12"/>
  <c r="AX47" i="12"/>
  <c r="BD33" i="12"/>
  <c r="AG40" i="12"/>
  <c r="BA59" i="12"/>
  <c r="AH66" i="12"/>
  <c r="AH45" i="12"/>
  <c r="AB60" i="12"/>
  <c r="BE57" i="12"/>
  <c r="W7" i="12"/>
  <c r="AV76" i="12"/>
  <c r="W29" i="12"/>
  <c r="U13" i="12"/>
  <c r="U45" i="12"/>
  <c r="AK40" i="12"/>
  <c r="AW50" i="12"/>
  <c r="Y52" i="13"/>
  <c r="AB79" i="17" s="1"/>
  <c r="AV52" i="13"/>
  <c r="AO79" i="17" s="1"/>
  <c r="BC77" i="13"/>
  <c r="AF77" i="13"/>
  <c r="BC89" i="13"/>
  <c r="AF78" i="13"/>
  <c r="AV39" i="13"/>
  <c r="AO66" i="17" s="1"/>
  <c r="Y39" i="13"/>
  <c r="AB66" i="17" s="1"/>
  <c r="Y21" i="13"/>
  <c r="AB48" i="17" s="1"/>
  <c r="AV21" i="13"/>
  <c r="AO48" i="17" s="1"/>
  <c r="AK44" i="12"/>
  <c r="T17" i="12"/>
  <c r="AG7" i="12"/>
  <c r="Y76" i="13"/>
  <c r="AB103" i="17" s="1"/>
  <c r="AV76" i="13"/>
  <c r="AO103" i="17" s="1"/>
  <c r="AV88" i="13"/>
  <c r="AO115" i="17" s="1"/>
  <c r="Y10" i="13"/>
  <c r="AB37" i="17" s="1"/>
  <c r="Y26" i="13"/>
  <c r="AB53" i="17" s="1"/>
  <c r="AV26" i="13"/>
  <c r="AO53" i="17" s="1"/>
  <c r="Y64" i="13"/>
  <c r="AB91" i="17" s="1"/>
  <c r="AV64" i="13"/>
  <c r="AO91" i="17" s="1"/>
  <c r="AD14" i="12"/>
  <c r="R14" i="12"/>
  <c r="BA26" i="12"/>
  <c r="S14" i="12"/>
  <c r="R13" i="35" s="1"/>
  <c r="AD15" i="12"/>
  <c r="BD55" i="12"/>
  <c r="BD43" i="12"/>
  <c r="AG43" i="12"/>
  <c r="AC65" i="12"/>
  <c r="AZ65" i="12"/>
  <c r="BD22" i="12"/>
  <c r="AG10" i="12"/>
  <c r="AC32" i="12"/>
  <c r="AZ32" i="12"/>
  <c r="R32" i="12"/>
  <c r="BH64" i="12"/>
  <c r="AK52" i="12"/>
  <c r="U52" i="12"/>
  <c r="T52" i="12"/>
  <c r="AZ47" i="12"/>
  <c r="AC47" i="12"/>
  <c r="AC48" i="12"/>
  <c r="AW30" i="12"/>
  <c r="Z30" i="12"/>
  <c r="S30" i="12"/>
  <c r="R29" i="35" s="1"/>
  <c r="AW42" i="12"/>
  <c r="BA52" i="12"/>
  <c r="AD40" i="12"/>
  <c r="AW74" i="12"/>
  <c r="AW62" i="12"/>
  <c r="Z62" i="12"/>
  <c r="S62" i="12"/>
  <c r="R61" i="35" s="1"/>
  <c r="AA22" i="12"/>
  <c r="AX22" i="12"/>
  <c r="AD8" i="12"/>
  <c r="AC10" i="12"/>
  <c r="AZ22" i="12"/>
  <c r="AG20" i="12"/>
  <c r="BD32" i="12"/>
  <c r="BH30" i="12"/>
  <c r="AK30" i="12"/>
  <c r="BH42" i="12"/>
  <c r="AZ54" i="12"/>
  <c r="AC42" i="12"/>
  <c r="AZ42" i="12"/>
  <c r="AG53" i="12"/>
  <c r="BD52" i="12"/>
  <c r="AG52" i="12"/>
  <c r="BD64" i="12"/>
  <c r="BH62" i="12"/>
  <c r="U62" i="12"/>
  <c r="AK62" i="12"/>
  <c r="AK63" i="12"/>
  <c r="AC75" i="12"/>
  <c r="AZ74" i="12"/>
  <c r="AC74" i="12"/>
  <c r="AZ86" i="12"/>
  <c r="R17" i="12"/>
  <c r="S17" i="12"/>
  <c r="R16" i="35" s="1"/>
  <c r="AB18" i="12"/>
  <c r="AY29" i="12"/>
  <c r="AB17" i="12"/>
  <c r="U17" i="12"/>
  <c r="W17" i="12"/>
  <c r="R35" i="12"/>
  <c r="BC35" i="12"/>
  <c r="AF35" i="12"/>
  <c r="BC51" i="12"/>
  <c r="AF51" i="12"/>
  <c r="BC67" i="12"/>
  <c r="AF67" i="12"/>
  <c r="BC79" i="12"/>
  <c r="AD43" i="12"/>
  <c r="AD42" i="12"/>
  <c r="BA42" i="12"/>
  <c r="BA74" i="12"/>
  <c r="AD74" i="12"/>
  <c r="BA86" i="12"/>
  <c r="AD75" i="12"/>
  <c r="Z36" i="12"/>
  <c r="AW36" i="12"/>
  <c r="R36" i="12"/>
  <c r="U14" i="12"/>
  <c r="Z61" i="12"/>
  <c r="S21" i="12"/>
  <c r="R20" i="35" s="1"/>
  <c r="AG6" i="12"/>
  <c r="BD18" i="12"/>
  <c r="AK17" i="12"/>
  <c r="T16" i="12"/>
  <c r="U16" i="12"/>
  <c r="AK16" i="12"/>
  <c r="AZ40" i="12"/>
  <c r="AZ28" i="12"/>
  <c r="BD50" i="12"/>
  <c r="AG38" i="12"/>
  <c r="BD38" i="12"/>
  <c r="AG39" i="12"/>
  <c r="BH48" i="12"/>
  <c r="BH60" i="12"/>
  <c r="T48" i="12"/>
  <c r="U48" i="12"/>
  <c r="AZ72" i="12"/>
  <c r="AZ60" i="12"/>
  <c r="AC60" i="12"/>
  <c r="BD70" i="12"/>
  <c r="BD82" i="12"/>
  <c r="AZ71" i="12"/>
  <c r="AZ59" i="12"/>
  <c r="AC59" i="12"/>
  <c r="BE26" i="12"/>
  <c r="AH14" i="12"/>
  <c r="Z26" i="12"/>
  <c r="AW38" i="12"/>
  <c r="AW26" i="12"/>
  <c r="S26" i="12"/>
  <c r="R25" i="35" s="1"/>
  <c r="AD36" i="12"/>
  <c r="W36" i="12"/>
  <c r="BE46" i="12"/>
  <c r="AH46" i="12"/>
  <c r="BE58" i="12"/>
  <c r="AW70" i="12"/>
  <c r="AW58" i="12"/>
  <c r="Z58" i="12"/>
  <c r="S58" i="12"/>
  <c r="R57" i="35" s="1"/>
  <c r="R58" i="12"/>
  <c r="T68" i="12"/>
  <c r="BN80" i="12" s="1"/>
  <c r="BA68" i="12"/>
  <c r="W68" i="12"/>
  <c r="AD68" i="12"/>
  <c r="U68" i="12"/>
  <c r="BA80" i="12"/>
  <c r="AC12" i="12"/>
  <c r="AZ23" i="12"/>
  <c r="AC11" i="12"/>
  <c r="BF30" i="12"/>
  <c r="AI30" i="12"/>
  <c r="BF42" i="12"/>
  <c r="AI31" i="12"/>
  <c r="R10" i="12"/>
  <c r="AB11" i="12"/>
  <c r="S10" i="12"/>
  <c r="R9" i="35" s="1"/>
  <c r="W10" i="12"/>
  <c r="AB10" i="12"/>
  <c r="T10" i="12"/>
  <c r="U10" i="12"/>
  <c r="AY22" i="12"/>
  <c r="BC20" i="12"/>
  <c r="AF21" i="12"/>
  <c r="AF20" i="12"/>
  <c r="BC32" i="12"/>
  <c r="BG30" i="12"/>
  <c r="AJ30" i="12"/>
  <c r="AB42" i="12"/>
  <c r="AY42" i="12"/>
  <c r="U42" i="12"/>
  <c r="W42" i="12"/>
  <c r="T42" i="12"/>
  <c r="AB43" i="12"/>
  <c r="AY54" i="12"/>
  <c r="S42" i="12"/>
  <c r="R41" i="35" s="1"/>
  <c r="BC52" i="12"/>
  <c r="AF52" i="12"/>
  <c r="AF53" i="12"/>
  <c r="W52" i="12"/>
  <c r="AJ62" i="12"/>
  <c r="BG62" i="12"/>
  <c r="T62" i="12"/>
  <c r="AJ63" i="12"/>
  <c r="T74" i="12"/>
  <c r="AY86" i="12"/>
  <c r="AB75" i="12"/>
  <c r="AB74" i="12"/>
  <c r="AY74" i="12"/>
  <c r="AH51" i="12"/>
  <c r="U51" i="12"/>
  <c r="BE51" i="12"/>
  <c r="AH52" i="12"/>
  <c r="AZ19" i="12"/>
  <c r="AC7" i="12"/>
  <c r="AC8" i="12"/>
  <c r="S6" i="12"/>
  <c r="R5" i="35" s="1"/>
  <c r="AB7" i="12"/>
  <c r="W6" i="12"/>
  <c r="AX57" i="12"/>
  <c r="AX45" i="12"/>
  <c r="AA45" i="12"/>
  <c r="AA46" i="12"/>
  <c r="S45" i="12"/>
  <c r="R44" i="35" s="1"/>
  <c r="T14" i="12"/>
  <c r="AA75" i="12"/>
  <c r="S74" i="12"/>
  <c r="R74" i="12"/>
  <c r="AA74" i="12"/>
  <c r="AX74" i="12"/>
  <c r="AX86" i="12"/>
  <c r="S16" i="12"/>
  <c r="R15" i="35" s="1"/>
  <c r="AC6" i="12"/>
  <c r="AZ17" i="12"/>
  <c r="AG15" i="12"/>
  <c r="R15" i="12"/>
  <c r="BD27" i="12"/>
  <c r="AG16" i="12"/>
  <c r="AK26" i="12"/>
  <c r="BH25" i="12"/>
  <c r="BH37" i="12"/>
  <c r="U25" i="12"/>
  <c r="AZ49" i="12"/>
  <c r="AC38" i="12"/>
  <c r="AZ37" i="12"/>
  <c r="BD59" i="12"/>
  <c r="BD47" i="12"/>
  <c r="AG48" i="12"/>
  <c r="AK58" i="12"/>
  <c r="BH69" i="12"/>
  <c r="T57" i="12"/>
  <c r="S57" i="12"/>
  <c r="R56" i="35" s="1"/>
  <c r="W57" i="12"/>
  <c r="R69" i="12"/>
  <c r="AZ69" i="12"/>
  <c r="AZ81" i="12"/>
  <c r="AC70" i="12"/>
  <c r="AZ51" i="12"/>
  <c r="AC52" i="12"/>
  <c r="S12" i="12"/>
  <c r="R11" i="35" s="1"/>
  <c r="AY24" i="12"/>
  <c r="AB13" i="12"/>
  <c r="AB12" i="12"/>
  <c r="BC22" i="12"/>
  <c r="AF22" i="12"/>
  <c r="AF23" i="12"/>
  <c r="BG32" i="12"/>
  <c r="AJ33" i="12"/>
  <c r="S32" i="12"/>
  <c r="R31" i="35" s="1"/>
  <c r="BG44" i="12"/>
  <c r="AY44" i="12"/>
  <c r="AY56" i="12"/>
  <c r="BC54" i="12"/>
  <c r="AF54" i="12"/>
  <c r="BC66" i="12"/>
  <c r="AF55" i="12"/>
  <c r="T64" i="12"/>
  <c r="BG64" i="12"/>
  <c r="AJ64" i="12"/>
  <c r="S64" i="12"/>
  <c r="R63" i="35" s="1"/>
  <c r="AJ65" i="12"/>
  <c r="BG76" i="12"/>
  <c r="R76" i="12"/>
  <c r="BL88" i="12" s="1"/>
  <c r="AY76" i="12"/>
  <c r="AB76" i="12"/>
  <c r="AY88" i="12"/>
  <c r="AD73" i="12"/>
  <c r="BA85" i="12"/>
  <c r="S73" i="12"/>
  <c r="R72" i="35" s="1"/>
  <c r="U73" i="12"/>
  <c r="T73" i="12"/>
  <c r="BN85" i="12" s="1"/>
  <c r="BB68" i="12"/>
  <c r="AE57" i="12"/>
  <c r="AE56" i="12"/>
  <c r="BB56" i="12"/>
  <c r="BB23" i="12"/>
  <c r="AE23" i="12"/>
  <c r="R16" i="12"/>
  <c r="AK20" i="12"/>
  <c r="T8" i="12"/>
  <c r="AD9" i="12"/>
  <c r="S9" i="12"/>
  <c r="R8" i="35" s="1"/>
  <c r="T9" i="12"/>
  <c r="U9" i="12"/>
  <c r="W24" i="12"/>
  <c r="R24" i="12"/>
  <c r="BH28" i="12"/>
  <c r="AH25" i="12"/>
  <c r="BH53" i="12"/>
  <c r="BB76" i="12"/>
  <c r="W64" i="12"/>
  <c r="AE64" i="12"/>
  <c r="BB64" i="12"/>
  <c r="BF65" i="12"/>
  <c r="AI65" i="12"/>
  <c r="AI66" i="12"/>
  <c r="AG70" i="12"/>
  <c r="AW63" i="12"/>
  <c r="AE24" i="12"/>
  <c r="AY65" i="12"/>
  <c r="AY53" i="12"/>
  <c r="AB53" i="12"/>
  <c r="W53" i="12"/>
  <c r="AB54" i="12"/>
  <c r="BE24" i="12"/>
  <c r="AG71" i="12"/>
  <c r="AA13" i="12"/>
  <c r="R13" i="12"/>
  <c r="AX25" i="12"/>
  <c r="BH33" i="12"/>
  <c r="W21" i="12"/>
  <c r="BH21" i="12"/>
  <c r="AK21" i="12"/>
  <c r="AZ33" i="12"/>
  <c r="AC33" i="12"/>
  <c r="BD75" i="12"/>
  <c r="AG75" i="12"/>
  <c r="BD87" i="12"/>
  <c r="AG42" i="12"/>
  <c r="BD54" i="12"/>
  <c r="AC64" i="12"/>
  <c r="AZ64" i="12"/>
  <c r="BF75" i="12"/>
  <c r="AI75" i="12"/>
  <c r="BF87" i="12"/>
  <c r="BF18" i="12"/>
  <c r="AI7" i="12"/>
  <c r="W18" i="12"/>
  <c r="AH18" i="12"/>
  <c r="W72" i="12"/>
  <c r="AD72" i="12"/>
  <c r="BA84" i="12"/>
  <c r="AZ75" i="12"/>
  <c r="AC63" i="12"/>
  <c r="BA48" i="12"/>
  <c r="AH24" i="12"/>
  <c r="W19" i="12"/>
  <c r="BE19" i="12"/>
  <c r="AH19" i="12"/>
  <c r="BH71" i="12"/>
  <c r="AK71" i="12"/>
  <c r="BH83" i="12"/>
  <c r="U71" i="12"/>
  <c r="BO83" i="12" s="1"/>
  <c r="T71" i="12"/>
  <c r="BN83" i="12" s="1"/>
  <c r="T36" i="12"/>
  <c r="AF17" i="12"/>
  <c r="W75" i="12"/>
  <c r="AC29" i="12"/>
  <c r="BA36" i="12"/>
  <c r="AZ76" i="12"/>
  <c r="W26" i="12"/>
  <c r="U36" i="12"/>
  <c r="Z37" i="12"/>
  <c r="R28" i="12"/>
  <c r="AD10" i="12"/>
  <c r="AW31" i="12"/>
  <c r="Z31" i="12"/>
  <c r="Z32" i="12"/>
  <c r="R26" i="12"/>
  <c r="AI27" i="12"/>
  <c r="BF38" i="12"/>
  <c r="AJ27" i="12"/>
  <c r="BG38" i="12"/>
  <c r="BG26" i="12"/>
  <c r="T26" i="12"/>
  <c r="AB39" i="12"/>
  <c r="AY38" i="12"/>
  <c r="W38" i="12"/>
  <c r="R38" i="12"/>
  <c r="BC48" i="12"/>
  <c r="AF48" i="12"/>
  <c r="W48" i="12"/>
  <c r="BC60" i="12"/>
  <c r="AF49" i="12"/>
  <c r="BG58" i="12"/>
  <c r="AJ58" i="12"/>
  <c r="BG70" i="12"/>
  <c r="AJ59" i="12"/>
  <c r="AY70" i="12"/>
  <c r="AB70" i="12"/>
  <c r="U70" i="12"/>
  <c r="AB71" i="12"/>
  <c r="AY82" i="12"/>
  <c r="R71" i="12"/>
  <c r="AF71" i="12"/>
  <c r="BC71" i="12"/>
  <c r="BC83" i="12"/>
  <c r="AF72" i="12"/>
  <c r="BF45" i="12"/>
  <c r="AI33" i="12"/>
  <c r="BF33" i="12"/>
  <c r="AI34" i="12"/>
  <c r="BA41" i="12"/>
  <c r="U41" i="12"/>
  <c r="T41" i="12"/>
  <c r="AD41" i="12"/>
  <c r="S41" i="12"/>
  <c r="R40" i="35" s="1"/>
  <c r="S46" i="12"/>
  <c r="R45" i="35" s="1"/>
  <c r="BA58" i="12"/>
  <c r="AD46" i="12"/>
  <c r="BA46" i="12"/>
  <c r="AD47" i="12"/>
  <c r="U46" i="12"/>
  <c r="W55" i="12"/>
  <c r="BB55" i="12"/>
  <c r="AE55" i="12"/>
  <c r="BC64" i="12"/>
  <c r="AI76" i="12"/>
  <c r="BG74" i="12"/>
  <c r="BG42" i="12"/>
  <c r="Z16" i="12"/>
  <c r="AH32" i="12"/>
  <c r="BD83" i="12"/>
  <c r="R42" i="12"/>
  <c r="T33" i="12"/>
  <c r="BA45" i="12"/>
  <c r="AK10" i="12"/>
  <c r="AH31" i="12"/>
  <c r="AX24" i="12"/>
  <c r="AI45" i="12"/>
  <c r="BB66" i="12"/>
  <c r="AF63" i="12"/>
  <c r="AB6" i="12"/>
  <c r="AF15" i="12"/>
  <c r="BG25" i="12"/>
  <c r="AY49" i="12"/>
  <c r="W47" i="12"/>
  <c r="AY73" i="12"/>
  <c r="AE20" i="12"/>
  <c r="AX23" i="12"/>
  <c r="AI43" i="12"/>
  <c r="AX67" i="12"/>
  <c r="R65" i="12"/>
  <c r="T76" i="12"/>
  <c r="AK32" i="12"/>
  <c r="T63" i="12"/>
  <c r="BC73" i="12"/>
  <c r="W25" i="12"/>
  <c r="AK68" i="12"/>
  <c r="AB36" i="12"/>
  <c r="AB49" i="12"/>
  <c r="AY33" i="12"/>
  <c r="T55" i="12"/>
  <c r="AW34" i="12"/>
  <c r="AZ56" i="12"/>
  <c r="U29" i="12"/>
  <c r="BC74" i="12"/>
  <c r="BE81" i="12"/>
  <c r="U8" i="12"/>
  <c r="AC21" i="12"/>
  <c r="BD42" i="12"/>
  <c r="BD74" i="12"/>
  <c r="U72" i="12"/>
  <c r="BE18" i="12"/>
  <c r="Z18" i="12"/>
  <c r="BA40" i="12"/>
  <c r="BE50" i="12"/>
  <c r="AD60" i="12"/>
  <c r="W70" i="12"/>
  <c r="W13" i="12"/>
  <c r="AK48" i="12"/>
  <c r="AF12" i="12"/>
  <c r="AJ22" i="12"/>
  <c r="AB35" i="12"/>
  <c r="AF44" i="12"/>
  <c r="AB66" i="12"/>
  <c r="AF76" i="12"/>
  <c r="S11" i="12"/>
  <c r="R10" i="35" s="1"/>
  <c r="AK49" i="12"/>
  <c r="W71" i="12"/>
  <c r="BQ83" i="12" s="1"/>
  <c r="AG45" i="12"/>
  <c r="S54" i="12"/>
  <c r="R53" i="35" s="1"/>
  <c r="AC67" i="12"/>
  <c r="S72" i="12"/>
  <c r="R71" i="35" s="1"/>
  <c r="AD51" i="12"/>
  <c r="AA10" i="12"/>
  <c r="BD66" i="12"/>
  <c r="BH41" i="12"/>
  <c r="BG52" i="12"/>
  <c r="BB51" i="12"/>
  <c r="BB19" i="12"/>
  <c r="AF68" i="12"/>
  <c r="T56" i="12"/>
  <c r="AJ57" i="12"/>
  <c r="BE62" i="12"/>
  <c r="AB50" i="12"/>
  <c r="AB29" i="12"/>
  <c r="BA57" i="12"/>
  <c r="W8" i="12"/>
  <c r="W30" i="12"/>
  <c r="W62" i="12"/>
  <c r="T15" i="12"/>
  <c r="Z60" i="12"/>
  <c r="T69" i="12"/>
  <c r="AC61" i="12"/>
  <c r="AC30" i="12"/>
  <c r="BB63" i="12"/>
  <c r="R6" i="12"/>
  <c r="R29" i="12"/>
  <c r="R45" i="12"/>
  <c r="AJ31" i="12"/>
  <c r="Z17" i="12"/>
  <c r="AH37" i="12"/>
  <c r="S49" i="12"/>
  <c r="R48" i="35" s="1"/>
  <c r="AZ44" i="12"/>
  <c r="AI6" i="12"/>
  <c r="AF46" i="12"/>
  <c r="BH49" i="12"/>
  <c r="AG47" i="12"/>
  <c r="T23" i="12"/>
  <c r="T18" i="12"/>
  <c r="BC28" i="12"/>
  <c r="AC19" i="12"/>
  <c r="AC51" i="12"/>
  <c r="AJ14" i="12"/>
  <c r="Z49" i="12"/>
  <c r="AA14" i="12"/>
  <c r="AZ45" i="12"/>
  <c r="AK7" i="12"/>
  <c r="S29" i="12"/>
  <c r="R28" i="35" s="1"/>
  <c r="W46" i="12"/>
  <c r="S68" i="12"/>
  <c r="R21" i="12"/>
  <c r="BH76" i="12"/>
  <c r="W9" i="12"/>
  <c r="BC75" i="12"/>
  <c r="AD69" i="12"/>
  <c r="AY63" i="12"/>
  <c r="AD37" i="12"/>
  <c r="BA21" i="12"/>
  <c r="R9" i="12"/>
  <c r="S15" i="12"/>
  <c r="R14" i="35" s="1"/>
  <c r="S27" i="12"/>
  <c r="R26" i="35" s="1"/>
  <c r="AE65" i="12"/>
  <c r="S69" i="12"/>
  <c r="R68" i="35" s="1"/>
  <c r="R53" i="12"/>
  <c r="R37" i="12"/>
  <c r="R40" i="12"/>
  <c r="AJ70" i="12"/>
  <c r="AD50" i="12"/>
  <c r="AI41" i="12"/>
  <c r="AI25" i="12"/>
  <c r="S76" i="12"/>
  <c r="AA55" i="12"/>
  <c r="Z28" i="12"/>
  <c r="AY18" i="12"/>
  <c r="Z34" i="12"/>
  <c r="AH47" i="12"/>
  <c r="BE31" i="12"/>
  <c r="R23" i="12"/>
  <c r="T72" i="12"/>
  <c r="BN84" i="12" s="1"/>
  <c r="R66" i="12"/>
  <c r="S50" i="12"/>
  <c r="R49" i="35" s="1"/>
  <c r="AW72" i="12"/>
  <c r="AF47" i="12"/>
  <c r="AK38" i="12"/>
  <c r="BH22" i="12"/>
  <c r="S13" i="12"/>
  <c r="R12" i="35" s="1"/>
  <c r="AK76" i="12"/>
  <c r="AF64" i="12"/>
  <c r="AK55" i="12"/>
  <c r="BA69" i="12"/>
  <c r="AD53" i="12"/>
  <c r="BA37" i="12"/>
  <c r="AX20" i="12"/>
  <c r="BF23" i="12"/>
  <c r="BD88" i="12"/>
  <c r="AZ48" i="12"/>
  <c r="S31" i="12"/>
  <c r="R30" i="35" s="1"/>
  <c r="R27" i="12"/>
  <c r="BB65" i="12"/>
  <c r="AY75" i="12"/>
  <c r="S53" i="12"/>
  <c r="R52" i="35" s="1"/>
  <c r="AK41" i="12"/>
  <c r="S40" i="12"/>
  <c r="R39" i="35" s="1"/>
  <c r="S59" i="12"/>
  <c r="R58" i="35" s="1"/>
  <c r="BA66" i="12"/>
  <c r="BG63" i="12"/>
  <c r="AG46" i="12"/>
  <c r="AG30" i="12"/>
  <c r="AW76" i="12"/>
  <c r="AX55" i="12"/>
  <c r="AG31" i="12"/>
  <c r="BE63" i="12"/>
  <c r="BE47" i="12"/>
  <c r="AE30" i="12"/>
  <c r="S23" i="12"/>
  <c r="R22" i="35" s="1"/>
  <c r="S66" i="12"/>
  <c r="R65" i="35" s="1"/>
  <c r="Z50" i="12"/>
  <c r="T40" i="12"/>
  <c r="BG54" i="12"/>
  <c r="BC63" i="12"/>
  <c r="BH54" i="12"/>
  <c r="BC47" i="12"/>
  <c r="AZ30" i="12"/>
  <c r="AH21" i="12"/>
  <c r="AX80" i="12"/>
  <c r="BA53" i="12"/>
  <c r="AI44" i="12"/>
  <c r="AX36" i="12"/>
  <c r="AA20" i="12"/>
  <c r="AE31" i="12"/>
  <c r="BF55" i="12"/>
  <c r="AE34" i="12"/>
  <c r="AG76" i="12"/>
  <c r="S47" i="12"/>
  <c r="R46" i="35" s="1"/>
  <c r="AN46" i="35" s="1"/>
  <c r="R31" i="12"/>
  <c r="BA17" i="12"/>
  <c r="Z27" i="12"/>
  <c r="AJ19" i="12"/>
  <c r="T22" i="12"/>
  <c r="Z40" i="12"/>
  <c r="AE66" i="12"/>
  <c r="R59" i="12"/>
  <c r="AI57" i="12"/>
  <c r="AK31" i="12"/>
  <c r="BD46" i="12"/>
  <c r="Z76" i="12"/>
  <c r="AW71" i="12"/>
  <c r="AH63" i="12"/>
  <c r="R55" i="12"/>
  <c r="AE46" i="12"/>
  <c r="BB30" i="12"/>
  <c r="AF74" i="12"/>
  <c r="AW66" i="12"/>
  <c r="U40" i="12"/>
  <c r="T24" i="12"/>
  <c r="AJ54" i="12"/>
  <c r="AK54" i="12"/>
  <c r="AZ46" i="12"/>
  <c r="AE63" i="12"/>
  <c r="AH16" i="12"/>
  <c r="BE75" i="12"/>
  <c r="AG37" i="12"/>
  <c r="BE54" i="12"/>
  <c r="R46" i="12"/>
  <c r="R30" i="12"/>
  <c r="AA68" i="12"/>
  <c r="AX52" i="12"/>
  <c r="AA36" i="12"/>
  <c r="BC27" i="12"/>
  <c r="AJ7" i="12"/>
  <c r="R63" i="12"/>
  <c r="R47" i="12"/>
  <c r="U21" i="12"/>
  <c r="AG12" i="12"/>
  <c r="AW27" i="12"/>
  <c r="BC88" i="12"/>
  <c r="W43" i="12"/>
  <c r="BG19" i="12"/>
  <c r="U22" i="12"/>
  <c r="AW40" i="12"/>
  <c r="AG72" i="12"/>
  <c r="Z59" i="12"/>
  <c r="W33" i="12"/>
  <c r="BF43" i="12"/>
  <c r="W76" i="12"/>
  <c r="BC56" i="12"/>
  <c r="BH47" i="12"/>
  <c r="BC40" i="12"/>
  <c r="BH31" i="12"/>
  <c r="U12" i="12"/>
  <c r="AG62" i="12"/>
  <c r="W34" i="12"/>
  <c r="BA24" i="12"/>
  <c r="BB62" i="12"/>
  <c r="S55" i="12"/>
  <c r="R54" i="35" s="1"/>
  <c r="BB46" i="12"/>
  <c r="AW23" i="12"/>
  <c r="W56" i="12"/>
  <c r="W40" i="12"/>
  <c r="U24" i="12"/>
  <c r="AC62" i="12"/>
  <c r="AE15" i="12"/>
  <c r="BD37" i="12"/>
  <c r="R62" i="12"/>
  <c r="T20" i="12"/>
  <c r="AA52" i="12"/>
  <c r="AY17" i="12"/>
  <c r="U69" i="12"/>
  <c r="S63" i="12"/>
  <c r="R62" i="35" s="1"/>
  <c r="U37" i="12"/>
  <c r="AB32" i="12"/>
  <c r="AJ51" i="12"/>
  <c r="W22" i="12"/>
  <c r="W65" i="12"/>
  <c r="AW59" i="12"/>
  <c r="W12" i="12"/>
  <c r="BF20" i="12"/>
  <c r="AJ26" i="12"/>
  <c r="AA23" i="12"/>
  <c r="AE62" i="12"/>
  <c r="AJ21" i="12"/>
  <c r="AX35" i="12"/>
  <c r="BC21" i="12"/>
  <c r="U20" i="12"/>
  <c r="R73" i="12"/>
  <c r="BL85" i="12" s="1"/>
  <c r="BC59" i="12"/>
  <c r="R11" i="12"/>
  <c r="S8" i="12"/>
  <c r="R7" i="35" s="1"/>
  <c r="AC69" i="12"/>
  <c r="AC37" i="12"/>
  <c r="AH28" i="12"/>
  <c r="W69" i="12"/>
  <c r="T53" i="12"/>
  <c r="W37" i="12"/>
  <c r="T21" i="12"/>
  <c r="S5" i="12"/>
  <c r="R4" i="35" s="1"/>
  <c r="AD70" i="12"/>
  <c r="AB64" i="12"/>
  <c r="AD22" i="12"/>
  <c r="BF84" i="12"/>
  <c r="BG51" i="12"/>
  <c r="AY43" i="12"/>
  <c r="R48" i="12"/>
  <c r="S24" i="12"/>
  <c r="R23" i="35" s="1"/>
  <c r="U76" i="12"/>
  <c r="S70" i="12"/>
  <c r="R69" i="35" s="1"/>
  <c r="S22" i="12"/>
  <c r="R21" i="35" s="1"/>
  <c r="T12" i="12"/>
  <c r="R7" i="12"/>
  <c r="BF36" i="12"/>
  <c r="R44" i="12"/>
  <c r="U34" i="12"/>
  <c r="U61" i="12"/>
  <c r="AW55" i="12"/>
  <c r="W45" i="12"/>
  <c r="BG37" i="12"/>
  <c r="BG21" i="12"/>
  <c r="AJ32" i="12"/>
  <c r="AY40" i="12"/>
  <c r="R61" i="12"/>
  <c r="U19" i="12"/>
  <c r="AH15" i="12"/>
  <c r="AJ6" i="12"/>
  <c r="AG13" i="12"/>
  <c r="W20" i="12"/>
  <c r="Z11" i="12"/>
  <c r="R8" i="12"/>
  <c r="R20" i="12"/>
  <c r="U53" i="12"/>
  <c r="T37" i="12"/>
  <c r="R5" i="12"/>
  <c r="W11" i="12"/>
  <c r="AI72" i="12"/>
  <c r="BA88" i="12"/>
  <c r="T70" i="12"/>
  <c r="R64" i="12"/>
  <c r="S48" i="12"/>
  <c r="R47" i="35" s="1"/>
  <c r="R70" i="12"/>
  <c r="BL82" i="12" s="1"/>
  <c r="S38" i="12"/>
  <c r="R37" i="35" s="1"/>
  <c r="R22" i="12"/>
  <c r="BF52" i="12"/>
  <c r="BD25" i="12"/>
  <c r="S60" i="12"/>
  <c r="R59" i="35" s="1"/>
  <c r="S44" i="12"/>
  <c r="R43" i="35" s="1"/>
  <c r="AB34" i="12"/>
  <c r="R12" i="12"/>
  <c r="W61" i="12"/>
  <c r="S61" i="12"/>
  <c r="R60" i="35" s="1"/>
  <c r="AE14" i="12"/>
  <c r="BB74" i="12"/>
  <c r="BC53" i="12"/>
  <c r="BH66" i="12"/>
  <c r="S25" i="12"/>
  <c r="R24" i="35" s="1"/>
  <c r="S20" i="12"/>
  <c r="R19" i="35" s="1"/>
  <c r="AB37" i="12"/>
  <c r="AD38" i="12"/>
  <c r="BF72" i="12"/>
  <c r="BD56" i="12"/>
  <c r="BB45" i="12"/>
  <c r="AG25" i="12"/>
  <c r="T61" i="12"/>
  <c r="W67" i="12"/>
  <c r="T19" i="12"/>
  <c r="AC68" i="12"/>
  <c r="BE27" i="12"/>
  <c r="S19" i="12"/>
  <c r="R18" i="35" s="1"/>
  <c r="Z73" i="12"/>
  <c r="R41" i="12"/>
  <c r="R25" i="12"/>
  <c r="U15" i="12"/>
  <c r="R43" i="12"/>
  <c r="R68" i="12"/>
  <c r="R52" i="12"/>
  <c r="S36" i="12"/>
  <c r="R35" i="35" s="1"/>
  <c r="BD44" i="12"/>
  <c r="AY37" i="12"/>
  <c r="BD28" i="12"/>
  <c r="AA69" i="12"/>
  <c r="AA21" i="12"/>
  <c r="BA33" i="12"/>
  <c r="BF24" i="12"/>
  <c r="Z64" i="12"/>
  <c r="U54" i="12"/>
  <c r="AW48" i="12"/>
  <c r="T38" i="12"/>
  <c r="AC28" i="12"/>
  <c r="W14" i="12"/>
  <c r="R54" i="12"/>
  <c r="W28" i="12"/>
  <c r="AC34" i="12"/>
  <c r="AZ18" i="12"/>
  <c r="AY78" i="12"/>
  <c r="T50" i="12"/>
  <c r="Z44" i="12"/>
  <c r="AH20" i="12"/>
  <c r="BC85" i="12"/>
  <c r="AY61" i="12"/>
  <c r="BA73" i="12"/>
  <c r="T67" i="12"/>
  <c r="AW61" i="12"/>
  <c r="W51" i="12"/>
  <c r="BG43" i="12"/>
  <c r="AF16" i="12"/>
  <c r="R19" i="12"/>
  <c r="W15" i="12"/>
  <c r="S43" i="12"/>
  <c r="R42" i="35" s="1"/>
  <c r="S52" i="12"/>
  <c r="R51" i="35" s="1"/>
  <c r="AG60" i="12"/>
  <c r="AG44" i="12"/>
  <c r="T5" i="12"/>
  <c r="AA53" i="12"/>
  <c r="AA37" i="12"/>
  <c r="AF28" i="12"/>
  <c r="AI40" i="12"/>
  <c r="W54" i="12"/>
  <c r="U38" i="12"/>
  <c r="U6" i="12"/>
  <c r="T44" i="12"/>
  <c r="T28" i="12"/>
  <c r="AI9" i="12"/>
  <c r="AZ78" i="12"/>
  <c r="AZ50" i="12"/>
  <c r="AZ34" i="12"/>
  <c r="U66" i="12"/>
  <c r="AW60" i="12"/>
  <c r="U50" i="12"/>
  <c r="BE20" i="12"/>
  <c r="AF73" i="12"/>
  <c r="AB61" i="12"/>
  <c r="R18" i="12"/>
  <c r="BA62" i="12"/>
  <c r="U67" i="12"/>
  <c r="BO79" i="12" s="1"/>
  <c r="T51" i="12"/>
  <c r="AG26" i="12"/>
  <c r="AB19" i="12"/>
  <c r="W73" i="12"/>
  <c r="BE59" i="12"/>
  <c r="R51" i="12"/>
  <c r="BB42" i="12"/>
  <c r="Z41" i="12"/>
  <c r="W31" i="12"/>
  <c r="AW43" i="12"/>
  <c r="BD60" i="12"/>
  <c r="U5" i="12"/>
  <c r="BH79" i="12"/>
  <c r="BF56" i="12"/>
  <c r="AB38" i="12"/>
  <c r="T6" i="12"/>
  <c r="AW87" i="12"/>
  <c r="BH52" i="12"/>
  <c r="U60" i="12"/>
  <c r="U44" i="12"/>
  <c r="U28" i="12"/>
  <c r="AC66" i="12"/>
  <c r="AC50" i="12"/>
  <c r="BA72" i="12"/>
  <c r="W66" i="12"/>
  <c r="W50" i="12"/>
  <c r="AD35" i="12"/>
  <c r="BF26" i="12"/>
  <c r="S18" i="12"/>
  <c r="R17" i="35" s="1"/>
  <c r="AB62" i="12"/>
  <c r="AB67" i="12"/>
  <c r="BD26" i="12"/>
  <c r="AI11" i="12"/>
  <c r="AC15" i="11"/>
  <c r="S67" i="12"/>
  <c r="R66" i="35" s="1"/>
  <c r="S51" i="12"/>
  <c r="R50" i="35" s="1"/>
  <c r="Z35" i="12"/>
  <c r="T25" i="12"/>
  <c r="Z57" i="12"/>
  <c r="T47" i="12"/>
  <c r="T31" i="12"/>
  <c r="AW68" i="12"/>
  <c r="AK72" i="12"/>
  <c r="W5" i="12"/>
  <c r="AF45" i="12"/>
  <c r="BH67" i="12"/>
  <c r="AF60" i="12"/>
  <c r="BH35" i="12"/>
  <c r="AI8" i="12"/>
  <c r="R75" i="12"/>
  <c r="BF62" i="12"/>
  <c r="W44" i="12"/>
  <c r="AB28" i="12"/>
  <c r="AZ66" i="12"/>
  <c r="R33" i="12"/>
  <c r="T66" i="12"/>
  <c r="AY50" i="12"/>
  <c r="AI26" i="12"/>
  <c r="AY62" i="12"/>
  <c r="R67" i="12"/>
  <c r="W63" i="12"/>
  <c r="U47" i="12"/>
  <c r="U31" i="12"/>
  <c r="AI50" i="12"/>
  <c r="AK67" i="12"/>
  <c r="S56" i="12"/>
  <c r="R55" i="35" s="1"/>
  <c r="S75" i="12"/>
  <c r="BH43" i="12"/>
  <c r="AW84" i="12"/>
  <c r="W41" i="12"/>
  <c r="U63" i="12"/>
  <c r="AY31" i="12"/>
  <c r="AK25" i="12"/>
  <c r="AF42" i="12"/>
  <c r="AD44" i="12"/>
  <c r="R56" i="12"/>
  <c r="AW75" i="12"/>
  <c r="W23" i="12"/>
  <c r="U18" i="12"/>
  <c r="R34" i="12"/>
  <c r="AX66" i="12"/>
  <c r="BC41" i="12"/>
  <c r="BH59" i="12"/>
  <c r="R72" i="12"/>
  <c r="BL84" i="12" s="1"/>
  <c r="BH82" i="12"/>
  <c r="AA24" i="12"/>
  <c r="BH23" i="12"/>
  <c r="BD51" i="12"/>
  <c r="AH11" i="11"/>
  <c r="AV77" i="12"/>
  <c r="Y77" i="12"/>
  <c r="AV89" i="12"/>
  <c r="Y78" i="12"/>
  <c r="AK77" i="12"/>
  <c r="BH77" i="12"/>
  <c r="BH89" i="12"/>
  <c r="AK78" i="12"/>
  <c r="BD77" i="12"/>
  <c r="AG77" i="12"/>
  <c r="BD89" i="12"/>
  <c r="AG78" i="12"/>
  <c r="BB77" i="12"/>
  <c r="AE77" i="12"/>
  <c r="BB89" i="12"/>
  <c r="AE78" i="12"/>
  <c r="AZ77" i="12"/>
  <c r="AC77" i="12"/>
  <c r="AZ89" i="12"/>
  <c r="AC78" i="12"/>
  <c r="Y12" i="12"/>
  <c r="AX77" i="12"/>
  <c r="AA77" i="12"/>
  <c r="AX89" i="12"/>
  <c r="AA78" i="12"/>
  <c r="BE77" i="12"/>
  <c r="AH77" i="12"/>
  <c r="BE89" i="12"/>
  <c r="AH78" i="12"/>
  <c r="BA77" i="12"/>
  <c r="AD77" i="12"/>
  <c r="BA89" i="12"/>
  <c r="AD78" i="12"/>
  <c r="AW77" i="12"/>
  <c r="Z77" i="12"/>
  <c r="R77" i="12"/>
  <c r="S77" i="12"/>
  <c r="R76" i="35" s="1"/>
  <c r="AW89" i="12"/>
  <c r="Z78" i="12"/>
  <c r="AB77" i="12"/>
  <c r="AY77" i="12"/>
  <c r="W77" i="12"/>
  <c r="U77" i="12"/>
  <c r="T77" i="12"/>
  <c r="AY89" i="12"/>
  <c r="AB78" i="12"/>
  <c r="BC77" i="12"/>
  <c r="AF77" i="12"/>
  <c r="BC89" i="12"/>
  <c r="AF78" i="12"/>
  <c r="AV23" i="12"/>
  <c r="BF77" i="12"/>
  <c r="AI77" i="12"/>
  <c r="BF89" i="12"/>
  <c r="AI78" i="12"/>
  <c r="BG77" i="12"/>
  <c r="AJ77" i="12"/>
  <c r="BG89" i="12"/>
  <c r="AJ78" i="12"/>
  <c r="AD9" i="11"/>
  <c r="AA6" i="11"/>
  <c r="AC7" i="11"/>
  <c r="AE8" i="11"/>
  <c r="AH16" i="11"/>
  <c r="AA8" i="11"/>
  <c r="AC9" i="11"/>
  <c r="AE10" i="11"/>
  <c r="AG11" i="11"/>
  <c r="AI12" i="11"/>
  <c r="AK13" i="11"/>
  <c r="AA16" i="11"/>
  <c r="AF7" i="11"/>
  <c r="AJ9" i="11"/>
  <c r="AF15" i="11"/>
  <c r="AD6" i="11"/>
  <c r="AH8" i="11"/>
  <c r="AD14" i="11"/>
  <c r="AG6" i="11"/>
  <c r="AI7" i="11"/>
  <c r="AK8" i="11"/>
  <c r="AA11" i="11"/>
  <c r="AC12" i="11"/>
  <c r="AE13" i="11"/>
  <c r="AG14" i="11"/>
  <c r="AI15" i="11"/>
  <c r="AK16" i="11"/>
  <c r="AI6" i="11"/>
  <c r="AK7" i="11"/>
  <c r="AA10" i="11"/>
  <c r="AC11" i="11"/>
  <c r="AE12" i="11"/>
  <c r="AG13" i="11"/>
  <c r="AI14" i="11"/>
  <c r="AK15" i="11"/>
  <c r="AJ6" i="11"/>
  <c r="AD11" i="11"/>
  <c r="AF12" i="11"/>
  <c r="AH13" i="11"/>
  <c r="AJ14" i="11"/>
  <c r="AD10" i="11"/>
  <c r="AF11" i="11"/>
  <c r="AH12" i="11"/>
  <c r="AJ13" i="11"/>
  <c r="AA7" i="11"/>
  <c r="AC8" i="11"/>
  <c r="AE9" i="11"/>
  <c r="AG10" i="11"/>
  <c r="AI11" i="11"/>
  <c r="AK12" i="11"/>
  <c r="AA15" i="11"/>
  <c r="AC16" i="11"/>
  <c r="AD7" i="11"/>
  <c r="AF8" i="11"/>
  <c r="AH9" i="11"/>
  <c r="AJ10" i="11"/>
  <c r="AD15" i="11"/>
  <c r="AF16" i="11"/>
  <c r="AB6" i="11"/>
  <c r="W6" i="11"/>
  <c r="U6" i="11"/>
  <c r="T6" i="11"/>
  <c r="Z29" i="11"/>
  <c r="AW29" i="11"/>
  <c r="S29" i="11"/>
  <c r="O28" i="35" s="1"/>
  <c r="R29" i="11"/>
  <c r="AY46" i="11"/>
  <c r="AB46" i="11"/>
  <c r="W46" i="11"/>
  <c r="U46" i="11"/>
  <c r="T46" i="11"/>
  <c r="AW53" i="11"/>
  <c r="Z53" i="11"/>
  <c r="S53" i="11"/>
  <c r="O52" i="35" s="1"/>
  <c r="R53" i="11"/>
  <c r="Z69" i="11"/>
  <c r="AW69" i="11"/>
  <c r="S69" i="11"/>
  <c r="O68" i="35" s="1"/>
  <c r="R69" i="11"/>
  <c r="AW81" i="11"/>
  <c r="BG74" i="11"/>
  <c r="AJ74" i="11"/>
  <c r="BG86" i="11"/>
  <c r="BS12" i="10"/>
  <c r="AW21" i="11"/>
  <c r="Z21" i="11"/>
  <c r="R21" i="11"/>
  <c r="S21" i="11"/>
  <c r="O20" i="35" s="1"/>
  <c r="BE33" i="11"/>
  <c r="AH33" i="11"/>
  <c r="Z45" i="11"/>
  <c r="AW45" i="11"/>
  <c r="S45" i="11"/>
  <c r="O44" i="35" s="1"/>
  <c r="R45" i="11"/>
  <c r="BE49" i="11"/>
  <c r="AH49" i="11"/>
  <c r="BS60" i="10"/>
  <c r="AY70" i="11"/>
  <c r="AB70" i="11"/>
  <c r="U70" i="11"/>
  <c r="T70" i="11"/>
  <c r="W70" i="11"/>
  <c r="AY82" i="11"/>
  <c r="AH73" i="11"/>
  <c r="BE73" i="11"/>
  <c r="BE85" i="11"/>
  <c r="AC6" i="11"/>
  <c r="AE7" i="11"/>
  <c r="AG8" i="11"/>
  <c r="AI9" i="11"/>
  <c r="AK10" i="11"/>
  <c r="AA13" i="11"/>
  <c r="AC14" i="11"/>
  <c r="AE15" i="11"/>
  <c r="AG16" i="11"/>
  <c r="AI17" i="11"/>
  <c r="BF17" i="11"/>
  <c r="AK18" i="11"/>
  <c r="BH18" i="11"/>
  <c r="AX21" i="11"/>
  <c r="AA21" i="11"/>
  <c r="AZ22" i="11"/>
  <c r="AC22" i="11"/>
  <c r="AE23" i="11"/>
  <c r="BB23" i="11"/>
  <c r="BD24" i="11"/>
  <c r="AG24" i="11"/>
  <c r="AI25" i="11"/>
  <c r="BF25" i="11"/>
  <c r="BH26" i="11"/>
  <c r="AK26" i="11"/>
  <c r="AA29" i="11"/>
  <c r="AX29" i="11"/>
  <c r="AZ30" i="11"/>
  <c r="AC30" i="11"/>
  <c r="AE31" i="11"/>
  <c r="BB31" i="11"/>
  <c r="BD32" i="11"/>
  <c r="AG32" i="11"/>
  <c r="BF33" i="11"/>
  <c r="AI33" i="11"/>
  <c r="BH34" i="11"/>
  <c r="AK34" i="11"/>
  <c r="AX37" i="11"/>
  <c r="AA37" i="11"/>
  <c r="AZ38" i="11"/>
  <c r="AC38" i="11"/>
  <c r="BB39" i="11"/>
  <c r="AE39" i="11"/>
  <c r="BD40" i="11"/>
  <c r="AG40" i="11"/>
  <c r="BF41" i="11"/>
  <c r="AI41" i="11"/>
  <c r="BH42" i="11"/>
  <c r="AK42" i="11"/>
  <c r="AX45" i="11"/>
  <c r="AA45" i="11"/>
  <c r="AZ46" i="11"/>
  <c r="AC46" i="11"/>
  <c r="AE47" i="11"/>
  <c r="BB47" i="11"/>
  <c r="BD48" i="11"/>
  <c r="AG48" i="11"/>
  <c r="BF49" i="11"/>
  <c r="AI49" i="11"/>
  <c r="BH50" i="11"/>
  <c r="AK50" i="11"/>
  <c r="AX53" i="11"/>
  <c r="AA53" i="11"/>
  <c r="AZ54" i="11"/>
  <c r="AC54" i="11"/>
  <c r="AE55" i="11"/>
  <c r="BB55" i="11"/>
  <c r="BD56" i="11"/>
  <c r="AG56" i="11"/>
  <c r="AI57" i="11"/>
  <c r="BF57" i="11"/>
  <c r="AK58" i="11"/>
  <c r="BH58" i="11"/>
  <c r="AA61" i="11"/>
  <c r="AX61" i="11"/>
  <c r="AZ62" i="11"/>
  <c r="AC62" i="11"/>
  <c r="BB63" i="11"/>
  <c r="AE63" i="11"/>
  <c r="AG64" i="11"/>
  <c r="BD64" i="11"/>
  <c r="AI65" i="11"/>
  <c r="BF65" i="11"/>
  <c r="AA69" i="11"/>
  <c r="AX69" i="11"/>
  <c r="AX81" i="11"/>
  <c r="AZ70" i="11"/>
  <c r="AC70" i="11"/>
  <c r="AZ82" i="11"/>
  <c r="BB71" i="11"/>
  <c r="AE71" i="11"/>
  <c r="BB83" i="11"/>
  <c r="AG72" i="11"/>
  <c r="BD72" i="11"/>
  <c r="BD84" i="11"/>
  <c r="AI73" i="11"/>
  <c r="BF73" i="11"/>
  <c r="BF85" i="11"/>
  <c r="BH74" i="11"/>
  <c r="AK74" i="11"/>
  <c r="BH86" i="11"/>
  <c r="BS86" i="10"/>
  <c r="AD23" i="11"/>
  <c r="BA23" i="11"/>
  <c r="AY30" i="11"/>
  <c r="AB30" i="11"/>
  <c r="U30" i="11"/>
  <c r="T30" i="11"/>
  <c r="W30" i="11"/>
  <c r="BS36" i="10"/>
  <c r="AF56" i="11"/>
  <c r="BC56" i="11"/>
  <c r="BS68" i="10"/>
  <c r="U5" i="11"/>
  <c r="T5" i="11"/>
  <c r="W5" i="11"/>
  <c r="BS11" i="10"/>
  <c r="S12" i="11"/>
  <c r="O11" i="35" s="1"/>
  <c r="Z12" i="11"/>
  <c r="R12" i="11"/>
  <c r="AB13" i="11"/>
  <c r="W13" i="11"/>
  <c r="T13" i="11"/>
  <c r="U13" i="11"/>
  <c r="AJ17" i="11"/>
  <c r="BG17" i="11"/>
  <c r="BS19" i="10"/>
  <c r="AW20" i="11"/>
  <c r="Z20" i="11"/>
  <c r="R20" i="11"/>
  <c r="S20" i="11"/>
  <c r="O19" i="35" s="1"/>
  <c r="AB21" i="11"/>
  <c r="AY21" i="11"/>
  <c r="T21" i="11"/>
  <c r="W21" i="11"/>
  <c r="U21" i="11"/>
  <c r="BA22" i="11"/>
  <c r="AD22" i="11"/>
  <c r="AF23" i="11"/>
  <c r="BC23" i="11"/>
  <c r="BE24" i="11"/>
  <c r="AH24" i="11"/>
  <c r="BG25" i="11"/>
  <c r="AJ25" i="11"/>
  <c r="BS27" i="10"/>
  <c r="AW28" i="11"/>
  <c r="Z28" i="11"/>
  <c r="S28" i="11"/>
  <c r="O27" i="35" s="1"/>
  <c r="R28" i="11"/>
  <c r="AY29" i="11"/>
  <c r="AB29" i="11"/>
  <c r="U29" i="11"/>
  <c r="T29" i="11"/>
  <c r="W29" i="11"/>
  <c r="BA30" i="11"/>
  <c r="AD30" i="11"/>
  <c r="AF31" i="11"/>
  <c r="BC31" i="11"/>
  <c r="BE32" i="11"/>
  <c r="AH32" i="11"/>
  <c r="BG33" i="11"/>
  <c r="AJ33" i="11"/>
  <c r="BS35" i="10"/>
  <c r="AW36" i="11"/>
  <c r="Z36" i="11"/>
  <c r="S36" i="11"/>
  <c r="O35" i="35" s="1"/>
  <c r="R36" i="11"/>
  <c r="AY37" i="11"/>
  <c r="AB37" i="11"/>
  <c r="U37" i="11"/>
  <c r="T37" i="11"/>
  <c r="W37" i="11"/>
  <c r="BA38" i="11"/>
  <c r="AD38" i="11"/>
  <c r="BC39" i="11"/>
  <c r="AF39" i="11"/>
  <c r="BE40" i="11"/>
  <c r="AH40" i="11"/>
  <c r="AJ41" i="11"/>
  <c r="BG41" i="11"/>
  <c r="BS43" i="10"/>
  <c r="AW44" i="11"/>
  <c r="Z44" i="11"/>
  <c r="R44" i="11"/>
  <c r="S44" i="11"/>
  <c r="O43" i="35" s="1"/>
  <c r="AB45" i="11"/>
  <c r="AY45" i="11"/>
  <c r="U45" i="11"/>
  <c r="W45" i="11"/>
  <c r="T45" i="11"/>
  <c r="BA46" i="11"/>
  <c r="AD46" i="11"/>
  <c r="AF47" i="11"/>
  <c r="BC47" i="11"/>
  <c r="BE48" i="11"/>
  <c r="AH48" i="11"/>
  <c r="BG49" i="11"/>
  <c r="AJ49" i="11"/>
  <c r="BS51" i="10"/>
  <c r="AW52" i="11"/>
  <c r="Z52" i="11"/>
  <c r="S52" i="11"/>
  <c r="O51" i="35" s="1"/>
  <c r="R52" i="11"/>
  <c r="AY53" i="11"/>
  <c r="AB53" i="11"/>
  <c r="T53" i="11"/>
  <c r="W53" i="11"/>
  <c r="U53" i="11"/>
  <c r="BA54" i="11"/>
  <c r="AD54" i="11"/>
  <c r="AF55" i="11"/>
  <c r="BC55" i="11"/>
  <c r="BE56" i="11"/>
  <c r="AH56" i="11"/>
  <c r="AJ57" i="11"/>
  <c r="BG57" i="11"/>
  <c r="BS59" i="10"/>
  <c r="AW60" i="11"/>
  <c r="Z60" i="11"/>
  <c r="S60" i="11"/>
  <c r="O59" i="35" s="1"/>
  <c r="R60" i="11"/>
  <c r="AB61" i="11"/>
  <c r="AY61" i="11"/>
  <c r="U61" i="11"/>
  <c r="W61" i="11"/>
  <c r="T61" i="11"/>
  <c r="BA62" i="11"/>
  <c r="AD62" i="11"/>
  <c r="BC63" i="11"/>
  <c r="AF63" i="11"/>
  <c r="BE64" i="11"/>
  <c r="AH64" i="11"/>
  <c r="AJ65" i="11"/>
  <c r="BG65" i="11"/>
  <c r="BS67" i="10"/>
  <c r="Z68" i="11"/>
  <c r="AW68" i="11"/>
  <c r="S68" i="11"/>
  <c r="O67" i="35" s="1"/>
  <c r="R68" i="11"/>
  <c r="AW80" i="11"/>
  <c r="AB69" i="11"/>
  <c r="AY69" i="11"/>
  <c r="W69" i="11"/>
  <c r="U69" i="11"/>
  <c r="T69" i="11"/>
  <c r="AY81" i="11"/>
  <c r="BA70" i="11"/>
  <c r="AD70" i="11"/>
  <c r="BA82" i="11"/>
  <c r="BC71" i="11"/>
  <c r="AF71" i="11"/>
  <c r="BC83" i="11"/>
  <c r="AH72" i="11"/>
  <c r="BE72" i="11"/>
  <c r="BE84" i="11"/>
  <c r="AJ73" i="11"/>
  <c r="BG73" i="11"/>
  <c r="BG85" i="11"/>
  <c r="BS75" i="10"/>
  <c r="Z76" i="11"/>
  <c r="AW76" i="11"/>
  <c r="S76" i="11"/>
  <c r="O75" i="35" s="1"/>
  <c r="R76" i="11"/>
  <c r="AW88" i="11"/>
  <c r="BS87" i="10"/>
  <c r="R5" i="11"/>
  <c r="S5" i="11"/>
  <c r="O4" i="35" s="1"/>
  <c r="AJ18" i="11"/>
  <c r="BG18" i="11"/>
  <c r="AY54" i="11"/>
  <c r="AB54" i="11"/>
  <c r="W54" i="11"/>
  <c r="U54" i="11"/>
  <c r="T54" i="11"/>
  <c r="AH65" i="11"/>
  <c r="BE65" i="11"/>
  <c r="BA71" i="11"/>
  <c r="AD71" i="11"/>
  <c r="BA83" i="11"/>
  <c r="BS76" i="10"/>
  <c r="AE6" i="11"/>
  <c r="AG7" i="11"/>
  <c r="AI8" i="11"/>
  <c r="AK9" i="11"/>
  <c r="AA12" i="11"/>
  <c r="AC13" i="11"/>
  <c r="AE14" i="11"/>
  <c r="AG15" i="11"/>
  <c r="AI16" i="11"/>
  <c r="AK17" i="11"/>
  <c r="BH17" i="11"/>
  <c r="AX20" i="11"/>
  <c r="AA20" i="11"/>
  <c r="AC21" i="11"/>
  <c r="AZ21" i="11"/>
  <c r="AE22" i="11"/>
  <c r="BB22" i="11"/>
  <c r="AG23" i="11"/>
  <c r="BD23" i="11"/>
  <c r="BF24" i="11"/>
  <c r="AI24" i="11"/>
  <c r="BH25" i="11"/>
  <c r="AK25" i="11"/>
  <c r="AX28" i="11"/>
  <c r="AA28" i="11"/>
  <c r="AZ29" i="11"/>
  <c r="AC29" i="11"/>
  <c r="AE30" i="11"/>
  <c r="BB30" i="11"/>
  <c r="AG31" i="11"/>
  <c r="BD31" i="11"/>
  <c r="BF32" i="11"/>
  <c r="AI32" i="11"/>
  <c r="BH33" i="11"/>
  <c r="AK33" i="11"/>
  <c r="AX36" i="11"/>
  <c r="AA36" i="11"/>
  <c r="AZ37" i="11"/>
  <c r="AC37" i="11"/>
  <c r="AE38" i="11"/>
  <c r="BB38" i="11"/>
  <c r="AG39" i="11"/>
  <c r="BD39" i="11"/>
  <c r="BF40" i="11"/>
  <c r="AI40" i="11"/>
  <c r="AK41" i="11"/>
  <c r="BH41" i="11"/>
  <c r="AX44" i="11"/>
  <c r="AA44" i="11"/>
  <c r="AZ45" i="11"/>
  <c r="AC45" i="11"/>
  <c r="AE46" i="11"/>
  <c r="BB46" i="11"/>
  <c r="AG47" i="11"/>
  <c r="BD47" i="11"/>
  <c r="BF48" i="11"/>
  <c r="AI48" i="11"/>
  <c r="BH49" i="11"/>
  <c r="AK49" i="11"/>
  <c r="AX52" i="11"/>
  <c r="AA52" i="11"/>
  <c r="AZ53" i="11"/>
  <c r="AC53" i="11"/>
  <c r="AE54" i="11"/>
  <c r="BB54" i="11"/>
  <c r="AG55" i="11"/>
  <c r="BD55" i="11"/>
  <c r="BF56" i="11"/>
  <c r="AI56" i="11"/>
  <c r="BH57" i="11"/>
  <c r="AK57" i="11"/>
  <c r="AA60" i="11"/>
  <c r="AX60" i="11"/>
  <c r="AZ61" i="11"/>
  <c r="AC61" i="11"/>
  <c r="BB62" i="11"/>
  <c r="AE62" i="11"/>
  <c r="BD63" i="11"/>
  <c r="AG63" i="11"/>
  <c r="AI64" i="11"/>
  <c r="BF64" i="11"/>
  <c r="BH65" i="11"/>
  <c r="AK65" i="11"/>
  <c r="AA68" i="11"/>
  <c r="AX68" i="11"/>
  <c r="AX80" i="11"/>
  <c r="AZ69" i="11"/>
  <c r="AC69" i="11"/>
  <c r="AZ81" i="11"/>
  <c r="BB70" i="11"/>
  <c r="AE70" i="11"/>
  <c r="BB82" i="11"/>
  <c r="BD71" i="11"/>
  <c r="AG71" i="11"/>
  <c r="BD83" i="11"/>
  <c r="AI72" i="11"/>
  <c r="BF72" i="11"/>
  <c r="BF84" i="11"/>
  <c r="BH73" i="11"/>
  <c r="AK73" i="11"/>
  <c r="BH85" i="11"/>
  <c r="AX76" i="11"/>
  <c r="AA76" i="11"/>
  <c r="AX88" i="11"/>
  <c r="BS89" i="10"/>
  <c r="BA47" i="11"/>
  <c r="AD47" i="11"/>
  <c r="AJ58" i="11"/>
  <c r="BG58" i="11"/>
  <c r="AF6" i="11"/>
  <c r="AH7" i="11"/>
  <c r="AJ8" i="11"/>
  <c r="BS10" i="10"/>
  <c r="Z11" i="11"/>
  <c r="R11" i="11"/>
  <c r="S11" i="11"/>
  <c r="O10" i="35" s="1"/>
  <c r="AB12" i="11"/>
  <c r="W12" i="11"/>
  <c r="T12" i="11"/>
  <c r="U12" i="11"/>
  <c r="AD13" i="11"/>
  <c r="AF14" i="11"/>
  <c r="AH15" i="11"/>
  <c r="AJ16" i="11"/>
  <c r="BS18" i="10"/>
  <c r="AW19" i="11"/>
  <c r="Z19" i="11"/>
  <c r="S19" i="11"/>
  <c r="O18" i="35" s="1"/>
  <c r="R19" i="11"/>
  <c r="AY20" i="11"/>
  <c r="AB20" i="11"/>
  <c r="T20" i="11"/>
  <c r="U20" i="11"/>
  <c r="W20" i="11"/>
  <c r="AD21" i="11"/>
  <c r="BA21" i="11"/>
  <c r="AF22" i="11"/>
  <c r="BC22" i="11"/>
  <c r="AH23" i="11"/>
  <c r="BE23" i="11"/>
  <c r="AJ24" i="11"/>
  <c r="BG24" i="11"/>
  <c r="BS26" i="10"/>
  <c r="Z27" i="11"/>
  <c r="AW27" i="11"/>
  <c r="R27" i="11"/>
  <c r="S27" i="11"/>
  <c r="O26" i="35" s="1"/>
  <c r="AB28" i="11"/>
  <c r="AY28" i="11"/>
  <c r="W28" i="11"/>
  <c r="U28" i="11"/>
  <c r="T28" i="11"/>
  <c r="BA29" i="11"/>
  <c r="AD29" i="11"/>
  <c r="AF30" i="11"/>
  <c r="BC30" i="11"/>
  <c r="AH31" i="11"/>
  <c r="BE31" i="11"/>
  <c r="BG32" i="11"/>
  <c r="AJ32" i="11"/>
  <c r="BS34" i="10"/>
  <c r="Z35" i="11"/>
  <c r="AW35" i="11"/>
  <c r="R35" i="11"/>
  <c r="S35" i="11"/>
  <c r="O34" i="35" s="1"/>
  <c r="AY36" i="11"/>
  <c r="AB36" i="11"/>
  <c r="W36" i="11"/>
  <c r="U36" i="11"/>
  <c r="T36" i="11"/>
  <c r="BA37" i="11"/>
  <c r="AD37" i="11"/>
  <c r="AF38" i="11"/>
  <c r="BC38" i="11"/>
  <c r="AH39" i="11"/>
  <c r="BE39" i="11"/>
  <c r="BG40" i="11"/>
  <c r="AJ40" i="11"/>
  <c r="BS42" i="10"/>
  <c r="Z43" i="11"/>
  <c r="AW43" i="11"/>
  <c r="R43" i="11"/>
  <c r="S43" i="11"/>
  <c r="O42" i="35" s="1"/>
  <c r="AB44" i="11"/>
  <c r="AY44" i="11"/>
  <c r="U44" i="11"/>
  <c r="T44" i="11"/>
  <c r="W44" i="11"/>
  <c r="BA45" i="11"/>
  <c r="AD45" i="11"/>
  <c r="BC46" i="11"/>
  <c r="AF46" i="11"/>
  <c r="AH47" i="11"/>
  <c r="BE47" i="11"/>
  <c r="AJ48" i="11"/>
  <c r="BG48" i="11"/>
  <c r="BS50" i="10"/>
  <c r="Z51" i="11"/>
  <c r="AW51" i="11"/>
  <c r="S51" i="11"/>
  <c r="O50" i="35" s="1"/>
  <c r="R51" i="11"/>
  <c r="AY52" i="11"/>
  <c r="AB52" i="11"/>
  <c r="U52" i="11"/>
  <c r="T52" i="11"/>
  <c r="W52" i="11"/>
  <c r="BA53" i="11"/>
  <c r="AD53" i="11"/>
  <c r="AF54" i="11"/>
  <c r="BC54" i="11"/>
  <c r="AH55" i="11"/>
  <c r="BE55" i="11"/>
  <c r="BG56" i="11"/>
  <c r="AJ56" i="11"/>
  <c r="BS58" i="10"/>
  <c r="AW59" i="11"/>
  <c r="Z59" i="11"/>
  <c r="R59" i="11"/>
  <c r="S59" i="11"/>
  <c r="O58" i="35" s="1"/>
  <c r="AB60" i="11"/>
  <c r="AY60" i="11"/>
  <c r="W60" i="11"/>
  <c r="T60" i="11"/>
  <c r="U60" i="11"/>
  <c r="BA61" i="11"/>
  <c r="AD61" i="11"/>
  <c r="AF62" i="11"/>
  <c r="BC62" i="11"/>
  <c r="BE63" i="11"/>
  <c r="AH63" i="11"/>
  <c r="AJ64" i="11"/>
  <c r="BG64" i="11"/>
  <c r="BS66" i="10"/>
  <c r="AW67" i="11"/>
  <c r="Z67" i="11"/>
  <c r="S67" i="11"/>
  <c r="O66" i="35" s="1"/>
  <c r="R67" i="11"/>
  <c r="AW79" i="11"/>
  <c r="AB68" i="11"/>
  <c r="AY68" i="11"/>
  <c r="T68" i="11"/>
  <c r="W68" i="11"/>
  <c r="U68" i="11"/>
  <c r="AY80" i="11"/>
  <c r="BA69" i="11"/>
  <c r="AD69" i="11"/>
  <c r="BA81" i="11"/>
  <c r="BC70" i="11"/>
  <c r="AF70" i="11"/>
  <c r="BC82" i="11"/>
  <c r="BE71" i="11"/>
  <c r="AH71" i="11"/>
  <c r="BE83" i="11"/>
  <c r="AJ72" i="11"/>
  <c r="BG72" i="11"/>
  <c r="BG84" i="11"/>
  <c r="BS74" i="10"/>
  <c r="AW75" i="11"/>
  <c r="Z75" i="11"/>
  <c r="S75" i="11"/>
  <c r="O74" i="35" s="1"/>
  <c r="R75" i="11"/>
  <c r="AW87" i="11"/>
  <c r="AY76" i="11"/>
  <c r="AB76" i="11"/>
  <c r="U76" i="11"/>
  <c r="T76" i="11"/>
  <c r="W76" i="11"/>
  <c r="AY88" i="11"/>
  <c r="BE17" i="11"/>
  <c r="AH17" i="11"/>
  <c r="AD31" i="11"/>
  <c r="BA31" i="11"/>
  <c r="AF48" i="11"/>
  <c r="BC48" i="11"/>
  <c r="BS85" i="10"/>
  <c r="AX19" i="11"/>
  <c r="AA19" i="11"/>
  <c r="AC20" i="11"/>
  <c r="AZ20" i="11"/>
  <c r="AE21" i="11"/>
  <c r="BB21" i="11"/>
  <c r="AG22" i="11"/>
  <c r="BD22" i="11"/>
  <c r="BF23" i="11"/>
  <c r="AI23" i="11"/>
  <c r="AK24" i="11"/>
  <c r="BH24" i="11"/>
  <c r="AX27" i="11"/>
  <c r="AA27" i="11"/>
  <c r="AC28" i="11"/>
  <c r="AZ28" i="11"/>
  <c r="BB29" i="11"/>
  <c r="AE29" i="11"/>
  <c r="AG30" i="11"/>
  <c r="BD30" i="11"/>
  <c r="BF31" i="11"/>
  <c r="AI31" i="11"/>
  <c r="BH32" i="11"/>
  <c r="AK32" i="11"/>
  <c r="AX35" i="11"/>
  <c r="AA35" i="11"/>
  <c r="AZ36" i="11"/>
  <c r="AC36" i="11"/>
  <c r="BB37" i="11"/>
  <c r="AE37" i="11"/>
  <c r="AG38" i="11"/>
  <c r="BD38" i="11"/>
  <c r="BF39" i="11"/>
  <c r="AI39" i="11"/>
  <c r="BH40" i="11"/>
  <c r="AK40" i="11"/>
  <c r="AX43" i="11"/>
  <c r="AA43" i="11"/>
  <c r="AZ44" i="11"/>
  <c r="AC44" i="11"/>
  <c r="BB45" i="11"/>
  <c r="AE45" i="11"/>
  <c r="AG46" i="11"/>
  <c r="BD46" i="11"/>
  <c r="BF47" i="11"/>
  <c r="AI47" i="11"/>
  <c r="BH48" i="11"/>
  <c r="AK48" i="11"/>
  <c r="AX51" i="11"/>
  <c r="AA51" i="11"/>
  <c r="AZ52" i="11"/>
  <c r="AC52" i="11"/>
  <c r="BB53" i="11"/>
  <c r="AE53" i="11"/>
  <c r="AG54" i="11"/>
  <c r="BD54" i="11"/>
  <c r="BF55" i="11"/>
  <c r="AI55" i="11"/>
  <c r="BH56" i="11"/>
  <c r="AK56" i="11"/>
  <c r="AA59" i="11"/>
  <c r="AX59" i="11"/>
  <c r="AC60" i="11"/>
  <c r="AZ60" i="11"/>
  <c r="BB61" i="11"/>
  <c r="AE61" i="11"/>
  <c r="BD62" i="11"/>
  <c r="AG62" i="11"/>
  <c r="AI63" i="11"/>
  <c r="BF63" i="11"/>
  <c r="AK64" i="11"/>
  <c r="BH64" i="11"/>
  <c r="AX67" i="11"/>
  <c r="AX79" i="11"/>
  <c r="AC68" i="11"/>
  <c r="AZ68" i="11"/>
  <c r="AZ80" i="11"/>
  <c r="BB69" i="11"/>
  <c r="AE69" i="11"/>
  <c r="BB81" i="11"/>
  <c r="BD70" i="11"/>
  <c r="AG70" i="11"/>
  <c r="BD82" i="11"/>
  <c r="AI71" i="11"/>
  <c r="BF71" i="11"/>
  <c r="BF83" i="11"/>
  <c r="AK72" i="11"/>
  <c r="BH72" i="11"/>
  <c r="BH84" i="11"/>
  <c r="AX75" i="11"/>
  <c r="AA75" i="11"/>
  <c r="AX87" i="11"/>
  <c r="AZ76" i="11"/>
  <c r="AC76" i="11"/>
  <c r="AZ88" i="11"/>
  <c r="BG34" i="11"/>
  <c r="AJ34" i="11"/>
  <c r="Z61" i="11"/>
  <c r="AW61" i="11"/>
  <c r="R61" i="11"/>
  <c r="S61" i="11"/>
  <c r="O60" i="35" s="1"/>
  <c r="AH6" i="11"/>
  <c r="AJ7" i="11"/>
  <c r="BS9" i="10"/>
  <c r="Z10" i="11"/>
  <c r="S10" i="11"/>
  <c r="O9" i="35" s="1"/>
  <c r="R10" i="11"/>
  <c r="AB11" i="11"/>
  <c r="U11" i="11"/>
  <c r="W11" i="11"/>
  <c r="T11" i="11"/>
  <c r="AD12" i="11"/>
  <c r="AF13" i="11"/>
  <c r="AH14" i="11"/>
  <c r="AJ15" i="11"/>
  <c r="BS17" i="10"/>
  <c r="AW18" i="11"/>
  <c r="Z18" i="11"/>
  <c r="S18" i="11"/>
  <c r="O17" i="35" s="1"/>
  <c r="R18" i="11"/>
  <c r="AY19" i="11"/>
  <c r="AB19" i="11"/>
  <c r="W19" i="11"/>
  <c r="T19" i="11"/>
  <c r="U19" i="11"/>
  <c r="AD20" i="11"/>
  <c r="BA20" i="11"/>
  <c r="AF21" i="11"/>
  <c r="BC21" i="11"/>
  <c r="AH22" i="11"/>
  <c r="BE22" i="11"/>
  <c r="BG23" i="11"/>
  <c r="AJ23" i="11"/>
  <c r="BS25" i="10"/>
  <c r="Z26" i="11"/>
  <c r="AW26" i="11"/>
  <c r="S26" i="11"/>
  <c r="O25" i="35" s="1"/>
  <c r="R26" i="11"/>
  <c r="AY27" i="11"/>
  <c r="AB27" i="11"/>
  <c r="U27" i="11"/>
  <c r="T27" i="11"/>
  <c r="W27" i="11"/>
  <c r="BA28" i="11"/>
  <c r="AD28" i="11"/>
  <c r="BC29" i="11"/>
  <c r="AF29" i="11"/>
  <c r="AH30" i="11"/>
  <c r="BE30" i="11"/>
  <c r="BG31" i="11"/>
  <c r="AJ31" i="11"/>
  <c r="BS33" i="10"/>
  <c r="Z34" i="11"/>
  <c r="AW34" i="11"/>
  <c r="S34" i="11"/>
  <c r="O33" i="35" s="1"/>
  <c r="R34" i="11"/>
  <c r="AY35" i="11"/>
  <c r="AB35" i="11"/>
  <c r="U35" i="11"/>
  <c r="T35" i="11"/>
  <c r="W35" i="11"/>
  <c r="BA36" i="11"/>
  <c r="AD36" i="11"/>
  <c r="BC37" i="11"/>
  <c r="AF37" i="11"/>
  <c r="AH38" i="11"/>
  <c r="BE38" i="11"/>
  <c r="BG39" i="11"/>
  <c r="AJ39" i="11"/>
  <c r="BS41" i="10"/>
  <c r="Z42" i="11"/>
  <c r="AW42" i="11"/>
  <c r="R42" i="11"/>
  <c r="S42" i="11"/>
  <c r="O41" i="35" s="1"/>
  <c r="AY43" i="11"/>
  <c r="AB43" i="11"/>
  <c r="W43" i="11"/>
  <c r="U43" i="11"/>
  <c r="T43" i="11"/>
  <c r="AD44" i="11"/>
  <c r="BA44" i="11"/>
  <c r="BC45" i="11"/>
  <c r="AF45" i="11"/>
  <c r="AH46" i="11"/>
  <c r="BE46" i="11"/>
  <c r="BG47" i="11"/>
  <c r="AJ47" i="11"/>
  <c r="BS49" i="10"/>
  <c r="Z50" i="11"/>
  <c r="AW50" i="11"/>
  <c r="R50" i="11"/>
  <c r="S50" i="11"/>
  <c r="O49" i="35" s="1"/>
  <c r="AY51" i="11"/>
  <c r="AB51" i="11"/>
  <c r="W51" i="11"/>
  <c r="U51" i="11"/>
  <c r="T51" i="11"/>
  <c r="BA52" i="11"/>
  <c r="AD52" i="11"/>
  <c r="BC53" i="11"/>
  <c r="AF53" i="11"/>
  <c r="AH54" i="11"/>
  <c r="BE54" i="11"/>
  <c r="BG55" i="11"/>
  <c r="AJ55" i="11"/>
  <c r="BS57" i="10"/>
  <c r="AW58" i="11"/>
  <c r="Z58" i="11"/>
  <c r="S58" i="11"/>
  <c r="O57" i="35" s="1"/>
  <c r="R58" i="11"/>
  <c r="AB59" i="11"/>
  <c r="AY59" i="11"/>
  <c r="W59" i="11"/>
  <c r="U59" i="11"/>
  <c r="T59" i="11"/>
  <c r="AD60" i="11"/>
  <c r="BA60" i="11"/>
  <c r="BC61" i="11"/>
  <c r="AF61" i="11"/>
  <c r="BE62" i="11"/>
  <c r="AH62" i="11"/>
  <c r="BG63" i="11"/>
  <c r="AJ63" i="11"/>
  <c r="BS65" i="10"/>
  <c r="AW66" i="11"/>
  <c r="Z66" i="11"/>
  <c r="AW78" i="11"/>
  <c r="AY67" i="11"/>
  <c r="W67" i="11"/>
  <c r="U67" i="11"/>
  <c r="T67" i="11"/>
  <c r="AY79" i="11"/>
  <c r="AD68" i="11"/>
  <c r="BA68" i="11"/>
  <c r="BA80" i="11"/>
  <c r="BC69" i="11"/>
  <c r="AF69" i="11"/>
  <c r="BC81" i="11"/>
  <c r="BE70" i="11"/>
  <c r="AH70" i="11"/>
  <c r="BE82" i="11"/>
  <c r="AJ71" i="11"/>
  <c r="BG71" i="11"/>
  <c r="BG83" i="11"/>
  <c r="BS73" i="10"/>
  <c r="AW74" i="11"/>
  <c r="Z74" i="11"/>
  <c r="S74" i="11"/>
  <c r="O73" i="35" s="1"/>
  <c r="R74" i="11"/>
  <c r="AW86" i="11"/>
  <c r="AY75" i="11"/>
  <c r="AB75" i="11"/>
  <c r="W75" i="11"/>
  <c r="U75" i="11"/>
  <c r="T75" i="11"/>
  <c r="AY87" i="11"/>
  <c r="BA76" i="11"/>
  <c r="AD76" i="11"/>
  <c r="BA88" i="11"/>
  <c r="BS28" i="10"/>
  <c r="AD63" i="11"/>
  <c r="BA63" i="11"/>
  <c r="AX18" i="11"/>
  <c r="AA18" i="11"/>
  <c r="AZ19" i="11"/>
  <c r="AC19" i="11"/>
  <c r="AE20" i="11"/>
  <c r="BB20" i="11"/>
  <c r="AG21" i="11"/>
  <c r="BD21" i="11"/>
  <c r="AI22" i="11"/>
  <c r="BF22" i="11"/>
  <c r="AK23" i="11"/>
  <c r="BH23" i="11"/>
  <c r="AA26" i="11"/>
  <c r="AX26" i="11"/>
  <c r="AZ27" i="11"/>
  <c r="AC27" i="11"/>
  <c r="BB28" i="11"/>
  <c r="AE28" i="11"/>
  <c r="AG29" i="11"/>
  <c r="BD29" i="11"/>
  <c r="AI30" i="11"/>
  <c r="BF30" i="11"/>
  <c r="BH31" i="11"/>
  <c r="AK31" i="11"/>
  <c r="AA34" i="11"/>
  <c r="AX34" i="11"/>
  <c r="AZ35" i="11"/>
  <c r="AC35" i="11"/>
  <c r="BB36" i="11"/>
  <c r="AE36" i="11"/>
  <c r="AG37" i="11"/>
  <c r="BD37" i="11"/>
  <c r="AI38" i="11"/>
  <c r="BF38" i="11"/>
  <c r="BH39" i="11"/>
  <c r="AK39" i="11"/>
  <c r="AA42" i="11"/>
  <c r="AX42" i="11"/>
  <c r="AZ43" i="11"/>
  <c r="AC43" i="11"/>
  <c r="BB44" i="11"/>
  <c r="AE44" i="11"/>
  <c r="AG45" i="11"/>
  <c r="BD45" i="11"/>
  <c r="AI46" i="11"/>
  <c r="BF46" i="11"/>
  <c r="BH47" i="11"/>
  <c r="AK47" i="11"/>
  <c r="AA50" i="11"/>
  <c r="AX50" i="11"/>
  <c r="AZ51" i="11"/>
  <c r="AC51" i="11"/>
  <c r="BB52" i="11"/>
  <c r="AE52" i="11"/>
  <c r="AG53" i="11"/>
  <c r="BD53" i="11"/>
  <c r="AI54" i="11"/>
  <c r="BF54" i="11"/>
  <c r="BH55" i="11"/>
  <c r="AK55" i="11"/>
  <c r="AX58" i="11"/>
  <c r="AA58" i="11"/>
  <c r="AC59" i="11"/>
  <c r="AZ59" i="11"/>
  <c r="BB60" i="11"/>
  <c r="AE60" i="11"/>
  <c r="BD61" i="11"/>
  <c r="AG61" i="11"/>
  <c r="BF62" i="11"/>
  <c r="AI62" i="11"/>
  <c r="AK63" i="11"/>
  <c r="BH63" i="11"/>
  <c r="AA67" i="11"/>
  <c r="AZ67" i="11"/>
  <c r="AZ79" i="11"/>
  <c r="BB68" i="11"/>
  <c r="AE68" i="11"/>
  <c r="BB80" i="11"/>
  <c r="BD69" i="11"/>
  <c r="AG69" i="11"/>
  <c r="BD81" i="11"/>
  <c r="BF70" i="11"/>
  <c r="AI70" i="11"/>
  <c r="BF82" i="11"/>
  <c r="AK71" i="11"/>
  <c r="BH71" i="11"/>
  <c r="BH83" i="11"/>
  <c r="AX74" i="11"/>
  <c r="AA74" i="11"/>
  <c r="AX86" i="11"/>
  <c r="AC75" i="11"/>
  <c r="AZ75" i="11"/>
  <c r="AZ87" i="11"/>
  <c r="BB76" i="11"/>
  <c r="AE76" i="11"/>
  <c r="BB88" i="11"/>
  <c r="BC68" i="11"/>
  <c r="AF68" i="11"/>
  <c r="BC80" i="11"/>
  <c r="BE69" i="11"/>
  <c r="AH69" i="11"/>
  <c r="BE81" i="11"/>
  <c r="BG70" i="11"/>
  <c r="AJ70" i="11"/>
  <c r="BG82" i="11"/>
  <c r="BS72" i="10"/>
  <c r="AW73" i="11"/>
  <c r="Z73" i="11"/>
  <c r="S73" i="11"/>
  <c r="O72" i="35" s="1"/>
  <c r="R73" i="11"/>
  <c r="AW85" i="11"/>
  <c r="AY74" i="11"/>
  <c r="AB74" i="11"/>
  <c r="T74" i="11"/>
  <c r="W74" i="11"/>
  <c r="U74" i="11"/>
  <c r="AY86" i="11"/>
  <c r="BA75" i="11"/>
  <c r="AD75" i="11"/>
  <c r="BA87" i="11"/>
  <c r="BC76" i="11"/>
  <c r="AF76" i="11"/>
  <c r="BC88" i="11"/>
  <c r="Z13" i="11"/>
  <c r="S13" i="11"/>
  <c r="O12" i="35" s="1"/>
  <c r="R13" i="11"/>
  <c r="AF24" i="11"/>
  <c r="BC24" i="11"/>
  <c r="AW37" i="11"/>
  <c r="Z37" i="11"/>
  <c r="S37" i="11"/>
  <c r="O36" i="35" s="1"/>
  <c r="R37" i="11"/>
  <c r="BG50" i="11"/>
  <c r="AJ50" i="11"/>
  <c r="BS16" i="10"/>
  <c r="BE21" i="11"/>
  <c r="AH21" i="11"/>
  <c r="BC28" i="11"/>
  <c r="AF28" i="11"/>
  <c r="AH29" i="11"/>
  <c r="BE29" i="11"/>
  <c r="AJ30" i="11"/>
  <c r="BG30" i="11"/>
  <c r="BS32" i="10"/>
  <c r="Z33" i="11"/>
  <c r="AW33" i="11"/>
  <c r="S33" i="11"/>
  <c r="O32" i="35" s="1"/>
  <c r="R33" i="11"/>
  <c r="BC36" i="11"/>
  <c r="AF36" i="11"/>
  <c r="AB42" i="11"/>
  <c r="AY42" i="11"/>
  <c r="T42" i="11"/>
  <c r="W42" i="11"/>
  <c r="U42" i="11"/>
  <c r="AD43" i="11"/>
  <c r="BA43" i="11"/>
  <c r="BC44" i="11"/>
  <c r="AF44" i="11"/>
  <c r="BE45" i="11"/>
  <c r="AH45" i="11"/>
  <c r="AJ46" i="11"/>
  <c r="BG46" i="11"/>
  <c r="BS48" i="10"/>
  <c r="Z49" i="11"/>
  <c r="AW49" i="11"/>
  <c r="S49" i="11"/>
  <c r="O48" i="35" s="1"/>
  <c r="R49" i="11"/>
  <c r="AB50" i="11"/>
  <c r="AY50" i="11"/>
  <c r="T50" i="11"/>
  <c r="W50" i="11"/>
  <c r="U50" i="11"/>
  <c r="BA51" i="11"/>
  <c r="AD51" i="11"/>
  <c r="BC52" i="11"/>
  <c r="AF52" i="11"/>
  <c r="AH53" i="11"/>
  <c r="BE53" i="11"/>
  <c r="AJ54" i="11"/>
  <c r="BG54" i="11"/>
  <c r="BS56" i="10"/>
  <c r="Z57" i="11"/>
  <c r="AW57" i="11"/>
  <c r="R57" i="11"/>
  <c r="S57" i="11"/>
  <c r="O56" i="35" s="1"/>
  <c r="AY58" i="11"/>
  <c r="AB58" i="11"/>
  <c r="T58" i="11"/>
  <c r="W58" i="11"/>
  <c r="U58" i="11"/>
  <c r="AD59" i="11"/>
  <c r="BA59" i="11"/>
  <c r="AF60" i="11"/>
  <c r="BC60" i="11"/>
  <c r="AH61" i="11"/>
  <c r="BE61" i="11"/>
  <c r="BG62" i="11"/>
  <c r="AJ62" i="11"/>
  <c r="BS64" i="10"/>
  <c r="AW65" i="11"/>
  <c r="Z65" i="11"/>
  <c r="R65" i="11"/>
  <c r="S65" i="11"/>
  <c r="O64" i="35" s="1"/>
  <c r="BA67" i="11"/>
  <c r="BA79" i="11"/>
  <c r="AK6" i="11"/>
  <c r="AA9" i="11"/>
  <c r="AC10" i="11"/>
  <c r="AE11" i="11"/>
  <c r="AG12" i="11"/>
  <c r="AI13" i="11"/>
  <c r="AK14" i="11"/>
  <c r="AX17" i="11"/>
  <c r="AA17" i="11"/>
  <c r="AZ18" i="11"/>
  <c r="AC18" i="11"/>
  <c r="BB19" i="11"/>
  <c r="AE19" i="11"/>
  <c r="AG20" i="11"/>
  <c r="BD20" i="11"/>
  <c r="BF21" i="11"/>
  <c r="AI21" i="11"/>
  <c r="BH22" i="11"/>
  <c r="AK22" i="11"/>
  <c r="AA25" i="11"/>
  <c r="AX25" i="11"/>
  <c r="AZ26" i="11"/>
  <c r="AC26" i="11"/>
  <c r="AE27" i="11"/>
  <c r="BB27" i="11"/>
  <c r="BD28" i="11"/>
  <c r="AG28" i="11"/>
  <c r="AI29" i="11"/>
  <c r="BF29" i="11"/>
  <c r="BH30" i="11"/>
  <c r="AK30" i="11"/>
  <c r="AA33" i="11"/>
  <c r="AX33" i="11"/>
  <c r="AZ34" i="11"/>
  <c r="AC34" i="11"/>
  <c r="BB35" i="11"/>
  <c r="AE35" i="11"/>
  <c r="BD36" i="11"/>
  <c r="AG36" i="11"/>
  <c r="AI37" i="11"/>
  <c r="BF37" i="11"/>
  <c r="BH38" i="11"/>
  <c r="AK38" i="11"/>
  <c r="AX41" i="11"/>
  <c r="AA41" i="11"/>
  <c r="AZ42" i="11"/>
  <c r="AC42" i="11"/>
  <c r="BB43" i="11"/>
  <c r="AE43" i="11"/>
  <c r="BD44" i="11"/>
  <c r="AG44" i="11"/>
  <c r="AI45" i="11"/>
  <c r="BF45" i="11"/>
  <c r="BH46" i="11"/>
  <c r="AK46" i="11"/>
  <c r="AA49" i="11"/>
  <c r="AX49" i="11"/>
  <c r="AZ50" i="11"/>
  <c r="AC50" i="11"/>
  <c r="BB51" i="11"/>
  <c r="AE51" i="11"/>
  <c r="BD52" i="11"/>
  <c r="AG52" i="11"/>
  <c r="AI53" i="11"/>
  <c r="BF53" i="11"/>
  <c r="BH54" i="11"/>
  <c r="AK54" i="11"/>
  <c r="AA57" i="11"/>
  <c r="AX57" i="11"/>
  <c r="AZ58" i="11"/>
  <c r="AC58" i="11"/>
  <c r="AE59" i="11"/>
  <c r="BB59" i="11"/>
  <c r="BD60" i="11"/>
  <c r="AG60" i="11"/>
  <c r="BF61" i="11"/>
  <c r="AI61" i="11"/>
  <c r="AK62" i="11"/>
  <c r="BH62" i="11"/>
  <c r="AX65" i="11"/>
  <c r="AA65" i="11"/>
  <c r="AC67" i="11"/>
  <c r="BB67" i="11"/>
  <c r="BB79" i="11"/>
  <c r="BD68" i="11"/>
  <c r="AG68" i="11"/>
  <c r="BD80" i="11"/>
  <c r="BF69" i="11"/>
  <c r="AI69" i="11"/>
  <c r="BF81" i="11"/>
  <c r="AK70" i="11"/>
  <c r="BH70" i="11"/>
  <c r="BH82" i="11"/>
  <c r="AX73" i="11"/>
  <c r="AA73" i="11"/>
  <c r="AX85" i="11"/>
  <c r="AC74" i="11"/>
  <c r="AZ74" i="11"/>
  <c r="AZ86" i="11"/>
  <c r="AE75" i="11"/>
  <c r="BB75" i="11"/>
  <c r="BB87" i="11"/>
  <c r="BD76" i="11"/>
  <c r="AG76" i="11"/>
  <c r="BD88" i="11"/>
  <c r="AY62" i="11"/>
  <c r="AB62" i="11"/>
  <c r="W62" i="11"/>
  <c r="U62" i="11"/>
  <c r="T62" i="11"/>
  <c r="Z9" i="11"/>
  <c r="S9" i="11"/>
  <c r="O8" i="35" s="1"/>
  <c r="R9" i="11"/>
  <c r="AW17" i="11"/>
  <c r="Z17" i="11"/>
  <c r="R17" i="11"/>
  <c r="S17" i="11"/>
  <c r="O16" i="35" s="1"/>
  <c r="Z25" i="11"/>
  <c r="AW25" i="11"/>
  <c r="S25" i="11"/>
  <c r="O24" i="35" s="1"/>
  <c r="R25" i="11"/>
  <c r="BS40" i="10"/>
  <c r="BS7" i="10"/>
  <c r="Z8" i="11"/>
  <c r="S8" i="11"/>
  <c r="O7" i="35" s="1"/>
  <c r="R8" i="11"/>
  <c r="AB9" i="11"/>
  <c r="W9" i="11"/>
  <c r="T9" i="11"/>
  <c r="U9" i="11"/>
  <c r="BS15" i="10"/>
  <c r="S16" i="11"/>
  <c r="O15" i="35" s="1"/>
  <c r="Z16" i="11"/>
  <c r="R16" i="11"/>
  <c r="AY17" i="11"/>
  <c r="AB17" i="11"/>
  <c r="W17" i="11"/>
  <c r="T17" i="11"/>
  <c r="U17" i="11"/>
  <c r="BA18" i="11"/>
  <c r="AD18" i="11"/>
  <c r="AF19" i="11"/>
  <c r="BC19" i="11"/>
  <c r="AH20" i="11"/>
  <c r="BE20" i="11"/>
  <c r="BG21" i="11"/>
  <c r="AJ21" i="11"/>
  <c r="BS23" i="10"/>
  <c r="AW24" i="11"/>
  <c r="Z24" i="11"/>
  <c r="S24" i="11"/>
  <c r="O23" i="35" s="1"/>
  <c r="R24" i="11"/>
  <c r="AB25" i="11"/>
  <c r="AY25" i="11"/>
  <c r="W25" i="11"/>
  <c r="U25" i="11"/>
  <c r="T25" i="11"/>
  <c r="BA26" i="11"/>
  <c r="AD26" i="11"/>
  <c r="BC27" i="11"/>
  <c r="AF27" i="11"/>
  <c r="BE28" i="11"/>
  <c r="AH28" i="11"/>
  <c r="AJ29" i="11"/>
  <c r="BG29" i="11"/>
  <c r="BS31" i="10"/>
  <c r="AW32" i="11"/>
  <c r="Z32" i="11"/>
  <c r="S32" i="11"/>
  <c r="O31" i="35" s="1"/>
  <c r="R32" i="11"/>
  <c r="AB33" i="11"/>
  <c r="AY33" i="11"/>
  <c r="W33" i="11"/>
  <c r="U33" i="11"/>
  <c r="T33" i="11"/>
  <c r="BA34" i="11"/>
  <c r="AD34" i="11"/>
  <c r="BC35" i="11"/>
  <c r="AF35" i="11"/>
  <c r="BE36" i="11"/>
  <c r="AH36" i="11"/>
  <c r="AJ37" i="11"/>
  <c r="BG37" i="11"/>
  <c r="BS39" i="10"/>
  <c r="AW40" i="11"/>
  <c r="Z40" i="11"/>
  <c r="S40" i="11"/>
  <c r="O39" i="35" s="1"/>
  <c r="R40" i="11"/>
  <c r="AB41" i="11"/>
  <c r="AY41" i="11"/>
  <c r="W41" i="11"/>
  <c r="U41" i="11"/>
  <c r="T41" i="11"/>
  <c r="BA42" i="11"/>
  <c r="AD42" i="11"/>
  <c r="AF43" i="11"/>
  <c r="BC43" i="11"/>
  <c r="BE44" i="11"/>
  <c r="AH44" i="11"/>
  <c r="AJ45" i="11"/>
  <c r="BG45" i="11"/>
  <c r="BS47" i="10"/>
  <c r="AW48" i="11"/>
  <c r="Z48" i="11"/>
  <c r="S48" i="11"/>
  <c r="O47" i="35" s="1"/>
  <c r="R48" i="11"/>
  <c r="AB49" i="11"/>
  <c r="AY49" i="11"/>
  <c r="W49" i="11"/>
  <c r="U49" i="11"/>
  <c r="T49" i="11"/>
  <c r="BA50" i="11"/>
  <c r="AD50" i="11"/>
  <c r="BC51" i="11"/>
  <c r="AF51" i="11"/>
  <c r="BE52" i="11"/>
  <c r="AH52" i="11"/>
  <c r="AJ53" i="11"/>
  <c r="BG53" i="11"/>
  <c r="BS55" i="10"/>
  <c r="AW56" i="11"/>
  <c r="Z56" i="11"/>
  <c r="S56" i="11"/>
  <c r="O55" i="35" s="1"/>
  <c r="R56" i="11"/>
  <c r="AY57" i="11"/>
  <c r="AB57" i="11"/>
  <c r="U57" i="11"/>
  <c r="T57" i="11"/>
  <c r="W57" i="11"/>
  <c r="AD58" i="11"/>
  <c r="BA58" i="11"/>
  <c r="AF59" i="11"/>
  <c r="BC59" i="11"/>
  <c r="BE60" i="11"/>
  <c r="AH60" i="11"/>
  <c r="BG61" i="11"/>
  <c r="AJ61" i="11"/>
  <c r="BS63" i="10"/>
  <c r="AW64" i="11"/>
  <c r="Z64" i="11"/>
  <c r="R64" i="11"/>
  <c r="S64" i="11"/>
  <c r="O63" i="35" s="1"/>
  <c r="AY65" i="11"/>
  <c r="AB65" i="11"/>
  <c r="W65" i="11"/>
  <c r="U65" i="11"/>
  <c r="T65" i="11"/>
  <c r="AD67" i="11"/>
  <c r="BC67" i="11"/>
  <c r="BC79" i="11"/>
  <c r="BE68" i="11"/>
  <c r="AH68" i="11"/>
  <c r="BE80" i="11"/>
  <c r="BG69" i="11"/>
  <c r="AJ69" i="11"/>
  <c r="BG81" i="11"/>
  <c r="BS71" i="10"/>
  <c r="AW72" i="11"/>
  <c r="Z72" i="11"/>
  <c r="R72" i="11"/>
  <c r="S72" i="11"/>
  <c r="O71" i="35" s="1"/>
  <c r="AW84" i="11"/>
  <c r="AY73" i="11"/>
  <c r="AB73" i="11"/>
  <c r="W73" i="11"/>
  <c r="U73" i="11"/>
  <c r="T73" i="11"/>
  <c r="AY85" i="11"/>
  <c r="AD74" i="11"/>
  <c r="BA74" i="11"/>
  <c r="BA86" i="11"/>
  <c r="AF75" i="11"/>
  <c r="BC75" i="11"/>
  <c r="BC87" i="11"/>
  <c r="BE76" i="11"/>
  <c r="AH76" i="11"/>
  <c r="BE88" i="11"/>
  <c r="AH25" i="11"/>
  <c r="BE25" i="11"/>
  <c r="BE41" i="11"/>
  <c r="AH41" i="11"/>
  <c r="AH57" i="11"/>
  <c r="BE57" i="11"/>
  <c r="BS8" i="10"/>
  <c r="BA19" i="11"/>
  <c r="AD19" i="11"/>
  <c r="BA35" i="11"/>
  <c r="AD35" i="11"/>
  <c r="AZ17" i="11"/>
  <c r="AC17" i="11"/>
  <c r="BB18" i="11"/>
  <c r="AE18" i="11"/>
  <c r="AG19" i="11"/>
  <c r="BD19" i="11"/>
  <c r="AI20" i="11"/>
  <c r="BF20" i="11"/>
  <c r="BH21" i="11"/>
  <c r="AK21" i="11"/>
  <c r="AX24" i="11"/>
  <c r="AA24" i="11"/>
  <c r="AC25" i="11"/>
  <c r="AZ25" i="11"/>
  <c r="BB26" i="11"/>
  <c r="AE26" i="11"/>
  <c r="BD27" i="11"/>
  <c r="AG27" i="11"/>
  <c r="AI28" i="11"/>
  <c r="BF28" i="11"/>
  <c r="AK29" i="11"/>
  <c r="BH29" i="11"/>
  <c r="AA32" i="11"/>
  <c r="AX32" i="11"/>
  <c r="AC33" i="11"/>
  <c r="AZ33" i="11"/>
  <c r="BB34" i="11"/>
  <c r="AE34" i="11"/>
  <c r="BD35" i="11"/>
  <c r="AG35" i="11"/>
  <c r="AI36" i="11"/>
  <c r="BF36" i="11"/>
  <c r="AK37" i="11"/>
  <c r="BH37" i="11"/>
  <c r="AA40" i="11"/>
  <c r="AX40" i="11"/>
  <c r="AC41" i="11"/>
  <c r="AZ41" i="11"/>
  <c r="BB42" i="11"/>
  <c r="AE42" i="11"/>
  <c r="BD43" i="11"/>
  <c r="AG43" i="11"/>
  <c r="AI44" i="11"/>
  <c r="BF44" i="11"/>
  <c r="AK45" i="11"/>
  <c r="BH45" i="11"/>
  <c r="AA48" i="11"/>
  <c r="AX48" i="11"/>
  <c r="AC49" i="11"/>
  <c r="AZ49" i="11"/>
  <c r="BB50" i="11"/>
  <c r="AE50" i="11"/>
  <c r="BD51" i="11"/>
  <c r="AG51" i="11"/>
  <c r="AI52" i="11"/>
  <c r="BF52" i="11"/>
  <c r="AK53" i="11"/>
  <c r="BH53" i="11"/>
  <c r="CH6" i="10"/>
  <c r="AA56" i="11"/>
  <c r="AX56" i="11"/>
  <c r="AZ57" i="11"/>
  <c r="AC57" i="11"/>
  <c r="AE58" i="11"/>
  <c r="BB58" i="11"/>
  <c r="BD59" i="11"/>
  <c r="AG59" i="11"/>
  <c r="BF60" i="11"/>
  <c r="AI60" i="11"/>
  <c r="BH61" i="11"/>
  <c r="AK61" i="11"/>
  <c r="AX64" i="11"/>
  <c r="AA64" i="11"/>
  <c r="AZ65" i="11"/>
  <c r="AC65" i="11"/>
  <c r="BD67" i="11"/>
  <c r="BD79" i="11"/>
  <c r="BF68" i="11"/>
  <c r="AI68" i="11"/>
  <c r="BF80" i="11"/>
  <c r="BH69" i="11"/>
  <c r="AK69" i="11"/>
  <c r="BH81" i="11"/>
  <c r="AX72" i="11"/>
  <c r="AA72" i="11"/>
  <c r="AX84" i="11"/>
  <c r="AZ73" i="11"/>
  <c r="AC73" i="11"/>
  <c r="AZ85" i="11"/>
  <c r="AE74" i="11"/>
  <c r="BB74" i="11"/>
  <c r="BB86" i="11"/>
  <c r="BD75" i="11"/>
  <c r="AG75" i="11"/>
  <c r="BD87" i="11"/>
  <c r="AI76" i="11"/>
  <c r="BF76" i="11"/>
  <c r="BF88" i="11"/>
  <c r="BA39" i="11"/>
  <c r="AD39" i="11"/>
  <c r="AB34" i="11"/>
  <c r="AY34" i="11"/>
  <c r="W34" i="11"/>
  <c r="U34" i="11"/>
  <c r="T34" i="11"/>
  <c r="BS6" i="10"/>
  <c r="Z7" i="11"/>
  <c r="R7" i="11"/>
  <c r="S7" i="11"/>
  <c r="O6" i="35" s="1"/>
  <c r="AB8" i="11"/>
  <c r="W8" i="11"/>
  <c r="U8" i="11"/>
  <c r="T8" i="11"/>
  <c r="BS14" i="10"/>
  <c r="Z15" i="11"/>
  <c r="R15" i="11"/>
  <c r="S15" i="11"/>
  <c r="O14" i="35" s="1"/>
  <c r="AB16" i="11"/>
  <c r="W16" i="11"/>
  <c r="T16" i="11"/>
  <c r="U16" i="11"/>
  <c r="BA17" i="11"/>
  <c r="AD17" i="11"/>
  <c r="BC18" i="11"/>
  <c r="AF18" i="11"/>
  <c r="AH19" i="11"/>
  <c r="BE19" i="11"/>
  <c r="BG20" i="11"/>
  <c r="AJ20" i="11"/>
  <c r="BS22" i="10"/>
  <c r="AW23" i="11"/>
  <c r="Z23" i="11"/>
  <c r="S23" i="11"/>
  <c r="O22" i="35" s="1"/>
  <c r="R23" i="11"/>
  <c r="AY24" i="11"/>
  <c r="AB24" i="11"/>
  <c r="U24" i="11"/>
  <c r="T24" i="11"/>
  <c r="W24" i="11"/>
  <c r="AD25" i="11"/>
  <c r="BA25" i="11"/>
  <c r="AF26" i="11"/>
  <c r="BC26" i="11"/>
  <c r="BE27" i="11"/>
  <c r="AH27" i="11"/>
  <c r="AJ28" i="11"/>
  <c r="BG28" i="11"/>
  <c r="BS30" i="10"/>
  <c r="AW31" i="11"/>
  <c r="Z31" i="11"/>
  <c r="S31" i="11"/>
  <c r="O30" i="35" s="1"/>
  <c r="R31" i="11"/>
  <c r="AB32" i="11"/>
  <c r="AY32" i="11"/>
  <c r="U32" i="11"/>
  <c r="T32" i="11"/>
  <c r="W32" i="11"/>
  <c r="AD33" i="11"/>
  <c r="BA33" i="11"/>
  <c r="BC34" i="11"/>
  <c r="AF34" i="11"/>
  <c r="BE35" i="11"/>
  <c r="AH35" i="11"/>
  <c r="AJ36" i="11"/>
  <c r="BG36" i="11"/>
  <c r="BS38" i="10"/>
  <c r="AW39" i="11"/>
  <c r="Z39" i="11"/>
  <c r="S39" i="11"/>
  <c r="O38" i="35" s="1"/>
  <c r="R39" i="11"/>
  <c r="AB40" i="11"/>
  <c r="AY40" i="11"/>
  <c r="T40" i="11"/>
  <c r="U40" i="11"/>
  <c r="W40" i="11"/>
  <c r="AD41" i="11"/>
  <c r="BA41" i="11"/>
  <c r="BC42" i="11"/>
  <c r="AF42" i="11"/>
  <c r="BE43" i="11"/>
  <c r="AH43" i="11"/>
  <c r="BG44" i="11"/>
  <c r="AJ44" i="11"/>
  <c r="BS46" i="10"/>
  <c r="AW47" i="11"/>
  <c r="Z47" i="11"/>
  <c r="R47" i="11"/>
  <c r="S47" i="11"/>
  <c r="O46" i="35" s="1"/>
  <c r="AY48" i="11"/>
  <c r="AB48" i="11"/>
  <c r="W48" i="11"/>
  <c r="U48" i="11"/>
  <c r="T48" i="11"/>
  <c r="AD49" i="11"/>
  <c r="BA49" i="11"/>
  <c r="BC50" i="11"/>
  <c r="AF50" i="11"/>
  <c r="BE51" i="11"/>
  <c r="AH51" i="11"/>
  <c r="AJ52" i="11"/>
  <c r="BG52" i="11"/>
  <c r="BS54" i="10"/>
  <c r="AW55" i="11"/>
  <c r="Z55" i="11"/>
  <c r="R55" i="11"/>
  <c r="S55" i="11"/>
  <c r="O54" i="35" s="1"/>
  <c r="AB56" i="11"/>
  <c r="AY56" i="11"/>
  <c r="W56" i="11"/>
  <c r="U56" i="11"/>
  <c r="T56" i="11"/>
  <c r="BA57" i="11"/>
  <c r="AD57" i="11"/>
  <c r="AF58" i="11"/>
  <c r="BC58" i="11"/>
  <c r="AH59" i="11"/>
  <c r="BE59" i="11"/>
  <c r="AJ60" i="11"/>
  <c r="BG60" i="11"/>
  <c r="BS62" i="10"/>
  <c r="AW63" i="11"/>
  <c r="Z63" i="11"/>
  <c r="S63" i="11"/>
  <c r="O62" i="35" s="1"/>
  <c r="R63" i="11"/>
  <c r="AB64" i="11"/>
  <c r="AY64" i="11"/>
  <c r="U64" i="11"/>
  <c r="T64" i="11"/>
  <c r="W64" i="11"/>
  <c r="BA65" i="11"/>
  <c r="AD65" i="11"/>
  <c r="BE67" i="11"/>
  <c r="BE79" i="11"/>
  <c r="BG68" i="11"/>
  <c r="AJ68" i="11"/>
  <c r="BG80" i="11"/>
  <c r="BS70" i="10"/>
  <c r="AW71" i="11"/>
  <c r="Z71" i="11"/>
  <c r="S71" i="11"/>
  <c r="O70" i="35" s="1"/>
  <c r="R71" i="11"/>
  <c r="AW83" i="11"/>
  <c r="AY72" i="11"/>
  <c r="AB72" i="11"/>
  <c r="T72" i="11"/>
  <c r="W72" i="11"/>
  <c r="U72" i="11"/>
  <c r="AY84" i="11"/>
  <c r="BA73" i="11"/>
  <c r="AD73" i="11"/>
  <c r="BA85" i="11"/>
  <c r="AF74" i="11"/>
  <c r="BC74" i="11"/>
  <c r="BC86" i="11"/>
  <c r="BE75" i="11"/>
  <c r="AH75" i="11"/>
  <c r="BE87" i="11"/>
  <c r="BG76" i="11"/>
  <c r="AJ76" i="11"/>
  <c r="BG88" i="11"/>
  <c r="BS79" i="10"/>
  <c r="AB14" i="11"/>
  <c r="W14" i="11"/>
  <c r="T14" i="11"/>
  <c r="U14" i="11"/>
  <c r="BS20" i="10"/>
  <c r="AF32" i="11"/>
  <c r="BC32" i="11"/>
  <c r="AY38" i="11"/>
  <c r="AB38" i="11"/>
  <c r="U38" i="11"/>
  <c r="T38" i="11"/>
  <c r="W38" i="11"/>
  <c r="BS44" i="10"/>
  <c r="AD55" i="11"/>
  <c r="BA55" i="11"/>
  <c r="BC72" i="11"/>
  <c r="AF72" i="11"/>
  <c r="BC84" i="11"/>
  <c r="AJ22" i="11"/>
  <c r="BG22" i="11"/>
  <c r="AJ38" i="11"/>
  <c r="BG38" i="11"/>
  <c r="Y6" i="11"/>
  <c r="BB17" i="11"/>
  <c r="AE17" i="11"/>
  <c r="AG18" i="11"/>
  <c r="BD18" i="11"/>
  <c r="AI19" i="11"/>
  <c r="BF19" i="11"/>
  <c r="BH20" i="11"/>
  <c r="AK20" i="11"/>
  <c r="AX23" i="11"/>
  <c r="AA23" i="11"/>
  <c r="AC24" i="11"/>
  <c r="AZ24" i="11"/>
  <c r="BB25" i="11"/>
  <c r="AE25" i="11"/>
  <c r="AG26" i="11"/>
  <c r="BD26" i="11"/>
  <c r="BF27" i="11"/>
  <c r="AI27" i="11"/>
  <c r="AK28" i="11"/>
  <c r="BH28" i="11"/>
  <c r="AX31" i="11"/>
  <c r="AA31" i="11"/>
  <c r="AC32" i="11"/>
  <c r="AZ32" i="11"/>
  <c r="BB33" i="11"/>
  <c r="AE33" i="11"/>
  <c r="BD34" i="11"/>
  <c r="AG34" i="11"/>
  <c r="BF35" i="11"/>
  <c r="AI35" i="11"/>
  <c r="AK36" i="11"/>
  <c r="BH36" i="11"/>
  <c r="AX39" i="11"/>
  <c r="AA39" i="11"/>
  <c r="AC40" i="11"/>
  <c r="AZ40" i="11"/>
  <c r="BB41" i="11"/>
  <c r="AE41" i="11"/>
  <c r="BD42" i="11"/>
  <c r="AG42" i="11"/>
  <c r="BF43" i="11"/>
  <c r="AI43" i="11"/>
  <c r="AK44" i="11"/>
  <c r="BH44" i="11"/>
  <c r="AX47" i="11"/>
  <c r="AA47" i="11"/>
  <c r="AC48" i="11"/>
  <c r="AZ48" i="11"/>
  <c r="BB49" i="11"/>
  <c r="AE49" i="11"/>
  <c r="BD50" i="11"/>
  <c r="AG50" i="11"/>
  <c r="BF51" i="11"/>
  <c r="AI51" i="11"/>
  <c r="AK52" i="11"/>
  <c r="BH52" i="11"/>
  <c r="AX55" i="11"/>
  <c r="AA55" i="11"/>
  <c r="AC56" i="11"/>
  <c r="AZ56" i="11"/>
  <c r="AE57" i="11"/>
  <c r="BB57" i="11"/>
  <c r="AG58" i="11"/>
  <c r="BD58" i="11"/>
  <c r="AI59" i="11"/>
  <c r="BF59" i="11"/>
  <c r="AK60" i="11"/>
  <c r="BH60" i="11"/>
  <c r="AX63" i="11"/>
  <c r="AA63" i="11"/>
  <c r="AZ64" i="11"/>
  <c r="AC64" i="11"/>
  <c r="AE65" i="11"/>
  <c r="BB65" i="11"/>
  <c r="BF67" i="11"/>
  <c r="BF79" i="11"/>
  <c r="BH68" i="11"/>
  <c r="AK68" i="11"/>
  <c r="BH80" i="11"/>
  <c r="AX71" i="11"/>
  <c r="AA71" i="11"/>
  <c r="AX83" i="11"/>
  <c r="AZ72" i="11"/>
  <c r="AC72" i="11"/>
  <c r="AZ84" i="11"/>
  <c r="AE73" i="11"/>
  <c r="BB73" i="11"/>
  <c r="BB85" i="11"/>
  <c r="AG74" i="11"/>
  <c r="BD74" i="11"/>
  <c r="BD86" i="11"/>
  <c r="BF75" i="11"/>
  <c r="AI75" i="11"/>
  <c r="BF87" i="11"/>
  <c r="AK76" i="11"/>
  <c r="BH76" i="11"/>
  <c r="BH88" i="11"/>
  <c r="BS81" i="10"/>
  <c r="AY22" i="11"/>
  <c r="AB22" i="11"/>
  <c r="T22" i="11"/>
  <c r="W22" i="11"/>
  <c r="U22" i="11"/>
  <c r="AF40" i="11"/>
  <c r="BC40" i="11"/>
  <c r="BC64" i="11"/>
  <c r="AF64" i="11"/>
  <c r="AB10" i="11"/>
  <c r="T10" i="11"/>
  <c r="U10" i="11"/>
  <c r="W10" i="11"/>
  <c r="U18" i="11"/>
  <c r="AY18" i="11"/>
  <c r="AB18" i="11"/>
  <c r="W18" i="11"/>
  <c r="T18" i="11"/>
  <c r="AB26" i="11"/>
  <c r="AY26" i="11"/>
  <c r="W26" i="11"/>
  <c r="U26" i="11"/>
  <c r="T26" i="11"/>
  <c r="AH37" i="11"/>
  <c r="BE37" i="11"/>
  <c r="Z6" i="11"/>
  <c r="R6" i="11"/>
  <c r="S6" i="11"/>
  <c r="O5" i="35" s="1"/>
  <c r="AB7" i="11"/>
  <c r="W7" i="11"/>
  <c r="U7" i="11"/>
  <c r="T7" i="11"/>
  <c r="AD8" i="11"/>
  <c r="AF9" i="11"/>
  <c r="AH10" i="11"/>
  <c r="AJ11" i="11"/>
  <c r="BS13" i="10"/>
  <c r="Z14" i="11"/>
  <c r="R14" i="11"/>
  <c r="S14" i="11"/>
  <c r="O13" i="35" s="1"/>
  <c r="AB15" i="11"/>
  <c r="W15" i="11"/>
  <c r="U15" i="11"/>
  <c r="T15" i="11"/>
  <c r="AD16" i="11"/>
  <c r="BC17" i="11"/>
  <c r="AF17" i="11"/>
  <c r="AH18" i="11"/>
  <c r="BE18" i="11"/>
  <c r="AJ19" i="11"/>
  <c r="BG19" i="11"/>
  <c r="BS21" i="10"/>
  <c r="Z22" i="11"/>
  <c r="AW22" i="11"/>
  <c r="R22" i="11"/>
  <c r="S22" i="11"/>
  <c r="O21" i="35" s="1"/>
  <c r="AY23" i="11"/>
  <c r="AB23" i="11"/>
  <c r="T23" i="11"/>
  <c r="W23" i="11"/>
  <c r="U23" i="11"/>
  <c r="AD24" i="11"/>
  <c r="BA24" i="11"/>
  <c r="BC25" i="11"/>
  <c r="AF25" i="11"/>
  <c r="BE26" i="11"/>
  <c r="AH26" i="11"/>
  <c r="BG27" i="11"/>
  <c r="AJ27" i="11"/>
  <c r="BS29" i="10"/>
  <c r="AW30" i="11"/>
  <c r="Z30" i="11"/>
  <c r="R30" i="11"/>
  <c r="S30" i="11"/>
  <c r="O29" i="35" s="1"/>
  <c r="AK29" i="35" s="1"/>
  <c r="AY31" i="11"/>
  <c r="AB31" i="11"/>
  <c r="W31" i="11"/>
  <c r="U31" i="11"/>
  <c r="T31" i="11"/>
  <c r="AD32" i="11"/>
  <c r="BA32" i="11"/>
  <c r="BC33" i="11"/>
  <c r="AF33" i="11"/>
  <c r="BE34" i="11"/>
  <c r="AH34" i="11"/>
  <c r="BG35" i="11"/>
  <c r="AJ35" i="11"/>
  <c r="BS37" i="10"/>
  <c r="AW38" i="11"/>
  <c r="Z38" i="11"/>
  <c r="R38" i="11"/>
  <c r="S38" i="11"/>
  <c r="O37" i="35" s="1"/>
  <c r="AY39" i="11"/>
  <c r="AB39" i="11"/>
  <c r="W39" i="11"/>
  <c r="U39" i="11"/>
  <c r="T39" i="11"/>
  <c r="AD40" i="11"/>
  <c r="BA40" i="11"/>
  <c r="BC41" i="11"/>
  <c r="AF41" i="11"/>
  <c r="AH42" i="11"/>
  <c r="BE42" i="11"/>
  <c r="BG43" i="11"/>
  <c r="AJ43" i="11"/>
  <c r="BS45" i="10"/>
  <c r="Z46" i="11"/>
  <c r="AW46" i="11"/>
  <c r="R46" i="11"/>
  <c r="S46" i="11"/>
  <c r="O45" i="35" s="1"/>
  <c r="AY47" i="11"/>
  <c r="AB47" i="11"/>
  <c r="U47" i="11"/>
  <c r="W47" i="11"/>
  <c r="T47" i="11"/>
  <c r="AD48" i="11"/>
  <c r="BA48" i="11"/>
  <c r="BC49" i="11"/>
  <c r="AF49" i="11"/>
  <c r="BE50" i="11"/>
  <c r="AH50" i="11"/>
  <c r="BG51" i="11"/>
  <c r="AJ51" i="11"/>
  <c r="BS53" i="10"/>
  <c r="AW54" i="11"/>
  <c r="Z54" i="11"/>
  <c r="S54" i="11"/>
  <c r="O53" i="35" s="1"/>
  <c r="R54" i="11"/>
  <c r="AY55" i="11"/>
  <c r="AB55" i="11"/>
  <c r="U55" i="11"/>
  <c r="T55" i="11"/>
  <c r="W55" i="11"/>
  <c r="AD56" i="11"/>
  <c r="BA56" i="11"/>
  <c r="AF57" i="11"/>
  <c r="BC57" i="11"/>
  <c r="AH58" i="11"/>
  <c r="BE58" i="11"/>
  <c r="BG59" i="11"/>
  <c r="AJ59" i="11"/>
  <c r="BS61" i="10"/>
  <c r="Z62" i="11"/>
  <c r="AW62" i="11"/>
  <c r="S62" i="11"/>
  <c r="O61" i="35" s="1"/>
  <c r="R62" i="11"/>
  <c r="AY63" i="11"/>
  <c r="AB63" i="11"/>
  <c r="T63" i="11"/>
  <c r="W63" i="11"/>
  <c r="U63" i="11"/>
  <c r="BA64" i="11"/>
  <c r="AD64" i="11"/>
  <c r="AF65" i="11"/>
  <c r="BC65" i="11"/>
  <c r="AH67" i="11"/>
  <c r="BG67" i="11"/>
  <c r="AJ67" i="11"/>
  <c r="BG79" i="11"/>
  <c r="BS69" i="10"/>
  <c r="Z70" i="11"/>
  <c r="AW70" i="11"/>
  <c r="S70" i="11"/>
  <c r="O69" i="35" s="1"/>
  <c r="R70" i="11"/>
  <c r="AW82" i="11"/>
  <c r="AY71" i="11"/>
  <c r="AB71" i="11"/>
  <c r="W71" i="11"/>
  <c r="U71" i="11"/>
  <c r="T71" i="11"/>
  <c r="AY83" i="11"/>
  <c r="BA72" i="11"/>
  <c r="AD72" i="11"/>
  <c r="BA84" i="11"/>
  <c r="AF73" i="11"/>
  <c r="BC73" i="11"/>
  <c r="BC85" i="11"/>
  <c r="AH74" i="11"/>
  <c r="BE74" i="11"/>
  <c r="BE86" i="11"/>
  <c r="BG75" i="11"/>
  <c r="AJ75" i="11"/>
  <c r="BG87" i="11"/>
  <c r="BS77" i="10"/>
  <c r="BS83" i="10"/>
  <c r="BG26" i="11"/>
  <c r="AJ26" i="11"/>
  <c r="BG42" i="11"/>
  <c r="AJ42" i="11"/>
  <c r="BS52" i="10"/>
  <c r="AF20" i="11"/>
  <c r="BC20" i="11"/>
  <c r="BS24" i="10"/>
  <c r="AD27" i="11"/>
  <c r="BA27" i="11"/>
  <c r="AW41" i="11"/>
  <c r="Z41" i="11"/>
  <c r="S41" i="11"/>
  <c r="O40" i="35" s="1"/>
  <c r="R41" i="11"/>
  <c r="BS5" i="10"/>
  <c r="Y13" i="11"/>
  <c r="AE16" i="11"/>
  <c r="BD17" i="11"/>
  <c r="AG17" i="11"/>
  <c r="AI18" i="11"/>
  <c r="BF18" i="11"/>
  <c r="AK19" i="11"/>
  <c r="BH19" i="11"/>
  <c r="AX22" i="11"/>
  <c r="AA22" i="11"/>
  <c r="AC23" i="11"/>
  <c r="AZ23" i="11"/>
  <c r="AE24" i="11"/>
  <c r="BB24" i="11"/>
  <c r="BD25" i="11"/>
  <c r="AG25" i="11"/>
  <c r="BF26" i="11"/>
  <c r="AI26" i="11"/>
  <c r="BH27" i="11"/>
  <c r="AK27" i="11"/>
  <c r="AX30" i="11"/>
  <c r="AA30" i="11"/>
  <c r="AZ31" i="11"/>
  <c r="AC31" i="11"/>
  <c r="AE32" i="11"/>
  <c r="BB32" i="11"/>
  <c r="BD33" i="11"/>
  <c r="AG33" i="11"/>
  <c r="BF34" i="11"/>
  <c r="AI34" i="11"/>
  <c r="AK35" i="11"/>
  <c r="BH35" i="11"/>
  <c r="AX38" i="11"/>
  <c r="AA38" i="11"/>
  <c r="AZ39" i="11"/>
  <c r="AC39" i="11"/>
  <c r="AE40" i="11"/>
  <c r="BB40" i="11"/>
  <c r="BD41" i="11"/>
  <c r="AG41" i="11"/>
  <c r="AI42" i="11"/>
  <c r="BF42" i="11"/>
  <c r="AK43" i="11"/>
  <c r="BH43" i="11"/>
  <c r="AX46" i="11"/>
  <c r="AA46" i="11"/>
  <c r="AC47" i="11"/>
  <c r="AZ47" i="11"/>
  <c r="AE48" i="11"/>
  <c r="BB48" i="11"/>
  <c r="BD49" i="11"/>
  <c r="AG49" i="11"/>
  <c r="BF50" i="11"/>
  <c r="AI50" i="11"/>
  <c r="AK51" i="11"/>
  <c r="BH51" i="11"/>
  <c r="AX54" i="11"/>
  <c r="AA54" i="11"/>
  <c r="AC55" i="11"/>
  <c r="AZ55" i="11"/>
  <c r="AE56" i="11"/>
  <c r="BB56" i="11"/>
  <c r="AG57" i="11"/>
  <c r="BD57" i="11"/>
  <c r="BF58" i="11"/>
  <c r="AI58" i="11"/>
  <c r="AK59" i="11"/>
  <c r="BH59" i="11"/>
  <c r="AX62" i="11"/>
  <c r="AA62" i="11"/>
  <c r="AZ63" i="11"/>
  <c r="AC63" i="11"/>
  <c r="BB64" i="11"/>
  <c r="AE64" i="11"/>
  <c r="AG65" i="11"/>
  <c r="BD65" i="11"/>
  <c r="BH67" i="11"/>
  <c r="AK67" i="11"/>
  <c r="BH79" i="11"/>
  <c r="AX70" i="11"/>
  <c r="AA70" i="11"/>
  <c r="AX82" i="11"/>
  <c r="AZ71" i="11"/>
  <c r="AC71" i="11"/>
  <c r="AZ83" i="11"/>
  <c r="BB72" i="11"/>
  <c r="AE72" i="11"/>
  <c r="BB84" i="11"/>
  <c r="AG73" i="11"/>
  <c r="BD73" i="11"/>
  <c r="BD85" i="11"/>
  <c r="BF74" i="11"/>
  <c r="AI74" i="11"/>
  <c r="BF86" i="11"/>
  <c r="BH75" i="11"/>
  <c r="AK75" i="11"/>
  <c r="BH87" i="11"/>
  <c r="BS84" i="10"/>
  <c r="BS10" i="8"/>
  <c r="BS18" i="8"/>
  <c r="BS26" i="8"/>
  <c r="BS34" i="8"/>
  <c r="BS42" i="8"/>
  <c r="BS50" i="8"/>
  <c r="BS58" i="8"/>
  <c r="BS66" i="8"/>
  <c r="BS74" i="8"/>
  <c r="BS17" i="8"/>
  <c r="BS25" i="8"/>
  <c r="BS49" i="8"/>
  <c r="BS57" i="8"/>
  <c r="BS65" i="8"/>
  <c r="BS73" i="8"/>
  <c r="BS9" i="8"/>
  <c r="BS41" i="8"/>
  <c r="BS33" i="8"/>
  <c r="BS8" i="8"/>
  <c r="BS16" i="8"/>
  <c r="BS24" i="8"/>
  <c r="BS32" i="8"/>
  <c r="BS40" i="8"/>
  <c r="BS48" i="8"/>
  <c r="BS56" i="8"/>
  <c r="BS64" i="8"/>
  <c r="BS72" i="8"/>
  <c r="BS79" i="8"/>
  <c r="BS81" i="8"/>
  <c r="BS15" i="8"/>
  <c r="BS23" i="8"/>
  <c r="BS47" i="8"/>
  <c r="BS63" i="8"/>
  <c r="BS7" i="8"/>
  <c r="BS31" i="8"/>
  <c r="BS39" i="8"/>
  <c r="BS55" i="8"/>
  <c r="BS71" i="8"/>
  <c r="BS83" i="8"/>
  <c r="CH6" i="8"/>
  <c r="BS84" i="8"/>
  <c r="BS6" i="8"/>
  <c r="BS22" i="8"/>
  <c r="BS38" i="8"/>
  <c r="BS54" i="8"/>
  <c r="BS70" i="8"/>
  <c r="BS14" i="8"/>
  <c r="BS30" i="8"/>
  <c r="BS46" i="8"/>
  <c r="BS62" i="8"/>
  <c r="BS86" i="8"/>
  <c r="BS29" i="8"/>
  <c r="BS5" i="8"/>
  <c r="BS87" i="8"/>
  <c r="BS21" i="8"/>
  <c r="BS45" i="8"/>
  <c r="BS12" i="8"/>
  <c r="BS20" i="8"/>
  <c r="BS28" i="8"/>
  <c r="BS36" i="8"/>
  <c r="BS44" i="8"/>
  <c r="BS52" i="8"/>
  <c r="BS60" i="8"/>
  <c r="BS68" i="8"/>
  <c r="BS76" i="8"/>
  <c r="BS37" i="8"/>
  <c r="BS61" i="8"/>
  <c r="BS69" i="8"/>
  <c r="BS77" i="8"/>
  <c r="BS89" i="8"/>
  <c r="BS13" i="8"/>
  <c r="BS53" i="8"/>
  <c r="BS11" i="8"/>
  <c r="BS19" i="8"/>
  <c r="BS27" i="8"/>
  <c r="BS35" i="8"/>
  <c r="BS43" i="8"/>
  <c r="BS51" i="8"/>
  <c r="BS59" i="8"/>
  <c r="BS67" i="8"/>
  <c r="BS75" i="8"/>
  <c r="G25" i="29" a="1"/>
  <c r="F25" i="29" a="1"/>
  <c r="H25" i="29" a="1"/>
  <c r="H25" i="29" l="1"/>
  <c r="F25" i="29"/>
  <c r="G25" i="29"/>
  <c r="AV98" i="17"/>
  <c r="AV49" i="15"/>
  <c r="AV38" i="15"/>
  <c r="AV57" i="15"/>
  <c r="AV36" i="15"/>
  <c r="AV87" i="15"/>
  <c r="AV54" i="15"/>
  <c r="AV58" i="16"/>
  <c r="AV56" i="16"/>
  <c r="AV52" i="16"/>
  <c r="AV41" i="16"/>
  <c r="AV83" i="16"/>
  <c r="AV85" i="16"/>
  <c r="AV94" i="17"/>
  <c r="AV51" i="17"/>
  <c r="AV60" i="17"/>
  <c r="AV77" i="17"/>
  <c r="AV101" i="17"/>
  <c r="AT82" i="17"/>
  <c r="AW93" i="17" s="1"/>
  <c r="AV76" i="17"/>
  <c r="AV93" i="17"/>
  <c r="AW85" i="17"/>
  <c r="AV85" i="17"/>
  <c r="AV86" i="15"/>
  <c r="AV53" i="15"/>
  <c r="AV72" i="15"/>
  <c r="AV46" i="15"/>
  <c r="AV87" i="16"/>
  <c r="AV38" i="16"/>
  <c r="AV61" i="16"/>
  <c r="AV84" i="17"/>
  <c r="AV37" i="17"/>
  <c r="AV65" i="17"/>
  <c r="AW96" i="17"/>
  <c r="AV96" i="17"/>
  <c r="AV81" i="17"/>
  <c r="AV96" i="15"/>
  <c r="AV52" i="15"/>
  <c r="AV45" i="15"/>
  <c r="AV89" i="15"/>
  <c r="AV101" i="16"/>
  <c r="AV74" i="16"/>
  <c r="AV88" i="16"/>
  <c r="AV44" i="16"/>
  <c r="AV73" i="17"/>
  <c r="AW88" i="17"/>
  <c r="AV88" i="17"/>
  <c r="AV48" i="15"/>
  <c r="AV73" i="15"/>
  <c r="AV99" i="15"/>
  <c r="AV88" i="15"/>
  <c r="AV70" i="15"/>
  <c r="AV51" i="15"/>
  <c r="AV102" i="15"/>
  <c r="AV47" i="15"/>
  <c r="AV45" i="16"/>
  <c r="AV94" i="16"/>
  <c r="AV79" i="16"/>
  <c r="AV55" i="16"/>
  <c r="AW104" i="16"/>
  <c r="AV46" i="16"/>
  <c r="AV40" i="17"/>
  <c r="AV52" i="17"/>
  <c r="AV39" i="17"/>
  <c r="AW91" i="17"/>
  <c r="AV91" i="17"/>
  <c r="AV80" i="17"/>
  <c r="AV46" i="17"/>
  <c r="AV50" i="17"/>
  <c r="AV102" i="17"/>
  <c r="AV81" i="15"/>
  <c r="AV37" i="15"/>
  <c r="AV114" i="16"/>
  <c r="AV124" i="16"/>
  <c r="AV123" i="16"/>
  <c r="AV122" i="16"/>
  <c r="AV126" i="16"/>
  <c r="AV125" i="16"/>
  <c r="AV127" i="16"/>
  <c r="AV120" i="16"/>
  <c r="AV119" i="16"/>
  <c r="AV121" i="16"/>
  <c r="AV118" i="16"/>
  <c r="AV106" i="16"/>
  <c r="AV116" i="16"/>
  <c r="AV107" i="16"/>
  <c r="AV109" i="16"/>
  <c r="AV108" i="16"/>
  <c r="AV117" i="16"/>
  <c r="AV110" i="16"/>
  <c r="AV111" i="16"/>
  <c r="AV115" i="16"/>
  <c r="AV105" i="16"/>
  <c r="AV113" i="16"/>
  <c r="AV112" i="16"/>
  <c r="AV54" i="17"/>
  <c r="AV69" i="17"/>
  <c r="AV35" i="17"/>
  <c r="AV36" i="17"/>
  <c r="AW84" i="15"/>
  <c r="AV84" i="15"/>
  <c r="AV71" i="15"/>
  <c r="AV68" i="15"/>
  <c r="AV61" i="15"/>
  <c r="AV59" i="15"/>
  <c r="AV98" i="15"/>
  <c r="AW98" i="15"/>
  <c r="AW90" i="16"/>
  <c r="AV90" i="16"/>
  <c r="AV70" i="16"/>
  <c r="AV80" i="16"/>
  <c r="AV68" i="16"/>
  <c r="AV104" i="16"/>
  <c r="AV48" i="17"/>
  <c r="AV79" i="17"/>
  <c r="AV70" i="17"/>
  <c r="AT82" i="15"/>
  <c r="AW97" i="15" s="1"/>
  <c r="AV41" i="15"/>
  <c r="AV91" i="16"/>
  <c r="AV84" i="16"/>
  <c r="AV51" i="16"/>
  <c r="AV47" i="16"/>
  <c r="AV99" i="16"/>
  <c r="AV81" i="16"/>
  <c r="AV87" i="17"/>
  <c r="AV56" i="17"/>
  <c r="AW103" i="17"/>
  <c r="AV103" i="17"/>
  <c r="AV50" i="15"/>
  <c r="AV97" i="16"/>
  <c r="AV65" i="16"/>
  <c r="AV40" i="16"/>
  <c r="AV102" i="16"/>
  <c r="AV49" i="16"/>
  <c r="AV92" i="17"/>
  <c r="AV67" i="17"/>
  <c r="AV123" i="17"/>
  <c r="AV125" i="17"/>
  <c r="AV124" i="17"/>
  <c r="AV127" i="17"/>
  <c r="AV126" i="17"/>
  <c r="AV122" i="17"/>
  <c r="AV121" i="17"/>
  <c r="AV119" i="17"/>
  <c r="AV120" i="17"/>
  <c r="AV118" i="17"/>
  <c r="AV116" i="17"/>
  <c r="AV110" i="17"/>
  <c r="AV106" i="17"/>
  <c r="AV117" i="17"/>
  <c r="AV108" i="17"/>
  <c r="AV107" i="17"/>
  <c r="AV109" i="17"/>
  <c r="AV105" i="17"/>
  <c r="AV111" i="17"/>
  <c r="AV112" i="17"/>
  <c r="AV113" i="17"/>
  <c r="AV115" i="17"/>
  <c r="AV114" i="17"/>
  <c r="AV64" i="17"/>
  <c r="AV53" i="17"/>
  <c r="AV76" i="15"/>
  <c r="AV94" i="15"/>
  <c r="AV34" i="15"/>
  <c r="AV64" i="16"/>
  <c r="AV98" i="16"/>
  <c r="AV66" i="16"/>
  <c r="AW83" i="17"/>
  <c r="AV83" i="17"/>
  <c r="AV44" i="17"/>
  <c r="AV68" i="17"/>
  <c r="AV42" i="17"/>
  <c r="AV40" i="15"/>
  <c r="AV56" i="15"/>
  <c r="AV69" i="15"/>
  <c r="AV35" i="15"/>
  <c r="AV39" i="15"/>
  <c r="AV89" i="16"/>
  <c r="AW89" i="16"/>
  <c r="AV37" i="16"/>
  <c r="AV62" i="16"/>
  <c r="AV73" i="16"/>
  <c r="AV42" i="16"/>
  <c r="AW93" i="16"/>
  <c r="AV93" i="16"/>
  <c r="AV78" i="16"/>
  <c r="AV58" i="17"/>
  <c r="AV59" i="17"/>
  <c r="AV61" i="17"/>
  <c r="AV78" i="15"/>
  <c r="AV58" i="15"/>
  <c r="AV85" i="15"/>
  <c r="AW100" i="15"/>
  <c r="AV100" i="15"/>
  <c r="AV83" i="15"/>
  <c r="AV57" i="16"/>
  <c r="AV72" i="16"/>
  <c r="AV92" i="16"/>
  <c r="AV60" i="16"/>
  <c r="AV78" i="17"/>
  <c r="AW89" i="17"/>
  <c r="AV89" i="17"/>
  <c r="AV97" i="15"/>
  <c r="AW103" i="15"/>
  <c r="AV103" i="15"/>
  <c r="AV62" i="15"/>
  <c r="AV80" i="15"/>
  <c r="AV33" i="15"/>
  <c r="AW91" i="15"/>
  <c r="AV91" i="15"/>
  <c r="AV33" i="16"/>
  <c r="AV71" i="16"/>
  <c r="AV47" i="17"/>
  <c r="AW100" i="17"/>
  <c r="AV100" i="17"/>
  <c r="AV74" i="17"/>
  <c r="AV92" i="15"/>
  <c r="AW92" i="15"/>
  <c r="AV90" i="15"/>
  <c r="AV55" i="15"/>
  <c r="AV42" i="15"/>
  <c r="AV77" i="15"/>
  <c r="AV65" i="15"/>
  <c r="AV66" i="15"/>
  <c r="AV69" i="16"/>
  <c r="AW96" i="16"/>
  <c r="AV96" i="16"/>
  <c r="AW103" i="16"/>
  <c r="AV103" i="16"/>
  <c r="AV72" i="17"/>
  <c r="AV66" i="17"/>
  <c r="AW86" i="17"/>
  <c r="AW90" i="17"/>
  <c r="AV90" i="17"/>
  <c r="AV33" i="17"/>
  <c r="AV71" i="17"/>
  <c r="AW99" i="17"/>
  <c r="AV99" i="17"/>
  <c r="AV38" i="17"/>
  <c r="AV108" i="15"/>
  <c r="AV124" i="15"/>
  <c r="AV122" i="15"/>
  <c r="AV125" i="15"/>
  <c r="AV127" i="15"/>
  <c r="AV123" i="15"/>
  <c r="AV126" i="15"/>
  <c r="AV119" i="15"/>
  <c r="AV120" i="15"/>
  <c r="AV118" i="15"/>
  <c r="AV121" i="15"/>
  <c r="AV117" i="15"/>
  <c r="AV116" i="15"/>
  <c r="AV106" i="15"/>
  <c r="AV109" i="15"/>
  <c r="AV110" i="15"/>
  <c r="AV111" i="15"/>
  <c r="AV107" i="15"/>
  <c r="AV115" i="15"/>
  <c r="AV112" i="15"/>
  <c r="AV113" i="15"/>
  <c r="AV114" i="15"/>
  <c r="AV105" i="15"/>
  <c r="AW101" i="15"/>
  <c r="AV101" i="15"/>
  <c r="AV67" i="15"/>
  <c r="AV63" i="15"/>
  <c r="AV76" i="16"/>
  <c r="AW95" i="16"/>
  <c r="AV95" i="16"/>
  <c r="AV67" i="16"/>
  <c r="AW100" i="16"/>
  <c r="AV100" i="16"/>
  <c r="AV36" i="16"/>
  <c r="AW97" i="17"/>
  <c r="AV97" i="17"/>
  <c r="AV57" i="17"/>
  <c r="AV104" i="17"/>
  <c r="AW104" i="15"/>
  <c r="AV104" i="15"/>
  <c r="AV93" i="15"/>
  <c r="AV95" i="15"/>
  <c r="AW95" i="15"/>
  <c r="AV44" i="15"/>
  <c r="AV59" i="16"/>
  <c r="AV77" i="16"/>
  <c r="AV53" i="16"/>
  <c r="AV48" i="16"/>
  <c r="AT82" i="16"/>
  <c r="AW101" i="16" s="1"/>
  <c r="AW95" i="17"/>
  <c r="AV95" i="17"/>
  <c r="AV45" i="17"/>
  <c r="AV49" i="17"/>
  <c r="AN30" i="35"/>
  <c r="BJ30" i="35" s="1"/>
  <c r="AN14" i="35"/>
  <c r="BI14" i="35" s="1"/>
  <c r="AQ60" i="35"/>
  <c r="BM60" i="35" s="1"/>
  <c r="AQ20" i="35"/>
  <c r="BM20" i="35" s="1"/>
  <c r="AQ28" i="35"/>
  <c r="BM28" i="35" s="1"/>
  <c r="AQ22" i="35"/>
  <c r="BM22" i="35" s="1"/>
  <c r="AQ54" i="35"/>
  <c r="BL54" i="35" s="1"/>
  <c r="BG29" i="35"/>
  <c r="BF29" i="35"/>
  <c r="BM45" i="35"/>
  <c r="BL45" i="35"/>
  <c r="BJ46" i="35"/>
  <c r="BI46" i="35"/>
  <c r="BI30" i="35"/>
  <c r="AQ48" i="35"/>
  <c r="AQ42" i="35"/>
  <c r="AK60" i="35"/>
  <c r="AQ63" i="35"/>
  <c r="AK53" i="35"/>
  <c r="AQ38" i="35"/>
  <c r="AQ16" i="35"/>
  <c r="AN26" i="35"/>
  <c r="AQ12" i="35"/>
  <c r="AQ56" i="35"/>
  <c r="AK44" i="35"/>
  <c r="AN52" i="35"/>
  <c r="AN7" i="35"/>
  <c r="AN37" i="35"/>
  <c r="AN45" i="35"/>
  <c r="AQ33" i="35"/>
  <c r="AK68" i="35"/>
  <c r="AQ61" i="35"/>
  <c r="AK73" i="35"/>
  <c r="AN65" i="35"/>
  <c r="AN54" i="35"/>
  <c r="AK6" i="35"/>
  <c r="AK49" i="35"/>
  <c r="AQ52" i="35"/>
  <c r="AQ65" i="35"/>
  <c r="AK16" i="35"/>
  <c r="AK32" i="35"/>
  <c r="AK36" i="35"/>
  <c r="AK25" i="35"/>
  <c r="AK27" i="35"/>
  <c r="AN19" i="35"/>
  <c r="AN69" i="35"/>
  <c r="AN12" i="35"/>
  <c r="AK19" i="35"/>
  <c r="AK63" i="35"/>
  <c r="AN62" i="35"/>
  <c r="AQ58" i="35"/>
  <c r="AK39" i="35"/>
  <c r="AN43" i="35"/>
  <c r="AQ7" i="35"/>
  <c r="AK5" i="35"/>
  <c r="AK24" i="35"/>
  <c r="AK35" i="35"/>
  <c r="AN50" i="35"/>
  <c r="AN58" i="35"/>
  <c r="AK22" i="35"/>
  <c r="AK71" i="35"/>
  <c r="AK40" i="35"/>
  <c r="AK58" i="35"/>
  <c r="AN24" i="35"/>
  <c r="AN40" i="35"/>
  <c r="AN72" i="35"/>
  <c r="AN9" i="35"/>
  <c r="AN33" i="35"/>
  <c r="AK14" i="35"/>
  <c r="AN22" i="35"/>
  <c r="AN16" i="35"/>
  <c r="AN38" i="35"/>
  <c r="AQ46" i="35"/>
  <c r="AQ40" i="35"/>
  <c r="AQ25" i="35"/>
  <c r="AQ11" i="35"/>
  <c r="AQ9" i="35"/>
  <c r="AK50" i="35"/>
  <c r="AK52" i="35"/>
  <c r="AN18" i="35"/>
  <c r="AN36" i="35"/>
  <c r="AQ30" i="35"/>
  <c r="AK61" i="35"/>
  <c r="AK55" i="35"/>
  <c r="AK12" i="35"/>
  <c r="AN60" i="35"/>
  <c r="AN28" i="35"/>
  <c r="AQ53" i="35"/>
  <c r="AQ36" i="35"/>
  <c r="AK47" i="35"/>
  <c r="AK57" i="35"/>
  <c r="AK10" i="35"/>
  <c r="AQ18" i="35"/>
  <c r="AQ23" i="35"/>
  <c r="AQ27" i="35"/>
  <c r="AK7" i="35"/>
  <c r="AK41" i="35"/>
  <c r="AK38" i="35"/>
  <c r="AK31" i="35"/>
  <c r="AK48" i="35"/>
  <c r="AK18" i="35"/>
  <c r="AN42" i="35"/>
  <c r="AN35" i="35"/>
  <c r="AQ13" i="35"/>
  <c r="AQ24" i="35"/>
  <c r="AQ26" i="35"/>
  <c r="AQ51" i="35"/>
  <c r="AQ32" i="35"/>
  <c r="AK28" i="35"/>
  <c r="AK30" i="35"/>
  <c r="AK23" i="35"/>
  <c r="AK75" i="35"/>
  <c r="AK11" i="35"/>
  <c r="AN11" i="35"/>
  <c r="AN41" i="35"/>
  <c r="AN61" i="35"/>
  <c r="AK33" i="35"/>
  <c r="AK21" i="35"/>
  <c r="AK13" i="35"/>
  <c r="AK9" i="35"/>
  <c r="AN66" i="35"/>
  <c r="AN21" i="35"/>
  <c r="AN39" i="35"/>
  <c r="AQ50" i="35"/>
  <c r="AQ14" i="35"/>
  <c r="AQ35" i="35"/>
  <c r="AQ44" i="35"/>
  <c r="AQ10" i="35"/>
  <c r="AN55" i="35"/>
  <c r="AK15" i="35"/>
  <c r="AN47" i="35"/>
  <c r="AK17" i="35"/>
  <c r="AN23" i="35"/>
  <c r="AN44" i="35"/>
  <c r="AN57" i="35"/>
  <c r="AN27" i="35"/>
  <c r="AQ47" i="35"/>
  <c r="AQ55" i="35"/>
  <c r="AQ62" i="35"/>
  <c r="AN77" i="35"/>
  <c r="AN8" i="35"/>
  <c r="AQ57" i="35"/>
  <c r="AQ64" i="35"/>
  <c r="AK69" i="35"/>
  <c r="AK70" i="35"/>
  <c r="AK8" i="35"/>
  <c r="AK42" i="35"/>
  <c r="AN17" i="35"/>
  <c r="AN49" i="35"/>
  <c r="AN31" i="35"/>
  <c r="AN29" i="35"/>
  <c r="AQ77" i="35"/>
  <c r="AQ43" i="35"/>
  <c r="AQ6" i="35"/>
  <c r="AK72" i="35"/>
  <c r="AK20" i="35"/>
  <c r="AN48" i="35"/>
  <c r="AN53" i="35"/>
  <c r="AN56" i="35"/>
  <c r="AN64" i="35"/>
  <c r="AQ8" i="35"/>
  <c r="AQ34" i="35"/>
  <c r="AK62" i="35"/>
  <c r="AK67" i="35"/>
  <c r="AK54" i="35"/>
  <c r="AK64" i="35"/>
  <c r="AK34" i="35"/>
  <c r="AQ39" i="35"/>
  <c r="AK74" i="35"/>
  <c r="AK59" i="35"/>
  <c r="AK56" i="35"/>
  <c r="AK26" i="35"/>
  <c r="AN5" i="35"/>
  <c r="AN20" i="35"/>
  <c r="AN32" i="35"/>
  <c r="AQ49" i="35"/>
  <c r="AQ31" i="35"/>
  <c r="AQ59" i="35"/>
  <c r="AK51" i="35"/>
  <c r="AN10" i="35"/>
  <c r="AN63" i="35"/>
  <c r="AN15" i="35"/>
  <c r="AN13" i="35"/>
  <c r="AN34" i="35"/>
  <c r="AQ17" i="35"/>
  <c r="AQ41" i="35"/>
  <c r="AQ29" i="35"/>
  <c r="AK45" i="35"/>
  <c r="AK46" i="35"/>
  <c r="AK37" i="35"/>
  <c r="AK43" i="35"/>
  <c r="AN51" i="35"/>
  <c r="AN59" i="35"/>
  <c r="AN25" i="35"/>
  <c r="AN6" i="35"/>
  <c r="AQ37" i="35"/>
  <c r="AQ15" i="35"/>
  <c r="AQ21" i="35"/>
  <c r="AQ19" i="35"/>
  <c r="AQ5" i="35"/>
  <c r="BM87" i="12"/>
  <c r="R74" i="35"/>
  <c r="BM88" i="12"/>
  <c r="R75" i="35"/>
  <c r="BM86" i="12"/>
  <c r="R73" i="35"/>
  <c r="AN73" i="35" s="1"/>
  <c r="BM79" i="13"/>
  <c r="U66" i="35"/>
  <c r="AQ66" i="35" s="1"/>
  <c r="BM80" i="13"/>
  <c r="U67" i="35"/>
  <c r="BM83" i="12"/>
  <c r="R70" i="35"/>
  <c r="AN70" i="35" s="1"/>
  <c r="BM80" i="12"/>
  <c r="R67" i="35"/>
  <c r="AN67" i="35" s="1"/>
  <c r="BM82" i="13"/>
  <c r="U69" i="35"/>
  <c r="AQ69" i="35" s="1"/>
  <c r="BM88" i="13"/>
  <c r="U75" i="35"/>
  <c r="AQ76" i="35" s="1"/>
  <c r="BM87" i="13"/>
  <c r="U74" i="35"/>
  <c r="BM85" i="13"/>
  <c r="U72" i="35"/>
  <c r="BM84" i="13"/>
  <c r="U71" i="35"/>
  <c r="AQ71" i="35" s="1"/>
  <c r="BM86" i="13"/>
  <c r="U73" i="35"/>
  <c r="E32" i="14" a="1"/>
  <c r="E32" i="14" s="1"/>
  <c r="AT32" i="14" s="1"/>
  <c r="N42" i="5" a="1"/>
  <c r="N42" i="5" s="1"/>
  <c r="AU42" i="5" s="1"/>
  <c r="CO6" i="8"/>
  <c r="CM6" i="8"/>
  <c r="AR10" i="11"/>
  <c r="I7" i="27"/>
  <c r="I11" i="27"/>
  <c r="C7" i="27"/>
  <c r="C11" i="27"/>
  <c r="J7" i="27"/>
  <c r="J11" i="27"/>
  <c r="E7" i="27"/>
  <c r="E11" i="27"/>
  <c r="G7" i="27"/>
  <c r="G11" i="27"/>
  <c r="K7" i="27"/>
  <c r="K11" i="27"/>
  <c r="L7" i="27"/>
  <c r="L11" i="27"/>
  <c r="F7" i="27"/>
  <c r="F11" i="27"/>
  <c r="B7" i="27"/>
  <c r="B11" i="27"/>
  <c r="H7" i="27"/>
  <c r="H11" i="27"/>
  <c r="D7" i="27"/>
  <c r="D11" i="27"/>
  <c r="CJ6" i="10"/>
  <c r="C8" i="27" s="1"/>
  <c r="CR6" i="10"/>
  <c r="K8" i="27" s="1"/>
  <c r="CT6" i="10"/>
  <c r="M8" i="27" s="1"/>
  <c r="CL6" i="10"/>
  <c r="E8" i="27" s="1"/>
  <c r="CQ6" i="10"/>
  <c r="J8" i="27" s="1"/>
  <c r="CK6" i="10"/>
  <c r="D8" i="27" s="1"/>
  <c r="CO6" i="10"/>
  <c r="H8" i="27" s="1"/>
  <c r="CN6" i="10"/>
  <c r="G8" i="27" s="1"/>
  <c r="CS6" i="10"/>
  <c r="L8" i="27" s="1"/>
  <c r="CI6" i="10"/>
  <c r="B8" i="27" s="1"/>
  <c r="CP6" i="10"/>
  <c r="I8" i="27" s="1"/>
  <c r="CM6" i="10"/>
  <c r="F8" i="27" s="1"/>
  <c r="CS6" i="8"/>
  <c r="CR6" i="8"/>
  <c r="CP6" i="8"/>
  <c r="CI6" i="8"/>
  <c r="CJ6" i="8"/>
  <c r="CL6" i="8"/>
  <c r="CK6" i="8"/>
  <c r="CT6" i="8"/>
  <c r="CQ6" i="8"/>
  <c r="CN6" i="8"/>
  <c r="CF29" i="13"/>
  <c r="CF41" i="12"/>
  <c r="CF22" i="13"/>
  <c r="CF68" i="13"/>
  <c r="CF60" i="12"/>
  <c r="CF6" i="13"/>
  <c r="CF37" i="13"/>
  <c r="CF20" i="12"/>
  <c r="CF19" i="13"/>
  <c r="BV41" i="10"/>
  <c r="CF20" i="13"/>
  <c r="CF74" i="13"/>
  <c r="CF11" i="13"/>
  <c r="CF21" i="13"/>
  <c r="CF46" i="13"/>
  <c r="CF32" i="12"/>
  <c r="CF17" i="13"/>
  <c r="CF10" i="13"/>
  <c r="CF31" i="13"/>
  <c r="CF57" i="12"/>
  <c r="CF15" i="13"/>
  <c r="CF60" i="13"/>
  <c r="CF70" i="13"/>
  <c r="CF25" i="12"/>
  <c r="CF52" i="13"/>
  <c r="CF7" i="13"/>
  <c r="CF8" i="13"/>
  <c r="CF44" i="13"/>
  <c r="CF35" i="13"/>
  <c r="CF40" i="13"/>
  <c r="CF25" i="13"/>
  <c r="CF69" i="12"/>
  <c r="BU41" i="10"/>
  <c r="BV26" i="10"/>
  <c r="CB41" i="10"/>
  <c r="BT21" i="10"/>
  <c r="CF77" i="13"/>
  <c r="CF55" i="13"/>
  <c r="CF35" i="12"/>
  <c r="CC23" i="10"/>
  <c r="BX53" i="10"/>
  <c r="BT11" i="10"/>
  <c r="CF43" i="13"/>
  <c r="CF34" i="12"/>
  <c r="CF72" i="12"/>
  <c r="CF28" i="13"/>
  <c r="CF61" i="13"/>
  <c r="CF36" i="13"/>
  <c r="CF49" i="13"/>
  <c r="CF62" i="13"/>
  <c r="CC12" i="10"/>
  <c r="CF49" i="12"/>
  <c r="CF14" i="12"/>
  <c r="CF56" i="12"/>
  <c r="CF47" i="12"/>
  <c r="CF64" i="12"/>
  <c r="CF72" i="13"/>
  <c r="CF38" i="13"/>
  <c r="CF71" i="13"/>
  <c r="CF62" i="12"/>
  <c r="CF36" i="12"/>
  <c r="CF66" i="13"/>
  <c r="CF27" i="13"/>
  <c r="CF51" i="13"/>
  <c r="CF29" i="12"/>
  <c r="CF66" i="12"/>
  <c r="CF9" i="13"/>
  <c r="CF39" i="12"/>
  <c r="BY19" i="10"/>
  <c r="BY76" i="10"/>
  <c r="CA53" i="10"/>
  <c r="BW11" i="10"/>
  <c r="CF76" i="12"/>
  <c r="CF50" i="12"/>
  <c r="CF30" i="13"/>
  <c r="CF75" i="13"/>
  <c r="CF57" i="13"/>
  <c r="CF24" i="13"/>
  <c r="CF73" i="13"/>
  <c r="CF76" i="11"/>
  <c r="CF13" i="13"/>
  <c r="CF64" i="13"/>
  <c r="CF14" i="13"/>
  <c r="CF45" i="13"/>
  <c r="CF54" i="13"/>
  <c r="CF50" i="13"/>
  <c r="CF35" i="11"/>
  <c r="CF68" i="12"/>
  <c r="CF74" i="12"/>
  <c r="CF19" i="12"/>
  <c r="CF23" i="13"/>
  <c r="CF33" i="13"/>
  <c r="CF56" i="13"/>
  <c r="CF10" i="11"/>
  <c r="CF7" i="12"/>
  <c r="CF38" i="12"/>
  <c r="CF17" i="12"/>
  <c r="CF16" i="13"/>
  <c r="CF34" i="13"/>
  <c r="CF67" i="13"/>
  <c r="CC63" i="10"/>
  <c r="BY21" i="10"/>
  <c r="CB71" i="10"/>
  <c r="BZ23" i="10"/>
  <c r="CF40" i="12"/>
  <c r="CF42" i="13"/>
  <c r="CF32" i="13"/>
  <c r="CF63" i="12"/>
  <c r="CF70" i="12"/>
  <c r="CF58" i="13"/>
  <c r="CF11" i="12"/>
  <c r="CF45" i="12"/>
  <c r="CF76" i="13"/>
  <c r="CF53" i="13"/>
  <c r="CF59" i="13"/>
  <c r="CF41" i="13"/>
  <c r="CF26" i="13"/>
  <c r="CF47" i="13"/>
  <c r="CF27" i="12"/>
  <c r="CF59" i="12"/>
  <c r="CF39" i="13"/>
  <c r="CF12" i="13"/>
  <c r="CF69" i="13"/>
  <c r="CF48" i="13"/>
  <c r="CF46" i="12"/>
  <c r="CF42" i="12"/>
  <c r="CF65" i="13"/>
  <c r="CF63" i="13"/>
  <c r="CF18" i="13"/>
  <c r="CF52" i="11"/>
  <c r="BV45" i="10"/>
  <c r="CF58" i="11"/>
  <c r="BZ27" i="10"/>
  <c r="CF31" i="11"/>
  <c r="CF9" i="12"/>
  <c r="CD25" i="10"/>
  <c r="CF75" i="12"/>
  <c r="CC60" i="10"/>
  <c r="BU40" i="10"/>
  <c r="BY18" i="10"/>
  <c r="CB68" i="10"/>
  <c r="CD45" i="10"/>
  <c r="BV25" i="10"/>
  <c r="CF70" i="11"/>
  <c r="CF66" i="11"/>
  <c r="CF9" i="11"/>
  <c r="CF21" i="11"/>
  <c r="CF22" i="11"/>
  <c r="CF16" i="11"/>
  <c r="CF58" i="12"/>
  <c r="CF8" i="12"/>
  <c r="CF48" i="12"/>
  <c r="CF47" i="11"/>
  <c r="CF61" i="12"/>
  <c r="CF72" i="11"/>
  <c r="CA59" i="10"/>
  <c r="BZ67" i="10"/>
  <c r="BZ66" i="10"/>
  <c r="CF59" i="11"/>
  <c r="CF16" i="12"/>
  <c r="CF55" i="12"/>
  <c r="BU67" i="10"/>
  <c r="CF52" i="12"/>
  <c r="CF44" i="12"/>
  <c r="CF78" i="12"/>
  <c r="CF32" i="11"/>
  <c r="BY45" i="10"/>
  <c r="CC73" i="10"/>
  <c r="BU49" i="10"/>
  <c r="BY27" i="10"/>
  <c r="CD54" i="10"/>
  <c r="BZ12" i="10"/>
  <c r="CE39" i="10"/>
  <c r="BW19" i="10"/>
  <c r="BZ69" i="10"/>
  <c r="CD47" i="10"/>
  <c r="BV27" i="10"/>
  <c r="CA64" i="10"/>
  <c r="BW22" i="10"/>
  <c r="BZ72" i="10"/>
  <c r="CB49" i="10"/>
  <c r="BT29" i="10"/>
  <c r="BX7" i="10"/>
  <c r="CA57" i="10"/>
  <c r="CE35" i="10"/>
  <c r="BW15" i="10"/>
  <c r="BX64" i="10"/>
  <c r="BT22" i="10"/>
  <c r="BY73" i="10"/>
  <c r="CA50" i="10"/>
  <c r="BX57" i="10"/>
  <c r="CB35" i="10"/>
  <c r="BT15" i="10"/>
  <c r="CB66" i="10"/>
  <c r="CF39" i="11"/>
  <c r="CF61" i="11"/>
  <c r="CF65" i="11"/>
  <c r="CF21" i="12"/>
  <c r="CF77" i="12"/>
  <c r="CF65" i="12"/>
  <c r="CF30" i="11"/>
  <c r="BZ19" i="10"/>
  <c r="CF25" i="11"/>
  <c r="CF50" i="11"/>
  <c r="CF15" i="12"/>
  <c r="CF30" i="12"/>
  <c r="BZ47" i="10"/>
  <c r="CF6" i="12"/>
  <c r="CF24" i="11"/>
  <c r="CF12" i="12"/>
  <c r="CF24" i="12"/>
  <c r="CF10" i="12"/>
  <c r="CF71" i="12"/>
  <c r="CF53" i="12"/>
  <c r="BT75" i="10"/>
  <c r="CF33" i="12"/>
  <c r="CF26" i="11"/>
  <c r="CF73" i="12"/>
  <c r="BY67" i="10"/>
  <c r="CF60" i="11"/>
  <c r="CF18" i="12"/>
  <c r="CF28" i="12"/>
  <c r="CF37" i="12"/>
  <c r="CF22" i="12"/>
  <c r="CF71" i="11"/>
  <c r="CF67" i="12"/>
  <c r="CF31" i="12"/>
  <c r="CF13" i="12"/>
  <c r="CC20" i="10"/>
  <c r="CF53" i="11"/>
  <c r="CC7" i="10"/>
  <c r="BT59" i="10"/>
  <c r="CB15" i="10"/>
  <c r="CE65" i="10"/>
  <c r="BW45" i="10"/>
  <c r="CA23" i="10"/>
  <c r="CD73" i="10"/>
  <c r="BV53" i="10"/>
  <c r="CF62" i="11"/>
  <c r="CF73" i="11"/>
  <c r="CF43" i="12"/>
  <c r="CF23" i="12"/>
  <c r="CD65" i="10"/>
  <c r="CF51" i="12"/>
  <c r="BY42" i="10"/>
  <c r="CC43" i="8"/>
  <c r="BY60" i="8"/>
  <c r="CF57" i="11"/>
  <c r="CF54" i="12"/>
  <c r="CF26" i="12"/>
  <c r="CF33" i="11"/>
  <c r="BW73" i="10"/>
  <c r="BU72" i="10"/>
  <c r="CD46" i="10"/>
  <c r="CF8" i="11"/>
  <c r="CF37" i="11"/>
  <c r="CF27" i="11"/>
  <c r="CF55" i="11"/>
  <c r="BY50" i="10"/>
  <c r="CA27" i="10"/>
  <c r="CB12" i="10"/>
  <c r="BY26" i="10"/>
  <c r="CB76" i="10"/>
  <c r="CD53" i="10"/>
  <c r="BZ11" i="10"/>
  <c r="BX60" i="10"/>
  <c r="BT18" i="10"/>
  <c r="BW68" i="10"/>
  <c r="BY55" i="10"/>
  <c r="BU13" i="10"/>
  <c r="CC26" i="10"/>
  <c r="BU6" i="10"/>
  <c r="BV55" i="10"/>
  <c r="CD11" i="10"/>
  <c r="BY41" i="10"/>
  <c r="CC19" i="10"/>
  <c r="BZ26" i="10"/>
  <c r="CF68" i="11"/>
  <c r="CF54" i="11"/>
  <c r="CE45" i="10"/>
  <c r="BZ75" i="10"/>
  <c r="BT32" i="10"/>
  <c r="CA39" i="10"/>
  <c r="CE17" i="10"/>
  <c r="CF46" i="11"/>
  <c r="CF78" i="11"/>
  <c r="CF42" i="11"/>
  <c r="CF64" i="11"/>
  <c r="BU51" i="10"/>
  <c r="CD13" i="10"/>
  <c r="CC68" i="10"/>
  <c r="BW25" i="10"/>
  <c r="CB52" i="10"/>
  <c r="BX10" i="10"/>
  <c r="CE67" i="10"/>
  <c r="CF75" i="11"/>
  <c r="CF48" i="11"/>
  <c r="CF77" i="11"/>
  <c r="CF36" i="11"/>
  <c r="CF40" i="11"/>
  <c r="CF15" i="11"/>
  <c r="CF56" i="11"/>
  <c r="CF17" i="11"/>
  <c r="BW65" i="10"/>
  <c r="CA43" i="10"/>
  <c r="CE21" i="10"/>
  <c r="BV73" i="10"/>
  <c r="BX50" i="10"/>
  <c r="BT8" i="10"/>
  <c r="BU57" i="10"/>
  <c r="BY35" i="10"/>
  <c r="CC13" i="10"/>
  <c r="CD62" i="10"/>
  <c r="BV42" i="10"/>
  <c r="CE47" i="10"/>
  <c r="BW27" i="10"/>
  <c r="CD55" i="10"/>
  <c r="BV35" i="10"/>
  <c r="BZ13" i="10"/>
  <c r="BU43" i="10"/>
  <c r="BT51" i="10"/>
  <c r="BX29" i="10"/>
  <c r="CB7" i="10"/>
  <c r="CE57" i="10"/>
  <c r="BW37" i="10"/>
  <c r="CA15" i="10"/>
  <c r="CE50" i="10"/>
  <c r="BW30" i="10"/>
  <c r="CA8" i="10"/>
  <c r="CB57" i="10"/>
  <c r="BT37" i="10"/>
  <c r="BX15" i="10"/>
  <c r="CA65" i="10"/>
  <c r="CE43" i="10"/>
  <c r="BW23" i="10"/>
  <c r="BZ73" i="10"/>
  <c r="CB50" i="10"/>
  <c r="BT30" i="10"/>
  <c r="BX8" i="10"/>
  <c r="CA58" i="10"/>
  <c r="CE36" i="10"/>
  <c r="BX65" i="10"/>
  <c r="CB43" i="10"/>
  <c r="BT23" i="10"/>
  <c r="CF34" i="11"/>
  <c r="CF69" i="11"/>
  <c r="CF41" i="11"/>
  <c r="CF13" i="11"/>
  <c r="CF45" i="11"/>
  <c r="BX37" i="10"/>
  <c r="BW34" i="10"/>
  <c r="BT41" i="10"/>
  <c r="CA69" i="10"/>
  <c r="BU26" i="10"/>
  <c r="BX76" i="10"/>
  <c r="CB54" i="10"/>
  <c r="BT34" i="10"/>
  <c r="CA62" i="10"/>
  <c r="CE40" i="10"/>
  <c r="BW20" i="10"/>
  <c r="BZ70" i="10"/>
  <c r="CD48" i="10"/>
  <c r="BV28" i="10"/>
  <c r="BZ6" i="10"/>
  <c r="CC56" i="10"/>
  <c r="BU36" i="10"/>
  <c r="BY14" i="10"/>
  <c r="CB64" i="10"/>
  <c r="BT44" i="10"/>
  <c r="BX22" i="10"/>
  <c r="CA72" i="10"/>
  <c r="CC49" i="10"/>
  <c r="BU29" i="10"/>
  <c r="BY7" i="10"/>
  <c r="BZ56" i="10"/>
  <c r="CD34" i="10"/>
  <c r="BV14" i="10"/>
  <c r="BY64" i="10"/>
  <c r="CC42" i="10"/>
  <c r="BU22" i="10"/>
  <c r="BX72" i="10"/>
  <c r="BZ49" i="10"/>
  <c r="CD27" i="10"/>
  <c r="BV7" i="10"/>
  <c r="CC35" i="10"/>
  <c r="BU15" i="10"/>
  <c r="BV64" i="10"/>
  <c r="BZ42" i="10"/>
  <c r="CD20" i="10"/>
  <c r="CF6" i="11"/>
  <c r="CF7" i="11"/>
  <c r="CF18" i="11"/>
  <c r="BV57" i="10"/>
  <c r="BU64" i="10"/>
  <c r="BV49" i="10"/>
  <c r="CE54" i="10"/>
  <c r="CA12" i="10"/>
  <c r="CB61" i="10"/>
  <c r="BX19" i="10"/>
  <c r="CC46" i="10"/>
  <c r="BX12" i="10"/>
  <c r="BY57" i="10"/>
  <c r="CE61" i="10"/>
  <c r="BW41" i="10"/>
  <c r="CA19" i="10"/>
  <c r="CD69" i="10"/>
  <c r="BT48" i="10"/>
  <c r="BX26" i="10"/>
  <c r="CA76" i="10"/>
  <c r="CC53" i="10"/>
  <c r="BY11" i="10"/>
  <c r="BZ60" i="10"/>
  <c r="CD38" i="10"/>
  <c r="BV18" i="10"/>
  <c r="BY68" i="10"/>
  <c r="CA45" i="10"/>
  <c r="CE23" i="10"/>
  <c r="BV75" i="10"/>
  <c r="BZ53" i="10"/>
  <c r="CD31" i="10"/>
  <c r="BV11" i="10"/>
  <c r="BY61" i="10"/>
  <c r="CC39" i="10"/>
  <c r="BU19" i="10"/>
  <c r="BX69" i="10"/>
  <c r="CB47" i="10"/>
  <c r="BT27" i="10"/>
  <c r="CA55" i="10"/>
  <c r="BW13" i="10"/>
  <c r="BZ63" i="10"/>
  <c r="CD41" i="10"/>
  <c r="BV21" i="10"/>
  <c r="BY71" i="10"/>
  <c r="CA48" i="10"/>
  <c r="CE26" i="10"/>
  <c r="BW6" i="10"/>
  <c r="BX55" i="10"/>
  <c r="BT13" i="10"/>
  <c r="BW63" i="10"/>
  <c r="CA41" i="10"/>
  <c r="CE19" i="10"/>
  <c r="BV71" i="10"/>
  <c r="BX48" i="10"/>
  <c r="CB26" i="10"/>
  <c r="BT6" i="10"/>
  <c r="BW56" i="10"/>
  <c r="CA34" i="10"/>
  <c r="CE12" i="10"/>
  <c r="BT63" i="10"/>
  <c r="BX41" i="10"/>
  <c r="CB19" i="10"/>
  <c r="CF20" i="11"/>
  <c r="CF67" i="11"/>
  <c r="CF14" i="11"/>
  <c r="CF38" i="11"/>
  <c r="CF19" i="11"/>
  <c r="BT72" i="10"/>
  <c r="BU28" i="8"/>
  <c r="BW67" i="10"/>
  <c r="CF11" i="11"/>
  <c r="CF28" i="11"/>
  <c r="CF63" i="11"/>
  <c r="CF43" i="11"/>
  <c r="CF23" i="11"/>
  <c r="CF44" i="11"/>
  <c r="BZ35" i="10"/>
  <c r="BW17" i="10"/>
  <c r="CB44" i="10"/>
  <c r="BW74" i="10"/>
  <c r="CC29" i="10"/>
  <c r="BZ36" i="10"/>
  <c r="CD14" i="10"/>
  <c r="BW43" i="10"/>
  <c r="CA21" i="10"/>
  <c r="BV51" i="10"/>
  <c r="BZ29" i="10"/>
  <c r="CD7" i="10"/>
  <c r="BU59" i="10"/>
  <c r="BY37" i="10"/>
  <c r="CC15" i="10"/>
  <c r="BT67" i="10"/>
  <c r="CB23" i="10"/>
  <c r="CE73" i="10"/>
  <c r="BW53" i="10"/>
  <c r="CA31" i="10"/>
  <c r="BV61" i="10"/>
  <c r="BZ39" i="10"/>
  <c r="CD17" i="10"/>
  <c r="BU69" i="10"/>
  <c r="BW46" i="10"/>
  <c r="CA24" i="10"/>
  <c r="CD74" i="10"/>
  <c r="BT53" i="10"/>
  <c r="BX31" i="10"/>
  <c r="CE59" i="10"/>
  <c r="BW39" i="10"/>
  <c r="CA17" i="10"/>
  <c r="CD67" i="10"/>
  <c r="BT46" i="10"/>
  <c r="BX24" i="10"/>
  <c r="CC75" i="10"/>
  <c r="CE52" i="10"/>
  <c r="BW32" i="10"/>
  <c r="CA10" i="10"/>
  <c r="CB59" i="10"/>
  <c r="BT39" i="10"/>
  <c r="BX17" i="10"/>
  <c r="CF49" i="11"/>
  <c r="CF29" i="11"/>
  <c r="CE37" i="10"/>
  <c r="BT24" i="10"/>
  <c r="BY51" i="10"/>
  <c r="BV58" i="10"/>
  <c r="CE63" i="10"/>
  <c r="CD71" i="10"/>
  <c r="BX45" i="10"/>
  <c r="BU73" i="10"/>
  <c r="BW50" i="10"/>
  <c r="CE6" i="10"/>
  <c r="BT57" i="10"/>
  <c r="BX35" i="10"/>
  <c r="CB13" i="10"/>
  <c r="CC62" i="10"/>
  <c r="BU42" i="10"/>
  <c r="BT50" i="10"/>
  <c r="CB6" i="10"/>
  <c r="CE56" i="10"/>
  <c r="BW36" i="10"/>
  <c r="CA14" i="10"/>
  <c r="CD64" i="10"/>
  <c r="BV44" i="10"/>
  <c r="BZ22" i="10"/>
  <c r="CC72" i="10"/>
  <c r="BU52" i="10"/>
  <c r="CC8" i="10"/>
  <c r="BT60" i="10"/>
  <c r="BX38" i="10"/>
  <c r="CC65" i="10"/>
  <c r="BU45" i="10"/>
  <c r="BY23" i="10"/>
  <c r="CB73" i="10"/>
  <c r="CD50" i="10"/>
  <c r="BZ8" i="10"/>
  <c r="CC58" i="10"/>
  <c r="BU38" i="10"/>
  <c r="BZ65" i="10"/>
  <c r="CD43" i="10"/>
  <c r="BV23" i="10"/>
  <c r="CA74" i="10"/>
  <c r="CC51" i="10"/>
  <c r="BU31" i="10"/>
  <c r="BZ58" i="10"/>
  <c r="CD36" i="10"/>
  <c r="CF74" i="11"/>
  <c r="CF51" i="11"/>
  <c r="CF12" i="11"/>
  <c r="BY14" i="8"/>
  <c r="BU33" i="10"/>
  <c r="CE33" i="10"/>
  <c r="CB33" i="10"/>
  <c r="BU77" i="10"/>
  <c r="BU78" i="10"/>
  <c r="BZ40" i="8"/>
  <c r="BU73" i="8"/>
  <c r="BZ60" i="8"/>
  <c r="BV42" i="8"/>
  <c r="BU50" i="8"/>
  <c r="BY75" i="10"/>
  <c r="CA52" i="10"/>
  <c r="CE30" i="10"/>
  <c r="BW10" i="10"/>
  <c r="BX59" i="10"/>
  <c r="CB37" i="10"/>
  <c r="BT17" i="10"/>
  <c r="BY44" i="10"/>
  <c r="CC22" i="10"/>
  <c r="BT74" i="10"/>
  <c r="BX52" i="10"/>
  <c r="CB30" i="10"/>
  <c r="BT10" i="10"/>
  <c r="BW60" i="10"/>
  <c r="CA38" i="10"/>
  <c r="CE16" i="10"/>
  <c r="BV68" i="10"/>
  <c r="BZ46" i="10"/>
  <c r="CD24" i="10"/>
  <c r="BU76" i="10"/>
  <c r="BY54" i="10"/>
  <c r="CC32" i="10"/>
  <c r="BU12" i="10"/>
  <c r="BX62" i="10"/>
  <c r="CB40" i="10"/>
  <c r="BT20" i="10"/>
  <c r="BW70" i="10"/>
  <c r="BY47" i="10"/>
  <c r="CC25" i="10"/>
  <c r="BV54" i="10"/>
  <c r="BZ32" i="10"/>
  <c r="CD10" i="10"/>
  <c r="BU62" i="10"/>
  <c r="BY40" i="10"/>
  <c r="CC18" i="10"/>
  <c r="BT70" i="10"/>
  <c r="BV47" i="10"/>
  <c r="BZ25" i="10"/>
  <c r="CE76" i="10"/>
  <c r="BU55" i="10"/>
  <c r="BY33" i="10"/>
  <c r="CC11" i="10"/>
  <c r="CD60" i="10"/>
  <c r="BV40" i="10"/>
  <c r="BZ18" i="10"/>
  <c r="BT77" i="10"/>
  <c r="BT78" i="10"/>
  <c r="BY66" i="10"/>
  <c r="CA77" i="10"/>
  <c r="CA78" i="10"/>
  <c r="CC36" i="10"/>
  <c r="BV65" i="10"/>
  <c r="CB70" i="10"/>
  <c r="CA35" i="10"/>
  <c r="CB20" i="10"/>
  <c r="BU35" i="10"/>
  <c r="BX21" i="10"/>
  <c r="BW29" i="10"/>
  <c r="BZ15" i="10"/>
  <c r="BY77" i="10"/>
  <c r="BY78" i="10"/>
  <c r="BU56" i="10"/>
  <c r="BY34" i="10"/>
  <c r="CD61" i="10"/>
  <c r="CC69" i="10"/>
  <c r="CE46" i="10"/>
  <c r="BW26" i="10"/>
  <c r="BZ76" i="10"/>
  <c r="CB53" i="10"/>
  <c r="BT33" i="10"/>
  <c r="BX11" i="10"/>
  <c r="BY60" i="10"/>
  <c r="CC38" i="10"/>
  <c r="BU18" i="10"/>
  <c r="BX68" i="10"/>
  <c r="CB46" i="10"/>
  <c r="BT26" i="10"/>
  <c r="BW76" i="10"/>
  <c r="CA54" i="10"/>
  <c r="CE32" i="10"/>
  <c r="BW12" i="10"/>
  <c r="BZ62" i="10"/>
  <c r="CD40" i="10"/>
  <c r="BV20" i="10"/>
  <c r="BY70" i="10"/>
  <c r="CC48" i="10"/>
  <c r="BU28" i="10"/>
  <c r="BY6" i="10"/>
  <c r="CB56" i="10"/>
  <c r="BT36" i="10"/>
  <c r="BX14" i="10"/>
  <c r="BY63" i="10"/>
  <c r="CC41" i="10"/>
  <c r="BU21" i="10"/>
  <c r="BX71" i="10"/>
  <c r="BZ48" i="10"/>
  <c r="CD26" i="10"/>
  <c r="BV6" i="10"/>
  <c r="BY56" i="10"/>
  <c r="CC34" i="10"/>
  <c r="BU14" i="10"/>
  <c r="BV63" i="10"/>
  <c r="BZ41" i="10"/>
  <c r="CD19" i="10"/>
  <c r="BW72" i="10"/>
  <c r="BY49" i="10"/>
  <c r="CC27" i="10"/>
  <c r="BU7" i="10"/>
  <c r="BV56" i="10"/>
  <c r="BZ34" i="10"/>
  <c r="CD12" i="10"/>
  <c r="CB77" i="10"/>
  <c r="CB78" i="10"/>
  <c r="CE66" i="10"/>
  <c r="CD77" i="10"/>
  <c r="CD78" i="10"/>
  <c r="BT64" i="10"/>
  <c r="CC55" i="10"/>
  <c r="BT43" i="10"/>
  <c r="CA7" i="10"/>
  <c r="BW8" i="10"/>
  <c r="CC76" i="10"/>
  <c r="CE53" i="10"/>
  <c r="BW33" i="10"/>
  <c r="CA11" i="10"/>
  <c r="CB60" i="10"/>
  <c r="BT40" i="10"/>
  <c r="BX18" i="10"/>
  <c r="CA68" i="10"/>
  <c r="CC45" i="10"/>
  <c r="BU25" i="10"/>
  <c r="BX75" i="10"/>
  <c r="BZ52" i="10"/>
  <c r="CD30" i="10"/>
  <c r="BV10" i="10"/>
  <c r="BW59" i="10"/>
  <c r="CA37" i="10"/>
  <c r="CE15" i="10"/>
  <c r="BV67" i="10"/>
  <c r="BZ45" i="10"/>
  <c r="CD23" i="10"/>
  <c r="BU75" i="10"/>
  <c r="BY53" i="10"/>
  <c r="CC31" i="10"/>
  <c r="BU11" i="10"/>
  <c r="BX61" i="10"/>
  <c r="CB39" i="10"/>
  <c r="BT19" i="10"/>
  <c r="BW69" i="10"/>
  <c r="CA47" i="10"/>
  <c r="CE25" i="10"/>
  <c r="BZ55" i="10"/>
  <c r="CD33" i="10"/>
  <c r="BV13" i="10"/>
  <c r="BW62" i="10"/>
  <c r="CA40" i="10"/>
  <c r="CE18" i="10"/>
  <c r="BV70" i="10"/>
  <c r="BX47" i="10"/>
  <c r="CB25" i="10"/>
  <c r="BW55" i="10"/>
  <c r="CA33" i="10"/>
  <c r="CE11" i="10"/>
  <c r="BT62" i="10"/>
  <c r="BX40" i="10"/>
  <c r="CB18" i="10"/>
  <c r="BU71" i="10"/>
  <c r="BW48" i="10"/>
  <c r="CA26" i="10"/>
  <c r="CD76" i="10"/>
  <c r="BT55" i="10"/>
  <c r="BX33" i="10"/>
  <c r="CB11" i="10"/>
  <c r="BU9" i="10"/>
  <c r="BU16" i="10"/>
  <c r="CA28" i="10"/>
  <c r="BY20" i="10"/>
  <c r="BY16" i="10"/>
  <c r="BY9" i="10"/>
  <c r="BW57" i="10"/>
  <c r="BX42" i="10"/>
  <c r="BV34" i="10"/>
  <c r="CB63" i="10"/>
  <c r="CE49" i="10"/>
  <c r="BV37" i="10"/>
  <c r="CE42" i="10"/>
  <c r="CB42" i="10"/>
  <c r="CE28" i="10"/>
  <c r="BX77" i="10"/>
  <c r="BX78" i="10"/>
  <c r="CA75" i="10"/>
  <c r="CC52" i="10"/>
  <c r="BU32" i="10"/>
  <c r="BY10" i="10"/>
  <c r="BZ59" i="10"/>
  <c r="CD37" i="10"/>
  <c r="BV17" i="10"/>
  <c r="CA44" i="10"/>
  <c r="CE22" i="10"/>
  <c r="BV74" i="10"/>
  <c r="BX51" i="10"/>
  <c r="CB29" i="10"/>
  <c r="BT9" i="10"/>
  <c r="BU58" i="10"/>
  <c r="BY36" i="10"/>
  <c r="CC14" i="10"/>
  <c r="BT66" i="10"/>
  <c r="BX44" i="10"/>
  <c r="CB22" i="10"/>
  <c r="CE72" i="10"/>
  <c r="BW52" i="10"/>
  <c r="CA30" i="10"/>
  <c r="CE8" i="10"/>
  <c r="BV60" i="10"/>
  <c r="BZ38" i="10"/>
  <c r="CD16" i="10"/>
  <c r="BU68" i="10"/>
  <c r="BY46" i="10"/>
  <c r="CC24" i="10"/>
  <c r="BT76" i="10"/>
  <c r="BX54" i="10"/>
  <c r="CB32" i="10"/>
  <c r="BT12" i="10"/>
  <c r="BU61" i="10"/>
  <c r="BY39" i="10"/>
  <c r="CC17" i="10"/>
  <c r="BT69" i="10"/>
  <c r="BV46" i="10"/>
  <c r="BZ24" i="10"/>
  <c r="CE75" i="10"/>
  <c r="BU54" i="10"/>
  <c r="BY32" i="10"/>
  <c r="CC10" i="10"/>
  <c r="CD59" i="10"/>
  <c r="BV39" i="10"/>
  <c r="BZ17" i="10"/>
  <c r="CE68" i="10"/>
  <c r="BU47" i="10"/>
  <c r="BY25" i="10"/>
  <c r="CB75" i="10"/>
  <c r="CD52" i="10"/>
  <c r="BV32" i="10"/>
  <c r="BZ10" i="10"/>
  <c r="BW66" i="10"/>
  <c r="CE9" i="10"/>
  <c r="BY30" i="10"/>
  <c r="CE13" i="10"/>
  <c r="CE70" i="10"/>
  <c r="CA61" i="10"/>
  <c r="BY13" i="10"/>
  <c r="CA71" i="10"/>
  <c r="CD57" i="10"/>
  <c r="CD66" i="10"/>
  <c r="BY74" i="10"/>
  <c r="CA51" i="10"/>
  <c r="CE29" i="10"/>
  <c r="BW9" i="10"/>
  <c r="BX58" i="10"/>
  <c r="CB36" i="10"/>
  <c r="BT16" i="10"/>
  <c r="BU65" i="10"/>
  <c r="BY43" i="10"/>
  <c r="CC21" i="10"/>
  <c r="BT73" i="10"/>
  <c r="BV50" i="10"/>
  <c r="BZ28" i="10"/>
  <c r="CD6" i="10"/>
  <c r="CE55" i="10"/>
  <c r="BW35" i="10"/>
  <c r="CA13" i="10"/>
  <c r="CD63" i="10"/>
  <c r="BV43" i="10"/>
  <c r="BZ21" i="10"/>
  <c r="CC71" i="10"/>
  <c r="BY29" i="10"/>
  <c r="BZ31" i="10"/>
  <c r="CD9" i="10"/>
  <c r="CE58" i="10"/>
  <c r="BW38" i="10"/>
  <c r="CA16" i="10"/>
  <c r="CB65" i="10"/>
  <c r="BT45" i="10"/>
  <c r="BX23" i="10"/>
  <c r="CC74" i="10"/>
  <c r="CE51" i="10"/>
  <c r="BW31" i="10"/>
  <c r="CA9" i="10"/>
  <c r="CB58" i="10"/>
  <c r="BT38" i="10"/>
  <c r="BX16" i="10"/>
  <c r="CC67" i="10"/>
  <c r="CE44" i="10"/>
  <c r="BW24" i="10"/>
  <c r="BZ74" i="10"/>
  <c r="CB51" i="10"/>
  <c r="BT31" i="10"/>
  <c r="BX9" i="10"/>
  <c r="CE77" i="10"/>
  <c r="CE78" i="10"/>
  <c r="BZ77" i="10"/>
  <c r="BZ78" i="10"/>
  <c r="BY58" i="10"/>
  <c r="CB16" i="10"/>
  <c r="BV30" i="10"/>
  <c r="BV16" i="10"/>
  <c r="CA20" i="10"/>
  <c r="CB62" i="10"/>
  <c r="CE48" i="10"/>
  <c r="BV36" i="10"/>
  <c r="CB72" i="10"/>
  <c r="CC57" i="10"/>
  <c r="CD42" i="10"/>
  <c r="BU30" i="10"/>
  <c r="BV15" i="10"/>
  <c r="BZ50" i="10"/>
  <c r="BW49" i="10"/>
  <c r="BT56" i="10"/>
  <c r="BX34" i="10"/>
  <c r="CC61" i="10"/>
  <c r="CB69" i="10"/>
  <c r="CE31" i="10"/>
  <c r="BZ61" i="10"/>
  <c r="CD39" i="10"/>
  <c r="BV19" i="10"/>
  <c r="BY69" i="10"/>
  <c r="CC47" i="10"/>
  <c r="BU27" i="10"/>
  <c r="CB55" i="10"/>
  <c r="BT35" i="10"/>
  <c r="BX13" i="10"/>
  <c r="CA63" i="10"/>
  <c r="CE41" i="10"/>
  <c r="BW21" i="10"/>
  <c r="BZ71" i="10"/>
  <c r="CD49" i="10"/>
  <c r="BV29" i="10"/>
  <c r="BZ7" i="10"/>
  <c r="CA56" i="10"/>
  <c r="CE34" i="10"/>
  <c r="BW14" i="10"/>
  <c r="BX63" i="10"/>
  <c r="BY72" i="10"/>
  <c r="CA49" i="10"/>
  <c r="CE27" i="10"/>
  <c r="BW7" i="10"/>
  <c r="BX56" i="10"/>
  <c r="CB34" i="10"/>
  <c r="BT14" i="10"/>
  <c r="BW64" i="10"/>
  <c r="CA42" i="10"/>
  <c r="CE20" i="10"/>
  <c r="BV72" i="10"/>
  <c r="BX49" i="10"/>
  <c r="CB27" i="10"/>
  <c r="BT7" i="10"/>
  <c r="BW77" i="10"/>
  <c r="BW78" i="10"/>
  <c r="CD70" i="10"/>
  <c r="CC54" i="10"/>
  <c r="BT42" i="10"/>
  <c r="CA6" i="10"/>
  <c r="CC64" i="10"/>
  <c r="CB8" i="10"/>
  <c r="BZ64" i="10"/>
  <c r="BZ57" i="10"/>
  <c r="BX73" i="10"/>
  <c r="BV33" i="10"/>
  <c r="CE38" i="10"/>
  <c r="CB45" i="10"/>
  <c r="BY52" i="10"/>
  <c r="CA46" i="10"/>
  <c r="BV76" i="10"/>
  <c r="BZ54" i="10"/>
  <c r="BV12" i="10"/>
  <c r="CC40" i="10"/>
  <c r="BU20" i="10"/>
  <c r="BX70" i="10"/>
  <c r="CB48" i="10"/>
  <c r="BT28" i="10"/>
  <c r="BX6" i="10"/>
  <c r="BV62" i="10"/>
  <c r="BZ40" i="10"/>
  <c r="CD18" i="10"/>
  <c r="BW71" i="10"/>
  <c r="BY48" i="10"/>
  <c r="BZ33" i="10"/>
  <c r="BU63" i="10"/>
  <c r="BT71" i="10"/>
  <c r="BV48" i="10"/>
  <c r="BU66" i="10"/>
  <c r="CB9" i="10"/>
  <c r="BZ43" i="10"/>
  <c r="BX28" i="10"/>
  <c r="BV66" i="10"/>
  <c r="BU8" i="10"/>
  <c r="CE62" i="10"/>
  <c r="BX27" i="10"/>
  <c r="BY12" i="10"/>
  <c r="CA70" i="10"/>
  <c r="CD56" i="10"/>
  <c r="BU44" i="10"/>
  <c r="BX30" i="10"/>
  <c r="BY15" i="10"/>
  <c r="CA73" i="10"/>
  <c r="BY8" i="10"/>
  <c r="CC43" i="10"/>
  <c r="BV8" i="10"/>
  <c r="CA66" i="10"/>
  <c r="CE69" i="10"/>
  <c r="BW18" i="10"/>
  <c r="BT25" i="10"/>
  <c r="CC30" i="10"/>
  <c r="CB38" i="10"/>
  <c r="CE24" i="10"/>
  <c r="BY62" i="10"/>
  <c r="CC33" i="10"/>
  <c r="BY59" i="10"/>
  <c r="CC37" i="10"/>
  <c r="BU17" i="10"/>
  <c r="BX67" i="10"/>
  <c r="BZ44" i="10"/>
  <c r="CD22" i="10"/>
  <c r="BU74" i="10"/>
  <c r="BW51" i="10"/>
  <c r="CA29" i="10"/>
  <c r="CE7" i="10"/>
  <c r="BV59" i="10"/>
  <c r="BZ37" i="10"/>
  <c r="CD15" i="10"/>
  <c r="CB31" i="10"/>
  <c r="BW61" i="10"/>
  <c r="BV69" i="10"/>
  <c r="BW54" i="10"/>
  <c r="CA32" i="10"/>
  <c r="CE10" i="10"/>
  <c r="BT61" i="10"/>
  <c r="BX39" i="10"/>
  <c r="CB17" i="10"/>
  <c r="BU70" i="10"/>
  <c r="BW47" i="10"/>
  <c r="CA25" i="10"/>
  <c r="CD75" i="10"/>
  <c r="BT54" i="10"/>
  <c r="BX32" i="10"/>
  <c r="CB10" i="10"/>
  <c r="CE60" i="10"/>
  <c r="BW40" i="10"/>
  <c r="CA18" i="10"/>
  <c r="CD68" i="10"/>
  <c r="BT47" i="10"/>
  <c r="BX25" i="10"/>
  <c r="BV77" i="10"/>
  <c r="BV78" i="10"/>
  <c r="CD21" i="10"/>
  <c r="CC66" i="10"/>
  <c r="CC28" i="10"/>
  <c r="BW42" i="10"/>
  <c r="BT49" i="10"/>
  <c r="BU34" i="10"/>
  <c r="BX20" i="10"/>
  <c r="BW28" i="10"/>
  <c r="BZ14" i="10"/>
  <c r="BY22" i="10"/>
  <c r="BT52" i="10"/>
  <c r="BU37" i="10"/>
  <c r="BV22" i="10"/>
  <c r="CC50" i="10"/>
  <c r="CD35" i="10"/>
  <c r="BY65" i="10"/>
  <c r="BU23" i="10"/>
  <c r="CD28" i="10"/>
  <c r="BU48" i="10"/>
  <c r="CA60" i="10"/>
  <c r="BZ68" i="10"/>
  <c r="BW75" i="10"/>
  <c r="BU10" i="10"/>
  <c r="CD32" i="10"/>
  <c r="CA67" i="10"/>
  <c r="CC44" i="10"/>
  <c r="BU24" i="10"/>
  <c r="BX74" i="10"/>
  <c r="BZ51" i="10"/>
  <c r="CD29" i="10"/>
  <c r="BV9" i="10"/>
  <c r="BW58" i="10"/>
  <c r="CA36" i="10"/>
  <c r="CE14" i="10"/>
  <c r="BT65" i="10"/>
  <c r="BX43" i="10"/>
  <c r="CB21" i="10"/>
  <c r="CE71" i="10"/>
  <c r="BU50" i="10"/>
  <c r="BY28" i="10"/>
  <c r="CC6" i="10"/>
  <c r="BT58" i="10"/>
  <c r="BX36" i="10"/>
  <c r="CB14" i="10"/>
  <c r="CE64" i="10"/>
  <c r="BW44" i="10"/>
  <c r="CA22" i="10"/>
  <c r="CD72" i="10"/>
  <c r="BV52" i="10"/>
  <c r="BZ30" i="10"/>
  <c r="CD8" i="10"/>
  <c r="BU60" i="10"/>
  <c r="BY38" i="10"/>
  <c r="CC16" i="10"/>
  <c r="BT68" i="10"/>
  <c r="BX46" i="10"/>
  <c r="CB24" i="10"/>
  <c r="CE74" i="10"/>
  <c r="BU53" i="10"/>
  <c r="BY31" i="10"/>
  <c r="CC9" i="10"/>
  <c r="CD58" i="10"/>
  <c r="BV38" i="10"/>
  <c r="BZ16" i="10"/>
  <c r="BU46" i="10"/>
  <c r="BY24" i="10"/>
  <c r="CB74" i="10"/>
  <c r="CD51" i="10"/>
  <c r="BV31" i="10"/>
  <c r="BZ9" i="10"/>
  <c r="CC59" i="10"/>
  <c r="BU39" i="10"/>
  <c r="BY17" i="10"/>
  <c r="CB67" i="10"/>
  <c r="CD44" i="10"/>
  <c r="BV24" i="10"/>
  <c r="CC77" i="10"/>
  <c r="CC78" i="10"/>
  <c r="CB28" i="10"/>
  <c r="BZ20" i="10"/>
  <c r="CC70" i="10"/>
  <c r="BW16" i="10"/>
  <c r="BX66" i="10"/>
  <c r="BX48" i="8"/>
  <c r="BV11" i="8"/>
  <c r="CA30" i="8"/>
  <c r="CD72" i="8"/>
  <c r="BT28" i="8"/>
  <c r="CA72" i="8"/>
  <c r="BW54" i="8"/>
  <c r="BZ25" i="8"/>
  <c r="CA47" i="8"/>
  <c r="BW64" i="8"/>
  <c r="BV16" i="8"/>
  <c r="BX17" i="8"/>
  <c r="BW66" i="8"/>
  <c r="BX76" i="8"/>
  <c r="BW44" i="8"/>
  <c r="CB31" i="8"/>
  <c r="BU53" i="8"/>
  <c r="CE34" i="8"/>
  <c r="CD19" i="8"/>
  <c r="BT69" i="8"/>
  <c r="BZ32" i="8"/>
  <c r="BV14" i="8"/>
  <c r="CC34" i="8"/>
  <c r="BX32" i="8"/>
  <c r="BZ65" i="8"/>
  <c r="CE44" i="8"/>
  <c r="CA26" i="8"/>
  <c r="BW8" i="8"/>
  <c r="CC68" i="8"/>
  <c r="BU32" i="8"/>
  <c r="CE13" i="8"/>
  <c r="BT56" i="8"/>
  <c r="BY11" i="8"/>
  <c r="BU65" i="8"/>
  <c r="CE46" i="8"/>
  <c r="BW10" i="8"/>
  <c r="BV75" i="8"/>
  <c r="BU43" i="8"/>
  <c r="BT60" i="8"/>
  <c r="BT14" i="8"/>
  <c r="CC23" i="8"/>
  <c r="BT11" i="8"/>
  <c r="CE26" i="8"/>
  <c r="BU14" i="8"/>
  <c r="BW31" i="8"/>
  <c r="CA67" i="8"/>
  <c r="CC12" i="8"/>
  <c r="CB64" i="8"/>
  <c r="CE66" i="8"/>
  <c r="BX11" i="8"/>
  <c r="BU75" i="8"/>
  <c r="BT72" i="8"/>
  <c r="BU46" i="8"/>
  <c r="CB26" i="8"/>
  <c r="CB11" i="8"/>
  <c r="CD41" i="8"/>
  <c r="CD25" i="8"/>
  <c r="BY63" i="8"/>
  <c r="CA8" i="8"/>
  <c r="CE11" i="8"/>
  <c r="BW21" i="8"/>
  <c r="BU12" i="8"/>
  <c r="BY52" i="8"/>
  <c r="BV67" i="8"/>
  <c r="BZ23" i="8"/>
  <c r="BY30" i="8"/>
  <c r="BW62" i="8"/>
  <c r="CC25" i="8"/>
  <c r="BY7" i="8"/>
  <c r="CB66" i="8"/>
  <c r="CB41" i="8"/>
  <c r="BX23" i="8"/>
  <c r="BY38" i="8"/>
  <c r="BU62" i="8"/>
  <c r="CA33" i="8"/>
  <c r="BV39" i="8"/>
  <c r="BZ17" i="8"/>
  <c r="BW72" i="8"/>
  <c r="CC35" i="8"/>
  <c r="BY17" i="8"/>
  <c r="CD68" i="8"/>
  <c r="BV32" i="8"/>
  <c r="BX33" i="8"/>
  <c r="CA59" i="8"/>
  <c r="BW41" i="8"/>
  <c r="CB76" i="8"/>
  <c r="CD37" i="8"/>
  <c r="BW74" i="8"/>
  <c r="BY35" i="8"/>
  <c r="BW29" i="8"/>
  <c r="CB61" i="8"/>
  <c r="BX43" i="8"/>
  <c r="BT25" i="8"/>
  <c r="CD6" i="8"/>
  <c r="CB22" i="8"/>
  <c r="CC70" i="8"/>
  <c r="BW51" i="8"/>
  <c r="BZ21" i="8"/>
  <c r="BT66" i="8"/>
  <c r="BX28" i="8"/>
  <c r="CA70" i="8"/>
  <c r="CC15" i="8"/>
  <c r="BV76" i="8"/>
  <c r="CB39" i="8"/>
  <c r="BX21" i="8"/>
  <c r="CA63" i="8"/>
  <c r="CB74" i="8"/>
  <c r="BU61" i="8"/>
  <c r="BW6" i="8"/>
  <c r="CE59" i="8"/>
  <c r="BU30" i="8"/>
  <c r="BZ33" i="8"/>
  <c r="CD11" i="8"/>
  <c r="CE52" i="8"/>
  <c r="BW16" i="8"/>
  <c r="BZ66" i="8"/>
  <c r="BT31" i="8"/>
  <c r="CC76" i="8"/>
  <c r="BY58" i="8"/>
  <c r="BU40" i="8"/>
  <c r="CE21" i="8"/>
  <c r="BZ43" i="8"/>
  <c r="CE38" i="8"/>
  <c r="CE54" i="8"/>
  <c r="BW34" i="8"/>
  <c r="CE15" i="8"/>
  <c r="CA69" i="8"/>
  <c r="CC14" i="8"/>
  <c r="BV19" i="8"/>
  <c r="BY69" i="8"/>
  <c r="BU51" i="8"/>
  <c r="CE32" i="8"/>
  <c r="CA14" i="8"/>
  <c r="BT75" i="8"/>
  <c r="CD56" i="8"/>
  <c r="BZ38" i="8"/>
  <c r="BY54" i="8"/>
  <c r="CE17" i="8"/>
  <c r="CE42" i="8"/>
  <c r="CD58" i="8"/>
  <c r="BV22" i="8"/>
  <c r="BU71" i="8"/>
  <c r="CD67" i="8"/>
  <c r="BY23" i="8"/>
  <c r="BX39" i="8"/>
  <c r="BT21" i="8"/>
  <c r="CA49" i="8"/>
  <c r="BZ73" i="8"/>
  <c r="CC58" i="8"/>
  <c r="CD27" i="8"/>
  <c r="CC51" i="8"/>
  <c r="BY33" i="8"/>
  <c r="BU15" i="8"/>
  <c r="BV64" i="8"/>
  <c r="CB27" i="8"/>
  <c r="BX65" i="8"/>
  <c r="CA75" i="8"/>
  <c r="CC20" i="8"/>
  <c r="BZ75" i="8"/>
  <c r="BU33" i="8"/>
  <c r="CE30" i="8"/>
  <c r="CC53" i="8"/>
  <c r="BX59" i="8"/>
  <c r="CD22" i="8"/>
  <c r="CA13" i="8"/>
  <c r="CB14" i="8"/>
  <c r="BY68" i="8"/>
  <c r="BY12" i="8"/>
  <c r="CD15" i="8"/>
  <c r="CD63" i="8"/>
  <c r="BX20" i="8"/>
  <c r="BW68" i="8"/>
  <c r="CC31" i="8"/>
  <c r="BX37" i="8"/>
  <c r="BV63" i="8"/>
  <c r="CE58" i="8"/>
  <c r="BW22" i="8"/>
  <c r="CD74" i="8"/>
  <c r="BZ56" i="8"/>
  <c r="BV38" i="8"/>
  <c r="BW47" i="8"/>
  <c r="CE68" i="8"/>
  <c r="BW32" i="8"/>
  <c r="BX25" i="8"/>
  <c r="BZ26" i="8"/>
  <c r="BY74" i="8"/>
  <c r="BU56" i="8"/>
  <c r="CE37" i="8"/>
  <c r="CA19" i="8"/>
  <c r="BX74" i="8"/>
  <c r="CC29" i="8"/>
  <c r="BY27" i="8"/>
  <c r="CE70" i="8"/>
  <c r="CA52" i="8"/>
  <c r="CA28" i="8"/>
  <c r="BV58" i="8"/>
  <c r="CB21" i="8"/>
  <c r="CE47" i="8"/>
  <c r="BW11" i="8"/>
  <c r="BW67" i="8"/>
  <c r="CC46" i="8"/>
  <c r="BU10" i="8"/>
  <c r="BX12" i="8"/>
  <c r="BU67" i="8"/>
  <c r="CE48" i="8"/>
  <c r="BW12" i="8"/>
  <c r="BZ54" i="8"/>
  <c r="BV36" i="8"/>
  <c r="BU36" i="8"/>
  <c r="CA66" i="8"/>
  <c r="BW26" i="8"/>
  <c r="BV53" i="8"/>
  <c r="BW39" i="8"/>
  <c r="BY65" i="8"/>
  <c r="CE28" i="8"/>
  <c r="BY19" i="8"/>
  <c r="CB60" i="8"/>
  <c r="BV25" i="8"/>
  <c r="CE8" i="8"/>
  <c r="BT52" i="8"/>
  <c r="BT38" i="8"/>
  <c r="BY72" i="8"/>
  <c r="CA9" i="8"/>
  <c r="BX58" i="8"/>
  <c r="CE14" i="8"/>
  <c r="CC13" i="8"/>
  <c r="CB53" i="8"/>
  <c r="BZ53" i="8"/>
  <c r="BU76" i="8"/>
  <c r="BV68" i="8"/>
  <c r="CB48" i="8"/>
  <c r="BX30" i="8"/>
  <c r="BT12" i="8"/>
  <c r="BU69" i="8"/>
  <c r="CA32" i="8"/>
  <c r="BW14" i="8"/>
  <c r="CC10" i="8"/>
  <c r="BX8" i="8"/>
  <c r="CD66" i="8"/>
  <c r="BZ48" i="8"/>
  <c r="BV30" i="8"/>
  <c r="BY48" i="8"/>
  <c r="CA42" i="8"/>
  <c r="BT47" i="8"/>
  <c r="BZ10" i="8"/>
  <c r="BY66" i="8"/>
  <c r="BU48" i="8"/>
  <c r="CE29" i="8"/>
  <c r="CA11" i="8"/>
  <c r="BZ59" i="8"/>
  <c r="CD21" i="8"/>
  <c r="BT16" i="8"/>
  <c r="CA44" i="8"/>
  <c r="CB13" i="8"/>
  <c r="BW59" i="8"/>
  <c r="BU59" i="8"/>
  <c r="CA22" i="8"/>
  <c r="BZ46" i="8"/>
  <c r="BV28" i="8"/>
  <c r="BU13" i="8"/>
  <c r="CB65" i="8"/>
  <c r="BT29" i="8"/>
  <c r="CD10" i="8"/>
  <c r="CE67" i="8"/>
  <c r="BX64" i="8"/>
  <c r="BT46" i="8"/>
  <c r="BU23" i="8"/>
  <c r="CB43" i="8"/>
  <c r="BV8" i="8"/>
  <c r="CC56" i="8"/>
  <c r="BY43" i="8"/>
  <c r="BZ12" i="8"/>
  <c r="CD39" i="8"/>
  <c r="CD8" i="8"/>
  <c r="CB8" i="8"/>
  <c r="CE10" i="8"/>
  <c r="CE77" i="8"/>
  <c r="CE78" i="8"/>
  <c r="CB77" i="8"/>
  <c r="CB78" i="8"/>
  <c r="BX38" i="8"/>
  <c r="BW24" i="8"/>
  <c r="CC30" i="8"/>
  <c r="BV61" i="8"/>
  <c r="CB24" i="8"/>
  <c r="BX6" i="8"/>
  <c r="BU45" i="8"/>
  <c r="CE25" i="8"/>
  <c r="BT61" i="8"/>
  <c r="CD42" i="8"/>
  <c r="BZ24" i="8"/>
  <c r="BV6" i="8"/>
  <c r="CE49" i="8"/>
  <c r="BW63" i="8"/>
  <c r="CE35" i="8"/>
  <c r="CD43" i="8"/>
  <c r="BV23" i="8"/>
  <c r="BY73" i="8"/>
  <c r="BU55" i="8"/>
  <c r="CE36" i="8"/>
  <c r="CA18" i="8"/>
  <c r="BT71" i="8"/>
  <c r="BZ34" i="8"/>
  <c r="BX73" i="8"/>
  <c r="CB35" i="8"/>
  <c r="CC60" i="8"/>
  <c r="BY42" i="8"/>
  <c r="BU24" i="8"/>
  <c r="BT48" i="8"/>
  <c r="BV9" i="8"/>
  <c r="BT40" i="8"/>
  <c r="BY75" i="8"/>
  <c r="BU57" i="8"/>
  <c r="CA36" i="8"/>
  <c r="CC40" i="8"/>
  <c r="CD62" i="8"/>
  <c r="BZ44" i="8"/>
  <c r="BV26" i="8"/>
  <c r="BY20" i="8"/>
  <c r="BT26" i="8"/>
  <c r="CE71" i="8"/>
  <c r="BW19" i="8"/>
  <c r="CD23" i="8"/>
  <c r="CD31" i="8"/>
  <c r="CC71" i="8"/>
  <c r="BY53" i="8"/>
  <c r="BU35" i="8"/>
  <c r="CE16" i="8"/>
  <c r="BX77" i="8"/>
  <c r="BX78" i="8"/>
  <c r="BT59" i="8"/>
  <c r="CD40" i="8"/>
  <c r="BZ22" i="8"/>
  <c r="CC72" i="8"/>
  <c r="BY8" i="8"/>
  <c r="CA34" i="8"/>
  <c r="BZ35" i="8"/>
  <c r="BW57" i="8"/>
  <c r="BT41" i="8"/>
  <c r="CB56" i="8"/>
  <c r="CD73" i="8"/>
  <c r="BZ55" i="8"/>
  <c r="BV37" i="8"/>
  <c r="BZ57" i="8"/>
  <c r="CC57" i="8"/>
  <c r="BY39" i="8"/>
  <c r="BU21" i="8"/>
  <c r="BY32" i="8"/>
  <c r="CB42" i="8"/>
  <c r="CB73" i="8"/>
  <c r="BX55" i="8"/>
  <c r="BT37" i="8"/>
  <c r="CD18" i="8"/>
  <c r="CE43" i="8"/>
  <c r="BX56" i="8"/>
  <c r="CE75" i="8"/>
  <c r="BY56" i="8"/>
  <c r="CE19" i="8"/>
  <c r="BX16" i="8"/>
  <c r="CE65" i="8"/>
  <c r="CC67" i="8"/>
  <c r="BY49" i="8"/>
  <c r="BU31" i="8"/>
  <c r="CE12" i="8"/>
  <c r="CB59" i="8"/>
  <c r="BT23" i="8"/>
  <c r="CD60" i="8"/>
  <c r="BV24" i="8"/>
  <c r="BW73" i="8"/>
  <c r="CC36" i="8"/>
  <c r="BY18" i="8"/>
  <c r="BV73" i="8"/>
  <c r="CB36" i="8"/>
  <c r="BV65" i="8"/>
  <c r="CD29" i="8"/>
  <c r="CC69" i="8"/>
  <c r="BY51" i="8"/>
  <c r="BU25" i="8"/>
  <c r="BX75" i="8"/>
  <c r="BT57" i="8"/>
  <c r="CD38" i="8"/>
  <c r="BZ20" i="8"/>
  <c r="BY44" i="8"/>
  <c r="CD7" i="8"/>
  <c r="BU66" i="8"/>
  <c r="CA45" i="8"/>
  <c r="CE7" i="8"/>
  <c r="BV59" i="8"/>
  <c r="BZ13" i="8"/>
  <c r="CC47" i="8"/>
  <c r="BY29" i="8"/>
  <c r="BU11" i="8"/>
  <c r="CB71" i="8"/>
  <c r="BX53" i="8"/>
  <c r="BT35" i="8"/>
  <c r="CD16" i="8"/>
  <c r="CA23" i="8"/>
  <c r="CD45" i="8"/>
  <c r="BW52" i="8"/>
  <c r="CB67" i="8"/>
  <c r="BT18" i="8"/>
  <c r="BV21" i="8"/>
  <c r="BV55" i="8"/>
  <c r="CC26" i="8"/>
  <c r="CD28" i="8"/>
  <c r="CE55" i="8"/>
  <c r="CB55" i="8"/>
  <c r="CB72" i="8"/>
  <c r="BX54" i="8"/>
  <c r="BT36" i="8"/>
  <c r="CD17" i="8"/>
  <c r="CE74" i="8"/>
  <c r="CA56" i="8"/>
  <c r="BW38" i="8"/>
  <c r="CE27" i="8"/>
  <c r="BZ72" i="8"/>
  <c r="BV54" i="8"/>
  <c r="CB17" i="8"/>
  <c r="CA41" i="8"/>
  <c r="CB50" i="8"/>
  <c r="CC74" i="8"/>
  <c r="BW55" i="8"/>
  <c r="BY16" i="8"/>
  <c r="CB10" i="8"/>
  <c r="BW61" i="8"/>
  <c r="BW48" i="8"/>
  <c r="CC11" i="8"/>
  <c r="BX57" i="8"/>
  <c r="CD20" i="8"/>
  <c r="BZ58" i="8"/>
  <c r="BU72" i="8"/>
  <c r="CE53" i="8"/>
  <c r="CA35" i="8"/>
  <c r="BW17" i="8"/>
  <c r="BX34" i="8"/>
  <c r="CE22" i="8"/>
  <c r="BZ27" i="8"/>
  <c r="CA20" i="8"/>
  <c r="CA68" i="8"/>
  <c r="BW50" i="8"/>
  <c r="CC21" i="8"/>
  <c r="BV74" i="8"/>
  <c r="CB37" i="8"/>
  <c r="BX19" i="8"/>
  <c r="BU42" i="8"/>
  <c r="CC6" i="8"/>
  <c r="BY70" i="8"/>
  <c r="BW43" i="8"/>
  <c r="CB6" i="8"/>
  <c r="BT58" i="8"/>
  <c r="BT10" i="8"/>
  <c r="CE64" i="8"/>
  <c r="CA46" i="8"/>
  <c r="BW28" i="8"/>
  <c r="BZ70" i="8"/>
  <c r="BV52" i="8"/>
  <c r="CB15" i="8"/>
  <c r="CE73" i="8"/>
  <c r="BZ61" i="8"/>
  <c r="BZ71" i="8"/>
  <c r="CB16" i="8"/>
  <c r="BV47" i="8"/>
  <c r="CC73" i="8"/>
  <c r="BY55" i="8"/>
  <c r="BU37" i="8"/>
  <c r="CE18" i="8"/>
  <c r="BY24" i="8"/>
  <c r="BV31" i="8"/>
  <c r="BX71" i="8"/>
  <c r="BT53" i="8"/>
  <c r="CD34" i="8"/>
  <c r="BZ16" i="8"/>
  <c r="CA73" i="8"/>
  <c r="BU54" i="8"/>
  <c r="BW53" i="8"/>
  <c r="BU47" i="8"/>
  <c r="CA10" i="8"/>
  <c r="BT55" i="8"/>
  <c r="BZ18" i="8"/>
  <c r="BV56" i="8"/>
  <c r="CB19" i="8"/>
  <c r="CC52" i="8"/>
  <c r="BY34" i="8"/>
  <c r="BU16" i="8"/>
  <c r="CB68" i="8"/>
  <c r="BU17" i="8"/>
  <c r="BY67" i="8"/>
  <c r="BU49" i="8"/>
  <c r="BW18" i="8"/>
  <c r="BT73" i="8"/>
  <c r="CD54" i="8"/>
  <c r="BZ36" i="8"/>
  <c r="BV18" i="8"/>
  <c r="CE39" i="8"/>
  <c r="CB62" i="8"/>
  <c r="CC48" i="8"/>
  <c r="CE63" i="8"/>
  <c r="BX60" i="8"/>
  <c r="BZ77" i="8"/>
  <c r="BZ78" i="8"/>
  <c r="CC63" i="8"/>
  <c r="BY45" i="8"/>
  <c r="BU27" i="8"/>
  <c r="BX69" i="8"/>
  <c r="BT51" i="8"/>
  <c r="CD32" i="8"/>
  <c r="BZ14" i="8"/>
  <c r="BV77" i="8"/>
  <c r="BV78" i="8"/>
  <c r="BV41" i="8"/>
  <c r="BW45" i="8"/>
  <c r="CD33" i="8"/>
  <c r="CB33" i="8"/>
  <c r="BV71" i="8"/>
  <c r="CA51" i="8"/>
  <c r="CB28" i="8"/>
  <c r="BT17" i="8"/>
  <c r="CC62" i="8"/>
  <c r="CA62" i="8"/>
  <c r="BX13" i="8"/>
  <c r="CC16" i="8"/>
  <c r="CC41" i="8"/>
  <c r="BT6" i="8"/>
  <c r="CD69" i="8"/>
  <c r="BW23" i="8"/>
  <c r="BX70" i="8"/>
  <c r="BZ15" i="8"/>
  <c r="BZ41" i="8"/>
  <c r="BX15" i="8"/>
  <c r="CC27" i="8"/>
  <c r="CD52" i="8"/>
  <c r="BW33" i="8"/>
  <c r="BX66" i="8"/>
  <c r="BX35" i="8"/>
  <c r="BV51" i="8"/>
  <c r="CD55" i="8"/>
  <c r="CB32" i="8"/>
  <c r="BY71" i="8"/>
  <c r="CA16" i="8"/>
  <c r="CD50" i="8"/>
  <c r="BU6" i="8"/>
  <c r="BZ50" i="8"/>
  <c r="BT15" i="8"/>
  <c r="CA12" i="8"/>
  <c r="CB20" i="8"/>
  <c r="BV34" i="8"/>
  <c r="BU20" i="8"/>
  <c r="CD47" i="8"/>
  <c r="CB54" i="8"/>
  <c r="BY61" i="8"/>
  <c r="CA6" i="8"/>
  <c r="CD48" i="8"/>
  <c r="BZ30" i="8"/>
  <c r="BV12" i="8"/>
  <c r="BT76" i="8"/>
  <c r="CA40" i="8"/>
  <c r="CC17" i="8"/>
  <c r="BV70" i="8"/>
  <c r="BY9" i="8"/>
  <c r="CE69" i="8"/>
  <c r="CA37" i="8"/>
  <c r="CC38" i="8"/>
  <c r="CC7" i="8"/>
  <c r="BV69" i="8"/>
  <c r="BX14" i="8"/>
  <c r="CD35" i="8"/>
  <c r="CA17" i="8"/>
  <c r="BW71" i="8"/>
  <c r="CE51" i="8"/>
  <c r="CE41" i="8"/>
  <c r="BU63" i="8"/>
  <c r="CB51" i="8"/>
  <c r="BY50" i="8"/>
  <c r="BT64" i="8"/>
  <c r="BX26" i="8"/>
  <c r="CD70" i="8"/>
  <c r="BZ52" i="8"/>
  <c r="BW35" i="8"/>
  <c r="BT50" i="8"/>
  <c r="CA61" i="8"/>
  <c r="BY36" i="8"/>
  <c r="CC32" i="8"/>
  <c r="CE24" i="8"/>
  <c r="BT67" i="8"/>
  <c r="BT68" i="8"/>
  <c r="CD49" i="8"/>
  <c r="BZ31" i="8"/>
  <c r="BV13" i="8"/>
  <c r="BT30" i="8"/>
  <c r="BW70" i="8"/>
  <c r="CC33" i="8"/>
  <c r="BY15" i="8"/>
  <c r="CB49" i="8"/>
  <c r="BX31" i="8"/>
  <c r="BT13" i="8"/>
  <c r="BU70" i="8"/>
  <c r="CC50" i="8"/>
  <c r="CD75" i="8"/>
  <c r="CB58" i="8"/>
  <c r="CA31" i="8"/>
  <c r="BY25" i="8"/>
  <c r="BU7" i="8"/>
  <c r="BV48" i="8"/>
  <c r="BX49" i="8"/>
  <c r="CD12" i="8"/>
  <c r="BW49" i="8"/>
  <c r="CD61" i="8"/>
  <c r="BT24" i="8"/>
  <c r="CD53" i="8"/>
  <c r="BX18" i="8"/>
  <c r="BU9" i="8"/>
  <c r="CC45" i="8"/>
  <c r="CE6" i="8"/>
  <c r="CB69" i="8"/>
  <c r="BX51" i="8"/>
  <c r="BT33" i="8"/>
  <c r="CD14" i="8"/>
  <c r="CB46" i="8"/>
  <c r="CA7" i="8"/>
  <c r="BU34" i="8"/>
  <c r="BX44" i="8"/>
  <c r="BT74" i="8"/>
  <c r="BX52" i="8"/>
  <c r="CE9" i="8"/>
  <c r="BW60" i="8"/>
  <c r="CB47" i="8"/>
  <c r="BX29" i="8"/>
  <c r="BX22" i="8"/>
  <c r="BT77" i="8"/>
  <c r="BT78" i="8"/>
  <c r="BZ39" i="8"/>
  <c r="BU77" i="8"/>
  <c r="BU78" i="8"/>
  <c r="CA57" i="8"/>
  <c r="CD51" i="8"/>
  <c r="CE62" i="8"/>
  <c r="CD77" i="8"/>
  <c r="CD78" i="8"/>
  <c r="BV20" i="8"/>
  <c r="CD57" i="8"/>
  <c r="CB57" i="8"/>
  <c r="BY13" i="8"/>
  <c r="BT32" i="8"/>
  <c r="BW69" i="8"/>
  <c r="BV43" i="8"/>
  <c r="CE31" i="8"/>
  <c r="BY77" i="8"/>
  <c r="BY78" i="8"/>
  <c r="CE40" i="8"/>
  <c r="BW77" i="8"/>
  <c r="BW78" i="8"/>
  <c r="BW7" i="8"/>
  <c r="BV15" i="8"/>
  <c r="CC59" i="8"/>
  <c r="BT7" i="8"/>
  <c r="BW65" i="8"/>
  <c r="BY10" i="8"/>
  <c r="BV57" i="8"/>
  <c r="BZ19" i="8"/>
  <c r="CA55" i="8"/>
  <c r="CC61" i="8"/>
  <c r="CA71" i="8"/>
  <c r="BX67" i="8"/>
  <c r="BT49" i="8"/>
  <c r="CD30" i="8"/>
  <c r="BY28" i="8"/>
  <c r="BY76" i="8"/>
  <c r="BU58" i="8"/>
  <c r="CA29" i="8"/>
  <c r="BZ37" i="8"/>
  <c r="CD71" i="8"/>
  <c r="BZ45" i="8"/>
  <c r="BW76" i="8"/>
  <c r="CC39" i="8"/>
  <c r="BY21" i="8"/>
  <c r="BU52" i="8"/>
  <c r="CB63" i="8"/>
  <c r="BX45" i="8"/>
  <c r="BT27" i="8"/>
  <c r="CA24" i="8"/>
  <c r="BY6" i="8"/>
  <c r="BT19" i="8"/>
  <c r="BT22" i="8"/>
  <c r="BT63" i="8"/>
  <c r="BZ67" i="8"/>
  <c r="BX9" i="8"/>
  <c r="BZ68" i="8"/>
  <c r="CD64" i="8"/>
  <c r="CD65" i="8"/>
  <c r="CB18" i="8"/>
  <c r="CA25" i="8"/>
  <c r="CD44" i="8"/>
  <c r="BV49" i="8"/>
  <c r="CA48" i="8"/>
  <c r="BW30" i="8"/>
  <c r="CE57" i="8"/>
  <c r="BZ64" i="8"/>
  <c r="BV46" i="8"/>
  <c r="CB9" i="8"/>
  <c r="BU22" i="8"/>
  <c r="BZ9" i="8"/>
  <c r="CC66" i="8"/>
  <c r="CC42" i="8"/>
  <c r="CD59" i="8"/>
  <c r="BX40" i="8"/>
  <c r="CE76" i="8"/>
  <c r="CA58" i="8"/>
  <c r="BW40" i="8"/>
  <c r="CD76" i="8"/>
  <c r="BX41" i="8"/>
  <c r="BY62" i="8"/>
  <c r="BZ42" i="8"/>
  <c r="BU64" i="8"/>
  <c r="CE45" i="8"/>
  <c r="CA27" i="8"/>
  <c r="BW9" i="8"/>
  <c r="BV17" i="8"/>
  <c r="BU44" i="8"/>
  <c r="CB12" i="8"/>
  <c r="CA60" i="8"/>
  <c r="BW42" i="8"/>
  <c r="CC64" i="8"/>
  <c r="BV66" i="8"/>
  <c r="CB29" i="8"/>
  <c r="BU26" i="8"/>
  <c r="BX36" i="8"/>
  <c r="BW75" i="8"/>
  <c r="BW27" i="8"/>
  <c r="BT34" i="8"/>
  <c r="CB70" i="8"/>
  <c r="BT42" i="8"/>
  <c r="CE56" i="8"/>
  <c r="CA38" i="8"/>
  <c r="BW20" i="8"/>
  <c r="CA39" i="8"/>
  <c r="BZ62" i="8"/>
  <c r="BV44" i="8"/>
  <c r="CB7" i="8"/>
  <c r="BU18" i="8"/>
  <c r="BV33" i="8"/>
  <c r="BT20" i="8"/>
  <c r="CA50" i="8"/>
  <c r="BZ76" i="8"/>
  <c r="BV29" i="8"/>
  <c r="BY31" i="8"/>
  <c r="BX47" i="8"/>
  <c r="CC8" i="8"/>
  <c r="BY41" i="8"/>
  <c r="CC28" i="8"/>
  <c r="BZ63" i="8"/>
  <c r="BV45" i="8"/>
  <c r="BV7" i="8"/>
  <c r="CC65" i="8"/>
  <c r="BY47" i="8"/>
  <c r="BU29" i="8"/>
  <c r="BY46" i="8"/>
  <c r="BX63" i="8"/>
  <c r="BT45" i="8"/>
  <c r="CD26" i="8"/>
  <c r="BZ8" i="8"/>
  <c r="CC18" i="8"/>
  <c r="CA65" i="8"/>
  <c r="BY40" i="8"/>
  <c r="BT54" i="8"/>
  <c r="CB34" i="8"/>
  <c r="CC75" i="8"/>
  <c r="BY57" i="8"/>
  <c r="BU39" i="8"/>
  <c r="CE20" i="8"/>
  <c r="BZ74" i="8"/>
  <c r="BT39" i="8"/>
  <c r="CC24" i="8"/>
  <c r="BV40" i="8"/>
  <c r="CC44" i="8"/>
  <c r="BY26" i="8"/>
  <c r="BU8" i="8"/>
  <c r="CB52" i="8"/>
  <c r="CD13" i="8"/>
  <c r="CE33" i="8"/>
  <c r="CB44" i="8"/>
  <c r="BX10" i="8"/>
  <c r="CC77" i="8"/>
  <c r="CC78" i="8"/>
  <c r="BY59" i="8"/>
  <c r="BU41" i="8"/>
  <c r="BT65" i="8"/>
  <c r="CD46" i="8"/>
  <c r="BZ28" i="8"/>
  <c r="BV10" i="8"/>
  <c r="BU74" i="8"/>
  <c r="CC54" i="8"/>
  <c r="CE23" i="8"/>
  <c r="CB30" i="8"/>
  <c r="BZ69" i="8"/>
  <c r="CB38" i="8"/>
  <c r="CC55" i="8"/>
  <c r="BY37" i="8"/>
  <c r="BU19" i="8"/>
  <c r="BX61" i="8"/>
  <c r="BT43" i="8"/>
  <c r="CD24" i="8"/>
  <c r="BZ6" i="8"/>
  <c r="CB40" i="8"/>
  <c r="CA15" i="8"/>
  <c r="BT62" i="8"/>
  <c r="BX24" i="8"/>
  <c r="CE50" i="8"/>
  <c r="BT70" i="8"/>
  <c r="CE60" i="8"/>
  <c r="BZ51" i="8"/>
  <c r="BV50" i="8"/>
  <c r="CA77" i="8"/>
  <c r="CA78" i="8"/>
  <c r="BZ47" i="8"/>
  <c r="CC49" i="8"/>
  <c r="BX46" i="8"/>
  <c r="CD9" i="8"/>
  <c r="BX62" i="8"/>
  <c r="BT44" i="8"/>
  <c r="BZ7" i="8"/>
  <c r="BU68" i="8"/>
  <c r="CA64" i="8"/>
  <c r="BW46" i="8"/>
  <c r="CC9" i="8"/>
  <c r="BX72" i="8"/>
  <c r="BW37" i="8"/>
  <c r="BV62" i="8"/>
  <c r="CB25" i="8"/>
  <c r="BX7" i="8"/>
  <c r="BW15" i="8"/>
  <c r="BY64" i="8"/>
  <c r="BU38" i="8"/>
  <c r="BZ49" i="8"/>
  <c r="CA74" i="8"/>
  <c r="BW56" i="8"/>
  <c r="CC19" i="8"/>
  <c r="BV72" i="8"/>
  <c r="CD36" i="8"/>
  <c r="CB75" i="8"/>
  <c r="BU60" i="8"/>
  <c r="CE61" i="8"/>
  <c r="CA43" i="8"/>
  <c r="BW25" i="8"/>
  <c r="BX50" i="8"/>
  <c r="BZ11" i="8"/>
  <c r="BY22" i="8"/>
  <c r="BX42" i="8"/>
  <c r="BT8" i="8"/>
  <c r="CA76" i="8"/>
  <c r="BW58" i="8"/>
  <c r="CC37" i="8"/>
  <c r="CB45" i="8"/>
  <c r="BX27" i="8"/>
  <c r="BT9" i="8"/>
  <c r="CC22" i="8"/>
  <c r="BZ29" i="8"/>
  <c r="CA53" i="8"/>
  <c r="CA21" i="8"/>
  <c r="BV27" i="8"/>
  <c r="BX68" i="8"/>
  <c r="BV35" i="8"/>
  <c r="CE72" i="8"/>
  <c r="CA54" i="8"/>
  <c r="BW36" i="8"/>
  <c r="BW13" i="8"/>
  <c r="BV60" i="8"/>
  <c r="CB23" i="8"/>
  <c r="F69" i="22"/>
  <c r="V81" i="22" s="1"/>
  <c r="AQ26" i="13"/>
  <c r="F66" i="22"/>
  <c r="V78" i="22" s="1"/>
  <c r="BL29" i="12"/>
  <c r="AP40" i="13"/>
  <c r="AR33" i="13"/>
  <c r="BQ22" i="12"/>
  <c r="AR76" i="13"/>
  <c r="G55" i="22"/>
  <c r="BM38" i="13"/>
  <c r="BO43" i="13"/>
  <c r="BM17" i="13"/>
  <c r="F18" i="22"/>
  <c r="F28" i="22"/>
  <c r="H32" i="22"/>
  <c r="H9" i="22"/>
  <c r="G19" i="22"/>
  <c r="H23" i="22"/>
  <c r="H4" i="22"/>
  <c r="G63" i="22"/>
  <c r="F34" i="22"/>
  <c r="G46" i="22"/>
  <c r="G17" i="22"/>
  <c r="G66" i="22"/>
  <c r="F62" i="22"/>
  <c r="H35" i="22"/>
  <c r="F44" i="22"/>
  <c r="F5" i="22"/>
  <c r="G41" i="22"/>
  <c r="G26" i="22"/>
  <c r="F57" i="22"/>
  <c r="G69" i="22"/>
  <c r="G31" i="22"/>
  <c r="G24" i="22"/>
  <c r="G57" i="22"/>
  <c r="G22" i="22"/>
  <c r="F9" i="22"/>
  <c r="G72" i="22"/>
  <c r="P77" i="22"/>
  <c r="F21" i="22"/>
  <c r="G37" i="22"/>
  <c r="H37" i="22"/>
  <c r="F23" i="22"/>
  <c r="F35" i="22"/>
  <c r="H63" i="22"/>
  <c r="G9" i="22"/>
  <c r="H28" i="22"/>
  <c r="G28" i="22"/>
  <c r="H44" i="22"/>
  <c r="H62" i="22"/>
  <c r="F4" i="22"/>
  <c r="H66" i="22"/>
  <c r="X78" i="22" s="1"/>
  <c r="H49" i="22"/>
  <c r="H27" i="22"/>
  <c r="H19" i="22"/>
  <c r="H72" i="22"/>
  <c r="X84" i="22" s="1"/>
  <c r="G70" i="22"/>
  <c r="H12" i="22"/>
  <c r="G56" i="22"/>
  <c r="G11" i="22"/>
  <c r="G23" i="22"/>
  <c r="G71" i="22"/>
  <c r="G40" i="22"/>
  <c r="F20" i="22"/>
  <c r="F24" i="22"/>
  <c r="F17" i="22"/>
  <c r="G38" i="22"/>
  <c r="H24" i="22"/>
  <c r="G20" i="22"/>
  <c r="G51" i="22"/>
  <c r="G60" i="22"/>
  <c r="G16" i="22"/>
  <c r="G4" i="22"/>
  <c r="H56" i="22"/>
  <c r="H54" i="22"/>
  <c r="H11" i="22"/>
  <c r="H74" i="22"/>
  <c r="F54" i="22"/>
  <c r="F59" i="22"/>
  <c r="G48" i="22"/>
  <c r="G67" i="22"/>
  <c r="H64" i="22"/>
  <c r="X76" i="22" s="1"/>
  <c r="H51" i="22"/>
  <c r="H7" i="22"/>
  <c r="H8" i="22"/>
  <c r="H75" i="22"/>
  <c r="F30" i="22"/>
  <c r="F75" i="22"/>
  <c r="H69" i="22"/>
  <c r="F45" i="22"/>
  <c r="F7" i="22"/>
  <c r="H58" i="22"/>
  <c r="F52" i="22"/>
  <c r="G21" i="22"/>
  <c r="H20" i="22"/>
  <c r="H47" i="22"/>
  <c r="G27" i="22"/>
  <c r="F10" i="22"/>
  <c r="G35" i="22"/>
  <c r="F72" i="22"/>
  <c r="F55" i="22"/>
  <c r="F68" i="22"/>
  <c r="V80" i="22" s="1"/>
  <c r="F63" i="22"/>
  <c r="G36" i="22"/>
  <c r="H21" i="22"/>
  <c r="F71" i="22"/>
  <c r="F60" i="22"/>
  <c r="F53" i="22"/>
  <c r="F42" i="22"/>
  <c r="F38" i="22"/>
  <c r="G7" i="22"/>
  <c r="G44" i="22"/>
  <c r="G64" i="22"/>
  <c r="G65" i="22"/>
  <c r="W77" i="22" s="1"/>
  <c r="H26" i="22"/>
  <c r="H41" i="22"/>
  <c r="H29" i="22"/>
  <c r="F33" i="22"/>
  <c r="H22" i="22"/>
  <c r="F74" i="22"/>
  <c r="F26" i="22"/>
  <c r="G6" i="22"/>
  <c r="G25" i="22"/>
  <c r="G8" i="22"/>
  <c r="H55" i="22"/>
  <c r="H42" i="22"/>
  <c r="G59" i="22"/>
  <c r="H25" i="22"/>
  <c r="G73" i="22"/>
  <c r="W85" i="22" s="1"/>
  <c r="G33" i="22"/>
  <c r="H38" i="22"/>
  <c r="H5" i="22"/>
  <c r="H50" i="22"/>
  <c r="F39" i="22"/>
  <c r="H61" i="22"/>
  <c r="H33" i="22"/>
  <c r="G18" i="22"/>
  <c r="H67" i="22"/>
  <c r="H43" i="22"/>
  <c r="F15" i="22"/>
  <c r="F51" i="22"/>
  <c r="H71" i="22"/>
  <c r="F29" i="22"/>
  <c r="F27" i="22"/>
  <c r="F14" i="22"/>
  <c r="F49" i="22"/>
  <c r="F37" i="22"/>
  <c r="G61" i="22"/>
  <c r="G29" i="22"/>
  <c r="G34" i="22"/>
  <c r="G14" i="22"/>
  <c r="G74" i="22"/>
  <c r="H60" i="22"/>
  <c r="H48" i="22"/>
  <c r="G32" i="22"/>
  <c r="G50" i="22"/>
  <c r="H39" i="22"/>
  <c r="H65" i="22"/>
  <c r="H57" i="22"/>
  <c r="F56" i="22"/>
  <c r="F43" i="22"/>
  <c r="F40" i="22"/>
  <c r="F16" i="22"/>
  <c r="G47" i="22"/>
  <c r="G15" i="22"/>
  <c r="G5" i="22"/>
  <c r="G43" i="22"/>
  <c r="H13" i="22"/>
  <c r="H52" i="22"/>
  <c r="H18" i="22"/>
  <c r="H68" i="22"/>
  <c r="H53" i="22"/>
  <c r="F36" i="22"/>
  <c r="F32" i="22"/>
  <c r="F31" i="22"/>
  <c r="F46" i="22"/>
  <c r="G68" i="22"/>
  <c r="H59" i="22"/>
  <c r="G39" i="22"/>
  <c r="G75" i="22"/>
  <c r="F48" i="22"/>
  <c r="G49" i="22"/>
  <c r="F12" i="22"/>
  <c r="F61" i="22"/>
  <c r="G54" i="22"/>
  <c r="H34" i="22"/>
  <c r="H30" i="22"/>
  <c r="F50" i="22"/>
  <c r="G30" i="22"/>
  <c r="H36" i="22"/>
  <c r="F47" i="22"/>
  <c r="F58" i="22"/>
  <c r="F19" i="22"/>
  <c r="G13" i="22"/>
  <c r="G10" i="22"/>
  <c r="H6" i="22"/>
  <c r="H31" i="22"/>
  <c r="H16" i="22"/>
  <c r="H40" i="22"/>
  <c r="F64" i="22"/>
  <c r="F13" i="22"/>
  <c r="F70" i="22"/>
  <c r="H45" i="22"/>
  <c r="H14" i="22"/>
  <c r="F73" i="22"/>
  <c r="H15" i="22"/>
  <c r="F76" i="22"/>
  <c r="F65" i="22"/>
  <c r="F22" i="22"/>
  <c r="H17" i="22"/>
  <c r="F67" i="22"/>
  <c r="F6" i="22"/>
  <c r="G62" i="22"/>
  <c r="G58" i="22"/>
  <c r="G45" i="22"/>
  <c r="G42" i="22"/>
  <c r="H70" i="22"/>
  <c r="H10" i="22"/>
  <c r="H46" i="22"/>
  <c r="G52" i="22"/>
  <c r="G76" i="22"/>
  <c r="H73" i="22"/>
  <c r="F25" i="22"/>
  <c r="F8" i="22"/>
  <c r="F41" i="22"/>
  <c r="F11" i="22"/>
  <c r="G12" i="22"/>
  <c r="G53" i="22"/>
  <c r="BQ48" i="13"/>
  <c r="BO60" i="12"/>
  <c r="AT12" i="13"/>
  <c r="AO69" i="13"/>
  <c r="BN64" i="12"/>
  <c r="BQ54" i="12"/>
  <c r="BQ62" i="13"/>
  <c r="BO21" i="12"/>
  <c r="BL64" i="13"/>
  <c r="AG18" i="19"/>
  <c r="AG65" i="19"/>
  <c r="AG29" i="19"/>
  <c r="AG44" i="19"/>
  <c r="AG60" i="19"/>
  <c r="AG43" i="19"/>
  <c r="AG6" i="19"/>
  <c r="AG37" i="19"/>
  <c r="AG74" i="19"/>
  <c r="AG72" i="19"/>
  <c r="AG61" i="19"/>
  <c r="AG11" i="19"/>
  <c r="AG15" i="19"/>
  <c r="AG63" i="19"/>
  <c r="AG52" i="19"/>
  <c r="AG53" i="19"/>
  <c r="AG70" i="19"/>
  <c r="AG62" i="19"/>
  <c r="AG12" i="19"/>
  <c r="AG27" i="19"/>
  <c r="AG49" i="19"/>
  <c r="AG22" i="19"/>
  <c r="AG5" i="19"/>
  <c r="AG25" i="19"/>
  <c r="AG45" i="19"/>
  <c r="AG48" i="19"/>
  <c r="AG13" i="19"/>
  <c r="AG9" i="19"/>
  <c r="AG51" i="19"/>
  <c r="AG54" i="19"/>
  <c r="AG23" i="19"/>
  <c r="AG73" i="19"/>
  <c r="AG39" i="19"/>
  <c r="AG41" i="19"/>
  <c r="AG28" i="19"/>
  <c r="AG14" i="19"/>
  <c r="AG47" i="19"/>
  <c r="AG17" i="19"/>
  <c r="AG10" i="19"/>
  <c r="AG34" i="19"/>
  <c r="AG31" i="19"/>
  <c r="AG58" i="19"/>
  <c r="AG32" i="19"/>
  <c r="AG7" i="19"/>
  <c r="AG75" i="19"/>
  <c r="AG21" i="19"/>
  <c r="AG67" i="19"/>
  <c r="AG26" i="19"/>
  <c r="AG56" i="19"/>
  <c r="AG8" i="19"/>
  <c r="AG33" i="19"/>
  <c r="AG46" i="19"/>
  <c r="AG59" i="19"/>
  <c r="AG71" i="19"/>
  <c r="AG35" i="19"/>
  <c r="AG24" i="19"/>
  <c r="AG50" i="19"/>
  <c r="AG69" i="19"/>
  <c r="AG16" i="19"/>
  <c r="AG55" i="19"/>
  <c r="AG77" i="19"/>
  <c r="AG57" i="19"/>
  <c r="AG40" i="19"/>
  <c r="AG42" i="19"/>
  <c r="AG20" i="19"/>
  <c r="AG64" i="19"/>
  <c r="AG76" i="19"/>
  <c r="AG66" i="19"/>
  <c r="AG38" i="19"/>
  <c r="AG36" i="19"/>
  <c r="AG19" i="19"/>
  <c r="AG68" i="19"/>
  <c r="AG30" i="19"/>
  <c r="AQ10" i="11"/>
  <c r="AT31" i="12"/>
  <c r="S39" i="16"/>
  <c r="S39" i="17"/>
  <c r="U35" i="16"/>
  <c r="W37" i="16"/>
  <c r="Y43" i="17"/>
  <c r="T43" i="17"/>
  <c r="V35" i="17"/>
  <c r="W37" i="17"/>
  <c r="X37" i="17"/>
  <c r="Z35" i="17"/>
  <c r="V37" i="17"/>
  <c r="R37" i="17"/>
  <c r="S35" i="17"/>
  <c r="R43" i="17"/>
  <c r="U33" i="16"/>
  <c r="Z43" i="17"/>
  <c r="R42" i="16"/>
  <c r="AT57" i="13"/>
  <c r="X39" i="17"/>
  <c r="X39" i="16"/>
  <c r="S43" i="17"/>
  <c r="Y39" i="17"/>
  <c r="R35" i="17"/>
  <c r="S41" i="16"/>
  <c r="U39" i="17"/>
  <c r="W35" i="17"/>
  <c r="Y37" i="17"/>
  <c r="Y41" i="16"/>
  <c r="X35" i="16"/>
  <c r="W33" i="16"/>
  <c r="U41" i="16"/>
  <c r="W43" i="17"/>
  <c r="Z37" i="16"/>
  <c r="U39" i="16"/>
  <c r="T39" i="17"/>
  <c r="U35" i="17"/>
  <c r="R39" i="17"/>
  <c r="U37" i="17"/>
  <c r="X35" i="17"/>
  <c r="S37" i="17"/>
  <c r="R33" i="16"/>
  <c r="Z39" i="17"/>
  <c r="V43" i="17"/>
  <c r="T35" i="17"/>
  <c r="Z37" i="17"/>
  <c r="U43" i="17"/>
  <c r="Z41" i="16"/>
  <c r="Z39" i="16"/>
  <c r="O32" i="17" a="1"/>
  <c r="O32" i="17" s="1"/>
  <c r="W39" i="17"/>
  <c r="T37" i="17"/>
  <c r="T35" i="16"/>
  <c r="Z42" i="16"/>
  <c r="AO51" i="12"/>
  <c r="W39" i="16"/>
  <c r="Z33" i="16"/>
  <c r="S42" i="16"/>
  <c r="R37" i="16"/>
  <c r="Y39" i="16"/>
  <c r="Y42" i="16"/>
  <c r="S35" i="16"/>
  <c r="Y35" i="17"/>
  <c r="V39" i="17"/>
  <c r="U37" i="16"/>
  <c r="X43" i="17"/>
  <c r="Y41" i="17"/>
  <c r="Y34" i="17"/>
  <c r="X42" i="17"/>
  <c r="R42" i="17"/>
  <c r="AO50" i="16"/>
  <c r="AO49" i="16"/>
  <c r="AB62" i="16"/>
  <c r="AO112" i="16"/>
  <c r="AO68" i="16"/>
  <c r="AO86" i="16"/>
  <c r="AB59" i="16"/>
  <c r="AO95" i="16"/>
  <c r="AO111" i="16"/>
  <c r="AB48" i="16"/>
  <c r="AO83" i="16"/>
  <c r="AO82" i="16"/>
  <c r="AO46" i="16"/>
  <c r="AM56" i="17"/>
  <c r="Z56" i="17"/>
  <c r="W44" i="17"/>
  <c r="AJ44" i="17"/>
  <c r="Q57" i="17"/>
  <c r="AD57" i="17"/>
  <c r="AH29" i="20" s="1"/>
  <c r="O57" i="17" a="1"/>
  <c r="O57" i="17" s="1"/>
  <c r="G30" i="26" s="1"/>
  <c r="X63" i="17"/>
  <c r="AK63" i="17"/>
  <c r="U58" i="17"/>
  <c r="AH58" i="17"/>
  <c r="U75" i="17"/>
  <c r="AH75" i="17"/>
  <c r="AE101" i="17"/>
  <c r="R101" i="17"/>
  <c r="AE113" i="17"/>
  <c r="Q37" i="17"/>
  <c r="O37" i="17" a="1"/>
  <c r="O37" i="17" s="1"/>
  <c r="G10" i="26" s="1"/>
  <c r="Y54" i="17"/>
  <c r="AL54" i="17"/>
  <c r="AK96" i="17"/>
  <c r="X96" i="17"/>
  <c r="AK108" i="17"/>
  <c r="Q59" i="17"/>
  <c r="AD59" i="17"/>
  <c r="AH31" i="20" s="1"/>
  <c r="O59" i="17" a="1"/>
  <c r="O59" i="17" s="1"/>
  <c r="G32" i="26" s="1"/>
  <c r="V52" i="17"/>
  <c r="AI52" i="17"/>
  <c r="Y97" i="17"/>
  <c r="AL97" i="17"/>
  <c r="AL109" i="17"/>
  <c r="V65" i="17"/>
  <c r="AI65" i="17"/>
  <c r="X71" i="17"/>
  <c r="AK71" i="17"/>
  <c r="W98" i="17"/>
  <c r="AJ98" i="17"/>
  <c r="AJ110" i="17"/>
  <c r="Y66" i="17"/>
  <c r="AL66" i="17"/>
  <c r="U77" i="17"/>
  <c r="AH77" i="17"/>
  <c r="AK94" i="17"/>
  <c r="X94" i="17"/>
  <c r="AK106" i="17"/>
  <c r="S62" i="17"/>
  <c r="AF62" i="17"/>
  <c r="Q79" i="17"/>
  <c r="AD79" i="17"/>
  <c r="AH51" i="20" s="1"/>
  <c r="O79" i="17" a="1"/>
  <c r="O79" i="17" s="1"/>
  <c r="G52" i="26" s="1"/>
  <c r="V40" i="17"/>
  <c r="AE51" i="17"/>
  <c r="R51" i="17"/>
  <c r="T60" i="17"/>
  <c r="AG60" i="17"/>
  <c r="U73" i="17"/>
  <c r="AH73" i="17"/>
  <c r="V41" i="17"/>
  <c r="S95" i="17"/>
  <c r="AF95" i="17"/>
  <c r="AF107" i="17"/>
  <c r="Z47" i="17"/>
  <c r="AM47" i="17"/>
  <c r="S42" i="17"/>
  <c r="AE83" i="17"/>
  <c r="R83" i="17"/>
  <c r="U67" i="17"/>
  <c r="AH67" i="17"/>
  <c r="W53" i="17"/>
  <c r="AJ53" i="17"/>
  <c r="S102" i="17"/>
  <c r="AF102" i="17"/>
  <c r="AF114" i="17"/>
  <c r="Z38" i="17"/>
  <c r="T80" i="17"/>
  <c r="AG80" i="17"/>
  <c r="AF48" i="17"/>
  <c r="S48" i="17"/>
  <c r="Z68" i="17"/>
  <c r="AM68" i="17"/>
  <c r="Y36" i="17"/>
  <c r="X81" i="17"/>
  <c r="AK81" i="17"/>
  <c r="Z55" i="17"/>
  <c r="AM55" i="17"/>
  <c r="AF82" i="17"/>
  <c r="S82" i="17"/>
  <c r="AK93" i="17"/>
  <c r="X93" i="17"/>
  <c r="AK105" i="17"/>
  <c r="Z61" i="17"/>
  <c r="AM61" i="17"/>
  <c r="Y46" i="17"/>
  <c r="AL46" i="17"/>
  <c r="AO65" i="16"/>
  <c r="AO77" i="16"/>
  <c r="AO57" i="16"/>
  <c r="AO100" i="16"/>
  <c r="AB36" i="16"/>
  <c r="AO85" i="16"/>
  <c r="AO48" i="16"/>
  <c r="AB45" i="16"/>
  <c r="AB83" i="16"/>
  <c r="AB97" i="16"/>
  <c r="U56" i="17"/>
  <c r="AH56" i="17"/>
  <c r="V76" i="17"/>
  <c r="AI76" i="17"/>
  <c r="T44" i="17"/>
  <c r="AG44" i="17"/>
  <c r="T89" i="17"/>
  <c r="AG89" i="17"/>
  <c r="U57" i="17"/>
  <c r="AH57" i="17"/>
  <c r="AD87" i="17"/>
  <c r="AH59" i="20" s="1"/>
  <c r="Q87" i="17"/>
  <c r="O87" i="17" a="1"/>
  <c r="O87" i="17" s="1"/>
  <c r="G60" i="26" s="1"/>
  <c r="AF63" i="17"/>
  <c r="S63" i="17"/>
  <c r="R58" i="17"/>
  <c r="AE58" i="17"/>
  <c r="R75" i="17"/>
  <c r="AE75" i="17"/>
  <c r="W69" i="17"/>
  <c r="AJ69" i="17"/>
  <c r="R54" i="17"/>
  <c r="AE54" i="17"/>
  <c r="Q96" i="17"/>
  <c r="AD96" i="17"/>
  <c r="AH68" i="20" s="1"/>
  <c r="O96" i="17" a="1"/>
  <c r="O96" i="17" s="1"/>
  <c r="G69" i="26" s="1"/>
  <c r="AD108" i="17"/>
  <c r="AH80" i="20" s="1"/>
  <c r="W84" i="17"/>
  <c r="AJ84" i="17"/>
  <c r="AD52" i="17"/>
  <c r="AH24" i="20" s="1"/>
  <c r="Q52" i="17"/>
  <c r="O52" i="17" a="1"/>
  <c r="O52" i="17" s="1"/>
  <c r="G25" i="26" s="1"/>
  <c r="AJ97" i="17"/>
  <c r="W97" i="17"/>
  <c r="AJ109" i="17"/>
  <c r="Y65" i="17"/>
  <c r="AL65" i="17"/>
  <c r="AM71" i="17"/>
  <c r="Z71" i="17"/>
  <c r="Q98" i="17"/>
  <c r="AD98" i="17"/>
  <c r="AH70" i="20" s="1"/>
  <c r="O98" i="17" a="1"/>
  <c r="O98" i="17" s="1"/>
  <c r="G71" i="26" s="1"/>
  <c r="AD110" i="17"/>
  <c r="AH82" i="20" s="1"/>
  <c r="W66" i="17"/>
  <c r="AJ66" i="17"/>
  <c r="T77" i="17"/>
  <c r="AG77" i="17"/>
  <c r="AM94" i="17"/>
  <c r="Z94" i="17"/>
  <c r="AM106" i="17"/>
  <c r="Z62" i="17"/>
  <c r="AM62" i="17"/>
  <c r="AL79" i="17"/>
  <c r="Y79" i="17"/>
  <c r="X40" i="17"/>
  <c r="Y51" i="17"/>
  <c r="AL51" i="17"/>
  <c r="U60" i="17"/>
  <c r="AH60" i="17"/>
  <c r="S73" i="17"/>
  <c r="AF73" i="17"/>
  <c r="Z95" i="17"/>
  <c r="AM95" i="17"/>
  <c r="AM107" i="17"/>
  <c r="AG47" i="17"/>
  <c r="T47" i="17"/>
  <c r="Z42" i="17"/>
  <c r="AG83" i="17"/>
  <c r="T83" i="17"/>
  <c r="S67" i="17"/>
  <c r="AF67" i="17"/>
  <c r="X53" i="17"/>
  <c r="AK53" i="17"/>
  <c r="W102" i="17"/>
  <c r="AJ102" i="17"/>
  <c r="AJ114" i="17"/>
  <c r="X38" i="17"/>
  <c r="R80" i="17"/>
  <c r="AE80" i="17"/>
  <c r="V48" i="17"/>
  <c r="AI48" i="17"/>
  <c r="X68" i="17"/>
  <c r="AK68" i="17"/>
  <c r="Z36" i="17"/>
  <c r="S81" i="17"/>
  <c r="AF81" i="17"/>
  <c r="S55" i="17"/>
  <c r="AF55" i="17"/>
  <c r="Z82" i="17"/>
  <c r="AM82" i="17"/>
  <c r="AL93" i="17"/>
  <c r="Y93" i="17"/>
  <c r="AL105" i="17"/>
  <c r="Q61" i="17"/>
  <c r="AD61" i="17"/>
  <c r="AH33" i="20" s="1"/>
  <c r="O61" i="17" a="1"/>
  <c r="O61" i="17" s="1"/>
  <c r="G34" i="26" s="1"/>
  <c r="R46" i="17"/>
  <c r="AE46" i="17"/>
  <c r="AO91" i="16"/>
  <c r="AB73" i="16"/>
  <c r="AB57" i="16"/>
  <c r="AB100" i="16"/>
  <c r="AB93" i="16"/>
  <c r="AO78" i="16"/>
  <c r="AO44" i="16"/>
  <c r="AB69" i="16"/>
  <c r="AB98" i="16"/>
  <c r="AB58" i="16"/>
  <c r="S56" i="17"/>
  <c r="AF56" i="17"/>
  <c r="AL76" i="17"/>
  <c r="Y76" i="17"/>
  <c r="Y44" i="17"/>
  <c r="AL44" i="17"/>
  <c r="V89" i="17"/>
  <c r="AI89" i="17"/>
  <c r="W57" i="17"/>
  <c r="AJ57" i="17"/>
  <c r="W87" i="17"/>
  <c r="AJ87" i="17"/>
  <c r="AI63" i="17"/>
  <c r="V63" i="17"/>
  <c r="T58" i="17"/>
  <c r="AG58" i="17"/>
  <c r="T75" i="17"/>
  <c r="AG75" i="17"/>
  <c r="R69" i="17"/>
  <c r="AE69" i="17"/>
  <c r="W54" i="17"/>
  <c r="AJ54" i="17"/>
  <c r="Y96" i="17"/>
  <c r="AL96" i="17"/>
  <c r="AL108" i="17"/>
  <c r="AG84" i="17"/>
  <c r="T84" i="17"/>
  <c r="T52" i="17"/>
  <c r="AG52" i="17"/>
  <c r="R97" i="17"/>
  <c r="AE97" i="17"/>
  <c r="AE109" i="17"/>
  <c r="W65" i="17"/>
  <c r="AJ65" i="17"/>
  <c r="T71" i="17"/>
  <c r="AG71" i="17"/>
  <c r="R98" i="17"/>
  <c r="AE98" i="17"/>
  <c r="AE110" i="17"/>
  <c r="R77" i="17"/>
  <c r="AE77" i="17"/>
  <c r="Q94" i="17"/>
  <c r="AD94" i="17"/>
  <c r="AH66" i="20" s="1"/>
  <c r="O94" i="17" a="1"/>
  <c r="O94" i="17" s="1"/>
  <c r="G67" i="26" s="1"/>
  <c r="AD106" i="17"/>
  <c r="AH78" i="20" s="1"/>
  <c r="AI62" i="17"/>
  <c r="V62" i="17"/>
  <c r="R79" i="17"/>
  <c r="AE79" i="17"/>
  <c r="R40" i="17"/>
  <c r="Z51" i="17"/>
  <c r="AM51" i="17"/>
  <c r="R60" i="17"/>
  <c r="AE60" i="17"/>
  <c r="Z73" i="17"/>
  <c r="AM73" i="17"/>
  <c r="AK95" i="17"/>
  <c r="X95" i="17"/>
  <c r="AK107" i="17"/>
  <c r="U74" i="17"/>
  <c r="AH74" i="17"/>
  <c r="AH83" i="17"/>
  <c r="U83" i="17"/>
  <c r="Y67" i="17"/>
  <c r="AL67" i="17"/>
  <c r="V53" i="17"/>
  <c r="AI53" i="17"/>
  <c r="S70" i="17"/>
  <c r="AF70" i="17"/>
  <c r="V38" i="17"/>
  <c r="AI80" i="17"/>
  <c r="V80" i="17"/>
  <c r="X48" i="17"/>
  <c r="AK48" i="17"/>
  <c r="V68" i="17"/>
  <c r="AI68" i="17"/>
  <c r="Z81" i="17"/>
  <c r="AM81" i="17"/>
  <c r="R55" i="17"/>
  <c r="AE55" i="17"/>
  <c r="Q82" i="17"/>
  <c r="AD82" i="17"/>
  <c r="AH54" i="20" s="1"/>
  <c r="O82" i="17" a="1"/>
  <c r="O82" i="17" s="1"/>
  <c r="G55" i="26" s="1"/>
  <c r="V93" i="17"/>
  <c r="AI93" i="17"/>
  <c r="AI105" i="17"/>
  <c r="AM78" i="17"/>
  <c r="Z78" i="17"/>
  <c r="U46" i="17"/>
  <c r="AH46" i="17"/>
  <c r="AB53" i="16"/>
  <c r="AB54" i="16"/>
  <c r="AO69" i="16"/>
  <c r="AB68" i="16"/>
  <c r="AB87" i="16"/>
  <c r="AO89" i="16"/>
  <c r="AB44" i="16"/>
  <c r="AO58" i="16"/>
  <c r="AB96" i="16"/>
  <c r="R88" i="17"/>
  <c r="AE88" i="17"/>
  <c r="Y56" i="17"/>
  <c r="AL56" i="17"/>
  <c r="U76" i="17"/>
  <c r="AH76" i="17"/>
  <c r="Q44" i="17"/>
  <c r="AD44" i="17"/>
  <c r="AH16" i="20" s="1"/>
  <c r="O44" i="17" a="1"/>
  <c r="O44" i="17" s="1"/>
  <c r="G17" i="26" s="1"/>
  <c r="R89" i="17"/>
  <c r="AE89" i="17"/>
  <c r="V57" i="17"/>
  <c r="AI57" i="17"/>
  <c r="Y87" i="17"/>
  <c r="AL87" i="17"/>
  <c r="Q63" i="17"/>
  <c r="AD63" i="17"/>
  <c r="AH35" i="20" s="1"/>
  <c r="O63" i="17" a="1"/>
  <c r="O63" i="17" s="1"/>
  <c r="G36" i="26" s="1"/>
  <c r="AM58" i="17"/>
  <c r="Z58" i="17"/>
  <c r="Q91" i="17"/>
  <c r="AD91" i="17"/>
  <c r="AH63" i="20" s="1"/>
  <c r="O91" i="17" a="1"/>
  <c r="O91" i="17" s="1"/>
  <c r="G64" i="26" s="1"/>
  <c r="Q75" i="17"/>
  <c r="AD75" i="17"/>
  <c r="AH47" i="20" s="1"/>
  <c r="O75" i="17" a="1"/>
  <c r="O75" i="17" s="1"/>
  <c r="G48" i="26" s="1"/>
  <c r="X69" i="17"/>
  <c r="AK69" i="17"/>
  <c r="X54" i="17"/>
  <c r="AK54" i="17"/>
  <c r="Z64" i="17"/>
  <c r="AM64" i="17"/>
  <c r="Y84" i="17"/>
  <c r="AL84" i="17"/>
  <c r="U52" i="17"/>
  <c r="AH52" i="17"/>
  <c r="AI97" i="17"/>
  <c r="V97" i="17"/>
  <c r="AI109" i="17"/>
  <c r="AE65" i="17"/>
  <c r="R65" i="17"/>
  <c r="AD71" i="17"/>
  <c r="AH43" i="20" s="1"/>
  <c r="Q71" i="17"/>
  <c r="O71" i="17" a="1"/>
  <c r="O71" i="17" s="1"/>
  <c r="G44" i="26" s="1"/>
  <c r="AF98" i="17"/>
  <c r="S98" i="17"/>
  <c r="AF110" i="17"/>
  <c r="T34" i="17"/>
  <c r="S77" i="17"/>
  <c r="AF77" i="17"/>
  <c r="AJ94" i="17"/>
  <c r="W94" i="17"/>
  <c r="AJ106" i="17"/>
  <c r="Q62" i="17"/>
  <c r="AD62" i="17"/>
  <c r="AH34" i="20" s="1"/>
  <c r="O62" i="17" a="1"/>
  <c r="O62" i="17" s="1"/>
  <c r="G35" i="26" s="1"/>
  <c r="AI79" i="17"/>
  <c r="V79" i="17"/>
  <c r="S40" i="17"/>
  <c r="W51" i="17"/>
  <c r="AJ51" i="17"/>
  <c r="AK60" i="17"/>
  <c r="X60" i="17"/>
  <c r="Y73" i="17"/>
  <c r="AL73" i="17"/>
  <c r="Q95" i="17"/>
  <c r="AD95" i="17"/>
  <c r="AH67" i="20" s="1"/>
  <c r="O95" i="17" a="1"/>
  <c r="O95" i="17" s="1"/>
  <c r="G68" i="26" s="1"/>
  <c r="AD107" i="17"/>
  <c r="AH79" i="20" s="1"/>
  <c r="X74" i="17"/>
  <c r="AK74" i="17"/>
  <c r="V42" i="17"/>
  <c r="V83" i="17"/>
  <c r="AI83" i="17"/>
  <c r="W67" i="17"/>
  <c r="AJ67" i="17"/>
  <c r="Q53" i="17"/>
  <c r="AD53" i="17"/>
  <c r="AH25" i="20" s="1"/>
  <c r="O53" i="17" a="1"/>
  <c r="O53" i="17" s="1"/>
  <c r="G26" i="26" s="1"/>
  <c r="Y70" i="17"/>
  <c r="AL70" i="17"/>
  <c r="Q38" i="17"/>
  <c r="O38" i="17" a="1"/>
  <c r="O38" i="17" s="1"/>
  <c r="G11" i="26" s="1"/>
  <c r="AK80" i="17"/>
  <c r="X80" i="17"/>
  <c r="Z48" i="17"/>
  <c r="AM48" i="17"/>
  <c r="AD68" i="17"/>
  <c r="AH40" i="20" s="1"/>
  <c r="Q68" i="17"/>
  <c r="O68" i="17" a="1"/>
  <c r="O68" i="17" s="1"/>
  <c r="G41" i="26" s="1"/>
  <c r="Q81" i="17"/>
  <c r="AD81" i="17"/>
  <c r="AH53" i="20" s="1"/>
  <c r="O81" i="17" a="1"/>
  <c r="O81" i="17" s="1"/>
  <c r="G54" i="26" s="1"/>
  <c r="W55" i="17"/>
  <c r="AJ55" i="17"/>
  <c r="Y82" i="17"/>
  <c r="AL82" i="17"/>
  <c r="U93" i="17"/>
  <c r="AH93" i="17"/>
  <c r="AH105" i="17"/>
  <c r="AJ78" i="17"/>
  <c r="W78" i="17"/>
  <c r="S46" i="17"/>
  <c r="AF46" i="17"/>
  <c r="AB39" i="16"/>
  <c r="AB105" i="16"/>
  <c r="AB38" i="16"/>
  <c r="AB103" i="16"/>
  <c r="AB77" i="16"/>
  <c r="AO59" i="16"/>
  <c r="AB95" i="16"/>
  <c r="AB75" i="16"/>
  <c r="Q88" i="17"/>
  <c r="AD88" i="17"/>
  <c r="AH60" i="20" s="1"/>
  <c r="O88" i="17" a="1"/>
  <c r="O88" i="17" s="1"/>
  <c r="G61" i="26" s="1"/>
  <c r="W56" i="17"/>
  <c r="AJ56" i="17"/>
  <c r="T76" i="17"/>
  <c r="AG76" i="17"/>
  <c r="Z44" i="17"/>
  <c r="AM44" i="17"/>
  <c r="U89" i="17"/>
  <c r="AH89" i="17"/>
  <c r="AL57" i="17"/>
  <c r="Y57" i="17"/>
  <c r="S87" i="17"/>
  <c r="AF87" i="17"/>
  <c r="Z63" i="17"/>
  <c r="AM63" i="17"/>
  <c r="S58" i="17"/>
  <c r="AF58" i="17"/>
  <c r="V91" i="17"/>
  <c r="AI91" i="17"/>
  <c r="S75" i="17"/>
  <c r="AF75" i="17"/>
  <c r="V69" i="17"/>
  <c r="AI69" i="17"/>
  <c r="Z54" i="17"/>
  <c r="AM54" i="17"/>
  <c r="AH64" i="17"/>
  <c r="U64" i="17"/>
  <c r="AE84" i="17"/>
  <c r="R84" i="17"/>
  <c r="Y52" i="17"/>
  <c r="AL52" i="17"/>
  <c r="S97" i="17"/>
  <c r="AF97" i="17"/>
  <c r="AF109" i="17"/>
  <c r="Z33" i="17"/>
  <c r="AG98" i="17"/>
  <c r="T98" i="17"/>
  <c r="AG110" i="17"/>
  <c r="U34" i="17"/>
  <c r="AK77" i="17"/>
  <c r="X77" i="17"/>
  <c r="AL94" i="17"/>
  <c r="Y94" i="17"/>
  <c r="AL106" i="17"/>
  <c r="U79" i="17"/>
  <c r="AH79" i="17"/>
  <c r="U40" i="17"/>
  <c r="Q92" i="17"/>
  <c r="AD92" i="17"/>
  <c r="AH64" i="20" s="1"/>
  <c r="O92" i="17" a="1"/>
  <c r="O92" i="17" s="1"/>
  <c r="G65" i="26" s="1"/>
  <c r="AL60" i="17"/>
  <c r="Y60" i="17"/>
  <c r="W73" i="17"/>
  <c r="AJ73" i="17"/>
  <c r="AJ95" i="17"/>
  <c r="W95" i="17"/>
  <c r="AJ107" i="17"/>
  <c r="Q74" i="17"/>
  <c r="AD74" i="17"/>
  <c r="AH46" i="20" s="1"/>
  <c r="O74" i="17" a="1"/>
  <c r="O74" i="17" s="1"/>
  <c r="G47" i="26" s="1"/>
  <c r="Q42" i="17"/>
  <c r="O42" i="17" a="1"/>
  <c r="O42" i="17" s="1"/>
  <c r="G15" i="26" s="1"/>
  <c r="AF83" i="17"/>
  <c r="S83" i="17"/>
  <c r="Y85" i="17"/>
  <c r="AL85" i="17"/>
  <c r="Z53" i="17"/>
  <c r="AM53" i="17"/>
  <c r="Z70" i="17"/>
  <c r="AM70" i="17"/>
  <c r="Y38" i="17"/>
  <c r="S80" i="17"/>
  <c r="AF80" i="17"/>
  <c r="X100" i="17"/>
  <c r="AK100" i="17"/>
  <c r="AK112" i="17"/>
  <c r="T68" i="17"/>
  <c r="AG68" i="17"/>
  <c r="Y81" i="17"/>
  <c r="AL81" i="17"/>
  <c r="W104" i="17"/>
  <c r="AJ104" i="17"/>
  <c r="AJ116" i="17"/>
  <c r="W105" i="17"/>
  <c r="Q55" i="17"/>
  <c r="AD55" i="17"/>
  <c r="AH27" i="20" s="1"/>
  <c r="O55" i="17" a="1"/>
  <c r="O55" i="17" s="1"/>
  <c r="G28" i="26" s="1"/>
  <c r="AF50" i="17"/>
  <c r="S50" i="17"/>
  <c r="T93" i="17"/>
  <c r="AG93" i="17"/>
  <c r="AG105" i="17"/>
  <c r="Q78" i="17"/>
  <c r="AD78" i="17"/>
  <c r="AH50" i="20" s="1"/>
  <c r="O78" i="17" a="1"/>
  <c r="O78" i="17" s="1"/>
  <c r="G51" i="26" s="1"/>
  <c r="T46" i="17"/>
  <c r="AG46" i="17"/>
  <c r="AO116" i="16"/>
  <c r="AB91" i="16"/>
  <c r="AO105" i="16"/>
  <c r="AB78" i="16"/>
  <c r="AO62" i="16"/>
  <c r="AB51" i="16"/>
  <c r="AO87" i="16"/>
  <c r="S88" i="17"/>
  <c r="AF88" i="17"/>
  <c r="V56" i="17"/>
  <c r="AI56" i="17"/>
  <c r="R76" i="17"/>
  <c r="AE76" i="17"/>
  <c r="Q89" i="17"/>
  <c r="AD89" i="17"/>
  <c r="AH61" i="20" s="1"/>
  <c r="O89" i="17" a="1"/>
  <c r="O89" i="17" s="1"/>
  <c r="G62" i="26" s="1"/>
  <c r="R87" i="17"/>
  <c r="AE87" i="17"/>
  <c r="V90" i="17"/>
  <c r="AI90" i="17"/>
  <c r="Q58" i="17"/>
  <c r="AD58" i="17"/>
  <c r="AH30" i="20" s="1"/>
  <c r="O58" i="17" a="1"/>
  <c r="O58" i="17" s="1"/>
  <c r="G31" i="26" s="1"/>
  <c r="X91" i="17"/>
  <c r="AK91" i="17"/>
  <c r="AM75" i="17"/>
  <c r="Z75" i="17"/>
  <c r="Y69" i="17"/>
  <c r="AL69" i="17"/>
  <c r="Y86" i="17"/>
  <c r="AL86" i="17"/>
  <c r="V54" i="17"/>
  <c r="AI54" i="17"/>
  <c r="Y64" i="17"/>
  <c r="AL64" i="17"/>
  <c r="V84" i="17"/>
  <c r="AI84" i="17"/>
  <c r="AG97" i="17"/>
  <c r="T97" i="17"/>
  <c r="AG109" i="17"/>
  <c r="X33" i="17"/>
  <c r="Z98" i="17"/>
  <c r="AM98" i="17"/>
  <c r="AM110" i="17"/>
  <c r="R34" i="17"/>
  <c r="AM77" i="17"/>
  <c r="Z77" i="17"/>
  <c r="S94" i="17"/>
  <c r="AF94" i="17"/>
  <c r="AF106" i="17"/>
  <c r="T79" i="17"/>
  <c r="AG79" i="17"/>
  <c r="W40" i="17"/>
  <c r="X92" i="17"/>
  <c r="AK92" i="17"/>
  <c r="S60" i="17"/>
  <c r="AF60" i="17"/>
  <c r="R73" i="17"/>
  <c r="AE73" i="17"/>
  <c r="AI95" i="17"/>
  <c r="V95" i="17"/>
  <c r="AI107" i="17"/>
  <c r="AJ74" i="17"/>
  <c r="W74" i="17"/>
  <c r="U42" i="17"/>
  <c r="X83" i="17"/>
  <c r="AK83" i="17"/>
  <c r="W85" i="17"/>
  <c r="AJ85" i="17"/>
  <c r="U53" i="17"/>
  <c r="AH53" i="17"/>
  <c r="W70" i="17"/>
  <c r="AJ70" i="17"/>
  <c r="U38" i="17"/>
  <c r="Z80" i="17"/>
  <c r="AM80" i="17"/>
  <c r="U100" i="17"/>
  <c r="AH100" i="17"/>
  <c r="AH112" i="17"/>
  <c r="U68" i="17"/>
  <c r="AH68" i="17"/>
  <c r="AJ81" i="17"/>
  <c r="W81" i="17"/>
  <c r="R104" i="17"/>
  <c r="AE104" i="17"/>
  <c r="AE116" i="17"/>
  <c r="R105" i="17"/>
  <c r="T55" i="17"/>
  <c r="AG55" i="17"/>
  <c r="AM50" i="17"/>
  <c r="Z50" i="17"/>
  <c r="R93" i="17"/>
  <c r="AE93" i="17"/>
  <c r="AE105" i="17"/>
  <c r="AK78" i="17"/>
  <c r="X78" i="17"/>
  <c r="W46" i="17"/>
  <c r="AJ46" i="17"/>
  <c r="AB104" i="16"/>
  <c r="AO103" i="16"/>
  <c r="AB102" i="16"/>
  <c r="AP31" i="13"/>
  <c r="AB85" i="16"/>
  <c r="AB88" i="16"/>
  <c r="AB42" i="16"/>
  <c r="AB90" i="16"/>
  <c r="AB84" i="16"/>
  <c r="Z88" i="17"/>
  <c r="AM88" i="17"/>
  <c r="X56" i="17"/>
  <c r="AK56" i="17"/>
  <c r="S76" i="17"/>
  <c r="AF76" i="17"/>
  <c r="S89" i="17"/>
  <c r="AF89" i="17"/>
  <c r="U87" i="17"/>
  <c r="AH87" i="17"/>
  <c r="Q90" i="17"/>
  <c r="AD90" i="17"/>
  <c r="AH62" i="20" s="1"/>
  <c r="O90" i="17" a="1"/>
  <c r="O90" i="17" s="1"/>
  <c r="G63" i="26" s="1"/>
  <c r="W58" i="17"/>
  <c r="AJ58" i="17"/>
  <c r="U91" i="17"/>
  <c r="AH91" i="17"/>
  <c r="W75" i="17"/>
  <c r="AJ75" i="17"/>
  <c r="Q69" i="17"/>
  <c r="AD69" i="17"/>
  <c r="AH41" i="20" s="1"/>
  <c r="O69" i="17" a="1"/>
  <c r="O69" i="17" s="1"/>
  <c r="G42" i="26" s="1"/>
  <c r="W86" i="17"/>
  <c r="AJ86" i="17"/>
  <c r="Q54" i="17"/>
  <c r="AD54" i="17"/>
  <c r="AH26" i="20" s="1"/>
  <c r="O54" i="17" a="1"/>
  <c r="O54" i="17" s="1"/>
  <c r="G27" i="26" s="1"/>
  <c r="W64" i="17"/>
  <c r="AJ64" i="17"/>
  <c r="AF84" i="17"/>
  <c r="S84" i="17"/>
  <c r="AH97" i="17"/>
  <c r="U97" i="17"/>
  <c r="AH109" i="17"/>
  <c r="T33" i="17"/>
  <c r="X98" i="17"/>
  <c r="AK98" i="17"/>
  <c r="AK110" i="17"/>
  <c r="S34" i="17"/>
  <c r="X45" i="17"/>
  <c r="AK45" i="17"/>
  <c r="V94" i="17"/>
  <c r="AI94" i="17"/>
  <c r="AI106" i="17"/>
  <c r="V72" i="17"/>
  <c r="AI72" i="17"/>
  <c r="T40" i="17"/>
  <c r="V92" i="17"/>
  <c r="AI92" i="17"/>
  <c r="Z60" i="17"/>
  <c r="AM60" i="17"/>
  <c r="V73" i="17"/>
  <c r="AI73" i="17"/>
  <c r="AL95" i="17"/>
  <c r="Y95" i="17"/>
  <c r="AL107" i="17"/>
  <c r="T74" i="17"/>
  <c r="AG74" i="17"/>
  <c r="Q99" i="17"/>
  <c r="AD99" i="17"/>
  <c r="AH71" i="20" s="1"/>
  <c r="O99" i="17" a="1"/>
  <c r="O99" i="17" s="1"/>
  <c r="G72" i="26" s="1"/>
  <c r="AD111" i="17"/>
  <c r="AH83" i="20" s="1"/>
  <c r="Z83" i="17"/>
  <c r="AM83" i="17"/>
  <c r="AD85" i="17"/>
  <c r="AH57" i="20" s="1"/>
  <c r="Q85" i="17"/>
  <c r="O85" i="17" a="1"/>
  <c r="O85" i="17" s="1"/>
  <c r="G58" i="26" s="1"/>
  <c r="T53" i="17"/>
  <c r="AG53" i="17"/>
  <c r="R70" i="17"/>
  <c r="AE70" i="17"/>
  <c r="R103" i="17"/>
  <c r="AE103" i="17"/>
  <c r="AE115" i="17"/>
  <c r="AH80" i="17"/>
  <c r="U80" i="17"/>
  <c r="V100" i="17"/>
  <c r="AI100" i="17"/>
  <c r="AI112" i="17"/>
  <c r="S68" i="17"/>
  <c r="AF68" i="17"/>
  <c r="U49" i="17"/>
  <c r="AH49" i="17"/>
  <c r="X104" i="17"/>
  <c r="AK104" i="17"/>
  <c r="AK116" i="17"/>
  <c r="X105" i="17"/>
  <c r="V55" i="17"/>
  <c r="AI55" i="17"/>
  <c r="V50" i="17"/>
  <c r="AI50" i="17"/>
  <c r="AM93" i="17"/>
  <c r="Z93" i="17"/>
  <c r="AM105" i="17"/>
  <c r="S78" i="17"/>
  <c r="AF78" i="17"/>
  <c r="AO104" i="16"/>
  <c r="AO113" i="16"/>
  <c r="AO79" i="16"/>
  <c r="AO53" i="16"/>
  <c r="AB99" i="16"/>
  <c r="AO98" i="16"/>
  <c r="AB74" i="16"/>
  <c r="AB49" i="16"/>
  <c r="Y88" i="17"/>
  <c r="AL88" i="17"/>
  <c r="Q76" i="17"/>
  <c r="AD76" i="17"/>
  <c r="AH48" i="20" s="1"/>
  <c r="O76" i="17" a="1"/>
  <c r="O76" i="17" s="1"/>
  <c r="G49" i="26" s="1"/>
  <c r="Y89" i="17"/>
  <c r="AL89" i="17"/>
  <c r="V87" i="17"/>
  <c r="AI87" i="17"/>
  <c r="U90" i="17"/>
  <c r="AH90" i="17"/>
  <c r="AK58" i="17"/>
  <c r="X58" i="17"/>
  <c r="R91" i="17"/>
  <c r="AE91" i="17"/>
  <c r="Z101" i="17"/>
  <c r="AM101" i="17"/>
  <c r="AM113" i="17"/>
  <c r="U69" i="17"/>
  <c r="AH69" i="17"/>
  <c r="AE86" i="17"/>
  <c r="R86" i="17"/>
  <c r="U54" i="17"/>
  <c r="AH54" i="17"/>
  <c r="Q64" i="17"/>
  <c r="AD64" i="17"/>
  <c r="O64" i="17" a="1"/>
  <c r="O64" i="17" s="1"/>
  <c r="G37" i="26" s="1"/>
  <c r="V59" i="17"/>
  <c r="AI59" i="17"/>
  <c r="U84" i="17"/>
  <c r="AH84" i="17"/>
  <c r="Z97" i="17"/>
  <c r="AM97" i="17"/>
  <c r="AM109" i="17"/>
  <c r="Q33" i="17"/>
  <c r="O33" i="17" a="1"/>
  <c r="O33" i="17" s="1"/>
  <c r="G6" i="26" s="1"/>
  <c r="Q39" i="17"/>
  <c r="O39" i="17" a="1"/>
  <c r="O39" i="17" s="1"/>
  <c r="G12" i="26" s="1"/>
  <c r="AI98" i="17"/>
  <c r="V98" i="17"/>
  <c r="AI110" i="17"/>
  <c r="Z34" i="17"/>
  <c r="AM45" i="17"/>
  <c r="Z45" i="17"/>
  <c r="R94" i="17"/>
  <c r="AE94" i="17"/>
  <c r="AE106" i="17"/>
  <c r="AD72" i="17"/>
  <c r="AH44" i="20" s="1"/>
  <c r="Q72" i="17"/>
  <c r="O72" i="17" a="1"/>
  <c r="O72" i="17" s="1"/>
  <c r="G45" i="26" s="1"/>
  <c r="Y40" i="17"/>
  <c r="AL92" i="17"/>
  <c r="Y92" i="17"/>
  <c r="Q60" i="17"/>
  <c r="AD60" i="17"/>
  <c r="AH32" i="20" s="1"/>
  <c r="O60" i="17" a="1"/>
  <c r="O60" i="17" s="1"/>
  <c r="G33" i="26" s="1"/>
  <c r="AK73" i="17"/>
  <c r="X73" i="17"/>
  <c r="U95" i="17"/>
  <c r="AH95" i="17"/>
  <c r="AH107" i="17"/>
  <c r="R74" i="17"/>
  <c r="AE74" i="17"/>
  <c r="AH99" i="17"/>
  <c r="U99" i="17"/>
  <c r="AH111" i="17"/>
  <c r="W83" i="17"/>
  <c r="AJ83" i="17"/>
  <c r="AE85" i="17"/>
  <c r="R85" i="17"/>
  <c r="S53" i="17"/>
  <c r="AF53" i="17"/>
  <c r="X70" i="17"/>
  <c r="AK70" i="17"/>
  <c r="Z103" i="17"/>
  <c r="AM103" i="17"/>
  <c r="AM115" i="17"/>
  <c r="Q80" i="17"/>
  <c r="AD80" i="17"/>
  <c r="AH52" i="20" s="1"/>
  <c r="O80" i="17" a="1"/>
  <c r="O80" i="17" s="1"/>
  <c r="G53" i="26" s="1"/>
  <c r="AD100" i="17"/>
  <c r="AH72" i="20" s="1"/>
  <c r="Q100" i="17"/>
  <c r="O100" i="17" a="1"/>
  <c r="O100" i="17" s="1"/>
  <c r="G73" i="26" s="1"/>
  <c r="AD112" i="17"/>
  <c r="AH84" i="20" s="1"/>
  <c r="Y68" i="17"/>
  <c r="AL68" i="17"/>
  <c r="Z49" i="17"/>
  <c r="AM49" i="17"/>
  <c r="S104" i="17"/>
  <c r="AF104" i="17"/>
  <c r="AF116" i="17"/>
  <c r="S105" i="17"/>
  <c r="X55" i="17"/>
  <c r="AK55" i="17"/>
  <c r="X50" i="17"/>
  <c r="AK50" i="17"/>
  <c r="S93" i="17"/>
  <c r="AF93" i="17"/>
  <c r="AF105" i="17"/>
  <c r="AL78" i="17"/>
  <c r="Y78" i="17"/>
  <c r="AB72" i="16"/>
  <c r="AO74" i="16"/>
  <c r="AB63" i="16"/>
  <c r="AO102" i="16"/>
  <c r="AO107" i="16"/>
  <c r="W88" i="17"/>
  <c r="AJ88" i="17"/>
  <c r="AM76" i="17"/>
  <c r="Z76" i="17"/>
  <c r="X89" i="17"/>
  <c r="AK89" i="17"/>
  <c r="X87" i="17"/>
  <c r="AK87" i="17"/>
  <c r="X90" i="17"/>
  <c r="AK90" i="17"/>
  <c r="AL58" i="17"/>
  <c r="Y58" i="17"/>
  <c r="T91" i="17"/>
  <c r="AG91" i="17"/>
  <c r="X101" i="17"/>
  <c r="AK101" i="17"/>
  <c r="AK113" i="17"/>
  <c r="Z69" i="17"/>
  <c r="AM69" i="17"/>
  <c r="S86" i="17"/>
  <c r="AF86" i="17"/>
  <c r="T54" i="17"/>
  <c r="AG54" i="17"/>
  <c r="AE64" i="17"/>
  <c r="R64" i="17"/>
  <c r="AL59" i="17"/>
  <c r="Y59" i="17"/>
  <c r="X84" i="17"/>
  <c r="AK84" i="17"/>
  <c r="X97" i="17"/>
  <c r="AK97" i="17"/>
  <c r="AK109" i="17"/>
  <c r="W33" i="17"/>
  <c r="AF66" i="17"/>
  <c r="S66" i="17"/>
  <c r="X34" i="17"/>
  <c r="V45" i="17"/>
  <c r="AI45" i="17"/>
  <c r="U94" i="17"/>
  <c r="AH94" i="17"/>
  <c r="AH106" i="17"/>
  <c r="S72" i="17"/>
  <c r="AF72" i="17"/>
  <c r="Z40" i="17"/>
  <c r="U92" i="17"/>
  <c r="AH92" i="17"/>
  <c r="W41" i="17"/>
  <c r="Y47" i="17"/>
  <c r="AL47" i="17"/>
  <c r="V74" i="17"/>
  <c r="AI74" i="17"/>
  <c r="Y99" i="17"/>
  <c r="AL99" i="17"/>
  <c r="AL111" i="17"/>
  <c r="Q83" i="17"/>
  <c r="AD83" i="17"/>
  <c r="AH55" i="20" s="1"/>
  <c r="O83" i="17" a="1"/>
  <c r="O83" i="17" s="1"/>
  <c r="G56" i="26" s="1"/>
  <c r="T85" i="17"/>
  <c r="AG85" i="17"/>
  <c r="Z102" i="17"/>
  <c r="AM102" i="17"/>
  <c r="AM114" i="17"/>
  <c r="V70" i="17"/>
  <c r="AI70" i="17"/>
  <c r="X103" i="17"/>
  <c r="AK103" i="17"/>
  <c r="AK115" i="17"/>
  <c r="Y80" i="17"/>
  <c r="AL80" i="17"/>
  <c r="Y100" i="17"/>
  <c r="AL100" i="17"/>
  <c r="AL112" i="17"/>
  <c r="V36" i="17"/>
  <c r="S49" i="17"/>
  <c r="AF49" i="17"/>
  <c r="T104" i="17"/>
  <c r="AG104" i="17"/>
  <c r="AG116" i="17"/>
  <c r="T105" i="17"/>
  <c r="U55" i="17"/>
  <c r="AH55" i="17"/>
  <c r="AD50" i="17"/>
  <c r="AH22" i="20" s="1"/>
  <c r="Q50" i="17"/>
  <c r="O50" i="17" a="1"/>
  <c r="O50" i="17" s="1"/>
  <c r="G23" i="26" s="1"/>
  <c r="AJ61" i="17"/>
  <c r="W61" i="17"/>
  <c r="V78" i="17"/>
  <c r="AI78" i="17"/>
  <c r="AB66" i="16"/>
  <c r="AO90" i="16"/>
  <c r="AO92" i="16"/>
  <c r="AB60" i="16"/>
  <c r="AB81" i="16"/>
  <c r="Y33" i="16"/>
  <c r="T88" i="17"/>
  <c r="AG88" i="17"/>
  <c r="Q43" i="17"/>
  <c r="O43" i="17" a="1"/>
  <c r="O43" i="17" s="1"/>
  <c r="G16" i="26" s="1"/>
  <c r="X76" i="17"/>
  <c r="AK76" i="17"/>
  <c r="W89" i="17"/>
  <c r="AJ89" i="17"/>
  <c r="Z87" i="17"/>
  <c r="AM87" i="17"/>
  <c r="T90" i="17"/>
  <c r="AG90" i="17"/>
  <c r="S91" i="17"/>
  <c r="AF91" i="17"/>
  <c r="U101" i="17"/>
  <c r="AH101" i="17"/>
  <c r="AH113" i="17"/>
  <c r="T69" i="17"/>
  <c r="AG69" i="17"/>
  <c r="U86" i="17"/>
  <c r="AH86" i="17"/>
  <c r="AJ96" i="17"/>
  <c r="W96" i="17"/>
  <c r="AJ108" i="17"/>
  <c r="AG64" i="17"/>
  <c r="T64" i="17"/>
  <c r="T59" i="17"/>
  <c r="AG59" i="17"/>
  <c r="Z84" i="17"/>
  <c r="AM84" i="17"/>
  <c r="Q97" i="17"/>
  <c r="AD97" i="17"/>
  <c r="AH69" i="20" s="1"/>
  <c r="O97" i="17" a="1"/>
  <c r="O97" i="17" s="1"/>
  <c r="G70" i="26" s="1"/>
  <c r="AD109" i="17"/>
  <c r="AH81" i="20" s="1"/>
  <c r="V33" i="17"/>
  <c r="Z66" i="17"/>
  <c r="AM66" i="17"/>
  <c r="W34" i="17"/>
  <c r="S45" i="17"/>
  <c r="AF45" i="17"/>
  <c r="T94" i="17"/>
  <c r="AG94" i="17"/>
  <c r="AG106" i="17"/>
  <c r="R72" i="17"/>
  <c r="AE72" i="17"/>
  <c r="Q40" i="17"/>
  <c r="O40" i="17" a="1"/>
  <c r="O40" i="17" s="1"/>
  <c r="G13" i="26" s="1"/>
  <c r="W92" i="17"/>
  <c r="AJ92" i="17"/>
  <c r="S41" i="17"/>
  <c r="AD47" i="17"/>
  <c r="AH19" i="20" s="1"/>
  <c r="Q47" i="17"/>
  <c r="O47" i="17" a="1"/>
  <c r="O47" i="17" s="1"/>
  <c r="G20" i="26" s="1"/>
  <c r="Z74" i="17"/>
  <c r="AM74" i="17"/>
  <c r="V99" i="17"/>
  <c r="AI99" i="17"/>
  <c r="AI111" i="17"/>
  <c r="Y83" i="17"/>
  <c r="AL83" i="17"/>
  <c r="V85" i="17"/>
  <c r="AI85" i="17"/>
  <c r="AE102" i="17"/>
  <c r="R102" i="17"/>
  <c r="AE114" i="17"/>
  <c r="Q70" i="17"/>
  <c r="AD70" i="17"/>
  <c r="AH42" i="20" s="1"/>
  <c r="O70" i="17" a="1"/>
  <c r="O70" i="17" s="1"/>
  <c r="G43" i="26" s="1"/>
  <c r="T103" i="17"/>
  <c r="AG103" i="17"/>
  <c r="AG115" i="17"/>
  <c r="AJ80" i="17"/>
  <c r="W80" i="17"/>
  <c r="W100" i="17"/>
  <c r="AJ100" i="17"/>
  <c r="AJ112" i="17"/>
  <c r="X36" i="17"/>
  <c r="AG49" i="17"/>
  <c r="T49" i="17"/>
  <c r="U104" i="17"/>
  <c r="AH104" i="17"/>
  <c r="AH116" i="17"/>
  <c r="U105" i="17"/>
  <c r="Y55" i="17"/>
  <c r="AL55" i="17"/>
  <c r="U50" i="17"/>
  <c r="AH50" i="17"/>
  <c r="Y61" i="17"/>
  <c r="AL61" i="17"/>
  <c r="U78" i="17"/>
  <c r="AH78" i="17"/>
  <c r="AO115" i="16"/>
  <c r="AB56" i="16"/>
  <c r="AB92" i="16"/>
  <c r="AO61" i="16"/>
  <c r="AO73" i="16"/>
  <c r="AB46" i="16"/>
  <c r="AO71" i="16"/>
  <c r="AO52" i="16"/>
  <c r="AO88" i="16"/>
  <c r="AO70" i="16"/>
  <c r="V88" i="17"/>
  <c r="AI88" i="17"/>
  <c r="W76" i="17"/>
  <c r="AJ76" i="17"/>
  <c r="Z89" i="17"/>
  <c r="AM89" i="17"/>
  <c r="T87" i="17"/>
  <c r="AG87" i="17"/>
  <c r="R90" i="17"/>
  <c r="AE90" i="17"/>
  <c r="Q35" i="17"/>
  <c r="O35" i="17" a="1"/>
  <c r="O35" i="17" s="1"/>
  <c r="G8" i="26" s="1"/>
  <c r="AM91" i="17"/>
  <c r="Z91" i="17"/>
  <c r="V101" i="17"/>
  <c r="AI101" i="17"/>
  <c r="AI113" i="17"/>
  <c r="S69" i="17"/>
  <c r="AF69" i="17"/>
  <c r="V86" i="17"/>
  <c r="AI86" i="17"/>
  <c r="R96" i="17"/>
  <c r="AE96" i="17"/>
  <c r="AE108" i="17"/>
  <c r="AF64" i="17"/>
  <c r="S64" i="17"/>
  <c r="U59" i="17"/>
  <c r="AH59" i="17"/>
  <c r="AD84" i="17"/>
  <c r="AH56" i="20" s="1"/>
  <c r="Q84" i="17"/>
  <c r="O84" i="17" a="1"/>
  <c r="O84" i="17" s="1"/>
  <c r="G57" i="26" s="1"/>
  <c r="AF65" i="17"/>
  <c r="S65" i="17"/>
  <c r="Y33" i="17"/>
  <c r="AE71" i="17"/>
  <c r="R71" i="17"/>
  <c r="V66" i="17"/>
  <c r="AI66" i="17"/>
  <c r="V34" i="17"/>
  <c r="R45" i="17"/>
  <c r="AE45" i="17"/>
  <c r="Y62" i="17"/>
  <c r="AL62" i="17"/>
  <c r="AL72" i="17"/>
  <c r="Y72" i="17"/>
  <c r="S51" i="17"/>
  <c r="AF51" i="17"/>
  <c r="T92" i="17"/>
  <c r="AG92" i="17"/>
  <c r="T41" i="17"/>
  <c r="AF47" i="17"/>
  <c r="S47" i="17"/>
  <c r="S74" i="17"/>
  <c r="AF74" i="17"/>
  <c r="W99" i="17"/>
  <c r="AJ99" i="17"/>
  <c r="AJ111" i="17"/>
  <c r="Z67" i="17"/>
  <c r="AM67" i="17"/>
  <c r="AF85" i="17"/>
  <c r="S85" i="17"/>
  <c r="X102" i="17"/>
  <c r="AK102" i="17"/>
  <c r="AK114" i="17"/>
  <c r="AH70" i="17"/>
  <c r="U70" i="17"/>
  <c r="U103" i="17"/>
  <c r="AH103" i="17"/>
  <c r="AH115" i="17"/>
  <c r="Y48" i="17"/>
  <c r="AL48" i="17"/>
  <c r="AG100" i="17"/>
  <c r="T100" i="17"/>
  <c r="AG112" i="17"/>
  <c r="R36" i="17"/>
  <c r="AD49" i="17"/>
  <c r="AH21" i="20" s="1"/>
  <c r="Q49" i="17"/>
  <c r="O49" i="17" a="1"/>
  <c r="O49" i="17" s="1"/>
  <c r="G22" i="26" s="1"/>
  <c r="V104" i="17"/>
  <c r="AI104" i="17"/>
  <c r="AI116" i="17"/>
  <c r="V105" i="17"/>
  <c r="AH82" i="17"/>
  <c r="U82" i="17"/>
  <c r="T50" i="17"/>
  <c r="AG50" i="17"/>
  <c r="AI61" i="17"/>
  <c r="V61" i="17"/>
  <c r="T78" i="17"/>
  <c r="AG78" i="17"/>
  <c r="AB33" i="16"/>
  <c r="AB55" i="16"/>
  <c r="AB61" i="16"/>
  <c r="AO110" i="16"/>
  <c r="AB40" i="16"/>
  <c r="X88" i="17"/>
  <c r="AK88" i="17"/>
  <c r="V44" i="17"/>
  <c r="AI44" i="17"/>
  <c r="R57" i="17"/>
  <c r="AE57" i="17"/>
  <c r="Y63" i="17"/>
  <c r="AL63" i="17"/>
  <c r="S90" i="17"/>
  <c r="AF90" i="17"/>
  <c r="W91" i="17"/>
  <c r="AJ91" i="17"/>
  <c r="AD101" i="17"/>
  <c r="AH73" i="20" s="1"/>
  <c r="Q101" i="17"/>
  <c r="O101" i="17" a="1"/>
  <c r="O101" i="17" s="1"/>
  <c r="G74" i="26" s="1"/>
  <c r="AD113" i="17"/>
  <c r="AH85" i="20" s="1"/>
  <c r="X86" i="17"/>
  <c r="AK86" i="17"/>
  <c r="S96" i="17"/>
  <c r="AF96" i="17"/>
  <c r="AF108" i="17"/>
  <c r="V64" i="17"/>
  <c r="AI64" i="17"/>
  <c r="R59" i="17"/>
  <c r="AE59" i="17"/>
  <c r="R52" i="17"/>
  <c r="AE52" i="17"/>
  <c r="AD65" i="17"/>
  <c r="AH37" i="20" s="1"/>
  <c r="Q65" i="17"/>
  <c r="O65" i="17" a="1"/>
  <c r="O65" i="17" s="1"/>
  <c r="G38" i="26" s="1"/>
  <c r="S33" i="17"/>
  <c r="S71" i="17"/>
  <c r="AF71" i="17"/>
  <c r="X66" i="17"/>
  <c r="AK66" i="17"/>
  <c r="Q34" i="17"/>
  <c r="O34" i="17" a="1"/>
  <c r="O34" i="17" s="1"/>
  <c r="G7" i="26" s="1"/>
  <c r="U45" i="17"/>
  <c r="AH45" i="17"/>
  <c r="AJ62" i="17"/>
  <c r="W62" i="17"/>
  <c r="W72" i="17"/>
  <c r="AJ72" i="17"/>
  <c r="X51" i="17"/>
  <c r="AK51" i="17"/>
  <c r="R92" i="17"/>
  <c r="AE92" i="17"/>
  <c r="R41" i="17"/>
  <c r="W47" i="17"/>
  <c r="AJ47" i="17"/>
  <c r="Y74" i="17"/>
  <c r="AL74" i="17"/>
  <c r="AE99" i="17"/>
  <c r="R99" i="17"/>
  <c r="AE111" i="17"/>
  <c r="X67" i="17"/>
  <c r="AK67" i="17"/>
  <c r="U85" i="17"/>
  <c r="AH85" i="17"/>
  <c r="T102" i="17"/>
  <c r="AG102" i="17"/>
  <c r="AG114" i="17"/>
  <c r="T70" i="17"/>
  <c r="AG70" i="17"/>
  <c r="V103" i="17"/>
  <c r="AI103" i="17"/>
  <c r="AI115" i="17"/>
  <c r="Q48" i="17"/>
  <c r="AD48" i="17"/>
  <c r="O48" i="17" a="1"/>
  <c r="O48" i="17" s="1"/>
  <c r="G21" i="26" s="1"/>
  <c r="AE100" i="17"/>
  <c r="R100" i="17"/>
  <c r="AE112" i="17"/>
  <c r="S36" i="17"/>
  <c r="V49" i="17"/>
  <c r="AI49" i="17"/>
  <c r="Q104" i="17"/>
  <c r="AD104" i="17"/>
  <c r="AH76" i="20" s="1"/>
  <c r="O104" i="17" a="1"/>
  <c r="O104" i="17" s="1"/>
  <c r="G77" i="26" s="1"/>
  <c r="AD116" i="17"/>
  <c r="AH88" i="20" s="1"/>
  <c r="Q105" i="17"/>
  <c r="W82" i="17"/>
  <c r="AJ82" i="17"/>
  <c r="Y50" i="17"/>
  <c r="AL50" i="17"/>
  <c r="T61" i="17"/>
  <c r="AG61" i="17"/>
  <c r="R78" i="17"/>
  <c r="AE78" i="17"/>
  <c r="AB35" i="16"/>
  <c r="AO55" i="16"/>
  <c r="AO66" i="16"/>
  <c r="AO101" i="16"/>
  <c r="AB50" i="16"/>
  <c r="AO75" i="16"/>
  <c r="AO99" i="16"/>
  <c r="U88" i="17"/>
  <c r="AH88" i="17"/>
  <c r="X44" i="17"/>
  <c r="AK44" i="17"/>
  <c r="T57" i="17"/>
  <c r="AG57" i="17"/>
  <c r="W63" i="17"/>
  <c r="AJ63" i="17"/>
  <c r="Z90" i="17"/>
  <c r="AM90" i="17"/>
  <c r="Y91" i="17"/>
  <c r="AL91" i="17"/>
  <c r="Y101" i="17"/>
  <c r="AL101" i="17"/>
  <c r="AL113" i="17"/>
  <c r="Z86" i="17"/>
  <c r="AM86" i="17"/>
  <c r="T96" i="17"/>
  <c r="AG96" i="17"/>
  <c r="AG108" i="17"/>
  <c r="X64" i="17"/>
  <c r="AK64" i="17"/>
  <c r="AK59" i="17"/>
  <c r="X59" i="17"/>
  <c r="W52" i="17"/>
  <c r="AJ52" i="17"/>
  <c r="Z65" i="17"/>
  <c r="AM65" i="17"/>
  <c r="R33" i="17"/>
  <c r="W71" i="17"/>
  <c r="AJ71" i="17"/>
  <c r="AD66" i="17"/>
  <c r="AH38" i="20" s="1"/>
  <c r="Q66" i="17"/>
  <c r="O66" i="17" a="1"/>
  <c r="O66" i="17" s="1"/>
  <c r="G39" i="26" s="1"/>
  <c r="Q77" i="17"/>
  <c r="AD77" i="17"/>
  <c r="AH49" i="20" s="1"/>
  <c r="O77" i="17" a="1"/>
  <c r="O77" i="17" s="1"/>
  <c r="G50" i="26" s="1"/>
  <c r="T45" i="17"/>
  <c r="AG45" i="17"/>
  <c r="AG62" i="17"/>
  <c r="T62" i="17"/>
  <c r="S79" i="17"/>
  <c r="AF79" i="17"/>
  <c r="Z72" i="17"/>
  <c r="AM72" i="17"/>
  <c r="AD51" i="17"/>
  <c r="AH23" i="20" s="1"/>
  <c r="Q51" i="17"/>
  <c r="O51" i="17" a="1"/>
  <c r="O51" i="17" s="1"/>
  <c r="G24" i="26" s="1"/>
  <c r="S92" i="17"/>
  <c r="AF92" i="17"/>
  <c r="U41" i="17"/>
  <c r="X47" i="17"/>
  <c r="AK47" i="17"/>
  <c r="W42" i="17"/>
  <c r="AF99" i="17"/>
  <c r="S99" i="17"/>
  <c r="AF111" i="17"/>
  <c r="AE67" i="17"/>
  <c r="R67" i="17"/>
  <c r="X85" i="17"/>
  <c r="AK85" i="17"/>
  <c r="U102" i="17"/>
  <c r="AH102" i="17"/>
  <c r="AH114" i="17"/>
  <c r="W38" i="17"/>
  <c r="AD103" i="17"/>
  <c r="AH75" i="20" s="1"/>
  <c r="Q103" i="17"/>
  <c r="O103" i="17" a="1"/>
  <c r="O103" i="17" s="1"/>
  <c r="G76" i="26" s="1"/>
  <c r="AD115" i="17"/>
  <c r="AH87" i="20" s="1"/>
  <c r="W48" i="17"/>
  <c r="AJ48" i="17"/>
  <c r="Z100" i="17"/>
  <c r="AM100" i="17"/>
  <c r="AM112" i="17"/>
  <c r="U36" i="17"/>
  <c r="AG81" i="17"/>
  <c r="T81" i="17"/>
  <c r="X49" i="17"/>
  <c r="AK49" i="17"/>
  <c r="Z104" i="17"/>
  <c r="AM104" i="17"/>
  <c r="AM116" i="17"/>
  <c r="Z105" i="17"/>
  <c r="R82" i="17"/>
  <c r="AE82" i="17"/>
  <c r="W50" i="17"/>
  <c r="AJ50" i="17"/>
  <c r="AH61" i="17"/>
  <c r="U61" i="17"/>
  <c r="Z46" i="17"/>
  <c r="AM46" i="17"/>
  <c r="AO72" i="16"/>
  <c r="AB34" i="16"/>
  <c r="AO67" i="16"/>
  <c r="AO81" i="16"/>
  <c r="AO63" i="16"/>
  <c r="AO54" i="16"/>
  <c r="AB94" i="16"/>
  <c r="AB64" i="16"/>
  <c r="AB70" i="16"/>
  <c r="AO94" i="16"/>
  <c r="AB41" i="16"/>
  <c r="AB71" i="16"/>
  <c r="AB47" i="16"/>
  <c r="R56" i="17"/>
  <c r="AE56" i="17"/>
  <c r="R44" i="17"/>
  <c r="AE44" i="17"/>
  <c r="AM57" i="17"/>
  <c r="Z57" i="17"/>
  <c r="AH63" i="17"/>
  <c r="U63" i="17"/>
  <c r="W90" i="17"/>
  <c r="AJ90" i="17"/>
  <c r="V75" i="17"/>
  <c r="AI75" i="17"/>
  <c r="W101" i="17"/>
  <c r="AJ101" i="17"/>
  <c r="AJ113" i="17"/>
  <c r="AD86" i="17"/>
  <c r="AH58" i="20" s="1"/>
  <c r="Q86" i="17"/>
  <c r="O86" i="17" a="1"/>
  <c r="O86" i="17" s="1"/>
  <c r="G59" i="26" s="1"/>
  <c r="AH96" i="17"/>
  <c r="U96" i="17"/>
  <c r="AH108" i="17"/>
  <c r="AM59" i="17"/>
  <c r="Z59" i="17"/>
  <c r="Z52" i="17"/>
  <c r="AM52" i="17"/>
  <c r="U65" i="17"/>
  <c r="AH65" i="17"/>
  <c r="U33" i="17"/>
  <c r="Y71" i="17"/>
  <c r="AL71" i="17"/>
  <c r="U66" i="17"/>
  <c r="AH66" i="17"/>
  <c r="W77" i="17"/>
  <c r="AJ77" i="17"/>
  <c r="Y45" i="17"/>
  <c r="AL45" i="17"/>
  <c r="AH62" i="17"/>
  <c r="U62" i="17"/>
  <c r="AJ79" i="17"/>
  <c r="W79" i="17"/>
  <c r="X72" i="17"/>
  <c r="AK72" i="17"/>
  <c r="V51" i="17"/>
  <c r="AI51" i="17"/>
  <c r="AM92" i="17"/>
  <c r="Z92" i="17"/>
  <c r="Z41" i="17"/>
  <c r="V47" i="17"/>
  <c r="AI47" i="17"/>
  <c r="Y42" i="17"/>
  <c r="AG99" i="17"/>
  <c r="T99" i="17"/>
  <c r="AG111" i="17"/>
  <c r="AD67" i="17"/>
  <c r="AH39" i="20" s="1"/>
  <c r="Q67" i="17"/>
  <c r="O67" i="17" a="1"/>
  <c r="O67" i="17" s="1"/>
  <c r="G40" i="26" s="1"/>
  <c r="Z85" i="17"/>
  <c r="AM85" i="17"/>
  <c r="V102" i="17"/>
  <c r="AI102" i="17"/>
  <c r="AI114" i="17"/>
  <c r="T38" i="17"/>
  <c r="Y103" i="17"/>
  <c r="AL103" i="17"/>
  <c r="AL115" i="17"/>
  <c r="AE48" i="17"/>
  <c r="R48" i="17"/>
  <c r="AF100" i="17"/>
  <c r="S100" i="17"/>
  <c r="AF112" i="17"/>
  <c r="Q36" i="17"/>
  <c r="O36" i="17" a="1"/>
  <c r="O36" i="17" s="1"/>
  <c r="G9" i="26" s="1"/>
  <c r="AH81" i="17"/>
  <c r="U81" i="17"/>
  <c r="W49" i="17"/>
  <c r="AJ49" i="17"/>
  <c r="Y104" i="17"/>
  <c r="AL104" i="17"/>
  <c r="AL116" i="17"/>
  <c r="Y105" i="17"/>
  <c r="AG82" i="17"/>
  <c r="T82" i="17"/>
  <c r="R50" i="17"/>
  <c r="AE50" i="17"/>
  <c r="R61" i="17"/>
  <c r="AE61" i="17"/>
  <c r="Q46" i="17"/>
  <c r="AD46" i="17"/>
  <c r="AH18" i="20" s="1"/>
  <c r="O46" i="17" a="1"/>
  <c r="O46" i="17" s="1"/>
  <c r="G19" i="26" s="1"/>
  <c r="AB37" i="16"/>
  <c r="AB65" i="16"/>
  <c r="AB101" i="16"/>
  <c r="AB82" i="16"/>
  <c r="AB52" i="16"/>
  <c r="AO47" i="16"/>
  <c r="AB67" i="16"/>
  <c r="AB79" i="16"/>
  <c r="AO64" i="16"/>
  <c r="AO76" i="16"/>
  <c r="AB89" i="16"/>
  <c r="AO56" i="16"/>
  <c r="AO97" i="16"/>
  <c r="AO80" i="16"/>
  <c r="T41" i="16"/>
  <c r="T56" i="17"/>
  <c r="AG56" i="17"/>
  <c r="S44" i="17"/>
  <c r="AF44" i="17"/>
  <c r="S57" i="17"/>
  <c r="AF57" i="17"/>
  <c r="R63" i="17"/>
  <c r="AE63" i="17"/>
  <c r="Y90" i="17"/>
  <c r="AL90" i="17"/>
  <c r="Y75" i="17"/>
  <c r="AL75" i="17"/>
  <c r="AF101" i="17"/>
  <c r="S101" i="17"/>
  <c r="AF113" i="17"/>
  <c r="T86" i="17"/>
  <c r="AG86" i="17"/>
  <c r="AI96" i="17"/>
  <c r="V96" i="17"/>
  <c r="AI108" i="17"/>
  <c r="S59" i="17"/>
  <c r="AF59" i="17"/>
  <c r="S52" i="17"/>
  <c r="AF52" i="17"/>
  <c r="AG65" i="17"/>
  <c r="T65" i="17"/>
  <c r="U71" i="17"/>
  <c r="AH71" i="17"/>
  <c r="AH98" i="17"/>
  <c r="U98" i="17"/>
  <c r="AH110" i="17"/>
  <c r="AE66" i="17"/>
  <c r="R66" i="17"/>
  <c r="AL77" i="17"/>
  <c r="Y77" i="17"/>
  <c r="W45" i="17"/>
  <c r="AJ45" i="17"/>
  <c r="R62" i="17"/>
  <c r="AE62" i="17"/>
  <c r="AK79" i="17"/>
  <c r="X79" i="17"/>
  <c r="T72" i="17"/>
  <c r="AG72" i="17"/>
  <c r="T51" i="17"/>
  <c r="AG51" i="17"/>
  <c r="AJ60" i="17"/>
  <c r="W60" i="17"/>
  <c r="AG73" i="17"/>
  <c r="T73" i="17"/>
  <c r="X41" i="17"/>
  <c r="AE95" i="17"/>
  <c r="R95" i="17"/>
  <c r="AE107" i="17"/>
  <c r="AE47" i="17"/>
  <c r="R47" i="17"/>
  <c r="T42" i="17"/>
  <c r="Z99" i="17"/>
  <c r="AM99" i="17"/>
  <c r="AM111" i="17"/>
  <c r="V67" i="17"/>
  <c r="AI67" i="17"/>
  <c r="Y53" i="17"/>
  <c r="AL53" i="17"/>
  <c r="AD102" i="17"/>
  <c r="AH74" i="20" s="1"/>
  <c r="Q102" i="17"/>
  <c r="O102" i="17" a="1"/>
  <c r="O102" i="17" s="1"/>
  <c r="G75" i="26" s="1"/>
  <c r="AD114" i="17"/>
  <c r="AH86" i="20" s="1"/>
  <c r="R38" i="17"/>
  <c r="W103" i="17"/>
  <c r="AJ103" i="17"/>
  <c r="AJ115" i="17"/>
  <c r="T48" i="17"/>
  <c r="AG48" i="17"/>
  <c r="W68" i="17"/>
  <c r="AJ68" i="17"/>
  <c r="W36" i="17"/>
  <c r="R81" i="17"/>
  <c r="AE81" i="17"/>
  <c r="AE49" i="17"/>
  <c r="R49" i="17"/>
  <c r="AI82" i="17"/>
  <c r="V82" i="17"/>
  <c r="W93" i="17"/>
  <c r="AJ93" i="17"/>
  <c r="AJ105" i="17"/>
  <c r="AK61" i="17"/>
  <c r="X61" i="17"/>
  <c r="X46" i="17"/>
  <c r="AK46" i="17"/>
  <c r="AO84" i="16"/>
  <c r="AO93" i="16"/>
  <c r="AO51" i="16"/>
  <c r="AB80" i="16"/>
  <c r="AO96" i="16"/>
  <c r="AO60" i="16"/>
  <c r="AB86" i="16"/>
  <c r="AB76" i="16"/>
  <c r="AB43" i="16"/>
  <c r="Q56" i="17"/>
  <c r="AD56" i="17"/>
  <c r="AH28" i="20" s="1"/>
  <c r="O56" i="17" a="1"/>
  <c r="O56" i="17" s="1"/>
  <c r="G29" i="26" s="1"/>
  <c r="U44" i="17"/>
  <c r="AH44" i="17"/>
  <c r="X57" i="17"/>
  <c r="AK57" i="17"/>
  <c r="AG63" i="17"/>
  <c r="T63" i="17"/>
  <c r="V58" i="17"/>
  <c r="AI58" i="17"/>
  <c r="X75" i="17"/>
  <c r="AK75" i="17"/>
  <c r="T101" i="17"/>
  <c r="AG101" i="17"/>
  <c r="AG113" i="17"/>
  <c r="S54" i="17"/>
  <c r="AF54" i="17"/>
  <c r="Z96" i="17"/>
  <c r="AM96" i="17"/>
  <c r="AM108" i="17"/>
  <c r="AJ59" i="17"/>
  <c r="W59" i="17"/>
  <c r="X52" i="17"/>
  <c r="AK52" i="17"/>
  <c r="X65" i="17"/>
  <c r="AK65" i="17"/>
  <c r="AI71" i="17"/>
  <c r="V71" i="17"/>
  <c r="Y98" i="17"/>
  <c r="AL98" i="17"/>
  <c r="AL110" i="17"/>
  <c r="T66" i="17"/>
  <c r="AG66" i="17"/>
  <c r="V77" i="17"/>
  <c r="AI77" i="17"/>
  <c r="Q45" i="17"/>
  <c r="AD45" i="17"/>
  <c r="AH17" i="20" s="1"/>
  <c r="O45" i="17" a="1"/>
  <c r="O45" i="17" s="1"/>
  <c r="G18" i="26" s="1"/>
  <c r="X62" i="17"/>
  <c r="AK62" i="17"/>
  <c r="Z79" i="17"/>
  <c r="AM79" i="17"/>
  <c r="AH72" i="17"/>
  <c r="U72" i="17"/>
  <c r="U51" i="17"/>
  <c r="AH51" i="17"/>
  <c r="AI60" i="17"/>
  <c r="V60" i="17"/>
  <c r="Q73" i="17"/>
  <c r="AD73" i="17"/>
  <c r="AH45" i="20" s="1"/>
  <c r="O73" i="17" a="1"/>
  <c r="O73" i="17" s="1"/>
  <c r="G46" i="26" s="1"/>
  <c r="Q41" i="17"/>
  <c r="O41" i="17" a="1"/>
  <c r="O41" i="17" s="1"/>
  <c r="G14" i="26" s="1"/>
  <c r="T95" i="17"/>
  <c r="AG95" i="17"/>
  <c r="AG107" i="17"/>
  <c r="U47" i="17"/>
  <c r="AH47" i="17"/>
  <c r="X99" i="17"/>
  <c r="AK99" i="17"/>
  <c r="AK111" i="17"/>
  <c r="T67" i="17"/>
  <c r="AG67" i="17"/>
  <c r="R53" i="17"/>
  <c r="AE53" i="17"/>
  <c r="Y102" i="17"/>
  <c r="AL102" i="17"/>
  <c r="AL114" i="17"/>
  <c r="S38" i="17"/>
  <c r="S103" i="17"/>
  <c r="AF103" i="17"/>
  <c r="AF115" i="17"/>
  <c r="AH48" i="17"/>
  <c r="U48" i="17"/>
  <c r="R68" i="17"/>
  <c r="AE68" i="17"/>
  <c r="T36" i="17"/>
  <c r="AI81" i="17"/>
  <c r="V81" i="17"/>
  <c r="Y49" i="17"/>
  <c r="AL49" i="17"/>
  <c r="X82" i="17"/>
  <c r="AK82" i="17"/>
  <c r="Q93" i="17"/>
  <c r="AD93" i="17"/>
  <c r="O93" i="17" a="1"/>
  <c r="O93" i="17" s="1"/>
  <c r="G66" i="26" s="1"/>
  <c r="AD105" i="17"/>
  <c r="S61" i="17"/>
  <c r="AF61" i="17"/>
  <c r="V46" i="17"/>
  <c r="AI46" i="17"/>
  <c r="R41" i="16"/>
  <c r="R35" i="16"/>
  <c r="X41" i="16"/>
  <c r="X33" i="16"/>
  <c r="T33" i="16"/>
  <c r="W35" i="16"/>
  <c r="W41" i="16"/>
  <c r="Y37" i="16"/>
  <c r="Y35" i="16"/>
  <c r="AR45" i="13"/>
  <c r="O32" i="16" a="1"/>
  <c r="O32" i="16" s="1"/>
  <c r="S33" i="16"/>
  <c r="V35" i="16"/>
  <c r="V41" i="16"/>
  <c r="X37" i="16"/>
  <c r="BL37" i="13"/>
  <c r="W42" i="16"/>
  <c r="BO76" i="12"/>
  <c r="AP30" i="13"/>
  <c r="AP61" i="13"/>
  <c r="BM31" i="13"/>
  <c r="AR46" i="13"/>
  <c r="AR65" i="12"/>
  <c r="V42" i="16"/>
  <c r="T42" i="16"/>
  <c r="S37" i="16"/>
  <c r="V33" i="16"/>
  <c r="U42" i="16"/>
  <c r="T39" i="16"/>
  <c r="T37" i="16"/>
  <c r="V39" i="16"/>
  <c r="Z35" i="16"/>
  <c r="X42" i="16"/>
  <c r="V37" i="16"/>
  <c r="R39" i="16"/>
  <c r="Z59" i="16"/>
  <c r="AM59" i="16"/>
  <c r="Q62" i="16"/>
  <c r="AD62" i="16"/>
  <c r="AC34" i="20" s="1"/>
  <c r="O62" i="16" a="1"/>
  <c r="O62" i="16" s="1"/>
  <c r="F35" i="26" s="1"/>
  <c r="S35" i="26" s="1"/>
  <c r="V36" i="33" s="1"/>
  <c r="AD72" i="16"/>
  <c r="AC44" i="20" s="1"/>
  <c r="Q72" i="16"/>
  <c r="O72" i="16" a="1"/>
  <c r="O72" i="16" s="1"/>
  <c r="F45" i="26" s="1"/>
  <c r="S82" i="16"/>
  <c r="AF82" i="16"/>
  <c r="V91" i="16"/>
  <c r="AI91" i="16"/>
  <c r="Q50" i="16"/>
  <c r="AD50" i="16"/>
  <c r="AC22" i="20" s="1"/>
  <c r="O50" i="16" a="1"/>
  <c r="O50" i="16" s="1"/>
  <c r="F23" i="26" s="1"/>
  <c r="S77" i="16"/>
  <c r="AF77" i="16"/>
  <c r="AG98" i="16"/>
  <c r="T98" i="16"/>
  <c r="AG110" i="16"/>
  <c r="W102" i="16"/>
  <c r="AJ102" i="16"/>
  <c r="AJ114" i="16"/>
  <c r="X69" i="16"/>
  <c r="AK69" i="16"/>
  <c r="AJ95" i="16"/>
  <c r="W95" i="16"/>
  <c r="AJ107" i="16"/>
  <c r="Z87" i="16"/>
  <c r="AM87" i="16"/>
  <c r="AF54" i="16"/>
  <c r="S54" i="16"/>
  <c r="Y47" i="16"/>
  <c r="AL47" i="16"/>
  <c r="S66" i="16"/>
  <c r="AF66" i="16"/>
  <c r="S48" i="16"/>
  <c r="AF48" i="16"/>
  <c r="AM64" i="16"/>
  <c r="Z64" i="16"/>
  <c r="Y84" i="16"/>
  <c r="AL84" i="16"/>
  <c r="AL49" i="16"/>
  <c r="Y49" i="16"/>
  <c r="U86" i="16"/>
  <c r="AH86" i="16"/>
  <c r="Y43" i="16"/>
  <c r="X34" i="16"/>
  <c r="Z104" i="16"/>
  <c r="AM104" i="16"/>
  <c r="AM116" i="16"/>
  <c r="Z105" i="16"/>
  <c r="Z96" i="16"/>
  <c r="AM96" i="16"/>
  <c r="AM108" i="16"/>
  <c r="AJ53" i="16"/>
  <c r="W53" i="16"/>
  <c r="AM76" i="16"/>
  <c r="Z76" i="16"/>
  <c r="T71" i="16"/>
  <c r="AG71" i="16"/>
  <c r="T38" i="16"/>
  <c r="U78" i="16"/>
  <c r="AH78" i="16"/>
  <c r="U45" i="16"/>
  <c r="AH45" i="16"/>
  <c r="V58" i="16"/>
  <c r="AI58" i="16"/>
  <c r="Y68" i="16"/>
  <c r="AL68" i="16"/>
  <c r="AF100" i="16"/>
  <c r="S100" i="16"/>
  <c r="AF112" i="16"/>
  <c r="W92" i="16"/>
  <c r="AJ92" i="16"/>
  <c r="S81" i="16"/>
  <c r="AF81" i="16"/>
  <c r="AE99" i="16"/>
  <c r="R99" i="16"/>
  <c r="AE111" i="16"/>
  <c r="W55" i="16"/>
  <c r="AJ55" i="16"/>
  <c r="V57" i="16"/>
  <c r="AI57" i="16"/>
  <c r="W36" i="16"/>
  <c r="T61" i="16"/>
  <c r="AG61" i="16"/>
  <c r="X59" i="16"/>
  <c r="AK59" i="16"/>
  <c r="W62" i="16"/>
  <c r="AJ62" i="16"/>
  <c r="Z72" i="16"/>
  <c r="AM72" i="16"/>
  <c r="R82" i="16"/>
  <c r="AE82" i="16"/>
  <c r="U91" i="16"/>
  <c r="AH91" i="16"/>
  <c r="AM50" i="16"/>
  <c r="Z50" i="16"/>
  <c r="R77" i="16"/>
  <c r="AE77" i="16"/>
  <c r="Y98" i="16"/>
  <c r="AL98" i="16"/>
  <c r="AL110" i="16"/>
  <c r="U102" i="16"/>
  <c r="AH102" i="16"/>
  <c r="AH114" i="16"/>
  <c r="AI69" i="16"/>
  <c r="V69" i="16"/>
  <c r="Z95" i="16"/>
  <c r="AM95" i="16"/>
  <c r="AM107" i="16"/>
  <c r="Q41" i="16"/>
  <c r="O41" i="16" a="1"/>
  <c r="O41" i="16" s="1"/>
  <c r="F14" i="26" s="1"/>
  <c r="W87" i="16"/>
  <c r="AJ87" i="16"/>
  <c r="R54" i="16"/>
  <c r="AE54" i="16"/>
  <c r="U47" i="16"/>
  <c r="AH47" i="16"/>
  <c r="R66" i="16"/>
  <c r="AE66" i="16"/>
  <c r="X48" i="16"/>
  <c r="AK48" i="16"/>
  <c r="T101" i="16"/>
  <c r="AG101" i="16"/>
  <c r="AG113" i="16"/>
  <c r="AG84" i="16"/>
  <c r="T84" i="16"/>
  <c r="W49" i="16"/>
  <c r="AJ49" i="16"/>
  <c r="T86" i="16"/>
  <c r="AG86" i="16"/>
  <c r="X43" i="16"/>
  <c r="Y34" i="16"/>
  <c r="T104" i="16"/>
  <c r="AG104" i="16"/>
  <c r="AG116" i="16"/>
  <c r="T105" i="16"/>
  <c r="AJ96" i="16"/>
  <c r="W96" i="16"/>
  <c r="AJ108" i="16"/>
  <c r="Y53" i="16"/>
  <c r="AL53" i="16"/>
  <c r="V76" i="16"/>
  <c r="AI76" i="16"/>
  <c r="X71" i="16"/>
  <c r="AK71" i="16"/>
  <c r="U38" i="16"/>
  <c r="T78" i="16"/>
  <c r="AG78" i="16"/>
  <c r="Q45" i="16"/>
  <c r="AD45" i="16"/>
  <c r="AC17" i="20" s="1"/>
  <c r="O45" i="16" a="1"/>
  <c r="O45" i="16" s="1"/>
  <c r="F18" i="26" s="1"/>
  <c r="T58" i="16"/>
  <c r="AG58" i="16"/>
  <c r="AI68" i="16"/>
  <c r="V68" i="16"/>
  <c r="AE100" i="16"/>
  <c r="R100" i="16"/>
  <c r="AE112" i="16"/>
  <c r="X92" i="16"/>
  <c r="AK92" i="16"/>
  <c r="R81" i="16"/>
  <c r="AE81" i="16"/>
  <c r="Q99" i="16"/>
  <c r="AD99" i="16"/>
  <c r="AC71" i="20" s="1"/>
  <c r="O99" i="16" a="1"/>
  <c r="O99" i="16" s="1"/>
  <c r="F72" i="26" s="1"/>
  <c r="S72" i="26" s="1"/>
  <c r="V73" i="33" s="1"/>
  <c r="AD111" i="16"/>
  <c r="AC83" i="20" s="1"/>
  <c r="Y55" i="16"/>
  <c r="AL55" i="16"/>
  <c r="T57" i="16"/>
  <c r="AG57" i="16"/>
  <c r="X36" i="16"/>
  <c r="U61" i="16"/>
  <c r="AH61" i="16"/>
  <c r="AD59" i="16"/>
  <c r="AC31" i="20" s="1"/>
  <c r="Q59" i="16"/>
  <c r="O59" i="16" a="1"/>
  <c r="O59" i="16" s="1"/>
  <c r="F32" i="26" s="1"/>
  <c r="Z62" i="16"/>
  <c r="AM62" i="16"/>
  <c r="X72" i="16"/>
  <c r="AK72" i="16"/>
  <c r="AJ80" i="16"/>
  <c r="W80" i="16"/>
  <c r="T91" i="16"/>
  <c r="AG91" i="16"/>
  <c r="T50" i="16"/>
  <c r="AG50" i="16"/>
  <c r="AJ44" i="16"/>
  <c r="W44" i="16"/>
  <c r="W77" i="16"/>
  <c r="AJ77" i="16"/>
  <c r="X98" i="16"/>
  <c r="AK98" i="16"/>
  <c r="AK110" i="16"/>
  <c r="T65" i="16"/>
  <c r="AG65" i="16"/>
  <c r="V102" i="16"/>
  <c r="AI102" i="16"/>
  <c r="AI114" i="16"/>
  <c r="AJ69" i="16"/>
  <c r="W69" i="16"/>
  <c r="AL95" i="16"/>
  <c r="Y95" i="16"/>
  <c r="AL107" i="16"/>
  <c r="V56" i="16"/>
  <c r="AI56" i="16"/>
  <c r="X87" i="16"/>
  <c r="AK87" i="16"/>
  <c r="AH54" i="16"/>
  <c r="U54" i="16"/>
  <c r="V47" i="16"/>
  <c r="AI47" i="16"/>
  <c r="AM48" i="16"/>
  <c r="Z48" i="16"/>
  <c r="Y101" i="16"/>
  <c r="AL101" i="16"/>
  <c r="AL113" i="16"/>
  <c r="V84" i="16"/>
  <c r="AI84" i="16"/>
  <c r="S49" i="16"/>
  <c r="AF49" i="16"/>
  <c r="S60" i="16"/>
  <c r="AF60" i="16"/>
  <c r="T43" i="16"/>
  <c r="V34" i="16"/>
  <c r="U104" i="16"/>
  <c r="AH104" i="16"/>
  <c r="AH116" i="16"/>
  <c r="U105" i="16"/>
  <c r="S96" i="16"/>
  <c r="AF96" i="16"/>
  <c r="AF108" i="16"/>
  <c r="AK79" i="16"/>
  <c r="X79" i="16"/>
  <c r="Q76" i="16"/>
  <c r="AD76" i="16"/>
  <c r="AC48" i="20" s="1"/>
  <c r="O76" i="16" a="1"/>
  <c r="O76" i="16" s="1"/>
  <c r="F49" i="26" s="1"/>
  <c r="AE71" i="16"/>
  <c r="R71" i="16"/>
  <c r="Z38" i="16"/>
  <c r="AK78" i="16"/>
  <c r="X78" i="16"/>
  <c r="AI45" i="16"/>
  <c r="V45" i="16"/>
  <c r="S58" i="16"/>
  <c r="AF58" i="16"/>
  <c r="S93" i="16"/>
  <c r="AF93" i="16"/>
  <c r="AF105" i="16"/>
  <c r="Y100" i="16"/>
  <c r="AL100" i="16"/>
  <c r="AL112" i="16"/>
  <c r="AM92" i="16"/>
  <c r="Z92" i="16"/>
  <c r="W90" i="16"/>
  <c r="AJ90" i="16"/>
  <c r="Z99" i="16"/>
  <c r="AM99" i="16"/>
  <c r="AM111" i="16"/>
  <c r="AH55" i="16"/>
  <c r="U55" i="16"/>
  <c r="U57" i="16"/>
  <c r="AH57" i="16"/>
  <c r="AL94" i="16"/>
  <c r="Y94" i="16"/>
  <c r="AL106" i="16"/>
  <c r="X61" i="16"/>
  <c r="AK61" i="16"/>
  <c r="V59" i="16"/>
  <c r="AI59" i="16"/>
  <c r="Y62" i="16"/>
  <c r="AL62" i="16"/>
  <c r="W72" i="16"/>
  <c r="AJ72" i="16"/>
  <c r="AK80" i="16"/>
  <c r="X80" i="16"/>
  <c r="Q91" i="16"/>
  <c r="AD91" i="16"/>
  <c r="AC63" i="20" s="1"/>
  <c r="O91" i="16" a="1"/>
  <c r="O91" i="16" s="1"/>
  <c r="F64" i="26" s="1"/>
  <c r="AK50" i="16"/>
  <c r="X50" i="16"/>
  <c r="AF44" i="16"/>
  <c r="S44" i="16"/>
  <c r="AM77" i="16"/>
  <c r="Z77" i="16"/>
  <c r="W98" i="16"/>
  <c r="AJ98" i="16"/>
  <c r="AJ110" i="16"/>
  <c r="W65" i="16"/>
  <c r="AJ65" i="16"/>
  <c r="AD102" i="16"/>
  <c r="AC74" i="20" s="1"/>
  <c r="Q102" i="16"/>
  <c r="O102" i="16" a="1"/>
  <c r="O102" i="16" s="1"/>
  <c r="F75" i="26" s="1"/>
  <c r="AD114" i="16"/>
  <c r="AC86" i="20" s="1"/>
  <c r="Y69" i="16"/>
  <c r="AL69" i="16"/>
  <c r="AK95" i="16"/>
  <c r="X95" i="16"/>
  <c r="AK107" i="16"/>
  <c r="AD56" i="16"/>
  <c r="AC28" i="20" s="1"/>
  <c r="Q56" i="16"/>
  <c r="O56" i="16" a="1"/>
  <c r="O56" i="16" s="1"/>
  <c r="F29" i="26" s="1"/>
  <c r="Y87" i="16"/>
  <c r="AL87" i="16"/>
  <c r="Z54" i="16"/>
  <c r="AM54" i="16"/>
  <c r="T47" i="16"/>
  <c r="AG47" i="16"/>
  <c r="U48" i="16"/>
  <c r="AH48" i="16"/>
  <c r="Y75" i="16"/>
  <c r="AL75" i="16"/>
  <c r="X101" i="16"/>
  <c r="AK101" i="16"/>
  <c r="AK113" i="16"/>
  <c r="AH84" i="16"/>
  <c r="U84" i="16"/>
  <c r="AM49" i="16"/>
  <c r="Z49" i="16"/>
  <c r="Z60" i="16"/>
  <c r="AM60" i="16"/>
  <c r="W43" i="16"/>
  <c r="W34" i="16"/>
  <c r="V104" i="16"/>
  <c r="AI104" i="16"/>
  <c r="AI116" i="16"/>
  <c r="V105" i="16"/>
  <c r="R96" i="16"/>
  <c r="AE96" i="16"/>
  <c r="AE108" i="16"/>
  <c r="AL79" i="16"/>
  <c r="Y79" i="16"/>
  <c r="U76" i="16"/>
  <c r="AH76" i="16"/>
  <c r="AD71" i="16"/>
  <c r="AC43" i="20" s="1"/>
  <c r="Q71" i="16"/>
  <c r="O71" i="16" a="1"/>
  <c r="O71" i="16" s="1"/>
  <c r="F44" i="26" s="1"/>
  <c r="X38" i="16"/>
  <c r="AL78" i="16"/>
  <c r="Y78" i="16"/>
  <c r="T45" i="16"/>
  <c r="AG45" i="16"/>
  <c r="U58" i="16"/>
  <c r="AH58" i="16"/>
  <c r="R93" i="16"/>
  <c r="AE93" i="16"/>
  <c r="AE105" i="16"/>
  <c r="AG100" i="16"/>
  <c r="T100" i="16"/>
  <c r="AG112" i="16"/>
  <c r="V92" i="16"/>
  <c r="AI92" i="16"/>
  <c r="X90" i="16"/>
  <c r="AK90" i="16"/>
  <c r="AG99" i="16"/>
  <c r="T99" i="16"/>
  <c r="AG111" i="16"/>
  <c r="AF55" i="16"/>
  <c r="S55" i="16"/>
  <c r="W57" i="16"/>
  <c r="AJ57" i="16"/>
  <c r="S94" i="16"/>
  <c r="AF94" i="16"/>
  <c r="AF106" i="16"/>
  <c r="W61" i="16"/>
  <c r="AJ61" i="16"/>
  <c r="T59" i="16"/>
  <c r="AG59" i="16"/>
  <c r="U51" i="16"/>
  <c r="AH51" i="16"/>
  <c r="Y72" i="16"/>
  <c r="AL72" i="16"/>
  <c r="AL80" i="16"/>
  <c r="Y80" i="16"/>
  <c r="Y46" i="16"/>
  <c r="AL46" i="16"/>
  <c r="AL50" i="16"/>
  <c r="Y50" i="16"/>
  <c r="V44" i="16"/>
  <c r="AI44" i="16"/>
  <c r="Q77" i="16"/>
  <c r="AD77" i="16"/>
  <c r="AC49" i="20" s="1"/>
  <c r="O77" i="16" a="1"/>
  <c r="O77" i="16" s="1"/>
  <c r="F50" i="26" s="1"/>
  <c r="Q65" i="16"/>
  <c r="AD65" i="16"/>
  <c r="AC37" i="20" s="1"/>
  <c r="O65" i="16" a="1"/>
  <c r="O65" i="16" s="1"/>
  <c r="F38" i="26" s="1"/>
  <c r="AE102" i="16"/>
  <c r="R102" i="16"/>
  <c r="AE114" i="16"/>
  <c r="V74" i="16"/>
  <c r="AI74" i="16"/>
  <c r="S95" i="16"/>
  <c r="AF95" i="16"/>
  <c r="AF107" i="16"/>
  <c r="AG56" i="16"/>
  <c r="T56" i="16"/>
  <c r="V87" i="16"/>
  <c r="AI87" i="16"/>
  <c r="Q54" i="16"/>
  <c r="AD54" i="16"/>
  <c r="AC26" i="20" s="1"/>
  <c r="O54" i="16" a="1"/>
  <c r="O54" i="16" s="1"/>
  <c r="F27" i="26" s="1"/>
  <c r="W47" i="16"/>
  <c r="AJ47" i="16"/>
  <c r="Q39" i="16"/>
  <c r="O39" i="16" a="1"/>
  <c r="O39" i="16" s="1"/>
  <c r="F12" i="26" s="1"/>
  <c r="S97" i="16"/>
  <c r="AF97" i="16"/>
  <c r="AF109" i="16"/>
  <c r="V48" i="16"/>
  <c r="AI48" i="16"/>
  <c r="W75" i="16"/>
  <c r="AJ75" i="16"/>
  <c r="W101" i="16"/>
  <c r="AJ101" i="16"/>
  <c r="AJ113" i="16"/>
  <c r="AF84" i="16"/>
  <c r="S84" i="16"/>
  <c r="R49" i="16"/>
  <c r="AE49" i="16"/>
  <c r="Q60" i="16"/>
  <c r="AD60" i="16"/>
  <c r="AC32" i="20" s="1"/>
  <c r="O60" i="16" a="1"/>
  <c r="O60" i="16" s="1"/>
  <c r="F33" i="26" s="1"/>
  <c r="V43" i="16"/>
  <c r="S34" i="16"/>
  <c r="T96" i="16"/>
  <c r="AG96" i="16"/>
  <c r="AG108" i="16"/>
  <c r="S79" i="16"/>
  <c r="AF79" i="16"/>
  <c r="T76" i="16"/>
  <c r="AG76" i="16"/>
  <c r="Z71" i="16"/>
  <c r="AM71" i="16"/>
  <c r="Y38" i="16"/>
  <c r="S40" i="16"/>
  <c r="X45" i="16"/>
  <c r="AK45" i="16"/>
  <c r="W58" i="16"/>
  <c r="AJ58" i="16"/>
  <c r="W93" i="16"/>
  <c r="AJ93" i="16"/>
  <c r="AJ105" i="16"/>
  <c r="AD100" i="16"/>
  <c r="AC72" i="20" s="1"/>
  <c r="Q100" i="16"/>
  <c r="O100" i="16" a="1"/>
  <c r="O100" i="16" s="1"/>
  <c r="F73" i="26" s="1"/>
  <c r="AD112" i="16"/>
  <c r="AC84" i="20" s="1"/>
  <c r="Q92" i="16"/>
  <c r="AD92" i="16"/>
  <c r="AC64" i="20" s="1"/>
  <c r="O92" i="16" a="1"/>
  <c r="O92" i="16" s="1"/>
  <c r="F65" i="26" s="1"/>
  <c r="Y90" i="16"/>
  <c r="AL90" i="16"/>
  <c r="Y99" i="16"/>
  <c r="AL99" i="16"/>
  <c r="AL111" i="16"/>
  <c r="AE55" i="16"/>
  <c r="R55" i="16"/>
  <c r="AF85" i="16"/>
  <c r="S85" i="16"/>
  <c r="Y57" i="16"/>
  <c r="AL57" i="16"/>
  <c r="AK94" i="16"/>
  <c r="X94" i="16"/>
  <c r="AK106" i="16"/>
  <c r="Y61" i="16"/>
  <c r="AL61" i="16"/>
  <c r="S59" i="16"/>
  <c r="AF59" i="16"/>
  <c r="AI51" i="16"/>
  <c r="V51" i="16"/>
  <c r="S72" i="16"/>
  <c r="AF72" i="16"/>
  <c r="T80" i="16"/>
  <c r="AG80" i="16"/>
  <c r="Q37" i="16"/>
  <c r="O37" i="16" a="1"/>
  <c r="O37" i="16" s="1"/>
  <c r="F10" i="26" s="1"/>
  <c r="S46" i="16"/>
  <c r="AF46" i="16"/>
  <c r="U50" i="16"/>
  <c r="AH50" i="16"/>
  <c r="AK44" i="16"/>
  <c r="X44" i="16"/>
  <c r="V77" i="16"/>
  <c r="AI77" i="16"/>
  <c r="AM65" i="16"/>
  <c r="Z65" i="16"/>
  <c r="T102" i="16"/>
  <c r="AG102" i="16"/>
  <c r="AG114" i="16"/>
  <c r="Z74" i="16"/>
  <c r="AM74" i="16"/>
  <c r="AE95" i="16"/>
  <c r="R95" i="16"/>
  <c r="AE107" i="16"/>
  <c r="U56" i="16"/>
  <c r="AH56" i="16"/>
  <c r="U87" i="16"/>
  <c r="AH87" i="16"/>
  <c r="X54" i="16"/>
  <c r="AK54" i="16"/>
  <c r="X47" i="16"/>
  <c r="AK47" i="16"/>
  <c r="R97" i="16"/>
  <c r="AE97" i="16"/>
  <c r="AE109" i="16"/>
  <c r="W48" i="16"/>
  <c r="AJ48" i="16"/>
  <c r="X75" i="16"/>
  <c r="AK75" i="16"/>
  <c r="U101" i="16"/>
  <c r="AH101" i="16"/>
  <c r="AH113" i="16"/>
  <c r="U73" i="16"/>
  <c r="AH73" i="16"/>
  <c r="T49" i="16"/>
  <c r="AG49" i="16"/>
  <c r="V60" i="16"/>
  <c r="AI60" i="16"/>
  <c r="S43" i="16"/>
  <c r="R34" i="16"/>
  <c r="AH96" i="16"/>
  <c r="U96" i="16"/>
  <c r="AH108" i="16"/>
  <c r="AJ79" i="16"/>
  <c r="W79" i="16"/>
  <c r="Y76" i="16"/>
  <c r="AL76" i="16"/>
  <c r="W71" i="16"/>
  <c r="AJ71" i="16"/>
  <c r="W38" i="16"/>
  <c r="V40" i="16"/>
  <c r="W45" i="16"/>
  <c r="AJ45" i="16"/>
  <c r="Y58" i="16"/>
  <c r="AL58" i="16"/>
  <c r="AM93" i="16"/>
  <c r="Z93" i="16"/>
  <c r="AM105" i="16"/>
  <c r="Z100" i="16"/>
  <c r="AM100" i="16"/>
  <c r="AM112" i="16"/>
  <c r="U92" i="16"/>
  <c r="AH92" i="16"/>
  <c r="V90" i="16"/>
  <c r="AI90" i="16"/>
  <c r="X99" i="16"/>
  <c r="AK99" i="16"/>
  <c r="AK111" i="16"/>
  <c r="Z55" i="16"/>
  <c r="AM55" i="16"/>
  <c r="AE85" i="16"/>
  <c r="R85" i="16"/>
  <c r="AF57" i="16"/>
  <c r="S57" i="16"/>
  <c r="R94" i="16"/>
  <c r="AE94" i="16"/>
  <c r="AE106" i="16"/>
  <c r="Z61" i="16"/>
  <c r="AM61" i="16"/>
  <c r="AB40" i="15"/>
  <c r="AF70" i="16"/>
  <c r="S70" i="16"/>
  <c r="U59" i="16"/>
  <c r="AH59" i="16"/>
  <c r="Q51" i="16"/>
  <c r="AD51" i="16"/>
  <c r="AC23" i="20" s="1"/>
  <c r="O51" i="16" a="1"/>
  <c r="O51" i="16" s="1"/>
  <c r="F24" i="26" s="1"/>
  <c r="V72" i="16"/>
  <c r="AI72" i="16"/>
  <c r="AI80" i="16"/>
  <c r="V80" i="16"/>
  <c r="Y63" i="16"/>
  <c r="AL63" i="16"/>
  <c r="R46" i="16"/>
  <c r="AE46" i="16"/>
  <c r="S50" i="16"/>
  <c r="AF50" i="16"/>
  <c r="Z44" i="16"/>
  <c r="AM44" i="16"/>
  <c r="V89" i="16"/>
  <c r="AI89" i="16"/>
  <c r="X77" i="16"/>
  <c r="AK77" i="16"/>
  <c r="AK65" i="16"/>
  <c r="X65" i="16"/>
  <c r="Z83" i="16"/>
  <c r="AM83" i="16"/>
  <c r="X74" i="16"/>
  <c r="AK74" i="16"/>
  <c r="Q95" i="16"/>
  <c r="AD95" i="16"/>
  <c r="AC67" i="20" s="1"/>
  <c r="O95" i="16" a="1"/>
  <c r="O95" i="16" s="1"/>
  <c r="F68" i="26" s="1"/>
  <c r="S68" i="26" s="1"/>
  <c r="V69" i="33" s="1"/>
  <c r="AD107" i="16"/>
  <c r="AC79" i="20" s="1"/>
  <c r="W56" i="16"/>
  <c r="AJ56" i="16"/>
  <c r="AI54" i="16"/>
  <c r="V54" i="16"/>
  <c r="Q47" i="16"/>
  <c r="AD47" i="16"/>
  <c r="AC19" i="20" s="1"/>
  <c r="O47" i="16" a="1"/>
  <c r="O47" i="16" s="1"/>
  <c r="F20" i="26" s="1"/>
  <c r="Q97" i="16"/>
  <c r="AD97" i="16"/>
  <c r="AC69" i="20" s="1"/>
  <c r="O97" i="16" a="1"/>
  <c r="O97" i="16" s="1"/>
  <c r="F70" i="26" s="1"/>
  <c r="S70" i="26" s="1"/>
  <c r="V71" i="33" s="1"/>
  <c r="AD109" i="16"/>
  <c r="AC81" i="20" s="1"/>
  <c r="Q48" i="16"/>
  <c r="AD48" i="16"/>
  <c r="AC20" i="20" s="1"/>
  <c r="O48" i="16" a="1"/>
  <c r="O48" i="16" s="1"/>
  <c r="F21" i="26" s="1"/>
  <c r="S75" i="16"/>
  <c r="AF75" i="16"/>
  <c r="V101" i="16"/>
  <c r="AI101" i="16"/>
  <c r="AI113" i="16"/>
  <c r="T73" i="16"/>
  <c r="AG73" i="16"/>
  <c r="U49" i="16"/>
  <c r="AH49" i="16"/>
  <c r="T60" i="16"/>
  <c r="AG60" i="16"/>
  <c r="R67" i="16"/>
  <c r="AE67" i="16"/>
  <c r="T34" i="16"/>
  <c r="Y96" i="16"/>
  <c r="AL96" i="16"/>
  <c r="AL108" i="16"/>
  <c r="R79" i="16"/>
  <c r="AE79" i="16"/>
  <c r="AI52" i="16"/>
  <c r="V52" i="16"/>
  <c r="AL71" i="16"/>
  <c r="Y71" i="16"/>
  <c r="S38" i="16"/>
  <c r="T40" i="16"/>
  <c r="Y45" i="16"/>
  <c r="AL45" i="16"/>
  <c r="Z58" i="16"/>
  <c r="AM58" i="16"/>
  <c r="Q93" i="16"/>
  <c r="AD93" i="16"/>
  <c r="AC65" i="20" s="1"/>
  <c r="O93" i="16" a="1"/>
  <c r="O93" i="16" s="1"/>
  <c r="F66" i="26" s="1"/>
  <c r="AD105" i="16"/>
  <c r="AC77" i="20" s="1"/>
  <c r="Y92" i="16"/>
  <c r="AL92" i="16"/>
  <c r="Z90" i="16"/>
  <c r="AM90" i="16"/>
  <c r="T88" i="16"/>
  <c r="AG88" i="16"/>
  <c r="V55" i="16"/>
  <c r="AI55" i="16"/>
  <c r="AD85" i="16"/>
  <c r="AC57" i="20" s="1"/>
  <c r="Q85" i="16"/>
  <c r="O85" i="16" a="1"/>
  <c r="O85" i="16" s="1"/>
  <c r="F58" i="26" s="1"/>
  <c r="AE57" i="16"/>
  <c r="R57" i="16"/>
  <c r="W94" i="16"/>
  <c r="AJ94" i="16"/>
  <c r="AJ106" i="16"/>
  <c r="AD103" i="16"/>
  <c r="AC75" i="20" s="1"/>
  <c r="Q103" i="16"/>
  <c r="O103" i="16" a="1"/>
  <c r="O103" i="16" s="1"/>
  <c r="F76" i="26" s="1"/>
  <c r="AD115" i="16"/>
  <c r="AC87" i="20" s="1"/>
  <c r="R70" i="16"/>
  <c r="AE70" i="16"/>
  <c r="W59" i="16"/>
  <c r="AJ59" i="16"/>
  <c r="Z51" i="16"/>
  <c r="AM51" i="16"/>
  <c r="U72" i="16"/>
  <c r="AH72" i="16"/>
  <c r="U80" i="16"/>
  <c r="AH80" i="16"/>
  <c r="S63" i="16"/>
  <c r="AF63" i="16"/>
  <c r="V46" i="16"/>
  <c r="AI46" i="16"/>
  <c r="R50" i="16"/>
  <c r="AE50" i="16"/>
  <c r="AG44" i="16"/>
  <c r="T44" i="16"/>
  <c r="U89" i="16"/>
  <c r="AH89" i="16"/>
  <c r="T77" i="16"/>
  <c r="AG77" i="16"/>
  <c r="AL65" i="16"/>
  <c r="Y65" i="16"/>
  <c r="Q83" i="16"/>
  <c r="AD83" i="16"/>
  <c r="AC55" i="20" s="1"/>
  <c r="O83" i="16" a="1"/>
  <c r="O83" i="16" s="1"/>
  <c r="F56" i="26" s="1"/>
  <c r="U74" i="16"/>
  <c r="AH74" i="16"/>
  <c r="AI95" i="16"/>
  <c r="V95" i="16"/>
  <c r="AI107" i="16"/>
  <c r="Y56" i="16"/>
  <c r="AL56" i="16"/>
  <c r="W54" i="16"/>
  <c r="AJ54" i="16"/>
  <c r="AM47" i="16"/>
  <c r="Z47" i="16"/>
  <c r="Z97" i="16"/>
  <c r="AM97" i="16"/>
  <c r="AM109" i="16"/>
  <c r="T48" i="16"/>
  <c r="AG48" i="16"/>
  <c r="Z75" i="16"/>
  <c r="AM75" i="16"/>
  <c r="AL64" i="16"/>
  <c r="Y64" i="16"/>
  <c r="AF101" i="16"/>
  <c r="S101" i="16"/>
  <c r="AF113" i="16"/>
  <c r="S73" i="16"/>
  <c r="AF73" i="16"/>
  <c r="V49" i="16"/>
  <c r="AI49" i="16"/>
  <c r="X60" i="16"/>
  <c r="AK60" i="16"/>
  <c r="U67" i="16"/>
  <c r="AH67" i="16"/>
  <c r="U34" i="16"/>
  <c r="AK96" i="16"/>
  <c r="X96" i="16"/>
  <c r="AK108" i="16"/>
  <c r="T79" i="16"/>
  <c r="AG79" i="16"/>
  <c r="S52" i="16"/>
  <c r="AF52" i="16"/>
  <c r="AI71" i="16"/>
  <c r="V71" i="16"/>
  <c r="Q38" i="16"/>
  <c r="O38" i="16" a="1"/>
  <c r="O38" i="16" s="1"/>
  <c r="F11" i="26" s="1"/>
  <c r="U40" i="16"/>
  <c r="Z45" i="16"/>
  <c r="AM45" i="16"/>
  <c r="AE58" i="16"/>
  <c r="R58" i="16"/>
  <c r="V93" i="16"/>
  <c r="AI93" i="16"/>
  <c r="AI105" i="16"/>
  <c r="T92" i="16"/>
  <c r="AG92" i="16"/>
  <c r="U90" i="16"/>
  <c r="AH90" i="16"/>
  <c r="R88" i="16"/>
  <c r="AE88" i="16"/>
  <c r="AG55" i="16"/>
  <c r="T55" i="16"/>
  <c r="Z85" i="16"/>
  <c r="AM85" i="16"/>
  <c r="Z57" i="16"/>
  <c r="AM57" i="16"/>
  <c r="Q94" i="16"/>
  <c r="AD94" i="16"/>
  <c r="AC66" i="20" s="1"/>
  <c r="O94" i="16" a="1"/>
  <c r="O94" i="16" s="1"/>
  <c r="F67" i="26" s="1"/>
  <c r="AD106" i="16"/>
  <c r="AC78" i="20" s="1"/>
  <c r="Z103" i="16"/>
  <c r="AM103" i="16"/>
  <c r="AM115" i="16"/>
  <c r="AH70" i="16"/>
  <c r="U70" i="16"/>
  <c r="Y59" i="16"/>
  <c r="AL59" i="16"/>
  <c r="T51" i="16"/>
  <c r="AG51" i="16"/>
  <c r="Z82" i="16"/>
  <c r="AM82" i="16"/>
  <c r="S80" i="16"/>
  <c r="AF80" i="16"/>
  <c r="R63" i="16"/>
  <c r="AE63" i="16"/>
  <c r="Q33" i="16"/>
  <c r="O33" i="16" a="1"/>
  <c r="O33" i="16" s="1"/>
  <c r="F6" i="26" s="1"/>
  <c r="T46" i="16"/>
  <c r="AG46" i="16"/>
  <c r="U44" i="16"/>
  <c r="AH44" i="16"/>
  <c r="T89" i="16"/>
  <c r="AG89" i="16"/>
  <c r="AL77" i="16"/>
  <c r="Y77" i="16"/>
  <c r="U65" i="16"/>
  <c r="AH65" i="16"/>
  <c r="R83" i="16"/>
  <c r="AE83" i="16"/>
  <c r="W74" i="16"/>
  <c r="AJ74" i="16"/>
  <c r="AF56" i="16"/>
  <c r="S56" i="16"/>
  <c r="Y54" i="16"/>
  <c r="AL54" i="16"/>
  <c r="U66" i="16"/>
  <c r="AH66" i="16"/>
  <c r="AI97" i="16"/>
  <c r="V97" i="16"/>
  <c r="AI109" i="16"/>
  <c r="V75" i="16"/>
  <c r="AI75" i="16"/>
  <c r="S64" i="16"/>
  <c r="AF64" i="16"/>
  <c r="AE101" i="16"/>
  <c r="R101" i="16"/>
  <c r="AE113" i="16"/>
  <c r="V73" i="16"/>
  <c r="AI73" i="16"/>
  <c r="AF86" i="16"/>
  <c r="S86" i="16"/>
  <c r="U60" i="16"/>
  <c r="AH60" i="16"/>
  <c r="AI67" i="16"/>
  <c r="V67" i="16"/>
  <c r="Q34" i="16"/>
  <c r="O34" i="16" a="1"/>
  <c r="O34" i="16" s="1"/>
  <c r="F7" i="26" s="1"/>
  <c r="S53" i="16"/>
  <c r="AF53" i="16"/>
  <c r="Q79" i="16"/>
  <c r="AD79" i="16"/>
  <c r="AC51" i="20" s="1"/>
  <c r="O79" i="16" a="1"/>
  <c r="O79" i="16" s="1"/>
  <c r="F52" i="26" s="1"/>
  <c r="R52" i="16"/>
  <c r="AE52" i="16"/>
  <c r="S71" i="16"/>
  <c r="AF71" i="16"/>
  <c r="V38" i="16"/>
  <c r="Q40" i="16"/>
  <c r="O40" i="16" a="1"/>
  <c r="O40" i="16" s="1"/>
  <c r="F13" i="26" s="1"/>
  <c r="S68" i="16"/>
  <c r="AF68" i="16"/>
  <c r="U93" i="16"/>
  <c r="AH93" i="16"/>
  <c r="AH105" i="16"/>
  <c r="Z81" i="16"/>
  <c r="AM81" i="16"/>
  <c r="T90" i="16"/>
  <c r="AG90" i="16"/>
  <c r="U88" i="16"/>
  <c r="AH88" i="16"/>
  <c r="X55" i="16"/>
  <c r="AK55" i="16"/>
  <c r="W85" i="16"/>
  <c r="AJ85" i="16"/>
  <c r="V36" i="16"/>
  <c r="AM94" i="16"/>
  <c r="Z94" i="16"/>
  <c r="AM106" i="16"/>
  <c r="S103" i="16"/>
  <c r="AF103" i="16"/>
  <c r="AF115" i="16"/>
  <c r="Z70" i="16"/>
  <c r="AM70" i="16"/>
  <c r="R59" i="16"/>
  <c r="AE59" i="16"/>
  <c r="R51" i="16"/>
  <c r="AE51" i="16"/>
  <c r="Q82" i="16"/>
  <c r="AD82" i="16"/>
  <c r="AC54" i="20" s="1"/>
  <c r="O82" i="16" a="1"/>
  <c r="O82" i="16" s="1"/>
  <c r="F55" i="26" s="1"/>
  <c r="R80" i="16"/>
  <c r="AE80" i="16"/>
  <c r="U63" i="16"/>
  <c r="AH63" i="16"/>
  <c r="U46" i="16"/>
  <c r="AH46" i="16"/>
  <c r="AD44" i="16"/>
  <c r="AC16" i="20" s="1"/>
  <c r="Q44" i="16"/>
  <c r="O44" i="16" a="1"/>
  <c r="O44" i="16" s="1"/>
  <c r="F17" i="26" s="1"/>
  <c r="R89" i="16"/>
  <c r="AE89" i="16"/>
  <c r="U77" i="16"/>
  <c r="AH77" i="16"/>
  <c r="S65" i="16"/>
  <c r="AF65" i="16"/>
  <c r="W83" i="16"/>
  <c r="AJ83" i="16"/>
  <c r="Y74" i="16"/>
  <c r="AL74" i="16"/>
  <c r="AE56" i="16"/>
  <c r="R56" i="16"/>
  <c r="AG54" i="16"/>
  <c r="T54" i="16"/>
  <c r="V66" i="16"/>
  <c r="AI66" i="16"/>
  <c r="AG97" i="16"/>
  <c r="T97" i="16"/>
  <c r="AG109" i="16"/>
  <c r="U75" i="16"/>
  <c r="AH75" i="16"/>
  <c r="X64" i="16"/>
  <c r="AK64" i="16"/>
  <c r="AD101" i="16"/>
  <c r="AC73" i="20" s="1"/>
  <c r="Q101" i="16"/>
  <c r="O101" i="16" a="1"/>
  <c r="O101" i="16" s="1"/>
  <c r="F74" i="26" s="1"/>
  <c r="AD113" i="16"/>
  <c r="AC85" i="20" s="1"/>
  <c r="R73" i="16"/>
  <c r="AE73" i="16"/>
  <c r="AE86" i="16"/>
  <c r="R86" i="16"/>
  <c r="W60" i="16"/>
  <c r="AJ60" i="16"/>
  <c r="Q67" i="16"/>
  <c r="AD67" i="16"/>
  <c r="AC39" i="20" s="1"/>
  <c r="O67" i="16" a="1"/>
  <c r="O67" i="16" s="1"/>
  <c r="F40" i="26" s="1"/>
  <c r="Z34" i="16"/>
  <c r="R53" i="16"/>
  <c r="AE53" i="16"/>
  <c r="AM79" i="16"/>
  <c r="Z79" i="16"/>
  <c r="AH52" i="16"/>
  <c r="U52" i="16"/>
  <c r="U71" i="16"/>
  <c r="AH71" i="16"/>
  <c r="R38" i="16"/>
  <c r="Z40" i="16"/>
  <c r="R68" i="16"/>
  <c r="AE68" i="16"/>
  <c r="T93" i="16"/>
  <c r="AG93" i="16"/>
  <c r="AG105" i="16"/>
  <c r="Q81" i="16"/>
  <c r="AD81" i="16"/>
  <c r="AC53" i="20" s="1"/>
  <c r="O81" i="16" a="1"/>
  <c r="O81" i="16" s="1"/>
  <c r="F54" i="26" s="1"/>
  <c r="Q90" i="16"/>
  <c r="AD90" i="16"/>
  <c r="AC62" i="20" s="1"/>
  <c r="O90" i="16" a="1"/>
  <c r="O90" i="16" s="1"/>
  <c r="F63" i="26" s="1"/>
  <c r="AD88" i="16"/>
  <c r="AC60" i="20" s="1"/>
  <c r="Q88" i="16"/>
  <c r="O88" i="16" a="1"/>
  <c r="O88" i="16" s="1"/>
  <c r="F61" i="26" s="1"/>
  <c r="Q55" i="16"/>
  <c r="AD55" i="16"/>
  <c r="AC27" i="20" s="1"/>
  <c r="O55" i="16" a="1"/>
  <c r="O55" i="16" s="1"/>
  <c r="F28" i="26" s="1"/>
  <c r="X85" i="16"/>
  <c r="AK85" i="16"/>
  <c r="R36" i="16"/>
  <c r="V94" i="16"/>
  <c r="AI94" i="16"/>
  <c r="AI106" i="16"/>
  <c r="Y103" i="16"/>
  <c r="AL103" i="16"/>
  <c r="AL115" i="16"/>
  <c r="AG70" i="16"/>
  <c r="T70" i="16"/>
  <c r="S62" i="16"/>
  <c r="AF62" i="16"/>
  <c r="AK51" i="16"/>
  <c r="X51" i="16"/>
  <c r="AH82" i="16"/>
  <c r="U82" i="16"/>
  <c r="Q80" i="16"/>
  <c r="AD80" i="16"/>
  <c r="AC52" i="20" s="1"/>
  <c r="O80" i="16" a="1"/>
  <c r="O80" i="16" s="1"/>
  <c r="F53" i="26" s="1"/>
  <c r="V63" i="16"/>
  <c r="AI63" i="16"/>
  <c r="S91" i="16"/>
  <c r="AF91" i="16"/>
  <c r="X46" i="16"/>
  <c r="AK46" i="16"/>
  <c r="AE44" i="16"/>
  <c r="R44" i="16"/>
  <c r="Q89" i="16"/>
  <c r="AD89" i="16"/>
  <c r="AC61" i="20" s="1"/>
  <c r="O89" i="16" a="1"/>
  <c r="O89" i="16" s="1"/>
  <c r="F62" i="26" s="1"/>
  <c r="AF98" i="16"/>
  <c r="S98" i="16"/>
  <c r="AF110" i="16"/>
  <c r="V65" i="16"/>
  <c r="AI65" i="16"/>
  <c r="AI83" i="16"/>
  <c r="V83" i="16"/>
  <c r="S69" i="16"/>
  <c r="AF69" i="16"/>
  <c r="T74" i="16"/>
  <c r="AG74" i="16"/>
  <c r="X56" i="16"/>
  <c r="AK56" i="16"/>
  <c r="AJ66" i="16"/>
  <c r="W66" i="16"/>
  <c r="AH97" i="16"/>
  <c r="U97" i="16"/>
  <c r="AH109" i="16"/>
  <c r="T75" i="16"/>
  <c r="AG75" i="16"/>
  <c r="R64" i="16"/>
  <c r="AE64" i="16"/>
  <c r="Z101" i="16"/>
  <c r="AM101" i="16"/>
  <c r="AM113" i="16"/>
  <c r="Q73" i="16"/>
  <c r="AD73" i="16"/>
  <c r="AC45" i="20" s="1"/>
  <c r="O73" i="16" a="1"/>
  <c r="O73" i="16" s="1"/>
  <c r="F46" i="26" s="1"/>
  <c r="AD86" i="16"/>
  <c r="AC58" i="20" s="1"/>
  <c r="Q86" i="16"/>
  <c r="O86" i="16" a="1"/>
  <c r="O86" i="16" s="1"/>
  <c r="F59" i="26" s="1"/>
  <c r="Y60" i="16"/>
  <c r="AL60" i="16"/>
  <c r="Z67" i="16"/>
  <c r="AM67" i="16"/>
  <c r="Q104" i="16"/>
  <c r="AD104" i="16"/>
  <c r="AC76" i="20" s="1"/>
  <c r="O104" i="16" a="1"/>
  <c r="O104" i="16" s="1"/>
  <c r="F77" i="26" s="1"/>
  <c r="AD116" i="16"/>
  <c r="AC88" i="20" s="1"/>
  <c r="Q105" i="16"/>
  <c r="AH53" i="16"/>
  <c r="U53" i="16"/>
  <c r="V79" i="16"/>
  <c r="AI79" i="16"/>
  <c r="Z52" i="16"/>
  <c r="AM52" i="16"/>
  <c r="S78" i="16"/>
  <c r="AF78" i="16"/>
  <c r="W40" i="16"/>
  <c r="AH68" i="16"/>
  <c r="U68" i="16"/>
  <c r="X93" i="16"/>
  <c r="AK93" i="16"/>
  <c r="AK105" i="16"/>
  <c r="AH81" i="16"/>
  <c r="U81" i="16"/>
  <c r="S90" i="16"/>
  <c r="AF90" i="16"/>
  <c r="Z88" i="16"/>
  <c r="AM88" i="16"/>
  <c r="Y85" i="16"/>
  <c r="AL85" i="16"/>
  <c r="T36" i="16"/>
  <c r="U94" i="16"/>
  <c r="AH94" i="16"/>
  <c r="AH106" i="16"/>
  <c r="X103" i="16"/>
  <c r="AK103" i="16"/>
  <c r="AK115" i="16"/>
  <c r="Q70" i="16"/>
  <c r="AD70" i="16"/>
  <c r="AC42" i="20" s="1"/>
  <c r="O70" i="16" a="1"/>
  <c r="O70" i="16" s="1"/>
  <c r="F43" i="26" s="1"/>
  <c r="R62" i="16"/>
  <c r="AE62" i="16"/>
  <c r="AJ51" i="16"/>
  <c r="W51" i="16"/>
  <c r="AJ82" i="16"/>
  <c r="W82" i="16"/>
  <c r="Z80" i="16"/>
  <c r="AM80" i="16"/>
  <c r="T63" i="16"/>
  <c r="AG63" i="16"/>
  <c r="R91" i="16"/>
  <c r="AE91" i="16"/>
  <c r="W46" i="16"/>
  <c r="AJ46" i="16"/>
  <c r="Y44" i="16"/>
  <c r="AL44" i="16"/>
  <c r="S89" i="16"/>
  <c r="AF89" i="16"/>
  <c r="AI98" i="16"/>
  <c r="V98" i="16"/>
  <c r="AI110" i="16"/>
  <c r="R65" i="16"/>
  <c r="AE65" i="16"/>
  <c r="X83" i="16"/>
  <c r="AK83" i="16"/>
  <c r="R69" i="16"/>
  <c r="AE69" i="16"/>
  <c r="Q74" i="16"/>
  <c r="AD74" i="16"/>
  <c r="AC46" i="20" s="1"/>
  <c r="O74" i="16" a="1"/>
  <c r="O74" i="16" s="1"/>
  <c r="F47" i="26" s="1"/>
  <c r="Z56" i="16"/>
  <c r="AM56" i="16"/>
  <c r="Q35" i="16"/>
  <c r="O35" i="16" a="1"/>
  <c r="O35" i="16" s="1"/>
  <c r="F8" i="26" s="1"/>
  <c r="Q66" i="16"/>
  <c r="AD66" i="16"/>
  <c r="AC38" i="20" s="1"/>
  <c r="O66" i="16" a="1"/>
  <c r="O66" i="16" s="1"/>
  <c r="F39" i="26" s="1"/>
  <c r="Y97" i="16"/>
  <c r="AL97" i="16"/>
  <c r="AL109" i="16"/>
  <c r="R75" i="16"/>
  <c r="AE75" i="16"/>
  <c r="U64" i="16"/>
  <c r="AH64" i="16"/>
  <c r="AE84" i="16"/>
  <c r="R84" i="16"/>
  <c r="X73" i="16"/>
  <c r="AK73" i="16"/>
  <c r="Z86" i="16"/>
  <c r="AM86" i="16"/>
  <c r="R60" i="16"/>
  <c r="AE60" i="16"/>
  <c r="T67" i="16"/>
  <c r="AG67" i="16"/>
  <c r="S104" i="16"/>
  <c r="AF104" i="16"/>
  <c r="AF116" i="16"/>
  <c r="S105" i="16"/>
  <c r="Z53" i="16"/>
  <c r="AM53" i="16"/>
  <c r="U79" i="16"/>
  <c r="AH79" i="16"/>
  <c r="T52" i="16"/>
  <c r="AG52" i="16"/>
  <c r="R78" i="16"/>
  <c r="AE78" i="16"/>
  <c r="R40" i="16"/>
  <c r="Z68" i="16"/>
  <c r="AM68" i="16"/>
  <c r="AL93" i="16"/>
  <c r="Y93" i="16"/>
  <c r="AL105" i="16"/>
  <c r="AJ81" i="16"/>
  <c r="W81" i="16"/>
  <c r="R90" i="16"/>
  <c r="AE90" i="16"/>
  <c r="S88" i="16"/>
  <c r="AF88" i="16"/>
  <c r="V85" i="16"/>
  <c r="AI85" i="16"/>
  <c r="U36" i="16"/>
  <c r="T94" i="16"/>
  <c r="AG94" i="16"/>
  <c r="AG106" i="16"/>
  <c r="W103" i="16"/>
  <c r="AJ103" i="16"/>
  <c r="AJ115" i="16"/>
  <c r="AB33" i="15"/>
  <c r="AK70" i="16"/>
  <c r="X70" i="16"/>
  <c r="V62" i="16"/>
  <c r="AI62" i="16"/>
  <c r="AL51" i="16"/>
  <c r="Y51" i="16"/>
  <c r="Y82" i="16"/>
  <c r="AL82" i="16"/>
  <c r="W63" i="16"/>
  <c r="AJ63" i="16"/>
  <c r="Y91" i="16"/>
  <c r="AL91" i="16"/>
  <c r="Z46" i="16"/>
  <c r="AM46" i="16"/>
  <c r="Q42" i="16"/>
  <c r="O42" i="16" a="1"/>
  <c r="O42" i="16" s="1"/>
  <c r="F15" i="26" s="1"/>
  <c r="X89" i="16"/>
  <c r="AK89" i="16"/>
  <c r="R98" i="16"/>
  <c r="AE98" i="16"/>
  <c r="AE110" i="16"/>
  <c r="Z102" i="16"/>
  <c r="AM102" i="16"/>
  <c r="AM114" i="16"/>
  <c r="Y83" i="16"/>
  <c r="AL83" i="16"/>
  <c r="AH69" i="16"/>
  <c r="U69" i="16"/>
  <c r="S74" i="16"/>
  <c r="AF74" i="16"/>
  <c r="T87" i="16"/>
  <c r="AG87" i="16"/>
  <c r="AM66" i="16"/>
  <c r="Z66" i="16"/>
  <c r="X97" i="16"/>
  <c r="AK97" i="16"/>
  <c r="AK109" i="16"/>
  <c r="Q75" i="16"/>
  <c r="AD75" i="16"/>
  <c r="AC47" i="20" s="1"/>
  <c r="O75" i="16" a="1"/>
  <c r="O75" i="16" s="1"/>
  <c r="F48" i="26" s="1"/>
  <c r="S48" i="26" s="1"/>
  <c r="V49" i="33" s="1"/>
  <c r="V64" i="16"/>
  <c r="AI64" i="16"/>
  <c r="Z84" i="16"/>
  <c r="AM84" i="16"/>
  <c r="W73" i="16"/>
  <c r="AJ73" i="16"/>
  <c r="W86" i="16"/>
  <c r="AJ86" i="16"/>
  <c r="R43" i="16"/>
  <c r="AK67" i="16"/>
  <c r="X67" i="16"/>
  <c r="Y104" i="16"/>
  <c r="AL104" i="16"/>
  <c r="AL116" i="16"/>
  <c r="Y105" i="16"/>
  <c r="AG53" i="16"/>
  <c r="T53" i="16"/>
  <c r="S76" i="16"/>
  <c r="AF76" i="16"/>
  <c r="Q52" i="16"/>
  <c r="AD52" i="16"/>
  <c r="AC24" i="20" s="1"/>
  <c r="O52" i="16" a="1"/>
  <c r="O52" i="16" s="1"/>
  <c r="F25" i="26" s="1"/>
  <c r="W78" i="16"/>
  <c r="AJ78" i="16"/>
  <c r="Y40" i="16"/>
  <c r="T68" i="16"/>
  <c r="AG68" i="16"/>
  <c r="U100" i="16"/>
  <c r="AH100" i="16"/>
  <c r="AH112" i="16"/>
  <c r="Y81" i="16"/>
  <c r="AL81" i="16"/>
  <c r="W99" i="16"/>
  <c r="AJ99" i="16"/>
  <c r="AJ111" i="16"/>
  <c r="X88" i="16"/>
  <c r="AK88" i="16"/>
  <c r="AG85" i="16"/>
  <c r="T85" i="16"/>
  <c r="S36" i="16"/>
  <c r="S61" i="16"/>
  <c r="AF61" i="16"/>
  <c r="U103" i="16"/>
  <c r="AH103" i="16"/>
  <c r="AH115" i="16"/>
  <c r="AI70" i="16"/>
  <c r="V70" i="16"/>
  <c r="T62" i="16"/>
  <c r="AG62" i="16"/>
  <c r="S51" i="16"/>
  <c r="AF51" i="16"/>
  <c r="AI82" i="16"/>
  <c r="V82" i="16"/>
  <c r="X63" i="16"/>
  <c r="AK63" i="16"/>
  <c r="W91" i="16"/>
  <c r="AJ91" i="16"/>
  <c r="Q46" i="16"/>
  <c r="AD46" i="16"/>
  <c r="AC18" i="20" s="1"/>
  <c r="O46" i="16" a="1"/>
  <c r="O46" i="16" s="1"/>
  <c r="F19" i="26" s="1"/>
  <c r="Z89" i="16"/>
  <c r="AM89" i="16"/>
  <c r="AH98" i="16"/>
  <c r="U98" i="16"/>
  <c r="AH110" i="16"/>
  <c r="Y102" i="16"/>
  <c r="AL102" i="16"/>
  <c r="AL114" i="16"/>
  <c r="AG83" i="16"/>
  <c r="T83" i="16"/>
  <c r="Z69" i="16"/>
  <c r="AM69" i="16"/>
  <c r="R74" i="16"/>
  <c r="AE74" i="16"/>
  <c r="AE87" i="16"/>
  <c r="R87" i="16"/>
  <c r="T66" i="16"/>
  <c r="AG66" i="16"/>
  <c r="AJ97" i="16"/>
  <c r="W97" i="16"/>
  <c r="AJ109" i="16"/>
  <c r="T64" i="16"/>
  <c r="AG64" i="16"/>
  <c r="Q84" i="16"/>
  <c r="AD84" i="16"/>
  <c r="AC56" i="20" s="1"/>
  <c r="O84" i="16" a="1"/>
  <c r="O84" i="16" s="1"/>
  <c r="F57" i="26" s="1"/>
  <c r="Y73" i="16"/>
  <c r="AL73" i="16"/>
  <c r="X86" i="16"/>
  <c r="AK86" i="16"/>
  <c r="U43" i="16"/>
  <c r="AJ67" i="16"/>
  <c r="W67" i="16"/>
  <c r="X104" i="16"/>
  <c r="AK104" i="16"/>
  <c r="AK116" i="16"/>
  <c r="X105" i="16"/>
  <c r="Q53" i="16"/>
  <c r="AD53" i="16"/>
  <c r="AC25" i="20" s="1"/>
  <c r="O53" i="16" a="1"/>
  <c r="O53" i="16" s="1"/>
  <c r="F26" i="26" s="1"/>
  <c r="R76" i="16"/>
  <c r="AE76" i="16"/>
  <c r="AK52" i="16"/>
  <c r="X52" i="16"/>
  <c r="Q78" i="16"/>
  <c r="AD78" i="16"/>
  <c r="AC50" i="20" s="1"/>
  <c r="O78" i="16" a="1"/>
  <c r="O78" i="16" s="1"/>
  <c r="F51" i="26" s="1"/>
  <c r="X40" i="16"/>
  <c r="Q68" i="16"/>
  <c r="AD68" i="16"/>
  <c r="AC40" i="20" s="1"/>
  <c r="O68" i="16" a="1"/>
  <c r="O68" i="16" s="1"/>
  <c r="F41" i="26" s="1"/>
  <c r="X100" i="16"/>
  <c r="AK100" i="16"/>
  <c r="AK112" i="16"/>
  <c r="T81" i="16"/>
  <c r="AG81" i="16"/>
  <c r="AH99" i="16"/>
  <c r="U99" i="16"/>
  <c r="AH111" i="16"/>
  <c r="W88" i="16"/>
  <c r="AJ88" i="16"/>
  <c r="U85" i="16"/>
  <c r="AH85" i="16"/>
  <c r="Q36" i="16"/>
  <c r="O36" i="16" a="1"/>
  <c r="O36" i="16" s="1"/>
  <c r="F9" i="26" s="1"/>
  <c r="Q61" i="16"/>
  <c r="AD61" i="16"/>
  <c r="AC33" i="20" s="1"/>
  <c r="O61" i="16" a="1"/>
  <c r="O61" i="16" s="1"/>
  <c r="F34" i="26" s="1"/>
  <c r="V103" i="16"/>
  <c r="AI103" i="16"/>
  <c r="AI115" i="16"/>
  <c r="AJ70" i="16"/>
  <c r="W70" i="16"/>
  <c r="U62" i="16"/>
  <c r="AH62" i="16"/>
  <c r="T72" i="16"/>
  <c r="AG72" i="16"/>
  <c r="X82" i="16"/>
  <c r="AK82" i="16"/>
  <c r="Q63" i="16"/>
  <c r="AD63" i="16"/>
  <c r="AC35" i="20" s="1"/>
  <c r="O63" i="16" a="1"/>
  <c r="O63" i="16" s="1"/>
  <c r="F36" i="26" s="1"/>
  <c r="X91" i="16"/>
  <c r="AK91" i="16"/>
  <c r="V50" i="16"/>
  <c r="AI50" i="16"/>
  <c r="W89" i="16"/>
  <c r="AJ89" i="16"/>
  <c r="Q98" i="16"/>
  <c r="AD98" i="16"/>
  <c r="AC70" i="20" s="1"/>
  <c r="O98" i="16" a="1"/>
  <c r="O98" i="16" s="1"/>
  <c r="F71" i="26" s="1"/>
  <c r="AD110" i="16"/>
  <c r="AC82" i="20" s="1"/>
  <c r="S102" i="16"/>
  <c r="AF102" i="16"/>
  <c r="AF114" i="16"/>
  <c r="AH83" i="16"/>
  <c r="U83" i="16"/>
  <c r="AG69" i="16"/>
  <c r="T69" i="16"/>
  <c r="U95" i="16"/>
  <c r="AH95" i="16"/>
  <c r="AH107" i="16"/>
  <c r="S87" i="16"/>
  <c r="AF87" i="16"/>
  <c r="S47" i="16"/>
  <c r="AF47" i="16"/>
  <c r="AK66" i="16"/>
  <c r="X66" i="16"/>
  <c r="AL48" i="16"/>
  <c r="Y48" i="16"/>
  <c r="W64" i="16"/>
  <c r="AJ64" i="16"/>
  <c r="W84" i="16"/>
  <c r="AJ84" i="16"/>
  <c r="Z73" i="16"/>
  <c r="AM73" i="16"/>
  <c r="AK49" i="16"/>
  <c r="X49" i="16"/>
  <c r="Y86" i="16"/>
  <c r="AL86" i="16"/>
  <c r="Q43" i="16"/>
  <c r="O43" i="16" a="1"/>
  <c r="O43" i="16" s="1"/>
  <c r="F16" i="26" s="1"/>
  <c r="AL67" i="16"/>
  <c r="Y67" i="16"/>
  <c r="R104" i="16"/>
  <c r="AE104" i="16"/>
  <c r="AE116" i="16"/>
  <c r="R105" i="16"/>
  <c r="AI96" i="16"/>
  <c r="V96" i="16"/>
  <c r="AI108" i="16"/>
  <c r="X53" i="16"/>
  <c r="AK53" i="16"/>
  <c r="W76" i="16"/>
  <c r="AJ76" i="16"/>
  <c r="AJ52" i="16"/>
  <c r="W52" i="16"/>
  <c r="AM78" i="16"/>
  <c r="Z78" i="16"/>
  <c r="AF45" i="16"/>
  <c r="S45" i="16"/>
  <c r="X58" i="16"/>
  <c r="AK58" i="16"/>
  <c r="AK68" i="16"/>
  <c r="X68" i="16"/>
  <c r="W100" i="16"/>
  <c r="AJ100" i="16"/>
  <c r="AJ112" i="16"/>
  <c r="S92" i="16"/>
  <c r="AF92" i="16"/>
  <c r="AK81" i="16"/>
  <c r="X81" i="16"/>
  <c r="V99" i="16"/>
  <c r="AI99" i="16"/>
  <c r="AI111" i="16"/>
  <c r="Y88" i="16"/>
  <c r="AL88" i="16"/>
  <c r="X57" i="16"/>
  <c r="AK57" i="16"/>
  <c r="Z36" i="16"/>
  <c r="R61" i="16"/>
  <c r="AE61" i="16"/>
  <c r="T103" i="16"/>
  <c r="AG103" i="16"/>
  <c r="AG115" i="16"/>
  <c r="AL70" i="16"/>
  <c r="Y70" i="16"/>
  <c r="X62" i="16"/>
  <c r="AK62" i="16"/>
  <c r="R72" i="16"/>
  <c r="AE72" i="16"/>
  <c r="AG82" i="16"/>
  <c r="T82" i="16"/>
  <c r="AM63" i="16"/>
  <c r="Z63" i="16"/>
  <c r="Z91" i="16"/>
  <c r="AM91" i="16"/>
  <c r="AJ50" i="16"/>
  <c r="W50" i="16"/>
  <c r="Y89" i="16"/>
  <c r="AL89" i="16"/>
  <c r="Z98" i="16"/>
  <c r="AM98" i="16"/>
  <c r="AM110" i="16"/>
  <c r="X102" i="16"/>
  <c r="AK102" i="16"/>
  <c r="AK114" i="16"/>
  <c r="AF83" i="16"/>
  <c r="S83" i="16"/>
  <c r="Q69" i="16"/>
  <c r="AD69" i="16"/>
  <c r="AC41" i="20" s="1"/>
  <c r="O69" i="16" a="1"/>
  <c r="O69" i="16" s="1"/>
  <c r="F42" i="26" s="1"/>
  <c r="T95" i="16"/>
  <c r="AG95" i="16"/>
  <c r="AG107" i="16"/>
  <c r="AD87" i="16"/>
  <c r="AC59" i="20" s="1"/>
  <c r="Q87" i="16"/>
  <c r="O87" i="16" a="1"/>
  <c r="O87" i="16" s="1"/>
  <c r="F60" i="26" s="1"/>
  <c r="R47" i="16"/>
  <c r="AE47" i="16"/>
  <c r="AL66" i="16"/>
  <c r="Y66" i="16"/>
  <c r="R48" i="16"/>
  <c r="AE48" i="16"/>
  <c r="Q64" i="16"/>
  <c r="AD64" i="16"/>
  <c r="AC36" i="20" s="1"/>
  <c r="O64" i="16" a="1"/>
  <c r="O64" i="16" s="1"/>
  <c r="F37" i="26" s="1"/>
  <c r="X84" i="16"/>
  <c r="AK84" i="16"/>
  <c r="Q49" i="16"/>
  <c r="AD49" i="16"/>
  <c r="AC21" i="20" s="1"/>
  <c r="O49" i="16" a="1"/>
  <c r="O49" i="16" s="1"/>
  <c r="F22" i="26" s="1"/>
  <c r="V86" i="16"/>
  <c r="AI86" i="16"/>
  <c r="Z43" i="16"/>
  <c r="S67" i="16"/>
  <c r="AF67" i="16"/>
  <c r="W104" i="16"/>
  <c r="AJ104" i="16"/>
  <c r="AJ116" i="16"/>
  <c r="W105" i="16"/>
  <c r="Q96" i="16"/>
  <c r="AD96" i="16"/>
  <c r="AC68" i="20" s="1"/>
  <c r="O96" i="16" a="1"/>
  <c r="O96" i="16" s="1"/>
  <c r="F69" i="26" s="1"/>
  <c r="AD108" i="16"/>
  <c r="AC80" i="20" s="1"/>
  <c r="AI53" i="16"/>
  <c r="V53" i="16"/>
  <c r="X76" i="16"/>
  <c r="AK76" i="16"/>
  <c r="Y52" i="16"/>
  <c r="AL52" i="16"/>
  <c r="V78" i="16"/>
  <c r="AI78" i="16"/>
  <c r="R45" i="16"/>
  <c r="AE45" i="16"/>
  <c r="AD58" i="16"/>
  <c r="AC30" i="20" s="1"/>
  <c r="Q58" i="16"/>
  <c r="O58" i="16" a="1"/>
  <c r="O58" i="16" s="1"/>
  <c r="F31" i="26" s="1"/>
  <c r="AJ68" i="16"/>
  <c r="W68" i="16"/>
  <c r="V100" i="16"/>
  <c r="AI100" i="16"/>
  <c r="AI112" i="16"/>
  <c r="R92" i="16"/>
  <c r="AE92" i="16"/>
  <c r="AI81" i="16"/>
  <c r="V81" i="16"/>
  <c r="AF99" i="16"/>
  <c r="S99" i="16"/>
  <c r="AF111" i="16"/>
  <c r="V88" i="16"/>
  <c r="AI88" i="16"/>
  <c r="AD57" i="16"/>
  <c r="AC29" i="20" s="1"/>
  <c r="Q57" i="16"/>
  <c r="O57" i="16" a="1"/>
  <c r="O57" i="16" s="1"/>
  <c r="F30" i="26" s="1"/>
  <c r="Y36" i="16"/>
  <c r="V61" i="16"/>
  <c r="AI61" i="16"/>
  <c r="R103" i="16"/>
  <c r="AE103" i="16"/>
  <c r="AE115" i="16"/>
  <c r="AR32" i="12"/>
  <c r="BO32" i="12"/>
  <c r="BO75" i="12"/>
  <c r="AP65" i="13"/>
  <c r="BL75" i="13"/>
  <c r="AT29" i="13"/>
  <c r="BN65" i="13"/>
  <c r="AO63" i="13"/>
  <c r="AR26" i="12"/>
  <c r="D79" i="14"/>
  <c r="D88" i="14"/>
  <c r="AS88" i="14" s="1"/>
  <c r="D73" i="14"/>
  <c r="D50" i="14"/>
  <c r="D53" i="14"/>
  <c r="D102" i="14"/>
  <c r="AS102" i="14" s="1"/>
  <c r="D62" i="14"/>
  <c r="Z36" i="15"/>
  <c r="V36" i="15"/>
  <c r="X36" i="15"/>
  <c r="Y36" i="15"/>
  <c r="R36" i="15"/>
  <c r="U36" i="15"/>
  <c r="T36" i="15"/>
  <c r="D42" i="14"/>
  <c r="D92" i="14"/>
  <c r="AS92" i="14" s="1"/>
  <c r="D80" i="14"/>
  <c r="D106" i="14"/>
  <c r="AS106" i="14" s="1"/>
  <c r="D65" i="14"/>
  <c r="D98" i="14"/>
  <c r="AS98" i="14" s="1"/>
  <c r="D45" i="14"/>
  <c r="D54" i="14"/>
  <c r="D95" i="14"/>
  <c r="AS95" i="14" s="1"/>
  <c r="Z40" i="15"/>
  <c r="V40" i="15"/>
  <c r="X40" i="15"/>
  <c r="W40" i="15"/>
  <c r="Y40" i="15"/>
  <c r="R40" i="15"/>
  <c r="Y33" i="15"/>
  <c r="R33" i="15"/>
  <c r="S33" i="15"/>
  <c r="T33" i="15"/>
  <c r="V33" i="15"/>
  <c r="U33" i="15"/>
  <c r="X33" i="15"/>
  <c r="W33" i="15"/>
  <c r="D84" i="14"/>
  <c r="AS84" i="14" s="1"/>
  <c r="D110" i="14"/>
  <c r="AS110" i="14" s="1"/>
  <c r="D72" i="14"/>
  <c r="D57" i="14"/>
  <c r="D46" i="14"/>
  <c r="D39" i="14"/>
  <c r="BO61" i="13"/>
  <c r="AQ48" i="13"/>
  <c r="R37" i="15"/>
  <c r="S37" i="15"/>
  <c r="T37" i="15"/>
  <c r="Z37" i="15"/>
  <c r="V37" i="15"/>
  <c r="U37" i="15"/>
  <c r="X37" i="15"/>
  <c r="W37" i="15"/>
  <c r="D32" i="14"/>
  <c r="D104" i="14"/>
  <c r="AS104" i="14" s="1"/>
  <c r="D71" i="14"/>
  <c r="D99" i="14"/>
  <c r="AS99" i="14" s="1"/>
  <c r="D76" i="14"/>
  <c r="D63" i="14"/>
  <c r="AO53" i="13"/>
  <c r="AQ60" i="12"/>
  <c r="D64" i="14"/>
  <c r="D49" i="14"/>
  <c r="D41" i="14"/>
  <c r="D35" i="14"/>
  <c r="D90" i="14"/>
  <c r="AS90" i="14" s="1"/>
  <c r="D91" i="14"/>
  <c r="AS91" i="14" s="1"/>
  <c r="D93" i="14"/>
  <c r="AS93" i="14" s="1"/>
  <c r="R41" i="15"/>
  <c r="S41" i="15"/>
  <c r="T41" i="15"/>
  <c r="Z41" i="15"/>
  <c r="U41" i="15"/>
  <c r="X41" i="15"/>
  <c r="W41" i="15"/>
  <c r="Y41" i="15"/>
  <c r="R34" i="15"/>
  <c r="S34" i="15"/>
  <c r="T34" i="15"/>
  <c r="X34" i="15"/>
  <c r="W34" i="15"/>
  <c r="Z34" i="15"/>
  <c r="Y34" i="15"/>
  <c r="D43" i="14"/>
  <c r="D68" i="14"/>
  <c r="D116" i="14"/>
  <c r="AS116" i="14" s="1"/>
  <c r="D87" i="14"/>
  <c r="AS87" i="14" s="1"/>
  <c r="D56" i="14"/>
  <c r="D82" i="14"/>
  <c r="AS82" i="14" s="1"/>
  <c r="D83" i="14"/>
  <c r="AS83" i="14" s="1"/>
  <c r="D85" i="14"/>
  <c r="AS85" i="14" s="1"/>
  <c r="D94" i="14"/>
  <c r="AS94" i="14" s="1"/>
  <c r="D111" i="14"/>
  <c r="AS111" i="14" s="1"/>
  <c r="D40" i="14"/>
  <c r="D34" i="14"/>
  <c r="D60" i="14"/>
  <c r="D36" i="14"/>
  <c r="D114" i="14"/>
  <c r="AS114" i="14" s="1"/>
  <c r="D48" i="14"/>
  <c r="D97" i="14"/>
  <c r="AS97" i="14" s="1"/>
  <c r="D74" i="14"/>
  <c r="D67" i="14"/>
  <c r="D75" i="14"/>
  <c r="D77" i="14"/>
  <c r="D103" i="14"/>
  <c r="AS103" i="14" s="1"/>
  <c r="D86" i="14"/>
  <c r="AS86" i="14" s="1"/>
  <c r="R38" i="15"/>
  <c r="V38" i="15"/>
  <c r="S38" i="15"/>
  <c r="U38" i="15"/>
  <c r="X38" i="15"/>
  <c r="Z38" i="15"/>
  <c r="Y38" i="15"/>
  <c r="R42" i="15"/>
  <c r="V42" i="15"/>
  <c r="S42" i="15"/>
  <c r="U42" i="15"/>
  <c r="T42" i="15"/>
  <c r="X42" i="15"/>
  <c r="Z42" i="15"/>
  <c r="D52" i="14"/>
  <c r="D112" i="14"/>
  <c r="AS112" i="14" s="1"/>
  <c r="D51" i="14"/>
  <c r="D89" i="14"/>
  <c r="AS89" i="14" s="1"/>
  <c r="D66" i="14"/>
  <c r="D55" i="14"/>
  <c r="D100" i="14"/>
  <c r="AS100" i="14" s="1"/>
  <c r="D69" i="14"/>
  <c r="D78" i="14"/>
  <c r="D96" i="14"/>
  <c r="AS96" i="14" s="1"/>
  <c r="D47" i="14"/>
  <c r="D44" i="14"/>
  <c r="D113" i="14"/>
  <c r="AS113" i="14" s="1"/>
  <c r="D108" i="14"/>
  <c r="AS108" i="14" s="1"/>
  <c r="D81" i="14"/>
  <c r="D33" i="14"/>
  <c r="D58" i="14"/>
  <c r="D59" i="14"/>
  <c r="D101" i="14"/>
  <c r="AS101" i="14" s="1"/>
  <c r="D61" i="14"/>
  <c r="D37" i="14"/>
  <c r="D70" i="14"/>
  <c r="D38" i="14"/>
  <c r="K98" i="14" a="1"/>
  <c r="K98" i="14" s="1"/>
  <c r="J98" i="14" a="1"/>
  <c r="J98" i="14" s="1"/>
  <c r="I98" i="14" a="1"/>
  <c r="I98" i="14" s="1"/>
  <c r="H98" i="14" a="1"/>
  <c r="H98" i="14" s="1"/>
  <c r="G98" i="14" a="1"/>
  <c r="G98" i="14" s="1"/>
  <c r="N98" i="14" a="1"/>
  <c r="N98" i="14" s="1"/>
  <c r="AU98" i="14" s="1"/>
  <c r="F98" i="14" a="1"/>
  <c r="F98" i="14" s="1"/>
  <c r="M98" i="14" a="1"/>
  <c r="M98" i="14" s="1"/>
  <c r="E98" i="14" a="1"/>
  <c r="E98" i="14" s="1"/>
  <c r="AT98" i="14" s="1"/>
  <c r="L98" i="14" a="1"/>
  <c r="L98" i="14" s="1"/>
  <c r="L91" i="14" a="1"/>
  <c r="L91" i="14" s="1"/>
  <c r="K91" i="14" a="1"/>
  <c r="K91" i="14" s="1"/>
  <c r="J91" i="14" a="1"/>
  <c r="J91" i="14" s="1"/>
  <c r="I91" i="14" a="1"/>
  <c r="I91" i="14" s="1"/>
  <c r="H91" i="14" a="1"/>
  <c r="H91" i="14" s="1"/>
  <c r="G91" i="14" a="1"/>
  <c r="G91" i="14" s="1"/>
  <c r="N91" i="14" a="1"/>
  <c r="N91" i="14" s="1"/>
  <c r="AU91" i="14" s="1"/>
  <c r="F91" i="14" a="1"/>
  <c r="F91" i="14" s="1"/>
  <c r="M91" i="14" a="1"/>
  <c r="M91" i="14" s="1"/>
  <c r="E91" i="14" a="1"/>
  <c r="E91" i="14" s="1"/>
  <c r="AT91" i="14" s="1"/>
  <c r="G59" i="14" a="1"/>
  <c r="G59" i="14" s="1"/>
  <c r="N59" i="14" a="1"/>
  <c r="N59" i="14" s="1"/>
  <c r="AU59" i="14" s="1"/>
  <c r="F59" i="14" a="1"/>
  <c r="F59" i="14" s="1"/>
  <c r="M59" i="14" a="1"/>
  <c r="M59" i="14" s="1"/>
  <c r="E59" i="14" a="1"/>
  <c r="E59" i="14" s="1"/>
  <c r="AT59" i="14" s="1"/>
  <c r="L59" i="14" a="1"/>
  <c r="L59" i="14" s="1"/>
  <c r="K59" i="14" a="1"/>
  <c r="K59" i="14" s="1"/>
  <c r="J59" i="14" a="1"/>
  <c r="J59" i="14" s="1"/>
  <c r="I59" i="14" a="1"/>
  <c r="I59" i="14" s="1"/>
  <c r="H59" i="14" a="1"/>
  <c r="H59" i="14" s="1"/>
  <c r="M102" i="14" a="1"/>
  <c r="M102" i="14" s="1"/>
  <c r="E102" i="14" a="1"/>
  <c r="E102" i="14" s="1"/>
  <c r="AT102" i="14" s="1"/>
  <c r="L102" i="14" a="1"/>
  <c r="L102" i="14" s="1"/>
  <c r="K102" i="14" a="1"/>
  <c r="K102" i="14" s="1"/>
  <c r="J102" i="14" a="1"/>
  <c r="J102" i="14" s="1"/>
  <c r="I102" i="14" a="1"/>
  <c r="I102" i="14" s="1"/>
  <c r="H102" i="14" a="1"/>
  <c r="H102" i="14" s="1"/>
  <c r="G102" i="14" a="1"/>
  <c r="G102" i="14" s="1"/>
  <c r="N102" i="14" a="1"/>
  <c r="N102" i="14" s="1"/>
  <c r="AU102" i="14" s="1"/>
  <c r="F102" i="14" a="1"/>
  <c r="F102" i="14" s="1"/>
  <c r="M70" i="14" a="1"/>
  <c r="M70" i="14" s="1"/>
  <c r="E70" i="14" a="1"/>
  <c r="E70" i="14" s="1"/>
  <c r="AT70" i="14" s="1"/>
  <c r="L70" i="14" a="1"/>
  <c r="L70" i="14" s="1"/>
  <c r="K70" i="14" a="1"/>
  <c r="K70" i="14" s="1"/>
  <c r="J70" i="14" a="1"/>
  <c r="J70" i="14" s="1"/>
  <c r="I70" i="14" a="1"/>
  <c r="I70" i="14" s="1"/>
  <c r="H70" i="14" a="1"/>
  <c r="H70" i="14" s="1"/>
  <c r="G70" i="14" a="1"/>
  <c r="G70" i="14" s="1"/>
  <c r="N70" i="14" a="1"/>
  <c r="N70" i="14" s="1"/>
  <c r="AU70" i="14" s="1"/>
  <c r="F70" i="14" a="1"/>
  <c r="F70" i="14" s="1"/>
  <c r="M38" i="14" a="1"/>
  <c r="M38" i="14" s="1"/>
  <c r="E38" i="14" a="1"/>
  <c r="E38" i="14" s="1"/>
  <c r="AT38" i="14" s="1"/>
  <c r="L38" i="14" a="1"/>
  <c r="L38" i="14" s="1"/>
  <c r="K38" i="14" a="1"/>
  <c r="K38" i="14" s="1"/>
  <c r="F38" i="14" a="1"/>
  <c r="F38" i="14" s="1"/>
  <c r="J38" i="14" a="1"/>
  <c r="J38" i="14" s="1"/>
  <c r="I38" i="14" a="1"/>
  <c r="I38" i="14" s="1"/>
  <c r="N38" i="14" a="1"/>
  <c r="N38" i="14" s="1"/>
  <c r="AU38" i="14" s="1"/>
  <c r="H38" i="14" a="1"/>
  <c r="H38" i="14" s="1"/>
  <c r="G38" i="14" a="1"/>
  <c r="G38" i="14" s="1"/>
  <c r="N88" i="14" a="1"/>
  <c r="N88" i="14" s="1"/>
  <c r="AU88" i="14" s="1"/>
  <c r="F88" i="14" a="1"/>
  <c r="F88" i="14" s="1"/>
  <c r="M88" i="14" a="1"/>
  <c r="M88" i="14" s="1"/>
  <c r="E88" i="14" a="1"/>
  <c r="E88" i="14" s="1"/>
  <c r="AT88" i="14" s="1"/>
  <c r="L88" i="14" a="1"/>
  <c r="L88" i="14" s="1"/>
  <c r="K88" i="14" a="1"/>
  <c r="K88" i="14" s="1"/>
  <c r="J88" i="14" a="1"/>
  <c r="J88" i="14" s="1"/>
  <c r="I88" i="14" a="1"/>
  <c r="I88" i="14" s="1"/>
  <c r="H88" i="14" a="1"/>
  <c r="H88" i="14" s="1"/>
  <c r="G88" i="14" a="1"/>
  <c r="G88" i="14" s="1"/>
  <c r="I56" i="14" a="1"/>
  <c r="I56" i="14" s="1"/>
  <c r="J56" i="14" a="1"/>
  <c r="J56" i="14" s="1"/>
  <c r="H56" i="14" a="1"/>
  <c r="H56" i="14" s="1"/>
  <c r="G56" i="14" a="1"/>
  <c r="G56" i="14" s="1"/>
  <c r="N56" i="14" a="1"/>
  <c r="N56" i="14" s="1"/>
  <c r="AU56" i="14" s="1"/>
  <c r="F56" i="14" a="1"/>
  <c r="F56" i="14" s="1"/>
  <c r="M56" i="14" a="1"/>
  <c r="M56" i="14" s="1"/>
  <c r="E56" i="14" a="1"/>
  <c r="E56" i="14" s="1"/>
  <c r="AT56" i="14" s="1"/>
  <c r="L56" i="14" a="1"/>
  <c r="L56" i="14" s="1"/>
  <c r="K56" i="14" a="1"/>
  <c r="K56" i="14" s="1"/>
  <c r="G81" i="14" a="1"/>
  <c r="G81" i="14" s="1"/>
  <c r="N81" i="14" a="1"/>
  <c r="N81" i="14" s="1"/>
  <c r="AU81" i="14" s="1"/>
  <c r="F81" i="14" a="1"/>
  <c r="F81" i="14" s="1"/>
  <c r="M81" i="14" a="1"/>
  <c r="M81" i="14" s="1"/>
  <c r="E81" i="14" a="1"/>
  <c r="E81" i="14" s="1"/>
  <c r="AT81" i="14" s="1"/>
  <c r="L81" i="14" a="1"/>
  <c r="L81" i="14" s="1"/>
  <c r="K81" i="14" a="1"/>
  <c r="K81" i="14" s="1"/>
  <c r="J81" i="14" a="1"/>
  <c r="J81" i="14" s="1"/>
  <c r="I81" i="14" a="1"/>
  <c r="I81" i="14" s="1"/>
  <c r="H81" i="14" a="1"/>
  <c r="H81" i="14" s="1"/>
  <c r="J49" i="14" a="1"/>
  <c r="J49" i="14" s="1"/>
  <c r="I49" i="14" a="1"/>
  <c r="I49" i="14" s="1"/>
  <c r="H49" i="14" a="1"/>
  <c r="H49" i="14" s="1"/>
  <c r="G49" i="14" a="1"/>
  <c r="G49" i="14" s="1"/>
  <c r="N49" i="14" a="1"/>
  <c r="N49" i="14" s="1"/>
  <c r="AU49" i="14" s="1"/>
  <c r="F49" i="14" a="1"/>
  <c r="F49" i="14" s="1"/>
  <c r="M49" i="14" a="1"/>
  <c r="M49" i="14" s="1"/>
  <c r="E49" i="14" a="1"/>
  <c r="E49" i="14" s="1"/>
  <c r="AT49" i="14" s="1"/>
  <c r="L49" i="14" a="1"/>
  <c r="L49" i="14" s="1"/>
  <c r="K49" i="14" a="1"/>
  <c r="K49" i="14" s="1"/>
  <c r="G74" i="14" a="1"/>
  <c r="G74" i="14" s="1"/>
  <c r="N74" i="14" a="1"/>
  <c r="N74" i="14" s="1"/>
  <c r="AU74" i="14" s="1"/>
  <c r="F74" i="14" a="1"/>
  <c r="F74" i="14" s="1"/>
  <c r="M74" i="14" a="1"/>
  <c r="M74" i="14" s="1"/>
  <c r="E74" i="14" a="1"/>
  <c r="E74" i="14" s="1"/>
  <c r="AT74" i="14" s="1"/>
  <c r="L74" i="14" a="1"/>
  <c r="L74" i="14" s="1"/>
  <c r="K74" i="14" a="1"/>
  <c r="K74" i="14" s="1"/>
  <c r="J74" i="14" a="1"/>
  <c r="J74" i="14" s="1"/>
  <c r="I74" i="14" a="1"/>
  <c r="I74" i="14" s="1"/>
  <c r="H74" i="14" a="1"/>
  <c r="H74" i="14" s="1"/>
  <c r="I42" i="14" a="1"/>
  <c r="I42" i="14" s="1"/>
  <c r="H42" i="14" a="1"/>
  <c r="H42" i="14" s="1"/>
  <c r="G42" i="14" a="1"/>
  <c r="G42" i="14" s="1"/>
  <c r="J42" i="14" a="1"/>
  <c r="J42" i="14" s="1"/>
  <c r="N42" i="14" a="1"/>
  <c r="N42" i="14" s="1"/>
  <c r="AU42" i="14" s="1"/>
  <c r="F42" i="14" a="1"/>
  <c r="F42" i="14" s="1"/>
  <c r="M42" i="14" a="1"/>
  <c r="M42" i="14" s="1"/>
  <c r="E42" i="14" a="1"/>
  <c r="E42" i="14" s="1"/>
  <c r="AT42" i="14" s="1"/>
  <c r="L42" i="14" a="1"/>
  <c r="L42" i="14" s="1"/>
  <c r="K42" i="14" a="1"/>
  <c r="K42" i="14" s="1"/>
  <c r="M77" i="14" a="1"/>
  <c r="M77" i="14" s="1"/>
  <c r="E77" i="14" a="1"/>
  <c r="E77" i="14" s="1"/>
  <c r="AT77" i="14" s="1"/>
  <c r="L77" i="14" a="1"/>
  <c r="L77" i="14" s="1"/>
  <c r="K77" i="14" a="1"/>
  <c r="K77" i="14" s="1"/>
  <c r="J77" i="14" a="1"/>
  <c r="J77" i="14" s="1"/>
  <c r="I77" i="14" a="1"/>
  <c r="I77" i="14" s="1"/>
  <c r="H77" i="14" a="1"/>
  <c r="H77" i="14" s="1"/>
  <c r="G77" i="14" a="1"/>
  <c r="G77" i="14" s="1"/>
  <c r="N77" i="14" a="1"/>
  <c r="N77" i="14" s="1"/>
  <c r="AU77" i="14" s="1"/>
  <c r="F77" i="14" a="1"/>
  <c r="F77" i="14" s="1"/>
  <c r="H92" i="14" a="1"/>
  <c r="H92" i="14" s="1"/>
  <c r="G92" i="14" a="1"/>
  <c r="G92" i="14" s="1"/>
  <c r="N92" i="14" a="1"/>
  <c r="N92" i="14" s="1"/>
  <c r="AU92" i="14" s="1"/>
  <c r="F92" i="14" a="1"/>
  <c r="F92" i="14" s="1"/>
  <c r="M92" i="14" a="1"/>
  <c r="M92" i="14" s="1"/>
  <c r="E92" i="14" a="1"/>
  <c r="E92" i="14" s="1"/>
  <c r="AT92" i="14" s="1"/>
  <c r="L92" i="14" a="1"/>
  <c r="L92" i="14" s="1"/>
  <c r="K92" i="14" a="1"/>
  <c r="K92" i="14" s="1"/>
  <c r="J92" i="14" a="1"/>
  <c r="J92" i="14" s="1"/>
  <c r="I92" i="14" a="1"/>
  <c r="I92" i="14" s="1"/>
  <c r="K60" i="14" a="1"/>
  <c r="K60" i="14" s="1"/>
  <c r="J60" i="14" a="1"/>
  <c r="J60" i="14" s="1"/>
  <c r="I60" i="14" a="1"/>
  <c r="I60" i="14" s="1"/>
  <c r="L60" i="14" a="1"/>
  <c r="L60" i="14" s="1"/>
  <c r="H60" i="14" a="1"/>
  <c r="H60" i="14" s="1"/>
  <c r="G60" i="14" a="1"/>
  <c r="G60" i="14" s="1"/>
  <c r="N60" i="14" a="1"/>
  <c r="N60" i="14" s="1"/>
  <c r="AU60" i="14" s="1"/>
  <c r="F60" i="14" a="1"/>
  <c r="F60" i="14" s="1"/>
  <c r="M60" i="14" a="1"/>
  <c r="M60" i="14" s="1"/>
  <c r="E60" i="14" a="1"/>
  <c r="E60" i="14" s="1"/>
  <c r="AT60" i="14" s="1"/>
  <c r="I85" i="14" a="1"/>
  <c r="I85" i="14" s="1"/>
  <c r="H85" i="14" a="1"/>
  <c r="H85" i="14" s="1"/>
  <c r="G85" i="14" a="1"/>
  <c r="G85" i="14" s="1"/>
  <c r="N85" i="14" a="1"/>
  <c r="N85" i="14" s="1"/>
  <c r="AU85" i="14" s="1"/>
  <c r="F85" i="14" a="1"/>
  <c r="F85" i="14" s="1"/>
  <c r="M85" i="14" a="1"/>
  <c r="M85" i="14" s="1"/>
  <c r="E85" i="14" a="1"/>
  <c r="E85" i="14" s="1"/>
  <c r="AT85" i="14" s="1"/>
  <c r="L85" i="14" a="1"/>
  <c r="L85" i="14" s="1"/>
  <c r="K85" i="14" a="1"/>
  <c r="K85" i="14" s="1"/>
  <c r="J85" i="14" a="1"/>
  <c r="J85" i="14" s="1"/>
  <c r="L53" i="14" a="1"/>
  <c r="L53" i="14" s="1"/>
  <c r="K53" i="14" a="1"/>
  <c r="K53" i="14" s="1"/>
  <c r="J53" i="14" a="1"/>
  <c r="J53" i="14" s="1"/>
  <c r="I53" i="14" a="1"/>
  <c r="I53" i="14" s="1"/>
  <c r="H53" i="14" a="1"/>
  <c r="H53" i="14" s="1"/>
  <c r="G53" i="14" a="1"/>
  <c r="G53" i="14" s="1"/>
  <c r="N53" i="14" a="1"/>
  <c r="N53" i="14" s="1"/>
  <c r="AU53" i="14" s="1"/>
  <c r="F53" i="14" a="1"/>
  <c r="F53" i="14" s="1"/>
  <c r="M53" i="14" a="1"/>
  <c r="M53" i="14" s="1"/>
  <c r="E53" i="14" a="1"/>
  <c r="E53" i="14" s="1"/>
  <c r="AT53" i="14" s="1"/>
  <c r="N95" i="14" a="1"/>
  <c r="N95" i="14" s="1"/>
  <c r="AU95" i="14" s="1"/>
  <c r="F95" i="14" a="1"/>
  <c r="F95" i="14" s="1"/>
  <c r="M95" i="14" a="1"/>
  <c r="M95" i="14" s="1"/>
  <c r="E95" i="14" a="1"/>
  <c r="E95" i="14" s="1"/>
  <c r="AT95" i="14" s="1"/>
  <c r="L95" i="14" a="1"/>
  <c r="L95" i="14" s="1"/>
  <c r="K95" i="14" a="1"/>
  <c r="K95" i="14" s="1"/>
  <c r="J95" i="14" a="1"/>
  <c r="J95" i="14" s="1"/>
  <c r="I95" i="14" a="1"/>
  <c r="I95" i="14" s="1"/>
  <c r="H95" i="14" a="1"/>
  <c r="H95" i="14" s="1"/>
  <c r="G95" i="14" a="1"/>
  <c r="G95" i="14" s="1"/>
  <c r="I63" i="14" a="1"/>
  <c r="I63" i="14" s="1"/>
  <c r="H63" i="14" a="1"/>
  <c r="H63" i="14" s="1"/>
  <c r="G63" i="14" a="1"/>
  <c r="G63" i="14" s="1"/>
  <c r="N63" i="14" a="1"/>
  <c r="N63" i="14" s="1"/>
  <c r="AU63" i="14" s="1"/>
  <c r="F63" i="14" a="1"/>
  <c r="F63" i="14" s="1"/>
  <c r="M63" i="14" a="1"/>
  <c r="M63" i="14" s="1"/>
  <c r="E63" i="14" a="1"/>
  <c r="E63" i="14" s="1"/>
  <c r="AT63" i="14" s="1"/>
  <c r="AV63" i="14" s="1"/>
  <c r="L63" i="14" a="1"/>
  <c r="L63" i="14" s="1"/>
  <c r="K63" i="14" a="1"/>
  <c r="K63" i="14" s="1"/>
  <c r="J63" i="14" a="1"/>
  <c r="J63" i="14" s="1"/>
  <c r="BN59" i="12"/>
  <c r="BO69" i="13"/>
  <c r="G52" i="14" a="1"/>
  <c r="G52" i="14" s="1"/>
  <c r="N52" i="14" a="1"/>
  <c r="N52" i="14" s="1"/>
  <c r="AU52" i="14" s="1"/>
  <c r="F52" i="14" a="1"/>
  <c r="F52" i="14" s="1"/>
  <c r="M52" i="14" a="1"/>
  <c r="M52" i="14" s="1"/>
  <c r="E52" i="14" a="1"/>
  <c r="E52" i="14" s="1"/>
  <c r="AT52" i="14" s="1"/>
  <c r="H52" i="14" a="1"/>
  <c r="H52" i="14" s="1"/>
  <c r="L52" i="14" a="1"/>
  <c r="L52" i="14" s="1"/>
  <c r="K52" i="14" a="1"/>
  <c r="K52" i="14" s="1"/>
  <c r="J52" i="14" a="1"/>
  <c r="J52" i="14" s="1"/>
  <c r="I52" i="14" a="1"/>
  <c r="I52" i="14" s="1"/>
  <c r="M55" i="14" a="1"/>
  <c r="M55" i="14" s="1"/>
  <c r="E55" i="14" a="1"/>
  <c r="E55" i="14" s="1"/>
  <c r="AT55" i="14" s="1"/>
  <c r="L55" i="14" a="1"/>
  <c r="L55" i="14" s="1"/>
  <c r="K55" i="14" a="1"/>
  <c r="K55" i="14" s="1"/>
  <c r="J55" i="14" a="1"/>
  <c r="J55" i="14" s="1"/>
  <c r="I55" i="14" a="1"/>
  <c r="I55" i="14" s="1"/>
  <c r="H55" i="14" a="1"/>
  <c r="H55" i="14" s="1"/>
  <c r="G55" i="14" a="1"/>
  <c r="G55" i="14" s="1"/>
  <c r="N55" i="14" a="1"/>
  <c r="N55" i="14" s="1"/>
  <c r="AU55" i="14" s="1"/>
  <c r="F55" i="14" a="1"/>
  <c r="F55" i="14" s="1"/>
  <c r="H67" i="14" a="1"/>
  <c r="H67" i="14" s="1"/>
  <c r="G67" i="14" a="1"/>
  <c r="G67" i="14" s="1"/>
  <c r="N67" i="14" a="1"/>
  <c r="N67" i="14" s="1"/>
  <c r="AU67" i="14" s="1"/>
  <c r="F67" i="14" a="1"/>
  <c r="F67" i="14" s="1"/>
  <c r="M67" i="14" a="1"/>
  <c r="M67" i="14" s="1"/>
  <c r="E67" i="14" a="1"/>
  <c r="E67" i="14" s="1"/>
  <c r="AT67" i="14" s="1"/>
  <c r="L67" i="14" a="1"/>
  <c r="L67" i="14" s="1"/>
  <c r="K67" i="14" a="1"/>
  <c r="K67" i="14" s="1"/>
  <c r="J67" i="14" a="1"/>
  <c r="J67" i="14" s="1"/>
  <c r="I67" i="14" a="1"/>
  <c r="I67" i="14" s="1"/>
  <c r="N35" i="14" a="1"/>
  <c r="N35" i="14" s="1"/>
  <c r="AU35" i="14" s="1"/>
  <c r="F35" i="14" a="1"/>
  <c r="F35" i="14" s="1"/>
  <c r="M35" i="14" a="1"/>
  <c r="M35" i="14" s="1"/>
  <c r="E35" i="14" a="1"/>
  <c r="E35" i="14" s="1"/>
  <c r="AT35" i="14" s="1"/>
  <c r="L35" i="14" a="1"/>
  <c r="L35" i="14" s="1"/>
  <c r="G35" i="14" a="1"/>
  <c r="G35" i="14" s="1"/>
  <c r="K35" i="14" a="1"/>
  <c r="K35" i="14" s="1"/>
  <c r="J35" i="14" a="1"/>
  <c r="J35" i="14" s="1"/>
  <c r="I35" i="14" a="1"/>
  <c r="I35" i="14" s="1"/>
  <c r="H35" i="14" a="1"/>
  <c r="H35" i="14" s="1"/>
  <c r="I78" i="14" a="1"/>
  <c r="I78" i="14" s="1"/>
  <c r="H78" i="14" a="1"/>
  <c r="H78" i="14" s="1"/>
  <c r="G78" i="14" a="1"/>
  <c r="G78" i="14" s="1"/>
  <c r="N78" i="14" a="1"/>
  <c r="N78" i="14" s="1"/>
  <c r="AU78" i="14" s="1"/>
  <c r="F78" i="14" a="1"/>
  <c r="F78" i="14" s="1"/>
  <c r="M78" i="14" a="1"/>
  <c r="M78" i="14" s="1"/>
  <c r="E78" i="14" a="1"/>
  <c r="E78" i="14" s="1"/>
  <c r="AT78" i="14" s="1"/>
  <c r="L78" i="14" a="1"/>
  <c r="L78" i="14" s="1"/>
  <c r="K78" i="14" a="1"/>
  <c r="K78" i="14" s="1"/>
  <c r="J78" i="14" a="1"/>
  <c r="J78" i="14" s="1"/>
  <c r="M46" i="14" a="1"/>
  <c r="M46" i="14" s="1"/>
  <c r="L46" i="14" a="1"/>
  <c r="L46" i="14" s="1"/>
  <c r="E46" i="14" a="1"/>
  <c r="E46" i="14" s="1"/>
  <c r="AT46" i="14" s="1"/>
  <c r="K46" i="14" a="1"/>
  <c r="K46" i="14" s="1"/>
  <c r="J46" i="14" a="1"/>
  <c r="J46" i="14" s="1"/>
  <c r="I46" i="14" a="1"/>
  <c r="I46" i="14" s="1"/>
  <c r="H46" i="14" a="1"/>
  <c r="H46" i="14" s="1"/>
  <c r="G46" i="14" a="1"/>
  <c r="G46" i="14" s="1"/>
  <c r="N46" i="14" a="1"/>
  <c r="N46" i="14" s="1"/>
  <c r="AU46" i="14" s="1"/>
  <c r="F46" i="14" a="1"/>
  <c r="F46" i="14" s="1"/>
  <c r="J64" i="14" a="1"/>
  <c r="J64" i="14" s="1"/>
  <c r="I64" i="14" a="1"/>
  <c r="I64" i="14" s="1"/>
  <c r="H64" i="14" a="1"/>
  <c r="H64" i="14" s="1"/>
  <c r="G64" i="14" a="1"/>
  <c r="G64" i="14" s="1"/>
  <c r="N64" i="14" a="1"/>
  <c r="N64" i="14" s="1"/>
  <c r="AU64" i="14" s="1"/>
  <c r="M64" i="14" a="1"/>
  <c r="M64" i="14" s="1"/>
  <c r="E64" i="14" a="1"/>
  <c r="E64" i="14" s="1"/>
  <c r="AT64" i="14" s="1"/>
  <c r="L64" i="14" a="1"/>
  <c r="L64" i="14" s="1"/>
  <c r="K64" i="14" a="1"/>
  <c r="K64" i="14" s="1"/>
  <c r="F64" i="14" a="1"/>
  <c r="F64" i="14" s="1"/>
  <c r="G32" i="14" a="1"/>
  <c r="G32" i="14" s="1"/>
  <c r="N32" i="14" a="1"/>
  <c r="N32" i="14" s="1"/>
  <c r="AU32" i="14" s="1"/>
  <c r="F32" i="14" a="1"/>
  <c r="F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H32" i="14" a="1"/>
  <c r="H32" i="14" s="1"/>
  <c r="K89" i="14" a="1"/>
  <c r="K89" i="14" s="1"/>
  <c r="J89" i="14" a="1"/>
  <c r="J89" i="14" s="1"/>
  <c r="I89" i="14" a="1"/>
  <c r="I89" i="14" s="1"/>
  <c r="H89" i="14" a="1"/>
  <c r="H89" i="14" s="1"/>
  <c r="G89" i="14" a="1"/>
  <c r="G89" i="14" s="1"/>
  <c r="N89" i="14" a="1"/>
  <c r="N89" i="14" s="1"/>
  <c r="AU89" i="14" s="1"/>
  <c r="F89" i="14" a="1"/>
  <c r="F89" i="14" s="1"/>
  <c r="M89" i="14" a="1"/>
  <c r="M89" i="14" s="1"/>
  <c r="E89" i="14" a="1"/>
  <c r="E89" i="14" s="1"/>
  <c r="AT89" i="14" s="1"/>
  <c r="L89" i="14" a="1"/>
  <c r="L89" i="14" s="1"/>
  <c r="N57" i="14" a="1"/>
  <c r="N57" i="14" s="1"/>
  <c r="AU57" i="14" s="1"/>
  <c r="AV57" i="14" s="1"/>
  <c r="F57" i="14" a="1"/>
  <c r="F57" i="14" s="1"/>
  <c r="M57" i="14" a="1"/>
  <c r="M57" i="14" s="1"/>
  <c r="E57" i="14" a="1"/>
  <c r="E57" i="14" s="1"/>
  <c r="AT57" i="14" s="1"/>
  <c r="L57" i="14" a="1"/>
  <c r="L57" i="14" s="1"/>
  <c r="K57" i="14" a="1"/>
  <c r="K57" i="14" s="1"/>
  <c r="J57" i="14" a="1"/>
  <c r="J57" i="14" s="1"/>
  <c r="I57" i="14" a="1"/>
  <c r="I57" i="14" s="1"/>
  <c r="H57" i="14" a="1"/>
  <c r="H57" i="14" s="1"/>
  <c r="G57" i="14" a="1"/>
  <c r="G57" i="14" s="1"/>
  <c r="K82" i="14" a="1"/>
  <c r="K82" i="14" s="1"/>
  <c r="J82" i="14" a="1"/>
  <c r="J82" i="14" s="1"/>
  <c r="I82" i="14" a="1"/>
  <c r="I82" i="14" s="1"/>
  <c r="H82" i="14" a="1"/>
  <c r="H82" i="14" s="1"/>
  <c r="G82" i="14" a="1"/>
  <c r="G82" i="14" s="1"/>
  <c r="N82" i="14" a="1"/>
  <c r="N82" i="14" s="1"/>
  <c r="AU82" i="14" s="1"/>
  <c r="F82" i="14" a="1"/>
  <c r="F82" i="14" s="1"/>
  <c r="M82" i="14" a="1"/>
  <c r="M82" i="14" s="1"/>
  <c r="E82" i="14" a="1"/>
  <c r="E82" i="14" s="1"/>
  <c r="L82" i="14" a="1"/>
  <c r="L82" i="14" s="1"/>
  <c r="N50" i="14" a="1"/>
  <c r="N50" i="14" s="1"/>
  <c r="AU50" i="14" s="1"/>
  <c r="F50" i="14" a="1"/>
  <c r="F50" i="14" s="1"/>
  <c r="M50" i="14" a="1"/>
  <c r="M50" i="14" s="1"/>
  <c r="E50" i="14" a="1"/>
  <c r="E50" i="14" s="1"/>
  <c r="AT50" i="14" s="1"/>
  <c r="L50" i="14" a="1"/>
  <c r="L50" i="14" s="1"/>
  <c r="K50" i="14" a="1"/>
  <c r="K50" i="14" s="1"/>
  <c r="J50" i="14" a="1"/>
  <c r="J50" i="14" s="1"/>
  <c r="G50" i="14" a="1"/>
  <c r="G50" i="14" s="1"/>
  <c r="I50" i="14" a="1"/>
  <c r="I50" i="14" s="1"/>
  <c r="H50" i="14" a="1"/>
  <c r="H50" i="14" s="1"/>
  <c r="N104" i="14" a="1"/>
  <c r="N104" i="14" s="1"/>
  <c r="AU104" i="14" s="1"/>
  <c r="F104" i="14" a="1"/>
  <c r="F104" i="14" s="1"/>
  <c r="M104" i="14" a="1"/>
  <c r="M104" i="14" s="1"/>
  <c r="E104" i="14" a="1"/>
  <c r="E104" i="14" s="1"/>
  <c r="AT104" i="14" s="1"/>
  <c r="L104" i="14" a="1"/>
  <c r="L104" i="14" s="1"/>
  <c r="K104" i="14" a="1"/>
  <c r="K104" i="14" s="1"/>
  <c r="J104" i="14" a="1"/>
  <c r="J104" i="14" s="1"/>
  <c r="I104" i="14" a="1"/>
  <c r="I104" i="14" s="1"/>
  <c r="H104" i="14" a="1"/>
  <c r="H104" i="14" s="1"/>
  <c r="G104" i="14" a="1"/>
  <c r="G104" i="14" s="1"/>
  <c r="H99" i="14" a="1"/>
  <c r="H99" i="14" s="1"/>
  <c r="G99" i="14" a="1"/>
  <c r="G99" i="14" s="1"/>
  <c r="N99" i="14" a="1"/>
  <c r="N99" i="14" s="1"/>
  <c r="AU99" i="14" s="1"/>
  <c r="F99" i="14" a="1"/>
  <c r="F99" i="14" s="1"/>
  <c r="M99" i="14" a="1"/>
  <c r="M99" i="14" s="1"/>
  <c r="E99" i="14" a="1"/>
  <c r="E99" i="14" s="1"/>
  <c r="AT99" i="14" s="1"/>
  <c r="L99" i="14" a="1"/>
  <c r="L99" i="14" s="1"/>
  <c r="K99" i="14" a="1"/>
  <c r="K99" i="14" s="1"/>
  <c r="J99" i="14" a="1"/>
  <c r="J99" i="14" s="1"/>
  <c r="I99" i="14" a="1"/>
  <c r="I99" i="14" s="1"/>
  <c r="L68" i="14" a="1"/>
  <c r="L68" i="14" s="1"/>
  <c r="K68" i="14" a="1"/>
  <c r="K68" i="14" s="1"/>
  <c r="J68" i="14" a="1"/>
  <c r="J68" i="14" s="1"/>
  <c r="I68" i="14" a="1"/>
  <c r="I68" i="14" s="1"/>
  <c r="H68" i="14" a="1"/>
  <c r="H68" i="14" s="1"/>
  <c r="G68" i="14" a="1"/>
  <c r="G68" i="14" s="1"/>
  <c r="N68" i="14" a="1"/>
  <c r="N68" i="14" s="1"/>
  <c r="AU68" i="14" s="1"/>
  <c r="F68" i="14" a="1"/>
  <c r="F68" i="14" s="1"/>
  <c r="M68" i="14" a="1"/>
  <c r="M68" i="14" s="1"/>
  <c r="E68" i="14" a="1"/>
  <c r="E68" i="14" s="1"/>
  <c r="AT68" i="14" s="1"/>
  <c r="AV68" i="14" s="1"/>
  <c r="K36" i="14" a="1"/>
  <c r="K36" i="14" s="1"/>
  <c r="L36" i="14" a="1"/>
  <c r="L36" i="14" s="1"/>
  <c r="J36" i="14" a="1"/>
  <c r="J36" i="14" s="1"/>
  <c r="I36" i="14" a="1"/>
  <c r="I36" i="14" s="1"/>
  <c r="H36" i="14" a="1"/>
  <c r="H36" i="14" s="1"/>
  <c r="G36" i="14" a="1"/>
  <c r="G36" i="14" s="1"/>
  <c r="N36" i="14" a="1"/>
  <c r="N36" i="14" s="1"/>
  <c r="AU36" i="14" s="1"/>
  <c r="F36" i="14" a="1"/>
  <c r="F36" i="14" s="1"/>
  <c r="M36" i="14" a="1"/>
  <c r="M36" i="14" s="1"/>
  <c r="E36" i="14" a="1"/>
  <c r="E36" i="14" s="1"/>
  <c r="AT36" i="14" s="1"/>
  <c r="AV36" i="14" s="1"/>
  <c r="M93" i="14" a="1"/>
  <c r="M93" i="14" s="1"/>
  <c r="E93" i="14" a="1"/>
  <c r="E93" i="14" s="1"/>
  <c r="AT93" i="14" s="1"/>
  <c r="L93" i="14" a="1"/>
  <c r="L93" i="14" s="1"/>
  <c r="K93" i="14" a="1"/>
  <c r="K93" i="14" s="1"/>
  <c r="J93" i="14" a="1"/>
  <c r="J93" i="14" s="1"/>
  <c r="I93" i="14" a="1"/>
  <c r="I93" i="14" s="1"/>
  <c r="H93" i="14" a="1"/>
  <c r="H93" i="14" s="1"/>
  <c r="G93" i="14" a="1"/>
  <c r="G93" i="14" s="1"/>
  <c r="N93" i="14" a="1"/>
  <c r="N93" i="14" s="1"/>
  <c r="AU93" i="14" s="1"/>
  <c r="F93" i="14" a="1"/>
  <c r="F93" i="14" s="1"/>
  <c r="H61" i="14" a="1"/>
  <c r="H61" i="14" s="1"/>
  <c r="G61" i="14" a="1"/>
  <c r="G61" i="14" s="1"/>
  <c r="N61" i="14" a="1"/>
  <c r="N61" i="14" s="1"/>
  <c r="AU61" i="14" s="1"/>
  <c r="F61" i="14" a="1"/>
  <c r="F61" i="14" s="1"/>
  <c r="M61" i="14" a="1"/>
  <c r="M61" i="14" s="1"/>
  <c r="E61" i="14" a="1"/>
  <c r="E61" i="14" s="1"/>
  <c r="AT61" i="14" s="1"/>
  <c r="AV61" i="14" s="1"/>
  <c r="L61" i="14" a="1"/>
  <c r="L61" i="14" s="1"/>
  <c r="K61" i="14" a="1"/>
  <c r="K61" i="14" s="1"/>
  <c r="J61" i="14" a="1"/>
  <c r="J61" i="14" s="1"/>
  <c r="I61" i="14" a="1"/>
  <c r="I61" i="14" s="1"/>
  <c r="J103" i="14" a="1"/>
  <c r="J103" i="14" s="1"/>
  <c r="I103" i="14" a="1"/>
  <c r="I103" i="14" s="1"/>
  <c r="H103" i="14" a="1"/>
  <c r="H103" i="14" s="1"/>
  <c r="G103" i="14" a="1"/>
  <c r="G103" i="14" s="1"/>
  <c r="N103" i="14" a="1"/>
  <c r="N103" i="14" s="1"/>
  <c r="AU103" i="14" s="1"/>
  <c r="F103" i="14" a="1"/>
  <c r="F103" i="14" s="1"/>
  <c r="M103" i="14" a="1"/>
  <c r="M103" i="14" s="1"/>
  <c r="E103" i="14" a="1"/>
  <c r="E103" i="14" s="1"/>
  <c r="AT103" i="14" s="1"/>
  <c r="L103" i="14" a="1"/>
  <c r="L103" i="14" s="1"/>
  <c r="K103" i="14" a="1"/>
  <c r="K103" i="14" s="1"/>
  <c r="J71" i="14" a="1"/>
  <c r="J71" i="14" s="1"/>
  <c r="I71" i="14" a="1"/>
  <c r="I71" i="14" s="1"/>
  <c r="H71" i="14" a="1"/>
  <c r="H71" i="14" s="1"/>
  <c r="G71" i="14" a="1"/>
  <c r="G71" i="14" s="1"/>
  <c r="N71" i="14" a="1"/>
  <c r="N71" i="14" s="1"/>
  <c r="AU71" i="14" s="1"/>
  <c r="F71" i="14" a="1"/>
  <c r="F71" i="14" s="1"/>
  <c r="M71" i="14" a="1"/>
  <c r="M71" i="14" s="1"/>
  <c r="E71" i="14" a="1"/>
  <c r="E71" i="14" s="1"/>
  <c r="AT71" i="14" s="1"/>
  <c r="AV71" i="14" s="1"/>
  <c r="L71" i="14" a="1"/>
  <c r="L71" i="14" s="1"/>
  <c r="K71" i="14" a="1"/>
  <c r="K71" i="14" s="1"/>
  <c r="J39" i="14" a="1"/>
  <c r="J39" i="14" s="1"/>
  <c r="I39" i="14" a="1"/>
  <c r="I39" i="14" s="1"/>
  <c r="H39" i="14" a="1"/>
  <c r="H39" i="14" s="1"/>
  <c r="G39" i="14" a="1"/>
  <c r="G39" i="14" s="1"/>
  <c r="N39" i="14" a="1"/>
  <c r="N39" i="14" s="1"/>
  <c r="AU39" i="14" s="1"/>
  <c r="F39" i="14" a="1"/>
  <c r="F39" i="14" s="1"/>
  <c r="K39" i="14" a="1"/>
  <c r="K39" i="14" s="1"/>
  <c r="M39" i="14" a="1"/>
  <c r="M39" i="14" s="1"/>
  <c r="E39" i="14" a="1"/>
  <c r="E39" i="14" s="1"/>
  <c r="AT39" i="14" s="1"/>
  <c r="AV39" i="14" s="1"/>
  <c r="L39" i="14" a="1"/>
  <c r="L39" i="14" s="1"/>
  <c r="J96" i="14" a="1"/>
  <c r="J96" i="14" s="1"/>
  <c r="I96" i="14" a="1"/>
  <c r="I96" i="14" s="1"/>
  <c r="H96" i="14" a="1"/>
  <c r="H96" i="14" s="1"/>
  <c r="G96" i="14" a="1"/>
  <c r="G96" i="14" s="1"/>
  <c r="N96" i="14" a="1"/>
  <c r="N96" i="14" s="1"/>
  <c r="AU96" i="14" s="1"/>
  <c r="F96" i="14" a="1"/>
  <c r="F96" i="14" s="1"/>
  <c r="M96" i="14" a="1"/>
  <c r="M96" i="14" s="1"/>
  <c r="E96" i="14" a="1"/>
  <c r="E96" i="14" s="1"/>
  <c r="AT96" i="14" s="1"/>
  <c r="L96" i="14" a="1"/>
  <c r="L96" i="14" s="1"/>
  <c r="K96" i="14" a="1"/>
  <c r="K96" i="14" s="1"/>
  <c r="L84" i="14" a="1"/>
  <c r="L84" i="14" s="1"/>
  <c r="K84" i="14" a="1"/>
  <c r="K84" i="14" s="1"/>
  <c r="J84" i="14" a="1"/>
  <c r="J84" i="14" s="1"/>
  <c r="I84" i="14" a="1"/>
  <c r="I84" i="14" s="1"/>
  <c r="H84" i="14" a="1"/>
  <c r="H84" i="14" s="1"/>
  <c r="G84" i="14" a="1"/>
  <c r="G84" i="14" s="1"/>
  <c r="N84" i="14" a="1"/>
  <c r="N84" i="14" s="1"/>
  <c r="AU84" i="14" s="1"/>
  <c r="F84" i="14" a="1"/>
  <c r="F84" i="14" s="1"/>
  <c r="M84" i="14" a="1"/>
  <c r="M84" i="14" s="1"/>
  <c r="E84" i="14" a="1"/>
  <c r="E84" i="14" s="1"/>
  <c r="AT84" i="14" s="1"/>
  <c r="L75" i="14" a="1"/>
  <c r="L75" i="14" s="1"/>
  <c r="K75" i="14" a="1"/>
  <c r="K75" i="14" s="1"/>
  <c r="J75" i="14" a="1"/>
  <c r="J75" i="14" s="1"/>
  <c r="I75" i="14" a="1"/>
  <c r="I75" i="14" s="1"/>
  <c r="H75" i="14" a="1"/>
  <c r="H75" i="14" s="1"/>
  <c r="G75" i="14" a="1"/>
  <c r="G75" i="14" s="1"/>
  <c r="N75" i="14" a="1"/>
  <c r="N75" i="14" s="1"/>
  <c r="AU75" i="14" s="1"/>
  <c r="F75" i="14" a="1"/>
  <c r="F75" i="14" s="1"/>
  <c r="M75" i="14" a="1"/>
  <c r="M75" i="14" s="1"/>
  <c r="E75" i="14" a="1"/>
  <c r="E75" i="14" s="1"/>
  <c r="AT75" i="14" s="1"/>
  <c r="AV75" i="14" s="1"/>
  <c r="N43" i="14" a="1"/>
  <c r="N43" i="14" s="1"/>
  <c r="AU43" i="14" s="1"/>
  <c r="F43" i="14" a="1"/>
  <c r="F43" i="14" s="1"/>
  <c r="M43" i="14" a="1"/>
  <c r="M43" i="14" s="1"/>
  <c r="E43" i="14" a="1"/>
  <c r="E43" i="14" s="1"/>
  <c r="AT43" i="14" s="1"/>
  <c r="AV43" i="14" s="1"/>
  <c r="G43" i="14" a="1"/>
  <c r="G43" i="14" s="1"/>
  <c r="L43" i="14" a="1"/>
  <c r="L43" i="14" s="1"/>
  <c r="K43" i="14" a="1"/>
  <c r="K43" i="14" s="1"/>
  <c r="J43" i="14" a="1"/>
  <c r="J43" i="14" s="1"/>
  <c r="I43" i="14" a="1"/>
  <c r="I43" i="14" s="1"/>
  <c r="H43" i="14" a="1"/>
  <c r="H43" i="14" s="1"/>
  <c r="L100" i="14" a="1"/>
  <c r="L100" i="14" s="1"/>
  <c r="K100" i="14" a="1"/>
  <c r="K100" i="14" s="1"/>
  <c r="J100" i="14" a="1"/>
  <c r="J100" i="14" s="1"/>
  <c r="I100" i="14" a="1"/>
  <c r="I100" i="14" s="1"/>
  <c r="H100" i="14" a="1"/>
  <c r="H100" i="14" s="1"/>
  <c r="G100" i="14" a="1"/>
  <c r="G100" i="14" s="1"/>
  <c r="N100" i="14" a="1"/>
  <c r="N100" i="14" s="1"/>
  <c r="AU100" i="14" s="1"/>
  <c r="F100" i="14" a="1"/>
  <c r="F100" i="14" s="1"/>
  <c r="E100" i="14" a="1"/>
  <c r="E100" i="14" s="1"/>
  <c r="AT100" i="14" s="1"/>
  <c r="M100" i="14" a="1"/>
  <c r="M100" i="14" s="1"/>
  <c r="M86" i="14" a="1"/>
  <c r="M86" i="14" s="1"/>
  <c r="E86" i="14" a="1"/>
  <c r="E86" i="14" s="1"/>
  <c r="AT86" i="14" s="1"/>
  <c r="L86" i="14" a="1"/>
  <c r="L86" i="14" s="1"/>
  <c r="K86" i="14" a="1"/>
  <c r="K86" i="14" s="1"/>
  <c r="J86" i="14" a="1"/>
  <c r="J86" i="14" s="1"/>
  <c r="I86" i="14" a="1"/>
  <c r="I86" i="14" s="1"/>
  <c r="H86" i="14" a="1"/>
  <c r="H86" i="14" s="1"/>
  <c r="G86" i="14" a="1"/>
  <c r="G86" i="14" s="1"/>
  <c r="N86" i="14" a="1"/>
  <c r="N86" i="14" s="1"/>
  <c r="AU86" i="14" s="1"/>
  <c r="F86" i="14" a="1"/>
  <c r="F86" i="14" s="1"/>
  <c r="H54" i="14" a="1"/>
  <c r="H54" i="14" s="1"/>
  <c r="G54" i="14" a="1"/>
  <c r="G54" i="14" s="1"/>
  <c r="I54" i="14" a="1"/>
  <c r="I54" i="14" s="1"/>
  <c r="N54" i="14" a="1"/>
  <c r="N54" i="14" s="1"/>
  <c r="AU54" i="14" s="1"/>
  <c r="F54" i="14" a="1"/>
  <c r="F54" i="14" s="1"/>
  <c r="M54" i="14" a="1"/>
  <c r="M54" i="14" s="1"/>
  <c r="E54" i="14" a="1"/>
  <c r="E54" i="14" s="1"/>
  <c r="AT54" i="14" s="1"/>
  <c r="L54" i="14" a="1"/>
  <c r="L54" i="14" s="1"/>
  <c r="K54" i="14" a="1"/>
  <c r="K54" i="14" s="1"/>
  <c r="J54" i="14" a="1"/>
  <c r="J54" i="14" s="1"/>
  <c r="N72" i="14" a="1"/>
  <c r="N72" i="14" s="1"/>
  <c r="AU72" i="14" s="1"/>
  <c r="F72" i="14" a="1"/>
  <c r="F72" i="14" s="1"/>
  <c r="M72" i="14" a="1"/>
  <c r="M72" i="14" s="1"/>
  <c r="E72" i="14" a="1"/>
  <c r="E72" i="14" s="1"/>
  <c r="AT72" i="14" s="1"/>
  <c r="AV72" i="14" s="1"/>
  <c r="L72" i="14" a="1"/>
  <c r="L72" i="14" s="1"/>
  <c r="K72" i="14" a="1"/>
  <c r="K72" i="14" s="1"/>
  <c r="J72" i="14" a="1"/>
  <c r="J72" i="14" s="1"/>
  <c r="I72" i="14" a="1"/>
  <c r="I72" i="14" s="1"/>
  <c r="H72" i="14" a="1"/>
  <c r="H72" i="14" s="1"/>
  <c r="G72" i="14" a="1"/>
  <c r="G72" i="14" s="1"/>
  <c r="G40" i="14" a="1"/>
  <c r="G40" i="14" s="1"/>
  <c r="N40" i="14" a="1"/>
  <c r="N40" i="14" s="1"/>
  <c r="AU40" i="14" s="1"/>
  <c r="F40" i="14" a="1"/>
  <c r="F40" i="14" s="1"/>
  <c r="H40" i="14" a="1"/>
  <c r="H40" i="14" s="1"/>
  <c r="M40" i="14" a="1"/>
  <c r="M40" i="14" s="1"/>
  <c r="E40" i="14" a="1"/>
  <c r="E40" i="14" s="1"/>
  <c r="AT40" i="14" s="1"/>
  <c r="AV40" i="14" s="1"/>
  <c r="L40" i="14" a="1"/>
  <c r="L40" i="14" s="1"/>
  <c r="K40" i="14" a="1"/>
  <c r="K40" i="14" s="1"/>
  <c r="J40" i="14" a="1"/>
  <c r="J40" i="14" s="1"/>
  <c r="I40" i="14" a="1"/>
  <c r="I40" i="14" s="1"/>
  <c r="G65" i="14" a="1"/>
  <c r="G65" i="14" s="1"/>
  <c r="N65" i="14" a="1"/>
  <c r="N65" i="14" s="1"/>
  <c r="AU65" i="14" s="1"/>
  <c r="F65" i="14" a="1"/>
  <c r="F65" i="14" s="1"/>
  <c r="M65" i="14" a="1"/>
  <c r="M65" i="14" s="1"/>
  <c r="E65" i="14" a="1"/>
  <c r="E65" i="14" s="1"/>
  <c r="AT65" i="14" s="1"/>
  <c r="L65" i="14" a="1"/>
  <c r="L65" i="14" s="1"/>
  <c r="K65" i="14" a="1"/>
  <c r="K65" i="14" s="1"/>
  <c r="J65" i="14" a="1"/>
  <c r="J65" i="14" s="1"/>
  <c r="H65" i="14" a="1"/>
  <c r="H65" i="14" s="1"/>
  <c r="I65" i="14" a="1"/>
  <c r="I65" i="14" s="1"/>
  <c r="L33" i="14" a="1"/>
  <c r="L33" i="14" s="1"/>
  <c r="M33" i="14" a="1"/>
  <c r="M33" i="14" s="1"/>
  <c r="K33" i="14" a="1"/>
  <c r="K33" i="14" s="1"/>
  <c r="E33" i="14" a="1"/>
  <c r="E33" i="14" s="1"/>
  <c r="AT33" i="14" s="1"/>
  <c r="J33" i="14" a="1"/>
  <c r="J33" i="14" s="1"/>
  <c r="I33" i="14" a="1"/>
  <c r="I33" i="14" s="1"/>
  <c r="H33" i="14" a="1"/>
  <c r="H33" i="14" s="1"/>
  <c r="G33" i="14" a="1"/>
  <c r="G33" i="14" s="1"/>
  <c r="N33" i="14" a="1"/>
  <c r="N33" i="14" s="1"/>
  <c r="AU33" i="14" s="1"/>
  <c r="F33" i="14" a="1"/>
  <c r="F33" i="14" s="1"/>
  <c r="G90" i="14" a="1"/>
  <c r="G90" i="14" s="1"/>
  <c r="N90" i="14" a="1"/>
  <c r="N90" i="14" s="1"/>
  <c r="AU90" i="14" s="1"/>
  <c r="F90" i="14" a="1"/>
  <c r="F90" i="14" s="1"/>
  <c r="M90" i="14" a="1"/>
  <c r="M90" i="14" s="1"/>
  <c r="E90" i="14" a="1"/>
  <c r="E90" i="14" s="1"/>
  <c r="AT90" i="14" s="1"/>
  <c r="L90" i="14" a="1"/>
  <c r="L90" i="14" s="1"/>
  <c r="K90" i="14" a="1"/>
  <c r="K90" i="14" s="1"/>
  <c r="J90" i="14" a="1"/>
  <c r="J90" i="14" s="1"/>
  <c r="I90" i="14" a="1"/>
  <c r="I90" i="14" s="1"/>
  <c r="H90" i="14" a="1"/>
  <c r="H90" i="14" s="1"/>
  <c r="J58" i="14" a="1"/>
  <c r="J58" i="14" s="1"/>
  <c r="I58" i="14" a="1"/>
  <c r="I58" i="14" s="1"/>
  <c r="H58" i="14" a="1"/>
  <c r="H58" i="14" s="1"/>
  <c r="K58" i="14" a="1"/>
  <c r="K58" i="14" s="1"/>
  <c r="G58" i="14" a="1"/>
  <c r="G58" i="14" s="1"/>
  <c r="N58" i="14" a="1"/>
  <c r="N58" i="14" s="1"/>
  <c r="AU58" i="14" s="1"/>
  <c r="F58" i="14" a="1"/>
  <c r="F58" i="14" s="1"/>
  <c r="M58" i="14" a="1"/>
  <c r="M58" i="14" s="1"/>
  <c r="E58" i="14" a="1"/>
  <c r="E58" i="14" s="1"/>
  <c r="AT58" i="14" s="1"/>
  <c r="AV58" i="14" s="1"/>
  <c r="L58" i="14" a="1"/>
  <c r="L58" i="14" s="1"/>
  <c r="BQ74" i="12"/>
  <c r="H76" i="14" a="1"/>
  <c r="H76" i="14" s="1"/>
  <c r="G76" i="14" a="1"/>
  <c r="G76" i="14" s="1"/>
  <c r="N76" i="14" a="1"/>
  <c r="N76" i="14" s="1"/>
  <c r="AU76" i="14" s="1"/>
  <c r="F76" i="14" a="1"/>
  <c r="F76" i="14" s="1"/>
  <c r="M76" i="14" a="1"/>
  <c r="M76" i="14" s="1"/>
  <c r="E76" i="14" a="1"/>
  <c r="E76" i="14" s="1"/>
  <c r="AT76" i="14" s="1"/>
  <c r="L76" i="14" a="1"/>
  <c r="L76" i="14" s="1"/>
  <c r="K76" i="14" a="1"/>
  <c r="K76" i="14" s="1"/>
  <c r="J76" i="14" a="1"/>
  <c r="J76" i="14" s="1"/>
  <c r="I76" i="14" a="1"/>
  <c r="I76" i="14" s="1"/>
  <c r="K44" i="14" a="1"/>
  <c r="K44" i="14" s="1"/>
  <c r="J44" i="14" a="1"/>
  <c r="J44" i="14" s="1"/>
  <c r="I44" i="14" a="1"/>
  <c r="I44" i="14" s="1"/>
  <c r="H44" i="14" a="1"/>
  <c r="H44" i="14" s="1"/>
  <c r="G44" i="14" a="1"/>
  <c r="G44" i="14" s="1"/>
  <c r="N44" i="14" a="1"/>
  <c r="N44" i="14" s="1"/>
  <c r="AU44" i="14" s="1"/>
  <c r="F44" i="14" a="1"/>
  <c r="F44" i="14" s="1"/>
  <c r="L44" i="14" a="1"/>
  <c r="L44" i="14" s="1"/>
  <c r="M44" i="14" a="1"/>
  <c r="M44" i="14" s="1"/>
  <c r="E44" i="14" a="1"/>
  <c r="E44" i="14" s="1"/>
  <c r="AT44" i="14" s="1"/>
  <c r="AV44" i="14" s="1"/>
  <c r="I101" i="14" a="1"/>
  <c r="I101" i="14" s="1"/>
  <c r="H101" i="14" a="1"/>
  <c r="H101" i="14" s="1"/>
  <c r="G101" i="14" a="1"/>
  <c r="G101" i="14" s="1"/>
  <c r="N101" i="14" a="1"/>
  <c r="N101" i="14" s="1"/>
  <c r="AU101" i="14" s="1"/>
  <c r="F101" i="14" a="1"/>
  <c r="F101" i="14" s="1"/>
  <c r="M101" i="14" a="1"/>
  <c r="M101" i="14" s="1"/>
  <c r="E101" i="14" a="1"/>
  <c r="E101" i="14" s="1"/>
  <c r="AT101" i="14" s="1"/>
  <c r="L101" i="14" a="1"/>
  <c r="L101" i="14" s="1"/>
  <c r="K101" i="14" a="1"/>
  <c r="K101" i="14" s="1"/>
  <c r="J101" i="14" a="1"/>
  <c r="J101" i="14" s="1"/>
  <c r="I69" i="14" a="1"/>
  <c r="I69" i="14" s="1"/>
  <c r="H69" i="14" a="1"/>
  <c r="H69" i="14" s="1"/>
  <c r="G69" i="14" a="1"/>
  <c r="G69" i="14" s="1"/>
  <c r="N69" i="14" a="1"/>
  <c r="N69" i="14" s="1"/>
  <c r="AU69" i="14" s="1"/>
  <c r="F69" i="14" a="1"/>
  <c r="F69" i="14" s="1"/>
  <c r="M69" i="14" a="1"/>
  <c r="M69" i="14" s="1"/>
  <c r="E69" i="14" a="1"/>
  <c r="E69" i="14" s="1"/>
  <c r="AT69" i="14" s="1"/>
  <c r="L69" i="14" a="1"/>
  <c r="L69" i="14" s="1"/>
  <c r="K69" i="14" a="1"/>
  <c r="K69" i="14" s="1"/>
  <c r="J69" i="14" a="1"/>
  <c r="J69" i="14" s="1"/>
  <c r="H37" i="14" a="1"/>
  <c r="H37" i="14" s="1"/>
  <c r="G37" i="14" a="1"/>
  <c r="G37" i="14" s="1"/>
  <c r="N37" i="14" a="1"/>
  <c r="N37" i="14" s="1"/>
  <c r="AU37" i="14" s="1"/>
  <c r="F37" i="14" a="1"/>
  <c r="F37" i="14" s="1"/>
  <c r="M37" i="14" a="1"/>
  <c r="M37" i="14" s="1"/>
  <c r="E37" i="14" a="1"/>
  <c r="E37" i="14" s="1"/>
  <c r="AT37" i="14" s="1"/>
  <c r="AV37" i="14" s="1"/>
  <c r="I37" i="14" a="1"/>
  <c r="I37" i="14" s="1"/>
  <c r="L37" i="14" a="1"/>
  <c r="L37" i="14" s="1"/>
  <c r="K37" i="14" a="1"/>
  <c r="K37" i="14" s="1"/>
  <c r="J37" i="14" a="1"/>
  <c r="J37" i="14" s="1"/>
  <c r="N79" i="14" a="1"/>
  <c r="N79" i="14" s="1"/>
  <c r="AU79" i="14" s="1"/>
  <c r="F79" i="14" a="1"/>
  <c r="F79" i="14" s="1"/>
  <c r="M79" i="14" a="1"/>
  <c r="M79" i="14" s="1"/>
  <c r="E79" i="14" a="1"/>
  <c r="E79" i="14" s="1"/>
  <c r="AT79" i="14" s="1"/>
  <c r="L79" i="14" a="1"/>
  <c r="L79" i="14" s="1"/>
  <c r="K79" i="14" a="1"/>
  <c r="K79" i="14" s="1"/>
  <c r="J79" i="14" a="1"/>
  <c r="J79" i="14" s="1"/>
  <c r="I79" i="14" a="1"/>
  <c r="I79" i="14" s="1"/>
  <c r="H79" i="14" a="1"/>
  <c r="H79" i="14" s="1"/>
  <c r="G79" i="14" a="1"/>
  <c r="G79" i="14" s="1"/>
  <c r="I47" i="14" a="1"/>
  <c r="I47" i="14" s="1"/>
  <c r="H47" i="14" a="1"/>
  <c r="H47" i="14" s="1"/>
  <c r="G47" i="14" a="1"/>
  <c r="G47" i="14" s="1"/>
  <c r="N47" i="14" a="1"/>
  <c r="N47" i="14" s="1"/>
  <c r="AU47" i="14" s="1"/>
  <c r="F47" i="14" a="1"/>
  <c r="F47" i="14" s="1"/>
  <c r="M47" i="14" a="1"/>
  <c r="M47" i="14" s="1"/>
  <c r="E47" i="14" a="1"/>
  <c r="E47" i="14" s="1"/>
  <c r="AT47" i="14" s="1"/>
  <c r="AV47" i="14" s="1"/>
  <c r="L47" i="14" a="1"/>
  <c r="L47" i="14" s="1"/>
  <c r="K47" i="14" a="1"/>
  <c r="K47" i="14" s="1"/>
  <c r="J47" i="14" a="1"/>
  <c r="J47" i="14" s="1"/>
  <c r="G97" i="14" a="1"/>
  <c r="G97" i="14" s="1"/>
  <c r="N97" i="14" a="1"/>
  <c r="N97" i="14" s="1"/>
  <c r="AU97" i="14" s="1"/>
  <c r="F97" i="14" a="1"/>
  <c r="F97" i="14" s="1"/>
  <c r="M97" i="14" a="1"/>
  <c r="M97" i="14" s="1"/>
  <c r="E97" i="14" a="1"/>
  <c r="E97" i="14" s="1"/>
  <c r="AT97" i="14" s="1"/>
  <c r="L97" i="14" a="1"/>
  <c r="L97" i="14" s="1"/>
  <c r="K97" i="14" a="1"/>
  <c r="K97" i="14" s="1"/>
  <c r="J97" i="14" a="1"/>
  <c r="J97" i="14" s="1"/>
  <c r="I97" i="14" a="1"/>
  <c r="I97" i="14" s="1"/>
  <c r="H97" i="14" a="1"/>
  <c r="H97" i="14" s="1"/>
  <c r="AT30" i="12"/>
  <c r="H83" i="14" a="1"/>
  <c r="H83" i="14" s="1"/>
  <c r="G83" i="14" a="1"/>
  <c r="G83" i="14" s="1"/>
  <c r="N83" i="14" a="1"/>
  <c r="N83" i="14" s="1"/>
  <c r="AU83" i="14" s="1"/>
  <c r="F83" i="14" a="1"/>
  <c r="F83" i="14" s="1"/>
  <c r="M83" i="14" a="1"/>
  <c r="M83" i="14" s="1"/>
  <c r="E83" i="14" a="1"/>
  <c r="E83" i="14" s="1"/>
  <c r="AT83" i="14" s="1"/>
  <c r="L83" i="14" a="1"/>
  <c r="L83" i="14" s="1"/>
  <c r="K83" i="14" a="1"/>
  <c r="K83" i="14" s="1"/>
  <c r="J83" i="14" a="1"/>
  <c r="J83" i="14" s="1"/>
  <c r="I83" i="14" a="1"/>
  <c r="I83" i="14" s="1"/>
  <c r="K51" i="14" a="1"/>
  <c r="K51" i="14" s="1"/>
  <c r="J51" i="14" a="1"/>
  <c r="J51" i="14" s="1"/>
  <c r="I51" i="14" a="1"/>
  <c r="I51" i="14" s="1"/>
  <c r="H51" i="14" a="1"/>
  <c r="H51" i="14" s="1"/>
  <c r="G51" i="14" a="1"/>
  <c r="G51" i="14" s="1"/>
  <c r="N51" i="14" a="1"/>
  <c r="N51" i="14" s="1"/>
  <c r="AU51" i="14" s="1"/>
  <c r="F51" i="14" a="1"/>
  <c r="F51" i="14" s="1"/>
  <c r="M51" i="14" a="1"/>
  <c r="M51" i="14" s="1"/>
  <c r="E51" i="14" a="1"/>
  <c r="E51" i="14" s="1"/>
  <c r="AT51" i="14" s="1"/>
  <c r="L51" i="14" a="1"/>
  <c r="L51" i="14" s="1"/>
  <c r="I94" i="14" a="1"/>
  <c r="I94" i="14" s="1"/>
  <c r="H94" i="14" a="1"/>
  <c r="H94" i="14" s="1"/>
  <c r="G94" i="14" a="1"/>
  <c r="G94" i="14" s="1"/>
  <c r="N94" i="14" a="1"/>
  <c r="N94" i="14" s="1"/>
  <c r="AU94" i="14" s="1"/>
  <c r="F94" i="14" a="1"/>
  <c r="F94" i="14" s="1"/>
  <c r="M94" i="14" a="1"/>
  <c r="M94" i="14" s="1"/>
  <c r="E94" i="14" a="1"/>
  <c r="E94" i="14" s="1"/>
  <c r="AT94" i="14" s="1"/>
  <c r="L94" i="14" a="1"/>
  <c r="L94" i="14" s="1"/>
  <c r="K94" i="14" a="1"/>
  <c r="K94" i="14" s="1"/>
  <c r="J94" i="14" a="1"/>
  <c r="J94" i="14" s="1"/>
  <c r="L62" i="14" a="1"/>
  <c r="L62" i="14" s="1"/>
  <c r="K62" i="14" a="1"/>
  <c r="K62" i="14" s="1"/>
  <c r="J62" i="14" a="1"/>
  <c r="J62" i="14" s="1"/>
  <c r="I62" i="14" a="1"/>
  <c r="I62" i="14" s="1"/>
  <c r="M62" i="14" a="1"/>
  <c r="M62" i="14" s="1"/>
  <c r="H62" i="14" a="1"/>
  <c r="H62" i="14" s="1"/>
  <c r="E62" i="14" a="1"/>
  <c r="E62" i="14" s="1"/>
  <c r="AT62" i="14" s="1"/>
  <c r="AV62" i="14" s="1"/>
  <c r="G62" i="14" a="1"/>
  <c r="G62" i="14" s="1"/>
  <c r="N62" i="14" a="1"/>
  <c r="N62" i="14" s="1"/>
  <c r="AU62" i="14" s="1"/>
  <c r="F62" i="14" a="1"/>
  <c r="F62" i="14" s="1"/>
  <c r="J80" i="14" a="1"/>
  <c r="J80" i="14" s="1"/>
  <c r="I80" i="14" a="1"/>
  <c r="I80" i="14" s="1"/>
  <c r="H80" i="14" a="1"/>
  <c r="H80" i="14" s="1"/>
  <c r="G80" i="14" a="1"/>
  <c r="G80" i="14" s="1"/>
  <c r="N80" i="14" a="1"/>
  <c r="N80" i="14" s="1"/>
  <c r="AU80" i="14" s="1"/>
  <c r="F80" i="14" a="1"/>
  <c r="F80" i="14" s="1"/>
  <c r="M80" i="14" a="1"/>
  <c r="M80" i="14" s="1"/>
  <c r="E80" i="14" a="1"/>
  <c r="E80" i="14" s="1"/>
  <c r="AT80" i="14" s="1"/>
  <c r="AV80" i="14" s="1"/>
  <c r="L80" i="14" a="1"/>
  <c r="L80" i="14" s="1"/>
  <c r="K80" i="14" a="1"/>
  <c r="K80" i="14" s="1"/>
  <c r="M48" i="14" a="1"/>
  <c r="M48" i="14" s="1"/>
  <c r="E48" i="14" a="1"/>
  <c r="E48" i="14" s="1"/>
  <c r="AT48" i="14" s="1"/>
  <c r="N48" i="14" a="1"/>
  <c r="N48" i="14" s="1"/>
  <c r="AU48" i="14" s="1"/>
  <c r="L48" i="14" a="1"/>
  <c r="L48" i="14" s="1"/>
  <c r="K48" i="14" a="1"/>
  <c r="K48" i="14" s="1"/>
  <c r="J48" i="14" a="1"/>
  <c r="J48" i="14" s="1"/>
  <c r="I48" i="14" a="1"/>
  <c r="I48" i="14" s="1"/>
  <c r="H48" i="14" a="1"/>
  <c r="H48" i="14" s="1"/>
  <c r="G48" i="14" a="1"/>
  <c r="G48" i="14" s="1"/>
  <c r="F48" i="14" a="1"/>
  <c r="F48" i="14" s="1"/>
  <c r="K73" i="14" a="1"/>
  <c r="K73" i="14" s="1"/>
  <c r="J73" i="14" a="1"/>
  <c r="J73" i="14" s="1"/>
  <c r="I73" i="14" a="1"/>
  <c r="I73" i="14" s="1"/>
  <c r="H73" i="14" a="1"/>
  <c r="H73" i="14" s="1"/>
  <c r="G73" i="14" a="1"/>
  <c r="G73" i="14" s="1"/>
  <c r="N73" i="14" a="1"/>
  <c r="N73" i="14" s="1"/>
  <c r="AU73" i="14" s="1"/>
  <c r="AV73" i="14" s="1"/>
  <c r="F73" i="14" a="1"/>
  <c r="F73" i="14" s="1"/>
  <c r="M73" i="14" a="1"/>
  <c r="M73" i="14" s="1"/>
  <c r="E73" i="14" a="1"/>
  <c r="E73" i="14" s="1"/>
  <c r="AT73" i="14" s="1"/>
  <c r="L73" i="14" a="1"/>
  <c r="L73" i="14" s="1"/>
  <c r="L41" i="14" a="1"/>
  <c r="L41" i="14" s="1"/>
  <c r="K41" i="14" a="1"/>
  <c r="K41" i="14" s="1"/>
  <c r="J41" i="14" a="1"/>
  <c r="J41" i="14" s="1"/>
  <c r="I41" i="14" a="1"/>
  <c r="I41" i="14" s="1"/>
  <c r="M41" i="14" a="1"/>
  <c r="M41" i="14" s="1"/>
  <c r="H41" i="14" a="1"/>
  <c r="H41" i="14" s="1"/>
  <c r="G41" i="14" a="1"/>
  <c r="G41" i="14" s="1"/>
  <c r="N41" i="14" a="1"/>
  <c r="N41" i="14" s="1"/>
  <c r="AU41" i="14" s="1"/>
  <c r="F41" i="14" a="1"/>
  <c r="F41" i="14" s="1"/>
  <c r="E41" i="14" a="1"/>
  <c r="E41" i="14" s="1"/>
  <c r="AT41" i="14" s="1"/>
  <c r="K66" i="14" a="1"/>
  <c r="K66" i="14" s="1"/>
  <c r="J66" i="14" a="1"/>
  <c r="J66" i="14" s="1"/>
  <c r="I66" i="14" a="1"/>
  <c r="I66" i="14" s="1"/>
  <c r="H66" i="14" a="1"/>
  <c r="H66" i="14" s="1"/>
  <c r="G66" i="14" a="1"/>
  <c r="G66" i="14" s="1"/>
  <c r="N66" i="14" a="1"/>
  <c r="N66" i="14" s="1"/>
  <c r="AU66" i="14" s="1"/>
  <c r="F66" i="14" a="1"/>
  <c r="F66" i="14" s="1"/>
  <c r="M66" i="14" a="1"/>
  <c r="M66" i="14" s="1"/>
  <c r="E66" i="14" a="1"/>
  <c r="E66" i="14" s="1"/>
  <c r="AT66" i="14" s="1"/>
  <c r="L66" i="14" a="1"/>
  <c r="L66" i="14" s="1"/>
  <c r="I34" i="14" a="1"/>
  <c r="I34" i="14" s="1"/>
  <c r="H34" i="14" a="1"/>
  <c r="H34" i="14" s="1"/>
  <c r="J34" i="14" a="1"/>
  <c r="J34" i="14" s="1"/>
  <c r="G34" i="14" a="1"/>
  <c r="G34" i="14" s="1"/>
  <c r="N34" i="14" a="1"/>
  <c r="N34" i="14" s="1"/>
  <c r="AU34" i="14" s="1"/>
  <c r="F34" i="14" a="1"/>
  <c r="F34" i="14" s="1"/>
  <c r="M34" i="14" a="1"/>
  <c r="M34" i="14" s="1"/>
  <c r="E34" i="14" a="1"/>
  <c r="E34" i="14" s="1"/>
  <c r="AT34" i="14" s="1"/>
  <c r="AV34" i="14" s="1"/>
  <c r="L34" i="14" a="1"/>
  <c r="L34" i="14" s="1"/>
  <c r="K34" i="14" a="1"/>
  <c r="K34" i="14" s="1"/>
  <c r="H45" i="14" a="1"/>
  <c r="H45" i="14" s="1"/>
  <c r="G45" i="14" a="1"/>
  <c r="G45" i="14" s="1"/>
  <c r="N45" i="14" a="1"/>
  <c r="N45" i="14" s="1"/>
  <c r="AU45" i="14" s="1"/>
  <c r="F45" i="14" a="1"/>
  <c r="F45" i="14" s="1"/>
  <c r="M45" i="14" a="1"/>
  <c r="M45" i="14" s="1"/>
  <c r="E45" i="14" a="1"/>
  <c r="E45" i="14" s="1"/>
  <c r="AT45" i="14" s="1"/>
  <c r="AV45" i="14" s="1"/>
  <c r="L45" i="14" a="1"/>
  <c r="L45" i="14" s="1"/>
  <c r="K45" i="14" a="1"/>
  <c r="K45" i="14" s="1"/>
  <c r="J45" i="14" a="1"/>
  <c r="J45" i="14" s="1"/>
  <c r="I45" i="14" a="1"/>
  <c r="I45" i="14" s="1"/>
  <c r="J87" i="14" a="1"/>
  <c r="J87" i="14" s="1"/>
  <c r="I87" i="14" a="1"/>
  <c r="I87" i="14" s="1"/>
  <c r="H87" i="14" a="1"/>
  <c r="H87" i="14" s="1"/>
  <c r="G87" i="14" a="1"/>
  <c r="G87" i="14" s="1"/>
  <c r="N87" i="14" a="1"/>
  <c r="N87" i="14" s="1"/>
  <c r="AU87" i="14" s="1"/>
  <c r="F87" i="14" a="1"/>
  <c r="F87" i="14" s="1"/>
  <c r="M87" i="14" a="1"/>
  <c r="M87" i="14" s="1"/>
  <c r="E87" i="14" a="1"/>
  <c r="E87" i="14" s="1"/>
  <c r="AT87" i="14" s="1"/>
  <c r="L87" i="14" a="1"/>
  <c r="L87" i="14" s="1"/>
  <c r="K87" i="14" a="1"/>
  <c r="K87" i="14" s="1"/>
  <c r="BO64" i="13"/>
  <c r="AP22" i="13"/>
  <c r="BN42" i="12"/>
  <c r="BO74" i="12"/>
  <c r="AR17" i="13"/>
  <c r="AO27" i="13"/>
  <c r="BQ40" i="13"/>
  <c r="AP6" i="13"/>
  <c r="AQ21" i="13"/>
  <c r="BM40" i="12"/>
  <c r="BQ28" i="13"/>
  <c r="BQ32" i="12"/>
  <c r="AQ33" i="12"/>
  <c r="AO48" i="13"/>
  <c r="BQ20" i="13"/>
  <c r="AT33" i="12"/>
  <c r="AT20" i="13"/>
  <c r="AR40" i="12"/>
  <c r="AQ52" i="13"/>
  <c r="BL60" i="13"/>
  <c r="AT21" i="13"/>
  <c r="BL44" i="13"/>
  <c r="BO45" i="13"/>
  <c r="AO38" i="13"/>
  <c r="BL59" i="13"/>
  <c r="BO39" i="12"/>
  <c r="AQ67" i="13"/>
  <c r="AR39" i="12"/>
  <c r="BQ18" i="13"/>
  <c r="BQ70" i="12"/>
  <c r="BO57" i="12"/>
  <c r="AT18" i="13"/>
  <c r="BO54" i="13"/>
  <c r="BM22" i="13"/>
  <c r="BL32" i="13"/>
  <c r="BM23" i="13"/>
  <c r="BO44" i="13"/>
  <c r="BL47" i="13"/>
  <c r="AR48" i="13"/>
  <c r="BN48" i="13"/>
  <c r="AP11" i="13"/>
  <c r="AT53" i="13"/>
  <c r="AO64" i="13"/>
  <c r="AP66" i="12"/>
  <c r="AO58" i="13"/>
  <c r="AR24" i="12"/>
  <c r="BL50" i="12"/>
  <c r="BM49" i="13"/>
  <c r="AT8" i="13"/>
  <c r="AR7" i="13"/>
  <c r="AR6" i="13"/>
  <c r="BQ64" i="13"/>
  <c r="BL22" i="13"/>
  <c r="AP37" i="13"/>
  <c r="AR55" i="12"/>
  <c r="BQ52" i="13"/>
  <c r="AT52" i="13"/>
  <c r="BQ70" i="13"/>
  <c r="AT73" i="13"/>
  <c r="AP41" i="13"/>
  <c r="AR43" i="13"/>
  <c r="BO72" i="13"/>
  <c r="AP17" i="13"/>
  <c r="BO18" i="13"/>
  <c r="BO47" i="13"/>
  <c r="AR53" i="13"/>
  <c r="BL28" i="13"/>
  <c r="AR49" i="12"/>
  <c r="BL76" i="13"/>
  <c r="AR49" i="13"/>
  <c r="AR54" i="13"/>
  <c r="AO61" i="13"/>
  <c r="BL72" i="13"/>
  <c r="BN64" i="13"/>
  <c r="AP34" i="13"/>
  <c r="AP42" i="13"/>
  <c r="BM54" i="13"/>
  <c r="BO52" i="13"/>
  <c r="AR59" i="12"/>
  <c r="AR70" i="13"/>
  <c r="AQ63" i="13"/>
  <c r="BQ30" i="13"/>
  <c r="BO55" i="13"/>
  <c r="BM45" i="13"/>
  <c r="BQ75" i="13"/>
  <c r="AO28" i="13"/>
  <c r="BO35" i="13"/>
  <c r="BO48" i="13"/>
  <c r="BQ35" i="12"/>
  <c r="AT35" i="12"/>
  <c r="BO60" i="13"/>
  <c r="AR73" i="13"/>
  <c r="BO53" i="13"/>
  <c r="BN69" i="13"/>
  <c r="BO65" i="12"/>
  <c r="AR60" i="13"/>
  <c r="BM44" i="13"/>
  <c r="BN20" i="13"/>
  <c r="BO82" i="13"/>
  <c r="AR58" i="12"/>
  <c r="AT64" i="13"/>
  <c r="BM76" i="13"/>
  <c r="BL35" i="13"/>
  <c r="BM28" i="13"/>
  <c r="AT17" i="13"/>
  <c r="AR75" i="12"/>
  <c r="BL84" i="13"/>
  <c r="AO73" i="13"/>
  <c r="BL27" i="13"/>
  <c r="AQ31" i="12"/>
  <c r="AP64" i="13"/>
  <c r="BL25" i="13"/>
  <c r="BO63" i="13"/>
  <c r="BO22" i="13"/>
  <c r="BO32" i="13"/>
  <c r="AR16" i="13"/>
  <c r="BO70" i="12"/>
  <c r="AR23" i="12"/>
  <c r="AT43" i="13"/>
  <c r="BL70" i="13"/>
  <c r="AT59" i="13"/>
  <c r="AR20" i="13"/>
  <c r="AO26" i="13"/>
  <c r="AT76" i="13"/>
  <c r="BQ82" i="12"/>
  <c r="BM24" i="13"/>
  <c r="BN18" i="13"/>
  <c r="BM53" i="13"/>
  <c r="BO71" i="13"/>
  <c r="BQ50" i="13"/>
  <c r="AR59" i="13"/>
  <c r="AR26" i="13"/>
  <c r="BM40" i="13"/>
  <c r="AR25" i="13"/>
  <c r="AQ59" i="13"/>
  <c r="AP63" i="13"/>
  <c r="AR56" i="12"/>
  <c r="AP36" i="13"/>
  <c r="AQ28" i="13"/>
  <c r="AP13" i="13"/>
  <c r="BO37" i="13"/>
  <c r="AP43" i="12"/>
  <c r="BQ87" i="13"/>
  <c r="AP28" i="13"/>
  <c r="AQ30" i="12"/>
  <c r="AT40" i="13"/>
  <c r="BM60" i="13"/>
  <c r="BO55" i="12"/>
  <c r="AP57" i="13"/>
  <c r="BN71" i="13"/>
  <c r="AP38" i="12"/>
  <c r="BN21" i="12"/>
  <c r="AP48" i="13"/>
  <c r="AT49" i="13"/>
  <c r="BN83" i="13"/>
  <c r="AO56" i="13"/>
  <c r="AQ29" i="12"/>
  <c r="BL42" i="13"/>
  <c r="BL71" i="13"/>
  <c r="BM78" i="12"/>
  <c r="AR7" i="12"/>
  <c r="AR44" i="13"/>
  <c r="AP58" i="12"/>
  <c r="AR57" i="12"/>
  <c r="BQ39" i="13"/>
  <c r="BO69" i="12"/>
  <c r="BN28" i="12"/>
  <c r="AP74" i="13"/>
  <c r="BM57" i="13"/>
  <c r="BL88" i="13"/>
  <c r="AP59" i="13"/>
  <c r="BN59" i="13"/>
  <c r="AP31" i="12"/>
  <c r="BL54" i="13"/>
  <c r="AP33" i="13"/>
  <c r="AR72" i="13"/>
  <c r="BM70" i="13"/>
  <c r="AQ74" i="12"/>
  <c r="BO83" i="13"/>
  <c r="AR48" i="12"/>
  <c r="AP21" i="12"/>
  <c r="BO48" i="12"/>
  <c r="AR71" i="13"/>
  <c r="AQ11" i="13"/>
  <c r="BN48" i="12"/>
  <c r="AP45" i="13"/>
  <c r="BM48" i="13"/>
  <c r="BM42" i="13"/>
  <c r="BM50" i="13"/>
  <c r="AQ8" i="13"/>
  <c r="BO38" i="13"/>
  <c r="BQ33" i="13"/>
  <c r="AP71" i="13"/>
  <c r="AQ9" i="13"/>
  <c r="BN86" i="12"/>
  <c r="AP18" i="12"/>
  <c r="BN23" i="12"/>
  <c r="BL26" i="12"/>
  <c r="BO57" i="13"/>
  <c r="BM45" i="12"/>
  <c r="AQ46" i="13"/>
  <c r="AO50" i="12"/>
  <c r="BN46" i="13"/>
  <c r="BL26" i="13"/>
  <c r="AR63" i="13"/>
  <c r="BQ76" i="13"/>
  <c r="AT37" i="13"/>
  <c r="AP68" i="13"/>
  <c r="AQ33" i="13"/>
  <c r="BL31" i="13"/>
  <c r="AQ35" i="13"/>
  <c r="AQ7" i="11"/>
  <c r="BN22" i="13"/>
  <c r="BO62" i="12"/>
  <c r="AQ36" i="13"/>
  <c r="AR44" i="12"/>
  <c r="BN46" i="12"/>
  <c r="AO42" i="13"/>
  <c r="BQ72" i="12"/>
  <c r="BQ21" i="13"/>
  <c r="BN67" i="12"/>
  <c r="AR52" i="13"/>
  <c r="AR9" i="12"/>
  <c r="AR43" i="12"/>
  <c r="BN45" i="13"/>
  <c r="BQ64" i="12"/>
  <c r="AO71" i="13"/>
  <c r="BM19" i="12"/>
  <c r="BN32" i="13"/>
  <c r="AO32" i="13"/>
  <c r="BN19" i="13"/>
  <c r="AQ72" i="13"/>
  <c r="BQ71" i="13"/>
  <c r="AT65" i="13"/>
  <c r="AT75" i="13"/>
  <c r="AP75" i="13"/>
  <c r="AT38" i="13"/>
  <c r="BO23" i="12"/>
  <c r="BN24" i="13"/>
  <c r="BQ46" i="13"/>
  <c r="BM34" i="13"/>
  <c r="AO62" i="13"/>
  <c r="AT39" i="13"/>
  <c r="AQ65" i="13"/>
  <c r="BO49" i="13"/>
  <c r="BN34" i="13"/>
  <c r="BL36" i="13"/>
  <c r="BO40" i="13"/>
  <c r="BM33" i="12"/>
  <c r="BM67" i="13"/>
  <c r="AO11" i="13"/>
  <c r="BM32" i="13"/>
  <c r="AP54" i="13"/>
  <c r="AP38" i="13"/>
  <c r="AP37" i="12"/>
  <c r="BN29" i="12"/>
  <c r="AO60" i="13"/>
  <c r="BN76" i="13"/>
  <c r="BL43" i="13"/>
  <c r="BN35" i="13"/>
  <c r="BL58" i="13"/>
  <c r="BM66" i="13"/>
  <c r="BN63" i="13"/>
  <c r="BO70" i="13"/>
  <c r="AT27" i="13"/>
  <c r="AR18" i="13"/>
  <c r="AT72" i="13"/>
  <c r="AT44" i="13"/>
  <c r="AO57" i="13"/>
  <c r="AQ73" i="13"/>
  <c r="BQ60" i="13"/>
  <c r="AQ12" i="12"/>
  <c r="AP28" i="12"/>
  <c r="BM73" i="13"/>
  <c r="BL20" i="13"/>
  <c r="AO31" i="13"/>
  <c r="AP43" i="13"/>
  <c r="BN30" i="12"/>
  <c r="AR74" i="12"/>
  <c r="AR38" i="13"/>
  <c r="AO59" i="13"/>
  <c r="AR40" i="13"/>
  <c r="BL65" i="13"/>
  <c r="BM37" i="13"/>
  <c r="BO34" i="13"/>
  <c r="BO20" i="13"/>
  <c r="AP71" i="12"/>
  <c r="AQ7" i="13"/>
  <c r="AQ64" i="13"/>
  <c r="BQ45" i="13"/>
  <c r="BO19" i="12"/>
  <c r="AP8" i="12"/>
  <c r="BM42" i="12"/>
  <c r="BM65" i="13"/>
  <c r="BQ56" i="13"/>
  <c r="BL39" i="13"/>
  <c r="BM69" i="13"/>
  <c r="BN60" i="12"/>
  <c r="AQ44" i="12"/>
  <c r="AO76" i="13"/>
  <c r="AO29" i="12"/>
  <c r="BO17" i="12"/>
  <c r="BM46" i="12"/>
  <c r="AQ13" i="13"/>
  <c r="BQ58" i="12"/>
  <c r="AR62" i="13"/>
  <c r="AP66" i="13"/>
  <c r="BL18" i="12"/>
  <c r="BM32" i="12"/>
  <c r="BQ57" i="12"/>
  <c r="AT31" i="13"/>
  <c r="BL34" i="13"/>
  <c r="BL27" i="12"/>
  <c r="AP65" i="12"/>
  <c r="AQ58" i="12"/>
  <c r="BO36" i="13"/>
  <c r="BQ34" i="13"/>
  <c r="BN38" i="13"/>
  <c r="AO6" i="13"/>
  <c r="AP35" i="13"/>
  <c r="AQ12" i="13"/>
  <c r="AR74" i="13"/>
  <c r="AQ25" i="13"/>
  <c r="AQ6" i="13"/>
  <c r="AQ41" i="13"/>
  <c r="AQ49" i="12"/>
  <c r="BN55" i="12"/>
  <c r="BL53" i="13"/>
  <c r="AQ20" i="13"/>
  <c r="AR58" i="13"/>
  <c r="AR55" i="13"/>
  <c r="BO28" i="13"/>
  <c r="AT71" i="12"/>
  <c r="AR29" i="12"/>
  <c r="BQ48" i="12"/>
  <c r="AP10" i="12"/>
  <c r="BN52" i="13"/>
  <c r="AR24" i="13"/>
  <c r="BO59" i="13"/>
  <c r="BO35" i="12"/>
  <c r="AT41" i="13"/>
  <c r="AQ51" i="13"/>
  <c r="AQ44" i="13"/>
  <c r="BN37" i="13"/>
  <c r="BL69" i="13"/>
  <c r="BN60" i="13"/>
  <c r="AP7" i="13"/>
  <c r="BO67" i="13"/>
  <c r="BO58" i="13"/>
  <c r="AO38" i="12"/>
  <c r="BQ52" i="12"/>
  <c r="BM69" i="12"/>
  <c r="BQ26" i="13"/>
  <c r="AQ23" i="13"/>
  <c r="AT16" i="12"/>
  <c r="AT74" i="13"/>
  <c r="BQ84" i="13"/>
  <c r="BN23" i="13"/>
  <c r="BL30" i="13"/>
  <c r="BM56" i="13"/>
  <c r="BM47" i="13"/>
  <c r="AQ11" i="12"/>
  <c r="AR75" i="13"/>
  <c r="BN40" i="13"/>
  <c r="AQ39" i="12"/>
  <c r="BM27" i="13"/>
  <c r="AT43" i="12"/>
  <c r="AT7" i="13"/>
  <c r="BN17" i="13"/>
  <c r="AT34" i="13"/>
  <c r="AO54" i="13"/>
  <c r="BO74" i="13"/>
  <c r="AP45" i="12"/>
  <c r="BM53" i="12"/>
  <c r="AP39" i="13"/>
  <c r="BM78" i="13"/>
  <c r="BQ36" i="13"/>
  <c r="BL69" i="12"/>
  <c r="BO23" i="13"/>
  <c r="BN33" i="13"/>
  <c r="BO19" i="13"/>
  <c r="AT56" i="13"/>
  <c r="BM46" i="13"/>
  <c r="BO56" i="13"/>
  <c r="AP8" i="13"/>
  <c r="AQ34" i="13"/>
  <c r="AR10" i="13"/>
  <c r="AQ59" i="12"/>
  <c r="BO71" i="12"/>
  <c r="AR64" i="13"/>
  <c r="BO76" i="13"/>
  <c r="AP62" i="13"/>
  <c r="AR67" i="13"/>
  <c r="AG7" i="10"/>
  <c r="AF15" i="10"/>
  <c r="AP36" i="12"/>
  <c r="AR10" i="12"/>
  <c r="AP70" i="13"/>
  <c r="BN57" i="12"/>
  <c r="AO65" i="13"/>
  <c r="AT71" i="13"/>
  <c r="AQ60" i="13"/>
  <c r="AR36" i="12"/>
  <c r="BQ88" i="13"/>
  <c r="BM74" i="13"/>
  <c r="AR8" i="13"/>
  <c r="AO39" i="13"/>
  <c r="BN44" i="13"/>
  <c r="AO45" i="13"/>
  <c r="AQ35" i="12"/>
  <c r="AR35" i="13"/>
  <c r="BN58" i="12"/>
  <c r="AO40" i="12"/>
  <c r="BQ58" i="13"/>
  <c r="AQ45" i="13"/>
  <c r="BO26" i="13"/>
  <c r="AO72" i="13"/>
  <c r="AT36" i="12"/>
  <c r="BL82" i="13"/>
  <c r="AP23" i="13"/>
  <c r="BQ41" i="12"/>
  <c r="AO70" i="13"/>
  <c r="AR36" i="13"/>
  <c r="AO18" i="13"/>
  <c r="BO79" i="13"/>
  <c r="BM81" i="13"/>
  <c r="BN56" i="13"/>
  <c r="BO68" i="12"/>
  <c r="AP69" i="13"/>
  <c r="AQ22" i="13"/>
  <c r="BN39" i="12"/>
  <c r="BO27" i="13"/>
  <c r="BL51" i="13"/>
  <c r="AO25" i="13"/>
  <c r="BL57" i="13"/>
  <c r="BO75" i="13"/>
  <c r="AO43" i="13"/>
  <c r="AO16" i="13"/>
  <c r="AQ24" i="13"/>
  <c r="BN72" i="13"/>
  <c r="AO66" i="13"/>
  <c r="BQ25" i="13"/>
  <c r="AQ39" i="13"/>
  <c r="BN70" i="12"/>
  <c r="BL80" i="13"/>
  <c r="BL81" i="13"/>
  <c r="AQ37" i="13"/>
  <c r="AR68" i="13"/>
  <c r="AR9" i="13"/>
  <c r="AG8" i="10"/>
  <c r="AK11" i="10"/>
  <c r="AD8" i="10"/>
  <c r="BL68" i="13"/>
  <c r="AR37" i="13"/>
  <c r="AT28" i="13"/>
  <c r="BL61" i="13"/>
  <c r="BN49" i="13"/>
  <c r="AQ61" i="13"/>
  <c r="AR31" i="13"/>
  <c r="BO62" i="13"/>
  <c r="AT54" i="13"/>
  <c r="AO36" i="12"/>
  <c r="AR61" i="13"/>
  <c r="AR23" i="13"/>
  <c r="AQ28" i="12"/>
  <c r="AR11" i="12"/>
  <c r="AQ38" i="13"/>
  <c r="AO67" i="13"/>
  <c r="BM62" i="13"/>
  <c r="BL78" i="13"/>
  <c r="BM75" i="13"/>
  <c r="AT63" i="13"/>
  <c r="BL66" i="13"/>
  <c r="BN57" i="13"/>
  <c r="AQ75" i="12"/>
  <c r="BL51" i="12"/>
  <c r="AR19" i="12"/>
  <c r="AO76" i="12"/>
  <c r="AO42" i="12"/>
  <c r="AP61" i="12"/>
  <c r="AT11" i="12"/>
  <c r="AO62" i="12"/>
  <c r="AQ16" i="12"/>
  <c r="BM41" i="12"/>
  <c r="BL58" i="12"/>
  <c r="AR47" i="13"/>
  <c r="AT26" i="13"/>
  <c r="AT33" i="13"/>
  <c r="AT50" i="13"/>
  <c r="AT22" i="13"/>
  <c r="BQ49" i="13"/>
  <c r="AT15" i="13"/>
  <c r="AO12" i="13"/>
  <c r="AR11" i="13"/>
  <c r="BQ38" i="13"/>
  <c r="BO17" i="13"/>
  <c r="AP30" i="12"/>
  <c r="BM58" i="12"/>
  <c r="AQ62" i="13"/>
  <c r="BQ27" i="13"/>
  <c r="AO30" i="13"/>
  <c r="AT45" i="13"/>
  <c r="AT69" i="13"/>
  <c r="AP9" i="13"/>
  <c r="AQ43" i="13"/>
  <c r="AP73" i="13"/>
  <c r="BO21" i="13"/>
  <c r="BQ59" i="13"/>
  <c r="BQ19" i="13"/>
  <c r="AR42" i="13"/>
  <c r="AO49" i="13"/>
  <c r="BM51" i="13"/>
  <c r="BO59" i="12"/>
  <c r="BM81" i="12"/>
  <c r="BM39" i="13"/>
  <c r="AT19" i="13"/>
  <c r="AP76" i="13"/>
  <c r="BO46" i="13"/>
  <c r="AP44" i="13"/>
  <c r="BL49" i="13"/>
  <c r="AO50" i="13"/>
  <c r="AT23" i="13"/>
  <c r="BM61" i="13"/>
  <c r="AP18" i="13"/>
  <c r="BQ68" i="13"/>
  <c r="BL32" i="12"/>
  <c r="AT10" i="12"/>
  <c r="BL47" i="12"/>
  <c r="BO29" i="12"/>
  <c r="BQ65" i="13"/>
  <c r="BQ37" i="13"/>
  <c r="BQ61" i="13"/>
  <c r="BL38" i="13"/>
  <c r="BM54" i="12"/>
  <c r="BQ51" i="13"/>
  <c r="AQ49" i="13"/>
  <c r="BL67" i="12"/>
  <c r="BN20" i="12"/>
  <c r="BM28" i="12"/>
  <c r="AP32" i="13"/>
  <c r="AT51" i="13"/>
  <c r="BO87" i="13"/>
  <c r="BM43" i="13"/>
  <c r="BO85" i="13"/>
  <c r="AT60" i="12"/>
  <c r="AO15" i="13"/>
  <c r="BL73" i="13"/>
  <c r="AO37" i="12"/>
  <c r="AO46" i="12"/>
  <c r="AQ36" i="12"/>
  <c r="AR34" i="13"/>
  <c r="BO73" i="13"/>
  <c r="BO66" i="13"/>
  <c r="AQ19" i="13"/>
  <c r="BM47" i="12"/>
  <c r="BL87" i="13"/>
  <c r="AQ71" i="13"/>
  <c r="AO35" i="13"/>
  <c r="AT11" i="13"/>
  <c r="BO24" i="13"/>
  <c r="AO74" i="13"/>
  <c r="BN53" i="13"/>
  <c r="AP53" i="13"/>
  <c r="AP46" i="12"/>
  <c r="AP16" i="13"/>
  <c r="BL33" i="12"/>
  <c r="BN18" i="12"/>
  <c r="AT56" i="12"/>
  <c r="BM20" i="13"/>
  <c r="BQ74" i="13"/>
  <c r="AO44" i="13"/>
  <c r="BN30" i="13"/>
  <c r="AQ47" i="13"/>
  <c r="AR27" i="12"/>
  <c r="BO50" i="13"/>
  <c r="BO30" i="13"/>
  <c r="BM50" i="12"/>
  <c r="AT50" i="12"/>
  <c r="AO59" i="12"/>
  <c r="BN75" i="12"/>
  <c r="AQ66" i="13"/>
  <c r="AR50" i="13"/>
  <c r="BL86" i="13"/>
  <c r="BN29" i="13"/>
  <c r="BN66" i="13"/>
  <c r="AO23" i="13"/>
  <c r="AO17" i="13"/>
  <c r="AO75" i="13"/>
  <c r="BL74" i="13"/>
  <c r="AR13" i="13"/>
  <c r="AT8" i="12"/>
  <c r="AQ76" i="12"/>
  <c r="BM33" i="13"/>
  <c r="BM25" i="13"/>
  <c r="BL23" i="13"/>
  <c r="BL17" i="13"/>
  <c r="AQ57" i="13"/>
  <c r="AT32" i="13"/>
  <c r="AT68" i="13"/>
  <c r="AO24" i="13"/>
  <c r="AO52" i="13"/>
  <c r="BL24" i="13"/>
  <c r="AP50" i="13"/>
  <c r="BM64" i="13"/>
  <c r="AR51" i="13"/>
  <c r="BO80" i="13"/>
  <c r="BN61" i="13"/>
  <c r="AP15" i="13"/>
  <c r="BN58" i="13"/>
  <c r="AR62" i="12"/>
  <c r="AT14" i="13"/>
  <c r="BL29" i="13"/>
  <c r="BM19" i="13"/>
  <c r="AQ70" i="13"/>
  <c r="AO37" i="13"/>
  <c r="BQ22" i="13"/>
  <c r="BQ31" i="13"/>
  <c r="BQ43" i="13"/>
  <c r="AP56" i="13"/>
  <c r="AQ54" i="13"/>
  <c r="AP27" i="13"/>
  <c r="AK16" i="10"/>
  <c r="AH8" i="10"/>
  <c r="BN25" i="13"/>
  <c r="BM26" i="13"/>
  <c r="BN70" i="13"/>
  <c r="AP49" i="13"/>
  <c r="BL56" i="13"/>
  <c r="BL41" i="13"/>
  <c r="BL45" i="13"/>
  <c r="AO41" i="13"/>
  <c r="AQ16" i="13"/>
  <c r="AQ43" i="12"/>
  <c r="AP26" i="13"/>
  <c r="BM65" i="12"/>
  <c r="AT59" i="12"/>
  <c r="BM43" i="12"/>
  <c r="BL70" i="12"/>
  <c r="BQ49" i="12"/>
  <c r="AP11" i="12"/>
  <c r="AR46" i="12"/>
  <c r="AO17" i="12"/>
  <c r="AO68" i="13"/>
  <c r="BN62" i="13"/>
  <c r="AT24" i="13"/>
  <c r="AQ27" i="13"/>
  <c r="AQ53" i="13"/>
  <c r="BM35" i="13"/>
  <c r="AQ15" i="13"/>
  <c r="AR65" i="13"/>
  <c r="BN51" i="13"/>
  <c r="BN41" i="13"/>
  <c r="AT6" i="13"/>
  <c r="AR15" i="13"/>
  <c r="BN87" i="12"/>
  <c r="AO52" i="12"/>
  <c r="BL35" i="12"/>
  <c r="BL48" i="13"/>
  <c r="BM83" i="13"/>
  <c r="BN27" i="13"/>
  <c r="AP21" i="13"/>
  <c r="AP67" i="13"/>
  <c r="BN68" i="13"/>
  <c r="BL18" i="13"/>
  <c r="AT46" i="13"/>
  <c r="AT9" i="13"/>
  <c r="BN71" i="12"/>
  <c r="BL54" i="12"/>
  <c r="AT70" i="12"/>
  <c r="AO30" i="12"/>
  <c r="BQ67" i="13"/>
  <c r="AP20" i="13"/>
  <c r="BM52" i="13"/>
  <c r="BO42" i="13"/>
  <c r="AQ55" i="12"/>
  <c r="BM22" i="12"/>
  <c r="AP55" i="13"/>
  <c r="BQ23" i="13"/>
  <c r="AO61" i="12"/>
  <c r="AR69" i="13"/>
  <c r="AO36" i="13"/>
  <c r="BN47" i="13"/>
  <c r="AR30" i="13"/>
  <c r="BL34" i="12"/>
  <c r="AP67" i="12"/>
  <c r="AO26" i="12"/>
  <c r="AP7" i="12"/>
  <c r="AO58" i="12"/>
  <c r="AR32" i="13"/>
  <c r="D63" i="5"/>
  <c r="D36" i="5"/>
  <c r="BM29" i="12"/>
  <c r="AP41" i="12"/>
  <c r="AP72" i="13"/>
  <c r="AO34" i="13"/>
  <c r="BL63" i="13"/>
  <c r="BM18" i="13"/>
  <c r="AQ40" i="13"/>
  <c r="AP47" i="13"/>
  <c r="D78" i="5"/>
  <c r="D49" i="5"/>
  <c r="D98" i="5"/>
  <c r="AS98" i="5" s="1"/>
  <c r="D90" i="5"/>
  <c r="AS90" i="5" s="1"/>
  <c r="D83" i="5"/>
  <c r="AS83" i="5" s="1"/>
  <c r="D61" i="5"/>
  <c r="AP29" i="12"/>
  <c r="AT41" i="12"/>
  <c r="BM72" i="13"/>
  <c r="AP19" i="13"/>
  <c r="AR22" i="13"/>
  <c r="AQ30" i="13"/>
  <c r="AR56" i="13"/>
  <c r="D66" i="5"/>
  <c r="D67" i="5"/>
  <c r="D45" i="5"/>
  <c r="D79" i="5"/>
  <c r="D72" i="5"/>
  <c r="D32" i="5"/>
  <c r="D58" i="5"/>
  <c r="D84" i="5"/>
  <c r="AS84" i="5" s="1"/>
  <c r="BN33" i="12"/>
  <c r="BL57" i="12"/>
  <c r="BN66" i="12"/>
  <c r="AO71" i="12"/>
  <c r="AR14" i="12"/>
  <c r="BL40" i="13"/>
  <c r="AR28" i="13"/>
  <c r="D94" i="5"/>
  <c r="AS94" i="5" s="1"/>
  <c r="D81" i="5"/>
  <c r="D50" i="5"/>
  <c r="D99" i="5"/>
  <c r="AS99" i="5" s="1"/>
  <c r="D77" i="5"/>
  <c r="BQ40" i="12"/>
  <c r="AQ54" i="12"/>
  <c r="BQ53" i="13"/>
  <c r="AO40" i="13"/>
  <c r="AT70" i="13"/>
  <c r="AR57" i="13"/>
  <c r="BL52" i="13"/>
  <c r="BN85" i="13"/>
  <c r="AQ10" i="13"/>
  <c r="D38" i="5"/>
  <c r="D95" i="5"/>
  <c r="AS95" i="5" s="1"/>
  <c r="D41" i="5"/>
  <c r="D43" i="5"/>
  <c r="AP46" i="13"/>
  <c r="AR39" i="13"/>
  <c r="BN73" i="13"/>
  <c r="D89" i="5"/>
  <c r="AS89" i="5" s="1"/>
  <c r="D40" i="5"/>
  <c r="D39" i="5"/>
  <c r="D93" i="5"/>
  <c r="AS93" i="5" s="1"/>
  <c r="AO70" i="12"/>
  <c r="BQ45" i="12"/>
  <c r="BN26" i="12"/>
  <c r="BO33" i="13"/>
  <c r="AO29" i="13"/>
  <c r="BO39" i="13"/>
  <c r="BN39" i="13"/>
  <c r="AP35" i="12"/>
  <c r="AT47" i="13"/>
  <c r="AQ56" i="13"/>
  <c r="D54" i="5"/>
  <c r="D116" i="5"/>
  <c r="AS116" i="5" s="1"/>
  <c r="D48" i="5"/>
  <c r="D73" i="5"/>
  <c r="D106" i="5"/>
  <c r="AS106" i="5" s="1"/>
  <c r="D59" i="5"/>
  <c r="D68" i="5"/>
  <c r="D100" i="5"/>
  <c r="AS100" i="5" s="1"/>
  <c r="D76" i="5"/>
  <c r="D37" i="5"/>
  <c r="BN27" i="12"/>
  <c r="BO67" i="12"/>
  <c r="BN73" i="12"/>
  <c r="AT65" i="12"/>
  <c r="AO33" i="13"/>
  <c r="AP60" i="13"/>
  <c r="BM30" i="13"/>
  <c r="BQ47" i="13"/>
  <c r="AR21" i="13"/>
  <c r="BO68" i="13"/>
  <c r="D44" i="5"/>
  <c r="D104" i="5"/>
  <c r="AS104" i="5" s="1"/>
  <c r="D55" i="5"/>
  <c r="D113" i="5"/>
  <c r="AS113" i="5" s="1"/>
  <c r="D42" i="5"/>
  <c r="BN54" i="12"/>
  <c r="AQ17" i="13"/>
  <c r="BN42" i="13"/>
  <c r="BM58" i="13"/>
  <c r="BN54" i="13"/>
  <c r="BQ54" i="13"/>
  <c r="AT10" i="13"/>
  <c r="D70" i="5"/>
  <c r="D33" i="5"/>
  <c r="D82" i="5"/>
  <c r="AS82" i="5" s="1"/>
  <c r="D74" i="5"/>
  <c r="D75" i="5"/>
  <c r="D53" i="5"/>
  <c r="BM71" i="13"/>
  <c r="BN36" i="13"/>
  <c r="BQ72" i="13"/>
  <c r="AQ42" i="13"/>
  <c r="AP58" i="13"/>
  <c r="BQ81" i="13"/>
  <c r="AT60" i="13"/>
  <c r="AT62" i="13"/>
  <c r="BO78" i="13"/>
  <c r="AO14" i="13"/>
  <c r="AP10" i="13"/>
  <c r="AP12" i="13"/>
  <c r="D62" i="5"/>
  <c r="D96" i="5"/>
  <c r="AS96" i="5" s="1"/>
  <c r="D71" i="5"/>
  <c r="D114" i="5"/>
  <c r="AS114" i="5" s="1"/>
  <c r="D111" i="5"/>
  <c r="AS111" i="5" s="1"/>
  <c r="D60" i="5"/>
  <c r="AP17" i="12"/>
  <c r="AT67" i="13"/>
  <c r="D86" i="5"/>
  <c r="AS86" i="5" s="1"/>
  <c r="D56" i="5"/>
  <c r="D65" i="5"/>
  <c r="D91" i="5"/>
  <c r="AS91" i="5" s="1"/>
  <c r="D69" i="5"/>
  <c r="BM76" i="12"/>
  <c r="BQ42" i="12"/>
  <c r="AT27" i="12"/>
  <c r="BN28" i="13"/>
  <c r="AQ29" i="13"/>
  <c r="D88" i="5"/>
  <c r="AS88" i="5" s="1"/>
  <c r="D87" i="5"/>
  <c r="AS87" i="5" s="1"/>
  <c r="D35" i="5"/>
  <c r="BO38" i="12"/>
  <c r="AQ46" i="12"/>
  <c r="AT72" i="12"/>
  <c r="AR8" i="12"/>
  <c r="BL81" i="12"/>
  <c r="BL56" i="12"/>
  <c r="AP64" i="12"/>
  <c r="BO24" i="12"/>
  <c r="BN40" i="12"/>
  <c r="BQ79" i="13"/>
  <c r="BQ17" i="13"/>
  <c r="AT48" i="13"/>
  <c r="BM55" i="13"/>
  <c r="BQ73" i="13"/>
  <c r="BN21" i="13"/>
  <c r="BM21" i="13"/>
  <c r="BM68" i="13"/>
  <c r="AQ74" i="13"/>
  <c r="AT36" i="13"/>
  <c r="BN31" i="13"/>
  <c r="AT25" i="13"/>
  <c r="BQ44" i="13"/>
  <c r="D102" i="5"/>
  <c r="AS102" i="5" s="1"/>
  <c r="D97" i="5"/>
  <c r="AS97" i="5" s="1"/>
  <c r="D110" i="5"/>
  <c r="AS110" i="5" s="1"/>
  <c r="D34" i="5"/>
  <c r="D108" i="5"/>
  <c r="AS108" i="5" s="1"/>
  <c r="D85" i="5"/>
  <c r="AS85" i="5" s="1"/>
  <c r="AQ32" i="12"/>
  <c r="AO69" i="12"/>
  <c r="AR27" i="13"/>
  <c r="BM59" i="13"/>
  <c r="AO51" i="13"/>
  <c r="BQ41" i="13"/>
  <c r="D64" i="5"/>
  <c r="D46" i="5"/>
  <c r="D103" i="5"/>
  <c r="AS103" i="5" s="1"/>
  <c r="D57" i="5"/>
  <c r="D51" i="5"/>
  <c r="D92" i="5"/>
  <c r="AS92" i="5" s="1"/>
  <c r="D52" i="5"/>
  <c r="BQ71" i="12"/>
  <c r="BM20" i="12"/>
  <c r="BM63" i="13"/>
  <c r="BQ42" i="13"/>
  <c r="AT61" i="13"/>
  <c r="AP51" i="13"/>
  <c r="D80" i="5"/>
  <c r="D47" i="5"/>
  <c r="D101" i="5"/>
  <c r="AS101" i="5" s="1"/>
  <c r="AT63" i="12"/>
  <c r="AT76" i="12"/>
  <c r="AQ63" i="12"/>
  <c r="AT42" i="13"/>
  <c r="BO51" i="13"/>
  <c r="AT49" i="12"/>
  <c r="AP14" i="12"/>
  <c r="AQ41" i="12"/>
  <c r="AO8" i="13"/>
  <c r="BL39" i="12"/>
  <c r="BM44" i="12"/>
  <c r="AR21" i="12"/>
  <c r="AQ22" i="12"/>
  <c r="AP50" i="12"/>
  <c r="AO14" i="12"/>
  <c r="BM57" i="12"/>
  <c r="AQ18" i="13"/>
  <c r="AP52" i="13"/>
  <c r="BN74" i="12"/>
  <c r="AQ58" i="13"/>
  <c r="AQ50" i="13"/>
  <c r="BN43" i="13"/>
  <c r="AR41" i="13"/>
  <c r="BL61" i="12"/>
  <c r="AO41" i="12"/>
  <c r="AP25" i="12"/>
  <c r="BL63" i="12"/>
  <c r="AP24" i="12"/>
  <c r="BM66" i="12"/>
  <c r="AQ14" i="13"/>
  <c r="BN50" i="13"/>
  <c r="BO41" i="13"/>
  <c r="BQ32" i="13"/>
  <c r="AO9" i="13"/>
  <c r="BN41" i="12"/>
  <c r="AP22" i="12"/>
  <c r="AR67" i="12"/>
  <c r="AP6" i="12"/>
  <c r="AQ34" i="12"/>
  <c r="AP25" i="13"/>
  <c r="BO65" i="13"/>
  <c r="BL62" i="13"/>
  <c r="AT55" i="13"/>
  <c r="BL50" i="13"/>
  <c r="AO10" i="13"/>
  <c r="AR76" i="12"/>
  <c r="AT23" i="12"/>
  <c r="AT58" i="12"/>
  <c r="AP14" i="13"/>
  <c r="BQ55" i="13"/>
  <c r="AQ55" i="13"/>
  <c r="AO55" i="13"/>
  <c r="AT35" i="13"/>
  <c r="BQ87" i="12"/>
  <c r="BQ23" i="12"/>
  <c r="BQ60" i="12"/>
  <c r="AP47" i="12"/>
  <c r="BL67" i="13"/>
  <c r="BN55" i="13"/>
  <c r="BL55" i="13"/>
  <c r="BM36" i="13"/>
  <c r="BQ35" i="13"/>
  <c r="BL19" i="13"/>
  <c r="AT66" i="13"/>
  <c r="AT16" i="13"/>
  <c r="AT75" i="12"/>
  <c r="BQ38" i="12"/>
  <c r="BM26" i="12"/>
  <c r="AQ13" i="12"/>
  <c r="BL49" i="12"/>
  <c r="BO47" i="12"/>
  <c r="BM75" i="12"/>
  <c r="BM56" i="12"/>
  <c r="AQ42" i="12"/>
  <c r="BQ47" i="12"/>
  <c r="AQ32" i="13"/>
  <c r="AR14" i="13"/>
  <c r="AR19" i="13"/>
  <c r="AT30" i="13"/>
  <c r="AR29" i="13"/>
  <c r="BQ29" i="13"/>
  <c r="AR12" i="13"/>
  <c r="BM21" i="12"/>
  <c r="AT14" i="12"/>
  <c r="BQ67" i="12"/>
  <c r="AO47" i="12"/>
  <c r="AP15" i="12"/>
  <c r="BN67" i="13"/>
  <c r="BQ24" i="13"/>
  <c r="BO29" i="13"/>
  <c r="AP40" i="12"/>
  <c r="BQ66" i="13"/>
  <c r="AP34" i="12"/>
  <c r="BL72" i="12"/>
  <c r="AT44" i="12"/>
  <c r="BL36" i="12"/>
  <c r="Y12" i="10"/>
  <c r="AP24" i="13"/>
  <c r="AT39" i="12"/>
  <c r="AO49" i="12"/>
  <c r="AO11" i="12"/>
  <c r="BO25" i="13"/>
  <c r="BN74" i="13"/>
  <c r="AQ31" i="13"/>
  <c r="BQ63" i="13"/>
  <c r="AR34" i="12"/>
  <c r="BO30" i="12"/>
  <c r="BL33" i="13"/>
  <c r="BQ39" i="12"/>
  <c r="AQ75" i="13"/>
  <c r="BM25" i="12"/>
  <c r="BL73" i="12"/>
  <c r="BO37" i="12"/>
  <c r="AO47" i="13"/>
  <c r="AP54" i="12"/>
  <c r="AR12" i="12"/>
  <c r="AO74" i="12"/>
  <c r="BN34" i="12"/>
  <c r="BN25" i="12"/>
  <c r="BL19" i="12"/>
  <c r="AO68" i="12"/>
  <c r="BN31" i="12"/>
  <c r="AO64" i="12"/>
  <c r="AT13" i="12"/>
  <c r="AP13" i="12"/>
  <c r="BO52" i="12"/>
  <c r="BO31" i="13"/>
  <c r="AO13" i="13"/>
  <c r="AT13" i="13"/>
  <c r="BO45" i="12"/>
  <c r="AR66" i="13"/>
  <c r="BN88" i="12"/>
  <c r="AP33" i="12"/>
  <c r="BM63" i="12"/>
  <c r="AR15" i="12"/>
  <c r="BM55" i="12"/>
  <c r="AO21" i="12"/>
  <c r="AQ23" i="12"/>
  <c r="AQ70" i="12"/>
  <c r="AT7" i="12"/>
  <c r="AO19" i="13"/>
  <c r="AO20" i="13"/>
  <c r="BM41" i="13"/>
  <c r="BN26" i="13"/>
  <c r="AR13" i="12"/>
  <c r="AP32" i="12"/>
  <c r="BN72" i="12"/>
  <c r="BO81" i="12"/>
  <c r="BM39" i="12"/>
  <c r="AO39" i="12"/>
  <c r="AQ52" i="12"/>
  <c r="AT52" i="12"/>
  <c r="AT26" i="12"/>
  <c r="AO46" i="13"/>
  <c r="AP29" i="13"/>
  <c r="AT64" i="12"/>
  <c r="BO33" i="12"/>
  <c r="AT38" i="12"/>
  <c r="BN78" i="12"/>
  <c r="BQ27" i="12"/>
  <c r="BO42" i="12"/>
  <c r="AR28" i="12"/>
  <c r="BO36" i="12"/>
  <c r="BL46" i="13"/>
  <c r="BM29" i="13"/>
  <c r="AH11" i="10"/>
  <c r="BM36" i="12"/>
  <c r="AR33" i="12"/>
  <c r="AO6" i="12"/>
  <c r="BN87" i="13"/>
  <c r="BL21" i="13"/>
  <c r="BM38" i="12"/>
  <c r="AT40" i="12"/>
  <c r="AT58" i="13"/>
  <c r="AQ76" i="13"/>
  <c r="BN75" i="13"/>
  <c r="AO21" i="13"/>
  <c r="BN52" i="12"/>
  <c r="AR30" i="12"/>
  <c r="BQ28" i="12"/>
  <c r="AT37" i="12"/>
  <c r="AT9" i="12"/>
  <c r="BM72" i="12"/>
  <c r="AR42" i="12"/>
  <c r="BQ69" i="13"/>
  <c r="AO22" i="13"/>
  <c r="AA12" i="10"/>
  <c r="AT28" i="12"/>
  <c r="BM37" i="12"/>
  <c r="AQ69" i="13"/>
  <c r="BO46" i="12"/>
  <c r="AQ64" i="12"/>
  <c r="BN17" i="12"/>
  <c r="BN80" i="13"/>
  <c r="AQ68" i="13"/>
  <c r="BQ57" i="13"/>
  <c r="AQ48" i="12"/>
  <c r="BM31" i="12"/>
  <c r="AR47" i="12"/>
  <c r="AR50" i="12"/>
  <c r="BO26" i="12"/>
  <c r="BL22" i="12"/>
  <c r="BQ76" i="12"/>
  <c r="BL31" i="12"/>
  <c r="AO7" i="13"/>
  <c r="AP39" i="12"/>
  <c r="AQ6" i="12"/>
  <c r="BN63" i="12"/>
  <c r="AR66" i="12"/>
  <c r="AR69" i="12"/>
  <c r="BL75" i="12"/>
  <c r="AP42" i="12"/>
  <c r="AQ10" i="12"/>
  <c r="BM79" i="12"/>
  <c r="AT12" i="12"/>
  <c r="AQ20" i="12"/>
  <c r="AP60" i="12"/>
  <c r="BM67" i="12"/>
  <c r="BO31" i="12"/>
  <c r="AP26" i="12"/>
  <c r="BQ69" i="12"/>
  <c r="AT48" i="12"/>
  <c r="AQ24" i="12"/>
  <c r="AR53" i="12"/>
  <c r="AR20" i="12"/>
  <c r="BQ75" i="12"/>
  <c r="BO64" i="12"/>
  <c r="BO40" i="12"/>
  <c r="AQ40" i="12"/>
  <c r="AP44" i="12"/>
  <c r="BN51" i="12"/>
  <c r="AO65" i="12"/>
  <c r="BL40" i="12"/>
  <c r="BQ65" i="12"/>
  <c r="AO16" i="12"/>
  <c r="BL74" i="12"/>
  <c r="AR16" i="12"/>
  <c r="BQ17" i="12"/>
  <c r="AQ7" i="12"/>
  <c r="AP16" i="12"/>
  <c r="BM24" i="12"/>
  <c r="BQ44" i="12"/>
  <c r="AO75" i="12"/>
  <c r="AT73" i="12"/>
  <c r="BN50" i="12"/>
  <c r="BO34" i="12"/>
  <c r="AO63" i="12"/>
  <c r="AO31" i="12"/>
  <c r="AP53" i="12"/>
  <c r="AC16" i="10"/>
  <c r="AR7" i="11"/>
  <c r="AO22" i="12"/>
  <c r="BL20" i="12"/>
  <c r="AP76" i="12"/>
  <c r="BQ59" i="12"/>
  <c r="BM84" i="12"/>
  <c r="AP75" i="12"/>
  <c r="BN35" i="12"/>
  <c r="BO20" i="12"/>
  <c r="BN56" i="12"/>
  <c r="BO18" i="12"/>
  <c r="BO80" i="12"/>
  <c r="BM60" i="12"/>
  <c r="BN68" i="12"/>
  <c r="BL42" i="12"/>
  <c r="BN36" i="12"/>
  <c r="AQ9" i="12"/>
  <c r="AT10" i="11"/>
  <c r="BQ84" i="12"/>
  <c r="AR68" i="12"/>
  <c r="AQ18" i="12"/>
  <c r="AO72" i="12"/>
  <c r="AQ17" i="12"/>
  <c r="AR77" i="13"/>
  <c r="BO77" i="13"/>
  <c r="BO89" i="13"/>
  <c r="AR78" i="13"/>
  <c r="BM82" i="12"/>
  <c r="AQ72" i="12"/>
  <c r="AP72" i="12"/>
  <c r="AT53" i="12"/>
  <c r="BQ29" i="12"/>
  <c r="AQ19" i="12"/>
  <c r="BN44" i="12"/>
  <c r="AR41" i="12"/>
  <c r="BQ77" i="13"/>
  <c r="AT77" i="13"/>
  <c r="BQ89" i="13"/>
  <c r="AT78" i="13"/>
  <c r="BL80" i="12"/>
  <c r="AR64" i="12"/>
  <c r="AP70" i="12"/>
  <c r="AQ62" i="12"/>
  <c r="AP27" i="12"/>
  <c r="AQ61" i="12"/>
  <c r="BQ53" i="12"/>
  <c r="AQ51" i="12"/>
  <c r="AQ21" i="12"/>
  <c r="BN19" i="12"/>
  <c r="BO41" i="12"/>
  <c r="BN77" i="13"/>
  <c r="AQ77" i="13"/>
  <c r="BN89" i="13"/>
  <c r="AQ78" i="13"/>
  <c r="BM18" i="12"/>
  <c r="BQ62" i="12"/>
  <c r="BM70" i="12"/>
  <c r="BN62" i="12"/>
  <c r="BN76" i="12"/>
  <c r="BQ88" i="12"/>
  <c r="BM27" i="12"/>
  <c r="BM49" i="12"/>
  <c r="BN61" i="12"/>
  <c r="AT17" i="12"/>
  <c r="AR61" i="12"/>
  <c r="BO58" i="12"/>
  <c r="AO73" i="12"/>
  <c r="BL83" i="12"/>
  <c r="AO15" i="12"/>
  <c r="BO88" i="12"/>
  <c r="AO20" i="12"/>
  <c r="AQ56" i="12"/>
  <c r="AR17" i="12"/>
  <c r="BO61" i="12"/>
  <c r="BQ81" i="12"/>
  <c r="AR35" i="12"/>
  <c r="BQ20" i="12"/>
  <c r="BL52" i="12"/>
  <c r="AO67" i="12"/>
  <c r="AO54" i="12"/>
  <c r="AO45" i="12"/>
  <c r="AT74" i="12"/>
  <c r="BL25" i="12"/>
  <c r="AQ8" i="12"/>
  <c r="AQ65" i="12"/>
  <c r="AO28" i="12"/>
  <c r="BM17" i="12"/>
  <c r="BO78" i="12"/>
  <c r="BL37" i="12"/>
  <c r="AO44" i="12"/>
  <c r="AP23" i="12"/>
  <c r="AO23" i="12"/>
  <c r="AT20" i="12"/>
  <c r="BL28" i="12"/>
  <c r="AR63" i="12"/>
  <c r="BM35" i="12"/>
  <c r="BQ56" i="12"/>
  <c r="BN24" i="12"/>
  <c r="AR45" i="12"/>
  <c r="AO55" i="12"/>
  <c r="AR6" i="12"/>
  <c r="BL76" i="12"/>
  <c r="BQ63" i="12"/>
  <c r="AR22" i="12"/>
  <c r="BN43" i="12"/>
  <c r="BQ51" i="12"/>
  <c r="BO50" i="12"/>
  <c r="BL41" i="12"/>
  <c r="AO9" i="12"/>
  <c r="BL77" i="13"/>
  <c r="AO77" i="13"/>
  <c r="BL89" i="13"/>
  <c r="AO78" i="13"/>
  <c r="BO22" i="12"/>
  <c r="AQ50" i="12"/>
  <c r="BM61" i="12"/>
  <c r="AP56" i="12"/>
  <c r="BQ73" i="12"/>
  <c r="AR72" i="12"/>
  <c r="AQ26" i="12"/>
  <c r="AT18" i="12"/>
  <c r="BQ68" i="12"/>
  <c r="AP63" i="12"/>
  <c r="BM77" i="13"/>
  <c r="AP77" i="13"/>
  <c r="BM89" i="13"/>
  <c r="AP78" i="13"/>
  <c r="AI13" i="10"/>
  <c r="AD15" i="10"/>
  <c r="BL79" i="12"/>
  <c r="AQ73" i="12"/>
  <c r="BO43" i="12"/>
  <c r="BO27" i="12"/>
  <c r="AQ57" i="12"/>
  <c r="BQ66" i="12"/>
  <c r="AO13" i="12"/>
  <c r="AQ38" i="12"/>
  <c r="BQ55" i="12"/>
  <c r="AO27" i="12"/>
  <c r="AT22" i="12"/>
  <c r="BQ24" i="12"/>
  <c r="AP74" i="12"/>
  <c r="AQ14" i="12"/>
  <c r="AR52" i="12"/>
  <c r="AO32" i="12"/>
  <c r="BQ85" i="12"/>
  <c r="BO56" i="12"/>
  <c r="BO53" i="12"/>
  <c r="BN32" i="12"/>
  <c r="AP55" i="12"/>
  <c r="BO28" i="12"/>
  <c r="BL62" i="12"/>
  <c r="BL86" i="12"/>
  <c r="BO44" i="12"/>
  <c r="BM64" i="12"/>
  <c r="BL46" i="12"/>
  <c r="BM30" i="12"/>
  <c r="BQ33" i="12"/>
  <c r="BL78" i="12"/>
  <c r="AQ45" i="12"/>
  <c r="BQ19" i="12"/>
  <c r="AQ14" i="11"/>
  <c r="AT25" i="12"/>
  <c r="AQ25" i="12"/>
  <c r="AR25" i="12"/>
  <c r="AO24" i="12"/>
  <c r="BL66" i="12"/>
  <c r="BN45" i="12"/>
  <c r="AO25" i="12"/>
  <c r="BO84" i="12"/>
  <c r="AQ37" i="12"/>
  <c r="BM85" i="12"/>
  <c r="BL53" i="12"/>
  <c r="BO51" i="12"/>
  <c r="AT19" i="12"/>
  <c r="BM62" i="12"/>
  <c r="AT7" i="11"/>
  <c r="AT14" i="11"/>
  <c r="Y15" i="10"/>
  <c r="AO13" i="11"/>
  <c r="BQ25" i="12"/>
  <c r="BO25" i="12"/>
  <c r="BL24" i="12"/>
  <c r="BN49" i="12"/>
  <c r="AO66" i="12"/>
  <c r="BN37" i="12"/>
  <c r="BM73" i="12"/>
  <c r="AO53" i="12"/>
  <c r="AR51" i="12"/>
  <c r="AP62" i="12"/>
  <c r="AT6" i="12"/>
  <c r="AO8" i="12"/>
  <c r="BM51" i="12"/>
  <c r="AP48" i="12"/>
  <c r="AR18" i="12"/>
  <c r="AT29" i="12"/>
  <c r="AP73" i="12"/>
  <c r="BQ79" i="12"/>
  <c r="AR60" i="12"/>
  <c r="AP51" i="12"/>
  <c r="BM48" i="12"/>
  <c r="BN22" i="12"/>
  <c r="BQ37" i="12"/>
  <c r="AP69" i="12"/>
  <c r="AO6" i="11"/>
  <c r="AR38" i="12"/>
  <c r="BL43" i="12"/>
  <c r="BM34" i="12"/>
  <c r="AT47" i="12"/>
  <c r="BQ30" i="12"/>
  <c r="AO33" i="12"/>
  <c r="AT46" i="12"/>
  <c r="BN81" i="12"/>
  <c r="AQ53" i="12"/>
  <c r="AT57" i="12"/>
  <c r="AO43" i="12"/>
  <c r="BN65" i="12"/>
  <c r="BL65" i="12"/>
  <c r="BL64" i="12"/>
  <c r="BO49" i="12"/>
  <c r="BM74" i="12"/>
  <c r="AT45" i="12"/>
  <c r="AQ69" i="12"/>
  <c r="BN53" i="12"/>
  <c r="BM71" i="12"/>
  <c r="AP20" i="12"/>
  <c r="AO35" i="12"/>
  <c r="BN82" i="12"/>
  <c r="AR31" i="12"/>
  <c r="AP49" i="12"/>
  <c r="AQ15" i="12"/>
  <c r="BN69" i="12"/>
  <c r="AP12" i="12"/>
  <c r="AT21" i="12"/>
  <c r="BQ36" i="12"/>
  <c r="BQ26" i="12"/>
  <c r="BM23" i="12"/>
  <c r="BO85" i="12"/>
  <c r="AT24" i="12"/>
  <c r="BO63" i="12"/>
  <c r="AT69" i="12"/>
  <c r="BQ21" i="12"/>
  <c r="AO7" i="12"/>
  <c r="AJ14" i="10"/>
  <c r="AK10" i="10"/>
  <c r="BO73" i="12"/>
  <c r="AO19" i="12"/>
  <c r="AR71" i="12"/>
  <c r="BO82" i="12"/>
  <c r="AQ71" i="12"/>
  <c r="AP59" i="12"/>
  <c r="AQ66" i="12"/>
  <c r="AR37" i="12"/>
  <c r="BL55" i="12"/>
  <c r="AR73" i="12"/>
  <c r="AR70" i="12"/>
  <c r="BM59" i="12"/>
  <c r="BQ80" i="12"/>
  <c r="AP19" i="12"/>
  <c r="AT68" i="12"/>
  <c r="AP68" i="12"/>
  <c r="BL38" i="12"/>
  <c r="AO34" i="12"/>
  <c r="BQ18" i="12"/>
  <c r="BL45" i="12"/>
  <c r="BL44" i="12"/>
  <c r="BN38" i="12"/>
  <c r="AQ27" i="12"/>
  <c r="Y14" i="8"/>
  <c r="BM52" i="12"/>
  <c r="AG15" i="10"/>
  <c r="BL71" i="12"/>
  <c r="AR54" i="12"/>
  <c r="BN47" i="12"/>
  <c r="BL17" i="12"/>
  <c r="BO72" i="12"/>
  <c r="AT42" i="12"/>
  <c r="AP52" i="12"/>
  <c r="BQ34" i="12"/>
  <c r="BO54" i="12"/>
  <c r="AQ47" i="12"/>
  <c r="AT34" i="12"/>
  <c r="BQ46" i="12"/>
  <c r="AO57" i="12"/>
  <c r="AO10" i="12"/>
  <c r="AO60" i="12"/>
  <c r="BL68" i="12"/>
  <c r="BL59" i="12"/>
  <c r="BL60" i="12"/>
  <c r="BL23" i="12"/>
  <c r="BQ43" i="12"/>
  <c r="AR14" i="11"/>
  <c r="AT67" i="12"/>
  <c r="AT55" i="12"/>
  <c r="AT54" i="12"/>
  <c r="AT61" i="12"/>
  <c r="BL30" i="12"/>
  <c r="AT32" i="12"/>
  <c r="BL48" i="12"/>
  <c r="BQ31" i="12"/>
  <c r="BQ61" i="12"/>
  <c r="AK9" i="10"/>
  <c r="AF7" i="10"/>
  <c r="AE14" i="10"/>
  <c r="AT62" i="12"/>
  <c r="AO48" i="12"/>
  <c r="BQ50" i="12"/>
  <c r="AT51" i="12"/>
  <c r="BL87" i="12"/>
  <c r="BM68" i="12"/>
  <c r="AT15" i="12"/>
  <c r="AP6" i="11"/>
  <c r="AP57" i="12"/>
  <c r="BN79" i="12"/>
  <c r="AO18" i="12"/>
  <c r="BQ78" i="12"/>
  <c r="AQ68" i="12"/>
  <c r="AQ67" i="12"/>
  <c r="AT66" i="12"/>
  <c r="BO66" i="12"/>
  <c r="AP9" i="12"/>
  <c r="AO56" i="12"/>
  <c r="AO12" i="12"/>
  <c r="BL21" i="12"/>
  <c r="AO14" i="11"/>
  <c r="AT15" i="11"/>
  <c r="BN77" i="12"/>
  <c r="AQ77" i="12"/>
  <c r="BN89" i="12"/>
  <c r="AQ78" i="12"/>
  <c r="BM77" i="12"/>
  <c r="AP77" i="12"/>
  <c r="BM89" i="12"/>
  <c r="AP78" i="12"/>
  <c r="AR77" i="12"/>
  <c r="BO77" i="12"/>
  <c r="BO89" i="12"/>
  <c r="AR78" i="12"/>
  <c r="BL77" i="12"/>
  <c r="AO77" i="12"/>
  <c r="BL89" i="12"/>
  <c r="AO78" i="12"/>
  <c r="BQ77" i="12"/>
  <c r="AT77" i="12"/>
  <c r="BQ89" i="12"/>
  <c r="AT78" i="12"/>
  <c r="AE15" i="10"/>
  <c r="AP14" i="11"/>
  <c r="AK14" i="10"/>
  <c r="AE6" i="10"/>
  <c r="Y8" i="10"/>
  <c r="AP13" i="11"/>
  <c r="AA9" i="10"/>
  <c r="AI16" i="10"/>
  <c r="AQ15" i="11"/>
  <c r="AR12" i="11"/>
  <c r="AI12" i="10"/>
  <c r="AI9" i="10"/>
  <c r="AA14" i="10"/>
  <c r="AA7" i="10"/>
  <c r="AO7" i="11"/>
  <c r="AP9" i="11"/>
  <c r="AD13" i="10"/>
  <c r="AO15" i="11"/>
  <c r="AI7" i="10"/>
  <c r="AC14" i="10"/>
  <c r="AJ9" i="10"/>
  <c r="AG16" i="10"/>
  <c r="AC6" i="10"/>
  <c r="BN18" i="11"/>
  <c r="AQ18" i="11"/>
  <c r="BM64" i="11"/>
  <c r="AP64" i="11"/>
  <c r="AV72" i="11"/>
  <c r="Y72" i="11"/>
  <c r="AV84" i="11"/>
  <c r="BF66" i="11"/>
  <c r="AI66" i="11"/>
  <c r="BF78" i="11"/>
  <c r="AV21" i="11"/>
  <c r="Y21" i="11"/>
  <c r="BQ71" i="11"/>
  <c r="AT71" i="11"/>
  <c r="BQ83" i="11"/>
  <c r="BO31" i="11"/>
  <c r="AR31" i="11"/>
  <c r="BQ18" i="11"/>
  <c r="AT18" i="11"/>
  <c r="BM55" i="11"/>
  <c r="AP55" i="11"/>
  <c r="AT48" i="11"/>
  <c r="BQ48" i="11"/>
  <c r="BL64" i="11"/>
  <c r="AO64" i="11"/>
  <c r="AQ49" i="11"/>
  <c r="BN49" i="11"/>
  <c r="AO33" i="11"/>
  <c r="BL33" i="11"/>
  <c r="BM74" i="11"/>
  <c r="AP74" i="11"/>
  <c r="BM86" i="11"/>
  <c r="BN35" i="11"/>
  <c r="AQ35" i="11"/>
  <c r="AO61" i="11"/>
  <c r="BL61" i="11"/>
  <c r="AO35" i="11"/>
  <c r="BL35" i="11"/>
  <c r="AT20" i="11"/>
  <c r="BQ20" i="11"/>
  <c r="AQ12" i="11"/>
  <c r="AV19" i="11"/>
  <c r="Y19" i="11"/>
  <c r="AO60" i="11"/>
  <c r="BL60" i="11"/>
  <c r="BN53" i="11"/>
  <c r="AQ53" i="11"/>
  <c r="BL20" i="11"/>
  <c r="AO20" i="11"/>
  <c r="AV36" i="11"/>
  <c r="Y36" i="11"/>
  <c r="BM21" i="11"/>
  <c r="AP21" i="11"/>
  <c r="BL46" i="11"/>
  <c r="AO46" i="11"/>
  <c r="BM38" i="11"/>
  <c r="AP38" i="11"/>
  <c r="AT31" i="11"/>
  <c r="BQ31" i="11"/>
  <c r="AV46" i="11"/>
  <c r="Y46" i="11"/>
  <c r="BL55" i="11"/>
  <c r="AO55" i="11"/>
  <c r="AT40" i="11"/>
  <c r="BQ40" i="11"/>
  <c r="AV47" i="11"/>
  <c r="Y47" i="11"/>
  <c r="AR49" i="11"/>
  <c r="BO49" i="11"/>
  <c r="AO16" i="11"/>
  <c r="BL25" i="11"/>
  <c r="AO25" i="11"/>
  <c r="AI77" i="11"/>
  <c r="BF77" i="11"/>
  <c r="BF89" i="11"/>
  <c r="AI78" i="11"/>
  <c r="AV64" i="11"/>
  <c r="Y64" i="11"/>
  <c r="AP33" i="11"/>
  <c r="BM33" i="11"/>
  <c r="Y41" i="11"/>
  <c r="AV41" i="11"/>
  <c r="AP42" i="11"/>
  <c r="BM42" i="11"/>
  <c r="BO35" i="11"/>
  <c r="AR35" i="11"/>
  <c r="AV66" i="11"/>
  <c r="Y66" i="11"/>
  <c r="AV78" i="11"/>
  <c r="BA77" i="11"/>
  <c r="AD77" i="11"/>
  <c r="BA89" i="11"/>
  <c r="AD78" i="11"/>
  <c r="AR60" i="11"/>
  <c r="BO60" i="11"/>
  <c r="BO20" i="11"/>
  <c r="AR20" i="11"/>
  <c r="AT12" i="11"/>
  <c r="AY77" i="11"/>
  <c r="AB77" i="11"/>
  <c r="W77" i="11"/>
  <c r="T77" i="11"/>
  <c r="U77" i="11"/>
  <c r="AY89" i="11"/>
  <c r="AB78" i="11"/>
  <c r="BM60" i="11"/>
  <c r="AP60" i="11"/>
  <c r="BN45" i="11"/>
  <c r="AQ45" i="11"/>
  <c r="BQ70" i="11"/>
  <c r="AT70" i="11"/>
  <c r="BQ82" i="11"/>
  <c r="BL21" i="11"/>
  <c r="AO21" i="11"/>
  <c r="BL74" i="11"/>
  <c r="AO74" i="11"/>
  <c r="BL86" i="11"/>
  <c r="BQ28" i="11"/>
  <c r="AT28" i="11"/>
  <c r="BQ53" i="11"/>
  <c r="AT53" i="11"/>
  <c r="AC13" i="10"/>
  <c r="AV29" i="11"/>
  <c r="Y29" i="11"/>
  <c r="BL38" i="11"/>
  <c r="AO38" i="11"/>
  <c r="BO23" i="11"/>
  <c r="AR23" i="11"/>
  <c r="BO72" i="11"/>
  <c r="AR72" i="11"/>
  <c r="BO84" i="11"/>
  <c r="AR40" i="11"/>
  <c r="BO40" i="11"/>
  <c r="BL56" i="11"/>
  <c r="AO56" i="11"/>
  <c r="AT49" i="11"/>
  <c r="BQ49" i="11"/>
  <c r="AP25" i="11"/>
  <c r="BM25" i="11"/>
  <c r="BL37" i="11"/>
  <c r="AO37" i="11"/>
  <c r="BN67" i="11"/>
  <c r="BN79" i="11"/>
  <c r="BL42" i="11"/>
  <c r="AO42" i="11"/>
  <c r="AT27" i="11"/>
  <c r="BQ27" i="11"/>
  <c r="BN60" i="11"/>
  <c r="AQ60" i="11"/>
  <c r="AP27" i="11"/>
  <c r="BM27" i="11"/>
  <c r="BN20" i="11"/>
  <c r="AQ20" i="11"/>
  <c r="Y27" i="11"/>
  <c r="AV27" i="11"/>
  <c r="BQ45" i="11"/>
  <c r="AT45" i="11"/>
  <c r="AX77" i="11"/>
  <c r="AA77" i="11"/>
  <c r="AX89" i="11"/>
  <c r="AA78" i="11"/>
  <c r="AV44" i="11"/>
  <c r="Y44" i="11"/>
  <c r="BN70" i="11"/>
  <c r="AQ70" i="11"/>
  <c r="BN82" i="11"/>
  <c r="BN46" i="11"/>
  <c r="AQ46" i="11"/>
  <c r="BO57" i="11"/>
  <c r="AR57" i="11"/>
  <c r="Y33" i="11"/>
  <c r="AV33" i="11"/>
  <c r="BO63" i="11"/>
  <c r="AR63" i="11"/>
  <c r="BQ23" i="11"/>
  <c r="AT23" i="11"/>
  <c r="BO18" i="11"/>
  <c r="AR18" i="11"/>
  <c r="AV54" i="11"/>
  <c r="Y54" i="11"/>
  <c r="BQ72" i="11"/>
  <c r="AT72" i="11"/>
  <c r="BQ84" i="11"/>
  <c r="BM47" i="11"/>
  <c r="AP47" i="11"/>
  <c r="AQ40" i="11"/>
  <c r="BN40" i="11"/>
  <c r="AQ8" i="11"/>
  <c r="AK77" i="11"/>
  <c r="BH77" i="11"/>
  <c r="BH89" i="11"/>
  <c r="AK78" i="11"/>
  <c r="AV55" i="11"/>
  <c r="Y55" i="11"/>
  <c r="BN73" i="11"/>
  <c r="AQ73" i="11"/>
  <c r="BN85" i="11"/>
  <c r="BM56" i="11"/>
  <c r="AP56" i="11"/>
  <c r="AQ41" i="11"/>
  <c r="BN41" i="11"/>
  <c r="AP16" i="11"/>
  <c r="AY66" i="11"/>
  <c r="AB66" i="11"/>
  <c r="T66" i="11"/>
  <c r="AQ67" i="11" s="1"/>
  <c r="W66" i="11"/>
  <c r="AT67" i="11" s="1"/>
  <c r="U66" i="11"/>
  <c r="AR67" i="11" s="1"/>
  <c r="AY78" i="11"/>
  <c r="BO58" i="11"/>
  <c r="AR58" i="11"/>
  <c r="BM37" i="11"/>
  <c r="AP37" i="11"/>
  <c r="Y49" i="11"/>
  <c r="AV49" i="11"/>
  <c r="BC77" i="11"/>
  <c r="AF77" i="11"/>
  <c r="BC89" i="11"/>
  <c r="AF78" i="11"/>
  <c r="BO67" i="11"/>
  <c r="BO79" i="11"/>
  <c r="BN27" i="11"/>
  <c r="AQ27" i="11"/>
  <c r="BL67" i="11"/>
  <c r="BL79" i="11"/>
  <c r="AT60" i="11"/>
  <c r="BQ60" i="11"/>
  <c r="AO27" i="11"/>
  <c r="BL27" i="11"/>
  <c r="AP11" i="11"/>
  <c r="AZ77" i="11"/>
  <c r="AC77" i="11"/>
  <c r="AZ89" i="11"/>
  <c r="AC78" i="11"/>
  <c r="BL52" i="11"/>
  <c r="AO52" i="11"/>
  <c r="AR45" i="11"/>
  <c r="BO45" i="11"/>
  <c r="BO70" i="11"/>
  <c r="AR70" i="11"/>
  <c r="BO82" i="11"/>
  <c r="BO46" i="11"/>
  <c r="AR46" i="11"/>
  <c r="BM53" i="11"/>
  <c r="AP53" i="11"/>
  <c r="AV37" i="11"/>
  <c r="Y37" i="11"/>
  <c r="AO70" i="11"/>
  <c r="BL70" i="11"/>
  <c r="BL82" i="11"/>
  <c r="AT63" i="11"/>
  <c r="BQ63" i="11"/>
  <c r="BM30" i="11"/>
  <c r="AP30" i="11"/>
  <c r="BN23" i="11"/>
  <c r="AQ23" i="11"/>
  <c r="BN72" i="11"/>
  <c r="AQ72" i="11"/>
  <c r="BN84" i="11"/>
  <c r="AF66" i="11"/>
  <c r="BC66" i="11"/>
  <c r="BC78" i="11"/>
  <c r="BL47" i="11"/>
  <c r="AO47" i="11"/>
  <c r="AT32" i="11"/>
  <c r="BQ32" i="11"/>
  <c r="AR8" i="11"/>
  <c r="AV71" i="11"/>
  <c r="Y71" i="11"/>
  <c r="AV83" i="11"/>
  <c r="BO73" i="11"/>
  <c r="AR73" i="11"/>
  <c r="BO85" i="11"/>
  <c r="AR41" i="11"/>
  <c r="BO41" i="11"/>
  <c r="AT58" i="11"/>
  <c r="BQ58" i="11"/>
  <c r="BO74" i="11"/>
  <c r="AR74" i="11"/>
  <c r="BO86" i="11"/>
  <c r="AV73" i="11"/>
  <c r="Y73" i="11"/>
  <c r="AV85" i="11"/>
  <c r="BQ67" i="11"/>
  <c r="BQ79" i="11"/>
  <c r="AO34" i="11"/>
  <c r="BL34" i="11"/>
  <c r="BO27" i="11"/>
  <c r="AR27" i="11"/>
  <c r="AQ11" i="11"/>
  <c r="BQ76" i="11"/>
  <c r="AT76" i="11"/>
  <c r="BQ88" i="11"/>
  <c r="BM67" i="11"/>
  <c r="BM79" i="11"/>
  <c r="BQ52" i="11"/>
  <c r="AT52" i="11"/>
  <c r="AO11" i="11"/>
  <c r="Y35" i="11"/>
  <c r="AV35" i="11"/>
  <c r="BL76" i="11"/>
  <c r="AO76" i="11"/>
  <c r="BL88" i="11"/>
  <c r="BM52" i="11"/>
  <c r="AP52" i="11"/>
  <c r="BQ37" i="11"/>
  <c r="AT37" i="11"/>
  <c r="AV76" i="11"/>
  <c r="Y76" i="11"/>
  <c r="AV88" i="11"/>
  <c r="AV52" i="11"/>
  <c r="Y52" i="11"/>
  <c r="BQ46" i="11"/>
  <c r="AT46" i="11"/>
  <c r="BN31" i="11"/>
  <c r="AQ31" i="11"/>
  <c r="BM20" i="11"/>
  <c r="AP20" i="11"/>
  <c r="I78" i="5" a="1"/>
  <c r="I78" i="5" s="1"/>
  <c r="F100" i="5" a="1"/>
  <c r="F100" i="5" s="1"/>
  <c r="J97" i="5" a="1"/>
  <c r="J97" i="5" s="1"/>
  <c r="E86" i="5" a="1"/>
  <c r="E86" i="5" s="1"/>
  <c r="AT86" i="5" s="1"/>
  <c r="AH16" i="10"/>
  <c r="AD6" i="10"/>
  <c r="AJ11" i="10"/>
  <c r="AE9" i="10"/>
  <c r="AP70" i="11"/>
  <c r="BM70" i="11"/>
  <c r="BM82" i="11"/>
  <c r="BN63" i="11"/>
  <c r="AQ63" i="11"/>
  <c r="AO30" i="11"/>
  <c r="BL30" i="11"/>
  <c r="AR15" i="11"/>
  <c r="Y70" i="11"/>
  <c r="AV70" i="11"/>
  <c r="AV82" i="11"/>
  <c r="Y62" i="11"/>
  <c r="AV62" i="11"/>
  <c r="Y14" i="11"/>
  <c r="AQ32" i="11"/>
  <c r="BN32" i="11"/>
  <c r="AT8" i="11"/>
  <c r="AV63" i="11"/>
  <c r="Y63" i="11"/>
  <c r="BQ73" i="11"/>
  <c r="AT73" i="11"/>
  <c r="BQ85" i="11"/>
  <c r="BL48" i="11"/>
  <c r="AO48" i="11"/>
  <c r="AT41" i="11"/>
  <c r="BQ41" i="11"/>
  <c r="BM17" i="11"/>
  <c r="AP17" i="11"/>
  <c r="Y16" i="11"/>
  <c r="BM65" i="11"/>
  <c r="AP65" i="11"/>
  <c r="BN58" i="11"/>
  <c r="AQ58" i="11"/>
  <c r="AT74" i="11"/>
  <c r="BQ74" i="11"/>
  <c r="BQ86" i="11"/>
  <c r="AX66" i="11"/>
  <c r="AA66" i="11"/>
  <c r="AX78" i="11"/>
  <c r="Y57" i="11"/>
  <c r="AV57" i="11"/>
  <c r="AP34" i="11"/>
  <c r="BM34" i="11"/>
  <c r="BO19" i="11"/>
  <c r="AR19" i="11"/>
  <c r="AT11" i="11"/>
  <c r="BB77" i="11"/>
  <c r="AE77" i="11"/>
  <c r="BB89" i="11"/>
  <c r="AE78" i="11"/>
  <c r="AV18" i="11"/>
  <c r="Y18" i="11"/>
  <c r="BN76" i="11"/>
  <c r="AQ76" i="11"/>
  <c r="BN88" i="11"/>
  <c r="BN52" i="11"/>
  <c r="AQ52" i="11"/>
  <c r="BL19" i="11"/>
  <c r="AO19" i="11"/>
  <c r="AP76" i="11"/>
  <c r="BM76" i="11"/>
  <c r="BM88" i="11"/>
  <c r="BN37" i="11"/>
  <c r="AQ37" i="11"/>
  <c r="AE66" i="11"/>
  <c r="BB66" i="11"/>
  <c r="BB78" i="11"/>
  <c r="AV45" i="11"/>
  <c r="Y45" i="11"/>
  <c r="AT55" i="11"/>
  <c r="BQ55" i="11"/>
  <c r="BQ38" i="11"/>
  <c r="AT38" i="11"/>
  <c r="AO39" i="11"/>
  <c r="BL39" i="11"/>
  <c r="AR32" i="11"/>
  <c r="BO32" i="11"/>
  <c r="BM48" i="11"/>
  <c r="AP48" i="11"/>
  <c r="AQ33" i="11"/>
  <c r="BN33" i="11"/>
  <c r="AR9" i="11"/>
  <c r="BL17" i="11"/>
  <c r="AO17" i="11"/>
  <c r="BL65" i="11"/>
  <c r="AO65" i="11"/>
  <c r="AR50" i="11"/>
  <c r="BO50" i="11"/>
  <c r="BN74" i="11"/>
  <c r="AQ74" i="11"/>
  <c r="BN86" i="11"/>
  <c r="AB67" i="11"/>
  <c r="BN59" i="11"/>
  <c r="AQ59" i="11"/>
  <c r="BN19" i="11"/>
  <c r="AQ19" i="11"/>
  <c r="AR11" i="11"/>
  <c r="BO76" i="11"/>
  <c r="AR76" i="11"/>
  <c r="BO88" i="11"/>
  <c r="BM59" i="11"/>
  <c r="AP59" i="11"/>
  <c r="BO52" i="11"/>
  <c r="AR52" i="11"/>
  <c r="BM19" i="11"/>
  <c r="AP19" i="11"/>
  <c r="Y43" i="11"/>
  <c r="AV43" i="11"/>
  <c r="BN54" i="11"/>
  <c r="AQ54" i="11"/>
  <c r="BM44" i="11"/>
  <c r="AP44" i="11"/>
  <c r="BO37" i="11"/>
  <c r="AR37" i="11"/>
  <c r="Y60" i="11"/>
  <c r="AV60" i="11"/>
  <c r="Y12" i="11"/>
  <c r="AV77" i="11"/>
  <c r="Y77" i="11"/>
  <c r="AV89" i="11"/>
  <c r="Y78" i="11"/>
  <c r="BN55" i="11"/>
  <c r="AQ55" i="11"/>
  <c r="AP22" i="11"/>
  <c r="BM22" i="11"/>
  <c r="BN38" i="11"/>
  <c r="AQ38" i="11"/>
  <c r="BM39" i="11"/>
  <c r="AP39" i="11"/>
  <c r="AT24" i="11"/>
  <c r="BQ24" i="11"/>
  <c r="AP7" i="11"/>
  <c r="Y15" i="11"/>
  <c r="AJ77" i="11"/>
  <c r="BG77" i="11"/>
  <c r="BG89" i="11"/>
  <c r="AJ78" i="11"/>
  <c r="AF67" i="11"/>
  <c r="AR33" i="11"/>
  <c r="BO33" i="11"/>
  <c r="AQ9" i="11"/>
  <c r="AV24" i="11"/>
  <c r="Y24" i="11"/>
  <c r="BQ50" i="11"/>
  <c r="AT50" i="11"/>
  <c r="AV65" i="11"/>
  <c r="Y65" i="11"/>
  <c r="BO59" i="11"/>
  <c r="AR59" i="11"/>
  <c r="AO26" i="11"/>
  <c r="BL26" i="11"/>
  <c r="BQ19" i="11"/>
  <c r="AT19" i="11"/>
  <c r="Y26" i="11"/>
  <c r="AV26" i="11"/>
  <c r="Y10" i="11"/>
  <c r="BL59" i="11"/>
  <c r="AO59" i="11"/>
  <c r="AT44" i="11"/>
  <c r="BQ44" i="11"/>
  <c r="BO54" i="11"/>
  <c r="AR54" i="11"/>
  <c r="AQ69" i="11"/>
  <c r="BN69" i="11"/>
  <c r="BN81" i="11"/>
  <c r="BL44" i="11"/>
  <c r="AO44" i="11"/>
  <c r="BQ29" i="11"/>
  <c r="AT29" i="11"/>
  <c r="AR13" i="11"/>
  <c r="BL29" i="11"/>
  <c r="AO29" i="11"/>
  <c r="AV53" i="11"/>
  <c r="Y53" i="11"/>
  <c r="AO62" i="11"/>
  <c r="BL62" i="11"/>
  <c r="BO55" i="11"/>
  <c r="AR55" i="11"/>
  <c r="AO22" i="11"/>
  <c r="BL22" i="11"/>
  <c r="BO38" i="11"/>
  <c r="AR38" i="11"/>
  <c r="BL71" i="11"/>
  <c r="AO71" i="11"/>
  <c r="BL83" i="11"/>
  <c r="BQ64" i="11"/>
  <c r="AT64" i="11"/>
  <c r="BN24" i="11"/>
  <c r="AQ24" i="11"/>
  <c r="AD66" i="11"/>
  <c r="BA66" i="11"/>
  <c r="BA78" i="11"/>
  <c r="BL40" i="11"/>
  <c r="AO40" i="11"/>
  <c r="AT33" i="11"/>
  <c r="BQ33" i="11"/>
  <c r="AT9" i="11"/>
  <c r="AP57" i="11"/>
  <c r="BM57" i="11"/>
  <c r="AQ50" i="11"/>
  <c r="BN50" i="11"/>
  <c r="R66" i="11"/>
  <c r="AO67" i="11" s="1"/>
  <c r="AT59" i="11"/>
  <c r="BQ59" i="11"/>
  <c r="AP26" i="11"/>
  <c r="BM26" i="11"/>
  <c r="AO10" i="11"/>
  <c r="BN44" i="11"/>
  <c r="AQ44" i="11"/>
  <c r="AV75" i="11"/>
  <c r="Y75" i="11"/>
  <c r="AV87" i="11"/>
  <c r="Y51" i="11"/>
  <c r="AV51" i="11"/>
  <c r="BQ54" i="11"/>
  <c r="AT54" i="11"/>
  <c r="AR69" i="11"/>
  <c r="BO69" i="11"/>
  <c r="BO81" i="11"/>
  <c r="AQ29" i="11"/>
  <c r="BN29" i="11"/>
  <c r="AQ13" i="11"/>
  <c r="Y68" i="11"/>
  <c r="AV68" i="11"/>
  <c r="AV80" i="11"/>
  <c r="AP29" i="11"/>
  <c r="BM29" i="11"/>
  <c r="AP62" i="11"/>
  <c r="BM62" i="11"/>
  <c r="BN47" i="11"/>
  <c r="AQ47" i="11"/>
  <c r="BM71" i="11"/>
  <c r="AP71" i="11"/>
  <c r="BM83" i="11"/>
  <c r="BN64" i="11"/>
  <c r="AQ64" i="11"/>
  <c r="BL31" i="11"/>
  <c r="AO31" i="11"/>
  <c r="AR24" i="11"/>
  <c r="BO24" i="11"/>
  <c r="Y7" i="11"/>
  <c r="BM72" i="11"/>
  <c r="AP72" i="11"/>
  <c r="BM84" i="11"/>
  <c r="BM40" i="11"/>
  <c r="AP40" i="11"/>
  <c r="AQ25" i="11"/>
  <c r="BN25" i="11"/>
  <c r="AO9" i="11"/>
  <c r="AV32" i="11"/>
  <c r="Y32" i="11"/>
  <c r="BL57" i="11"/>
  <c r="AO57" i="11"/>
  <c r="AR42" i="11"/>
  <c r="BO42" i="11"/>
  <c r="AG77" i="11"/>
  <c r="BD77" i="11"/>
  <c r="BD89" i="11"/>
  <c r="AG78" i="11"/>
  <c r="BN75" i="11"/>
  <c r="AQ75" i="11"/>
  <c r="BN87" i="11"/>
  <c r="S66" i="11"/>
  <c r="O65" i="35" s="1"/>
  <c r="AK65" i="35" s="1"/>
  <c r="BN51" i="11"/>
  <c r="AQ51" i="11"/>
  <c r="AP10" i="11"/>
  <c r="Y34" i="11"/>
  <c r="AV34" i="11"/>
  <c r="AO51" i="11"/>
  <c r="BL51" i="11"/>
  <c r="AR44" i="11"/>
  <c r="BO44" i="11"/>
  <c r="Y11" i="11"/>
  <c r="BQ69" i="11"/>
  <c r="AT69" i="11"/>
  <c r="BQ81" i="11"/>
  <c r="BL36" i="11"/>
  <c r="AO36" i="11"/>
  <c r="BO29" i="11"/>
  <c r="AR29" i="11"/>
  <c r="AT13" i="11"/>
  <c r="BQ30" i="11"/>
  <c r="AT30" i="11"/>
  <c r="Y61" i="11"/>
  <c r="AV61" i="11"/>
  <c r="BQ47" i="11"/>
  <c r="AT47" i="11"/>
  <c r="AQ26" i="11"/>
  <c r="BN26" i="11"/>
  <c r="AR64" i="11"/>
  <c r="BO64" i="11"/>
  <c r="BM31" i="11"/>
  <c r="AP31" i="11"/>
  <c r="AR16" i="11"/>
  <c r="BL72" i="11"/>
  <c r="AO72" i="11"/>
  <c r="BL84" i="11"/>
  <c r="BN65" i="11"/>
  <c r="AQ65" i="11"/>
  <c r="AR25" i="11"/>
  <c r="BO25" i="11"/>
  <c r="AO8" i="11"/>
  <c r="BQ42" i="11"/>
  <c r="AT42" i="11"/>
  <c r="BL73" i="11"/>
  <c r="AO73" i="11"/>
  <c r="BL85" i="11"/>
  <c r="AR75" i="11"/>
  <c r="BO75" i="11"/>
  <c r="BO87" i="11"/>
  <c r="BO51" i="11"/>
  <c r="AR51" i="11"/>
  <c r="BL18" i="11"/>
  <c r="AO18" i="11"/>
  <c r="AO75" i="11"/>
  <c r="BL75" i="11"/>
  <c r="BL87" i="11"/>
  <c r="AP51" i="11"/>
  <c r="BM51" i="11"/>
  <c r="BN36" i="11"/>
  <c r="AQ36" i="11"/>
  <c r="AV59" i="11"/>
  <c r="Y59" i="11"/>
  <c r="BM36" i="11"/>
  <c r="AP36" i="11"/>
  <c r="AR21" i="11"/>
  <c r="BO21" i="11"/>
  <c r="BN30" i="11"/>
  <c r="AQ30" i="11"/>
  <c r="BH66" i="11"/>
  <c r="AK66" i="11"/>
  <c r="BH78" i="11"/>
  <c r="BL45" i="11"/>
  <c r="AO45" i="11"/>
  <c r="AO69" i="11"/>
  <c r="BL69" i="11"/>
  <c r="BL81" i="11"/>
  <c r="AV38" i="11"/>
  <c r="Y38" i="11"/>
  <c r="BM24" i="11"/>
  <c r="AP24" i="11"/>
  <c r="Y69" i="11"/>
  <c r="AV69" i="11"/>
  <c r="AV81" i="11"/>
  <c r="BL54" i="11"/>
  <c r="AO54" i="11"/>
  <c r="BO47" i="11"/>
  <c r="AR47" i="11"/>
  <c r="AR26" i="11"/>
  <c r="BO26" i="11"/>
  <c r="AI67" i="11"/>
  <c r="Y22" i="11"/>
  <c r="AV22" i="11"/>
  <c r="AQ56" i="11"/>
  <c r="BN56" i="11"/>
  <c r="AQ16" i="11"/>
  <c r="AV23" i="11"/>
  <c r="Y23" i="11"/>
  <c r="BO65" i="11"/>
  <c r="AR65" i="11"/>
  <c r="BL32" i="11"/>
  <c r="AO32" i="11"/>
  <c r="AT25" i="11"/>
  <c r="BQ25" i="11"/>
  <c r="AP8" i="11"/>
  <c r="AV40" i="11"/>
  <c r="Y40" i="11"/>
  <c r="AO49" i="11"/>
  <c r="BL49" i="11"/>
  <c r="AQ42" i="11"/>
  <c r="BN42" i="11"/>
  <c r="BE77" i="11"/>
  <c r="AH77" i="11"/>
  <c r="BE89" i="11"/>
  <c r="AH78" i="11"/>
  <c r="BM73" i="11"/>
  <c r="AP73" i="11"/>
  <c r="BM85" i="11"/>
  <c r="AV17" i="11"/>
  <c r="Y17" i="11"/>
  <c r="BQ75" i="11"/>
  <c r="AT75" i="11"/>
  <c r="BQ87" i="11"/>
  <c r="AO58" i="11"/>
  <c r="BL58" i="11"/>
  <c r="BQ51" i="11"/>
  <c r="AT51" i="11"/>
  <c r="BM18" i="11"/>
  <c r="AP18" i="11"/>
  <c r="AV42" i="11"/>
  <c r="Y42" i="11"/>
  <c r="AP75" i="11"/>
  <c r="BM75" i="11"/>
  <c r="BM87" i="11"/>
  <c r="BO36" i="11"/>
  <c r="AR36" i="11"/>
  <c r="BG66" i="11"/>
  <c r="AJ66" i="11"/>
  <c r="BG78" i="11"/>
  <c r="AQ61" i="11"/>
  <c r="BN61" i="11"/>
  <c r="AT21" i="11"/>
  <c r="BQ21" i="11"/>
  <c r="AO12" i="11"/>
  <c r="BO30" i="11"/>
  <c r="AR30" i="11"/>
  <c r="AP45" i="11"/>
  <c r="BM45" i="11"/>
  <c r="AP69" i="11"/>
  <c r="BM69" i="11"/>
  <c r="BM81" i="11"/>
  <c r="AQ6" i="11"/>
  <c r="BM54" i="11"/>
  <c r="AP54" i="11"/>
  <c r="BN39" i="11"/>
  <c r="AQ39" i="11"/>
  <c r="BQ26" i="11"/>
  <c r="AT26" i="11"/>
  <c r="BO22" i="11"/>
  <c r="AR22" i="11"/>
  <c r="AR56" i="11"/>
  <c r="BO56" i="11"/>
  <c r="BL23" i="11"/>
  <c r="AO23" i="11"/>
  <c r="AT16" i="11"/>
  <c r="AQ34" i="11"/>
  <c r="BN34" i="11"/>
  <c r="BQ65" i="11"/>
  <c r="AT65" i="11"/>
  <c r="BM32" i="11"/>
  <c r="AP32" i="11"/>
  <c r="BO17" i="11"/>
  <c r="AR17" i="11"/>
  <c r="BN62" i="11"/>
  <c r="AQ62" i="11"/>
  <c r="AE67" i="11"/>
  <c r="AP49" i="11"/>
  <c r="BM49" i="11"/>
  <c r="BM58" i="11"/>
  <c r="AP58" i="11"/>
  <c r="BN43" i="11"/>
  <c r="AQ43" i="11"/>
  <c r="AP43" i="11"/>
  <c r="BM43" i="11"/>
  <c r="BQ36" i="11"/>
  <c r="AT36" i="11"/>
  <c r="AV67" i="11"/>
  <c r="Y67" i="11"/>
  <c r="AV79" i="11"/>
  <c r="BQ61" i="11"/>
  <c r="AT61" i="11"/>
  <c r="BL28" i="11"/>
  <c r="AO28" i="11"/>
  <c r="BN21" i="11"/>
  <c r="AQ21" i="11"/>
  <c r="AV20" i="11"/>
  <c r="Y20" i="11"/>
  <c r="AR6" i="11"/>
  <c r="BO71" i="11"/>
  <c r="AR71" i="11"/>
  <c r="BO83" i="11"/>
  <c r="AV56" i="11"/>
  <c r="Y56" i="11"/>
  <c r="AO50" i="11"/>
  <c r="BL50" i="11"/>
  <c r="BQ35" i="11"/>
  <c r="AT35" i="11"/>
  <c r="AP61" i="11"/>
  <c r="BM61" i="11"/>
  <c r="Y58" i="11"/>
  <c r="AV58" i="11"/>
  <c r="AQ68" i="11"/>
  <c r="BN68" i="11"/>
  <c r="BN80" i="11"/>
  <c r="AP35" i="11"/>
  <c r="BM35" i="11"/>
  <c r="AO41" i="11"/>
  <c r="BL41" i="11"/>
  <c r="AH66" i="11"/>
  <c r="BE66" i="11"/>
  <c r="BE78" i="11"/>
  <c r="BO39" i="11"/>
  <c r="AR39" i="11"/>
  <c r="BQ22" i="11"/>
  <c r="AT22" i="11"/>
  <c r="AG66" i="11"/>
  <c r="BD66" i="11"/>
  <c r="BD78" i="11"/>
  <c r="Y30" i="11"/>
  <c r="AV30" i="11"/>
  <c r="AW77" i="11"/>
  <c r="Z77" i="11"/>
  <c r="S77" i="11"/>
  <c r="O76" i="35" s="1"/>
  <c r="R77" i="11"/>
  <c r="AW89" i="11"/>
  <c r="Z78" i="11"/>
  <c r="BL63" i="11"/>
  <c r="AO63" i="11"/>
  <c r="AT56" i="11"/>
  <c r="BQ56" i="11"/>
  <c r="BM23" i="11"/>
  <c r="AP23" i="11"/>
  <c r="AR34" i="11"/>
  <c r="BO34" i="11"/>
  <c r="AG67" i="11"/>
  <c r="AV31" i="11"/>
  <c r="Y31" i="11"/>
  <c r="BQ57" i="11"/>
  <c r="AT57" i="11"/>
  <c r="BN17" i="11"/>
  <c r="AQ17" i="11"/>
  <c r="BO62" i="11"/>
  <c r="AR62" i="11"/>
  <c r="AC66" i="11"/>
  <c r="AZ66" i="11"/>
  <c r="AZ78" i="11"/>
  <c r="AV48" i="11"/>
  <c r="Y48" i="11"/>
  <c r="Y8" i="11"/>
  <c r="AV25" i="11"/>
  <c r="Y25" i="11"/>
  <c r="Y9" i="11"/>
  <c r="BO43" i="11"/>
  <c r="AR43" i="11"/>
  <c r="AV74" i="11"/>
  <c r="Y74" i="11"/>
  <c r="AV86" i="11"/>
  <c r="Y50" i="11"/>
  <c r="AV50" i="11"/>
  <c r="AR68" i="11"/>
  <c r="BO68" i="11"/>
  <c r="BO80" i="11"/>
  <c r="AO43" i="11"/>
  <c r="BL43" i="11"/>
  <c r="BN28" i="11"/>
  <c r="AQ28" i="11"/>
  <c r="AO68" i="11"/>
  <c r="BL68" i="11"/>
  <c r="BL80" i="11"/>
  <c r="AR61" i="11"/>
  <c r="BO61" i="11"/>
  <c r="BM28" i="11"/>
  <c r="AP28" i="11"/>
  <c r="AP12" i="11"/>
  <c r="AT6" i="11"/>
  <c r="BO48" i="11"/>
  <c r="AR48" i="11"/>
  <c r="AV39" i="11"/>
  <c r="Y39" i="11"/>
  <c r="H97" i="5" a="1"/>
  <c r="H97" i="5" s="1"/>
  <c r="AP41" i="11"/>
  <c r="BM41" i="11"/>
  <c r="BN71" i="11"/>
  <c r="AQ71" i="11"/>
  <c r="BN83" i="11"/>
  <c r="AP46" i="11"/>
  <c r="BM46" i="11"/>
  <c r="AT39" i="11"/>
  <c r="BQ39" i="11"/>
  <c r="BN22" i="11"/>
  <c r="AQ22" i="11"/>
  <c r="BM63" i="11"/>
  <c r="AP63" i="11"/>
  <c r="AQ48" i="11"/>
  <c r="BN48" i="11"/>
  <c r="AP15" i="11"/>
  <c r="BQ34" i="11"/>
  <c r="AT34" i="11"/>
  <c r="AQ57" i="11"/>
  <c r="BN57" i="11"/>
  <c r="BL24" i="11"/>
  <c r="AO24" i="11"/>
  <c r="BQ17" i="11"/>
  <c r="AT17" i="11"/>
  <c r="BQ62" i="11"/>
  <c r="AT62" i="11"/>
  <c r="AP50" i="11"/>
  <c r="BM50" i="11"/>
  <c r="AT43" i="11"/>
  <c r="BQ43" i="11"/>
  <c r="AT68" i="11"/>
  <c r="BQ68" i="11"/>
  <c r="BQ80" i="11"/>
  <c r="AR28" i="11"/>
  <c r="BO28" i="11"/>
  <c r="AP68" i="11"/>
  <c r="BM68" i="11"/>
  <c r="BM80" i="11"/>
  <c r="BO53" i="11"/>
  <c r="AR53" i="11"/>
  <c r="AV28" i="11"/>
  <c r="Y28" i="11"/>
  <c r="BL53" i="11"/>
  <c r="AO53" i="11"/>
  <c r="F93" i="5" a="1"/>
  <c r="F93" i="5" s="1"/>
  <c r="K47" i="5" a="1"/>
  <c r="K47" i="5" s="1"/>
  <c r="I33" i="5" a="1"/>
  <c r="I33" i="5" s="1"/>
  <c r="J60" i="5" a="1"/>
  <c r="J60" i="5" s="1"/>
  <c r="M39" i="5" a="1"/>
  <c r="M39" i="5" s="1"/>
  <c r="K68" i="5" a="1"/>
  <c r="K68" i="5" s="1"/>
  <c r="G53" i="5" a="1"/>
  <c r="G53" i="5" s="1"/>
  <c r="H86" i="5" a="1"/>
  <c r="H86" i="5" s="1"/>
  <c r="H60" i="5" a="1"/>
  <c r="H60" i="5" s="1"/>
  <c r="M97" i="5" a="1"/>
  <c r="M97" i="5" s="1"/>
  <c r="F57" i="5" a="1"/>
  <c r="F57" i="5" s="1"/>
  <c r="J86" i="5" a="1"/>
  <c r="J86" i="5" s="1"/>
  <c r="H33" i="5" a="1"/>
  <c r="H33" i="5" s="1"/>
  <c r="K39" i="5" a="1"/>
  <c r="K39" i="5" s="1"/>
  <c r="J93" i="5" a="1"/>
  <c r="J93" i="5" s="1"/>
  <c r="J57" i="5" a="1"/>
  <c r="J57" i="5" s="1"/>
  <c r="H84" i="5" a="1"/>
  <c r="H84" i="5" s="1"/>
  <c r="J69" i="5" a="1"/>
  <c r="J69" i="5" s="1"/>
  <c r="E102" i="5" a="1"/>
  <c r="E102" i="5" s="1"/>
  <c r="AT102" i="5" s="1"/>
  <c r="N100" i="5" a="1"/>
  <c r="N100" i="5" s="1"/>
  <c r="AU100" i="5" s="1"/>
  <c r="F97" i="5" a="1"/>
  <c r="F97" i="5" s="1"/>
  <c r="M68" i="5" a="1"/>
  <c r="M68" i="5" s="1"/>
  <c r="F60" i="5" a="1"/>
  <c r="F60" i="5" s="1"/>
  <c r="H93" i="5" a="1"/>
  <c r="H93" i="5" s="1"/>
  <c r="F86" i="5" a="1"/>
  <c r="F86" i="5" s="1"/>
  <c r="H78" i="5" a="1"/>
  <c r="H78" i="5" s="1"/>
  <c r="I69" i="5" a="1"/>
  <c r="I69" i="5" s="1"/>
  <c r="N84" i="5" a="1"/>
  <c r="N84" i="5" s="1"/>
  <c r="AU84" i="5" s="1"/>
  <c r="N68" i="5" a="1"/>
  <c r="N68" i="5" s="1"/>
  <c r="AU68" i="5" s="1"/>
  <c r="G33" i="5" a="1"/>
  <c r="G33" i="5" s="1"/>
  <c r="F67" i="5" a="1"/>
  <c r="F67" i="5" s="1"/>
  <c r="G75" i="5" a="1"/>
  <c r="G75" i="5" s="1"/>
  <c r="M47" i="5" a="1"/>
  <c r="M47" i="5" s="1"/>
  <c r="I53" i="5" a="1"/>
  <c r="I53" i="5" s="1"/>
  <c r="I47" i="5" a="1"/>
  <c r="I47" i="5" s="1"/>
  <c r="F75" i="5" a="1"/>
  <c r="F75" i="5" s="1"/>
  <c r="E68" i="5" a="1"/>
  <c r="E68" i="5" s="1"/>
  <c r="AT68" i="5" s="1"/>
  <c r="I93" i="5" a="1"/>
  <c r="I93" i="5" s="1"/>
  <c r="I85" i="5" a="1"/>
  <c r="I85" i="5" s="1"/>
  <c r="L86" i="5" a="1"/>
  <c r="L86" i="5" s="1"/>
  <c r="L57" i="5" a="1"/>
  <c r="L57" i="5" s="1"/>
  <c r="L60" i="5" a="1"/>
  <c r="L60" i="5" s="1"/>
  <c r="J84" i="5" a="1"/>
  <c r="J84" i="5" s="1"/>
  <c r="E47" i="5" a="1"/>
  <c r="E47" i="5" s="1"/>
  <c r="AT47" i="5" s="1"/>
  <c r="G86" i="5" a="1"/>
  <c r="G86" i="5" s="1"/>
  <c r="L39" i="5" a="1"/>
  <c r="L39" i="5" s="1"/>
  <c r="G97" i="5" a="1"/>
  <c r="G97" i="5" s="1"/>
  <c r="M57" i="5" a="1"/>
  <c r="M57" i="5" s="1"/>
  <c r="G67" i="5" a="1"/>
  <c r="G67" i="5" s="1"/>
  <c r="K84" i="5" a="1"/>
  <c r="K84" i="5" s="1"/>
  <c r="G60" i="5" a="1"/>
  <c r="G60" i="5" s="1"/>
  <c r="N39" i="5" a="1"/>
  <c r="N39" i="5" s="1"/>
  <c r="AU39" i="5" s="1"/>
  <c r="N57" i="5" a="1"/>
  <c r="N57" i="5" s="1"/>
  <c r="AU57" i="5" s="1"/>
  <c r="H67" i="5" a="1"/>
  <c r="H67" i="5" s="1"/>
  <c r="L84" i="5" a="1"/>
  <c r="L84" i="5" s="1"/>
  <c r="J53" i="5" a="1"/>
  <c r="J53" i="5" s="1"/>
  <c r="I86" i="5" a="1"/>
  <c r="I86" i="5" s="1"/>
  <c r="E39" i="5" a="1"/>
  <c r="E39" i="5" s="1"/>
  <c r="AT39" i="5" s="1"/>
  <c r="I97" i="5" a="1"/>
  <c r="I97" i="5" s="1"/>
  <c r="J33" i="5" a="1"/>
  <c r="J33" i="5" s="1"/>
  <c r="I67" i="5" a="1"/>
  <c r="I67" i="5" s="1"/>
  <c r="M84" i="5" a="1"/>
  <c r="M84" i="5" s="1"/>
  <c r="I60" i="5" a="1"/>
  <c r="I60" i="5" s="1"/>
  <c r="K53" i="5" a="1"/>
  <c r="K53" i="5" s="1"/>
  <c r="M33" i="5" a="1"/>
  <c r="M33" i="5" s="1"/>
  <c r="J67" i="5" a="1"/>
  <c r="J67" i="5" s="1"/>
  <c r="K93" i="5" a="1"/>
  <c r="K93" i="5" s="1"/>
  <c r="L53" i="5" a="1"/>
  <c r="L53" i="5" s="1"/>
  <c r="K86" i="5" a="1"/>
  <c r="K86" i="5" s="1"/>
  <c r="G47" i="5" a="1"/>
  <c r="G47" i="5" s="1"/>
  <c r="K97" i="5" a="1"/>
  <c r="K97" i="5" s="1"/>
  <c r="F33" i="5" a="1"/>
  <c r="F33" i="5" s="1"/>
  <c r="K67" i="5" a="1"/>
  <c r="K67" i="5" s="1"/>
  <c r="F68" i="5" a="1"/>
  <c r="F68" i="5" s="1"/>
  <c r="K60" i="5" a="1"/>
  <c r="K60" i="5" s="1"/>
  <c r="L93" i="5" a="1"/>
  <c r="L93" i="5" s="1"/>
  <c r="E53" i="5" a="1"/>
  <c r="E53" i="5" s="1"/>
  <c r="AT53" i="5" s="1"/>
  <c r="H47" i="5" a="1"/>
  <c r="H47" i="5" s="1"/>
  <c r="N33" i="5" a="1"/>
  <c r="N33" i="5" s="1"/>
  <c r="AU33" i="5" s="1"/>
  <c r="L67" i="5" a="1"/>
  <c r="L67" i="5" s="1"/>
  <c r="G68" i="5" a="1"/>
  <c r="G68" i="5" s="1"/>
  <c r="H85" i="5" a="1"/>
  <c r="H85" i="5" s="1"/>
  <c r="M93" i="5" a="1"/>
  <c r="M93" i="5" s="1"/>
  <c r="M53" i="5" a="1"/>
  <c r="M53" i="5" s="1"/>
  <c r="M86" i="5" a="1"/>
  <c r="M86" i="5" s="1"/>
  <c r="L97" i="5" a="1"/>
  <c r="L97" i="5" s="1"/>
  <c r="K33" i="5" a="1"/>
  <c r="K33" i="5" s="1"/>
  <c r="M67" i="5" a="1"/>
  <c r="M67" i="5" s="1"/>
  <c r="H68" i="5" a="1"/>
  <c r="H68" i="5" s="1"/>
  <c r="M60" i="5" a="1"/>
  <c r="M60" i="5" s="1"/>
  <c r="N93" i="5" a="1"/>
  <c r="N93" i="5" s="1"/>
  <c r="AU93" i="5" s="1"/>
  <c r="F53" i="5" a="1"/>
  <c r="F53" i="5" s="1"/>
  <c r="N86" i="5" a="1"/>
  <c r="N86" i="5" s="1"/>
  <c r="AU86" i="5" s="1"/>
  <c r="J47" i="5" a="1"/>
  <c r="J47" i="5" s="1"/>
  <c r="N97" i="5" a="1"/>
  <c r="N97" i="5" s="1"/>
  <c r="AU97" i="5" s="1"/>
  <c r="L33" i="5" a="1"/>
  <c r="L33" i="5" s="1"/>
  <c r="N67" i="5" a="1"/>
  <c r="N67" i="5" s="1"/>
  <c r="AU67" i="5" s="1"/>
  <c r="I68" i="5" a="1"/>
  <c r="I68" i="5" s="1"/>
  <c r="N60" i="5" a="1"/>
  <c r="N60" i="5" s="1"/>
  <c r="AU60" i="5" s="1"/>
  <c r="E93" i="5" a="1"/>
  <c r="E93" i="5" s="1"/>
  <c r="AT93" i="5" s="1"/>
  <c r="N53" i="5" a="1"/>
  <c r="N53" i="5" s="1"/>
  <c r="AU53" i="5" s="1"/>
  <c r="F47" i="5" a="1"/>
  <c r="F47" i="5" s="1"/>
  <c r="E57" i="5" a="1"/>
  <c r="E57" i="5" s="1"/>
  <c r="AT57" i="5" s="1"/>
  <c r="E33" i="5" a="1"/>
  <c r="E33" i="5" s="1"/>
  <c r="AT33" i="5" s="1"/>
  <c r="J68" i="5" a="1"/>
  <c r="J68" i="5" s="1"/>
  <c r="G93" i="5" a="1"/>
  <c r="G93" i="5" s="1"/>
  <c r="H53" i="5" a="1"/>
  <c r="H53" i="5" s="1"/>
  <c r="F39" i="5" a="1"/>
  <c r="F39" i="5" s="1"/>
  <c r="N47" i="5" a="1"/>
  <c r="N47" i="5" s="1"/>
  <c r="AU47" i="5" s="1"/>
  <c r="G57" i="5" a="1"/>
  <c r="G57" i="5" s="1"/>
  <c r="E84" i="5" a="1"/>
  <c r="E84" i="5" s="1"/>
  <c r="AT84" i="5" s="1"/>
  <c r="L68" i="5" a="1"/>
  <c r="L68" i="5" s="1"/>
  <c r="G39" i="5" a="1"/>
  <c r="G39" i="5" s="1"/>
  <c r="L47" i="5" a="1"/>
  <c r="L47" i="5" s="1"/>
  <c r="H57" i="5" a="1"/>
  <c r="H57" i="5" s="1"/>
  <c r="F84" i="5" a="1"/>
  <c r="F84" i="5" s="1"/>
  <c r="H101" i="5" a="1"/>
  <c r="H101" i="5" s="1"/>
  <c r="M102" i="5" a="1"/>
  <c r="M102" i="5" s="1"/>
  <c r="H39" i="5" a="1"/>
  <c r="H39" i="5" s="1"/>
  <c r="I57" i="5" a="1"/>
  <c r="I57" i="5" s="1"/>
  <c r="G84" i="5" a="1"/>
  <c r="G84" i="5" s="1"/>
  <c r="I39" i="5" a="1"/>
  <c r="I39" i="5" s="1"/>
  <c r="J39" i="5" a="1"/>
  <c r="J39" i="5" s="1"/>
  <c r="E97" i="5" a="1"/>
  <c r="E97" i="5" s="1"/>
  <c r="AT97" i="5" s="1"/>
  <c r="K57" i="5" a="1"/>
  <c r="K57" i="5" s="1"/>
  <c r="E67" i="5" a="1"/>
  <c r="E67" i="5" s="1"/>
  <c r="AT67" i="5" s="1"/>
  <c r="I84" i="5" a="1"/>
  <c r="I84" i="5" s="1"/>
  <c r="E60" i="5" a="1"/>
  <c r="E60" i="5" s="1"/>
  <c r="AT60" i="5" s="1"/>
  <c r="J85" i="5" a="1"/>
  <c r="J85" i="5" s="1"/>
  <c r="F71" i="5" a="1"/>
  <c r="F71" i="5" s="1"/>
  <c r="N71" i="5" a="1"/>
  <c r="N71" i="5" s="1"/>
  <c r="AU71" i="5" s="1"/>
  <c r="M71" i="5" a="1"/>
  <c r="M71" i="5" s="1"/>
  <c r="K71" i="5" a="1"/>
  <c r="K71" i="5" s="1"/>
  <c r="J71" i="5" a="1"/>
  <c r="J71" i="5" s="1"/>
  <c r="I71" i="5" a="1"/>
  <c r="I71" i="5" s="1"/>
  <c r="H71" i="5" a="1"/>
  <c r="H71" i="5" s="1"/>
  <c r="N95" i="5" a="1"/>
  <c r="N95" i="5" s="1"/>
  <c r="AU95" i="5" s="1"/>
  <c r="M95" i="5" a="1"/>
  <c r="M95" i="5" s="1"/>
  <c r="L95" i="5" a="1"/>
  <c r="L95" i="5" s="1"/>
  <c r="K95" i="5" a="1"/>
  <c r="K95" i="5" s="1"/>
  <c r="J95" i="5" a="1"/>
  <c r="J95" i="5" s="1"/>
  <c r="I95" i="5" a="1"/>
  <c r="I95" i="5" s="1"/>
  <c r="H95" i="5" a="1"/>
  <c r="H95" i="5" s="1"/>
  <c r="G95" i="5" a="1"/>
  <c r="G95" i="5" s="1"/>
  <c r="E95" i="5" a="1"/>
  <c r="E95" i="5" s="1"/>
  <c r="AT95" i="5" s="1"/>
  <c r="H73" i="5" a="1"/>
  <c r="H73" i="5" s="1"/>
  <c r="G73" i="5" a="1"/>
  <c r="G73" i="5" s="1"/>
  <c r="F73" i="5" a="1"/>
  <c r="F73" i="5" s="1"/>
  <c r="E73" i="5" a="1"/>
  <c r="E73" i="5" s="1"/>
  <c r="AT73" i="5" s="1"/>
  <c r="N73" i="5" a="1"/>
  <c r="N73" i="5" s="1"/>
  <c r="AU73" i="5" s="1"/>
  <c r="M73" i="5" a="1"/>
  <c r="M73" i="5" s="1"/>
  <c r="L73" i="5" a="1"/>
  <c r="L73" i="5" s="1"/>
  <c r="I73" i="5" a="1"/>
  <c r="I73" i="5" s="1"/>
  <c r="F64" i="5" a="1"/>
  <c r="F64" i="5" s="1"/>
  <c r="E64" i="5" a="1"/>
  <c r="E64" i="5" s="1"/>
  <c r="AT64" i="5" s="1"/>
  <c r="M64" i="5" a="1"/>
  <c r="M64" i="5" s="1"/>
  <c r="N64" i="5" a="1"/>
  <c r="N64" i="5" s="1"/>
  <c r="AU64" i="5" s="1"/>
  <c r="L64" i="5" a="1"/>
  <c r="L64" i="5" s="1"/>
  <c r="K64" i="5" a="1"/>
  <c r="K64" i="5" s="1"/>
  <c r="J64" i="5" a="1"/>
  <c r="J64" i="5" s="1"/>
  <c r="G64" i="5" a="1"/>
  <c r="G64" i="5" s="1"/>
  <c r="H51" i="5" a="1"/>
  <c r="H51" i="5" s="1"/>
  <c r="G51" i="5" a="1"/>
  <c r="G51" i="5" s="1"/>
  <c r="M51" i="5" a="1"/>
  <c r="M51" i="5" s="1"/>
  <c r="E51" i="5" a="1"/>
  <c r="E51" i="5" s="1"/>
  <c r="AT51" i="5" s="1"/>
  <c r="N51" i="5" a="1"/>
  <c r="N51" i="5" s="1"/>
  <c r="AU51" i="5" s="1"/>
  <c r="L51" i="5" a="1"/>
  <c r="L51" i="5" s="1"/>
  <c r="K51" i="5" a="1"/>
  <c r="K51" i="5" s="1"/>
  <c r="I51" i="5" a="1"/>
  <c r="I51" i="5" s="1"/>
  <c r="H58" i="5" a="1"/>
  <c r="H58" i="5" s="1"/>
  <c r="G58" i="5" a="1"/>
  <c r="G58" i="5" s="1"/>
  <c r="F58" i="5" a="1"/>
  <c r="F58" i="5" s="1"/>
  <c r="E58" i="5" a="1"/>
  <c r="E58" i="5" s="1"/>
  <c r="AT58" i="5" s="1"/>
  <c r="I58" i="5" a="1"/>
  <c r="I58" i="5" s="1"/>
  <c r="N58" i="5" a="1"/>
  <c r="N58" i="5" s="1"/>
  <c r="AU58" i="5" s="1"/>
  <c r="M58" i="5" a="1"/>
  <c r="M58" i="5" s="1"/>
  <c r="L58" i="5" a="1"/>
  <c r="L58" i="5" s="1"/>
  <c r="K58" i="5" a="1"/>
  <c r="K58" i="5" s="1"/>
  <c r="G98" i="5" a="1"/>
  <c r="G98" i="5" s="1"/>
  <c r="E98" i="5" a="1"/>
  <c r="E98" i="5" s="1"/>
  <c r="AT98" i="5" s="1"/>
  <c r="N98" i="5" a="1"/>
  <c r="N98" i="5" s="1"/>
  <c r="AU98" i="5" s="1"/>
  <c r="F98" i="5" a="1"/>
  <c r="F98" i="5" s="1"/>
  <c r="L98" i="5" a="1"/>
  <c r="L98" i="5" s="1"/>
  <c r="K98" i="5" a="1"/>
  <c r="K98" i="5" s="1"/>
  <c r="J98" i="5" a="1"/>
  <c r="J98" i="5" s="1"/>
  <c r="H98" i="5" a="1"/>
  <c r="H98" i="5" s="1"/>
  <c r="L89" i="5" a="1"/>
  <c r="L89" i="5" s="1"/>
  <c r="K89" i="5" a="1"/>
  <c r="K89" i="5" s="1"/>
  <c r="J89" i="5" a="1"/>
  <c r="J89" i="5" s="1"/>
  <c r="I89" i="5" a="1"/>
  <c r="I89" i="5" s="1"/>
  <c r="H89" i="5" a="1"/>
  <c r="H89" i="5" s="1"/>
  <c r="G89" i="5" a="1"/>
  <c r="G89" i="5" s="1"/>
  <c r="F89" i="5" a="1"/>
  <c r="F89" i="5" s="1"/>
  <c r="E89" i="5" a="1"/>
  <c r="E89" i="5" s="1"/>
  <c r="AT89" i="5" s="1"/>
  <c r="M89" i="5" a="1"/>
  <c r="M89" i="5" s="1"/>
  <c r="J80" i="5" a="1"/>
  <c r="J80" i="5" s="1"/>
  <c r="I80" i="5" a="1"/>
  <c r="I80" i="5" s="1"/>
  <c r="H80" i="5" a="1"/>
  <c r="H80" i="5" s="1"/>
  <c r="G80" i="5" a="1"/>
  <c r="G80" i="5" s="1"/>
  <c r="F80" i="5" a="1"/>
  <c r="F80" i="5" s="1"/>
  <c r="E80" i="5" a="1"/>
  <c r="E80" i="5" s="1"/>
  <c r="AT80" i="5" s="1"/>
  <c r="AV80" i="5" s="1"/>
  <c r="N80" i="5" a="1"/>
  <c r="N80" i="5" s="1"/>
  <c r="AU80" i="5" s="1"/>
  <c r="M80" i="5" a="1"/>
  <c r="M80" i="5" s="1"/>
  <c r="K80" i="5" a="1"/>
  <c r="K80" i="5" s="1"/>
  <c r="L34" i="5" a="1"/>
  <c r="L34" i="5" s="1"/>
  <c r="J34" i="5" a="1"/>
  <c r="J34" i="5" s="1"/>
  <c r="I34" i="5" a="1"/>
  <c r="I34" i="5" s="1"/>
  <c r="K34" i="5" a="1"/>
  <c r="K34" i="5" s="1"/>
  <c r="G34" i="5" a="1"/>
  <c r="G34" i="5" s="1"/>
  <c r="F34" i="5" a="1"/>
  <c r="F34" i="5" s="1"/>
  <c r="E34" i="5" a="1"/>
  <c r="E34" i="5" s="1"/>
  <c r="AT34" i="5" s="1"/>
  <c r="H34" i="5" a="1"/>
  <c r="H34" i="5" s="1"/>
  <c r="F66" i="5" a="1"/>
  <c r="F66" i="5" s="1"/>
  <c r="E66" i="5" a="1"/>
  <c r="E66" i="5" s="1"/>
  <c r="AT66" i="5" s="1"/>
  <c r="N66" i="5" a="1"/>
  <c r="N66" i="5" s="1"/>
  <c r="AU66" i="5" s="1"/>
  <c r="M66" i="5" a="1"/>
  <c r="M66" i="5" s="1"/>
  <c r="L66" i="5" a="1"/>
  <c r="L66" i="5" s="1"/>
  <c r="K66" i="5" a="1"/>
  <c r="K66" i="5" s="1"/>
  <c r="J66" i="5" a="1"/>
  <c r="J66" i="5" s="1"/>
  <c r="I66" i="5" a="1"/>
  <c r="I66" i="5" s="1"/>
  <c r="G66" i="5" a="1"/>
  <c r="G66" i="5" s="1"/>
  <c r="G42" i="5" a="1"/>
  <c r="G42" i="5" s="1"/>
  <c r="E42" i="5" a="1"/>
  <c r="E42" i="5" s="1"/>
  <c r="AT42" i="5" s="1"/>
  <c r="F42" i="5" a="1"/>
  <c r="F42" i="5" s="1"/>
  <c r="M42" i="5" a="1"/>
  <c r="M42" i="5" s="1"/>
  <c r="J42" i="5" a="1"/>
  <c r="J42" i="5" s="1"/>
  <c r="H42" i="5" a="1"/>
  <c r="H42" i="5" s="1"/>
  <c r="L42" i="5" a="1"/>
  <c r="L42" i="5" s="1"/>
  <c r="I42" i="5" a="1"/>
  <c r="I42" i="5" s="1"/>
  <c r="K42" i="5" a="1"/>
  <c r="K42" i="5" s="1"/>
  <c r="H91" i="5" a="1"/>
  <c r="H91" i="5" s="1"/>
  <c r="G91" i="5" a="1"/>
  <c r="G91" i="5" s="1"/>
  <c r="F91" i="5" a="1"/>
  <c r="F91" i="5" s="1"/>
  <c r="E91" i="5" a="1"/>
  <c r="E91" i="5" s="1"/>
  <c r="AT91" i="5" s="1"/>
  <c r="N91" i="5" a="1"/>
  <c r="N91" i="5" s="1"/>
  <c r="AU91" i="5" s="1"/>
  <c r="M91" i="5" a="1"/>
  <c r="M91" i="5" s="1"/>
  <c r="L91" i="5" a="1"/>
  <c r="L91" i="5" s="1"/>
  <c r="I91" i="5" a="1"/>
  <c r="I91" i="5" s="1"/>
  <c r="N81" i="5" a="1"/>
  <c r="N81" i="5" s="1"/>
  <c r="AU81" i="5" s="1"/>
  <c r="M81" i="5" a="1"/>
  <c r="M81" i="5" s="1"/>
  <c r="L81" i="5" a="1"/>
  <c r="L81" i="5" s="1"/>
  <c r="K81" i="5" a="1"/>
  <c r="K81" i="5" s="1"/>
  <c r="J81" i="5" a="1"/>
  <c r="J81" i="5" s="1"/>
  <c r="I81" i="5" a="1"/>
  <c r="I81" i="5" s="1"/>
  <c r="H81" i="5" a="1"/>
  <c r="H81" i="5" s="1"/>
  <c r="G81" i="5" a="1"/>
  <c r="G81" i="5" s="1"/>
  <c r="F81" i="5" a="1"/>
  <c r="F81" i="5" s="1"/>
  <c r="N65" i="5" a="1"/>
  <c r="N65" i="5" s="1"/>
  <c r="AU65" i="5" s="1"/>
  <c r="M65" i="5" a="1"/>
  <c r="M65" i="5" s="1"/>
  <c r="L65" i="5" a="1"/>
  <c r="L65" i="5" s="1"/>
  <c r="K65" i="5" a="1"/>
  <c r="K65" i="5" s="1"/>
  <c r="J65" i="5" a="1"/>
  <c r="J65" i="5" s="1"/>
  <c r="I65" i="5" a="1"/>
  <c r="I65" i="5" s="1"/>
  <c r="H65" i="5" a="1"/>
  <c r="H65" i="5" s="1"/>
  <c r="G65" i="5" a="1"/>
  <c r="G65" i="5" s="1"/>
  <c r="F65" i="5" a="1"/>
  <c r="F65" i="5" s="1"/>
  <c r="E65" i="5" a="1"/>
  <c r="E65" i="5" s="1"/>
  <c r="AT65" i="5" s="1"/>
  <c r="N92" i="5" a="1"/>
  <c r="N92" i="5" s="1"/>
  <c r="AU92" i="5" s="1"/>
  <c r="M92" i="5" a="1"/>
  <c r="M92" i="5" s="1"/>
  <c r="L92" i="5" a="1"/>
  <c r="L92" i="5" s="1"/>
  <c r="K92" i="5" a="1"/>
  <c r="K92" i="5" s="1"/>
  <c r="J92" i="5" a="1"/>
  <c r="J92" i="5" s="1"/>
  <c r="I92" i="5" a="1"/>
  <c r="I92" i="5" s="1"/>
  <c r="H92" i="5" a="1"/>
  <c r="H92" i="5" s="1"/>
  <c r="G92" i="5" a="1"/>
  <c r="G92" i="5" s="1"/>
  <c r="F92" i="5" a="1"/>
  <c r="F92" i="5" s="1"/>
  <c r="E92" i="5" a="1"/>
  <c r="E92" i="5" s="1"/>
  <c r="AT92" i="5" s="1"/>
  <c r="H74" i="5" a="1"/>
  <c r="H74" i="5" s="1"/>
  <c r="G74" i="5" a="1"/>
  <c r="G74" i="5" s="1"/>
  <c r="F74" i="5" a="1"/>
  <c r="F74" i="5" s="1"/>
  <c r="E74" i="5" a="1"/>
  <c r="E74" i="5" s="1"/>
  <c r="AT74" i="5" s="1"/>
  <c r="N74" i="5" a="1"/>
  <c r="N74" i="5" s="1"/>
  <c r="AU74" i="5" s="1"/>
  <c r="M74" i="5" a="1"/>
  <c r="M74" i="5" s="1"/>
  <c r="L74" i="5" a="1"/>
  <c r="L74" i="5" s="1"/>
  <c r="I74" i="5" a="1"/>
  <c r="I74" i="5" s="1"/>
  <c r="F55" i="5" a="1"/>
  <c r="F55" i="5" s="1"/>
  <c r="E55" i="5" a="1"/>
  <c r="E55" i="5" s="1"/>
  <c r="AT55" i="5" s="1"/>
  <c r="N55" i="5" a="1"/>
  <c r="N55" i="5" s="1"/>
  <c r="AU55" i="5" s="1"/>
  <c r="M55" i="5" a="1"/>
  <c r="M55" i="5" s="1"/>
  <c r="L55" i="5" a="1"/>
  <c r="L55" i="5" s="1"/>
  <c r="K55" i="5" a="1"/>
  <c r="K55" i="5" s="1"/>
  <c r="J55" i="5" a="1"/>
  <c r="J55" i="5" s="1"/>
  <c r="I55" i="5" a="1"/>
  <c r="I55" i="5" s="1"/>
  <c r="H55" i="5" a="1"/>
  <c r="H55" i="5" s="1"/>
  <c r="G55" i="5" a="1"/>
  <c r="G55" i="5" s="1"/>
  <c r="M37" i="5" a="1"/>
  <c r="M37" i="5" s="1"/>
  <c r="I37" i="5" a="1"/>
  <c r="I37" i="5" s="1"/>
  <c r="H37" i="5" a="1"/>
  <c r="H37" i="5" s="1"/>
  <c r="G37" i="5" a="1"/>
  <c r="G37" i="5" s="1"/>
  <c r="F37" i="5" a="1"/>
  <c r="F37" i="5" s="1"/>
  <c r="L99" i="5" a="1"/>
  <c r="L99" i="5" s="1"/>
  <c r="J99" i="5" a="1"/>
  <c r="J99" i="5" s="1"/>
  <c r="I99" i="5" a="1"/>
  <c r="I99" i="5" s="1"/>
  <c r="H99" i="5" a="1"/>
  <c r="H99" i="5" s="1"/>
  <c r="F99" i="5" a="1"/>
  <c r="F99" i="5" s="1"/>
  <c r="E99" i="5" a="1"/>
  <c r="E99" i="5" s="1"/>
  <c r="AT99" i="5" s="1"/>
  <c r="N99" i="5" a="1"/>
  <c r="N99" i="5" s="1"/>
  <c r="AU99" i="5" s="1"/>
  <c r="M99" i="5" a="1"/>
  <c r="M99" i="5" s="1"/>
  <c r="K99" i="5" a="1"/>
  <c r="K99" i="5" s="1"/>
  <c r="H82" i="5" a="1"/>
  <c r="H82" i="5" s="1"/>
  <c r="G82" i="5" a="1"/>
  <c r="G82" i="5" s="1"/>
  <c r="F82" i="5" a="1"/>
  <c r="F82" i="5" s="1"/>
  <c r="E82" i="5" a="1"/>
  <c r="E82" i="5" s="1"/>
  <c r="N82" i="5" a="1"/>
  <c r="N82" i="5" s="1"/>
  <c r="AU82" i="5" s="1"/>
  <c r="M82" i="5" a="1"/>
  <c r="M82" i="5" s="1"/>
  <c r="L82" i="5" a="1"/>
  <c r="L82" i="5" s="1"/>
  <c r="K82" i="5" a="1"/>
  <c r="K82" i="5" s="1"/>
  <c r="J82" i="5" a="1"/>
  <c r="J82" i="5" s="1"/>
  <c r="I82" i="5" a="1"/>
  <c r="I82" i="5" s="1"/>
  <c r="N102" i="5" a="1"/>
  <c r="N102" i="5" s="1"/>
  <c r="AU102" i="5" s="1"/>
  <c r="F102" i="5" a="1"/>
  <c r="F102" i="5" s="1"/>
  <c r="L102" i="5" a="1"/>
  <c r="L102" i="5" s="1"/>
  <c r="J102" i="5" a="1"/>
  <c r="J102" i="5" s="1"/>
  <c r="H102" i="5" a="1"/>
  <c r="H102" i="5" s="1"/>
  <c r="G102" i="5" a="1"/>
  <c r="G102" i="5" s="1"/>
  <c r="I102" i="5" a="1"/>
  <c r="I102" i="5" s="1"/>
  <c r="N83" i="5" a="1"/>
  <c r="N83" i="5" s="1"/>
  <c r="AU83" i="5" s="1"/>
  <c r="M83" i="5" a="1"/>
  <c r="M83" i="5" s="1"/>
  <c r="L83" i="5" a="1"/>
  <c r="L83" i="5" s="1"/>
  <c r="K83" i="5" a="1"/>
  <c r="K83" i="5" s="1"/>
  <c r="J83" i="5" a="1"/>
  <c r="J83" i="5" s="1"/>
  <c r="I83" i="5" a="1"/>
  <c r="I83" i="5" s="1"/>
  <c r="H83" i="5" a="1"/>
  <c r="H83" i="5" s="1"/>
  <c r="G83" i="5" a="1"/>
  <c r="G83" i="5" s="1"/>
  <c r="F83" i="5" a="1"/>
  <c r="F83" i="5" s="1"/>
  <c r="E83" i="5" a="1"/>
  <c r="E83" i="5" s="1"/>
  <c r="AT83" i="5" s="1"/>
  <c r="F87" i="5" a="1"/>
  <c r="F87" i="5" s="1"/>
  <c r="E87" i="5" a="1"/>
  <c r="E87" i="5" s="1"/>
  <c r="AT87" i="5" s="1"/>
  <c r="N87" i="5" a="1"/>
  <c r="N87" i="5" s="1"/>
  <c r="AU87" i="5" s="1"/>
  <c r="M87" i="5" a="1"/>
  <c r="M87" i="5" s="1"/>
  <c r="L87" i="5" a="1"/>
  <c r="L87" i="5" s="1"/>
  <c r="K87" i="5" a="1"/>
  <c r="K87" i="5" s="1"/>
  <c r="J87" i="5" a="1"/>
  <c r="J87" i="5" s="1"/>
  <c r="I87" i="5" a="1"/>
  <c r="I87" i="5" s="1"/>
  <c r="H87" i="5" a="1"/>
  <c r="H87" i="5" s="1"/>
  <c r="N88" i="5" a="1"/>
  <c r="N88" i="5" s="1"/>
  <c r="AU88" i="5" s="1"/>
  <c r="M88" i="5" a="1"/>
  <c r="M88" i="5" s="1"/>
  <c r="L88" i="5" a="1"/>
  <c r="L88" i="5" s="1"/>
  <c r="K88" i="5" a="1"/>
  <c r="K88" i="5" s="1"/>
  <c r="J88" i="5" a="1"/>
  <c r="J88" i="5" s="1"/>
  <c r="I88" i="5" a="1"/>
  <c r="I88" i="5" s="1"/>
  <c r="H88" i="5" a="1"/>
  <c r="H88" i="5" s="1"/>
  <c r="E88" i="5" a="1"/>
  <c r="E88" i="5" s="1"/>
  <c r="AT88" i="5" s="1"/>
  <c r="J79" i="5" a="1"/>
  <c r="J79" i="5" s="1"/>
  <c r="I79" i="5" a="1"/>
  <c r="I79" i="5" s="1"/>
  <c r="H79" i="5" a="1"/>
  <c r="H79" i="5" s="1"/>
  <c r="G79" i="5" a="1"/>
  <c r="G79" i="5" s="1"/>
  <c r="F79" i="5" a="1"/>
  <c r="F79" i="5" s="1"/>
  <c r="E79" i="5" a="1"/>
  <c r="E79" i="5" s="1"/>
  <c r="AT79" i="5" s="1"/>
  <c r="N79" i="5" a="1"/>
  <c r="N79" i="5" s="1"/>
  <c r="AU79" i="5" s="1"/>
  <c r="K79" i="5" a="1"/>
  <c r="K79" i="5" s="1"/>
  <c r="L70" i="5" a="1"/>
  <c r="L70" i="5" s="1"/>
  <c r="K70" i="5" a="1"/>
  <c r="K70" i="5" s="1"/>
  <c r="J70" i="5" a="1"/>
  <c r="J70" i="5" s="1"/>
  <c r="I70" i="5" a="1"/>
  <c r="I70" i="5" s="1"/>
  <c r="H70" i="5" a="1"/>
  <c r="H70" i="5" s="1"/>
  <c r="G70" i="5" a="1"/>
  <c r="G70" i="5" s="1"/>
  <c r="F70" i="5" a="1"/>
  <c r="F70" i="5" s="1"/>
  <c r="E70" i="5" a="1"/>
  <c r="E70" i="5" s="1"/>
  <c r="AT70" i="5" s="1"/>
  <c r="M70" i="5" a="1"/>
  <c r="M70" i="5" s="1"/>
  <c r="M61" i="5" a="1"/>
  <c r="M61" i="5" s="1"/>
  <c r="H61" i="5" a="1"/>
  <c r="H61" i="5" s="1"/>
  <c r="F61" i="5" a="1"/>
  <c r="F61" i="5" s="1"/>
  <c r="E43" i="5" a="1"/>
  <c r="E43" i="5" s="1"/>
  <c r="AT43" i="5" s="1"/>
  <c r="L43" i="5" a="1"/>
  <c r="L43" i="5" s="1"/>
  <c r="N43" i="5" a="1"/>
  <c r="N43" i="5" s="1"/>
  <c r="AU43" i="5" s="1"/>
  <c r="J43" i="5" a="1"/>
  <c r="J43" i="5" s="1"/>
  <c r="F43" i="5" a="1"/>
  <c r="F43" i="5" s="1"/>
  <c r="I43" i="5" a="1"/>
  <c r="I43" i="5" s="1"/>
  <c r="H43" i="5" a="1"/>
  <c r="H43" i="5" s="1"/>
  <c r="G43" i="5" a="1"/>
  <c r="G43" i="5" s="1"/>
  <c r="M43" i="5" a="1"/>
  <c r="M43" i="5" s="1"/>
  <c r="F77" i="5" a="1"/>
  <c r="F77" i="5" s="1"/>
  <c r="J77" i="5" a="1"/>
  <c r="J77" i="5" s="1"/>
  <c r="M38" i="5" a="1"/>
  <c r="M38" i="5" s="1"/>
  <c r="G38" i="5" a="1"/>
  <c r="G38" i="5" s="1"/>
  <c r="F38" i="5" a="1"/>
  <c r="F38" i="5" s="1"/>
  <c r="N38" i="5" a="1"/>
  <c r="N38" i="5" s="1"/>
  <c r="AU38" i="5" s="1"/>
  <c r="E38" i="5" a="1"/>
  <c r="E38" i="5" s="1"/>
  <c r="AT38" i="5" s="1"/>
  <c r="H38" i="5" a="1"/>
  <c r="H38" i="5" s="1"/>
  <c r="K38" i="5" a="1"/>
  <c r="K38" i="5" s="1"/>
  <c r="J38" i="5" a="1"/>
  <c r="J38" i="5" s="1"/>
  <c r="G46" i="5" a="1"/>
  <c r="G46" i="5" s="1"/>
  <c r="F46" i="5" a="1"/>
  <c r="F46" i="5" s="1"/>
  <c r="N46" i="5" a="1"/>
  <c r="N46" i="5" s="1"/>
  <c r="AU46" i="5" s="1"/>
  <c r="M46" i="5" a="1"/>
  <c r="M46" i="5" s="1"/>
  <c r="E46" i="5" a="1"/>
  <c r="E46" i="5" s="1"/>
  <c r="AT46" i="5" s="1"/>
  <c r="I46" i="5" a="1"/>
  <c r="I46" i="5" s="1"/>
  <c r="L46" i="5" a="1"/>
  <c r="L46" i="5" s="1"/>
  <c r="H46" i="5" a="1"/>
  <c r="H46" i="5" s="1"/>
  <c r="K46" i="5" a="1"/>
  <c r="K46" i="5" s="1"/>
  <c r="J46" i="5" a="1"/>
  <c r="J46" i="5" s="1"/>
  <c r="N49" i="5" a="1"/>
  <c r="N49" i="5" s="1"/>
  <c r="AU49" i="5" s="1"/>
  <c r="F49" i="5" a="1"/>
  <c r="F49" i="5" s="1"/>
  <c r="M49" i="5" a="1"/>
  <c r="M49" i="5" s="1"/>
  <c r="E49" i="5" a="1"/>
  <c r="E49" i="5" s="1"/>
  <c r="AT49" i="5" s="1"/>
  <c r="K49" i="5" a="1"/>
  <c r="K49" i="5" s="1"/>
  <c r="J49" i="5" a="1"/>
  <c r="J49" i="5" s="1"/>
  <c r="I49" i="5" a="1"/>
  <c r="I49" i="5" s="1"/>
  <c r="L49" i="5" a="1"/>
  <c r="L49" i="5" s="1"/>
  <c r="F69" i="5" a="1"/>
  <c r="F69" i="5" s="1"/>
  <c r="L69" i="5" a="1"/>
  <c r="L69" i="5" s="1"/>
  <c r="J52" i="5" a="1"/>
  <c r="J52" i="5" s="1"/>
  <c r="I52" i="5" a="1"/>
  <c r="I52" i="5" s="1"/>
  <c r="H52" i="5" a="1"/>
  <c r="H52" i="5" s="1"/>
  <c r="G52" i="5" a="1"/>
  <c r="G52" i="5" s="1"/>
  <c r="N52" i="5" a="1"/>
  <c r="N52" i="5" s="1"/>
  <c r="AU52" i="5" s="1"/>
  <c r="F52" i="5" a="1"/>
  <c r="F52" i="5" s="1"/>
  <c r="E52" i="5" a="1"/>
  <c r="E52" i="5" s="1"/>
  <c r="AT52" i="5" s="1"/>
  <c r="AV52" i="5" s="1"/>
  <c r="M52" i="5" a="1"/>
  <c r="M52" i="5" s="1"/>
  <c r="L52" i="5" a="1"/>
  <c r="L52" i="5" s="1"/>
  <c r="M35" i="5" a="1"/>
  <c r="M35" i="5" s="1"/>
  <c r="F35" i="5" a="1"/>
  <c r="F35" i="5" s="1"/>
  <c r="E35" i="5" a="1"/>
  <c r="E35" i="5" s="1"/>
  <c r="AT35" i="5" s="1"/>
  <c r="L35" i="5" a="1"/>
  <c r="L35" i="5" s="1"/>
  <c r="K35" i="5" a="1"/>
  <c r="K35" i="5" s="1"/>
  <c r="I35" i="5" a="1"/>
  <c r="I35" i="5" s="1"/>
  <c r="J35" i="5" a="1"/>
  <c r="J35" i="5" s="1"/>
  <c r="H35" i="5" a="1"/>
  <c r="H35" i="5" s="1"/>
  <c r="G35" i="5" a="1"/>
  <c r="G35" i="5" s="1"/>
  <c r="J44" i="5" a="1"/>
  <c r="J44" i="5" s="1"/>
  <c r="K44" i="5" a="1"/>
  <c r="K44" i="5" s="1"/>
  <c r="I44" i="5" a="1"/>
  <c r="I44" i="5" s="1"/>
  <c r="N44" i="5" a="1"/>
  <c r="N44" i="5" s="1"/>
  <c r="AU44" i="5" s="1"/>
  <c r="H44" i="5" a="1"/>
  <c r="H44" i="5" s="1"/>
  <c r="F44" i="5" a="1"/>
  <c r="F44" i="5" s="1"/>
  <c r="M44" i="5" a="1"/>
  <c r="M44" i="5" s="1"/>
  <c r="G44" i="5" a="1"/>
  <c r="G44" i="5" s="1"/>
  <c r="E44" i="5" a="1"/>
  <c r="E44" i="5" s="1"/>
  <c r="AT44" i="5" s="1"/>
  <c r="F103" i="5" a="1"/>
  <c r="F103" i="5" s="1"/>
  <c r="E103" i="5" a="1"/>
  <c r="E103" i="5" s="1"/>
  <c r="AT103" i="5" s="1"/>
  <c r="L103" i="5" a="1"/>
  <c r="L103" i="5" s="1"/>
  <c r="K103" i="5" a="1"/>
  <c r="K103" i="5" s="1"/>
  <c r="J103" i="5" a="1"/>
  <c r="J103" i="5" s="1"/>
  <c r="I103" i="5" a="1"/>
  <c r="I103" i="5" s="1"/>
  <c r="H103" i="5" a="1"/>
  <c r="H103" i="5" s="1"/>
  <c r="G103" i="5" a="1"/>
  <c r="G103" i="5" s="1"/>
  <c r="J94" i="5" a="1"/>
  <c r="J94" i="5" s="1"/>
  <c r="I94" i="5" a="1"/>
  <c r="I94" i="5" s="1"/>
  <c r="H94" i="5" a="1"/>
  <c r="H94" i="5" s="1"/>
  <c r="G94" i="5" a="1"/>
  <c r="G94" i="5" s="1"/>
  <c r="E94" i="5" a="1"/>
  <c r="E94" i="5" s="1"/>
  <c r="AT94" i="5" s="1"/>
  <c r="N94" i="5" a="1"/>
  <c r="N94" i="5" s="1"/>
  <c r="AU94" i="5" s="1"/>
  <c r="K94" i="5" a="1"/>
  <c r="K94" i="5" s="1"/>
  <c r="J76" i="5" a="1"/>
  <c r="J76" i="5" s="1"/>
  <c r="I76" i="5" a="1"/>
  <c r="I76" i="5" s="1"/>
  <c r="H76" i="5" a="1"/>
  <c r="H76" i="5" s="1"/>
  <c r="G76" i="5" a="1"/>
  <c r="G76" i="5" s="1"/>
  <c r="F76" i="5" a="1"/>
  <c r="F76" i="5" s="1"/>
  <c r="E76" i="5" a="1"/>
  <c r="E76" i="5" s="1"/>
  <c r="AT76" i="5" s="1"/>
  <c r="N76" i="5" a="1"/>
  <c r="N76" i="5" s="1"/>
  <c r="AU76" i="5" s="1"/>
  <c r="K76" i="5" a="1"/>
  <c r="K76" i="5" s="1"/>
  <c r="L100" i="5" a="1"/>
  <c r="L100" i="5" s="1"/>
  <c r="K100" i="5" a="1"/>
  <c r="K100" i="5" s="1"/>
  <c r="I100" i="5" a="1"/>
  <c r="I100" i="5" s="1"/>
  <c r="E100" i="5" a="1"/>
  <c r="E100" i="5" s="1"/>
  <c r="AT100" i="5" s="1"/>
  <c r="J100" i="5" a="1"/>
  <c r="J100" i="5" s="1"/>
  <c r="H100" i="5" a="1"/>
  <c r="H100" i="5" s="1"/>
  <c r="G100" i="5" a="1"/>
  <c r="G100" i="5" s="1"/>
  <c r="M100" i="5" a="1"/>
  <c r="M100" i="5" s="1"/>
  <c r="H45" i="5" a="1"/>
  <c r="H45" i="5" s="1"/>
  <c r="G45" i="5" a="1"/>
  <c r="G45" i="5" s="1"/>
  <c r="F45" i="5" a="1"/>
  <c r="F45" i="5" s="1"/>
  <c r="E45" i="5" a="1"/>
  <c r="E45" i="5" s="1"/>
  <c r="AT45" i="5" s="1"/>
  <c r="L45" i="5" a="1"/>
  <c r="L45" i="5" s="1"/>
  <c r="N36" i="5" a="1"/>
  <c r="N36" i="5" s="1"/>
  <c r="AU36" i="5" s="1"/>
  <c r="E36" i="5" a="1"/>
  <c r="E36" i="5" s="1"/>
  <c r="AT36" i="5" s="1"/>
  <c r="M36" i="5" a="1"/>
  <c r="M36" i="5" s="1"/>
  <c r="L36" i="5" a="1"/>
  <c r="L36" i="5" s="1"/>
  <c r="J36" i="5" a="1"/>
  <c r="J36" i="5" s="1"/>
  <c r="K36" i="5" a="1"/>
  <c r="K36" i="5" s="1"/>
  <c r="I36" i="5" a="1"/>
  <c r="I36" i="5" s="1"/>
  <c r="H36" i="5" a="1"/>
  <c r="H36" i="5" s="1"/>
  <c r="L56" i="5" a="1"/>
  <c r="L56" i="5" s="1"/>
  <c r="K56" i="5" a="1"/>
  <c r="K56" i="5" s="1"/>
  <c r="J56" i="5" a="1"/>
  <c r="J56" i="5" s="1"/>
  <c r="I56" i="5" a="1"/>
  <c r="I56" i="5" s="1"/>
  <c r="H56" i="5" a="1"/>
  <c r="H56" i="5" s="1"/>
  <c r="G56" i="5" a="1"/>
  <c r="G56" i="5" s="1"/>
  <c r="F56" i="5" a="1"/>
  <c r="F56" i="5" s="1"/>
  <c r="E56" i="5" a="1"/>
  <c r="E56" i="5" s="1"/>
  <c r="AT56" i="5" s="1"/>
  <c r="M56" i="5" a="1"/>
  <c r="M56" i="5" s="1"/>
  <c r="N56" i="5" a="1"/>
  <c r="N56" i="5" s="1"/>
  <c r="AU56" i="5" s="1"/>
  <c r="N75" i="5" a="1"/>
  <c r="N75" i="5" s="1"/>
  <c r="AU75" i="5" s="1"/>
  <c r="M75" i="5" a="1"/>
  <c r="M75" i="5" s="1"/>
  <c r="L75" i="5" a="1"/>
  <c r="L75" i="5" s="1"/>
  <c r="K75" i="5" a="1"/>
  <c r="K75" i="5" s="1"/>
  <c r="J75" i="5" a="1"/>
  <c r="J75" i="5" s="1"/>
  <c r="I75" i="5" a="1"/>
  <c r="I75" i="5" s="1"/>
  <c r="H75" i="5" a="1"/>
  <c r="H75" i="5" s="1"/>
  <c r="E75" i="5" a="1"/>
  <c r="E75" i="5" s="1"/>
  <c r="AT75" i="5" s="1"/>
  <c r="K48" i="5" a="1"/>
  <c r="K48" i="5" s="1"/>
  <c r="J48" i="5" a="1"/>
  <c r="J48" i="5" s="1"/>
  <c r="I48" i="5" a="1"/>
  <c r="I48" i="5" s="1"/>
  <c r="H48" i="5" a="1"/>
  <c r="H48" i="5" s="1"/>
  <c r="F48" i="5" a="1"/>
  <c r="F48" i="5" s="1"/>
  <c r="G48" i="5" a="1"/>
  <c r="G48" i="5" s="1"/>
  <c r="L48" i="5" a="1"/>
  <c r="L48" i="5" s="1"/>
  <c r="M48" i="5" a="1"/>
  <c r="M48" i="5" s="1"/>
  <c r="N104" i="5" a="1"/>
  <c r="N104" i="5" s="1"/>
  <c r="AU104" i="5" s="1"/>
  <c r="F104" i="5" a="1"/>
  <c r="F104" i="5" s="1"/>
  <c r="M104" i="5" a="1"/>
  <c r="M104" i="5" s="1"/>
  <c r="L104" i="5" a="1"/>
  <c r="L104" i="5" s="1"/>
  <c r="K104" i="5" a="1"/>
  <c r="K104" i="5" s="1"/>
  <c r="E104" i="5" a="1"/>
  <c r="E104" i="5" s="1"/>
  <c r="AT104" i="5" s="1"/>
  <c r="J104" i="5" a="1"/>
  <c r="J104" i="5" s="1"/>
  <c r="G104" i="5" a="1"/>
  <c r="G104" i="5" s="1"/>
  <c r="N62" i="5" a="1"/>
  <c r="N62" i="5" s="1"/>
  <c r="AU62" i="5" s="1"/>
  <c r="M62" i="5" a="1"/>
  <c r="M62" i="5" s="1"/>
  <c r="L62" i="5" a="1"/>
  <c r="L62" i="5" s="1"/>
  <c r="K62" i="5" a="1"/>
  <c r="K62" i="5" s="1"/>
  <c r="J62" i="5" a="1"/>
  <c r="J62" i="5" s="1"/>
  <c r="I62" i="5" a="1"/>
  <c r="I62" i="5" s="1"/>
  <c r="H62" i="5" a="1"/>
  <c r="H62" i="5" s="1"/>
  <c r="G62" i="5" a="1"/>
  <c r="G62" i="5" s="1"/>
  <c r="F62" i="5" a="1"/>
  <c r="F62" i="5" s="1"/>
  <c r="F90" i="5" a="1"/>
  <c r="F90" i="5" s="1"/>
  <c r="E90" i="5" a="1"/>
  <c r="E90" i="5" s="1"/>
  <c r="AT90" i="5" s="1"/>
  <c r="N90" i="5" a="1"/>
  <c r="N90" i="5" s="1"/>
  <c r="AU90" i="5" s="1"/>
  <c r="M90" i="5" a="1"/>
  <c r="M90" i="5" s="1"/>
  <c r="L90" i="5" a="1"/>
  <c r="L90" i="5" s="1"/>
  <c r="K90" i="5" a="1"/>
  <c r="K90" i="5" s="1"/>
  <c r="J90" i="5" a="1"/>
  <c r="J90" i="5" s="1"/>
  <c r="I90" i="5" a="1"/>
  <c r="I90" i="5" s="1"/>
  <c r="G90" i="5" a="1"/>
  <c r="G90" i="5" s="1"/>
  <c r="L72" i="5" a="1"/>
  <c r="L72" i="5" s="1"/>
  <c r="K72" i="5" a="1"/>
  <c r="K72" i="5" s="1"/>
  <c r="J72" i="5" a="1"/>
  <c r="J72" i="5" s="1"/>
  <c r="I72" i="5" a="1"/>
  <c r="I72" i="5" s="1"/>
  <c r="H72" i="5" a="1"/>
  <c r="H72" i="5" s="1"/>
  <c r="G72" i="5" a="1"/>
  <c r="G72" i="5" s="1"/>
  <c r="F72" i="5" a="1"/>
  <c r="F72" i="5" s="1"/>
  <c r="E72" i="5" a="1"/>
  <c r="E72" i="5" s="1"/>
  <c r="AT72" i="5" s="1"/>
  <c r="AV72" i="5" s="1"/>
  <c r="N72" i="5" a="1"/>
  <c r="N72" i="5" s="1"/>
  <c r="AU72" i="5" s="1"/>
  <c r="F63" i="5" a="1"/>
  <c r="F63" i="5" s="1"/>
  <c r="E63" i="5" a="1"/>
  <c r="E63" i="5" s="1"/>
  <c r="AT63" i="5" s="1"/>
  <c r="N63" i="5" a="1"/>
  <c r="N63" i="5" s="1"/>
  <c r="AU63" i="5" s="1"/>
  <c r="M63" i="5" a="1"/>
  <c r="M63" i="5" s="1"/>
  <c r="L63" i="5" a="1"/>
  <c r="L63" i="5" s="1"/>
  <c r="G63" i="5" a="1"/>
  <c r="G63" i="5" s="1"/>
  <c r="K63" i="5" a="1"/>
  <c r="K63" i="5" s="1"/>
  <c r="J63" i="5" a="1"/>
  <c r="J63" i="5" s="1"/>
  <c r="I63" i="5" a="1"/>
  <c r="I63" i="5" s="1"/>
  <c r="H63" i="5" a="1"/>
  <c r="H63" i="5" s="1"/>
  <c r="K54" i="5" a="1"/>
  <c r="K54" i="5" s="1"/>
  <c r="J54" i="5" a="1"/>
  <c r="J54" i="5" s="1"/>
  <c r="H54" i="5" a="1"/>
  <c r="H54" i="5" s="1"/>
  <c r="I54" i="5" a="1"/>
  <c r="I54" i="5" s="1"/>
  <c r="G54" i="5" a="1"/>
  <c r="G54" i="5" s="1"/>
  <c r="N54" i="5" a="1"/>
  <c r="N54" i="5" s="1"/>
  <c r="AU54" i="5" s="1"/>
  <c r="F54" i="5" a="1"/>
  <c r="F54" i="5" s="1"/>
  <c r="L54" i="5" a="1"/>
  <c r="L54" i="5" s="1"/>
  <c r="M40" i="5" a="1"/>
  <c r="M40" i="5" s="1"/>
  <c r="H40" i="5" a="1"/>
  <c r="H40" i="5" s="1"/>
  <c r="N40" i="5" a="1"/>
  <c r="N40" i="5" s="1"/>
  <c r="AU40" i="5" s="1"/>
  <c r="G40" i="5" a="1"/>
  <c r="G40" i="5" s="1"/>
  <c r="E40" i="5" a="1"/>
  <c r="E40" i="5" s="1"/>
  <c r="AT40" i="5" s="1"/>
  <c r="L40" i="5" a="1"/>
  <c r="L40" i="5" s="1"/>
  <c r="J40" i="5" a="1"/>
  <c r="J40" i="5" s="1"/>
  <c r="F40" i="5" a="1"/>
  <c r="F40" i="5" s="1"/>
  <c r="N96" i="5" a="1"/>
  <c r="N96" i="5" s="1"/>
  <c r="AU96" i="5" s="1"/>
  <c r="L96" i="5" a="1"/>
  <c r="L96" i="5" s="1"/>
  <c r="K96" i="5" a="1"/>
  <c r="K96" i="5" s="1"/>
  <c r="J96" i="5" a="1"/>
  <c r="J96" i="5" s="1"/>
  <c r="I96" i="5" a="1"/>
  <c r="I96" i="5" s="1"/>
  <c r="H96" i="5" a="1"/>
  <c r="H96" i="5" s="1"/>
  <c r="G96" i="5" a="1"/>
  <c r="G96" i="5" s="1"/>
  <c r="F96" i="5" a="1"/>
  <c r="F96" i="5" s="1"/>
  <c r="E96" i="5" a="1"/>
  <c r="E96" i="5" s="1"/>
  <c r="AT96" i="5" s="1"/>
  <c r="M96" i="5" a="1"/>
  <c r="M96" i="5" s="1"/>
  <c r="F78" i="5" a="1"/>
  <c r="F78" i="5" s="1"/>
  <c r="E78" i="5" a="1"/>
  <c r="E78" i="5" s="1"/>
  <c r="AT78" i="5" s="1"/>
  <c r="AV78" i="5" s="1"/>
  <c r="N78" i="5" a="1"/>
  <c r="N78" i="5" s="1"/>
  <c r="AU78" i="5" s="1"/>
  <c r="M78" i="5" a="1"/>
  <c r="M78" i="5" s="1"/>
  <c r="L78" i="5" a="1"/>
  <c r="L78" i="5" s="1"/>
  <c r="K78" i="5" a="1"/>
  <c r="K78" i="5" s="1"/>
  <c r="J78" i="5" a="1"/>
  <c r="J78" i="5" s="1"/>
  <c r="G78" i="5" a="1"/>
  <c r="G78" i="5" s="1"/>
  <c r="N59" i="5" a="1"/>
  <c r="N59" i="5" s="1"/>
  <c r="AU59" i="5" s="1"/>
  <c r="M59" i="5" a="1"/>
  <c r="M59" i="5" s="1"/>
  <c r="L59" i="5" a="1"/>
  <c r="L59" i="5" s="1"/>
  <c r="K59" i="5" a="1"/>
  <c r="K59" i="5" s="1"/>
  <c r="J59" i="5" a="1"/>
  <c r="J59" i="5" s="1"/>
  <c r="I59" i="5" a="1"/>
  <c r="I59" i="5" s="1"/>
  <c r="H59" i="5" a="1"/>
  <c r="H59" i="5" s="1"/>
  <c r="G59" i="5" a="1"/>
  <c r="G59" i="5" s="1"/>
  <c r="F59" i="5" a="1"/>
  <c r="F59" i="5" s="1"/>
  <c r="E59" i="5" a="1"/>
  <c r="E59" i="5" s="1"/>
  <c r="AT59" i="5" s="1"/>
  <c r="AV59" i="5" s="1"/>
  <c r="E50" i="5" a="1"/>
  <c r="E50" i="5" s="1"/>
  <c r="AT50" i="5" s="1"/>
  <c r="M50" i="5" a="1"/>
  <c r="M50" i="5" s="1"/>
  <c r="L50" i="5" a="1"/>
  <c r="L50" i="5" s="1"/>
  <c r="J50" i="5" a="1"/>
  <c r="J50" i="5" s="1"/>
  <c r="K50" i="5" a="1"/>
  <c r="K50" i="5" s="1"/>
  <c r="I50" i="5" a="1"/>
  <c r="I50" i="5" s="1"/>
  <c r="H50" i="5" a="1"/>
  <c r="H50" i="5" s="1"/>
  <c r="F50" i="5" a="1"/>
  <c r="F50" i="5" s="1"/>
  <c r="I41" i="5" a="1"/>
  <c r="I41" i="5" s="1"/>
  <c r="H41" i="5" a="1"/>
  <c r="H41" i="5" s="1"/>
  <c r="J41" i="5" a="1"/>
  <c r="J41" i="5" s="1"/>
  <c r="G41" i="5" a="1"/>
  <c r="G41" i="5" s="1"/>
  <c r="N41" i="5" a="1"/>
  <c r="N41" i="5" s="1"/>
  <c r="AU41" i="5" s="1"/>
  <c r="AV41" i="5" s="1"/>
  <c r="F41" i="5" a="1"/>
  <c r="F41" i="5" s="1"/>
  <c r="M41" i="5" a="1"/>
  <c r="M41" i="5" s="1"/>
  <c r="E41" i="5" a="1"/>
  <c r="E41" i="5" s="1"/>
  <c r="AT41" i="5" s="1"/>
  <c r="L41" i="5" a="1"/>
  <c r="L41" i="5" s="1"/>
  <c r="K41" i="5" a="1"/>
  <c r="K41" i="5" s="1"/>
  <c r="K32" i="5" a="1"/>
  <c r="K32" i="5" s="1"/>
  <c r="J32" i="5" a="1"/>
  <c r="J32" i="5" s="1"/>
  <c r="L32" i="5" a="1"/>
  <c r="L32" i="5" s="1"/>
  <c r="I32" i="5" a="1"/>
  <c r="I32" i="5" s="1"/>
  <c r="G32" i="5" a="1"/>
  <c r="G32" i="5" s="1"/>
  <c r="H32" i="5" a="1"/>
  <c r="H32" i="5" s="1"/>
  <c r="F32" i="5" a="1"/>
  <c r="F32" i="5" s="1"/>
  <c r="E32" i="5" a="1"/>
  <c r="E32" i="5" s="1"/>
  <c r="AT32" i="5" s="1"/>
  <c r="N32" i="5" a="1"/>
  <c r="N32" i="5" s="1"/>
  <c r="AU32" i="5" s="1"/>
  <c r="M32" i="5" a="1"/>
  <c r="M32" i="5" s="1"/>
  <c r="K77" i="5" a="1"/>
  <c r="K77" i="5" s="1"/>
  <c r="L61" i="5" a="1"/>
  <c r="L61" i="5" s="1"/>
  <c r="K102" i="5" a="1"/>
  <c r="K102" i="5" s="1"/>
  <c r="N70" i="5" a="1"/>
  <c r="N70" i="5" s="1"/>
  <c r="AU70" i="5" s="1"/>
  <c r="M103" i="5" a="1"/>
  <c r="M103" i="5" s="1"/>
  <c r="H104" i="5" a="1"/>
  <c r="H104" i="5" s="1"/>
  <c r="H66" i="5" a="1"/>
  <c r="H66" i="5" s="1"/>
  <c r="K52" i="5" a="1"/>
  <c r="K52" i="5" s="1"/>
  <c r="AD70" i="10"/>
  <c r="BA70" i="10"/>
  <c r="BA82" i="10"/>
  <c r="AY61" i="10"/>
  <c r="AB61" i="10"/>
  <c r="W61" i="10"/>
  <c r="T61" i="10"/>
  <c r="U61" i="10"/>
  <c r="AW52" i="10"/>
  <c r="Z52" i="10"/>
  <c r="S52" i="10"/>
  <c r="L51" i="35" s="1"/>
  <c r="R52" i="10"/>
  <c r="BG33" i="10"/>
  <c r="AJ33" i="10"/>
  <c r="AH24" i="10"/>
  <c r="BE24" i="10"/>
  <c r="AF41" i="10"/>
  <c r="BC41" i="10"/>
  <c r="Y43" i="10"/>
  <c r="AV43" i="10"/>
  <c r="AG72" i="10"/>
  <c r="BD72" i="10"/>
  <c r="BD84" i="10"/>
  <c r="BB63" i="10"/>
  <c r="AE63" i="10"/>
  <c r="AC54" i="10"/>
  <c r="AZ54" i="10"/>
  <c r="AX45" i="10"/>
  <c r="AA45" i="10"/>
  <c r="AV36" i="10"/>
  <c r="Y36" i="10"/>
  <c r="BH26" i="10"/>
  <c r="AK26" i="10"/>
  <c r="AI17" i="10"/>
  <c r="BF17" i="10"/>
  <c r="Y21" i="10"/>
  <c r="AV21" i="10"/>
  <c r="AF25" i="10"/>
  <c r="BC25" i="10"/>
  <c r="AK25" i="10"/>
  <c r="BH25" i="10"/>
  <c r="AY70" i="10"/>
  <c r="AB70" i="10"/>
  <c r="W70" i="10"/>
  <c r="U70" i="10"/>
  <c r="T70" i="10"/>
  <c r="AY82" i="10"/>
  <c r="Z61" i="10"/>
  <c r="AW61" i="10"/>
  <c r="S61" i="10"/>
  <c r="L60" i="35" s="1"/>
  <c r="R61" i="10"/>
  <c r="BG42" i="10"/>
  <c r="AJ42" i="10"/>
  <c r="BE33" i="10"/>
  <c r="AH33" i="10"/>
  <c r="BC24" i="10"/>
  <c r="AF24" i="10"/>
  <c r="AB6" i="10"/>
  <c r="W6" i="10"/>
  <c r="T6" i="10"/>
  <c r="U6" i="10"/>
  <c r="AV37" i="10"/>
  <c r="Y37" i="10"/>
  <c r="AW38" i="10"/>
  <c r="Z38" i="10"/>
  <c r="R38" i="10"/>
  <c r="S38" i="10"/>
  <c r="L37" i="35" s="1"/>
  <c r="BH49" i="10"/>
  <c r="AK49" i="10"/>
  <c r="AE72" i="10"/>
  <c r="BB72" i="10"/>
  <c r="BB84" i="10"/>
  <c r="AZ63" i="10"/>
  <c r="AC63" i="10"/>
  <c r="AV53" i="10"/>
  <c r="Y53" i="10"/>
  <c r="AK35" i="10"/>
  <c r="BH35" i="10"/>
  <c r="AG9" i="10"/>
  <c r="BG43" i="10"/>
  <c r="AJ43" i="10"/>
  <c r="AB71" i="10"/>
  <c r="AY71" i="10"/>
  <c r="T71" i="10"/>
  <c r="U71" i="10"/>
  <c r="W71" i="10"/>
  <c r="AY83" i="10"/>
  <c r="AY23" i="10"/>
  <c r="AB23" i="10"/>
  <c r="U23" i="10"/>
  <c r="T23" i="10"/>
  <c r="W23" i="10"/>
  <c r="AG47" i="10"/>
  <c r="BD47" i="10"/>
  <c r="AE73" i="10"/>
  <c r="BB73" i="10"/>
  <c r="BB85" i="10"/>
  <c r="L77" i="5" a="1"/>
  <c r="L77" i="5" s="1"/>
  <c r="N61" i="5" a="1"/>
  <c r="N61" i="5" s="1"/>
  <c r="AU61" i="5" s="1"/>
  <c r="K45" i="5" a="1"/>
  <c r="K45" i="5" s="1"/>
  <c r="F94" i="5" a="1"/>
  <c r="F94" i="5" s="1"/>
  <c r="E62" i="5" a="1"/>
  <c r="E62" i="5" s="1"/>
  <c r="AT62" i="5" s="1"/>
  <c r="AV62" i="5" s="1"/>
  <c r="N103" i="5" a="1"/>
  <c r="N103" i="5" s="1"/>
  <c r="AU103" i="5" s="1"/>
  <c r="I104" i="5" a="1"/>
  <c r="I104" i="5" s="1"/>
  <c r="J58" i="5" a="1"/>
  <c r="J58" i="5" s="1"/>
  <c r="L44" i="5" a="1"/>
  <c r="L44" i="5" s="1"/>
  <c r="G101" i="5" a="1"/>
  <c r="G101" i="5" s="1"/>
  <c r="M77" i="5" a="1"/>
  <c r="M77" i="5" s="1"/>
  <c r="K61" i="5" a="1"/>
  <c r="K61" i="5" s="1"/>
  <c r="J45" i="5" a="1"/>
  <c r="J45" i="5" s="1"/>
  <c r="L94" i="5" a="1"/>
  <c r="L94" i="5" s="1"/>
  <c r="E54" i="5" a="1"/>
  <c r="E54" i="5" s="1"/>
  <c r="AT54" i="5" s="1"/>
  <c r="AV54" i="5" s="1"/>
  <c r="F95" i="5" a="1"/>
  <c r="F95" i="5" s="1"/>
  <c r="F88" i="5" a="1"/>
  <c r="F88" i="5" s="1"/>
  <c r="M34" i="5" a="1"/>
  <c r="M34" i="5" s="1"/>
  <c r="F36" i="5" a="1"/>
  <c r="F36" i="5" s="1"/>
  <c r="I101" i="5" a="1"/>
  <c r="I101" i="5" s="1"/>
  <c r="N77" i="5" a="1"/>
  <c r="N77" i="5" s="1"/>
  <c r="AU77" i="5" s="1"/>
  <c r="E61" i="5" a="1"/>
  <c r="E61" i="5" s="1"/>
  <c r="AT61" i="5" s="1"/>
  <c r="M45" i="5" a="1"/>
  <c r="M45" i="5" s="1"/>
  <c r="M94" i="5" a="1"/>
  <c r="M94" i="5" s="1"/>
  <c r="M54" i="5" a="1"/>
  <c r="M54" i="5" s="1"/>
  <c r="G87" i="5" a="1"/>
  <c r="G87" i="5" s="1"/>
  <c r="G88" i="5" a="1"/>
  <c r="G88" i="5" s="1"/>
  <c r="N34" i="5" a="1"/>
  <c r="N34" i="5" s="1"/>
  <c r="AU34" i="5" s="1"/>
  <c r="G36" i="5" a="1"/>
  <c r="G36" i="5" s="1"/>
  <c r="J101" i="5" a="1"/>
  <c r="J101" i="5" s="1"/>
  <c r="E77" i="5" a="1"/>
  <c r="E77" i="5" s="1"/>
  <c r="AT77" i="5" s="1"/>
  <c r="AV77" i="5" s="1"/>
  <c r="G61" i="5" a="1"/>
  <c r="G61" i="5" s="1"/>
  <c r="N45" i="5" a="1"/>
  <c r="N45" i="5" s="1"/>
  <c r="AU45" i="5" s="1"/>
  <c r="I38" i="5" a="1"/>
  <c r="I38" i="5" s="1"/>
  <c r="L79" i="5" a="1"/>
  <c r="L79" i="5" s="1"/>
  <c r="L80" i="5" a="1"/>
  <c r="L80" i="5" s="1"/>
  <c r="G49" i="5" a="1"/>
  <c r="G49" i="5" s="1"/>
  <c r="J74" i="5" a="1"/>
  <c r="J74" i="5" s="1"/>
  <c r="K101" i="5" a="1"/>
  <c r="K101" i="5" s="1"/>
  <c r="G77" i="5" a="1"/>
  <c r="G77" i="5" s="1"/>
  <c r="I61" i="5" a="1"/>
  <c r="I61" i="5" s="1"/>
  <c r="I45" i="5" a="1"/>
  <c r="I45" i="5" s="1"/>
  <c r="L38" i="5" a="1"/>
  <c r="L38" i="5" s="1"/>
  <c r="M79" i="5" a="1"/>
  <c r="M79" i="5" s="1"/>
  <c r="M72" i="5" a="1"/>
  <c r="M72" i="5" s="1"/>
  <c r="H49" i="5" a="1"/>
  <c r="H49" i="5" s="1"/>
  <c r="K74" i="5" a="1"/>
  <c r="K74" i="5" s="1"/>
  <c r="L101" i="5" a="1"/>
  <c r="L101" i="5" s="1"/>
  <c r="K85" i="5" a="1"/>
  <c r="K85" i="5" s="1"/>
  <c r="H77" i="5" a="1"/>
  <c r="H77" i="5" s="1"/>
  <c r="J61" i="5" a="1"/>
  <c r="J61" i="5" s="1"/>
  <c r="E37" i="5" a="1"/>
  <c r="E37" i="5" s="1"/>
  <c r="AT37" i="5" s="1"/>
  <c r="AV37" i="5" s="1"/>
  <c r="H64" i="5" a="1"/>
  <c r="H64" i="5" s="1"/>
  <c r="N89" i="5" a="1"/>
  <c r="N89" i="5" s="1"/>
  <c r="AU89" i="5" s="1"/>
  <c r="N50" i="5" a="1"/>
  <c r="N50" i="5" s="1"/>
  <c r="AU50" i="5" s="1"/>
  <c r="E101" i="5" a="1"/>
  <c r="E101" i="5" s="1"/>
  <c r="AT101" i="5" s="1"/>
  <c r="L85" i="5" a="1"/>
  <c r="L85" i="5" s="1"/>
  <c r="I77" i="5" a="1"/>
  <c r="I77" i="5" s="1"/>
  <c r="L37" i="5" a="1"/>
  <c r="L37" i="5" s="1"/>
  <c r="I64" i="5" a="1"/>
  <c r="I64" i="5" s="1"/>
  <c r="E81" i="5" a="1"/>
  <c r="E81" i="5" s="1"/>
  <c r="AT81" i="5" s="1"/>
  <c r="AV81" i="5" s="1"/>
  <c r="G50" i="5" a="1"/>
  <c r="G50" i="5" s="1"/>
  <c r="M101" i="5" a="1"/>
  <c r="M101" i="5" s="1"/>
  <c r="M85" i="5" a="1"/>
  <c r="M85" i="5" s="1"/>
  <c r="K69" i="5" a="1"/>
  <c r="K69" i="5" s="1"/>
  <c r="J37" i="5" a="1"/>
  <c r="J37" i="5" s="1"/>
  <c r="E48" i="5" a="1"/>
  <c r="E48" i="5" s="1"/>
  <c r="AT48" i="5" s="1"/>
  <c r="J73" i="5" a="1"/>
  <c r="J73" i="5" s="1"/>
  <c r="I98" i="5" a="1"/>
  <c r="I98" i="5" s="1"/>
  <c r="F101" i="5" a="1"/>
  <c r="F101" i="5" s="1"/>
  <c r="N85" i="5" a="1"/>
  <c r="N85" i="5" s="1"/>
  <c r="AU85" i="5" s="1"/>
  <c r="M69" i="5" a="1"/>
  <c r="M69" i="5" s="1"/>
  <c r="N37" i="5" a="1"/>
  <c r="N37" i="5" s="1"/>
  <c r="AU37" i="5" s="1"/>
  <c r="N48" i="5" a="1"/>
  <c r="N48" i="5" s="1"/>
  <c r="AU48" i="5" s="1"/>
  <c r="K73" i="5" a="1"/>
  <c r="K73" i="5" s="1"/>
  <c r="M98" i="5" a="1"/>
  <c r="M98" i="5" s="1"/>
  <c r="N101" i="5" a="1"/>
  <c r="N101" i="5" s="1"/>
  <c r="AU101" i="5" s="1"/>
  <c r="E85" i="5" a="1"/>
  <c r="E85" i="5" s="1"/>
  <c r="AT85" i="5" s="1"/>
  <c r="N69" i="5" a="1"/>
  <c r="N69" i="5" s="1"/>
  <c r="AU69" i="5" s="1"/>
  <c r="K37" i="5" a="1"/>
  <c r="K37" i="5" s="1"/>
  <c r="I40" i="5" a="1"/>
  <c r="I40" i="5" s="1"/>
  <c r="H90" i="5" a="1"/>
  <c r="H90" i="5" s="1"/>
  <c r="J51" i="5" a="1"/>
  <c r="J51" i="5" s="1"/>
  <c r="L76" i="5" a="1"/>
  <c r="L76" i="5" s="1"/>
  <c r="F85" i="5" a="1"/>
  <c r="F85" i="5" s="1"/>
  <c r="E69" i="5" a="1"/>
  <c r="E69" i="5" s="1"/>
  <c r="AT69" i="5" s="1"/>
  <c r="G71" i="5" a="1"/>
  <c r="G71" i="5" s="1"/>
  <c r="K40" i="5" a="1"/>
  <c r="K40" i="5" s="1"/>
  <c r="G99" i="5" a="1"/>
  <c r="G99" i="5" s="1"/>
  <c r="F51" i="5" a="1"/>
  <c r="F51" i="5" s="1"/>
  <c r="M76" i="5" a="1"/>
  <c r="M76" i="5" s="1"/>
  <c r="G85" i="5" a="1"/>
  <c r="G85" i="5" s="1"/>
  <c r="G69" i="5" a="1"/>
  <c r="G69" i="5" s="1"/>
  <c r="L71" i="5" a="1"/>
  <c r="L71" i="5" s="1"/>
  <c r="J91" i="5" a="1"/>
  <c r="J91" i="5" s="1"/>
  <c r="K43" i="5" a="1"/>
  <c r="K43" i="5" s="1"/>
  <c r="H69" i="5" a="1"/>
  <c r="H69" i="5" s="1"/>
  <c r="E71" i="5" a="1"/>
  <c r="E71" i="5" s="1"/>
  <c r="AT71" i="5" s="1"/>
  <c r="AV71" i="5" s="1"/>
  <c r="K91" i="5" a="1"/>
  <c r="K91" i="5" s="1"/>
  <c r="N35" i="5" a="1"/>
  <c r="N35" i="5" s="1"/>
  <c r="AU35" i="5" s="1"/>
  <c r="BC71" i="10"/>
  <c r="AF71" i="10"/>
  <c r="BC83" i="10"/>
  <c r="AD62" i="10"/>
  <c r="BA62" i="10"/>
  <c r="AY53" i="10"/>
  <c r="AB53" i="10"/>
  <c r="U53" i="10"/>
  <c r="T53" i="10"/>
  <c r="W53" i="10"/>
  <c r="AW44" i="10"/>
  <c r="Z44" i="10"/>
  <c r="S44" i="10"/>
  <c r="L43" i="35" s="1"/>
  <c r="R44" i="10"/>
  <c r="AJ25" i="10"/>
  <c r="BG25" i="10"/>
  <c r="AB47" i="10"/>
  <c r="AY47" i="10"/>
  <c r="W47" i="10"/>
  <c r="U47" i="10"/>
  <c r="T47" i="10"/>
  <c r="AA68" i="10"/>
  <c r="AX68" i="10"/>
  <c r="AX80" i="10"/>
  <c r="BF73" i="10"/>
  <c r="AI73" i="10"/>
  <c r="BF85" i="10"/>
  <c r="AG64" i="10"/>
  <c r="BD64" i="10"/>
  <c r="AE55" i="10"/>
  <c r="BB55" i="10"/>
  <c r="AZ46" i="10"/>
  <c r="AC46" i="10"/>
  <c r="AX37" i="10"/>
  <c r="AA37" i="10"/>
  <c r="AV28" i="10"/>
  <c r="Y28" i="10"/>
  <c r="BH18" i="10"/>
  <c r="AK18" i="10"/>
  <c r="BB24" i="10"/>
  <c r="AE24" i="10"/>
  <c r="BA72" i="10"/>
  <c r="AD72" i="10"/>
  <c r="BA84" i="10"/>
  <c r="AB31" i="10"/>
  <c r="AY31" i="10"/>
  <c r="U31" i="10"/>
  <c r="T31" i="10"/>
  <c r="W31" i="10"/>
  <c r="AZ37" i="10"/>
  <c r="AC37" i="10"/>
  <c r="BA71" i="10"/>
  <c r="AD71" i="10"/>
  <c r="BA83" i="10"/>
  <c r="AY62" i="10"/>
  <c r="AB62" i="10"/>
  <c r="W62" i="10"/>
  <c r="U62" i="10"/>
  <c r="T62" i="10"/>
  <c r="AW53" i="10"/>
  <c r="Z53" i="10"/>
  <c r="S53" i="10"/>
  <c r="L52" i="35" s="1"/>
  <c r="R53" i="10"/>
  <c r="BG34" i="10"/>
  <c r="AJ34" i="10"/>
  <c r="AH25" i="10"/>
  <c r="BE25" i="10"/>
  <c r="AF16" i="10"/>
  <c r="AD7" i="10"/>
  <c r="AC39" i="10"/>
  <c r="AZ39" i="10"/>
  <c r="AC15" i="10"/>
  <c r="Y67" i="10"/>
  <c r="AV67" i="10"/>
  <c r="AV79" i="10"/>
  <c r="AG73" i="10"/>
  <c r="BD73" i="10"/>
  <c r="BD85" i="10"/>
  <c r="AE64" i="10"/>
  <c r="BB64" i="10"/>
  <c r="AX54" i="10"/>
  <c r="AA54" i="10"/>
  <c r="AX38" i="10"/>
  <c r="AA38" i="10"/>
  <c r="Y13" i="10"/>
  <c r="BC49" i="10"/>
  <c r="AF49" i="10"/>
  <c r="AZ53" i="10"/>
  <c r="AC53" i="10"/>
  <c r="BD74" i="10"/>
  <c r="AG74" i="10"/>
  <c r="BD86" i="10"/>
  <c r="AE65" i="10"/>
  <c r="BB65" i="10"/>
  <c r="AZ56" i="10"/>
  <c r="AC56" i="10"/>
  <c r="AA47" i="10"/>
  <c r="AX47" i="10"/>
  <c r="AV38" i="10"/>
  <c r="Y38" i="10"/>
  <c r="BH28" i="10"/>
  <c r="AK28" i="10"/>
  <c r="BF19" i="10"/>
  <c r="AI19" i="10"/>
  <c r="AG10" i="10"/>
  <c r="AY72" i="10"/>
  <c r="AB72" i="10"/>
  <c r="U72" i="10"/>
  <c r="T72" i="10"/>
  <c r="W72" i="10"/>
  <c r="AY84" i="10"/>
  <c r="AW55" i="10"/>
  <c r="Z55" i="10"/>
  <c r="S55" i="10"/>
  <c r="L54" i="35" s="1"/>
  <c r="R55" i="10"/>
  <c r="AJ36" i="10"/>
  <c r="BG36" i="10"/>
  <c r="AF18" i="10"/>
  <c r="BC18" i="10"/>
  <c r="AH75" i="10"/>
  <c r="BE75" i="10"/>
  <c r="BE87" i="10"/>
  <c r="AY56" i="10"/>
  <c r="AB56" i="10"/>
  <c r="W56" i="10"/>
  <c r="U56" i="10"/>
  <c r="T56" i="10"/>
  <c r="BE19" i="10"/>
  <c r="AH19" i="10"/>
  <c r="AA60" i="10"/>
  <c r="AX60" i="10"/>
  <c r="AV71" i="10"/>
  <c r="Y71" i="10"/>
  <c r="AV83" i="10"/>
  <c r="AK61" i="10"/>
  <c r="BH61" i="10"/>
  <c r="AI52" i="10"/>
  <c r="BF52" i="10"/>
  <c r="AG43" i="10"/>
  <c r="BD43" i="10"/>
  <c r="BB34" i="10"/>
  <c r="AE34" i="10"/>
  <c r="AZ25" i="10"/>
  <c r="AC25" i="10"/>
  <c r="AA16" i="10"/>
  <c r="Y7" i="10"/>
  <c r="AH68" i="10"/>
  <c r="BE68" i="10"/>
  <c r="BE80" i="10"/>
  <c r="BA50" i="10"/>
  <c r="AD50" i="10"/>
  <c r="AF11" i="10"/>
  <c r="AE19" i="10"/>
  <c r="BB19" i="10"/>
  <c r="BB22" i="10"/>
  <c r="AE22" i="10"/>
  <c r="AH60" i="10"/>
  <c r="BE60" i="10"/>
  <c r="BA42" i="10"/>
  <c r="AD42" i="10"/>
  <c r="AY25" i="10"/>
  <c r="AB25" i="10"/>
  <c r="W25" i="10"/>
  <c r="T25" i="10"/>
  <c r="U25" i="10"/>
  <c r="Z8" i="10"/>
  <c r="R8" i="10"/>
  <c r="S8" i="10"/>
  <c r="L7" i="35" s="1"/>
  <c r="AA17" i="10"/>
  <c r="AX17" i="10"/>
  <c r="BD76" i="10"/>
  <c r="AG76" i="10"/>
  <c r="BD88" i="10"/>
  <c r="BB67" i="10"/>
  <c r="AE67" i="10"/>
  <c r="BB79" i="10"/>
  <c r="AC58" i="10"/>
  <c r="AZ58" i="10"/>
  <c r="AA49" i="10"/>
  <c r="AX49" i="10"/>
  <c r="AI37" i="10"/>
  <c r="BF37" i="10"/>
  <c r="AZ18" i="10"/>
  <c r="AC18" i="10"/>
  <c r="AV51" i="10"/>
  <c r="Y51" i="10"/>
  <c r="AW73" i="10"/>
  <c r="Z73" i="10"/>
  <c r="S73" i="10"/>
  <c r="L72" i="35" s="1"/>
  <c r="R73" i="10"/>
  <c r="AW85" i="10"/>
  <c r="BG54" i="10"/>
  <c r="AJ54" i="10"/>
  <c r="BE45" i="10"/>
  <c r="AH45" i="10"/>
  <c r="BC36" i="10"/>
  <c r="AF36" i="10"/>
  <c r="AD27" i="10"/>
  <c r="BA27" i="10"/>
  <c r="AY18" i="10"/>
  <c r="AB18" i="10"/>
  <c r="W18" i="10"/>
  <c r="U18" i="10"/>
  <c r="T18" i="10"/>
  <c r="Z9" i="10"/>
  <c r="R9" i="10"/>
  <c r="S9" i="10"/>
  <c r="L8" i="35" s="1"/>
  <c r="BH39" i="10"/>
  <c r="AK39" i="10"/>
  <c r="BF22" i="10"/>
  <c r="AI22" i="10"/>
  <c r="BE62" i="10"/>
  <c r="AH62" i="10"/>
  <c r="BC29" i="10"/>
  <c r="AF29" i="10"/>
  <c r="BF48" i="10"/>
  <c r="AI48" i="10"/>
  <c r="AV73" i="10"/>
  <c r="Y73" i="10"/>
  <c r="AV85" i="10"/>
  <c r="AK63" i="10"/>
  <c r="BH63" i="10"/>
  <c r="AG53" i="10"/>
  <c r="BD53" i="10"/>
  <c r="AV41" i="10"/>
  <c r="Y41" i="10"/>
  <c r="BD21" i="10"/>
  <c r="AG21" i="10"/>
  <c r="BA60" i="10"/>
  <c r="AD60" i="10"/>
  <c r="AB27" i="10"/>
  <c r="AY27" i="10"/>
  <c r="T27" i="10"/>
  <c r="W27" i="10"/>
  <c r="U27" i="10"/>
  <c r="BC77" i="10"/>
  <c r="AF77" i="10"/>
  <c r="BC89" i="10"/>
  <c r="AF78" i="10"/>
  <c r="BA68" i="10"/>
  <c r="AD68" i="10"/>
  <c r="BA80" i="10"/>
  <c r="AY35" i="10"/>
  <c r="AB35" i="10"/>
  <c r="W35" i="10"/>
  <c r="U35" i="10"/>
  <c r="T35" i="10"/>
  <c r="BH72" i="10"/>
  <c r="AK72" i="10"/>
  <c r="BH84" i="10"/>
  <c r="AI63" i="10"/>
  <c r="BF63" i="10"/>
  <c r="AG54" i="10"/>
  <c r="BD54" i="10"/>
  <c r="BB45" i="10"/>
  <c r="AE45" i="10"/>
  <c r="AZ36" i="10"/>
  <c r="AC36" i="10"/>
  <c r="AX27" i="10"/>
  <c r="AA27" i="10"/>
  <c r="AV18" i="10"/>
  <c r="Y18" i="10"/>
  <c r="AK8" i="10"/>
  <c r="BA69" i="10"/>
  <c r="AD69" i="10"/>
  <c r="BA81" i="10"/>
  <c r="AB60" i="10"/>
  <c r="AY60" i="10"/>
  <c r="W60" i="10"/>
  <c r="U60" i="10"/>
  <c r="T60" i="10"/>
  <c r="AW51" i="10"/>
  <c r="Z51" i="10"/>
  <c r="S51" i="10"/>
  <c r="L50" i="35" s="1"/>
  <c r="R51" i="10"/>
  <c r="BG32" i="10"/>
  <c r="AJ32" i="10"/>
  <c r="BE23" i="10"/>
  <c r="AH23" i="10"/>
  <c r="AF14" i="10"/>
  <c r="AZ64" i="10"/>
  <c r="AC64" i="10"/>
  <c r="AA55" i="10"/>
  <c r="AX55" i="10"/>
  <c r="AV46" i="10"/>
  <c r="Y46" i="10"/>
  <c r="AK36" i="10"/>
  <c r="BH36" i="10"/>
  <c r="BF27" i="10"/>
  <c r="AI27" i="10"/>
  <c r="AG18" i="10"/>
  <c r="BD18" i="10"/>
  <c r="AW71" i="10"/>
  <c r="Z71" i="10"/>
  <c r="S71" i="10"/>
  <c r="L70" i="35" s="1"/>
  <c r="R71" i="10"/>
  <c r="AW83" i="10"/>
  <c r="AJ52" i="10"/>
  <c r="BG52" i="10"/>
  <c r="BC34" i="10"/>
  <c r="AF34" i="10"/>
  <c r="AB16" i="10"/>
  <c r="T16" i="10"/>
  <c r="W16" i="10"/>
  <c r="U16" i="10"/>
  <c r="BA73" i="10"/>
  <c r="AD73" i="10"/>
  <c r="BA85" i="10"/>
  <c r="BE35" i="10"/>
  <c r="AH35" i="10"/>
  <c r="BA17" i="10"/>
  <c r="AD17" i="10"/>
  <c r="AC21" i="10"/>
  <c r="AZ21" i="10"/>
  <c r="AK69" i="10"/>
  <c r="BH69" i="10"/>
  <c r="BH81" i="10"/>
  <c r="AI60" i="10"/>
  <c r="BF60" i="10"/>
  <c r="BD51" i="10"/>
  <c r="AG51" i="10"/>
  <c r="BB42" i="10"/>
  <c r="AE42" i="10"/>
  <c r="AC33" i="10"/>
  <c r="AZ33" i="10"/>
  <c r="AX24" i="10"/>
  <c r="AA24" i="10"/>
  <c r="AD66" i="10"/>
  <c r="BA66" i="10"/>
  <c r="BA78" i="10"/>
  <c r="Z48" i="10"/>
  <c r="AW48" i="10"/>
  <c r="S48" i="10"/>
  <c r="L47" i="35" s="1"/>
  <c r="R48" i="10"/>
  <c r="AH28" i="10"/>
  <c r="BE28" i="10"/>
  <c r="AB9" i="10"/>
  <c r="U9" i="10"/>
  <c r="W9" i="10"/>
  <c r="T9" i="10"/>
  <c r="Y16" i="10"/>
  <c r="AD58" i="10"/>
  <c r="BA58" i="10"/>
  <c r="Z40" i="10"/>
  <c r="AW40" i="10"/>
  <c r="R40" i="10"/>
  <c r="S40" i="10"/>
  <c r="L39" i="35" s="1"/>
  <c r="BB75" i="10"/>
  <c r="AE75" i="10"/>
  <c r="BB87" i="10"/>
  <c r="AC66" i="10"/>
  <c r="AZ66" i="10"/>
  <c r="AZ78" i="10"/>
  <c r="AX57" i="10"/>
  <c r="AA57" i="10"/>
  <c r="Y48" i="10"/>
  <c r="AV48" i="10"/>
  <c r="BD36" i="10"/>
  <c r="AG36" i="10"/>
  <c r="BF40" i="10"/>
  <c r="AI40" i="10"/>
  <c r="AJ62" i="10"/>
  <c r="BG62" i="10"/>
  <c r="AH53" i="10"/>
  <c r="BE53" i="10"/>
  <c r="BC44" i="10"/>
  <c r="AF44" i="10"/>
  <c r="BA35" i="10"/>
  <c r="AD35" i="10"/>
  <c r="AY26" i="10"/>
  <c r="AB26" i="10"/>
  <c r="W26" i="10"/>
  <c r="T26" i="10"/>
  <c r="U26" i="10"/>
  <c r="AW17" i="10"/>
  <c r="Z17" i="10"/>
  <c r="S17" i="10"/>
  <c r="L16" i="35" s="1"/>
  <c r="R17" i="10"/>
  <c r="AG37" i="10"/>
  <c r="BD37" i="10"/>
  <c r="AE20" i="10"/>
  <c r="BB20" i="10"/>
  <c r="AF53" i="10"/>
  <c r="BC53" i="10"/>
  <c r="AW26" i="10"/>
  <c r="Z26" i="10"/>
  <c r="S26" i="10"/>
  <c r="L25" i="35" s="1"/>
  <c r="R26" i="10"/>
  <c r="Y35" i="10"/>
  <c r="AV35" i="10"/>
  <c r="AK71" i="10"/>
  <c r="BH71" i="10"/>
  <c r="BH83" i="10"/>
  <c r="AI62" i="10"/>
  <c r="BF62" i="10"/>
  <c r="BB52" i="10"/>
  <c r="AE52" i="10"/>
  <c r="AI38" i="10"/>
  <c r="BF38" i="10"/>
  <c r="AC19" i="10"/>
  <c r="AZ19" i="10"/>
  <c r="AY51" i="10"/>
  <c r="AB51" i="10"/>
  <c r="U51" i="10"/>
  <c r="T51" i="10"/>
  <c r="W51" i="10"/>
  <c r="AJ23" i="10"/>
  <c r="BG23" i="10"/>
  <c r="AD76" i="10"/>
  <c r="BA76" i="10"/>
  <c r="BA88" i="10"/>
  <c r="AB67" i="10"/>
  <c r="AY67" i="10"/>
  <c r="U67" i="10"/>
  <c r="T67" i="10"/>
  <c r="W67" i="10"/>
  <c r="AY79" i="10"/>
  <c r="BG55" i="10"/>
  <c r="AJ55" i="10"/>
  <c r="BG31" i="10"/>
  <c r="AJ31" i="10"/>
  <c r="AX76" i="10"/>
  <c r="AA76" i="10"/>
  <c r="AX88" i="10"/>
  <c r="AI71" i="10"/>
  <c r="BF71" i="10"/>
  <c r="BF83" i="10"/>
  <c r="BD62" i="10"/>
  <c r="AG62" i="10"/>
  <c r="AE53" i="10"/>
  <c r="BB53" i="10"/>
  <c r="AC44" i="10"/>
  <c r="AZ44" i="10"/>
  <c r="AX35" i="10"/>
  <c r="AA35" i="10"/>
  <c r="AV26" i="10"/>
  <c r="Y26" i="10"/>
  <c r="BA77" i="10"/>
  <c r="AD77" i="10"/>
  <c r="BA89" i="10"/>
  <c r="AD78" i="10"/>
  <c r="AB68" i="10"/>
  <c r="AY68" i="10"/>
  <c r="W68" i="10"/>
  <c r="U68" i="10"/>
  <c r="T68" i="10"/>
  <c r="AY80" i="10"/>
  <c r="Z59" i="10"/>
  <c r="AW59" i="10"/>
  <c r="S59" i="10"/>
  <c r="L58" i="35" s="1"/>
  <c r="R59" i="10"/>
  <c r="BG40" i="10"/>
  <c r="AJ40" i="10"/>
  <c r="BE31" i="10"/>
  <c r="AH31" i="10"/>
  <c r="BC22" i="10"/>
  <c r="AF22" i="10"/>
  <c r="AI72" i="10"/>
  <c r="BF72" i="10"/>
  <c r="BF84" i="10"/>
  <c r="AY69" i="10"/>
  <c r="AB69" i="10"/>
  <c r="W69" i="10"/>
  <c r="U69" i="10"/>
  <c r="T69" i="10"/>
  <c r="AY81" i="10"/>
  <c r="Z60" i="10"/>
  <c r="AW60" i="10"/>
  <c r="S60" i="10"/>
  <c r="L59" i="35" s="1"/>
  <c r="R60" i="10"/>
  <c r="BG41" i="10"/>
  <c r="AJ41" i="10"/>
  <c r="BE32" i="10"/>
  <c r="AH32" i="10"/>
  <c r="BC23" i="10"/>
  <c r="AF23" i="10"/>
  <c r="AD14" i="10"/>
  <c r="W5" i="10"/>
  <c r="T5" i="10"/>
  <c r="U5" i="10"/>
  <c r="AJ35" i="10"/>
  <c r="BG35" i="10"/>
  <c r="AE30" i="10"/>
  <c r="BB30" i="10"/>
  <c r="BB71" i="10"/>
  <c r="AE71" i="10"/>
  <c r="BB83" i="10"/>
  <c r="AZ62" i="10"/>
  <c r="AC62" i="10"/>
  <c r="AX53" i="10"/>
  <c r="AA53" i="10"/>
  <c r="AV44" i="10"/>
  <c r="Y44" i="10"/>
  <c r="BH34" i="10"/>
  <c r="AK34" i="10"/>
  <c r="AI25" i="10"/>
  <c r="BF25" i="10"/>
  <c r="AE7" i="10"/>
  <c r="AG17" i="10"/>
  <c r="BD17" i="10"/>
  <c r="BE66" i="10"/>
  <c r="AH66" i="10"/>
  <c r="BE78" i="10"/>
  <c r="BG19" i="10"/>
  <c r="AJ19" i="10"/>
  <c r="Z69" i="10"/>
  <c r="AW69" i="10"/>
  <c r="S69" i="10"/>
  <c r="L68" i="35" s="1"/>
  <c r="R69" i="10"/>
  <c r="AW81" i="10"/>
  <c r="BG50" i="10"/>
  <c r="AJ50" i="10"/>
  <c r="BE41" i="10"/>
  <c r="AH41" i="10"/>
  <c r="BC32" i="10"/>
  <c r="AF32" i="10"/>
  <c r="BA23" i="10"/>
  <c r="AD23" i="10"/>
  <c r="AB14" i="10"/>
  <c r="T14" i="10"/>
  <c r="U14" i="10"/>
  <c r="W14" i="10"/>
  <c r="S5" i="10"/>
  <c r="L4" i="35" s="1"/>
  <c r="R5" i="10"/>
  <c r="BF34" i="10"/>
  <c r="AI34" i="10"/>
  <c r="AE8" i="10"/>
  <c r="AD32" i="10"/>
  <c r="BA32" i="10"/>
  <c r="AE38" i="10"/>
  <c r="BB38" i="10"/>
  <c r="AZ71" i="10"/>
  <c r="AC71" i="10"/>
  <c r="AZ83" i="10"/>
  <c r="AX62" i="10"/>
  <c r="AA62" i="10"/>
  <c r="AK51" i="10"/>
  <c r="BH51" i="10"/>
  <c r="BD33" i="10"/>
  <c r="AG33" i="10"/>
  <c r="AA6" i="10"/>
  <c r="AB39" i="10"/>
  <c r="AY39" i="10"/>
  <c r="U39" i="10"/>
  <c r="T39" i="10"/>
  <c r="W39" i="10"/>
  <c r="AF65" i="10"/>
  <c r="BC65" i="10"/>
  <c r="AF17" i="10"/>
  <c r="BC17" i="10"/>
  <c r="BH41" i="10"/>
  <c r="AK41" i="10"/>
  <c r="AZ72" i="10"/>
  <c r="AC72" i="10"/>
  <c r="AZ84" i="10"/>
  <c r="AX63" i="10"/>
  <c r="AA63" i="10"/>
  <c r="AV54" i="10"/>
  <c r="Y54" i="10"/>
  <c r="BH44" i="10"/>
  <c r="AK44" i="10"/>
  <c r="BF35" i="10"/>
  <c r="AI35" i="10"/>
  <c r="AG26" i="10"/>
  <c r="BD26" i="10"/>
  <c r="BB17" i="10"/>
  <c r="AE17" i="10"/>
  <c r="AC8" i="10"/>
  <c r="BG68" i="10"/>
  <c r="AJ68" i="10"/>
  <c r="BG80" i="10"/>
  <c r="BC50" i="10"/>
  <c r="AF50" i="10"/>
  <c r="AB32" i="10"/>
  <c r="AY32" i="10"/>
  <c r="U32" i="10"/>
  <c r="T32" i="10"/>
  <c r="W32" i="10"/>
  <c r="BE51" i="10"/>
  <c r="AH51" i="10"/>
  <c r="BA33" i="10"/>
  <c r="AD33" i="10"/>
  <c r="S15" i="10"/>
  <c r="L14" i="35" s="1"/>
  <c r="Z15" i="10"/>
  <c r="R15" i="10"/>
  <c r="AK77" i="10"/>
  <c r="BH77" i="10"/>
  <c r="BH89" i="10"/>
  <c r="AK78" i="10"/>
  <c r="BF68" i="10"/>
  <c r="AI68" i="10"/>
  <c r="BF80" i="10"/>
  <c r="BD59" i="10"/>
  <c r="AG59" i="10"/>
  <c r="BB50" i="10"/>
  <c r="AE50" i="10"/>
  <c r="AC41" i="10"/>
  <c r="AZ41" i="10"/>
  <c r="AX32" i="10"/>
  <c r="AA32" i="10"/>
  <c r="Y23" i="10"/>
  <c r="AV23" i="10"/>
  <c r="AK13" i="10"/>
  <c r="Z64" i="10"/>
  <c r="AW64" i="10"/>
  <c r="S64" i="10"/>
  <c r="L63" i="35" s="1"/>
  <c r="R64" i="10"/>
  <c r="AJ45" i="10"/>
  <c r="BG45" i="10"/>
  <c r="AD26" i="10"/>
  <c r="BA26" i="10"/>
  <c r="AG12" i="10"/>
  <c r="BE76" i="10"/>
  <c r="AH76" i="10"/>
  <c r="BE88" i="10"/>
  <c r="AW56" i="10"/>
  <c r="Z56" i="10"/>
  <c r="S56" i="10"/>
  <c r="L55" i="35" s="1"/>
  <c r="R56" i="10"/>
  <c r="AJ37" i="10"/>
  <c r="BG37" i="10"/>
  <c r="BE20" i="10"/>
  <c r="AH20" i="10"/>
  <c r="AE11" i="10"/>
  <c r="AC74" i="10"/>
  <c r="AZ74" i="10"/>
  <c r="AZ86" i="10"/>
  <c r="AX65" i="10"/>
  <c r="AA65" i="10"/>
  <c r="AV56" i="10"/>
  <c r="Y56" i="10"/>
  <c r="BH46" i="10"/>
  <c r="AK46" i="10"/>
  <c r="BB35" i="10"/>
  <c r="AE35" i="10"/>
  <c r="AC10" i="10"/>
  <c r="AZ29" i="10"/>
  <c r="AC29" i="10"/>
  <c r="AJ70" i="10"/>
  <c r="BG70" i="10"/>
  <c r="BG82" i="10"/>
  <c r="BE61" i="10"/>
  <c r="AH61" i="10"/>
  <c r="BC52" i="10"/>
  <c r="AF52" i="10"/>
  <c r="BA43" i="10"/>
  <c r="AD43" i="10"/>
  <c r="AY34" i="10"/>
  <c r="AB34" i="10"/>
  <c r="U34" i="10"/>
  <c r="T34" i="10"/>
  <c r="W34" i="10"/>
  <c r="AW25" i="10"/>
  <c r="Z25" i="10"/>
  <c r="S25" i="10"/>
  <c r="L24" i="35" s="1"/>
  <c r="R25" i="10"/>
  <c r="AJ6" i="10"/>
  <c r="AZ35" i="10"/>
  <c r="AC35" i="10"/>
  <c r="AX18" i="10"/>
  <c r="AA18" i="10"/>
  <c r="Z50" i="10"/>
  <c r="AW50" i="10"/>
  <c r="S50" i="10"/>
  <c r="L49" i="35" s="1"/>
  <c r="R50" i="10"/>
  <c r="BE22" i="10"/>
  <c r="AH22" i="10"/>
  <c r="AA20" i="10"/>
  <c r="AX20" i="10"/>
  <c r="AI70" i="10"/>
  <c r="BF70" i="10"/>
  <c r="BF82" i="10"/>
  <c r="AG61" i="10"/>
  <c r="BD61" i="10"/>
  <c r="AZ51" i="10"/>
  <c r="AC51" i="10"/>
  <c r="BB36" i="10"/>
  <c r="AE36" i="10"/>
  <c r="AV17" i="10"/>
  <c r="Y17" i="10"/>
  <c r="BG47" i="10"/>
  <c r="AJ47" i="10"/>
  <c r="BC21" i="10"/>
  <c r="AF21" i="10"/>
  <c r="AY75" i="10"/>
  <c r="AB75" i="10"/>
  <c r="U75" i="10"/>
  <c r="T75" i="10"/>
  <c r="W75" i="10"/>
  <c r="AY87" i="10"/>
  <c r="AW66" i="10"/>
  <c r="Z66" i="10"/>
  <c r="R66" i="10"/>
  <c r="S66" i="10"/>
  <c r="L65" i="35" s="1"/>
  <c r="AW78" i="10"/>
  <c r="AH54" i="10"/>
  <c r="BE54" i="10"/>
  <c r="BA28" i="10"/>
  <c r="AD28" i="10"/>
  <c r="BF32" i="10"/>
  <c r="AI32" i="10"/>
  <c r="BD70" i="10"/>
  <c r="AG70" i="10"/>
  <c r="BD82" i="10"/>
  <c r="BB61" i="10"/>
  <c r="AE61" i="10"/>
  <c r="AZ52" i="10"/>
  <c r="AC52" i="10"/>
  <c r="AX43" i="10"/>
  <c r="AA43" i="10"/>
  <c r="Y34" i="10"/>
  <c r="AV34" i="10"/>
  <c r="AK24" i="10"/>
  <c r="BH24" i="10"/>
  <c r="AI15" i="10"/>
  <c r="AG6" i="10"/>
  <c r="AY76" i="10"/>
  <c r="AB76" i="10"/>
  <c r="W76" i="10"/>
  <c r="U76" i="10"/>
  <c r="T76" i="10"/>
  <c r="AY88" i="10"/>
  <c r="AW67" i="10"/>
  <c r="Z67" i="10"/>
  <c r="S67" i="10"/>
  <c r="L66" i="35" s="1"/>
  <c r="R67" i="10"/>
  <c r="AW79" i="10"/>
  <c r="BG48" i="10"/>
  <c r="AJ48" i="10"/>
  <c r="BE39" i="10"/>
  <c r="AH39" i="10"/>
  <c r="AF30" i="10"/>
  <c r="BC30" i="10"/>
  <c r="BA21" i="10"/>
  <c r="AD21" i="10"/>
  <c r="AB12" i="10"/>
  <c r="U12" i="10"/>
  <c r="T12" i="10"/>
  <c r="W12" i="10"/>
  <c r="AG63" i="10"/>
  <c r="BD63" i="10"/>
  <c r="AB77" i="10"/>
  <c r="AY77" i="10"/>
  <c r="T77" i="10"/>
  <c r="U77" i="10"/>
  <c r="W77" i="10"/>
  <c r="AY89" i="10"/>
  <c r="AB78" i="10"/>
  <c r="Z68" i="10"/>
  <c r="AW68" i="10"/>
  <c r="S68" i="10"/>
  <c r="L67" i="35" s="1"/>
  <c r="R68" i="10"/>
  <c r="AW80" i="10"/>
  <c r="BG49" i="10"/>
  <c r="AJ49" i="10"/>
  <c r="BE40" i="10"/>
  <c r="AH40" i="10"/>
  <c r="AF31" i="10"/>
  <c r="BC31" i="10"/>
  <c r="BA22" i="10"/>
  <c r="AD22" i="10"/>
  <c r="AB13" i="10"/>
  <c r="T13" i="10"/>
  <c r="U13" i="10"/>
  <c r="W13" i="10"/>
  <c r="BE74" i="10"/>
  <c r="AH74" i="10"/>
  <c r="BE86" i="10"/>
  <c r="AW30" i="10"/>
  <c r="Z30" i="10"/>
  <c r="R30" i="10"/>
  <c r="S30" i="10"/>
  <c r="L29" i="35" s="1"/>
  <c r="AK17" i="10"/>
  <c r="BH17" i="10"/>
  <c r="AZ70" i="10"/>
  <c r="AC70" i="10"/>
  <c r="AZ82" i="10"/>
  <c r="AX61" i="10"/>
  <c r="AA61" i="10"/>
  <c r="AV52" i="10"/>
  <c r="Y52" i="10"/>
  <c r="AK42" i="10"/>
  <c r="BH42" i="10"/>
  <c r="BF33" i="10"/>
  <c r="AI33" i="10"/>
  <c r="BD24" i="10"/>
  <c r="AG24" i="10"/>
  <c r="Z14" i="10"/>
  <c r="S14" i="10"/>
  <c r="L13" i="35" s="1"/>
  <c r="R14" i="10"/>
  <c r="AW77" i="10"/>
  <c r="Z77" i="10"/>
  <c r="S77" i="10"/>
  <c r="L76" i="35" s="1"/>
  <c r="R77" i="10"/>
  <c r="AW89" i="10"/>
  <c r="Z78" i="10"/>
  <c r="BG58" i="10"/>
  <c r="AJ58" i="10"/>
  <c r="BE49" i="10"/>
  <c r="AH49" i="10"/>
  <c r="BC40" i="10"/>
  <c r="AF40" i="10"/>
  <c r="AD31" i="10"/>
  <c r="BA31" i="10"/>
  <c r="AY22" i="10"/>
  <c r="AB22" i="10"/>
  <c r="W22" i="10"/>
  <c r="U22" i="10"/>
  <c r="T22" i="10"/>
  <c r="Z13" i="10"/>
  <c r="S13" i="10"/>
  <c r="L12" i="35" s="1"/>
  <c r="R13" i="10"/>
  <c r="Y61" i="10"/>
  <c r="AV61" i="10"/>
  <c r="AC31" i="10"/>
  <c r="AZ31" i="10"/>
  <c r="AH26" i="10"/>
  <c r="BE26" i="10"/>
  <c r="AX28" i="10"/>
  <c r="AA28" i="10"/>
  <c r="AX70" i="10"/>
  <c r="AA70" i="10"/>
  <c r="AX82" i="10"/>
  <c r="AK59" i="10"/>
  <c r="BH59" i="10"/>
  <c r="BF50" i="10"/>
  <c r="AI50" i="10"/>
  <c r="AX30" i="10"/>
  <c r="AA30" i="10"/>
  <c r="BG75" i="10"/>
  <c r="AJ75" i="10"/>
  <c r="BG87" i="10"/>
  <c r="BC33" i="10"/>
  <c r="AF33" i="10"/>
  <c r="BE58" i="10"/>
  <c r="AH58" i="10"/>
  <c r="AG31" i="10"/>
  <c r="BD31" i="10"/>
  <c r="AX71" i="10"/>
  <c r="AA71" i="10"/>
  <c r="AX83" i="10"/>
  <c r="AV62" i="10"/>
  <c r="Y62" i="10"/>
  <c r="AK52" i="10"/>
  <c r="BH52" i="10"/>
  <c r="BF43" i="10"/>
  <c r="AI43" i="10"/>
  <c r="BD34" i="10"/>
  <c r="AG34" i="10"/>
  <c r="BB25" i="10"/>
  <c r="AE25" i="10"/>
  <c r="AF66" i="10"/>
  <c r="BC66" i="10"/>
  <c r="BC78" i="10"/>
  <c r="AB48" i="10"/>
  <c r="AY48" i="10"/>
  <c r="U48" i="10"/>
  <c r="T48" i="10"/>
  <c r="W48" i="10"/>
  <c r="BE67" i="10"/>
  <c r="AH67" i="10"/>
  <c r="BE79" i="10"/>
  <c r="BA49" i="10"/>
  <c r="AD49" i="10"/>
  <c r="AW31" i="10"/>
  <c r="Z31" i="10"/>
  <c r="S31" i="10"/>
  <c r="L30" i="35" s="1"/>
  <c r="R31" i="10"/>
  <c r="AJ12" i="10"/>
  <c r="BF76" i="10"/>
  <c r="AI76" i="10"/>
  <c r="BF88" i="10"/>
  <c r="BD67" i="10"/>
  <c r="AG67" i="10"/>
  <c r="BD79" i="10"/>
  <c r="AE58" i="10"/>
  <c r="BB58" i="10"/>
  <c r="AZ49" i="10"/>
  <c r="AC49" i="10"/>
  <c r="AA40" i="10"/>
  <c r="AX40" i="10"/>
  <c r="AV31" i="10"/>
  <c r="Y31" i="10"/>
  <c r="BH21" i="10"/>
  <c r="AK21" i="10"/>
  <c r="AJ77" i="10"/>
  <c r="BG77" i="10"/>
  <c r="BG89" i="10"/>
  <c r="AJ78" i="10"/>
  <c r="BG61" i="10"/>
  <c r="AJ61" i="10"/>
  <c r="BC43" i="10"/>
  <c r="AF43" i="10"/>
  <c r="AW24" i="10"/>
  <c r="Z24" i="10"/>
  <c r="S24" i="10"/>
  <c r="L23" i="35" s="1"/>
  <c r="R24" i="10"/>
  <c r="AV40" i="10"/>
  <c r="Y40" i="10"/>
  <c r="Z72" i="10"/>
  <c r="AW72" i="10"/>
  <c r="S72" i="10"/>
  <c r="L71" i="35" s="1"/>
  <c r="R72" i="10"/>
  <c r="AW84" i="10"/>
  <c r="AJ53" i="10"/>
  <c r="BG53" i="10"/>
  <c r="BC35" i="10"/>
  <c r="AF35" i="10"/>
  <c r="AD18" i="10"/>
  <c r="BA18" i="10"/>
  <c r="BH38" i="10"/>
  <c r="AK38" i="10"/>
  <c r="AX73" i="10"/>
  <c r="AA73" i="10"/>
  <c r="AX85" i="10"/>
  <c r="AV64" i="10"/>
  <c r="Y64" i="10"/>
  <c r="BH54" i="10"/>
  <c r="AK54" i="10"/>
  <c r="BF45" i="10"/>
  <c r="AI45" i="10"/>
  <c r="AZ34" i="10"/>
  <c r="AC34" i="10"/>
  <c r="AK6" i="10"/>
  <c r="BE69" i="10"/>
  <c r="AH69" i="10"/>
  <c r="BE81" i="10"/>
  <c r="BC60" i="10"/>
  <c r="AF60" i="10"/>
  <c r="BA51" i="10"/>
  <c r="AD51" i="10"/>
  <c r="AY42" i="10"/>
  <c r="AB42" i="10"/>
  <c r="U42" i="10"/>
  <c r="W42" i="10"/>
  <c r="T42" i="10"/>
  <c r="Z33" i="10"/>
  <c r="AW33" i="10"/>
  <c r="S33" i="10"/>
  <c r="L32" i="35" s="1"/>
  <c r="R33" i="10"/>
  <c r="Y33" i="10"/>
  <c r="AV33" i="10"/>
  <c r="AK15" i="10"/>
  <c r="AH46" i="10"/>
  <c r="BE46" i="10"/>
  <c r="AW18" i="10"/>
  <c r="Z18" i="10"/>
  <c r="S18" i="10"/>
  <c r="L17" i="35" s="1"/>
  <c r="R18" i="10"/>
  <c r="BD69" i="10"/>
  <c r="AG69" i="10"/>
  <c r="BD81" i="10"/>
  <c r="BB60" i="10"/>
  <c r="AE60" i="10"/>
  <c r="AX50" i="10"/>
  <c r="AA50" i="10"/>
  <c r="AA34" i="10"/>
  <c r="AX34" i="10"/>
  <c r="AI14" i="10"/>
  <c r="AD44" i="10"/>
  <c r="BA44" i="10"/>
  <c r="AB19" i="10"/>
  <c r="AY19" i="10"/>
  <c r="T19" i="10"/>
  <c r="W19" i="10"/>
  <c r="U19" i="10"/>
  <c r="AW74" i="10"/>
  <c r="Z74" i="10"/>
  <c r="S74" i="10"/>
  <c r="L73" i="35" s="1"/>
  <c r="R74" i="10"/>
  <c r="AW86" i="10"/>
  <c r="BA52" i="10"/>
  <c r="AD52" i="10"/>
  <c r="BB69" i="10"/>
  <c r="AE69" i="10"/>
  <c r="BB81" i="10"/>
  <c r="AZ60" i="10"/>
  <c r="AC60" i="10"/>
  <c r="AX51" i="10"/>
  <c r="AA51" i="10"/>
  <c r="AV42" i="10"/>
  <c r="Y42" i="10"/>
  <c r="BH32" i="10"/>
  <c r="AK32" i="10"/>
  <c r="BF23" i="10"/>
  <c r="AI23" i="10"/>
  <c r="AG14" i="10"/>
  <c r="AW75" i="10"/>
  <c r="Z75" i="10"/>
  <c r="S75" i="10"/>
  <c r="L74" i="35" s="1"/>
  <c r="R75" i="10"/>
  <c r="AW87" i="10"/>
  <c r="AJ56" i="10"/>
  <c r="BG56" i="10"/>
  <c r="BE47" i="10"/>
  <c r="AH47" i="10"/>
  <c r="AF38" i="10"/>
  <c r="BC38" i="10"/>
  <c r="BA29" i="10"/>
  <c r="AD29" i="10"/>
  <c r="AB20" i="10"/>
  <c r="AY20" i="10"/>
  <c r="W20" i="10"/>
  <c r="U20" i="10"/>
  <c r="T20" i="10"/>
  <c r="Z11" i="10"/>
  <c r="S11" i="10"/>
  <c r="L10" i="35" s="1"/>
  <c r="R11" i="10"/>
  <c r="AE54" i="10"/>
  <c r="BB54" i="10"/>
  <c r="Z76" i="10"/>
  <c r="AW76" i="10"/>
  <c r="R76" i="10"/>
  <c r="S76" i="10"/>
  <c r="L75" i="35" s="1"/>
  <c r="AW88" i="10"/>
  <c r="BG57" i="10"/>
  <c r="AJ57" i="10"/>
  <c r="BE48" i="10"/>
  <c r="AH48" i="10"/>
  <c r="AF39" i="10"/>
  <c r="BC39" i="10"/>
  <c r="AD30" i="10"/>
  <c r="BA30" i="10"/>
  <c r="AB21" i="10"/>
  <c r="AY21" i="10"/>
  <c r="U21" i="10"/>
  <c r="T21" i="10"/>
  <c r="W21" i="10"/>
  <c r="Z12" i="10"/>
  <c r="S12" i="10"/>
  <c r="L11" i="35" s="1"/>
  <c r="R12" i="10"/>
  <c r="AJ67" i="10"/>
  <c r="BG67" i="10"/>
  <c r="BG79" i="10"/>
  <c r="BA24" i="10"/>
  <c r="AD24" i="10"/>
  <c r="AX69" i="10"/>
  <c r="AA69" i="10"/>
  <c r="AX81" i="10"/>
  <c r="Y60" i="10"/>
  <c r="AV60" i="10"/>
  <c r="AK50" i="10"/>
  <c r="BH50" i="10"/>
  <c r="BF41" i="10"/>
  <c r="AI41" i="10"/>
  <c r="BD32" i="10"/>
  <c r="AG32" i="10"/>
  <c r="BB23" i="10"/>
  <c r="AE23" i="10"/>
  <c r="AI10" i="10"/>
  <c r="AB55" i="10"/>
  <c r="AY55" i="10"/>
  <c r="W55" i="10"/>
  <c r="U55" i="10"/>
  <c r="T55" i="10"/>
  <c r="BG66" i="10"/>
  <c r="AJ66" i="10"/>
  <c r="BG78" i="10"/>
  <c r="AH57" i="10"/>
  <c r="BE57" i="10"/>
  <c r="BC48" i="10"/>
  <c r="AF48" i="10"/>
  <c r="AD39" i="10"/>
  <c r="BA39" i="10"/>
  <c r="AY30" i="10"/>
  <c r="AB30" i="10"/>
  <c r="U30" i="10"/>
  <c r="T30" i="10"/>
  <c r="W30" i="10"/>
  <c r="Z21" i="10"/>
  <c r="AW21" i="10"/>
  <c r="S21" i="10"/>
  <c r="L20" i="35" s="1"/>
  <c r="R21" i="10"/>
  <c r="BD49" i="10"/>
  <c r="AG49" i="10"/>
  <c r="AV29" i="10"/>
  <c r="Y29" i="10"/>
  <c r="AF73" i="10"/>
  <c r="BC73" i="10"/>
  <c r="BC85" i="10"/>
  <c r="Y69" i="10"/>
  <c r="AV69" i="10"/>
  <c r="AV81" i="10"/>
  <c r="BF58" i="10"/>
  <c r="AI58" i="10"/>
  <c r="BB48" i="10"/>
  <c r="AE48" i="10"/>
  <c r="AI26" i="10"/>
  <c r="BF26" i="10"/>
  <c r="AW70" i="10"/>
  <c r="Z70" i="10"/>
  <c r="R70" i="10"/>
  <c r="S70" i="10"/>
  <c r="L69" i="35" s="1"/>
  <c r="AW82" i="10"/>
  <c r="BG27" i="10"/>
  <c r="AJ27" i="10"/>
  <c r="AJ51" i="10"/>
  <c r="BG51" i="10"/>
  <c r="R6" i="10"/>
  <c r="Z6" i="10"/>
  <c r="S6" i="10"/>
  <c r="L5" i="35" s="1"/>
  <c r="AV19" i="10"/>
  <c r="Y19" i="10"/>
  <c r="AV70" i="10"/>
  <c r="Y70" i="10"/>
  <c r="AV82" i="10"/>
  <c r="BH60" i="10"/>
  <c r="AK60" i="10"/>
  <c r="AI51" i="10"/>
  <c r="BF51" i="10"/>
  <c r="BD42" i="10"/>
  <c r="AG42" i="10"/>
  <c r="BB33" i="10"/>
  <c r="AE33" i="10"/>
  <c r="AZ24" i="10"/>
  <c r="AC24" i="10"/>
  <c r="AA15" i="10"/>
  <c r="Y6" i="10"/>
  <c r="AY64" i="10"/>
  <c r="AB64" i="10"/>
  <c r="T64" i="10"/>
  <c r="U64" i="10"/>
  <c r="W64" i="10"/>
  <c r="BE27" i="10"/>
  <c r="AH27" i="10"/>
  <c r="AD9" i="10"/>
  <c r="BA65" i="10"/>
  <c r="AD65" i="10"/>
  <c r="AW47" i="10"/>
  <c r="Z47" i="10"/>
  <c r="S47" i="10"/>
  <c r="L46" i="35" s="1"/>
  <c r="R47" i="10"/>
  <c r="BG28" i="10"/>
  <c r="AJ28" i="10"/>
  <c r="AF10" i="10"/>
  <c r="BD75" i="10"/>
  <c r="AG75" i="10"/>
  <c r="BD87" i="10"/>
  <c r="AE66" i="10"/>
  <c r="BB66" i="10"/>
  <c r="BB78" i="10"/>
  <c r="AC57" i="10"/>
  <c r="AZ57" i="10"/>
  <c r="AA48" i="10"/>
  <c r="AX48" i="10"/>
  <c r="AV39" i="10"/>
  <c r="Y39" i="10"/>
  <c r="AK29" i="10"/>
  <c r="BH29" i="10"/>
  <c r="BF20" i="10"/>
  <c r="AI20" i="10"/>
  <c r="AG11" i="10"/>
  <c r="BC75" i="10"/>
  <c r="AF75" i="10"/>
  <c r="BC87" i="10"/>
  <c r="BC59" i="10"/>
  <c r="AF59" i="10"/>
  <c r="AB41" i="10"/>
  <c r="AY41" i="10"/>
  <c r="W41" i="10"/>
  <c r="U41" i="10"/>
  <c r="T41" i="10"/>
  <c r="BG21" i="10"/>
  <c r="AJ21" i="10"/>
  <c r="AA33" i="10"/>
  <c r="AX33" i="10"/>
  <c r="AZ69" i="10"/>
  <c r="AC69" i="10"/>
  <c r="AZ81" i="10"/>
  <c r="BG69" i="10"/>
  <c r="AJ69" i="10"/>
  <c r="BG81" i="10"/>
  <c r="BC51" i="10"/>
  <c r="AF51" i="10"/>
  <c r="AB33" i="10"/>
  <c r="AY33" i="10"/>
  <c r="W33" i="10"/>
  <c r="U33" i="10"/>
  <c r="T33" i="10"/>
  <c r="Z16" i="10"/>
  <c r="R16" i="10"/>
  <c r="S16" i="10"/>
  <c r="L15" i="35" s="1"/>
  <c r="BH30" i="10"/>
  <c r="AK30" i="10"/>
  <c r="AV72" i="10"/>
  <c r="Y72" i="10"/>
  <c r="AV84" i="10"/>
  <c r="AK62" i="10"/>
  <c r="BH62" i="10"/>
  <c r="AI53" i="10"/>
  <c r="BF53" i="10"/>
  <c r="BD44" i="10"/>
  <c r="AG44" i="10"/>
  <c r="AV32" i="10"/>
  <c r="Y32" i="10"/>
  <c r="BE77" i="10"/>
  <c r="AH77" i="10"/>
  <c r="BE89" i="10"/>
  <c r="AH78" i="10"/>
  <c r="BC68" i="10"/>
  <c r="AF68" i="10"/>
  <c r="BC80" i="10"/>
  <c r="AD59" i="10"/>
  <c r="BA59" i="10"/>
  <c r="AY50" i="10"/>
  <c r="AB50" i="10"/>
  <c r="W50" i="10"/>
  <c r="U50" i="10"/>
  <c r="T50" i="10"/>
  <c r="AW41" i="10"/>
  <c r="Z41" i="10"/>
  <c r="R41" i="10"/>
  <c r="S41" i="10"/>
  <c r="L40" i="35" s="1"/>
  <c r="BG22" i="10"/>
  <c r="AJ22" i="10"/>
  <c r="AH13" i="10"/>
  <c r="BH55" i="10"/>
  <c r="AK55" i="10"/>
  <c r="AI30" i="10"/>
  <c r="BF30" i="10"/>
  <c r="AG13" i="10"/>
  <c r="AY43" i="10"/>
  <c r="AB43" i="10"/>
  <c r="U43" i="10"/>
  <c r="T43" i="10"/>
  <c r="W43" i="10"/>
  <c r="AH14" i="10"/>
  <c r="BD77" i="10"/>
  <c r="AG77" i="10"/>
  <c r="BD89" i="10"/>
  <c r="AG78" i="10"/>
  <c r="BB68" i="10"/>
  <c r="AE68" i="10"/>
  <c r="BB80" i="10"/>
  <c r="AC59" i="10"/>
  <c r="AZ59" i="10"/>
  <c r="Y49" i="10"/>
  <c r="AV49" i="10"/>
  <c r="BH31" i="10"/>
  <c r="AK31" i="10"/>
  <c r="AE12" i="10"/>
  <c r="AJ15" i="10"/>
  <c r="AJ63" i="10"/>
  <c r="BG63" i="10"/>
  <c r="AD20" i="10"/>
  <c r="BA20" i="10"/>
  <c r="BB77" i="10"/>
  <c r="AE77" i="10"/>
  <c r="BB89" i="10"/>
  <c r="AE78" i="10"/>
  <c r="AZ68" i="10"/>
  <c r="AC68" i="10"/>
  <c r="AZ80" i="10"/>
  <c r="AA59" i="10"/>
  <c r="AX59" i="10"/>
  <c r="Y50" i="10"/>
  <c r="AV50" i="10"/>
  <c r="BH40" i="10"/>
  <c r="AK40" i="10"/>
  <c r="BF31" i="10"/>
  <c r="AI31" i="10"/>
  <c r="BD22" i="10"/>
  <c r="AG22" i="10"/>
  <c r="AE13" i="10"/>
  <c r="AC77" i="10"/>
  <c r="AZ77" i="10"/>
  <c r="AZ89" i="10"/>
  <c r="AC78" i="10"/>
  <c r="AJ64" i="10"/>
  <c r="BG64" i="10"/>
  <c r="BE55" i="10"/>
  <c r="AH55" i="10"/>
  <c r="AF46" i="10"/>
  <c r="BC46" i="10"/>
  <c r="BA37" i="10"/>
  <c r="AD37" i="10"/>
  <c r="AY28" i="10"/>
  <c r="AB28" i="10"/>
  <c r="U28" i="10"/>
  <c r="W28" i="10"/>
  <c r="T28" i="10"/>
  <c r="AW19" i="10"/>
  <c r="Z19" i="10"/>
  <c r="R19" i="10"/>
  <c r="S19" i="10"/>
  <c r="L18" i="35" s="1"/>
  <c r="AC45" i="10"/>
  <c r="AZ45" i="10"/>
  <c r="BG65" i="10"/>
  <c r="AJ65" i="10"/>
  <c r="AH56" i="10"/>
  <c r="BE56" i="10"/>
  <c r="AF47" i="10"/>
  <c r="BC47" i="10"/>
  <c r="AD38" i="10"/>
  <c r="BA38" i="10"/>
  <c r="AY29" i="10"/>
  <c r="AB29" i="10"/>
  <c r="U29" i="10"/>
  <c r="T29" i="10"/>
  <c r="W29" i="10"/>
  <c r="Z20" i="10"/>
  <c r="AW20" i="10"/>
  <c r="S20" i="10"/>
  <c r="L19" i="35" s="1"/>
  <c r="R20" i="10"/>
  <c r="AB63" i="10"/>
  <c r="AY63" i="10"/>
  <c r="W63" i="10"/>
  <c r="T63" i="10"/>
  <c r="U63" i="10"/>
  <c r="AH18" i="10"/>
  <c r="BE18" i="10"/>
  <c r="AX77" i="10"/>
  <c r="AA77" i="10"/>
  <c r="AX89" i="10"/>
  <c r="AA78" i="10"/>
  <c r="Y68" i="10"/>
  <c r="AV68" i="10"/>
  <c r="AV80" i="10"/>
  <c r="BH58" i="10"/>
  <c r="AK58" i="10"/>
  <c r="BF49" i="10"/>
  <c r="AI49" i="10"/>
  <c r="BD40" i="10"/>
  <c r="AG40" i="10"/>
  <c r="AE31" i="10"/>
  <c r="BB31" i="10"/>
  <c r="AZ22" i="10"/>
  <c r="AC22" i="10"/>
  <c r="AA13" i="10"/>
  <c r="AX46" i="10"/>
  <c r="AA46" i="10"/>
  <c r="AC7" i="10"/>
  <c r="AD48" i="10"/>
  <c r="BA48" i="10"/>
  <c r="AV75" i="10"/>
  <c r="Y75" i="10"/>
  <c r="AV87" i="10"/>
  <c r="BG74" i="10"/>
  <c r="AJ74" i="10"/>
  <c r="BG86" i="10"/>
  <c r="AH65" i="10"/>
  <c r="BE65" i="10"/>
  <c r="AF56" i="10"/>
  <c r="BC56" i="10"/>
  <c r="AD47" i="10"/>
  <c r="BA47" i="10"/>
  <c r="AY38" i="10"/>
  <c r="AB38" i="10"/>
  <c r="U38" i="10"/>
  <c r="W38" i="10"/>
  <c r="T38" i="10"/>
  <c r="AW29" i="10"/>
  <c r="Z29" i="10"/>
  <c r="R29" i="10"/>
  <c r="S29" i="10"/>
  <c r="L28" i="35" s="1"/>
  <c r="AJ10" i="10"/>
  <c r="AC47" i="10"/>
  <c r="AZ47" i="10"/>
  <c r="AG25" i="10"/>
  <c r="BD25" i="10"/>
  <c r="AW62" i="10"/>
  <c r="Z62" i="10"/>
  <c r="S62" i="10"/>
  <c r="L61" i="35" s="1"/>
  <c r="R62" i="10"/>
  <c r="AB15" i="10"/>
  <c r="T15" i="10"/>
  <c r="U15" i="10"/>
  <c r="W15" i="10"/>
  <c r="AV77" i="10"/>
  <c r="Y77" i="10"/>
  <c r="AV89" i="10"/>
  <c r="Y78" i="10"/>
  <c r="BH67" i="10"/>
  <c r="AK67" i="10"/>
  <c r="BH79" i="10"/>
  <c r="AG57" i="10"/>
  <c r="BD57" i="10"/>
  <c r="AV45" i="10"/>
  <c r="Y45" i="10"/>
  <c r="AZ23" i="10"/>
  <c r="AC23" i="10"/>
  <c r="BA64" i="10"/>
  <c r="AD64" i="10"/>
  <c r="Z22" i="10"/>
  <c r="AW22" i="10"/>
  <c r="S22" i="10"/>
  <c r="L21" i="35" s="1"/>
  <c r="R22" i="10"/>
  <c r="AW46" i="10"/>
  <c r="Z46" i="10"/>
  <c r="S46" i="10"/>
  <c r="L45" i="35" s="1"/>
  <c r="R46" i="10"/>
  <c r="BH73" i="10"/>
  <c r="AK73" i="10"/>
  <c r="BH85" i="10"/>
  <c r="AI8" i="10"/>
  <c r="BH68" i="10"/>
  <c r="AK68" i="10"/>
  <c r="BH80" i="10"/>
  <c r="BF59" i="10"/>
  <c r="AI59" i="10"/>
  <c r="BD50" i="10"/>
  <c r="AG50" i="10"/>
  <c r="BB41" i="10"/>
  <c r="AE41" i="10"/>
  <c r="AC32" i="10"/>
  <c r="AZ32" i="10"/>
  <c r="AX23" i="10"/>
  <c r="AA23" i="10"/>
  <c r="Y14" i="10"/>
  <c r="BE43" i="10"/>
  <c r="AH43" i="10"/>
  <c r="BA25" i="10"/>
  <c r="AD25" i="10"/>
  <c r="Z7" i="10"/>
  <c r="R7" i="10"/>
  <c r="S7" i="10"/>
  <c r="L6" i="35" s="1"/>
  <c r="AW63" i="10"/>
  <c r="Z63" i="10"/>
  <c r="S63" i="10"/>
  <c r="L62" i="35" s="1"/>
  <c r="R63" i="10"/>
  <c r="BG44" i="10"/>
  <c r="AJ44" i="10"/>
  <c r="AF26" i="10"/>
  <c r="BC26" i="10"/>
  <c r="AB8" i="10"/>
  <c r="U8" i="10"/>
  <c r="T8" i="10"/>
  <c r="W8" i="10"/>
  <c r="AE74" i="10"/>
  <c r="BB74" i="10"/>
  <c r="BB86" i="10"/>
  <c r="AC65" i="10"/>
  <c r="AZ65" i="10"/>
  <c r="AX56" i="10"/>
  <c r="AA56" i="10"/>
  <c r="AV47" i="10"/>
  <c r="Y47" i="10"/>
  <c r="AK37" i="10"/>
  <c r="BH37" i="10"/>
  <c r="BF28" i="10"/>
  <c r="AI28" i="10"/>
  <c r="AG19" i="10"/>
  <c r="BD19" i="10"/>
  <c r="AE10" i="10"/>
  <c r="AD74" i="10"/>
  <c r="BA74" i="10"/>
  <c r="BA86" i="10"/>
  <c r="AY57" i="10"/>
  <c r="AB57" i="10"/>
  <c r="W57" i="10"/>
  <c r="T57" i="10"/>
  <c r="U57" i="10"/>
  <c r="AF19" i="10"/>
  <c r="BC19" i="10"/>
  <c r="AI29" i="10"/>
  <c r="BF29" i="10"/>
  <c r="BD55" i="10"/>
  <c r="AG55" i="10"/>
  <c r="BC67" i="10"/>
  <c r="AF67" i="10"/>
  <c r="BC79" i="10"/>
  <c r="AB49" i="10"/>
  <c r="AY49" i="10"/>
  <c r="W49" i="10"/>
  <c r="U49" i="10"/>
  <c r="T49" i="10"/>
  <c r="Z32" i="10"/>
  <c r="AW32" i="10"/>
  <c r="R32" i="10"/>
  <c r="S32" i="10"/>
  <c r="L31" i="35" s="1"/>
  <c r="AE27" i="10"/>
  <c r="BB27" i="10"/>
  <c r="BF56" i="10"/>
  <c r="AI56" i="10"/>
  <c r="AK70" i="10"/>
  <c r="BH70" i="10"/>
  <c r="BH82" i="10"/>
  <c r="BF61" i="10"/>
  <c r="AI61" i="10"/>
  <c r="AG52" i="10"/>
  <c r="BD52" i="10"/>
  <c r="BB43" i="10"/>
  <c r="AE43" i="10"/>
  <c r="BD28" i="10"/>
  <c r="AG28" i="10"/>
  <c r="AG71" i="10"/>
  <c r="BD71" i="10"/>
  <c r="BD83" i="10"/>
  <c r="BC76" i="10"/>
  <c r="AF76" i="10"/>
  <c r="BC88" i="10"/>
  <c r="AD67" i="10"/>
  <c r="BA67" i="10"/>
  <c r="BA79" i="10"/>
  <c r="AB58" i="10"/>
  <c r="AY58" i="10"/>
  <c r="T58" i="10"/>
  <c r="W58" i="10"/>
  <c r="U58" i="10"/>
  <c r="Z49" i="10"/>
  <c r="AW49" i="10"/>
  <c r="R49" i="10"/>
  <c r="S49" i="10"/>
  <c r="L48" i="35" s="1"/>
  <c r="BG30" i="10"/>
  <c r="AJ30" i="10"/>
  <c r="BE21" i="10"/>
  <c r="AH21" i="10"/>
  <c r="AF12" i="10"/>
  <c r="BH47" i="10"/>
  <c r="AK47" i="10"/>
  <c r="BB28" i="10"/>
  <c r="AE28" i="10"/>
  <c r="AC11" i="10"/>
  <c r="BG39" i="10"/>
  <c r="AJ39" i="10"/>
  <c r="AB11" i="10"/>
  <c r="W11" i="10"/>
  <c r="T11" i="10"/>
  <c r="U11" i="10"/>
  <c r="AE76" i="10"/>
  <c r="BB76" i="10"/>
  <c r="BB88" i="10"/>
  <c r="AC67" i="10"/>
  <c r="AZ67" i="10"/>
  <c r="AZ79" i="10"/>
  <c r="AA58" i="10"/>
  <c r="AX58" i="10"/>
  <c r="AI46" i="10"/>
  <c r="BF46" i="10"/>
  <c r="BD29" i="10"/>
  <c r="AG29" i="10"/>
  <c r="AA10" i="10"/>
  <c r="AF37" i="10"/>
  <c r="BC37" i="10"/>
  <c r="AD12" i="10"/>
  <c r="AJ71" i="10"/>
  <c r="BG71" i="10"/>
  <c r="BG83" i="10"/>
  <c r="AF61" i="10"/>
  <c r="BC61" i="10"/>
  <c r="AF45" i="10"/>
  <c r="BC45" i="10"/>
  <c r="AZ76" i="10"/>
  <c r="AC76" i="10"/>
  <c r="AZ88" i="10"/>
  <c r="AA67" i="10"/>
  <c r="AX67" i="10"/>
  <c r="AX79" i="10"/>
  <c r="AV58" i="10"/>
  <c r="Y58" i="10"/>
  <c r="BH48" i="10"/>
  <c r="AK48" i="10"/>
  <c r="BF39" i="10"/>
  <c r="AI39" i="10"/>
  <c r="AG30" i="10"/>
  <c r="BD30" i="10"/>
  <c r="BB21" i="10"/>
  <c r="AE21" i="10"/>
  <c r="AC12" i="10"/>
  <c r="AX52" i="10"/>
  <c r="AA52" i="10"/>
  <c r="AJ72" i="10"/>
  <c r="BG72" i="10"/>
  <c r="BG84" i="10"/>
  <c r="BE63" i="10"/>
  <c r="AH63" i="10"/>
  <c r="AF54" i="10"/>
  <c r="BC54" i="10"/>
  <c r="BA45" i="10"/>
  <c r="AD45" i="10"/>
  <c r="AY36" i="10"/>
  <c r="AB36" i="10"/>
  <c r="U36" i="10"/>
  <c r="W36" i="10"/>
  <c r="T36" i="10"/>
  <c r="AW27" i="10"/>
  <c r="Z27" i="10"/>
  <c r="R27" i="10"/>
  <c r="S27" i="10"/>
  <c r="L26" i="35" s="1"/>
  <c r="AJ8" i="10"/>
  <c r="AX36" i="10"/>
  <c r="AA36" i="10"/>
  <c r="BG73" i="10"/>
  <c r="AJ73" i="10"/>
  <c r="BG85" i="10"/>
  <c r="AH64" i="10"/>
  <c r="BE64" i="10"/>
  <c r="AF55" i="10"/>
  <c r="BC55" i="10"/>
  <c r="AD46" i="10"/>
  <c r="BA46" i="10"/>
  <c r="AY37" i="10"/>
  <c r="AB37" i="10"/>
  <c r="W37" i="10"/>
  <c r="U37" i="10"/>
  <c r="T37" i="10"/>
  <c r="AW28" i="10"/>
  <c r="Z28" i="10"/>
  <c r="S28" i="10"/>
  <c r="L27" i="35" s="1"/>
  <c r="R28" i="10"/>
  <c r="AF57" i="10"/>
  <c r="BC57" i="10"/>
  <c r="Y76" i="10"/>
  <c r="AV76" i="10"/>
  <c r="AV88" i="10"/>
  <c r="BH66" i="10"/>
  <c r="AK66" i="10"/>
  <c r="BH78" i="10"/>
  <c r="BF57" i="10"/>
  <c r="AI57" i="10"/>
  <c r="BD48" i="10"/>
  <c r="AG48" i="10"/>
  <c r="AE39" i="10"/>
  <c r="BB39" i="10"/>
  <c r="AZ30" i="10"/>
  <c r="AC30" i="10"/>
  <c r="AA21" i="10"/>
  <c r="AX21" i="10"/>
  <c r="AE32" i="10"/>
  <c r="BB32" i="10"/>
  <c r="BE42" i="10"/>
  <c r="AH42" i="10"/>
  <c r="BH57" i="10"/>
  <c r="AK57" i="10"/>
  <c r="AH73" i="10"/>
  <c r="BE73" i="10"/>
  <c r="BE85" i="10"/>
  <c r="BC64" i="10"/>
  <c r="AF64" i="10"/>
  <c r="AD55" i="10"/>
  <c r="BA55" i="10"/>
  <c r="AY46" i="10"/>
  <c r="AB46" i="10"/>
  <c r="T46" i="10"/>
  <c r="U46" i="10"/>
  <c r="W46" i="10"/>
  <c r="AW37" i="10"/>
  <c r="Z37" i="10"/>
  <c r="R37" i="10"/>
  <c r="S37" i="10"/>
  <c r="L36" i="35" s="1"/>
  <c r="BG18" i="10"/>
  <c r="AJ18" i="10"/>
  <c r="AH9" i="10"/>
  <c r="BH43" i="10"/>
  <c r="AK43" i="10"/>
  <c r="AA22" i="10"/>
  <c r="AX22" i="10"/>
  <c r="BA56" i="10"/>
  <c r="AD56" i="10"/>
  <c r="AF9" i="10"/>
  <c r="BH75" i="10"/>
  <c r="AK75" i="10"/>
  <c r="BH87" i="10"/>
  <c r="BF66" i="10"/>
  <c r="AI66" i="10"/>
  <c r="BF78" i="10"/>
  <c r="AE56" i="10"/>
  <c r="BB56" i="10"/>
  <c r="AI42" i="10"/>
  <c r="BF42" i="10"/>
  <c r="BH19" i="10"/>
  <c r="AK19" i="10"/>
  <c r="AJ59" i="10"/>
  <c r="BG59" i="10"/>
  <c r="AD16" i="10"/>
  <c r="AD40" i="10"/>
  <c r="BA40" i="10"/>
  <c r="BH65" i="10"/>
  <c r="AK65" i="10"/>
  <c r="AK76" i="10"/>
  <c r="BH76" i="10"/>
  <c r="BH88" i="10"/>
  <c r="BF67" i="10"/>
  <c r="AI67" i="10"/>
  <c r="BF79" i="10"/>
  <c r="BD58" i="10"/>
  <c r="AG58" i="10"/>
  <c r="BB49" i="10"/>
  <c r="AE49" i="10"/>
  <c r="AC40" i="10"/>
  <c r="AZ40" i="10"/>
  <c r="AX31" i="10"/>
  <c r="AA31" i="10"/>
  <c r="Y22" i="10"/>
  <c r="AV22" i="10"/>
  <c r="AK12" i="10"/>
  <c r="BG76" i="10"/>
  <c r="AJ76" i="10"/>
  <c r="BG88" i="10"/>
  <c r="BE59" i="10"/>
  <c r="AH59" i="10"/>
  <c r="AD41" i="10"/>
  <c r="BA41" i="10"/>
  <c r="AW23" i="10"/>
  <c r="Z23" i="10"/>
  <c r="S23" i="10"/>
  <c r="L22" i="35" s="1"/>
  <c r="R23" i="10"/>
  <c r="AE62" i="10"/>
  <c r="BB62" i="10"/>
  <c r="BG60" i="10"/>
  <c r="AJ60" i="10"/>
  <c r="BC42" i="10"/>
  <c r="AF42" i="10"/>
  <c r="AY24" i="10"/>
  <c r="AB24" i="10"/>
  <c r="U24" i="10"/>
  <c r="T24" i="10"/>
  <c r="W24" i="10"/>
  <c r="AC73" i="10"/>
  <c r="AZ73" i="10"/>
  <c r="AZ85" i="10"/>
  <c r="AX64" i="10"/>
  <c r="AA64" i="10"/>
  <c r="AV55" i="10"/>
  <c r="Y55" i="10"/>
  <c r="AK45" i="10"/>
  <c r="BH45" i="10"/>
  <c r="AI36" i="10"/>
  <c r="BF36" i="10"/>
  <c r="AG27" i="10"/>
  <c r="BD27" i="10"/>
  <c r="AE18" i="10"/>
  <c r="BB18" i="10"/>
  <c r="AC9" i="10"/>
  <c r="AY73" i="10"/>
  <c r="AB73" i="10"/>
  <c r="W73" i="10"/>
  <c r="U73" i="10"/>
  <c r="T73" i="10"/>
  <c r="AY85" i="10"/>
  <c r="AH36" i="10"/>
  <c r="BE36" i="10"/>
  <c r="AY17" i="10"/>
  <c r="AB17" i="10"/>
  <c r="W17" i="10"/>
  <c r="U17" i="10"/>
  <c r="T17" i="10"/>
  <c r="AZ26" i="10"/>
  <c r="AC26" i="10"/>
  <c r="AX44" i="10"/>
  <c r="AA44" i="10"/>
  <c r="AY65" i="10"/>
  <c r="AB65" i="10"/>
  <c r="W65" i="10"/>
  <c r="U65" i="10"/>
  <c r="T65" i="10"/>
  <c r="AJ29" i="10"/>
  <c r="BG29" i="10"/>
  <c r="AH12" i="10"/>
  <c r="AV24" i="10"/>
  <c r="Y24" i="10"/>
  <c r="BF69" i="10"/>
  <c r="AI69" i="10"/>
  <c r="BF81" i="10"/>
  <c r="BD60" i="10"/>
  <c r="AG60" i="10"/>
  <c r="BB51" i="10"/>
  <c r="AE51" i="10"/>
  <c r="AZ42" i="10"/>
  <c r="AC42" i="10"/>
  <c r="AX25" i="10"/>
  <c r="AA25" i="10"/>
  <c r="AI64" i="10"/>
  <c r="BF64" i="10"/>
  <c r="BA75" i="10"/>
  <c r="AD75" i="10"/>
  <c r="BA87" i="10"/>
  <c r="AY66" i="10"/>
  <c r="AB66" i="10"/>
  <c r="T66" i="10"/>
  <c r="W66" i="10"/>
  <c r="U66" i="10"/>
  <c r="AY78" i="10"/>
  <c r="AW57" i="10"/>
  <c r="Z57" i="10"/>
  <c r="S57" i="10"/>
  <c r="L56" i="35" s="1"/>
  <c r="R57" i="10"/>
  <c r="BG38" i="10"/>
  <c r="AJ38" i="10"/>
  <c r="AH29" i="10"/>
  <c r="BE29" i="10"/>
  <c r="BC20" i="10"/>
  <c r="AF20" i="10"/>
  <c r="AD11" i="10"/>
  <c r="AE44" i="10"/>
  <c r="BB44" i="10"/>
  <c r="AX26" i="10"/>
  <c r="AA26" i="10"/>
  <c r="Y9" i="10"/>
  <c r="BA36" i="10"/>
  <c r="AD36" i="10"/>
  <c r="AJ7" i="10"/>
  <c r="AC75" i="10"/>
  <c r="AZ75" i="10"/>
  <c r="AZ87" i="10"/>
  <c r="AA66" i="10"/>
  <c r="AX66" i="10"/>
  <c r="AX78" i="10"/>
  <c r="Y57" i="10"/>
  <c r="AV57" i="10"/>
  <c r="BD45" i="10"/>
  <c r="AG45" i="10"/>
  <c r="AC27" i="10"/>
  <c r="AZ27" i="10"/>
  <c r="AK7" i="10"/>
  <c r="Z34" i="10"/>
  <c r="AW34" i="10"/>
  <c r="S34" i="10"/>
  <c r="L33" i="35" s="1"/>
  <c r="R34" i="10"/>
  <c r="BE70" i="10"/>
  <c r="AH70" i="10"/>
  <c r="BE82" i="10"/>
  <c r="AB59" i="10"/>
  <c r="AY59" i="10"/>
  <c r="W59" i="10"/>
  <c r="U59" i="10"/>
  <c r="T59" i="10"/>
  <c r="Z42" i="10"/>
  <c r="AW42" i="10"/>
  <c r="S42" i="10"/>
  <c r="L41" i="35" s="1"/>
  <c r="R42" i="10"/>
  <c r="AF13" i="10"/>
  <c r="AX75" i="10"/>
  <c r="AA75" i="10"/>
  <c r="AX87" i="10"/>
  <c r="AV66" i="10"/>
  <c r="Y66" i="10"/>
  <c r="AV78" i="10"/>
  <c r="BH56" i="10"/>
  <c r="AK56" i="10"/>
  <c r="BF47" i="10"/>
  <c r="AI47" i="10"/>
  <c r="AG38" i="10"/>
  <c r="BD38" i="10"/>
  <c r="BB29" i="10"/>
  <c r="AE29" i="10"/>
  <c r="AC20" i="10"/>
  <c r="AZ20" i="10"/>
  <c r="AA11" i="10"/>
  <c r="AG39" i="10"/>
  <c r="BD39" i="10"/>
  <c r="BE71" i="10"/>
  <c r="AH71" i="10"/>
  <c r="BE83" i="10"/>
  <c r="BC62" i="10"/>
  <c r="AF62" i="10"/>
  <c r="BA53" i="10"/>
  <c r="AD53" i="10"/>
  <c r="AY44" i="10"/>
  <c r="AB44" i="10"/>
  <c r="U44" i="10"/>
  <c r="W44" i="10"/>
  <c r="T44" i="10"/>
  <c r="AW35" i="10"/>
  <c r="Z35" i="10"/>
  <c r="S35" i="10"/>
  <c r="L34" i="35" s="1"/>
  <c r="R35" i="10"/>
  <c r="AJ16" i="10"/>
  <c r="AH7" i="10"/>
  <c r="BD23" i="10"/>
  <c r="AG23" i="10"/>
  <c r="AH72" i="10"/>
  <c r="BE72" i="10"/>
  <c r="BE84" i="10"/>
  <c r="BC63" i="10"/>
  <c r="AF63" i="10"/>
  <c r="AD54" i="10"/>
  <c r="BA54" i="10"/>
  <c r="AY45" i="10"/>
  <c r="AB45" i="10"/>
  <c r="U45" i="10"/>
  <c r="T45" i="10"/>
  <c r="W45" i="10"/>
  <c r="AW36" i="10"/>
  <c r="Z36" i="10"/>
  <c r="S36" i="10"/>
  <c r="L35" i="35" s="1"/>
  <c r="R36" i="10"/>
  <c r="AJ17" i="10"/>
  <c r="BG17" i="10"/>
  <c r="AB7" i="10"/>
  <c r="W7" i="10"/>
  <c r="T7" i="10"/>
  <c r="U7" i="10"/>
  <c r="BH74" i="10"/>
  <c r="AK74" i="10"/>
  <c r="BH86" i="10"/>
  <c r="BF65" i="10"/>
  <c r="AI65" i="10"/>
  <c r="BD56" i="10"/>
  <c r="AG56" i="10"/>
  <c r="AE47" i="10"/>
  <c r="BB47" i="10"/>
  <c r="AZ38" i="10"/>
  <c r="AC38" i="10"/>
  <c r="AA29" i="10"/>
  <c r="AX29" i="10"/>
  <c r="AV20" i="10"/>
  <c r="Y20" i="10"/>
  <c r="BH27" i="10"/>
  <c r="AK27" i="10"/>
  <c r="AE46" i="10"/>
  <c r="BB46" i="10"/>
  <c r="BC72" i="10"/>
  <c r="AF72" i="10"/>
  <c r="BC84" i="10"/>
  <c r="BA63" i="10"/>
  <c r="AD63" i="10"/>
  <c r="AY54" i="10"/>
  <c r="AB54" i="10"/>
  <c r="U54" i="10"/>
  <c r="T54" i="10"/>
  <c r="W54" i="10"/>
  <c r="AW45" i="10"/>
  <c r="Z45" i="10"/>
  <c r="R45" i="10"/>
  <c r="S45" i="10"/>
  <c r="L44" i="35" s="1"/>
  <c r="BG26" i="10"/>
  <c r="AJ26" i="10"/>
  <c r="AH17" i="10"/>
  <c r="BE17" i="10"/>
  <c r="AF8" i="10"/>
  <c r="AG41" i="10"/>
  <c r="BD41" i="10"/>
  <c r="AI18" i="10"/>
  <c r="BF18" i="10"/>
  <c r="BE50" i="10"/>
  <c r="AH50" i="10"/>
  <c r="BF74" i="10"/>
  <c r="AI74" i="10"/>
  <c r="BF86" i="10"/>
  <c r="AG65" i="10"/>
  <c r="BD65" i="10"/>
  <c r="AC55" i="10"/>
  <c r="AZ55" i="10"/>
  <c r="AE40" i="10"/>
  <c r="BB40" i="10"/>
  <c r="AE16" i="10"/>
  <c r="AW54" i="10"/>
  <c r="Z54" i="10"/>
  <c r="R54" i="10"/>
  <c r="S54" i="10"/>
  <c r="L53" i="35" s="1"/>
  <c r="AH10" i="10"/>
  <c r="BE34" i="10"/>
  <c r="AH34" i="10"/>
  <c r="AZ61" i="10"/>
  <c r="AC61" i="10"/>
  <c r="BF75" i="10"/>
  <c r="AI75" i="10"/>
  <c r="BF87" i="10"/>
  <c r="BD66" i="10"/>
  <c r="AG66" i="10"/>
  <c r="BD78" i="10"/>
  <c r="AE57" i="10"/>
  <c r="BB57" i="10"/>
  <c r="AC48" i="10"/>
  <c r="AZ48" i="10"/>
  <c r="AX39" i="10"/>
  <c r="AA39" i="10"/>
  <c r="Y30" i="10"/>
  <c r="AV30" i="10"/>
  <c r="BH20" i="10"/>
  <c r="AK20" i="10"/>
  <c r="AI11" i="10"/>
  <c r="AF74" i="10"/>
  <c r="BC74" i="10"/>
  <c r="BC86" i="10"/>
  <c r="AD57" i="10"/>
  <c r="BA57" i="10"/>
  <c r="AW39" i="10"/>
  <c r="Z39" i="10"/>
  <c r="S39" i="10"/>
  <c r="L38" i="35" s="1"/>
  <c r="R39" i="10"/>
  <c r="BG20" i="10"/>
  <c r="AJ20" i="10"/>
  <c r="AI24" i="10"/>
  <c r="BF24" i="10"/>
  <c r="AF58" i="10"/>
  <c r="BC58" i="10"/>
  <c r="AB40" i="10"/>
  <c r="AY40" i="10"/>
  <c r="W40" i="10"/>
  <c r="U40" i="10"/>
  <c r="T40" i="10"/>
  <c r="AX72" i="10"/>
  <c r="AA72" i="10"/>
  <c r="AX84" i="10"/>
  <c r="AV63" i="10"/>
  <c r="Y63" i="10"/>
  <c r="BH53" i="10"/>
  <c r="AK53" i="10"/>
  <c r="BF44" i="10"/>
  <c r="AI44" i="10"/>
  <c r="BD35" i="10"/>
  <c r="AG35" i="10"/>
  <c r="AE26" i="10"/>
  <c r="BB26" i="10"/>
  <c r="AZ17" i="10"/>
  <c r="AC17" i="10"/>
  <c r="AA8" i="10"/>
  <c r="AH52" i="10"/>
  <c r="BE52" i="10"/>
  <c r="BA34" i="10"/>
  <c r="AD34" i="10"/>
  <c r="AJ13" i="10"/>
  <c r="BH22" i="10"/>
  <c r="AK22" i="10"/>
  <c r="BH33" i="10"/>
  <c r="AK33" i="10"/>
  <c r="AH44" i="10"/>
  <c r="BE44" i="10"/>
  <c r="AF27" i="10"/>
  <c r="BC27" i="10"/>
  <c r="AD10" i="10"/>
  <c r="BD20" i="10"/>
  <c r="AG20" i="10"/>
  <c r="AI77" i="10"/>
  <c r="BF77" i="10"/>
  <c r="BF89" i="10"/>
  <c r="AI78" i="10"/>
  <c r="BD68" i="10"/>
  <c r="AG68" i="10"/>
  <c r="BD80" i="10"/>
  <c r="BB59" i="10"/>
  <c r="AE59" i="10"/>
  <c r="AZ50" i="10"/>
  <c r="AC50" i="10"/>
  <c r="AX41" i="10"/>
  <c r="AA41" i="10"/>
  <c r="BF21" i="10"/>
  <c r="AI21" i="10"/>
  <c r="Y59" i="10"/>
  <c r="AV59" i="10"/>
  <c r="AY74" i="10"/>
  <c r="AB74" i="10"/>
  <c r="T74" i="10"/>
  <c r="W74" i="10"/>
  <c r="U74" i="10"/>
  <c r="AY86" i="10"/>
  <c r="AW65" i="10"/>
  <c r="Z65" i="10"/>
  <c r="S65" i="10"/>
  <c r="L64" i="35" s="1"/>
  <c r="R65" i="10"/>
  <c r="BG46" i="10"/>
  <c r="AJ46" i="10"/>
  <c r="AH37" i="10"/>
  <c r="BE37" i="10"/>
  <c r="AF28" i="10"/>
  <c r="BC28" i="10"/>
  <c r="AD19" i="10"/>
  <c r="BA19" i="10"/>
  <c r="AB10" i="10"/>
  <c r="T10" i="10"/>
  <c r="U10" i="10"/>
  <c r="W10" i="10"/>
  <c r="AX42" i="10"/>
  <c r="AA42" i="10"/>
  <c r="AV25" i="10"/>
  <c r="Y25" i="10"/>
  <c r="AI6" i="10"/>
  <c r="BB70" i="10"/>
  <c r="AE70" i="10"/>
  <c r="BB82" i="10"/>
  <c r="AA74" i="10"/>
  <c r="AX74" i="10"/>
  <c r="AX86" i="10"/>
  <c r="AV65" i="10"/>
  <c r="Y65" i="10"/>
  <c r="BF54" i="10"/>
  <c r="AI54" i="10"/>
  <c r="AZ43" i="10"/>
  <c r="AC43" i="10"/>
  <c r="AK23" i="10"/>
  <c r="BH23" i="10"/>
  <c r="AH30" i="10"/>
  <c r="BE30" i="10"/>
  <c r="AH6" i="10"/>
  <c r="AF69" i="10"/>
  <c r="BC69" i="10"/>
  <c r="BC81" i="10"/>
  <c r="AW58" i="10"/>
  <c r="Z58" i="10"/>
  <c r="R58" i="10"/>
  <c r="S58" i="10"/>
  <c r="L57" i="35" s="1"/>
  <c r="AH38" i="10"/>
  <c r="BE38" i="10"/>
  <c r="R10" i="10"/>
  <c r="S10" i="10"/>
  <c r="L9" i="35" s="1"/>
  <c r="Z10" i="10"/>
  <c r="AV74" i="10"/>
  <c r="Y74" i="10"/>
  <c r="AV86" i="10"/>
  <c r="BH64" i="10"/>
  <c r="AK64" i="10"/>
  <c r="BF55" i="10"/>
  <c r="AI55" i="10"/>
  <c r="AG46" i="10"/>
  <c r="BD46" i="10"/>
  <c r="BB37" i="10"/>
  <c r="AE37" i="10"/>
  <c r="AZ28" i="10"/>
  <c r="AC28" i="10"/>
  <c r="AX19" i="10"/>
  <c r="AA19" i="10"/>
  <c r="Y10" i="10"/>
  <c r="AV27" i="10"/>
  <c r="Y27" i="10"/>
  <c r="BC70" i="10"/>
  <c r="AF70" i="10"/>
  <c r="BC82" i="10"/>
  <c r="BA61" i="10"/>
  <c r="AD61" i="10"/>
  <c r="AY52" i="10"/>
  <c r="AB52" i="10"/>
  <c r="U52" i="10"/>
  <c r="W52" i="10"/>
  <c r="T52" i="10"/>
  <c r="Z43" i="10"/>
  <c r="AW43" i="10"/>
  <c r="S43" i="10"/>
  <c r="L42" i="35" s="1"/>
  <c r="R43" i="10"/>
  <c r="AJ24" i="10"/>
  <c r="BG24" i="10"/>
  <c r="AH15" i="10"/>
  <c r="AF6" i="10"/>
  <c r="Y11" i="10"/>
  <c r="Y11" i="8"/>
  <c r="Y7" i="8"/>
  <c r="Y15" i="8"/>
  <c r="AV55" i="8"/>
  <c r="Y55" i="8"/>
  <c r="AV43" i="8"/>
  <c r="Y43" i="8"/>
  <c r="Y10" i="8"/>
  <c r="Y18" i="8"/>
  <c r="AV18" i="8"/>
  <c r="AV26" i="8"/>
  <c r="Y26" i="8"/>
  <c r="AV34" i="8"/>
  <c r="Y34" i="8"/>
  <c r="AV42" i="8"/>
  <c r="Y42" i="8"/>
  <c r="Y50" i="8"/>
  <c r="AV50" i="8"/>
  <c r="AV58" i="8"/>
  <c r="Y58" i="8"/>
  <c r="AV66" i="8"/>
  <c r="Y66" i="8"/>
  <c r="AV78" i="8"/>
  <c r="AV74" i="8"/>
  <c r="Y74" i="8"/>
  <c r="AV86" i="8"/>
  <c r="Y9" i="8"/>
  <c r="Y17" i="8"/>
  <c r="AV25" i="8"/>
  <c r="Y25" i="8"/>
  <c r="AV33" i="8"/>
  <c r="Y33" i="8"/>
  <c r="AV41" i="8"/>
  <c r="Y41" i="8"/>
  <c r="AV49" i="8"/>
  <c r="Y49" i="8"/>
  <c r="AV57" i="8"/>
  <c r="Y57" i="8"/>
  <c r="AV65" i="8"/>
  <c r="Y65" i="8"/>
  <c r="AV73" i="8"/>
  <c r="Y73" i="8"/>
  <c r="AV85" i="8"/>
  <c r="AF12" i="8"/>
  <c r="Y8" i="8"/>
  <c r="AC10" i="8"/>
  <c r="Y16" i="8"/>
  <c r="Y24" i="8"/>
  <c r="AV24" i="8"/>
  <c r="AV32" i="8"/>
  <c r="Y32" i="8"/>
  <c r="AV40" i="8"/>
  <c r="Y40" i="8"/>
  <c r="AV48" i="8"/>
  <c r="Y48" i="8"/>
  <c r="AV56" i="8"/>
  <c r="Y56" i="8"/>
  <c r="AV64" i="8"/>
  <c r="Y64" i="8"/>
  <c r="AV72" i="8"/>
  <c r="Y72" i="8"/>
  <c r="AV84" i="8"/>
  <c r="AV71" i="8"/>
  <c r="Y71" i="8"/>
  <c r="AV83" i="8"/>
  <c r="AV38" i="8"/>
  <c r="Y38" i="8"/>
  <c r="AH12" i="8"/>
  <c r="Y31" i="8"/>
  <c r="AV31" i="8"/>
  <c r="AV30" i="8"/>
  <c r="Y30" i="8"/>
  <c r="Y62" i="8"/>
  <c r="AV62" i="8"/>
  <c r="AV54" i="8"/>
  <c r="Y54" i="8"/>
  <c r="Y70" i="8"/>
  <c r="AV70" i="8"/>
  <c r="AV82" i="8"/>
  <c r="Y6" i="8"/>
  <c r="Y13" i="8"/>
  <c r="AV21" i="8"/>
  <c r="Y21" i="8"/>
  <c r="Y29" i="8"/>
  <c r="AV29" i="8"/>
  <c r="Y37" i="8"/>
  <c r="AV37" i="8"/>
  <c r="AV45" i="8"/>
  <c r="Y45" i="8"/>
  <c r="AV53" i="8"/>
  <c r="Y53" i="8"/>
  <c r="Y61" i="8"/>
  <c r="AV61" i="8"/>
  <c r="Y69" i="8"/>
  <c r="AV69" i="8"/>
  <c r="AV81" i="8"/>
  <c r="AV77" i="8"/>
  <c r="Y77" i="8"/>
  <c r="AV89" i="8"/>
  <c r="Y78" i="8"/>
  <c r="AV39" i="8"/>
  <c r="Y39" i="8"/>
  <c r="Y46" i="8"/>
  <c r="AV46" i="8"/>
  <c r="AF8" i="8"/>
  <c r="AD15" i="8"/>
  <c r="AC8" i="8"/>
  <c r="AA15" i="8"/>
  <c r="Y22" i="8"/>
  <c r="AV22" i="8"/>
  <c r="AE7" i="8"/>
  <c r="AK10" i="8"/>
  <c r="Y12" i="8"/>
  <c r="AC14" i="8"/>
  <c r="AV20" i="8"/>
  <c r="Y20" i="8"/>
  <c r="Y28" i="8"/>
  <c r="AV28" i="8"/>
  <c r="Y36" i="8"/>
  <c r="AV36" i="8"/>
  <c r="Y44" i="8"/>
  <c r="AV44" i="8"/>
  <c r="Y52" i="8"/>
  <c r="AV52" i="8"/>
  <c r="Y60" i="8"/>
  <c r="AV60" i="8"/>
  <c r="Y68" i="8"/>
  <c r="AV68" i="8"/>
  <c r="AV80" i="8"/>
  <c r="Y76" i="8"/>
  <c r="AV76" i="8"/>
  <c r="AV88" i="8"/>
  <c r="AJ13" i="8"/>
  <c r="AG11" i="8"/>
  <c r="AD10" i="8"/>
  <c r="Y23" i="8"/>
  <c r="AV23" i="8"/>
  <c r="AI8" i="8"/>
  <c r="AA12" i="8"/>
  <c r="AG15" i="8"/>
  <c r="Y35" i="8"/>
  <c r="AV35" i="8"/>
  <c r="AV59" i="8"/>
  <c r="Y59" i="8"/>
  <c r="AV67" i="8"/>
  <c r="Y67" i="8"/>
  <c r="AV79" i="8"/>
  <c r="AV75" i="8"/>
  <c r="Y75" i="8"/>
  <c r="AV87" i="8"/>
  <c r="AV47" i="8"/>
  <c r="Y47" i="8"/>
  <c r="AV63" i="8"/>
  <c r="Y63" i="8"/>
  <c r="AG7" i="8"/>
  <c r="AE14" i="8"/>
  <c r="AV19" i="8"/>
  <c r="Y19" i="8"/>
  <c r="Y27" i="8"/>
  <c r="AV27" i="8"/>
  <c r="Y51" i="8"/>
  <c r="AV51" i="8"/>
  <c r="AF6" i="8"/>
  <c r="AH7" i="8"/>
  <c r="AJ8" i="8"/>
  <c r="AD13" i="8"/>
  <c r="AF14" i="8"/>
  <c r="AH15" i="8"/>
  <c r="AJ16" i="8"/>
  <c r="E25" i="29" a="1"/>
  <c r="D25" i="29" a="1"/>
  <c r="D25" i="29" l="1"/>
  <c r="E25" i="29"/>
  <c r="AV83" i="14"/>
  <c r="AV103" i="14"/>
  <c r="AV63" i="5"/>
  <c r="AV100" i="5"/>
  <c r="AV87" i="5"/>
  <c r="AV99" i="5"/>
  <c r="AV33" i="5"/>
  <c r="AV79" i="14"/>
  <c r="AV76" i="14"/>
  <c r="AV67" i="14"/>
  <c r="AV53" i="14"/>
  <c r="AV77" i="14"/>
  <c r="AV70" i="14"/>
  <c r="AV124" i="14"/>
  <c r="AV123" i="14"/>
  <c r="AV125" i="14"/>
  <c r="AV122" i="14"/>
  <c r="AV126" i="14"/>
  <c r="AV127" i="14"/>
  <c r="AV117" i="14"/>
  <c r="AV119" i="14"/>
  <c r="AV118" i="14"/>
  <c r="AV121" i="14"/>
  <c r="AV120" i="14"/>
  <c r="AV110" i="14"/>
  <c r="AV107" i="14"/>
  <c r="AV116" i="14"/>
  <c r="AV109" i="14"/>
  <c r="AV108" i="14"/>
  <c r="AV106" i="14"/>
  <c r="AV111" i="14"/>
  <c r="AV113" i="14"/>
  <c r="AV105" i="14"/>
  <c r="AV114" i="14"/>
  <c r="AV112" i="14"/>
  <c r="AV115" i="14"/>
  <c r="AW90" i="15"/>
  <c r="AW86" i="15"/>
  <c r="AW85" i="15"/>
  <c r="AW94" i="15"/>
  <c r="AW84" i="16"/>
  <c r="AV69" i="5"/>
  <c r="AV61" i="5"/>
  <c r="AV70" i="5"/>
  <c r="AV88" i="5"/>
  <c r="AV48" i="14"/>
  <c r="AV69" i="14"/>
  <c r="AV33" i="14"/>
  <c r="AV96" i="14"/>
  <c r="AV74" i="14"/>
  <c r="AV59" i="14"/>
  <c r="AV98" i="14"/>
  <c r="AW102" i="17"/>
  <c r="AW96" i="5"/>
  <c r="AV96" i="5"/>
  <c r="AV120" i="5"/>
  <c r="AV123" i="5"/>
  <c r="AV122" i="5"/>
  <c r="AV125" i="5"/>
  <c r="AV124" i="5"/>
  <c r="AV126" i="5"/>
  <c r="AV119" i="5"/>
  <c r="AV121" i="5"/>
  <c r="AV118" i="5"/>
  <c r="AV110" i="5"/>
  <c r="AV108" i="5"/>
  <c r="AV109" i="5"/>
  <c r="AV116" i="5"/>
  <c r="AV107" i="5"/>
  <c r="AV106" i="5"/>
  <c r="AV117" i="5"/>
  <c r="AV115" i="5"/>
  <c r="AV105" i="5"/>
  <c r="AV114" i="5"/>
  <c r="AV112" i="5"/>
  <c r="AV113" i="5"/>
  <c r="AV111" i="5"/>
  <c r="AV90" i="5"/>
  <c r="AV83" i="5"/>
  <c r="AV66" i="5"/>
  <c r="AV73" i="5"/>
  <c r="AV51" i="14"/>
  <c r="AV89" i="14"/>
  <c r="AV92" i="14"/>
  <c r="AW93" i="15"/>
  <c r="AW91" i="16"/>
  <c r="AV55" i="5"/>
  <c r="AV51" i="5"/>
  <c r="AV57" i="5"/>
  <c r="AV68" i="5"/>
  <c r="AV99" i="14"/>
  <c r="AV102" i="14"/>
  <c r="N98" i="26"/>
  <c r="N99" i="26"/>
  <c r="N100" i="26"/>
  <c r="AW97" i="16"/>
  <c r="AW94" i="16"/>
  <c r="AV48" i="5"/>
  <c r="AV98" i="5"/>
  <c r="AV93" i="5"/>
  <c r="AV60" i="14"/>
  <c r="AV42" i="14"/>
  <c r="AW111" i="15"/>
  <c r="AW82" i="15"/>
  <c r="AV82" i="15"/>
  <c r="AW124" i="15"/>
  <c r="AW125" i="15"/>
  <c r="AW122" i="15"/>
  <c r="AW127" i="15"/>
  <c r="AW123" i="15"/>
  <c r="AW126" i="15"/>
  <c r="AW119" i="15"/>
  <c r="AW120" i="15"/>
  <c r="AW121" i="15"/>
  <c r="AW118" i="15"/>
  <c r="AW108" i="15"/>
  <c r="AW116" i="15"/>
  <c r="AW106" i="15"/>
  <c r="AW109" i="15"/>
  <c r="AW110" i="15"/>
  <c r="AW117" i="15"/>
  <c r="AW107" i="15"/>
  <c r="AW115" i="15"/>
  <c r="AW112" i="15"/>
  <c r="AW113" i="15"/>
  <c r="AW105" i="15"/>
  <c r="AW114" i="15"/>
  <c r="AW88" i="16"/>
  <c r="AW82" i="17"/>
  <c r="AV82" i="17"/>
  <c r="AW123" i="17"/>
  <c r="AW124" i="17"/>
  <c r="AW125" i="17"/>
  <c r="AW126" i="17"/>
  <c r="AW127" i="17"/>
  <c r="AW122" i="17"/>
  <c r="AW121" i="17"/>
  <c r="AW119" i="17"/>
  <c r="AW120" i="17"/>
  <c r="AW118" i="17"/>
  <c r="AW116" i="17"/>
  <c r="AW110" i="17"/>
  <c r="AW106" i="17"/>
  <c r="AW117" i="17"/>
  <c r="AW108" i="17"/>
  <c r="AW107" i="17"/>
  <c r="AW109" i="17"/>
  <c r="AW105" i="17"/>
  <c r="AW111" i="17"/>
  <c r="AW112" i="17"/>
  <c r="AW113" i="17"/>
  <c r="AW115" i="17"/>
  <c r="AW114" i="17"/>
  <c r="AW104" i="17"/>
  <c r="AV36" i="5"/>
  <c r="AV46" i="5"/>
  <c r="AV34" i="5"/>
  <c r="AV102" i="5"/>
  <c r="AV84" i="14"/>
  <c r="AV46" i="14"/>
  <c r="AV52" i="14"/>
  <c r="AV81" i="14"/>
  <c r="BJ14" i="35"/>
  <c r="AW84" i="17"/>
  <c r="AW87" i="15"/>
  <c r="AV76" i="5"/>
  <c r="AV89" i="5"/>
  <c r="AW90" i="14"/>
  <c r="AV90" i="14"/>
  <c r="AV54" i="14"/>
  <c r="AV38" i="14"/>
  <c r="AV91" i="14"/>
  <c r="AW101" i="17"/>
  <c r="AV87" i="14"/>
  <c r="AW104" i="14"/>
  <c r="AV104" i="14"/>
  <c r="AV56" i="5"/>
  <c r="AV65" i="5"/>
  <c r="AV95" i="5"/>
  <c r="AV41" i="14"/>
  <c r="AV64" i="14"/>
  <c r="AW92" i="16"/>
  <c r="AV45" i="5"/>
  <c r="AV60" i="5"/>
  <c r="AV100" i="14"/>
  <c r="AV35" i="14"/>
  <c r="AV49" i="14"/>
  <c r="AW104" i="5"/>
  <c r="AV104" i="5"/>
  <c r="AV85" i="5"/>
  <c r="AW103" i="5"/>
  <c r="AV103" i="5"/>
  <c r="AT82" i="5"/>
  <c r="AW102" i="5" s="1"/>
  <c r="AV74" i="5"/>
  <c r="AV42" i="5"/>
  <c r="AV84" i="5"/>
  <c r="AW84" i="5"/>
  <c r="AV93" i="14"/>
  <c r="AV50" i="14"/>
  <c r="AW82" i="16"/>
  <c r="AV82" i="16"/>
  <c r="AW123" i="16"/>
  <c r="AW124" i="16"/>
  <c r="AW122" i="16"/>
  <c r="AW125" i="16"/>
  <c r="AW127" i="16"/>
  <c r="AW126" i="16"/>
  <c r="AW120" i="16"/>
  <c r="AW119" i="16"/>
  <c r="AW121" i="16"/>
  <c r="AW118" i="16"/>
  <c r="AW106" i="16"/>
  <c r="AW116" i="16"/>
  <c r="AW107" i="16"/>
  <c r="AW109" i="16"/>
  <c r="AW117" i="16"/>
  <c r="AW110" i="16"/>
  <c r="AW108" i="16"/>
  <c r="AW114" i="16"/>
  <c r="AW111" i="16"/>
  <c r="AW115" i="16"/>
  <c r="AW105" i="16"/>
  <c r="AW113" i="16"/>
  <c r="AW112" i="16"/>
  <c r="AW102" i="16"/>
  <c r="AW87" i="17"/>
  <c r="AW89" i="15"/>
  <c r="AW87" i="16"/>
  <c r="AV35" i="5"/>
  <c r="AV67" i="5"/>
  <c r="AV94" i="14"/>
  <c r="AV65" i="14"/>
  <c r="AV88" i="14"/>
  <c r="AW88" i="15"/>
  <c r="AW102" i="15"/>
  <c r="AW101" i="5"/>
  <c r="AV101" i="5"/>
  <c r="AV50" i="5"/>
  <c r="AV40" i="5"/>
  <c r="AV44" i="5"/>
  <c r="AV79" i="5"/>
  <c r="AV58" i="5"/>
  <c r="AV53" i="5"/>
  <c r="AV97" i="14"/>
  <c r="AV101" i="14"/>
  <c r="AV78" i="14"/>
  <c r="AW94" i="17"/>
  <c r="AW98" i="17"/>
  <c r="AV49" i="5"/>
  <c r="AV43" i="5"/>
  <c r="AW97" i="5"/>
  <c r="AV97" i="5"/>
  <c r="AV47" i="5"/>
  <c r="AV66" i="14"/>
  <c r="AV95" i="14"/>
  <c r="AV56" i="14"/>
  <c r="AW83" i="15"/>
  <c r="AW98" i="16"/>
  <c r="AW92" i="17"/>
  <c r="AW99" i="16"/>
  <c r="AW86" i="16"/>
  <c r="AW99" i="15"/>
  <c r="AW85" i="16"/>
  <c r="AV75" i="5"/>
  <c r="AV38" i="5"/>
  <c r="AV92" i="5"/>
  <c r="AW92" i="5"/>
  <c r="AV64" i="5"/>
  <c r="AW85" i="14"/>
  <c r="AV85" i="14"/>
  <c r="O98" i="26"/>
  <c r="O100" i="26"/>
  <c r="O99" i="26"/>
  <c r="AW96" i="15"/>
  <c r="AW94" i="5"/>
  <c r="AV94" i="5"/>
  <c r="AW91" i="5"/>
  <c r="AV91" i="5"/>
  <c r="AV39" i="5"/>
  <c r="AV86" i="5"/>
  <c r="AV86" i="14"/>
  <c r="AT82" i="14"/>
  <c r="AW98" i="14" s="1"/>
  <c r="AV55" i="14"/>
  <c r="AW83" i="16"/>
  <c r="BL22" i="35"/>
  <c r="BN22" i="35" s="1"/>
  <c r="BL28" i="35"/>
  <c r="BN28" i="35" s="1"/>
  <c r="BL60" i="35"/>
  <c r="BN60" i="35" s="1"/>
  <c r="AH26" i="35"/>
  <c r="BD26" i="35" s="1"/>
  <c r="AD54" i="20"/>
  <c r="BD54" i="20" s="1"/>
  <c r="AB54" i="20"/>
  <c r="AD17" i="20"/>
  <c r="AB17" i="20"/>
  <c r="AD81" i="20"/>
  <c r="BD81" i="20" s="1"/>
  <c r="AB81" i="20"/>
  <c r="AD84" i="20"/>
  <c r="BD84" i="20" s="1"/>
  <c r="AB84" i="20"/>
  <c r="AD49" i="20"/>
  <c r="BD49" i="20" s="1"/>
  <c r="AB49" i="20"/>
  <c r="AB59" i="20"/>
  <c r="AD59" i="20"/>
  <c r="BD59" i="20" s="1"/>
  <c r="AI17" i="20"/>
  <c r="BE17" i="20" s="1"/>
  <c r="AG17" i="20"/>
  <c r="AG32" i="20"/>
  <c r="AI32" i="20"/>
  <c r="BE32" i="20" s="1"/>
  <c r="AI49" i="20"/>
  <c r="AG49" i="20"/>
  <c r="AI35" i="20"/>
  <c r="AG35" i="20"/>
  <c r="AI23" i="20"/>
  <c r="BE23" i="20" s="1"/>
  <c r="AG23" i="20"/>
  <c r="AI79" i="20"/>
  <c r="BE79" i="20" s="1"/>
  <c r="AG79" i="20"/>
  <c r="AI66" i="20"/>
  <c r="BE66" i="20" s="1"/>
  <c r="AG66" i="20"/>
  <c r="AD41" i="20"/>
  <c r="BD41" i="20" s="1"/>
  <c r="AB41" i="20"/>
  <c r="AD52" i="20"/>
  <c r="BD52" i="20" s="1"/>
  <c r="AB52" i="20"/>
  <c r="AD53" i="20"/>
  <c r="BD53" i="20" s="1"/>
  <c r="AB53" i="20"/>
  <c r="AD29" i="20"/>
  <c r="BD29" i="20" s="1"/>
  <c r="AB29" i="20"/>
  <c r="AD64" i="20"/>
  <c r="AB64" i="20"/>
  <c r="AB67" i="20"/>
  <c r="AD67" i="20"/>
  <c r="BD67" i="20" s="1"/>
  <c r="AI75" i="20"/>
  <c r="BE75" i="20" s="1"/>
  <c r="AG75" i="20"/>
  <c r="AD50" i="20"/>
  <c r="BD50" i="20" s="1"/>
  <c r="AB50" i="20"/>
  <c r="AD18" i="20"/>
  <c r="BD18" i="20" s="1"/>
  <c r="AB18" i="20"/>
  <c r="AD24" i="20"/>
  <c r="BD24" i="20" s="1"/>
  <c r="AB24" i="20"/>
  <c r="AD57" i="20"/>
  <c r="BD57" i="20" s="1"/>
  <c r="AB57" i="20"/>
  <c r="AD69" i="20"/>
  <c r="BD69" i="20" s="1"/>
  <c r="AB69" i="20"/>
  <c r="AD30" i="20"/>
  <c r="BD30" i="20" s="1"/>
  <c r="AB30" i="20"/>
  <c r="AD72" i="20"/>
  <c r="BD72" i="20" s="1"/>
  <c r="AB72" i="20"/>
  <c r="AD44" i="20"/>
  <c r="BD44" i="20" s="1"/>
  <c r="AB44" i="20"/>
  <c r="AI31" i="20"/>
  <c r="BE31" i="20" s="1"/>
  <c r="AG31" i="20"/>
  <c r="AI63" i="20"/>
  <c r="BE63" i="20" s="1"/>
  <c r="AG63" i="20"/>
  <c r="AG60" i="20"/>
  <c r="AI60" i="20"/>
  <c r="AG36" i="20"/>
  <c r="AI36" i="20"/>
  <c r="AI67" i="20"/>
  <c r="AG67" i="20"/>
  <c r="AD40" i="20"/>
  <c r="AB40" i="20"/>
  <c r="AB55" i="20"/>
  <c r="AD55" i="20"/>
  <c r="BD55" i="20" s="1"/>
  <c r="AD46" i="20"/>
  <c r="BD46" i="20" s="1"/>
  <c r="AB46" i="20"/>
  <c r="AI51" i="20"/>
  <c r="BE51" i="20" s="1"/>
  <c r="AG51" i="20"/>
  <c r="AI29" i="20"/>
  <c r="BE29" i="20" s="1"/>
  <c r="AG29" i="20"/>
  <c r="AG44" i="20"/>
  <c r="AI44" i="20"/>
  <c r="BE44" i="20" s="1"/>
  <c r="AG52" i="20"/>
  <c r="AI52" i="20"/>
  <c r="BE52" i="20" s="1"/>
  <c r="AI82" i="20"/>
  <c r="BE82" i="20" s="1"/>
  <c r="AG82" i="20"/>
  <c r="AD82" i="20"/>
  <c r="AB82" i="20"/>
  <c r="AD56" i="20"/>
  <c r="BD56" i="20" s="1"/>
  <c r="AB56" i="20"/>
  <c r="AD60" i="20"/>
  <c r="BD60" i="20" s="1"/>
  <c r="AB60" i="20"/>
  <c r="AD78" i="20"/>
  <c r="BD78" i="20" s="1"/>
  <c r="AB78" i="20"/>
  <c r="AB23" i="20"/>
  <c r="AD23" i="20"/>
  <c r="BD23" i="20" s="1"/>
  <c r="AD77" i="20"/>
  <c r="BD77" i="20" s="1"/>
  <c r="AB77" i="20"/>
  <c r="AI37" i="20"/>
  <c r="BE37" i="20" s="1"/>
  <c r="AG37" i="20"/>
  <c r="AI39" i="20"/>
  <c r="BE39" i="20" s="1"/>
  <c r="AG39" i="20"/>
  <c r="AI86" i="20"/>
  <c r="AG86" i="20"/>
  <c r="AI21" i="20"/>
  <c r="BE21" i="20" s="1"/>
  <c r="AG21" i="20"/>
  <c r="AI55" i="20"/>
  <c r="BE55" i="20" s="1"/>
  <c r="AG55" i="20"/>
  <c r="AI70" i="20"/>
  <c r="BE70" i="20" s="1"/>
  <c r="AG70" i="20"/>
  <c r="AI27" i="20"/>
  <c r="BE27" i="20" s="1"/>
  <c r="AG27" i="20"/>
  <c r="AD70" i="20"/>
  <c r="BD70" i="20" s="1"/>
  <c r="AB70" i="20"/>
  <c r="AB19" i="20"/>
  <c r="AD19" i="20"/>
  <c r="BD19" i="20" s="1"/>
  <c r="AD48" i="20"/>
  <c r="AB48" i="20"/>
  <c r="AI83" i="20"/>
  <c r="BE83" i="20" s="1"/>
  <c r="AG83" i="20"/>
  <c r="AI18" i="20"/>
  <c r="BE18" i="20" s="1"/>
  <c r="AG18" i="20"/>
  <c r="AI74" i="20"/>
  <c r="BE74" i="20" s="1"/>
  <c r="AG74" i="20"/>
  <c r="AI22" i="20"/>
  <c r="BE22" i="20" s="1"/>
  <c r="AG22" i="20"/>
  <c r="AI47" i="20"/>
  <c r="BE47" i="20" s="1"/>
  <c r="AG47" i="20"/>
  <c r="AD58" i="20"/>
  <c r="BD58" i="20" s="1"/>
  <c r="AB58" i="20"/>
  <c r="AD66" i="20"/>
  <c r="BD66" i="20" s="1"/>
  <c r="AB66" i="20"/>
  <c r="AD65" i="20"/>
  <c r="AB65" i="20"/>
  <c r="AI71" i="20"/>
  <c r="BE71" i="20" s="1"/>
  <c r="AG71" i="20"/>
  <c r="AG84" i="20"/>
  <c r="AI84" i="20"/>
  <c r="BE84" i="20" s="1"/>
  <c r="AI62" i="20"/>
  <c r="BE62" i="20" s="1"/>
  <c r="AG62" i="20"/>
  <c r="AG56" i="20"/>
  <c r="AI56" i="20"/>
  <c r="BE56" i="20" s="1"/>
  <c r="AI77" i="20"/>
  <c r="AG77" i="20"/>
  <c r="AD85" i="20"/>
  <c r="BD85" i="20" s="1"/>
  <c r="AB85" i="20"/>
  <c r="AB51" i="20"/>
  <c r="AD51" i="20"/>
  <c r="BD51" i="20" s="1"/>
  <c r="AG72" i="20"/>
  <c r="AI72" i="20"/>
  <c r="AI26" i="20"/>
  <c r="AG26" i="20"/>
  <c r="AI53" i="20"/>
  <c r="BE53" i="20" s="1"/>
  <c r="AG53" i="20"/>
  <c r="AI54" i="20"/>
  <c r="BE54" i="20" s="1"/>
  <c r="AG54" i="20"/>
  <c r="AD45" i="20"/>
  <c r="BD45" i="20" s="1"/>
  <c r="AB45" i="20"/>
  <c r="AD86" i="20"/>
  <c r="BD86" i="20" s="1"/>
  <c r="AB86" i="20"/>
  <c r="AD28" i="20"/>
  <c r="BD28" i="20" s="1"/>
  <c r="AB28" i="20"/>
  <c r="AD73" i="20"/>
  <c r="BD73" i="20" s="1"/>
  <c r="AB73" i="20"/>
  <c r="AB27" i="20"/>
  <c r="AD27" i="20"/>
  <c r="AD20" i="20"/>
  <c r="BD20" i="20" s="1"/>
  <c r="AB20" i="20"/>
  <c r="AD80" i="20"/>
  <c r="BD80" i="20" s="1"/>
  <c r="AB80" i="20"/>
  <c r="AD36" i="20"/>
  <c r="BD36" i="20" s="1"/>
  <c r="AB36" i="20"/>
  <c r="AI65" i="20"/>
  <c r="AG65" i="20"/>
  <c r="AG28" i="20"/>
  <c r="AI28" i="20"/>
  <c r="BE28" i="20" s="1"/>
  <c r="AD74" i="20"/>
  <c r="BD74" i="20" s="1"/>
  <c r="AB74" i="20"/>
  <c r="AB87" i="20"/>
  <c r="AD87" i="20"/>
  <c r="BD87" i="20" s="1"/>
  <c r="AD37" i="20"/>
  <c r="BD37" i="20" s="1"/>
  <c r="AB37" i="20"/>
  <c r="AD68" i="20"/>
  <c r="AB68" i="20"/>
  <c r="AG80" i="20"/>
  <c r="AI80" i="20"/>
  <c r="BE80" i="20" s="1"/>
  <c r="AI61" i="20"/>
  <c r="BE61" i="20" s="1"/>
  <c r="AG61" i="20"/>
  <c r="AG16" i="20"/>
  <c r="AI16" i="20"/>
  <c r="BE16" i="20" s="1"/>
  <c r="AG40" i="20"/>
  <c r="AI40" i="20"/>
  <c r="BE40" i="20" s="1"/>
  <c r="AD61" i="20"/>
  <c r="BD61" i="20" s="1"/>
  <c r="AB61" i="20"/>
  <c r="AB75" i="20"/>
  <c r="AD75" i="20"/>
  <c r="BD75" i="20" s="1"/>
  <c r="AD62" i="20"/>
  <c r="AB62" i="20"/>
  <c r="AB83" i="20"/>
  <c r="AD83" i="20"/>
  <c r="BD83" i="20" s="1"/>
  <c r="AD34" i="20"/>
  <c r="BD34" i="20" s="1"/>
  <c r="AB34" i="20"/>
  <c r="AG68" i="20"/>
  <c r="AI68" i="20"/>
  <c r="BE68" i="20" s="1"/>
  <c r="AI59" i="20"/>
  <c r="BE59" i="20" s="1"/>
  <c r="AG59" i="20"/>
  <c r="AI81" i="20"/>
  <c r="BE81" i="20" s="1"/>
  <c r="AG81" i="20"/>
  <c r="AI85" i="20"/>
  <c r="BE85" i="20" s="1"/>
  <c r="AG85" i="20"/>
  <c r="AI42" i="20"/>
  <c r="BE42" i="20" s="1"/>
  <c r="AG42" i="20"/>
  <c r="AI19" i="20"/>
  <c r="BE19" i="20" s="1"/>
  <c r="AG19" i="20"/>
  <c r="AB63" i="20"/>
  <c r="AD63" i="20"/>
  <c r="BD63" i="20" s="1"/>
  <c r="AD16" i="20"/>
  <c r="BD16" i="20" s="1"/>
  <c r="AB16" i="20"/>
  <c r="AD26" i="20"/>
  <c r="BD26" i="20" s="1"/>
  <c r="AB26" i="20"/>
  <c r="AB71" i="20"/>
  <c r="AD71" i="20"/>
  <c r="BD71" i="20" s="1"/>
  <c r="AG64" i="20"/>
  <c r="AI64" i="20"/>
  <c r="BE64" i="20" s="1"/>
  <c r="AI69" i="20"/>
  <c r="BE69" i="20" s="1"/>
  <c r="AG69" i="20"/>
  <c r="AI73" i="20"/>
  <c r="BE73" i="20" s="1"/>
  <c r="AG73" i="20"/>
  <c r="AG20" i="20"/>
  <c r="AI20" i="20"/>
  <c r="AI43" i="20"/>
  <c r="BE43" i="20" s="1"/>
  <c r="AG43" i="20"/>
  <c r="AD25" i="20"/>
  <c r="BD25" i="20" s="1"/>
  <c r="AB25" i="20"/>
  <c r="AD43" i="20"/>
  <c r="BD43" i="20" s="1"/>
  <c r="AB43" i="20"/>
  <c r="AD32" i="20"/>
  <c r="BD32" i="20" s="1"/>
  <c r="AB32" i="20"/>
  <c r="AD88" i="20"/>
  <c r="BD88" i="20" s="1"/>
  <c r="AB88" i="20"/>
  <c r="AI25" i="20"/>
  <c r="BE25" i="20" s="1"/>
  <c r="AG25" i="20"/>
  <c r="AB39" i="20"/>
  <c r="AD39" i="20"/>
  <c r="BD39" i="20" s="1"/>
  <c r="AB47" i="20"/>
  <c r="AD47" i="20"/>
  <c r="BD47" i="20" s="1"/>
  <c r="AD22" i="20"/>
  <c r="AB22" i="20"/>
  <c r="AD76" i="20"/>
  <c r="BD76" i="20" s="1"/>
  <c r="AB76" i="20"/>
  <c r="AB31" i="20"/>
  <c r="AD31" i="20"/>
  <c r="BD31" i="20" s="1"/>
  <c r="AI46" i="20"/>
  <c r="BE46" i="20" s="1"/>
  <c r="AG46" i="20"/>
  <c r="AI45" i="20"/>
  <c r="BE45" i="20" s="1"/>
  <c r="AG45" i="20"/>
  <c r="AI34" i="20"/>
  <c r="BE34" i="20" s="1"/>
  <c r="AG34" i="20"/>
  <c r="AI33" i="20"/>
  <c r="BE33" i="20" s="1"/>
  <c r="AG33" i="20"/>
  <c r="AB35" i="20"/>
  <c r="AD35" i="20"/>
  <c r="BD35" i="20" s="1"/>
  <c r="AI57" i="20"/>
  <c r="BE57" i="20" s="1"/>
  <c r="AG57" i="20"/>
  <c r="AG88" i="20"/>
  <c r="AI88" i="20"/>
  <c r="BE88" i="20" s="1"/>
  <c r="AI50" i="20"/>
  <c r="BE50" i="20" s="1"/>
  <c r="AG50" i="20"/>
  <c r="AD38" i="20"/>
  <c r="BD38" i="20" s="1"/>
  <c r="AB38" i="20"/>
  <c r="AD42" i="20"/>
  <c r="BD42" i="20" s="1"/>
  <c r="AB42" i="20"/>
  <c r="AD33" i="20"/>
  <c r="BD33" i="20" s="1"/>
  <c r="AB33" i="20"/>
  <c r="AD21" i="20"/>
  <c r="BD21" i="20" s="1"/>
  <c r="AB21" i="20"/>
  <c r="AB79" i="20"/>
  <c r="AD79" i="20"/>
  <c r="BD79" i="20" s="1"/>
  <c r="AG24" i="20"/>
  <c r="AI24" i="20"/>
  <c r="AG76" i="20"/>
  <c r="AI76" i="20"/>
  <c r="BE76" i="20" s="1"/>
  <c r="AI58" i="20"/>
  <c r="BE58" i="20" s="1"/>
  <c r="AG58" i="20"/>
  <c r="AI38" i="20"/>
  <c r="BE38" i="20" s="1"/>
  <c r="AG38" i="20"/>
  <c r="AI41" i="20"/>
  <c r="BE41" i="20" s="1"/>
  <c r="AG41" i="20"/>
  <c r="AG48" i="20"/>
  <c r="AI48" i="20"/>
  <c r="BE48" i="20" s="1"/>
  <c r="AI87" i="20"/>
  <c r="BE87" i="20" s="1"/>
  <c r="AG87" i="20"/>
  <c r="AI30" i="20"/>
  <c r="AG30" i="20"/>
  <c r="AI78" i="20"/>
  <c r="AG78" i="20"/>
  <c r="BH29" i="35"/>
  <c r="BL20" i="35"/>
  <c r="BN20" i="35" s="1"/>
  <c r="BM54" i="35"/>
  <c r="BN54" i="35" s="1"/>
  <c r="AH9" i="35"/>
  <c r="BC9" i="35" s="1"/>
  <c r="BK14" i="35"/>
  <c r="AH31" i="35"/>
  <c r="BC31" i="35" s="1"/>
  <c r="AH40" i="35"/>
  <c r="BC40" i="35" s="1"/>
  <c r="AH33" i="35"/>
  <c r="BD33" i="35" s="1"/>
  <c r="AH44" i="35"/>
  <c r="BD44" i="35" s="1"/>
  <c r="AH71" i="35"/>
  <c r="BC71" i="35" s="1"/>
  <c r="AH61" i="35"/>
  <c r="BC61" i="35" s="1"/>
  <c r="AH48" i="35"/>
  <c r="BD48" i="35" s="1"/>
  <c r="AH15" i="35"/>
  <c r="BC15" i="35" s="1"/>
  <c r="BK46" i="35"/>
  <c r="BN45" i="35"/>
  <c r="AH69" i="35"/>
  <c r="BC69" i="35" s="1"/>
  <c r="BK30" i="35"/>
  <c r="BM76" i="35"/>
  <c r="BL76" i="35"/>
  <c r="BM41" i="35"/>
  <c r="BL41" i="35"/>
  <c r="BG59" i="35"/>
  <c r="BF59" i="35"/>
  <c r="BM6" i="35"/>
  <c r="BL6" i="35"/>
  <c r="BM55" i="35"/>
  <c r="BL55" i="35"/>
  <c r="BJ21" i="35"/>
  <c r="BI21" i="35"/>
  <c r="BL26" i="35"/>
  <c r="BM26" i="35"/>
  <c r="BG47" i="35"/>
  <c r="BF47" i="35"/>
  <c r="BM40" i="35"/>
  <c r="BL40" i="35"/>
  <c r="BI50" i="35"/>
  <c r="BJ50" i="35"/>
  <c r="BF36" i="35"/>
  <c r="BG36" i="35"/>
  <c r="BJ52" i="35"/>
  <c r="BI52" i="35"/>
  <c r="BM17" i="35"/>
  <c r="BL17" i="35"/>
  <c r="BG74" i="35"/>
  <c r="BF74" i="35"/>
  <c r="BL43" i="35"/>
  <c r="BM43" i="35"/>
  <c r="BM47" i="35"/>
  <c r="BL47" i="35"/>
  <c r="BI66" i="35"/>
  <c r="BJ66" i="35"/>
  <c r="BM24" i="35"/>
  <c r="BL24" i="35"/>
  <c r="BM36" i="35"/>
  <c r="BL36" i="35"/>
  <c r="BM46" i="35"/>
  <c r="BL46" i="35"/>
  <c r="BG35" i="35"/>
  <c r="BF35" i="35"/>
  <c r="BG32" i="35"/>
  <c r="BF32" i="35"/>
  <c r="BG44" i="35"/>
  <c r="BF44" i="35"/>
  <c r="BM69" i="35"/>
  <c r="BL69" i="35"/>
  <c r="BI34" i="35"/>
  <c r="BJ34" i="35"/>
  <c r="BM39" i="35"/>
  <c r="BL39" i="35"/>
  <c r="BM77" i="35"/>
  <c r="BL77" i="35"/>
  <c r="BI27" i="35"/>
  <c r="BJ27" i="35"/>
  <c r="BG9" i="35"/>
  <c r="BF9" i="35"/>
  <c r="BM13" i="35"/>
  <c r="BL13" i="35"/>
  <c r="BM53" i="35"/>
  <c r="BL53" i="35"/>
  <c r="BJ38" i="35"/>
  <c r="BI38" i="35"/>
  <c r="BF24" i="35"/>
  <c r="BG24" i="35"/>
  <c r="BG16" i="35"/>
  <c r="BF16" i="35"/>
  <c r="BL56" i="35"/>
  <c r="BM56" i="35"/>
  <c r="BM19" i="35"/>
  <c r="BL19" i="35"/>
  <c r="BJ13" i="35"/>
  <c r="BI13" i="35"/>
  <c r="BG34" i="35"/>
  <c r="BF34" i="35"/>
  <c r="BJ29" i="35"/>
  <c r="BI29" i="35"/>
  <c r="BJ57" i="35"/>
  <c r="BI57" i="35"/>
  <c r="BG13" i="35"/>
  <c r="BF13" i="35"/>
  <c r="BJ35" i="35"/>
  <c r="BI35" i="35"/>
  <c r="BJ28" i="35"/>
  <c r="BI28" i="35"/>
  <c r="BJ16" i="35"/>
  <c r="BI16" i="35"/>
  <c r="BM65" i="35"/>
  <c r="BL65" i="35"/>
  <c r="BM12" i="35"/>
  <c r="BL12" i="35"/>
  <c r="BJ67" i="35"/>
  <c r="BI67" i="35"/>
  <c r="BM21" i="35"/>
  <c r="BL21" i="35"/>
  <c r="BJ15" i="35"/>
  <c r="BI15" i="35"/>
  <c r="BG64" i="35"/>
  <c r="BF64" i="35"/>
  <c r="BJ31" i="35"/>
  <c r="BI31" i="35"/>
  <c r="BJ44" i="35"/>
  <c r="BI44" i="35"/>
  <c r="BG21" i="35"/>
  <c r="BF21" i="35"/>
  <c r="BJ42" i="35"/>
  <c r="BI42" i="35"/>
  <c r="BJ60" i="35"/>
  <c r="BI60" i="35"/>
  <c r="BJ22" i="35"/>
  <c r="BI22" i="35"/>
  <c r="BM7" i="35"/>
  <c r="BL7" i="35"/>
  <c r="BM52" i="35"/>
  <c r="BL52" i="35"/>
  <c r="BJ26" i="35"/>
  <c r="BI26" i="35"/>
  <c r="BM15" i="35"/>
  <c r="BL15" i="35"/>
  <c r="BJ63" i="35"/>
  <c r="BI63" i="35"/>
  <c r="BG54" i="35"/>
  <c r="BF54" i="35"/>
  <c r="BJ49" i="35"/>
  <c r="BI49" i="35"/>
  <c r="BJ23" i="35"/>
  <c r="BI23" i="35"/>
  <c r="BG33" i="35"/>
  <c r="BF33" i="35"/>
  <c r="BF18" i="35"/>
  <c r="BG18" i="35"/>
  <c r="BG12" i="35"/>
  <c r="BF12" i="35"/>
  <c r="BG14" i="35"/>
  <c r="BF14" i="35"/>
  <c r="BJ43" i="35"/>
  <c r="BI43" i="35"/>
  <c r="BG49" i="35"/>
  <c r="BF49" i="35"/>
  <c r="BM16" i="35"/>
  <c r="BL16" i="35"/>
  <c r="BJ70" i="35"/>
  <c r="BI70" i="35"/>
  <c r="BM37" i="35"/>
  <c r="BL37" i="35"/>
  <c r="BJ10" i="35"/>
  <c r="BI10" i="35"/>
  <c r="BG67" i="35"/>
  <c r="BF67" i="35"/>
  <c r="BI17" i="35"/>
  <c r="BJ17" i="35"/>
  <c r="BG17" i="35"/>
  <c r="BF17" i="35"/>
  <c r="BJ61" i="35"/>
  <c r="BI61" i="35"/>
  <c r="BG48" i="35"/>
  <c r="BF48" i="35"/>
  <c r="BG55" i="35"/>
  <c r="BF55" i="35"/>
  <c r="BJ33" i="35"/>
  <c r="BI33" i="35"/>
  <c r="BG39" i="35"/>
  <c r="BF39" i="35"/>
  <c r="BG6" i="35"/>
  <c r="BF6" i="35"/>
  <c r="BM38" i="35"/>
  <c r="BL38" i="35"/>
  <c r="BJ6" i="35"/>
  <c r="BI6" i="35"/>
  <c r="BG51" i="35"/>
  <c r="BF51" i="35"/>
  <c r="BG62" i="35"/>
  <c r="BF62" i="35"/>
  <c r="BG42" i="35"/>
  <c r="BF42" i="35"/>
  <c r="BI47" i="35"/>
  <c r="BJ47" i="35"/>
  <c r="BJ41" i="35"/>
  <c r="BI41" i="35"/>
  <c r="BG31" i="35"/>
  <c r="BF31" i="35"/>
  <c r="BG61" i="35"/>
  <c r="BF61" i="35"/>
  <c r="BI9" i="35"/>
  <c r="BJ9" i="35"/>
  <c r="BM58" i="35"/>
  <c r="BL58" i="35"/>
  <c r="BJ54" i="35"/>
  <c r="BI54" i="35"/>
  <c r="BG53" i="35"/>
  <c r="BF53" i="35"/>
  <c r="BJ25" i="35"/>
  <c r="BI25" i="35"/>
  <c r="BL59" i="35"/>
  <c r="BM59" i="35"/>
  <c r="BM34" i="35"/>
  <c r="BL34" i="35"/>
  <c r="BF8" i="35"/>
  <c r="BG8" i="35"/>
  <c r="BF15" i="35"/>
  <c r="BG15" i="35"/>
  <c r="BI11" i="35"/>
  <c r="BJ11" i="35"/>
  <c r="BG38" i="35"/>
  <c r="BF38" i="35"/>
  <c r="BM30" i="35"/>
  <c r="BL30" i="35"/>
  <c r="BJ72" i="35"/>
  <c r="BI72" i="35"/>
  <c r="BJ62" i="35"/>
  <c r="BI62" i="35"/>
  <c r="BJ65" i="35"/>
  <c r="BI65" i="35"/>
  <c r="BM63" i="35"/>
  <c r="BL63" i="35"/>
  <c r="BJ59" i="35"/>
  <c r="BI59" i="35"/>
  <c r="BM31" i="35"/>
  <c r="BL31" i="35"/>
  <c r="BM8" i="35"/>
  <c r="BL8" i="35"/>
  <c r="BG70" i="35"/>
  <c r="BF70" i="35"/>
  <c r="BJ55" i="35"/>
  <c r="BI55" i="35"/>
  <c r="BG11" i="35"/>
  <c r="BF11" i="35"/>
  <c r="BF41" i="35"/>
  <c r="BG41" i="35"/>
  <c r="BJ36" i="35"/>
  <c r="BI36" i="35"/>
  <c r="BJ40" i="35"/>
  <c r="BI40" i="35"/>
  <c r="BG63" i="35"/>
  <c r="BF63" i="35"/>
  <c r="BF73" i="35"/>
  <c r="BG73" i="35"/>
  <c r="BG60" i="35"/>
  <c r="BF60" i="35"/>
  <c r="BM71" i="35"/>
  <c r="BL71" i="35"/>
  <c r="BM66" i="35"/>
  <c r="BL66" i="35"/>
  <c r="BJ51" i="35"/>
  <c r="BI51" i="35"/>
  <c r="BM49" i="35"/>
  <c r="BL49" i="35"/>
  <c r="BJ64" i="35"/>
  <c r="BI64" i="35"/>
  <c r="BG69" i="35"/>
  <c r="BF69" i="35"/>
  <c r="BL10" i="35"/>
  <c r="BM10" i="35"/>
  <c r="BG75" i="35"/>
  <c r="BF75" i="35"/>
  <c r="BG7" i="35"/>
  <c r="BF7" i="35"/>
  <c r="BJ18" i="35"/>
  <c r="BI18" i="35"/>
  <c r="BJ24" i="35"/>
  <c r="BI24" i="35"/>
  <c r="BG19" i="35"/>
  <c r="BF19" i="35"/>
  <c r="BM61" i="35"/>
  <c r="BL61" i="35"/>
  <c r="BM42" i="35"/>
  <c r="BL42" i="35"/>
  <c r="BG43" i="35"/>
  <c r="BF43" i="35"/>
  <c r="BI32" i="35"/>
  <c r="BJ32" i="35"/>
  <c r="BJ56" i="35"/>
  <c r="BI56" i="35"/>
  <c r="BM64" i="35"/>
  <c r="BL64" i="35"/>
  <c r="BM44" i="35"/>
  <c r="BL44" i="35"/>
  <c r="BG23" i="35"/>
  <c r="BF23" i="35"/>
  <c r="BM27" i="35"/>
  <c r="BL27" i="35"/>
  <c r="BG52" i="35"/>
  <c r="BF52" i="35"/>
  <c r="BG58" i="35"/>
  <c r="BF58" i="35"/>
  <c r="BJ12" i="35"/>
  <c r="BI12" i="35"/>
  <c r="BG68" i="35"/>
  <c r="BF68" i="35"/>
  <c r="BM48" i="35"/>
  <c r="BL48" i="35"/>
  <c r="BJ73" i="35"/>
  <c r="BI73" i="35"/>
  <c r="BG37" i="35"/>
  <c r="BF37" i="35"/>
  <c r="BJ20" i="35"/>
  <c r="BI20" i="35"/>
  <c r="BJ53" i="35"/>
  <c r="BI53" i="35"/>
  <c r="BM57" i="35"/>
  <c r="BL57" i="35"/>
  <c r="BM35" i="35"/>
  <c r="BL35" i="35"/>
  <c r="BG30" i="35"/>
  <c r="BF30" i="35"/>
  <c r="BM23" i="35"/>
  <c r="BL23" i="35"/>
  <c r="BG50" i="35"/>
  <c r="BF50" i="35"/>
  <c r="BG40" i="35"/>
  <c r="BF40" i="35"/>
  <c r="BJ69" i="35"/>
  <c r="BI69" i="35"/>
  <c r="BM33" i="35"/>
  <c r="BL33" i="35"/>
  <c r="BG46" i="35"/>
  <c r="BF46" i="35"/>
  <c r="BJ48" i="35"/>
  <c r="BI48" i="35"/>
  <c r="BJ8" i="35"/>
  <c r="BI8" i="35"/>
  <c r="BM14" i="35"/>
  <c r="BL14" i="35"/>
  <c r="BG28" i="35"/>
  <c r="BF28" i="35"/>
  <c r="BM18" i="35"/>
  <c r="BL18" i="35"/>
  <c r="BM9" i="35"/>
  <c r="BL9" i="35"/>
  <c r="BG71" i="35"/>
  <c r="BF71" i="35"/>
  <c r="BJ19" i="35"/>
  <c r="BI19" i="35"/>
  <c r="BJ45" i="35"/>
  <c r="BI45" i="35"/>
  <c r="BG65" i="35"/>
  <c r="BF65" i="35"/>
  <c r="BG45" i="35"/>
  <c r="BF45" i="35"/>
  <c r="BG26" i="35"/>
  <c r="BF26" i="35"/>
  <c r="BG20" i="35"/>
  <c r="BF20" i="35"/>
  <c r="BJ77" i="35"/>
  <c r="BI77" i="35"/>
  <c r="BM50" i="35"/>
  <c r="BL50" i="35"/>
  <c r="BM32" i="35"/>
  <c r="BL32" i="35"/>
  <c r="BG10" i="35"/>
  <c r="BF10" i="35"/>
  <c r="BM11" i="35"/>
  <c r="BL11" i="35"/>
  <c r="BG22" i="35"/>
  <c r="BF22" i="35"/>
  <c r="BG27" i="35"/>
  <c r="BF27" i="35"/>
  <c r="BJ37" i="35"/>
  <c r="BI37" i="35"/>
  <c r="BM29" i="35"/>
  <c r="BL29" i="35"/>
  <c r="BF56" i="35"/>
  <c r="BG56" i="35"/>
  <c r="BG72" i="35"/>
  <c r="BF72" i="35"/>
  <c r="BM62" i="35"/>
  <c r="BL62" i="35"/>
  <c r="BJ39" i="35"/>
  <c r="BI39" i="35"/>
  <c r="BM51" i="35"/>
  <c r="BL51" i="35"/>
  <c r="BF57" i="35"/>
  <c r="BG57" i="35"/>
  <c r="BM25" i="35"/>
  <c r="BL25" i="35"/>
  <c r="BJ58" i="35"/>
  <c r="BI58" i="35"/>
  <c r="BG25" i="35"/>
  <c r="BF25" i="35"/>
  <c r="BJ7" i="35"/>
  <c r="BI7" i="35"/>
  <c r="BJ5" i="35"/>
  <c r="BI5" i="35"/>
  <c r="BM5" i="35"/>
  <c r="BL5" i="35"/>
  <c r="BG5" i="35"/>
  <c r="BF5" i="35"/>
  <c r="AH34" i="35"/>
  <c r="AH41" i="35"/>
  <c r="AH73" i="35"/>
  <c r="AH52" i="35"/>
  <c r="AH66" i="35"/>
  <c r="AH55" i="35"/>
  <c r="AH62" i="35"/>
  <c r="AH6" i="35"/>
  <c r="AQ67" i="35"/>
  <c r="AH64" i="35"/>
  <c r="AH53" i="35"/>
  <c r="AH38" i="35"/>
  <c r="AN75" i="35"/>
  <c r="AH42" i="35"/>
  <c r="AH75" i="35"/>
  <c r="AQ73" i="35"/>
  <c r="AH18" i="35"/>
  <c r="AH30" i="35"/>
  <c r="AH21" i="35"/>
  <c r="AH17" i="35"/>
  <c r="AH57" i="35"/>
  <c r="AH46" i="35"/>
  <c r="AH12" i="35"/>
  <c r="AH36" i="35"/>
  <c r="AH11" i="35"/>
  <c r="AH13" i="35"/>
  <c r="AH59" i="35"/>
  <c r="AH25" i="35"/>
  <c r="AQ72" i="35"/>
  <c r="AH56" i="35"/>
  <c r="AH22" i="35"/>
  <c r="AH74" i="35"/>
  <c r="AN76" i="35"/>
  <c r="AH28" i="35"/>
  <c r="AH32" i="35"/>
  <c r="AH68" i="35"/>
  <c r="AH39" i="35"/>
  <c r="AN68" i="35"/>
  <c r="AH76" i="35"/>
  <c r="AH77" i="35"/>
  <c r="AH16" i="35"/>
  <c r="AH49" i="35"/>
  <c r="AH7" i="35"/>
  <c r="AH19" i="35"/>
  <c r="AH14" i="35"/>
  <c r="AH70" i="35"/>
  <c r="AH65" i="35"/>
  <c r="AH51" i="35"/>
  <c r="AK76" i="35"/>
  <c r="AK77" i="35"/>
  <c r="AH35" i="35"/>
  <c r="AH29" i="35"/>
  <c r="AH58" i="35"/>
  <c r="AH50" i="35"/>
  <c r="AH54" i="35"/>
  <c r="AQ70" i="35"/>
  <c r="AH20" i="35"/>
  <c r="AH23" i="35"/>
  <c r="AQ74" i="35"/>
  <c r="AH27" i="35"/>
  <c r="AH10" i="35"/>
  <c r="AH67" i="35"/>
  <c r="AH24" i="35"/>
  <c r="AH8" i="35"/>
  <c r="AK66" i="35"/>
  <c r="AH45" i="35"/>
  <c r="AH63" i="35"/>
  <c r="AH37" i="35"/>
  <c r="AQ75" i="35"/>
  <c r="AN74" i="35"/>
  <c r="AQ68" i="35"/>
  <c r="AH5" i="35"/>
  <c r="AH47" i="35"/>
  <c r="AH72" i="35"/>
  <c r="AH43" i="35"/>
  <c r="AH60" i="35"/>
  <c r="AN71" i="35"/>
  <c r="N96" i="26"/>
  <c r="N97" i="26"/>
  <c r="O96" i="26"/>
  <c r="O97" i="26"/>
  <c r="S26" i="26"/>
  <c r="V27" i="33" s="1"/>
  <c r="S42" i="26"/>
  <c r="V43" i="33" s="1"/>
  <c r="S65" i="26"/>
  <c r="V66" i="33" s="1"/>
  <c r="S16" i="26"/>
  <c r="V17" i="33" s="1"/>
  <c r="S57" i="26"/>
  <c r="V58" i="33" s="1"/>
  <c r="S25" i="26"/>
  <c r="V26" i="33" s="1"/>
  <c r="S43" i="26"/>
  <c r="V44" i="33" s="1"/>
  <c r="S61" i="26"/>
  <c r="V62" i="33" s="1"/>
  <c r="S11" i="26"/>
  <c r="V12" i="33" s="1"/>
  <c r="S51" i="26"/>
  <c r="V52" i="33" s="1"/>
  <c r="S64" i="26"/>
  <c r="V65" i="33" s="1"/>
  <c r="S41" i="26"/>
  <c r="V42" i="33" s="1"/>
  <c r="S44" i="26"/>
  <c r="V45" i="33" s="1"/>
  <c r="S31" i="26"/>
  <c r="V32" i="33" s="1"/>
  <c r="S10" i="26"/>
  <c r="V11" i="33" s="1"/>
  <c r="S60" i="26"/>
  <c r="V61" i="33" s="1"/>
  <c r="S34" i="26"/>
  <c r="V35" i="33" s="1"/>
  <c r="S55" i="26"/>
  <c r="V56" i="33" s="1"/>
  <c r="S69" i="26"/>
  <c r="V70" i="33" s="1"/>
  <c r="S30" i="26"/>
  <c r="V31" i="33" s="1"/>
  <c r="S52" i="26"/>
  <c r="V53" i="33" s="1"/>
  <c r="S15" i="26"/>
  <c r="V16" i="33" s="1"/>
  <c r="S49" i="26"/>
  <c r="V50" i="33" s="1"/>
  <c r="S71" i="26"/>
  <c r="V72" i="33" s="1"/>
  <c r="S67" i="26"/>
  <c r="V68" i="33" s="1"/>
  <c r="S28" i="26"/>
  <c r="V29" i="33" s="1"/>
  <c r="S17" i="26"/>
  <c r="V18" i="33" s="1"/>
  <c r="S50" i="26"/>
  <c r="V51" i="33" s="1"/>
  <c r="S7" i="26"/>
  <c r="V8" i="33" s="1"/>
  <c r="S32" i="26"/>
  <c r="V33" i="33" s="1"/>
  <c r="S24" i="26"/>
  <c r="V25" i="33" s="1"/>
  <c r="S54" i="26"/>
  <c r="V55" i="33" s="1"/>
  <c r="S12" i="26"/>
  <c r="V13" i="33" s="1"/>
  <c r="S45" i="26"/>
  <c r="V46" i="33" s="1"/>
  <c r="S22" i="26"/>
  <c r="V23" i="33" s="1"/>
  <c r="S37" i="26"/>
  <c r="V38" i="33" s="1"/>
  <c r="S8" i="26"/>
  <c r="V9" i="33" s="1"/>
  <c r="S20" i="26"/>
  <c r="V21" i="33" s="1"/>
  <c r="S19" i="26"/>
  <c r="V20" i="33" s="1"/>
  <c r="S62" i="26"/>
  <c r="V63" i="33" s="1"/>
  <c r="S56" i="26"/>
  <c r="V57" i="33" s="1"/>
  <c r="S29" i="26"/>
  <c r="V30" i="33" s="1"/>
  <c r="S75" i="26"/>
  <c r="V76" i="33" s="1"/>
  <c r="S27" i="26"/>
  <c r="V28" i="33" s="1"/>
  <c r="S13" i="26"/>
  <c r="V14" i="33" s="1"/>
  <c r="S59" i="26"/>
  <c r="V60" i="33" s="1"/>
  <c r="S63" i="26"/>
  <c r="V64" i="33" s="1"/>
  <c r="S74" i="26"/>
  <c r="V75" i="33" s="1"/>
  <c r="S33" i="26"/>
  <c r="V34" i="33" s="1"/>
  <c r="S36" i="26"/>
  <c r="V37" i="33" s="1"/>
  <c r="S47" i="26"/>
  <c r="V48" i="33" s="1"/>
  <c r="S77" i="26"/>
  <c r="V78" i="33" s="1"/>
  <c r="S9" i="26"/>
  <c r="V10" i="33" s="1"/>
  <c r="S53" i="26"/>
  <c r="V54" i="33" s="1"/>
  <c r="S40" i="26"/>
  <c r="V41" i="33" s="1"/>
  <c r="S6" i="26"/>
  <c r="V7" i="33" s="1"/>
  <c r="S76" i="26"/>
  <c r="V77" i="33" s="1"/>
  <c r="S38" i="26"/>
  <c r="V39" i="33" s="1"/>
  <c r="S73" i="26"/>
  <c r="V74" i="33" s="1"/>
  <c r="S23" i="26"/>
  <c r="V24" i="33" s="1"/>
  <c r="S39" i="26"/>
  <c r="V40" i="33" s="1"/>
  <c r="S58" i="26"/>
  <c r="V59" i="33" s="1"/>
  <c r="S18" i="26"/>
  <c r="V19" i="33" s="1"/>
  <c r="S14" i="26"/>
  <c r="V15" i="33" s="1"/>
  <c r="S66" i="26"/>
  <c r="V67" i="33" s="1"/>
  <c r="S21" i="26"/>
  <c r="V22" i="33" s="1"/>
  <c r="S46" i="26"/>
  <c r="V47" i="33" s="1"/>
  <c r="F5" i="26"/>
  <c r="G5" i="26"/>
  <c r="CF22" i="10"/>
  <c r="CF6" i="10"/>
  <c r="CF23" i="10"/>
  <c r="CF53" i="10"/>
  <c r="CF24" i="10"/>
  <c r="CF72" i="10"/>
  <c r="CF29" i="10"/>
  <c r="CF30" i="10"/>
  <c r="CF51" i="10"/>
  <c r="CF27" i="10"/>
  <c r="CF46" i="10"/>
  <c r="CF39" i="10"/>
  <c r="CF57" i="10"/>
  <c r="CF78" i="10"/>
  <c r="CF50" i="10"/>
  <c r="CF32" i="10"/>
  <c r="CF37" i="10"/>
  <c r="CF77" i="10"/>
  <c r="CF34" i="10"/>
  <c r="CF54" i="10"/>
  <c r="CF59" i="10"/>
  <c r="CF10" i="10"/>
  <c r="CF49" i="10"/>
  <c r="CF75" i="10"/>
  <c r="CF67" i="10"/>
  <c r="CF60" i="10"/>
  <c r="CF13" i="10"/>
  <c r="CF15" i="10"/>
  <c r="CF65" i="10"/>
  <c r="CF48" i="10"/>
  <c r="CF8" i="10"/>
  <c r="CF36" i="10"/>
  <c r="CF18" i="10"/>
  <c r="CF21" i="10"/>
  <c r="CF43" i="10"/>
  <c r="CF41" i="10"/>
  <c r="CF11" i="10"/>
  <c r="CF44" i="10"/>
  <c r="CF63" i="10"/>
  <c r="CF73" i="10"/>
  <c r="CF16" i="10"/>
  <c r="CF25" i="10"/>
  <c r="CF28" i="10"/>
  <c r="CF62" i="10"/>
  <c r="CF19" i="10"/>
  <c r="CF64" i="10"/>
  <c r="CF33" i="10"/>
  <c r="CF14" i="10"/>
  <c r="CF56" i="10"/>
  <c r="CF38" i="10"/>
  <c r="CF69" i="10"/>
  <c r="CF20" i="10"/>
  <c r="CF74" i="10"/>
  <c r="CF61" i="10"/>
  <c r="CF42" i="10"/>
  <c r="CF17" i="10"/>
  <c r="CF35" i="10"/>
  <c r="CF12" i="10"/>
  <c r="CF66" i="10"/>
  <c r="CF40" i="10"/>
  <c r="CF52" i="10"/>
  <c r="CF47" i="10"/>
  <c r="CF58" i="10"/>
  <c r="CF71" i="10"/>
  <c r="CF70" i="10"/>
  <c r="CF45" i="10"/>
  <c r="CF76" i="10"/>
  <c r="CF9" i="10"/>
  <c r="CF55" i="10"/>
  <c r="CF26" i="10"/>
  <c r="CF68" i="10"/>
  <c r="CF7" i="10"/>
  <c r="CF31" i="10"/>
  <c r="AV17" i="6"/>
  <c r="AO44" i="4" s="1"/>
  <c r="CF14" i="8"/>
  <c r="CF60" i="8"/>
  <c r="CF75" i="8"/>
  <c r="CF72" i="8"/>
  <c r="CF52" i="8"/>
  <c r="CF69" i="8"/>
  <c r="CF16" i="8"/>
  <c r="CF31" i="8"/>
  <c r="CF32" i="8"/>
  <c r="CF8" i="8"/>
  <c r="CF46" i="8"/>
  <c r="CF66" i="8"/>
  <c r="CF11" i="8"/>
  <c r="CF25" i="8"/>
  <c r="CF29" i="8"/>
  <c r="CF12" i="8"/>
  <c r="CF56" i="8"/>
  <c r="CF37" i="8"/>
  <c r="CF26" i="8"/>
  <c r="CF47" i="8"/>
  <c r="CF42" i="8"/>
  <c r="CF21" i="8"/>
  <c r="CF38" i="8"/>
  <c r="CF15" i="8"/>
  <c r="CF28" i="8"/>
  <c r="CF65" i="8"/>
  <c r="CF18" i="8"/>
  <c r="CF61" i="8"/>
  <c r="CF43" i="8"/>
  <c r="CF33" i="8"/>
  <c r="CF68" i="8"/>
  <c r="CF55" i="8"/>
  <c r="CF78" i="8"/>
  <c r="CF67" i="8"/>
  <c r="CF23" i="8"/>
  <c r="CF71" i="8"/>
  <c r="CF77" i="8"/>
  <c r="CF76" i="8"/>
  <c r="CF6" i="8"/>
  <c r="CF57" i="8"/>
  <c r="CF54" i="8"/>
  <c r="CF73" i="8"/>
  <c r="CF35" i="8"/>
  <c r="CF59" i="8"/>
  <c r="CF7" i="8"/>
  <c r="CF13" i="8"/>
  <c r="CF51" i="8"/>
  <c r="CF36" i="8"/>
  <c r="CF50" i="8"/>
  <c r="CF63" i="8"/>
  <c r="CF70" i="8"/>
  <c r="CF34" i="8"/>
  <c r="CF22" i="8"/>
  <c r="CF24" i="8"/>
  <c r="CF53" i="8"/>
  <c r="CF40" i="8"/>
  <c r="CF9" i="8"/>
  <c r="CF19" i="8"/>
  <c r="CF17" i="8"/>
  <c r="CF45" i="8"/>
  <c r="CF74" i="8"/>
  <c r="CF48" i="8"/>
  <c r="CF62" i="8"/>
  <c r="CF20" i="8"/>
  <c r="CF44" i="8"/>
  <c r="CF49" i="8"/>
  <c r="CF30" i="8"/>
  <c r="CF64" i="8"/>
  <c r="CF10" i="8"/>
  <c r="CF41" i="8"/>
  <c r="V69" i="22"/>
  <c r="CF39" i="8"/>
  <c r="CF27" i="8"/>
  <c r="CF58" i="8"/>
  <c r="CK6" i="6"/>
  <c r="CH6" i="6"/>
  <c r="CQ6" i="6"/>
  <c r="CR6" i="6"/>
  <c r="CO6" i="6"/>
  <c r="CJ6" i="6"/>
  <c r="CT6" i="6"/>
  <c r="CM6" i="6"/>
  <c r="CL6" i="6"/>
  <c r="CS6" i="6"/>
  <c r="CP6" i="6"/>
  <c r="CN6" i="6"/>
  <c r="CI6" i="6"/>
  <c r="O17" i="22"/>
  <c r="CB47" i="6"/>
  <c r="CD65" i="6"/>
  <c r="BV45" i="6"/>
  <c r="BV73" i="6"/>
  <c r="CC66" i="6"/>
  <c r="CC50" i="6"/>
  <c r="CC34" i="6"/>
  <c r="CB10" i="6"/>
  <c r="BY65" i="6"/>
  <c r="BY67" i="6"/>
  <c r="CD54" i="6"/>
  <c r="CE63" i="6"/>
  <c r="CE47" i="6"/>
  <c r="CE31" i="6"/>
  <c r="CC14" i="6"/>
  <c r="CA62" i="6"/>
  <c r="CA30" i="6"/>
  <c r="CA14" i="6"/>
  <c r="BY14" i="6"/>
  <c r="BW63" i="6"/>
  <c r="O76" i="26"/>
  <c r="O62" i="26"/>
  <c r="O77" i="26"/>
  <c r="O74" i="26"/>
  <c r="O58" i="26"/>
  <c r="BV76" i="6"/>
  <c r="BX47" i="6"/>
  <c r="CA46" i="6"/>
  <c r="CD63" i="6"/>
  <c r="BV44" i="6"/>
  <c r="CB9" i="6"/>
  <c r="BW31" i="6"/>
  <c r="BV59" i="6"/>
  <c r="BU59" i="6"/>
  <c r="BT27" i="6"/>
  <c r="BW8" i="6"/>
  <c r="BY35" i="6"/>
  <c r="CB72" i="6"/>
  <c r="BT75" i="6"/>
  <c r="CD72" i="6"/>
  <c r="W69" i="22"/>
  <c r="CC18" i="6"/>
  <c r="BX32" i="6"/>
  <c r="BT39" i="6"/>
  <c r="BW76" i="6"/>
  <c r="BV68" i="6"/>
  <c r="BZ46" i="6"/>
  <c r="CB64" i="6"/>
  <c r="BT44" i="6"/>
  <c r="BT56" i="6"/>
  <c r="CA17" i="6"/>
  <c r="BV31" i="6"/>
  <c r="BZ9" i="6"/>
  <c r="CC59" i="6"/>
  <c r="BV25" i="6"/>
  <c r="BZ58" i="6"/>
  <c r="CD36" i="6"/>
  <c r="BV16" i="6"/>
  <c r="CD61" i="6"/>
  <c r="BW50" i="6"/>
  <c r="BW34" i="6"/>
  <c r="BW18" i="6"/>
  <c r="BX75" i="6"/>
  <c r="CB53" i="6"/>
  <c r="BT33" i="6"/>
  <c r="BZ12" i="6"/>
  <c r="CC46" i="6"/>
  <c r="CC30" i="6"/>
  <c r="CA13" i="6"/>
  <c r="CD39" i="6"/>
  <c r="CB68" i="6"/>
  <c r="BZ61" i="6"/>
  <c r="BZ21" i="6"/>
  <c r="BU75" i="6"/>
  <c r="BY61" i="6"/>
  <c r="BY45" i="6"/>
  <c r="BY29" i="6"/>
  <c r="BY13" i="6"/>
  <c r="V66" i="22"/>
  <c r="CB25" i="6"/>
  <c r="BZ43" i="6"/>
  <c r="BY51" i="6"/>
  <c r="BT42" i="6"/>
  <c r="CD17" i="6"/>
  <c r="BT67" i="6"/>
  <c r="BX45" i="6"/>
  <c r="CB23" i="6"/>
  <c r="CD8" i="6"/>
  <c r="CA27" i="6"/>
  <c r="BU12" i="6"/>
  <c r="BT64" i="6"/>
  <c r="BZ63" i="6"/>
  <c r="CD41" i="6"/>
  <c r="BV41" i="6"/>
  <c r="CA43" i="6"/>
  <c r="BU31" i="6"/>
  <c r="BY64" i="6"/>
  <c r="BY48" i="6"/>
  <c r="BY32" i="6"/>
  <c r="BY16" i="6"/>
  <c r="BX72" i="6"/>
  <c r="BX8" i="6"/>
  <c r="BY57" i="6"/>
  <c r="BV9" i="6"/>
  <c r="BX57" i="6"/>
  <c r="CB35" i="6"/>
  <c r="CB44" i="6"/>
  <c r="BU49" i="6"/>
  <c r="BU33" i="6"/>
  <c r="BU17" i="6"/>
  <c r="BZ52" i="6"/>
  <c r="BY76" i="6"/>
  <c r="CA61" i="6"/>
  <c r="CA45" i="6"/>
  <c r="CA29" i="6"/>
  <c r="BY12" i="6"/>
  <c r="BZ37" i="6"/>
  <c r="CD53" i="6"/>
  <c r="BX60" i="6"/>
  <c r="BW60" i="6"/>
  <c r="BW44" i="6"/>
  <c r="BW28" i="6"/>
  <c r="BW12" i="6"/>
  <c r="BW37" i="6"/>
  <c r="BX69" i="6"/>
  <c r="CB28" i="6"/>
  <c r="BW72" i="6"/>
  <c r="BU39" i="6"/>
  <c r="BT72" i="6"/>
  <c r="BZ76" i="6"/>
  <c r="CB40" i="6"/>
  <c r="BW24" i="6"/>
  <c r="BV71" i="6"/>
  <c r="BV56" i="6"/>
  <c r="BT32" i="6"/>
  <c r="BW75" i="6"/>
  <c r="CA75" i="6"/>
  <c r="BT69" i="6"/>
  <c r="CC27" i="6"/>
  <c r="CB59" i="6"/>
  <c r="CD23" i="6"/>
  <c r="BT36" i="6"/>
  <c r="CD27" i="6"/>
  <c r="CE52" i="6"/>
  <c r="BX51" i="6"/>
  <c r="BY44" i="6"/>
  <c r="BU27" i="6"/>
  <c r="CC8" i="6"/>
  <c r="BV61" i="6"/>
  <c r="CB74" i="6"/>
  <c r="BX17" i="6"/>
  <c r="BV34" i="6"/>
  <c r="BZ27" i="6"/>
  <c r="CE18" i="6"/>
  <c r="BZ49" i="6"/>
  <c r="CD76" i="6"/>
  <c r="CD12" i="6"/>
  <c r="BY60" i="6"/>
  <c r="BY28" i="6"/>
  <c r="BT18" i="6"/>
  <c r="BU43" i="6"/>
  <c r="CC32" i="6"/>
  <c r="O57" i="26"/>
  <c r="CC64" i="6"/>
  <c r="P5" i="22"/>
  <c r="O55" i="22"/>
  <c r="CD16" i="6"/>
  <c r="CA71" i="6"/>
  <c r="BZ55" i="6"/>
  <c r="BU61" i="6"/>
  <c r="CC42" i="6"/>
  <c r="CC26" i="6"/>
  <c r="BU55" i="6"/>
  <c r="BX64" i="6"/>
  <c r="CB42" i="6"/>
  <c r="BT22" i="6"/>
  <c r="CB27" i="6"/>
  <c r="BY59" i="6"/>
  <c r="BY27" i="6"/>
  <c r="AV51" i="6"/>
  <c r="BV13" i="6"/>
  <c r="BT20" i="6"/>
  <c r="BT76" i="6"/>
  <c r="BY74" i="6"/>
  <c r="BY72" i="6"/>
  <c r="CA41" i="6"/>
  <c r="CA25" i="6"/>
  <c r="BV63" i="6"/>
  <c r="BZ41" i="6"/>
  <c r="BU23" i="6"/>
  <c r="CD68" i="6"/>
  <c r="BZ26" i="6"/>
  <c r="CC22" i="6"/>
  <c r="CB55" i="6"/>
  <c r="CB8" i="6"/>
  <c r="CA26" i="6"/>
  <c r="CB33" i="6"/>
  <c r="BW71" i="6"/>
  <c r="BY24" i="6"/>
  <c r="CB67" i="6"/>
  <c r="BX25" i="6"/>
  <c r="BW49" i="6"/>
  <c r="CE42" i="6"/>
  <c r="CE26" i="6"/>
  <c r="BW55" i="6"/>
  <c r="BW23" i="6"/>
  <c r="CD59" i="6"/>
  <c r="CB61" i="6"/>
  <c r="CA23" i="6"/>
  <c r="CC72" i="6"/>
  <c r="CC76" i="6"/>
  <c r="BC24" i="6"/>
  <c r="BZ24" i="6"/>
  <c r="BT45" i="6"/>
  <c r="BE50" i="6"/>
  <c r="CB50" i="6"/>
  <c r="AW59" i="6"/>
  <c r="BT59" i="6"/>
  <c r="CC60" i="6"/>
  <c r="CD32" i="6"/>
  <c r="CE73" i="6"/>
  <c r="CD9" i="6"/>
  <c r="CC73" i="6"/>
  <c r="BZ32" i="6"/>
  <c r="BW48" i="6"/>
  <c r="BX74" i="6"/>
  <c r="BH61" i="6"/>
  <c r="CE61" i="6"/>
  <c r="CE21" i="6"/>
  <c r="CA40" i="6"/>
  <c r="BV30" i="6"/>
  <c r="BZ70" i="6"/>
  <c r="CD48" i="6"/>
  <c r="BV28" i="6"/>
  <c r="BV12" i="6"/>
  <c r="AZ53" i="6"/>
  <c r="BW53" i="6"/>
  <c r="CC36" i="6"/>
  <c r="BT68" i="6"/>
  <c r="BX46" i="6"/>
  <c r="CA11" i="6"/>
  <c r="BU69" i="6"/>
  <c r="BW54" i="6"/>
  <c r="BW38" i="6"/>
  <c r="BW22" i="6"/>
  <c r="BV70" i="6"/>
  <c r="BZ48" i="6"/>
  <c r="CD26" i="6"/>
  <c r="CB36" i="6"/>
  <c r="CE67" i="6"/>
  <c r="CE51" i="6"/>
  <c r="CE35" i="6"/>
  <c r="CE19" i="6"/>
  <c r="BY73" i="6"/>
  <c r="BY33" i="6"/>
  <c r="CD75" i="6"/>
  <c r="BV55" i="6"/>
  <c r="BZ33" i="6"/>
  <c r="CD11" i="6"/>
  <c r="BF43" i="6"/>
  <c r="CC43" i="6"/>
  <c r="CA74" i="6"/>
  <c r="BY18" i="6"/>
  <c r="CD60" i="6"/>
  <c r="BV40" i="6"/>
  <c r="BZ18" i="6"/>
  <c r="CE13" i="6"/>
  <c r="CA68" i="6"/>
  <c r="CA52" i="6"/>
  <c r="CA36" i="6"/>
  <c r="CA20" i="6"/>
  <c r="CB77" i="6"/>
  <c r="CB78" i="6"/>
  <c r="BT57" i="6"/>
  <c r="BX35" i="6"/>
  <c r="CB13" i="6"/>
  <c r="CD21" i="6"/>
  <c r="CE15" i="6"/>
  <c r="BX44" i="6"/>
  <c r="BW41" i="6"/>
  <c r="BT66" i="6"/>
  <c r="BT26" i="6"/>
  <c r="BY77" i="6"/>
  <c r="BY78" i="6"/>
  <c r="CC63" i="6"/>
  <c r="CC47" i="6"/>
  <c r="CC31" i="6"/>
  <c r="CC15" i="6"/>
  <c r="BW45" i="6"/>
  <c r="BZ23" i="6"/>
  <c r="O69" i="22"/>
  <c r="X44" i="22"/>
  <c r="CA15" i="6"/>
  <c r="BT11" i="6"/>
  <c r="AW54" i="6"/>
  <c r="BT54" i="6"/>
  <c r="CC28" i="6"/>
  <c r="BD33" i="6"/>
  <c r="CA33" i="6"/>
  <c r="CA77" i="6"/>
  <c r="CA78" i="6"/>
  <c r="BD49" i="6"/>
  <c r="CA49" i="6"/>
  <c r="CA34" i="6"/>
  <c r="AX53" i="6"/>
  <c r="BU53" i="6"/>
  <c r="CB65" i="6"/>
  <c r="CC19" i="6"/>
  <c r="BT15" i="6"/>
  <c r="CD64" i="6"/>
  <c r="BE52" i="6"/>
  <c r="CB52" i="6"/>
  <c r="BZ64" i="6"/>
  <c r="BW15" i="6"/>
  <c r="BV10" i="6"/>
  <c r="CB63" i="6"/>
  <c r="BT43" i="6"/>
  <c r="BX21" i="6"/>
  <c r="CC40" i="6"/>
  <c r="BZ31" i="6"/>
  <c r="BV65" i="6"/>
  <c r="CD37" i="6"/>
  <c r="BA38" i="6"/>
  <c r="BX38" i="6"/>
  <c r="CC65" i="6"/>
  <c r="CC49" i="6"/>
  <c r="CC33" i="6"/>
  <c r="CC17" i="6"/>
  <c r="BW9" i="6"/>
  <c r="BX63" i="6"/>
  <c r="CB41" i="6"/>
  <c r="AW21" i="6"/>
  <c r="BT21" i="6"/>
  <c r="BY17" i="6"/>
  <c r="BU62" i="6"/>
  <c r="BU46" i="6"/>
  <c r="BU30" i="6"/>
  <c r="BU14" i="6"/>
  <c r="CC67" i="6"/>
  <c r="CE12" i="6"/>
  <c r="BT70" i="6"/>
  <c r="BX48" i="6"/>
  <c r="CB26" i="6"/>
  <c r="BH20" i="6"/>
  <c r="CE20" i="6"/>
  <c r="BY49" i="6"/>
  <c r="CB75" i="6"/>
  <c r="BT55" i="6"/>
  <c r="BX33" i="6"/>
  <c r="CB11" i="6"/>
  <c r="BV17" i="6"/>
  <c r="CE14" i="6"/>
  <c r="CD70" i="6"/>
  <c r="BV50" i="6"/>
  <c r="BZ28" i="6"/>
  <c r="BT9" i="6"/>
  <c r="BU74" i="6"/>
  <c r="BW59" i="6"/>
  <c r="BW43" i="6"/>
  <c r="BW27" i="6"/>
  <c r="BU10" i="6"/>
  <c r="CB30" i="6"/>
  <c r="BX26" i="6"/>
  <c r="CB54" i="6"/>
  <c r="CD15" i="6"/>
  <c r="BW29" i="6"/>
  <c r="BZ22" i="6"/>
  <c r="CE50" i="6"/>
  <c r="BT73" i="6"/>
  <c r="BV20" i="6"/>
  <c r="BU52" i="6"/>
  <c r="CB32" i="6"/>
  <c r="CA48" i="6"/>
  <c r="CA32" i="6"/>
  <c r="CA16" i="6"/>
  <c r="CD69" i="6"/>
  <c r="CD18" i="6"/>
  <c r="CC11" i="6"/>
  <c r="BU63" i="6"/>
  <c r="CA10" i="6"/>
  <c r="CD67" i="6"/>
  <c r="BV47" i="6"/>
  <c r="BC25" i="6"/>
  <c r="BZ25" i="6"/>
  <c r="CC75" i="6"/>
  <c r="CA67" i="6"/>
  <c r="CE44" i="6"/>
  <c r="BZ74" i="6"/>
  <c r="CD52" i="6"/>
  <c r="BV32" i="6"/>
  <c r="BZ10" i="6"/>
  <c r="CC77" i="6"/>
  <c r="CC78" i="6"/>
  <c r="CE62" i="6"/>
  <c r="CE46" i="6"/>
  <c r="CE30" i="6"/>
  <c r="CC13" i="6"/>
  <c r="CB69" i="6"/>
  <c r="BT49" i="6"/>
  <c r="BX27" i="6"/>
  <c r="BU58" i="6"/>
  <c r="BU42" i="6"/>
  <c r="BU26" i="6"/>
  <c r="BX28" i="6"/>
  <c r="BZ11" i="6"/>
  <c r="BX52" i="6"/>
  <c r="BZ13" i="6"/>
  <c r="CE72" i="6"/>
  <c r="CE8" i="6"/>
  <c r="CE25" i="6"/>
  <c r="BW66" i="6"/>
  <c r="BX11" i="6"/>
  <c r="BZ34" i="6"/>
  <c r="BT40" i="6"/>
  <c r="BZ62" i="6"/>
  <c r="BT28" i="6"/>
  <c r="BT60" i="6"/>
  <c r="CA64" i="6"/>
  <c r="BZ40" i="6"/>
  <c r="BA61" i="6"/>
  <c r="BX61" i="6"/>
  <c r="BE39" i="6"/>
  <c r="CB39" i="6"/>
  <c r="AW19" i="6"/>
  <c r="BT19" i="6"/>
  <c r="AX36" i="6"/>
  <c r="BU36" i="6"/>
  <c r="CB24" i="6"/>
  <c r="BW77" i="6"/>
  <c r="BW78" i="6"/>
  <c r="BD47" i="6"/>
  <c r="CA47" i="6"/>
  <c r="BV37" i="6"/>
  <c r="BG57" i="6"/>
  <c r="CD57" i="6"/>
  <c r="BX22" i="6"/>
  <c r="BU77" i="6"/>
  <c r="BU78" i="6"/>
  <c r="BY63" i="6"/>
  <c r="BY47" i="6"/>
  <c r="BY31" i="6"/>
  <c r="BY15" i="6"/>
  <c r="BD50" i="6"/>
  <c r="CA50" i="6"/>
  <c r="BX58" i="6"/>
  <c r="BT61" i="6"/>
  <c r="BX39" i="6"/>
  <c r="BE17" i="6"/>
  <c r="CB17" i="6"/>
  <c r="BW65" i="6"/>
  <c r="CE75" i="6"/>
  <c r="CE11" i="6"/>
  <c r="CE60" i="6"/>
  <c r="BU72" i="6"/>
  <c r="CB66" i="6"/>
  <c r="BT46" i="6"/>
  <c r="BA24" i="6"/>
  <c r="BX24" i="6"/>
  <c r="BU71" i="6"/>
  <c r="BY58" i="6"/>
  <c r="BX73" i="6"/>
  <c r="CB51" i="6"/>
  <c r="BT31" i="6"/>
  <c r="BX9" i="6"/>
  <c r="CA76" i="6"/>
  <c r="CC61" i="6"/>
  <c r="CC45" i="6"/>
  <c r="CC29" i="6"/>
  <c r="CA12" i="6"/>
  <c r="BZ68" i="6"/>
  <c r="CD46" i="6"/>
  <c r="BV26" i="6"/>
  <c r="BV27" i="6"/>
  <c r="BZ77" i="6"/>
  <c r="BZ78" i="6"/>
  <c r="BT50" i="6"/>
  <c r="BV11" i="6"/>
  <c r="CC71" i="6"/>
  <c r="CE56" i="6"/>
  <c r="CE40" i="6"/>
  <c r="CE24" i="6"/>
  <c r="BY22" i="6"/>
  <c r="CA35" i="6"/>
  <c r="O61" i="26"/>
  <c r="CE34" i="6"/>
  <c r="BV35" i="6"/>
  <c r="CD40" i="6"/>
  <c r="BY38" i="6"/>
  <c r="BT48" i="6"/>
  <c r="BT24" i="6"/>
  <c r="CD13" i="6"/>
  <c r="BV62" i="6"/>
  <c r="AY60" i="6"/>
  <c r="BV60" i="6"/>
  <c r="BC38" i="6"/>
  <c r="BZ38" i="6"/>
  <c r="CE33" i="6"/>
  <c r="BV21" i="6"/>
  <c r="BU76" i="6"/>
  <c r="CE41" i="6"/>
  <c r="BX30" i="6"/>
  <c r="BX10" i="6"/>
  <c r="CB56" i="6"/>
  <c r="CB16" i="6"/>
  <c r="BW62" i="6"/>
  <c r="BW46" i="6"/>
  <c r="BW30" i="6"/>
  <c r="BY41" i="6"/>
  <c r="BV49" i="6"/>
  <c r="CD58" i="6"/>
  <c r="BV38" i="6"/>
  <c r="BZ16" i="6"/>
  <c r="BW57" i="6"/>
  <c r="CC74" i="6"/>
  <c r="CE59" i="6"/>
  <c r="CE43" i="6"/>
  <c r="CE27" i="6"/>
  <c r="CC10" i="6"/>
  <c r="CA58" i="6"/>
  <c r="CA59" i="6"/>
  <c r="BZ65" i="6"/>
  <c r="CD43" i="6"/>
  <c r="BV23" i="6"/>
  <c r="CE68" i="6"/>
  <c r="CE45" i="6"/>
  <c r="BV72" i="6"/>
  <c r="BZ50" i="6"/>
  <c r="CD28" i="6"/>
  <c r="BV8" i="6"/>
  <c r="BY75" i="6"/>
  <c r="CA60" i="6"/>
  <c r="CA44" i="6"/>
  <c r="CA28" i="6"/>
  <c r="BY11" i="6"/>
  <c r="BX67" i="6"/>
  <c r="CB45" i="6"/>
  <c r="BT25" i="6"/>
  <c r="BU64" i="6"/>
  <c r="CB22" i="6"/>
  <c r="BX76" i="6"/>
  <c r="CD47" i="6"/>
  <c r="CA70" i="6"/>
  <c r="CC55" i="6"/>
  <c r="CC39" i="6"/>
  <c r="CC23" i="6"/>
  <c r="BU20" i="6"/>
  <c r="BU16" i="6"/>
  <c r="CA18" i="6"/>
  <c r="CA31" i="6"/>
  <c r="BZ15" i="6"/>
  <c r="CA39" i="6"/>
  <c r="CD25" i="6"/>
  <c r="BV77" i="6"/>
  <c r="BV78" i="6"/>
  <c r="BU45" i="6"/>
  <c r="BU29" i="6"/>
  <c r="BW14" i="6"/>
  <c r="CC35" i="6"/>
  <c r="BX34" i="6"/>
  <c r="CB57" i="6"/>
  <c r="BT37" i="6"/>
  <c r="BU48" i="6"/>
  <c r="CA73" i="6"/>
  <c r="CC58" i="6"/>
  <c r="CA9" i="6"/>
  <c r="CE53" i="6"/>
  <c r="CA66" i="6"/>
  <c r="CE28" i="6"/>
  <c r="BT71" i="6"/>
  <c r="BX49" i="6"/>
  <c r="BW74" i="6"/>
  <c r="BY43" i="6"/>
  <c r="BV66" i="6"/>
  <c r="BZ44" i="6"/>
  <c r="CD22" i="6"/>
  <c r="BY42" i="6"/>
  <c r="CE71" i="6"/>
  <c r="CE55" i="6"/>
  <c r="CE39" i="6"/>
  <c r="CE23" i="6"/>
  <c r="BX20" i="6"/>
  <c r="BV75" i="6"/>
  <c r="BZ45" i="6"/>
  <c r="CC68" i="6"/>
  <c r="BY69" i="6"/>
  <c r="CA54" i="6"/>
  <c r="CA38" i="6"/>
  <c r="CA22" i="6"/>
  <c r="CC16" i="6"/>
  <c r="BZ67" i="6"/>
  <c r="AX44" i="6"/>
  <c r="BU44" i="6"/>
  <c r="BW47" i="6"/>
  <c r="BV36" i="6"/>
  <c r="BU13" i="6"/>
  <c r="AZ32" i="6"/>
  <c r="BW32" i="6"/>
  <c r="BZ19" i="6"/>
  <c r="BZ56" i="6"/>
  <c r="CD34" i="6"/>
  <c r="BX15" i="6"/>
  <c r="CA57" i="6"/>
  <c r="BY8" i="6"/>
  <c r="CC44" i="6"/>
  <c r="CD19" i="6"/>
  <c r="AZ64" i="6"/>
  <c r="BW64" i="6"/>
  <c r="BV48" i="6"/>
  <c r="BU73" i="6"/>
  <c r="BW58" i="6"/>
  <c r="BW42" i="6"/>
  <c r="BW26" i="6"/>
  <c r="BW10" i="6"/>
  <c r="BT65" i="6"/>
  <c r="BX43" i="6"/>
  <c r="CB21" i="6"/>
  <c r="BU24" i="6"/>
  <c r="CC70" i="6"/>
  <c r="CC54" i="6"/>
  <c r="CC38" i="6"/>
  <c r="CB62" i="6"/>
  <c r="CB14" i="6"/>
  <c r="BT74" i="6"/>
  <c r="BV43" i="6"/>
  <c r="CA51" i="6"/>
  <c r="BW68" i="6"/>
  <c r="BY53" i="6"/>
  <c r="BY37" i="6"/>
  <c r="BY21" i="6"/>
  <c r="BW69" i="6"/>
  <c r="BW13" i="6"/>
  <c r="BV57" i="6"/>
  <c r="BV46" i="6"/>
  <c r="BV74" i="6"/>
  <c r="BV19" i="6"/>
  <c r="BX62" i="6"/>
  <c r="CB29" i="6"/>
  <c r="BU11" i="6"/>
  <c r="BT35" i="6"/>
  <c r="CD73" i="6"/>
  <c r="BT77" i="6"/>
  <c r="BT78" i="6"/>
  <c r="BX55" i="6"/>
  <c r="BV14" i="6"/>
  <c r="BY56" i="6"/>
  <c r="BY40" i="6"/>
  <c r="BU32" i="6"/>
  <c r="BT62" i="6"/>
  <c r="BX40" i="6"/>
  <c r="CB18" i="6"/>
  <c r="BY10" i="6"/>
  <c r="BW16" i="6"/>
  <c r="BT47" i="6"/>
  <c r="BU57" i="6"/>
  <c r="BU41" i="6"/>
  <c r="BU25" i="6"/>
  <c r="BU9" i="6"/>
  <c r="CD62" i="6"/>
  <c r="BV42" i="6"/>
  <c r="BZ20" i="6"/>
  <c r="BU8" i="6"/>
  <c r="CA69" i="6"/>
  <c r="CA53" i="6"/>
  <c r="CA37" i="6"/>
  <c r="CA21" i="6"/>
  <c r="BT58" i="6"/>
  <c r="BX12" i="6"/>
  <c r="CD71" i="6"/>
  <c r="CB38" i="6"/>
  <c r="BY34" i="6"/>
  <c r="BU67" i="6"/>
  <c r="BW52" i="6"/>
  <c r="BW36" i="6"/>
  <c r="BW20" i="6"/>
  <c r="BW61" i="6"/>
  <c r="CE9" i="6"/>
  <c r="CD45" i="6"/>
  <c r="AX37" i="6"/>
  <c r="BU37" i="6"/>
  <c r="BX18" i="6"/>
  <c r="CC62" i="6"/>
  <c r="BT30" i="6"/>
  <c r="CD42" i="6"/>
  <c r="CE65" i="6"/>
  <c r="BT13" i="6"/>
  <c r="BW39" i="6"/>
  <c r="CA19" i="6"/>
  <c r="BV39" i="6"/>
  <c r="BZ66" i="6"/>
  <c r="CD44" i="6"/>
  <c r="BV24" i="6"/>
  <c r="BT41" i="6"/>
  <c r="BX19" i="6"/>
  <c r="BX66" i="6"/>
  <c r="BY68" i="6"/>
  <c r="BY52" i="6"/>
  <c r="BY36" i="6"/>
  <c r="BY20" i="6"/>
  <c r="CD55" i="6"/>
  <c r="BT10" i="6"/>
  <c r="CB70" i="6"/>
  <c r="BX36" i="6"/>
  <c r="BW17" i="6"/>
  <c r="BU51" i="6"/>
  <c r="BU35" i="6"/>
  <c r="BU19" i="6"/>
  <c r="CE57" i="6"/>
  <c r="BV33" i="6"/>
  <c r="AX21" i="6"/>
  <c r="BU21" i="6"/>
  <c r="CD66" i="6"/>
  <c r="BB25" i="6"/>
  <c r="BY25" i="6"/>
  <c r="BT12" i="6"/>
  <c r="BB46" i="6"/>
  <c r="BY46" i="6"/>
  <c r="BA23" i="6"/>
  <c r="BX23" i="6"/>
  <c r="BZ54" i="6"/>
  <c r="CC20" i="6"/>
  <c r="BZ17" i="6"/>
  <c r="BX53" i="6"/>
  <c r="CB31" i="6"/>
  <c r="BZ14" i="6"/>
  <c r="BU60" i="6"/>
  <c r="BF24" i="6"/>
  <c r="CC24" i="6"/>
  <c r="CE77" i="6"/>
  <c r="CE78" i="6"/>
  <c r="BZ71" i="6"/>
  <c r="CD49" i="6"/>
  <c r="CE37" i="6"/>
  <c r="CA72" i="6"/>
  <c r="CC57" i="6"/>
  <c r="CC41" i="6"/>
  <c r="CC25" i="6"/>
  <c r="CE10" i="6"/>
  <c r="CB73" i="6"/>
  <c r="BT53" i="6"/>
  <c r="BX31" i="6"/>
  <c r="CD10" i="6"/>
  <c r="BZ75" i="6"/>
  <c r="BU54" i="6"/>
  <c r="BU38" i="6"/>
  <c r="BU22" i="6"/>
  <c r="CA42" i="6"/>
  <c r="CC12" i="6"/>
  <c r="CB58" i="6"/>
  <c r="BT38" i="6"/>
  <c r="BX16" i="6"/>
  <c r="BW56" i="6"/>
  <c r="CD29" i="6"/>
  <c r="BW73" i="6"/>
  <c r="BX65" i="6"/>
  <c r="CB43" i="6"/>
  <c r="BT23" i="6"/>
  <c r="BU56" i="6"/>
  <c r="BZ60" i="6"/>
  <c r="CD38" i="6"/>
  <c r="BV18" i="6"/>
  <c r="BZ59" i="6"/>
  <c r="BW67" i="6"/>
  <c r="BW51" i="6"/>
  <c r="BW35" i="6"/>
  <c r="BW19" i="6"/>
  <c r="BZ53" i="6"/>
  <c r="BZ69" i="6"/>
  <c r="BT34" i="6"/>
  <c r="CD77" i="6"/>
  <c r="CD78" i="6"/>
  <c r="BY54" i="6"/>
  <c r="BZ39" i="6"/>
  <c r="BT16" i="6"/>
  <c r="BY19" i="6"/>
  <c r="BY66" i="6"/>
  <c r="BD65" i="6"/>
  <c r="CA65" i="6"/>
  <c r="BG51" i="6"/>
  <c r="CD51" i="6"/>
  <c r="AZ25" i="6"/>
  <c r="BW25" i="6"/>
  <c r="BA37" i="6"/>
  <c r="BX37" i="6"/>
  <c r="BX54" i="6"/>
  <c r="CB15" i="6"/>
  <c r="CE74" i="6"/>
  <c r="BY62" i="6"/>
  <c r="BY30" i="6"/>
  <c r="BT52" i="6"/>
  <c r="CE58" i="6"/>
  <c r="CD74" i="6"/>
  <c r="BU70" i="6"/>
  <c r="BZ30" i="6"/>
  <c r="CC56" i="6"/>
  <c r="BW21" i="6"/>
  <c r="CB48" i="6"/>
  <c r="CA56" i="6"/>
  <c r="CA24" i="6"/>
  <c r="CC9" i="6"/>
  <c r="BZ72" i="6"/>
  <c r="CB60" i="6"/>
  <c r="BW40" i="6"/>
  <c r="CB76" i="6"/>
  <c r="BZ57" i="6"/>
  <c r="CD35" i="6"/>
  <c r="BV15" i="6"/>
  <c r="CC51" i="6"/>
  <c r="BY50" i="6"/>
  <c r="BV64" i="6"/>
  <c r="BZ42" i="6"/>
  <c r="CD20" i="6"/>
  <c r="BU40" i="6"/>
  <c r="CE70" i="6"/>
  <c r="CE54" i="6"/>
  <c r="CE38" i="6"/>
  <c r="CE22" i="6"/>
  <c r="BX59" i="6"/>
  <c r="CB37" i="6"/>
  <c r="BT17" i="6"/>
  <c r="BZ51" i="6"/>
  <c r="BU66" i="6"/>
  <c r="BU50" i="6"/>
  <c r="BU34" i="6"/>
  <c r="BU18" i="6"/>
  <c r="BV51" i="6"/>
  <c r="BX68" i="6"/>
  <c r="CD31" i="6"/>
  <c r="BX42" i="6"/>
  <c r="CE49" i="6"/>
  <c r="CD33" i="6"/>
  <c r="CD24" i="6"/>
  <c r="BZ73" i="6"/>
  <c r="BD63" i="6"/>
  <c r="CA63" i="6"/>
  <c r="BU65" i="6"/>
  <c r="CD30" i="6"/>
  <c r="CE66" i="6"/>
  <c r="AY22" i="6"/>
  <c r="BV22" i="6"/>
  <c r="BW11" i="6"/>
  <c r="CD56" i="6"/>
  <c r="BU28" i="6"/>
  <c r="BX77" i="6"/>
  <c r="BX78" i="6"/>
  <c r="BX14" i="6"/>
  <c r="BV53" i="6"/>
  <c r="BV54" i="6"/>
  <c r="BY9" i="6"/>
  <c r="BV52" i="6"/>
  <c r="BY70" i="6"/>
  <c r="BX70" i="6"/>
  <c r="BY71" i="6"/>
  <c r="CD50" i="6"/>
  <c r="CB71" i="6"/>
  <c r="BT51" i="6"/>
  <c r="BX29" i="6"/>
  <c r="BX13" i="6"/>
  <c r="CA55" i="6"/>
  <c r="BU68" i="6"/>
  <c r="CE17" i="6"/>
  <c r="CC52" i="6"/>
  <c r="BV69" i="6"/>
  <c r="BC47" i="6"/>
  <c r="BZ47" i="6"/>
  <c r="BW70" i="6"/>
  <c r="BY55" i="6"/>
  <c r="BY39" i="6"/>
  <c r="BY23" i="6"/>
  <c r="CA8" i="6"/>
  <c r="BU15" i="6"/>
  <c r="BX71" i="6"/>
  <c r="CB49" i="6"/>
  <c r="BT29" i="6"/>
  <c r="BZ8" i="6"/>
  <c r="BX50" i="6"/>
  <c r="CE76" i="6"/>
  <c r="CE36" i="6"/>
  <c r="CB20" i="6"/>
  <c r="BX56" i="6"/>
  <c r="CB34" i="6"/>
  <c r="BT14" i="6"/>
  <c r="BU47" i="6"/>
  <c r="CB12" i="6"/>
  <c r="BW33" i="6"/>
  <c r="BT63" i="6"/>
  <c r="BX41" i="6"/>
  <c r="CB19" i="6"/>
  <c r="CE29" i="6"/>
  <c r="CC69" i="6"/>
  <c r="CC53" i="6"/>
  <c r="CC37" i="6"/>
  <c r="CC21" i="6"/>
  <c r="BY26" i="6"/>
  <c r="BV58" i="6"/>
  <c r="BZ36" i="6"/>
  <c r="CD14" i="6"/>
  <c r="BZ35" i="6"/>
  <c r="CB46" i="6"/>
  <c r="CE69" i="6"/>
  <c r="BV67" i="6"/>
  <c r="BZ29" i="6"/>
  <c r="BT8" i="6"/>
  <c r="CE64" i="6"/>
  <c r="CE48" i="6"/>
  <c r="CE32" i="6"/>
  <c r="CE16" i="6"/>
  <c r="CC48" i="6"/>
  <c r="BV29" i="6"/>
  <c r="W21" i="22"/>
  <c r="W31" i="22"/>
  <c r="X32" i="22"/>
  <c r="BE41" i="6"/>
  <c r="AY54" i="6"/>
  <c r="W81" i="22"/>
  <c r="BC64" i="6"/>
  <c r="BA63" i="6"/>
  <c r="BA55" i="6"/>
  <c r="BC32" i="6"/>
  <c r="AZ48" i="6"/>
  <c r="BF56" i="6"/>
  <c r="AZ40" i="6"/>
  <c r="BG42" i="6"/>
  <c r="BC49" i="6"/>
  <c r="O70" i="26"/>
  <c r="BB55" i="6"/>
  <c r="BB39" i="6"/>
  <c r="O66" i="26"/>
  <c r="O72" i="26"/>
  <c r="O63" i="26"/>
  <c r="AZ24" i="6"/>
  <c r="BE33" i="6"/>
  <c r="W55" i="22"/>
  <c r="AZ49" i="6"/>
  <c r="W46" i="22"/>
  <c r="AZ54" i="6"/>
  <c r="AZ38" i="6"/>
  <c r="AZ22" i="6"/>
  <c r="BH51" i="6"/>
  <c r="BH35" i="6"/>
  <c r="BB33" i="6"/>
  <c r="AY55" i="6"/>
  <c r="BE78" i="20"/>
  <c r="BF50" i="6"/>
  <c r="BF34" i="6"/>
  <c r="BF18" i="6"/>
  <c r="BA32" i="6"/>
  <c r="BB65" i="6"/>
  <c r="O56" i="26"/>
  <c r="O73" i="26"/>
  <c r="BD17" i="6"/>
  <c r="BD34" i="6"/>
  <c r="CB7" i="6"/>
  <c r="BC31" i="6"/>
  <c r="AY61" i="6"/>
  <c r="BF65" i="6"/>
  <c r="BF49" i="6"/>
  <c r="BF33" i="6"/>
  <c r="BX7" i="6"/>
  <c r="BB17" i="6"/>
  <c r="BE26" i="6"/>
  <c r="BB49" i="6"/>
  <c r="AV54" i="6"/>
  <c r="O75" i="26"/>
  <c r="BH65" i="6"/>
  <c r="BC56" i="6"/>
  <c r="BG34" i="6"/>
  <c r="X38" i="22"/>
  <c r="AV28" i="6"/>
  <c r="BA53" i="6"/>
  <c r="BE31" i="6"/>
  <c r="AX60" i="6"/>
  <c r="BE58" i="6"/>
  <c r="AV19" i="6"/>
  <c r="BC57" i="6"/>
  <c r="O59" i="26"/>
  <c r="BD55" i="6"/>
  <c r="AX47" i="6"/>
  <c r="O71" i="26"/>
  <c r="O69" i="26"/>
  <c r="BV6" i="6"/>
  <c r="V28" i="22"/>
  <c r="W38" i="22"/>
  <c r="BG65" i="6"/>
  <c r="BY7" i="6"/>
  <c r="BE47" i="6"/>
  <c r="AW27" i="6"/>
  <c r="AY45" i="6"/>
  <c r="AX39" i="6"/>
  <c r="AV61" i="6"/>
  <c r="BW6" i="6"/>
  <c r="AY31" i="6"/>
  <c r="CA7" i="6"/>
  <c r="BZ7" i="6"/>
  <c r="N28" i="22"/>
  <c r="BV7" i="6"/>
  <c r="AX46" i="6"/>
  <c r="AX63" i="6"/>
  <c r="AY47" i="6"/>
  <c r="CD6" i="6"/>
  <c r="BT6" i="6"/>
  <c r="BZ6" i="6"/>
  <c r="CE7" i="6"/>
  <c r="CC7" i="6"/>
  <c r="AY21" i="6"/>
  <c r="BE56" i="6"/>
  <c r="CC6" i="6"/>
  <c r="CB6" i="6"/>
  <c r="CA6" i="6"/>
  <c r="BF17" i="6"/>
  <c r="AX30" i="6"/>
  <c r="BA48" i="6"/>
  <c r="BX6" i="6"/>
  <c r="AX61" i="6"/>
  <c r="AX45" i="6"/>
  <c r="AX29" i="6"/>
  <c r="AX62" i="6"/>
  <c r="BG56" i="6"/>
  <c r="AY36" i="6"/>
  <c r="BC19" i="6"/>
  <c r="BD57" i="6"/>
  <c r="BD41" i="6"/>
  <c r="BB24" i="6"/>
  <c r="BW7" i="6"/>
  <c r="W26" i="22"/>
  <c r="BU6" i="6"/>
  <c r="BY6" i="6"/>
  <c r="AV27" i="6"/>
  <c r="BU7" i="6"/>
  <c r="AW53" i="6"/>
  <c r="BA31" i="6"/>
  <c r="AZ56" i="6"/>
  <c r="CE6" i="6"/>
  <c r="CD7" i="6"/>
  <c r="BG50" i="6"/>
  <c r="BD56" i="6"/>
  <c r="AY30" i="6"/>
  <c r="BF51" i="6"/>
  <c r="BC51" i="6"/>
  <c r="BB23" i="6"/>
  <c r="AW29" i="6"/>
  <c r="BD40" i="6"/>
  <c r="BE49" i="6"/>
  <c r="BE34" i="6"/>
  <c r="BA46" i="6"/>
  <c r="BB18" i="6"/>
  <c r="D65" i="22"/>
  <c r="T77" i="22" s="1"/>
  <c r="AY41" i="6"/>
  <c r="AX31" i="6"/>
  <c r="BB64" i="6"/>
  <c r="BB48" i="6"/>
  <c r="BB32" i="6"/>
  <c r="AV53" i="6"/>
  <c r="AV56" i="6"/>
  <c r="AV33" i="6"/>
  <c r="BA62" i="6"/>
  <c r="BC27" i="6"/>
  <c r="BH50" i="6"/>
  <c r="BH34" i="6"/>
  <c r="BH18" i="6"/>
  <c r="AZ63" i="6"/>
  <c r="AZ47" i="6"/>
  <c r="AZ31" i="6"/>
  <c r="BD18" i="6"/>
  <c r="BC62" i="6"/>
  <c r="AY20" i="6"/>
  <c r="BB38" i="6"/>
  <c r="AX52" i="6"/>
  <c r="BE32" i="6"/>
  <c r="BH44" i="6"/>
  <c r="BG40" i="6"/>
  <c r="AW28" i="6"/>
  <c r="AW24" i="6"/>
  <c r="BE24" i="6"/>
  <c r="AY37" i="6"/>
  <c r="BA22" i="6"/>
  <c r="BH60" i="6"/>
  <c r="AW46" i="6"/>
  <c r="BB58" i="6"/>
  <c r="BG46" i="6"/>
  <c r="AY26" i="6"/>
  <c r="BH40" i="6"/>
  <c r="BB22" i="6"/>
  <c r="O56" i="22"/>
  <c r="BD31" i="6"/>
  <c r="BF35" i="6"/>
  <c r="BE57" i="6"/>
  <c r="AW37" i="6"/>
  <c r="AW22" i="6"/>
  <c r="BT7" i="6"/>
  <c r="AX28" i="6"/>
  <c r="AW20" i="6"/>
  <c r="BA54" i="6"/>
  <c r="AV43" i="6"/>
  <c r="BF60" i="6"/>
  <c r="AX32" i="6"/>
  <c r="BE18" i="6"/>
  <c r="BG59" i="6"/>
  <c r="AV30" i="6"/>
  <c r="AZ21" i="6"/>
  <c r="BG35" i="6"/>
  <c r="BG18" i="6"/>
  <c r="AW51" i="6"/>
  <c r="BA29" i="6"/>
  <c r="AV45" i="6"/>
  <c r="AV22" i="6"/>
  <c r="AV50" i="6"/>
  <c r="AV26" i="6"/>
  <c r="BG48" i="6"/>
  <c r="AY28" i="6"/>
  <c r="BF36" i="6"/>
  <c r="BC48" i="6"/>
  <c r="BG26" i="6"/>
  <c r="BE36" i="6"/>
  <c r="BH19" i="6"/>
  <c r="BC33" i="6"/>
  <c r="BD52" i="6"/>
  <c r="BD36" i="6"/>
  <c r="BD20" i="6"/>
  <c r="AW57" i="6"/>
  <c r="BA35" i="6"/>
  <c r="BG21" i="6"/>
  <c r="BA44" i="6"/>
  <c r="AZ41" i="6"/>
  <c r="AW26" i="6"/>
  <c r="BF63" i="6"/>
  <c r="BF47" i="6"/>
  <c r="BF31" i="6"/>
  <c r="AZ45" i="6"/>
  <c r="BC23" i="6"/>
  <c r="BG24" i="6"/>
  <c r="BC46" i="6"/>
  <c r="AW44" i="6"/>
  <c r="AY46" i="6"/>
  <c r="AV29" i="6"/>
  <c r="BA45" i="6"/>
  <c r="BE23" i="6"/>
  <c r="BD27" i="6"/>
  <c r="BC63" i="6"/>
  <c r="BG41" i="6"/>
  <c r="BE65" i="6"/>
  <c r="AW45" i="6"/>
  <c r="AW30" i="6"/>
  <c r="BB57" i="6"/>
  <c r="BG64" i="6"/>
  <c r="AY44" i="6"/>
  <c r="BC22" i="6"/>
  <c r="AW36" i="6"/>
  <c r="BE40" i="6"/>
  <c r="BG27" i="6"/>
  <c r="BA39" i="6"/>
  <c r="BF29" i="6"/>
  <c r="AY27" i="6"/>
  <c r="AW50" i="6"/>
  <c r="BH56" i="6"/>
  <c r="BH24" i="6"/>
  <c r="BD35" i="6"/>
  <c r="N56" i="26"/>
  <c r="N66" i="26"/>
  <c r="AV32" i="6"/>
  <c r="AW61" i="6"/>
  <c r="AV60" i="6"/>
  <c r="AV63" i="6"/>
  <c r="AV24" i="6"/>
  <c r="BH33" i="6"/>
  <c r="BH41" i="6"/>
  <c r="BA30" i="6"/>
  <c r="AZ62" i="6"/>
  <c r="AZ46" i="6"/>
  <c r="AZ30" i="6"/>
  <c r="BB41" i="6"/>
  <c r="BH59" i="6"/>
  <c r="BH43" i="6"/>
  <c r="BD58" i="6"/>
  <c r="BC65" i="6"/>
  <c r="BG43" i="6"/>
  <c r="BF40" i="6"/>
  <c r="BB31" i="6"/>
  <c r="BF61" i="6"/>
  <c r="AV52" i="6"/>
  <c r="AV42" i="6"/>
  <c r="BD39" i="6"/>
  <c r="BG25" i="6"/>
  <c r="BC55" i="6"/>
  <c r="BF58" i="6"/>
  <c r="BF42" i="6"/>
  <c r="BF26" i="6"/>
  <c r="AX55" i="6"/>
  <c r="BA64" i="6"/>
  <c r="BE42" i="6"/>
  <c r="BH28" i="6"/>
  <c r="AV37" i="6"/>
  <c r="AY62" i="6"/>
  <c r="BB47" i="6"/>
  <c r="AV47" i="6"/>
  <c r="BD25" i="6"/>
  <c r="BF44" i="6"/>
  <c r="AY63" i="6"/>
  <c r="BC41" i="6"/>
  <c r="BG19" i="6"/>
  <c r="AX23" i="6"/>
  <c r="BF45" i="6"/>
  <c r="BE55" i="6"/>
  <c r="AW35" i="6"/>
  <c r="BF64" i="6"/>
  <c r="AY53" i="6"/>
  <c r="BD26" i="6"/>
  <c r="BB56" i="6"/>
  <c r="BB40" i="6"/>
  <c r="BA40" i="6"/>
  <c r="BG45" i="6"/>
  <c r="BC40" i="6"/>
  <c r="BB63" i="6"/>
  <c r="AV35" i="6"/>
  <c r="AV31" i="6"/>
  <c r="BC54" i="6"/>
  <c r="BG32" i="6"/>
  <c r="BB62" i="6"/>
  <c r="AW52" i="6"/>
  <c r="BH58" i="6"/>
  <c r="BH42" i="6"/>
  <c r="BH26" i="6"/>
  <c r="AZ55" i="6"/>
  <c r="AZ39" i="6"/>
  <c r="AZ23" i="6"/>
  <c r="BC17" i="6"/>
  <c r="BG49" i="6"/>
  <c r="BH37" i="6"/>
  <c r="BF25" i="6"/>
  <c r="AX54" i="6"/>
  <c r="AX38" i="6"/>
  <c r="AX22" i="6"/>
  <c r="BD42" i="6"/>
  <c r="BG29" i="6"/>
  <c r="AV71" i="6"/>
  <c r="AV83" i="6"/>
  <c r="BD76" i="6"/>
  <c r="BD88" i="6"/>
  <c r="AV44" i="6"/>
  <c r="AV57" i="6"/>
  <c r="BG72" i="6"/>
  <c r="BG84" i="6"/>
  <c r="AY52" i="6"/>
  <c r="BC30" i="6"/>
  <c r="BF76" i="6"/>
  <c r="BF88" i="6"/>
  <c r="BB70" i="6"/>
  <c r="BB82" i="6"/>
  <c r="BA70" i="6"/>
  <c r="BA82" i="6"/>
  <c r="BE48" i="6"/>
  <c r="AK22" i="6"/>
  <c r="BH21" i="6"/>
  <c r="BB71" i="6"/>
  <c r="BB83" i="6"/>
  <c r="BD24" i="6"/>
  <c r="BC72" i="6"/>
  <c r="BC84" i="6"/>
  <c r="BE60" i="6"/>
  <c r="BE76" i="6"/>
  <c r="BE88" i="6"/>
  <c r="BB50" i="6"/>
  <c r="AY64" i="6"/>
  <c r="BC42" i="6"/>
  <c r="BG20" i="6"/>
  <c r="AX40" i="6"/>
  <c r="BH70" i="6"/>
  <c r="BH82" i="6"/>
  <c r="BH54" i="6"/>
  <c r="BH38" i="6"/>
  <c r="BH22" i="6"/>
  <c r="BA59" i="6"/>
  <c r="BE37" i="6"/>
  <c r="AW17" i="6"/>
  <c r="AX66" i="6"/>
  <c r="AX78" i="6"/>
  <c r="AX50" i="6"/>
  <c r="AX34" i="6"/>
  <c r="AX18" i="6"/>
  <c r="AY51" i="6"/>
  <c r="BA68" i="6"/>
  <c r="BA80" i="6"/>
  <c r="BG31" i="6"/>
  <c r="BA42" i="6"/>
  <c r="BH49" i="6"/>
  <c r="BG33" i="6"/>
  <c r="N60" i="26"/>
  <c r="N64" i="26"/>
  <c r="AV75" i="6"/>
  <c r="AV87" i="6"/>
  <c r="AX77" i="6"/>
  <c r="AX89" i="6"/>
  <c r="BA58" i="6"/>
  <c r="BH75" i="6"/>
  <c r="BH87" i="6"/>
  <c r="AX71" i="6"/>
  <c r="AX83" i="6"/>
  <c r="AV21" i="6"/>
  <c r="AV58" i="6"/>
  <c r="BE71" i="6"/>
  <c r="BE83" i="6"/>
  <c r="AX68" i="6"/>
  <c r="AX80" i="6"/>
  <c r="AK17" i="6"/>
  <c r="BH17" i="6"/>
  <c r="AI53" i="6"/>
  <c r="BF52" i="6"/>
  <c r="AY69" i="6"/>
  <c r="AY81" i="6"/>
  <c r="AZ70" i="6"/>
  <c r="AZ82" i="6"/>
  <c r="BA71" i="6"/>
  <c r="BA83" i="6"/>
  <c r="BA50" i="6"/>
  <c r="BH76" i="6"/>
  <c r="BH88" i="6"/>
  <c r="BH36" i="6"/>
  <c r="BE20" i="6"/>
  <c r="BA56" i="6"/>
  <c r="AZ33" i="6"/>
  <c r="AW63" i="6"/>
  <c r="BA41" i="6"/>
  <c r="BE19" i="6"/>
  <c r="BH29" i="6"/>
  <c r="BF69" i="6"/>
  <c r="BF81" i="6"/>
  <c r="BF53" i="6"/>
  <c r="BF37" i="6"/>
  <c r="BF21" i="6"/>
  <c r="BB26" i="6"/>
  <c r="AY58" i="6"/>
  <c r="BC36" i="6"/>
  <c r="BC35" i="6"/>
  <c r="BE46" i="6"/>
  <c r="BH69" i="6"/>
  <c r="BH81" i="6"/>
  <c r="AY67" i="6"/>
  <c r="AY79" i="6"/>
  <c r="BC29" i="6"/>
  <c r="BH64" i="6"/>
  <c r="BH48" i="6"/>
  <c r="BH32" i="6"/>
  <c r="BF48" i="6"/>
  <c r="AY29" i="6"/>
  <c r="N72" i="26"/>
  <c r="BB73" i="6"/>
  <c r="BB85" i="6"/>
  <c r="BD74" i="6"/>
  <c r="BD86" i="6"/>
  <c r="BE77" i="6"/>
  <c r="BE89" i="6"/>
  <c r="AV69" i="6"/>
  <c r="AV81" i="6"/>
  <c r="AO108" i="4" s="1"/>
  <c r="AV18" i="6"/>
  <c r="BA69" i="6"/>
  <c r="BA81" i="6"/>
  <c r="AY73" i="6"/>
  <c r="AY85" i="6"/>
  <c r="AW69" i="6"/>
  <c r="AW81" i="6"/>
  <c r="BA47" i="6"/>
  <c r="BE25" i="6"/>
  <c r="BE28" i="6"/>
  <c r="BF66" i="6"/>
  <c r="BF78" i="6"/>
  <c r="AZ72" i="6"/>
  <c r="AZ84" i="6"/>
  <c r="BF27" i="6"/>
  <c r="BE74" i="6"/>
  <c r="BE86" i="6"/>
  <c r="BC43" i="6"/>
  <c r="BE59" i="6"/>
  <c r="AW39" i="6"/>
  <c r="BA17" i="6"/>
  <c r="AW72" i="6"/>
  <c r="AW84" i="6"/>
  <c r="BB67" i="6"/>
  <c r="BB79" i="6"/>
  <c r="BB51" i="6"/>
  <c r="BB35" i="6"/>
  <c r="BB19" i="6"/>
  <c r="BC76" i="6"/>
  <c r="BC88" i="6"/>
  <c r="BG54" i="6"/>
  <c r="AY34" i="6"/>
  <c r="BH63" i="6"/>
  <c r="BH47" i="6"/>
  <c r="BH31" i="6"/>
  <c r="AW42" i="6"/>
  <c r="BF28" i="6"/>
  <c r="BG63" i="6"/>
  <c r="BG23" i="6"/>
  <c r="AZ76" i="6"/>
  <c r="AZ88" i="6"/>
  <c r="BD62" i="6"/>
  <c r="BD46" i="6"/>
  <c r="BD30" i="6"/>
  <c r="BG17" i="6"/>
  <c r="O67" i="26"/>
  <c r="AY70" i="6"/>
  <c r="AY82" i="6"/>
  <c r="BC18" i="6"/>
  <c r="BB77" i="6"/>
  <c r="BB89" i="6"/>
  <c r="N55" i="26"/>
  <c r="N95" i="26"/>
  <c r="N93" i="26"/>
  <c r="N94" i="26"/>
  <c r="N92" i="26"/>
  <c r="N91" i="26"/>
  <c r="N88" i="26"/>
  <c r="N87" i="26"/>
  <c r="N84" i="26"/>
  <c r="N80" i="26"/>
  <c r="N89" i="26"/>
  <c r="N86" i="26"/>
  <c r="N83" i="26"/>
  <c r="N79" i="26"/>
  <c r="N82" i="26"/>
  <c r="N85" i="26"/>
  <c r="N81" i="26"/>
  <c r="N90" i="26"/>
  <c r="N78" i="26"/>
  <c r="Y78" i="6"/>
  <c r="AB105" i="4" s="1"/>
  <c r="H77" i="19" s="1"/>
  <c r="AV77" i="6"/>
  <c r="AV89" i="6"/>
  <c r="AV72" i="6"/>
  <c r="AV84" i="6"/>
  <c r="AO111" i="4" s="1"/>
  <c r="AV65" i="6"/>
  <c r="AY68" i="6"/>
  <c r="AY80" i="6"/>
  <c r="BE64" i="6"/>
  <c r="AW56" i="6"/>
  <c r="BB66" i="6"/>
  <c r="BB78" i="6"/>
  <c r="BG66" i="6"/>
  <c r="BG78" i="6"/>
  <c r="BA18" i="6"/>
  <c r="BC73" i="6"/>
  <c r="BC85" i="6"/>
  <c r="BF59" i="6"/>
  <c r="AY25" i="6"/>
  <c r="BC58" i="6"/>
  <c r="BG36" i="6"/>
  <c r="BG61" i="6"/>
  <c r="AZ66" i="6"/>
  <c r="AZ78" i="6"/>
  <c r="AZ50" i="6"/>
  <c r="AZ34" i="6"/>
  <c r="AZ18" i="6"/>
  <c r="BA75" i="6"/>
  <c r="BA87" i="6"/>
  <c r="BE53" i="6"/>
  <c r="AW33" i="6"/>
  <c r="AG78" i="6"/>
  <c r="BD77" i="6"/>
  <c r="BD89" i="6"/>
  <c r="BF62" i="6"/>
  <c r="BF46" i="6"/>
  <c r="BF30" i="6"/>
  <c r="BG39" i="6"/>
  <c r="BE68" i="6"/>
  <c r="BE80" i="6"/>
  <c r="BC61" i="6"/>
  <c r="BC21" i="6"/>
  <c r="AX75" i="6"/>
  <c r="AX87" i="6"/>
  <c r="BB61" i="6"/>
  <c r="BB45" i="6"/>
  <c r="BB29" i="6"/>
  <c r="N77" i="26"/>
  <c r="BD68" i="6"/>
  <c r="BD80" i="6"/>
  <c r="N75" i="26"/>
  <c r="AV46" i="6"/>
  <c r="AV64" i="6"/>
  <c r="AV49" i="6"/>
  <c r="AW67" i="6"/>
  <c r="AW79" i="6"/>
  <c r="AW64" i="6"/>
  <c r="BD43" i="6"/>
  <c r="BF19" i="6"/>
  <c r="BA72" i="6"/>
  <c r="BA84" i="6"/>
  <c r="BA57" i="6"/>
  <c r="BE35" i="6"/>
  <c r="BE44" i="6"/>
  <c r="AX65" i="6"/>
  <c r="AX49" i="6"/>
  <c r="AX33" i="6"/>
  <c r="AX17" i="6"/>
  <c r="AY74" i="6"/>
  <c r="AY86" i="6"/>
  <c r="BC52" i="6"/>
  <c r="BG30" i="6"/>
  <c r="BB76" i="6"/>
  <c r="BB88" i="6"/>
  <c r="BD61" i="6"/>
  <c r="BD45" i="6"/>
  <c r="BD29" i="6"/>
  <c r="BC37" i="6"/>
  <c r="BG53" i="6"/>
  <c r="BA60" i="6"/>
  <c r="AY19" i="6"/>
  <c r="AZ60" i="6"/>
  <c r="AZ44" i="6"/>
  <c r="AZ28" i="6"/>
  <c r="AZ37" i="6"/>
  <c r="N76" i="26"/>
  <c r="O64" i="26"/>
  <c r="O64" i="22"/>
  <c r="BH66" i="6"/>
  <c r="BH78" i="6"/>
  <c r="AY71" i="6"/>
  <c r="AY83" i="6"/>
  <c r="BH52" i="6"/>
  <c r="BG76" i="6"/>
  <c r="BG88" i="6"/>
  <c r="AY56" i="6"/>
  <c r="BC34" i="6"/>
  <c r="AW32" i="6"/>
  <c r="AW73" i="6"/>
  <c r="AW85" i="6"/>
  <c r="BA51" i="6"/>
  <c r="BE29" i="6"/>
  <c r="AZ75" i="6"/>
  <c r="AZ87" i="6"/>
  <c r="BB60" i="6"/>
  <c r="BB44" i="6"/>
  <c r="BB28" i="6"/>
  <c r="AY35" i="6"/>
  <c r="AW40" i="6"/>
  <c r="AY59" i="6"/>
  <c r="AW18" i="6"/>
  <c r="AX59" i="6"/>
  <c r="AX43" i="6"/>
  <c r="AX27" i="6"/>
  <c r="BF32" i="6"/>
  <c r="BD75" i="6"/>
  <c r="BD87" i="6"/>
  <c r="N69" i="26"/>
  <c r="N65" i="26"/>
  <c r="BG75" i="6"/>
  <c r="BG87" i="6"/>
  <c r="BG60" i="6"/>
  <c r="AW66" i="6"/>
  <c r="AW78" i="6"/>
  <c r="AV70" i="6"/>
  <c r="AV82" i="6"/>
  <c r="AO109" i="4" s="1"/>
  <c r="AV48" i="6"/>
  <c r="AV25" i="6"/>
  <c r="BE63" i="6"/>
  <c r="AW43" i="6"/>
  <c r="BA21" i="6"/>
  <c r="AY65" i="6"/>
  <c r="BG37" i="6"/>
  <c r="BF67" i="6"/>
  <c r="BF79" i="6"/>
  <c r="AW70" i="6"/>
  <c r="AW82" i="6"/>
  <c r="BE75" i="6"/>
  <c r="BE87" i="6"/>
  <c r="AW55" i="6"/>
  <c r="BA33" i="6"/>
  <c r="AY17" i="6"/>
  <c r="BG70" i="6"/>
  <c r="BG82" i="6"/>
  <c r="AY50" i="6"/>
  <c r="BC28" i="6"/>
  <c r="AX74" i="6"/>
  <c r="AX86" i="6"/>
  <c r="AZ59" i="6"/>
  <c r="AZ43" i="6"/>
  <c r="AZ27" i="6"/>
  <c r="BE30" i="6"/>
  <c r="BA26" i="6"/>
  <c r="BE54" i="6"/>
  <c r="AZ29" i="6"/>
  <c r="N67" i="26"/>
  <c r="BH67" i="6"/>
  <c r="BH79" i="6"/>
  <c r="AY40" i="6"/>
  <c r="AV38" i="6"/>
  <c r="AV62" i="6"/>
  <c r="AV76" i="6"/>
  <c r="AV88" i="6"/>
  <c r="AO115" i="4" s="1"/>
  <c r="AV40" i="6"/>
  <c r="AW48" i="6"/>
  <c r="AW60" i="6"/>
  <c r="BD64" i="6"/>
  <c r="BD48" i="6"/>
  <c r="BD32" i="6"/>
  <c r="BG69" i="6"/>
  <c r="BG81" i="6"/>
  <c r="BG67" i="6"/>
  <c r="BG79" i="6"/>
  <c r="BF75" i="6"/>
  <c r="BF87" i="6"/>
  <c r="BD67" i="6"/>
  <c r="BD79" i="6"/>
  <c r="BC74" i="6"/>
  <c r="BC86" i="6"/>
  <c r="BG52" i="6"/>
  <c r="AY32" i="6"/>
  <c r="BF77" i="6"/>
  <c r="BF89" i="6"/>
  <c r="BH62" i="6"/>
  <c r="BH46" i="6"/>
  <c r="BH30" i="6"/>
  <c r="BE69" i="6"/>
  <c r="BE81" i="6"/>
  <c r="AW49" i="6"/>
  <c r="BA27" i="6"/>
  <c r="AX58" i="6"/>
  <c r="AX42" i="6"/>
  <c r="AX26" i="6"/>
  <c r="BA28" i="6"/>
  <c r="BA52" i="6"/>
  <c r="BH72" i="6"/>
  <c r="BH84" i="6"/>
  <c r="BH25" i="6"/>
  <c r="N68" i="26"/>
  <c r="O65" i="26"/>
  <c r="O68" i="26"/>
  <c r="P55" i="22"/>
  <c r="AX69" i="6"/>
  <c r="AX81" i="6"/>
  <c r="AZ77" i="6"/>
  <c r="AZ89" i="6"/>
  <c r="AX72" i="6"/>
  <c r="AX84" i="6"/>
  <c r="BA73" i="6"/>
  <c r="BA85" i="6"/>
  <c r="AV67" i="6"/>
  <c r="AV79" i="6"/>
  <c r="AY49" i="6"/>
  <c r="BG58" i="6"/>
  <c r="AY38" i="6"/>
  <c r="AZ57" i="6"/>
  <c r="BF74" i="6"/>
  <c r="BF86" i="6"/>
  <c r="BH27" i="6"/>
  <c r="BD59" i="6"/>
  <c r="AY23" i="6"/>
  <c r="BH68" i="6"/>
  <c r="BH80" i="6"/>
  <c r="BH45" i="6"/>
  <c r="AY72" i="6"/>
  <c r="AY84" i="6"/>
  <c r="BC50" i="6"/>
  <c r="BG28" i="6"/>
  <c r="BB75" i="6"/>
  <c r="BB87" i="6"/>
  <c r="BD60" i="6"/>
  <c r="BD44" i="6"/>
  <c r="BD28" i="6"/>
  <c r="BA67" i="6"/>
  <c r="BA79" i="6"/>
  <c r="BE45" i="6"/>
  <c r="AW25" i="6"/>
  <c r="AX64" i="6"/>
  <c r="BE22" i="6"/>
  <c r="BA76" i="6"/>
  <c r="BA88" i="6"/>
  <c r="BG47" i="6"/>
  <c r="BD70" i="6"/>
  <c r="BD82" i="6"/>
  <c r="BF55" i="6"/>
  <c r="BF39" i="6"/>
  <c r="BF23" i="6"/>
  <c r="AX20" i="6"/>
  <c r="N62" i="26"/>
  <c r="N73" i="26"/>
  <c r="AV66" i="6"/>
  <c r="AV78" i="6"/>
  <c r="AO105" i="4" s="1"/>
  <c r="AV59" i="6"/>
  <c r="AV55" i="6"/>
  <c r="BD71" i="6"/>
  <c r="BD83" i="6"/>
  <c r="AY77" i="6"/>
  <c r="AY89" i="6"/>
  <c r="BA34" i="6"/>
  <c r="AX48" i="6"/>
  <c r="BD73" i="6"/>
  <c r="BD85" i="6"/>
  <c r="BH53" i="6"/>
  <c r="BD66" i="6"/>
  <c r="BD78" i="6"/>
  <c r="AW71" i="6"/>
  <c r="AW83" i="6"/>
  <c r="BA49" i="6"/>
  <c r="BE27" i="6"/>
  <c r="AZ74" i="6"/>
  <c r="AZ86" i="6"/>
  <c r="BB59" i="6"/>
  <c r="BB43" i="6"/>
  <c r="BB27" i="6"/>
  <c r="AY66" i="6"/>
  <c r="AY78" i="6"/>
  <c r="BC44" i="6"/>
  <c r="BG22" i="6"/>
  <c r="BB42" i="6"/>
  <c r="BH71" i="6"/>
  <c r="BH83" i="6"/>
  <c r="BH55" i="6"/>
  <c r="BH39" i="6"/>
  <c r="BH23" i="6"/>
  <c r="BA20" i="6"/>
  <c r="AY75" i="6"/>
  <c r="AY87" i="6"/>
  <c r="BC45" i="6"/>
  <c r="BF68" i="6"/>
  <c r="BF80" i="6"/>
  <c r="BB69" i="6"/>
  <c r="BB81" i="6"/>
  <c r="BD54" i="6"/>
  <c r="BD38" i="6"/>
  <c r="BD22" i="6"/>
  <c r="BC67" i="6"/>
  <c r="BC79" i="6"/>
  <c r="N71" i="26"/>
  <c r="N59" i="26"/>
  <c r="BE51" i="6"/>
  <c r="AV34" i="6"/>
  <c r="AW76" i="6"/>
  <c r="AW88" i="6"/>
  <c r="BB74" i="6"/>
  <c r="BB86" i="6"/>
  <c r="BB72" i="6"/>
  <c r="BB84" i="6"/>
  <c r="BG68" i="6"/>
  <c r="BG80" i="6"/>
  <c r="AY48" i="6"/>
  <c r="BC26" i="6"/>
  <c r="AX73" i="6"/>
  <c r="AX85" i="6"/>
  <c r="AZ58" i="6"/>
  <c r="AZ42" i="6"/>
  <c r="AZ26" i="6"/>
  <c r="AW65" i="6"/>
  <c r="BA43" i="6"/>
  <c r="BE21" i="6"/>
  <c r="AX24" i="6"/>
  <c r="BF70" i="6"/>
  <c r="BF82" i="6"/>
  <c r="BF54" i="6"/>
  <c r="BF38" i="6"/>
  <c r="BF22" i="6"/>
  <c r="BE62" i="6"/>
  <c r="AW74" i="6"/>
  <c r="AW86" i="6"/>
  <c r="AY43" i="6"/>
  <c r="BD51" i="6"/>
  <c r="AZ68" i="6"/>
  <c r="AZ80" i="6"/>
  <c r="BB53" i="6"/>
  <c r="BB37" i="6"/>
  <c r="BB21" i="6"/>
  <c r="AZ69" i="6"/>
  <c r="AZ81" i="6"/>
  <c r="AY57" i="6"/>
  <c r="N57" i="26"/>
  <c r="N61" i="26"/>
  <c r="O55" i="26"/>
  <c r="O95" i="26"/>
  <c r="O91" i="26"/>
  <c r="O94" i="26"/>
  <c r="O93" i="26"/>
  <c r="O92" i="26"/>
  <c r="O80" i="26"/>
  <c r="O86" i="26"/>
  <c r="O85" i="26"/>
  <c r="O83" i="26"/>
  <c r="O87" i="26"/>
  <c r="O79" i="26"/>
  <c r="O89" i="26"/>
  <c r="O82" i="26"/>
  <c r="O90" i="26"/>
  <c r="O81" i="26"/>
  <c r="O88" i="26"/>
  <c r="O84" i="26"/>
  <c r="O78" i="26"/>
  <c r="BC70" i="6"/>
  <c r="BC82" i="6"/>
  <c r="BE66" i="6"/>
  <c r="BE78" i="6"/>
  <c r="AW31" i="6"/>
  <c r="BC68" i="6"/>
  <c r="BC80" i="6"/>
  <c r="BF71" i="6"/>
  <c r="BF83" i="6"/>
  <c r="AV36" i="6"/>
  <c r="AV39" i="6"/>
  <c r="AV73" i="6"/>
  <c r="AV85" i="6"/>
  <c r="BA77" i="6"/>
  <c r="BA89" i="6"/>
  <c r="BG73" i="6"/>
  <c r="BG85" i="6"/>
  <c r="BH74" i="6"/>
  <c r="BH86" i="6"/>
  <c r="AW77" i="6"/>
  <c r="AW89" i="6"/>
  <c r="AZ71" i="6"/>
  <c r="AZ83" i="6"/>
  <c r="AW62" i="6"/>
  <c r="BE67" i="6"/>
  <c r="BE79" i="6"/>
  <c r="AW47" i="6"/>
  <c r="BA25" i="6"/>
  <c r="AX57" i="6"/>
  <c r="AX41" i="6"/>
  <c r="AX25" i="6"/>
  <c r="BG62" i="6"/>
  <c r="AY42" i="6"/>
  <c r="BC20" i="6"/>
  <c r="BD69" i="6"/>
  <c r="BD81" i="6"/>
  <c r="BD53" i="6"/>
  <c r="BD37" i="6"/>
  <c r="BD21" i="6"/>
  <c r="AW58" i="6"/>
  <c r="BG71" i="6"/>
  <c r="BG83" i="6"/>
  <c r="BE38" i="6"/>
  <c r="BB34" i="6"/>
  <c r="AX67" i="6"/>
  <c r="AX79" i="6"/>
  <c r="AZ52" i="6"/>
  <c r="AZ36" i="6"/>
  <c r="AZ20" i="6"/>
  <c r="AZ61" i="6"/>
  <c r="N58" i="26"/>
  <c r="N70" i="26"/>
  <c r="AW68" i="6"/>
  <c r="AW80" i="6"/>
  <c r="AV68" i="6"/>
  <c r="AV80" i="6"/>
  <c r="AO107" i="4" s="1"/>
  <c r="AX76" i="6"/>
  <c r="AX88" i="6"/>
  <c r="AY76" i="6"/>
  <c r="AY88" i="6"/>
  <c r="BH73" i="6"/>
  <c r="BH85" i="6"/>
  <c r="BB30" i="6"/>
  <c r="BE72" i="6"/>
  <c r="BE84" i="6"/>
  <c r="BF73" i="6"/>
  <c r="BF85" i="6"/>
  <c r="BG74" i="6"/>
  <c r="BG86" i="6"/>
  <c r="BF20" i="6"/>
  <c r="AX70" i="6"/>
  <c r="AX82" i="6"/>
  <c r="BD19" i="6"/>
  <c r="AY39" i="6"/>
  <c r="BA74" i="6"/>
  <c r="BA86" i="6"/>
  <c r="BC66" i="6"/>
  <c r="BC78" i="6"/>
  <c r="BG44" i="6"/>
  <c r="AY24" i="6"/>
  <c r="BE61" i="6"/>
  <c r="AW41" i="6"/>
  <c r="BA19" i="6"/>
  <c r="BA66" i="6"/>
  <c r="BA78" i="6"/>
  <c r="BB68" i="6"/>
  <c r="BB80" i="6"/>
  <c r="BB52" i="6"/>
  <c r="BB36" i="6"/>
  <c r="BB20" i="6"/>
  <c r="BG55" i="6"/>
  <c r="BE70" i="6"/>
  <c r="BE82" i="6"/>
  <c r="BA36" i="6"/>
  <c r="AZ17" i="6"/>
  <c r="AX51" i="6"/>
  <c r="AX35" i="6"/>
  <c r="AX19" i="6"/>
  <c r="BH57" i="6"/>
  <c r="AY33" i="6"/>
  <c r="O60" i="26"/>
  <c r="O63" i="22"/>
  <c r="P33" i="22"/>
  <c r="O66" i="22"/>
  <c r="AV74" i="6"/>
  <c r="AV86" i="6"/>
  <c r="AZ65" i="6"/>
  <c r="BC77" i="6"/>
  <c r="BC89" i="6"/>
  <c r="AV20" i="6"/>
  <c r="AV23" i="6"/>
  <c r="AV41" i="6"/>
  <c r="AW75" i="6"/>
  <c r="AW87" i="6"/>
  <c r="BD23" i="6"/>
  <c r="BF72" i="6"/>
  <c r="BF84" i="6"/>
  <c r="BH77" i="6"/>
  <c r="BH89" i="6"/>
  <c r="BC71" i="6"/>
  <c r="BC83" i="6"/>
  <c r="BD72" i="6"/>
  <c r="BD84" i="6"/>
  <c r="BF57" i="6"/>
  <c r="BF41" i="6"/>
  <c r="BE73" i="6"/>
  <c r="BE85" i="6"/>
  <c r="BC75" i="6"/>
  <c r="BC87" i="6"/>
  <c r="AW38" i="6"/>
  <c r="AZ73" i="6"/>
  <c r="AZ85" i="6"/>
  <c r="BA65" i="6"/>
  <c r="BE43" i="6"/>
  <c r="AW23" i="6"/>
  <c r="AX56" i="6"/>
  <c r="BC60" i="6"/>
  <c r="BG38" i="6"/>
  <c r="AY18" i="6"/>
  <c r="BC59" i="6"/>
  <c r="AZ67" i="6"/>
  <c r="AZ79" i="6"/>
  <c r="AZ51" i="6"/>
  <c r="AZ35" i="6"/>
  <c r="AZ19" i="6"/>
  <c r="BC53" i="6"/>
  <c r="BC69" i="6"/>
  <c r="BC81" i="6"/>
  <c r="AW34" i="6"/>
  <c r="BG77" i="6"/>
  <c r="BG89" i="6"/>
  <c r="BB54" i="6"/>
  <c r="BC39" i="6"/>
  <c r="N63" i="26"/>
  <c r="N74" i="26"/>
  <c r="P32" i="22"/>
  <c r="P23" i="22"/>
  <c r="O31" i="22"/>
  <c r="X74" i="22"/>
  <c r="O24" i="22"/>
  <c r="X23" i="22"/>
  <c r="N35" i="22"/>
  <c r="W65" i="22"/>
  <c r="O33" i="22"/>
  <c r="X35" i="22"/>
  <c r="X47" i="22"/>
  <c r="N62" i="22"/>
  <c r="N63" i="22"/>
  <c r="W59" i="22"/>
  <c r="P29" i="22"/>
  <c r="W78" i="22"/>
  <c r="O18" i="22"/>
  <c r="X21" i="22"/>
  <c r="W17" i="22"/>
  <c r="P10" i="22"/>
  <c r="P51" i="22"/>
  <c r="P9" i="22"/>
  <c r="O20" i="22"/>
  <c r="W73" i="22"/>
  <c r="O23" i="22"/>
  <c r="O67" i="22"/>
  <c r="N6" i="22"/>
  <c r="W19" i="22"/>
  <c r="W40" i="22"/>
  <c r="P35" i="22"/>
  <c r="X51" i="22"/>
  <c r="N59" i="22"/>
  <c r="P69" i="22"/>
  <c r="W16" i="22"/>
  <c r="O70" i="22"/>
  <c r="O38" i="22"/>
  <c r="N5" i="22"/>
  <c r="N8" i="22"/>
  <c r="N57" i="22"/>
  <c r="W41" i="22"/>
  <c r="X67" i="22"/>
  <c r="V57" i="22"/>
  <c r="W18" i="22"/>
  <c r="O73" i="22"/>
  <c r="X49" i="22"/>
  <c r="V21" i="22"/>
  <c r="O19" i="22"/>
  <c r="X24" i="22"/>
  <c r="V17" i="22"/>
  <c r="O35" i="22"/>
  <c r="O16" i="22"/>
  <c r="V53" i="22"/>
  <c r="O59" i="22"/>
  <c r="V59" i="22"/>
  <c r="E59" i="22"/>
  <c r="E55" i="22"/>
  <c r="E44" i="22"/>
  <c r="N45" i="22"/>
  <c r="X69" i="22"/>
  <c r="X43" i="22"/>
  <c r="P38" i="22"/>
  <c r="P37" i="22"/>
  <c r="W84" i="22"/>
  <c r="N10" i="22"/>
  <c r="P13" i="22"/>
  <c r="X81" i="22"/>
  <c r="W82" i="22"/>
  <c r="X37" i="22"/>
  <c r="N21" i="22"/>
  <c r="N26" i="22"/>
  <c r="O5" i="22"/>
  <c r="P24" i="22"/>
  <c r="P28" i="22"/>
  <c r="P15" i="22"/>
  <c r="N13" i="22"/>
  <c r="O71" i="22"/>
  <c r="P56" i="22"/>
  <c r="W35" i="22"/>
  <c r="X63" i="22"/>
  <c r="N15" i="22"/>
  <c r="X58" i="22"/>
  <c r="W37" i="22"/>
  <c r="X66" i="22"/>
  <c r="O57" i="22"/>
  <c r="X55" i="22"/>
  <c r="W23" i="22"/>
  <c r="N71" i="22"/>
  <c r="N51" i="22"/>
  <c r="O72" i="22"/>
  <c r="X79" i="22"/>
  <c r="O25" i="22"/>
  <c r="P58" i="22"/>
  <c r="O10" i="22"/>
  <c r="O6" i="22"/>
  <c r="W25" i="22"/>
  <c r="V42" i="22"/>
  <c r="P20" i="22"/>
  <c r="N23" i="22"/>
  <c r="X75" i="22"/>
  <c r="O51" i="22"/>
  <c r="P27" i="22"/>
  <c r="O9" i="22"/>
  <c r="N55" i="22"/>
  <c r="W20" i="22"/>
  <c r="X61" i="22"/>
  <c r="W33" i="22"/>
  <c r="V35" i="22"/>
  <c r="V72" i="22"/>
  <c r="P67" i="22"/>
  <c r="N54" i="22"/>
  <c r="O12" i="22"/>
  <c r="O26" i="22"/>
  <c r="V54" i="22"/>
  <c r="W83" i="22"/>
  <c r="X86" i="22"/>
  <c r="P63" i="22"/>
  <c r="W56" i="22"/>
  <c r="W27" i="22"/>
  <c r="N24" i="22"/>
  <c r="O22" i="22"/>
  <c r="W71" i="22"/>
  <c r="W28" i="22"/>
  <c r="P49" i="22"/>
  <c r="D53" i="22"/>
  <c r="X19" i="22"/>
  <c r="P14" i="22"/>
  <c r="O41" i="22"/>
  <c r="O28" i="22"/>
  <c r="P8" i="22"/>
  <c r="X56" i="22"/>
  <c r="V55" i="22"/>
  <c r="O40" i="22"/>
  <c r="X87" i="22"/>
  <c r="P64" i="22"/>
  <c r="W63" i="22"/>
  <c r="X25" i="22"/>
  <c r="N18" i="22"/>
  <c r="V84" i="22"/>
  <c r="P44" i="22"/>
  <c r="P6" i="22"/>
  <c r="V30" i="22"/>
  <c r="P75" i="22"/>
  <c r="P76" i="22"/>
  <c r="P62" i="22"/>
  <c r="N72" i="22"/>
  <c r="W64" i="22"/>
  <c r="P66" i="22"/>
  <c r="X28" i="22"/>
  <c r="W51" i="22"/>
  <c r="W79" i="22"/>
  <c r="P19" i="22"/>
  <c r="N7" i="22"/>
  <c r="P25" i="22"/>
  <c r="E15" i="22"/>
  <c r="W67" i="22"/>
  <c r="X64" i="22"/>
  <c r="P21" i="22"/>
  <c r="O27" i="22"/>
  <c r="O8" i="22"/>
  <c r="V26" i="22"/>
  <c r="W48" i="22"/>
  <c r="N11" i="22"/>
  <c r="W66" i="22"/>
  <c r="P26" i="22"/>
  <c r="D12" i="22"/>
  <c r="N60" i="22"/>
  <c r="P12" i="22"/>
  <c r="D43" i="22"/>
  <c r="V39" i="22"/>
  <c r="V45" i="22"/>
  <c r="O60" i="22"/>
  <c r="X41" i="22"/>
  <c r="N30" i="22"/>
  <c r="N53" i="22"/>
  <c r="O11" i="22"/>
  <c r="D51" i="22"/>
  <c r="E50" i="22"/>
  <c r="N69" i="22"/>
  <c r="D15" i="22"/>
  <c r="D30" i="22"/>
  <c r="E45" i="22"/>
  <c r="E29" i="22"/>
  <c r="E67" i="22"/>
  <c r="U79" i="22" s="1"/>
  <c r="E28" i="22"/>
  <c r="X50" i="22"/>
  <c r="X54" i="22"/>
  <c r="E49" i="22"/>
  <c r="E42" i="22"/>
  <c r="X29" i="22"/>
  <c r="P50" i="22"/>
  <c r="W72" i="22"/>
  <c r="N52" i="22"/>
  <c r="X20" i="22"/>
  <c r="E43" i="22"/>
  <c r="E40" i="22"/>
  <c r="X62" i="22"/>
  <c r="D23" i="22"/>
  <c r="D45" i="22"/>
  <c r="E72" i="22"/>
  <c r="U84" i="22" s="1"/>
  <c r="W60" i="22"/>
  <c r="D8" i="22"/>
  <c r="E24" i="22"/>
  <c r="O15" i="22"/>
  <c r="P22" i="22"/>
  <c r="E37" i="22"/>
  <c r="E63" i="22"/>
  <c r="E36" i="22"/>
  <c r="V75" i="22"/>
  <c r="D54" i="22"/>
  <c r="D46" i="22"/>
  <c r="D64" i="22"/>
  <c r="E5" i="22"/>
  <c r="E46" i="22"/>
  <c r="E31" i="22"/>
  <c r="V71" i="22"/>
  <c r="E18" i="22"/>
  <c r="V33" i="22"/>
  <c r="E66" i="22"/>
  <c r="U78" i="22" s="1"/>
  <c r="N34" i="22"/>
  <c r="V87" i="22"/>
  <c r="E11" i="22"/>
  <c r="V62" i="22"/>
  <c r="X71" i="22"/>
  <c r="V38" i="22"/>
  <c r="E20" i="22"/>
  <c r="V51" i="22"/>
  <c r="D39" i="22"/>
  <c r="N75" i="22"/>
  <c r="D44" i="22"/>
  <c r="D27" i="22"/>
  <c r="D38" i="22"/>
  <c r="V86" i="22"/>
  <c r="V74" i="22"/>
  <c r="O36" i="22"/>
  <c r="W36" i="22"/>
  <c r="D37" i="22"/>
  <c r="E17" i="22"/>
  <c r="E69" i="22"/>
  <c r="U81" i="22" s="1"/>
  <c r="E73" i="22"/>
  <c r="U85" i="22" s="1"/>
  <c r="E47" i="22"/>
  <c r="V63" i="22"/>
  <c r="D26" i="22"/>
  <c r="O37" i="22"/>
  <c r="O65" i="22"/>
  <c r="O44" i="22"/>
  <c r="D16" i="22"/>
  <c r="D50" i="22"/>
  <c r="D32" i="22"/>
  <c r="D66" i="22"/>
  <c r="D63" i="22"/>
  <c r="D24" i="22"/>
  <c r="E6" i="22"/>
  <c r="E19" i="22"/>
  <c r="P61" i="22"/>
  <c r="O21" i="22"/>
  <c r="X33" i="22"/>
  <c r="D41" i="22"/>
  <c r="D60" i="22"/>
  <c r="E71" i="22"/>
  <c r="E61" i="22"/>
  <c r="D28" i="22"/>
  <c r="X72" i="22"/>
  <c r="X83" i="22"/>
  <c r="P72" i="22"/>
  <c r="P43" i="22"/>
  <c r="W22" i="22"/>
  <c r="P71" i="22"/>
  <c r="D31" i="22"/>
  <c r="E34" i="22"/>
  <c r="N39" i="22"/>
  <c r="N38" i="22"/>
  <c r="E23" i="22"/>
  <c r="E16" i="22"/>
  <c r="E76" i="22"/>
  <c r="U88" i="22" s="1"/>
  <c r="D73" i="22"/>
  <c r="T85" i="22" s="1"/>
  <c r="D68" i="22"/>
  <c r="T80" i="22" s="1"/>
  <c r="D76" i="22"/>
  <c r="L77" i="22" s="1"/>
  <c r="D5" i="22"/>
  <c r="E39" i="22"/>
  <c r="E25" i="22"/>
  <c r="D33" i="22"/>
  <c r="D4" i="22"/>
  <c r="D62" i="22"/>
  <c r="E62" i="22"/>
  <c r="E26" i="22"/>
  <c r="E56" i="22"/>
  <c r="E64" i="22"/>
  <c r="E70" i="22"/>
  <c r="BE60" i="20"/>
  <c r="P42" i="22"/>
  <c r="V83" i="22"/>
  <c r="X42" i="22"/>
  <c r="O7" i="22"/>
  <c r="D48" i="22"/>
  <c r="D6" i="22"/>
  <c r="D40" i="22"/>
  <c r="E10" i="22"/>
  <c r="V65" i="22"/>
  <c r="N65" i="22"/>
  <c r="V77" i="22"/>
  <c r="W24" i="22"/>
  <c r="N48" i="22"/>
  <c r="V48" i="22"/>
  <c r="N29" i="22"/>
  <c r="V29" i="22"/>
  <c r="D61" i="22"/>
  <c r="E65" i="22"/>
  <c r="P73" i="22"/>
  <c r="X73" i="22"/>
  <c r="X85" i="22"/>
  <c r="X46" i="22"/>
  <c r="P46" i="22"/>
  <c r="N76" i="22"/>
  <c r="V76" i="22"/>
  <c r="V88" i="22"/>
  <c r="N77" i="22"/>
  <c r="V34" i="22"/>
  <c r="V32" i="22"/>
  <c r="N32" i="22"/>
  <c r="X48" i="22"/>
  <c r="P48" i="22"/>
  <c r="V60" i="22"/>
  <c r="D49" i="22"/>
  <c r="D17" i="22"/>
  <c r="D67" i="22"/>
  <c r="E38" i="22"/>
  <c r="E22" i="22"/>
  <c r="E7" i="22"/>
  <c r="E21" i="22"/>
  <c r="X45" i="22"/>
  <c r="P45" i="22"/>
  <c r="V19" i="22"/>
  <c r="N19" i="22"/>
  <c r="P7" i="22"/>
  <c r="V36" i="22"/>
  <c r="N36" i="22"/>
  <c r="O47" i="22"/>
  <c r="W47" i="22"/>
  <c r="O32" i="22"/>
  <c r="W32" i="22"/>
  <c r="D57" i="22"/>
  <c r="D75" i="22"/>
  <c r="E33" i="22"/>
  <c r="E8" i="22"/>
  <c r="N9" i="22"/>
  <c r="O30" i="22"/>
  <c r="W30" i="22"/>
  <c r="V61" i="22"/>
  <c r="N61" i="22"/>
  <c r="P53" i="22"/>
  <c r="X53" i="22"/>
  <c r="N16" i="22"/>
  <c r="V16" i="22"/>
  <c r="P54" i="22"/>
  <c r="D7" i="22"/>
  <c r="D14" i="22"/>
  <c r="E60" i="22"/>
  <c r="E74" i="22"/>
  <c r="X68" i="22"/>
  <c r="P68" i="22"/>
  <c r="X80" i="22"/>
  <c r="V40" i="22"/>
  <c r="N40" i="22"/>
  <c r="P60" i="22"/>
  <c r="X60" i="22"/>
  <c r="V52" i="22"/>
  <c r="D22" i="22"/>
  <c r="W49" i="22"/>
  <c r="O49" i="22"/>
  <c r="P74" i="22"/>
  <c r="N43" i="22"/>
  <c r="V43" i="22"/>
  <c r="V44" i="22"/>
  <c r="D13" i="22"/>
  <c r="D21" i="22"/>
  <c r="E51" i="22"/>
  <c r="E48" i="22"/>
  <c r="P70" i="22"/>
  <c r="X70" i="22"/>
  <c r="X82" i="22"/>
  <c r="V58" i="22"/>
  <c r="N58" i="22"/>
  <c r="N50" i="22"/>
  <c r="V50" i="22"/>
  <c r="N66" i="22"/>
  <c r="V56" i="22"/>
  <c r="N56" i="22"/>
  <c r="W44" i="22"/>
  <c r="N44" i="22"/>
  <c r="D47" i="22"/>
  <c r="D10" i="22"/>
  <c r="D25" i="22"/>
  <c r="E41" i="22"/>
  <c r="E75" i="22"/>
  <c r="E54" i="22"/>
  <c r="E57" i="22"/>
  <c r="W42" i="22"/>
  <c r="O42" i="22"/>
  <c r="X17" i="22"/>
  <c r="P17" i="22"/>
  <c r="N64" i="22"/>
  <c r="V64" i="22"/>
  <c r="N47" i="22"/>
  <c r="V47" i="22"/>
  <c r="N12" i="22"/>
  <c r="X22" i="22"/>
  <c r="X18" i="22"/>
  <c r="P18" i="22"/>
  <c r="P57" i="22"/>
  <c r="X57" i="22"/>
  <c r="W74" i="22"/>
  <c r="O74" i="22"/>
  <c r="W86" i="22"/>
  <c r="D36" i="22"/>
  <c r="E27" i="22"/>
  <c r="V41" i="22"/>
  <c r="N41" i="22"/>
  <c r="W45" i="22"/>
  <c r="O45" i="22"/>
  <c r="P36" i="22"/>
  <c r="X36" i="22"/>
  <c r="X52" i="22"/>
  <c r="P52" i="22"/>
  <c r="X65" i="22"/>
  <c r="P65" i="22"/>
  <c r="X77" i="22"/>
  <c r="O14" i="22"/>
  <c r="N17" i="22"/>
  <c r="AQ10" i="10"/>
  <c r="E12" i="22"/>
  <c r="E68" i="22"/>
  <c r="E4" i="22"/>
  <c r="E35" i="22"/>
  <c r="W58" i="22"/>
  <c r="O58" i="22"/>
  <c r="O46" i="22"/>
  <c r="W75" i="22"/>
  <c r="O75" i="22"/>
  <c r="W87" i="22"/>
  <c r="X59" i="22"/>
  <c r="P59" i="22"/>
  <c r="X39" i="22"/>
  <c r="P39" i="22"/>
  <c r="W34" i="22"/>
  <c r="O34" i="22"/>
  <c r="D35" i="22"/>
  <c r="D72" i="22"/>
  <c r="D59" i="22"/>
  <c r="D71" i="22"/>
  <c r="D52" i="22"/>
  <c r="D69" i="22"/>
  <c r="D29" i="22"/>
  <c r="W62" i="22"/>
  <c r="O62" i="22"/>
  <c r="P40" i="22"/>
  <c r="X40" i="22"/>
  <c r="X30" i="22"/>
  <c r="P30" i="22"/>
  <c r="W39" i="22"/>
  <c r="O39" i="22"/>
  <c r="W68" i="22"/>
  <c r="O68" i="22"/>
  <c r="W80" i="22"/>
  <c r="O29" i="22"/>
  <c r="W29" i="22"/>
  <c r="V24" i="22"/>
  <c r="D42" i="22"/>
  <c r="D19" i="22"/>
  <c r="E13" i="22"/>
  <c r="E52" i="22"/>
  <c r="E58" i="22"/>
  <c r="O76" i="22"/>
  <c r="W76" i="22"/>
  <c r="W88" i="22"/>
  <c r="O77" i="22"/>
  <c r="N73" i="22"/>
  <c r="V73" i="22"/>
  <c r="V85" i="22"/>
  <c r="P16" i="22"/>
  <c r="X16" i="22"/>
  <c r="W57" i="22"/>
  <c r="P34" i="22"/>
  <c r="X34" i="22"/>
  <c r="P11" i="22"/>
  <c r="P41" i="22"/>
  <c r="V23" i="22"/>
  <c r="W61" i="22"/>
  <c r="O61" i="22"/>
  <c r="D34" i="22"/>
  <c r="D55" i="22"/>
  <c r="N67" i="22"/>
  <c r="V67" i="22"/>
  <c r="V79" i="22"/>
  <c r="P31" i="22"/>
  <c r="X31" i="22"/>
  <c r="N74" i="22"/>
  <c r="X26" i="22"/>
  <c r="N37" i="22"/>
  <c r="V37" i="22"/>
  <c r="N68" i="22"/>
  <c r="D9" i="22"/>
  <c r="D74" i="22"/>
  <c r="X27" i="22"/>
  <c r="P47" i="22"/>
  <c r="V46" i="22"/>
  <c r="N46" i="22"/>
  <c r="N42" i="22"/>
  <c r="V49" i="22"/>
  <c r="N49" i="22"/>
  <c r="W70" i="22"/>
  <c r="V68" i="22"/>
  <c r="D20" i="22"/>
  <c r="D11" i="22"/>
  <c r="E9" i="22"/>
  <c r="E30" i="22"/>
  <c r="E32" i="22"/>
  <c r="E14" i="22"/>
  <c r="W52" i="22"/>
  <c r="O52" i="22"/>
  <c r="N70" i="22"/>
  <c r="V70" i="22"/>
  <c r="V82" i="22"/>
  <c r="O54" i="22"/>
  <c r="W54" i="22"/>
  <c r="O48" i="22"/>
  <c r="V31" i="22"/>
  <c r="N31" i="22"/>
  <c r="O50" i="22"/>
  <c r="W50" i="22"/>
  <c r="N14" i="22"/>
  <c r="V20" i="22"/>
  <c r="D18" i="22"/>
  <c r="D70" i="22"/>
  <c r="D56" i="22"/>
  <c r="D58" i="22"/>
  <c r="E53" i="22"/>
  <c r="O53" i="22"/>
  <c r="W53" i="22"/>
  <c r="V25" i="22"/>
  <c r="N25" i="22"/>
  <c r="N22" i="22"/>
  <c r="V22" i="22"/>
  <c r="O13" i="22"/>
  <c r="V18" i="22"/>
  <c r="N33" i="22"/>
  <c r="W43" i="22"/>
  <c r="O43" i="22"/>
  <c r="V27" i="22"/>
  <c r="N27" i="22"/>
  <c r="N20" i="22"/>
  <c r="AE43" i="6"/>
  <c r="AF36" i="6"/>
  <c r="BE72" i="20"/>
  <c r="BE67" i="20"/>
  <c r="BE24" i="20"/>
  <c r="BE86" i="20"/>
  <c r="BE35" i="20"/>
  <c r="BD17" i="20"/>
  <c r="BE26" i="20"/>
  <c r="BE49" i="20"/>
  <c r="BE30" i="20"/>
  <c r="AR64" i="17"/>
  <c r="AH36" i="20"/>
  <c r="AR105" i="17"/>
  <c r="AH77" i="20"/>
  <c r="AR93" i="17"/>
  <c r="AH65" i="20"/>
  <c r="AR48" i="17"/>
  <c r="AH20" i="20"/>
  <c r="BE20" i="20" s="1"/>
  <c r="BD82" i="20"/>
  <c r="BD40" i="20"/>
  <c r="BD68" i="20"/>
  <c r="BD65" i="20"/>
  <c r="BD48" i="20"/>
  <c r="BD27" i="20"/>
  <c r="BD22" i="20"/>
  <c r="BD64" i="20"/>
  <c r="BD62" i="20"/>
  <c r="AH65" i="19"/>
  <c r="AH48" i="19"/>
  <c r="AD35" i="19"/>
  <c r="AD25" i="19"/>
  <c r="AC52" i="19"/>
  <c r="AC39" i="19"/>
  <c r="AD43" i="19"/>
  <c r="AC37" i="19"/>
  <c r="AC43" i="19"/>
  <c r="AD32" i="19"/>
  <c r="AD10" i="19"/>
  <c r="AC31" i="19"/>
  <c r="AB24" i="19"/>
  <c r="AI64" i="19"/>
  <c r="AB13" i="19"/>
  <c r="AI61" i="19"/>
  <c r="AH72" i="19"/>
  <c r="AB74" i="19"/>
  <c r="AH30" i="19"/>
  <c r="AI16" i="19"/>
  <c r="AH47" i="19"/>
  <c r="AB25" i="19"/>
  <c r="AB65" i="19"/>
  <c r="AI43" i="19"/>
  <c r="AI40" i="19"/>
  <c r="AD26" i="19"/>
  <c r="AH5" i="19"/>
  <c r="AC29" i="19"/>
  <c r="AC68" i="19"/>
  <c r="AC41" i="19"/>
  <c r="AC18" i="19"/>
  <c r="AD38" i="19"/>
  <c r="AD39" i="19"/>
  <c r="AD47" i="19"/>
  <c r="W12" i="19"/>
  <c r="AC64" i="19"/>
  <c r="AC26" i="19"/>
  <c r="AD21" i="19"/>
  <c r="AC13" i="19"/>
  <c r="AD76" i="19"/>
  <c r="AD31" i="19"/>
  <c r="AI68" i="19"/>
  <c r="AB54" i="19"/>
  <c r="AI59" i="19"/>
  <c r="AH55" i="19"/>
  <c r="AH44" i="19"/>
  <c r="AH26" i="19"/>
  <c r="AB50" i="19"/>
  <c r="AH27" i="19"/>
  <c r="AI42" i="19"/>
  <c r="AH16" i="19"/>
  <c r="AH66" i="19"/>
  <c r="AB72" i="19"/>
  <c r="AI19" i="19"/>
  <c r="AD11" i="19"/>
  <c r="AB26" i="19"/>
  <c r="AC30" i="19"/>
  <c r="AC36" i="19"/>
  <c r="AC50" i="19"/>
  <c r="AC66" i="19"/>
  <c r="AD64" i="19"/>
  <c r="AH45" i="19"/>
  <c r="AB73" i="19"/>
  <c r="AB42" i="19"/>
  <c r="AH6" i="19"/>
  <c r="AI69" i="19"/>
  <c r="AI73" i="19"/>
  <c r="AB21" i="19"/>
  <c r="AB76" i="19"/>
  <c r="AI20" i="19"/>
  <c r="AH34" i="19"/>
  <c r="AB29" i="19"/>
  <c r="AB20" i="19"/>
  <c r="AD13" i="19"/>
  <c r="AI7" i="19"/>
  <c r="W5" i="19"/>
  <c r="AD12" i="19"/>
  <c r="AC16" i="19"/>
  <c r="AD42" i="19"/>
  <c r="AC51" i="19"/>
  <c r="AC67" i="19"/>
  <c r="AD33" i="19"/>
  <c r="AC49" i="19"/>
  <c r="AC28" i="19"/>
  <c r="AD49" i="19"/>
  <c r="AH28" i="19"/>
  <c r="AB37" i="19"/>
  <c r="AB36" i="19"/>
  <c r="AI77" i="19"/>
  <c r="AH75" i="19"/>
  <c r="AH49" i="19"/>
  <c r="AB46" i="19"/>
  <c r="AB63" i="19"/>
  <c r="AI25" i="19"/>
  <c r="AI5" i="19"/>
  <c r="AH63" i="19"/>
  <c r="AI50" i="19"/>
  <c r="AB45" i="19"/>
  <c r="AI8" i="19"/>
  <c r="AD9" i="19"/>
  <c r="AH13" i="19"/>
  <c r="AD50" i="19"/>
  <c r="AD41" i="19"/>
  <c r="AC14" i="19"/>
  <c r="AD52" i="19"/>
  <c r="AC27" i="19"/>
  <c r="AD53" i="19"/>
  <c r="AD29" i="19"/>
  <c r="AC55" i="19"/>
  <c r="AC65" i="19"/>
  <c r="AC20" i="19"/>
  <c r="AC72" i="19"/>
  <c r="AD67" i="19"/>
  <c r="AB15" i="19"/>
  <c r="AB9" i="19"/>
  <c r="AB66" i="19"/>
  <c r="AI46" i="19"/>
  <c r="AI48" i="19"/>
  <c r="AH52" i="19"/>
  <c r="AI30" i="19"/>
  <c r="AI45" i="19"/>
  <c r="AI14" i="19"/>
  <c r="AI34" i="19"/>
  <c r="AI33" i="19"/>
  <c r="AI9" i="19"/>
  <c r="AC34" i="19"/>
  <c r="AB43" i="19"/>
  <c r="Y14" i="19"/>
  <c r="Y13" i="19"/>
  <c r="Y12" i="19"/>
  <c r="Y8" i="19"/>
  <c r="AC58" i="19"/>
  <c r="AC61" i="19"/>
  <c r="AD54" i="19"/>
  <c r="AD17" i="19"/>
  <c r="AC48" i="19"/>
  <c r="AD59" i="19"/>
  <c r="AC22" i="19"/>
  <c r="AD7" i="19"/>
  <c r="AB48" i="19"/>
  <c r="AH74" i="19"/>
  <c r="AI57" i="19"/>
  <c r="AH38" i="19"/>
  <c r="AH77" i="19"/>
  <c r="AH22" i="19"/>
  <c r="AB71" i="19"/>
  <c r="AI10" i="19"/>
  <c r="AB31" i="19"/>
  <c r="AC75" i="19"/>
  <c r="AB11" i="19"/>
  <c r="AC15" i="19"/>
  <c r="AC70" i="19"/>
  <c r="AD18" i="19"/>
  <c r="AD24" i="19"/>
  <c r="AC60" i="19"/>
  <c r="AD57" i="19"/>
  <c r="AD69" i="19"/>
  <c r="AD30" i="19"/>
  <c r="AD72" i="19"/>
  <c r="AC9" i="19"/>
  <c r="AD44" i="19"/>
  <c r="AB58" i="19"/>
  <c r="AI24" i="19"/>
  <c r="AI76" i="19"/>
  <c r="AI58" i="19"/>
  <c r="AB12" i="19"/>
  <c r="AH19" i="19"/>
  <c r="AI38" i="19"/>
  <c r="AI41" i="19"/>
  <c r="AI17" i="19"/>
  <c r="AH41" i="19"/>
  <c r="AI49" i="19"/>
  <c r="AH64" i="19"/>
  <c r="AH10" i="19"/>
  <c r="AH67" i="19"/>
  <c r="AI66" i="19"/>
  <c r="AD71" i="19"/>
  <c r="AH71" i="19"/>
  <c r="AH40" i="19"/>
  <c r="AC56" i="19"/>
  <c r="AC24" i="19"/>
  <c r="AD40" i="19"/>
  <c r="AC6" i="19"/>
  <c r="AD19" i="19"/>
  <c r="AC57" i="19"/>
  <c r="AD55" i="19"/>
  <c r="AD46" i="19"/>
  <c r="AD48" i="19"/>
  <c r="AH18" i="19"/>
  <c r="AH8" i="19"/>
  <c r="AH39" i="19"/>
  <c r="AI31" i="19"/>
  <c r="AH23" i="19"/>
  <c r="AH56" i="19"/>
  <c r="AI63" i="19"/>
  <c r="AH15" i="19"/>
  <c r="AI75" i="19"/>
  <c r="AH61" i="19"/>
  <c r="AH60" i="19"/>
  <c r="AB69" i="19"/>
  <c r="AH31" i="19"/>
  <c r="AC8" i="19"/>
  <c r="AC5" i="19"/>
  <c r="AD22" i="19"/>
  <c r="AB38" i="19"/>
  <c r="AH51" i="19"/>
  <c r="AD15" i="19"/>
  <c r="AD56" i="19"/>
  <c r="AC38" i="19"/>
  <c r="AD60" i="19"/>
  <c r="AD66" i="19"/>
  <c r="AC10" i="19"/>
  <c r="AD23" i="19"/>
  <c r="AC69" i="19"/>
  <c r="AD65" i="19"/>
  <c r="AI29" i="19"/>
  <c r="AB22" i="19"/>
  <c r="AH73" i="19"/>
  <c r="AB33" i="19"/>
  <c r="AH21" i="19"/>
  <c r="AH42" i="19"/>
  <c r="AI6" i="19"/>
  <c r="AH57" i="19"/>
  <c r="AI32" i="19"/>
  <c r="AI35" i="19"/>
  <c r="AB47" i="19"/>
  <c r="AH35" i="19"/>
  <c r="AB68" i="19"/>
  <c r="AI23" i="19"/>
  <c r="AH24" i="19"/>
  <c r="AB55" i="19"/>
  <c r="AD70" i="19"/>
  <c r="AC25" i="19"/>
  <c r="AC45" i="19"/>
  <c r="AD51" i="19"/>
  <c r="AC73" i="19"/>
  <c r="AB52" i="19"/>
  <c r="AB6" i="19"/>
  <c r="AH76" i="19"/>
  <c r="AH37" i="19"/>
  <c r="AB27" i="19"/>
  <c r="AB18" i="19"/>
  <c r="AI60" i="19"/>
  <c r="AH50" i="19"/>
  <c r="AH14" i="19"/>
  <c r="AB67" i="19"/>
  <c r="AI36" i="19"/>
  <c r="AH33" i="19"/>
  <c r="AI67" i="19"/>
  <c r="AB17" i="19"/>
  <c r="AB34" i="19"/>
  <c r="AD5" i="19"/>
  <c r="AI11" i="19"/>
  <c r="AD8" i="19"/>
  <c r="AC76" i="19"/>
  <c r="AH68" i="19"/>
  <c r="AC59" i="19"/>
  <c r="AD58" i="19"/>
  <c r="AC7" i="19"/>
  <c r="AC62" i="19"/>
  <c r="AD20" i="19"/>
  <c r="AC17" i="19"/>
  <c r="AD36" i="19"/>
  <c r="AI51" i="19"/>
  <c r="AB61" i="19"/>
  <c r="AI44" i="19"/>
  <c r="AB5" i="19"/>
  <c r="AH7" i="19"/>
  <c r="AB35" i="19"/>
  <c r="AB56" i="19"/>
  <c r="AI22" i="19"/>
  <c r="AI52" i="19"/>
  <c r="AI47" i="19"/>
  <c r="AB16" i="19"/>
  <c r="AH54" i="19"/>
  <c r="AH29" i="19"/>
  <c r="AC35" i="19"/>
  <c r="AD16" i="19"/>
  <c r="Y6" i="19"/>
  <c r="AC77" i="19"/>
  <c r="AC12" i="19"/>
  <c r="AC19" i="19"/>
  <c r="AD37" i="19"/>
  <c r="AC63" i="19"/>
  <c r="AC44" i="19"/>
  <c r="AI37" i="19"/>
  <c r="AI39" i="19"/>
  <c r="AH69" i="19"/>
  <c r="AB53" i="19"/>
  <c r="AI21" i="19"/>
  <c r="AI55" i="19"/>
  <c r="AB62" i="19"/>
  <c r="AI70" i="19"/>
  <c r="AB49" i="19"/>
  <c r="AH25" i="19"/>
  <c r="AB30" i="19"/>
  <c r="AH59" i="19"/>
  <c r="AI27" i="19"/>
  <c r="AI15" i="19"/>
  <c r="AB23" i="19"/>
  <c r="Y9" i="19"/>
  <c r="AD45" i="19"/>
  <c r="AD28" i="19"/>
  <c r="AD73" i="19"/>
  <c r="AC23" i="19"/>
  <c r="AD27" i="19"/>
  <c r="AC32" i="19"/>
  <c r="AC11" i="19"/>
  <c r="AC74" i="19"/>
  <c r="AC71" i="19"/>
  <c r="AI18" i="19"/>
  <c r="AB7" i="19"/>
  <c r="AB64" i="19"/>
  <c r="AH12" i="19"/>
  <c r="AB32" i="19"/>
  <c r="AI74" i="19"/>
  <c r="AI12" i="19"/>
  <c r="AB44" i="19"/>
  <c r="AH32" i="19"/>
  <c r="AB14" i="19"/>
  <c r="AH46" i="19"/>
  <c r="AB75" i="19"/>
  <c r="AB59" i="19"/>
  <c r="AB70" i="19"/>
  <c r="AB8" i="19"/>
  <c r="AD14" i="19"/>
  <c r="AD63" i="19"/>
  <c r="AC46" i="19"/>
  <c r="AI13" i="19"/>
  <c r="AH62" i="19"/>
  <c r="Y10" i="19"/>
  <c r="AC21" i="19"/>
  <c r="AC33" i="19"/>
  <c r="AC47" i="19"/>
  <c r="AD74" i="19"/>
  <c r="AC42" i="19"/>
  <c r="AC53" i="19"/>
  <c r="AD6" i="19"/>
  <c r="AC54" i="19"/>
  <c r="AD68" i="19"/>
  <c r="AI71" i="19"/>
  <c r="AB51" i="19"/>
  <c r="AH58" i="19"/>
  <c r="AI62" i="19"/>
  <c r="AB28" i="19"/>
  <c r="AI56" i="19"/>
  <c r="AH11" i="19"/>
  <c r="AI65" i="19"/>
  <c r="AB60" i="19"/>
  <c r="AB10" i="19"/>
  <c r="AH53" i="19"/>
  <c r="AH43" i="19"/>
  <c r="AB40" i="19"/>
  <c r="AB41" i="19"/>
  <c r="AI28" i="19"/>
  <c r="AH17" i="19"/>
  <c r="AH70" i="19"/>
  <c r="AC40" i="19"/>
  <c r="AD61" i="19"/>
  <c r="AD75" i="19"/>
  <c r="AD62" i="19"/>
  <c r="AD34" i="19"/>
  <c r="AD77" i="19"/>
  <c r="AB39" i="19"/>
  <c r="AB19" i="19"/>
  <c r="AI72" i="19"/>
  <c r="AB57" i="19"/>
  <c r="AI26" i="19"/>
  <c r="AB77" i="19"/>
  <c r="AI53" i="19"/>
  <c r="AI54" i="19"/>
  <c r="AH9" i="19"/>
  <c r="AQ48" i="17"/>
  <c r="AH20" i="19"/>
  <c r="AQ64" i="17"/>
  <c r="AH36" i="19"/>
  <c r="Z49" i="6"/>
  <c r="AQ43" i="17"/>
  <c r="AQ35" i="17"/>
  <c r="AQ40" i="17"/>
  <c r="AA33" i="16"/>
  <c r="F6" i="23" s="1"/>
  <c r="AR96" i="16"/>
  <c r="AQ42" i="16"/>
  <c r="AQ55" i="16"/>
  <c r="AQ102" i="17"/>
  <c r="AR84" i="17"/>
  <c r="AA40" i="17"/>
  <c r="G13" i="23" s="1"/>
  <c r="AQ77" i="16"/>
  <c r="AQ39" i="16"/>
  <c r="AQ51" i="17"/>
  <c r="AQ49" i="16"/>
  <c r="AR66" i="17"/>
  <c r="AQ38" i="17"/>
  <c r="AA38" i="16"/>
  <c r="F11" i="23" s="1"/>
  <c r="AQ87" i="16"/>
  <c r="AQ35" i="16"/>
  <c r="AA39" i="17"/>
  <c r="G12" i="23" s="1"/>
  <c r="AQ82" i="16"/>
  <c r="AR86" i="17"/>
  <c r="AR58" i="17"/>
  <c r="AR46" i="16"/>
  <c r="AR115" i="17"/>
  <c r="AR58" i="16"/>
  <c r="AQ59" i="16"/>
  <c r="AR54" i="17"/>
  <c r="AR106" i="17"/>
  <c r="AR55" i="16"/>
  <c r="AA40" i="16"/>
  <c r="F13" i="23" s="1"/>
  <c r="AR108" i="16"/>
  <c r="AR64" i="16"/>
  <c r="AR81" i="17"/>
  <c r="AR95" i="16"/>
  <c r="AA43" i="16"/>
  <c r="F16" i="23" s="1"/>
  <c r="AQ37" i="16"/>
  <c r="AQ36" i="17"/>
  <c r="AR61" i="17"/>
  <c r="AQ78" i="17"/>
  <c r="AQ61" i="16"/>
  <c r="AQ33" i="17"/>
  <c r="AR69" i="16"/>
  <c r="AR92" i="16"/>
  <c r="AR73" i="17"/>
  <c r="AR62" i="17"/>
  <c r="AQ101" i="17"/>
  <c r="AQ97" i="17"/>
  <c r="AQ41" i="16"/>
  <c r="AR52" i="16"/>
  <c r="AA33" i="17"/>
  <c r="G6" i="23" s="1"/>
  <c r="AQ39" i="17"/>
  <c r="AQ93" i="17"/>
  <c r="AQ84" i="17"/>
  <c r="AR68" i="17"/>
  <c r="AQ54" i="17"/>
  <c r="AR56" i="17"/>
  <c r="AD28" i="6"/>
  <c r="AQ82" i="17"/>
  <c r="AQ81" i="17"/>
  <c r="AA41" i="17"/>
  <c r="G14" i="23" s="1"/>
  <c r="AR55" i="17"/>
  <c r="AQ83" i="17"/>
  <c r="AQ55" i="17"/>
  <c r="AQ64" i="16"/>
  <c r="AR48" i="16"/>
  <c r="AR114" i="17"/>
  <c r="AQ48" i="16"/>
  <c r="AQ80" i="17"/>
  <c r="AQ50" i="17"/>
  <c r="AR102" i="17"/>
  <c r="AR46" i="17"/>
  <c r="AR50" i="17"/>
  <c r="AQ67" i="17"/>
  <c r="AQ49" i="17"/>
  <c r="AR49" i="17"/>
  <c r="AQ37" i="17"/>
  <c r="AQ33" i="16"/>
  <c r="AQ95" i="16"/>
  <c r="AR78" i="17"/>
  <c r="AQ42" i="17"/>
  <c r="AQ61" i="17"/>
  <c r="AR87" i="16"/>
  <c r="AR82" i="16"/>
  <c r="AQ81" i="16"/>
  <c r="AQ58" i="17"/>
  <c r="AQ57" i="16"/>
  <c r="AR77" i="16"/>
  <c r="AQ73" i="17"/>
  <c r="AQ62" i="17"/>
  <c r="AR59" i="16"/>
  <c r="AA42" i="16"/>
  <c r="F15" i="23" s="1"/>
  <c r="AR113" i="17"/>
  <c r="AQ47" i="17"/>
  <c r="AR70" i="17"/>
  <c r="AR47" i="17"/>
  <c r="AQ38" i="16"/>
  <c r="AQ70" i="17"/>
  <c r="AR109" i="17"/>
  <c r="AQ53" i="16"/>
  <c r="AR101" i="17"/>
  <c r="AR82" i="17"/>
  <c r="AR97" i="17"/>
  <c r="AR75" i="16"/>
  <c r="AQ75" i="16"/>
  <c r="AQ71" i="17"/>
  <c r="AR104" i="16"/>
  <c r="AR71" i="17"/>
  <c r="AQ104" i="16"/>
  <c r="AQ68" i="17"/>
  <c r="AR51" i="17"/>
  <c r="AQ60" i="17"/>
  <c r="AR45" i="17"/>
  <c r="AR77" i="17"/>
  <c r="AQ34" i="17"/>
  <c r="AR93" i="16"/>
  <c r="AQ103" i="17"/>
  <c r="AR95" i="17"/>
  <c r="AA36" i="17"/>
  <c r="G9" i="23" s="1"/>
  <c r="AA43" i="17"/>
  <c r="G16" i="23" s="1"/>
  <c r="AQ95" i="17"/>
  <c r="AQ52" i="16"/>
  <c r="AA35" i="16"/>
  <c r="F8" i="23" s="1"/>
  <c r="AR68" i="16"/>
  <c r="AQ86" i="17"/>
  <c r="AR74" i="16"/>
  <c r="AQ45" i="17"/>
  <c r="AQ94" i="17"/>
  <c r="AQ58" i="16"/>
  <c r="AR83" i="16"/>
  <c r="AQ77" i="17"/>
  <c r="AR103" i="17"/>
  <c r="AQ66" i="17"/>
  <c r="AR70" i="16"/>
  <c r="AA34" i="17"/>
  <c r="G7" i="23" s="1"/>
  <c r="AQ105" i="17"/>
  <c r="AQ96" i="16"/>
  <c r="AQ56" i="17"/>
  <c r="AR104" i="17"/>
  <c r="AQ65" i="17"/>
  <c r="AR65" i="17"/>
  <c r="AR107" i="17"/>
  <c r="AA38" i="17"/>
  <c r="G11" i="23" s="1"/>
  <c r="AR90" i="16"/>
  <c r="AA35" i="17"/>
  <c r="G8" i="23" s="1"/>
  <c r="AA99" i="17"/>
  <c r="G72" i="23" s="1"/>
  <c r="AN99" i="17"/>
  <c r="AN72" i="23" s="1"/>
  <c r="AN111" i="17"/>
  <c r="AN84" i="23" s="1"/>
  <c r="AN90" i="17"/>
  <c r="AN63" i="23" s="1"/>
  <c r="AA90" i="17"/>
  <c r="G63" i="23" s="1"/>
  <c r="AA89" i="17"/>
  <c r="G62" i="23" s="1"/>
  <c r="AN89" i="17"/>
  <c r="AN62" i="23" s="1"/>
  <c r="AA63" i="17"/>
  <c r="G36" i="23" s="1"/>
  <c r="AN63" i="17"/>
  <c r="AN36" i="23" s="1"/>
  <c r="AR57" i="17"/>
  <c r="AA51" i="17"/>
  <c r="G24" i="23" s="1"/>
  <c r="AN51" i="17"/>
  <c r="AN24" i="23" s="1"/>
  <c r="AR99" i="17"/>
  <c r="AR90" i="17"/>
  <c r="AR89" i="17"/>
  <c r="AN55" i="17"/>
  <c r="AN28" i="23" s="1"/>
  <c r="AA55" i="17"/>
  <c r="G28" i="23" s="1"/>
  <c r="AR63" i="17"/>
  <c r="AQ57" i="17"/>
  <c r="AA48" i="17"/>
  <c r="G21" i="23" s="1"/>
  <c r="AN48" i="17"/>
  <c r="AN21" i="23" s="1"/>
  <c r="AA64" i="17"/>
  <c r="G37" i="23" s="1"/>
  <c r="AN64" i="17"/>
  <c r="AN37" i="23" s="1"/>
  <c r="AQ99" i="17"/>
  <c r="AA54" i="17"/>
  <c r="G27" i="23" s="1"/>
  <c r="AN54" i="17"/>
  <c r="AN27" i="23" s="1"/>
  <c r="AQ90" i="17"/>
  <c r="AQ89" i="17"/>
  <c r="AQ63" i="17"/>
  <c r="AA94" i="17"/>
  <c r="G67" i="23" s="1"/>
  <c r="AN94" i="17"/>
  <c r="AN67" i="23" s="1"/>
  <c r="AN106" i="17"/>
  <c r="AN79" i="23" s="1"/>
  <c r="AN46" i="17"/>
  <c r="AN19" i="23" s="1"/>
  <c r="AA46" i="17"/>
  <c r="G19" i="23" s="1"/>
  <c r="AA53" i="17"/>
  <c r="G26" i="23" s="1"/>
  <c r="AN53" i="17"/>
  <c r="AN26" i="23" s="1"/>
  <c r="AR94" i="17"/>
  <c r="AN93" i="17"/>
  <c r="AN66" i="23" s="1"/>
  <c r="AA93" i="17"/>
  <c r="G66" i="23" s="1"/>
  <c r="AN105" i="17"/>
  <c r="AN78" i="23" s="1"/>
  <c r="AN45" i="17"/>
  <c r="AN18" i="23" s="1"/>
  <c r="AA45" i="17"/>
  <c r="G18" i="23" s="1"/>
  <c r="AA102" i="17"/>
  <c r="G75" i="23" s="1"/>
  <c r="AN102" i="17"/>
  <c r="AN75" i="23" s="1"/>
  <c r="AN114" i="17"/>
  <c r="AN87" i="23" s="1"/>
  <c r="AA67" i="17"/>
  <c r="G40" i="23" s="1"/>
  <c r="AN67" i="17"/>
  <c r="AN40" i="23" s="1"/>
  <c r="AR53" i="17"/>
  <c r="AA61" i="17"/>
  <c r="G34" i="23" s="1"/>
  <c r="AN61" i="17"/>
  <c r="AN34" i="23" s="1"/>
  <c r="AA52" i="17"/>
  <c r="G25" i="23" s="1"/>
  <c r="AN52" i="17"/>
  <c r="AN25" i="23" s="1"/>
  <c r="AA79" i="17"/>
  <c r="G52" i="23" s="1"/>
  <c r="AN79" i="17"/>
  <c r="AN52" i="23" s="1"/>
  <c r="AA37" i="17"/>
  <c r="G10" i="23" s="1"/>
  <c r="AQ46" i="17"/>
  <c r="AA83" i="17"/>
  <c r="G56" i="23" s="1"/>
  <c r="AN83" i="17"/>
  <c r="AN56" i="23" s="1"/>
  <c r="AA60" i="17"/>
  <c r="G33" i="23" s="1"/>
  <c r="AN60" i="17"/>
  <c r="AN33" i="23" s="1"/>
  <c r="AA81" i="17"/>
  <c r="G54" i="23" s="1"/>
  <c r="AN81" i="17"/>
  <c r="AN54" i="23" s="1"/>
  <c r="AQ53" i="17"/>
  <c r="AQ52" i="17"/>
  <c r="AR79" i="17"/>
  <c r="AQ41" i="17"/>
  <c r="AR67" i="17"/>
  <c r="AA47" i="17"/>
  <c r="G20" i="23" s="1"/>
  <c r="AN47" i="17"/>
  <c r="AN20" i="23" s="1"/>
  <c r="AR83" i="17"/>
  <c r="AR60" i="17"/>
  <c r="AN92" i="17"/>
  <c r="AN65" i="23" s="1"/>
  <c r="AA92" i="17"/>
  <c r="G65" i="23" s="1"/>
  <c r="AA71" i="17"/>
  <c r="G44" i="23" s="1"/>
  <c r="AN71" i="17"/>
  <c r="AN44" i="23" s="1"/>
  <c r="AR52" i="17"/>
  <c r="AQ79" i="17"/>
  <c r="AA73" i="17"/>
  <c r="G46" i="23" s="1"/>
  <c r="AN73" i="17"/>
  <c r="AN46" i="23" s="1"/>
  <c r="AA70" i="17"/>
  <c r="G43" i="23" s="1"/>
  <c r="AN70" i="17"/>
  <c r="AN43" i="23" s="1"/>
  <c r="AA69" i="17"/>
  <c r="G42" i="23" s="1"/>
  <c r="AN69" i="17"/>
  <c r="AN42" i="23" s="1"/>
  <c r="AR92" i="17"/>
  <c r="AA88" i="17"/>
  <c r="G61" i="23" s="1"/>
  <c r="AN88" i="17"/>
  <c r="AN61" i="23" s="1"/>
  <c r="AA87" i="17"/>
  <c r="G60" i="23" s="1"/>
  <c r="AN87" i="17"/>
  <c r="AN60" i="23" s="1"/>
  <c r="AN56" i="17"/>
  <c r="AN29" i="23" s="1"/>
  <c r="AA56" i="17"/>
  <c r="G29" i="23" s="1"/>
  <c r="AR116" i="17"/>
  <c r="AN76" i="17"/>
  <c r="AN49" i="23" s="1"/>
  <c r="AA76" i="17"/>
  <c r="G49" i="23" s="1"/>
  <c r="AR69" i="17"/>
  <c r="AQ92" i="17"/>
  <c r="AR88" i="17"/>
  <c r="AA68" i="17"/>
  <c r="G41" i="23" s="1"/>
  <c r="AN68" i="17"/>
  <c r="AN41" i="23" s="1"/>
  <c r="AN75" i="17"/>
  <c r="AN48" i="23" s="1"/>
  <c r="AA75" i="17"/>
  <c r="G48" i="23" s="1"/>
  <c r="AQ87" i="17"/>
  <c r="AA104" i="17"/>
  <c r="G77" i="23" s="1"/>
  <c r="AN104" i="17"/>
  <c r="AN77" i="23" s="1"/>
  <c r="AN116" i="17"/>
  <c r="AN89" i="23" s="1"/>
  <c r="AA105" i="17"/>
  <c r="G78" i="23" s="1"/>
  <c r="AA101" i="17"/>
  <c r="G74" i="23" s="1"/>
  <c r="AN101" i="17"/>
  <c r="AN74" i="23" s="1"/>
  <c r="AN113" i="17"/>
  <c r="AN86" i="23" s="1"/>
  <c r="AR112" i="17"/>
  <c r="AR76" i="17"/>
  <c r="AQ69" i="17"/>
  <c r="AN58" i="17"/>
  <c r="AN31" i="23" s="1"/>
  <c r="AA58" i="17"/>
  <c r="G31" i="23" s="1"/>
  <c r="AA78" i="17"/>
  <c r="G51" i="23" s="1"/>
  <c r="AN78" i="17"/>
  <c r="AN51" i="23" s="1"/>
  <c r="AQ88" i="17"/>
  <c r="AR75" i="17"/>
  <c r="AN44" i="17"/>
  <c r="AN17" i="23" s="1"/>
  <c r="AA44" i="17"/>
  <c r="G17" i="23" s="1"/>
  <c r="AR110" i="17"/>
  <c r="AR108" i="17"/>
  <c r="AR87" i="17"/>
  <c r="AA86" i="17"/>
  <c r="G59" i="23" s="1"/>
  <c r="AN86" i="17"/>
  <c r="AN59" i="23" s="1"/>
  <c r="AA65" i="17"/>
  <c r="G38" i="23" s="1"/>
  <c r="AN65" i="17"/>
  <c r="AN38" i="23" s="1"/>
  <c r="AA97" i="17"/>
  <c r="G70" i="23" s="1"/>
  <c r="AN97" i="17"/>
  <c r="AN70" i="23" s="1"/>
  <c r="AN109" i="17"/>
  <c r="AN82" i="23" s="1"/>
  <c r="AA50" i="17"/>
  <c r="G23" i="23" s="1"/>
  <c r="AN50" i="17"/>
  <c r="AN23" i="23" s="1"/>
  <c r="AA100" i="17"/>
  <c r="G73" i="23" s="1"/>
  <c r="AN100" i="17"/>
  <c r="AN73" i="23" s="1"/>
  <c r="AN112" i="17"/>
  <c r="AN85" i="23" s="1"/>
  <c r="AQ76" i="17"/>
  <c r="AA85" i="17"/>
  <c r="G58" i="23" s="1"/>
  <c r="AN85" i="17"/>
  <c r="AN58" i="23" s="1"/>
  <c r="AA42" i="17"/>
  <c r="G15" i="23" s="1"/>
  <c r="AA62" i="17"/>
  <c r="G35" i="23" s="1"/>
  <c r="AN62" i="17"/>
  <c r="AN35" i="23" s="1"/>
  <c r="AQ75" i="17"/>
  <c r="AR44" i="17"/>
  <c r="AA98" i="17"/>
  <c r="G71" i="23" s="1"/>
  <c r="AN98" i="17"/>
  <c r="AN71" i="23" s="1"/>
  <c r="AN110" i="17"/>
  <c r="AN83" i="23" s="1"/>
  <c r="AA96" i="17"/>
  <c r="G69" i="23" s="1"/>
  <c r="AN96" i="17"/>
  <c r="AN69" i="23" s="1"/>
  <c r="AN108" i="17"/>
  <c r="AN81" i="23" s="1"/>
  <c r="AQ104" i="17"/>
  <c r="AQ100" i="17"/>
  <c r="AA72" i="17"/>
  <c r="G45" i="23" s="1"/>
  <c r="AN72" i="17"/>
  <c r="AN45" i="23" s="1"/>
  <c r="AQ85" i="17"/>
  <c r="AN91" i="17"/>
  <c r="AN64" i="23" s="1"/>
  <c r="AA91" i="17"/>
  <c r="G64" i="23" s="1"/>
  <c r="AQ44" i="17"/>
  <c r="AA82" i="17"/>
  <c r="G55" i="23" s="1"/>
  <c r="AN82" i="17"/>
  <c r="AN55" i="23" s="1"/>
  <c r="AR98" i="17"/>
  <c r="AR96" i="17"/>
  <c r="AN77" i="17"/>
  <c r="AN50" i="23" s="1"/>
  <c r="AA77" i="17"/>
  <c r="G50" i="23" s="1"/>
  <c r="AR100" i="17"/>
  <c r="AQ72" i="17"/>
  <c r="AR85" i="17"/>
  <c r="AN74" i="17"/>
  <c r="AN47" i="23" s="1"/>
  <c r="AA74" i="17"/>
  <c r="G47" i="23" s="1"/>
  <c r="AR91" i="17"/>
  <c r="AQ98" i="17"/>
  <c r="AQ96" i="17"/>
  <c r="AA59" i="17"/>
  <c r="G32" i="23" s="1"/>
  <c r="AN59" i="17"/>
  <c r="AN32" i="23" s="1"/>
  <c r="AA103" i="17"/>
  <c r="G76" i="23" s="1"/>
  <c r="AN103" i="17"/>
  <c r="AN76" i="23" s="1"/>
  <c r="AN115" i="17"/>
  <c r="AN88" i="23" s="1"/>
  <c r="AA84" i="17"/>
  <c r="G57" i="23" s="1"/>
  <c r="AN84" i="17"/>
  <c r="AN57" i="23" s="1"/>
  <c r="AA80" i="17"/>
  <c r="G53" i="23" s="1"/>
  <c r="AN80" i="17"/>
  <c r="AN53" i="23" s="1"/>
  <c r="AR72" i="17"/>
  <c r="AR74" i="17"/>
  <c r="AQ91" i="17"/>
  <c r="AR59" i="17"/>
  <c r="AN49" i="17"/>
  <c r="AN22" i="23" s="1"/>
  <c r="AA49" i="17"/>
  <c r="G22" i="23" s="1"/>
  <c r="AR80" i="17"/>
  <c r="AQ74" i="17"/>
  <c r="AA95" i="17"/>
  <c r="G68" i="23" s="1"/>
  <c r="AN95" i="17"/>
  <c r="AN68" i="23" s="1"/>
  <c r="AN107" i="17"/>
  <c r="AN80" i="23" s="1"/>
  <c r="AQ59" i="17"/>
  <c r="AA66" i="17"/>
  <c r="G39" i="23" s="1"/>
  <c r="AN66" i="17"/>
  <c r="AN39" i="23" s="1"/>
  <c r="AR111" i="17"/>
  <c r="AN57" i="17"/>
  <c r="AN30" i="23" s="1"/>
  <c r="AA57" i="17"/>
  <c r="G30" i="23" s="1"/>
  <c r="AR54" i="16"/>
  <c r="AR44" i="16"/>
  <c r="AQ90" i="16"/>
  <c r="AQ105" i="16"/>
  <c r="V33" i="14"/>
  <c r="AQ54" i="16"/>
  <c r="AQ44" i="16"/>
  <c r="AR53" i="16"/>
  <c r="AR60" i="16"/>
  <c r="AR116" i="16"/>
  <c r="AQ66" i="16"/>
  <c r="AQ60" i="16"/>
  <c r="AQ83" i="16"/>
  <c r="AR84" i="16"/>
  <c r="AR63" i="16"/>
  <c r="AA36" i="16"/>
  <c r="F9" i="23" s="1"/>
  <c r="AQ63" i="16"/>
  <c r="AQ74" i="16"/>
  <c r="AR105" i="16"/>
  <c r="AR110" i="16"/>
  <c r="AR79" i="16"/>
  <c r="AQ94" i="16"/>
  <c r="AQ79" i="16"/>
  <c r="AR112" i="16"/>
  <c r="AQ93" i="16"/>
  <c r="AR76" i="16"/>
  <c r="AR50" i="16"/>
  <c r="AQ76" i="16"/>
  <c r="AQ50" i="16"/>
  <c r="R43" i="14"/>
  <c r="AR66" i="16"/>
  <c r="AR113" i="16"/>
  <c r="AQ34" i="16"/>
  <c r="AA98" i="16"/>
  <c r="F71" i="23" s="1"/>
  <c r="AN98" i="16"/>
  <c r="AM71" i="23" s="1"/>
  <c r="AN110" i="16"/>
  <c r="AM83" i="23" s="1"/>
  <c r="AB66" i="15"/>
  <c r="AO75" i="15"/>
  <c r="AB53" i="15"/>
  <c r="AB62" i="15"/>
  <c r="AO112" i="15"/>
  <c r="AO71" i="15"/>
  <c r="AO68" i="15"/>
  <c r="AO74" i="15"/>
  <c r="AB63" i="15"/>
  <c r="AR98" i="16"/>
  <c r="AA84" i="16"/>
  <c r="F57" i="23" s="1"/>
  <c r="AN84" i="16"/>
  <c r="AM57" i="23" s="1"/>
  <c r="AA52" i="16"/>
  <c r="F25" i="23" s="1"/>
  <c r="AN52" i="16"/>
  <c r="AM25" i="23" s="1"/>
  <c r="AA86" i="16"/>
  <c r="F59" i="23" s="1"/>
  <c r="AN86" i="16"/>
  <c r="AM59" i="23" s="1"/>
  <c r="AR89" i="16"/>
  <c r="AA100" i="16"/>
  <c r="F73" i="23" s="1"/>
  <c r="AN100" i="16"/>
  <c r="AM73" i="23" s="1"/>
  <c r="AN112" i="16"/>
  <c r="AM85" i="23" s="1"/>
  <c r="AQ56" i="16"/>
  <c r="AN76" i="16"/>
  <c r="AM49" i="23" s="1"/>
  <c r="AA76" i="16"/>
  <c r="F49" i="23" s="1"/>
  <c r="AA50" i="16"/>
  <c r="F23" i="23" s="1"/>
  <c r="AN50" i="16"/>
  <c r="AM23" i="23" s="1"/>
  <c r="AO66" i="15"/>
  <c r="AB44" i="15"/>
  <c r="AB105" i="15"/>
  <c r="AB41" i="15"/>
  <c r="AB100" i="15"/>
  <c r="AB68" i="15"/>
  <c r="AO63" i="15"/>
  <c r="AQ43" i="16"/>
  <c r="AQ98" i="16"/>
  <c r="AQ86" i="16"/>
  <c r="AQ89" i="16"/>
  <c r="AA88" i="16"/>
  <c r="F61" i="23" s="1"/>
  <c r="AN88" i="16"/>
  <c r="AM61" i="23" s="1"/>
  <c r="AR109" i="16"/>
  <c r="AQ100" i="16"/>
  <c r="AR56" i="16"/>
  <c r="AB71" i="15"/>
  <c r="AO44" i="15"/>
  <c r="AO88" i="15"/>
  <c r="AO116" i="15"/>
  <c r="AB43" i="15"/>
  <c r="AO89" i="15"/>
  <c r="AO100" i="15"/>
  <c r="AA53" i="16"/>
  <c r="F26" i="23" s="1"/>
  <c r="AN53" i="16"/>
  <c r="AM26" i="23" s="1"/>
  <c r="AQ84" i="16"/>
  <c r="AA66" i="16"/>
  <c r="F39" i="23" s="1"/>
  <c r="AN66" i="16"/>
  <c r="AM39" i="23" s="1"/>
  <c r="AR86" i="16"/>
  <c r="AQ88" i="16"/>
  <c r="AA34" i="16"/>
  <c r="F7" i="23" s="1"/>
  <c r="AA85" i="16"/>
  <c r="F58" i="23" s="1"/>
  <c r="AN85" i="16"/>
  <c r="AM58" i="23" s="1"/>
  <c r="AA97" i="16"/>
  <c r="F70" i="23" s="1"/>
  <c r="AN97" i="16"/>
  <c r="AM70" i="23" s="1"/>
  <c r="AN109" i="16"/>
  <c r="AM82" i="23" s="1"/>
  <c r="AA37" i="16"/>
  <c r="F10" i="23" s="1"/>
  <c r="AR100" i="16"/>
  <c r="AB88" i="15"/>
  <c r="AO61" i="15"/>
  <c r="AO78" i="15"/>
  <c r="AB104" i="15"/>
  <c r="AO70" i="15"/>
  <c r="AB89" i="15"/>
  <c r="AB79" i="15"/>
  <c r="AA73" i="16"/>
  <c r="F46" i="23" s="1"/>
  <c r="AN73" i="16"/>
  <c r="AM46" i="23" s="1"/>
  <c r="AR88" i="16"/>
  <c r="AQ85" i="16"/>
  <c r="AR97" i="16"/>
  <c r="AA56" i="16"/>
  <c r="F29" i="23" s="1"/>
  <c r="AN56" i="16"/>
  <c r="AM29" i="23" s="1"/>
  <c r="AO77" i="15"/>
  <c r="AB47" i="15"/>
  <c r="AB61" i="15"/>
  <c r="AB59" i="15"/>
  <c r="AB78" i="15"/>
  <c r="AO104" i="15"/>
  <c r="AB70" i="15"/>
  <c r="AO109" i="15"/>
  <c r="AO79" i="15"/>
  <c r="AB64" i="15"/>
  <c r="AO76" i="15"/>
  <c r="AB91" i="15"/>
  <c r="AA87" i="16"/>
  <c r="F60" i="23" s="1"/>
  <c r="AN87" i="16"/>
  <c r="AM60" i="23" s="1"/>
  <c r="AR73" i="16"/>
  <c r="AA90" i="16"/>
  <c r="F63" i="23" s="1"/>
  <c r="AN90" i="16"/>
  <c r="AM63" i="23" s="1"/>
  <c r="AA101" i="16"/>
  <c r="F74" i="23" s="1"/>
  <c r="AN101" i="16"/>
  <c r="AM74" i="23" s="1"/>
  <c r="AN113" i="16"/>
  <c r="AM86" i="23" s="1"/>
  <c r="AR85" i="16"/>
  <c r="AQ97" i="16"/>
  <c r="AO62" i="15"/>
  <c r="AB55" i="15"/>
  <c r="AB77" i="15"/>
  <c r="AO47" i="15"/>
  <c r="AO108" i="15"/>
  <c r="AO59" i="15"/>
  <c r="AO114" i="15"/>
  <c r="AB42" i="15"/>
  <c r="AO97" i="15"/>
  <c r="AO115" i="15"/>
  <c r="AO64" i="15"/>
  <c r="AB76" i="15"/>
  <c r="AO91" i="15"/>
  <c r="AB73" i="15"/>
  <c r="AQ73" i="16"/>
  <c r="AQ101" i="16"/>
  <c r="AN47" i="16"/>
  <c r="AM20" i="23" s="1"/>
  <c r="AA47" i="16"/>
  <c r="F20" i="23" s="1"/>
  <c r="AA45" i="16"/>
  <c r="F18" i="23" s="1"/>
  <c r="AN45" i="16"/>
  <c r="AM18" i="23" s="1"/>
  <c r="AO55" i="15"/>
  <c r="AO113" i="15"/>
  <c r="AO85" i="15"/>
  <c r="AB69" i="15"/>
  <c r="AO96" i="15"/>
  <c r="AB102" i="15"/>
  <c r="AO84" i="15"/>
  <c r="AB97" i="15"/>
  <c r="AB103" i="15"/>
  <c r="AB81" i="15"/>
  <c r="AO60" i="15"/>
  <c r="AB56" i="15"/>
  <c r="AO73" i="15"/>
  <c r="AN49" i="16"/>
  <c r="AM22" i="23" s="1"/>
  <c r="AA49" i="16"/>
  <c r="F22" i="23" s="1"/>
  <c r="AA61" i="16"/>
  <c r="F34" i="23" s="1"/>
  <c r="AN61" i="16"/>
  <c r="AM34" i="23" s="1"/>
  <c r="AN75" i="16"/>
  <c r="AM48" i="23" s="1"/>
  <c r="AA75" i="16"/>
  <c r="F48" i="23" s="1"/>
  <c r="AR101" i="16"/>
  <c r="AR47" i="16"/>
  <c r="AA51" i="16"/>
  <c r="F24" i="23" s="1"/>
  <c r="AN51" i="16"/>
  <c r="AM24" i="23" s="1"/>
  <c r="AN91" i="16"/>
  <c r="AM64" i="23" s="1"/>
  <c r="AA91" i="16"/>
  <c r="F64" i="23" s="1"/>
  <c r="AR111" i="16"/>
  <c r="AR45" i="16"/>
  <c r="AO53" i="15"/>
  <c r="AO98" i="15"/>
  <c r="AA89" i="16"/>
  <c r="F62" i="23" s="1"/>
  <c r="AN89" i="16"/>
  <c r="AM62" i="23" s="1"/>
  <c r="AB101" i="15"/>
  <c r="AB85" i="15"/>
  <c r="AO69" i="15"/>
  <c r="AB50" i="15"/>
  <c r="AB96" i="15"/>
  <c r="AO102" i="15"/>
  <c r="AB92" i="15"/>
  <c r="AB84" i="15"/>
  <c r="AO103" i="15"/>
  <c r="AO81" i="15"/>
  <c r="AB60" i="15"/>
  <c r="AO54" i="15"/>
  <c r="AO56" i="15"/>
  <c r="AB48" i="15"/>
  <c r="AR49" i="16"/>
  <c r="AR61" i="16"/>
  <c r="AA68" i="16"/>
  <c r="F41" i="23" s="1"/>
  <c r="AN68" i="16"/>
  <c r="AM41" i="23" s="1"/>
  <c r="AA70" i="16"/>
  <c r="F43" i="23" s="1"/>
  <c r="AN70" i="16"/>
  <c r="AM43" i="23" s="1"/>
  <c r="AA81" i="16"/>
  <c r="F54" i="23" s="1"/>
  <c r="AN81" i="16"/>
  <c r="AM54" i="23" s="1"/>
  <c r="AA82" i="16"/>
  <c r="F55" i="23" s="1"/>
  <c r="AN82" i="16"/>
  <c r="AM55" i="23" s="1"/>
  <c r="AQ40" i="16"/>
  <c r="AQ47" i="16"/>
  <c r="AR51" i="16"/>
  <c r="AA60" i="16"/>
  <c r="F33" i="23" s="1"/>
  <c r="AN60" i="16"/>
  <c r="AM33" i="23" s="1"/>
  <c r="AR114" i="16"/>
  <c r="AR91" i="16"/>
  <c r="AA99" i="16"/>
  <c r="F72" i="23" s="1"/>
  <c r="AN99" i="16"/>
  <c r="AM72" i="23" s="1"/>
  <c r="AN111" i="16"/>
  <c r="AM84" i="23" s="1"/>
  <c r="AQ45" i="16"/>
  <c r="AA72" i="16"/>
  <c r="F45" i="23" s="1"/>
  <c r="AN72" i="16"/>
  <c r="AM45" i="23" s="1"/>
  <c r="AO101" i="15"/>
  <c r="AO50" i="15"/>
  <c r="AO107" i="15"/>
  <c r="AO92" i="15"/>
  <c r="AB82" i="15"/>
  <c r="AB54" i="15"/>
  <c r="AB46" i="15"/>
  <c r="AO48" i="15"/>
  <c r="AN63" i="16"/>
  <c r="AM36" i="23" s="1"/>
  <c r="AA63" i="16"/>
  <c r="F36" i="23" s="1"/>
  <c r="AR81" i="16"/>
  <c r="AQ51" i="16"/>
  <c r="AA39" i="16"/>
  <c r="F12" i="23" s="1"/>
  <c r="AA102" i="16"/>
  <c r="F75" i="23" s="1"/>
  <c r="AN102" i="16"/>
  <c r="AM75" i="23" s="1"/>
  <c r="AN114" i="16"/>
  <c r="AM87" i="23" s="1"/>
  <c r="AQ91" i="16"/>
  <c r="AR99" i="16"/>
  <c r="AQ72" i="16"/>
  <c r="AO67" i="15"/>
  <c r="AO95" i="15"/>
  <c r="AO82" i="15"/>
  <c r="AO105" i="15"/>
  <c r="AO46" i="15"/>
  <c r="AQ68" i="16"/>
  <c r="AA74" i="16"/>
  <c r="F47" i="23" s="1"/>
  <c r="AN74" i="16"/>
  <c r="AM47" i="23" s="1"/>
  <c r="AQ70" i="16"/>
  <c r="AA104" i="16"/>
  <c r="F77" i="23" s="1"/>
  <c r="AN104" i="16"/>
  <c r="AM77" i="23" s="1"/>
  <c r="AN116" i="16"/>
  <c r="AM89" i="23" s="1"/>
  <c r="AA105" i="16"/>
  <c r="F78" i="23" s="1"/>
  <c r="AR115" i="16"/>
  <c r="AQ102" i="16"/>
  <c r="AQ99" i="16"/>
  <c r="AR72" i="16"/>
  <c r="AB74" i="15"/>
  <c r="AB58" i="15"/>
  <c r="AB95" i="15"/>
  <c r="AB39" i="15"/>
  <c r="AB72" i="15"/>
  <c r="AB93" i="15"/>
  <c r="AA96" i="16"/>
  <c r="F69" i="23" s="1"/>
  <c r="AN96" i="16"/>
  <c r="AM69" i="23" s="1"/>
  <c r="AN108" i="16"/>
  <c r="AM81" i="23" s="1"/>
  <c r="AA69" i="16"/>
  <c r="F42" i="23" s="1"/>
  <c r="AN69" i="16"/>
  <c r="AM42" i="23" s="1"/>
  <c r="AQ36" i="16"/>
  <c r="AN46" i="16"/>
  <c r="AM19" i="23" s="1"/>
  <c r="AA46" i="16"/>
  <c r="F19" i="23" s="1"/>
  <c r="AA80" i="16"/>
  <c r="F53" i="23" s="1"/>
  <c r="AN80" i="16"/>
  <c r="AM53" i="23" s="1"/>
  <c r="AA67" i="16"/>
  <c r="F40" i="23" s="1"/>
  <c r="AN67" i="16"/>
  <c r="AM40" i="23" s="1"/>
  <c r="AA103" i="16"/>
  <c r="F76" i="23" s="1"/>
  <c r="AN103" i="16"/>
  <c r="AM76" i="23" s="1"/>
  <c r="AN115" i="16"/>
  <c r="AM88" i="23" s="1"/>
  <c r="AR102" i="16"/>
  <c r="AN62" i="16"/>
  <c r="AM35" i="23" s="1"/>
  <c r="AA62" i="16"/>
  <c r="F35" i="23" s="1"/>
  <c r="AB36" i="15"/>
  <c r="AO58" i="15"/>
  <c r="AO57" i="15"/>
  <c r="AB80" i="15"/>
  <c r="AB51" i="15"/>
  <c r="AO87" i="15"/>
  <c r="AO72" i="15"/>
  <c r="AB45" i="15"/>
  <c r="AO93" i="15"/>
  <c r="AA57" i="16"/>
  <c r="F30" i="23" s="1"/>
  <c r="AN57" i="16"/>
  <c r="AM30" i="23" s="1"/>
  <c r="AN64" i="16"/>
  <c r="AM37" i="23" s="1"/>
  <c r="AA64" i="16"/>
  <c r="F37" i="23" s="1"/>
  <c r="AN78" i="16"/>
  <c r="AM51" i="23" s="1"/>
  <c r="AA78" i="16"/>
  <c r="F51" i="23" s="1"/>
  <c r="AR80" i="16"/>
  <c r="AR67" i="16"/>
  <c r="AR106" i="16"/>
  <c r="AQ103" i="16"/>
  <c r="AN65" i="16"/>
  <c r="AM38" i="23" s="1"/>
  <c r="AA65" i="16"/>
  <c r="F38" i="23" s="1"/>
  <c r="AR62" i="16"/>
  <c r="AO83" i="15"/>
  <c r="AB52" i="15"/>
  <c r="AB57" i="15"/>
  <c r="AO106" i="15"/>
  <c r="AO49" i="15"/>
  <c r="AB65" i="15"/>
  <c r="AB86" i="15"/>
  <c r="AO80" i="15"/>
  <c r="AO51" i="15"/>
  <c r="AB87" i="15"/>
  <c r="AO45" i="15"/>
  <c r="AB90" i="15"/>
  <c r="AO111" i="15"/>
  <c r="AA58" i="16"/>
  <c r="F31" i="23" s="1"/>
  <c r="AN58" i="16"/>
  <c r="AM31" i="23" s="1"/>
  <c r="AQ69" i="16"/>
  <c r="AR78" i="16"/>
  <c r="AQ46" i="16"/>
  <c r="AQ80" i="16"/>
  <c r="AQ67" i="16"/>
  <c r="AN94" i="16"/>
  <c r="AM67" i="23" s="1"/>
  <c r="AA94" i="16"/>
  <c r="F67" i="23" s="1"/>
  <c r="AN106" i="16"/>
  <c r="AM79" i="23" s="1"/>
  <c r="AR103" i="16"/>
  <c r="AR107" i="16"/>
  <c r="AN92" i="16"/>
  <c r="AM65" i="23" s="1"/>
  <c r="AA92" i="16"/>
  <c r="F65" i="23" s="1"/>
  <c r="AA54" i="16"/>
  <c r="F27" i="23" s="1"/>
  <c r="AN54" i="16"/>
  <c r="AM27" i="23" s="1"/>
  <c r="AR65" i="16"/>
  <c r="AA71" i="16"/>
  <c r="F44" i="23" s="1"/>
  <c r="AN71" i="16"/>
  <c r="AM44" i="23" s="1"/>
  <c r="AA59" i="16"/>
  <c r="F32" i="23" s="1"/>
  <c r="AN59" i="16"/>
  <c r="AM32" i="23" s="1"/>
  <c r="AQ62" i="16"/>
  <c r="AO52" i="15"/>
  <c r="AB94" i="15"/>
  <c r="AB49" i="15"/>
  <c r="AO65" i="15"/>
  <c r="AO86" i="15"/>
  <c r="AO90" i="15"/>
  <c r="AO110" i="15"/>
  <c r="AB99" i="15"/>
  <c r="AR57" i="16"/>
  <c r="AQ78" i="16"/>
  <c r="AA79" i="16"/>
  <c r="F52" i="23" s="1"/>
  <c r="AN79" i="16"/>
  <c r="AM52" i="23" s="1"/>
  <c r="AR94" i="16"/>
  <c r="AA95" i="16"/>
  <c r="F68" i="23" s="1"/>
  <c r="AN95" i="16"/>
  <c r="AM68" i="23" s="1"/>
  <c r="AN107" i="16"/>
  <c r="AM80" i="23" s="1"/>
  <c r="AQ65" i="16"/>
  <c r="AQ71" i="16"/>
  <c r="AA41" i="16"/>
  <c r="F14" i="23" s="1"/>
  <c r="AB75" i="15"/>
  <c r="AB35" i="15"/>
  <c r="AB83" i="15"/>
  <c r="AO94" i="15"/>
  <c r="AB67" i="15"/>
  <c r="AB38" i="15"/>
  <c r="AB34" i="15"/>
  <c r="AB37" i="15"/>
  <c r="AB98" i="15"/>
  <c r="AO99" i="15"/>
  <c r="AA55" i="16"/>
  <c r="F28" i="23" s="1"/>
  <c r="AN55" i="16"/>
  <c r="AM28" i="23" s="1"/>
  <c r="AN44" i="16"/>
  <c r="AM17" i="23" s="1"/>
  <c r="AA44" i="16"/>
  <c r="F17" i="23" s="1"/>
  <c r="AA83" i="16"/>
  <c r="F56" i="23" s="1"/>
  <c r="AN83" i="16"/>
  <c r="AM56" i="23" s="1"/>
  <c r="AN93" i="16"/>
  <c r="AM66" i="23" s="1"/>
  <c r="AA93" i="16"/>
  <c r="F66" i="23" s="1"/>
  <c r="AN105" i="16"/>
  <c r="AM78" i="23" s="1"/>
  <c r="AN48" i="16"/>
  <c r="AM21" i="23" s="1"/>
  <c r="AA48" i="16"/>
  <c r="F21" i="23" s="1"/>
  <c r="AQ92" i="16"/>
  <c r="AN77" i="16"/>
  <c r="AM50" i="23" s="1"/>
  <c r="AA77" i="16"/>
  <c r="F50" i="23" s="1"/>
  <c r="AR71" i="16"/>
  <c r="V42" i="14"/>
  <c r="Y37" i="15"/>
  <c r="Z33" i="15"/>
  <c r="T40" i="15"/>
  <c r="V41" i="15"/>
  <c r="W38" i="15"/>
  <c r="V34" i="15"/>
  <c r="AG23" i="6"/>
  <c r="S36" i="15"/>
  <c r="W42" i="15"/>
  <c r="W35" i="15"/>
  <c r="Z63" i="15"/>
  <c r="AM63" i="15"/>
  <c r="AJ70" i="15"/>
  <c r="W70" i="15"/>
  <c r="R87" i="15"/>
  <c r="AE87" i="15"/>
  <c r="U62" i="15"/>
  <c r="AH62" i="15"/>
  <c r="W79" i="15"/>
  <c r="AJ79" i="15"/>
  <c r="X101" i="15"/>
  <c r="AK101" i="15"/>
  <c r="AK113" i="15"/>
  <c r="X58" i="15"/>
  <c r="AK58" i="15"/>
  <c r="Q65" i="15"/>
  <c r="AD65" i="15"/>
  <c r="X37" i="20" s="1"/>
  <c r="O65" i="15" a="1"/>
  <c r="O65" i="15" s="1"/>
  <c r="E38" i="26" s="1"/>
  <c r="X100" i="15"/>
  <c r="AK100" i="15"/>
  <c r="AK112" i="15"/>
  <c r="W46" i="15"/>
  <c r="AJ46" i="15"/>
  <c r="AO49" i="14"/>
  <c r="AO115" i="14"/>
  <c r="AO95" i="14"/>
  <c r="AB76" i="14"/>
  <c r="AB56" i="14"/>
  <c r="AO69" i="14"/>
  <c r="AB91" i="14"/>
  <c r="AB53" i="14"/>
  <c r="AB62" i="14"/>
  <c r="AO75" i="14"/>
  <c r="AB43" i="14"/>
  <c r="AO45" i="14"/>
  <c r="AB98" i="14"/>
  <c r="AB40" i="14"/>
  <c r="AB55" i="14"/>
  <c r="AB35" i="14"/>
  <c r="Z40" i="14"/>
  <c r="W63" i="15"/>
  <c r="AJ63" i="15"/>
  <c r="Z53" i="15"/>
  <c r="AM53" i="15"/>
  <c r="U85" i="15"/>
  <c r="AH85" i="15"/>
  <c r="Z92" i="15"/>
  <c r="AM92" i="15"/>
  <c r="AL49" i="15"/>
  <c r="Y49" i="15"/>
  <c r="Q81" i="15"/>
  <c r="AD81" i="15"/>
  <c r="X53" i="20" s="1"/>
  <c r="O81" i="15" a="1"/>
  <c r="O81" i="15" s="1"/>
  <c r="E54" i="26" s="1"/>
  <c r="Y88" i="15"/>
  <c r="AL88" i="15"/>
  <c r="Y70" i="15"/>
  <c r="AL70" i="15"/>
  <c r="T102" i="15"/>
  <c r="AG102" i="15"/>
  <c r="AG114" i="15"/>
  <c r="AE91" i="15"/>
  <c r="R91" i="15"/>
  <c r="AI55" i="15"/>
  <c r="V55" i="15"/>
  <c r="AI87" i="15"/>
  <c r="V87" i="15"/>
  <c r="Y77" i="15"/>
  <c r="AL77" i="15"/>
  <c r="Q84" i="15"/>
  <c r="AD84" i="15"/>
  <c r="X56" i="20" s="1"/>
  <c r="O84" i="15" a="1"/>
  <c r="O84" i="15" s="1"/>
  <c r="E57" i="26" s="1"/>
  <c r="U34" i="15"/>
  <c r="AI73" i="15"/>
  <c r="V73" i="15"/>
  <c r="W80" i="15"/>
  <c r="AJ80" i="15"/>
  <c r="X62" i="15"/>
  <c r="AK62" i="15"/>
  <c r="AL51" i="15"/>
  <c r="Y51" i="15"/>
  <c r="U97" i="15"/>
  <c r="AH97" i="15"/>
  <c r="AH109" i="15"/>
  <c r="X79" i="15"/>
  <c r="AK79" i="15"/>
  <c r="Q37" i="15"/>
  <c r="O37" i="15" a="1"/>
  <c r="O37" i="15" s="1"/>
  <c r="E10" i="26" s="1"/>
  <c r="W101" i="15"/>
  <c r="AJ101" i="15"/>
  <c r="AJ113" i="15"/>
  <c r="Z44" i="15"/>
  <c r="AM44" i="15"/>
  <c r="U58" i="15"/>
  <c r="AH58" i="15"/>
  <c r="W65" i="15"/>
  <c r="AJ65" i="15"/>
  <c r="V72" i="15"/>
  <c r="AI72" i="15"/>
  <c r="AK86" i="15"/>
  <c r="X86" i="15"/>
  <c r="AD100" i="15"/>
  <c r="X72" i="20" s="1"/>
  <c r="Q100" i="15"/>
  <c r="O100" i="15" a="1"/>
  <c r="O100" i="15" s="1"/>
  <c r="E73" i="26" s="1"/>
  <c r="AD112" i="15"/>
  <c r="X84" i="20" s="1"/>
  <c r="AF75" i="15"/>
  <c r="S75" i="15"/>
  <c r="AM96" i="15"/>
  <c r="Z96" i="15"/>
  <c r="AM108" i="15"/>
  <c r="AH71" i="15"/>
  <c r="U71" i="15"/>
  <c r="S103" i="15"/>
  <c r="AF103" i="15"/>
  <c r="AF115" i="15"/>
  <c r="AE93" i="15"/>
  <c r="R93" i="15"/>
  <c r="AE105" i="15"/>
  <c r="Z68" i="15"/>
  <c r="AM68" i="15"/>
  <c r="Q99" i="15"/>
  <c r="AD99" i="15"/>
  <c r="X71" i="20" s="1"/>
  <c r="O99" i="15" a="1"/>
  <c r="O99" i="15" s="1"/>
  <c r="E72" i="26" s="1"/>
  <c r="AD111" i="15"/>
  <c r="X83" i="20" s="1"/>
  <c r="Z104" i="15"/>
  <c r="AM104" i="15"/>
  <c r="AM116" i="15"/>
  <c r="Z105" i="15"/>
  <c r="U50" i="15"/>
  <c r="AH50" i="15"/>
  <c r="W57" i="15"/>
  <c r="AJ57" i="15"/>
  <c r="AI89" i="15"/>
  <c r="V89" i="15"/>
  <c r="S64" i="15"/>
  <c r="AF64" i="15"/>
  <c r="X46" i="15"/>
  <c r="AK46" i="15"/>
  <c r="S35" i="15"/>
  <c r="AD53" i="15"/>
  <c r="X25" i="20" s="1"/>
  <c r="Q53" i="15"/>
  <c r="O53" i="15" a="1"/>
  <c r="O53" i="15" s="1"/>
  <c r="E26" i="26" s="1"/>
  <c r="AD92" i="15"/>
  <c r="X64" i="20" s="1"/>
  <c r="Q92" i="15"/>
  <c r="O92" i="15" a="1"/>
  <c r="O92" i="15" s="1"/>
  <c r="E65" i="26" s="1"/>
  <c r="AM49" i="15"/>
  <c r="Z49" i="15"/>
  <c r="S88" i="15"/>
  <c r="AF88" i="15"/>
  <c r="S102" i="15"/>
  <c r="AF102" i="15"/>
  <c r="AF114" i="15"/>
  <c r="Y55" i="15"/>
  <c r="AL55" i="15"/>
  <c r="AF77" i="15"/>
  <c r="S77" i="15"/>
  <c r="Y73" i="15"/>
  <c r="AL73" i="15"/>
  <c r="Q51" i="15"/>
  <c r="AD51" i="15"/>
  <c r="X23" i="20" s="1"/>
  <c r="O51" i="15" a="1"/>
  <c r="O51" i="15" s="1"/>
  <c r="E24" i="26" s="1"/>
  <c r="AB90" i="14"/>
  <c r="AO105" i="14"/>
  <c r="AB49" i="14"/>
  <c r="AO103" i="14"/>
  <c r="AB95" i="14"/>
  <c r="AO56" i="14"/>
  <c r="AO91" i="14"/>
  <c r="AO53" i="14"/>
  <c r="AB75" i="14"/>
  <c r="AO98" i="14"/>
  <c r="AB65" i="14"/>
  <c r="AO55" i="14"/>
  <c r="T63" i="15"/>
  <c r="AG63" i="15"/>
  <c r="AI53" i="15"/>
  <c r="V53" i="15"/>
  <c r="V85" i="15"/>
  <c r="AI85" i="15"/>
  <c r="AE92" i="15"/>
  <c r="R92" i="15"/>
  <c r="Q42" i="15"/>
  <c r="O42" i="15" a="1"/>
  <c r="O42" i="15" s="1"/>
  <c r="E15" i="26" s="1"/>
  <c r="AH49" i="15"/>
  <c r="U49" i="15"/>
  <c r="AE56" i="15"/>
  <c r="R56" i="15"/>
  <c r="AJ88" i="15"/>
  <c r="W88" i="15"/>
  <c r="AI70" i="15"/>
  <c r="V70" i="15"/>
  <c r="AD102" i="15"/>
  <c r="X74" i="20" s="1"/>
  <c r="Q102" i="15"/>
  <c r="O102" i="15" a="1"/>
  <c r="O102" i="15" s="1"/>
  <c r="E75" i="26" s="1"/>
  <c r="AD114" i="15"/>
  <c r="X86" i="20" s="1"/>
  <c r="AF91" i="15"/>
  <c r="S91" i="15"/>
  <c r="X55" i="15"/>
  <c r="AK55" i="15"/>
  <c r="Q45" i="15"/>
  <c r="AD45" i="15"/>
  <c r="X17" i="20" s="1"/>
  <c r="O45" i="15" a="1"/>
  <c r="O45" i="15" s="1"/>
  <c r="E18" i="26" s="1"/>
  <c r="W77" i="15"/>
  <c r="AJ77" i="15"/>
  <c r="R84" i="15"/>
  <c r="AE84" i="15"/>
  <c r="Z73" i="15"/>
  <c r="AM73" i="15"/>
  <c r="T80" i="15"/>
  <c r="AG80" i="15"/>
  <c r="W94" i="15"/>
  <c r="AJ94" i="15"/>
  <c r="AJ106" i="15"/>
  <c r="R51" i="15"/>
  <c r="AE51" i="15"/>
  <c r="AJ97" i="15"/>
  <c r="W97" i="15"/>
  <c r="AJ109" i="15"/>
  <c r="Y79" i="15"/>
  <c r="AL79" i="15"/>
  <c r="U101" i="15"/>
  <c r="AH101" i="15"/>
  <c r="AH113" i="15"/>
  <c r="AD76" i="15"/>
  <c r="X48" i="20" s="1"/>
  <c r="Q76" i="15"/>
  <c r="O76" i="15" a="1"/>
  <c r="O76" i="15" s="1"/>
  <c r="E49" i="26" s="1"/>
  <c r="Z58" i="15"/>
  <c r="AM58" i="15"/>
  <c r="S40" i="15"/>
  <c r="U72" i="15"/>
  <c r="AH72" i="15"/>
  <c r="AJ86" i="15"/>
  <c r="W86" i="15"/>
  <c r="AL100" i="15"/>
  <c r="Y100" i="15"/>
  <c r="AL112" i="15"/>
  <c r="V75" i="15"/>
  <c r="AI75" i="15"/>
  <c r="AH96" i="15"/>
  <c r="U96" i="15"/>
  <c r="AH108" i="15"/>
  <c r="X71" i="15"/>
  <c r="AK71" i="15"/>
  <c r="Q61" i="15"/>
  <c r="AD61" i="15"/>
  <c r="X33" i="20" s="1"/>
  <c r="O61" i="15" a="1"/>
  <c r="O61" i="15" s="1"/>
  <c r="E34" i="26" s="1"/>
  <c r="AF93" i="15"/>
  <c r="S93" i="15"/>
  <c r="AF105" i="15"/>
  <c r="T68" i="15"/>
  <c r="AG68" i="15"/>
  <c r="AF99" i="15"/>
  <c r="S99" i="15"/>
  <c r="AF111" i="15"/>
  <c r="R104" i="15"/>
  <c r="AE104" i="15"/>
  <c r="AE116" i="15"/>
  <c r="R105" i="15"/>
  <c r="S50" i="15"/>
  <c r="AF50" i="15"/>
  <c r="Y57" i="15"/>
  <c r="AL57" i="15"/>
  <c r="Q89" i="15"/>
  <c r="AD89" i="15"/>
  <c r="X61" i="20" s="1"/>
  <c r="O89" i="15" a="1"/>
  <c r="O89" i="15" s="1"/>
  <c r="E62" i="26" s="1"/>
  <c r="Y64" i="15"/>
  <c r="AL64" i="15"/>
  <c r="S78" i="15"/>
  <c r="AF78" i="15"/>
  <c r="T35" i="15"/>
  <c r="AO80" i="14"/>
  <c r="R85" i="15"/>
  <c r="AE85" i="15"/>
  <c r="S81" i="15"/>
  <c r="AF81" i="15"/>
  <c r="AG91" i="15"/>
  <c r="T91" i="15"/>
  <c r="AM84" i="15"/>
  <c r="Z84" i="15"/>
  <c r="Y80" i="15"/>
  <c r="AL80" i="15"/>
  <c r="AD97" i="15"/>
  <c r="X69" i="20" s="1"/>
  <c r="Q97" i="15"/>
  <c r="O97" i="15" a="1"/>
  <c r="O97" i="15" s="1"/>
  <c r="E70" i="26" s="1"/>
  <c r="AD109" i="15"/>
  <c r="X81" i="20" s="1"/>
  <c r="AI44" i="15"/>
  <c r="V44" i="15"/>
  <c r="AF72" i="15"/>
  <c r="S72" i="15"/>
  <c r="AL86" i="15"/>
  <c r="Y86" i="15"/>
  <c r="R64" i="15"/>
  <c r="AE64" i="15"/>
  <c r="AB92" i="14"/>
  <c r="AO90" i="14"/>
  <c r="AB93" i="14"/>
  <c r="AB82" i="14"/>
  <c r="AB103" i="14"/>
  <c r="AB72" i="14"/>
  <c r="AO111" i="14"/>
  <c r="AB67" i="14"/>
  <c r="AB58" i="14"/>
  <c r="AO65" i="14"/>
  <c r="V63" i="15"/>
  <c r="AI63" i="15"/>
  <c r="S53" i="15"/>
  <c r="AF53" i="15"/>
  <c r="S85" i="15"/>
  <c r="AF85" i="15"/>
  <c r="AF92" i="15"/>
  <c r="S92" i="15"/>
  <c r="T49" i="15"/>
  <c r="AG49" i="15"/>
  <c r="V56" i="15"/>
  <c r="AI56" i="15"/>
  <c r="AK88" i="15"/>
  <c r="X88" i="15"/>
  <c r="X70" i="15"/>
  <c r="AK70" i="15"/>
  <c r="Z102" i="15"/>
  <c r="AM102" i="15"/>
  <c r="AM114" i="15"/>
  <c r="Y91" i="15"/>
  <c r="AL91" i="15"/>
  <c r="Q55" i="15"/>
  <c r="AD55" i="15"/>
  <c r="X27" i="20" s="1"/>
  <c r="O55" i="15" a="1"/>
  <c r="O55" i="15" s="1"/>
  <c r="E28" i="26" s="1"/>
  <c r="Z45" i="15"/>
  <c r="AM45" i="15"/>
  <c r="X77" i="15"/>
  <c r="AK77" i="15"/>
  <c r="T84" i="15"/>
  <c r="AG84" i="15"/>
  <c r="Q73" i="15"/>
  <c r="AD73" i="15"/>
  <c r="X45" i="20" s="1"/>
  <c r="O73" i="15" a="1"/>
  <c r="O73" i="15" s="1"/>
  <c r="E46" i="26" s="1"/>
  <c r="V80" i="15"/>
  <c r="AI80" i="15"/>
  <c r="X94" i="15"/>
  <c r="AK94" i="15"/>
  <c r="AK106" i="15"/>
  <c r="AF51" i="15"/>
  <c r="S51" i="15"/>
  <c r="X97" i="15"/>
  <c r="AK97" i="15"/>
  <c r="AK109" i="15"/>
  <c r="V79" i="15"/>
  <c r="AI79" i="15"/>
  <c r="V101" i="15"/>
  <c r="AI101" i="15"/>
  <c r="AI113" i="15"/>
  <c r="AE76" i="15"/>
  <c r="R76" i="15"/>
  <c r="AD58" i="15"/>
  <c r="X30" i="20" s="1"/>
  <c r="Q58" i="15"/>
  <c r="O58" i="15" a="1"/>
  <c r="O58" i="15" s="1"/>
  <c r="E31" i="26" s="1"/>
  <c r="AM72" i="15"/>
  <c r="Z72" i="15"/>
  <c r="AM86" i="15"/>
  <c r="Z86" i="15"/>
  <c r="AE100" i="15"/>
  <c r="R100" i="15"/>
  <c r="AE112" i="15"/>
  <c r="Y75" i="15"/>
  <c r="AL75" i="15"/>
  <c r="AF96" i="15"/>
  <c r="S96" i="15"/>
  <c r="AF108" i="15"/>
  <c r="Q71" i="15"/>
  <c r="AD71" i="15"/>
  <c r="X43" i="20" s="1"/>
  <c r="O71" i="15" a="1"/>
  <c r="O71" i="15" s="1"/>
  <c r="E44" i="26" s="1"/>
  <c r="R61" i="15"/>
  <c r="AE61" i="15"/>
  <c r="Y93" i="15"/>
  <c r="AL93" i="15"/>
  <c r="AL105" i="15"/>
  <c r="AI68" i="15"/>
  <c r="V68" i="15"/>
  <c r="AG99" i="15"/>
  <c r="T99" i="15"/>
  <c r="AG111" i="15"/>
  <c r="AJ104" i="15"/>
  <c r="W104" i="15"/>
  <c r="AJ116" i="15"/>
  <c r="W105" i="15"/>
  <c r="AL50" i="15"/>
  <c r="Y50" i="15"/>
  <c r="AE57" i="15"/>
  <c r="R57" i="15"/>
  <c r="Z89" i="15"/>
  <c r="AM89" i="15"/>
  <c r="AM64" i="15"/>
  <c r="Z64" i="15"/>
  <c r="V78" i="15"/>
  <c r="AI78" i="15"/>
  <c r="V35" i="15"/>
  <c r="X89" i="15"/>
  <c r="AK89" i="15"/>
  <c r="AO92" i="14"/>
  <c r="AO93" i="14"/>
  <c r="AO82" i="14"/>
  <c r="AO72" i="14"/>
  <c r="AB99" i="14"/>
  <c r="AO109" i="14"/>
  <c r="AO67" i="14"/>
  <c r="AO58" i="14"/>
  <c r="AB68" i="14"/>
  <c r="AB34" i="14"/>
  <c r="AB39" i="14"/>
  <c r="X63" i="15"/>
  <c r="AK63" i="15"/>
  <c r="AH53" i="15"/>
  <c r="U53" i="15"/>
  <c r="AD60" i="15"/>
  <c r="X32" i="20" s="1"/>
  <c r="Q60" i="15"/>
  <c r="O60" i="15" a="1"/>
  <c r="O60" i="15" s="1"/>
  <c r="E33" i="26" s="1"/>
  <c r="Y92" i="15"/>
  <c r="AL92" i="15"/>
  <c r="R74" i="15"/>
  <c r="AE74" i="15"/>
  <c r="V49" i="15"/>
  <c r="AI49" i="15"/>
  <c r="W56" i="15"/>
  <c r="AJ56" i="15"/>
  <c r="Q88" i="15"/>
  <c r="AD88" i="15"/>
  <c r="X60" i="20" s="1"/>
  <c r="O88" i="15" a="1"/>
  <c r="O88" i="15" s="1"/>
  <c r="E61" i="26" s="1"/>
  <c r="Q70" i="15"/>
  <c r="AD70" i="15"/>
  <c r="X42" i="20" s="1"/>
  <c r="O70" i="15" a="1"/>
  <c r="O70" i="15" s="1"/>
  <c r="E43" i="26" s="1"/>
  <c r="AD59" i="15"/>
  <c r="X31" i="20" s="1"/>
  <c r="Q59" i="15"/>
  <c r="O59" i="15" a="1"/>
  <c r="O59" i="15" s="1"/>
  <c r="E32" i="26" s="1"/>
  <c r="W91" i="15"/>
  <c r="AJ91" i="15"/>
  <c r="W98" i="15"/>
  <c r="AJ98" i="15"/>
  <c r="AJ110" i="15"/>
  <c r="Z55" i="15"/>
  <c r="AM55" i="15"/>
  <c r="S45" i="15"/>
  <c r="AF45" i="15"/>
  <c r="U77" i="15"/>
  <c r="AH77" i="15"/>
  <c r="W84" i="15"/>
  <c r="AJ84" i="15"/>
  <c r="Q34" i="15"/>
  <c r="O34" i="15" a="1"/>
  <c r="O34" i="15" s="1"/>
  <c r="E7" i="26" s="1"/>
  <c r="S48" i="15"/>
  <c r="AF48" i="15"/>
  <c r="U80" i="15"/>
  <c r="AH80" i="15"/>
  <c r="Y94" i="15"/>
  <c r="AL94" i="15"/>
  <c r="AL106" i="15"/>
  <c r="AJ51" i="15"/>
  <c r="W51" i="15"/>
  <c r="Y97" i="15"/>
  <c r="AL97" i="15"/>
  <c r="AL109" i="15"/>
  <c r="T79" i="15"/>
  <c r="AG79" i="15"/>
  <c r="Y69" i="15"/>
  <c r="AL69" i="15"/>
  <c r="T101" i="15"/>
  <c r="AG101" i="15"/>
  <c r="AG113" i="15"/>
  <c r="AF76" i="15"/>
  <c r="S76" i="15"/>
  <c r="R90" i="15"/>
  <c r="AE90" i="15"/>
  <c r="Q33" i="15"/>
  <c r="O33" i="15" a="1"/>
  <c r="O33" i="15" s="1"/>
  <c r="E6" i="26" s="1"/>
  <c r="U40" i="15"/>
  <c r="AD72" i="15"/>
  <c r="X44" i="20" s="1"/>
  <c r="Q72" i="15"/>
  <c r="O72" i="15" a="1"/>
  <c r="O72" i="15" s="1"/>
  <c r="E45" i="26" s="1"/>
  <c r="Q86" i="15"/>
  <c r="AD86" i="15"/>
  <c r="X58" i="20" s="1"/>
  <c r="O86" i="15" a="1"/>
  <c r="O86" i="15" s="1"/>
  <c r="E59" i="26" s="1"/>
  <c r="Y43" i="15"/>
  <c r="W75" i="15"/>
  <c r="AJ75" i="15"/>
  <c r="Y39" i="15"/>
  <c r="Z71" i="15"/>
  <c r="AM71" i="15"/>
  <c r="W61" i="15"/>
  <c r="AJ61" i="15"/>
  <c r="W93" i="15"/>
  <c r="AJ93" i="15"/>
  <c r="AJ105" i="15"/>
  <c r="S68" i="15"/>
  <c r="AF68" i="15"/>
  <c r="Q104" i="15"/>
  <c r="AD104" i="15"/>
  <c r="X76" i="20" s="1"/>
  <c r="O104" i="15" a="1"/>
  <c r="O104" i="15" s="1"/>
  <c r="E77" i="26" s="1"/>
  <c r="AD116" i="15"/>
  <c r="X88" i="20" s="1"/>
  <c r="Q105" i="15"/>
  <c r="AE50" i="15"/>
  <c r="R50" i="15"/>
  <c r="V57" i="15"/>
  <c r="AI57" i="15"/>
  <c r="Q64" i="15"/>
  <c r="AD64" i="15"/>
  <c r="O64" i="15" a="1"/>
  <c r="O64" i="15" s="1"/>
  <c r="E37" i="26" s="1"/>
  <c r="T78" i="15"/>
  <c r="AG78" i="15"/>
  <c r="U35" i="15"/>
  <c r="AF57" i="15"/>
  <c r="S57" i="15"/>
  <c r="AB41" i="14"/>
  <c r="AO99" i="14"/>
  <c r="AB97" i="14"/>
  <c r="AO87" i="14"/>
  <c r="AO68" i="14"/>
  <c r="U63" i="15"/>
  <c r="AH63" i="15"/>
  <c r="R53" i="15"/>
  <c r="AE53" i="15"/>
  <c r="R60" i="15"/>
  <c r="AE60" i="15"/>
  <c r="W92" i="15"/>
  <c r="AJ92" i="15"/>
  <c r="AG74" i="15"/>
  <c r="T74" i="15"/>
  <c r="AD49" i="15"/>
  <c r="X21" i="20" s="1"/>
  <c r="Q49" i="15"/>
  <c r="O49" i="15" a="1"/>
  <c r="O49" i="15" s="1"/>
  <c r="E22" i="26" s="1"/>
  <c r="Y56" i="15"/>
  <c r="AL56" i="15"/>
  <c r="Z88" i="15"/>
  <c r="AM88" i="15"/>
  <c r="Z70" i="15"/>
  <c r="AM70" i="15"/>
  <c r="AE59" i="15"/>
  <c r="R59" i="15"/>
  <c r="X91" i="15"/>
  <c r="AK91" i="15"/>
  <c r="Q98" i="15"/>
  <c r="AD98" i="15"/>
  <c r="X70" i="20" s="1"/>
  <c r="O98" i="15" a="1"/>
  <c r="O98" i="15" s="1"/>
  <c r="E71" i="26" s="1"/>
  <c r="AD110" i="15"/>
  <c r="X82" i="20" s="1"/>
  <c r="AH55" i="15"/>
  <c r="U55" i="15"/>
  <c r="AG45" i="15"/>
  <c r="T45" i="15"/>
  <c r="V77" i="15"/>
  <c r="AI77" i="15"/>
  <c r="X84" i="15"/>
  <c r="AK84" i="15"/>
  <c r="AM48" i="15"/>
  <c r="Z48" i="15"/>
  <c r="S80" i="15"/>
  <c r="AF80" i="15"/>
  <c r="V94" i="15"/>
  <c r="AI94" i="15"/>
  <c r="AI106" i="15"/>
  <c r="AK51" i="15"/>
  <c r="X51" i="15"/>
  <c r="AG97" i="15"/>
  <c r="T97" i="15"/>
  <c r="AG109" i="15"/>
  <c r="U79" i="15"/>
  <c r="AH79" i="15"/>
  <c r="AJ69" i="15"/>
  <c r="W69" i="15"/>
  <c r="AE101" i="15"/>
  <c r="R101" i="15"/>
  <c r="AE113" i="15"/>
  <c r="Y76" i="15"/>
  <c r="AL76" i="15"/>
  <c r="AG90" i="15"/>
  <c r="T90" i="15"/>
  <c r="Q40" i="15"/>
  <c r="O40" i="15" a="1"/>
  <c r="O40" i="15" s="1"/>
  <c r="E13" i="26" s="1"/>
  <c r="AG72" i="15"/>
  <c r="T72" i="15"/>
  <c r="S86" i="15"/>
  <c r="AF86" i="15"/>
  <c r="R43" i="15"/>
  <c r="X75" i="15"/>
  <c r="AK75" i="15"/>
  <c r="X39" i="15"/>
  <c r="AG71" i="15"/>
  <c r="T71" i="15"/>
  <c r="Y61" i="15"/>
  <c r="AL61" i="15"/>
  <c r="X93" i="15"/>
  <c r="AK93" i="15"/>
  <c r="AK105" i="15"/>
  <c r="U68" i="15"/>
  <c r="AH68" i="15"/>
  <c r="X104" i="15"/>
  <c r="AK104" i="15"/>
  <c r="AK116" i="15"/>
  <c r="X105" i="15"/>
  <c r="Q50" i="15"/>
  <c r="AD50" i="15"/>
  <c r="X22" i="20" s="1"/>
  <c r="O50" i="15" a="1"/>
  <c r="O50" i="15" s="1"/>
  <c r="E23" i="26" s="1"/>
  <c r="U57" i="15"/>
  <c r="AH57" i="15"/>
  <c r="W64" i="15"/>
  <c r="AJ64" i="15"/>
  <c r="U78" i="15"/>
  <c r="AH78" i="15"/>
  <c r="R35" i="15"/>
  <c r="Z103" i="15"/>
  <c r="AM103" i="15"/>
  <c r="AM115" i="15"/>
  <c r="AO86" i="14"/>
  <c r="AO97" i="14"/>
  <c r="AB87" i="14"/>
  <c r="AO48" i="14"/>
  <c r="AL95" i="15"/>
  <c r="Y95" i="15"/>
  <c r="AL107" i="15"/>
  <c r="T53" i="15"/>
  <c r="AG53" i="15"/>
  <c r="W60" i="15"/>
  <c r="AJ60" i="15"/>
  <c r="X92" i="15"/>
  <c r="AK92" i="15"/>
  <c r="AH74" i="15"/>
  <c r="U74" i="15"/>
  <c r="AF49" i="15"/>
  <c r="S49" i="15"/>
  <c r="AH56" i="15"/>
  <c r="U56" i="15"/>
  <c r="AG70" i="15"/>
  <c r="T70" i="15"/>
  <c r="W59" i="15"/>
  <c r="AJ59" i="15"/>
  <c r="V91" i="15"/>
  <c r="AI91" i="15"/>
  <c r="Z98" i="15"/>
  <c r="AM98" i="15"/>
  <c r="AM110" i="15"/>
  <c r="AG55" i="15"/>
  <c r="T55" i="15"/>
  <c r="AH45" i="15"/>
  <c r="U45" i="15"/>
  <c r="Q52" i="15"/>
  <c r="AD52" i="15"/>
  <c r="X24" i="20" s="1"/>
  <c r="O52" i="15" a="1"/>
  <c r="O52" i="15" s="1"/>
  <c r="E25" i="26" s="1"/>
  <c r="V84" i="15"/>
  <c r="AI84" i="15"/>
  <c r="W66" i="15"/>
  <c r="AJ66" i="15"/>
  <c r="AE48" i="15"/>
  <c r="R48" i="15"/>
  <c r="Q80" i="15"/>
  <c r="AD80" i="15"/>
  <c r="X52" i="20" s="1"/>
  <c r="O80" i="15" a="1"/>
  <c r="O80" i="15" s="1"/>
  <c r="E53" i="26" s="1"/>
  <c r="S94" i="15"/>
  <c r="AF94" i="15"/>
  <c r="AF106" i="15"/>
  <c r="AM83" i="15"/>
  <c r="Z83" i="15"/>
  <c r="AH47" i="15"/>
  <c r="U47" i="15"/>
  <c r="S79" i="15"/>
  <c r="AF79" i="15"/>
  <c r="AK69" i="15"/>
  <c r="X69" i="15"/>
  <c r="AD101" i="15"/>
  <c r="X73" i="20" s="1"/>
  <c r="Q101" i="15"/>
  <c r="O101" i="15" a="1"/>
  <c r="O101" i="15" s="1"/>
  <c r="E74" i="26" s="1"/>
  <c r="AD113" i="15"/>
  <c r="X85" i="20" s="1"/>
  <c r="AG76" i="15"/>
  <c r="T76" i="15"/>
  <c r="AF90" i="15"/>
  <c r="S90" i="15"/>
  <c r="Y54" i="15"/>
  <c r="AL54" i="15"/>
  <c r="T86" i="15"/>
  <c r="AG86" i="15"/>
  <c r="X43" i="15"/>
  <c r="AH75" i="15"/>
  <c r="U75" i="15"/>
  <c r="Z39" i="15"/>
  <c r="AF71" i="15"/>
  <c r="S71" i="15"/>
  <c r="Z61" i="15"/>
  <c r="AM61" i="15"/>
  <c r="R68" i="15"/>
  <c r="AE68" i="15"/>
  <c r="Y104" i="15"/>
  <c r="AL104" i="15"/>
  <c r="AL116" i="15"/>
  <c r="Y105" i="15"/>
  <c r="Z82" i="15"/>
  <c r="AM82" i="15"/>
  <c r="X57" i="15"/>
  <c r="AK57" i="15"/>
  <c r="T64" i="15"/>
  <c r="AG64" i="15"/>
  <c r="AD78" i="15"/>
  <c r="X50" i="20" s="1"/>
  <c r="Q78" i="15"/>
  <c r="O78" i="15" a="1"/>
  <c r="O78" i="15" s="1"/>
  <c r="E51" i="26" s="1"/>
  <c r="Q67" i="15"/>
  <c r="AD67" i="15"/>
  <c r="X39" i="20" s="1"/>
  <c r="O67" i="15" a="1"/>
  <c r="O67" i="15" s="1"/>
  <c r="E40" i="26" s="1"/>
  <c r="Z93" i="15"/>
  <c r="AM93" i="15"/>
  <c r="AM105" i="15"/>
  <c r="AB86" i="14"/>
  <c r="AB46" i="14"/>
  <c r="AB81" i="14"/>
  <c r="AB48" i="14"/>
  <c r="AO70" i="14"/>
  <c r="Z95" i="15"/>
  <c r="AM95" i="15"/>
  <c r="AM107" i="15"/>
  <c r="Y53" i="15"/>
  <c r="AL53" i="15"/>
  <c r="Y60" i="15"/>
  <c r="AL60" i="15"/>
  <c r="V92" i="15"/>
  <c r="AI92" i="15"/>
  <c r="Y74" i="15"/>
  <c r="AL74" i="15"/>
  <c r="W49" i="15"/>
  <c r="AJ49" i="15"/>
  <c r="X56" i="15"/>
  <c r="AK56" i="15"/>
  <c r="AH70" i="15"/>
  <c r="U70" i="15"/>
  <c r="Y59" i="15"/>
  <c r="AL59" i="15"/>
  <c r="AH91" i="15"/>
  <c r="U91" i="15"/>
  <c r="AI98" i="15"/>
  <c r="V98" i="15"/>
  <c r="AI110" i="15"/>
  <c r="R55" i="15"/>
  <c r="AE55" i="15"/>
  <c r="R45" i="15"/>
  <c r="AE45" i="15"/>
  <c r="AM52" i="15"/>
  <c r="Z52" i="15"/>
  <c r="S84" i="15"/>
  <c r="AF84" i="15"/>
  <c r="T66" i="15"/>
  <c r="AG66" i="15"/>
  <c r="Q41" i="15"/>
  <c r="O41" i="15" a="1"/>
  <c r="O41" i="15" s="1"/>
  <c r="E14" i="26" s="1"/>
  <c r="Y48" i="15"/>
  <c r="AL48" i="15"/>
  <c r="Z80" i="15"/>
  <c r="AM80" i="15"/>
  <c r="T94" i="15"/>
  <c r="AG94" i="15"/>
  <c r="AG106" i="15"/>
  <c r="Q83" i="15"/>
  <c r="AD83" i="15"/>
  <c r="X55" i="20" s="1"/>
  <c r="O83" i="15" a="1"/>
  <c r="O83" i="15" s="1"/>
  <c r="E56" i="26" s="1"/>
  <c r="AI47" i="15"/>
  <c r="V47" i="15"/>
  <c r="AD79" i="15"/>
  <c r="X51" i="20" s="1"/>
  <c r="Q79" i="15"/>
  <c r="O79" i="15" a="1"/>
  <c r="O79" i="15" s="1"/>
  <c r="E52" i="26" s="1"/>
  <c r="Q69" i="15"/>
  <c r="AD69" i="15"/>
  <c r="X41" i="20" s="1"/>
  <c r="O69" i="15" a="1"/>
  <c r="O69" i="15" s="1"/>
  <c r="E42" i="26" s="1"/>
  <c r="AM101" i="15"/>
  <c r="Z101" i="15"/>
  <c r="AM113" i="15"/>
  <c r="W76" i="15"/>
  <c r="AJ76" i="15"/>
  <c r="Y90" i="15"/>
  <c r="AL90" i="15"/>
  <c r="AI54" i="15"/>
  <c r="V54" i="15"/>
  <c r="R86" i="15"/>
  <c r="AE86" i="15"/>
  <c r="Z43" i="15"/>
  <c r="Q75" i="15"/>
  <c r="AD75" i="15"/>
  <c r="X47" i="20" s="1"/>
  <c r="O75" i="15" a="1"/>
  <c r="O75" i="15" s="1"/>
  <c r="E48" i="26" s="1"/>
  <c r="Q39" i="15"/>
  <c r="O39" i="15" a="1"/>
  <c r="O39" i="15" s="1"/>
  <c r="E12" i="26" s="1"/>
  <c r="R71" i="15"/>
  <c r="AE71" i="15"/>
  <c r="T61" i="15"/>
  <c r="AG61" i="15"/>
  <c r="AL68" i="15"/>
  <c r="Y68" i="15"/>
  <c r="U104" i="15"/>
  <c r="AH104" i="15"/>
  <c r="AH116" i="15"/>
  <c r="U105" i="15"/>
  <c r="X82" i="15"/>
  <c r="AK82" i="15"/>
  <c r="Z57" i="15"/>
  <c r="AM57" i="15"/>
  <c r="V64" i="15"/>
  <c r="AI64" i="15"/>
  <c r="Z78" i="15"/>
  <c r="AM78" i="15"/>
  <c r="AM67" i="15"/>
  <c r="Z67" i="15"/>
  <c r="V50" i="15"/>
  <c r="AI50" i="15"/>
  <c r="AB85" i="14"/>
  <c r="AB33" i="14"/>
  <c r="AO46" i="14"/>
  <c r="AO60" i="14"/>
  <c r="AO88" i="14"/>
  <c r="AO81" i="14"/>
  <c r="AB73" i="14"/>
  <c r="AB70" i="14"/>
  <c r="AJ95" i="15"/>
  <c r="W95" i="15"/>
  <c r="AJ107" i="15"/>
  <c r="AJ53" i="15"/>
  <c r="W53" i="15"/>
  <c r="T60" i="15"/>
  <c r="AG60" i="15"/>
  <c r="W74" i="15"/>
  <c r="AJ74" i="15"/>
  <c r="Z81" i="15"/>
  <c r="AM81" i="15"/>
  <c r="Q56" i="15"/>
  <c r="AD56" i="15"/>
  <c r="X28" i="20" s="1"/>
  <c r="O56" i="15" a="1"/>
  <c r="O56" i="15" s="1"/>
  <c r="E29" i="26" s="1"/>
  <c r="R70" i="15"/>
  <c r="AE70" i="15"/>
  <c r="T59" i="15"/>
  <c r="AG59" i="15"/>
  <c r="AH98" i="15"/>
  <c r="U98" i="15"/>
  <c r="AH110" i="15"/>
  <c r="S87" i="15"/>
  <c r="AF87" i="15"/>
  <c r="Y45" i="15"/>
  <c r="AL45" i="15"/>
  <c r="T52" i="15"/>
  <c r="AG52" i="15"/>
  <c r="U84" i="15"/>
  <c r="AH84" i="15"/>
  <c r="V66" i="15"/>
  <c r="AI66" i="15"/>
  <c r="AJ48" i="15"/>
  <c r="W48" i="15"/>
  <c r="S62" i="15"/>
  <c r="AF62" i="15"/>
  <c r="U94" i="15"/>
  <c r="AH94" i="15"/>
  <c r="AH106" i="15"/>
  <c r="X83" i="15"/>
  <c r="AK83" i="15"/>
  <c r="AD47" i="15"/>
  <c r="X19" i="20" s="1"/>
  <c r="Q47" i="15"/>
  <c r="O47" i="15" a="1"/>
  <c r="O47" i="15" s="1"/>
  <c r="E20" i="26" s="1"/>
  <c r="Z79" i="15"/>
  <c r="AM79" i="15"/>
  <c r="Z69" i="15"/>
  <c r="AM69" i="15"/>
  <c r="Q44" i="15"/>
  <c r="AD44" i="15"/>
  <c r="X16" i="20" s="1"/>
  <c r="O44" i="15" a="1"/>
  <c r="O44" i="15" s="1"/>
  <c r="E17" i="26" s="1"/>
  <c r="X76" i="15"/>
  <c r="AK76" i="15"/>
  <c r="AH90" i="15"/>
  <c r="U90" i="15"/>
  <c r="T65" i="15"/>
  <c r="AG65" i="15"/>
  <c r="X54" i="15"/>
  <c r="AK54" i="15"/>
  <c r="V86" i="15"/>
  <c r="AI86" i="15"/>
  <c r="Q43" i="15"/>
  <c r="O43" i="15" a="1"/>
  <c r="O43" i="15" s="1"/>
  <c r="E16" i="26" s="1"/>
  <c r="W39" i="15"/>
  <c r="R103" i="15"/>
  <c r="AE103" i="15"/>
  <c r="AE115" i="15"/>
  <c r="V61" i="15"/>
  <c r="AI61" i="15"/>
  <c r="AJ68" i="15"/>
  <c r="W68" i="15"/>
  <c r="V104" i="15"/>
  <c r="AI104" i="15"/>
  <c r="AI116" i="15"/>
  <c r="V105" i="15"/>
  <c r="Y82" i="15"/>
  <c r="AL82" i="15"/>
  <c r="AD57" i="15"/>
  <c r="X29" i="20" s="1"/>
  <c r="Q57" i="15"/>
  <c r="O57" i="15" a="1"/>
  <c r="O57" i="15" s="1"/>
  <c r="E30" i="26" s="1"/>
  <c r="AH46" i="15"/>
  <c r="U46" i="15"/>
  <c r="Y78" i="15"/>
  <c r="AL78" i="15"/>
  <c r="AJ67" i="15"/>
  <c r="W67" i="15"/>
  <c r="AO107" i="14"/>
  <c r="AB69" i="14"/>
  <c r="S104" i="15"/>
  <c r="AF104" i="15"/>
  <c r="AF116" i="15"/>
  <c r="S105" i="15"/>
  <c r="AB38" i="14"/>
  <c r="AB36" i="14"/>
  <c r="AO85" i="14"/>
  <c r="AB74" i="14"/>
  <c r="AB60" i="14"/>
  <c r="AB88" i="14"/>
  <c r="AB79" i="14"/>
  <c r="AB71" i="14"/>
  <c r="AO73" i="14"/>
  <c r="X95" i="15"/>
  <c r="AK95" i="15"/>
  <c r="AK107" i="15"/>
  <c r="AK53" i="15"/>
  <c r="X53" i="15"/>
  <c r="V60" i="15"/>
  <c r="AI60" i="15"/>
  <c r="X74" i="15"/>
  <c r="AK74" i="15"/>
  <c r="X81" i="15"/>
  <c r="AK81" i="15"/>
  <c r="Z56" i="15"/>
  <c r="AM56" i="15"/>
  <c r="S70" i="15"/>
  <c r="AF70" i="15"/>
  <c r="V59" i="15"/>
  <c r="AI59" i="15"/>
  <c r="R98" i="15"/>
  <c r="AE98" i="15"/>
  <c r="AE110" i="15"/>
  <c r="AL87" i="15"/>
  <c r="Y87" i="15"/>
  <c r="AJ45" i="15"/>
  <c r="W45" i="15"/>
  <c r="V52" i="15"/>
  <c r="AI52" i="15"/>
  <c r="AL84" i="15"/>
  <c r="Y84" i="15"/>
  <c r="U66" i="15"/>
  <c r="AH66" i="15"/>
  <c r="U48" i="15"/>
  <c r="AH48" i="15"/>
  <c r="Q62" i="15"/>
  <c r="AD62" i="15"/>
  <c r="X34" i="20" s="1"/>
  <c r="O62" i="15" a="1"/>
  <c r="O62" i="15" s="1"/>
  <c r="E35" i="26" s="1"/>
  <c r="AD94" i="15"/>
  <c r="X66" i="20" s="1"/>
  <c r="Q94" i="15"/>
  <c r="O94" i="15" a="1"/>
  <c r="O94" i="15" s="1"/>
  <c r="E67" i="26" s="1"/>
  <c r="AD106" i="15"/>
  <c r="X78" i="20" s="1"/>
  <c r="W83" i="15"/>
  <c r="AJ83" i="15"/>
  <c r="AG47" i="15"/>
  <c r="T47" i="15"/>
  <c r="R79" i="15"/>
  <c r="AE79" i="15"/>
  <c r="AI69" i="15"/>
  <c r="V69" i="15"/>
  <c r="S44" i="15"/>
  <c r="AF44" i="15"/>
  <c r="V76" i="15"/>
  <c r="AI76" i="15"/>
  <c r="W90" i="15"/>
  <c r="AJ90" i="15"/>
  <c r="V65" i="15"/>
  <c r="AI65" i="15"/>
  <c r="Q54" i="15"/>
  <c r="AD54" i="15"/>
  <c r="X26" i="20" s="1"/>
  <c r="O54" i="15" a="1"/>
  <c r="O54" i="15" s="1"/>
  <c r="E27" i="26" s="1"/>
  <c r="U86" i="15"/>
  <c r="AH86" i="15"/>
  <c r="W43" i="15"/>
  <c r="S39" i="15"/>
  <c r="AK103" i="15"/>
  <c r="X103" i="15"/>
  <c r="AK115" i="15"/>
  <c r="U61" i="15"/>
  <c r="AH61" i="15"/>
  <c r="AK68" i="15"/>
  <c r="X68" i="15"/>
  <c r="T104" i="15"/>
  <c r="AG104" i="15"/>
  <c r="AG116" i="15"/>
  <c r="T105" i="15"/>
  <c r="W82" i="15"/>
  <c r="AJ82" i="15"/>
  <c r="AG57" i="15"/>
  <c r="T57" i="15"/>
  <c r="Z46" i="15"/>
  <c r="AM46" i="15"/>
  <c r="AE78" i="15"/>
  <c r="R78" i="15"/>
  <c r="T67" i="15"/>
  <c r="AG67" i="15"/>
  <c r="AE75" i="15"/>
  <c r="R75" i="15"/>
  <c r="AO74" i="14"/>
  <c r="AB105" i="14"/>
  <c r="AO79" i="14"/>
  <c r="AO71" i="14"/>
  <c r="AO112" i="14"/>
  <c r="AI95" i="15"/>
  <c r="V95" i="15"/>
  <c r="AI107" i="15"/>
  <c r="AK85" i="15"/>
  <c r="X85" i="15"/>
  <c r="U60" i="15"/>
  <c r="AH60" i="15"/>
  <c r="Y42" i="15"/>
  <c r="AI74" i="15"/>
  <c r="V74" i="15"/>
  <c r="W81" i="15"/>
  <c r="AJ81" i="15"/>
  <c r="AG56" i="15"/>
  <c r="T56" i="15"/>
  <c r="T38" i="15"/>
  <c r="AE102" i="15"/>
  <c r="R102" i="15"/>
  <c r="AE114" i="15"/>
  <c r="X59" i="15"/>
  <c r="AK59" i="15"/>
  <c r="T98" i="15"/>
  <c r="AG98" i="15"/>
  <c r="AG110" i="15"/>
  <c r="AJ87" i="15"/>
  <c r="W87" i="15"/>
  <c r="X45" i="15"/>
  <c r="AK45" i="15"/>
  <c r="S52" i="15"/>
  <c r="AF52" i="15"/>
  <c r="R66" i="15"/>
  <c r="AE66" i="15"/>
  <c r="AE73" i="15"/>
  <c r="R73" i="15"/>
  <c r="Q48" i="15"/>
  <c r="AD48" i="15"/>
  <c r="X20" i="20" s="1"/>
  <c r="O48" i="15" a="1"/>
  <c r="O48" i="15" s="1"/>
  <c r="E21" i="26" s="1"/>
  <c r="Z62" i="15"/>
  <c r="AM62" i="15"/>
  <c r="Z94" i="15"/>
  <c r="AM94" i="15"/>
  <c r="AM106" i="15"/>
  <c r="R83" i="15"/>
  <c r="AE83" i="15"/>
  <c r="Z47" i="15"/>
  <c r="AM47" i="15"/>
  <c r="T69" i="15"/>
  <c r="AG69" i="15"/>
  <c r="AG44" i="15"/>
  <c r="T44" i="15"/>
  <c r="Z76" i="15"/>
  <c r="AM76" i="15"/>
  <c r="AE58" i="15"/>
  <c r="R58" i="15"/>
  <c r="X90" i="15"/>
  <c r="AK90" i="15"/>
  <c r="U65" i="15"/>
  <c r="AH65" i="15"/>
  <c r="Z54" i="15"/>
  <c r="AM54" i="15"/>
  <c r="AF100" i="15"/>
  <c r="S100" i="15"/>
  <c r="AF112" i="15"/>
  <c r="S43" i="15"/>
  <c r="AD96" i="15"/>
  <c r="X68" i="20" s="1"/>
  <c r="Q96" i="15"/>
  <c r="O96" i="15" a="1"/>
  <c r="O96" i="15" s="1"/>
  <c r="E69" i="26" s="1"/>
  <c r="AD108" i="15"/>
  <c r="X80" i="20" s="1"/>
  <c r="T39" i="15"/>
  <c r="Y103" i="15"/>
  <c r="AL103" i="15"/>
  <c r="AL115" i="15"/>
  <c r="X61" i="15"/>
  <c r="AK61" i="15"/>
  <c r="Y99" i="15"/>
  <c r="AL99" i="15"/>
  <c r="AL111" i="15"/>
  <c r="R82" i="15"/>
  <c r="AE82" i="15"/>
  <c r="R89" i="15"/>
  <c r="AE89" i="15"/>
  <c r="Q46" i="15"/>
  <c r="AD46" i="15"/>
  <c r="X18" i="20" s="1"/>
  <c r="O46" i="15" a="1"/>
  <c r="O46" i="15" s="1"/>
  <c r="E19" i="26" s="1"/>
  <c r="W78" i="15"/>
  <c r="AJ78" i="15"/>
  <c r="V67" i="15"/>
  <c r="AI67" i="15"/>
  <c r="AE96" i="15"/>
  <c r="R96" i="15"/>
  <c r="AE108" i="15"/>
  <c r="AO113" i="14"/>
  <c r="AO116" i="14"/>
  <c r="AB59" i="14"/>
  <c r="AB66" i="14"/>
  <c r="AO108" i="14"/>
  <c r="AB89" i="14"/>
  <c r="AB100" i="14"/>
  <c r="AO106" i="14"/>
  <c r="AG95" i="15"/>
  <c r="T95" i="15"/>
  <c r="AG107" i="15"/>
  <c r="AM85" i="15"/>
  <c r="Z85" i="15"/>
  <c r="X60" i="15"/>
  <c r="AK60" i="15"/>
  <c r="S74" i="15"/>
  <c r="AF74" i="15"/>
  <c r="Y81" i="15"/>
  <c r="AL81" i="15"/>
  <c r="AF56" i="15"/>
  <c r="S56" i="15"/>
  <c r="AL102" i="15"/>
  <c r="Y102" i="15"/>
  <c r="AL114" i="15"/>
  <c r="U59" i="15"/>
  <c r="AH59" i="15"/>
  <c r="AF98" i="15"/>
  <c r="S98" i="15"/>
  <c r="AF110" i="15"/>
  <c r="AK87" i="15"/>
  <c r="X87" i="15"/>
  <c r="AI45" i="15"/>
  <c r="V45" i="15"/>
  <c r="U52" i="15"/>
  <c r="AH52" i="15"/>
  <c r="S66" i="15"/>
  <c r="AF66" i="15"/>
  <c r="AG73" i="15"/>
  <c r="T73" i="15"/>
  <c r="AG48" i="15"/>
  <c r="T48" i="15"/>
  <c r="R62" i="15"/>
  <c r="AE62" i="15"/>
  <c r="AE94" i="15"/>
  <c r="R94" i="15"/>
  <c r="AE106" i="15"/>
  <c r="T83" i="15"/>
  <c r="AG83" i="15"/>
  <c r="AF47" i="15"/>
  <c r="S47" i="15"/>
  <c r="S69" i="15"/>
  <c r="AF69" i="15"/>
  <c r="AH44" i="15"/>
  <c r="U44" i="15"/>
  <c r="U76" i="15"/>
  <c r="AH76" i="15"/>
  <c r="AF58" i="15"/>
  <c r="S58" i="15"/>
  <c r="AI90" i="15"/>
  <c r="V90" i="15"/>
  <c r="S65" i="15"/>
  <c r="AF65" i="15"/>
  <c r="AJ54" i="15"/>
  <c r="W54" i="15"/>
  <c r="W100" i="15"/>
  <c r="AJ100" i="15"/>
  <c r="AJ112" i="15"/>
  <c r="T43" i="15"/>
  <c r="W96" i="15"/>
  <c r="AJ96" i="15"/>
  <c r="AJ108" i="15"/>
  <c r="V39" i="15"/>
  <c r="W103" i="15"/>
  <c r="AJ103" i="15"/>
  <c r="AJ115" i="15"/>
  <c r="S61" i="15"/>
  <c r="AF61" i="15"/>
  <c r="W36" i="15"/>
  <c r="X99" i="15"/>
  <c r="AK99" i="15"/>
  <c r="AK111" i="15"/>
  <c r="T82" i="15"/>
  <c r="AG82" i="15"/>
  <c r="AG89" i="15"/>
  <c r="T89" i="15"/>
  <c r="O32" i="15" a="1"/>
  <c r="O32" i="15" s="1"/>
  <c r="AI46" i="15"/>
  <c r="V46" i="15"/>
  <c r="X78" i="15"/>
  <c r="AK78" i="15"/>
  <c r="S67" i="15"/>
  <c r="AF67" i="15"/>
  <c r="AO51" i="14"/>
  <c r="AO83" i="14"/>
  <c r="AO62" i="14"/>
  <c r="AO110" i="14"/>
  <c r="Q68" i="15"/>
  <c r="AD68" i="15"/>
  <c r="X40" i="20" s="1"/>
  <c r="O68" i="15" a="1"/>
  <c r="O68" i="15" s="1"/>
  <c r="E41" i="26" s="1"/>
  <c r="AB54" i="14"/>
  <c r="AB101" i="14"/>
  <c r="AB52" i="14"/>
  <c r="AB47" i="14"/>
  <c r="AB104" i="14"/>
  <c r="AO59" i="14"/>
  <c r="AO66" i="14"/>
  <c r="AO96" i="14"/>
  <c r="AO89" i="14"/>
  <c r="AO50" i="14"/>
  <c r="AO100" i="14"/>
  <c r="AB78" i="14"/>
  <c r="AO94" i="14"/>
  <c r="AB64" i="14"/>
  <c r="AB63" i="14"/>
  <c r="R63" i="15"/>
  <c r="AE63" i="15"/>
  <c r="U95" i="15"/>
  <c r="AH95" i="15"/>
  <c r="AH107" i="15"/>
  <c r="Q85" i="15"/>
  <c r="AD85" i="15"/>
  <c r="X57" i="20" s="1"/>
  <c r="O85" i="15" a="1"/>
  <c r="O85" i="15" s="1"/>
  <c r="E58" i="26" s="1"/>
  <c r="Z60" i="15"/>
  <c r="AM60" i="15"/>
  <c r="Q74" i="15"/>
  <c r="AD74" i="15"/>
  <c r="X46" i="20" s="1"/>
  <c r="O74" i="15" a="1"/>
  <c r="O74" i="15" s="1"/>
  <c r="E47" i="26" s="1"/>
  <c r="R81" i="15"/>
  <c r="AE81" i="15"/>
  <c r="T88" i="15"/>
  <c r="AG88" i="15"/>
  <c r="X102" i="15"/>
  <c r="AK102" i="15"/>
  <c r="AK114" i="15"/>
  <c r="Z59" i="15"/>
  <c r="AM59" i="15"/>
  <c r="Y98" i="15"/>
  <c r="AL98" i="15"/>
  <c r="AL110" i="15"/>
  <c r="Z87" i="15"/>
  <c r="AM87" i="15"/>
  <c r="AD77" i="15"/>
  <c r="X49" i="20" s="1"/>
  <c r="Q77" i="15"/>
  <c r="O77" i="15" a="1"/>
  <c r="O77" i="15" s="1"/>
  <c r="E50" i="26" s="1"/>
  <c r="AE52" i="15"/>
  <c r="R52" i="15"/>
  <c r="Q66" i="15"/>
  <c r="AD66" i="15"/>
  <c r="X38" i="20" s="1"/>
  <c r="O66" i="15" a="1"/>
  <c r="O66" i="15" s="1"/>
  <c r="E39" i="26" s="1"/>
  <c r="AH73" i="15"/>
  <c r="U73" i="15"/>
  <c r="AI48" i="15"/>
  <c r="V48" i="15"/>
  <c r="W62" i="15"/>
  <c r="AJ62" i="15"/>
  <c r="U51" i="15"/>
  <c r="AH51" i="15"/>
  <c r="V83" i="15"/>
  <c r="AI83" i="15"/>
  <c r="Z97" i="15"/>
  <c r="AM97" i="15"/>
  <c r="AM109" i="15"/>
  <c r="R47" i="15"/>
  <c r="AE47" i="15"/>
  <c r="AH69" i="15"/>
  <c r="U69" i="15"/>
  <c r="R44" i="15"/>
  <c r="AE44" i="15"/>
  <c r="V58" i="15"/>
  <c r="AI58" i="15"/>
  <c r="Q90" i="15"/>
  <c r="AD90" i="15"/>
  <c r="X62" i="20" s="1"/>
  <c r="O90" i="15" a="1"/>
  <c r="O90" i="15" s="1"/>
  <c r="E63" i="26" s="1"/>
  <c r="R65" i="15"/>
  <c r="AE65" i="15"/>
  <c r="R72" i="15"/>
  <c r="AE72" i="15"/>
  <c r="AG54" i="15"/>
  <c r="T54" i="15"/>
  <c r="U100" i="15"/>
  <c r="AH100" i="15"/>
  <c r="AH112" i="15"/>
  <c r="V43" i="15"/>
  <c r="AK96" i="15"/>
  <c r="X96" i="15"/>
  <c r="AK108" i="15"/>
  <c r="U39" i="15"/>
  <c r="U103" i="15"/>
  <c r="AH103" i="15"/>
  <c r="AH115" i="15"/>
  <c r="V93" i="15"/>
  <c r="AI93" i="15"/>
  <c r="AI105" i="15"/>
  <c r="W99" i="15"/>
  <c r="AJ99" i="15"/>
  <c r="AJ111" i="15"/>
  <c r="W50" i="15"/>
  <c r="AJ50" i="15"/>
  <c r="U82" i="15"/>
  <c r="AH82" i="15"/>
  <c r="AH89" i="15"/>
  <c r="U89" i="15"/>
  <c r="AF46" i="15"/>
  <c r="S46" i="15"/>
  <c r="Y35" i="15"/>
  <c r="U67" i="15"/>
  <c r="AH67" i="15"/>
  <c r="AO54" i="14"/>
  <c r="AO101" i="14"/>
  <c r="AO52" i="14"/>
  <c r="AO47" i="14"/>
  <c r="AO104" i="14"/>
  <c r="AO114" i="14"/>
  <c r="AO77" i="14"/>
  <c r="AB96" i="14"/>
  <c r="AB50" i="14"/>
  <c r="AO78" i="14"/>
  <c r="AB94" i="14"/>
  <c r="AO64" i="14"/>
  <c r="AO63" i="14"/>
  <c r="S63" i="15"/>
  <c r="AF63" i="15"/>
  <c r="AF95" i="15"/>
  <c r="S95" i="15"/>
  <c r="AF107" i="15"/>
  <c r="AL85" i="15"/>
  <c r="Y85" i="15"/>
  <c r="S60" i="15"/>
  <c r="AF60" i="15"/>
  <c r="Z74" i="15"/>
  <c r="AM74" i="15"/>
  <c r="T81" i="15"/>
  <c r="AG81" i="15"/>
  <c r="AH88" i="15"/>
  <c r="U88" i="15"/>
  <c r="W102" i="15"/>
  <c r="AJ102" i="15"/>
  <c r="AJ114" i="15"/>
  <c r="S59" i="15"/>
  <c r="AF59" i="15"/>
  <c r="X98" i="15"/>
  <c r="AK98" i="15"/>
  <c r="AK110" i="15"/>
  <c r="Q87" i="15"/>
  <c r="AD87" i="15"/>
  <c r="X59" i="20" s="1"/>
  <c r="O87" i="15" a="1"/>
  <c r="O87" i="15" s="1"/>
  <c r="E60" i="26" s="1"/>
  <c r="Z77" i="15"/>
  <c r="AM77" i="15"/>
  <c r="AK52" i="15"/>
  <c r="X52" i="15"/>
  <c r="AL66" i="15"/>
  <c r="Y66" i="15"/>
  <c r="AJ73" i="15"/>
  <c r="W73" i="15"/>
  <c r="X48" i="15"/>
  <c r="AK48" i="15"/>
  <c r="Y62" i="15"/>
  <c r="AL62" i="15"/>
  <c r="T51" i="15"/>
  <c r="AG51" i="15"/>
  <c r="S83" i="15"/>
  <c r="AF83" i="15"/>
  <c r="AI97" i="15"/>
  <c r="V97" i="15"/>
  <c r="AI109" i="15"/>
  <c r="Y47" i="15"/>
  <c r="AL47" i="15"/>
  <c r="R69" i="15"/>
  <c r="AE69" i="15"/>
  <c r="Y44" i="15"/>
  <c r="AL44" i="15"/>
  <c r="W58" i="15"/>
  <c r="AJ58" i="15"/>
  <c r="Z90" i="15"/>
  <c r="AM90" i="15"/>
  <c r="X65" i="15"/>
  <c r="AK65" i="15"/>
  <c r="Y72" i="15"/>
  <c r="AL72" i="15"/>
  <c r="AH54" i="15"/>
  <c r="U54" i="15"/>
  <c r="V100" i="15"/>
  <c r="AI100" i="15"/>
  <c r="AI112" i="15"/>
  <c r="U43" i="15"/>
  <c r="Y96" i="15"/>
  <c r="AL96" i="15"/>
  <c r="AL108" i="15"/>
  <c r="R39" i="15"/>
  <c r="V103" i="15"/>
  <c r="AI103" i="15"/>
  <c r="AI115" i="15"/>
  <c r="T93" i="15"/>
  <c r="AG93" i="15"/>
  <c r="AG105" i="15"/>
  <c r="AE99" i="15"/>
  <c r="R99" i="15"/>
  <c r="AE111" i="15"/>
  <c r="X50" i="15"/>
  <c r="AK50" i="15"/>
  <c r="V82" i="15"/>
  <c r="AI82" i="15"/>
  <c r="Y89" i="15"/>
  <c r="AL89" i="15"/>
  <c r="AG46" i="15"/>
  <c r="T46" i="15"/>
  <c r="X35" i="15"/>
  <c r="R67" i="15"/>
  <c r="AE67" i="15"/>
  <c r="AB45" i="14"/>
  <c r="AI71" i="15"/>
  <c r="V71" i="15"/>
  <c r="AB37" i="14"/>
  <c r="AO57" i="14"/>
  <c r="AO84" i="14"/>
  <c r="AB102" i="14"/>
  <c r="AB77" i="14"/>
  <c r="AO61" i="14"/>
  <c r="AB44" i="14"/>
  <c r="AB42" i="14"/>
  <c r="Y63" i="15"/>
  <c r="AL63" i="15"/>
  <c r="AD95" i="15"/>
  <c r="X67" i="20" s="1"/>
  <c r="Q95" i="15"/>
  <c r="O95" i="15" a="1"/>
  <c r="O95" i="15" s="1"/>
  <c r="E68" i="26" s="1"/>
  <c r="AD107" i="15"/>
  <c r="T85" i="15"/>
  <c r="AG85" i="15"/>
  <c r="U92" i="15"/>
  <c r="AH92" i="15"/>
  <c r="R49" i="15"/>
  <c r="AE49" i="15"/>
  <c r="V81" i="15"/>
  <c r="AI81" i="15"/>
  <c r="AI88" i="15"/>
  <c r="V88" i="15"/>
  <c r="Q38" i="15"/>
  <c r="O38" i="15" a="1"/>
  <c r="O38" i="15" s="1"/>
  <c r="E11" i="26" s="1"/>
  <c r="U102" i="15"/>
  <c r="AH102" i="15"/>
  <c r="AH114" i="15"/>
  <c r="Q91" i="15"/>
  <c r="AD91" i="15"/>
  <c r="X63" i="20" s="1"/>
  <c r="O91" i="15" a="1"/>
  <c r="O91" i="15" s="1"/>
  <c r="E64" i="26" s="1"/>
  <c r="AF55" i="15"/>
  <c r="S55" i="15"/>
  <c r="U87" i="15"/>
  <c r="AH87" i="15"/>
  <c r="T77" i="15"/>
  <c r="AG77" i="15"/>
  <c r="AL52" i="15"/>
  <c r="Y52" i="15"/>
  <c r="AK66" i="15"/>
  <c r="X66" i="15"/>
  <c r="S73" i="15"/>
  <c r="AF73" i="15"/>
  <c r="R80" i="15"/>
  <c r="AE80" i="15"/>
  <c r="T62" i="15"/>
  <c r="AG62" i="15"/>
  <c r="V51" i="15"/>
  <c r="AI51" i="15"/>
  <c r="U83" i="15"/>
  <c r="AH83" i="15"/>
  <c r="S97" i="15"/>
  <c r="AF97" i="15"/>
  <c r="AF109" i="15"/>
  <c r="AJ47" i="15"/>
  <c r="W47" i="15"/>
  <c r="AF101" i="15"/>
  <c r="S101" i="15"/>
  <c r="AF113" i="15"/>
  <c r="AJ44" i="15"/>
  <c r="W44" i="15"/>
  <c r="Y58" i="15"/>
  <c r="AL58" i="15"/>
  <c r="AL65" i="15"/>
  <c r="Y65" i="15"/>
  <c r="X72" i="15"/>
  <c r="AK72" i="15"/>
  <c r="R54" i="15"/>
  <c r="AE54" i="15"/>
  <c r="Z100" i="15"/>
  <c r="AM100" i="15"/>
  <c r="AM112" i="15"/>
  <c r="Z75" i="15"/>
  <c r="AM75" i="15"/>
  <c r="T96" i="15"/>
  <c r="AG96" i="15"/>
  <c r="AG108" i="15"/>
  <c r="W71" i="15"/>
  <c r="AJ71" i="15"/>
  <c r="T103" i="15"/>
  <c r="AG103" i="15"/>
  <c r="AG115" i="15"/>
  <c r="U93" i="15"/>
  <c r="AH93" i="15"/>
  <c r="AH105" i="15"/>
  <c r="AH99" i="15"/>
  <c r="U99" i="15"/>
  <c r="AH111" i="15"/>
  <c r="AM50" i="15"/>
  <c r="Z50" i="15"/>
  <c r="S82" i="15"/>
  <c r="AF82" i="15"/>
  <c r="S89" i="15"/>
  <c r="AF89" i="15"/>
  <c r="X64" i="15"/>
  <c r="AK64" i="15"/>
  <c r="AE46" i="15"/>
  <c r="R46" i="15"/>
  <c r="Z35" i="15"/>
  <c r="AL67" i="15"/>
  <c r="Y67" i="15"/>
  <c r="AO76" i="14"/>
  <c r="AM99" i="15"/>
  <c r="Z99" i="15"/>
  <c r="AM111" i="15"/>
  <c r="AB57" i="14"/>
  <c r="AB84" i="14"/>
  <c r="AB51" i="14"/>
  <c r="AO102" i="14"/>
  <c r="AB61" i="14"/>
  <c r="AO44" i="14"/>
  <c r="AB83" i="14"/>
  <c r="AB80" i="14"/>
  <c r="Q63" i="15"/>
  <c r="AD63" i="15"/>
  <c r="X35" i="20" s="1"/>
  <c r="O63" i="15" a="1"/>
  <c r="O63" i="15" s="1"/>
  <c r="E36" i="26" s="1"/>
  <c r="AE95" i="15"/>
  <c r="R95" i="15"/>
  <c r="AE107" i="15"/>
  <c r="W85" i="15"/>
  <c r="AJ85" i="15"/>
  <c r="AG92" i="15"/>
  <c r="T92" i="15"/>
  <c r="X49" i="15"/>
  <c r="AK49" i="15"/>
  <c r="U81" i="15"/>
  <c r="AH81" i="15"/>
  <c r="R88" i="15"/>
  <c r="AE88" i="15"/>
  <c r="V102" i="15"/>
  <c r="AI102" i="15"/>
  <c r="AI114" i="15"/>
  <c r="Z91" i="15"/>
  <c r="AM91" i="15"/>
  <c r="W55" i="15"/>
  <c r="AJ55" i="15"/>
  <c r="T87" i="15"/>
  <c r="AG87" i="15"/>
  <c r="AE77" i="15"/>
  <c r="R77" i="15"/>
  <c r="AJ52" i="15"/>
  <c r="W52" i="15"/>
  <c r="AM66" i="15"/>
  <c r="Z66" i="15"/>
  <c r="X73" i="15"/>
  <c r="AK73" i="15"/>
  <c r="X80" i="15"/>
  <c r="AK80" i="15"/>
  <c r="V62" i="15"/>
  <c r="AI62" i="15"/>
  <c r="AM51" i="15"/>
  <c r="Z51" i="15"/>
  <c r="Y83" i="15"/>
  <c r="AL83" i="15"/>
  <c r="R97" i="15"/>
  <c r="AE97" i="15"/>
  <c r="AE109" i="15"/>
  <c r="AK47" i="15"/>
  <c r="X47" i="15"/>
  <c r="Y101" i="15"/>
  <c r="AL101" i="15"/>
  <c r="AL113" i="15"/>
  <c r="X44" i="15"/>
  <c r="AK44" i="15"/>
  <c r="T58" i="15"/>
  <c r="AG58" i="15"/>
  <c r="AM65" i="15"/>
  <c r="Z65" i="15"/>
  <c r="W72" i="15"/>
  <c r="AJ72" i="15"/>
  <c r="S54" i="15"/>
  <c r="AF54" i="15"/>
  <c r="AG100" i="15"/>
  <c r="T100" i="15"/>
  <c r="AG112" i="15"/>
  <c r="AG75" i="15"/>
  <c r="T75" i="15"/>
  <c r="V96" i="15"/>
  <c r="AI96" i="15"/>
  <c r="AI108" i="15"/>
  <c r="Y71" i="15"/>
  <c r="AL71" i="15"/>
  <c r="AD103" i="15"/>
  <c r="X75" i="20" s="1"/>
  <c r="Q103" i="15"/>
  <c r="O103" i="15" a="1"/>
  <c r="O103" i="15" s="1"/>
  <c r="E76" i="26" s="1"/>
  <c r="AD115" i="15"/>
  <c r="X87" i="20" s="1"/>
  <c r="AD93" i="15"/>
  <c r="X65" i="20" s="1"/>
  <c r="Q93" i="15"/>
  <c r="O93" i="15" a="1"/>
  <c r="O93" i="15" s="1"/>
  <c r="E66" i="26" s="1"/>
  <c r="AD105" i="15"/>
  <c r="X77" i="20" s="1"/>
  <c r="Q36" i="15"/>
  <c r="O36" i="15" a="1"/>
  <c r="O36" i="15" s="1"/>
  <c r="E9" i="26" s="1"/>
  <c r="V99" i="15"/>
  <c r="AI99" i="15"/>
  <c r="AI111" i="15"/>
  <c r="T50" i="15"/>
  <c r="AG50" i="15"/>
  <c r="Q82" i="15"/>
  <c r="AD82" i="15"/>
  <c r="X54" i="20" s="1"/>
  <c r="O82" i="15" a="1"/>
  <c r="O82" i="15" s="1"/>
  <c r="E55" i="26" s="1"/>
  <c r="AJ89" i="15"/>
  <c r="W89" i="15"/>
  <c r="U64" i="15"/>
  <c r="AH64" i="15"/>
  <c r="Y46" i="15"/>
  <c r="AL46" i="15"/>
  <c r="Q35" i="15"/>
  <c r="O35" i="15" a="1"/>
  <c r="O35" i="15" s="1"/>
  <c r="E8" i="26" s="1"/>
  <c r="AK67" i="15"/>
  <c r="X67" i="15"/>
  <c r="W38" i="14"/>
  <c r="S35" i="14"/>
  <c r="AF60" i="6"/>
  <c r="S38" i="14"/>
  <c r="X43" i="14"/>
  <c r="W40" i="14"/>
  <c r="Y33" i="14"/>
  <c r="V38" i="14"/>
  <c r="X38" i="14"/>
  <c r="AB66" i="6"/>
  <c r="AF45" i="6"/>
  <c r="Z33" i="14"/>
  <c r="AE70" i="6"/>
  <c r="AG55" i="6"/>
  <c r="AF46" i="6"/>
  <c r="Z38" i="14"/>
  <c r="S42" i="14"/>
  <c r="AA28" i="6"/>
  <c r="T40" i="14"/>
  <c r="W35" i="14"/>
  <c r="S43" i="14"/>
  <c r="AK55" i="6"/>
  <c r="AK23" i="6"/>
  <c r="S40" i="14"/>
  <c r="Y42" i="14"/>
  <c r="U43" i="14"/>
  <c r="R35" i="14"/>
  <c r="Y40" i="14"/>
  <c r="R33" i="14"/>
  <c r="AI69" i="6"/>
  <c r="T35" i="14"/>
  <c r="X35" i="14"/>
  <c r="T42" i="14"/>
  <c r="U42" i="14"/>
  <c r="AI68" i="6"/>
  <c r="AD49" i="6"/>
  <c r="AH27" i="6"/>
  <c r="Z7" i="6"/>
  <c r="R38" i="14"/>
  <c r="AF68" i="6"/>
  <c r="AE42" i="6"/>
  <c r="W42" i="14"/>
  <c r="AG54" i="6"/>
  <c r="Y35" i="14"/>
  <c r="Z43" i="14"/>
  <c r="X33" i="14"/>
  <c r="V35" i="14"/>
  <c r="V40" i="14"/>
  <c r="X42" i="14"/>
  <c r="U40" i="14"/>
  <c r="W43" i="14"/>
  <c r="T43" i="14"/>
  <c r="T38" i="14"/>
  <c r="W33" i="14"/>
  <c r="Z35" i="14"/>
  <c r="X40" i="14"/>
  <c r="U36" i="14"/>
  <c r="S33" i="14"/>
  <c r="U35" i="14"/>
  <c r="Y38" i="14"/>
  <c r="R42" i="14"/>
  <c r="X36" i="14"/>
  <c r="AC46" i="6"/>
  <c r="AO10" i="10"/>
  <c r="V43" i="14"/>
  <c r="AC42" i="6"/>
  <c r="S41" i="14"/>
  <c r="W36" i="14"/>
  <c r="Y36" i="14"/>
  <c r="U38" i="14"/>
  <c r="T36" i="14"/>
  <c r="Z42" i="14"/>
  <c r="R39" i="14"/>
  <c r="AO104" i="5"/>
  <c r="AO88" i="5"/>
  <c r="AB72" i="5"/>
  <c r="AO56" i="5"/>
  <c r="AB40" i="5"/>
  <c r="AO112" i="5"/>
  <c r="AB36" i="5"/>
  <c r="AO85" i="5"/>
  <c r="AO69" i="5"/>
  <c r="AO53" i="5"/>
  <c r="AO82" i="5"/>
  <c r="Z68" i="14"/>
  <c r="AM68" i="14"/>
  <c r="Q33" i="14"/>
  <c r="O33" i="14" a="1"/>
  <c r="O33" i="14" s="1"/>
  <c r="D6" i="26" s="1"/>
  <c r="AF99" i="14"/>
  <c r="S99" i="14"/>
  <c r="AF111" i="14"/>
  <c r="Z58" i="14"/>
  <c r="AM58" i="14"/>
  <c r="Z93" i="14"/>
  <c r="AM93" i="14"/>
  <c r="AM105" i="14"/>
  <c r="AK52" i="14"/>
  <c r="X52" i="14"/>
  <c r="X104" i="14"/>
  <c r="AK104" i="14"/>
  <c r="AK116" i="14"/>
  <c r="X105" i="14"/>
  <c r="AJ53" i="14"/>
  <c r="W53" i="14"/>
  <c r="Q67" i="14"/>
  <c r="AD67" i="14"/>
  <c r="S39" i="20" s="1"/>
  <c r="O67" i="14" a="1"/>
  <c r="O67" i="14" s="1"/>
  <c r="D40" i="26" s="1"/>
  <c r="AG98" i="14"/>
  <c r="T98" i="14"/>
  <c r="AG110" i="14"/>
  <c r="R103" i="14"/>
  <c r="AE103" i="14"/>
  <c r="AE115" i="14"/>
  <c r="AE92" i="14"/>
  <c r="R92" i="14"/>
  <c r="U66" i="14"/>
  <c r="AH66" i="14"/>
  <c r="W49" i="14"/>
  <c r="AJ49" i="14"/>
  <c r="X69" i="14"/>
  <c r="AK69" i="14"/>
  <c r="T64" i="14"/>
  <c r="AG64" i="14"/>
  <c r="X54" i="14"/>
  <c r="AK54" i="14"/>
  <c r="W76" i="14"/>
  <c r="AJ76" i="14"/>
  <c r="AK71" i="14"/>
  <c r="X71" i="14"/>
  <c r="AD59" i="14"/>
  <c r="S31" i="20" s="1"/>
  <c r="Q59" i="14"/>
  <c r="O59" i="14" a="1"/>
  <c r="O59" i="14" s="1"/>
  <c r="D32" i="26" s="1"/>
  <c r="AF74" i="14"/>
  <c r="S74" i="14"/>
  <c r="X56" i="14"/>
  <c r="AK56" i="14"/>
  <c r="S60" i="14"/>
  <c r="AF60" i="14"/>
  <c r="S51" i="14"/>
  <c r="AF51" i="14"/>
  <c r="W94" i="14"/>
  <c r="AJ94" i="14"/>
  <c r="AJ106" i="14"/>
  <c r="U77" i="14"/>
  <c r="AH77" i="14"/>
  <c r="Y91" i="14"/>
  <c r="AL91" i="14"/>
  <c r="W44" i="14"/>
  <c r="AJ44" i="14"/>
  <c r="Q65" i="14"/>
  <c r="AD65" i="14"/>
  <c r="S37" i="20" s="1"/>
  <c r="O65" i="14" a="1"/>
  <c r="O65" i="14" s="1"/>
  <c r="D38" i="26" s="1"/>
  <c r="AG96" i="14"/>
  <c r="T96" i="14"/>
  <c r="AG108" i="14"/>
  <c r="T78" i="14"/>
  <c r="AG78" i="14"/>
  <c r="Y100" i="14"/>
  <c r="AL100" i="14"/>
  <c r="AL112" i="14"/>
  <c r="Z82" i="14"/>
  <c r="AM82" i="14"/>
  <c r="AE57" i="14"/>
  <c r="R57" i="14"/>
  <c r="V85" i="14"/>
  <c r="AI85" i="14"/>
  <c r="X80" i="14"/>
  <c r="AK80" i="14"/>
  <c r="X84" i="14"/>
  <c r="AK84" i="14"/>
  <c r="V50" i="14"/>
  <c r="AI50" i="14"/>
  <c r="AB88" i="5"/>
  <c r="AO72" i="5"/>
  <c r="AB56" i="5"/>
  <c r="AB65" i="5"/>
  <c r="AB100" i="5"/>
  <c r="AB84" i="5"/>
  <c r="AB68" i="5"/>
  <c r="AB52" i="5"/>
  <c r="Z46" i="14"/>
  <c r="AM46" i="14"/>
  <c r="R68" i="14"/>
  <c r="AE68" i="14"/>
  <c r="Z99" i="14"/>
  <c r="AM99" i="14"/>
  <c r="AM111" i="14"/>
  <c r="U58" i="14"/>
  <c r="AH58" i="14"/>
  <c r="AE93" i="14"/>
  <c r="R93" i="14"/>
  <c r="AE105" i="14"/>
  <c r="W104" i="14"/>
  <c r="AJ104" i="14"/>
  <c r="AJ116" i="14"/>
  <c r="W105" i="14"/>
  <c r="AH53" i="14"/>
  <c r="U53" i="14"/>
  <c r="AK67" i="14"/>
  <c r="X67" i="14"/>
  <c r="W98" i="14"/>
  <c r="AJ98" i="14"/>
  <c r="AJ110" i="14"/>
  <c r="W103" i="14"/>
  <c r="AJ103" i="14"/>
  <c r="AJ115" i="14"/>
  <c r="AH70" i="14"/>
  <c r="U70" i="14"/>
  <c r="V92" i="14"/>
  <c r="AI92" i="14"/>
  <c r="S66" i="14"/>
  <c r="AF66" i="14"/>
  <c r="S49" i="14"/>
  <c r="AF49" i="14"/>
  <c r="U61" i="14"/>
  <c r="AH61" i="14"/>
  <c r="W64" i="14"/>
  <c r="AJ64" i="14"/>
  <c r="W54" i="14"/>
  <c r="AJ54" i="14"/>
  <c r="X76" i="14"/>
  <c r="AK76" i="14"/>
  <c r="AL71" i="14"/>
  <c r="Y71" i="14"/>
  <c r="X59" i="14"/>
  <c r="AK59" i="14"/>
  <c r="Q43" i="14"/>
  <c r="O43" i="14" a="1"/>
  <c r="O43" i="14" s="1"/>
  <c r="D16" i="26" s="1"/>
  <c r="AG56" i="14"/>
  <c r="T56" i="14"/>
  <c r="U60" i="14"/>
  <c r="AH60" i="14"/>
  <c r="Z51" i="14"/>
  <c r="AM51" i="14"/>
  <c r="T94" i="14"/>
  <c r="AG94" i="14"/>
  <c r="AG106" i="14"/>
  <c r="V77" i="14"/>
  <c r="AI77" i="14"/>
  <c r="V91" i="14"/>
  <c r="AI91" i="14"/>
  <c r="AE44" i="14"/>
  <c r="R44" i="14"/>
  <c r="T65" i="14"/>
  <c r="AG65" i="14"/>
  <c r="Q96" i="14"/>
  <c r="AD96" i="14"/>
  <c r="S68" i="20" s="1"/>
  <c r="O96" i="14" a="1"/>
  <c r="O96" i="14" s="1"/>
  <c r="D69" i="26" s="1"/>
  <c r="AD108" i="14"/>
  <c r="S80" i="20" s="1"/>
  <c r="Q39" i="14"/>
  <c r="O39" i="14" a="1"/>
  <c r="O39" i="14" s="1"/>
  <c r="D12" i="26" s="1"/>
  <c r="Z78" i="14"/>
  <c r="AM78" i="14"/>
  <c r="V100" i="14"/>
  <c r="AI100" i="14"/>
  <c r="AI112" i="14"/>
  <c r="AK95" i="14"/>
  <c r="X95" i="14"/>
  <c r="AK107" i="14"/>
  <c r="R90" i="14"/>
  <c r="AE90" i="14"/>
  <c r="U85" i="14"/>
  <c r="AH85" i="14"/>
  <c r="Z80" i="14"/>
  <c r="AM80" i="14"/>
  <c r="S84" i="14"/>
  <c r="AF84" i="14"/>
  <c r="U50" i="14"/>
  <c r="AH50" i="14"/>
  <c r="AO115" i="5"/>
  <c r="AO65" i="5"/>
  <c r="AO100" i="5"/>
  <c r="AO84" i="5"/>
  <c r="AO68" i="5"/>
  <c r="AO52" i="5"/>
  <c r="AE46" i="14"/>
  <c r="R46" i="14"/>
  <c r="Y68" i="14"/>
  <c r="AL68" i="14"/>
  <c r="U99" i="14"/>
  <c r="AH99" i="14"/>
  <c r="AH111" i="14"/>
  <c r="V58" i="14"/>
  <c r="AI58" i="14"/>
  <c r="Y93" i="14"/>
  <c r="AL93" i="14"/>
  <c r="AL105" i="14"/>
  <c r="R104" i="14"/>
  <c r="AE104" i="14"/>
  <c r="AE116" i="14"/>
  <c r="R105" i="14"/>
  <c r="S53" i="14"/>
  <c r="AF53" i="14"/>
  <c r="S67" i="14"/>
  <c r="AF67" i="14"/>
  <c r="AF98" i="14"/>
  <c r="S98" i="14"/>
  <c r="AF110" i="14"/>
  <c r="S36" i="14"/>
  <c r="AK70" i="14"/>
  <c r="X70" i="14"/>
  <c r="Y92" i="14"/>
  <c r="AL92" i="14"/>
  <c r="AM66" i="14"/>
  <c r="Z66" i="14"/>
  <c r="AK49" i="14"/>
  <c r="X49" i="14"/>
  <c r="V61" i="14"/>
  <c r="AI61" i="14"/>
  <c r="AL64" i="14"/>
  <c r="Y64" i="14"/>
  <c r="AF54" i="14"/>
  <c r="S54" i="14"/>
  <c r="AG76" i="14"/>
  <c r="T76" i="14"/>
  <c r="X73" i="14"/>
  <c r="AK73" i="14"/>
  <c r="R71" i="14"/>
  <c r="AE71" i="14"/>
  <c r="W59" i="14"/>
  <c r="AJ59" i="14"/>
  <c r="W56" i="14"/>
  <c r="AJ56" i="14"/>
  <c r="Y60" i="14"/>
  <c r="AL60" i="14"/>
  <c r="Q89" i="14"/>
  <c r="AD89" i="14"/>
  <c r="S61" i="20" s="1"/>
  <c r="O89" i="14" a="1"/>
  <c r="O89" i="14" s="1"/>
  <c r="D62" i="26" s="1"/>
  <c r="Z94" i="14"/>
  <c r="AM94" i="14"/>
  <c r="AM106" i="14"/>
  <c r="X77" i="14"/>
  <c r="AK77" i="14"/>
  <c r="Q91" i="14"/>
  <c r="AD91" i="14"/>
  <c r="S63" i="20" s="1"/>
  <c r="O91" i="14" a="1"/>
  <c r="O91" i="14" s="1"/>
  <c r="D64" i="26" s="1"/>
  <c r="Y44" i="14"/>
  <c r="AL44" i="14"/>
  <c r="W65" i="14"/>
  <c r="AJ65" i="14"/>
  <c r="X41" i="14"/>
  <c r="V39" i="14"/>
  <c r="S78" i="14"/>
  <c r="AF78" i="14"/>
  <c r="AE100" i="14"/>
  <c r="R100" i="14"/>
  <c r="AE112" i="14"/>
  <c r="AJ95" i="14"/>
  <c r="W95" i="14"/>
  <c r="AJ107" i="14"/>
  <c r="AI90" i="14"/>
  <c r="V90" i="14"/>
  <c r="R85" i="14"/>
  <c r="AE85" i="14"/>
  <c r="W80" i="14"/>
  <c r="AJ80" i="14"/>
  <c r="AM84" i="14"/>
  <c r="Z84" i="14"/>
  <c r="S50" i="14"/>
  <c r="AF50" i="14"/>
  <c r="AO114" i="5"/>
  <c r="AO103" i="5"/>
  <c r="AO58" i="5"/>
  <c r="Q46" i="14"/>
  <c r="AD46" i="14"/>
  <c r="S18" i="20" s="1"/>
  <c r="O46" i="14" a="1"/>
  <c r="O46" i="14" s="1"/>
  <c r="D19" i="26" s="1"/>
  <c r="T68" i="14"/>
  <c r="AG68" i="14"/>
  <c r="AK45" i="14"/>
  <c r="X45" i="14"/>
  <c r="Y99" i="14"/>
  <c r="AL99" i="14"/>
  <c r="AL111" i="14"/>
  <c r="AD93" i="14"/>
  <c r="S65" i="20" s="1"/>
  <c r="Q93" i="14"/>
  <c r="O93" i="14" a="1"/>
  <c r="O93" i="14" s="1"/>
  <c r="D66" i="26" s="1"/>
  <c r="AD105" i="14"/>
  <c r="S77" i="20" s="1"/>
  <c r="W47" i="14"/>
  <c r="AJ47" i="14"/>
  <c r="Z53" i="14"/>
  <c r="AM53" i="14"/>
  <c r="AI67" i="14"/>
  <c r="V67" i="14"/>
  <c r="Z98" i="14"/>
  <c r="AM98" i="14"/>
  <c r="AM110" i="14"/>
  <c r="T88" i="14"/>
  <c r="AG88" i="14"/>
  <c r="AJ70" i="14"/>
  <c r="W70" i="14"/>
  <c r="AD92" i="14"/>
  <c r="S64" i="20" s="1"/>
  <c r="Q92" i="14"/>
  <c r="O92" i="14" a="1"/>
  <c r="O92" i="14" s="1"/>
  <c r="D65" i="26" s="1"/>
  <c r="U81" i="14"/>
  <c r="AH81" i="14"/>
  <c r="T87" i="14"/>
  <c r="AG87" i="14"/>
  <c r="V49" i="14"/>
  <c r="AI49" i="14"/>
  <c r="Z61" i="14"/>
  <c r="AM61" i="14"/>
  <c r="T72" i="14"/>
  <c r="AG72" i="14"/>
  <c r="X64" i="14"/>
  <c r="AK64" i="14"/>
  <c r="Z54" i="14"/>
  <c r="AM54" i="14"/>
  <c r="Z76" i="14"/>
  <c r="AM76" i="14"/>
  <c r="AG73" i="14"/>
  <c r="T73" i="14"/>
  <c r="S71" i="14"/>
  <c r="AF71" i="14"/>
  <c r="T59" i="14"/>
  <c r="AG59" i="14"/>
  <c r="W97" i="14"/>
  <c r="AJ97" i="14"/>
  <c r="AJ109" i="14"/>
  <c r="AF56" i="14"/>
  <c r="S56" i="14"/>
  <c r="Q60" i="14"/>
  <c r="AD60" i="14"/>
  <c r="S32" i="20" s="1"/>
  <c r="O60" i="14" a="1"/>
  <c r="O60" i="14" s="1"/>
  <c r="D33" i="26" s="1"/>
  <c r="X89" i="14"/>
  <c r="AK89" i="14"/>
  <c r="S94" i="14"/>
  <c r="AF94" i="14"/>
  <c r="AF106" i="14"/>
  <c r="AH91" i="14"/>
  <c r="U91" i="14"/>
  <c r="T44" i="14"/>
  <c r="AG44" i="14"/>
  <c r="AK65" i="14"/>
  <c r="X65" i="14"/>
  <c r="U41" i="14"/>
  <c r="T39" i="14"/>
  <c r="AE78" i="14"/>
  <c r="R78" i="14"/>
  <c r="AD100" i="14"/>
  <c r="S72" i="20" s="1"/>
  <c r="Q100" i="14"/>
  <c r="O100" i="14" a="1"/>
  <c r="O100" i="14" s="1"/>
  <c r="D73" i="26" s="1"/>
  <c r="AD112" i="14"/>
  <c r="S84" i="20" s="1"/>
  <c r="AG95" i="14"/>
  <c r="T95" i="14"/>
  <c r="AG107" i="14"/>
  <c r="Y90" i="14"/>
  <c r="AL90" i="14"/>
  <c r="AL85" i="14"/>
  <c r="Y85" i="14"/>
  <c r="T80" i="14"/>
  <c r="AG80" i="14"/>
  <c r="V84" i="14"/>
  <c r="AI84" i="14"/>
  <c r="AM50" i="14"/>
  <c r="Z50" i="14"/>
  <c r="AB102" i="5"/>
  <c r="AO62" i="5"/>
  <c r="AB103" i="5"/>
  <c r="AO87" i="5"/>
  <c r="AO71" i="5"/>
  <c r="AO55" i="5"/>
  <c r="AB66" i="5"/>
  <c r="AB81" i="5"/>
  <c r="AB58" i="5"/>
  <c r="AO110" i="5"/>
  <c r="U46" i="14"/>
  <c r="AH46" i="14"/>
  <c r="Q68" i="14"/>
  <c r="AD68" i="14"/>
  <c r="S40" i="20" s="1"/>
  <c r="O68" i="14" a="1"/>
  <c r="O68" i="14" s="1"/>
  <c r="D41" i="26" s="1"/>
  <c r="AF45" i="14"/>
  <c r="S45" i="14"/>
  <c r="AG99" i="14"/>
  <c r="T99" i="14"/>
  <c r="AG111" i="14"/>
  <c r="U93" i="14"/>
  <c r="AH93" i="14"/>
  <c r="AH105" i="14"/>
  <c r="T47" i="14"/>
  <c r="AG47" i="14"/>
  <c r="AI53" i="14"/>
  <c r="V53" i="14"/>
  <c r="AJ67" i="14"/>
  <c r="W67" i="14"/>
  <c r="Y98" i="14"/>
  <c r="AL98" i="14"/>
  <c r="AL110" i="14"/>
  <c r="AK88" i="14"/>
  <c r="X88" i="14"/>
  <c r="AF70" i="14"/>
  <c r="S70" i="14"/>
  <c r="U92" i="14"/>
  <c r="AH92" i="14"/>
  <c r="R81" i="14"/>
  <c r="AE81" i="14"/>
  <c r="AK87" i="14"/>
  <c r="X87" i="14"/>
  <c r="U49" i="14"/>
  <c r="AH49" i="14"/>
  <c r="S61" i="14"/>
  <c r="AF61" i="14"/>
  <c r="AI72" i="14"/>
  <c r="V72" i="14"/>
  <c r="U64" i="14"/>
  <c r="AH64" i="14"/>
  <c r="AI54" i="14"/>
  <c r="V54" i="14"/>
  <c r="Q73" i="14"/>
  <c r="AD73" i="14"/>
  <c r="S45" i="20" s="1"/>
  <c r="O73" i="14" a="1"/>
  <c r="O73" i="14" s="1"/>
  <c r="D46" i="26" s="1"/>
  <c r="AI71" i="14"/>
  <c r="V71" i="14"/>
  <c r="Z59" i="14"/>
  <c r="AM59" i="14"/>
  <c r="AF97" i="14"/>
  <c r="S97" i="14"/>
  <c r="AF109" i="14"/>
  <c r="Z56" i="14"/>
  <c r="AM56" i="14"/>
  <c r="AD101" i="14"/>
  <c r="S73" i="20" s="1"/>
  <c r="Q101" i="14"/>
  <c r="O101" i="14" a="1"/>
  <c r="O101" i="14" s="1"/>
  <c r="D74" i="26" s="1"/>
  <c r="AD113" i="14"/>
  <c r="S85" i="20" s="1"/>
  <c r="X60" i="14"/>
  <c r="AK60" i="14"/>
  <c r="AG89" i="14"/>
  <c r="T89" i="14"/>
  <c r="AE94" i="14"/>
  <c r="R94" i="14"/>
  <c r="AE106" i="14"/>
  <c r="X91" i="14"/>
  <c r="AK91" i="14"/>
  <c r="V44" i="14"/>
  <c r="AI44" i="14"/>
  <c r="V65" i="14"/>
  <c r="AI65" i="14"/>
  <c r="Y41" i="14"/>
  <c r="X39" i="14"/>
  <c r="Y78" i="14"/>
  <c r="AL78" i="14"/>
  <c r="U100" i="14"/>
  <c r="AH100" i="14"/>
  <c r="AH112" i="14"/>
  <c r="AF95" i="14"/>
  <c r="S95" i="14"/>
  <c r="AF107" i="14"/>
  <c r="AH90" i="14"/>
  <c r="U90" i="14"/>
  <c r="X37" i="14"/>
  <c r="Q85" i="14"/>
  <c r="AD85" i="14"/>
  <c r="S57" i="20" s="1"/>
  <c r="O85" i="14" a="1"/>
  <c r="O85" i="14" s="1"/>
  <c r="D58" i="26" s="1"/>
  <c r="R80" i="14"/>
  <c r="AE80" i="14"/>
  <c r="U62" i="14"/>
  <c r="AH62" i="14"/>
  <c r="U84" i="14"/>
  <c r="AH84" i="14"/>
  <c r="AO54" i="5"/>
  <c r="AO102" i="5"/>
  <c r="AB62" i="5"/>
  <c r="AB87" i="5"/>
  <c r="AB71" i="5"/>
  <c r="AB55" i="5"/>
  <c r="AB39" i="5"/>
  <c r="AO66" i="5"/>
  <c r="AO81" i="5"/>
  <c r="AO89" i="5"/>
  <c r="AB98" i="5"/>
  <c r="AO111" i="5"/>
  <c r="V46" i="14"/>
  <c r="AI46" i="14"/>
  <c r="AK68" i="14"/>
  <c r="X68" i="14"/>
  <c r="W63" i="14"/>
  <c r="AJ63" i="14"/>
  <c r="Y102" i="14"/>
  <c r="AL102" i="14"/>
  <c r="AL114" i="14"/>
  <c r="AM45" i="14"/>
  <c r="Z45" i="14"/>
  <c r="V99" i="14"/>
  <c r="AI99" i="14"/>
  <c r="AI111" i="14"/>
  <c r="T48" i="14"/>
  <c r="AG48" i="14"/>
  <c r="V93" i="14"/>
  <c r="AI93" i="14"/>
  <c r="AI105" i="14"/>
  <c r="AD47" i="14"/>
  <c r="S19" i="20" s="1"/>
  <c r="Q47" i="14"/>
  <c r="O47" i="14" a="1"/>
  <c r="O47" i="14" s="1"/>
  <c r="D20" i="26" s="1"/>
  <c r="Y53" i="14"/>
  <c r="AL53" i="14"/>
  <c r="U67" i="14"/>
  <c r="AH67" i="14"/>
  <c r="V98" i="14"/>
  <c r="AI98" i="14"/>
  <c r="AI110" i="14"/>
  <c r="Q88" i="14"/>
  <c r="AD88" i="14"/>
  <c r="S60" i="20" s="1"/>
  <c r="O88" i="14" a="1"/>
  <c r="O88" i="14" s="1"/>
  <c r="D61" i="26" s="1"/>
  <c r="AM70" i="14"/>
  <c r="Z70" i="14"/>
  <c r="X92" i="14"/>
  <c r="AK92" i="14"/>
  <c r="X81" i="14"/>
  <c r="AK81" i="14"/>
  <c r="Z87" i="14"/>
  <c r="AM87" i="14"/>
  <c r="AM49" i="14"/>
  <c r="Z49" i="14"/>
  <c r="Y61" i="14"/>
  <c r="AL61" i="14"/>
  <c r="AK72" i="14"/>
  <c r="X72" i="14"/>
  <c r="V64" i="14"/>
  <c r="AI64" i="14"/>
  <c r="R54" i="14"/>
  <c r="AE54" i="14"/>
  <c r="Z73" i="14"/>
  <c r="AM73" i="14"/>
  <c r="Q71" i="14"/>
  <c r="AD71" i="14"/>
  <c r="S43" i="20" s="1"/>
  <c r="O71" i="14" a="1"/>
  <c r="O71" i="14" s="1"/>
  <c r="D44" i="26" s="1"/>
  <c r="U59" i="14"/>
  <c r="AH59" i="14"/>
  <c r="Z97" i="14"/>
  <c r="AM97" i="14"/>
  <c r="AM109" i="14"/>
  <c r="V56" i="14"/>
  <c r="AI56" i="14"/>
  <c r="U101" i="14"/>
  <c r="AH101" i="14"/>
  <c r="AH113" i="14"/>
  <c r="Z60" i="14"/>
  <c r="AM60" i="14"/>
  <c r="Y89" i="14"/>
  <c r="AL89" i="14"/>
  <c r="Y94" i="14"/>
  <c r="AL94" i="14"/>
  <c r="AL106" i="14"/>
  <c r="V83" i="14"/>
  <c r="AI83" i="14"/>
  <c r="AG91" i="14"/>
  <c r="T91" i="14"/>
  <c r="AD44" i="14"/>
  <c r="S16" i="20" s="1"/>
  <c r="Q44" i="14"/>
  <c r="O44" i="14" a="1"/>
  <c r="O44" i="14" s="1"/>
  <c r="D17" i="26" s="1"/>
  <c r="U65" i="14"/>
  <c r="AH65" i="14"/>
  <c r="Z41" i="14"/>
  <c r="Z39" i="14"/>
  <c r="AD78" i="14"/>
  <c r="S50" i="20" s="1"/>
  <c r="Q78" i="14"/>
  <c r="O78" i="14" a="1"/>
  <c r="O78" i="14" s="1"/>
  <c r="D51" i="26" s="1"/>
  <c r="AE95" i="14"/>
  <c r="R95" i="14"/>
  <c r="AE107" i="14"/>
  <c r="Q90" i="14"/>
  <c r="AD90" i="14"/>
  <c r="S62" i="20" s="1"/>
  <c r="O90" i="14" a="1"/>
  <c r="O90" i="14" s="1"/>
  <c r="D63" i="26" s="1"/>
  <c r="U37" i="14"/>
  <c r="T85" i="14"/>
  <c r="AG85" i="14"/>
  <c r="S80" i="14"/>
  <c r="AF80" i="14"/>
  <c r="V62" i="14"/>
  <c r="AI62" i="14"/>
  <c r="R84" i="14"/>
  <c r="AE84" i="14"/>
  <c r="AB54" i="5"/>
  <c r="AO49" i="5"/>
  <c r="AB89" i="5"/>
  <c r="AO98" i="5"/>
  <c r="AB99" i="5"/>
  <c r="AB83" i="5"/>
  <c r="AB67" i="5"/>
  <c r="AO51" i="5"/>
  <c r="AB35" i="5"/>
  <c r="AO105" i="5"/>
  <c r="T46" i="14"/>
  <c r="AG46" i="14"/>
  <c r="AI68" i="14"/>
  <c r="V68" i="14"/>
  <c r="T63" i="14"/>
  <c r="AG63" i="14"/>
  <c r="V102" i="14"/>
  <c r="AI102" i="14"/>
  <c r="AI114" i="14"/>
  <c r="W45" i="14"/>
  <c r="AJ45" i="14"/>
  <c r="X99" i="14"/>
  <c r="AK99" i="14"/>
  <c r="AK111" i="14"/>
  <c r="Q48" i="14"/>
  <c r="AD48" i="14"/>
  <c r="S20" i="20" s="1"/>
  <c r="O48" i="14" a="1"/>
  <c r="O48" i="14" s="1"/>
  <c r="D21" i="26" s="1"/>
  <c r="X93" i="14"/>
  <c r="AK93" i="14"/>
  <c r="AK105" i="14"/>
  <c r="U47" i="14"/>
  <c r="AH47" i="14"/>
  <c r="S86" i="14"/>
  <c r="AF86" i="14"/>
  <c r="R53" i="14"/>
  <c r="AE53" i="14"/>
  <c r="AE75" i="14"/>
  <c r="R75" i="14"/>
  <c r="AE98" i="14"/>
  <c r="R98" i="14"/>
  <c r="AE110" i="14"/>
  <c r="Z88" i="14"/>
  <c r="AM88" i="14"/>
  <c r="AG70" i="14"/>
  <c r="T70" i="14"/>
  <c r="AG92" i="14"/>
  <c r="T92" i="14"/>
  <c r="W81" i="14"/>
  <c r="AJ81" i="14"/>
  <c r="S87" i="14"/>
  <c r="AF87" i="14"/>
  <c r="R49" i="14"/>
  <c r="AE49" i="14"/>
  <c r="Q61" i="14"/>
  <c r="AD61" i="14"/>
  <c r="S33" i="20" s="1"/>
  <c r="O61" i="14" a="1"/>
  <c r="O61" i="14" s="1"/>
  <c r="D34" i="26" s="1"/>
  <c r="Z72" i="14"/>
  <c r="AM72" i="14"/>
  <c r="R64" i="14"/>
  <c r="AE64" i="14"/>
  <c r="Y54" i="14"/>
  <c r="AL54" i="14"/>
  <c r="Q34" i="14"/>
  <c r="O34" i="14" a="1"/>
  <c r="O34" i="14" s="1"/>
  <c r="D7" i="26" s="1"/>
  <c r="S73" i="14"/>
  <c r="AF73" i="14"/>
  <c r="U71" i="14"/>
  <c r="AH71" i="14"/>
  <c r="V59" i="14"/>
  <c r="AI59" i="14"/>
  <c r="Y97" i="14"/>
  <c r="AL97" i="14"/>
  <c r="AL109" i="14"/>
  <c r="U56" i="14"/>
  <c r="AH56" i="14"/>
  <c r="T101" i="14"/>
  <c r="AG101" i="14"/>
  <c r="AG113" i="14"/>
  <c r="W60" i="14"/>
  <c r="AJ60" i="14"/>
  <c r="AG55" i="14"/>
  <c r="T55" i="14"/>
  <c r="Z89" i="14"/>
  <c r="AM89" i="14"/>
  <c r="AD94" i="14"/>
  <c r="S66" i="20" s="1"/>
  <c r="Q94" i="14"/>
  <c r="O94" i="14" a="1"/>
  <c r="O94" i="14" s="1"/>
  <c r="D67" i="26" s="1"/>
  <c r="AD106" i="14"/>
  <c r="S78" i="20" s="1"/>
  <c r="U83" i="14"/>
  <c r="AH83" i="14"/>
  <c r="Z91" i="14"/>
  <c r="AM91" i="14"/>
  <c r="U44" i="14"/>
  <c r="AH44" i="14"/>
  <c r="S65" i="14"/>
  <c r="AF65" i="14"/>
  <c r="V78" i="14"/>
  <c r="AI78" i="14"/>
  <c r="Y95" i="14"/>
  <c r="AL95" i="14"/>
  <c r="AL107" i="14"/>
  <c r="X90" i="14"/>
  <c r="AK90" i="14"/>
  <c r="Z37" i="14"/>
  <c r="W85" i="14"/>
  <c r="AJ85" i="14"/>
  <c r="Y80" i="14"/>
  <c r="AL80" i="14"/>
  <c r="W62" i="14"/>
  <c r="AJ62" i="14"/>
  <c r="AL84" i="14"/>
  <c r="Y84" i="14"/>
  <c r="X79" i="14"/>
  <c r="AK79" i="14"/>
  <c r="AB49" i="5"/>
  <c r="AO108" i="5"/>
  <c r="AB33" i="5"/>
  <c r="AO99" i="5"/>
  <c r="AO83" i="5"/>
  <c r="AO67" i="5"/>
  <c r="AB51" i="5"/>
  <c r="AB93" i="5"/>
  <c r="AO77" i="5"/>
  <c r="AB61" i="5"/>
  <c r="AO45" i="5"/>
  <c r="Y46" i="14"/>
  <c r="AL46" i="14"/>
  <c r="U63" i="14"/>
  <c r="AH63" i="14"/>
  <c r="R102" i="14"/>
  <c r="AE102" i="14"/>
  <c r="AE114" i="14"/>
  <c r="AE45" i="14"/>
  <c r="R45" i="14"/>
  <c r="AE99" i="14"/>
  <c r="R99" i="14"/>
  <c r="AE111" i="14"/>
  <c r="W48" i="14"/>
  <c r="AJ48" i="14"/>
  <c r="AJ52" i="14"/>
  <c r="W52" i="14"/>
  <c r="V47" i="14"/>
  <c r="AI47" i="14"/>
  <c r="AM86" i="14"/>
  <c r="Z86" i="14"/>
  <c r="AG53" i="14"/>
  <c r="T53" i="14"/>
  <c r="Y75" i="14"/>
  <c r="AL75" i="14"/>
  <c r="Q98" i="14"/>
  <c r="AD98" i="14"/>
  <c r="S70" i="20" s="1"/>
  <c r="O98" i="14" a="1"/>
  <c r="O98" i="14" s="1"/>
  <c r="D71" i="26" s="1"/>
  <c r="AD110" i="14"/>
  <c r="S82" i="20" s="1"/>
  <c r="Q35" i="14"/>
  <c r="O35" i="14" a="1"/>
  <c r="O35" i="14" s="1"/>
  <c r="D8" i="26" s="1"/>
  <c r="AI88" i="14"/>
  <c r="V88" i="14"/>
  <c r="AI70" i="14"/>
  <c r="V70" i="14"/>
  <c r="T81" i="14"/>
  <c r="AG81" i="14"/>
  <c r="AI87" i="14"/>
  <c r="V87" i="14"/>
  <c r="AJ69" i="14"/>
  <c r="W69" i="14"/>
  <c r="X61" i="14"/>
  <c r="AK61" i="14"/>
  <c r="S72" i="14"/>
  <c r="AF72" i="14"/>
  <c r="AM64" i="14"/>
  <c r="Z64" i="14"/>
  <c r="Q54" i="14"/>
  <c r="AD54" i="14"/>
  <c r="S26" i="20" s="1"/>
  <c r="O54" i="14" a="1"/>
  <c r="O54" i="14" s="1"/>
  <c r="D27" i="26" s="1"/>
  <c r="V34" i="14"/>
  <c r="AJ73" i="14"/>
  <c r="W73" i="14"/>
  <c r="AJ71" i="14"/>
  <c r="W71" i="14"/>
  <c r="Y74" i="14"/>
  <c r="AL74" i="14"/>
  <c r="AI97" i="14"/>
  <c r="V97" i="14"/>
  <c r="AI109" i="14"/>
  <c r="AE56" i="14"/>
  <c r="R56" i="14"/>
  <c r="AE101" i="14"/>
  <c r="R101" i="14"/>
  <c r="AE113" i="14"/>
  <c r="T60" i="14"/>
  <c r="AG60" i="14"/>
  <c r="X55" i="14"/>
  <c r="AK55" i="14"/>
  <c r="S89" i="14"/>
  <c r="AF89" i="14"/>
  <c r="V94" i="14"/>
  <c r="AI94" i="14"/>
  <c r="AI106" i="14"/>
  <c r="S83" i="14"/>
  <c r="AF83" i="14"/>
  <c r="W91" i="14"/>
  <c r="AJ91" i="14"/>
  <c r="R40" i="14"/>
  <c r="AF44" i="14"/>
  <c r="S44" i="14"/>
  <c r="AM65" i="14"/>
  <c r="Z65" i="14"/>
  <c r="R41" i="14"/>
  <c r="U78" i="14"/>
  <c r="AH78" i="14"/>
  <c r="U82" i="14"/>
  <c r="AH82" i="14"/>
  <c r="Y57" i="14"/>
  <c r="AL57" i="14"/>
  <c r="AD95" i="14"/>
  <c r="S67" i="20" s="1"/>
  <c r="Q95" i="14"/>
  <c r="O95" i="14" a="1"/>
  <c r="O95" i="14" s="1"/>
  <c r="D68" i="26" s="1"/>
  <c r="AD107" i="14"/>
  <c r="S79" i="20" s="1"/>
  <c r="AG90" i="14"/>
  <c r="T90" i="14"/>
  <c r="S37" i="14"/>
  <c r="AK85" i="14"/>
  <c r="X85" i="14"/>
  <c r="Q80" i="14"/>
  <c r="AD80" i="14"/>
  <c r="S52" i="20" s="1"/>
  <c r="O80" i="14" a="1"/>
  <c r="O80" i="14" s="1"/>
  <c r="D53" i="26" s="1"/>
  <c r="Z62" i="14"/>
  <c r="AM62" i="14"/>
  <c r="Q84" i="14"/>
  <c r="AD84" i="14"/>
  <c r="S56" i="20" s="1"/>
  <c r="O84" i="14" a="1"/>
  <c r="O84" i="14" s="1"/>
  <c r="D57" i="26" s="1"/>
  <c r="T79" i="14"/>
  <c r="AG79" i="14"/>
  <c r="AB46" i="5"/>
  <c r="AO96" i="5"/>
  <c r="AB80" i="5"/>
  <c r="AO64" i="5"/>
  <c r="AB48" i="5"/>
  <c r="AO93" i="5"/>
  <c r="AB77" i="5"/>
  <c r="AO61" i="5"/>
  <c r="AB45" i="5"/>
  <c r="AB42" i="5"/>
  <c r="S46" i="14"/>
  <c r="AF46" i="14"/>
  <c r="U33" i="14"/>
  <c r="V63" i="14"/>
  <c r="AI63" i="14"/>
  <c r="AD102" i="14"/>
  <c r="S74" i="20" s="1"/>
  <c r="Q102" i="14"/>
  <c r="O102" i="14" a="1"/>
  <c r="O102" i="14" s="1"/>
  <c r="D75" i="26" s="1"/>
  <c r="AD114" i="14"/>
  <c r="S86" i="20" s="1"/>
  <c r="Y45" i="14"/>
  <c r="AL45" i="14"/>
  <c r="AD99" i="14"/>
  <c r="S71" i="20" s="1"/>
  <c r="Q99" i="14"/>
  <c r="O99" i="14" a="1"/>
  <c r="O99" i="14" s="1"/>
  <c r="D72" i="26" s="1"/>
  <c r="AD111" i="14"/>
  <c r="S83" i="20" s="1"/>
  <c r="U48" i="14"/>
  <c r="AH48" i="14"/>
  <c r="AH52" i="14"/>
  <c r="U52" i="14"/>
  <c r="Y47" i="14"/>
  <c r="AL47" i="14"/>
  <c r="V86" i="14"/>
  <c r="AI86" i="14"/>
  <c r="Q53" i="14"/>
  <c r="AD53" i="14"/>
  <c r="S25" i="20" s="1"/>
  <c r="O53" i="14" a="1"/>
  <c r="O53" i="14" s="1"/>
  <c r="D26" i="26" s="1"/>
  <c r="V75" i="14"/>
  <c r="AI75" i="14"/>
  <c r="AH98" i="14"/>
  <c r="U98" i="14"/>
  <c r="AH110" i="14"/>
  <c r="T103" i="14"/>
  <c r="AG103" i="14"/>
  <c r="AG115" i="14"/>
  <c r="S88" i="14"/>
  <c r="AF88" i="14"/>
  <c r="R70" i="14"/>
  <c r="AE70" i="14"/>
  <c r="S81" i="14"/>
  <c r="AF81" i="14"/>
  <c r="AJ87" i="14"/>
  <c r="W87" i="14"/>
  <c r="AH69" i="14"/>
  <c r="U69" i="14"/>
  <c r="R61" i="14"/>
  <c r="AE61" i="14"/>
  <c r="AJ72" i="14"/>
  <c r="W72" i="14"/>
  <c r="S64" i="14"/>
  <c r="AF64" i="14"/>
  <c r="AG54" i="14"/>
  <c r="T54" i="14"/>
  <c r="T34" i="14"/>
  <c r="AL73" i="14"/>
  <c r="Y73" i="14"/>
  <c r="AM71" i="14"/>
  <c r="Z71" i="14"/>
  <c r="Q74" i="14"/>
  <c r="AD74" i="14"/>
  <c r="S46" i="20" s="1"/>
  <c r="O74" i="14" a="1"/>
  <c r="O74" i="14" s="1"/>
  <c r="D47" i="26" s="1"/>
  <c r="R97" i="14"/>
  <c r="AE97" i="14"/>
  <c r="AE109" i="14"/>
  <c r="Y56" i="14"/>
  <c r="AL56" i="14"/>
  <c r="Q38" i="14"/>
  <c r="O38" i="14" a="1"/>
  <c r="O38" i="14" s="1"/>
  <c r="D11" i="26" s="1"/>
  <c r="X101" i="14"/>
  <c r="AK101" i="14"/>
  <c r="AK113" i="14"/>
  <c r="R51" i="14"/>
  <c r="AE51" i="14"/>
  <c r="W55" i="14"/>
  <c r="AJ55" i="14"/>
  <c r="AJ89" i="14"/>
  <c r="W89" i="14"/>
  <c r="U94" i="14"/>
  <c r="AH94" i="14"/>
  <c r="AH106" i="14"/>
  <c r="AM83" i="14"/>
  <c r="Z83" i="14"/>
  <c r="AF91" i="14"/>
  <c r="S91" i="14"/>
  <c r="S96" i="14"/>
  <c r="AF96" i="14"/>
  <c r="AF108" i="14"/>
  <c r="W41" i="14"/>
  <c r="X78" i="14"/>
  <c r="AK78" i="14"/>
  <c r="V82" i="14"/>
  <c r="AI82" i="14"/>
  <c r="AD57" i="14"/>
  <c r="S29" i="20" s="1"/>
  <c r="Q57" i="14"/>
  <c r="O57" i="14" a="1"/>
  <c r="O57" i="14" s="1"/>
  <c r="D30" i="26" s="1"/>
  <c r="V95" i="14"/>
  <c r="AI95" i="14"/>
  <c r="AI107" i="14"/>
  <c r="Z90" i="14"/>
  <c r="AM90" i="14"/>
  <c r="R37" i="14"/>
  <c r="V80" i="14"/>
  <c r="AI80" i="14"/>
  <c r="S62" i="14"/>
  <c r="AF62" i="14"/>
  <c r="T84" i="14"/>
  <c r="AG84" i="14"/>
  <c r="Z79" i="14"/>
  <c r="AM79" i="14"/>
  <c r="AO46" i="5"/>
  <c r="AB90" i="5"/>
  <c r="AB96" i="5"/>
  <c r="AO80" i="5"/>
  <c r="AB64" i="5"/>
  <c r="AO48" i="5"/>
  <c r="AB92" i="5"/>
  <c r="AB76" i="5"/>
  <c r="AB60" i="5"/>
  <c r="AB44" i="5"/>
  <c r="AB34" i="5"/>
  <c r="AB41" i="5"/>
  <c r="X46" i="14"/>
  <c r="AK46" i="14"/>
  <c r="AM63" i="14"/>
  <c r="Z63" i="14"/>
  <c r="U102" i="14"/>
  <c r="AH102" i="14"/>
  <c r="AH114" i="14"/>
  <c r="AG45" i="14"/>
  <c r="T45" i="14"/>
  <c r="AE58" i="14"/>
  <c r="R58" i="14"/>
  <c r="V48" i="14"/>
  <c r="AI48" i="14"/>
  <c r="S52" i="14"/>
  <c r="AF52" i="14"/>
  <c r="T104" i="14"/>
  <c r="AG104" i="14"/>
  <c r="AG116" i="14"/>
  <c r="T105" i="14"/>
  <c r="AM47" i="14"/>
  <c r="Z47" i="14"/>
  <c r="AK86" i="14"/>
  <c r="X86" i="14"/>
  <c r="X53" i="14"/>
  <c r="AK53" i="14"/>
  <c r="Q75" i="14"/>
  <c r="AD75" i="14"/>
  <c r="S47" i="20" s="1"/>
  <c r="O75" i="14" a="1"/>
  <c r="O75" i="14" s="1"/>
  <c r="D48" i="26" s="1"/>
  <c r="X98" i="14"/>
  <c r="AK98" i="14"/>
  <c r="AK110" i="14"/>
  <c r="Y103" i="14"/>
  <c r="AL103" i="14"/>
  <c r="AL115" i="14"/>
  <c r="Z36" i="14"/>
  <c r="AJ88" i="14"/>
  <c r="W88" i="14"/>
  <c r="AL70" i="14"/>
  <c r="Y70" i="14"/>
  <c r="R66" i="14"/>
  <c r="AE66" i="14"/>
  <c r="Z81" i="14"/>
  <c r="AM81" i="14"/>
  <c r="U87" i="14"/>
  <c r="AH87" i="14"/>
  <c r="S69" i="14"/>
  <c r="AF69" i="14"/>
  <c r="W61" i="14"/>
  <c r="AJ61" i="14"/>
  <c r="AH72" i="14"/>
  <c r="U72" i="14"/>
  <c r="AH54" i="14"/>
  <c r="U54" i="14"/>
  <c r="X34" i="14"/>
  <c r="AH73" i="14"/>
  <c r="U73" i="14"/>
  <c r="T71" i="14"/>
  <c r="AG71" i="14"/>
  <c r="AI74" i="14"/>
  <c r="V74" i="14"/>
  <c r="Q97" i="14"/>
  <c r="AD97" i="14"/>
  <c r="S69" i="20" s="1"/>
  <c r="O97" i="14" a="1"/>
  <c r="O97" i="14" s="1"/>
  <c r="D70" i="26" s="1"/>
  <c r="AD109" i="14"/>
  <c r="S81" i="20" s="1"/>
  <c r="W101" i="14"/>
  <c r="AJ101" i="14"/>
  <c r="AJ113" i="14"/>
  <c r="AL51" i="14"/>
  <c r="Y51" i="14"/>
  <c r="AF55" i="14"/>
  <c r="S55" i="14"/>
  <c r="AH89" i="14"/>
  <c r="U89" i="14"/>
  <c r="W77" i="14"/>
  <c r="AJ77" i="14"/>
  <c r="R83" i="14"/>
  <c r="AE83" i="14"/>
  <c r="Q42" i="14"/>
  <c r="O42" i="14" a="1"/>
  <c r="O42" i="14" s="1"/>
  <c r="D15" i="26" s="1"/>
  <c r="Z96" i="14"/>
  <c r="AM96" i="14"/>
  <c r="AM108" i="14"/>
  <c r="T41" i="14"/>
  <c r="R82" i="14"/>
  <c r="AE82" i="14"/>
  <c r="X57" i="14"/>
  <c r="AK57" i="14"/>
  <c r="AH95" i="14"/>
  <c r="U95" i="14"/>
  <c r="AH107" i="14"/>
  <c r="W90" i="14"/>
  <c r="AJ90" i="14"/>
  <c r="W37" i="14"/>
  <c r="U80" i="14"/>
  <c r="AH80" i="14"/>
  <c r="R62" i="14"/>
  <c r="AE62" i="14"/>
  <c r="W84" i="14"/>
  <c r="AJ84" i="14"/>
  <c r="W79" i="14"/>
  <c r="AJ79" i="14"/>
  <c r="AO90" i="5"/>
  <c r="AO106" i="5"/>
  <c r="AO92" i="5"/>
  <c r="AO76" i="5"/>
  <c r="AO60" i="5"/>
  <c r="AB38" i="5"/>
  <c r="W46" i="14"/>
  <c r="AJ46" i="14"/>
  <c r="S63" i="14"/>
  <c r="AF63" i="14"/>
  <c r="S102" i="14"/>
  <c r="AF102" i="14"/>
  <c r="AF114" i="14"/>
  <c r="V45" i="14"/>
  <c r="AI45" i="14"/>
  <c r="Y58" i="14"/>
  <c r="AL58" i="14"/>
  <c r="AM48" i="14"/>
  <c r="Z48" i="14"/>
  <c r="Z52" i="14"/>
  <c r="AM52" i="14"/>
  <c r="Y104" i="14"/>
  <c r="AL104" i="14"/>
  <c r="AL116" i="14"/>
  <c r="Y105" i="14"/>
  <c r="R47" i="14"/>
  <c r="AE47" i="14"/>
  <c r="U86" i="14"/>
  <c r="AH86" i="14"/>
  <c r="AH75" i="14"/>
  <c r="U75" i="14"/>
  <c r="V103" i="14"/>
  <c r="AI103" i="14"/>
  <c r="AI115" i="14"/>
  <c r="AH88" i="14"/>
  <c r="U88" i="14"/>
  <c r="Q70" i="14"/>
  <c r="AD70" i="14"/>
  <c r="S42" i="20" s="1"/>
  <c r="O70" i="14" a="1"/>
  <c r="O70" i="14" s="1"/>
  <c r="D43" i="26" s="1"/>
  <c r="AL66" i="14"/>
  <c r="Y66" i="14"/>
  <c r="Y81" i="14"/>
  <c r="AL81" i="14"/>
  <c r="R87" i="14"/>
  <c r="AE87" i="14"/>
  <c r="Z69" i="14"/>
  <c r="AM69" i="14"/>
  <c r="T61" i="14"/>
  <c r="AG61" i="14"/>
  <c r="R72" i="14"/>
  <c r="AE72" i="14"/>
  <c r="AF76" i="14"/>
  <c r="S76" i="14"/>
  <c r="U34" i="14"/>
  <c r="AI73" i="14"/>
  <c r="V73" i="14"/>
  <c r="R74" i="14"/>
  <c r="AE74" i="14"/>
  <c r="AH97" i="14"/>
  <c r="U97" i="14"/>
  <c r="AH109" i="14"/>
  <c r="S101" i="14"/>
  <c r="AF101" i="14"/>
  <c r="AF113" i="14"/>
  <c r="T51" i="14"/>
  <c r="AG51" i="14"/>
  <c r="Z55" i="14"/>
  <c r="AM55" i="14"/>
  <c r="R89" i="14"/>
  <c r="AE89" i="14"/>
  <c r="AF77" i="14"/>
  <c r="S77" i="14"/>
  <c r="X83" i="14"/>
  <c r="AK83" i="14"/>
  <c r="AJ96" i="14"/>
  <c r="W96" i="14"/>
  <c r="AJ108" i="14"/>
  <c r="V41" i="14"/>
  <c r="X82" i="14"/>
  <c r="AK82" i="14"/>
  <c r="W57" i="14"/>
  <c r="AJ57" i="14"/>
  <c r="AM95" i="14"/>
  <c r="Z95" i="14"/>
  <c r="AM107" i="14"/>
  <c r="AF90" i="14"/>
  <c r="S90" i="14"/>
  <c r="Y37" i="14"/>
  <c r="X62" i="14"/>
  <c r="AK62" i="14"/>
  <c r="R50" i="14"/>
  <c r="AE50" i="14"/>
  <c r="S79" i="14"/>
  <c r="AF79" i="14"/>
  <c r="AO78" i="5"/>
  <c r="AB74" i="5"/>
  <c r="AB94" i="5"/>
  <c r="AO50" i="5"/>
  <c r="AO107" i="5"/>
  <c r="AO73" i="5"/>
  <c r="AB70" i="5"/>
  <c r="R63" i="14"/>
  <c r="AE63" i="14"/>
  <c r="X102" i="14"/>
  <c r="AK102" i="14"/>
  <c r="AK114" i="14"/>
  <c r="AD45" i="14"/>
  <c r="S17" i="20" s="1"/>
  <c r="Q45" i="14"/>
  <c r="O45" i="14" a="1"/>
  <c r="O45" i="14" s="1"/>
  <c r="D18" i="26" s="1"/>
  <c r="AD58" i="14"/>
  <c r="Q58" i="14"/>
  <c r="O58" i="14" a="1"/>
  <c r="O58" i="14" s="1"/>
  <c r="D31" i="26" s="1"/>
  <c r="S48" i="14"/>
  <c r="AF48" i="14"/>
  <c r="AI52" i="14"/>
  <c r="V52" i="14"/>
  <c r="V104" i="14"/>
  <c r="AI104" i="14"/>
  <c r="AI116" i="14"/>
  <c r="V105" i="14"/>
  <c r="X47" i="14"/>
  <c r="AK47" i="14"/>
  <c r="R86" i="14"/>
  <c r="AE86" i="14"/>
  <c r="X75" i="14"/>
  <c r="AK75" i="14"/>
  <c r="S103" i="14"/>
  <c r="AF103" i="14"/>
  <c r="AF115" i="14"/>
  <c r="R36" i="14"/>
  <c r="R88" i="14"/>
  <c r="AE88" i="14"/>
  <c r="T66" i="14"/>
  <c r="AG66" i="14"/>
  <c r="Q81" i="14"/>
  <c r="AD81" i="14"/>
  <c r="S53" i="20" s="1"/>
  <c r="O81" i="14" a="1"/>
  <c r="O81" i="14" s="1"/>
  <c r="D54" i="26" s="1"/>
  <c r="AL87" i="14"/>
  <c r="Y87" i="14"/>
  <c r="AI69" i="14"/>
  <c r="V69" i="14"/>
  <c r="Y72" i="14"/>
  <c r="AL72" i="14"/>
  <c r="AE76" i="14"/>
  <c r="R76" i="14"/>
  <c r="Z34" i="14"/>
  <c r="R73" i="14"/>
  <c r="AE73" i="14"/>
  <c r="AK74" i="14"/>
  <c r="X74" i="14"/>
  <c r="X97" i="14"/>
  <c r="AK97" i="14"/>
  <c r="AK109" i="14"/>
  <c r="Z101" i="14"/>
  <c r="AM101" i="14"/>
  <c r="AM113" i="14"/>
  <c r="Q51" i="14"/>
  <c r="AD51" i="14"/>
  <c r="S23" i="20" s="1"/>
  <c r="O51" i="14" a="1"/>
  <c r="O51" i="14" s="1"/>
  <c r="D24" i="26" s="1"/>
  <c r="V55" i="14"/>
  <c r="AI55" i="14"/>
  <c r="AI89" i="14"/>
  <c r="V89" i="14"/>
  <c r="T77" i="14"/>
  <c r="AG77" i="14"/>
  <c r="Y83" i="14"/>
  <c r="AL83" i="14"/>
  <c r="Q40" i="14"/>
  <c r="O40" i="14" a="1"/>
  <c r="O40" i="14" s="1"/>
  <c r="D13" i="26" s="1"/>
  <c r="AH96" i="14"/>
  <c r="U96" i="14"/>
  <c r="AH108" i="14"/>
  <c r="Q41" i="14"/>
  <c r="O41" i="14" a="1"/>
  <c r="O41" i="14" s="1"/>
  <c r="D14" i="26" s="1"/>
  <c r="X100" i="14"/>
  <c r="AK100" i="14"/>
  <c r="AK112" i="14"/>
  <c r="Q82" i="14"/>
  <c r="AD82" i="14"/>
  <c r="S54" i="20" s="1"/>
  <c r="O82" i="14" a="1"/>
  <c r="O82" i="14" s="1"/>
  <c r="D55" i="26" s="1"/>
  <c r="AF57" i="14"/>
  <c r="S57" i="14"/>
  <c r="T37" i="14"/>
  <c r="Y62" i="14"/>
  <c r="AL62" i="14"/>
  <c r="AL50" i="14"/>
  <c r="Y50" i="14"/>
  <c r="R79" i="14"/>
  <c r="AE79" i="14"/>
  <c r="AB78" i="5"/>
  <c r="AO74" i="5"/>
  <c r="AO94" i="5"/>
  <c r="AB50" i="5"/>
  <c r="AO95" i="5"/>
  <c r="AO79" i="5"/>
  <c r="AO63" i="5"/>
  <c r="AB47" i="5"/>
  <c r="AB73" i="5"/>
  <c r="AO109" i="5"/>
  <c r="AO70" i="5"/>
  <c r="X63" i="14"/>
  <c r="AK63" i="14"/>
  <c r="W102" i="14"/>
  <c r="AJ102" i="14"/>
  <c r="AJ114" i="14"/>
  <c r="AH45" i="14"/>
  <c r="U45" i="14"/>
  <c r="S58" i="14"/>
  <c r="AF58" i="14"/>
  <c r="X48" i="14"/>
  <c r="AK48" i="14"/>
  <c r="R52" i="14"/>
  <c r="AE52" i="14"/>
  <c r="S104" i="14"/>
  <c r="AF104" i="14"/>
  <c r="AF116" i="14"/>
  <c r="S105" i="14"/>
  <c r="S47" i="14"/>
  <c r="AF47" i="14"/>
  <c r="AL86" i="14"/>
  <c r="Y86" i="14"/>
  <c r="Z67" i="14"/>
  <c r="AM67" i="14"/>
  <c r="AG75" i="14"/>
  <c r="T75" i="14"/>
  <c r="Q103" i="14"/>
  <c r="AD103" i="14"/>
  <c r="S75" i="20" s="1"/>
  <c r="O103" i="14" a="1"/>
  <c r="O103" i="14" s="1"/>
  <c r="D76" i="26" s="1"/>
  <c r="AD115" i="14"/>
  <c r="S87" i="20" s="1"/>
  <c r="Y88" i="14"/>
  <c r="AL88" i="14"/>
  <c r="Q66" i="14"/>
  <c r="AD66" i="14"/>
  <c r="S38" i="20" s="1"/>
  <c r="O66" i="14" a="1"/>
  <c r="O66" i="14" s="1"/>
  <c r="D39" i="26" s="1"/>
  <c r="V81" i="14"/>
  <c r="AI81" i="14"/>
  <c r="Q87" i="14"/>
  <c r="AD87" i="14"/>
  <c r="S59" i="20" s="1"/>
  <c r="O87" i="14" a="1"/>
  <c r="O87" i="14" s="1"/>
  <c r="D60" i="26" s="1"/>
  <c r="Y69" i="14"/>
  <c r="AL69" i="14"/>
  <c r="Q72" i="14"/>
  <c r="AD72" i="14"/>
  <c r="S44" i="20" s="1"/>
  <c r="O72" i="14" a="1"/>
  <c r="O72" i="14" s="1"/>
  <c r="D45" i="26" s="1"/>
  <c r="V76" i="14"/>
  <c r="AI76" i="14"/>
  <c r="S34" i="14"/>
  <c r="AG74" i="14"/>
  <c r="T74" i="14"/>
  <c r="AG97" i="14"/>
  <c r="T97" i="14"/>
  <c r="AG109" i="14"/>
  <c r="Y101" i="14"/>
  <c r="AL101" i="14"/>
  <c r="AL113" i="14"/>
  <c r="AK51" i="14"/>
  <c r="X51" i="14"/>
  <c r="AH55" i="14"/>
  <c r="U55" i="14"/>
  <c r="Z77" i="14"/>
  <c r="AM77" i="14"/>
  <c r="Q83" i="14"/>
  <c r="AD83" i="14"/>
  <c r="S55" i="20" s="1"/>
  <c r="O83" i="14" a="1"/>
  <c r="O83" i="14" s="1"/>
  <c r="D56" i="26" s="1"/>
  <c r="Y96" i="14"/>
  <c r="AL96" i="14"/>
  <c r="AL108" i="14"/>
  <c r="W39" i="14"/>
  <c r="W100" i="14"/>
  <c r="AJ100" i="14"/>
  <c r="AJ112" i="14"/>
  <c r="Y82" i="14"/>
  <c r="AL82" i="14"/>
  <c r="T57" i="14"/>
  <c r="AG57" i="14"/>
  <c r="V37" i="14"/>
  <c r="Q62" i="14"/>
  <c r="AD62" i="14"/>
  <c r="S34" i="20" s="1"/>
  <c r="O62" i="14" a="1"/>
  <c r="O62" i="14" s="1"/>
  <c r="D35" i="26" s="1"/>
  <c r="T50" i="14"/>
  <c r="AG50" i="14"/>
  <c r="AD79" i="14"/>
  <c r="S51" i="20" s="1"/>
  <c r="Q79" i="14"/>
  <c r="O79" i="14" a="1"/>
  <c r="O79" i="14" s="1"/>
  <c r="D52" i="26" s="1"/>
  <c r="AB95" i="5"/>
  <c r="AB79" i="5"/>
  <c r="AB63" i="5"/>
  <c r="AO47" i="5"/>
  <c r="AB105" i="5"/>
  <c r="AO97" i="5"/>
  <c r="AB57" i="5"/>
  <c r="AO113" i="5"/>
  <c r="AJ68" i="14"/>
  <c r="W68" i="14"/>
  <c r="Y63" i="14"/>
  <c r="AL63" i="14"/>
  <c r="Z102" i="14"/>
  <c r="AM102" i="14"/>
  <c r="AM114" i="14"/>
  <c r="X58" i="14"/>
  <c r="AK58" i="14"/>
  <c r="R48" i="14"/>
  <c r="AE48" i="14"/>
  <c r="W93" i="14"/>
  <c r="AJ93" i="14"/>
  <c r="AJ105" i="14"/>
  <c r="Y52" i="14"/>
  <c r="AL52" i="14"/>
  <c r="Q104" i="14"/>
  <c r="AD104" i="14"/>
  <c r="S76" i="20" s="1"/>
  <c r="O104" i="14" a="1"/>
  <c r="O104" i="14" s="1"/>
  <c r="D77" i="26" s="1"/>
  <c r="AD116" i="14"/>
  <c r="S88" i="20" s="1"/>
  <c r="Q105" i="14"/>
  <c r="Q86" i="14"/>
  <c r="AD86" i="14"/>
  <c r="S58" i="20" s="1"/>
  <c r="O86" i="14" a="1"/>
  <c r="O86" i="14" s="1"/>
  <c r="D59" i="26" s="1"/>
  <c r="R67" i="14"/>
  <c r="AE67" i="14"/>
  <c r="Z75" i="14"/>
  <c r="AM75" i="14"/>
  <c r="U103" i="14"/>
  <c r="AH103" i="14"/>
  <c r="AH115" i="14"/>
  <c r="W92" i="14"/>
  <c r="AJ92" i="14"/>
  <c r="AK66" i="14"/>
  <c r="X66" i="14"/>
  <c r="AL49" i="14"/>
  <c r="Y49" i="14"/>
  <c r="R69" i="14"/>
  <c r="AE69" i="14"/>
  <c r="Y76" i="14"/>
  <c r="AL76" i="14"/>
  <c r="R34" i="14"/>
  <c r="R59" i="14"/>
  <c r="AE59" i="14"/>
  <c r="AH74" i="14"/>
  <c r="U74" i="14"/>
  <c r="V101" i="14"/>
  <c r="AI101" i="14"/>
  <c r="AI113" i="14"/>
  <c r="AI51" i="14"/>
  <c r="V51" i="14"/>
  <c r="Q55" i="14"/>
  <c r="AD55" i="14"/>
  <c r="S27" i="20" s="1"/>
  <c r="O55" i="14" a="1"/>
  <c r="O55" i="14" s="1"/>
  <c r="D28" i="26" s="1"/>
  <c r="AE77" i="14"/>
  <c r="R77" i="14"/>
  <c r="T83" i="14"/>
  <c r="AG83" i="14"/>
  <c r="AE96" i="14"/>
  <c r="R96" i="14"/>
  <c r="AE108" i="14"/>
  <c r="Y39" i="14"/>
  <c r="AF100" i="14"/>
  <c r="S100" i="14"/>
  <c r="AF112" i="14"/>
  <c r="W82" i="14"/>
  <c r="AJ82" i="14"/>
  <c r="Z57" i="14"/>
  <c r="AM57" i="14"/>
  <c r="Q37" i="14"/>
  <c r="O37" i="14" a="1"/>
  <c r="O37" i="14" s="1"/>
  <c r="D10" i="26" s="1"/>
  <c r="T62" i="14"/>
  <c r="AG62" i="14"/>
  <c r="Q50" i="14"/>
  <c r="AD50" i="14"/>
  <c r="S22" i="20" s="1"/>
  <c r="O50" i="14" a="1"/>
  <c r="O50" i="14" s="1"/>
  <c r="D23" i="26" s="1"/>
  <c r="V79" i="14"/>
  <c r="AI79" i="14"/>
  <c r="AB86" i="5"/>
  <c r="AO116" i="5"/>
  <c r="AB97" i="5"/>
  <c r="AO57" i="5"/>
  <c r="AB91" i="5"/>
  <c r="AB75" i="5"/>
  <c r="AB59" i="5"/>
  <c r="AB43" i="5"/>
  <c r="AB101" i="5"/>
  <c r="AH68" i="14"/>
  <c r="U68" i="14"/>
  <c r="T33" i="14"/>
  <c r="Q63" i="14"/>
  <c r="AD63" i="14"/>
  <c r="S35" i="20" s="1"/>
  <c r="O63" i="14" a="1"/>
  <c r="O63" i="14" s="1"/>
  <c r="D36" i="26" s="1"/>
  <c r="T102" i="14"/>
  <c r="AG102" i="14"/>
  <c r="AG114" i="14"/>
  <c r="W58" i="14"/>
  <c r="AJ58" i="14"/>
  <c r="AL48" i="14"/>
  <c r="Y48" i="14"/>
  <c r="AF93" i="14"/>
  <c r="S93" i="14"/>
  <c r="AF105" i="14"/>
  <c r="T52" i="14"/>
  <c r="AG52" i="14"/>
  <c r="Z104" i="14"/>
  <c r="AM104" i="14"/>
  <c r="AM116" i="14"/>
  <c r="Z105" i="14"/>
  <c r="AJ86" i="14"/>
  <c r="W86" i="14"/>
  <c r="AL67" i="14"/>
  <c r="Y67" i="14"/>
  <c r="W75" i="14"/>
  <c r="AJ75" i="14"/>
  <c r="O32" i="14" a="1"/>
  <c r="O32" i="14" s="1"/>
  <c r="X103" i="14"/>
  <c r="AK103" i="14"/>
  <c r="AK115" i="14"/>
  <c r="V36" i="14"/>
  <c r="AF92" i="14"/>
  <c r="S92" i="14"/>
  <c r="AJ66" i="14"/>
  <c r="W66" i="14"/>
  <c r="Q49" i="14"/>
  <c r="AD49" i="14"/>
  <c r="S21" i="20" s="1"/>
  <c r="O49" i="14" a="1"/>
  <c r="O49" i="14" s="1"/>
  <c r="D22" i="26" s="1"/>
  <c r="AG69" i="14"/>
  <c r="T69" i="14"/>
  <c r="AD76" i="14"/>
  <c r="S48" i="20" s="1"/>
  <c r="Q76" i="14"/>
  <c r="O76" i="14" a="1"/>
  <c r="O76" i="14" s="1"/>
  <c r="D49" i="26" s="1"/>
  <c r="Y34" i="14"/>
  <c r="S59" i="14"/>
  <c r="AF59" i="14"/>
  <c r="AM74" i="14"/>
  <c r="Z74" i="14"/>
  <c r="R60" i="14"/>
  <c r="AE60" i="14"/>
  <c r="AJ51" i="14"/>
  <c r="W51" i="14"/>
  <c r="AE55" i="14"/>
  <c r="R55" i="14"/>
  <c r="Y77" i="14"/>
  <c r="AL77" i="14"/>
  <c r="W83" i="14"/>
  <c r="AJ83" i="14"/>
  <c r="X44" i="14"/>
  <c r="AK44" i="14"/>
  <c r="R65" i="14"/>
  <c r="AE65" i="14"/>
  <c r="V96" i="14"/>
  <c r="AI96" i="14"/>
  <c r="AI108" i="14"/>
  <c r="U39" i="14"/>
  <c r="Z100" i="14"/>
  <c r="AM100" i="14"/>
  <c r="AM112" i="14"/>
  <c r="T82" i="14"/>
  <c r="AG82" i="14"/>
  <c r="V57" i="14"/>
  <c r="AI57" i="14"/>
  <c r="S85" i="14"/>
  <c r="AF85" i="14"/>
  <c r="AJ50" i="14"/>
  <c r="W50" i="14"/>
  <c r="Y79" i="14"/>
  <c r="AL79" i="14"/>
  <c r="AO86" i="5"/>
  <c r="AB104" i="5"/>
  <c r="AO91" i="5"/>
  <c r="AO75" i="5"/>
  <c r="AO59" i="5"/>
  <c r="AO101" i="5"/>
  <c r="AB85" i="5"/>
  <c r="AB69" i="5"/>
  <c r="AB53" i="5"/>
  <c r="AB37" i="5"/>
  <c r="AB82" i="5"/>
  <c r="S68" i="14"/>
  <c r="AF68" i="14"/>
  <c r="W99" i="14"/>
  <c r="AJ99" i="14"/>
  <c r="AJ111" i="14"/>
  <c r="T58" i="14"/>
  <c r="AG58" i="14"/>
  <c r="T93" i="14"/>
  <c r="AG93" i="14"/>
  <c r="AG105" i="14"/>
  <c r="Q52" i="14"/>
  <c r="AD52" i="14"/>
  <c r="S24" i="20" s="1"/>
  <c r="O52" i="14" a="1"/>
  <c r="O52" i="14" s="1"/>
  <c r="D25" i="26" s="1"/>
  <c r="U104" i="14"/>
  <c r="AH104" i="14"/>
  <c r="AH116" i="14"/>
  <c r="U105" i="14"/>
  <c r="T86" i="14"/>
  <c r="AG86" i="14"/>
  <c r="T67" i="14"/>
  <c r="AG67" i="14"/>
  <c r="AF75" i="14"/>
  <c r="S75" i="14"/>
  <c r="Z103" i="14"/>
  <c r="AM103" i="14"/>
  <c r="AM115" i="14"/>
  <c r="Q36" i="14"/>
  <c r="O36" i="14" a="1"/>
  <c r="O36" i="14" s="1"/>
  <c r="D9" i="26" s="1"/>
  <c r="Z92" i="14"/>
  <c r="AM92" i="14"/>
  <c r="V66" i="14"/>
  <c r="AI66" i="14"/>
  <c r="T49" i="14"/>
  <c r="AG49" i="14"/>
  <c r="Q69" i="14"/>
  <c r="AD69" i="14"/>
  <c r="S41" i="20" s="1"/>
  <c r="O69" i="14" a="1"/>
  <c r="O69" i="14" s="1"/>
  <c r="D42" i="26" s="1"/>
  <c r="Q64" i="14"/>
  <c r="AD64" i="14"/>
  <c r="S36" i="20" s="1"/>
  <c r="O64" i="14" a="1"/>
  <c r="O64" i="14" s="1"/>
  <c r="D37" i="26" s="1"/>
  <c r="U76" i="14"/>
  <c r="AH76" i="14"/>
  <c r="W34" i="14"/>
  <c r="Y59" i="14"/>
  <c r="AL59" i="14"/>
  <c r="Y43" i="14"/>
  <c r="W74" i="14"/>
  <c r="AJ74" i="14"/>
  <c r="AD56" i="14"/>
  <c r="S28" i="20" s="1"/>
  <c r="Q56" i="14"/>
  <c r="O56" i="14" a="1"/>
  <c r="O56" i="14" s="1"/>
  <c r="D29" i="26" s="1"/>
  <c r="V60" i="14"/>
  <c r="AI60" i="14"/>
  <c r="U51" i="14"/>
  <c r="AH51" i="14"/>
  <c r="Y55" i="14"/>
  <c r="AL55" i="14"/>
  <c r="X94" i="14"/>
  <c r="AK94" i="14"/>
  <c r="AK106" i="14"/>
  <c r="AD77" i="14"/>
  <c r="S49" i="20" s="1"/>
  <c r="Q77" i="14"/>
  <c r="O77" i="14" a="1"/>
  <c r="O77" i="14" s="1"/>
  <c r="D50" i="26" s="1"/>
  <c r="AE91" i="14"/>
  <c r="R91" i="14"/>
  <c r="Z44" i="14"/>
  <c r="AM44" i="14"/>
  <c r="AL65" i="14"/>
  <c r="Y65" i="14"/>
  <c r="X96" i="14"/>
  <c r="AK96" i="14"/>
  <c r="AK108" i="14"/>
  <c r="S39" i="14"/>
  <c r="W78" i="14"/>
  <c r="AJ78" i="14"/>
  <c r="T100" i="14"/>
  <c r="AG100" i="14"/>
  <c r="AG112" i="14"/>
  <c r="S82" i="14"/>
  <c r="AF82" i="14"/>
  <c r="U57" i="14"/>
  <c r="AH57" i="14"/>
  <c r="AM85" i="14"/>
  <c r="Z85" i="14"/>
  <c r="AK50" i="14"/>
  <c r="X50" i="14"/>
  <c r="U79" i="14"/>
  <c r="AH79" i="14"/>
  <c r="AI33" i="6"/>
  <c r="AT15" i="10"/>
  <c r="AG76" i="6"/>
  <c r="AG6" i="6"/>
  <c r="AA20" i="6"/>
  <c r="AG75" i="6"/>
  <c r="AG59" i="6"/>
  <c r="AG60" i="6"/>
  <c r="AI39" i="6"/>
  <c r="AD77" i="6"/>
  <c r="AG70" i="6"/>
  <c r="AK43" i="6"/>
  <c r="AK27" i="6"/>
  <c r="AI24" i="6"/>
  <c r="AI56" i="6"/>
  <c r="AI6" i="6"/>
  <c r="AF51" i="6"/>
  <c r="AA16" i="6"/>
  <c r="AA21" i="6"/>
  <c r="AG28" i="6"/>
  <c r="AI40" i="6"/>
  <c r="AT7" i="10"/>
  <c r="AH6" i="6"/>
  <c r="AF20" i="6"/>
  <c r="AK28" i="6"/>
  <c r="AO6" i="10"/>
  <c r="AF65" i="6"/>
  <c r="AJ43" i="6"/>
  <c r="AB23" i="6"/>
  <c r="AK29" i="6"/>
  <c r="AH46" i="6"/>
  <c r="AB67" i="6"/>
  <c r="Z8" i="6"/>
  <c r="AA25" i="6"/>
  <c r="AK70" i="6"/>
  <c r="AK49" i="6"/>
  <c r="AK71" i="6"/>
  <c r="AH47" i="6"/>
  <c r="AD68" i="6"/>
  <c r="AK50" i="6"/>
  <c r="AK69" i="6"/>
  <c r="AF6" i="6"/>
  <c r="AD59" i="6"/>
  <c r="AP10" i="10"/>
  <c r="AJ45" i="6"/>
  <c r="AC69" i="6"/>
  <c r="Z17" i="6"/>
  <c r="AB30" i="6"/>
  <c r="AH37" i="6"/>
  <c r="AJ8" i="6"/>
  <c r="AI49" i="6"/>
  <c r="AE50" i="6"/>
  <c r="AF29" i="6"/>
  <c r="Z9" i="6"/>
  <c r="AJ77" i="6"/>
  <c r="AJ78" i="6"/>
  <c r="AQ15" i="10"/>
  <c r="AP9" i="10"/>
  <c r="AR7" i="10"/>
  <c r="AR15" i="10"/>
  <c r="BM66" i="11"/>
  <c r="AP66" i="11"/>
  <c r="BM78" i="11"/>
  <c r="AJ16" i="6"/>
  <c r="BM77" i="11"/>
  <c r="AP77" i="11"/>
  <c r="BM89" i="11"/>
  <c r="AP78" i="11"/>
  <c r="AB51" i="6"/>
  <c r="AA74" i="6"/>
  <c r="AC27" i="6"/>
  <c r="AA10" i="6"/>
  <c r="BL66" i="11"/>
  <c r="AO66" i="11"/>
  <c r="BL78" i="11"/>
  <c r="BO66" i="11"/>
  <c r="AR66" i="11"/>
  <c r="BO78" i="11"/>
  <c r="AH31" i="6"/>
  <c r="AT66" i="11"/>
  <c r="BQ66" i="11"/>
  <c r="BQ78" i="11"/>
  <c r="BO77" i="11"/>
  <c r="AR77" i="11"/>
  <c r="BO89" i="11"/>
  <c r="AR78" i="11"/>
  <c r="BN66" i="11"/>
  <c r="AQ66" i="11"/>
  <c r="BN78" i="11"/>
  <c r="BN77" i="11"/>
  <c r="AQ77" i="11"/>
  <c r="BN89" i="11"/>
  <c r="AQ78" i="11"/>
  <c r="AJ15" i="6"/>
  <c r="BQ77" i="11"/>
  <c r="AT77" i="11"/>
  <c r="BQ89" i="11"/>
  <c r="AT78" i="11"/>
  <c r="AO16" i="10"/>
  <c r="AB50" i="6"/>
  <c r="AP67" i="11"/>
  <c r="AF28" i="6"/>
  <c r="BL77" i="11"/>
  <c r="AO77" i="11"/>
  <c r="BL89" i="11"/>
  <c r="AO78" i="11"/>
  <c r="AP7" i="10"/>
  <c r="AO12" i="10"/>
  <c r="AB49" i="6"/>
  <c r="AA24" i="6"/>
  <c r="AI70" i="6"/>
  <c r="AB43" i="6"/>
  <c r="AE21" i="6"/>
  <c r="AB58" i="6"/>
  <c r="AA41" i="6"/>
  <c r="AC36" i="6"/>
  <c r="AA51" i="6"/>
  <c r="AA35" i="6"/>
  <c r="AE6" i="6"/>
  <c r="AC43" i="6"/>
  <c r="AH15" i="6"/>
  <c r="AI71" i="6"/>
  <c r="AH62" i="6"/>
  <c r="AE53" i="6"/>
  <c r="AC59" i="6"/>
  <c r="Z75" i="6"/>
  <c r="AC68" i="6"/>
  <c r="AC21" i="6"/>
  <c r="AA67" i="6"/>
  <c r="AC70" i="6"/>
  <c r="AI54" i="6"/>
  <c r="AI22" i="6"/>
  <c r="AI38" i="6"/>
  <c r="AG69" i="6"/>
  <c r="AG52" i="6"/>
  <c r="AG37" i="6"/>
  <c r="AB42" i="6"/>
  <c r="AQ13" i="10"/>
  <c r="AI23" i="6"/>
  <c r="AB44" i="6"/>
  <c r="AB57" i="6"/>
  <c r="AC58" i="6"/>
  <c r="AJ69" i="6"/>
  <c r="AB33" i="6"/>
  <c r="AC52" i="6"/>
  <c r="AG51" i="6"/>
  <c r="AA73" i="6"/>
  <c r="AJ46" i="6"/>
  <c r="AK7" i="6"/>
  <c r="AK57" i="6"/>
  <c r="AK24" i="6"/>
  <c r="AI7" i="6"/>
  <c r="AE22" i="6"/>
  <c r="AC62" i="6"/>
  <c r="AT10" i="10"/>
  <c r="AC14" i="6"/>
  <c r="AR10" i="10"/>
  <c r="AQ8" i="10"/>
  <c r="AE23" i="6"/>
  <c r="AB27" i="6"/>
  <c r="AB28" i="6"/>
  <c r="AB12" i="6"/>
  <c r="AP16" i="10"/>
  <c r="AO9" i="10"/>
  <c r="AP13" i="10"/>
  <c r="AQ7" i="10"/>
  <c r="AF78" i="6"/>
  <c r="AO15" i="10"/>
  <c r="BO44" i="10"/>
  <c r="AR44" i="10"/>
  <c r="BO58" i="10"/>
  <c r="AR58" i="10"/>
  <c r="AT48" i="10"/>
  <c r="BQ48" i="10"/>
  <c r="AK6" i="6"/>
  <c r="Z74" i="6"/>
  <c r="AB11" i="6"/>
  <c r="BL65" i="10"/>
  <c r="AO65" i="10"/>
  <c r="AQ66" i="10"/>
  <c r="BN66" i="10"/>
  <c r="BN78" i="10"/>
  <c r="BO24" i="10"/>
  <c r="AR24" i="10"/>
  <c r="BQ37" i="10"/>
  <c r="AT37" i="10"/>
  <c r="BL27" i="10"/>
  <c r="AO27" i="10"/>
  <c r="AT58" i="10"/>
  <c r="BQ58" i="10"/>
  <c r="AQ49" i="10"/>
  <c r="BN49" i="10"/>
  <c r="AT57" i="10"/>
  <c r="BQ57" i="10"/>
  <c r="AP22" i="10"/>
  <c r="BM22" i="10"/>
  <c r="BL29" i="10"/>
  <c r="AO29" i="10"/>
  <c r="BQ43" i="10"/>
  <c r="AT43" i="10"/>
  <c r="AR33" i="10"/>
  <c r="BO33" i="10"/>
  <c r="BN41" i="10"/>
  <c r="AQ41" i="10"/>
  <c r="BL74" i="10"/>
  <c r="AO74" i="10"/>
  <c r="BL86" i="10"/>
  <c r="AQ48" i="10"/>
  <c r="BN48" i="10"/>
  <c r="BL77" i="10"/>
  <c r="AO77" i="10"/>
  <c r="BL89" i="10"/>
  <c r="AO78" i="10"/>
  <c r="BQ77" i="10"/>
  <c r="AT77" i="10"/>
  <c r="BQ89" i="10"/>
  <c r="AT78" i="10"/>
  <c r="BO34" i="10"/>
  <c r="AR34" i="10"/>
  <c r="AP56" i="10"/>
  <c r="BM56" i="10"/>
  <c r="AT14" i="10"/>
  <c r="BL17" i="10"/>
  <c r="AO17" i="10"/>
  <c r="BL40" i="10"/>
  <c r="AO40" i="10"/>
  <c r="AT27" i="10"/>
  <c r="BQ27" i="10"/>
  <c r="AT18" i="10"/>
  <c r="BQ18" i="10"/>
  <c r="BO62" i="10"/>
  <c r="AR62" i="10"/>
  <c r="BQ53" i="10"/>
  <c r="AT53" i="10"/>
  <c r="BL45" i="10"/>
  <c r="AO45" i="10"/>
  <c r="AO22" i="10"/>
  <c r="BL22" i="10"/>
  <c r="AT20" i="10"/>
  <c r="BQ20" i="10"/>
  <c r="AB18" i="6"/>
  <c r="BM65" i="10"/>
  <c r="AP65" i="10"/>
  <c r="AQ59" i="10"/>
  <c r="BN59" i="10"/>
  <c r="AQ17" i="10"/>
  <c r="BN17" i="10"/>
  <c r="BN58" i="10"/>
  <c r="AQ58" i="10"/>
  <c r="AR49" i="10"/>
  <c r="BO49" i="10"/>
  <c r="BN43" i="10"/>
  <c r="AQ43" i="10"/>
  <c r="BN50" i="10"/>
  <c r="AQ50" i="10"/>
  <c r="BQ33" i="10"/>
  <c r="AT33" i="10"/>
  <c r="AR41" i="10"/>
  <c r="BO41" i="10"/>
  <c r="BM74" i="10"/>
  <c r="AP74" i="10"/>
  <c r="BM86" i="10"/>
  <c r="AR48" i="10"/>
  <c r="BO48" i="10"/>
  <c r="AQ22" i="10"/>
  <c r="BN22" i="10"/>
  <c r="BM77" i="10"/>
  <c r="AP77" i="10"/>
  <c r="BM89" i="10"/>
  <c r="AP78" i="10"/>
  <c r="AR77" i="10"/>
  <c r="BO77" i="10"/>
  <c r="BO89" i="10"/>
  <c r="AR78" i="10"/>
  <c r="AO50" i="10"/>
  <c r="BL50" i="10"/>
  <c r="AR14" i="10"/>
  <c r="BM17" i="10"/>
  <c r="AP17" i="10"/>
  <c r="BN27" i="10"/>
  <c r="AQ27" i="10"/>
  <c r="AT62" i="10"/>
  <c r="BQ62" i="10"/>
  <c r="BN53" i="10"/>
  <c r="AQ53" i="10"/>
  <c r="BN70" i="10"/>
  <c r="AQ70" i="10"/>
  <c r="BN82" i="10"/>
  <c r="BN57" i="10"/>
  <c r="AQ57" i="10"/>
  <c r="BM47" i="10"/>
  <c r="AP47" i="10"/>
  <c r="BN62" i="10"/>
  <c r="AQ62" i="10"/>
  <c r="BL43" i="10"/>
  <c r="AO43" i="10"/>
  <c r="AT54" i="10"/>
  <c r="BQ54" i="10"/>
  <c r="AR59" i="10"/>
  <c r="BO59" i="10"/>
  <c r="BO17" i="10"/>
  <c r="AR17" i="10"/>
  <c r="BM37" i="10"/>
  <c r="AP37" i="10"/>
  <c r="BQ49" i="10"/>
  <c r="AT49" i="10"/>
  <c r="BL20" i="10"/>
  <c r="AO20" i="10"/>
  <c r="BO43" i="10"/>
  <c r="AR43" i="10"/>
  <c r="BO50" i="10"/>
  <c r="AR50" i="10"/>
  <c r="AT41" i="10"/>
  <c r="BQ41" i="10"/>
  <c r="BN42" i="10"/>
  <c r="AQ42" i="10"/>
  <c r="BO22" i="10"/>
  <c r="AR22" i="10"/>
  <c r="BN77" i="10"/>
  <c r="AQ77" i="10"/>
  <c r="BN89" i="10"/>
  <c r="AQ78" i="10"/>
  <c r="AP50" i="10"/>
  <c r="BM50" i="10"/>
  <c r="AQ14" i="10"/>
  <c r="BL71" i="10"/>
  <c r="AO71" i="10"/>
  <c r="BL83" i="10"/>
  <c r="AP8" i="10"/>
  <c r="BO53" i="10"/>
  <c r="AR53" i="10"/>
  <c r="AR6" i="10"/>
  <c r="BO70" i="10"/>
  <c r="AR70" i="10"/>
  <c r="BO82" i="10"/>
  <c r="BN24" i="10"/>
  <c r="AQ24" i="10"/>
  <c r="AQ33" i="10"/>
  <c r="BN33" i="10"/>
  <c r="AO56" i="10"/>
  <c r="BL56" i="10"/>
  <c r="AR27" i="10"/>
  <c r="BO27" i="10"/>
  <c r="AP43" i="10"/>
  <c r="BM43" i="10"/>
  <c r="BN54" i="10"/>
  <c r="AQ54" i="10"/>
  <c r="AT59" i="10"/>
  <c r="BQ59" i="10"/>
  <c r="BQ17" i="10"/>
  <c r="AT17" i="10"/>
  <c r="BL37" i="10"/>
  <c r="AO37" i="10"/>
  <c r="BN36" i="10"/>
  <c r="AQ36" i="10"/>
  <c r="AO7" i="10"/>
  <c r="BN38" i="10"/>
  <c r="AQ38" i="10"/>
  <c r="AP20" i="10"/>
  <c r="BM20" i="10"/>
  <c r="BQ50" i="10"/>
  <c r="AT50" i="10"/>
  <c r="BQ42" i="10"/>
  <c r="AT42" i="10"/>
  <c r="BL72" i="10"/>
  <c r="AO72" i="10"/>
  <c r="BL84" i="10"/>
  <c r="BQ22" i="10"/>
  <c r="AT22" i="10"/>
  <c r="AP15" i="10"/>
  <c r="BM71" i="10"/>
  <c r="AP71" i="10"/>
  <c r="BM83" i="10"/>
  <c r="BN35" i="10"/>
  <c r="AQ35" i="10"/>
  <c r="AO8" i="10"/>
  <c r="BQ23" i="10"/>
  <c r="AT23" i="10"/>
  <c r="AQ6" i="10"/>
  <c r="AT70" i="10"/>
  <c r="BQ70" i="10"/>
  <c r="BQ82" i="10"/>
  <c r="BL52" i="10"/>
  <c r="AO52" i="10"/>
  <c r="BQ63" i="10"/>
  <c r="AT63" i="10"/>
  <c r="BO18" i="10"/>
  <c r="AR18" i="10"/>
  <c r="AC57" i="6"/>
  <c r="BO54" i="10"/>
  <c r="AR54" i="10"/>
  <c r="BQ36" i="10"/>
  <c r="AT36" i="10"/>
  <c r="AT38" i="10"/>
  <c r="BQ38" i="10"/>
  <c r="AP12" i="10"/>
  <c r="AP76" i="10"/>
  <c r="BM76" i="10"/>
  <c r="BM88" i="10"/>
  <c r="AR19" i="10"/>
  <c r="BO19" i="10"/>
  <c r="BO42" i="10"/>
  <c r="AR42" i="10"/>
  <c r="AP72" i="10"/>
  <c r="BM72" i="10"/>
  <c r="BM84" i="10"/>
  <c r="AO14" i="10"/>
  <c r="AO67" i="10"/>
  <c r="BL67" i="10"/>
  <c r="BL79" i="10"/>
  <c r="BM66" i="10"/>
  <c r="AP66" i="10"/>
  <c r="BM78" i="10"/>
  <c r="AO60" i="10"/>
  <c r="BL60" i="10"/>
  <c r="BQ51" i="10"/>
  <c r="AT51" i="10"/>
  <c r="BO26" i="10"/>
  <c r="AR26" i="10"/>
  <c r="BO35" i="10"/>
  <c r="AR35" i="10"/>
  <c r="BN23" i="10"/>
  <c r="AQ23" i="10"/>
  <c r="AT6" i="10"/>
  <c r="BM52" i="10"/>
  <c r="AP52" i="10"/>
  <c r="AQ34" i="10"/>
  <c r="BN34" i="10"/>
  <c r="AR74" i="10"/>
  <c r="BO74" i="10"/>
  <c r="BO86" i="10"/>
  <c r="BM54" i="10"/>
  <c r="AP54" i="10"/>
  <c r="BL36" i="10"/>
  <c r="AO36" i="10"/>
  <c r="BO36" i="10"/>
  <c r="AR36" i="10"/>
  <c r="BO38" i="10"/>
  <c r="AR38" i="10"/>
  <c r="BM19" i="10"/>
  <c r="AP19" i="10"/>
  <c r="BM70" i="10"/>
  <c r="AP70" i="10"/>
  <c r="BM82" i="10"/>
  <c r="AO76" i="10"/>
  <c r="BL76" i="10"/>
  <c r="BL88" i="10"/>
  <c r="AT19" i="10"/>
  <c r="BQ19" i="10"/>
  <c r="BL18" i="10"/>
  <c r="AO18" i="10"/>
  <c r="AP14" i="10"/>
  <c r="AP67" i="10"/>
  <c r="BM67" i="10"/>
  <c r="BM79" i="10"/>
  <c r="BL66" i="10"/>
  <c r="AO66" i="10"/>
  <c r="BL78" i="10"/>
  <c r="AP60" i="10"/>
  <c r="BM60" i="10"/>
  <c r="BN51" i="10"/>
  <c r="AQ51" i="10"/>
  <c r="BN26" i="10"/>
  <c r="AQ26" i="10"/>
  <c r="BQ35" i="10"/>
  <c r="AT35" i="10"/>
  <c r="BO25" i="10"/>
  <c r="AR25" i="10"/>
  <c r="AQ47" i="10"/>
  <c r="BN47" i="10"/>
  <c r="BO23" i="10"/>
  <c r="AR23" i="10"/>
  <c r="BN52" i="10"/>
  <c r="AQ52" i="10"/>
  <c r="AT74" i="10"/>
  <c r="BQ74" i="10"/>
  <c r="BQ86" i="10"/>
  <c r="BL39" i="10"/>
  <c r="AO39" i="10"/>
  <c r="BL54" i="10"/>
  <c r="AO54" i="10"/>
  <c r="BM36" i="10"/>
  <c r="AP36" i="10"/>
  <c r="AT46" i="10"/>
  <c r="BQ46" i="10"/>
  <c r="AT8" i="10"/>
  <c r="BL62" i="10"/>
  <c r="AO62" i="10"/>
  <c r="BQ29" i="10"/>
  <c r="AT29" i="10"/>
  <c r="BL19" i="10"/>
  <c r="AO19" i="10"/>
  <c r="BL70" i="10"/>
  <c r="AO70" i="10"/>
  <c r="BL82" i="10"/>
  <c r="BQ21" i="10"/>
  <c r="AT21" i="10"/>
  <c r="BN19" i="10"/>
  <c r="AQ19" i="10"/>
  <c r="BM18" i="10"/>
  <c r="AP18" i="10"/>
  <c r="BL31" i="10"/>
  <c r="AO31" i="10"/>
  <c r="BM30" i="10"/>
  <c r="AP30" i="10"/>
  <c r="BO51" i="10"/>
  <c r="AR51" i="10"/>
  <c r="BL26" i="10"/>
  <c r="AO26" i="10"/>
  <c r="AT26" i="10"/>
  <c r="BQ26" i="10"/>
  <c r="AQ9" i="10"/>
  <c r="BN25" i="10"/>
  <c r="AQ25" i="10"/>
  <c r="AR47" i="10"/>
  <c r="BO47" i="10"/>
  <c r="BQ52" i="10"/>
  <c r="AT52" i="10"/>
  <c r="BM58" i="10"/>
  <c r="AP58" i="10"/>
  <c r="AQ74" i="10"/>
  <c r="BN74" i="10"/>
  <c r="BN86" i="10"/>
  <c r="BM39" i="10"/>
  <c r="AP39" i="10"/>
  <c r="BO46" i="10"/>
  <c r="AR46" i="10"/>
  <c r="BM62" i="10"/>
  <c r="AP62" i="10"/>
  <c r="AQ29" i="10"/>
  <c r="BN29" i="10"/>
  <c r="BQ64" i="10"/>
  <c r="AT64" i="10"/>
  <c r="AQ21" i="10"/>
  <c r="BN21" i="10"/>
  <c r="BM31" i="10"/>
  <c r="AP31" i="10"/>
  <c r="AO30" i="10"/>
  <c r="BL30" i="10"/>
  <c r="AT12" i="10"/>
  <c r="BL59" i="10"/>
  <c r="AO59" i="10"/>
  <c r="BM26" i="10"/>
  <c r="AP26" i="10"/>
  <c r="AT9" i="10"/>
  <c r="BL51" i="10"/>
  <c r="AO51" i="10"/>
  <c r="BQ25" i="10"/>
  <c r="AT25" i="10"/>
  <c r="BL55" i="10"/>
  <c r="AO55" i="10"/>
  <c r="AT47" i="10"/>
  <c r="BQ47" i="10"/>
  <c r="BO61" i="10"/>
  <c r="AR61" i="10"/>
  <c r="AE69" i="6"/>
  <c r="BO52" i="10"/>
  <c r="AR52" i="10"/>
  <c r="BL58" i="10"/>
  <c r="AO58" i="10"/>
  <c r="BN65" i="10"/>
  <c r="AQ65" i="10"/>
  <c r="BN46" i="10"/>
  <c r="AQ46" i="10"/>
  <c r="AR8" i="10"/>
  <c r="BO29" i="10"/>
  <c r="AR29" i="10"/>
  <c r="BO64" i="10"/>
  <c r="AR64" i="10"/>
  <c r="AR21" i="10"/>
  <c r="BO21" i="10"/>
  <c r="AQ12" i="10"/>
  <c r="AT32" i="10"/>
  <c r="BQ32" i="10"/>
  <c r="AT39" i="10"/>
  <c r="BQ39" i="10"/>
  <c r="AP59" i="10"/>
  <c r="BM59" i="10"/>
  <c r="AR9" i="10"/>
  <c r="BM51" i="10"/>
  <c r="AP51" i="10"/>
  <c r="BM55" i="10"/>
  <c r="AP55" i="10"/>
  <c r="BN61" i="10"/>
  <c r="AQ61" i="10"/>
  <c r="BQ45" i="10"/>
  <c r="AT45" i="10"/>
  <c r="AO35" i="10"/>
  <c r="BL35" i="10"/>
  <c r="AO34" i="10"/>
  <c r="BL34" i="10"/>
  <c r="AO57" i="10"/>
  <c r="BL57" i="10"/>
  <c r="BO65" i="10"/>
  <c r="AR65" i="10"/>
  <c r="BN73" i="10"/>
  <c r="AQ73" i="10"/>
  <c r="BN85" i="10"/>
  <c r="AO23" i="10"/>
  <c r="BL23" i="10"/>
  <c r="BN28" i="10"/>
  <c r="AQ28" i="10"/>
  <c r="BN64" i="10"/>
  <c r="AQ64" i="10"/>
  <c r="AO21" i="10"/>
  <c r="BL21" i="10"/>
  <c r="BL24" i="10"/>
  <c r="AO24" i="10"/>
  <c r="AR12" i="10"/>
  <c r="BN76" i="10"/>
  <c r="AQ76" i="10"/>
  <c r="BN88" i="10"/>
  <c r="BQ75" i="10"/>
  <c r="AT75" i="10"/>
  <c r="BQ87" i="10"/>
  <c r="AQ32" i="10"/>
  <c r="BN32" i="10"/>
  <c r="BN39" i="10"/>
  <c r="AQ39" i="10"/>
  <c r="BN69" i="10"/>
  <c r="AQ69" i="10"/>
  <c r="BN81" i="10"/>
  <c r="AR16" i="10"/>
  <c r="AT31" i="10"/>
  <c r="BQ31" i="10"/>
  <c r="BQ71" i="10"/>
  <c r="AT71" i="10"/>
  <c r="BQ83" i="10"/>
  <c r="BQ61" i="10"/>
  <c r="AT61" i="10"/>
  <c r="BN45" i="10"/>
  <c r="AQ45" i="10"/>
  <c r="BM35" i="10"/>
  <c r="AP35" i="10"/>
  <c r="AP34" i="10"/>
  <c r="BM34" i="10"/>
  <c r="BM57" i="10"/>
  <c r="AP57" i="10"/>
  <c r="BQ65" i="10"/>
  <c r="AT65" i="10"/>
  <c r="BO73" i="10"/>
  <c r="AR73" i="10"/>
  <c r="BO85" i="10"/>
  <c r="BM23" i="10"/>
  <c r="AP23" i="10"/>
  <c r="BL28" i="10"/>
  <c r="AO28" i="10"/>
  <c r="BQ28" i="10"/>
  <c r="AT28" i="10"/>
  <c r="AP21" i="10"/>
  <c r="BM21" i="10"/>
  <c r="AO11" i="10"/>
  <c r="BM24" i="10"/>
  <c r="AP24" i="10"/>
  <c r="AO68" i="10"/>
  <c r="BL68" i="10"/>
  <c r="BL80" i="10"/>
  <c r="BO76" i="10"/>
  <c r="AR76" i="10"/>
  <c r="BO88" i="10"/>
  <c r="AQ75" i="10"/>
  <c r="BN75" i="10"/>
  <c r="BN87" i="10"/>
  <c r="BL25" i="10"/>
  <c r="AO25" i="10"/>
  <c r="AR32" i="10"/>
  <c r="BO32" i="10"/>
  <c r="AR39" i="10"/>
  <c r="BO39" i="10"/>
  <c r="BO69" i="10"/>
  <c r="AR69" i="10"/>
  <c r="BO81" i="10"/>
  <c r="AT67" i="10"/>
  <c r="BQ67" i="10"/>
  <c r="BQ79" i="10"/>
  <c r="AT16" i="10"/>
  <c r="BN31" i="10"/>
  <c r="AQ31" i="10"/>
  <c r="AR71" i="10"/>
  <c r="BO71" i="10"/>
  <c r="BO83" i="10"/>
  <c r="BM40" i="10"/>
  <c r="AP40" i="10"/>
  <c r="AE27" i="6"/>
  <c r="AQ40" i="10"/>
  <c r="BN40" i="10"/>
  <c r="AR45" i="10"/>
  <c r="BO45" i="10"/>
  <c r="BQ73" i="10"/>
  <c r="AT73" i="10"/>
  <c r="BQ85" i="10"/>
  <c r="BM28" i="10"/>
  <c r="AP28" i="10"/>
  <c r="AR11" i="10"/>
  <c r="AP49" i="10"/>
  <c r="BM49" i="10"/>
  <c r="BL46" i="10"/>
  <c r="AO46" i="10"/>
  <c r="BO28" i="10"/>
  <c r="AR28" i="10"/>
  <c r="AQ55" i="10"/>
  <c r="BN55" i="10"/>
  <c r="AP11" i="10"/>
  <c r="AO75" i="10"/>
  <c r="BL75" i="10"/>
  <c r="BL87" i="10"/>
  <c r="AP68" i="10"/>
  <c r="BM68" i="10"/>
  <c r="BM80" i="10"/>
  <c r="AT76" i="10"/>
  <c r="BQ76" i="10"/>
  <c r="BQ88" i="10"/>
  <c r="AR75" i="10"/>
  <c r="BO75" i="10"/>
  <c r="BO87" i="10"/>
  <c r="BM25" i="10"/>
  <c r="AP25" i="10"/>
  <c r="BL64" i="10"/>
  <c r="AO64" i="10"/>
  <c r="BQ69" i="10"/>
  <c r="AT69" i="10"/>
  <c r="BQ81" i="10"/>
  <c r="AQ67" i="10"/>
  <c r="BN67" i="10"/>
  <c r="BN79" i="10"/>
  <c r="AQ16" i="10"/>
  <c r="AQ60" i="10"/>
  <c r="BN60" i="10"/>
  <c r="AQ56" i="10"/>
  <c r="BN56" i="10"/>
  <c r="BL53" i="10"/>
  <c r="AO53" i="10"/>
  <c r="AR31" i="10"/>
  <c r="BO31" i="10"/>
  <c r="BN71" i="10"/>
  <c r="AQ71" i="10"/>
  <c r="BN83" i="10"/>
  <c r="AT66" i="10"/>
  <c r="BQ66" i="10"/>
  <c r="BQ78" i="10"/>
  <c r="BM27" i="10"/>
  <c r="AP27" i="10"/>
  <c r="BM63" i="10"/>
  <c r="AP63" i="10"/>
  <c r="BO30" i="10"/>
  <c r="AR30" i="10"/>
  <c r="AR40" i="10"/>
  <c r="BO40" i="10"/>
  <c r="AQ11" i="10"/>
  <c r="AO49" i="10"/>
  <c r="BL49" i="10"/>
  <c r="AP32" i="10"/>
  <c r="BM32" i="10"/>
  <c r="BM46" i="10"/>
  <c r="AP46" i="10"/>
  <c r="AR55" i="10"/>
  <c r="BO55" i="10"/>
  <c r="AP75" i="10"/>
  <c r="BM75" i="10"/>
  <c r="BM87" i="10"/>
  <c r="AP64" i="10"/>
  <c r="BM64" i="10"/>
  <c r="AQ68" i="10"/>
  <c r="BN68" i="10"/>
  <c r="BN80" i="10"/>
  <c r="AR67" i="10"/>
  <c r="BO67" i="10"/>
  <c r="BO79" i="10"/>
  <c r="AO48" i="10"/>
  <c r="BL48" i="10"/>
  <c r="AR60" i="10"/>
  <c r="BO60" i="10"/>
  <c r="BL73" i="10"/>
  <c r="AO73" i="10"/>
  <c r="BL85" i="10"/>
  <c r="BO56" i="10"/>
  <c r="AR56" i="10"/>
  <c r="BQ72" i="10"/>
  <c r="AT72" i="10"/>
  <c r="BQ84" i="10"/>
  <c r="BM53" i="10"/>
  <c r="AP53" i="10"/>
  <c r="BL44" i="10"/>
  <c r="AO44" i="10"/>
  <c r="BM38" i="10"/>
  <c r="AP38" i="10"/>
  <c r="AO61" i="10"/>
  <c r="BL61" i="10"/>
  <c r="BO37" i="10"/>
  <c r="AR37" i="10"/>
  <c r="BM29" i="10"/>
  <c r="AP29" i="10"/>
  <c r="AP33" i="10"/>
  <c r="BM33" i="10"/>
  <c r="AT40" i="10"/>
  <c r="BQ40" i="10"/>
  <c r="AQ44" i="10"/>
  <c r="BN44" i="10"/>
  <c r="BL42" i="10"/>
  <c r="AO42" i="10"/>
  <c r="AT11" i="10"/>
  <c r="BL32" i="10"/>
  <c r="AO32" i="10"/>
  <c r="AR63" i="10"/>
  <c r="BO63" i="10"/>
  <c r="BM41" i="10"/>
  <c r="AP41" i="10"/>
  <c r="AP6" i="10"/>
  <c r="AT30" i="10"/>
  <c r="BQ30" i="10"/>
  <c r="AT55" i="10"/>
  <c r="BQ55" i="10"/>
  <c r="AQ20" i="10"/>
  <c r="BN20" i="10"/>
  <c r="AT13" i="10"/>
  <c r="AO69" i="10"/>
  <c r="BL69" i="10"/>
  <c r="BL81" i="10"/>
  <c r="AR68" i="10"/>
  <c r="BO68" i="10"/>
  <c r="BO80" i="10"/>
  <c r="AP48" i="10"/>
  <c r="BM48" i="10"/>
  <c r="BQ60" i="10"/>
  <c r="AT60" i="10"/>
  <c r="BM73" i="10"/>
  <c r="AP73" i="10"/>
  <c r="BM85" i="10"/>
  <c r="BQ56" i="10"/>
  <c r="AT56" i="10"/>
  <c r="BN72" i="10"/>
  <c r="AQ72" i="10"/>
  <c r="BN84" i="10"/>
  <c r="BM44" i="10"/>
  <c r="AP44" i="10"/>
  <c r="BL38" i="10"/>
  <c r="AO38" i="10"/>
  <c r="AP61" i="10"/>
  <c r="BM61" i="10"/>
  <c r="AJ62" i="6"/>
  <c r="BM45" i="10"/>
  <c r="AP45" i="10"/>
  <c r="AT44" i="10"/>
  <c r="BQ44" i="10"/>
  <c r="AP42" i="10"/>
  <c r="BM42" i="10"/>
  <c r="AR66" i="10"/>
  <c r="BO66" i="10"/>
  <c r="BO78" i="10"/>
  <c r="BQ24" i="10"/>
  <c r="AT24" i="10"/>
  <c r="BN37" i="10"/>
  <c r="AQ37" i="10"/>
  <c r="BO57" i="10"/>
  <c r="AR57" i="10"/>
  <c r="BL63" i="10"/>
  <c r="AO63" i="10"/>
  <c r="BN63" i="10"/>
  <c r="AQ63" i="10"/>
  <c r="BL41" i="10"/>
  <c r="AO41" i="10"/>
  <c r="BL47" i="10"/>
  <c r="AO47" i="10"/>
  <c r="BN30" i="10"/>
  <c r="AQ30" i="10"/>
  <c r="AR20" i="10"/>
  <c r="BO20" i="10"/>
  <c r="AO33" i="10"/>
  <c r="BL33" i="10"/>
  <c r="AO13" i="10"/>
  <c r="AR13" i="10"/>
  <c r="BQ34" i="10"/>
  <c r="AT34" i="10"/>
  <c r="AP69" i="10"/>
  <c r="BM69" i="10"/>
  <c r="BM81" i="10"/>
  <c r="BQ68" i="10"/>
  <c r="AT68" i="10"/>
  <c r="BQ80" i="10"/>
  <c r="BN18" i="10"/>
  <c r="AQ18" i="10"/>
  <c r="BO72" i="10"/>
  <c r="AR72" i="10"/>
  <c r="BO84" i="10"/>
  <c r="AB72" i="6"/>
  <c r="AF50" i="6"/>
  <c r="AB8" i="6"/>
  <c r="AE28" i="6"/>
  <c r="AK54" i="6"/>
  <c r="AF16" i="6"/>
  <c r="AA64" i="6"/>
  <c r="AK9" i="6"/>
  <c r="AE75" i="6"/>
  <c r="AB15" i="6"/>
  <c r="AK37" i="6"/>
  <c r="AD51" i="6"/>
  <c r="AA47" i="6"/>
  <c r="AH76" i="6"/>
  <c r="Z71" i="6"/>
  <c r="AF57" i="6"/>
  <c r="AH12" i="6"/>
  <c r="AB24" i="6"/>
  <c r="AD67" i="6"/>
  <c r="Z14" i="6"/>
  <c r="AF17" i="6"/>
  <c r="AA72" i="6"/>
  <c r="AD20" i="6"/>
  <c r="AK58" i="6"/>
  <c r="AJ75" i="6"/>
  <c r="AJ70" i="6"/>
  <c r="AJ59" i="6"/>
  <c r="AF67" i="6"/>
  <c r="AD66" i="6"/>
  <c r="AJ56" i="6"/>
  <c r="AH73" i="6"/>
  <c r="AJ47" i="6"/>
  <c r="U48" i="6"/>
  <c r="AH61" i="6"/>
  <c r="AB39" i="6"/>
  <c r="AB78" i="6"/>
  <c r="AD50" i="6"/>
  <c r="AA15" i="6"/>
  <c r="AE11" i="6"/>
  <c r="AD26" i="6"/>
  <c r="U49" i="6"/>
  <c r="AE24" i="6"/>
  <c r="AD71" i="6"/>
  <c r="AI75" i="6"/>
  <c r="Z62" i="6"/>
  <c r="AH18" i="6"/>
  <c r="AH67" i="6"/>
  <c r="Z47" i="6"/>
  <c r="AI78" i="6"/>
  <c r="Z78" i="6"/>
  <c r="AD56" i="6"/>
  <c r="AA71" i="6"/>
  <c r="U27" i="6"/>
  <c r="AA40" i="6"/>
  <c r="AG43" i="6"/>
  <c r="AA50" i="6"/>
  <c r="AJ38" i="6"/>
  <c r="AI12" i="6"/>
  <c r="AK60" i="6"/>
  <c r="AE59" i="6"/>
  <c r="AE72" i="6"/>
  <c r="Z53" i="6"/>
  <c r="AI73" i="6"/>
  <c r="AC56" i="6"/>
  <c r="AG19" i="6"/>
  <c r="AJ44" i="6"/>
  <c r="AI10" i="6"/>
  <c r="AG24" i="6"/>
  <c r="AF66" i="6"/>
  <c r="AF27" i="6"/>
  <c r="AC40" i="6"/>
  <c r="AF32" i="6"/>
  <c r="AC49" i="6"/>
  <c r="AI74" i="6"/>
  <c r="AF31" i="6"/>
  <c r="AI17" i="6"/>
  <c r="AG73" i="6"/>
  <c r="AD63" i="6"/>
  <c r="AH41" i="6"/>
  <c r="Z21" i="6"/>
  <c r="T49" i="6"/>
  <c r="U24" i="6"/>
  <c r="AE71" i="6"/>
  <c r="AG25" i="6"/>
  <c r="AF56" i="6"/>
  <c r="AK61" i="6"/>
  <c r="AH49" i="6"/>
  <c r="AJ68" i="6"/>
  <c r="AB48" i="6"/>
  <c r="Z76" i="6"/>
  <c r="AB52" i="6"/>
  <c r="AJ50" i="6"/>
  <c r="AA29" i="6"/>
  <c r="AF35" i="6"/>
  <c r="AK18" i="6"/>
  <c r="AI52" i="6"/>
  <c r="T37" i="6"/>
  <c r="AI21" i="6"/>
  <c r="AD39" i="6"/>
  <c r="AE31" i="6"/>
  <c r="AC45" i="6"/>
  <c r="AB38" i="6"/>
  <c r="AD40" i="6"/>
  <c r="AD27" i="6"/>
  <c r="AD25" i="6"/>
  <c r="AA77" i="6"/>
  <c r="AC78" i="6"/>
  <c r="AA78" i="6"/>
  <c r="AF69" i="6"/>
  <c r="AF30" i="6"/>
  <c r="AF23" i="6"/>
  <c r="AE52" i="6"/>
  <c r="AC25" i="6"/>
  <c r="AJ7" i="6"/>
  <c r="AA45" i="6"/>
  <c r="AF55" i="6"/>
  <c r="U76" i="6"/>
  <c r="AB76" i="6"/>
  <c r="AB14" i="6"/>
  <c r="Z77" i="6"/>
  <c r="AB77" i="6"/>
  <c r="AE63" i="6"/>
  <c r="AC16" i="6"/>
  <c r="AC26" i="6"/>
  <c r="AD54" i="6"/>
  <c r="AG57" i="6"/>
  <c r="AG42" i="6"/>
  <c r="AJ35" i="6"/>
  <c r="AB37" i="6"/>
  <c r="S20" i="6"/>
  <c r="F19" i="35" s="1"/>
  <c r="Z29" i="6"/>
  <c r="AH33" i="6"/>
  <c r="AG67" i="6"/>
  <c r="AA26" i="6"/>
  <c r="AG41" i="6"/>
  <c r="T76" i="6"/>
  <c r="U13" i="6"/>
  <c r="U54" i="6"/>
  <c r="AG58" i="6"/>
  <c r="AK59" i="6"/>
  <c r="S52" i="6"/>
  <c r="F51" i="35" s="1"/>
  <c r="Z61" i="6"/>
  <c r="U62" i="6"/>
  <c r="AK73" i="6"/>
  <c r="AI72" i="6"/>
  <c r="AJ74" i="6"/>
  <c r="AG56" i="6"/>
  <c r="AF54" i="6"/>
  <c r="AJ14" i="6"/>
  <c r="AF40" i="6"/>
  <c r="AI76" i="6"/>
  <c r="AK30" i="6"/>
  <c r="Z50" i="6"/>
  <c r="U52" i="6"/>
  <c r="AK72" i="6"/>
  <c r="U20" i="6"/>
  <c r="T52" i="6"/>
  <c r="AF11" i="6"/>
  <c r="AA52" i="6"/>
  <c r="AA27" i="6"/>
  <c r="AA63" i="6"/>
  <c r="AA42" i="6"/>
  <c r="AK8" i="6"/>
  <c r="AI13" i="6"/>
  <c r="AG32" i="6"/>
  <c r="T62" i="6"/>
  <c r="AK46" i="6"/>
  <c r="AB62" i="6"/>
  <c r="AI11" i="6"/>
  <c r="AF26" i="6"/>
  <c r="Z48" i="6"/>
  <c r="AF14" i="6"/>
  <c r="AI77" i="6"/>
  <c r="AK62" i="6"/>
  <c r="AF12" i="6"/>
  <c r="AD52" i="6"/>
  <c r="T20" i="6"/>
  <c r="AF72" i="6"/>
  <c r="AC9" i="6"/>
  <c r="AI67" i="6"/>
  <c r="AH11" i="6"/>
  <c r="AB53" i="6"/>
  <c r="AG26" i="6"/>
  <c r="AC71" i="6"/>
  <c r="AA60" i="6"/>
  <c r="AI41" i="6"/>
  <c r="U14" i="6"/>
  <c r="AH34" i="6"/>
  <c r="AI61" i="6"/>
  <c r="AG64" i="6"/>
  <c r="AI65" i="6"/>
  <c r="AD53" i="6"/>
  <c r="AE56" i="6"/>
  <c r="AB54" i="6"/>
  <c r="Z60" i="6"/>
  <c r="AH32" i="6"/>
  <c r="AI25" i="6"/>
  <c r="AK11" i="6"/>
  <c r="AD55" i="6"/>
  <c r="AI42" i="6"/>
  <c r="AA70" i="6"/>
  <c r="AA46" i="6"/>
  <c r="AD34" i="6"/>
  <c r="AG10" i="6"/>
  <c r="Z46" i="6"/>
  <c r="AD24" i="6"/>
  <c r="AJ73" i="6"/>
  <c r="AD14" i="6"/>
  <c r="Z35" i="6"/>
  <c r="Z36" i="6"/>
  <c r="T14" i="6"/>
  <c r="S14" i="6"/>
  <c r="F13" i="35" s="1"/>
  <c r="AD78" i="6"/>
  <c r="AA30" i="6"/>
  <c r="AG71" i="6"/>
  <c r="AA62" i="6"/>
  <c r="AC55" i="6"/>
  <c r="AC23" i="6"/>
  <c r="AK14" i="6"/>
  <c r="AD36" i="6"/>
  <c r="AD65" i="6"/>
  <c r="Z23" i="6"/>
  <c r="AK36" i="6"/>
  <c r="AD21" i="6"/>
  <c r="AI48" i="6"/>
  <c r="AE8" i="6"/>
  <c r="AH28" i="6"/>
  <c r="AF59" i="6"/>
  <c r="AB75" i="6"/>
  <c r="AJ49" i="6"/>
  <c r="AJ76" i="6"/>
  <c r="AB56" i="6"/>
  <c r="AF34" i="6"/>
  <c r="AJ12" i="6"/>
  <c r="AI32" i="6"/>
  <c r="AI16" i="6"/>
  <c r="AJ10" i="6"/>
  <c r="AJ60" i="6"/>
  <c r="AK51" i="6"/>
  <c r="AI43" i="6"/>
  <c r="AE18" i="6"/>
  <c r="AH77" i="6"/>
  <c r="T13" i="6"/>
  <c r="AJ21" i="6"/>
  <c r="AK15" i="6"/>
  <c r="AC41" i="6"/>
  <c r="AB13" i="6"/>
  <c r="AJ48" i="6"/>
  <c r="AG68" i="6"/>
  <c r="AH78" i="6"/>
  <c r="AH14" i="6"/>
  <c r="AI15" i="6"/>
  <c r="AC54" i="6"/>
  <c r="AC39" i="6"/>
  <c r="AJ11" i="6"/>
  <c r="AF19" i="6"/>
  <c r="AI37" i="6"/>
  <c r="AI31" i="6"/>
  <c r="AI64" i="6"/>
  <c r="AB6" i="6"/>
  <c r="AB71" i="6"/>
  <c r="AB7" i="6"/>
  <c r="U6" i="6"/>
  <c r="AK35" i="6"/>
  <c r="S70" i="6"/>
  <c r="F69" i="35" s="1"/>
  <c r="AF33" i="6"/>
  <c r="AK52" i="6"/>
  <c r="AK20" i="6"/>
  <c r="T48" i="6"/>
  <c r="T27" i="6"/>
  <c r="AB29" i="6"/>
  <c r="AJ27" i="6"/>
  <c r="AF18" i="6"/>
  <c r="AJ22" i="6"/>
  <c r="AB55" i="6"/>
  <c r="AF49" i="6"/>
  <c r="AG53" i="6"/>
  <c r="AA14" i="6"/>
  <c r="AK16" i="6"/>
  <c r="AB40" i="6"/>
  <c r="AC22" i="6"/>
  <c r="AJ26" i="6"/>
  <c r="S6" i="6"/>
  <c r="F5" i="35" s="1"/>
  <c r="S48" i="6"/>
  <c r="F47" i="35" s="1"/>
  <c r="AI26" i="6"/>
  <c r="Z26" i="6"/>
  <c r="AK13" i="6"/>
  <c r="AF71" i="6"/>
  <c r="U55" i="6"/>
  <c r="AE78" i="6"/>
  <c r="AH13" i="6"/>
  <c r="S13" i="6"/>
  <c r="F12" i="35" s="1"/>
  <c r="AK19" i="6"/>
  <c r="AD38" i="6"/>
  <c r="W6" i="6"/>
  <c r="AD64" i="6"/>
  <c r="T6" i="6"/>
  <c r="AF15" i="6"/>
  <c r="AH42" i="6"/>
  <c r="S62" i="6"/>
  <c r="F61" i="35" s="1"/>
  <c r="U40" i="6"/>
  <c r="AK53" i="6"/>
  <c r="U37" i="6"/>
  <c r="AA61" i="6"/>
  <c r="AC15" i="6"/>
  <c r="Z22" i="6"/>
  <c r="AG74" i="6"/>
  <c r="AH43" i="6"/>
  <c r="AG72" i="6"/>
  <c r="AG9" i="6"/>
  <c r="AA48" i="6"/>
  <c r="AH55" i="6"/>
  <c r="AI36" i="6"/>
  <c r="U42" i="6"/>
  <c r="T58" i="6"/>
  <c r="AC19" i="6"/>
  <c r="AA34" i="6"/>
  <c r="AJ31" i="6"/>
  <c r="AH63" i="6"/>
  <c r="AD7" i="6"/>
  <c r="AB61" i="6"/>
  <c r="AA7" i="6"/>
  <c r="U58" i="6"/>
  <c r="AE10" i="6"/>
  <c r="AF74" i="6"/>
  <c r="AB26" i="6"/>
  <c r="T42" i="6"/>
  <c r="AJ13" i="6"/>
  <c r="AH30" i="6"/>
  <c r="AJ32" i="6"/>
  <c r="AE9" i="6"/>
  <c r="T26" i="6"/>
  <c r="U26" i="6"/>
  <c r="W26" i="6"/>
  <c r="W42" i="6"/>
  <c r="AE60" i="6"/>
  <c r="AE44" i="6"/>
  <c r="AC11" i="6"/>
  <c r="AA43" i="6"/>
  <c r="AK21" i="6"/>
  <c r="U33" i="6"/>
  <c r="AF64" i="6"/>
  <c r="AC48" i="6"/>
  <c r="AA59" i="6"/>
  <c r="U5" i="6"/>
  <c r="AC47" i="6"/>
  <c r="T40" i="6"/>
  <c r="AA44" i="6"/>
  <c r="AJ28" i="6"/>
  <c r="AH57" i="6"/>
  <c r="AC37" i="6"/>
  <c r="W36" i="6"/>
  <c r="R26" i="6"/>
  <c r="AC53" i="6"/>
  <c r="AF70" i="6"/>
  <c r="S26" i="6"/>
  <c r="F25" i="35" s="1"/>
  <c r="AD70" i="6"/>
  <c r="AB9" i="6"/>
  <c r="AH45" i="6"/>
  <c r="AA65" i="6"/>
  <c r="AJ58" i="6"/>
  <c r="AH17" i="6"/>
  <c r="S46" i="6"/>
  <c r="F45" i="35" s="1"/>
  <c r="AH16" i="6"/>
  <c r="AK41" i="6"/>
  <c r="S76" i="6"/>
  <c r="F75" i="35" s="1"/>
  <c r="AH56" i="6"/>
  <c r="AB22" i="6"/>
  <c r="AB60" i="6"/>
  <c r="AD31" i="6"/>
  <c r="AK33" i="6"/>
  <c r="AC63" i="6"/>
  <c r="AH40" i="6"/>
  <c r="AD6" i="6"/>
  <c r="W5" i="6"/>
  <c r="AK42" i="6"/>
  <c r="AF39" i="6"/>
  <c r="U30" i="6"/>
  <c r="AB21" i="6"/>
  <c r="AK34" i="6"/>
  <c r="AE17" i="6"/>
  <c r="AJ6" i="6"/>
  <c r="AI35" i="6"/>
  <c r="Z39" i="6"/>
  <c r="AD17" i="6"/>
  <c r="AK63" i="6"/>
  <c r="Z68" i="6"/>
  <c r="T24" i="6"/>
  <c r="R6" i="6"/>
  <c r="AG18" i="6"/>
  <c r="U50" i="6"/>
  <c r="AG45" i="6"/>
  <c r="W37" i="6"/>
  <c r="R27" i="6"/>
  <c r="S45" i="6"/>
  <c r="F44" i="35" s="1"/>
  <c r="AB74" i="6"/>
  <c r="W50" i="6"/>
  <c r="AI19" i="6"/>
  <c r="W27" i="6"/>
  <c r="W32" i="6"/>
  <c r="T54" i="6"/>
  <c r="S34" i="6"/>
  <c r="F33" i="35" s="1"/>
  <c r="AG63" i="6"/>
  <c r="AG31" i="6"/>
  <c r="AA49" i="6"/>
  <c r="AC44" i="6"/>
  <c r="AA32" i="6"/>
  <c r="AE33" i="6"/>
  <c r="AI20" i="6"/>
  <c r="AE64" i="6"/>
  <c r="AD8" i="6"/>
  <c r="AJ41" i="6"/>
  <c r="AD57" i="6"/>
  <c r="AH35" i="6"/>
  <c r="Z15" i="6"/>
  <c r="U23" i="6"/>
  <c r="AD72" i="6"/>
  <c r="AH50" i="6"/>
  <c r="S30" i="6"/>
  <c r="F29" i="35" s="1"/>
  <c r="AG61" i="6"/>
  <c r="AF37" i="6"/>
  <c r="U60" i="6"/>
  <c r="R60" i="6"/>
  <c r="AC12" i="6"/>
  <c r="AF7" i="6"/>
  <c r="AK12" i="6"/>
  <c r="AH64" i="6"/>
  <c r="AF63" i="6"/>
  <c r="R52" i="6"/>
  <c r="AJ53" i="6"/>
  <c r="W23" i="6"/>
  <c r="AA31" i="6"/>
  <c r="AH44" i="6"/>
  <c r="AJ42" i="6"/>
  <c r="AD58" i="6"/>
  <c r="T50" i="6"/>
  <c r="AB41" i="6"/>
  <c r="Z67" i="6"/>
  <c r="AC38" i="6"/>
  <c r="AE49" i="6"/>
  <c r="AG44" i="6"/>
  <c r="AH66" i="6"/>
  <c r="W72" i="6"/>
  <c r="AH36" i="6"/>
  <c r="AC61" i="6"/>
  <c r="S60" i="6"/>
  <c r="F59" i="35" s="1"/>
  <c r="AD46" i="6"/>
  <c r="W52" i="6"/>
  <c r="T72" i="6"/>
  <c r="W24" i="6"/>
  <c r="AI60" i="6"/>
  <c r="AA66" i="6"/>
  <c r="AB10" i="6"/>
  <c r="Z44" i="6"/>
  <c r="W60" i="6"/>
  <c r="U72" i="6"/>
  <c r="AJ9" i="6"/>
  <c r="AG27" i="6"/>
  <c r="AE16" i="6"/>
  <c r="AC13" i="6"/>
  <c r="Z30" i="6"/>
  <c r="AD45" i="6"/>
  <c r="AA13" i="6"/>
  <c r="T30" i="6"/>
  <c r="T60" i="6"/>
  <c r="Z16" i="6"/>
  <c r="AA17" i="6"/>
  <c r="AF53" i="6"/>
  <c r="AA18" i="6"/>
  <c r="AH24" i="6"/>
  <c r="AE47" i="6"/>
  <c r="AE32" i="6"/>
  <c r="AF52" i="6"/>
  <c r="AE58" i="6"/>
  <c r="AE48" i="6"/>
  <c r="AE57" i="6"/>
  <c r="AA33" i="6"/>
  <c r="AC6" i="6"/>
  <c r="T46" i="6"/>
  <c r="AG65" i="6"/>
  <c r="W33" i="6"/>
  <c r="AB16" i="6"/>
  <c r="AG13" i="6"/>
  <c r="AJ39" i="6"/>
  <c r="AF61" i="6"/>
  <c r="AE45" i="6"/>
  <c r="S50" i="6"/>
  <c r="F49" i="35" s="1"/>
  <c r="AJ65" i="6"/>
  <c r="Z27" i="6"/>
  <c r="AE68" i="6"/>
  <c r="AE36" i="6"/>
  <c r="AK31" i="6"/>
  <c r="S28" i="6"/>
  <c r="F27" i="35" s="1"/>
  <c r="S27" i="6"/>
  <c r="F26" i="35" s="1"/>
  <c r="AH74" i="6"/>
  <c r="Z43" i="6"/>
  <c r="AB73" i="6"/>
  <c r="AJ23" i="6"/>
  <c r="AK48" i="6"/>
  <c r="AE67" i="6"/>
  <c r="AJ66" i="6"/>
  <c r="W18" i="6"/>
  <c r="AG34" i="6"/>
  <c r="R62" i="6"/>
  <c r="AF22" i="6"/>
  <c r="AA76" i="6"/>
  <c r="AE62" i="6"/>
  <c r="U17" i="6"/>
  <c r="AG15" i="6"/>
  <c r="AF8" i="6"/>
  <c r="Z28" i="6"/>
  <c r="AH60" i="6"/>
  <c r="AG16" i="6"/>
  <c r="T17" i="6"/>
  <c r="AI66" i="6"/>
  <c r="AA54" i="6"/>
  <c r="AD32" i="6"/>
  <c r="AE65" i="6"/>
  <c r="Z55" i="6"/>
  <c r="AC73" i="6"/>
  <c r="R42" i="6"/>
  <c r="AB34" i="6"/>
  <c r="AJ64" i="6"/>
  <c r="AE15" i="6"/>
  <c r="AJ18" i="6"/>
  <c r="AD33" i="6"/>
  <c r="S42" i="6"/>
  <c r="F41" i="35" s="1"/>
  <c r="U34" i="6"/>
  <c r="AD69" i="6"/>
  <c r="AA38" i="6"/>
  <c r="R32" i="6"/>
  <c r="AE19" i="6"/>
  <c r="AE20" i="6"/>
  <c r="Z42" i="6"/>
  <c r="S37" i="6"/>
  <c r="F36" i="35" s="1"/>
  <c r="AC77" i="6"/>
  <c r="AI50" i="6"/>
  <c r="Z11" i="6"/>
  <c r="AC72" i="6"/>
  <c r="AI27" i="6"/>
  <c r="S32" i="6"/>
  <c r="F31" i="35" s="1"/>
  <c r="AC76" i="6"/>
  <c r="AE7" i="6"/>
  <c r="AG62" i="6"/>
  <c r="AE51" i="6"/>
  <c r="AF44" i="6"/>
  <c r="AF77" i="6"/>
  <c r="AI14" i="6"/>
  <c r="AH48" i="6"/>
  <c r="T5" i="6"/>
  <c r="W14" i="6"/>
  <c r="AI34" i="6"/>
  <c r="T32" i="6"/>
  <c r="AH75" i="6"/>
  <c r="AH29" i="6"/>
  <c r="AG40" i="6"/>
  <c r="AF43" i="6"/>
  <c r="AI18" i="6"/>
  <c r="AK47" i="6"/>
  <c r="T28" i="6"/>
  <c r="R14" i="6"/>
  <c r="AK32" i="6"/>
  <c r="U32" i="6"/>
  <c r="U28" i="6"/>
  <c r="U45" i="6"/>
  <c r="AI28" i="6"/>
  <c r="AA39" i="6"/>
  <c r="R23" i="6"/>
  <c r="AJ63" i="6"/>
  <c r="W28" i="6"/>
  <c r="T45" i="6"/>
  <c r="S23" i="6"/>
  <c r="F22" i="35" s="1"/>
  <c r="AF76" i="6"/>
  <c r="AJ17" i="6"/>
  <c r="AA53" i="6"/>
  <c r="AG30" i="6"/>
  <c r="S54" i="6"/>
  <c r="F53" i="35" s="1"/>
  <c r="T23" i="6"/>
  <c r="AH10" i="6"/>
  <c r="AB45" i="6"/>
  <c r="Z54" i="6"/>
  <c r="AH59" i="6"/>
  <c r="AC7" i="6"/>
  <c r="AI51" i="6"/>
  <c r="AA6" i="6"/>
  <c r="AD18" i="6"/>
  <c r="AB47" i="6"/>
  <c r="AE46" i="6"/>
  <c r="S17" i="6"/>
  <c r="F16" i="35" s="1"/>
  <c r="AC35" i="6"/>
  <c r="Z70" i="6"/>
  <c r="AG14" i="6"/>
  <c r="AJ61" i="6"/>
  <c r="AG33" i="6"/>
  <c r="AF62" i="6"/>
  <c r="AE61" i="6"/>
  <c r="AB25" i="6"/>
  <c r="AC50" i="6"/>
  <c r="AH69" i="6"/>
  <c r="R50" i="6"/>
  <c r="AF21" i="6"/>
  <c r="AF13" i="6"/>
  <c r="AJ40" i="6"/>
  <c r="AB17" i="6"/>
  <c r="AJ36" i="6"/>
  <c r="S49" i="6"/>
  <c r="F48" i="35" s="1"/>
  <c r="AB35" i="6"/>
  <c r="S56" i="6"/>
  <c r="F55" i="35" s="1"/>
  <c r="AG17" i="6"/>
  <c r="R16" i="6"/>
  <c r="AI62" i="6"/>
  <c r="AI9" i="6"/>
  <c r="W17" i="6"/>
  <c r="AJ67" i="6"/>
  <c r="AE66" i="6"/>
  <c r="S16" i="6"/>
  <c r="F15" i="35" s="1"/>
  <c r="T36" i="6"/>
  <c r="AG48" i="6"/>
  <c r="Z56" i="6"/>
  <c r="AF58" i="6"/>
  <c r="S61" i="6"/>
  <c r="F60" i="35" s="1"/>
  <c r="Z20" i="6"/>
  <c r="AG66" i="6"/>
  <c r="Z57" i="6"/>
  <c r="AJ25" i="6"/>
  <c r="U68" i="6"/>
  <c r="S18" i="6"/>
  <c r="F17" i="35" s="1"/>
  <c r="W13" i="6"/>
  <c r="Z13" i="6"/>
  <c r="Z45" i="6"/>
  <c r="W68" i="6"/>
  <c r="AD19" i="6"/>
  <c r="AI63" i="6"/>
  <c r="R13" i="6"/>
  <c r="R45" i="6"/>
  <c r="AB68" i="6"/>
  <c r="AC60" i="6"/>
  <c r="AH8" i="6"/>
  <c r="U74" i="6"/>
  <c r="AE41" i="6"/>
  <c r="S12" i="6"/>
  <c r="F11" i="35" s="1"/>
  <c r="U46" i="6"/>
  <c r="AJ37" i="6"/>
  <c r="AF25" i="6"/>
  <c r="T68" i="6"/>
  <c r="AC51" i="6"/>
  <c r="AA75" i="6"/>
  <c r="AG29" i="6"/>
  <c r="Z12" i="6"/>
  <c r="W62" i="6"/>
  <c r="T16" i="6"/>
  <c r="AI46" i="6"/>
  <c r="V43" i="5"/>
  <c r="AH65" i="6"/>
  <c r="AB46" i="6"/>
  <c r="AF24" i="6"/>
  <c r="U16" i="6"/>
  <c r="T18" i="6"/>
  <c r="AJ24" i="6"/>
  <c r="AG77" i="6"/>
  <c r="AH23" i="6"/>
  <c r="W45" i="6"/>
  <c r="AH68" i="6"/>
  <c r="W16" i="6"/>
  <c r="U18" i="6"/>
  <c r="Z52" i="6"/>
  <c r="W29" i="6"/>
  <c r="T47" i="6"/>
  <c r="Z73" i="6"/>
  <c r="AG47" i="6"/>
  <c r="W25" i="6"/>
  <c r="T31" i="6"/>
  <c r="S53" i="6"/>
  <c r="F52" i="35" s="1"/>
  <c r="R76" i="6"/>
  <c r="AK66" i="6"/>
  <c r="S44" i="6"/>
  <c r="F43" i="35" s="1"/>
  <c r="S36" i="6"/>
  <c r="F35" i="35" s="1"/>
  <c r="U22" i="6"/>
  <c r="AH52" i="6"/>
  <c r="W55" i="6"/>
  <c r="Z37" i="6"/>
  <c r="W58" i="6"/>
  <c r="AA55" i="6"/>
  <c r="S15" i="6"/>
  <c r="F14" i="35" s="1"/>
  <c r="R44" i="6"/>
  <c r="AB63" i="6"/>
  <c r="AC64" i="6"/>
  <c r="T21" i="6"/>
  <c r="AE37" i="6"/>
  <c r="AE14" i="6"/>
  <c r="T55" i="6"/>
  <c r="R10" i="6"/>
  <c r="AD37" i="6"/>
  <c r="AC17" i="6"/>
  <c r="U77" i="6"/>
  <c r="AJ33" i="6"/>
  <c r="S68" i="6"/>
  <c r="F67" i="35" s="1"/>
  <c r="AF47" i="6"/>
  <c r="Z64" i="6"/>
  <c r="T41" i="6"/>
  <c r="AE74" i="6"/>
  <c r="R20" i="6"/>
  <c r="Z69" i="6"/>
  <c r="AD47" i="6"/>
  <c r="S64" i="6"/>
  <c r="F63" i="35" s="1"/>
  <c r="W70" i="6"/>
  <c r="R70" i="6"/>
  <c r="AC24" i="6"/>
  <c r="S47" i="6"/>
  <c r="F46" i="35" s="1"/>
  <c r="U57" i="6"/>
  <c r="S10" i="6"/>
  <c r="F9" i="35" s="1"/>
  <c r="T34" i="6"/>
  <c r="AE38" i="6"/>
  <c r="AI9" i="8"/>
  <c r="U70" i="6"/>
  <c r="R21" i="6"/>
  <c r="Z6" i="6"/>
  <c r="AG46" i="6"/>
  <c r="Z10" i="6"/>
  <c r="U10" i="6"/>
  <c r="T59" i="6"/>
  <c r="AI55" i="6"/>
  <c r="U36" i="6"/>
  <c r="T70" i="6"/>
  <c r="AE73" i="6"/>
  <c r="AJ55" i="6"/>
  <c r="W10" i="6"/>
  <c r="AB59" i="6"/>
  <c r="AB36" i="6"/>
  <c r="W46" i="6"/>
  <c r="AH25" i="6"/>
  <c r="AK64" i="6"/>
  <c r="AH58" i="6"/>
  <c r="AG22" i="6"/>
  <c r="AF75" i="6"/>
  <c r="AK40" i="6"/>
  <c r="AC29" i="6"/>
  <c r="Z40" i="6"/>
  <c r="AC18" i="6"/>
  <c r="T10" i="6"/>
  <c r="W30" i="6"/>
  <c r="AA19" i="6"/>
  <c r="AD48" i="6"/>
  <c r="AH26" i="6"/>
  <c r="T64" i="6"/>
  <c r="S40" i="6"/>
  <c r="F39" i="35" s="1"/>
  <c r="Z41" i="6"/>
  <c r="U35" i="6"/>
  <c r="U59" i="6"/>
  <c r="U61" i="6"/>
  <c r="AD16" i="6"/>
  <c r="U64" i="6"/>
  <c r="W59" i="6"/>
  <c r="AE13" i="6"/>
  <c r="AD29" i="6"/>
  <c r="AK10" i="6"/>
  <c r="S35" i="6"/>
  <c r="F34" i="35" s="1"/>
  <c r="Z38" i="6"/>
  <c r="W64" i="6"/>
  <c r="R72" i="6"/>
  <c r="T35" i="6"/>
  <c r="AC8" i="6"/>
  <c r="AA69" i="6"/>
  <c r="U47" i="6"/>
  <c r="T15" i="6"/>
  <c r="S72" i="6"/>
  <c r="F71" i="35" s="1"/>
  <c r="S74" i="6"/>
  <c r="F73" i="35" s="1"/>
  <c r="AH70" i="6"/>
  <c r="U69" i="6"/>
  <c r="AK74" i="6"/>
  <c r="AE39" i="6"/>
  <c r="W15" i="6"/>
  <c r="Z72" i="6"/>
  <c r="R59" i="6"/>
  <c r="R74" i="6"/>
  <c r="AC28" i="6"/>
  <c r="AG49" i="6"/>
  <c r="R28" i="6"/>
  <c r="R5" i="6"/>
  <c r="U15" i="6"/>
  <c r="AK76" i="6"/>
  <c r="AC10" i="6"/>
  <c r="S59" i="6"/>
  <c r="F58" i="35" s="1"/>
  <c r="W74" i="6"/>
  <c r="AK65" i="6"/>
  <c r="AD15" i="6"/>
  <c r="AF15" i="8"/>
  <c r="T74" i="6"/>
  <c r="AA68" i="6"/>
  <c r="R68" i="6"/>
  <c r="R37" i="6"/>
  <c r="AK75" i="6"/>
  <c r="R46" i="6"/>
  <c r="R15" i="6"/>
  <c r="Z18" i="6"/>
  <c r="AD35" i="6"/>
  <c r="R17" i="6"/>
  <c r="AC74" i="6"/>
  <c r="AC75" i="6"/>
  <c r="R18" i="6"/>
  <c r="AB69" i="6"/>
  <c r="AD62" i="6"/>
  <c r="R69" i="6"/>
  <c r="R64" i="6"/>
  <c r="AC30" i="6"/>
  <c r="AC65" i="6"/>
  <c r="W49" i="6"/>
  <c r="AA22" i="6"/>
  <c r="AK25" i="6"/>
  <c r="AD9" i="8"/>
  <c r="AE12" i="8"/>
  <c r="AJ54" i="6"/>
  <c r="W61" i="6"/>
  <c r="U53" i="6"/>
  <c r="S69" i="6"/>
  <c r="F68" i="35" s="1"/>
  <c r="W54" i="6"/>
  <c r="S21" i="6"/>
  <c r="F20" i="35" s="1"/>
  <c r="W76" i="6"/>
  <c r="R35" i="6"/>
  <c r="AF73" i="6"/>
  <c r="AG35" i="6"/>
  <c r="AG36" i="6"/>
  <c r="AK8" i="8"/>
  <c r="T69" i="6"/>
  <c r="AK26" i="6"/>
  <c r="R29" i="6"/>
  <c r="AA56" i="6"/>
  <c r="T61" i="6"/>
  <c r="W53" i="6"/>
  <c r="AD30" i="6"/>
  <c r="AD22" i="6"/>
  <c r="AB70" i="6"/>
  <c r="S25" i="6"/>
  <c r="F24" i="35" s="1"/>
  <c r="AI7" i="8"/>
  <c r="R77" i="6"/>
  <c r="R56" i="6"/>
  <c r="AI57" i="6"/>
  <c r="U38" i="6"/>
  <c r="R11" i="6"/>
  <c r="R75" i="6"/>
  <c r="AI11" i="8"/>
  <c r="W77" i="6"/>
  <c r="T53" i="6"/>
  <c r="T29" i="6"/>
  <c r="S77" i="6"/>
  <c r="F76" i="35" s="1"/>
  <c r="AK77" i="6"/>
  <c r="Z24" i="6"/>
  <c r="AA37" i="6"/>
  <c r="R53" i="6"/>
  <c r="W38" i="6"/>
  <c r="AE40" i="6"/>
  <c r="R58" i="6"/>
  <c r="AI16" i="8"/>
  <c r="AH72" i="6"/>
  <c r="AK78" i="6"/>
  <c r="R24" i="6"/>
  <c r="AK45" i="6"/>
  <c r="R19" i="6"/>
  <c r="T33" i="6"/>
  <c r="U29" i="6"/>
  <c r="U21" i="6"/>
  <c r="R12" i="6"/>
  <c r="R61" i="6"/>
  <c r="S24" i="6"/>
  <c r="F23" i="35" s="1"/>
  <c r="R67" i="6"/>
  <c r="T38" i="6"/>
  <c r="AC13" i="8"/>
  <c r="R36" i="6"/>
  <c r="W21" i="6"/>
  <c r="F66" i="35"/>
  <c r="AE55" i="6"/>
  <c r="AE12" i="6"/>
  <c r="AK14" i="8"/>
  <c r="AJ57" i="6"/>
  <c r="AC33" i="6"/>
  <c r="AI58" i="6"/>
  <c r="U25" i="6"/>
  <c r="AK15" i="8"/>
  <c r="T77" i="6"/>
  <c r="AD23" i="6"/>
  <c r="AF48" i="6"/>
  <c r="AJ34" i="6"/>
  <c r="R54" i="6"/>
  <c r="AI13" i="8"/>
  <c r="W41" i="6"/>
  <c r="W22" i="6"/>
  <c r="W31" i="6"/>
  <c r="AE54" i="6"/>
  <c r="AD14" i="8"/>
  <c r="AE10" i="8"/>
  <c r="AH11" i="8"/>
  <c r="U41" i="6"/>
  <c r="T22" i="6"/>
  <c r="W35" i="6"/>
  <c r="W69" i="6"/>
  <c r="T25" i="6"/>
  <c r="AA11" i="8"/>
  <c r="Z59" i="6"/>
  <c r="S58" i="6"/>
  <c r="F57" i="35" s="1"/>
  <c r="Z58" i="6"/>
  <c r="AF38" i="6"/>
  <c r="AD12" i="6"/>
  <c r="U12" i="6"/>
  <c r="T12" i="6"/>
  <c r="W12" i="6"/>
  <c r="AD13" i="6"/>
  <c r="AJ71" i="6"/>
  <c r="AJ72" i="6"/>
  <c r="AD60" i="6"/>
  <c r="AH38" i="6"/>
  <c r="S38" i="6"/>
  <c r="F37" i="35" s="1"/>
  <c r="U19" i="6"/>
  <c r="AB19" i="6"/>
  <c r="W19" i="6"/>
  <c r="T19" i="6"/>
  <c r="AB20" i="6"/>
  <c r="AE35" i="6"/>
  <c r="R34" i="6"/>
  <c r="W34" i="6"/>
  <c r="AE34" i="6"/>
  <c r="T56" i="6"/>
  <c r="AK56" i="6"/>
  <c r="U56" i="6"/>
  <c r="AI47" i="6"/>
  <c r="AG38" i="6"/>
  <c r="R38" i="6"/>
  <c r="AE29" i="6"/>
  <c r="AE30" i="6"/>
  <c r="AC20" i="6"/>
  <c r="AA12" i="6"/>
  <c r="S11" i="6"/>
  <c r="F10" i="35" s="1"/>
  <c r="AA11" i="6"/>
  <c r="BB54" i="8"/>
  <c r="AE54" i="8"/>
  <c r="AK25" i="8"/>
  <c r="BH25" i="8"/>
  <c r="BG33" i="8"/>
  <c r="AJ33" i="8"/>
  <c r="R71" i="6"/>
  <c r="T71" i="6"/>
  <c r="S71" i="6"/>
  <c r="F70" i="35" s="1"/>
  <c r="W71" i="6"/>
  <c r="AD61" i="6"/>
  <c r="Z51" i="6"/>
  <c r="S51" i="6"/>
  <c r="F50" i="35" s="1"/>
  <c r="R51" i="6"/>
  <c r="AH39" i="6"/>
  <c r="S39" i="6"/>
  <c r="F38" i="35" s="1"/>
  <c r="U7" i="6"/>
  <c r="S7" i="6"/>
  <c r="F6" i="35" s="1"/>
  <c r="AH7" i="6"/>
  <c r="T7" i="6"/>
  <c r="W56" i="6"/>
  <c r="AG7" i="6"/>
  <c r="R7" i="6"/>
  <c r="AH9" i="6"/>
  <c r="U8" i="6"/>
  <c r="W8" i="6"/>
  <c r="T8" i="6"/>
  <c r="U65" i="6"/>
  <c r="AB65" i="6"/>
  <c r="T65" i="6"/>
  <c r="W65" i="6"/>
  <c r="AA68" i="8"/>
  <c r="AX68" i="8"/>
  <c r="AX80" i="8"/>
  <c r="AG39" i="6"/>
  <c r="AI8" i="6"/>
  <c r="Z25" i="6"/>
  <c r="T57" i="6"/>
  <c r="R47" i="6"/>
  <c r="AG12" i="6"/>
  <c r="AG11" i="6"/>
  <c r="BH74" i="8"/>
  <c r="AK74" i="8"/>
  <c r="BH86" i="8"/>
  <c r="U66" i="6"/>
  <c r="T66" i="6"/>
  <c r="S66" i="6"/>
  <c r="F65" i="35" s="1"/>
  <c r="W66" i="6"/>
  <c r="W57" i="6"/>
  <c r="W48" i="6"/>
  <c r="W39" i="6"/>
  <c r="R39" i="6"/>
  <c r="R30" i="6"/>
  <c r="R5" i="8"/>
  <c r="S5" i="8"/>
  <c r="AD34" i="8"/>
  <c r="BA34" i="8"/>
  <c r="Z69" i="8"/>
  <c r="AW69" i="8"/>
  <c r="S69" i="8"/>
  <c r="I68" i="35" s="1"/>
  <c r="R69" i="8"/>
  <c r="AW81" i="8"/>
  <c r="BE57" i="8"/>
  <c r="AH57" i="8"/>
  <c r="AD47" i="8"/>
  <c r="BA47" i="8"/>
  <c r="AW37" i="8"/>
  <c r="Z37" i="8"/>
  <c r="S37" i="8"/>
  <c r="I36" i="35" s="1"/>
  <c r="R37" i="8"/>
  <c r="AH25" i="8"/>
  <c r="BE25" i="8"/>
  <c r="AZ24" i="8"/>
  <c r="AC24" i="8"/>
  <c r="BC75" i="8"/>
  <c r="AF75" i="8"/>
  <c r="BC87" i="8"/>
  <c r="BH75" i="8"/>
  <c r="AK75" i="8"/>
  <c r="BH87" i="8"/>
  <c r="U67" i="6"/>
  <c r="T67" i="6"/>
  <c r="AK68" i="6"/>
  <c r="W67" i="6"/>
  <c r="AI59" i="6"/>
  <c r="AG50" i="6"/>
  <c r="R49" i="6"/>
  <c r="W40" i="6"/>
  <c r="R40" i="6"/>
  <c r="AC32" i="6"/>
  <c r="R22" i="6"/>
  <c r="S22" i="6"/>
  <c r="F21" i="35" s="1"/>
  <c r="AA23" i="6"/>
  <c r="AK11" i="8"/>
  <c r="AE73" i="8"/>
  <c r="BB73" i="8"/>
  <c r="BB85" i="8"/>
  <c r="S55" i="6"/>
  <c r="F54" i="35" s="1"/>
  <c r="R55" i="6"/>
  <c r="AE26" i="6"/>
  <c r="AE25" i="6"/>
  <c r="R25" i="6"/>
  <c r="AI45" i="6"/>
  <c r="AI44" i="6"/>
  <c r="W44" i="6"/>
  <c r="W63" i="6"/>
  <c r="U63" i="6"/>
  <c r="AB64" i="6"/>
  <c r="T63" i="6"/>
  <c r="AJ51" i="6"/>
  <c r="AJ52" i="6"/>
  <c r="AF41" i="6"/>
  <c r="AF42" i="6"/>
  <c r="AB32" i="6"/>
  <c r="U31" i="6"/>
  <c r="AB31" i="6"/>
  <c r="AJ19" i="6"/>
  <c r="AJ20" i="6"/>
  <c r="AF9" i="6"/>
  <c r="AF10" i="6"/>
  <c r="AJ30" i="6"/>
  <c r="AJ29" i="6"/>
  <c r="U44" i="6"/>
  <c r="T44" i="6"/>
  <c r="AK44" i="6"/>
  <c r="AC34" i="6"/>
  <c r="AD73" i="6"/>
  <c r="S73" i="6"/>
  <c r="F72" i="35" s="1"/>
  <c r="R73" i="6"/>
  <c r="AD74" i="6"/>
  <c r="U73" i="6"/>
  <c r="W73" i="6"/>
  <c r="T73" i="6"/>
  <c r="S63" i="6"/>
  <c r="F62" i="35" s="1"/>
  <c r="Z63" i="6"/>
  <c r="R63" i="6"/>
  <c r="T51" i="6"/>
  <c r="U51" i="6"/>
  <c r="W51" i="6"/>
  <c r="AH51" i="6"/>
  <c r="AD41" i="6"/>
  <c r="S41" i="6"/>
  <c r="F40" i="35" s="1"/>
  <c r="R41" i="6"/>
  <c r="AD42" i="6"/>
  <c r="R31" i="6"/>
  <c r="Z31" i="6"/>
  <c r="Z32" i="6"/>
  <c r="S31" i="6"/>
  <c r="F30" i="35" s="1"/>
  <c r="AH19" i="6"/>
  <c r="AH20" i="6"/>
  <c r="AD10" i="6"/>
  <c r="U9" i="6"/>
  <c r="AD9" i="6"/>
  <c r="T9" i="6"/>
  <c r="S9" i="6"/>
  <c r="F8" i="35" s="1"/>
  <c r="W9" i="6"/>
  <c r="R9" i="6"/>
  <c r="AW72" i="8"/>
  <c r="Z72" i="8"/>
  <c r="R72" i="8"/>
  <c r="S72" i="8"/>
  <c r="I71" i="35" s="1"/>
  <c r="AW84" i="8"/>
  <c r="AC74" i="8"/>
  <c r="AZ74" i="8"/>
  <c r="AZ86" i="8"/>
  <c r="AC66" i="6"/>
  <c r="R66" i="6"/>
  <c r="AC67" i="6"/>
  <c r="AA57" i="6"/>
  <c r="R57" i="6"/>
  <c r="AA58" i="6"/>
  <c r="S57" i="6"/>
  <c r="F56" i="35" s="1"/>
  <c r="AK39" i="6"/>
  <c r="AK38" i="6"/>
  <c r="AI30" i="6"/>
  <c r="AI29" i="6"/>
  <c r="AG21" i="6"/>
  <c r="W20" i="6"/>
  <c r="AG20" i="6"/>
  <c r="AD76" i="6"/>
  <c r="W75" i="6"/>
  <c r="AD75" i="6"/>
  <c r="U75" i="6"/>
  <c r="T75" i="6"/>
  <c r="S75" i="6"/>
  <c r="F74" i="35" s="1"/>
  <c r="Z66" i="6"/>
  <c r="Z65" i="6"/>
  <c r="S65" i="6"/>
  <c r="F64" i="35" s="1"/>
  <c r="R65" i="6"/>
  <c r="AH53" i="6"/>
  <c r="AH54" i="6"/>
  <c r="AD43" i="6"/>
  <c r="S43" i="6"/>
  <c r="F42" i="35" s="1"/>
  <c r="T43" i="6"/>
  <c r="R43" i="6"/>
  <c r="AD44" i="6"/>
  <c r="U43" i="6"/>
  <c r="W43" i="6"/>
  <c r="R33" i="6"/>
  <c r="S33" i="6"/>
  <c r="F32" i="35" s="1"/>
  <c r="Z33" i="6"/>
  <c r="Z34" i="6"/>
  <c r="AH21" i="6"/>
  <c r="AH22" i="6"/>
  <c r="AD11" i="6"/>
  <c r="W11" i="6"/>
  <c r="U11" i="6"/>
  <c r="T11" i="6"/>
  <c r="AA9" i="6"/>
  <c r="R8" i="6"/>
  <c r="AA8" i="6"/>
  <c r="S8" i="6"/>
  <c r="F7" i="35" s="1"/>
  <c r="AE77" i="6"/>
  <c r="AE76" i="6"/>
  <c r="AC67" i="8"/>
  <c r="AZ67" i="8"/>
  <c r="AZ79" i="8"/>
  <c r="AX58" i="8"/>
  <c r="AA58" i="8"/>
  <c r="AK39" i="8"/>
  <c r="BH39" i="8"/>
  <c r="AI30" i="8"/>
  <c r="BF30" i="8"/>
  <c r="BD21" i="8"/>
  <c r="AG21" i="8"/>
  <c r="S29" i="6"/>
  <c r="F28" i="35" s="1"/>
  <c r="AH71" i="6"/>
  <c r="T39" i="6"/>
  <c r="AG8" i="6"/>
  <c r="U39" i="6"/>
  <c r="Z19" i="6"/>
  <c r="AC31" i="6"/>
  <c r="W7" i="6"/>
  <c r="S19" i="6"/>
  <c r="F18" i="35" s="1"/>
  <c r="W47" i="6"/>
  <c r="AA36" i="6"/>
  <c r="U71" i="6"/>
  <c r="R48" i="6"/>
  <c r="AK67" i="6"/>
  <c r="BE71" i="8"/>
  <c r="AH71" i="8"/>
  <c r="BE83" i="8"/>
  <c r="BA61" i="8"/>
  <c r="AD61" i="8"/>
  <c r="Z51" i="8"/>
  <c r="AW51" i="8"/>
  <c r="R51" i="8"/>
  <c r="S51" i="8"/>
  <c r="I50" i="35" s="1"/>
  <c r="AH39" i="8"/>
  <c r="BE39" i="8"/>
  <c r="AD29" i="8"/>
  <c r="BA29" i="8"/>
  <c r="AW19" i="8"/>
  <c r="Z19" i="8"/>
  <c r="R19" i="8"/>
  <c r="S19" i="8"/>
  <c r="I18" i="35" s="1"/>
  <c r="BF56" i="8"/>
  <c r="AI56" i="8"/>
  <c r="AA36" i="8"/>
  <c r="AX36" i="8"/>
  <c r="AH8" i="8"/>
  <c r="AY65" i="8"/>
  <c r="AB65" i="8"/>
  <c r="U65" i="8"/>
  <c r="T65" i="8"/>
  <c r="W65" i="8"/>
  <c r="AG39" i="8"/>
  <c r="BD39" i="8"/>
  <c r="AK77" i="8"/>
  <c r="BH77" i="8"/>
  <c r="BH89" i="8"/>
  <c r="AK78" i="8"/>
  <c r="AW24" i="8"/>
  <c r="Z24" i="8"/>
  <c r="S24" i="8"/>
  <c r="I23" i="35" s="1"/>
  <c r="R24" i="8"/>
  <c r="AB69" i="8"/>
  <c r="AY69" i="8"/>
  <c r="W69" i="8"/>
  <c r="U69" i="8"/>
  <c r="T69" i="8"/>
  <c r="AY81" i="8"/>
  <c r="BG57" i="8"/>
  <c r="AJ57" i="8"/>
  <c r="BC47" i="8"/>
  <c r="AF47" i="8"/>
  <c r="BA22" i="8"/>
  <c r="AD22" i="8"/>
  <c r="BH66" i="8"/>
  <c r="AK66" i="8"/>
  <c r="BH78" i="8"/>
  <c r="BF57" i="8"/>
  <c r="AI57" i="8"/>
  <c r="AG48" i="8"/>
  <c r="BD48" i="8"/>
  <c r="BB39" i="8"/>
  <c r="AE39" i="8"/>
  <c r="AZ30" i="8"/>
  <c r="AC30" i="8"/>
  <c r="AA21" i="8"/>
  <c r="AX21" i="8"/>
  <c r="BH67" i="8"/>
  <c r="AK67" i="8"/>
  <c r="BH79" i="8"/>
  <c r="BF58" i="8"/>
  <c r="AI58" i="8"/>
  <c r="BD49" i="8"/>
  <c r="AG49" i="8"/>
  <c r="AE40" i="8"/>
  <c r="BB40" i="8"/>
  <c r="AZ31" i="8"/>
  <c r="AC31" i="8"/>
  <c r="AA22" i="8"/>
  <c r="AX22" i="8"/>
  <c r="AX55" i="8"/>
  <c r="AA55" i="8"/>
  <c r="BB25" i="8"/>
  <c r="AE25" i="8"/>
  <c r="BF44" i="8"/>
  <c r="AI44" i="8"/>
  <c r="AF73" i="8"/>
  <c r="BC73" i="8"/>
  <c r="BC85" i="8"/>
  <c r="AY63" i="8"/>
  <c r="AB63" i="8"/>
  <c r="T63" i="8"/>
  <c r="W63" i="8"/>
  <c r="U63" i="8"/>
  <c r="BG51" i="8"/>
  <c r="AJ51" i="8"/>
  <c r="AF41" i="8"/>
  <c r="BC41" i="8"/>
  <c r="AY31" i="8"/>
  <c r="AB31" i="8"/>
  <c r="T31" i="8"/>
  <c r="W31" i="8"/>
  <c r="U31" i="8"/>
  <c r="BG19" i="8"/>
  <c r="AJ19" i="8"/>
  <c r="AF9" i="8"/>
  <c r="AZ64" i="8"/>
  <c r="AC64" i="8"/>
  <c r="BG29" i="8"/>
  <c r="AJ29" i="8"/>
  <c r="AK44" i="8"/>
  <c r="BH44" i="8"/>
  <c r="AC33" i="8"/>
  <c r="AZ33" i="8"/>
  <c r="BA73" i="8"/>
  <c r="AD73" i="8"/>
  <c r="BA85" i="8"/>
  <c r="AW63" i="8"/>
  <c r="Z63" i="8"/>
  <c r="S63" i="8"/>
  <c r="I62" i="35" s="1"/>
  <c r="R63" i="8"/>
  <c r="AH51" i="8"/>
  <c r="BE51" i="8"/>
  <c r="AD41" i="8"/>
  <c r="BA41" i="8"/>
  <c r="Z31" i="8"/>
  <c r="AW31" i="8"/>
  <c r="R31" i="8"/>
  <c r="S31" i="8"/>
  <c r="I30" i="35" s="1"/>
  <c r="AH19" i="8"/>
  <c r="BE19" i="8"/>
  <c r="AC66" i="8"/>
  <c r="AZ66" i="8"/>
  <c r="AZ78" i="8"/>
  <c r="AA57" i="8"/>
  <c r="AX57" i="8"/>
  <c r="AK38" i="8"/>
  <c r="BH38" i="8"/>
  <c r="BF29" i="8"/>
  <c r="AI29" i="8"/>
  <c r="AG20" i="8"/>
  <c r="BD20" i="8"/>
  <c r="BA75" i="8"/>
  <c r="AD75" i="8"/>
  <c r="BA87" i="8"/>
  <c r="AW65" i="8"/>
  <c r="Z65" i="8"/>
  <c r="S65" i="8"/>
  <c r="I64" i="35" s="1"/>
  <c r="R65" i="8"/>
  <c r="AH53" i="8"/>
  <c r="BE53" i="8"/>
  <c r="BA43" i="8"/>
  <c r="AD43" i="8"/>
  <c r="AW33" i="8"/>
  <c r="Z33" i="8"/>
  <c r="S33" i="8"/>
  <c r="I32" i="35" s="1"/>
  <c r="R33" i="8"/>
  <c r="BE21" i="8"/>
  <c r="AH21" i="8"/>
  <c r="AD11" i="8"/>
  <c r="AA8" i="8"/>
  <c r="AE76" i="8"/>
  <c r="BB76" i="8"/>
  <c r="BB88" i="8"/>
  <c r="AW58" i="8"/>
  <c r="Z58" i="8"/>
  <c r="S58" i="8"/>
  <c r="I57" i="35" s="1"/>
  <c r="R58" i="8"/>
  <c r="BC37" i="8"/>
  <c r="AF37" i="8"/>
  <c r="AD12" i="8"/>
  <c r="AJ53" i="8"/>
  <c r="BG53" i="8"/>
  <c r="AJ71" i="8"/>
  <c r="BG71" i="8"/>
  <c r="BG83" i="8"/>
  <c r="AD60" i="8"/>
  <c r="BA60" i="8"/>
  <c r="AH38" i="8"/>
  <c r="BE38" i="8"/>
  <c r="AY19" i="8"/>
  <c r="AB19" i="8"/>
  <c r="U19" i="8"/>
  <c r="T19" i="8"/>
  <c r="W19" i="8"/>
  <c r="AE34" i="8"/>
  <c r="BB34" i="8"/>
  <c r="BH56" i="8"/>
  <c r="AK56" i="8"/>
  <c r="AI47" i="8"/>
  <c r="BF47" i="8"/>
  <c r="BD38" i="8"/>
  <c r="AG38" i="8"/>
  <c r="BB29" i="8"/>
  <c r="AE29" i="8"/>
  <c r="AC20" i="8"/>
  <c r="AZ20" i="8"/>
  <c r="BC70" i="8"/>
  <c r="AF70" i="8"/>
  <c r="BC82" i="8"/>
  <c r="AB60" i="8"/>
  <c r="AY60" i="8"/>
  <c r="U60" i="8"/>
  <c r="T60" i="8"/>
  <c r="W60" i="8"/>
  <c r="BG48" i="8"/>
  <c r="AJ48" i="8"/>
  <c r="BC38" i="8"/>
  <c r="AF38" i="8"/>
  <c r="AY28" i="8"/>
  <c r="AB28" i="8"/>
  <c r="W28" i="8"/>
  <c r="T28" i="8"/>
  <c r="U28" i="8"/>
  <c r="AG55" i="8"/>
  <c r="BD55" i="8"/>
  <c r="AK33" i="8"/>
  <c r="BH33" i="8"/>
  <c r="Z36" i="8"/>
  <c r="AW36" i="8"/>
  <c r="S36" i="8"/>
  <c r="I35" i="35" s="1"/>
  <c r="R36" i="8"/>
  <c r="W5" i="8"/>
  <c r="T5" i="8"/>
  <c r="U5" i="8"/>
  <c r="AW48" i="8"/>
  <c r="Z48" i="8"/>
  <c r="S48" i="8"/>
  <c r="I47" i="35" s="1"/>
  <c r="R48" i="8"/>
  <c r="BH61" i="8"/>
  <c r="AK61" i="8"/>
  <c r="Z68" i="8"/>
  <c r="AW68" i="8"/>
  <c r="S68" i="8"/>
  <c r="I67" i="35" s="1"/>
  <c r="R68" i="8"/>
  <c r="AW80" i="8"/>
  <c r="BE56" i="8"/>
  <c r="AH56" i="8"/>
  <c r="BA46" i="8"/>
  <c r="AD46" i="8"/>
  <c r="AH16" i="8"/>
  <c r="AY73" i="8"/>
  <c r="AB73" i="8"/>
  <c r="U73" i="8"/>
  <c r="W73" i="8"/>
  <c r="T73" i="8"/>
  <c r="AY85" i="8"/>
  <c r="AI65" i="8"/>
  <c r="BF65" i="8"/>
  <c r="AG56" i="8"/>
  <c r="BD56" i="8"/>
  <c r="AE47" i="8"/>
  <c r="BB47" i="8"/>
  <c r="AZ38" i="8"/>
  <c r="AC38" i="8"/>
  <c r="AX29" i="8"/>
  <c r="AA29" i="8"/>
  <c r="BF66" i="8"/>
  <c r="AI66" i="8"/>
  <c r="BF78" i="8"/>
  <c r="BD57" i="8"/>
  <c r="AG57" i="8"/>
  <c r="AE48" i="8"/>
  <c r="BB48" i="8"/>
  <c r="AZ39" i="8"/>
  <c r="AC39" i="8"/>
  <c r="AA30" i="8"/>
  <c r="AX30" i="8"/>
  <c r="AI19" i="8"/>
  <c r="BF19" i="8"/>
  <c r="AX32" i="8"/>
  <c r="AA32" i="8"/>
  <c r="BA72" i="8"/>
  <c r="AD72" i="8"/>
  <c r="BA84" i="8"/>
  <c r="Z62" i="8"/>
  <c r="AW62" i="8"/>
  <c r="S62" i="8"/>
  <c r="I61" i="35" s="1"/>
  <c r="R62" i="8"/>
  <c r="BE50" i="8"/>
  <c r="AH50" i="8"/>
  <c r="AD40" i="8"/>
  <c r="BA40" i="8"/>
  <c r="AW30" i="8"/>
  <c r="Z30" i="8"/>
  <c r="S30" i="8"/>
  <c r="I29" i="35" s="1"/>
  <c r="R30" i="8"/>
  <c r="AH18" i="8"/>
  <c r="BE18" i="8"/>
  <c r="AD8" i="8"/>
  <c r="BH20" i="8"/>
  <c r="AK20" i="8"/>
  <c r="BB18" i="8"/>
  <c r="AE18" i="8"/>
  <c r="AY72" i="8"/>
  <c r="AB72" i="8"/>
  <c r="U72" i="8"/>
  <c r="W72" i="8"/>
  <c r="T72" i="8"/>
  <c r="AY84" i="8"/>
  <c r="BG60" i="8"/>
  <c r="AJ60" i="8"/>
  <c r="BC50" i="8"/>
  <c r="AF50" i="8"/>
  <c r="AY40" i="8"/>
  <c r="AB40" i="8"/>
  <c r="W40" i="8"/>
  <c r="U40" i="8"/>
  <c r="T40" i="8"/>
  <c r="BG28" i="8"/>
  <c r="AJ28" i="8"/>
  <c r="BC18" i="8"/>
  <c r="AF18" i="8"/>
  <c r="AB8" i="8"/>
  <c r="U8" i="8"/>
  <c r="T8" i="8"/>
  <c r="W8" i="8"/>
  <c r="AX65" i="8"/>
  <c r="AA65" i="8"/>
  <c r="AK46" i="8"/>
  <c r="BH46" i="8"/>
  <c r="BF37" i="8"/>
  <c r="AI37" i="8"/>
  <c r="AG28" i="8"/>
  <c r="BD28" i="8"/>
  <c r="AE19" i="8"/>
  <c r="BB19" i="8"/>
  <c r="AY74" i="8"/>
  <c r="AB74" i="8"/>
  <c r="U74" i="8"/>
  <c r="T74" i="8"/>
  <c r="W74" i="8"/>
  <c r="AY86" i="8"/>
  <c r="BG62" i="8"/>
  <c r="AJ62" i="8"/>
  <c r="BC52" i="8"/>
  <c r="AF52" i="8"/>
  <c r="AB42" i="8"/>
  <c r="AY42" i="8"/>
  <c r="W42" i="8"/>
  <c r="U42" i="8"/>
  <c r="T42" i="8"/>
  <c r="AJ30" i="8"/>
  <c r="BG30" i="8"/>
  <c r="AF20" i="8"/>
  <c r="BC20" i="8"/>
  <c r="AB10" i="8"/>
  <c r="W10" i="8"/>
  <c r="U10" i="8"/>
  <c r="T10" i="8"/>
  <c r="AD66" i="8"/>
  <c r="BA66" i="8"/>
  <c r="BA78" i="8"/>
  <c r="AZ75" i="8"/>
  <c r="AC75" i="8"/>
  <c r="AZ87" i="8"/>
  <c r="BG55" i="8"/>
  <c r="AJ55" i="8"/>
  <c r="AB35" i="8"/>
  <c r="AY35" i="8"/>
  <c r="W35" i="8"/>
  <c r="U35" i="8"/>
  <c r="T35" i="8"/>
  <c r="Z10" i="8"/>
  <c r="R10" i="8"/>
  <c r="S10" i="8"/>
  <c r="I9" i="35" s="1"/>
  <c r="AW40" i="8"/>
  <c r="Z40" i="8"/>
  <c r="R40" i="8"/>
  <c r="S40" i="8"/>
  <c r="I39" i="35" s="1"/>
  <c r="BE70" i="8"/>
  <c r="AH70" i="8"/>
  <c r="BE82" i="8"/>
  <c r="AB59" i="8"/>
  <c r="AY59" i="8"/>
  <c r="W59" i="8"/>
  <c r="U59" i="8"/>
  <c r="T59" i="8"/>
  <c r="BA36" i="8"/>
  <c r="AD36" i="8"/>
  <c r="Z18" i="8"/>
  <c r="AW18" i="8"/>
  <c r="R18" i="8"/>
  <c r="S18" i="8"/>
  <c r="I17" i="35" s="1"/>
  <c r="AZ17" i="8"/>
  <c r="AC17" i="8"/>
  <c r="AK64" i="8"/>
  <c r="BH64" i="8"/>
  <c r="AI55" i="8"/>
  <c r="BF55" i="8"/>
  <c r="AG46" i="8"/>
  <c r="BD46" i="8"/>
  <c r="BB37" i="8"/>
  <c r="AE37" i="8"/>
  <c r="AZ28" i="8"/>
  <c r="AC28" i="8"/>
  <c r="AX19" i="8"/>
  <c r="AA19" i="8"/>
  <c r="AG35" i="8"/>
  <c r="BD35" i="8"/>
  <c r="AI73" i="8"/>
  <c r="BF73" i="8"/>
  <c r="BF85" i="8"/>
  <c r="AG50" i="8"/>
  <c r="BD50" i="8"/>
  <c r="AE66" i="8"/>
  <c r="BB66" i="8"/>
  <c r="BB78" i="8"/>
  <c r="AF19" i="8"/>
  <c r="BC19" i="8"/>
  <c r="BG66" i="8"/>
  <c r="AJ66" i="8"/>
  <c r="BG78" i="8"/>
  <c r="AF56" i="8"/>
  <c r="BC56" i="8"/>
  <c r="AB46" i="8"/>
  <c r="AY46" i="8"/>
  <c r="W46" i="8"/>
  <c r="U46" i="8"/>
  <c r="T46" i="8"/>
  <c r="AJ34" i="8"/>
  <c r="BG34" i="8"/>
  <c r="BC24" i="8"/>
  <c r="AF24" i="8"/>
  <c r="AB14" i="8"/>
  <c r="T14" i="8"/>
  <c r="W14" i="8"/>
  <c r="U14" i="8"/>
  <c r="BB17" i="8"/>
  <c r="AE17" i="8"/>
  <c r="BE60" i="8"/>
  <c r="AH60" i="8"/>
  <c r="BF74" i="8"/>
  <c r="AI74" i="8"/>
  <c r="BF86" i="8"/>
  <c r="AI10" i="8"/>
  <c r="AZ72" i="8"/>
  <c r="AC72" i="8"/>
  <c r="AZ84" i="8"/>
  <c r="BG61" i="8"/>
  <c r="AJ61" i="8"/>
  <c r="AX73" i="8"/>
  <c r="AA73" i="8"/>
  <c r="AX85" i="8"/>
  <c r="AA9" i="8"/>
  <c r="AX66" i="8"/>
  <c r="AA66" i="8"/>
  <c r="AX78" i="8"/>
  <c r="BH47" i="8"/>
  <c r="AK47" i="8"/>
  <c r="AI38" i="8"/>
  <c r="BF38" i="8"/>
  <c r="BD29" i="8"/>
  <c r="AG29" i="8"/>
  <c r="AE20" i="8"/>
  <c r="BB20" i="8"/>
  <c r="AC11" i="8"/>
  <c r="AK72" i="8"/>
  <c r="BH72" i="8"/>
  <c r="BH84" i="8"/>
  <c r="BH49" i="8"/>
  <c r="AK49" i="8"/>
  <c r="BB22" i="8"/>
  <c r="AE22" i="8"/>
  <c r="AY29" i="8"/>
  <c r="AB29" i="8"/>
  <c r="T29" i="8"/>
  <c r="W29" i="8"/>
  <c r="U29" i="8"/>
  <c r="BA69" i="8"/>
  <c r="AD69" i="8"/>
  <c r="BA81" i="8"/>
  <c r="AW59" i="8"/>
  <c r="Z59" i="8"/>
  <c r="S59" i="8"/>
  <c r="I58" i="35" s="1"/>
  <c r="R59" i="8"/>
  <c r="AH47" i="8"/>
  <c r="BE47" i="8"/>
  <c r="BA37" i="8"/>
  <c r="AD37" i="8"/>
  <c r="Z27" i="8"/>
  <c r="AW27" i="8"/>
  <c r="S27" i="8"/>
  <c r="I26" i="35" s="1"/>
  <c r="R27" i="8"/>
  <c r="AZ53" i="8"/>
  <c r="AC53" i="8"/>
  <c r="AG31" i="8"/>
  <c r="BD31" i="8"/>
  <c r="AF31" i="8"/>
  <c r="BC31" i="8"/>
  <c r="AA7" i="8"/>
  <c r="AC77" i="8"/>
  <c r="AZ77" i="8"/>
  <c r="AZ89" i="8"/>
  <c r="AC78" i="8"/>
  <c r="BB30" i="8"/>
  <c r="AE30" i="8"/>
  <c r="AY37" i="8"/>
  <c r="AB37" i="8"/>
  <c r="T37" i="8"/>
  <c r="W37" i="8"/>
  <c r="U37" i="8"/>
  <c r="BF52" i="8"/>
  <c r="AI52" i="8"/>
  <c r="AB77" i="8"/>
  <c r="AY77" i="8"/>
  <c r="T77" i="8"/>
  <c r="W77" i="8"/>
  <c r="U77" i="8"/>
  <c r="AY89" i="8"/>
  <c r="AB78" i="8"/>
  <c r="AJ65" i="8"/>
  <c r="BG65" i="8"/>
  <c r="AF55" i="8"/>
  <c r="BC55" i="8"/>
  <c r="AY45" i="8"/>
  <c r="AB45" i="8"/>
  <c r="U45" i="8"/>
  <c r="W45" i="8"/>
  <c r="T45" i="8"/>
  <c r="AD6" i="8"/>
  <c r="AW56" i="8"/>
  <c r="Z56" i="8"/>
  <c r="S56" i="8"/>
  <c r="I55" i="35" s="1"/>
  <c r="R56" i="8"/>
  <c r="AG64" i="8"/>
  <c r="BD64" i="8"/>
  <c r="AE55" i="8"/>
  <c r="BB55" i="8"/>
  <c r="AZ46" i="8"/>
  <c r="AC46" i="8"/>
  <c r="AX37" i="8"/>
  <c r="AA37" i="8"/>
  <c r="AK18" i="8"/>
  <c r="BH18" i="8"/>
  <c r="AG65" i="8"/>
  <c r="BD65" i="8"/>
  <c r="AE56" i="8"/>
  <c r="BB56" i="8"/>
  <c r="AZ47" i="8"/>
  <c r="AC47" i="8"/>
  <c r="AX38" i="8"/>
  <c r="AA38" i="8"/>
  <c r="BH19" i="8"/>
  <c r="AK19" i="8"/>
  <c r="AC48" i="8"/>
  <c r="AZ48" i="8"/>
  <c r="AG18" i="8"/>
  <c r="BD18" i="8"/>
  <c r="AG19" i="8"/>
  <c r="BD19" i="8"/>
  <c r="AY71" i="8"/>
  <c r="AB71" i="8"/>
  <c r="T71" i="8"/>
  <c r="W71" i="8"/>
  <c r="U71" i="8"/>
  <c r="AY83" i="8"/>
  <c r="BG59" i="8"/>
  <c r="AJ59" i="8"/>
  <c r="BC49" i="8"/>
  <c r="AF49" i="8"/>
  <c r="AY39" i="8"/>
  <c r="AB39" i="8"/>
  <c r="T39" i="8"/>
  <c r="U39" i="8"/>
  <c r="W39" i="8"/>
  <c r="AJ27" i="8"/>
  <c r="BG27" i="8"/>
  <c r="BC17" i="8"/>
  <c r="AF17" i="8"/>
  <c r="AB7" i="8"/>
  <c r="T7" i="8"/>
  <c r="W7" i="8"/>
  <c r="U7" i="8"/>
  <c r="AC56" i="8"/>
  <c r="AZ56" i="8"/>
  <c r="BD67" i="8"/>
  <c r="AG67" i="8"/>
  <c r="BD79" i="8"/>
  <c r="AG74" i="8"/>
  <c r="BD74" i="8"/>
  <c r="BD86" i="8"/>
  <c r="BH28" i="8"/>
  <c r="AK28" i="8"/>
  <c r="BC43" i="8"/>
  <c r="AF43" i="8"/>
  <c r="AW71" i="8"/>
  <c r="Z71" i="8"/>
  <c r="S71" i="8"/>
  <c r="I70" i="35" s="1"/>
  <c r="R71" i="8"/>
  <c r="AW83" i="8"/>
  <c r="BE59" i="8"/>
  <c r="AH59" i="8"/>
  <c r="AD49" i="8"/>
  <c r="BA49" i="8"/>
  <c r="AW39" i="8"/>
  <c r="Z39" i="8"/>
  <c r="R39" i="8"/>
  <c r="S39" i="8"/>
  <c r="I38" i="35" s="1"/>
  <c r="AH27" i="8"/>
  <c r="BE27" i="8"/>
  <c r="BA17" i="8"/>
  <c r="AD17" i="8"/>
  <c r="Z7" i="8"/>
  <c r="R7" i="8"/>
  <c r="S7" i="8"/>
  <c r="I6" i="35" s="1"/>
  <c r="AK54" i="8"/>
  <c r="BH54" i="8"/>
  <c r="BF45" i="8"/>
  <c r="AI45" i="8"/>
  <c r="BD36" i="8"/>
  <c r="AG36" i="8"/>
  <c r="BB27" i="8"/>
  <c r="AE27" i="8"/>
  <c r="AZ18" i="8"/>
  <c r="AC18" i="8"/>
  <c r="AW73" i="8"/>
  <c r="Z73" i="8"/>
  <c r="S73" i="8"/>
  <c r="I72" i="35" s="1"/>
  <c r="R73" i="8"/>
  <c r="AW85" i="8"/>
  <c r="BE61" i="8"/>
  <c r="AH61" i="8"/>
  <c r="BA51" i="8"/>
  <c r="AD51" i="8"/>
  <c r="AW41" i="8"/>
  <c r="Z41" i="8"/>
  <c r="S41" i="8"/>
  <c r="I40" i="35" s="1"/>
  <c r="R41" i="8"/>
  <c r="BE29" i="8"/>
  <c r="AH29" i="8"/>
  <c r="AD19" i="8"/>
  <c r="BA19" i="8"/>
  <c r="Z9" i="8"/>
  <c r="R9" i="8"/>
  <c r="S9" i="8"/>
  <c r="I8" i="35" s="1"/>
  <c r="AF59" i="8"/>
  <c r="BC59" i="8"/>
  <c r="AX74" i="8"/>
  <c r="AA74" i="8"/>
  <c r="AX86" i="8"/>
  <c r="BC53" i="8"/>
  <c r="AF53" i="8"/>
  <c r="AH30" i="8"/>
  <c r="BE30" i="8"/>
  <c r="AJ7" i="8"/>
  <c r="AD26" i="8"/>
  <c r="BA26" i="8"/>
  <c r="BC69" i="8"/>
  <c r="AF69" i="8"/>
  <c r="BC81" i="8"/>
  <c r="AH54" i="8"/>
  <c r="BE54" i="8"/>
  <c r="AW34" i="8"/>
  <c r="Z34" i="8"/>
  <c r="S34" i="8"/>
  <c r="I33" i="35" s="1"/>
  <c r="R34" i="8"/>
  <c r="AJ15" i="8"/>
  <c r="AJ77" i="8"/>
  <c r="BG77" i="8"/>
  <c r="BG89" i="8"/>
  <c r="AJ78" i="8"/>
  <c r="AI63" i="8"/>
  <c r="BF63" i="8"/>
  <c r="AG54" i="8"/>
  <c r="BD54" i="8"/>
  <c r="BB45" i="8"/>
  <c r="AE45" i="8"/>
  <c r="AZ36" i="8"/>
  <c r="AC36" i="8"/>
  <c r="AA27" i="8"/>
  <c r="AX27" i="8"/>
  <c r="AA16" i="8"/>
  <c r="AG72" i="8"/>
  <c r="BD72" i="8"/>
  <c r="BD84" i="8"/>
  <c r="AG8" i="8"/>
  <c r="AE41" i="8"/>
  <c r="BB41" i="8"/>
  <c r="BD43" i="8"/>
  <c r="AG43" i="8"/>
  <c r="AW77" i="8"/>
  <c r="Z77" i="8"/>
  <c r="R77" i="8"/>
  <c r="S77" i="8"/>
  <c r="I76" i="35" s="1"/>
  <c r="AW89" i="8"/>
  <c r="Z78" i="8"/>
  <c r="AH65" i="8"/>
  <c r="BE65" i="8"/>
  <c r="AD55" i="8"/>
  <c r="BA55" i="8"/>
  <c r="AW45" i="8"/>
  <c r="Z45" i="8"/>
  <c r="R45" i="8"/>
  <c r="S45" i="8"/>
  <c r="I44" i="35" s="1"/>
  <c r="BE33" i="8"/>
  <c r="AH33" i="8"/>
  <c r="BA23" i="8"/>
  <c r="AD23" i="8"/>
  <c r="Z13" i="8"/>
  <c r="S13" i="8"/>
  <c r="I12" i="35" s="1"/>
  <c r="R13" i="8"/>
  <c r="BA50" i="8"/>
  <c r="AD50" i="8"/>
  <c r="AG73" i="8"/>
  <c r="BD73" i="8"/>
  <c r="BD85" i="8"/>
  <c r="AG9" i="8"/>
  <c r="BE44" i="8"/>
  <c r="AH44" i="8"/>
  <c r="BH55" i="8"/>
  <c r="AK55" i="8"/>
  <c r="AI46" i="8"/>
  <c r="BF46" i="8"/>
  <c r="BD37" i="8"/>
  <c r="AG37" i="8"/>
  <c r="AE28" i="8"/>
  <c r="BB28" i="8"/>
  <c r="AZ19" i="8"/>
  <c r="AC19" i="8"/>
  <c r="AA10" i="8"/>
  <c r="AI71" i="8"/>
  <c r="BF71" i="8"/>
  <c r="BF83" i="8"/>
  <c r="BF48" i="8"/>
  <c r="AI48" i="8"/>
  <c r="AX20" i="8"/>
  <c r="AA20" i="8"/>
  <c r="BC23" i="8"/>
  <c r="AF23" i="8"/>
  <c r="AB68" i="8"/>
  <c r="AY68" i="8"/>
  <c r="T68" i="8"/>
  <c r="U68" i="8"/>
  <c r="W68" i="8"/>
  <c r="AY80" i="8"/>
  <c r="BG56" i="8"/>
  <c r="AJ56" i="8"/>
  <c r="AF46" i="8"/>
  <c r="BC46" i="8"/>
  <c r="AY36" i="8"/>
  <c r="AB36" i="8"/>
  <c r="W36" i="8"/>
  <c r="U36" i="8"/>
  <c r="T36" i="8"/>
  <c r="AJ24" i="8"/>
  <c r="BG24" i="8"/>
  <c r="BD71" i="8"/>
  <c r="AG71" i="8"/>
  <c r="BD83" i="8"/>
  <c r="AA28" i="8"/>
  <c r="AX28" i="8"/>
  <c r="Z28" i="8"/>
  <c r="AW28" i="8"/>
  <c r="S28" i="8"/>
  <c r="I27" i="35" s="1"/>
  <c r="AE27" i="35" s="1"/>
  <c r="R28" i="8"/>
  <c r="BF76" i="8"/>
  <c r="AI76" i="8"/>
  <c r="BF88" i="8"/>
  <c r="AX76" i="8"/>
  <c r="AA76" i="8"/>
  <c r="AX88" i="8"/>
  <c r="BD63" i="8"/>
  <c r="AG63" i="8"/>
  <c r="BF24" i="8"/>
  <c r="AI24" i="8"/>
  <c r="BA30" i="8"/>
  <c r="AD30" i="8"/>
  <c r="BF36" i="8"/>
  <c r="AI36" i="8"/>
  <c r="Z76" i="8"/>
  <c r="AW76" i="8"/>
  <c r="S76" i="8"/>
  <c r="I75" i="35" s="1"/>
  <c r="R76" i="8"/>
  <c r="AW88" i="8"/>
  <c r="AH64" i="8"/>
  <c r="BE64" i="8"/>
  <c r="BA54" i="8"/>
  <c r="AD54" i="8"/>
  <c r="AW44" i="8"/>
  <c r="Z44" i="8"/>
  <c r="R44" i="8"/>
  <c r="S44" i="8"/>
  <c r="I43" i="35" s="1"/>
  <c r="AE74" i="8"/>
  <c r="BB74" i="8"/>
  <c r="BB86" i="8"/>
  <c r="AB41" i="8"/>
  <c r="AY41" i="8"/>
  <c r="U41" i="8"/>
  <c r="T41" i="8"/>
  <c r="W41" i="8"/>
  <c r="BB63" i="8"/>
  <c r="AE63" i="8"/>
  <c r="AZ54" i="8"/>
  <c r="AC54" i="8"/>
  <c r="AX45" i="8"/>
  <c r="AA45" i="8"/>
  <c r="BH26" i="8"/>
  <c r="AK26" i="8"/>
  <c r="AI17" i="8"/>
  <c r="BF17" i="8"/>
  <c r="BB64" i="8"/>
  <c r="AE64" i="8"/>
  <c r="AZ55" i="8"/>
  <c r="AC55" i="8"/>
  <c r="AX46" i="8"/>
  <c r="AA46" i="8"/>
  <c r="BH27" i="8"/>
  <c r="AK27" i="8"/>
  <c r="AI18" i="8"/>
  <c r="BF18" i="8"/>
  <c r="BD42" i="8"/>
  <c r="AG42" i="8"/>
  <c r="AK12" i="8"/>
  <c r="AI12" i="8"/>
  <c r="Z70" i="8"/>
  <c r="AW70" i="8"/>
  <c r="S70" i="8"/>
  <c r="I69" i="35" s="1"/>
  <c r="AE69" i="35" s="1"/>
  <c r="R70" i="8"/>
  <c r="AW82" i="8"/>
  <c r="BE58" i="8"/>
  <c r="AH58" i="8"/>
  <c r="BA48" i="8"/>
  <c r="AD48" i="8"/>
  <c r="AW38" i="8"/>
  <c r="Z38" i="8"/>
  <c r="S38" i="8"/>
  <c r="I37" i="35" s="1"/>
  <c r="AE37" i="35" s="1"/>
  <c r="R38" i="8"/>
  <c r="BE26" i="8"/>
  <c r="AH26" i="8"/>
  <c r="AD16" i="8"/>
  <c r="Z6" i="8"/>
  <c r="R6" i="8"/>
  <c r="S6" i="8"/>
  <c r="I5" i="35" s="1"/>
  <c r="BF51" i="8"/>
  <c r="AI51" i="8"/>
  <c r="BB58" i="8"/>
  <c r="AE58" i="8"/>
  <c r="AE65" i="8"/>
  <c r="BB65" i="8"/>
  <c r="AA23" i="8"/>
  <c r="AX23" i="8"/>
  <c r="AY25" i="8"/>
  <c r="AB25" i="8"/>
  <c r="W25" i="8"/>
  <c r="U25" i="8"/>
  <c r="T25" i="8"/>
  <c r="BG68" i="8"/>
  <c r="AJ68" i="8"/>
  <c r="BG80" i="8"/>
  <c r="BC58" i="8"/>
  <c r="AF58" i="8"/>
  <c r="AB48" i="8"/>
  <c r="AY48" i="8"/>
  <c r="W48" i="8"/>
  <c r="U48" i="8"/>
  <c r="T48" i="8"/>
  <c r="BG36" i="8"/>
  <c r="AJ36" i="8"/>
  <c r="BC26" i="8"/>
  <c r="AF26" i="8"/>
  <c r="AB16" i="8"/>
  <c r="W16" i="8"/>
  <c r="U16" i="8"/>
  <c r="T16" i="8"/>
  <c r="AK62" i="8"/>
  <c r="BH62" i="8"/>
  <c r="AI53" i="8"/>
  <c r="BF53" i="8"/>
  <c r="AG44" i="8"/>
  <c r="BD44" i="8"/>
  <c r="BB35" i="8"/>
  <c r="AE35" i="8"/>
  <c r="AC26" i="8"/>
  <c r="AZ26" i="8"/>
  <c r="AA17" i="8"/>
  <c r="AX17" i="8"/>
  <c r="AK6" i="8"/>
  <c r="BG70" i="8"/>
  <c r="AJ70" i="8"/>
  <c r="BG82" i="8"/>
  <c r="BC60" i="8"/>
  <c r="AF60" i="8"/>
  <c r="AB50" i="8"/>
  <c r="AY50" i="8"/>
  <c r="T50" i="8"/>
  <c r="W50" i="8"/>
  <c r="U50" i="8"/>
  <c r="AJ38" i="8"/>
  <c r="BG38" i="8"/>
  <c r="AF28" i="8"/>
  <c r="BC28" i="8"/>
  <c r="AY18" i="8"/>
  <c r="AB18" i="8"/>
  <c r="T18" i="8"/>
  <c r="W18" i="8"/>
  <c r="U18" i="8"/>
  <c r="AJ6" i="8"/>
  <c r="BC51" i="8"/>
  <c r="AF51" i="8"/>
  <c r="AY51" i="8"/>
  <c r="AB51" i="8"/>
  <c r="W51" i="8"/>
  <c r="U51" i="8"/>
  <c r="T51" i="8"/>
  <c r="BA28" i="8"/>
  <c r="AD28" i="8"/>
  <c r="AF11" i="8"/>
  <c r="AD68" i="8"/>
  <c r="BA68" i="8"/>
  <c r="BA80" i="8"/>
  <c r="BA52" i="8"/>
  <c r="AD52" i="8"/>
  <c r="AJ31" i="8"/>
  <c r="BG31" i="8"/>
  <c r="AF13" i="8"/>
  <c r="BA42" i="8"/>
  <c r="AD42" i="8"/>
  <c r="BD62" i="8"/>
  <c r="AG62" i="8"/>
  <c r="BB53" i="8"/>
  <c r="AE53" i="8"/>
  <c r="AC44" i="8"/>
  <c r="AZ44" i="8"/>
  <c r="AA35" i="8"/>
  <c r="AX35" i="8"/>
  <c r="AK16" i="8"/>
  <c r="AF67" i="8"/>
  <c r="BC67" i="8"/>
  <c r="BC79" i="8"/>
  <c r="BB71" i="8"/>
  <c r="AE71" i="8"/>
  <c r="BB83" i="8"/>
  <c r="BF35" i="8"/>
  <c r="AI35" i="8"/>
  <c r="AZ25" i="8"/>
  <c r="AC25" i="8"/>
  <c r="BG74" i="8"/>
  <c r="AJ74" i="8"/>
  <c r="BG86" i="8"/>
  <c r="BC64" i="8"/>
  <c r="AF64" i="8"/>
  <c r="AY54" i="8"/>
  <c r="AB54" i="8"/>
  <c r="W54" i="8"/>
  <c r="U54" i="8"/>
  <c r="T54" i="8"/>
  <c r="BG42" i="8"/>
  <c r="AJ42" i="8"/>
  <c r="AF32" i="8"/>
  <c r="BC32" i="8"/>
  <c r="AB22" i="8"/>
  <c r="AY22" i="8"/>
  <c r="W22" i="8"/>
  <c r="U22" i="8"/>
  <c r="T22" i="8"/>
  <c r="AJ10" i="8"/>
  <c r="AZ65" i="8"/>
  <c r="AC65" i="8"/>
  <c r="BE36" i="8"/>
  <c r="AH36" i="8"/>
  <c r="BB72" i="8"/>
  <c r="AE72" i="8"/>
  <c r="BB84" i="8"/>
  <c r="AE8" i="8"/>
  <c r="AW32" i="8"/>
  <c r="Z32" i="8"/>
  <c r="S32" i="8"/>
  <c r="I31" i="35" s="1"/>
  <c r="R32" i="8"/>
  <c r="AK63" i="8"/>
  <c r="BH63" i="8"/>
  <c r="AI54" i="8"/>
  <c r="BF54" i="8"/>
  <c r="BD45" i="8"/>
  <c r="AG45" i="8"/>
  <c r="BB36" i="8"/>
  <c r="AE36" i="8"/>
  <c r="AC27" i="8"/>
  <c r="AZ27" i="8"/>
  <c r="AX18" i="8"/>
  <c r="AA18" i="8"/>
  <c r="BD70" i="8"/>
  <c r="AG70" i="8"/>
  <c r="BD82" i="8"/>
  <c r="AG6" i="8"/>
  <c r="AZ45" i="8"/>
  <c r="AC45" i="8"/>
  <c r="AJ17" i="8"/>
  <c r="BG17" i="8"/>
  <c r="AD77" i="8"/>
  <c r="BA77" i="8"/>
  <c r="BA89" i="8"/>
  <c r="AD78" i="8"/>
  <c r="AW67" i="8"/>
  <c r="Z67" i="8"/>
  <c r="S67" i="8"/>
  <c r="I66" i="35" s="1"/>
  <c r="R67" i="8"/>
  <c r="AW79" i="8"/>
  <c r="AH55" i="8"/>
  <c r="BE55" i="8"/>
  <c r="AD45" i="8"/>
  <c r="BA45" i="8"/>
  <c r="Z35" i="8"/>
  <c r="AW35" i="8"/>
  <c r="S35" i="8"/>
  <c r="I34" i="35" s="1"/>
  <c r="R35" i="8"/>
  <c r="BE23" i="8"/>
  <c r="AH23" i="8"/>
  <c r="BH65" i="8"/>
  <c r="AK65" i="8"/>
  <c r="BB46" i="8"/>
  <c r="AE46" i="8"/>
  <c r="BE24" i="8"/>
  <c r="AH24" i="8"/>
  <c r="AC21" i="8"/>
  <c r="AZ21" i="8"/>
  <c r="AJ25" i="8"/>
  <c r="BG25" i="8"/>
  <c r="AJ73" i="8"/>
  <c r="BG73" i="8"/>
  <c r="BG85" i="8"/>
  <c r="BC63" i="8"/>
  <c r="AF63" i="8"/>
  <c r="AY53" i="8"/>
  <c r="AB53" i="8"/>
  <c r="U53" i="8"/>
  <c r="T53" i="8"/>
  <c r="W53" i="8"/>
  <c r="BG41" i="8"/>
  <c r="AJ41" i="8"/>
  <c r="BF60" i="8"/>
  <c r="AI60" i="8"/>
  <c r="BC27" i="8"/>
  <c r="AF27" i="8"/>
  <c r="AZ62" i="8"/>
  <c r="AC62" i="8"/>
  <c r="AX53" i="8"/>
  <c r="AA53" i="8"/>
  <c r="BH34" i="8"/>
  <c r="AK34" i="8"/>
  <c r="AI25" i="8"/>
  <c r="BF25" i="8"/>
  <c r="AG16" i="8"/>
  <c r="AZ63" i="8"/>
  <c r="AC63" i="8"/>
  <c r="AX54" i="8"/>
  <c r="AA54" i="8"/>
  <c r="BH35" i="8"/>
  <c r="AK35" i="8"/>
  <c r="BF26" i="8"/>
  <c r="AI26" i="8"/>
  <c r="BD17" i="8"/>
  <c r="AG17" i="8"/>
  <c r="BF67" i="8"/>
  <c r="AI67" i="8"/>
  <c r="BF79" i="8"/>
  <c r="AZ40" i="8"/>
  <c r="AC40" i="8"/>
  <c r="AG10" i="8"/>
  <c r="BE76" i="8"/>
  <c r="AH76" i="8"/>
  <c r="BE88" i="8"/>
  <c r="BG67" i="8"/>
  <c r="AJ67" i="8"/>
  <c r="BG79" i="8"/>
  <c r="BC57" i="8"/>
  <c r="AF57" i="8"/>
  <c r="AY47" i="8"/>
  <c r="AB47" i="8"/>
  <c r="T47" i="8"/>
  <c r="W47" i="8"/>
  <c r="U47" i="8"/>
  <c r="BG35" i="8"/>
  <c r="AJ35" i="8"/>
  <c r="BC25" i="8"/>
  <c r="AF25" i="8"/>
  <c r="AB15" i="8"/>
  <c r="T15" i="8"/>
  <c r="W15" i="8"/>
  <c r="U15" i="8"/>
  <c r="BF75" i="8"/>
  <c r="AI75" i="8"/>
  <c r="BF87" i="8"/>
  <c r="AX47" i="8"/>
  <c r="AA47" i="8"/>
  <c r="AK45" i="8"/>
  <c r="BH45" i="8"/>
  <c r="BF59" i="8"/>
  <c r="AI59" i="8"/>
  <c r="AC16" i="8"/>
  <c r="AB9" i="8"/>
  <c r="U9" i="8"/>
  <c r="T9" i="8"/>
  <c r="W9" i="8"/>
  <c r="BE67" i="8"/>
  <c r="AH67" i="8"/>
  <c r="BE79" i="8"/>
  <c r="AD57" i="8"/>
  <c r="BA57" i="8"/>
  <c r="Z47" i="8"/>
  <c r="AW47" i="8"/>
  <c r="R47" i="8"/>
  <c r="S47" i="8"/>
  <c r="I46" i="35" s="1"/>
  <c r="AH35" i="8"/>
  <c r="BE35" i="8"/>
  <c r="BA25" i="8"/>
  <c r="AD25" i="8"/>
  <c r="Z15" i="8"/>
  <c r="R15" i="8"/>
  <c r="S15" i="8"/>
  <c r="I14" i="35" s="1"/>
  <c r="AK70" i="8"/>
  <c r="BH70" i="8"/>
  <c r="BH82" i="8"/>
  <c r="BF61" i="8"/>
  <c r="AI61" i="8"/>
  <c r="BD52" i="8"/>
  <c r="AG52" i="8"/>
  <c r="BB43" i="8"/>
  <c r="AE43" i="8"/>
  <c r="AC34" i="8"/>
  <c r="AZ34" i="8"/>
  <c r="AX25" i="8"/>
  <c r="AA25" i="8"/>
  <c r="BE69" i="8"/>
  <c r="AH69" i="8"/>
  <c r="BE81" i="8"/>
  <c r="AD59" i="8"/>
  <c r="BA59" i="8"/>
  <c r="Z49" i="8"/>
  <c r="AW49" i="8"/>
  <c r="S49" i="8"/>
  <c r="I48" i="35" s="1"/>
  <c r="R49" i="8"/>
  <c r="BE37" i="8"/>
  <c r="AH37" i="8"/>
  <c r="BA27" i="8"/>
  <c r="AD27" i="8"/>
  <c r="AW17" i="8"/>
  <c r="Z17" i="8"/>
  <c r="S17" i="8"/>
  <c r="I16" i="35" s="1"/>
  <c r="R17" i="8"/>
  <c r="BC35" i="8"/>
  <c r="AF35" i="8"/>
  <c r="AK7" i="8"/>
  <c r="BE46" i="8"/>
  <c r="AH46" i="8"/>
  <c r="AB27" i="8"/>
  <c r="AY27" i="8"/>
  <c r="U27" i="8"/>
  <c r="T27" i="8"/>
  <c r="W27" i="8"/>
  <c r="BH69" i="8"/>
  <c r="AK69" i="8"/>
  <c r="BH81" i="8"/>
  <c r="BC77" i="8"/>
  <c r="AF77" i="8"/>
  <c r="BC89" i="8"/>
  <c r="AF78" i="8"/>
  <c r="AB67" i="8"/>
  <c r="AY67" i="8"/>
  <c r="W67" i="8"/>
  <c r="U67" i="8"/>
  <c r="T67" i="8"/>
  <c r="AY79" i="8"/>
  <c r="AW50" i="8"/>
  <c r="Z50" i="8"/>
  <c r="R50" i="8"/>
  <c r="S50" i="8"/>
  <c r="I49" i="35" s="1"/>
  <c r="BC29" i="8"/>
  <c r="AF29" i="8"/>
  <c r="AB11" i="8"/>
  <c r="W11" i="8"/>
  <c r="U11" i="8"/>
  <c r="T11" i="8"/>
  <c r="Z8" i="8"/>
  <c r="R8" i="8"/>
  <c r="S8" i="8"/>
  <c r="I7" i="35" s="1"/>
  <c r="BB61" i="8"/>
  <c r="AE61" i="8"/>
  <c r="AZ52" i="8"/>
  <c r="AC52" i="8"/>
  <c r="AA43" i="8"/>
  <c r="AX43" i="8"/>
  <c r="AK24" i="8"/>
  <c r="BH24" i="8"/>
  <c r="AI15" i="8"/>
  <c r="AB57" i="8"/>
  <c r="AY57" i="8"/>
  <c r="U57" i="8"/>
  <c r="T57" i="8"/>
  <c r="W57" i="8"/>
  <c r="AZ70" i="8"/>
  <c r="AC70" i="8"/>
  <c r="AZ82" i="8"/>
  <c r="AC6" i="8"/>
  <c r="AZ32" i="8"/>
  <c r="AC32" i="8"/>
  <c r="AC9" i="8"/>
  <c r="AH73" i="8"/>
  <c r="BE73" i="8"/>
  <c r="BE85" i="8"/>
  <c r="BA63" i="8"/>
  <c r="AD63" i="8"/>
  <c r="AW53" i="8"/>
  <c r="Z53" i="8"/>
  <c r="R53" i="8"/>
  <c r="S53" i="8"/>
  <c r="I52" i="35" s="1"/>
  <c r="BE41" i="8"/>
  <c r="AH41" i="8"/>
  <c r="BA31" i="8"/>
  <c r="AD31" i="8"/>
  <c r="Z21" i="8"/>
  <c r="AW21" i="8"/>
  <c r="S21" i="8"/>
  <c r="I20" i="35" s="1"/>
  <c r="R21" i="8"/>
  <c r="AC57" i="8"/>
  <c r="AZ57" i="8"/>
  <c r="BE28" i="8"/>
  <c r="AH28" i="8"/>
  <c r="AZ71" i="8"/>
  <c r="AC71" i="8"/>
  <c r="AZ83" i="8"/>
  <c r="AC7" i="8"/>
  <c r="AX56" i="8"/>
  <c r="AA56" i="8"/>
  <c r="AB17" i="8"/>
  <c r="AY17" i="8"/>
  <c r="U17" i="8"/>
  <c r="T17" i="8"/>
  <c r="W17" i="8"/>
  <c r="AK71" i="8"/>
  <c r="BH71" i="8"/>
  <c r="BH83" i="8"/>
  <c r="BF62" i="8"/>
  <c r="AI62" i="8"/>
  <c r="BD53" i="8"/>
  <c r="AG53" i="8"/>
  <c r="AE44" i="8"/>
  <c r="BB44" i="8"/>
  <c r="AC35" i="8"/>
  <c r="AZ35" i="8"/>
  <c r="AX26" i="8"/>
  <c r="AA26" i="8"/>
  <c r="BB69" i="8"/>
  <c r="AE69" i="8"/>
  <c r="BB81" i="8"/>
  <c r="Z12" i="8"/>
  <c r="R12" i="8"/>
  <c r="S12" i="8"/>
  <c r="I11" i="35" s="1"/>
  <c r="AY76" i="8"/>
  <c r="AB76" i="8"/>
  <c r="T76" i="8"/>
  <c r="W76" i="8"/>
  <c r="U76" i="8"/>
  <c r="AY88" i="8"/>
  <c r="AJ64" i="8"/>
  <c r="BG64" i="8"/>
  <c r="AF54" i="8"/>
  <c r="BC54" i="8"/>
  <c r="AY44" i="8"/>
  <c r="AB44" i="8"/>
  <c r="U44" i="8"/>
  <c r="T44" i="8"/>
  <c r="W44" i="8"/>
  <c r="BG32" i="8"/>
  <c r="AJ32" i="8"/>
  <c r="BC22" i="8"/>
  <c r="AF22" i="8"/>
  <c r="AB12" i="8"/>
  <c r="W12" i="8"/>
  <c r="T12" i="8"/>
  <c r="U12" i="8"/>
  <c r="AI64" i="8"/>
  <c r="BF64" i="8"/>
  <c r="AX44" i="8"/>
  <c r="AA44" i="8"/>
  <c r="BD23" i="8"/>
  <c r="AG23" i="8"/>
  <c r="AB21" i="8"/>
  <c r="AY21" i="8"/>
  <c r="U21" i="8"/>
  <c r="T21" i="8"/>
  <c r="W21" i="8"/>
  <c r="AX52" i="8"/>
  <c r="AA52" i="8"/>
  <c r="AK17" i="8"/>
  <c r="BH17" i="8"/>
  <c r="AW20" i="8"/>
  <c r="Z20" i="8"/>
  <c r="S20" i="8"/>
  <c r="I19" i="35" s="1"/>
  <c r="R20" i="8"/>
  <c r="AW64" i="8"/>
  <c r="Z64" i="8"/>
  <c r="R64" i="8"/>
  <c r="S64" i="8"/>
  <c r="I63" i="35" s="1"/>
  <c r="AH72" i="8"/>
  <c r="BE72" i="8"/>
  <c r="BE84" i="8"/>
  <c r="BA62" i="8"/>
  <c r="AD62" i="8"/>
  <c r="AW52" i="8"/>
  <c r="Z52" i="8"/>
  <c r="S52" i="8"/>
  <c r="I51" i="35" s="1"/>
  <c r="R52" i="8"/>
  <c r="AH40" i="8"/>
  <c r="BE40" i="8"/>
  <c r="AC49" i="8"/>
  <c r="AZ49" i="8"/>
  <c r="AA61" i="8"/>
  <c r="AX61" i="8"/>
  <c r="BH42" i="8"/>
  <c r="AK42" i="8"/>
  <c r="BF33" i="8"/>
  <c r="AI33" i="8"/>
  <c r="BD24" i="8"/>
  <c r="AG24" i="8"/>
  <c r="AE15" i="8"/>
  <c r="AX62" i="8"/>
  <c r="AA62" i="8"/>
  <c r="BH43" i="8"/>
  <c r="AK43" i="8"/>
  <c r="AI34" i="8"/>
  <c r="BF34" i="8"/>
  <c r="BD25" i="8"/>
  <c r="AG25" i="8"/>
  <c r="AE16" i="8"/>
  <c r="AX63" i="8"/>
  <c r="AA63" i="8"/>
  <c r="BH36" i="8"/>
  <c r="AK36" i="8"/>
  <c r="AX72" i="8"/>
  <c r="AA72" i="8"/>
  <c r="AX84" i="8"/>
  <c r="BE20" i="8"/>
  <c r="AH20" i="8"/>
  <c r="AH66" i="8"/>
  <c r="BE66" i="8"/>
  <c r="BE78" i="8"/>
  <c r="AD56" i="8"/>
  <c r="BA56" i="8"/>
  <c r="AW46" i="8"/>
  <c r="Z46" i="8"/>
  <c r="S46" i="8"/>
  <c r="I45" i="35" s="1"/>
  <c r="R46" i="8"/>
  <c r="BE34" i="8"/>
  <c r="AH34" i="8"/>
  <c r="BA24" i="8"/>
  <c r="AD24" i="8"/>
  <c r="Z14" i="8"/>
  <c r="R14" i="8"/>
  <c r="S14" i="8"/>
  <c r="I13" i="35" s="1"/>
  <c r="AX71" i="8"/>
  <c r="AA71" i="8"/>
  <c r="AX83" i="8"/>
  <c r="BF43" i="8"/>
  <c r="AI43" i="8"/>
  <c r="AE57" i="8"/>
  <c r="BB57" i="8"/>
  <c r="AE9" i="8"/>
  <c r="BG76" i="8"/>
  <c r="AJ76" i="8"/>
  <c r="BG88" i="8"/>
  <c r="AF66" i="8"/>
  <c r="BC66" i="8"/>
  <c r="BC78" i="8"/>
  <c r="AB56" i="8"/>
  <c r="AY56" i="8"/>
  <c r="W56" i="8"/>
  <c r="U56" i="8"/>
  <c r="T56" i="8"/>
  <c r="AJ44" i="8"/>
  <c r="BG44" i="8"/>
  <c r="BC34" i="8"/>
  <c r="AF34" i="8"/>
  <c r="AY24" i="8"/>
  <c r="AB24" i="8"/>
  <c r="T24" i="8"/>
  <c r="W24" i="8"/>
  <c r="U24" i="8"/>
  <c r="AJ12" i="8"/>
  <c r="BF69" i="8"/>
  <c r="AI69" i="8"/>
  <c r="BF81" i="8"/>
  <c r="BD60" i="8"/>
  <c r="AG60" i="8"/>
  <c r="AE51" i="8"/>
  <c r="BB51" i="8"/>
  <c r="AC42" i="8"/>
  <c r="AZ42" i="8"/>
  <c r="AX33" i="8"/>
  <c r="AA33" i="8"/>
  <c r="BB26" i="8"/>
  <c r="AE26" i="8"/>
  <c r="BC68" i="8"/>
  <c r="AF68" i="8"/>
  <c r="BC80" i="8"/>
  <c r="AY58" i="8"/>
  <c r="AB58" i="8"/>
  <c r="W58" i="8"/>
  <c r="U58" i="8"/>
  <c r="T58" i="8"/>
  <c r="AJ46" i="8"/>
  <c r="BG46" i="8"/>
  <c r="BC36" i="8"/>
  <c r="AF36" i="8"/>
  <c r="AY26" i="8"/>
  <c r="AB26" i="8"/>
  <c r="W26" i="8"/>
  <c r="U26" i="8"/>
  <c r="T26" i="8"/>
  <c r="AJ14" i="8"/>
  <c r="AX64" i="8"/>
  <c r="AA64" i="8"/>
  <c r="BG21" i="8"/>
  <c r="AJ21" i="8"/>
  <c r="AV17" i="8"/>
  <c r="AI6" i="8"/>
  <c r="AD44" i="8"/>
  <c r="BA44" i="8"/>
  <c r="BE22" i="8"/>
  <c r="AH22" i="8"/>
  <c r="AC41" i="8"/>
  <c r="AZ41" i="8"/>
  <c r="AD76" i="8"/>
  <c r="BA76" i="8"/>
  <c r="BA88" i="8"/>
  <c r="AW66" i="8"/>
  <c r="Z66" i="8"/>
  <c r="S66" i="8"/>
  <c r="I65" i="35" s="1"/>
  <c r="AE65" i="35" s="1"/>
  <c r="R66" i="8"/>
  <c r="AW78" i="8"/>
  <c r="BG47" i="8"/>
  <c r="AJ47" i="8"/>
  <c r="AW26" i="8"/>
  <c r="Z26" i="8"/>
  <c r="S26" i="8"/>
  <c r="I25" i="35" s="1"/>
  <c r="R26" i="8"/>
  <c r="AH6" i="8"/>
  <c r="BB77" i="8"/>
  <c r="AE77" i="8"/>
  <c r="BB89" i="8"/>
  <c r="AE78" i="8"/>
  <c r="AC60" i="8"/>
  <c r="AZ60" i="8"/>
  <c r="AA51" i="8"/>
  <c r="AX51" i="8"/>
  <c r="BH32" i="8"/>
  <c r="AK32" i="8"/>
  <c r="BF23" i="8"/>
  <c r="AI23" i="8"/>
  <c r="AG14" i="8"/>
  <c r="BG45" i="8"/>
  <c r="AJ45" i="8"/>
  <c r="BH73" i="8"/>
  <c r="AK73" i="8"/>
  <c r="BH85" i="8"/>
  <c r="AA69" i="8"/>
  <c r="AX69" i="8"/>
  <c r="AX81" i="8"/>
  <c r="BD26" i="8"/>
  <c r="AG26" i="8"/>
  <c r="BG69" i="8"/>
  <c r="AJ69" i="8"/>
  <c r="BG81" i="8"/>
  <c r="BC72" i="8"/>
  <c r="AF72" i="8"/>
  <c r="BC84" i="8"/>
  <c r="AY62" i="8"/>
  <c r="AB62" i="8"/>
  <c r="W62" i="8"/>
  <c r="U62" i="8"/>
  <c r="T62" i="8"/>
  <c r="AJ50" i="8"/>
  <c r="BG50" i="8"/>
  <c r="AF40" i="8"/>
  <c r="BC40" i="8"/>
  <c r="AB30" i="8"/>
  <c r="AY30" i="8"/>
  <c r="U30" i="8"/>
  <c r="W30" i="8"/>
  <c r="T30" i="8"/>
  <c r="AJ18" i="8"/>
  <c r="BG18" i="8"/>
  <c r="AB6" i="8"/>
  <c r="T6" i="8"/>
  <c r="U6" i="8"/>
  <c r="W6" i="8"/>
  <c r="AX48" i="8"/>
  <c r="AA48" i="8"/>
  <c r="BA18" i="8"/>
  <c r="AD18" i="8"/>
  <c r="AX70" i="8"/>
  <c r="AA70" i="8"/>
  <c r="AX82" i="8"/>
  <c r="AA6" i="8"/>
  <c r="AX40" i="8"/>
  <c r="AA40" i="8"/>
  <c r="AI77" i="8"/>
  <c r="BF77" i="8"/>
  <c r="BF89" i="8"/>
  <c r="AI78" i="8"/>
  <c r="BF70" i="8"/>
  <c r="AI70" i="8"/>
  <c r="BF82" i="8"/>
  <c r="BD61" i="8"/>
  <c r="AG61" i="8"/>
  <c r="BB52" i="8"/>
  <c r="AE52" i="8"/>
  <c r="AZ43" i="8"/>
  <c r="AC43" i="8"/>
  <c r="AA34" i="8"/>
  <c r="AX34" i="8"/>
  <c r="AC68" i="8"/>
  <c r="AZ68" i="8"/>
  <c r="AZ80" i="8"/>
  <c r="AZ69" i="8"/>
  <c r="AC69" i="8"/>
  <c r="AZ81" i="8"/>
  <c r="AZ37" i="8"/>
  <c r="AC37" i="8"/>
  <c r="AK9" i="8"/>
  <c r="AF7" i="8"/>
  <c r="AW75" i="8"/>
  <c r="Z75" i="8"/>
  <c r="S75" i="8"/>
  <c r="I74" i="35" s="1"/>
  <c r="R75" i="8"/>
  <c r="AW87" i="8"/>
  <c r="BE63" i="8"/>
  <c r="AH63" i="8"/>
  <c r="BA53" i="8"/>
  <c r="AD53" i="8"/>
  <c r="Z43" i="8"/>
  <c r="AW43" i="8"/>
  <c r="R43" i="8"/>
  <c r="S43" i="8"/>
  <c r="I42" i="35" s="1"/>
  <c r="AH31" i="8"/>
  <c r="BE31" i="8"/>
  <c r="AD21" i="8"/>
  <c r="BA21" i="8"/>
  <c r="Z11" i="8"/>
  <c r="S11" i="8"/>
  <c r="I10" i="35" s="1"/>
  <c r="R11" i="8"/>
  <c r="BB62" i="8"/>
  <c r="AE62" i="8"/>
  <c r="AI40" i="8"/>
  <c r="BF40" i="8"/>
  <c r="AG27" i="8"/>
  <c r="BD27" i="8"/>
  <c r="AG47" i="8"/>
  <c r="BD47" i="8"/>
  <c r="BE52" i="8"/>
  <c r="AH52" i="8"/>
  <c r="BC71" i="8"/>
  <c r="AF71" i="8"/>
  <c r="BC83" i="8"/>
  <c r="AB61" i="8"/>
  <c r="AY61" i="8"/>
  <c r="W61" i="8"/>
  <c r="U61" i="8"/>
  <c r="T61" i="8"/>
  <c r="BG49" i="8"/>
  <c r="AJ49" i="8"/>
  <c r="BA38" i="8"/>
  <c r="AD38" i="8"/>
  <c r="AK37" i="8"/>
  <c r="BH37" i="8"/>
  <c r="AX77" i="8"/>
  <c r="AA77" i="8"/>
  <c r="AX89" i="8"/>
  <c r="AA78" i="8"/>
  <c r="BH50" i="8"/>
  <c r="AK50" i="8"/>
  <c r="BF41" i="8"/>
  <c r="AI41" i="8"/>
  <c r="AG32" i="8"/>
  <c r="BD32" i="8"/>
  <c r="BB23" i="8"/>
  <c r="AE23" i="8"/>
  <c r="BH51" i="8"/>
  <c r="AK51" i="8"/>
  <c r="BF42" i="8"/>
  <c r="AI42" i="8"/>
  <c r="AG33" i="8"/>
  <c r="BD33" i="8"/>
  <c r="BB24" i="8"/>
  <c r="AE24" i="8"/>
  <c r="AC15" i="8"/>
  <c r="BH60" i="8"/>
  <c r="AK60" i="8"/>
  <c r="AE33" i="8"/>
  <c r="BB33" i="8"/>
  <c r="AG59" i="8"/>
  <c r="BD59" i="8"/>
  <c r="BG75" i="8"/>
  <c r="AJ75" i="8"/>
  <c r="BG87" i="8"/>
  <c r="AF65" i="8"/>
  <c r="BC65" i="8"/>
  <c r="AY55" i="8"/>
  <c r="AB55" i="8"/>
  <c r="T55" i="8"/>
  <c r="W55" i="8"/>
  <c r="U55" i="8"/>
  <c r="BG43" i="8"/>
  <c r="AJ43" i="8"/>
  <c r="AF33" i="8"/>
  <c r="BC33" i="8"/>
  <c r="AY23" i="8"/>
  <c r="AB23" i="8"/>
  <c r="W23" i="8"/>
  <c r="U23" i="8"/>
  <c r="T23" i="8"/>
  <c r="AJ11" i="8"/>
  <c r="BH68" i="8"/>
  <c r="AK68" i="8"/>
  <c r="BH80" i="8"/>
  <c r="AX39" i="8"/>
  <c r="AA39" i="8"/>
  <c r="AK52" i="8"/>
  <c r="BH52" i="8"/>
  <c r="AZ73" i="8"/>
  <c r="AC73" i="8"/>
  <c r="AZ85" i="8"/>
  <c r="BE75" i="8"/>
  <c r="AH75" i="8"/>
  <c r="BE87" i="8"/>
  <c r="BA65" i="8"/>
  <c r="AD65" i="8"/>
  <c r="AW55" i="8"/>
  <c r="Z55" i="8"/>
  <c r="R55" i="8"/>
  <c r="S55" i="8"/>
  <c r="I54" i="35" s="1"/>
  <c r="AH43" i="8"/>
  <c r="BE43" i="8"/>
  <c r="AD33" i="8"/>
  <c r="BA33" i="8"/>
  <c r="Z23" i="8"/>
  <c r="AW23" i="8"/>
  <c r="R23" i="8"/>
  <c r="S23" i="8"/>
  <c r="I22" i="35" s="1"/>
  <c r="BD68" i="8"/>
  <c r="AG68" i="8"/>
  <c r="BD80" i="8"/>
  <c r="AE59" i="8"/>
  <c r="BB59" i="8"/>
  <c r="AC50" i="8"/>
  <c r="AZ50" i="8"/>
  <c r="AX41" i="8"/>
  <c r="AA41" i="8"/>
  <c r="BH22" i="8"/>
  <c r="AK22" i="8"/>
  <c r="BE77" i="8"/>
  <c r="AH77" i="8"/>
  <c r="BE89" i="8"/>
  <c r="AH78" i="8"/>
  <c r="AD67" i="8"/>
  <c r="BA67" i="8"/>
  <c r="BA79" i="8"/>
  <c r="Z57" i="8"/>
  <c r="AW57" i="8"/>
  <c r="S57" i="8"/>
  <c r="I56" i="35" s="1"/>
  <c r="AE56" i="35" s="1"/>
  <c r="R57" i="8"/>
  <c r="AH45" i="8"/>
  <c r="BE45" i="8"/>
  <c r="BA35" i="8"/>
  <c r="AD35" i="8"/>
  <c r="AW25" i="8"/>
  <c r="Z25" i="8"/>
  <c r="S25" i="8"/>
  <c r="I24" i="35" s="1"/>
  <c r="R25" i="8"/>
  <c r="AH13" i="8"/>
  <c r="AE42" i="8"/>
  <c r="BB42" i="8"/>
  <c r="AW42" i="8"/>
  <c r="Z42" i="8"/>
  <c r="S42" i="8"/>
  <c r="I41" i="35" s="1"/>
  <c r="R42" i="8"/>
  <c r="AD20" i="8"/>
  <c r="BA20" i="8"/>
  <c r="BF28" i="8"/>
  <c r="AI28" i="8"/>
  <c r="AY75" i="8"/>
  <c r="AB75" i="8"/>
  <c r="W75" i="8"/>
  <c r="U75" i="8"/>
  <c r="T75" i="8"/>
  <c r="AY87" i="8"/>
  <c r="AJ63" i="8"/>
  <c r="BG63" i="8"/>
  <c r="BC45" i="8"/>
  <c r="AF45" i="8"/>
  <c r="BG23" i="8"/>
  <c r="AJ23" i="8"/>
  <c r="BF68" i="8"/>
  <c r="AI68" i="8"/>
  <c r="BF80" i="8"/>
  <c r="AZ76" i="8"/>
  <c r="AC76" i="8"/>
  <c r="AZ88" i="8"/>
  <c r="AA59" i="8"/>
  <c r="AX59" i="8"/>
  <c r="BH40" i="8"/>
  <c r="AK40" i="8"/>
  <c r="AI31" i="8"/>
  <c r="BF31" i="8"/>
  <c r="BD22" i="8"/>
  <c r="AG22" i="8"/>
  <c r="AE13" i="8"/>
  <c r="AY33" i="8"/>
  <c r="AB33" i="8"/>
  <c r="U33" i="8"/>
  <c r="T33" i="8"/>
  <c r="W33" i="8"/>
  <c r="AI72" i="8"/>
  <c r="BF72" i="8"/>
  <c r="BF84" i="8"/>
  <c r="AH9" i="8"/>
  <c r="BA58" i="8"/>
  <c r="AD58" i="8"/>
  <c r="BA71" i="8"/>
  <c r="AD71" i="8"/>
  <c r="BA83" i="8"/>
  <c r="Z61" i="8"/>
  <c r="AW61" i="8"/>
  <c r="R61" i="8"/>
  <c r="S61" i="8"/>
  <c r="I60" i="35" s="1"/>
  <c r="BE49" i="8"/>
  <c r="AH49" i="8"/>
  <c r="BA39" i="8"/>
  <c r="AD39" i="8"/>
  <c r="AW29" i="8"/>
  <c r="Z29" i="8"/>
  <c r="S29" i="8"/>
  <c r="I28" i="35" s="1"/>
  <c r="R29" i="8"/>
  <c r="BE17" i="8"/>
  <c r="AH17" i="8"/>
  <c r="AK29" i="8"/>
  <c r="BH29" i="8"/>
  <c r="BD76" i="8"/>
  <c r="AG76" i="8"/>
  <c r="BD88" i="8"/>
  <c r="AG12" i="8"/>
  <c r="BD69" i="8"/>
  <c r="AG69" i="8"/>
  <c r="BD81" i="8"/>
  <c r="AE60" i="8"/>
  <c r="BB60" i="8"/>
  <c r="AZ51" i="8"/>
  <c r="AC51" i="8"/>
  <c r="AA42" i="8"/>
  <c r="AX42" i="8"/>
  <c r="BH23" i="8"/>
  <c r="AK23" i="8"/>
  <c r="AI14" i="8"/>
  <c r="AA67" i="8"/>
  <c r="AX67" i="8"/>
  <c r="AX79" i="8"/>
  <c r="AZ61" i="8"/>
  <c r="AC61" i="8"/>
  <c r="AI32" i="8"/>
  <c r="BF32" i="8"/>
  <c r="AE6" i="8"/>
  <c r="AJ72" i="8"/>
  <c r="BG72" i="8"/>
  <c r="BG84" i="8"/>
  <c r="BC62" i="8"/>
  <c r="AF62" i="8"/>
  <c r="AY52" i="8"/>
  <c r="AB52" i="8"/>
  <c r="T52" i="8"/>
  <c r="W52" i="8"/>
  <c r="U52" i="8"/>
  <c r="BG40" i="8"/>
  <c r="AJ40" i="8"/>
  <c r="BC30" i="8"/>
  <c r="AF30" i="8"/>
  <c r="AB20" i="8"/>
  <c r="AY20" i="8"/>
  <c r="W20" i="8"/>
  <c r="U20" i="8"/>
  <c r="T20" i="8"/>
  <c r="AA60" i="8"/>
  <c r="AX60" i="8"/>
  <c r="BB38" i="8"/>
  <c r="AE38" i="8"/>
  <c r="AB13" i="8"/>
  <c r="U13" i="8"/>
  <c r="T13" i="8"/>
  <c r="W13" i="8"/>
  <c r="BH41" i="8"/>
  <c r="AK41" i="8"/>
  <c r="AJ9" i="8"/>
  <c r="AJ37" i="8"/>
  <c r="BG37" i="8"/>
  <c r="BA70" i="8"/>
  <c r="AD70" i="8"/>
  <c r="BA82" i="8"/>
  <c r="Z60" i="8"/>
  <c r="AW60" i="8"/>
  <c r="R60" i="8"/>
  <c r="S60" i="8"/>
  <c r="I59" i="35" s="1"/>
  <c r="BE48" i="8"/>
  <c r="AH48" i="8"/>
  <c r="AH32" i="8"/>
  <c r="BE32" i="8"/>
  <c r="BH21" i="8"/>
  <c r="AK21" i="8"/>
  <c r="BH58" i="8"/>
  <c r="AK58" i="8"/>
  <c r="AI49" i="8"/>
  <c r="BF49" i="8"/>
  <c r="AG40" i="8"/>
  <c r="BD40" i="8"/>
  <c r="BB31" i="8"/>
  <c r="AE31" i="8"/>
  <c r="AC22" i="8"/>
  <c r="AZ22" i="8"/>
  <c r="AA13" i="8"/>
  <c r="AK59" i="8"/>
  <c r="BH59" i="8"/>
  <c r="BF50" i="8"/>
  <c r="AI50" i="8"/>
  <c r="AG41" i="8"/>
  <c r="BD41" i="8"/>
  <c r="AE32" i="8"/>
  <c r="BB32" i="8"/>
  <c r="AZ23" i="8"/>
  <c r="AC23" i="8"/>
  <c r="AA14" i="8"/>
  <c r="AG58" i="8"/>
  <c r="BD58" i="8"/>
  <c r="AI27" i="8"/>
  <c r="BF27" i="8"/>
  <c r="AK53" i="8"/>
  <c r="BH53" i="8"/>
  <c r="AH74" i="8"/>
  <c r="BE74" i="8"/>
  <c r="BE86" i="8"/>
  <c r="BA64" i="8"/>
  <c r="AD64" i="8"/>
  <c r="AW54" i="8"/>
  <c r="Z54" i="8"/>
  <c r="S54" i="8"/>
  <c r="I53" i="35" s="1"/>
  <c r="R54" i="8"/>
  <c r="BE42" i="8"/>
  <c r="AH42" i="8"/>
  <c r="BA32" i="8"/>
  <c r="AD32" i="8"/>
  <c r="Z22" i="8"/>
  <c r="AW22" i="8"/>
  <c r="S22" i="8"/>
  <c r="I21" i="35" s="1"/>
  <c r="R22" i="8"/>
  <c r="AH10" i="8"/>
  <c r="AG66" i="8"/>
  <c r="BD66" i="8"/>
  <c r="BD78" i="8"/>
  <c r="BD34" i="8"/>
  <c r="AG34" i="8"/>
  <c r="AD74" i="8"/>
  <c r="BA74" i="8"/>
  <c r="BA86" i="8"/>
  <c r="AE49" i="8"/>
  <c r="BB49" i="8"/>
  <c r="BB50" i="8"/>
  <c r="AE50" i="8"/>
  <c r="AF74" i="8"/>
  <c r="BC74" i="8"/>
  <c r="BC86" i="8"/>
  <c r="AY64" i="8"/>
  <c r="AB64" i="8"/>
  <c r="U64" i="8"/>
  <c r="T64" i="8"/>
  <c r="W64" i="8"/>
  <c r="AJ52" i="8"/>
  <c r="BG52" i="8"/>
  <c r="BC42" i="8"/>
  <c r="AF42" i="8"/>
  <c r="AY32" i="8"/>
  <c r="AB32" i="8"/>
  <c r="W32" i="8"/>
  <c r="T32" i="8"/>
  <c r="U32" i="8"/>
  <c r="BG20" i="8"/>
  <c r="AJ20" i="8"/>
  <c r="AF10" i="8"/>
  <c r="AE67" i="8"/>
  <c r="BB67" i="8"/>
  <c r="BB79" i="8"/>
  <c r="AC58" i="8"/>
  <c r="AZ58" i="8"/>
  <c r="AA49" i="8"/>
  <c r="AX49" i="8"/>
  <c r="AK30" i="8"/>
  <c r="BH30" i="8"/>
  <c r="BF21" i="8"/>
  <c r="AI21" i="8"/>
  <c r="AF76" i="8"/>
  <c r="BC76" i="8"/>
  <c r="BC88" i="8"/>
  <c r="AY66" i="8"/>
  <c r="AB66" i="8"/>
  <c r="U66" i="8"/>
  <c r="T66" i="8"/>
  <c r="W66" i="8"/>
  <c r="AY78" i="8"/>
  <c r="AJ54" i="8"/>
  <c r="BG54" i="8"/>
  <c r="AF44" i="8"/>
  <c r="BC44" i="8"/>
  <c r="AB34" i="8"/>
  <c r="AY34" i="8"/>
  <c r="W34" i="8"/>
  <c r="U34" i="8"/>
  <c r="T34" i="8"/>
  <c r="BG22" i="8"/>
  <c r="AJ22" i="8"/>
  <c r="AX24" i="8"/>
  <c r="AA24" i="8"/>
  <c r="BD77" i="8"/>
  <c r="AG77" i="8"/>
  <c r="BD89" i="8"/>
  <c r="AG78" i="8"/>
  <c r="BE62" i="8"/>
  <c r="AH62" i="8"/>
  <c r="AJ39" i="8"/>
  <c r="BG39" i="8"/>
  <c r="AH14" i="8"/>
  <c r="BE68" i="8"/>
  <c r="AH68" i="8"/>
  <c r="BE80" i="8"/>
  <c r="AW74" i="8"/>
  <c r="Z74" i="8"/>
  <c r="S74" i="8"/>
  <c r="I73" i="35" s="1"/>
  <c r="R74" i="8"/>
  <c r="AW86" i="8"/>
  <c r="BC61" i="8"/>
  <c r="AF61" i="8"/>
  <c r="AY43" i="8"/>
  <c r="AB43" i="8"/>
  <c r="T43" i="8"/>
  <c r="W43" i="8"/>
  <c r="U43" i="8"/>
  <c r="BC21" i="8"/>
  <c r="AF21" i="8"/>
  <c r="BD51" i="8"/>
  <c r="AG51" i="8"/>
  <c r="AA75" i="8"/>
  <c r="AX75" i="8"/>
  <c r="AX87" i="8"/>
  <c r="AK48" i="8"/>
  <c r="BH48" i="8"/>
  <c r="AI39" i="8"/>
  <c r="BF39" i="8"/>
  <c r="BD30" i="8"/>
  <c r="AG30" i="8"/>
  <c r="AE21" i="8"/>
  <c r="BB21" i="8"/>
  <c r="AC12" i="8"/>
  <c r="BD75" i="8"/>
  <c r="AG75" i="8"/>
  <c r="BD87" i="8"/>
  <c r="Z16" i="8"/>
  <c r="R16" i="8"/>
  <c r="S16" i="8"/>
  <c r="I15" i="35" s="1"/>
  <c r="BB70" i="8"/>
  <c r="AE70" i="8"/>
  <c r="BB82" i="8"/>
  <c r="AD7" i="8"/>
  <c r="AY49" i="8"/>
  <c r="AB49" i="8"/>
  <c r="W49" i="8"/>
  <c r="U49" i="8"/>
  <c r="T49" i="8"/>
  <c r="AY70" i="8"/>
  <c r="AB70" i="8"/>
  <c r="W70" i="8"/>
  <c r="U70" i="8"/>
  <c r="T70" i="8"/>
  <c r="AY82" i="8"/>
  <c r="BG58" i="8"/>
  <c r="AJ58" i="8"/>
  <c r="AF48" i="8"/>
  <c r="BC48" i="8"/>
  <c r="AY38" i="8"/>
  <c r="AB38" i="8"/>
  <c r="U38" i="8"/>
  <c r="T38" i="8"/>
  <c r="W38" i="8"/>
  <c r="AJ26" i="8"/>
  <c r="BG26" i="8"/>
  <c r="AF16" i="8"/>
  <c r="AX31" i="8"/>
  <c r="AA31" i="8"/>
  <c r="BF20" i="8"/>
  <c r="AI20" i="8"/>
  <c r="AK76" i="8"/>
  <c r="BH76" i="8"/>
  <c r="BH88" i="8"/>
  <c r="AK13" i="8"/>
  <c r="BB75" i="8"/>
  <c r="AE75" i="8"/>
  <c r="BB87" i="8"/>
  <c r="AE11" i="8"/>
  <c r="BB68" i="8"/>
  <c r="AE68" i="8"/>
  <c r="BB80" i="8"/>
  <c r="AC59" i="8"/>
  <c r="AZ59" i="8"/>
  <c r="AA50" i="8"/>
  <c r="AX50" i="8"/>
  <c r="AK31" i="8"/>
  <c r="BH31" i="8"/>
  <c r="BF22" i="8"/>
  <c r="AI22" i="8"/>
  <c r="AG13" i="8"/>
  <c r="BH57" i="8"/>
  <c r="AK57" i="8"/>
  <c r="AC29" i="8"/>
  <c r="AZ29" i="8"/>
  <c r="AF39" i="8"/>
  <c r="BC39" i="8"/>
  <c r="Y60" i="6"/>
  <c r="AB87" i="4" s="1"/>
  <c r="Y51" i="6"/>
  <c r="AB78" i="4" s="1"/>
  <c r="Y41" i="6"/>
  <c r="AB68" i="4" s="1"/>
  <c r="Y45" i="6"/>
  <c r="AB72" i="4" s="1"/>
  <c r="Y67" i="6"/>
  <c r="AB94" i="4" s="1"/>
  <c r="Y61" i="6"/>
  <c r="AB88" i="4" s="1"/>
  <c r="Y44" i="6"/>
  <c r="AB71" i="4" s="1"/>
  <c r="Y50" i="6"/>
  <c r="AB77" i="4" s="1"/>
  <c r="Y27" i="6"/>
  <c r="AB54" i="4" s="1"/>
  <c r="Y24" i="6"/>
  <c r="AB51" i="4" s="1"/>
  <c r="Y32" i="6"/>
  <c r="AB59" i="4" s="1"/>
  <c r="Y14" i="6"/>
  <c r="AB41" i="4" s="1"/>
  <c r="Y68" i="6"/>
  <c r="AB95" i="4" s="1"/>
  <c r="Y72" i="6"/>
  <c r="AB99" i="4" s="1"/>
  <c r="Y66" i="6"/>
  <c r="AB93" i="4" s="1"/>
  <c r="Y35" i="6"/>
  <c r="AB62" i="4" s="1"/>
  <c r="Y21" i="6"/>
  <c r="AB48" i="4" s="1"/>
  <c r="Y52" i="6"/>
  <c r="AB79" i="4" s="1"/>
  <c r="Y19" i="6"/>
  <c r="AB46" i="4" s="1"/>
  <c r="Y15" i="6"/>
  <c r="AB42" i="4" s="1"/>
  <c r="Y17" i="6"/>
  <c r="AB44" i="4" s="1"/>
  <c r="Y53" i="6"/>
  <c r="AB80" i="4" s="1"/>
  <c r="Y11" i="6"/>
  <c r="AB38" i="4" s="1"/>
  <c r="Y69" i="6"/>
  <c r="AB96" i="4" s="1"/>
  <c r="Y18" i="6"/>
  <c r="AB45" i="4" s="1"/>
  <c r="Y30" i="6"/>
  <c r="AB57" i="4" s="1"/>
  <c r="Y28" i="6"/>
  <c r="AB55" i="4" s="1"/>
  <c r="Y13" i="6"/>
  <c r="AB40" i="4" s="1"/>
  <c r="Y31" i="6"/>
  <c r="AB58" i="4" s="1"/>
  <c r="Y37" i="6"/>
  <c r="AB64" i="4" s="1"/>
  <c r="Y22" i="6"/>
  <c r="AB49" i="4" s="1"/>
  <c r="Y49" i="6"/>
  <c r="AB76" i="4" s="1"/>
  <c r="Y47" i="6"/>
  <c r="AB74" i="4" s="1"/>
  <c r="Y65" i="6"/>
  <c r="AB92" i="4" s="1"/>
  <c r="Y34" i="6"/>
  <c r="AB61" i="4" s="1"/>
  <c r="Y7" i="6"/>
  <c r="AB34" i="4" s="1"/>
  <c r="Y74" i="6"/>
  <c r="AB101" i="4" s="1"/>
  <c r="Y54" i="6"/>
  <c r="AB81" i="4" s="1"/>
  <c r="Y9" i="6"/>
  <c r="AB36" i="4" s="1"/>
  <c r="Y77" i="6"/>
  <c r="AB104" i="4" s="1"/>
  <c r="Y57" i="6"/>
  <c r="AB84" i="4" s="1"/>
  <c r="Y48" i="6"/>
  <c r="AB75" i="4" s="1"/>
  <c r="Y33" i="6"/>
  <c r="AB60" i="4" s="1"/>
  <c r="Y12" i="6"/>
  <c r="AB39" i="4" s="1"/>
  <c r="Y56" i="6"/>
  <c r="AB83" i="4" s="1"/>
  <c r="Y26" i="6"/>
  <c r="AB53" i="4" s="1"/>
  <c r="Y70" i="6"/>
  <c r="AB97" i="4" s="1"/>
  <c r="Y63" i="6"/>
  <c r="AB90" i="4" s="1"/>
  <c r="Y62" i="6"/>
  <c r="AB89" i="4" s="1"/>
  <c r="Y43" i="6"/>
  <c r="AB70" i="4" s="1"/>
  <c r="Y25" i="6"/>
  <c r="AB52" i="4" s="1"/>
  <c r="Y73" i="6"/>
  <c r="AB100" i="4" s="1"/>
  <c r="Y6" i="6"/>
  <c r="AB33" i="4" s="1"/>
  <c r="Y29" i="6"/>
  <c r="AB56" i="4" s="1"/>
  <c r="Y55" i="6"/>
  <c r="AB82" i="4" s="1"/>
  <c r="Y40" i="6"/>
  <c r="AB67" i="4" s="1"/>
  <c r="Y8" i="6"/>
  <c r="AB35" i="4" s="1"/>
  <c r="Y59" i="6"/>
  <c r="AB86" i="4" s="1"/>
  <c r="Y64" i="6"/>
  <c r="AB91" i="4" s="1"/>
  <c r="Y36" i="6"/>
  <c r="AB63" i="4" s="1"/>
  <c r="Y58" i="6"/>
  <c r="AB85" i="4" s="1"/>
  <c r="Y39" i="6"/>
  <c r="AB66" i="4" s="1"/>
  <c r="Y76" i="6"/>
  <c r="AB103" i="4" s="1"/>
  <c r="Y42" i="6"/>
  <c r="AB69" i="4" s="1"/>
  <c r="Y38" i="6"/>
  <c r="AB65" i="4" s="1"/>
  <c r="Y16" i="6"/>
  <c r="AB43" i="4" s="1"/>
  <c r="Y20" i="6"/>
  <c r="AB47" i="4" s="1"/>
  <c r="Y23" i="6"/>
  <c r="AB50" i="4" s="1"/>
  <c r="Y71" i="6"/>
  <c r="AB98" i="4" s="1"/>
  <c r="Y46" i="6"/>
  <c r="AB73" i="4" s="1"/>
  <c r="Y10" i="6"/>
  <c r="AB37" i="4" s="1"/>
  <c r="Y75" i="6"/>
  <c r="AB102" i="4" s="1"/>
  <c r="AL6" i="6"/>
  <c r="AX46" i="21" a="1"/>
  <c r="BR22" i="18" a="1"/>
  <c r="V60" i="21" a="1"/>
  <c r="AH51" i="21" a="1"/>
  <c r="F36" i="18" a="1"/>
  <c r="BS19" i="21" a="1"/>
  <c r="N24" i="18" a="1"/>
  <c r="U59" i="18" a="1"/>
  <c r="V46" i="21" a="1"/>
  <c r="BL75" i="18" a="1"/>
  <c r="AA76" i="18" a="1"/>
  <c r="BD57" i="18" a="1"/>
  <c r="AP60" i="18" a="1"/>
  <c r="AH24" i="21" a="1"/>
  <c r="O64" i="21" a="1"/>
  <c r="BS5" i="21" a="1"/>
  <c r="AW70" i="18" a="1"/>
  <c r="BK40" i="21" a="1"/>
  <c r="AW75" i="18" a="1"/>
  <c r="T23" i="21" a="1"/>
  <c r="AX21" i="21" a="1"/>
  <c r="BL14" i="21" a="1"/>
  <c r="N58" i="21" a="1"/>
  <c r="AJ54" i="18" a="1"/>
  <c r="T60" i="21" a="1"/>
  <c r="AB59" i="21" a="1"/>
  <c r="AX69" i="18" a="1"/>
  <c r="BR16" i="21" a="1"/>
  <c r="AH30" i="18" a="1"/>
  <c r="BJ29" i="18" a="1"/>
  <c r="F70" i="21" a="1"/>
  <c r="U37" i="18" a="1"/>
  <c r="O48" i="21" a="1"/>
  <c r="AP23" i="21" a="1"/>
  <c r="BD36" i="21" a="1"/>
  <c r="BE53" i="21" a="1"/>
  <c r="BJ50" i="18" a="1"/>
  <c r="AJ16" i="18" a="1"/>
  <c r="F70" i="18" a="1"/>
  <c r="BE11" i="18" a="1"/>
  <c r="G62" i="18" a="1"/>
  <c r="BK70" i="18" a="1"/>
  <c r="G53" i="18" a="1"/>
  <c r="AB74" i="21" a="1"/>
  <c r="AX10" i="18" a="1"/>
  <c r="AB69" i="21" a="1"/>
  <c r="AW27" i="18" a="1"/>
  <c r="BJ45" i="21" a="1"/>
  <c r="AA22" i="21" a="1"/>
  <c r="BL11" i="21" a="1"/>
  <c r="AQ27" i="18" a="1"/>
  <c r="AW43" i="18" a="1"/>
  <c r="AC35" i="18" a="1"/>
  <c r="BQ15" i="21" a="1"/>
  <c r="AJ7" i="18" a="1"/>
  <c r="BQ31" i="18" a="1"/>
  <c r="H70" i="18" a="1"/>
  <c r="AH64" i="18" a="1"/>
  <c r="AJ54" i="21" a="1"/>
  <c r="U24" i="18" a="1"/>
  <c r="N63" i="18" a="1"/>
  <c r="H39" i="18" a="1"/>
  <c r="AB33" i="18" a="1"/>
  <c r="BS68" i="18" a="1"/>
  <c r="M61" i="18" a="1"/>
  <c r="O50" i="18" a="1"/>
  <c r="AV49" i="21" a="1"/>
  <c r="AX74" i="21" a="1"/>
  <c r="G9" i="21" a="1"/>
  <c r="M44" i="18" a="1"/>
  <c r="AX36" i="21" a="1"/>
  <c r="H10" i="21" a="1"/>
  <c r="V49" i="18" a="1"/>
  <c r="U33" i="21" a="1"/>
  <c r="AI13" i="21" a="1"/>
  <c r="AJ46" i="21" a="1"/>
  <c r="AO58" i="18" a="1"/>
  <c r="G77" i="18" a="1"/>
  <c r="AO26" i="18" a="1"/>
  <c r="AJ5" i="18" a="1"/>
  <c r="AH30" i="21" a="1"/>
  <c r="AW58" i="21" a="1"/>
  <c r="AX21" i="18" a="1"/>
  <c r="AA69" i="21" a="1"/>
  <c r="U16" i="18" a="1"/>
  <c r="AB15" i="18" a="1"/>
  <c r="AC11" i="21" a="1"/>
  <c r="BS11" i="18" a="1"/>
  <c r="AQ19" i="21" a="1"/>
  <c r="V27" i="18" a="1"/>
  <c r="U17" i="18" a="1"/>
  <c r="AV56" i="18" a="1"/>
  <c r="F24" i="21" a="1"/>
  <c r="AX15" i="18" a="1"/>
  <c r="BQ74" i="21" a="1"/>
  <c r="M19" i="18" a="1"/>
  <c r="F14" i="21" a="1"/>
  <c r="AH34" i="18" a="1"/>
  <c r="BS26" i="21" a="1"/>
  <c r="BC52" i="18" a="1"/>
  <c r="N7" i="18" a="1"/>
  <c r="AV64" i="18" a="1"/>
  <c r="V20" i="18" a="1"/>
  <c r="AP27" i="21" a="1"/>
  <c r="AC33" i="21" a="1"/>
  <c r="BJ26" i="21" a="1"/>
  <c r="BC14" i="18" a="1"/>
  <c r="U69" i="21" a="1"/>
  <c r="AO59" i="21" a="1"/>
  <c r="BC66" i="18" a="1"/>
  <c r="BC46" i="21" a="1"/>
  <c r="U13" i="18" a="1"/>
  <c r="AO38" i="18" a="1"/>
  <c r="AH70" i="21" a="1"/>
  <c r="O28" i="18" a="1"/>
  <c r="AV27" i="18" a="1"/>
  <c r="AW75" i="21" a="1"/>
  <c r="BK48" i="18" a="1"/>
  <c r="O10" i="21" a="1"/>
  <c r="T61" i="18" a="1"/>
  <c r="BD8" i="21" a="1"/>
  <c r="AQ67" i="18" a="1"/>
  <c r="G71" i="21" a="1"/>
  <c r="AB13" i="21" a="1"/>
  <c r="AW8" i="21" a="1"/>
  <c r="AQ18" i="18" a="1"/>
  <c r="AO6" i="18" a="1"/>
  <c r="AC13" i="18" a="1"/>
  <c r="AJ26" i="18" a="1"/>
  <c r="AQ5" i="21" a="1"/>
  <c r="O9" i="21" a="1"/>
  <c r="N46" i="18" a="1"/>
  <c r="AW32" i="21" a="1"/>
  <c r="H66" i="21" a="1"/>
  <c r="BC14" i="21" a="1"/>
  <c r="U70" i="18" a="1"/>
  <c r="AV60" i="18" a="1"/>
  <c r="BQ30" i="18" a="1"/>
  <c r="AH77" i="18" a="1"/>
  <c r="AA28" i="21" a="1"/>
  <c r="BS39" i="21" a="1"/>
  <c r="AW59" i="21" a="1"/>
  <c r="AV59" i="21" a="1"/>
  <c r="AA60" i="18" a="1"/>
  <c r="AA8" i="18" a="1"/>
  <c r="BR40" i="21" a="1"/>
  <c r="AI61" i="18" a="1"/>
  <c r="AC73" i="18" a="1"/>
  <c r="BE67" i="21" a="1"/>
  <c r="BL30" i="21" a="1"/>
  <c r="AX65" i="18" a="1"/>
  <c r="AI53" i="18" a="1"/>
  <c r="AV69" i="18" a="1"/>
  <c r="AH69" i="18" a="1"/>
  <c r="V56" i="21" a="1"/>
  <c r="V13" i="18" a="1"/>
  <c r="U28" i="21" a="1"/>
  <c r="AJ52" i="21" a="1"/>
  <c r="AP55" i="18" a="1"/>
  <c r="AV28" i="18" a="1"/>
  <c r="U22" i="18" a="1"/>
  <c r="BE19" i="18" a="1"/>
  <c r="BQ61" i="18" a="1"/>
  <c r="BS21" i="18" a="1"/>
  <c r="BK9" i="18" a="1"/>
  <c r="BD50" i="18" a="1"/>
  <c r="O15" i="18" a="1"/>
  <c r="N42" i="18" a="1"/>
  <c r="BD68" i="21" a="1"/>
  <c r="BQ41" i="18" a="1"/>
  <c r="F69" i="21" a="1"/>
  <c r="AO36" i="21" a="1"/>
  <c r="AP35" i="18" a="1"/>
  <c r="BC56" i="18" a="1"/>
  <c r="AX24" i="21" a="1"/>
  <c r="BE68" i="21" a="1"/>
  <c r="BD72" i="21" a="1"/>
  <c r="BE45" i="21" a="1"/>
  <c r="BD23" i="21" a="1"/>
  <c r="BR20" i="21" a="1"/>
  <c r="O74" i="18" a="1"/>
  <c r="AJ43" i="18" a="1"/>
  <c r="U56" i="18" a="1"/>
  <c r="AP75" i="21" a="1"/>
  <c r="AC51" i="18" a="1"/>
  <c r="BC26" i="18" a="1"/>
  <c r="BC77" i="18" a="1"/>
  <c r="AA50" i="18" a="1"/>
  <c r="AH9" i="18" a="1"/>
  <c r="AA25" i="21" a="1"/>
  <c r="AB30" i="21" a="1"/>
  <c r="AV8" i="18" a="1"/>
  <c r="BE58" i="18" a="1"/>
  <c r="AB49" i="21" a="1"/>
  <c r="AQ40" i="21" a="1"/>
  <c r="AI40" i="21" a="1"/>
  <c r="AH20" i="21" a="1"/>
  <c r="BJ28" i="18" a="1"/>
  <c r="T18" i="21" a="1"/>
  <c r="BR45" i="18" a="1"/>
  <c r="BR61" i="21" a="1"/>
  <c r="BE8" i="21" a="1"/>
  <c r="AO66" i="21" a="1"/>
  <c r="BD58" i="18" a="1"/>
  <c r="AV15" i="21" a="1"/>
  <c r="AP17" i="21" a="1"/>
  <c r="BS41" i="21" a="1"/>
  <c r="AV48" i="18" a="1"/>
  <c r="U59" i="21" a="1"/>
  <c r="O14" i="18" a="1"/>
  <c r="AW27" i="21" a="1"/>
  <c r="BE65" i="21" a="1"/>
  <c r="AC41" i="18" a="1"/>
  <c r="O49" i="21" a="1"/>
  <c r="AP45" i="21" a="1"/>
  <c r="AI11" i="18" a="1"/>
  <c r="AC54" i="21" a="1"/>
  <c r="AO77" i="18" a="1"/>
  <c r="BE44" i="21" a="1"/>
  <c r="AQ71" i="18" a="1"/>
  <c r="AC38" i="18" a="1"/>
  <c r="BE39" i="18" a="1"/>
  <c r="BD45" i="18" a="1"/>
  <c r="G24" i="18" a="1"/>
  <c r="AQ26" i="18" a="1"/>
  <c r="BK50" i="21" a="1"/>
  <c r="AI19" i="18" a="1"/>
  <c r="U58" i="18" a="1"/>
  <c r="BL49" i="18" a="1"/>
  <c r="BQ33" i="21" a="1"/>
  <c r="M45" i="21" a="1"/>
  <c r="T46" i="18" a="1"/>
  <c r="AA6" i="21" a="1"/>
  <c r="AW14" i="18" a="1"/>
  <c r="BD18" i="18" a="1"/>
  <c r="BE48" i="21" a="1"/>
  <c r="F6" i="21" a="1"/>
  <c r="BS68" i="21" a="1"/>
  <c r="N16" i="18" a="1"/>
  <c r="V10" i="18" a="1"/>
  <c r="AI10" i="18" a="1"/>
  <c r="T58" i="18" a="1"/>
  <c r="AP6" i="21" a="1"/>
  <c r="BS17" i="18" a="1"/>
  <c r="AB28" i="18" a="1"/>
  <c r="BC51" i="18" a="1"/>
  <c r="BK26" i="18" a="1"/>
  <c r="AX55" i="21" a="1"/>
  <c r="AC48" i="18" a="1"/>
  <c r="BD70" i="21" a="1"/>
  <c r="BQ55" i="21" a="1"/>
  <c r="AO65" i="18" a="1"/>
  <c r="BQ47" i="18" a="1"/>
  <c r="AX15" i="21" a="1"/>
  <c r="BD29" i="18" a="1"/>
  <c r="AP32" i="21" a="1"/>
  <c r="F25" i="18" a="1"/>
  <c r="F74" i="18" a="1"/>
  <c r="AV31" i="18" a="1"/>
  <c r="BC38" i="21" a="1"/>
  <c r="AH18" i="21" a="1"/>
  <c r="AV74" i="21" a="1"/>
  <c r="AI43" i="21" a="1"/>
  <c r="BL31" i="18" a="1"/>
  <c r="AA8" i="21" a="1"/>
  <c r="AI67" i="18" a="1"/>
  <c r="AC32" i="18" a="1"/>
  <c r="BE9" i="18" a="1"/>
  <c r="V67" i="21" a="1"/>
  <c r="V29" i="21" a="1"/>
  <c r="AI40" i="18" a="1"/>
  <c r="M22" i="18" a="1"/>
  <c r="BR29" i="21" a="1"/>
  <c r="H47" i="18" a="1"/>
  <c r="AH21" i="21" a="1"/>
  <c r="AJ67" i="18" a="1"/>
  <c r="AI39" i="21" a="1"/>
  <c r="BK75" i="21" a="1"/>
  <c r="AC50" i="21" a="1"/>
  <c r="BR15" i="18" a="1"/>
  <c r="BJ24" i="18" a="1"/>
  <c r="AC40" i="18" a="1"/>
  <c r="AP31" i="18" a="1"/>
  <c r="AX58" i="18" a="1"/>
  <c r="BE71" i="18" a="1"/>
  <c r="U8" i="18" a="1"/>
  <c r="AB26" i="18" a="1"/>
  <c r="BE9" i="21" a="1"/>
  <c r="BL32" i="18" a="1"/>
  <c r="BJ52" i="21" a="1"/>
  <c r="M30" i="21" a="1"/>
  <c r="AH29" i="18" a="1"/>
  <c r="BJ34" i="18" a="1"/>
  <c r="AO33" i="18" a="1"/>
  <c r="AC51" i="21" a="1"/>
  <c r="BS67" i="18" a="1"/>
  <c r="AP39" i="21" a="1"/>
  <c r="AQ18" i="21" a="1"/>
  <c r="BL56" i="18" a="1"/>
  <c r="T66" i="21" a="1"/>
  <c r="T66" i="18" a="1"/>
  <c r="AV20" i="18" a="1"/>
  <c r="T60" i="18" a="1"/>
  <c r="AA51" i="21" a="1"/>
  <c r="AH61" i="18" a="1"/>
  <c r="AO31" i="21" a="1"/>
  <c r="AH40" i="18" a="1"/>
  <c r="AW50" i="21" a="1"/>
  <c r="M47" i="21" a="1"/>
  <c r="T9" i="21" a="1"/>
  <c r="U64" i="18" a="1"/>
  <c r="BE41" i="18" a="1"/>
  <c r="BE21" i="18" a="1"/>
  <c r="BL42" i="21" a="1"/>
  <c r="AP29" i="18" a="1"/>
  <c r="BQ17" i="18" a="1"/>
  <c r="AC43" i="18" a="1"/>
  <c r="BL29" i="18" a="1"/>
  <c r="BE14" i="18" a="1"/>
  <c r="AJ10" i="21" a="1"/>
  <c r="BL52" i="21" a="1"/>
  <c r="M31" i="21" a="1"/>
  <c r="BJ74" i="18" a="1"/>
  <c r="F50" i="18" a="1"/>
  <c r="BD31" i="21" a="1"/>
  <c r="AC66" i="21" a="1"/>
  <c r="AW62" i="21" a="1"/>
  <c r="AI50" i="21" a="1"/>
  <c r="AX25" i="18" a="1"/>
  <c r="V18" i="18" a="1"/>
  <c r="BJ60" i="21" a="1"/>
  <c r="BC7" i="18" a="1"/>
  <c r="BR46" i="21" a="1"/>
  <c r="H75" i="21" a="1"/>
  <c r="AI34" i="18" a="1"/>
  <c r="BC9" i="18" a="1"/>
  <c r="H65" i="18" a="1"/>
  <c r="BL58" i="21" a="1"/>
  <c r="V34" i="21" a="1"/>
  <c r="AJ16" i="21" a="1"/>
  <c r="AV33" i="21" a="1"/>
  <c r="BE5" i="18" a="1"/>
  <c r="BC65" i="21" a="1"/>
  <c r="AP47" i="18" a="1"/>
  <c r="AA24" i="18" a="1"/>
  <c r="AH16" i="21" a="1"/>
  <c r="T74" i="18" a="1"/>
  <c r="AV22" i="18" a="1"/>
  <c r="N22" i="18" a="1"/>
  <c r="AC67" i="18" a="1"/>
  <c r="AI69" i="18" a="1"/>
  <c r="U19" i="18" a="1"/>
  <c r="AO54" i="21" a="1"/>
  <c r="AC49" i="21" a="1"/>
  <c r="G67" i="21" a="1"/>
  <c r="AJ17" i="18" a="1"/>
  <c r="BE15" i="18" a="1"/>
  <c r="H28" i="18" a="1"/>
  <c r="AC69" i="21" a="1"/>
  <c r="BJ71" i="21" a="1"/>
  <c r="F56" i="18" a="1"/>
  <c r="AI59" i="18" a="1"/>
  <c r="AC45" i="18" a="1"/>
  <c r="U44" i="21" a="1"/>
  <c r="BJ64" i="21" a="1"/>
  <c r="BR74" i="18" a="1"/>
  <c r="V32" i="21" a="1"/>
  <c r="BQ39" i="21" a="1"/>
  <c r="BQ37" i="18" a="1"/>
  <c r="V24" i="18" a="1"/>
  <c r="AQ27" i="21" a="1"/>
  <c r="BJ57" i="21" a="1"/>
  <c r="F35" i="21" a="1"/>
  <c r="AX27" i="18" a="1"/>
  <c r="F19" i="21" a="1"/>
  <c r="BE29" i="21" a="1"/>
  <c r="AB72" i="18" a="1"/>
  <c r="BS70" i="21" a="1"/>
  <c r="BS75" i="18" a="1"/>
  <c r="AW6" i="18" a="1"/>
  <c r="AQ20" i="21" a="1"/>
  <c r="N9" i="21" a="1"/>
  <c r="AV55" i="21" a="1"/>
  <c r="BL62" i="21" a="1"/>
  <c r="BJ16" i="18" a="1"/>
  <c r="M36" i="18" a="1"/>
  <c r="AQ12" i="21" a="1"/>
  <c r="F59" i="21" a="1"/>
  <c r="AQ28" i="18" a="1"/>
  <c r="M66" i="21" a="1"/>
  <c r="BE37" i="21" a="1"/>
  <c r="U30" i="18" a="1"/>
  <c r="AQ22" i="18" a="1"/>
  <c r="AI74" i="18" a="1"/>
  <c r="AC5" i="18" a="1"/>
  <c r="U68" i="18" a="1"/>
  <c r="M55" i="21" a="1"/>
  <c r="V43" i="21" a="1"/>
  <c r="BR59" i="18" a="1"/>
  <c r="BQ46" i="21" a="1"/>
  <c r="AB69" i="18" a="1"/>
  <c r="G15" i="18" a="1"/>
  <c r="V40" i="18" a="1"/>
  <c r="AQ62" i="21" a="1"/>
  <c r="AH8" i="21" a="1"/>
  <c r="BS75" i="21" a="1"/>
  <c r="M43" i="18" a="1"/>
  <c r="T27" i="18" a="1"/>
  <c r="AW23" i="21" a="1"/>
  <c r="M33" i="21" a="1"/>
  <c r="V36" i="18" a="1"/>
  <c r="AC17" i="18" a="1"/>
  <c r="O20" i="21" a="1"/>
  <c r="BK72" i="21" a="1"/>
  <c r="F65" i="18" a="1"/>
  <c r="BR73" i="21" a="1"/>
  <c r="AQ38" i="21" a="1"/>
  <c r="AB53" i="21" a="1"/>
  <c r="H21" i="18" a="1"/>
  <c r="BD39" i="18" a="1"/>
  <c r="AA56" i="18" a="1"/>
  <c r="AI28" i="21" a="1"/>
  <c r="AA30" i="21" a="1"/>
  <c r="BS17" i="21" a="1"/>
  <c r="AP8" i="21" a="1"/>
  <c r="BK27" i="18" a="1"/>
  <c r="BJ49" i="21" a="1"/>
  <c r="BL65" i="18" a="1"/>
  <c r="M23" i="21" a="1"/>
  <c r="AH25" i="18" a="1"/>
  <c r="O35" i="18" a="1"/>
  <c r="BS27" i="18" a="1"/>
  <c r="AH76" i="21" a="1"/>
  <c r="U34" i="21" a="1"/>
  <c r="BK20" i="18" a="1"/>
  <c r="AI27" i="18" a="1"/>
  <c r="AB23" i="21" a="1"/>
  <c r="AJ38" i="18" a="1"/>
  <c r="AV24" i="21" a="1"/>
  <c r="H70" i="21" a="1"/>
  <c r="AV24" i="18" a="1"/>
  <c r="T68" i="18" a="1"/>
  <c r="AQ45" i="18" a="1"/>
  <c r="AA22" i="18" a="1"/>
  <c r="AX57" i="21" a="1"/>
  <c r="AO12" i="21" a="1"/>
  <c r="T21" i="18" a="1"/>
  <c r="AO69" i="21" a="1"/>
  <c r="BE5" i="21" a="1"/>
  <c r="BD7" i="18" a="1"/>
  <c r="AP53" i="18" a="1"/>
  <c r="AJ14" i="18" a="1"/>
  <c r="M24" i="21" a="1"/>
  <c r="G10" i="18" a="1"/>
  <c r="BQ53" i="18" a="1"/>
  <c r="T38" i="21" a="1"/>
  <c r="AA11" i="18" a="1"/>
  <c r="O69" i="18" a="1"/>
  <c r="AJ41" i="18" a="1"/>
  <c r="M26" i="21" a="1"/>
  <c r="AV22" i="21" a="1"/>
  <c r="BQ6" i="18" a="1"/>
  <c r="H54" i="18" a="1"/>
  <c r="AJ51" i="21" a="1"/>
  <c r="F12" i="18" a="1"/>
  <c r="G73" i="18" a="1"/>
  <c r="V16" i="18" a="1"/>
  <c r="BC72" i="21" a="1"/>
  <c r="AI38" i="21" a="1"/>
  <c r="V38" i="21" a="1"/>
  <c r="O56" i="21" a="1"/>
  <c r="H29" i="18" a="1"/>
  <c r="AP50" i="21" a="1"/>
  <c r="AV30" i="21" a="1"/>
  <c r="AO56" i="18" a="1"/>
  <c r="AB14" i="21" a="1"/>
  <c r="BS69" i="18" a="1"/>
  <c r="AA64" i="21" a="1"/>
  <c r="AO41" i="21" a="1"/>
  <c r="AW38" i="18" a="1"/>
  <c r="T57" i="18" a="1"/>
  <c r="BQ8" i="18" a="1"/>
  <c r="AH33" i="21" a="1"/>
  <c r="F61" i="21" a="1"/>
  <c r="AV44" i="21" a="1"/>
  <c r="T6" i="18" a="1"/>
  <c r="AX76" i="18" a="1"/>
  <c r="AH62" i="18" a="1"/>
  <c r="AV17" i="21" a="1"/>
  <c r="AJ75" i="18" a="1"/>
  <c r="BK69" i="18" a="1"/>
  <c r="AH65" i="18" a="1"/>
  <c r="O39" i="18" a="1"/>
  <c r="AB71" i="21" a="1"/>
  <c r="AI14" i="18" a="1"/>
  <c r="AP16" i="18" a="1"/>
  <c r="F12" i="21" a="1"/>
  <c r="H22" i="18" a="1"/>
  <c r="BK51" i="18" a="1"/>
  <c r="G17" i="18" a="1"/>
  <c r="BK49" i="21" a="1"/>
  <c r="AC62" i="18" a="1"/>
  <c r="AJ21" i="21" a="1"/>
  <c r="AH26" i="18" a="1"/>
  <c r="BQ69" i="21" a="1"/>
  <c r="G7" i="18" a="1"/>
  <c r="N18" i="21" a="1"/>
  <c r="BD77" i="18" a="1"/>
  <c r="AA16" i="18" a="1"/>
  <c r="AW65" i="18" a="1"/>
  <c r="AP35" i="21" a="1"/>
  <c r="N73" i="21" a="1"/>
  <c r="AB54" i="21" a="1"/>
  <c r="BQ52" i="18" a="1"/>
  <c r="AH71" i="18" a="1"/>
  <c r="F16" i="21" a="1"/>
  <c r="AH72" i="21" a="1"/>
  <c r="AH67" i="21" a="1"/>
  <c r="G12" i="18" a="1"/>
  <c r="AW36" i="21" a="1"/>
  <c r="AO8" i="21" a="1"/>
  <c r="G13" i="21" a="1"/>
  <c r="AO32" i="21" a="1"/>
  <c r="O26" i="21" a="1"/>
  <c r="AW15" i="21" a="1"/>
  <c r="AA75" i="18" a="1"/>
  <c r="BL33" i="21" a="1"/>
  <c r="BE6" i="18" a="1"/>
  <c r="BS70" i="18" a="1"/>
  <c r="AX37" i="21" a="1"/>
  <c r="O47" i="18" a="1"/>
  <c r="T5" i="21" a="1"/>
  <c r="N5" i="21" a="1"/>
  <c r="AO63" i="21" a="1"/>
  <c r="N38" i="18" a="1"/>
  <c r="U20" i="21" a="1"/>
  <c r="M54" i="21" a="1"/>
  <c r="AW29" i="21" a="1"/>
  <c r="AA27" i="18" a="1"/>
  <c r="AJ32" i="21" a="1"/>
  <c r="G56" i="21" a="1"/>
  <c r="BQ58" i="18" a="1"/>
  <c r="N76" i="21" a="1"/>
  <c r="AB61" i="21" a="1"/>
  <c r="AX59" i="18" a="1"/>
  <c r="H36" i="18" a="1"/>
  <c r="T24" i="21" a="1"/>
  <c r="AQ52" i="21" a="1"/>
  <c r="AB24" i="21" a="1"/>
  <c r="M71" i="18" a="1"/>
  <c r="BJ5" i="21" a="1"/>
  <c r="BR70" i="18" a="1"/>
  <c r="BC72" i="18" a="1"/>
  <c r="BK54" i="18" a="1"/>
  <c r="H17" i="21" a="1"/>
  <c r="V63" i="21" a="1"/>
  <c r="BK56" i="21" a="1"/>
  <c r="BK55" i="21" a="1"/>
  <c r="N33" i="18" a="1"/>
  <c r="BE22" i="18" a="1"/>
  <c r="BR14" i="21" a="1"/>
  <c r="BK19" i="21" a="1"/>
  <c r="AO15" i="18" a="1"/>
  <c r="BJ32" i="21" a="1"/>
  <c r="F20" i="18" a="1"/>
  <c r="AX43" i="18" a="1"/>
  <c r="U7" i="18" a="1"/>
  <c r="V64" i="18" a="1"/>
  <c r="V52" i="21" a="1"/>
  <c r="BL73" i="18" a="1"/>
  <c r="BQ48" i="18" a="1"/>
  <c r="AO26" i="21" a="1"/>
  <c r="BQ43" i="21" a="1"/>
  <c r="BQ20" i="18" a="1"/>
  <c r="AA77" i="18" a="1"/>
  <c r="AC72" i="21" a="1"/>
  <c r="AJ41" i="21" a="1"/>
  <c r="BK7" i="21" a="1"/>
  <c r="BJ68" i="21" a="1"/>
  <c r="AW64" i="18" a="1"/>
  <c r="O40" i="21" a="1"/>
  <c r="AB72" i="21" a="1"/>
  <c r="AJ62" i="21" a="1"/>
  <c r="BJ60" i="18" a="1"/>
  <c r="AJ47" i="21" a="1"/>
  <c r="G61" i="18" a="1"/>
  <c r="BC64" i="21" a="1"/>
  <c r="O71" i="21" a="1"/>
  <c r="V47" i="18" a="1"/>
  <c r="AC34" i="18" a="1"/>
  <c r="BL27" i="18" a="1"/>
  <c r="AW59" i="18" a="1"/>
  <c r="N56" i="21" a="1"/>
  <c r="M9" i="21" a="1"/>
  <c r="F73" i="18" a="1"/>
  <c r="BL70" i="18" a="1"/>
  <c r="BK32" i="18" a="1"/>
  <c r="U48" i="18" a="1"/>
  <c r="U57" i="21" a="1"/>
  <c r="AA56" i="21" a="1"/>
  <c r="BL31" i="21" a="1"/>
  <c r="AI72" i="18" a="1"/>
  <c r="BR30" i="21" a="1"/>
  <c r="U77" i="18" a="1"/>
  <c r="AH74" i="18" a="1"/>
  <c r="H5" i="18" a="1"/>
  <c r="AJ19" i="18" a="1"/>
  <c r="BL55" i="18" a="1"/>
  <c r="AW26" i="21" a="1"/>
  <c r="AX14" i="18" a="1"/>
  <c r="O28" i="21" a="1"/>
  <c r="AQ66" i="18" a="1"/>
  <c r="U75" i="21" a="1"/>
  <c r="AP37" i="18" a="1"/>
  <c r="H68" i="21" a="1"/>
  <c r="BS41" i="18" a="1"/>
  <c r="O75" i="18" a="1"/>
  <c r="AV41" i="21" a="1"/>
  <c r="AW5" i="18" a="1"/>
  <c r="F60" i="21" a="1"/>
  <c r="AV29" i="18" a="1"/>
  <c r="AB37" i="18" a="1"/>
  <c r="BR65" i="18" a="1"/>
  <c r="AC15" i="18" a="1"/>
  <c r="H41" i="18" a="1"/>
  <c r="AJ45" i="18" a="1"/>
  <c r="AQ46" i="21" a="1"/>
  <c r="G50" i="21" a="1"/>
  <c r="H57" i="21" a="1"/>
  <c r="AC60" i="18" a="1"/>
  <c r="U55" i="21" a="1"/>
  <c r="G72" i="21" a="1"/>
  <c r="BC36" i="21" a="1"/>
  <c r="BJ32" i="18" a="1"/>
  <c r="AX75" i="21" a="1"/>
  <c r="AI15" i="18" a="1"/>
  <c r="AC7" i="21" a="1"/>
  <c r="BS9" i="21" a="1"/>
  <c r="BC40" i="18" a="1"/>
  <c r="AQ69" i="18" a="1"/>
  <c r="BQ54" i="18" a="1"/>
  <c r="BJ69" i="21" a="1"/>
  <c r="AJ60" i="21" a="1"/>
  <c r="M64" i="21" a="1"/>
  <c r="F8" i="18" a="1"/>
  <c r="O68" i="21" a="1"/>
  <c r="BE43" i="18" a="1"/>
  <c r="BD25" i="21" a="1"/>
  <c r="AJ29" i="21" a="1"/>
  <c r="BD66" i="21" a="1"/>
  <c r="AI46" i="18" a="1"/>
  <c r="H11" i="21" a="1"/>
  <c r="AO28" i="21" a="1"/>
  <c r="AH5" i="21" a="1"/>
  <c r="BK46" i="21" a="1"/>
  <c r="G14" i="18" a="1"/>
  <c r="BD40" i="21" a="1"/>
  <c r="AO44" i="18" a="1"/>
  <c r="AW39" i="18" a="1"/>
  <c r="V17" i="18" a="1"/>
  <c r="M63" i="21" a="1"/>
  <c r="AV53" i="18" a="1"/>
  <c r="BQ64" i="21" a="1"/>
  <c r="N43" i="18" a="1"/>
  <c r="BS34" i="21" a="1"/>
  <c r="T40" i="21" a="1"/>
  <c r="V70" i="18" a="1"/>
  <c r="AC64" i="21" a="1"/>
  <c r="AV58" i="21" a="1"/>
  <c r="AA25" i="18" a="1"/>
  <c r="BD30" i="21" a="1"/>
  <c r="AJ47" i="18" a="1"/>
  <c r="AB48" i="18" a="1"/>
  <c r="V31" i="21" a="1"/>
  <c r="AJ74" i="21" a="1"/>
  <c r="AB49" i="18" a="1"/>
  <c r="BE27" i="21" a="1"/>
  <c r="V60" i="18" a="1"/>
  <c r="AH40" i="21" a="1"/>
  <c r="M10" i="21" a="1"/>
  <c r="BC13" i="18" a="1"/>
  <c r="T55" i="21" a="1"/>
  <c r="BD17" i="18" a="1"/>
  <c r="U53" i="21" a="1"/>
  <c r="BL65" i="21" a="1"/>
  <c r="BC27" i="21" a="1"/>
  <c r="BL48" i="21" a="1"/>
  <c r="BC49" i="21" a="1"/>
  <c r="AI48" i="21" a="1"/>
  <c r="AV66" i="21" a="1"/>
  <c r="AJ76" i="21" a="1"/>
  <c r="BC31" i="18" a="1"/>
  <c r="AC46" i="18" a="1"/>
  <c r="O22" i="21" a="1"/>
  <c r="BJ50" i="21" a="1"/>
  <c r="BR8" i="21" a="1"/>
  <c r="BK67" i="18" a="1"/>
  <c r="BS43" i="18" a="1"/>
  <c r="U11" i="18" a="1"/>
  <c r="M18" i="21" a="1"/>
  <c r="AV63" i="21" a="1"/>
  <c r="AQ35" i="21" a="1"/>
  <c r="BD26" i="21" a="1"/>
  <c r="AI29" i="21" a="1"/>
  <c r="BQ28" i="18" a="1"/>
  <c r="AB73" i="21" a="1"/>
  <c r="F42" i="21" a="1"/>
  <c r="T12" i="21" a="1"/>
  <c r="BL25" i="18" a="1"/>
  <c r="AO54" i="18" a="1"/>
  <c r="AA53" i="21" a="1"/>
  <c r="O27" i="21" a="1"/>
  <c r="BE44" i="18" a="1"/>
  <c r="AW9" i="21" a="1"/>
  <c r="AO42" i="18" a="1"/>
  <c r="BL45" i="21" a="1"/>
  <c r="AI45" i="18" a="1"/>
  <c r="AB51" i="21" a="1"/>
  <c r="AH52" i="21" a="1"/>
  <c r="M8" i="21" a="1"/>
  <c r="AC54" i="18" a="1"/>
  <c r="F17" i="18" a="1"/>
  <c r="BC54" i="21" a="1"/>
  <c r="BQ47" i="21" a="1"/>
  <c r="AX52" i="21" a="1"/>
  <c r="BE72" i="18" a="1"/>
  <c r="AO50" i="18" a="1"/>
  <c r="AC37" i="18" a="1"/>
  <c r="BC20" i="18" a="1"/>
  <c r="G71" i="18" a="1"/>
  <c r="BR35" i="18" a="1"/>
  <c r="H53" i="21" a="1"/>
  <c r="H26" i="21" a="1"/>
  <c r="BC19" i="21" a="1"/>
  <c r="AQ30" i="18" a="1"/>
  <c r="BQ75" i="21" a="1"/>
  <c r="BE17" i="21" a="1"/>
  <c r="BC66" i="21" a="1"/>
  <c r="G53" i="21" a="1"/>
  <c r="T51" i="18" a="1"/>
  <c r="V12" i="21" a="1"/>
  <c r="F76" i="21" a="1"/>
  <c r="AO62" i="21" a="1"/>
  <c r="BQ7" i="21" a="1"/>
  <c r="T56" i="18" a="1"/>
  <c r="H18" i="21" a="1"/>
  <c r="AQ15" i="18" a="1"/>
  <c r="AO23" i="21" a="1"/>
  <c r="AP76" i="21" a="1"/>
  <c r="AO37" i="18" a="1"/>
  <c r="BL44" i="18" a="1"/>
  <c r="AW33" i="18" a="1"/>
  <c r="AJ17" i="21" a="1"/>
  <c r="BK26" i="21" a="1"/>
  <c r="AC56" i="18" a="1"/>
  <c r="O70" i="18" a="1"/>
  <c r="AP28" i="21" a="1"/>
  <c r="AW31" i="18" a="1"/>
  <c r="BR16" i="18" a="1"/>
  <c r="M50" i="21" a="1"/>
  <c r="BK45" i="21" a="1"/>
  <c r="AQ61" i="18" a="1"/>
  <c r="AB27" i="21" a="1"/>
  <c r="N5" i="18" a="1"/>
  <c r="T8" i="21" a="1"/>
  <c r="O71" i="18" a="1"/>
  <c r="U73" i="18" a="1"/>
  <c r="AH45" i="21" a="1"/>
  <c r="AB12" i="21" a="1"/>
  <c r="U14" i="18" a="1"/>
  <c r="AC27" i="18" a="1"/>
  <c r="AQ22" i="21" a="1"/>
  <c r="U76" i="18" a="1"/>
  <c r="V25" i="21" a="1"/>
  <c r="F35" i="18" a="1"/>
  <c r="AJ42" i="21" a="1"/>
  <c r="AB28" i="21" a="1"/>
  <c r="G37" i="18" a="1"/>
  <c r="BS23" i="21" a="1"/>
  <c r="AP68" i="21" a="1"/>
  <c r="U46" i="21" a="1"/>
  <c r="AX5" i="21" a="1"/>
  <c r="AH24" i="18" a="1"/>
  <c r="V8" i="18" a="1"/>
  <c r="H38" i="18" a="1"/>
  <c r="BE47" i="21" a="1"/>
  <c r="U10" i="18" a="1"/>
  <c r="BE64" i="18" a="1"/>
  <c r="BS24" i="21" a="1"/>
  <c r="AQ14" i="21" a="1"/>
  <c r="BS33" i="18" a="1"/>
  <c r="AI47" i="21" a="1"/>
  <c r="BD14" i="18" a="1"/>
  <c r="N61" i="21" a="1"/>
  <c r="BD41" i="21" a="1"/>
  <c r="BJ40" i="18" a="1"/>
  <c r="G33" i="21" a="1"/>
  <c r="BJ62" i="18" a="1"/>
  <c r="AW44" i="18" a="1"/>
  <c r="AJ34" i="21" a="1"/>
  <c r="AA72" i="21" a="1"/>
  <c r="BE64" i="21" a="1"/>
  <c r="BJ40" i="21" a="1"/>
  <c r="BK50" i="18" a="1"/>
  <c r="AP42" i="21" a="1"/>
  <c r="AJ69" i="21" a="1"/>
  <c r="F72" i="18" a="1"/>
  <c r="M46" i="18" a="1"/>
  <c r="O58" i="18" a="1"/>
  <c r="BE30" i="18" a="1"/>
  <c r="G17" i="21" a="1"/>
  <c r="AB26" i="21" a="1"/>
  <c r="AJ52" i="18" a="1"/>
  <c r="BC21" i="18" a="1"/>
  <c r="BC10" i="21" a="1"/>
  <c r="AV61" i="21" a="1"/>
  <c r="M30" i="18" a="1"/>
  <c r="AQ39" i="21" a="1"/>
  <c r="AP24" i="18" a="1"/>
  <c r="AX8" i="18" a="1"/>
  <c r="BK57" i="21" a="1"/>
  <c r="BR12" i="18" a="1"/>
  <c r="U10" i="21" a="1"/>
  <c r="AW17" i="21" a="1"/>
  <c r="T5" i="18" a="1"/>
  <c r="BC58" i="21" a="1"/>
  <c r="F77" i="21" a="1"/>
  <c r="AQ15" i="21" a="1"/>
  <c r="BK36" i="18" a="1"/>
  <c r="T35" i="18" a="1"/>
  <c r="AH38" i="18" a="1"/>
  <c r="AW72" i="18" a="1"/>
  <c r="M57" i="18" a="1"/>
  <c r="BL41" i="21" a="1"/>
  <c r="AA7" i="18" a="1"/>
  <c r="AV64" i="21" a="1"/>
  <c r="AV50" i="18" a="1"/>
  <c r="H20" i="18" a="1"/>
  <c r="BE51" i="21" a="1"/>
  <c r="AA68" i="18" a="1"/>
  <c r="AJ74" i="18" a="1"/>
  <c r="BK25" i="18" a="1"/>
  <c r="BK53" i="18" a="1"/>
  <c r="T27" i="21" a="1"/>
  <c r="AJ75" i="21" a="1"/>
  <c r="T6" i="21" a="1"/>
  <c r="H73" i="21" a="1"/>
  <c r="BL14" i="18" a="1"/>
  <c r="BR52" i="18" a="1"/>
  <c r="G54" i="21" a="1"/>
  <c r="BQ24" i="18" a="1"/>
  <c r="AW32" i="18" a="1"/>
  <c r="T31" i="18" a="1"/>
  <c r="AX40" i="18" a="1"/>
  <c r="H40" i="21" a="1"/>
  <c r="BE34" i="18" a="1"/>
  <c r="U32" i="18" a="1"/>
  <c r="BC41" i="18" a="1"/>
  <c r="AI58" i="21" a="1"/>
  <c r="AQ63" i="18" a="1"/>
  <c r="AW25" i="18" a="1"/>
  <c r="AW61" i="18" a="1"/>
  <c r="T17" i="18" a="1"/>
  <c r="BQ38" i="21" a="1"/>
  <c r="AJ39" i="21" a="1"/>
  <c r="AA20" i="21" a="1"/>
  <c r="N22" i="21" a="1"/>
  <c r="AQ25" i="21" a="1"/>
  <c r="G13" i="18" a="1"/>
  <c r="BJ59" i="21" a="1"/>
  <c r="AW22" i="21" a="1"/>
  <c r="BD70" i="18" a="1"/>
  <c r="BD31" i="18" a="1"/>
  <c r="BS51" i="18" a="1"/>
  <c r="N66" i="21" a="1"/>
  <c r="BK57" i="18" a="1"/>
  <c r="BE47" i="18" a="1"/>
  <c r="AQ75" i="21" a="1"/>
  <c r="AO23" i="18" a="1"/>
  <c r="N66" i="18" a="1"/>
  <c r="BJ22" i="21" a="1"/>
  <c r="M34" i="21" a="1"/>
  <c r="BS62" i="18" a="1"/>
  <c r="G28" i="18" a="1"/>
  <c r="BC34" i="18" a="1"/>
  <c r="BR50" i="18" a="1"/>
  <c r="BR61" i="18" a="1"/>
  <c r="BE30" i="21" a="1"/>
  <c r="M71" i="21" a="1"/>
  <c r="BE57" i="21" a="1"/>
  <c r="AQ29" i="21" a="1"/>
  <c r="AJ5" i="21" a="1"/>
  <c r="BS36" i="18" a="1"/>
  <c r="BR42" i="21" a="1"/>
  <c r="AX64" i="18" a="1"/>
  <c r="F26" i="21" a="1"/>
  <c r="G7" i="21" a="1"/>
  <c r="AC36" i="21" a="1"/>
  <c r="BL24" i="21" a="1"/>
  <c r="T29" i="18" a="1"/>
  <c r="G69" i="18" a="1"/>
  <c r="BE66" i="18" a="1"/>
  <c r="AB64" i="21" a="1"/>
  <c r="AW26" i="18" a="1"/>
  <c r="H25" i="21" a="1"/>
  <c r="N19" i="21" a="1"/>
  <c r="G9" i="18" a="1"/>
  <c r="M33" i="18" a="1"/>
  <c r="BK35" i="18" a="1"/>
  <c r="AW38" i="21" a="1"/>
  <c r="AJ34" i="18" a="1"/>
  <c r="BR8" i="18" a="1"/>
  <c r="BE63" i="21" a="1"/>
  <c r="BS35" i="21" a="1"/>
  <c r="AQ74" i="18" a="1"/>
  <c r="BJ9" i="21" a="1"/>
  <c r="BK61" i="21" a="1"/>
  <c r="BE13" i="21" a="1"/>
  <c r="AH55" i="18" a="1"/>
  <c r="G6" i="21" a="1"/>
  <c r="F38" i="21" a="1"/>
  <c r="M43" i="21" a="1"/>
  <c r="H60" i="21" a="1"/>
  <c r="AB9" i="21" a="1"/>
  <c r="AI48" i="18" a="1"/>
  <c r="H52" i="21" a="1"/>
  <c r="AI50" i="18" a="1"/>
  <c r="AC69" i="18" a="1"/>
  <c r="AX20" i="18" a="1"/>
  <c r="AQ43" i="21" a="1"/>
  <c r="AW20" i="21" a="1"/>
  <c r="BK52" i="21" a="1"/>
  <c r="AO70" i="21" a="1"/>
  <c r="BC37" i="18" a="1"/>
  <c r="AX42" i="21" a="1"/>
  <c r="O21" i="21" a="1"/>
  <c r="BD52" i="21" a="1"/>
  <c r="BJ52" i="18" a="1"/>
  <c r="U28" i="18" a="1"/>
  <c r="H21" i="21" a="1"/>
  <c r="N17" i="21" a="1"/>
  <c r="N60" i="21" a="1"/>
  <c r="BR69" i="18" a="1"/>
  <c r="V61" i="18" a="1"/>
  <c r="BC5" i="21" a="1"/>
  <c r="AB16" i="21" a="1"/>
  <c r="AI75" i="18" a="1"/>
  <c r="AH5" i="18" a="1"/>
  <c r="H35" i="21" a="1"/>
  <c r="M52" i="18" a="1"/>
  <c r="BK65" i="21" a="1"/>
  <c r="AX69" i="21" a="1"/>
  <c r="BE52" i="21" a="1"/>
  <c r="AP50" i="18" a="1"/>
  <c r="U43" i="18" a="1"/>
  <c r="BL5" i="18" a="1"/>
  <c r="AX68" i="18" a="1"/>
  <c r="BS7" i="21" a="1"/>
  <c r="BL22" i="18" a="1"/>
  <c r="BL54" i="21" a="1"/>
  <c r="BC7" i="21" a="1"/>
  <c r="AP12" i="21" a="1"/>
  <c r="AB19" i="18" a="1"/>
  <c r="N40" i="21" a="1"/>
  <c r="AC8" i="21" a="1"/>
  <c r="H63" i="18" a="1"/>
  <c r="H42" i="21" a="1"/>
  <c r="AH73" i="18" a="1"/>
  <c r="BL70" i="21" a="1"/>
  <c r="AA62" i="21" a="1"/>
  <c r="BJ72" i="21" a="1"/>
  <c r="T48" i="21" a="1"/>
  <c r="BD43" i="18" a="1"/>
  <c r="AA46" i="21" a="1"/>
  <c r="M68" i="21" a="1"/>
  <c r="AH77" i="21" a="1"/>
  <c r="AW34" i="21" a="1"/>
  <c r="BD53" i="21" a="1"/>
  <c r="M29" i="21" a="1"/>
  <c r="AB75" i="18" a="1"/>
  <c r="AV34" i="18" a="1"/>
  <c r="AA23" i="18" a="1"/>
  <c r="AJ61" i="18" a="1"/>
  <c r="AQ32" i="18" a="1"/>
  <c r="BR53" i="21" a="1"/>
  <c r="AO27" i="21" a="1"/>
  <c r="N10" i="21" a="1"/>
  <c r="BK60" i="18" a="1"/>
  <c r="AX34" i="18" a="1"/>
  <c r="M53" i="21" a="1"/>
  <c r="F53" i="18" a="1"/>
  <c r="AW37" i="18" a="1"/>
  <c r="M25" i="18" a="1"/>
  <c r="BC29" i="18" a="1"/>
  <c r="BL23" i="21" a="1"/>
  <c r="V63" i="18" a="1"/>
  <c r="BK38" i="18" a="1"/>
  <c r="F13" i="21" a="1"/>
  <c r="AB13" i="18" a="1"/>
  <c r="BR60" i="21" a="1"/>
  <c r="AO18" i="18" a="1"/>
  <c r="AW45" i="18" a="1"/>
  <c r="BC27" i="18" a="1"/>
  <c r="AJ42" i="18" a="1"/>
  <c r="AA41" i="18" a="1"/>
  <c r="AA14" i="21" a="1"/>
  <c r="BL49" i="21" a="1"/>
  <c r="BR9" i="18" a="1"/>
  <c r="AQ44" i="18" a="1"/>
  <c r="AC58" i="18" a="1"/>
  <c r="BK17" i="18" a="1"/>
  <c r="BD76" i="21" a="1"/>
  <c r="BR72" i="18" a="1"/>
  <c r="BE19" i="21" a="1"/>
  <c r="BQ38" i="18" a="1"/>
  <c r="AA29" i="18" a="1"/>
  <c r="BD65" i="21" a="1"/>
  <c r="V42" i="18" a="1"/>
  <c r="BC38" i="18" a="1"/>
  <c r="AQ13" i="18" a="1"/>
  <c r="AO29" i="21" a="1"/>
  <c r="M59" i="18" a="1"/>
  <c r="BE16" i="21" a="1"/>
  <c r="BD37" i="21" a="1"/>
  <c r="F52" i="21" a="1"/>
  <c r="BE10" i="18" a="1"/>
  <c r="BC25" i="21" a="1"/>
  <c r="T72" i="18" a="1"/>
  <c r="BC45" i="21" a="1"/>
  <c r="T67" i="21" a="1"/>
  <c r="AC44" i="18" a="1"/>
  <c r="AI70" i="21" a="1"/>
  <c r="AO61" i="21" a="1"/>
  <c r="BQ19" i="18" a="1"/>
  <c r="AC14" i="21" a="1"/>
  <c r="AC26" i="18" a="1"/>
  <c r="BC6" i="21" a="1"/>
  <c r="T30" i="18" a="1"/>
  <c r="U9" i="18" a="1"/>
  <c r="AB17" i="18" a="1"/>
  <c r="T53" i="21" a="1"/>
  <c r="M47" i="18" a="1"/>
  <c r="BJ33" i="21" a="1"/>
  <c r="BS20" i="18" a="1"/>
  <c r="AC75" i="21" a="1"/>
  <c r="G29" i="18" a="1"/>
  <c r="BD24" i="18" a="1"/>
  <c r="V74" i="18" a="1"/>
  <c r="BR55" i="21" a="1"/>
  <c r="N52" i="18" a="1"/>
  <c r="V11" i="21" a="1"/>
  <c r="BD20" i="18" a="1"/>
  <c r="BL60" i="18" a="1"/>
  <c r="M50" i="18" a="1"/>
  <c r="BS32" i="21" a="1"/>
  <c r="BQ44" i="21" a="1"/>
  <c r="BJ42" i="21" a="1"/>
  <c r="BD10" i="21" a="1"/>
  <c r="AV67" i="18" a="1"/>
  <c r="H16" i="21" a="1"/>
  <c r="AV15" i="18" a="1"/>
  <c r="BJ41" i="18" a="1"/>
  <c r="AH57" i="18" a="1"/>
  <c r="AX48" i="21" a="1"/>
  <c r="H40" i="18" a="1"/>
  <c r="AP62" i="21" a="1"/>
  <c r="AV74" i="18" a="1"/>
  <c r="AW37" i="21" a="1"/>
  <c r="BJ24" i="21" a="1"/>
  <c r="O21" i="18" a="1"/>
  <c r="AV73" i="21" a="1"/>
  <c r="BK10" i="21" a="1"/>
  <c r="BK21" i="21" a="1"/>
  <c r="O45" i="21" a="1"/>
  <c r="BJ77" i="21" a="1"/>
  <c r="AP71" i="18" a="1"/>
  <c r="H45" i="18" a="1"/>
  <c r="AJ48" i="21" a="1"/>
  <c r="AO11" i="21" a="1"/>
  <c r="AB65" i="18" a="1"/>
  <c r="AH50" i="21" a="1"/>
  <c r="T23" i="18" a="1"/>
  <c r="U18" i="18" a="1"/>
  <c r="AB64" i="18" a="1"/>
  <c r="V12" i="18" a="1"/>
  <c r="AJ46" i="18" a="1"/>
  <c r="AB62" i="18" a="1"/>
  <c r="BD18" i="21" a="1"/>
  <c r="AQ24" i="18" a="1"/>
  <c r="AV35" i="21" a="1"/>
  <c r="AC23" i="21" a="1"/>
  <c r="AO31" i="18" a="1"/>
  <c r="AX76" i="21" a="1"/>
  <c r="BR27" i="18" a="1"/>
  <c r="AV6" i="18" a="1"/>
  <c r="BC59" i="18" a="1"/>
  <c r="T31" i="21" a="1"/>
  <c r="AP38" i="18" a="1"/>
  <c r="N51" i="18" a="1"/>
  <c r="AP12" i="18" a="1"/>
  <c r="AQ33" i="18" a="1"/>
  <c r="H13" i="21" a="1"/>
  <c r="AQ66" i="21" a="1"/>
  <c r="N7" i="21" a="1"/>
  <c r="T73" i="18" a="1"/>
  <c r="AV19" i="18" a="1"/>
  <c r="AC27" i="21" a="1"/>
  <c r="G62" i="21" a="1"/>
  <c r="BJ38" i="18" a="1"/>
  <c r="G65" i="21" a="1"/>
  <c r="BJ6" i="21" a="1"/>
  <c r="AI62" i="18" a="1"/>
  <c r="O11" i="21" a="1"/>
  <c r="U43" i="21" a="1"/>
  <c r="V62" i="18" a="1"/>
  <c r="AQ61" i="21" a="1"/>
  <c r="AI11" i="21" a="1"/>
  <c r="BR41" i="21" a="1"/>
  <c r="G30" i="21" a="1"/>
  <c r="BD6" i="18" a="1"/>
  <c r="O73" i="18" a="1"/>
  <c r="BD21" i="21" a="1"/>
  <c r="V45" i="21" a="1"/>
  <c r="BL68" i="21" a="1"/>
  <c r="AO48" i="21" a="1"/>
  <c r="AH41" i="18" a="1"/>
  <c r="BD64" i="21" a="1"/>
  <c r="BE40" i="21" a="1"/>
  <c r="BQ17" i="21" a="1"/>
  <c r="H44" i="21" a="1"/>
  <c r="T42" i="21" a="1"/>
  <c r="AB77" i="21" a="1"/>
  <c r="F15" i="18" a="1"/>
  <c r="BS61" i="18" a="1"/>
  <c r="M28" i="21" a="1"/>
  <c r="AW30" i="18" a="1"/>
  <c r="AA9" i="21" a="1"/>
  <c r="AH21" i="18" a="1"/>
  <c r="BL6" i="18" a="1"/>
  <c r="BR60" i="18" a="1"/>
  <c r="T26" i="21" a="1"/>
  <c r="BK65" i="18" a="1"/>
  <c r="AC30" i="18" a="1"/>
  <c r="BK22" i="18" a="1"/>
  <c r="AI64" i="21" a="1"/>
  <c r="AQ17" i="18" a="1"/>
  <c r="U67" i="18" a="1"/>
  <c r="M75" i="21" a="1"/>
  <c r="AP16" i="21" a="1"/>
  <c r="G26" i="21" a="1"/>
  <c r="AI22" i="21" a="1"/>
  <c r="AB39" i="21" a="1"/>
  <c r="AJ36" i="18" a="1"/>
  <c r="F76" i="18" a="1"/>
  <c r="G39" i="21" a="1"/>
  <c r="BJ5" i="18" a="1"/>
  <c r="M10" i="18" a="1"/>
  <c r="AJ27" i="18" a="1"/>
  <c r="T39" i="18" a="1"/>
  <c r="BC10" i="18" a="1"/>
  <c r="BR50" i="21" a="1"/>
  <c r="AI5" i="21" a="1"/>
  <c r="H22" i="21" a="1"/>
  <c r="AB67" i="18" a="1"/>
  <c r="BK14" i="18" a="1"/>
  <c r="AV39" i="21" a="1"/>
  <c r="H25" i="18" a="1"/>
  <c r="AO68" i="21" a="1"/>
  <c r="F66" i="18" a="1"/>
  <c r="AA55" i="21" a="1"/>
  <c r="V68" i="18" a="1"/>
  <c r="BR75" i="21" a="1"/>
  <c r="F29" i="18" a="1"/>
  <c r="H61" i="18" a="1"/>
  <c r="BJ48" i="21" a="1"/>
  <c r="AC41" i="21" a="1"/>
  <c r="BS57" i="21" a="1"/>
  <c r="AX33" i="21" a="1"/>
  <c r="F24" i="18" a="1"/>
  <c r="AB44" i="21" a="1"/>
  <c r="AA21" i="18" a="1"/>
  <c r="AJ37" i="21" a="1"/>
  <c r="AQ52" i="18" a="1"/>
  <c r="BQ56" i="21" a="1"/>
  <c r="AI64" i="18" a="1"/>
  <c r="AC61" i="21" a="1"/>
  <c r="BL33" i="18" a="1"/>
  <c r="AH37" i="21" a="1"/>
  <c r="BR76" i="21" a="1"/>
  <c r="H18" i="18" a="1"/>
  <c r="F5" i="18" a="1"/>
  <c r="BS73" i="21" a="1"/>
  <c r="U8" i="21" a="1"/>
  <c r="BE68" i="18" a="1"/>
  <c r="U21" i="18" a="1"/>
  <c r="N25" i="18" a="1"/>
  <c r="AA49" i="18" a="1"/>
  <c r="AW34" i="18" a="1"/>
  <c r="BJ18" i="21" a="1"/>
  <c r="N24" i="21" a="1"/>
  <c r="F19" i="18" a="1"/>
  <c r="BJ20" i="18" a="1"/>
  <c r="AC68" i="18" a="1"/>
  <c r="AW8" i="18" a="1"/>
  <c r="G14" i="21" a="1"/>
  <c r="AV68" i="21" a="1"/>
  <c r="BC49" i="18" a="1"/>
  <c r="BE60" i="21" a="1"/>
  <c r="AJ53" i="21" a="1"/>
  <c r="AQ36" i="21" a="1"/>
  <c r="G25" i="21" a="1"/>
  <c r="O64" i="18" a="1"/>
  <c r="AB40" i="21" a="1"/>
  <c r="BC68" i="21" a="1"/>
  <c r="BE7" i="18" a="1"/>
  <c r="BL66" i="21" a="1"/>
  <c r="AV18" i="18" a="1"/>
  <c r="BE53" i="18" a="1"/>
  <c r="BQ34" i="21" a="1"/>
  <c r="N34" i="18" a="1"/>
  <c r="M65" i="18" a="1"/>
  <c r="AV67" i="21" a="1"/>
  <c r="BE74" i="18" a="1"/>
  <c r="AB19" i="21" a="1"/>
  <c r="AQ24" i="21" a="1"/>
  <c r="AB36" i="21" a="1"/>
  <c r="BR12" i="21" a="1"/>
  <c r="BK43" i="21" a="1"/>
  <c r="G73" i="21" a="1"/>
  <c r="O60" i="18" a="1"/>
  <c r="BE23" i="21" a="1"/>
  <c r="BQ59" i="18" a="1"/>
  <c r="G75" i="18" a="1"/>
  <c r="BJ72" i="18" a="1"/>
  <c r="H56" i="18" a="1"/>
  <c r="BS24" i="18" a="1"/>
  <c r="G30" i="18" a="1"/>
  <c r="H71" i="18" a="1"/>
  <c r="AI61" i="21" a="1"/>
  <c r="AA38" i="21" a="1"/>
  <c r="BK35" i="21" a="1"/>
  <c r="AB7" i="18" a="1"/>
  <c r="AO17" i="18" a="1"/>
  <c r="BC45" i="18" a="1"/>
  <c r="M15" i="21" a="1"/>
  <c r="AX50" i="21" a="1"/>
  <c r="AC5" i="21" a="1"/>
  <c r="N44" i="18" a="1"/>
  <c r="AX17" i="21" a="1"/>
  <c r="AV33" i="18" a="1"/>
  <c r="BR54" i="21" a="1"/>
  <c r="BL57" i="18" a="1"/>
  <c r="AV77" i="21" a="1"/>
  <c r="BE66" i="21" a="1"/>
  <c r="BJ46" i="18" a="1"/>
  <c r="M14" i="18" a="1"/>
  <c r="AO63" i="18" a="1"/>
  <c r="M69" i="21" a="1"/>
  <c r="BK55" i="18" a="1"/>
  <c r="M46" i="21" a="1"/>
  <c r="G31" i="21" a="1"/>
  <c r="T15" i="21" a="1"/>
  <c r="N53" i="18" a="1"/>
  <c r="H68" i="18" a="1"/>
  <c r="BR43" i="21" a="1"/>
  <c r="BS12" i="21" a="1"/>
  <c r="AJ56" i="18" a="1"/>
  <c r="AI26" i="18" a="1"/>
  <c r="AB66" i="21" a="1"/>
  <c r="AI17" i="18" a="1"/>
  <c r="AI7" i="21" a="1"/>
  <c r="F32" i="21" a="1"/>
  <c r="BS74" i="18" a="1"/>
  <c r="BR63" i="21" a="1"/>
  <c r="BL67" i="18" a="1"/>
  <c r="AQ31" i="21" a="1"/>
  <c r="BR28" i="18" a="1"/>
  <c r="AB61" i="18" a="1"/>
  <c r="AQ60" i="18" a="1"/>
  <c r="N51" i="21" a="1"/>
  <c r="G31" i="18" a="1"/>
  <c r="BQ67" i="18" a="1"/>
  <c r="AW11" i="21" a="1"/>
  <c r="AH43" i="21" a="1"/>
  <c r="AH75" i="21" a="1"/>
  <c r="U68" i="21" a="1"/>
  <c r="AH9" i="21" a="1"/>
  <c r="V15" i="18" a="1"/>
  <c r="AV18" i="21" a="1"/>
  <c r="BJ35" i="21" a="1"/>
  <c r="AI16" i="18" a="1"/>
  <c r="G36" i="18" a="1"/>
  <c r="H41" i="21" a="1"/>
  <c r="BS29" i="21" a="1"/>
  <c r="BD36" i="18" a="1"/>
  <c r="F15" i="21" a="1"/>
  <c r="BS44" i="18" a="1"/>
  <c r="AW52" i="18" a="1"/>
  <c r="V44" i="21" a="1"/>
  <c r="O8" i="18" a="1"/>
  <c r="AV12" i="18" a="1"/>
  <c r="F9" i="21" a="1"/>
  <c r="U71" i="21" a="1"/>
  <c r="F34" i="18" a="1"/>
  <c r="BS8" i="18" a="1"/>
  <c r="BD59" i="18" a="1"/>
  <c r="AJ31" i="21" a="1"/>
  <c r="AC10" i="18" a="1"/>
  <c r="H52" i="18" a="1"/>
  <c r="AP32" i="18" a="1"/>
  <c r="AH57" i="21" a="1"/>
  <c r="M63" i="18" a="1"/>
  <c r="M12" i="18" a="1"/>
  <c r="BS22" i="18" a="1"/>
  <c r="AP33" i="18" a="1"/>
  <c r="BD22" i="21" a="1"/>
  <c r="AW67" i="21" a="1"/>
  <c r="AO71" i="21" a="1"/>
  <c r="AO44" i="21" a="1"/>
  <c r="N69" i="21" a="1"/>
  <c r="BR53" i="18" a="1"/>
  <c r="BR48" i="21" a="1"/>
  <c r="U14" i="21" a="1"/>
  <c r="AV6" i="21" a="1"/>
  <c r="O72" i="18" a="1"/>
  <c r="BQ45" i="21" a="1"/>
  <c r="AH12" i="18" a="1"/>
  <c r="BD51" i="18" a="1"/>
  <c r="AO5" i="21" a="1"/>
  <c r="AI5" i="18" a="1"/>
  <c r="AH15" i="18" a="1"/>
  <c r="AI57" i="21" a="1"/>
  <c r="AB68" i="18" a="1"/>
  <c r="G74" i="18" a="1"/>
  <c r="G20" i="18" a="1"/>
  <c r="AH44" i="21" a="1"/>
  <c r="AQ6" i="18" a="1"/>
  <c r="G55" i="21" a="1"/>
  <c r="AJ68" i="21" a="1"/>
  <c r="N75" i="21" a="1"/>
  <c r="AH56" i="18" a="1"/>
  <c r="H60" i="18" a="1"/>
  <c r="BQ77" i="18" a="1"/>
  <c r="AC16" i="18" a="1"/>
  <c r="BS66" i="18" a="1"/>
  <c r="M57" i="21" a="1"/>
  <c r="AW7" i="18" a="1"/>
  <c r="BS6" i="21" a="1"/>
  <c r="F62" i="18" a="1"/>
  <c r="G75" i="21" a="1"/>
  <c r="BC67" i="18" a="1"/>
  <c r="AH19" i="18" a="1"/>
  <c r="BJ76" i="18" a="1"/>
  <c r="U16" i="21" a="1"/>
  <c r="AX66" i="18" a="1"/>
  <c r="AA5" i="18" a="1"/>
  <c r="T29" i="21" a="1"/>
  <c r="T76" i="18" a="1"/>
  <c r="BJ14" i="21" a="1"/>
  <c r="AQ41" i="21" a="1"/>
  <c r="BL46" i="21" a="1"/>
  <c r="BR31" i="18" a="1"/>
  <c r="V58" i="21" a="1"/>
  <c r="AH10" i="18" a="1"/>
  <c r="BJ17" i="18" a="1"/>
  <c r="BD27" i="18" a="1"/>
  <c r="AA45" i="18" a="1"/>
  <c r="O73" i="21" a="1"/>
  <c r="U11" i="21" a="1"/>
  <c r="BD73" i="21" a="1"/>
  <c r="AJ22" i="18" a="1"/>
  <c r="BR49" i="21" a="1"/>
  <c r="M19" i="21" a="1"/>
  <c r="BK64" i="21" a="1"/>
  <c r="BK41" i="21" a="1"/>
  <c r="AP49" i="18" a="1"/>
  <c r="AC24" i="18" a="1"/>
  <c r="G19" i="21" a="1"/>
  <c r="G60" i="21" a="1"/>
  <c r="AI10" i="21" a="1"/>
  <c r="F7" i="18" a="1"/>
  <c r="AB46" i="21" a="1"/>
  <c r="BS37" i="21" a="1"/>
  <c r="AW40" i="18" a="1"/>
  <c r="U63" i="21" a="1"/>
  <c r="F21" i="18" a="1"/>
  <c r="G40" i="18" a="1"/>
  <c r="BD46" i="18" a="1"/>
  <c r="BE24" i="21" a="1"/>
  <c r="BR75" i="18" a="1"/>
  <c r="BK76" i="18" a="1"/>
  <c r="AJ33" i="18" a="1"/>
  <c r="V54" i="21" a="1"/>
  <c r="T12" i="18" a="1"/>
  <c r="AW60" i="18" a="1"/>
  <c r="BQ16" i="18" a="1"/>
  <c r="AA27" i="21" a="1"/>
  <c r="BQ13" i="18" a="1"/>
  <c r="U67" i="21" a="1"/>
  <c r="BK63" i="21" a="1"/>
  <c r="M20" i="18" a="1"/>
  <c r="N67" i="21" a="1"/>
  <c r="H14" i="18" a="1"/>
  <c r="U62" i="18" a="1"/>
  <c r="AP70" i="18" a="1"/>
  <c r="BC50" i="18" a="1"/>
  <c r="AH71" i="21" a="1"/>
  <c r="BD43" i="21" a="1"/>
  <c r="BQ10" i="18" a="1"/>
  <c r="BJ47" i="18" a="1"/>
  <c r="AX38" i="21" a="1"/>
  <c r="AV10" i="21" a="1"/>
  <c r="AV17" i="18" a="1"/>
  <c r="AO19" i="21" a="1"/>
  <c r="AO20" i="18" a="1"/>
  <c r="N57" i="21" a="1"/>
  <c r="G64" i="18" a="1"/>
  <c r="BR25" i="21" a="1"/>
  <c r="AH22" i="18" a="1"/>
  <c r="T16" i="21" a="1"/>
  <c r="AQ67" i="21" a="1"/>
  <c r="AJ25" i="21" a="1"/>
  <c r="AB35" i="21" a="1"/>
  <c r="V7" i="21" a="1"/>
  <c r="G11" i="21" a="1"/>
  <c r="BJ56" i="21" a="1"/>
  <c r="AH17" i="18" a="1"/>
  <c r="BC55" i="21" a="1"/>
  <c r="BL35" i="18" a="1"/>
  <c r="BQ12" i="18" a="1"/>
  <c r="BJ11" i="18" a="1"/>
  <c r="U41" i="21" a="1"/>
  <c r="AH69" i="21" a="1"/>
  <c r="G10" i="21" a="1"/>
  <c r="F29" i="21" a="1"/>
  <c r="V69" i="18" a="1"/>
  <c r="BK58" i="18" a="1"/>
  <c r="AX11" i="18" a="1"/>
  <c r="G63" i="21" a="1"/>
  <c r="M9" i="18" a="1"/>
  <c r="F45" i="21" a="1"/>
  <c r="BJ41" i="21" a="1"/>
  <c r="AJ70" i="21" a="1"/>
  <c r="BS72" i="21" a="1"/>
  <c r="BR18" i="21" a="1"/>
  <c r="AB21" i="18" a="1"/>
  <c r="AC8" i="18" a="1"/>
  <c r="AO49" i="18" a="1"/>
  <c r="AB38" i="21" a="1"/>
  <c r="BE49" i="18" a="1"/>
  <c r="BE35" i="18" a="1"/>
  <c r="BE12" i="21" a="1"/>
  <c r="AO67" i="21" a="1"/>
  <c r="BS72" i="18" a="1"/>
  <c r="BJ54" i="21" a="1"/>
  <c r="BR13" i="18" a="1"/>
  <c r="G20" i="21" a="1"/>
  <c r="AA15" i="21" a="1"/>
  <c r="BS15" i="18" a="1"/>
  <c r="AV66" i="18" a="1"/>
  <c r="AA59" i="18" a="1"/>
  <c r="AW51" i="21" a="1"/>
  <c r="T72" i="21" a="1"/>
  <c r="AI59" i="21" a="1"/>
  <c r="AB50" i="18" a="1"/>
  <c r="H69" i="21" a="1"/>
  <c r="F55" i="18" a="1"/>
  <c r="AC65" i="21" a="1"/>
  <c r="BK15" i="21" a="1"/>
  <c r="O29" i="21" a="1"/>
  <c r="AH54" i="18" a="1"/>
  <c r="BR14" i="18" a="1"/>
  <c r="AP66" i="18" a="1"/>
  <c r="BK8" i="18" a="1"/>
  <c r="BC23" i="18" a="1"/>
  <c r="AQ9" i="18" a="1"/>
  <c r="AX19" i="18" a="1"/>
  <c r="AW35" i="18" a="1"/>
  <c r="BD45" i="21" a="1"/>
  <c r="AV70" i="21" a="1"/>
  <c r="M48" i="18" a="1"/>
  <c r="BR34" i="21" a="1"/>
  <c r="BC42" i="18" a="1"/>
  <c r="AV56" i="21" a="1"/>
  <c r="BE38" i="18" a="1"/>
  <c r="AI14" i="21" a="1"/>
  <c r="AO21" i="18" a="1"/>
  <c r="BR31" i="21" a="1"/>
  <c r="N77" i="18" a="1"/>
  <c r="BD67" i="21" a="1"/>
  <c r="BJ43" i="21" a="1"/>
  <c r="AP74" i="21" a="1"/>
  <c r="AB73" i="18" a="1"/>
  <c r="BC5" i="18" a="1"/>
  <c r="V55" i="18" a="1"/>
  <c r="T77" i="21" a="1"/>
  <c r="AP24" i="21" a="1"/>
  <c r="AJ24" i="21" a="1"/>
  <c r="AJ57" i="21" a="1"/>
  <c r="AC19" i="18" a="1"/>
  <c r="BL55" i="21" a="1"/>
  <c r="BC28" i="18" a="1"/>
  <c r="T61" i="21" a="1"/>
  <c r="AI33" i="21" a="1"/>
  <c r="AI22" i="18" a="1"/>
  <c r="BL17" i="18" a="1"/>
  <c r="AP11" i="21" a="1"/>
  <c r="T45" i="18" a="1"/>
  <c r="BJ18" i="18" a="1"/>
  <c r="BL51" i="18" a="1"/>
  <c r="AV36" i="18" a="1"/>
  <c r="U22" i="21" a="1"/>
  <c r="AP62" i="18" a="1"/>
  <c r="AI51" i="21" a="1"/>
  <c r="T59" i="21" a="1"/>
  <c r="BR36" i="18" a="1"/>
  <c r="AV69" i="21" a="1"/>
  <c r="BE13" i="18" a="1"/>
  <c r="N50" i="21" a="1"/>
  <c r="BQ27" i="18" a="1"/>
  <c r="BJ8" i="18" a="1"/>
  <c r="BQ42" i="18" a="1"/>
  <c r="AH23" i="21" a="1"/>
  <c r="AQ11" i="21" a="1"/>
  <c r="U74" i="21" a="1"/>
  <c r="BC75" i="21" a="1"/>
  <c r="BD41" i="18" a="1"/>
  <c r="BL16" i="21" a="1"/>
  <c r="BJ57" i="18" a="1"/>
  <c r="AA54" i="21" a="1"/>
  <c r="AA55" i="18" a="1"/>
  <c r="BQ76" i="21" a="1"/>
  <c r="AP19" i="21" a="1"/>
  <c r="O38" i="18" a="1"/>
  <c r="H26" i="18" a="1"/>
  <c r="AV65" i="21" a="1"/>
  <c r="BJ7" i="18" a="1"/>
  <c r="BC22" i="18" a="1"/>
  <c r="BR66" i="21" a="1"/>
  <c r="H76" i="18" a="1"/>
  <c r="BC75" i="18" a="1"/>
  <c r="BK38" i="21" a="1"/>
  <c r="F23" i="21" a="1"/>
  <c r="BQ42" i="21" a="1"/>
  <c r="BC25" i="18" a="1"/>
  <c r="AI51" i="18" a="1"/>
  <c r="BL74" i="18" a="1"/>
  <c r="BJ20" i="21" a="1"/>
  <c r="BQ32" i="21" a="1"/>
  <c r="AP54" i="21" a="1"/>
  <c r="BD71" i="21" a="1"/>
  <c r="H72" i="21" a="1"/>
  <c r="F43" i="21" a="1"/>
  <c r="AJ49" i="18" a="1"/>
  <c r="AO40" i="21" a="1"/>
  <c r="BS18" i="18" a="1"/>
  <c r="F56" i="21" a="1"/>
  <c r="AV62" i="18" a="1"/>
  <c r="AA32" i="18" a="1"/>
  <c r="BS49" i="18" a="1"/>
  <c r="BL68" i="18" a="1"/>
  <c r="BL7" i="18" a="1"/>
  <c r="N43" i="21" a="1"/>
  <c r="BJ66" i="18" a="1"/>
  <c r="AH29" i="21" a="1"/>
  <c r="H30" i="18" a="1"/>
  <c r="BE10" i="21" a="1"/>
  <c r="BR38" i="18" a="1"/>
  <c r="AQ50" i="21" a="1"/>
  <c r="O16" i="18" a="1"/>
  <c r="AW45" i="21" a="1"/>
  <c r="AO8" i="18" a="1"/>
  <c r="AV10" i="18" a="1"/>
  <c r="BK6" i="21" a="1"/>
  <c r="AI24" i="21" a="1"/>
  <c r="BJ47" i="21" a="1"/>
  <c r="BJ15" i="21" a="1"/>
  <c r="AA70" i="18" a="1"/>
  <c r="BE31" i="21" a="1"/>
  <c r="V43" i="18" a="1"/>
  <c r="T75" i="18" a="1"/>
  <c r="BE48" i="18" a="1"/>
  <c r="AB60" i="18" a="1"/>
  <c r="AW62" i="18" a="1"/>
  <c r="AO61" i="18" a="1"/>
  <c r="AO55" i="21" a="1"/>
  <c r="O57" i="21" a="1"/>
  <c r="O69" i="21" a="1"/>
  <c r="BE29" i="18" a="1"/>
  <c r="AO21" i="21" a="1"/>
  <c r="AH53" i="18" a="1"/>
  <c r="BC40" i="21" a="1"/>
  <c r="AX51" i="18" a="1"/>
  <c r="T25" i="18" a="1"/>
  <c r="BS28" i="18" a="1"/>
  <c r="N34" i="21" a="1"/>
  <c r="N48" i="18" a="1"/>
  <c r="AW76" i="18" a="1"/>
  <c r="AV20" i="21" a="1"/>
  <c r="AC44" i="21" a="1"/>
  <c r="AO22" i="21" a="1"/>
  <c r="AO56" i="21" a="1"/>
  <c r="AA11" i="21" a="1"/>
  <c r="BL69" i="21" a="1"/>
  <c r="F27" i="21" a="1"/>
  <c r="T20" i="21" a="1"/>
  <c r="BK11" i="18" a="1"/>
  <c r="BL67" i="21" a="1"/>
  <c r="AH13" i="21" a="1"/>
  <c r="BC76" i="18" a="1"/>
  <c r="AP43" i="21" a="1"/>
  <c r="V39" i="21" a="1"/>
  <c r="AO40" i="18" a="1"/>
  <c r="BK29" i="21" a="1"/>
  <c r="AW50" i="18" a="1"/>
  <c r="BD56" i="18" a="1"/>
  <c r="F16" i="18" a="1"/>
  <c r="AO35" i="18" a="1"/>
  <c r="F67" i="21" a="1"/>
  <c r="AV68" i="18" a="1"/>
  <c r="AQ44" i="21" a="1"/>
  <c r="V14" i="21" a="1"/>
  <c r="H75" i="18" a="1"/>
  <c r="BS60" i="21" a="1"/>
  <c r="AW71" i="18" a="1"/>
  <c r="BC43" i="21" a="1"/>
  <c r="AQ10" i="18" a="1"/>
  <c r="V5" i="18" a="1"/>
  <c r="U38" i="18" a="1"/>
  <c r="AW23" i="18" a="1"/>
  <c r="BL18" i="21" a="1"/>
  <c r="AP14" i="21" a="1"/>
  <c r="AJ65" i="18" a="1"/>
  <c r="AQ51" i="21" a="1"/>
  <c r="BD9" i="21" a="1"/>
  <c r="V19" i="18" a="1"/>
  <c r="BR68" i="21" a="1"/>
  <c r="BD73" i="18" a="1"/>
  <c r="V42" i="21" a="1"/>
  <c r="O52" i="18" a="1"/>
  <c r="H5" i="21" a="1"/>
  <c r="BS30" i="21" a="1"/>
  <c r="AW11" i="18" a="1"/>
  <c r="BQ26" i="18" a="1"/>
  <c r="O56" i="18" a="1"/>
  <c r="BC16" i="18" a="1"/>
  <c r="BS58" i="21" a="1"/>
  <c r="BQ62" i="18" a="1"/>
  <c r="BK63" i="18" a="1"/>
  <c r="T13" i="18" a="1"/>
  <c r="V71" i="18" a="1"/>
  <c r="BJ26" i="18" a="1"/>
  <c r="BJ36" i="18" a="1"/>
  <c r="BD33" i="21" a="1"/>
  <c r="AP36" i="21" a="1"/>
  <c r="AJ13" i="21" a="1"/>
  <c r="AB11" i="21" a="1"/>
  <c r="AO72" i="18" a="1"/>
  <c r="O30" i="18" a="1"/>
  <c r="AP63" i="21" a="1"/>
  <c r="T64" i="18" a="1"/>
  <c r="U31" i="18" a="1"/>
  <c r="H36" i="21" a="1"/>
  <c r="AJ59" i="18" a="1"/>
  <c r="AW57" i="18" a="1"/>
  <c r="T35" i="21" a="1"/>
  <c r="F75" i="21" a="1"/>
  <c r="T68" i="21" a="1"/>
  <c r="AW46" i="18" a="1"/>
  <c r="AJ76" i="18" a="1"/>
  <c r="BK73" i="18" a="1"/>
  <c r="AB70" i="18" a="1"/>
  <c r="AQ54" i="21" a="1"/>
  <c r="BL10" i="21" a="1"/>
  <c r="AV50" i="21" a="1"/>
  <c r="AW14" i="21" a="1"/>
  <c r="BK18" i="21" a="1"/>
  <c r="H67" i="18" a="1"/>
  <c r="AI75" i="21" a="1"/>
  <c r="BD5" i="21" a="1"/>
  <c r="M37" i="18" a="1"/>
  <c r="T69" i="18" a="1"/>
  <c r="BR57" i="21" a="1"/>
  <c r="BJ8" i="21" a="1"/>
  <c r="BQ39" i="18" a="1"/>
  <c r="M64" i="18" a="1"/>
  <c r="BQ63" i="18" a="1"/>
  <c r="AX10" i="21" a="1"/>
  <c r="F5" i="21" a="1"/>
  <c r="AQ63" i="21" a="1"/>
  <c r="U39" i="18" a="1"/>
  <c r="BQ23" i="21" a="1"/>
  <c r="BC46" i="18" a="1"/>
  <c r="AW47" i="21" a="1"/>
  <c r="U34" i="18" a="1"/>
  <c r="AV48" i="21" a="1"/>
  <c r="AW40" i="21" a="1"/>
  <c r="BR74" i="21" a="1"/>
  <c r="O75" i="21" a="1"/>
  <c r="BR9" i="21" a="1"/>
  <c r="BD22" i="18" a="1"/>
  <c r="AB63" i="21" a="1"/>
  <c r="BD37" i="18" a="1"/>
  <c r="V6" i="21" a="1"/>
  <c r="H74" i="18" a="1"/>
  <c r="BK30" i="18" a="1"/>
  <c r="AX59" i="21" a="1"/>
  <c r="AJ58" i="18" a="1"/>
  <c r="BD5" i="18" a="1"/>
  <c r="AO57" i="21" a="1"/>
  <c r="BK47" i="21" a="1"/>
  <c r="BQ11" i="21" a="1"/>
  <c r="U35" i="18" a="1"/>
  <c r="G76" i="21" a="1"/>
  <c r="BJ25" i="18" a="1"/>
  <c r="H37" i="21" a="1"/>
  <c r="AI26" i="21" a="1"/>
  <c r="AX63" i="21" a="1"/>
  <c r="BQ71" i="21" a="1"/>
  <c r="AA62" i="18" a="1"/>
  <c r="AV28" i="21" a="1"/>
  <c r="V37" i="18" a="1"/>
  <c r="H65" i="21" a="1"/>
  <c r="BL28" i="18" a="1"/>
  <c r="O53" i="21" a="1"/>
  <c r="N31" i="18" a="1"/>
  <c r="BE37" i="18" a="1"/>
  <c r="N20" i="18" a="1"/>
  <c r="AJ72" i="21" a="1"/>
  <c r="BE7" i="21" a="1"/>
  <c r="AA31" i="21" a="1"/>
  <c r="BL62" i="18" a="1"/>
  <c r="BL11" i="18" a="1"/>
  <c r="BK5" i="21" a="1"/>
  <c r="H55" i="18" a="1"/>
  <c r="H62" i="18" a="1"/>
  <c r="AI56" i="21" a="1"/>
  <c r="AB51" i="18" a="1"/>
  <c r="BL36" i="18" a="1"/>
  <c r="AC11" i="18" a="1"/>
  <c r="AH65" i="21" a="1"/>
  <c r="BK68" i="21" a="1"/>
  <c r="AP15" i="21" a="1"/>
  <c r="BJ69" i="18" a="1"/>
  <c r="BD16" i="21" a="1"/>
  <c r="M15" i="18" a="1"/>
  <c r="AW18" i="18" a="1"/>
  <c r="BQ65" i="21" a="1"/>
  <c r="AW7" i="21" a="1"/>
  <c r="AV12" i="21" a="1"/>
  <c r="AP41" i="18" a="1"/>
  <c r="H51" i="21" a="1"/>
  <c r="F52" i="18" a="1"/>
  <c r="AP77" i="21" a="1"/>
  <c r="F40" i="21" a="1"/>
  <c r="U49" i="18" a="1"/>
  <c r="BJ54" i="18" a="1"/>
  <c r="AX62" i="18" a="1"/>
  <c r="N17" i="18" a="1"/>
  <c r="BL8" i="18" a="1"/>
  <c r="AB75" i="21" a="1"/>
  <c r="AV76" i="21" a="1"/>
  <c r="BR20" i="18" a="1"/>
  <c r="N71" i="21" a="1"/>
  <c r="BR6" i="21" a="1"/>
  <c r="BQ13" i="21" a="1"/>
  <c r="AV63" i="18" a="1"/>
  <c r="AJ40" i="21" a="1"/>
  <c r="G35" i="21" a="1"/>
  <c r="F39" i="18" a="1"/>
  <c r="BS13" i="21" a="1"/>
  <c r="AV19" i="21" a="1"/>
  <c r="AC63" i="18" a="1"/>
  <c r="G19" i="18" a="1"/>
  <c r="M6" i="18" a="1"/>
  <c r="G15" i="21" a="1"/>
  <c r="T65" i="18" a="1"/>
  <c r="AH14" i="18" a="1"/>
  <c r="BE75" i="18" a="1"/>
  <c r="T7" i="18" a="1"/>
  <c r="AQ59" i="18" a="1"/>
  <c r="F32" i="18" a="1"/>
  <c r="AW61" i="21" a="1"/>
  <c r="AI7" i="18" a="1"/>
  <c r="T70" i="21" a="1"/>
  <c r="AP40" i="21" a="1"/>
  <c r="AH49" i="18" a="1"/>
  <c r="O72" i="21" a="1"/>
  <c r="AW58" i="18" a="1"/>
  <c r="AJ19" i="21" a="1"/>
  <c r="M54" i="18" a="1"/>
  <c r="AJ9" i="21" a="1"/>
  <c r="G50" i="18" a="1"/>
  <c r="BQ60" i="18" a="1"/>
  <c r="AH23" i="18" a="1"/>
  <c r="AH52" i="18" a="1"/>
  <c r="AA35" i="18" a="1"/>
  <c r="H27" i="21" a="1"/>
  <c r="AW48" i="18" a="1"/>
  <c r="O7" i="18" a="1"/>
  <c r="BK45" i="18" a="1"/>
  <c r="BD62" i="21" a="1"/>
  <c r="AB30" i="18" a="1"/>
  <c r="N64" i="21" a="1"/>
  <c r="AJ14" i="21" a="1"/>
  <c r="BE36" i="21" a="1"/>
  <c r="U19" i="21" a="1"/>
  <c r="V29" i="18" a="1"/>
  <c r="BL75" i="21" a="1"/>
  <c r="BL21" i="21" a="1"/>
  <c r="N72" i="18" a="1"/>
  <c r="AW36" i="18" a="1"/>
  <c r="G18" i="21" a="1"/>
  <c r="U41" i="18" a="1"/>
  <c r="N55" i="21" a="1"/>
  <c r="BC74" i="21" a="1"/>
  <c r="AO39" i="21" a="1"/>
  <c r="AO57" i="18" a="1"/>
  <c r="V55" i="21" a="1"/>
  <c r="M25" i="21" a="1"/>
  <c r="BE23" i="18" a="1"/>
  <c r="O6" i="21" a="1"/>
  <c r="BQ18" i="21" a="1"/>
  <c r="H12" i="18" a="1"/>
  <c r="BS67" i="21" a="1"/>
  <c r="AC16" i="21" a="1"/>
  <c r="AQ42" i="21" a="1"/>
  <c r="AI6" i="21" a="1"/>
  <c r="BR37" i="21" a="1"/>
  <c r="T20" i="18" a="1"/>
  <c r="AV62" i="21" a="1"/>
  <c r="O54" i="21" a="1"/>
  <c r="AH28" i="21" a="1"/>
  <c r="AH49" i="21" a="1"/>
  <c r="N73" i="18" a="1"/>
  <c r="AB32" i="21" a="1"/>
  <c r="M11" i="21" a="1"/>
  <c r="BL34" i="18" a="1"/>
  <c r="AO27" i="18" a="1"/>
  <c r="F6" i="18" a="1"/>
  <c r="G27" i="21" a="1"/>
  <c r="N41" i="21" a="1"/>
  <c r="BS66" i="21" a="1"/>
  <c r="AP55" i="21" a="1"/>
  <c r="AW24" i="21" a="1"/>
  <c r="V53" i="18" a="1"/>
  <c r="N44" i="21" a="1"/>
  <c r="AH32" i="21" a="1"/>
  <c r="AW65" i="21" a="1"/>
  <c r="AO65" i="21" a="1"/>
  <c r="BQ49" i="18" a="1"/>
  <c r="AQ21" i="21" a="1"/>
  <c r="M8" i="18" a="1"/>
  <c r="AA14" i="18" a="1"/>
  <c r="AP58" i="21" a="1"/>
  <c r="BJ49" i="18" a="1"/>
  <c r="AI47" i="18" a="1"/>
  <c r="F71" i="21" a="1"/>
  <c r="BD74" i="18" a="1"/>
  <c r="T18" i="18" a="1"/>
  <c r="BR26" i="21" a="1"/>
  <c r="F37" i="21" a="1"/>
  <c r="AP56" i="18" a="1"/>
  <c r="V73" i="18" a="1"/>
  <c r="BS55" i="21" a="1"/>
  <c r="AJ35" i="18" a="1"/>
  <c r="G52" i="18" a="1"/>
  <c r="BK42" i="21" a="1"/>
  <c r="BL13" i="18" a="1"/>
  <c r="AP18" i="21" a="1"/>
  <c r="AQ7" i="18" a="1"/>
  <c r="BE26" i="18" a="1"/>
  <c r="AQ39" i="18" a="1"/>
  <c r="BK44" i="21" a="1"/>
  <c r="AP72" i="21" a="1"/>
  <c r="BS8" i="21" a="1"/>
  <c r="AP30" i="18" a="1"/>
  <c r="O67" i="21" a="1"/>
  <c r="G51" i="21" a="1"/>
  <c r="BS38" i="21" a="1"/>
  <c r="V57" i="18" a="1"/>
  <c r="V18" i="21" a="1"/>
  <c r="O61" i="18" a="1"/>
  <c r="AB14" i="18" a="1"/>
  <c r="AI73" i="18" a="1"/>
  <c r="BD23" i="18" a="1"/>
  <c r="AC52" i="18" a="1"/>
  <c r="U42" i="21" a="1"/>
  <c r="AX9" i="21" a="1"/>
  <c r="N21" i="21" a="1"/>
  <c r="V27" i="21" a="1"/>
  <c r="AB40" i="18" a="1"/>
  <c r="H19" i="21" a="1"/>
  <c r="AB41" i="18" a="1"/>
  <c r="AO16" i="18" a="1"/>
  <c r="G66" i="18" a="1"/>
  <c r="O61" i="21" a="1"/>
  <c r="BE73" i="18" a="1"/>
  <c r="BC71" i="18" a="1"/>
  <c r="BR57" i="18" a="1"/>
  <c r="BD27" i="21" a="1"/>
  <c r="F50" i="21" a="1"/>
  <c r="U13" i="21" a="1"/>
  <c r="O67" i="18" a="1"/>
  <c r="AB68" i="21" a="1"/>
  <c r="AW19" i="21" a="1"/>
  <c r="AI18" i="18" a="1"/>
  <c r="AI63" i="18" a="1"/>
  <c r="AX23" i="21" a="1"/>
  <c r="T26" i="18" a="1"/>
  <c r="BC48" i="18" a="1"/>
  <c r="N27" i="18" a="1"/>
  <c r="AB74" i="18" a="1"/>
  <c r="AB37" i="21" a="1"/>
  <c r="AP48" i="18" a="1"/>
  <c r="AP5" i="21" a="1"/>
  <c r="BE32" i="18" a="1"/>
  <c r="BD16" i="18" a="1"/>
  <c r="AC30" i="21" a="1"/>
  <c r="BC39" i="18" a="1"/>
  <c r="BS71" i="18" a="1"/>
  <c r="AJ35" i="21" a="1"/>
  <c r="BJ38" i="21" a="1"/>
  <c r="AW54" i="18" a="1"/>
  <c r="AA16" i="21" a="1"/>
  <c r="BE61" i="18" a="1"/>
  <c r="BL48" i="18" a="1"/>
  <c r="AP77" i="18" a="1"/>
  <c r="AV32" i="21" a="1"/>
  <c r="BE46" i="21" a="1"/>
  <c r="AW42" i="21" a="1"/>
  <c r="AH31" i="18" a="1"/>
  <c r="AV5" i="21" a="1"/>
  <c r="AA54" i="18" a="1"/>
  <c r="V52" i="18" a="1"/>
  <c r="BR28" i="21" a="1"/>
  <c r="AW39" i="21" a="1"/>
  <c r="AQ25" i="18" a="1"/>
  <c r="G54" i="18" a="1"/>
  <c r="AC20" i="21" a="1"/>
  <c r="H45" i="21" a="1"/>
  <c r="M20" i="21" a="1"/>
  <c r="BR59" i="21" a="1"/>
  <c r="BS58" i="18" a="1"/>
  <c r="BD11" i="18" a="1"/>
  <c r="AC13" i="21" a="1"/>
  <c r="N71" i="18" a="1"/>
  <c r="AC59" i="21" a="1"/>
  <c r="N53" i="21" a="1"/>
  <c r="O19" i="21" a="1"/>
  <c r="M28" i="18" a="1"/>
  <c r="BQ24" i="21" a="1"/>
  <c r="BD50" i="21" a="1"/>
  <c r="BE39" i="21" a="1"/>
  <c r="BD9" i="18" a="1"/>
  <c r="BQ45" i="18" a="1"/>
  <c r="BD65" i="18" a="1"/>
  <c r="BD49" i="18" a="1"/>
  <c r="BQ61" i="21" a="1"/>
  <c r="BC33" i="18" a="1"/>
  <c r="O25" i="21" a="1"/>
  <c r="F33" i="18" a="1"/>
  <c r="BS65" i="21" a="1"/>
  <c r="U29" i="18" a="1"/>
  <c r="BC18" i="21" a="1"/>
  <c r="BR27" i="21" a="1"/>
  <c r="G77" i="21" a="1"/>
  <c r="BC76" i="21" a="1"/>
  <c r="M56" i="18" a="1"/>
  <c r="BR77" i="21" a="1"/>
  <c r="AX47" i="21" a="1"/>
  <c r="H32" i="21" a="1"/>
  <c r="AI36" i="18" a="1"/>
  <c r="BR46" i="18" a="1"/>
  <c r="G32" i="21" a="1"/>
  <c r="BJ27" i="18" a="1"/>
  <c r="AW77" i="21" a="1"/>
  <c r="F59" i="18" a="1"/>
  <c r="O37" i="18" a="1"/>
  <c r="AO66" i="18" a="1"/>
  <c r="AC67" i="21" a="1"/>
  <c r="BR37" i="18" a="1"/>
  <c r="BE35" i="21" a="1"/>
  <c r="G69" i="21" a="1"/>
  <c r="H8" i="18" a="1"/>
  <c r="M45" i="18" a="1"/>
  <c r="BL36" i="21" a="1"/>
  <c r="AV70" i="18" a="1"/>
  <c r="BD61" i="21" a="1"/>
  <c r="AJ67" i="21" a="1"/>
  <c r="BK62" i="18" a="1"/>
  <c r="BR26" i="18" a="1"/>
  <c r="F63" i="18" a="1"/>
  <c r="AQ9" i="21" a="1"/>
  <c r="BE38" i="21" a="1"/>
  <c r="AC21" i="18" a="1"/>
  <c r="AP11" i="18" a="1"/>
  <c r="G18" i="18" a="1"/>
  <c r="BC12" i="18" a="1"/>
  <c r="U55" i="18" a="1"/>
  <c r="AA34" i="18" a="1"/>
  <c r="M7" i="21" a="1"/>
  <c r="M39" i="18" a="1"/>
  <c r="BC11" i="18" a="1"/>
  <c r="BK49" i="18" a="1"/>
  <c r="AO19" i="18" a="1"/>
  <c r="AH34" i="21" a="1"/>
  <c r="AC35" i="21" a="1"/>
  <c r="BC34" i="21" a="1"/>
  <c r="AQ38" i="18" a="1"/>
  <c r="M52" i="21" a="1"/>
  <c r="AX26" i="18" a="1"/>
  <c r="BC33" i="21" a="1"/>
  <c r="AW53" i="18" a="1"/>
  <c r="AI46" i="21" a="1"/>
  <c r="AA42" i="18" a="1"/>
  <c r="AO45" i="21" a="1"/>
  <c r="U75" i="18" a="1"/>
  <c r="AJ63" i="21" a="1"/>
  <c r="BL18" i="18" a="1"/>
  <c r="AQ7" i="21" a="1"/>
  <c r="BC52" i="21" a="1"/>
  <c r="BE50" i="21" a="1"/>
  <c r="AH59" i="18" a="1"/>
  <c r="AW15" i="18" a="1"/>
  <c r="BJ37" i="21" a="1"/>
  <c r="AB8" i="21" a="1"/>
  <c r="AC55" i="21" a="1"/>
  <c r="AX31" i="18" a="1"/>
  <c r="M42" i="18" a="1"/>
  <c r="BQ36" i="21" a="1"/>
  <c r="BS54" i="18" a="1"/>
  <c r="BJ67" i="18" a="1"/>
  <c r="AQ14" i="18" a="1"/>
  <c r="M73" i="21" a="1"/>
  <c r="AW49" i="21" a="1"/>
  <c r="AV23" i="18" a="1"/>
  <c r="BC6" i="18" a="1"/>
  <c r="BC54" i="18" a="1"/>
  <c r="AX18" i="21" a="1"/>
  <c r="BD64" i="18" a="1"/>
  <c r="N29" i="21" a="1"/>
  <c r="BK23" i="18" a="1"/>
  <c r="AH37" i="18" a="1"/>
  <c r="BE18" i="18" a="1"/>
  <c r="BS59" i="18" a="1"/>
  <c r="BC67" i="21" a="1"/>
  <c r="AI31" i="21" a="1"/>
  <c r="M17" i="18" a="1"/>
  <c r="AJ56" i="21" a="1"/>
  <c r="N74" i="21" a="1"/>
  <c r="BK19" i="18" a="1"/>
  <c r="H13" i="18" a="1"/>
  <c r="AO34" i="21" a="1"/>
  <c r="N62" i="18" a="1"/>
  <c r="BE65" i="18" a="1"/>
  <c r="AA76" i="21" a="1"/>
  <c r="BL17" i="21" a="1"/>
  <c r="BS19" i="18" a="1"/>
  <c r="H11" i="18" a="1"/>
  <c r="AJ13" i="18" a="1"/>
  <c r="BJ74" i="21" a="1"/>
  <c r="H64" i="18" a="1"/>
  <c r="AV25" i="21" a="1"/>
  <c r="AI23" i="21" a="1"/>
  <c r="U25" i="21" a="1"/>
  <c r="AV43" i="21" a="1"/>
  <c r="H37" i="18" a="1"/>
  <c r="F41" i="21" a="1"/>
  <c r="AJ55" i="21" a="1"/>
  <c r="G59" i="18" a="1"/>
  <c r="BC77" i="21" a="1"/>
  <c r="F38" i="18" a="1"/>
  <c r="V26" i="18" a="1"/>
  <c r="AJ43" i="21" a="1"/>
  <c r="F51" i="21" a="1"/>
  <c r="N41" i="18" a="1"/>
  <c r="BJ51" i="18" a="1"/>
  <c r="BL21" i="18" a="1"/>
  <c r="AB58" i="21" a="1"/>
  <c r="AJ71" i="21" a="1"/>
  <c r="AI68" i="21" a="1"/>
  <c r="BQ11" i="18" a="1"/>
  <c r="N62" i="21" a="1"/>
  <c r="M34" i="18" a="1"/>
  <c r="AO46" i="18" a="1"/>
  <c r="AA38" i="18" a="1"/>
  <c r="AV27" i="21" a="1"/>
  <c r="AQ31" i="18" a="1"/>
  <c r="U53" i="18" a="1"/>
  <c r="U47" i="18" a="1"/>
  <c r="AX53" i="21" a="1"/>
  <c r="BJ67" i="21" a="1"/>
  <c r="U51" i="18" a="1"/>
  <c r="AC74" i="18" a="1"/>
  <c r="T9" i="18" a="1"/>
  <c r="AJ32" i="18" a="1"/>
  <c r="AW68" i="18" a="1"/>
  <c r="AV60" i="21" a="1"/>
  <c r="BC60" i="21" a="1"/>
  <c r="F20" i="21" a="1"/>
  <c r="O44" i="21" a="1"/>
  <c r="AH15" i="21" a="1"/>
  <c r="AI76" i="21" a="1"/>
  <c r="T19" i="18" a="1"/>
  <c r="V33" i="18" a="1"/>
  <c r="BK22" i="21" a="1"/>
  <c r="AQ68" i="21" a="1"/>
  <c r="AA63" i="18" a="1"/>
  <c r="N45" i="18" a="1"/>
  <c r="BK5" i="18" a="1"/>
  <c r="AI44" i="21" a="1"/>
  <c r="AX57" i="18" a="1"/>
  <c r="T52" i="21" a="1"/>
  <c r="AW49" i="18" a="1"/>
  <c r="BQ9" i="21" a="1"/>
  <c r="BS47" i="18" a="1"/>
  <c r="AX45" i="18" a="1"/>
  <c r="V51" i="18" a="1"/>
  <c r="BE45" i="18" a="1"/>
  <c r="T53" i="18" a="1"/>
  <c r="AJ27" i="21" a="1"/>
  <c r="BC24" i="21" a="1"/>
  <c r="O5" i="18" a="1"/>
  <c r="AW63" i="21" a="1"/>
  <c r="BQ9" i="18" a="1"/>
  <c r="AW68" i="21" a="1"/>
  <c r="T13" i="21" a="1"/>
  <c r="U50" i="21" a="1"/>
  <c r="AH55" i="21" a="1"/>
  <c r="BQ6" i="21" a="1"/>
  <c r="AI41" i="21" a="1"/>
  <c r="BE46" i="18" a="1"/>
  <c r="AB15" i="21" a="1"/>
  <c r="O45" i="18" a="1"/>
  <c r="BR35" i="21" a="1"/>
  <c r="AP17" i="18" a="1"/>
  <c r="F37" i="18" a="1"/>
  <c r="V23" i="21" a="1"/>
  <c r="V59" i="18" a="1"/>
  <c r="F36" i="21" a="1"/>
  <c r="G35" i="18" a="1"/>
  <c r="U54" i="18" a="1"/>
  <c r="O42" i="21" a="1"/>
  <c r="F43" i="18" a="1"/>
  <c r="AP33" i="21" a="1"/>
  <c r="F11" i="18" a="1"/>
  <c r="T10" i="18" a="1"/>
  <c r="AI44" i="18" a="1"/>
  <c r="N23" i="21" a="1"/>
  <c r="BD56" i="21" a="1"/>
  <c r="AO71" i="18" a="1"/>
  <c r="AA57" i="21" a="1"/>
  <c r="BL59" i="21" a="1"/>
  <c r="G24" i="21" a="1"/>
  <c r="AI17" i="21" a="1"/>
  <c r="T41" i="21" a="1"/>
  <c r="BK9" i="21" a="1"/>
  <c r="N52" i="21" a="1"/>
  <c r="BR71" i="18" a="1"/>
  <c r="H38" i="21" a="1"/>
  <c r="BS63" i="21" a="1"/>
  <c r="BQ48" i="21" a="1"/>
  <c r="AX68" i="21" a="1"/>
  <c r="BS62" i="21" a="1"/>
  <c r="N72" i="21" a="1"/>
  <c r="AO12" i="18" a="1"/>
  <c r="BK76" i="21" a="1"/>
  <c r="BD38" i="18" a="1"/>
  <c r="BR70" i="21" a="1"/>
  <c r="H23" i="21" a="1"/>
  <c r="AC57" i="21" a="1"/>
  <c r="AO75" i="18" a="1"/>
  <c r="N64" i="18" a="1"/>
  <c r="AA52" i="21" a="1"/>
  <c r="V34" i="18" a="1"/>
  <c r="AW12" i="18" a="1"/>
  <c r="V22" i="21" a="1"/>
  <c r="AQ51" i="18" a="1"/>
  <c r="V35" i="21" a="1"/>
  <c r="AQ46" i="18" a="1"/>
  <c r="AP75" i="18" a="1"/>
  <c r="BD54" i="18" a="1"/>
  <c r="AC49" i="18" a="1"/>
  <c r="AB11" i="18" a="1"/>
  <c r="BD47" i="18" a="1"/>
  <c r="U21" i="21" a="1"/>
  <c r="BD29" i="21" a="1"/>
  <c r="BE49" i="21" a="1"/>
  <c r="AH10" i="21" a="1"/>
  <c r="U27" i="21" a="1"/>
  <c r="BJ39" i="21" a="1"/>
  <c r="BJ70" i="21" a="1"/>
  <c r="H54" i="21" a="1"/>
  <c r="U24" i="21" a="1"/>
  <c r="AQ54" i="18" a="1"/>
  <c r="AO15" i="21" a="1"/>
  <c r="AP9" i="21" a="1"/>
  <c r="BL39" i="21" a="1"/>
  <c r="BR76" i="18" a="1"/>
  <c r="H66" i="18" a="1"/>
  <c r="N25" i="21" a="1"/>
  <c r="AO52" i="18" a="1"/>
  <c r="BL72" i="21" a="1"/>
  <c r="AC19" i="21" a="1"/>
  <c r="AB17" i="21" a="1"/>
  <c r="H64" i="21" a="1"/>
  <c r="AP13" i="18" a="1"/>
  <c r="BR68" i="18" a="1"/>
  <c r="BS10" i="18" a="1"/>
  <c r="T8" i="18" a="1"/>
  <c r="AI33" i="18" a="1"/>
  <c r="AB7" i="21" a="1"/>
  <c r="AV13" i="21" a="1"/>
  <c r="M5" i="21" a="1"/>
  <c r="AA33" i="18" a="1"/>
  <c r="V31" i="18" a="1"/>
  <c r="BR17" i="18" a="1"/>
  <c r="V68" i="21" a="1"/>
  <c r="M75" i="18" a="1"/>
  <c r="N32" i="21" a="1"/>
  <c r="BL50" i="21" a="1"/>
  <c r="AX5" i="18" a="1"/>
  <c r="AX8" i="21" a="1"/>
  <c r="BQ25" i="21" a="1"/>
  <c r="BJ43" i="18" a="1"/>
  <c r="AW52" i="21" a="1"/>
  <c r="AP68" i="18" a="1"/>
  <c r="BS65" i="18" a="1"/>
  <c r="U45" i="21" a="1"/>
  <c r="AA17" i="18" a="1"/>
  <c r="BS37" i="18" a="1"/>
  <c r="O76" i="18" a="1"/>
  <c r="BD28" i="21" a="1"/>
  <c r="AA15" i="18" a="1"/>
  <c r="AH36" i="18" a="1"/>
  <c r="H56" i="21" a="1"/>
  <c r="BD32" i="18" a="1"/>
  <c r="AJ18" i="21" a="1"/>
  <c r="AO9" i="18" a="1"/>
  <c r="BQ50" i="21" a="1"/>
  <c r="BS21" i="21" a="1"/>
  <c r="BJ11" i="21" a="1"/>
  <c r="AW43" i="21" a="1"/>
  <c r="BC44" i="18" a="1"/>
  <c r="AP34" i="21" a="1"/>
  <c r="BC57" i="18" a="1"/>
  <c r="U57" i="18" a="1"/>
  <c r="BQ14" i="18" a="1"/>
  <c r="AA60" i="21" a="1"/>
  <c r="G43" i="21" a="1"/>
  <c r="O63" i="21" a="1"/>
  <c r="M62" i="18" a="1"/>
  <c r="F33" i="21" a="1"/>
  <c r="AH31" i="21" a="1"/>
  <c r="BR11" i="21" a="1"/>
  <c r="AH72" i="18" a="1"/>
  <c r="BK54" i="21" a="1"/>
  <c r="BC63" i="18" a="1"/>
  <c r="BQ62" i="21" a="1"/>
  <c r="AV8" i="21" a="1"/>
  <c r="BQ57" i="21" a="1"/>
  <c r="H9" i="18" a="1"/>
  <c r="AV38" i="21" a="1"/>
  <c r="BS69" i="21" a="1"/>
  <c r="AQ57" i="21" a="1"/>
  <c r="AJ7" i="21" a="1"/>
  <c r="AP46" i="21" a="1"/>
  <c r="AX34" i="21" a="1"/>
  <c r="T17" i="21" a="1"/>
  <c r="AA43" i="18" a="1"/>
  <c r="AJ58" i="21" a="1"/>
  <c r="AI56" i="18" a="1"/>
  <c r="T49" i="21" a="1"/>
  <c r="BD58" i="21" a="1"/>
  <c r="BL40" i="18" a="1"/>
  <c r="O62" i="18" a="1"/>
  <c r="U46" i="18" a="1"/>
  <c r="N13" i="18" a="1"/>
  <c r="AP7" i="18" a="1"/>
  <c r="BC61" i="21" a="1"/>
  <c r="AI42" i="21" a="1"/>
  <c r="BK73" i="21" a="1"/>
  <c r="AP8" i="18" a="1"/>
  <c r="BQ5" i="18" a="1"/>
  <c r="AC66" i="18" a="1"/>
  <c r="BS42" i="21" a="1"/>
  <c r="AP57" i="21" a="1"/>
  <c r="BL60" i="21" a="1"/>
  <c r="BQ63" i="21" a="1"/>
  <c r="AV75" i="21" a="1"/>
  <c r="V33" i="21" a="1"/>
  <c r="BE25" i="18" a="1"/>
  <c r="O53" i="18" a="1"/>
  <c r="BL6" i="21" a="1"/>
  <c r="O59" i="21" a="1"/>
  <c r="AB9" i="18" a="1"/>
  <c r="AI55" i="21" a="1"/>
  <c r="AI53" i="21" a="1"/>
  <c r="AP61" i="18" a="1"/>
  <c r="AP63" i="18" a="1"/>
  <c r="BD46" i="21" a="1"/>
  <c r="G46" i="21" a="1"/>
  <c r="M58" i="18" a="1"/>
  <c r="F54" i="18" a="1"/>
  <c r="G49" i="21" a="1"/>
  <c r="BL15" i="18" a="1"/>
  <c r="AQ32" i="21" a="1"/>
  <c r="AO38" i="21" a="1"/>
  <c r="BC68" i="18" a="1"/>
  <c r="BS46" i="21" a="1"/>
  <c r="N8" i="21" a="1"/>
  <c r="BL35" i="21" a="1"/>
  <c r="BE22" i="21" a="1"/>
  <c r="AJ66" i="21" a="1"/>
  <c r="AI32" i="18" a="1"/>
  <c r="AQ45" i="21" a="1"/>
  <c r="BR32" i="18" a="1"/>
  <c r="U29" i="21" a="1"/>
  <c r="BS59" i="21" a="1"/>
  <c r="AV65" i="18" a="1"/>
  <c r="AV25" i="18" a="1"/>
  <c r="V28" i="21" a="1"/>
  <c r="AX30" i="18" a="1"/>
  <c r="AI71" i="18" a="1"/>
  <c r="BR38" i="21" a="1"/>
  <c r="AI52" i="18" a="1"/>
  <c r="AV42" i="18" a="1"/>
  <c r="T50" i="21" a="1"/>
  <c r="BK39" i="21" a="1"/>
  <c r="BC65" i="18" a="1"/>
  <c r="T77" i="18" a="1"/>
  <c r="AV77" i="18" a="1"/>
  <c r="AP26" i="18" a="1"/>
  <c r="M27" i="21" a="1"/>
  <c r="N45" i="21" a="1"/>
  <c r="AA45" i="21" a="1"/>
  <c r="AW63" i="18" a="1"/>
  <c r="AV75" i="18" a="1"/>
  <c r="BE54" i="18" a="1"/>
  <c r="AC10" i="21" a="1"/>
  <c r="BL15" i="21" a="1"/>
  <c r="BE59" i="21" a="1"/>
  <c r="H46" i="18" a="1"/>
  <c r="BS18" i="21" a="1"/>
  <c r="BQ72" i="21" a="1"/>
  <c r="BJ63" i="21" a="1"/>
  <c r="BJ71" i="18" a="1"/>
  <c r="AX61" i="21" a="1"/>
  <c r="AJ71" i="18" a="1"/>
  <c r="BE28" i="21" a="1"/>
  <c r="AJ72" i="18" a="1"/>
  <c r="BD71" i="18" a="1"/>
  <c r="AO43" i="21" a="1"/>
  <c r="AX32" i="21" a="1"/>
  <c r="AJ29" i="18" a="1"/>
  <c r="F58" i="21" a="1"/>
  <c r="U74" i="18" a="1"/>
  <c r="T65" i="21" a="1"/>
  <c r="AX26" i="21" a="1"/>
  <c r="AV46" i="18" a="1"/>
  <c r="AC7" i="18" a="1"/>
  <c r="G21" i="18" a="1"/>
  <c r="BC63" i="21" a="1"/>
  <c r="BS16" i="21" a="1"/>
  <c r="BE31" i="18" a="1"/>
  <c r="AQ5" i="18" a="1"/>
  <c r="BR6" i="18" a="1"/>
  <c r="AC28" i="21" a="1"/>
  <c r="BR47" i="21" a="1"/>
  <c r="AP44" i="18" a="1"/>
  <c r="AA40" i="18" a="1"/>
  <c r="N36" i="18" a="1"/>
  <c r="AA46" i="18" a="1"/>
  <c r="AQ65" i="21" a="1"/>
  <c r="BS76" i="21" a="1"/>
  <c r="BK10" i="18" a="1"/>
  <c r="AW41" i="21" a="1"/>
  <c r="F53" i="21" a="1"/>
  <c r="BK33" i="21" a="1"/>
  <c r="BS64" i="21" a="1"/>
  <c r="AJ11" i="21" a="1"/>
  <c r="AH46" i="21" a="1"/>
  <c r="AH59" i="21" a="1"/>
  <c r="G37" i="21" a="1"/>
  <c r="M36" i="21" a="1"/>
  <c r="BR44" i="21" a="1"/>
  <c r="BE62" i="21" a="1"/>
  <c r="G47" i="21" a="1"/>
  <c r="BS52" i="21" a="1"/>
  <c r="U9" i="21" a="1"/>
  <c r="AO76" i="21" a="1"/>
  <c r="AO16" i="21" a="1"/>
  <c r="T47" i="21" a="1"/>
  <c r="AX41" i="21" a="1"/>
  <c r="AA24" i="21" a="1"/>
  <c r="F44" i="18" a="1"/>
  <c r="AC73" i="21" a="1"/>
  <c r="N42" i="21" a="1"/>
  <c r="AA61" i="21" a="1"/>
  <c r="BJ59" i="18" a="1"/>
  <c r="AP40" i="18" a="1"/>
  <c r="N54" i="21" a="1"/>
  <c r="BS9" i="18" a="1"/>
  <c r="AI70" i="18" a="1"/>
  <c r="AA51" i="18" a="1"/>
  <c r="AH27" i="18" a="1"/>
  <c r="AI12" i="18" a="1"/>
  <c r="AI65" i="18" a="1"/>
  <c r="M12" i="21" a="1"/>
  <c r="AH12" i="21" a="1"/>
  <c r="BK58" i="21" a="1"/>
  <c r="BE36" i="18" a="1"/>
  <c r="AI63" i="21" a="1"/>
  <c r="AA50" i="21" a="1"/>
  <c r="V76" i="18" a="1"/>
  <c r="BS55" i="18" a="1"/>
  <c r="AQ68" i="18" a="1"/>
  <c r="G47" i="18" a="1"/>
  <c r="T67" i="18" a="1"/>
  <c r="M56" i="21" a="1"/>
  <c r="BD69" i="21" a="1"/>
  <c r="BC51" i="21" a="1"/>
  <c r="O18" i="18" a="1"/>
  <c r="F25" i="21" a="1"/>
  <c r="BJ55" i="18" a="1"/>
  <c r="BD35" i="21" a="1"/>
  <c r="AW13" i="18" a="1"/>
  <c r="BS12" i="18" a="1"/>
  <c r="AV71" i="18" a="1"/>
  <c r="M60" i="21" a="1"/>
  <c r="AO20" i="21" a="1"/>
  <c r="AH6" i="18" a="1"/>
  <c r="AA47" i="21" a="1"/>
  <c r="V41" i="18" a="1"/>
  <c r="AB44" i="18" a="1"/>
  <c r="H28" i="21" a="1"/>
  <c r="AQ42" i="18" a="1"/>
  <c r="AQ76" i="21" a="1"/>
  <c r="AV5" i="18" a="1"/>
  <c r="BS36" i="21" a="1"/>
  <c r="AB77" i="18" a="1"/>
  <c r="U38" i="21" a="1"/>
  <c r="O70" i="21" a="1"/>
  <c r="AQ17" i="21" a="1"/>
  <c r="AJ6" i="21" a="1"/>
  <c r="N10" i="18" a="1"/>
  <c r="AX61" i="18" a="1"/>
  <c r="M21" i="21" a="1"/>
  <c r="BE59" i="18" a="1"/>
  <c r="AC50" i="18" a="1"/>
  <c r="O47" i="21" a="1"/>
  <c r="AJ21" i="18" a="1"/>
  <c r="BC55" i="18" a="1"/>
  <c r="H49" i="18" a="1"/>
  <c r="AQ11" i="18" a="1"/>
  <c r="AX66" i="21" a="1"/>
  <c r="AA69" i="18" a="1"/>
  <c r="G34" i="21" a="1"/>
  <c r="N74" i="18" a="1"/>
  <c r="BQ56" i="18" a="1"/>
  <c r="AA18" i="21" a="1"/>
  <c r="AO53" i="21" a="1"/>
  <c r="AA31" i="18" a="1"/>
  <c r="AO74" i="18" a="1"/>
  <c r="BD32" i="21" a="1"/>
  <c r="T40" i="18" a="1"/>
  <c r="AH35" i="18" a="1"/>
  <c r="BE60" i="18" a="1"/>
  <c r="AI43" i="18" a="1"/>
  <c r="U60" i="18" a="1"/>
  <c r="BC50" i="21" a="1"/>
  <c r="BC21" i="21" a="1"/>
  <c r="AJ28" i="21" a="1"/>
  <c r="BC43" i="18" a="1"/>
  <c r="BQ70" i="21" a="1"/>
  <c r="BE34" i="21" a="1"/>
  <c r="AA48" i="21" a="1"/>
  <c r="F10" i="18" a="1"/>
  <c r="AJ20" i="18" a="1"/>
  <c r="BL71" i="18" a="1"/>
  <c r="V69" i="21" a="1"/>
  <c r="O36" i="21" a="1"/>
  <c r="V75" i="18" a="1"/>
  <c r="F31" i="18" a="1"/>
  <c r="T11" i="21" a="1"/>
  <c r="N12" i="18" a="1"/>
  <c r="M69" i="18" a="1"/>
  <c r="U30" i="21" a="1"/>
  <c r="G58" i="18" a="1"/>
  <c r="V14" i="18" a="1"/>
  <c r="BE55" i="21" a="1"/>
  <c r="AC14" i="18" a="1"/>
  <c r="N75" i="18" a="1"/>
  <c r="AI34" i="21" a="1"/>
  <c r="AH64" i="21" a="1"/>
  <c r="BK77" i="21" a="1"/>
  <c r="AW56" i="18" a="1"/>
  <c r="AA28" i="18" a="1"/>
  <c r="AB38" i="18" a="1"/>
  <c r="AO41" i="18" a="1"/>
  <c r="V22" i="18" a="1"/>
  <c r="AH6" i="21" a="1"/>
  <c r="H6" i="18" a="1"/>
  <c r="F44" i="21" a="1"/>
  <c r="AC76" i="18" a="1"/>
  <c r="BD15" i="21" a="1"/>
  <c r="V38" i="18" a="1"/>
  <c r="AW73" i="21" a="1"/>
  <c r="N14" i="21" a="1"/>
  <c r="F55" i="21" a="1"/>
  <c r="AW5" i="21" a="1"/>
  <c r="AJ23" i="21" a="1"/>
  <c r="T11" i="18" a="1"/>
  <c r="AB31" i="18" a="1"/>
  <c r="AV32" i="18" a="1"/>
  <c r="BE50" i="18" a="1"/>
  <c r="AJ57" i="18" a="1"/>
  <c r="AB25" i="18" a="1"/>
  <c r="BD76" i="18" a="1"/>
  <c r="V20" i="21" a="1"/>
  <c r="BD21" i="18" a="1"/>
  <c r="AO68" i="18" a="1"/>
  <c r="AA34" i="21" a="1"/>
  <c r="AB43" i="21" a="1"/>
  <c r="BJ23" i="21" a="1"/>
  <c r="AX39" i="18" a="1"/>
  <c r="AB10" i="18" a="1"/>
  <c r="AW57" i="21" a="1"/>
  <c r="BC28" i="21" a="1"/>
  <c r="AB27" i="18" a="1"/>
  <c r="T34" i="18" a="1"/>
  <c r="AX30" i="21" a="1"/>
  <c r="BR36" i="21" a="1"/>
  <c r="AO13" i="18" a="1"/>
  <c r="BQ68" i="18" a="1"/>
  <c r="AV9" i="18" a="1"/>
  <c r="AQ12" i="18" a="1"/>
  <c r="BJ30" i="21" a="1"/>
  <c r="N15" i="21" a="1"/>
  <c r="AW47" i="18" a="1"/>
  <c r="AX28" i="18" a="1"/>
  <c r="AI71" i="21" a="1"/>
  <c r="AX35" i="18" a="1"/>
  <c r="V51" i="21" a="1"/>
  <c r="AP10" i="18" a="1"/>
  <c r="AQ48" i="18" a="1"/>
  <c r="AA33" i="21" a="1"/>
  <c r="AC76" i="21" a="1"/>
  <c r="T45" i="21" a="1"/>
  <c r="G8" i="18" a="1"/>
  <c r="AX64" i="21" a="1"/>
  <c r="AQ36" i="18" a="1"/>
  <c r="BS32" i="18" a="1"/>
  <c r="BS43" i="21" a="1"/>
  <c r="AH28" i="18" a="1"/>
  <c r="AA13" i="18" a="1"/>
  <c r="BR64" i="21" a="1"/>
  <c r="AH7" i="21" a="1"/>
  <c r="AP64" i="18" a="1"/>
  <c r="AX72" i="21" a="1"/>
  <c r="U25" i="18" a="1"/>
  <c r="AJ64" i="21" a="1"/>
  <c r="AV34" i="21" a="1"/>
  <c r="AP31" i="21" a="1"/>
  <c r="AJ8" i="21" a="1"/>
  <c r="BS53" i="18" a="1"/>
  <c r="H16" i="18" a="1"/>
  <c r="BK64" i="18" a="1"/>
  <c r="AA18" i="18" a="1"/>
  <c r="BR18" i="18" a="1"/>
  <c r="AX55" i="18" a="1"/>
  <c r="AB42" i="18" a="1"/>
  <c r="N11" i="18" a="1"/>
  <c r="BK61" i="18" a="1"/>
  <c r="F49" i="18" a="1"/>
  <c r="V53" i="21" a="1"/>
  <c r="BK48" i="21" a="1"/>
  <c r="N20" i="21" a="1"/>
  <c r="AQ65" i="18" a="1"/>
  <c r="U23" i="21" a="1"/>
  <c r="BE12" i="18" a="1"/>
  <c r="BC8" i="21" a="1"/>
  <c r="T48" i="18" a="1"/>
  <c r="N48" i="21" a="1"/>
  <c r="BS38" i="18" a="1"/>
  <c r="BK34" i="18" a="1"/>
  <c r="M62" i="21" a="1"/>
  <c r="BS11" i="21" a="1"/>
  <c r="AA72" i="18" a="1"/>
  <c r="AO18" i="21" a="1"/>
  <c r="U71" i="18" a="1"/>
  <c r="BC11" i="21" a="1"/>
  <c r="BJ22" i="18" a="1"/>
  <c r="BS60" i="18" a="1"/>
  <c r="BK60" i="21" a="1"/>
  <c r="BK13" i="21" a="1"/>
  <c r="N65" i="21" a="1"/>
  <c r="BL12" i="18" a="1"/>
  <c r="BL10" i="18" a="1"/>
  <c r="AB33" i="21" a="1"/>
  <c r="V19" i="21" a="1"/>
  <c r="AB21" i="21" a="1"/>
  <c r="BE69" i="18" a="1"/>
  <c r="F14" i="18" a="1"/>
  <c r="O11" i="18" a="1"/>
  <c r="BS46" i="18" a="1"/>
  <c r="AH46" i="18" a="1"/>
  <c r="BS14" i="18" a="1"/>
  <c r="AC9" i="21" a="1"/>
  <c r="T22" i="21" a="1"/>
  <c r="H43" i="21" a="1"/>
  <c r="BC73" i="21" a="1"/>
  <c r="AX75" i="18" a="1"/>
  <c r="G56" i="18" a="1"/>
  <c r="BE75" i="21" a="1"/>
  <c r="BD51" i="21" a="1"/>
  <c r="BJ15" i="18" a="1"/>
  <c r="BQ52" i="21" a="1"/>
  <c r="AV11" i="18" a="1"/>
  <c r="AQ13" i="21" a="1"/>
  <c r="AX22" i="21" a="1"/>
  <c r="BL71" i="21" a="1"/>
  <c r="AA59" i="21" a="1"/>
  <c r="AI65" i="21" a="1"/>
  <c r="BQ73" i="18" a="1"/>
  <c r="O13" i="21" a="1"/>
  <c r="H24" i="21" a="1"/>
  <c r="AX63" i="18" a="1"/>
  <c r="AJ28" i="18" a="1"/>
  <c r="M68" i="18" a="1"/>
  <c r="G55" i="18" a="1"/>
  <c r="BS28" i="21" a="1"/>
  <c r="AP6" i="18" a="1"/>
  <c r="O17" i="18" a="1"/>
  <c r="AX41" i="18" a="1"/>
  <c r="AP72" i="18" a="1"/>
  <c r="M41" i="18" a="1"/>
  <c r="BL25" i="21" a="1"/>
  <c r="V23" i="18" a="1"/>
  <c r="H23" i="18" a="1"/>
  <c r="M24" i="18" a="1"/>
  <c r="H63" i="21" a="1"/>
  <c r="AQ8" i="18" a="1"/>
  <c r="H76" i="21" a="1"/>
  <c r="BK34" i="21" a="1"/>
  <c r="BQ66" i="18" a="1"/>
  <c r="AJ6" i="18" a="1"/>
  <c r="AX51" i="21" a="1"/>
  <c r="BD38" i="21" a="1"/>
  <c r="AJ73" i="21" a="1"/>
  <c r="AO74" i="21" a="1"/>
  <c r="O42" i="18" a="1"/>
  <c r="F21" i="21" a="1"/>
  <c r="AQ37" i="18" a="1"/>
  <c r="AW71" i="21" a="1"/>
  <c r="AH17" i="21" a="1"/>
  <c r="AO49" i="21" a="1"/>
  <c r="AP29" i="21" a="1"/>
  <c r="N47" i="18" a="1"/>
  <c r="AJ36" i="21" a="1"/>
  <c r="BQ8" i="21" a="1"/>
  <c r="AC31" i="18" a="1"/>
  <c r="BK16" i="21" a="1"/>
  <c r="F31" i="21" a="1"/>
  <c r="AA71" i="18" a="1"/>
  <c r="AV71" i="21" a="1"/>
  <c r="U18" i="21" a="1"/>
  <c r="AB46" i="18" a="1"/>
  <c r="T15" i="18" a="1"/>
  <c r="BS50" i="21" a="1"/>
  <c r="AP76" i="18" a="1"/>
  <c r="BD20" i="21" a="1"/>
  <c r="AX48" i="18" a="1"/>
  <c r="AX54" i="21" a="1"/>
  <c r="U60" i="21" a="1"/>
  <c r="AW56" i="21" a="1"/>
  <c r="AQ64" i="21" a="1"/>
  <c r="N40" i="18" a="1"/>
  <c r="O44" i="18" a="1"/>
  <c r="BQ31" i="21" a="1"/>
  <c r="BQ15" i="18" a="1"/>
  <c r="F28" i="21" a="1"/>
  <c r="BR23" i="21" a="1"/>
  <c r="AO25" i="21" a="1"/>
  <c r="BL56" i="21" a="1"/>
  <c r="M59" i="21" a="1"/>
  <c r="AP44" i="21" a="1"/>
  <c r="AV57" i="18" a="1"/>
  <c r="H73" i="18" a="1"/>
  <c r="AJ12" i="21" a="1"/>
  <c r="BJ19" i="18" a="1"/>
  <c r="BS45" i="18" a="1"/>
  <c r="AQ76" i="18" a="1"/>
  <c r="G60" i="18" a="1"/>
  <c r="O26" i="18" a="1"/>
  <c r="AI66" i="18" a="1"/>
  <c r="H62" i="21" a="1"/>
  <c r="U42" i="18" a="1"/>
  <c r="AH38" i="21" a="1"/>
  <c r="BK62" i="21" a="1"/>
  <c r="BC30" i="18" a="1"/>
  <c r="F57" i="18" a="1"/>
  <c r="AH47" i="18" a="1"/>
  <c r="AB18" i="18" a="1"/>
  <c r="AA23" i="21" a="1"/>
  <c r="AQ71" i="21" a="1"/>
  <c r="AI49" i="21" a="1"/>
  <c r="BR24" i="21" a="1"/>
  <c r="AP36" i="18" a="1"/>
  <c r="BJ9" i="18" a="1"/>
  <c r="BS56" i="21" a="1"/>
  <c r="AH73" i="21" a="1"/>
  <c r="BJ13" i="18" a="1"/>
  <c r="H69" i="18" a="1"/>
  <c r="BL47" i="18" a="1"/>
  <c r="AA49" i="21" a="1"/>
  <c r="BS42" i="18" a="1"/>
  <c r="V35" i="18" a="1"/>
  <c r="AQ48" i="21" a="1"/>
  <c r="AA47" i="18" a="1"/>
  <c r="O8" i="21" a="1"/>
  <c r="F75" i="18" a="1"/>
  <c r="AI69" i="21" a="1"/>
  <c r="BK75" i="18" a="1"/>
  <c r="BR23" i="18" a="1"/>
  <c r="T25" i="21" a="1"/>
  <c r="AP37" i="21" a="1"/>
  <c r="O37" i="21" a="1"/>
  <c r="BS64" i="18" a="1"/>
  <c r="N36" i="21" a="1"/>
  <c r="BJ48" i="18" a="1"/>
  <c r="AH25" i="21" a="1"/>
  <c r="F72" i="21" a="1"/>
  <c r="AA41" i="21" a="1"/>
  <c r="BD59" i="21" a="1"/>
  <c r="T51" i="21" a="1"/>
  <c r="M77" i="21" a="1"/>
  <c r="N19" i="18" a="1"/>
  <c r="G22" i="21" a="1"/>
  <c r="F39" i="21" a="1"/>
  <c r="BS40" i="21" a="1"/>
  <c r="BK25" i="21" a="1"/>
  <c r="BJ35" i="18" a="1"/>
  <c r="BK74" i="21" a="1"/>
  <c r="AW66" i="18" a="1"/>
  <c r="BC64" i="18" a="1"/>
  <c r="M32" i="21" a="1"/>
  <c r="F60" i="18" a="1"/>
  <c r="BS63" i="18" a="1"/>
  <c r="N11" i="21" a="1"/>
  <c r="N35" i="18" a="1"/>
  <c r="AB67" i="21" a="1"/>
  <c r="AO30" i="21" a="1"/>
  <c r="AO73" i="18" a="1"/>
  <c r="V66" i="21" a="1"/>
  <c r="T43" i="18" a="1"/>
  <c r="BL29" i="21" a="1"/>
  <c r="AX44" i="21" a="1"/>
  <c r="F27" i="18" a="1"/>
  <c r="BJ31" i="18" a="1"/>
  <c r="BD35" i="18" a="1"/>
  <c r="BJ58" i="21" a="1"/>
  <c r="BQ32" i="18" a="1"/>
  <c r="H29" i="21" a="1"/>
  <c r="G72" i="18" a="1"/>
  <c r="AC24" i="21" a="1"/>
  <c r="G5" i="21" a="1"/>
  <c r="AX18" i="18" a="1"/>
  <c r="AP74" i="18" a="1"/>
  <c r="AB22" i="21" a="1"/>
  <c r="AQ73" i="18" a="1"/>
  <c r="AW33" i="21" a="1"/>
  <c r="AQ37" i="21" a="1"/>
  <c r="AO64" i="18" a="1"/>
  <c r="AO70" i="18" a="1"/>
  <c r="BD12" i="18" a="1"/>
  <c r="U33" i="18" a="1"/>
  <c r="BR39" i="21" a="1"/>
  <c r="T28" i="21" a="1"/>
  <c r="BR34" i="18" a="1"/>
  <c r="O15" i="21" a="1"/>
  <c r="AA42" i="21" a="1"/>
  <c r="V16" i="21" a="1"/>
  <c r="H39" i="21" a="1"/>
  <c r="F26" i="18" a="1"/>
  <c r="AB39" i="18" a="1"/>
  <c r="V17" i="21" a="1"/>
  <c r="O22" i="18" a="1"/>
  <c r="G8" i="21" a="1"/>
  <c r="AC21" i="21" a="1"/>
  <c r="BL64" i="21" a="1"/>
  <c r="M35" i="18" a="1"/>
  <c r="BJ73" i="21" a="1"/>
  <c r="T28" i="18" a="1"/>
  <c r="AX71" i="18" a="1"/>
  <c r="BJ30" i="18" a="1"/>
  <c r="H43" i="18" a="1"/>
  <c r="BQ66" i="21" a="1"/>
  <c r="AP53" i="21" a="1"/>
  <c r="N14" i="18" a="1"/>
  <c r="U35" i="21" a="1"/>
  <c r="AP51" i="18" a="1"/>
  <c r="AC33" i="18" a="1"/>
  <c r="AX43" i="21" a="1"/>
  <c r="AA74" i="18" a="1"/>
  <c r="AA21" i="21" a="1"/>
  <c r="AC57" i="18" a="1"/>
  <c r="BD6" i="21" a="1"/>
  <c r="AV35" i="18" a="1"/>
  <c r="BJ31" i="21" a="1"/>
  <c r="BQ40" i="21" a="1"/>
  <c r="BS51" i="21" a="1"/>
  <c r="T59" i="18" a="1"/>
  <c r="AI36" i="21" a="1"/>
  <c r="AQ35" i="18" a="1"/>
  <c r="AQ58" i="18" a="1"/>
  <c r="AC36" i="18" a="1"/>
  <c r="AC29" i="18" a="1"/>
  <c r="AX29" i="21" a="1"/>
  <c r="U20" i="18" a="1"/>
  <c r="BJ7" i="21" a="1"/>
  <c r="BJ6" i="18" a="1"/>
  <c r="AO35" i="21" a="1"/>
  <c r="AO14" i="18" a="1"/>
  <c r="AX31" i="21" a="1"/>
  <c r="BL61" i="21" a="1"/>
  <c r="BE61" i="21" a="1"/>
  <c r="BS40" i="18" a="1"/>
  <c r="AJ30" i="21" a="1"/>
  <c r="AX7" i="18" a="1"/>
  <c r="AP61" i="21" a="1"/>
  <c r="H17" i="18" a="1"/>
  <c r="T37" i="18" a="1"/>
  <c r="AA63" i="21" a="1"/>
  <c r="BD7" i="21" a="1"/>
  <c r="AQ16" i="21" a="1"/>
  <c r="BJ70" i="18" a="1"/>
  <c r="O16" i="21" a="1"/>
  <c r="AC47" i="21" a="1"/>
  <c r="BD75" i="18" a="1"/>
  <c r="G28" i="21" a="1"/>
  <c r="O46" i="21" a="1"/>
  <c r="BD17" i="21" a="1"/>
  <c r="AX70" i="21" a="1"/>
  <c r="H61" i="21" a="1"/>
  <c r="AW73" i="18" a="1"/>
  <c r="AO55" i="18" a="1"/>
  <c r="V76" i="21" a="1"/>
  <c r="AW21" i="21" a="1"/>
  <c r="G46" i="18" a="1"/>
  <c r="BL22" i="21" a="1"/>
  <c r="BK72" i="18" a="1"/>
  <c r="AQ23" i="21" a="1"/>
  <c r="V65" i="18" a="1"/>
  <c r="O33" i="18" a="1"/>
  <c r="H46" i="21" a="1"/>
  <c r="BE42" i="18" a="1"/>
  <c r="BS14" i="21" a="1"/>
  <c r="BR73" i="18" a="1"/>
  <c r="M38" i="18" a="1"/>
  <c r="T47" i="18" a="1"/>
  <c r="BJ44" i="21" a="1"/>
  <c r="AC70" i="18" a="1"/>
  <c r="BK18" i="18" a="1"/>
  <c r="M72" i="18" a="1"/>
  <c r="AA26" i="21" a="1"/>
  <c r="M22" i="21" a="1"/>
  <c r="BK24" i="18" a="1"/>
  <c r="AP38" i="21" a="1"/>
  <c r="AI20" i="18" a="1"/>
  <c r="BE73" i="21" a="1"/>
  <c r="BJ64" i="18" a="1"/>
  <c r="BR30" i="18" a="1"/>
  <c r="O43" i="18" a="1"/>
  <c r="BS13" i="18" a="1"/>
  <c r="AH74" i="21" a="1"/>
  <c r="BD53" i="18" a="1"/>
  <c r="M37" i="21" a="1"/>
  <c r="BK66" i="21" a="1"/>
  <c r="AV21" i="21" a="1"/>
  <c r="AP15" i="18" a="1"/>
  <c r="N38" i="21" a="1"/>
  <c r="AC6" i="18" a="1"/>
  <c r="BD63" i="21" a="1"/>
  <c r="M51" i="21" a="1"/>
  <c r="N77" i="21" a="1"/>
  <c r="AH20" i="18" a="1"/>
  <c r="AC42" i="18" a="1"/>
  <c r="AO45" i="18" a="1"/>
  <c r="O76" i="21" a="1"/>
  <c r="AW10" i="21" a="1"/>
  <c r="BS49" i="21" a="1"/>
  <c r="O63" i="18" a="1"/>
  <c r="BS56" i="18" a="1"/>
  <c r="BL20" i="18" a="1"/>
  <c r="BJ66" i="21" a="1"/>
  <c r="N68" i="21" a="1"/>
  <c r="AQ26" i="21" a="1"/>
  <c r="AB59" i="18" a="1"/>
  <c r="U65" i="18" a="1"/>
  <c r="AW20" i="18" a="1"/>
  <c r="AP47" i="21" a="1"/>
  <c r="AO76" i="18" a="1"/>
  <c r="G5" i="18" a="1"/>
  <c r="AJ30" i="18" a="1"/>
  <c r="BJ13" i="21" a="1"/>
  <c r="BS71" i="21" a="1"/>
  <c r="BS74" i="21" a="1"/>
  <c r="AC46" i="21" a="1"/>
  <c r="BS15" i="21" a="1"/>
  <c r="AI9" i="21" a="1"/>
  <c r="U36" i="18" a="1"/>
  <c r="BD28" i="18" a="1"/>
  <c r="M35" i="21" a="1"/>
  <c r="BK44" i="18" a="1"/>
  <c r="BL61" i="18" a="1"/>
  <c r="AA19" i="21" a="1"/>
  <c r="AX62" i="21" a="1"/>
  <c r="AB66" i="18" a="1"/>
  <c r="O57" i="18" a="1"/>
  <c r="H10" i="18" a="1"/>
  <c r="O39" i="21" a="1"/>
  <c r="AX11" i="21" a="1"/>
  <c r="H72" i="18" a="1"/>
  <c r="AC22" i="18" a="1"/>
  <c r="AH42" i="21" a="1"/>
  <c r="N57" i="18" a="1"/>
  <c r="BL53" i="18" a="1"/>
  <c r="BL59" i="18" a="1"/>
  <c r="BK28" i="18" a="1"/>
  <c r="AV40" i="18" a="1"/>
  <c r="BK70" i="21" a="1"/>
  <c r="G59" i="21" a="1"/>
  <c r="T44" i="21" a="1"/>
  <c r="BS48" i="18" a="1"/>
  <c r="BC70" i="18" a="1"/>
  <c r="AX65" i="21" a="1"/>
  <c r="N49" i="18" a="1"/>
  <c r="AV11" i="21" a="1"/>
  <c r="M65" i="21" a="1"/>
  <c r="AO60" i="21" a="1"/>
  <c r="F22" i="21" a="1"/>
  <c r="AJ63" i="18" a="1"/>
  <c r="AW69" i="18" a="1"/>
  <c r="AP23" i="18" a="1"/>
  <c r="U45" i="18" a="1"/>
  <c r="AQ30" i="21" a="1"/>
  <c r="BS44" i="21" a="1"/>
  <c r="AV23" i="21" a="1"/>
  <c r="BJ73" i="18" a="1"/>
  <c r="H6" i="21" a="1"/>
  <c r="BQ12" i="21" a="1"/>
  <c r="U7" i="21" a="1"/>
  <c r="AX74" i="18" a="1"/>
  <c r="AH33" i="18" a="1"/>
  <c r="BL41" i="18" a="1"/>
  <c r="AO58" i="21" a="1"/>
  <c r="BD57" i="21" a="1"/>
  <c r="AB36" i="18" a="1"/>
  <c r="AP67" i="21" a="1"/>
  <c r="AQ57" i="18" a="1"/>
  <c r="AH8" i="18" a="1"/>
  <c r="T16" i="18" a="1"/>
  <c r="AB57" i="18" a="1"/>
  <c r="AA32" i="21" a="1"/>
  <c r="U66" i="18" a="1"/>
  <c r="M23" i="18" a="1"/>
  <c r="BR39" i="18" a="1"/>
  <c r="BE51" i="18" a="1"/>
  <c r="AP41" i="21" a="1"/>
  <c r="BS16" i="18" a="1"/>
  <c r="AA77" i="21" a="1"/>
  <c r="AJ39" i="18" a="1"/>
  <c r="BQ14" i="21" a="1"/>
  <c r="BQ59" i="21" a="1"/>
  <c r="AX29" i="18" a="1"/>
  <c r="BQ19" i="21" a="1"/>
  <c r="BK24" i="21" a="1"/>
  <c r="V37" i="21" a="1"/>
  <c r="BD42" i="21" a="1"/>
  <c r="BS5" i="18" a="1"/>
  <c r="AA7" i="21" a="1"/>
  <c r="AA10" i="18" a="1"/>
  <c r="AV54" i="18" a="1"/>
  <c r="AP71" i="21" a="1"/>
  <c r="H49" i="21" a="1"/>
  <c r="AV51" i="21" a="1"/>
  <c r="AV26" i="18" a="1"/>
  <c r="M67" i="18" a="1"/>
  <c r="BC32" i="21" a="1"/>
  <c r="N37" i="18" a="1"/>
  <c r="BL44" i="21" a="1"/>
  <c r="M13" i="21" a="1"/>
  <c r="BK11" i="21" a="1"/>
  <c r="AX73" i="18" a="1"/>
  <c r="O41" i="21" a="1"/>
  <c r="BK40" i="18" a="1"/>
  <c r="BR67" i="21" a="1"/>
  <c r="M74" i="21" a="1"/>
  <c r="T33" i="18" a="1"/>
  <c r="O30" i="21" a="1"/>
  <c r="V49" i="21" a="1"/>
  <c r="H44" i="18" a="1"/>
  <c r="AI30" i="21" a="1"/>
  <c r="AA40" i="21" a="1"/>
  <c r="N58" i="18" a="1"/>
  <c r="AI9" i="18" a="1"/>
  <c r="BL24" i="18" a="1"/>
  <c r="AB24" i="18" a="1"/>
  <c r="M55" i="18" a="1"/>
  <c r="BL39" i="18" a="1"/>
  <c r="BD61" i="18" a="1"/>
  <c r="AA71" i="21" a="1"/>
  <c r="V70" i="21" a="1"/>
  <c r="AI25" i="21" a="1"/>
  <c r="BJ25" i="21" a="1"/>
  <c r="BQ21" i="18" a="1"/>
  <c r="AV44" i="18" a="1"/>
  <c r="BQ18" i="18" a="1"/>
  <c r="BD48" i="21" a="1"/>
  <c r="G49" i="18" a="1"/>
  <c r="BE52" i="18" a="1"/>
  <c r="M26" i="18" a="1"/>
  <c r="V5" i="21" a="1"/>
  <c r="BD72" i="18" a="1"/>
  <c r="AB23" i="18" a="1"/>
  <c r="AP42" i="18" a="1"/>
  <c r="V67" i="18" a="1"/>
  <c r="BC8" i="18" a="1"/>
  <c r="AV7" i="21" a="1"/>
  <c r="T19" i="21" a="1"/>
  <c r="V8" i="21" a="1"/>
  <c r="BS33" i="21" a="1"/>
  <c r="AX19" i="21" a="1"/>
  <c r="AA36" i="18" a="1"/>
  <c r="AX72" i="18" a="1"/>
  <c r="BC74" i="18" a="1"/>
  <c r="BK42" i="18" a="1"/>
  <c r="G12" i="21" a="1"/>
  <c r="O35" i="21" a="1"/>
  <c r="AX13" i="21" a="1"/>
  <c r="BS31" i="18" a="1"/>
  <c r="AW42" i="18" a="1"/>
  <c r="AI76" i="18" a="1"/>
  <c r="U6" i="21" a="1"/>
  <c r="AC60" i="21" a="1"/>
  <c r="BK68" i="18" a="1"/>
  <c r="AI52" i="21" a="1"/>
  <c r="AP52" i="21" a="1"/>
  <c r="AX40" i="21" a="1"/>
  <c r="AP13" i="21" a="1"/>
  <c r="AA20" i="18" a="1"/>
  <c r="U27" i="18" a="1"/>
  <c r="G40" i="21" a="1"/>
  <c r="BL38" i="21" a="1"/>
  <c r="AW46" i="21" a="1"/>
  <c r="U63" i="18" a="1"/>
  <c r="V74" i="21" a="1"/>
  <c r="AX54" i="18" a="1"/>
  <c r="BR43" i="18" a="1"/>
  <c r="N9" i="18" a="1"/>
  <c r="BC18" i="18" a="1"/>
  <c r="AJ60" i="18" a="1"/>
  <c r="T71" i="21" a="1"/>
  <c r="BJ29" i="21" a="1"/>
  <c r="BJ62" i="21" a="1"/>
  <c r="O43" i="21" a="1"/>
  <c r="AH22" i="21" a="1"/>
  <c r="BK33" i="18" a="1"/>
  <c r="BJ17" i="21" a="1"/>
  <c r="BR41" i="18" a="1"/>
  <c r="AJ65" i="21" a="1"/>
  <c r="AJ24" i="18" a="1"/>
  <c r="BD12" i="21" a="1"/>
  <c r="BD55" i="18" a="1"/>
  <c r="BL50" i="18" a="1"/>
  <c r="AV76" i="18" a="1"/>
  <c r="AP28" i="18" a="1"/>
  <c r="AA64" i="18" a="1"/>
  <c r="BC17" i="18" a="1"/>
  <c r="V48" i="21" a="1"/>
  <c r="N47" i="21" a="1"/>
  <c r="AI19" i="21" a="1"/>
  <c r="BJ55" i="21" a="1"/>
  <c r="AV61" i="18" a="1"/>
  <c r="BJ63" i="18" a="1"/>
  <c r="AC32" i="21" a="1"/>
  <c r="AQ34" i="18" a="1"/>
  <c r="BS54" i="21" a="1"/>
  <c r="BR32" i="21" a="1"/>
  <c r="V71" i="21" a="1"/>
  <c r="G23" i="18" a="1"/>
  <c r="N69" i="18" a="1"/>
  <c r="BD24" i="21" a="1"/>
  <c r="AB58" i="18" a="1"/>
  <c r="V46" i="18" a="1"/>
  <c r="AI37" i="21" a="1"/>
  <c r="H15" i="21" a="1"/>
  <c r="V6" i="18" a="1"/>
  <c r="F11" i="21" a="1"/>
  <c r="BD49" i="21" a="1"/>
  <c r="T49" i="18" a="1"/>
  <c r="U37" i="21" a="1"/>
  <c r="BD47" i="21" a="1"/>
  <c r="AX60" i="21" a="1"/>
  <c r="BK39" i="18" a="1"/>
  <c r="AI38" i="18" a="1"/>
  <c r="AI77" i="18" a="1"/>
  <c r="AV7" i="18" a="1"/>
  <c r="AC9" i="18" a="1"/>
  <c r="BD62" i="18" a="1"/>
  <c r="BD67" i="18" a="1"/>
  <c r="AI31" i="18" a="1"/>
  <c r="BQ54" i="21" a="1"/>
  <c r="BS61" i="21" a="1"/>
  <c r="BD40" i="18" a="1"/>
  <c r="AO51" i="21" a="1"/>
  <c r="BK59" i="18" a="1"/>
  <c r="BK59" i="21" a="1"/>
  <c r="AW48" i="21" a="1"/>
  <c r="BE70" i="21" a="1"/>
  <c r="G48" i="21" a="1"/>
  <c r="BS26" i="18" a="1"/>
  <c r="BD77" i="21" a="1"/>
  <c r="BK20" i="21" a="1"/>
  <c r="BQ69" i="18" a="1"/>
  <c r="T74" i="21" a="1"/>
  <c r="AW31" i="21" a="1"/>
  <c r="AB31" i="21" a="1"/>
  <c r="AB65" i="21" a="1"/>
  <c r="T37" i="21" a="1"/>
  <c r="AX67" i="21" a="1"/>
  <c r="AX53" i="18" a="1"/>
  <c r="U73" i="21" a="1"/>
  <c r="O68" i="18" a="1"/>
  <c r="H50" i="18" a="1"/>
  <c r="T36" i="18" a="1"/>
  <c r="V50" i="18" a="1"/>
  <c r="N32" i="18" a="1"/>
  <c r="BJ61" i="18" a="1"/>
  <c r="AP54" i="18" a="1"/>
  <c r="T24" i="18" a="1"/>
  <c r="AX42" i="18" a="1"/>
  <c r="AO22" i="18" a="1"/>
  <c r="BR55" i="18" a="1"/>
  <c r="V28" i="18" a="1"/>
  <c r="V73" i="21" a="1"/>
  <c r="BL27" i="21" a="1"/>
  <c r="M72" i="21" a="1"/>
  <c r="N26" i="21" a="1"/>
  <c r="BK31" i="21" a="1"/>
  <c r="AX49" i="18" a="1"/>
  <c r="AH53" i="21" a="1"/>
  <c r="BS47" i="21" a="1"/>
  <c r="V30" i="18" a="1"/>
  <c r="AO39" i="18" a="1"/>
  <c r="U54" i="21" a="1"/>
  <c r="BC17" i="21" a="1"/>
  <c r="T52" i="18" a="1"/>
  <c r="AA39" i="21" a="1"/>
  <c r="AW35" i="21" a="1"/>
  <c r="BD44" i="18" a="1"/>
  <c r="AQ40" i="18" a="1"/>
  <c r="AO7" i="21" a="1"/>
  <c r="AH67" i="18" a="1"/>
  <c r="AC18" i="21" a="1"/>
  <c r="AC53" i="18" a="1"/>
  <c r="AB45" i="21" a="1"/>
  <c r="AP69" i="21" a="1"/>
  <c r="U72" i="18" a="1"/>
  <c r="N61" i="18" a="1"/>
  <c r="BQ5" i="21" a="1"/>
  <c r="AP73" i="21" a="1"/>
  <c r="V64" i="21" a="1"/>
  <c r="F41" i="18" a="1"/>
  <c r="BR56" i="21" a="1"/>
  <c r="H59" i="18" a="1"/>
  <c r="BE8" i="18" a="1"/>
  <c r="AO69" i="18" a="1"/>
  <c r="AQ56" i="21" a="1"/>
  <c r="G26" i="18" a="1"/>
  <c r="G42" i="18" a="1"/>
  <c r="AX45" i="21" a="1"/>
  <c r="BQ64" i="18" a="1"/>
  <c r="AC56" i="21" a="1"/>
  <c r="AC71" i="18" a="1"/>
  <c r="BR5" i="18" a="1"/>
  <c r="AA35" i="21" a="1"/>
  <c r="G34" i="18" a="1"/>
  <c r="AC40" i="21" a="1"/>
  <c r="BL30" i="18" a="1"/>
  <c r="AQ72" i="18" a="1"/>
  <c r="BK6" i="18" a="1"/>
  <c r="BK28" i="21" a="1"/>
  <c r="U51" i="21" a="1"/>
  <c r="BR45" i="21" a="1"/>
  <c r="BE11" i="21" a="1"/>
  <c r="AI60" i="18" a="1"/>
  <c r="V24" i="21" a="1"/>
  <c r="BJ21" i="21" a="1"/>
  <c r="U5" i="18" a="1"/>
  <c r="AX20" i="21" a="1"/>
  <c r="AO30" i="18" a="1"/>
  <c r="M13" i="18" a="1"/>
  <c r="AC70" i="21" a="1"/>
  <c r="BC35" i="21" a="1"/>
  <c r="U31" i="21" a="1"/>
  <c r="AC48" i="21" a="1"/>
  <c r="U52" i="18" a="1"/>
  <c r="BK51" i="21" a="1"/>
  <c r="H53" i="18" a="1"/>
  <c r="AW17" i="18" a="1"/>
  <c r="AV30" i="18" a="1"/>
  <c r="AW77" i="18" a="1"/>
  <c r="AC25" i="18" a="1"/>
  <c r="BC70" i="21" a="1"/>
  <c r="BC59" i="21" a="1"/>
  <c r="BK23" i="21" a="1"/>
  <c r="BQ30" i="21" a="1"/>
  <c r="BL34" i="21" a="1"/>
  <c r="G76" i="18" a="1"/>
  <c r="U17" i="21" a="1"/>
  <c r="AO77" i="21" a="1"/>
  <c r="BD48" i="18" a="1"/>
  <c r="O25" i="18" a="1"/>
  <c r="AB62" i="21" a="1"/>
  <c r="O66" i="18" a="1"/>
  <c r="AI16" i="21" a="1"/>
  <c r="BL16" i="18" a="1"/>
  <c r="AX17" i="18" a="1"/>
  <c r="F64" i="18" a="1"/>
  <c r="AV49" i="18" a="1"/>
  <c r="V40" i="21" a="1"/>
  <c r="U48" i="21" a="1"/>
  <c r="AX13" i="18" a="1"/>
  <c r="AH11" i="21" a="1"/>
  <c r="BR44" i="18" a="1"/>
  <c r="AC37" i="21" a="1"/>
  <c r="BC39" i="21" a="1"/>
  <c r="BQ50" i="18" a="1"/>
  <c r="AB18" i="21" a="1"/>
  <c r="AB76" i="21" a="1"/>
  <c r="BK46" i="18" a="1"/>
  <c r="AO28" i="18" a="1"/>
  <c r="V72" i="18" a="1"/>
  <c r="AX46" i="18" a="1"/>
  <c r="AB47" i="21" a="1"/>
  <c r="BK66" i="18" a="1"/>
  <c r="BK36" i="21" a="1"/>
  <c r="BQ68" i="21" a="1"/>
  <c r="AX56" i="21" a="1"/>
  <c r="H48" i="21" a="1"/>
  <c r="G21" i="21" a="1"/>
  <c r="U77" i="21" a="1"/>
  <c r="AI66" i="21" a="1"/>
  <c r="H12" i="21" a="1"/>
  <c r="AX14" i="21" a="1"/>
  <c r="AQ73" i="21" a="1"/>
  <c r="BD54" i="21" a="1"/>
  <c r="BD69" i="18" a="1"/>
  <c r="H55" i="21" a="1"/>
  <c r="N12" i="21" a="1"/>
  <c r="AB34" i="21" a="1"/>
  <c r="AP21" i="21" a="1"/>
  <c r="M44" i="21" a="1"/>
  <c r="BK15" i="18" a="1"/>
  <c r="AV29" i="21" a="1"/>
  <c r="AV59" i="18" a="1"/>
  <c r="BE27" i="18" a="1"/>
  <c r="G74" i="21" a="1"/>
  <c r="AW16" i="18" a="1"/>
  <c r="G63" i="18" a="1"/>
  <c r="BS52" i="18" a="1"/>
  <c r="AV53" i="21" a="1"/>
  <c r="AX23" i="18" a="1"/>
  <c r="H50" i="21" a="1"/>
  <c r="H58" i="18" a="1"/>
  <c r="AA53" i="18" a="1"/>
  <c r="BQ73" i="21" a="1"/>
  <c r="AQ10" i="21" a="1"/>
  <c r="AQ21" i="18" a="1"/>
  <c r="N27" i="21" a="1"/>
  <c r="AH66" i="21" a="1"/>
  <c r="AB22" i="18" a="1"/>
  <c r="BS10" i="21" a="1"/>
  <c r="AB6" i="21" a="1"/>
  <c r="T14" i="18" a="1"/>
  <c r="AJ40" i="18" a="1"/>
  <c r="H58" i="21" a="1"/>
  <c r="AH48" i="18" a="1"/>
  <c r="F47" i="18" a="1"/>
  <c r="AW53" i="21" a="1"/>
  <c r="M76" i="21" a="1"/>
  <c r="AQ43" i="18" a="1"/>
  <c r="AI24" i="18" a="1"/>
  <c r="O13" i="18" a="1"/>
  <c r="V32" i="18" a="1"/>
  <c r="BK47" i="18" a="1"/>
  <c r="AB43" i="18" a="1"/>
  <c r="BK21" i="18" a="1"/>
  <c r="M31" i="18" a="1"/>
  <c r="BR56" i="18" a="1"/>
  <c r="BK12" i="21" a="1"/>
  <c r="AV38" i="18" a="1"/>
  <c r="AP45" i="18" a="1"/>
  <c r="BQ53" i="21" a="1"/>
  <c r="BQ76" i="18" a="1"/>
  <c r="BE54" i="21" a="1"/>
  <c r="AB76" i="18" a="1"/>
  <c r="BL72" i="18" a="1"/>
  <c r="M7" i="18" a="1"/>
  <c r="F58" i="18" a="1"/>
  <c r="V47" i="21" a="1"/>
  <c r="BC44" i="21" a="1"/>
  <c r="M73" i="18" a="1"/>
  <c r="U64" i="21" a="1"/>
  <c r="BL38" i="18" a="1"/>
  <c r="AP65" i="18" a="1"/>
  <c r="AB71" i="18" a="1"/>
  <c r="AC38" i="21" a="1"/>
  <c r="AO37" i="21" a="1"/>
  <c r="N55" i="18" a="1"/>
  <c r="BE62" i="18" a="1"/>
  <c r="F23" i="18" a="1"/>
  <c r="AA65" i="18" a="1"/>
  <c r="N30" i="21" a="1"/>
  <c r="N8" i="18" a="1"/>
  <c r="AA37" i="18" a="1"/>
  <c r="U69" i="18" a="1"/>
  <c r="BL73" i="21" a="1"/>
  <c r="G58" i="21" a="1"/>
  <c r="AI67" i="21" a="1"/>
  <c r="AV72" i="21" a="1"/>
  <c r="AV13" i="18" a="1"/>
  <c r="AI21" i="21" a="1"/>
  <c r="BJ42" i="18" a="1"/>
  <c r="T54" i="18" a="1"/>
  <c r="AA12" i="21" a="1"/>
  <c r="AC58" i="21" a="1"/>
  <c r="BR19" i="21" a="1"/>
  <c r="G66" i="21" a="1"/>
  <c r="AB16" i="18" a="1"/>
  <c r="M48" i="21" a="1"/>
  <c r="AH39" i="21" a="1"/>
  <c r="F67" i="18" a="1"/>
  <c r="O51" i="18" a="1"/>
  <c r="H7" i="18" a="1"/>
  <c r="M42" i="21" a="1"/>
  <c r="O60" i="21" a="1"/>
  <c r="BJ16" i="21" a="1"/>
  <c r="V48" i="18" a="1"/>
  <c r="O29" i="18" a="1"/>
  <c r="G38" i="18" a="1"/>
  <c r="AH19" i="21" a="1"/>
  <c r="N50" i="18" a="1"/>
  <c r="BD39" i="21" a="1"/>
  <c r="V75" i="21" a="1"/>
  <c r="BK37" i="18" a="1"/>
  <c r="AH47" i="21" a="1"/>
  <c r="AC15" i="21" a="1"/>
  <c r="AW54" i="21" a="1"/>
  <c r="M14" i="21" a="1"/>
  <c r="AX47" i="18" a="1"/>
  <c r="AC25" i="21" a="1"/>
  <c r="F77" i="18" a="1"/>
  <c r="AI57" i="18" a="1"/>
  <c r="F22" i="18" a="1"/>
  <c r="M67" i="21" a="1"/>
  <c r="BQ65" i="18" a="1"/>
  <c r="AC63" i="21" a="1"/>
  <c r="AA67" i="18" a="1"/>
  <c r="BD75" i="21" a="1"/>
  <c r="BJ33" i="18" a="1"/>
  <c r="O36" i="18" a="1"/>
  <c r="AQ47" i="21" a="1"/>
  <c r="AP43" i="18" a="1"/>
  <c r="U32" i="21" a="1"/>
  <c r="T57" i="21" a="1"/>
  <c r="T76" i="21" a="1"/>
  <c r="BQ77" i="21" a="1"/>
  <c r="BJ65" i="18" a="1"/>
  <c r="AO59" i="18" a="1"/>
  <c r="F18" i="18" a="1"/>
  <c r="AV55" i="18" a="1"/>
  <c r="AA67" i="21" a="1"/>
  <c r="AI37" i="18" a="1"/>
  <c r="G65" i="18" a="1"/>
  <c r="O52" i="21" a="1"/>
  <c r="AQ16" i="18" a="1"/>
  <c r="AO46" i="21" a="1"/>
  <c r="AB70" i="21" a="1"/>
  <c r="BR72" i="21" a="1"/>
  <c r="AV36" i="21" a="1"/>
  <c r="BD15" i="18" a="1"/>
  <c r="AV47" i="18" a="1"/>
  <c r="M16" i="18" a="1"/>
  <c r="AC18" i="18" a="1"/>
  <c r="BR65" i="21" a="1"/>
  <c r="BC41" i="21" a="1"/>
  <c r="BQ26" i="21" a="1"/>
  <c r="AO47" i="18" a="1"/>
  <c r="AB8" i="18" a="1"/>
  <c r="BC36" i="18" a="1"/>
  <c r="G70" i="21" a="1"/>
  <c r="F65" i="21" a="1"/>
  <c r="AH62" i="21" a="1"/>
  <c r="V61" i="21" a="1"/>
  <c r="AO72" i="21" a="1"/>
  <c r="BS30" i="18" a="1"/>
  <c r="AX36" i="18" a="1"/>
  <c r="AP25" i="21" a="1"/>
  <c r="AQ20" i="18" a="1"/>
  <c r="AB34" i="18" a="1"/>
  <c r="AI6" i="18" a="1"/>
  <c r="AA37" i="21" a="1"/>
  <c r="AX37" i="18" a="1"/>
  <c r="BR77" i="18" a="1"/>
  <c r="AX12" i="21" a="1"/>
  <c r="AH70" i="18" a="1"/>
  <c r="M77" i="18" a="1"/>
  <c r="AO67" i="18" a="1"/>
  <c r="BQ20" i="21" a="1"/>
  <c r="AQ70" i="18" a="1"/>
  <c r="BQ70" i="18" a="1"/>
  <c r="N33" i="21" a="1"/>
  <c r="V41" i="21" a="1"/>
  <c r="BQ7" i="18" a="1"/>
  <c r="AQ49" i="21" a="1"/>
  <c r="H35" i="18" a="1"/>
  <c r="N59" i="21" a="1"/>
  <c r="AB5" i="21" a="1"/>
  <c r="U36" i="21" a="1"/>
  <c r="BR21" i="21" a="1"/>
  <c r="AI39" i="18" a="1"/>
  <c r="AA44" i="18" a="1"/>
  <c r="V65" i="21" a="1"/>
  <c r="H14" i="21" a="1"/>
  <c r="BS76" i="18" a="1"/>
  <c r="AQ60" i="21" a="1"/>
  <c r="G52" i="21" a="1"/>
  <c r="BC26" i="21" a="1"/>
  <c r="BL43" i="18" a="1"/>
  <c r="AO10" i="18" a="1"/>
  <c r="AP57" i="18" a="1"/>
  <c r="BD13" i="18" a="1"/>
  <c r="BJ21" i="18" a="1"/>
  <c r="AW19" i="18" a="1"/>
  <c r="BC15" i="18" a="1"/>
  <c r="BL47" i="21" a="1"/>
  <c r="BC30" i="21" a="1"/>
  <c r="AI49" i="18" a="1"/>
  <c r="O55" i="18" a="1"/>
  <c r="AO29" i="18" a="1"/>
  <c r="BQ43" i="18" a="1"/>
  <c r="T14" i="21" a="1"/>
  <c r="T44" i="18" a="1"/>
  <c r="BE56" i="18" a="1"/>
  <c r="AH11" i="18" a="1"/>
  <c r="AC39" i="18" a="1"/>
  <c r="BJ37" i="18" a="1"/>
  <c r="AW60" i="21" a="1"/>
  <c r="F10" i="21" a="1"/>
  <c r="BE56" i="21" a="1"/>
  <c r="AW13" i="21" a="1"/>
  <c r="BQ75" i="18" a="1"/>
  <c r="M41" i="21" a="1"/>
  <c r="BK7" i="18" a="1"/>
  <c r="N18" i="18" a="1"/>
  <c r="BJ23" i="18" a="1"/>
  <c r="AW25" i="21" a="1"/>
  <c r="BR17" i="21" a="1"/>
  <c r="AJ70" i="18" a="1"/>
  <c r="AH26" i="21" a="1"/>
  <c r="BL76" i="18" a="1"/>
  <c r="N37" i="21" a="1"/>
  <c r="AH42" i="18" a="1"/>
  <c r="BD30" i="18" a="1"/>
  <c r="AO60" i="18" a="1"/>
  <c r="AX24" i="18" a="1"/>
  <c r="BQ46" i="18" a="1"/>
  <c r="F61" i="18" a="1"/>
  <c r="BQ10" i="21" a="1"/>
  <c r="N35" i="21" a="1"/>
  <c r="AB45" i="18" a="1"/>
  <c r="AI25" i="18" a="1"/>
  <c r="BR49" i="18" a="1"/>
  <c r="M27" i="18" a="1"/>
  <c r="T58" i="21" a="1"/>
  <c r="AP25" i="18" a="1"/>
  <c r="N26" i="18" a="1"/>
  <c r="G61" i="21" a="1"/>
  <c r="AO48" i="18" a="1"/>
  <c r="AW21" i="18" a="1"/>
  <c r="AW16" i="21" a="1"/>
  <c r="G39" i="18" a="1"/>
  <c r="BK12" i="18" a="1"/>
  <c r="BR64" i="18" a="1"/>
  <c r="V13" i="21" a="1"/>
  <c r="BL23" i="18" a="1"/>
  <c r="AC22" i="21" a="1"/>
  <c r="AX28" i="21" a="1"/>
  <c r="T30" i="21" a="1"/>
  <c r="BE32" i="21" a="1"/>
  <c r="AO33" i="21" a="1"/>
  <c r="AQ75" i="18" a="1"/>
  <c r="AQ74" i="21" a="1"/>
  <c r="BL64" i="18" a="1"/>
  <c r="H8" i="21" a="1"/>
  <c r="AA68" i="21" a="1"/>
  <c r="AX33" i="18" a="1"/>
  <c r="V10" i="21" a="1"/>
  <c r="BE24" i="18" a="1"/>
  <c r="AH13" i="18" a="1"/>
  <c r="BC62" i="21" a="1"/>
  <c r="AX73" i="21" a="1"/>
  <c r="AJ51" i="18" a="1"/>
  <c r="BC23" i="21" a="1"/>
  <c r="AW6" i="21" a="1"/>
  <c r="AJ37" i="18" a="1"/>
  <c r="AX71" i="21" a="1"/>
  <c r="AC59" i="18" a="1"/>
  <c r="U40" i="21" a="1"/>
  <c r="AH63" i="21" a="1"/>
  <c r="M76" i="18" a="1"/>
  <c r="BE76" i="21" a="1"/>
  <c r="G22" i="18" a="1"/>
  <c r="AV9" i="21" a="1"/>
  <c r="BC13" i="21" a="1"/>
  <c r="N54" i="18" a="1"/>
  <c r="H31" i="18" a="1"/>
  <c r="AX6" i="18" a="1"/>
  <c r="H34" i="18" a="1"/>
  <c r="G45" i="18" a="1"/>
  <c r="BC12" i="21" a="1"/>
  <c r="AH41" i="21" a="1"/>
  <c r="BC57" i="21" a="1"/>
  <c r="O48" i="18" a="1"/>
  <c r="H67" i="21" a="1"/>
  <c r="N60" i="18" a="1"/>
  <c r="AB56" i="21" a="1"/>
  <c r="BL74" i="21" a="1"/>
  <c r="H20" i="21" a="1"/>
  <c r="BE41" i="21" a="1"/>
  <c r="H15" i="18" a="1"/>
  <c r="AA73" i="18" a="1"/>
  <c r="T50" i="18" a="1"/>
  <c r="BQ25" i="18" a="1"/>
  <c r="BL69" i="18" a="1"/>
  <c r="AH54" i="21" a="1"/>
  <c r="H42" i="18" a="1"/>
  <c r="BR58" i="18" a="1"/>
  <c r="AQ50" i="18" a="1"/>
  <c r="V30" i="21" a="1"/>
  <c r="AJ53" i="18" a="1"/>
  <c r="BQ40" i="18" a="1"/>
  <c r="AI18" i="21" a="1"/>
  <c r="AC61" i="18" a="1"/>
  <c r="V72" i="21" a="1"/>
  <c r="T36" i="21" a="1"/>
  <c r="AH50" i="18" a="1"/>
  <c r="AI72" i="21" a="1"/>
  <c r="V56" i="18" a="1"/>
  <c r="AV37" i="18" a="1"/>
  <c r="BS34" i="18" a="1"/>
  <c r="AO9" i="21" a="1"/>
  <c r="BR62" i="18" a="1"/>
  <c r="U49" i="21" a="1"/>
  <c r="M40" i="21" a="1"/>
  <c r="F40" i="18" a="1"/>
  <c r="N30" i="18" a="1"/>
  <c r="AC39" i="21" a="1"/>
  <c r="BS45" i="21" a="1"/>
  <c r="BL58" i="18" a="1"/>
  <c r="BL37" i="18" a="1"/>
  <c r="H51" i="18" a="1"/>
  <c r="AX58" i="21" a="1"/>
  <c r="AA19" i="18" a="1"/>
  <c r="AC43" i="21" a="1"/>
  <c r="AI8" i="18" a="1"/>
  <c r="T69" i="21" a="1"/>
  <c r="G23" i="21" a="1"/>
  <c r="BR52" i="21" a="1"/>
  <c r="H34" i="21" a="1"/>
  <c r="BQ41" i="21" a="1"/>
  <c r="U65" i="21" a="1"/>
  <c r="F73" i="21" a="1"/>
  <c r="O58" i="21" a="1"/>
  <c r="F69" i="18" a="1"/>
  <c r="AO51" i="18" a="1"/>
  <c r="AB25" i="21" a="1"/>
  <c r="O27" i="18" a="1"/>
  <c r="BE25" i="21" a="1"/>
  <c r="AQ28" i="21" a="1"/>
  <c r="BD42" i="18" a="1"/>
  <c r="G68" i="21" a="1"/>
  <c r="AQ49" i="18" a="1"/>
  <c r="M16" i="21" a="1"/>
  <c r="G27" i="18" a="1"/>
  <c r="N31" i="21" a="1"/>
  <c r="N65" i="18" a="1"/>
  <c r="AJ48" i="18" a="1"/>
  <c r="BR47" i="18" a="1"/>
  <c r="BS48" i="21" a="1"/>
  <c r="O12" i="21" a="1"/>
  <c r="BL42" i="18" a="1"/>
  <c r="AH7" i="18" a="1"/>
  <c r="F8" i="21" a="1"/>
  <c r="AJ69" i="18" a="1"/>
  <c r="BJ28" i="21" a="1"/>
  <c r="AW12" i="21" a="1"/>
  <c r="T33" i="21" a="1"/>
  <c r="BJ61" i="21" a="1"/>
  <c r="AP22" i="21" a="1"/>
  <c r="AI23" i="18" a="1"/>
  <c r="H59" i="21" a="1"/>
  <c r="BD44" i="21" a="1"/>
  <c r="AP34" i="18" a="1"/>
  <c r="AO13" i="21" a="1"/>
  <c r="BR48" i="18" a="1"/>
  <c r="AB12" i="18" a="1"/>
  <c r="T73" i="21" a="1"/>
  <c r="BJ56" i="18" a="1"/>
  <c r="O5" i="21" a="1"/>
  <c r="AW72" i="21" a="1"/>
  <c r="AX35" i="21" a="1"/>
  <c r="BR33" i="18" a="1"/>
  <c r="BE76" i="18" a="1"/>
  <c r="O65" i="21" a="1"/>
  <c r="AJ31" i="18" a="1"/>
  <c r="AI55" i="18" a="1"/>
  <c r="BS31" i="21" a="1"/>
  <c r="BQ16" i="21" a="1"/>
  <c r="AA29" i="21" a="1"/>
  <c r="M51" i="18" a="1"/>
  <c r="M11" i="18" a="1"/>
  <c r="BD34" i="21" a="1"/>
  <c r="O20" i="18" a="1"/>
  <c r="AH16" i="18" a="1"/>
  <c r="AI45" i="21" a="1"/>
  <c r="H71" i="21" a="1"/>
  <c r="T54" i="21" a="1"/>
  <c r="BC29" i="21" a="1"/>
  <c r="AB41" i="21" a="1"/>
  <c r="BK77" i="18" a="1"/>
  <c r="AW24" i="18" a="1"/>
  <c r="AP51" i="21" a="1"/>
  <c r="U5" i="21" a="1"/>
  <c r="BR51" i="18" a="1"/>
  <c r="AA73" i="21" a="1"/>
  <c r="N46" i="21" a="1"/>
  <c r="AB63" i="18" a="1"/>
  <c r="V45" i="18" a="1"/>
  <c r="BR21" i="18" a="1"/>
  <c r="AQ59" i="21" a="1"/>
  <c r="AO42" i="21" a="1"/>
  <c r="AA57" i="18" a="1"/>
  <c r="AC29" i="21" a="1"/>
  <c r="BS39" i="18" a="1"/>
  <c r="O31" i="18" a="1"/>
  <c r="AJ73" i="18" a="1"/>
  <c r="N21" i="18" a="1"/>
  <c r="BS23" i="18" a="1"/>
  <c r="BK71" i="21" a="1"/>
  <c r="AH76" i="18" a="1"/>
  <c r="AW74" i="21" a="1"/>
  <c r="H32" i="18" a="1"/>
  <c r="AC34" i="21" a="1"/>
  <c r="F62" i="21" a="1"/>
  <c r="H31" i="21" a="1"/>
  <c r="BK32" i="21" a="1"/>
  <c r="AH43" i="18" a="1"/>
  <c r="N63" i="21" a="1"/>
  <c r="BJ12" i="21" a="1"/>
  <c r="AP20" i="18" a="1"/>
  <c r="AO7" i="18" a="1"/>
  <c r="AV37" i="21" a="1"/>
  <c r="BL66" i="18" a="1"/>
  <c r="F68" i="18" a="1"/>
  <c r="AC23" i="18" a="1"/>
  <c r="AI41" i="18" a="1"/>
  <c r="AQ62" i="18" a="1"/>
  <c r="T10" i="21" a="1"/>
  <c r="AP19" i="18" a="1"/>
  <c r="O9" i="18" a="1"/>
  <c r="AB6" i="18" a="1"/>
  <c r="BQ49" i="21" a="1"/>
  <c r="G41" i="21" a="1"/>
  <c r="BS25" i="21" a="1"/>
  <c r="AC26" i="21" a="1"/>
  <c r="BE58" i="21" a="1"/>
  <c r="BL43" i="21" a="1"/>
  <c r="BK27" i="21" a="1"/>
  <c r="AI58" i="18" a="1"/>
  <c r="U58" i="21" a="1"/>
  <c r="AX12" i="18" a="1"/>
  <c r="AV31" i="21" a="1"/>
  <c r="BQ58" i="21" a="1"/>
  <c r="G44" i="18" a="1"/>
  <c r="V25" i="18" a="1"/>
  <c r="G51" i="18" a="1"/>
  <c r="AV42" i="21" a="1"/>
  <c r="AP59" i="18" a="1"/>
  <c r="AA66" i="18" a="1"/>
  <c r="BQ22" i="21" a="1"/>
  <c r="M32" i="18" a="1"/>
  <c r="AW28" i="21" a="1"/>
  <c r="N28" i="18" a="1"/>
  <c r="AW76" i="21" a="1"/>
  <c r="N15" i="18" a="1"/>
  <c r="T64" i="21" a="1"/>
  <c r="AJ15" i="18" a="1"/>
  <c r="AX16" i="18" a="1"/>
  <c r="BD60" i="21" a="1"/>
  <c r="V57" i="21" a="1"/>
  <c r="AP65" i="21" a="1"/>
  <c r="T32" i="18" a="1"/>
  <c r="V50" i="21" a="1"/>
  <c r="AO64" i="21" a="1"/>
  <c r="M70" i="21" a="1"/>
  <c r="G67" i="18" a="1"/>
  <c r="O41" i="18" a="1"/>
  <c r="H33" i="21" a="1"/>
  <c r="F51" i="18" a="1"/>
  <c r="BR71" i="21" a="1"/>
  <c r="AW55" i="21" a="1"/>
  <c r="AB50" i="21" a="1"/>
  <c r="AC53" i="21" a="1"/>
  <c r="U15" i="18" a="1"/>
  <c r="AJ55" i="18" a="1"/>
  <c r="AO11" i="18" a="1"/>
  <c r="AH48" i="21" a="1"/>
  <c r="BC16" i="21" a="1"/>
  <c r="N59" i="18" a="1"/>
  <c r="AP60" i="21" a="1"/>
  <c r="O32" i="21" a="1"/>
  <c r="O24" i="21" a="1"/>
  <c r="AX67" i="18" a="1"/>
  <c r="U26" i="18" a="1"/>
  <c r="F13" i="18" a="1"/>
  <c r="U52" i="21" a="1"/>
  <c r="AP18" i="18" a="1"/>
  <c r="AQ64" i="18" a="1"/>
  <c r="U23" i="18" a="1"/>
  <c r="O40" i="18" a="1"/>
  <c r="F64" i="21" a="1"/>
  <c r="AX22" i="18" a="1"/>
  <c r="BC32" i="18" a="1"/>
  <c r="AQ72" i="21" a="1"/>
  <c r="BR33" i="21" a="1"/>
  <c r="G38" i="21" a="1"/>
  <c r="AP66" i="21" a="1"/>
  <c r="BJ27" i="21" a="1"/>
  <c r="AO50" i="21" a="1"/>
  <c r="BR10" i="21" a="1"/>
  <c r="AV72" i="18" a="1"/>
  <c r="AC68" i="21" a="1"/>
  <c r="V7" i="18" a="1"/>
  <c r="H24" i="18" a="1"/>
  <c r="BS20" i="21" a="1"/>
  <c r="AH58" i="21" a="1"/>
  <c r="BE63" i="18" a="1"/>
  <c r="BR10" i="18" a="1"/>
  <c r="AO6" i="21" a="1"/>
  <c r="AO34" i="18" a="1"/>
  <c r="AC28" i="18" a="1"/>
  <c r="BQ71" i="18" a="1"/>
  <c r="AB60" i="21" a="1"/>
  <c r="BC58" i="18" a="1"/>
  <c r="AV14" i="21" a="1"/>
  <c r="T46" i="21" a="1"/>
  <c r="AX16" i="21" a="1"/>
  <c r="AA58" i="21" a="1"/>
  <c r="AH75" i="18" a="1"/>
  <c r="M29" i="18" a="1"/>
  <c r="F71" i="18" a="1"/>
  <c r="O10" i="18" a="1"/>
  <c r="BJ51" i="21" a="1"/>
  <c r="T63" i="21" a="1"/>
  <c r="N49" i="21" a="1"/>
  <c r="M61" i="21" a="1"/>
  <c r="BJ58" i="18" a="1"/>
  <c r="AA58" i="18" a="1"/>
  <c r="V58" i="18" a="1"/>
  <c r="BC47" i="21" a="1"/>
  <c r="BJ68" i="18" a="1"/>
  <c r="BS35" i="18" a="1"/>
  <c r="M70" i="18" a="1"/>
  <c r="AV16" i="18" a="1"/>
  <c r="BC53" i="18" a="1"/>
  <c r="AJ22" i="21" a="1"/>
  <c r="BL26" i="21" a="1"/>
  <c r="BE70" i="18" a="1"/>
  <c r="AW10" i="18" a="1"/>
  <c r="AA43" i="21" a="1"/>
  <c r="AH63" i="18" a="1"/>
  <c r="O17" i="21" a="1"/>
  <c r="F57" i="21" a="1"/>
  <c r="T75" i="21" a="1"/>
  <c r="BD26" i="18" a="1"/>
  <c r="U72" i="21" a="1"/>
  <c r="AP56" i="21" a="1"/>
  <c r="F28" i="18" a="1"/>
  <c r="BD74" i="21" a="1"/>
  <c r="BD68" i="18" a="1"/>
  <c r="BK29" i="18" a="1"/>
  <c r="AP27" i="18" a="1"/>
  <c r="V26" i="21" a="1"/>
  <c r="AB29" i="18" a="1"/>
  <c r="BC48" i="21" a="1"/>
  <c r="AO62" i="18" a="1"/>
  <c r="AV47" i="21" a="1"/>
  <c r="BE55" i="18" a="1"/>
  <c r="O54" i="18" a="1"/>
  <c r="AB57" i="21" a="1"/>
  <c r="U39" i="21" a="1"/>
  <c r="O32" i="18" a="1"/>
  <c r="U6" i="18" a="1"/>
  <c r="AO36" i="18" a="1"/>
  <c r="F66" i="21" a="1"/>
  <c r="AX50" i="18" a="1"/>
  <c r="F46" i="21" a="1"/>
  <c r="T7" i="21" a="1"/>
  <c r="BJ10" i="18" a="1"/>
  <c r="AC65" i="18" a="1"/>
  <c r="N39" i="18" a="1"/>
  <c r="O62" i="21" a="1"/>
  <c r="AJ38" i="21" a="1"/>
  <c r="BC60" i="18" a="1"/>
  <c r="BJ34" i="21" a="1"/>
  <c r="AJ62" i="18" a="1"/>
  <c r="BE14" i="21" a="1"/>
  <c r="BE16" i="18" a="1"/>
  <c r="BJ53" i="21" a="1"/>
  <c r="AB54" i="18" a="1"/>
  <c r="AP9" i="18" a="1"/>
  <c r="N6" i="21" a="1"/>
  <c r="AH35" i="21" a="1"/>
  <c r="G32" i="18" a="1"/>
  <c r="AJ59" i="21" a="1"/>
  <c r="O24" i="18" a="1"/>
  <c r="BJ75" i="18" a="1"/>
  <c r="AA36" i="21" a="1"/>
  <c r="O31" i="21" a="1"/>
  <c r="H57" i="18" a="1"/>
  <c r="AP58" i="18" a="1"/>
  <c r="T56" i="21" a="1"/>
  <c r="AW18" i="21" a="1"/>
  <c r="G68" i="18" a="1"/>
  <c r="BS53" i="21" a="1"/>
  <c r="AI30" i="18" a="1"/>
  <c r="AH32" i="18" a="1"/>
  <c r="AV58" i="18" a="1"/>
  <c r="O23" i="18" a="1"/>
  <c r="G11" i="18" a="1"/>
  <c r="AP10" i="21" a="1"/>
  <c r="BR25" i="18" a="1"/>
  <c r="M53" i="18" a="1"/>
  <c r="AA10" i="21" a="1"/>
  <c r="G70" i="18" a="1"/>
  <c r="AQ56" i="18" a="1"/>
  <c r="BQ29" i="21" a="1"/>
  <c r="AV43" i="18" a="1"/>
  <c r="BQ51" i="18" a="1"/>
  <c r="AA52" i="18" a="1"/>
  <c r="AB56" i="18" a="1"/>
  <c r="AH60" i="21" a="1"/>
  <c r="T41" i="18" a="1"/>
  <c r="AB32" i="18" a="1"/>
  <c r="BE57" i="18" a="1"/>
  <c r="AC45" i="21" a="1"/>
  <c r="AP20" i="21" a="1"/>
  <c r="T63" i="18" a="1"/>
  <c r="AJ44" i="18" a="1"/>
  <c r="AI21" i="18" a="1"/>
  <c r="BK71" i="18" a="1"/>
  <c r="AV45" i="21" a="1"/>
  <c r="BR29" i="18" a="1"/>
  <c r="AB55" i="21" a="1"/>
  <c r="AO75" i="21" a="1"/>
  <c r="G48" i="18" a="1"/>
  <c r="BJ19" i="21" a="1"/>
  <c r="BC71" i="21" a="1"/>
  <c r="AA44" i="21" a="1"/>
  <c r="AB42" i="21" a="1"/>
  <c r="BR19" i="18" a="1"/>
  <c r="BQ28" i="21" a="1"/>
  <c r="O50" i="21" a="1"/>
  <c r="V44" i="18" a="1"/>
  <c r="BQ55" i="18" a="1"/>
  <c r="BQ22" i="18" a="1"/>
  <c r="BQ36" i="18" a="1"/>
  <c r="BR40" i="18" a="1"/>
  <c r="AQ58" i="21" a="1"/>
  <c r="BQ60" i="21" a="1"/>
  <c r="BE26" i="21" a="1"/>
  <c r="H33" i="18" a="1"/>
  <c r="BK30" i="21" a="1"/>
  <c r="AJ66" i="18" a="1"/>
  <c r="V21" i="21" a="1"/>
  <c r="AI32" i="21" a="1"/>
  <c r="T42" i="18" a="1"/>
  <c r="BS27" i="21" a="1"/>
  <c r="BE40" i="18" a="1"/>
  <c r="U47" i="21" a="1"/>
  <c r="N6" i="18" a="1"/>
  <c r="BL63" i="18" a="1"/>
  <c r="BC42" i="21" a="1"/>
  <c r="BJ75" i="21" a="1"/>
  <c r="O34" i="21" a="1"/>
  <c r="AQ33" i="21" a="1"/>
  <c r="BQ57" i="18" a="1"/>
  <c r="BE18" i="21" a="1"/>
  <c r="AX70" i="18" a="1"/>
  <c r="F74" i="21" a="1"/>
  <c r="BQ72" i="18" a="1"/>
  <c r="AJ50" i="18" a="1"/>
  <c r="F63" i="21" a="1"/>
  <c r="AV16" i="21" a="1"/>
  <c r="AJ49" i="21" a="1"/>
  <c r="BC47" i="18" a="1"/>
  <c r="AX60" i="18" a="1"/>
  <c r="O18" i="21" a="1"/>
  <c r="AH58" i="18" a="1"/>
  <c r="AO17" i="21" a="1"/>
  <c r="H48" i="18" a="1"/>
  <c r="G44" i="21" a="1"/>
  <c r="AC64" i="18" a="1"/>
  <c r="AH44" i="18" a="1"/>
  <c r="BL76" i="21" a="1"/>
  <c r="AP30" i="21" a="1"/>
  <c r="AC47" i="18" a="1"/>
  <c r="BR7" i="18" a="1"/>
  <c r="AO10" i="21" a="1"/>
  <c r="G42" i="21" a="1"/>
  <c r="BR13" i="21" a="1"/>
  <c r="BE74" i="21" a="1"/>
  <c r="AV14" i="18" a="1"/>
  <c r="BL52" i="18" a="1"/>
  <c r="V15" i="21" a="1"/>
  <c r="AI54" i="21" a="1"/>
  <c r="AJ50" i="21" a="1"/>
  <c r="AW30" i="21" a="1"/>
  <c r="N16" i="21" a="1"/>
  <c r="AW9" i="18" a="1"/>
  <c r="BS29" i="18" a="1"/>
  <c r="BE17" i="18" a="1"/>
  <c r="G16" i="21" a="1"/>
  <c r="AJ20" i="21" a="1"/>
  <c r="N29" i="18" a="1"/>
  <c r="V9" i="18" a="1"/>
  <c r="AX6" i="21" a="1"/>
  <c r="BD66" i="18" a="1"/>
  <c r="F17" i="21" a="1"/>
  <c r="BD25" i="18" a="1"/>
  <c r="M5" i="18" a="1"/>
  <c r="BE28" i="18" a="1"/>
  <c r="BE20" i="21" a="1"/>
  <c r="AI74" i="21" a="1"/>
  <c r="BR5" i="21" a="1"/>
  <c r="O59" i="18" a="1"/>
  <c r="BS22" i="21" a="1"/>
  <c r="BD33" i="18" a="1"/>
  <c r="BQ23" i="18" a="1"/>
  <c r="T71" i="18" a="1"/>
  <c r="AJ10" i="18" a="1"/>
  <c r="F42" i="18" a="1"/>
  <c r="AX9" i="18" a="1"/>
  <c r="BL57" i="21" a="1"/>
  <c r="T62" i="21" a="1"/>
  <c r="AB20" i="18" a="1"/>
  <c r="AC71" i="21" a="1"/>
  <c r="G33" i="18" a="1"/>
  <c r="AC20" i="18" a="1"/>
  <c r="AJ12" i="18" a="1"/>
  <c r="V66" i="18" a="1"/>
  <c r="F49" i="21" a="1"/>
  <c r="BJ53" i="18" a="1"/>
  <c r="AC31" i="21" a="1"/>
  <c r="AJ64" i="18" a="1"/>
  <c r="AH66" i="18" a="1"/>
  <c r="BQ51" i="21" a="1"/>
  <c r="AI73" i="21" a="1"/>
  <c r="AV54" i="21" a="1"/>
  <c r="T70" i="18" a="1"/>
  <c r="V9" i="21" a="1"/>
  <c r="BC56" i="21" a="1"/>
  <c r="BK31" i="18" a="1"/>
  <c r="BQ34" i="18" a="1"/>
  <c r="M60" i="18" a="1"/>
  <c r="O74" i="21" a="1"/>
  <c r="BQ44" i="18" a="1"/>
  <c r="BR58" i="21" a="1"/>
  <c r="N68" i="18" a="1"/>
  <c r="BD63" i="18" a="1"/>
  <c r="AW55" i="18" a="1"/>
  <c r="AI60" i="21" a="1"/>
  <c r="AI15" i="21" a="1"/>
  <c r="BD11" i="21" a="1"/>
  <c r="AW44" i="21" a="1"/>
  <c r="AP69" i="18" a="1"/>
  <c r="BL37" i="21" a="1"/>
  <c r="G25" i="18" a="1"/>
  <c r="AJ15" i="21" a="1"/>
  <c r="O23" i="21" a="1"/>
  <c r="BK16" i="18" a="1"/>
  <c r="AA75" i="21" a="1"/>
  <c r="BL13" i="21" a="1"/>
  <c r="AP73" i="18" a="1"/>
  <c r="AH60" i="18" a="1"/>
  <c r="BE72" i="21" a="1"/>
  <c r="BC31" i="21" a="1"/>
  <c r="V11" i="18" a="1"/>
  <c r="AQ47" i="18" a="1"/>
  <c r="BS73" i="18" a="1"/>
  <c r="AX52" i="18" a="1"/>
  <c r="AI77" i="21" a="1"/>
  <c r="AH45" i="18" a="1"/>
  <c r="AQ55" i="21" a="1"/>
  <c r="AJ33" i="21" a="1"/>
  <c r="BR11" i="18" a="1"/>
  <c r="BR66" i="18" a="1"/>
  <c r="BJ10" i="21" a="1"/>
  <c r="U76" i="21" a="1"/>
  <c r="AQ41" i="18" a="1"/>
  <c r="AV73" i="18" a="1"/>
  <c r="BD52" i="18" a="1"/>
  <c r="O19" i="18" a="1"/>
  <c r="BR24" i="18" a="1"/>
  <c r="AH51" i="18" a="1"/>
  <c r="F48" i="21" a="1"/>
  <c r="AB20" i="21" a="1"/>
  <c r="F48" i="18" a="1"/>
  <c r="M74" i="18" a="1"/>
  <c r="AA74" i="21" a="1"/>
  <c r="AP39" i="18" a="1"/>
  <c r="BL40" i="21" a="1"/>
  <c r="BC37" i="21" a="1"/>
  <c r="N39" i="21" a="1"/>
  <c r="BL19" i="18" a="1"/>
  <c r="BQ67" i="21" a="1"/>
  <c r="BD13" i="21" a="1"/>
  <c r="AH68" i="18" a="1"/>
  <c r="U70" i="21" a="1"/>
  <c r="AV39" i="18" a="1"/>
  <c r="N23" i="18" a="1"/>
  <c r="BE21" i="21" a="1"/>
  <c r="F34" i="21" a="1"/>
  <c r="BC69" i="21" a="1"/>
  <c r="BJ45" i="18" a="1"/>
  <c r="BC15" i="21" a="1"/>
  <c r="BR51" i="21" a="1"/>
  <c r="U12" i="21" a="1"/>
  <c r="AX38" i="18" a="1"/>
  <c r="AC12" i="18" a="1"/>
  <c r="M18" i="18" a="1"/>
  <c r="V21" i="18" a="1"/>
  <c r="AO32" i="18" a="1"/>
  <c r="O49" i="18" a="1"/>
  <c r="AC72" i="18" a="1"/>
  <c r="AC6" i="21" a="1"/>
  <c r="V39" i="18" a="1"/>
  <c r="AJ45" i="21" a="1"/>
  <c r="AO73" i="21" a="1"/>
  <c r="AJ18" i="18" a="1"/>
  <c r="G64" i="21" a="1"/>
  <c r="F46" i="18" a="1"/>
  <c r="O38" i="21" a="1"/>
  <c r="BE20" i="18" a="1"/>
  <c r="G45" i="21" a="1"/>
  <c r="AP46" i="18" a="1"/>
  <c r="AA9" i="18" a="1"/>
  <c r="O51" i="21" a="1"/>
  <c r="AO5" i="18" a="1"/>
  <c r="AB48" i="21" a="1"/>
  <c r="BK67" i="21" a="1"/>
  <c r="BJ14" i="18" a="1"/>
  <c r="BL28" i="21" a="1"/>
  <c r="M21" i="18" a="1"/>
  <c r="AP52" i="18" a="1"/>
  <c r="G16" i="18" a="1"/>
  <c r="BC62" i="18" a="1"/>
  <c r="BQ37" i="21" a="1"/>
  <c r="AI54" i="18" a="1"/>
  <c r="AA13" i="21" a="1"/>
  <c r="U62" i="21" a="1"/>
  <c r="BJ12" i="18" a="1"/>
  <c r="F9" i="18" a="1"/>
  <c r="H19" i="18" a="1"/>
  <c r="M66" i="18" a="1"/>
  <c r="G36" i="21" a="1"/>
  <c r="BC69" i="18" a="1"/>
  <c r="AW41" i="18" a="1"/>
  <c r="AI62" i="21" a="1"/>
  <c r="N28" i="21" a="1"/>
  <c r="BR22" i="21" a="1"/>
  <c r="AJ44" i="21" a="1"/>
  <c r="BL19" i="21" a="1"/>
  <c r="BE43" i="21" a="1"/>
  <c r="BC73" i="18" a="1"/>
  <c r="AP21" i="18" a="1"/>
  <c r="N56" i="18" a="1"/>
  <c r="U56" i="21" a="1"/>
  <c r="F47" i="21" a="1"/>
  <c r="AA48" i="18" a="1"/>
  <c r="BS25" i="18" a="1"/>
  <c r="M49" i="18" a="1"/>
  <c r="AA70" i="21" a="1"/>
  <c r="T43" i="21" a="1"/>
  <c r="BK14" i="21" a="1"/>
  <c r="AX56" i="18" a="1"/>
  <c r="AC55" i="18" a="1"/>
  <c r="AV52" i="18" a="1"/>
  <c r="O14" i="21" a="1"/>
  <c r="AV21" i="18" a="1"/>
  <c r="AQ53" i="18" a="1"/>
  <c r="F30" i="21" a="1"/>
  <c r="BS57" i="18" a="1"/>
  <c r="AQ34" i="21" a="1"/>
  <c r="BC19" i="18" a="1"/>
  <c r="AV57" i="21" a="1"/>
  <c r="AA17" i="21" a="1"/>
  <c r="AO14" i="21" a="1"/>
  <c r="AP22" i="18" a="1"/>
  <c r="BD34" i="18" a="1"/>
  <c r="AB55" i="18" a="1"/>
  <c r="M39" i="21" a="1"/>
  <c r="O7" i="21" a="1"/>
  <c r="AB5" i="18" a="1"/>
  <c r="BQ35" i="18" a="1"/>
  <c r="AP59" i="21" a="1"/>
  <c r="F30" i="18" a="1"/>
  <c r="AC74" i="21" a="1"/>
  <c r="BK69" i="21" a="1"/>
  <c r="AI29" i="18" a="1"/>
  <c r="BR7" i="21" a="1"/>
  <c r="U44" i="18" a="1"/>
  <c r="AX25" i="21" a="1"/>
  <c r="U26" i="21" a="1"/>
  <c r="AW74" i="18" a="1"/>
  <c r="F68" i="21" a="1"/>
  <c r="BQ33" i="18" a="1"/>
  <c r="T38" i="18" a="1"/>
  <c r="H9" i="21" a="1"/>
  <c r="AI35" i="21" a="1"/>
  <c r="AQ19" i="18" a="1"/>
  <c r="BK13" i="18" a="1"/>
  <c r="BJ76" i="21" a="1"/>
  <c r="AH14" i="21" a="1"/>
  <c r="BQ29" i="18" a="1"/>
  <c r="BJ36" i="21" a="1"/>
  <c r="T55" i="18" a="1"/>
  <c r="M6" i="21" a="1"/>
  <c r="BD14" i="21" a="1"/>
  <c r="AO25" i="18" a="1"/>
  <c r="BQ74" i="18" a="1"/>
  <c r="AQ6" i="21" a="1"/>
  <c r="BC9" i="21" a="1"/>
  <c r="H74" i="21" a="1"/>
  <c r="AJ26" i="21" a="1"/>
  <c r="AC12" i="21" a="1"/>
  <c r="G57" i="21" a="1"/>
  <c r="BJ46" i="21" a="1"/>
  <c r="H7" i="21" a="1"/>
  <c r="AP70" i="21" a="1"/>
  <c r="AW69" i="21" a="1"/>
  <c r="V62" i="21" a="1"/>
  <c r="AO53" i="18" a="1"/>
  <c r="BR54" i="18" a="1"/>
  <c r="BJ65" i="21" a="1"/>
  <c r="AA12" i="18" a="1"/>
  <c r="U50" i="18" a="1"/>
  <c r="T32" i="21" a="1"/>
  <c r="AJ11" i="18" a="1"/>
  <c r="AO24" i="21" a="1"/>
  <c r="AQ23" i="18" a="1"/>
  <c r="AW70" i="21" a="1"/>
  <c r="AI13" i="18" a="1"/>
  <c r="BQ27" i="21" a="1"/>
  <c r="F7" i="21" a="1"/>
  <c r="U61" i="18" a="1"/>
  <c r="AQ69" i="21" a="1"/>
  <c r="AP26" i="21" a="1"/>
  <c r="AA65" i="21" a="1"/>
  <c r="AB47" i="18" a="1"/>
  <c r="AB35" i="18" a="1"/>
  <c r="BL54" i="18" a="1"/>
  <c r="BL9" i="21" a="1"/>
  <c r="BC61" i="18" a="1"/>
  <c r="AP67" i="18" a="1"/>
  <c r="BE67" i="18" a="1"/>
  <c r="BL5" i="21" a="1"/>
  <c r="BQ21" i="21" a="1"/>
  <c r="AH36" i="21" a="1"/>
  <c r="F18" i="21" a="1"/>
  <c r="BE6" i="21" a="1"/>
  <c r="AA26" i="18" a="1"/>
  <c r="BD19" i="21" a="1"/>
  <c r="BC22" i="21" a="1"/>
  <c r="G57" i="18" a="1"/>
  <c r="T21" i="21" a="1"/>
  <c r="BR63" i="18" a="1"/>
  <c r="BD10" i="18" a="1"/>
  <c r="H30" i="21" a="1"/>
  <c r="AA39" i="18" a="1"/>
  <c r="BE42" i="21" a="1"/>
  <c r="N67" i="18" a="1"/>
  <c r="AV41" i="18" a="1"/>
  <c r="AB52" i="21" a="1"/>
  <c r="T62" i="18" a="1"/>
  <c r="AV46" i="21" a="1"/>
  <c r="BL26" i="18" a="1"/>
  <c r="AB52" i="18" a="1"/>
  <c r="AH18" i="18" a="1"/>
  <c r="U66" i="21" a="1"/>
  <c r="BQ35" i="21" a="1"/>
  <c r="V36" i="21" a="1"/>
  <c r="AX7" i="21" a="1"/>
  <c r="N76" i="18" a="1"/>
  <c r="M58" i="21" a="1"/>
  <c r="H27" i="18" a="1"/>
  <c r="BD55" i="21" a="1"/>
  <c r="AV26" i="21" a="1"/>
  <c r="AX49" i="21" a="1"/>
  <c r="AX44" i="18" a="1"/>
  <c r="AQ53" i="21" a="1"/>
  <c r="AA66" i="21" a="1"/>
  <c r="AW22" i="18" a="1"/>
  <c r="AQ55" i="18" a="1"/>
  <c r="AH39" i="18" a="1"/>
  <c r="AB53" i="18" a="1"/>
  <c r="AA61" i="18" a="1"/>
  <c r="AW64" i="21" a="1"/>
  <c r="BL9" i="18" a="1"/>
  <c r="AV52" i="21" a="1"/>
  <c r="V59" i="21" a="1"/>
  <c r="O55" i="21" a="1"/>
  <c r="BK56" i="18" a="1"/>
  <c r="BL53" i="21" a="1"/>
  <c r="U15" i="21" a="1"/>
  <c r="BE33" i="18" a="1"/>
  <c r="AX32" i="18" a="1"/>
  <c r="AI12" i="21" a="1"/>
  <c r="V54" i="18" a="1"/>
  <c r="BK8" i="21" a="1"/>
  <c r="AH68" i="21" a="1"/>
  <c r="AI35" i="18" a="1"/>
  <c r="AA5" i="21" a="1"/>
  <c r="AI27" i="21" a="1"/>
  <c r="O6" i="18" a="1"/>
  <c r="T22" i="18" a="1"/>
  <c r="BD8" i="18" a="1"/>
  <c r="AP5" i="18" a="1"/>
  <c r="AP14" i="18" a="1"/>
  <c r="AI8" i="21" a="1"/>
  <c r="N70" i="21" a="1"/>
  <c r="AX39" i="21" a="1"/>
  <c r="M38" i="21" a="1"/>
  <c r="AC42" i="21" a="1"/>
  <c r="BL45" i="18" a="1"/>
  <c r="U61" i="21" a="1"/>
  <c r="H47" i="21" a="1"/>
  <c r="BS7" i="18" a="1"/>
  <c r="BK41" i="18" a="1"/>
  <c r="T39" i="21" a="1"/>
  <c r="AP48" i="21" a="1"/>
  <c r="AJ25" i="18" a="1"/>
  <c r="O66" i="21" a="1"/>
  <c r="BR67" i="18" a="1"/>
  <c r="BJ77" i="18" a="1"/>
  <c r="BE33" i="21" a="1"/>
  <c r="AW29" i="18" a="1"/>
  <c r="BC24" i="18" a="1"/>
  <c r="AJ23" i="18" a="1"/>
  <c r="AC75" i="18" a="1"/>
  <c r="M40" i="18" a="1"/>
  <c r="AI28" i="18" a="1"/>
  <c r="AC52" i="21" a="1"/>
  <c r="AP7" i="21" a="1"/>
  <c r="BL20" i="21" a="1"/>
  <c r="AJ9" i="18" a="1"/>
  <c r="M17" i="21" a="1"/>
  <c r="F45" i="18" a="1"/>
  <c r="AP64" i="21" a="1"/>
  <c r="BD60" i="18" a="1"/>
  <c r="BE15" i="21" a="1"/>
  <c r="AC62" i="21" a="1"/>
  <c r="BL63" i="21" a="1"/>
  <c r="BC35" i="18" a="1"/>
  <c r="AH27" i="21" a="1"/>
  <c r="BK74" i="18" a="1"/>
  <c r="G29" i="21" a="1"/>
  <c r="AO52" i="21" a="1"/>
  <c r="AV51" i="18" a="1"/>
  <c r="T34" i="21" a="1"/>
  <c r="AQ8" i="21" a="1"/>
  <c r="AV45" i="18" a="1"/>
  <c r="M49" i="21" a="1"/>
  <c r="AA6" i="18" a="1"/>
  <c r="BJ44" i="18" a="1"/>
  <c r="BE71" i="21" a="1"/>
  <c r="AQ29" i="18" a="1"/>
  <c r="BJ39" i="18" a="1"/>
  <c r="BK53" i="21" a="1"/>
  <c r="AJ8" i="18" a="1"/>
  <c r="AI68" i="18" a="1"/>
  <c r="AW66" i="21" a="1"/>
  <c r="BL8" i="21" a="1"/>
  <c r="BL51" i="21" a="1"/>
  <c r="U40" i="18" a="1"/>
  <c r="BK52" i="18" a="1"/>
  <c r="AC17" i="21" a="1"/>
  <c r="AA30" i="18" a="1"/>
  <c r="BR42" i="18" a="1"/>
  <c r="N70" i="18" a="1"/>
  <c r="BC20" i="21" a="1"/>
  <c r="G43" i="18" a="1"/>
  <c r="AP49" i="21" a="1"/>
  <c r="AO24" i="18" a="1"/>
  <c r="AJ61" i="21" a="1"/>
  <c r="O12" i="18" a="1"/>
  <c r="AW28" i="18" a="1"/>
  <c r="O34" i="18" a="1"/>
  <c r="BR15" i="21" a="1"/>
  <c r="O46" i="18" a="1"/>
  <c r="AX27" i="21" a="1"/>
  <c r="AJ68" i="18" a="1"/>
  <c r="AO43" i="18" a="1"/>
  <c r="AW51" i="18" a="1"/>
  <c r="AO47" i="21" a="1"/>
  <c r="N13" i="21" a="1"/>
  <c r="BK17" i="21" a="1"/>
  <c r="BR62" i="21" a="1"/>
  <c r="BL32" i="21" a="1"/>
  <c r="F54" i="21" a="1"/>
  <c r="G41" i="18" a="1"/>
  <c r="BL46" i="18" a="1"/>
  <c r="U12" i="18" a="1"/>
  <c r="AQ70" i="21" a="1"/>
  <c r="AI20" i="21" a="1"/>
  <c r="AW67" i="18" a="1"/>
  <c r="AB29" i="21" a="1"/>
  <c r="O65" i="18" a="1"/>
  <c r="AV40" i="21" a="1"/>
  <c r="BR69" i="21" a="1"/>
  <c r="BK37" i="21" a="1"/>
  <c r="BS6" i="18" a="1"/>
  <c r="AH61" i="21" a="1"/>
  <c r="AB10" i="21" a="1"/>
  <c r="BD19" i="18" a="1"/>
  <c r="BL7" i="21" a="1"/>
  <c r="G6" i="18" a="1"/>
  <c r="O33" i="21" a="1"/>
  <c r="AI42" i="18" a="1"/>
  <c r="AH56" i="21" a="1"/>
  <c r="BE69" i="21" a="1"/>
  <c r="BL12" i="21" a="1"/>
  <c r="BK43" i="18" a="1"/>
  <c r="BS50" i="18" a="1"/>
  <c r="BC53" i="21" a="1"/>
  <c r="L98" i="26" l="1"/>
  <c r="L100" i="26"/>
  <c r="L99" i="26"/>
  <c r="AW111" i="14"/>
  <c r="AW82" i="14"/>
  <c r="AV82" i="14"/>
  <c r="AW125" i="14"/>
  <c r="AW122" i="14"/>
  <c r="AW123" i="14"/>
  <c r="AW126" i="14"/>
  <c r="AW127" i="14"/>
  <c r="AW124" i="14"/>
  <c r="AW117" i="14"/>
  <c r="AW119" i="14"/>
  <c r="AW121" i="14"/>
  <c r="AW118" i="14"/>
  <c r="AW120" i="14"/>
  <c r="AW107" i="14"/>
  <c r="AW109" i="14"/>
  <c r="AW108" i="14"/>
  <c r="AW106" i="14"/>
  <c r="AW116" i="14"/>
  <c r="AW110" i="14"/>
  <c r="AW113" i="14"/>
  <c r="AW105" i="14"/>
  <c r="AW114" i="14"/>
  <c r="AW112" i="14"/>
  <c r="AW115" i="14"/>
  <c r="AW82" i="5"/>
  <c r="AV82" i="5"/>
  <c r="AW123" i="5"/>
  <c r="AW125" i="5"/>
  <c r="AW122" i="5"/>
  <c r="AW124" i="5"/>
  <c r="AW126" i="5"/>
  <c r="AW119" i="5"/>
  <c r="AW121" i="5"/>
  <c r="AW120" i="5"/>
  <c r="AW118" i="5"/>
  <c r="AW110" i="5"/>
  <c r="AW108" i="5"/>
  <c r="AW109" i="5"/>
  <c r="AW116" i="5"/>
  <c r="AW106" i="5"/>
  <c r="AW117" i="5"/>
  <c r="AW107" i="5"/>
  <c r="AW115" i="5"/>
  <c r="AW114" i="5"/>
  <c r="AW112" i="5"/>
  <c r="AW113" i="5"/>
  <c r="AW111" i="5"/>
  <c r="AW105" i="5"/>
  <c r="AW89" i="5"/>
  <c r="AW99" i="5"/>
  <c r="AW95" i="5"/>
  <c r="AW99" i="14"/>
  <c r="AW83" i="5"/>
  <c r="AW87" i="5"/>
  <c r="AW90" i="5"/>
  <c r="AW96" i="14"/>
  <c r="AW100" i="5"/>
  <c r="AW102" i="14"/>
  <c r="AW85" i="5"/>
  <c r="AW101" i="14"/>
  <c r="AW88" i="14"/>
  <c r="AW93" i="5"/>
  <c r="AW87" i="14"/>
  <c r="AW103" i="14"/>
  <c r="AW97" i="14"/>
  <c r="AW98" i="5"/>
  <c r="AW92" i="14"/>
  <c r="AW88" i="5"/>
  <c r="AW94" i="14"/>
  <c r="AW84" i="14"/>
  <c r="AW83" i="14"/>
  <c r="M98" i="26"/>
  <c r="M99" i="26"/>
  <c r="M100" i="26"/>
  <c r="AW86" i="5"/>
  <c r="AW100" i="14"/>
  <c r="AW91" i="14"/>
  <c r="AW86" i="14"/>
  <c r="AW95" i="14"/>
  <c r="AW93" i="14"/>
  <c r="AW89" i="14"/>
  <c r="AP59" i="21"/>
  <c r="AB40" i="18"/>
  <c r="M76" i="18"/>
  <c r="F40" i="18"/>
  <c r="AO62" i="18"/>
  <c r="AW64" i="21"/>
  <c r="AI54" i="21"/>
  <c r="M41" i="21"/>
  <c r="AH63" i="21"/>
  <c r="AC12" i="21"/>
  <c r="U62" i="21"/>
  <c r="AP64" i="21"/>
  <c r="BJ71" i="18"/>
  <c r="BQ55" i="18"/>
  <c r="AX12" i="18"/>
  <c r="U65" i="21"/>
  <c r="V34" i="18"/>
  <c r="BL44" i="21"/>
  <c r="AI33" i="18"/>
  <c r="F74" i="21"/>
  <c r="AW29" i="18"/>
  <c r="N35" i="21"/>
  <c r="BL19" i="21"/>
  <c r="M27" i="18"/>
  <c r="AH58" i="18"/>
  <c r="BE21" i="21"/>
  <c r="AI37" i="18"/>
  <c r="F53" i="21"/>
  <c r="BL42" i="18"/>
  <c r="BQ20" i="21"/>
  <c r="BQ26" i="21"/>
  <c r="F33" i="18"/>
  <c r="BE23" i="21"/>
  <c r="G44" i="21"/>
  <c r="BS45" i="21"/>
  <c r="BR13" i="21"/>
  <c r="BC19" i="18"/>
  <c r="BD33" i="18"/>
  <c r="F10" i="21"/>
  <c r="AJ10" i="18"/>
  <c r="AX62" i="21"/>
  <c r="AW10" i="18"/>
  <c r="M44" i="21"/>
  <c r="AO47" i="21"/>
  <c r="BQ67" i="21"/>
  <c r="G62" i="21"/>
  <c r="BJ76" i="21"/>
  <c r="AA67" i="21"/>
  <c r="AW21" i="21"/>
  <c r="AQ17" i="21"/>
  <c r="O59" i="21"/>
  <c r="AV37" i="18"/>
  <c r="BQ30" i="21"/>
  <c r="BR7" i="18"/>
  <c r="BS39" i="18"/>
  <c r="AX49" i="21"/>
  <c r="F28" i="18"/>
  <c r="O6" i="18"/>
  <c r="V15" i="21"/>
  <c r="BJ23" i="18"/>
  <c r="O66" i="18"/>
  <c r="AV71" i="21"/>
  <c r="BL40" i="21"/>
  <c r="AQ19" i="18"/>
  <c r="T69" i="18"/>
  <c r="AO13" i="18"/>
  <c r="G42" i="21"/>
  <c r="V72" i="21"/>
  <c r="AP22" i="18"/>
  <c r="G65" i="18"/>
  <c r="U40" i="18"/>
  <c r="O9" i="18"/>
  <c r="AB20" i="18"/>
  <c r="G51" i="21"/>
  <c r="AO24" i="21"/>
  <c r="BE57" i="18"/>
  <c r="AC39" i="21"/>
  <c r="BC13" i="21"/>
  <c r="BR32" i="18"/>
  <c r="BD19" i="21"/>
  <c r="BQ49" i="21"/>
  <c r="BJ22" i="18"/>
  <c r="V6" i="21"/>
  <c r="BK68" i="18"/>
  <c r="N37" i="21"/>
  <c r="N21" i="21"/>
  <c r="U50" i="21"/>
  <c r="AQ20" i="18"/>
  <c r="AC12" i="18"/>
  <c r="BQ28" i="21"/>
  <c r="AX26" i="21"/>
  <c r="AH48" i="18"/>
  <c r="AV32" i="18"/>
  <c r="F26" i="18"/>
  <c r="AV36" i="21"/>
  <c r="BJ65" i="18"/>
  <c r="AB57" i="18"/>
  <c r="BD38" i="18"/>
  <c r="V29" i="18"/>
  <c r="O46" i="18"/>
  <c r="AO17" i="21"/>
  <c r="T76" i="21"/>
  <c r="AJ31" i="18"/>
  <c r="F65" i="21"/>
  <c r="BS6" i="18"/>
  <c r="T63" i="21"/>
  <c r="AC64" i="18"/>
  <c r="AX32" i="21"/>
  <c r="AQ10" i="21"/>
  <c r="AO55" i="21"/>
  <c r="BL37" i="21"/>
  <c r="AO58" i="21"/>
  <c r="AV73" i="18"/>
  <c r="O18" i="21"/>
  <c r="AV5" i="21"/>
  <c r="BR62" i="18"/>
  <c r="O49" i="18"/>
  <c r="AC60" i="21"/>
  <c r="H53" i="18"/>
  <c r="AP27" i="18"/>
  <c r="U70" i="21"/>
  <c r="AP20" i="18"/>
  <c r="AW54" i="21"/>
  <c r="AH13" i="21"/>
  <c r="BQ71" i="21"/>
  <c r="N15" i="18"/>
  <c r="H11" i="18"/>
  <c r="BL52" i="18"/>
  <c r="AO19" i="18"/>
  <c r="AJ61" i="18"/>
  <c r="N8" i="18"/>
  <c r="BK16" i="18"/>
  <c r="AQ55" i="18"/>
  <c r="BS50" i="21"/>
  <c r="U48" i="21"/>
  <c r="BS25" i="21"/>
  <c r="AO77" i="21"/>
  <c r="BQ27" i="21"/>
  <c r="AP30" i="18"/>
  <c r="BC47" i="18"/>
  <c r="V10" i="18"/>
  <c r="AB59" i="18"/>
  <c r="AH46" i="21"/>
  <c r="BR11" i="21"/>
  <c r="V20" i="21"/>
  <c r="BK37" i="18"/>
  <c r="F67" i="21"/>
  <c r="AC65" i="18"/>
  <c r="BR10" i="21"/>
  <c r="AQ74" i="21"/>
  <c r="F57" i="21"/>
  <c r="AO51" i="18"/>
  <c r="AJ9" i="18"/>
  <c r="BR33" i="18"/>
  <c r="BD19" i="18"/>
  <c r="T64" i="21"/>
  <c r="AC35" i="21"/>
  <c r="BS48" i="21"/>
  <c r="BL34" i="18"/>
  <c r="BC63" i="21"/>
  <c r="BS47" i="18"/>
  <c r="BR33" i="21"/>
  <c r="AX76" i="18"/>
  <c r="AV26" i="21"/>
  <c r="O45" i="18"/>
  <c r="N28" i="21"/>
  <c r="AV57" i="21"/>
  <c r="AC72" i="18"/>
  <c r="F34" i="21"/>
  <c r="AB56" i="18"/>
  <c r="O32" i="18"/>
  <c r="AP67" i="18"/>
  <c r="BQ72" i="21"/>
  <c r="BK27" i="21"/>
  <c r="G23" i="21"/>
  <c r="AW44" i="21"/>
  <c r="O28" i="21"/>
  <c r="AJ35" i="18"/>
  <c r="AQ56" i="18"/>
  <c r="BR45" i="21"/>
  <c r="AP43" i="21"/>
  <c r="F23" i="18"/>
  <c r="N39" i="21"/>
  <c r="F54" i="21"/>
  <c r="BR24" i="18"/>
  <c r="V62" i="21"/>
  <c r="AX12" i="21"/>
  <c r="AO14" i="21"/>
  <c r="AI6" i="18"/>
  <c r="BC12" i="18"/>
  <c r="AH26" i="21"/>
  <c r="AP29" i="21"/>
  <c r="BL69" i="18"/>
  <c r="AJ67" i="21"/>
  <c r="M35" i="21"/>
  <c r="H55" i="21"/>
  <c r="AP66" i="21"/>
  <c r="BJ45" i="18"/>
  <c r="BJ53" i="21"/>
  <c r="O55" i="21"/>
  <c r="AW9" i="18"/>
  <c r="AX54" i="21"/>
  <c r="N65" i="18"/>
  <c r="AJ64" i="18"/>
  <c r="T49" i="18"/>
  <c r="AQ58" i="21"/>
  <c r="AQ66" i="18"/>
  <c r="U33" i="18"/>
  <c r="BC30" i="21"/>
  <c r="BE18" i="21"/>
  <c r="V67" i="18"/>
  <c r="AP10" i="21"/>
  <c r="O59" i="18"/>
  <c r="G58" i="21"/>
  <c r="AB70" i="21"/>
  <c r="AW25" i="21"/>
  <c r="AI21" i="21"/>
  <c r="H46" i="18"/>
  <c r="AO37" i="21"/>
  <c r="AI8" i="21"/>
  <c r="AV47" i="21"/>
  <c r="N45" i="18"/>
  <c r="BC73" i="18"/>
  <c r="BJ43" i="18"/>
  <c r="T54" i="18"/>
  <c r="BQ60" i="21"/>
  <c r="N26" i="21"/>
  <c r="BD69" i="18"/>
  <c r="BK15" i="18"/>
  <c r="O62" i="21"/>
  <c r="BC44" i="21"/>
  <c r="AC45" i="21"/>
  <c r="BC43" i="21"/>
  <c r="BQ73" i="21"/>
  <c r="BK29" i="18"/>
  <c r="AV47" i="18"/>
  <c r="G33" i="18"/>
  <c r="AB34" i="18"/>
  <c r="O12" i="18"/>
  <c r="BS34" i="18"/>
  <c r="AA70" i="18"/>
  <c r="T43" i="18"/>
  <c r="T56" i="21"/>
  <c r="BJ46" i="21"/>
  <c r="U49" i="21"/>
  <c r="AH55" i="21"/>
  <c r="V19" i="18"/>
  <c r="BL12" i="21"/>
  <c r="AA12" i="18"/>
  <c r="AC34" i="21"/>
  <c r="AO7" i="18"/>
  <c r="AB22" i="18"/>
  <c r="O23" i="21"/>
  <c r="BS76" i="21"/>
  <c r="BR77" i="18"/>
  <c r="N31" i="18"/>
  <c r="AX66" i="18"/>
  <c r="BL9" i="18"/>
  <c r="BR25" i="18"/>
  <c r="AJ71" i="21"/>
  <c r="G45" i="18"/>
  <c r="O50" i="21"/>
  <c r="AI21" i="18"/>
  <c r="H12" i="21"/>
  <c r="BR42" i="18"/>
  <c r="M49" i="18"/>
  <c r="BQ10" i="21"/>
  <c r="BQ26" i="18"/>
  <c r="BE12" i="18"/>
  <c r="AX6" i="21"/>
  <c r="G68" i="18"/>
  <c r="F9" i="18"/>
  <c r="BL47" i="21"/>
  <c r="AI20" i="18"/>
  <c r="AV27" i="21"/>
  <c r="H24" i="18"/>
  <c r="BC53" i="21"/>
  <c r="AC23" i="18"/>
  <c r="AX60" i="18"/>
  <c r="O61" i="18"/>
  <c r="M53" i="18"/>
  <c r="BR5" i="21"/>
  <c r="AV29" i="21"/>
  <c r="BL32" i="21"/>
  <c r="BK30" i="21"/>
  <c r="BJ19" i="21"/>
  <c r="T65" i="21"/>
  <c r="T20" i="18"/>
  <c r="F42" i="18"/>
  <c r="G44" i="18"/>
  <c r="BK42" i="18"/>
  <c r="AI72" i="21"/>
  <c r="AC18" i="18"/>
  <c r="BK51" i="21"/>
  <c r="AC63" i="21"/>
  <c r="H48" i="21"/>
  <c r="BJ30" i="18"/>
  <c r="AI58" i="18"/>
  <c r="BD9" i="21"/>
  <c r="V59" i="21"/>
  <c r="O19" i="18"/>
  <c r="M13" i="21"/>
  <c r="N76" i="18"/>
  <c r="G25" i="18"/>
  <c r="BD60" i="21"/>
  <c r="BK73" i="21"/>
  <c r="BL72" i="21"/>
  <c r="H33" i="21"/>
  <c r="AX32" i="18"/>
  <c r="F7" i="21"/>
  <c r="AA20" i="18"/>
  <c r="H33" i="18"/>
  <c r="AP59" i="18"/>
  <c r="BC61" i="18"/>
  <c r="AJ44" i="18"/>
  <c r="U32" i="21"/>
  <c r="BQ68" i="21"/>
  <c r="AH75" i="18"/>
  <c r="F54" i="18"/>
  <c r="AV7" i="18"/>
  <c r="AI60" i="21"/>
  <c r="H28" i="21"/>
  <c r="BL64" i="18"/>
  <c r="AC49" i="18"/>
  <c r="BC16" i="18"/>
  <c r="AQ23" i="18"/>
  <c r="AJ71" i="18"/>
  <c r="AQ47" i="18"/>
  <c r="BD26" i="18"/>
  <c r="BK71" i="18"/>
  <c r="AJ44" i="21"/>
  <c r="AC28" i="18"/>
  <c r="BK67" i="21"/>
  <c r="U38" i="18"/>
  <c r="AI54" i="18"/>
  <c r="AI35" i="21"/>
  <c r="T33" i="18"/>
  <c r="AB10" i="18"/>
  <c r="F23" i="21"/>
  <c r="T33" i="21"/>
  <c r="AX44" i="18"/>
  <c r="AH60" i="21"/>
  <c r="AQ38" i="18"/>
  <c r="AH18" i="18"/>
  <c r="BE56" i="21"/>
  <c r="AA58" i="18"/>
  <c r="AW60" i="21"/>
  <c r="AV68" i="18"/>
  <c r="N16" i="21"/>
  <c r="BQ68" i="18"/>
  <c r="G34" i="21"/>
  <c r="AA11" i="21"/>
  <c r="AP57" i="18"/>
  <c r="BE18" i="18"/>
  <c r="AV48" i="21"/>
  <c r="BE72" i="21"/>
  <c r="AX16" i="21"/>
  <c r="AH44" i="18"/>
  <c r="BJ56" i="18"/>
  <c r="BE62" i="18"/>
  <c r="AC42" i="21"/>
  <c r="F68" i="18"/>
  <c r="BQ29" i="21"/>
  <c r="BE56" i="18"/>
  <c r="AB50" i="21"/>
  <c r="BJ21" i="21"/>
  <c r="BS8" i="21"/>
  <c r="BD7" i="21"/>
  <c r="AW63" i="21"/>
  <c r="AX17" i="18"/>
  <c r="BK45" i="18"/>
  <c r="U42" i="21"/>
  <c r="AB5" i="18"/>
  <c r="G34" i="18"/>
  <c r="BQ22" i="21"/>
  <c r="H59" i="21"/>
  <c r="AQ28" i="21"/>
  <c r="AC43" i="21"/>
  <c r="BE46" i="18"/>
  <c r="BK69" i="21"/>
  <c r="BQ75" i="18"/>
  <c r="AP30" i="21"/>
  <c r="AO39" i="21"/>
  <c r="AA37" i="21"/>
  <c r="AP74" i="18"/>
  <c r="AI58" i="21"/>
  <c r="AH27" i="21"/>
  <c r="T75" i="21"/>
  <c r="T20" i="21"/>
  <c r="AB63" i="18"/>
  <c r="BR72" i="21"/>
  <c r="BE25" i="21"/>
  <c r="U15" i="18"/>
  <c r="AW23" i="18"/>
  <c r="AJ26" i="21"/>
  <c r="G12" i="21"/>
  <c r="BJ65" i="21"/>
  <c r="AH66" i="21"/>
  <c r="H45" i="21"/>
  <c r="AV27" i="18"/>
  <c r="AQ16" i="18"/>
  <c r="BJ77" i="18"/>
  <c r="AO33" i="21"/>
  <c r="AA35" i="21"/>
  <c r="V14" i="21"/>
  <c r="BE32" i="21"/>
  <c r="BQ58" i="21"/>
  <c r="AO75" i="21"/>
  <c r="M36" i="21"/>
  <c r="BR48" i="18"/>
  <c r="BK41" i="18"/>
  <c r="H8" i="21"/>
  <c r="AV62" i="18"/>
  <c r="AQ32" i="18"/>
  <c r="V50" i="21"/>
  <c r="T41" i="18"/>
  <c r="AP14" i="18"/>
  <c r="AO22" i="21"/>
  <c r="AC45" i="18"/>
  <c r="N49" i="21"/>
  <c r="AP73" i="18"/>
  <c r="N33" i="21"/>
  <c r="BL19" i="18"/>
  <c r="O41" i="18"/>
  <c r="O14" i="21"/>
  <c r="BE63" i="18"/>
  <c r="BL8" i="21"/>
  <c r="BD23" i="18"/>
  <c r="AQ72" i="18"/>
  <c r="U66" i="21"/>
  <c r="AC25" i="18"/>
  <c r="AJ49" i="21"/>
  <c r="BQ74" i="18"/>
  <c r="AP77" i="21"/>
  <c r="BJ34" i="21"/>
  <c r="M70" i="21"/>
  <c r="BQ43" i="18"/>
  <c r="AB47" i="18"/>
  <c r="AJ69" i="18"/>
  <c r="BE33" i="18"/>
  <c r="AJ20" i="21"/>
  <c r="H19" i="18"/>
  <c r="T36" i="21"/>
  <c r="T14" i="21"/>
  <c r="O39" i="21"/>
  <c r="N46" i="21"/>
  <c r="U77" i="21"/>
  <c r="BJ39" i="18"/>
  <c r="G48" i="21"/>
  <c r="F71" i="21"/>
  <c r="M35" i="18"/>
  <c r="AC26" i="21"/>
  <c r="AX13" i="21"/>
  <c r="U6" i="18"/>
  <c r="AO36" i="18"/>
  <c r="BC35" i="21"/>
  <c r="AB55" i="21"/>
  <c r="AC61" i="18"/>
  <c r="BK12" i="18"/>
  <c r="BL20" i="21"/>
  <c r="AA77" i="21"/>
  <c r="G52" i="18"/>
  <c r="AQ68" i="18"/>
  <c r="AJ73" i="21"/>
  <c r="M58" i="18"/>
  <c r="AX42" i="18"/>
  <c r="BJ13" i="21"/>
  <c r="AB60" i="21"/>
  <c r="AA68" i="21"/>
  <c r="O66" i="21"/>
  <c r="G37" i="21"/>
  <c r="T57" i="21"/>
  <c r="AH70" i="18"/>
  <c r="AB52" i="18"/>
  <c r="AI16" i="21"/>
  <c r="AJ37" i="18"/>
  <c r="G11" i="18"/>
  <c r="BK62" i="18"/>
  <c r="N31" i="21"/>
  <c r="O44" i="21"/>
  <c r="AI71" i="18"/>
  <c r="AB25" i="21"/>
  <c r="BD48" i="21"/>
  <c r="AV13" i="18"/>
  <c r="AX7" i="21"/>
  <c r="AV40" i="21"/>
  <c r="AW77" i="18"/>
  <c r="BQ71" i="18"/>
  <c r="O36" i="18"/>
  <c r="BR44" i="18"/>
  <c r="M70" i="18"/>
  <c r="AP65" i="18"/>
  <c r="AX28" i="21"/>
  <c r="AH11" i="21"/>
  <c r="BC74" i="18"/>
  <c r="AC40" i="21"/>
  <c r="AW17" i="18"/>
  <c r="AJ28" i="18"/>
  <c r="F10" i="18"/>
  <c r="AP69" i="18"/>
  <c r="H48" i="18"/>
  <c r="H27" i="18"/>
  <c r="AB34" i="21"/>
  <c r="G6" i="18"/>
  <c r="AW41" i="18"/>
  <c r="H75" i="18"/>
  <c r="BJ42" i="18"/>
  <c r="AI8" i="18"/>
  <c r="F22" i="18"/>
  <c r="BS31" i="18"/>
  <c r="T52" i="18"/>
  <c r="AH29" i="21"/>
  <c r="BR49" i="18"/>
  <c r="AW56" i="21"/>
  <c r="AI42" i="18"/>
  <c r="BC22" i="21"/>
  <c r="G22" i="18"/>
  <c r="V58" i="18"/>
  <c r="T46" i="21"/>
  <c r="BK6" i="18"/>
  <c r="AX9" i="21"/>
  <c r="AO42" i="21"/>
  <c r="AO46" i="21"/>
  <c r="BQ35" i="18"/>
  <c r="AV70" i="21"/>
  <c r="BE24" i="18"/>
  <c r="O40" i="18"/>
  <c r="BC36" i="18"/>
  <c r="BL36" i="18"/>
  <c r="F60" i="18"/>
  <c r="M56" i="18"/>
  <c r="G63" i="18"/>
  <c r="O25" i="18"/>
  <c r="H5" i="21"/>
  <c r="AI77" i="21"/>
  <c r="AA13" i="21"/>
  <c r="U6" i="21"/>
  <c r="AW28" i="21"/>
  <c r="AV30" i="18"/>
  <c r="U15" i="21"/>
  <c r="AW12" i="21"/>
  <c r="BR40" i="18"/>
  <c r="AQ8" i="18"/>
  <c r="AX63" i="21"/>
  <c r="AI71" i="21"/>
  <c r="M73" i="18"/>
  <c r="AP65" i="21"/>
  <c r="AH58" i="21"/>
  <c r="AB71" i="18"/>
  <c r="H51" i="18"/>
  <c r="AV46" i="18"/>
  <c r="AC71" i="18"/>
  <c r="T15" i="18"/>
  <c r="M16" i="21"/>
  <c r="U52" i="18"/>
  <c r="AP26" i="21"/>
  <c r="BJ61" i="21"/>
  <c r="BE73" i="21"/>
  <c r="AV53" i="21"/>
  <c r="O65" i="21"/>
  <c r="AA69" i="18"/>
  <c r="U27" i="21"/>
  <c r="AB58" i="21"/>
  <c r="AI49" i="18"/>
  <c r="V36" i="21"/>
  <c r="N56" i="18"/>
  <c r="V56" i="18"/>
  <c r="AX73" i="21"/>
  <c r="AQ75" i="18"/>
  <c r="AQ34" i="21"/>
  <c r="AV14" i="21"/>
  <c r="AC28" i="21"/>
  <c r="AP26" i="18"/>
  <c r="AQ49" i="18"/>
  <c r="AB7" i="21"/>
  <c r="V37" i="21"/>
  <c r="AB33" i="21"/>
  <c r="BD58" i="21"/>
  <c r="BD15" i="18"/>
  <c r="V61" i="21"/>
  <c r="AV21" i="18"/>
  <c r="BE28" i="21"/>
  <c r="BQ35" i="21"/>
  <c r="BJ53" i="18"/>
  <c r="AX6" i="18"/>
  <c r="F45" i="18"/>
  <c r="BS16" i="21"/>
  <c r="AW74" i="21"/>
  <c r="BD63" i="18"/>
  <c r="G47" i="21"/>
  <c r="BE28" i="18"/>
  <c r="BD49" i="21"/>
  <c r="AP45" i="18"/>
  <c r="AV71" i="18"/>
  <c r="O38" i="21"/>
  <c r="BS26" i="18"/>
  <c r="N29" i="18"/>
  <c r="BR10" i="18"/>
  <c r="O67" i="21"/>
  <c r="AJ55" i="18"/>
  <c r="BD42" i="18"/>
  <c r="T10" i="21"/>
  <c r="BQ65" i="18"/>
  <c r="O7" i="21"/>
  <c r="BQ36" i="18"/>
  <c r="AQ42" i="18"/>
  <c r="AB9" i="18"/>
  <c r="BK74" i="18"/>
  <c r="F58" i="21"/>
  <c r="BE61" i="18"/>
  <c r="H26" i="18"/>
  <c r="AJ15" i="18"/>
  <c r="F18" i="18"/>
  <c r="F16" i="18"/>
  <c r="BL57" i="21"/>
  <c r="AV49" i="18"/>
  <c r="T32" i="18"/>
  <c r="BR52" i="21"/>
  <c r="V7" i="18"/>
  <c r="F77" i="18"/>
  <c r="O65" i="18"/>
  <c r="O34" i="18"/>
  <c r="AO24" i="18"/>
  <c r="BJ13" i="18"/>
  <c r="AA47" i="18"/>
  <c r="AW41" i="21"/>
  <c r="F5" i="21"/>
  <c r="AI76" i="18"/>
  <c r="AP44" i="18"/>
  <c r="AX35" i="21"/>
  <c r="AP70" i="21"/>
  <c r="BC53" i="18"/>
  <c r="BJ28" i="21"/>
  <c r="BL76" i="18"/>
  <c r="G21" i="21"/>
  <c r="BR51" i="21"/>
  <c r="AP48" i="21"/>
  <c r="BR19" i="18"/>
  <c r="H74" i="18"/>
  <c r="BS35" i="18"/>
  <c r="BC74" i="21"/>
  <c r="AQ30" i="18"/>
  <c r="BJ63" i="18"/>
  <c r="AC7" i="18"/>
  <c r="AA10" i="21"/>
  <c r="BQ40" i="18"/>
  <c r="BE58" i="21"/>
  <c r="T58" i="21"/>
  <c r="AX38" i="18"/>
  <c r="AP21" i="18"/>
  <c r="BL69" i="21"/>
  <c r="AA19" i="21"/>
  <c r="AV52" i="18"/>
  <c r="BJ51" i="21"/>
  <c r="BL75" i="21"/>
  <c r="AX68" i="21"/>
  <c r="AB65" i="21"/>
  <c r="BK43" i="18"/>
  <c r="AH68" i="21"/>
  <c r="V40" i="21"/>
  <c r="BL26" i="18"/>
  <c r="AI62" i="21"/>
  <c r="AP25" i="21"/>
  <c r="AJ48" i="18"/>
  <c r="AJ62" i="18"/>
  <c r="AX56" i="18"/>
  <c r="AW28" i="18"/>
  <c r="AX71" i="21"/>
  <c r="AP56" i="21"/>
  <c r="T34" i="21"/>
  <c r="AQ63" i="18"/>
  <c r="AQ62" i="18"/>
  <c r="AP14" i="21"/>
  <c r="AV8" i="21"/>
  <c r="AA73" i="21"/>
  <c r="N16" i="18"/>
  <c r="AJ43" i="21"/>
  <c r="AV65" i="21"/>
  <c r="AQ59" i="21"/>
  <c r="AO35" i="18"/>
  <c r="N70" i="21"/>
  <c r="AQ70" i="21"/>
  <c r="F48" i="18"/>
  <c r="N21" i="18"/>
  <c r="V25" i="18"/>
  <c r="AV59" i="18"/>
  <c r="V42" i="21"/>
  <c r="BJ12" i="21"/>
  <c r="AP69" i="21"/>
  <c r="AC10" i="21"/>
  <c r="AC20" i="21"/>
  <c r="AX51" i="18"/>
  <c r="F41" i="21"/>
  <c r="BC70" i="21"/>
  <c r="AC37" i="21"/>
  <c r="M14" i="21"/>
  <c r="G70" i="18"/>
  <c r="BQ22" i="18"/>
  <c r="BK33" i="21"/>
  <c r="BC71" i="21"/>
  <c r="BL13" i="21"/>
  <c r="U61" i="21"/>
  <c r="N26" i="18"/>
  <c r="AA46" i="18"/>
  <c r="BL74" i="18"/>
  <c r="AB53" i="18"/>
  <c r="BD30" i="18"/>
  <c r="AB52" i="21"/>
  <c r="N61" i="18"/>
  <c r="AA67" i="18"/>
  <c r="M15" i="18"/>
  <c r="AA71" i="18"/>
  <c r="AX48" i="18"/>
  <c r="AB66" i="18"/>
  <c r="BC62" i="21"/>
  <c r="AI60" i="18"/>
  <c r="AA65" i="21"/>
  <c r="AA5" i="21"/>
  <c r="M29" i="18"/>
  <c r="AO29" i="18"/>
  <c r="AQ23" i="21"/>
  <c r="G70" i="21"/>
  <c r="BK37" i="21"/>
  <c r="G46" i="18"/>
  <c r="H17" i="21"/>
  <c r="F40" i="21"/>
  <c r="AH62" i="18"/>
  <c r="BK77" i="18"/>
  <c r="AC48" i="21"/>
  <c r="AA71" i="21"/>
  <c r="H39" i="21"/>
  <c r="F69" i="18"/>
  <c r="BD74" i="21"/>
  <c r="N25" i="21"/>
  <c r="BD8" i="18"/>
  <c r="U64" i="21"/>
  <c r="M23" i="18"/>
  <c r="BL72" i="18"/>
  <c r="AX27" i="21"/>
  <c r="T13" i="21"/>
  <c r="AA54" i="21"/>
  <c r="AC6" i="21"/>
  <c r="AJ51" i="18"/>
  <c r="G67" i="18"/>
  <c r="BD74" i="18"/>
  <c r="AQ51" i="21"/>
  <c r="BE35" i="21"/>
  <c r="BK19" i="18"/>
  <c r="BC63" i="18"/>
  <c r="AQ54" i="18"/>
  <c r="F62" i="21"/>
  <c r="AQ26" i="21"/>
  <c r="BR32" i="21"/>
  <c r="BK8" i="21"/>
  <c r="AP5" i="18"/>
  <c r="T22" i="18"/>
  <c r="BJ8" i="21"/>
  <c r="BE14" i="21"/>
  <c r="H32" i="18"/>
  <c r="BE54" i="21"/>
  <c r="H35" i="18"/>
  <c r="G41" i="21"/>
  <c r="U17" i="21"/>
  <c r="BJ33" i="18"/>
  <c r="AP53" i="21"/>
  <c r="BC75" i="18"/>
  <c r="V41" i="21"/>
  <c r="BK44" i="18"/>
  <c r="AO62" i="21"/>
  <c r="F61" i="18"/>
  <c r="H67" i="18"/>
  <c r="BQ34" i="18"/>
  <c r="U22" i="18"/>
  <c r="F41" i="18"/>
  <c r="AQ45" i="21"/>
  <c r="BS52" i="18"/>
  <c r="AJ22" i="21"/>
  <c r="AJ50" i="21"/>
  <c r="AC52" i="21"/>
  <c r="AP49" i="21"/>
  <c r="T73" i="18"/>
  <c r="AW47" i="21"/>
  <c r="BC31" i="21"/>
  <c r="AC39" i="18"/>
  <c r="BJ14" i="21"/>
  <c r="AC59" i="18"/>
  <c r="BC46" i="21"/>
  <c r="AB6" i="21"/>
  <c r="AB69" i="18"/>
  <c r="BC69" i="18"/>
  <c r="AA52" i="18"/>
  <c r="BC8" i="18"/>
  <c r="M42" i="21"/>
  <c r="AC27" i="21"/>
  <c r="BS73" i="18"/>
  <c r="N39" i="18"/>
  <c r="V66" i="18"/>
  <c r="AW48" i="18"/>
  <c r="BE59" i="21"/>
  <c r="AH61" i="21"/>
  <c r="BC23" i="18"/>
  <c r="AP19" i="18"/>
  <c r="AB62" i="21"/>
  <c r="BK32" i="21"/>
  <c r="G30" i="18"/>
  <c r="AJ29" i="18"/>
  <c r="M58" i="21"/>
  <c r="AB10" i="21"/>
  <c r="BE27" i="18"/>
  <c r="U12" i="18"/>
  <c r="AA5" i="18"/>
  <c r="AA30" i="18"/>
  <c r="BE26" i="18"/>
  <c r="AV54" i="21"/>
  <c r="BK31" i="21"/>
  <c r="V47" i="21"/>
  <c r="O10" i="18"/>
  <c r="BJ8" i="18"/>
  <c r="AQ6" i="21"/>
  <c r="AX22" i="21"/>
  <c r="AA29" i="21"/>
  <c r="M11" i="21"/>
  <c r="AX50" i="18"/>
  <c r="AQ49" i="21"/>
  <c r="H34" i="21"/>
  <c r="BE74" i="21"/>
  <c r="BC76" i="18"/>
  <c r="AO50" i="21"/>
  <c r="AC21" i="18"/>
  <c r="AW67" i="18"/>
  <c r="O17" i="21"/>
  <c r="BE67" i="18"/>
  <c r="BR71" i="21"/>
  <c r="BL54" i="18"/>
  <c r="AH54" i="21"/>
  <c r="AW50" i="18"/>
  <c r="AW14" i="18"/>
  <c r="G57" i="21"/>
  <c r="AO5" i="18"/>
  <c r="F56" i="21"/>
  <c r="AI77" i="18"/>
  <c r="BC58" i="18"/>
  <c r="M67" i="21"/>
  <c r="AW51" i="18"/>
  <c r="BK22" i="21"/>
  <c r="F56" i="18"/>
  <c r="G39" i="18"/>
  <c r="BD48" i="18"/>
  <c r="T50" i="21"/>
  <c r="BQ7" i="18"/>
  <c r="BK34" i="21"/>
  <c r="AQ73" i="21"/>
  <c r="AQ65" i="18"/>
  <c r="BE69" i="21"/>
  <c r="AA37" i="18"/>
  <c r="AW21" i="18"/>
  <c r="V9" i="21"/>
  <c r="BR7" i="21"/>
  <c r="AA48" i="18"/>
  <c r="N14" i="18"/>
  <c r="BL43" i="18"/>
  <c r="AC55" i="18"/>
  <c r="BS63" i="18"/>
  <c r="AQ55" i="21"/>
  <c r="O36" i="21"/>
  <c r="AP21" i="21"/>
  <c r="AJ32" i="18"/>
  <c r="N55" i="18"/>
  <c r="AP22" i="21"/>
  <c r="AV43" i="21"/>
  <c r="O25" i="21"/>
  <c r="F8" i="21"/>
  <c r="AA26" i="18"/>
  <c r="BS29" i="18"/>
  <c r="BR11" i="18"/>
  <c r="AH11" i="18"/>
  <c r="O16" i="18"/>
  <c r="AC21" i="21"/>
  <c r="AB57" i="21"/>
  <c r="T30" i="21"/>
  <c r="N44" i="21"/>
  <c r="BC37" i="21"/>
  <c r="M5" i="21"/>
  <c r="H31" i="21"/>
  <c r="AJ36" i="21"/>
  <c r="N12" i="21"/>
  <c r="G42" i="18"/>
  <c r="AW68" i="21"/>
  <c r="AA63" i="21"/>
  <c r="AQ31" i="18"/>
  <c r="BD13" i="21"/>
  <c r="BE42" i="18"/>
  <c r="AH74" i="21"/>
  <c r="G5" i="18"/>
  <c r="AW11" i="18"/>
  <c r="BD54" i="18"/>
  <c r="AI36" i="18"/>
  <c r="BR6" i="18"/>
  <c r="BS49" i="18"/>
  <c r="AH59" i="21"/>
  <c r="T28" i="21"/>
  <c r="M74" i="18"/>
  <c r="U50" i="18"/>
  <c r="AB15" i="21"/>
  <c r="BL61" i="18"/>
  <c r="BC69" i="21"/>
  <c r="BC41" i="18"/>
  <c r="BJ12" i="18"/>
  <c r="AO72" i="21"/>
  <c r="AV44" i="18"/>
  <c r="AI28" i="18"/>
  <c r="AX52" i="18"/>
  <c r="AI45" i="21"/>
  <c r="AW71" i="18"/>
  <c r="M5" i="18"/>
  <c r="BR38" i="21"/>
  <c r="O63" i="18"/>
  <c r="AX25" i="21"/>
  <c r="AA66" i="21"/>
  <c r="BS16" i="18"/>
  <c r="O28" i="18"/>
  <c r="BK44" i="21"/>
  <c r="G76" i="18"/>
  <c r="AP46" i="21"/>
  <c r="BC32" i="21"/>
  <c r="BE34" i="21"/>
  <c r="BC56" i="21"/>
  <c r="BK14" i="21"/>
  <c r="N63" i="21"/>
  <c r="AA44" i="21"/>
  <c r="U35" i="18"/>
  <c r="BS23" i="18"/>
  <c r="N8" i="21"/>
  <c r="AH47" i="21"/>
  <c r="AI52" i="21"/>
  <c r="O33" i="21"/>
  <c r="U72" i="21"/>
  <c r="F73" i="21"/>
  <c r="AC44" i="21"/>
  <c r="BS68" i="21"/>
  <c r="AV54" i="18"/>
  <c r="AC74" i="21"/>
  <c r="T52" i="21"/>
  <c r="BQ53" i="21"/>
  <c r="T62" i="21"/>
  <c r="G43" i="18"/>
  <c r="AX59" i="21"/>
  <c r="G38" i="21"/>
  <c r="AH35" i="18"/>
  <c r="BL40" i="18"/>
  <c r="AC19" i="21"/>
  <c r="BD24" i="21"/>
  <c r="AX56" i="21"/>
  <c r="BS71" i="18"/>
  <c r="F52" i="18"/>
  <c r="AB76" i="18"/>
  <c r="U38" i="21"/>
  <c r="G77" i="21"/>
  <c r="AX70" i="18"/>
  <c r="BQ60" i="18"/>
  <c r="F67" i="18"/>
  <c r="F46" i="18"/>
  <c r="BQ14" i="21"/>
  <c r="AX40" i="21"/>
  <c r="O54" i="21"/>
  <c r="BQ77" i="21"/>
  <c r="U49" i="18"/>
  <c r="AH43" i="18"/>
  <c r="AJ50" i="18"/>
  <c r="AV43" i="18"/>
  <c r="AI47" i="18"/>
  <c r="F31" i="21"/>
  <c r="AX30" i="21"/>
  <c r="BD52" i="18"/>
  <c r="AI24" i="21"/>
  <c r="T39" i="21"/>
  <c r="BJ48" i="18"/>
  <c r="AW53" i="21"/>
  <c r="V46" i="18"/>
  <c r="BS22" i="21"/>
  <c r="AI18" i="18"/>
  <c r="BE20" i="18"/>
  <c r="F33" i="21"/>
  <c r="AO60" i="18"/>
  <c r="BD38" i="21"/>
  <c r="AC29" i="21"/>
  <c r="T24" i="18"/>
  <c r="V16" i="21"/>
  <c r="U71" i="18"/>
  <c r="BJ51" i="18"/>
  <c r="BE7" i="21"/>
  <c r="BS55" i="18"/>
  <c r="H61" i="21"/>
  <c r="AV38" i="18"/>
  <c r="AI39" i="18"/>
  <c r="BS30" i="18"/>
  <c r="BD30" i="21"/>
  <c r="AX37" i="18"/>
  <c r="T18" i="18"/>
  <c r="BK17" i="21"/>
  <c r="F20" i="21"/>
  <c r="AJ73" i="18"/>
  <c r="BC26" i="21"/>
  <c r="N68" i="21"/>
  <c r="AO12" i="18"/>
  <c r="BC77" i="21"/>
  <c r="BK40" i="18"/>
  <c r="BR15" i="21"/>
  <c r="AP67" i="21"/>
  <c r="H44" i="18"/>
  <c r="AA20" i="21"/>
  <c r="BK34" i="18"/>
  <c r="BK56" i="18"/>
  <c r="BS64" i="18"/>
  <c r="AH73" i="18"/>
  <c r="BS14" i="18"/>
  <c r="V68" i="21"/>
  <c r="AO43" i="21"/>
  <c r="AX63" i="18"/>
  <c r="AI32" i="18"/>
  <c r="AO40" i="18"/>
  <c r="O24" i="21"/>
  <c r="AI66" i="21"/>
  <c r="BS33" i="21"/>
  <c r="N29" i="21"/>
  <c r="AA18" i="21"/>
  <c r="BR34" i="21"/>
  <c r="BL16" i="21"/>
  <c r="AV57" i="18"/>
  <c r="BD17" i="21"/>
  <c r="G69" i="21"/>
  <c r="V19" i="21"/>
  <c r="BJ66" i="18"/>
  <c r="AJ68" i="18"/>
  <c r="BL34" i="21"/>
  <c r="BC50" i="21"/>
  <c r="AV34" i="18"/>
  <c r="AP19" i="21"/>
  <c r="BK59" i="21"/>
  <c r="V30" i="18"/>
  <c r="H56" i="18"/>
  <c r="AB42" i="21"/>
  <c r="AW14" i="21"/>
  <c r="U60" i="21"/>
  <c r="AI39" i="21"/>
  <c r="AJ25" i="21"/>
  <c r="AP18" i="18"/>
  <c r="AQ5" i="18"/>
  <c r="AW76" i="21"/>
  <c r="BE26" i="21"/>
  <c r="M32" i="21"/>
  <c r="AB32" i="21"/>
  <c r="BR66" i="18"/>
  <c r="BQ63" i="18"/>
  <c r="AI31" i="18"/>
  <c r="U23" i="18"/>
  <c r="BC67" i="18"/>
  <c r="AX64" i="21"/>
  <c r="BS58" i="21"/>
  <c r="AB29" i="18"/>
  <c r="AH72" i="21"/>
  <c r="AC63" i="18"/>
  <c r="H71" i="21"/>
  <c r="AO59" i="18"/>
  <c r="AI26" i="21"/>
  <c r="V18" i="21"/>
  <c r="BS40" i="21"/>
  <c r="AH76" i="18"/>
  <c r="BL8" i="18"/>
  <c r="BJ55" i="21"/>
  <c r="N15" i="21"/>
  <c r="V23" i="18"/>
  <c r="AH39" i="18"/>
  <c r="AP10" i="18"/>
  <c r="N45" i="21"/>
  <c r="BL51" i="21"/>
  <c r="BQ45" i="18"/>
  <c r="BD57" i="21"/>
  <c r="N11" i="21"/>
  <c r="AO43" i="18"/>
  <c r="BK47" i="21"/>
  <c r="AJ72" i="18"/>
  <c r="AH10" i="21"/>
  <c r="BC33" i="18"/>
  <c r="V73" i="18"/>
  <c r="AW30" i="21"/>
  <c r="N65" i="21"/>
  <c r="BJ31" i="18"/>
  <c r="T53" i="18"/>
  <c r="BS58" i="18"/>
  <c r="BD13" i="18"/>
  <c r="AI65" i="21"/>
  <c r="O19" i="21"/>
  <c r="AW26" i="18"/>
  <c r="BK19" i="21"/>
  <c r="BQ42" i="21"/>
  <c r="BK24" i="21"/>
  <c r="T63" i="18"/>
  <c r="T49" i="21"/>
  <c r="BE39" i="21"/>
  <c r="AV70" i="18"/>
  <c r="F6" i="21"/>
  <c r="BS42" i="18"/>
  <c r="BR68" i="18"/>
  <c r="BS53" i="21"/>
  <c r="N62" i="18"/>
  <c r="BK66" i="18"/>
  <c r="AB8" i="18"/>
  <c r="BR14" i="18"/>
  <c r="BK22" i="18"/>
  <c r="BC28" i="18"/>
  <c r="G18" i="18"/>
  <c r="F11" i="21"/>
  <c r="AX18" i="21"/>
  <c r="BS12" i="18"/>
  <c r="O24" i="18"/>
  <c r="BJ16" i="21"/>
  <c r="V5" i="18"/>
  <c r="T67" i="18"/>
  <c r="V24" i="21"/>
  <c r="AV65" i="18"/>
  <c r="AC57" i="21"/>
  <c r="F59" i="18"/>
  <c r="BJ35" i="18"/>
  <c r="M18" i="18"/>
  <c r="BR64" i="21"/>
  <c r="BE13" i="21"/>
  <c r="BL41" i="18"/>
  <c r="H9" i="21"/>
  <c r="F64" i="18"/>
  <c r="AA16" i="21"/>
  <c r="N6" i="18"/>
  <c r="AB47" i="21"/>
  <c r="BK16" i="21"/>
  <c r="BK60" i="18"/>
  <c r="BE25" i="18"/>
  <c r="H55" i="18"/>
  <c r="G71" i="21"/>
  <c r="U47" i="18"/>
  <c r="M77" i="21"/>
  <c r="U72" i="18"/>
  <c r="U7" i="21"/>
  <c r="BQ66" i="21"/>
  <c r="AO53" i="18"/>
  <c r="AH73" i="21"/>
  <c r="BS18" i="21"/>
  <c r="M77" i="18"/>
  <c r="BD41" i="18"/>
  <c r="AO73" i="18"/>
  <c r="AA42" i="21"/>
  <c r="N7" i="21"/>
  <c r="BS42" i="21"/>
  <c r="G27" i="21"/>
  <c r="AJ35" i="21"/>
  <c r="AQ60" i="21"/>
  <c r="BD47" i="18"/>
  <c r="AH23" i="21"/>
  <c r="G75" i="18"/>
  <c r="AX58" i="18"/>
  <c r="AV72" i="18"/>
  <c r="AB6" i="18"/>
  <c r="M16" i="18"/>
  <c r="BC19" i="21"/>
  <c r="AH33" i="18"/>
  <c r="AV39" i="18"/>
  <c r="BJ66" i="21"/>
  <c r="O55" i="18"/>
  <c r="BD22" i="18"/>
  <c r="BQ69" i="18"/>
  <c r="AJ19" i="18"/>
  <c r="M61" i="21"/>
  <c r="T17" i="21"/>
  <c r="O11" i="21"/>
  <c r="T11" i="18"/>
  <c r="AA24" i="21"/>
  <c r="AJ25" i="18"/>
  <c r="BK18" i="21"/>
  <c r="AJ33" i="21"/>
  <c r="BL53" i="21"/>
  <c r="M40" i="18"/>
  <c r="BK24" i="18"/>
  <c r="AJ66" i="21"/>
  <c r="AQ7" i="18"/>
  <c r="AJ14" i="21"/>
  <c r="AI29" i="18"/>
  <c r="AV37" i="21"/>
  <c r="H72" i="21"/>
  <c r="F25" i="21"/>
  <c r="BK48" i="18"/>
  <c r="F62" i="18"/>
  <c r="AQ69" i="18"/>
  <c r="BC62" i="18"/>
  <c r="BR69" i="21"/>
  <c r="AX71" i="18"/>
  <c r="V21" i="21"/>
  <c r="BR21" i="21"/>
  <c r="BJ44" i="21"/>
  <c r="U60" i="18"/>
  <c r="BE38" i="21"/>
  <c r="BE46" i="21"/>
  <c r="AV51" i="18"/>
  <c r="BD44" i="18"/>
  <c r="AI51" i="18"/>
  <c r="BC51" i="18"/>
  <c r="AQ43" i="18"/>
  <c r="N7" i="18"/>
  <c r="BK18" i="18"/>
  <c r="AX47" i="18"/>
  <c r="BE54" i="18"/>
  <c r="AH63" i="18"/>
  <c r="BC40" i="21"/>
  <c r="AH50" i="18"/>
  <c r="BC61" i="21"/>
  <c r="N73" i="18"/>
  <c r="V33" i="18"/>
  <c r="AO21" i="18"/>
  <c r="AO28" i="18"/>
  <c r="AW24" i="18"/>
  <c r="BK72" i="18"/>
  <c r="AV69" i="21"/>
  <c r="G41" i="18"/>
  <c r="AV14" i="18"/>
  <c r="BS14" i="21"/>
  <c r="AW40" i="21"/>
  <c r="AI30" i="18"/>
  <c r="BD45" i="21"/>
  <c r="BD16" i="21"/>
  <c r="BC9" i="21"/>
  <c r="V41" i="18"/>
  <c r="BD75" i="21"/>
  <c r="H59" i="18"/>
  <c r="BQ39" i="21"/>
  <c r="F14" i="18"/>
  <c r="AO10" i="18"/>
  <c r="U66" i="18"/>
  <c r="G71" i="18"/>
  <c r="O35" i="18"/>
  <c r="V51" i="18"/>
  <c r="U69" i="21"/>
  <c r="AC53" i="21"/>
  <c r="BK47" i="18"/>
  <c r="BL67" i="21"/>
  <c r="BD61" i="18"/>
  <c r="AH17" i="21"/>
  <c r="BJ23" i="21"/>
  <c r="BQ61" i="21"/>
  <c r="AQ50" i="21"/>
  <c r="F61" i="21"/>
  <c r="AI69" i="21"/>
  <c r="G72" i="18"/>
  <c r="BS54" i="21"/>
  <c r="BE16" i="18"/>
  <c r="AH59" i="18"/>
  <c r="BE71" i="21"/>
  <c r="O62" i="18"/>
  <c r="AB32" i="18"/>
  <c r="BR37" i="18"/>
  <c r="F27" i="21"/>
  <c r="H50" i="18"/>
  <c r="AO70" i="18"/>
  <c r="BK23" i="18"/>
  <c r="BD50" i="21"/>
  <c r="BS13" i="18"/>
  <c r="AH60" i="18"/>
  <c r="O16" i="21"/>
  <c r="AP15" i="18"/>
  <c r="F76" i="21"/>
  <c r="AI15" i="21"/>
  <c r="AH32" i="18"/>
  <c r="U29" i="21"/>
  <c r="T27" i="21"/>
  <c r="V11" i="18"/>
  <c r="AC74" i="18"/>
  <c r="N30" i="21"/>
  <c r="AQ8" i="21"/>
  <c r="AX8" i="21"/>
  <c r="BL26" i="21"/>
  <c r="BD34" i="21"/>
  <c r="BQ9" i="18"/>
  <c r="AI9" i="21"/>
  <c r="AW5" i="18"/>
  <c r="AP61" i="18"/>
  <c r="T76" i="18"/>
  <c r="O69" i="21"/>
  <c r="BJ50" i="18"/>
  <c r="BL11" i="18"/>
  <c r="BC7" i="21"/>
  <c r="BR64" i="18"/>
  <c r="H58" i="21"/>
  <c r="H7" i="21"/>
  <c r="AQ69" i="21"/>
  <c r="BC68" i="18"/>
  <c r="U32" i="18"/>
  <c r="O32" i="21"/>
  <c r="M67" i="18"/>
  <c r="BD72" i="18"/>
  <c r="BJ6" i="21"/>
  <c r="AJ65" i="18"/>
  <c r="BK8" i="18"/>
  <c r="AH65" i="21"/>
  <c r="AV69" i="18"/>
  <c r="AW52" i="18"/>
  <c r="M60" i="21"/>
  <c r="F71" i="18"/>
  <c r="AX16" i="18"/>
  <c r="AW22" i="18"/>
  <c r="AQ13" i="21"/>
  <c r="BL28" i="18"/>
  <c r="AB29" i="21"/>
  <c r="BC75" i="21"/>
  <c r="AA10" i="18"/>
  <c r="V73" i="21"/>
  <c r="BR12" i="21"/>
  <c r="BC55" i="18"/>
  <c r="T69" i="21"/>
  <c r="BL24" i="18"/>
  <c r="AA21" i="21"/>
  <c r="AQ27" i="18"/>
  <c r="BD21" i="18"/>
  <c r="BC23" i="21"/>
  <c r="BS18" i="18"/>
  <c r="AV42" i="21"/>
  <c r="G56" i="18"/>
  <c r="H10" i="18"/>
  <c r="AV20" i="21"/>
  <c r="AX74" i="18"/>
  <c r="AB77" i="18"/>
  <c r="AB55" i="18"/>
  <c r="U74" i="18"/>
  <c r="AX61" i="18"/>
  <c r="M21" i="18"/>
  <c r="AX67" i="21"/>
  <c r="O42" i="18"/>
  <c r="AO27" i="18"/>
  <c r="BQ37" i="18"/>
  <c r="T21" i="21"/>
  <c r="AP54" i="21"/>
  <c r="BQ75" i="21"/>
  <c r="U25" i="21"/>
  <c r="AI6" i="21"/>
  <c r="H51" i="21"/>
  <c r="BR54" i="18"/>
  <c r="T34" i="18"/>
  <c r="AP6" i="18"/>
  <c r="M7" i="21"/>
  <c r="AW36" i="18"/>
  <c r="AV42" i="18"/>
  <c r="O13" i="18"/>
  <c r="AQ73" i="18"/>
  <c r="AP68" i="21"/>
  <c r="AH36" i="21"/>
  <c r="AW69" i="21"/>
  <c r="H46" i="21"/>
  <c r="AJ11" i="18"/>
  <c r="AP75" i="18"/>
  <c r="O6" i="21"/>
  <c r="BJ49" i="18"/>
  <c r="AI49" i="21"/>
  <c r="AO18" i="21"/>
  <c r="M34" i="18"/>
  <c r="AX57" i="18"/>
  <c r="BR28" i="21"/>
  <c r="V69" i="21"/>
  <c r="BD68" i="18"/>
  <c r="BS6" i="21"/>
  <c r="AQ13" i="18"/>
  <c r="BK54" i="18"/>
  <c r="AA63" i="18"/>
  <c r="AP41" i="21"/>
  <c r="V30" i="21"/>
  <c r="AJ7" i="21"/>
  <c r="AI38" i="18"/>
  <c r="AP54" i="18"/>
  <c r="AC25" i="21"/>
  <c r="AP16" i="18"/>
  <c r="AP52" i="21"/>
  <c r="BQ25" i="18"/>
  <c r="AI31" i="21"/>
  <c r="V53" i="18"/>
  <c r="BD51" i="21"/>
  <c r="M75" i="18"/>
  <c r="AW40" i="18"/>
  <c r="N61" i="21"/>
  <c r="AW58" i="18"/>
  <c r="N69" i="18"/>
  <c r="AB46" i="18"/>
  <c r="G50" i="18"/>
  <c r="AJ59" i="21"/>
  <c r="BR56" i="21"/>
  <c r="AQ72" i="21"/>
  <c r="BQ38" i="21"/>
  <c r="H66" i="18"/>
  <c r="BK6" i="21"/>
  <c r="AI75" i="21"/>
  <c r="H32" i="21"/>
  <c r="T22" i="21"/>
  <c r="G49" i="21"/>
  <c r="BD77" i="21"/>
  <c r="BE17" i="21"/>
  <c r="AB14" i="18"/>
  <c r="BS38" i="18"/>
  <c r="BS30" i="21"/>
  <c r="AP43" i="18"/>
  <c r="G64" i="21"/>
  <c r="H24" i="21"/>
  <c r="AW71" i="21"/>
  <c r="AB75" i="18"/>
  <c r="U24" i="21"/>
  <c r="AJ72" i="21"/>
  <c r="BK69" i="18"/>
  <c r="H7" i="18"/>
  <c r="BJ74" i="21"/>
  <c r="AA62" i="18"/>
  <c r="AQ53" i="21"/>
  <c r="AV28" i="18"/>
  <c r="AX33" i="18"/>
  <c r="AW16" i="18"/>
  <c r="O56" i="18"/>
  <c r="BR36" i="18"/>
  <c r="T37" i="18"/>
  <c r="BR44" i="21"/>
  <c r="AO64" i="18"/>
  <c r="BD60" i="18"/>
  <c r="H76" i="18"/>
  <c r="O41" i="21"/>
  <c r="BC39" i="18"/>
  <c r="AX58" i="21"/>
  <c r="V22" i="21"/>
  <c r="AX23" i="18"/>
  <c r="U77" i="18"/>
  <c r="BQ46" i="21"/>
  <c r="BD66" i="18"/>
  <c r="AW35" i="18"/>
  <c r="AO9" i="21"/>
  <c r="AO34" i="18"/>
  <c r="AC56" i="21"/>
  <c r="BC64" i="18"/>
  <c r="AX5" i="18"/>
  <c r="N17" i="18"/>
  <c r="BC46" i="18"/>
  <c r="BL30" i="18"/>
  <c r="AW70" i="21"/>
  <c r="G57" i="18"/>
  <c r="H9" i="18"/>
  <c r="H12" i="18"/>
  <c r="BK31" i="18"/>
  <c r="BE55" i="21"/>
  <c r="AH7" i="18"/>
  <c r="BL38" i="18"/>
  <c r="AO10" i="21"/>
  <c r="AJ8" i="18"/>
  <c r="AH70" i="21"/>
  <c r="F39" i="21"/>
  <c r="AO38" i="21"/>
  <c r="AP56" i="18"/>
  <c r="H27" i="21"/>
  <c r="BK59" i="18"/>
  <c r="V8" i="21"/>
  <c r="BQ5" i="21"/>
  <c r="AH35" i="21"/>
  <c r="AO57" i="18"/>
  <c r="BK48" i="21"/>
  <c r="AP28" i="21"/>
  <c r="N23" i="18"/>
  <c r="BQ64" i="18"/>
  <c r="AO48" i="18"/>
  <c r="AP51" i="21"/>
  <c r="AC22" i="21"/>
  <c r="BE49" i="21"/>
  <c r="H65" i="21"/>
  <c r="BL36" i="21"/>
  <c r="V58" i="21"/>
  <c r="BD67" i="18"/>
  <c r="BS47" i="21"/>
  <c r="N36" i="21"/>
  <c r="AP37" i="18"/>
  <c r="U37" i="21"/>
  <c r="AO52" i="21"/>
  <c r="T31" i="18"/>
  <c r="AJ38" i="21"/>
  <c r="T77" i="18"/>
  <c r="O23" i="18"/>
  <c r="AW62" i="18"/>
  <c r="AP52" i="18"/>
  <c r="AI56" i="18"/>
  <c r="AI18" i="21"/>
  <c r="BQ70" i="18"/>
  <c r="BS17" i="18"/>
  <c r="BJ30" i="21"/>
  <c r="V48" i="18"/>
  <c r="AX70" i="21"/>
  <c r="T59" i="21"/>
  <c r="AH40" i="18"/>
  <c r="AB21" i="21"/>
  <c r="BS63" i="21"/>
  <c r="AP37" i="21"/>
  <c r="T11" i="21"/>
  <c r="BL28" i="21"/>
  <c r="O76" i="21"/>
  <c r="BJ21" i="18"/>
  <c r="AW13" i="18"/>
  <c r="AQ42" i="21"/>
  <c r="U40" i="21"/>
  <c r="BJ71" i="21"/>
  <c r="BK13" i="21"/>
  <c r="BL25" i="21"/>
  <c r="AB36" i="18"/>
  <c r="BD25" i="18"/>
  <c r="T24" i="21"/>
  <c r="O8" i="21"/>
  <c r="BK52" i="18"/>
  <c r="AX14" i="21"/>
  <c r="AO65" i="21"/>
  <c r="F58" i="18"/>
  <c r="N58" i="18"/>
  <c r="AX51" i="21"/>
  <c r="AW54" i="18"/>
  <c r="BE23" i="18"/>
  <c r="AO30" i="21"/>
  <c r="BJ63" i="21"/>
  <c r="AA49" i="21"/>
  <c r="F27" i="18"/>
  <c r="BE13" i="18"/>
  <c r="F63" i="21"/>
  <c r="F51" i="18"/>
  <c r="AQ16" i="21"/>
  <c r="M8" i="21"/>
  <c r="BK12" i="21"/>
  <c r="BJ27" i="18"/>
  <c r="AO32" i="18"/>
  <c r="AO74" i="18"/>
  <c r="BC60" i="21"/>
  <c r="BL9" i="21"/>
  <c r="BK39" i="18"/>
  <c r="BL23" i="18"/>
  <c r="G8" i="21"/>
  <c r="BJ38" i="21"/>
  <c r="AP13" i="18"/>
  <c r="BJ72" i="18"/>
  <c r="BK36" i="21"/>
  <c r="U25" i="18"/>
  <c r="O75" i="18"/>
  <c r="AV50" i="18"/>
  <c r="AV16" i="18"/>
  <c r="BL7" i="21"/>
  <c r="AI23" i="18"/>
  <c r="F49" i="21"/>
  <c r="BR17" i="18"/>
  <c r="H26" i="21"/>
  <c r="M11" i="18"/>
  <c r="M22" i="21"/>
  <c r="AO76" i="18"/>
  <c r="N10" i="21"/>
  <c r="U69" i="18"/>
  <c r="G75" i="21"/>
  <c r="V43" i="18"/>
  <c r="M59" i="21"/>
  <c r="H61" i="18"/>
  <c r="BS28" i="18"/>
  <c r="O52" i="18"/>
  <c r="BE76" i="18"/>
  <c r="AP13" i="21"/>
  <c r="AH16" i="18"/>
  <c r="N43" i="21"/>
  <c r="AA70" i="21"/>
  <c r="U47" i="21"/>
  <c r="T47" i="18"/>
  <c r="BQ21" i="18"/>
  <c r="AQ66" i="21"/>
  <c r="V33" i="21"/>
  <c r="BE43" i="21"/>
  <c r="N77" i="21"/>
  <c r="AQ22" i="18"/>
  <c r="T64" i="18"/>
  <c r="AJ14" i="18"/>
  <c r="AQ64" i="21"/>
  <c r="AA36" i="21"/>
  <c r="G74" i="21"/>
  <c r="AC76" i="21"/>
  <c r="BR68" i="21"/>
  <c r="AV16" i="21"/>
  <c r="H17" i="18"/>
  <c r="AP7" i="18"/>
  <c r="BQ70" i="21"/>
  <c r="AC15" i="21"/>
  <c r="AC66" i="18"/>
  <c r="BE45" i="18"/>
  <c r="V49" i="21"/>
  <c r="AB16" i="18"/>
  <c r="BJ38" i="18"/>
  <c r="V52" i="21"/>
  <c r="BE70" i="18"/>
  <c r="BC42" i="21"/>
  <c r="BS57" i="18"/>
  <c r="N71" i="18"/>
  <c r="H37" i="21"/>
  <c r="AH53" i="18"/>
  <c r="AC75" i="18"/>
  <c r="AA47" i="21"/>
  <c r="BD10" i="18"/>
  <c r="AP18" i="21"/>
  <c r="BR9" i="21"/>
  <c r="G38" i="18"/>
  <c r="BQ56" i="18"/>
  <c r="AX34" i="18"/>
  <c r="G14" i="18"/>
  <c r="AJ38" i="18"/>
  <c r="AI41" i="21"/>
  <c r="AA41" i="21"/>
  <c r="AV77" i="18"/>
  <c r="BL17" i="21"/>
  <c r="AO57" i="21"/>
  <c r="BJ69" i="18"/>
  <c r="AO38" i="18"/>
  <c r="AB43" i="21"/>
  <c r="BR27" i="21"/>
  <c r="AQ9" i="21"/>
  <c r="N64" i="21"/>
  <c r="BS59" i="21"/>
  <c r="AI41" i="18"/>
  <c r="AB19" i="21"/>
  <c r="F26" i="21"/>
  <c r="T42" i="18"/>
  <c r="AX72" i="18"/>
  <c r="V76" i="21"/>
  <c r="AO61" i="18"/>
  <c r="AA52" i="21"/>
  <c r="BQ19" i="21"/>
  <c r="BL39" i="18"/>
  <c r="AX13" i="18"/>
  <c r="BJ57" i="21"/>
  <c r="AH34" i="21"/>
  <c r="T19" i="18"/>
  <c r="AV32" i="21"/>
  <c r="BK5" i="21"/>
  <c r="G8" i="18"/>
  <c r="N47" i="21"/>
  <c r="M46" i="21"/>
  <c r="AA25" i="18"/>
  <c r="V75" i="21"/>
  <c r="T16" i="18"/>
  <c r="AP25" i="18"/>
  <c r="M37" i="18"/>
  <c r="V6" i="18"/>
  <c r="O68" i="18"/>
  <c r="BR51" i="18"/>
  <c r="T51" i="18"/>
  <c r="N41" i="18"/>
  <c r="M49" i="21"/>
  <c r="AI14" i="21"/>
  <c r="F6" i="18"/>
  <c r="V51" i="21"/>
  <c r="BC66" i="18"/>
  <c r="AQ24" i="21"/>
  <c r="BQ65" i="21"/>
  <c r="H43" i="18"/>
  <c r="BD76" i="18"/>
  <c r="BE55" i="18"/>
  <c r="AC52" i="18"/>
  <c r="T70" i="18"/>
  <c r="AP46" i="18"/>
  <c r="N27" i="21"/>
  <c r="BE34" i="18"/>
  <c r="G59" i="18"/>
  <c r="BR38" i="18"/>
  <c r="V32" i="21"/>
  <c r="BK20" i="21"/>
  <c r="BR59" i="21"/>
  <c r="AO67" i="18"/>
  <c r="V27" i="21"/>
  <c r="AH36" i="18"/>
  <c r="M52" i="21"/>
  <c r="BR62" i="21"/>
  <c r="BS25" i="18"/>
  <c r="AX14" i="18"/>
  <c r="BS56" i="21"/>
  <c r="BJ10" i="21"/>
  <c r="AJ6" i="18"/>
  <c r="BR65" i="21"/>
  <c r="AB56" i="21"/>
  <c r="O43" i="18"/>
  <c r="AH33" i="21"/>
  <c r="G21" i="18"/>
  <c r="AO34" i="21"/>
  <c r="BC32" i="18"/>
  <c r="V76" i="18"/>
  <c r="AJ67" i="18"/>
  <c r="AQ65" i="21"/>
  <c r="U16" i="21"/>
  <c r="AX61" i="21"/>
  <c r="AW42" i="18"/>
  <c r="AI73" i="18"/>
  <c r="AV11" i="18"/>
  <c r="AV60" i="21"/>
  <c r="AW76" i="18"/>
  <c r="BQ76" i="21"/>
  <c r="AP72" i="21"/>
  <c r="BL76" i="21"/>
  <c r="BK13" i="18"/>
  <c r="H23" i="21"/>
  <c r="M17" i="21"/>
  <c r="U55" i="18"/>
  <c r="F16" i="21"/>
  <c r="H50" i="21"/>
  <c r="AV52" i="21"/>
  <c r="M38" i="21"/>
  <c r="AV46" i="21"/>
  <c r="V48" i="21"/>
  <c r="AX75" i="18"/>
  <c r="V31" i="18"/>
  <c r="AP41" i="18"/>
  <c r="M64" i="18"/>
  <c r="AV26" i="18"/>
  <c r="BS15" i="21"/>
  <c r="AV9" i="21"/>
  <c r="AQ67" i="18"/>
  <c r="H76" i="21"/>
  <c r="AI59" i="21"/>
  <c r="BC36" i="21"/>
  <c r="O37" i="21"/>
  <c r="O5" i="18"/>
  <c r="T25" i="18"/>
  <c r="H42" i="18"/>
  <c r="AA17" i="21"/>
  <c r="AI23" i="21"/>
  <c r="BL7" i="18"/>
  <c r="AP58" i="21"/>
  <c r="AI61" i="21"/>
  <c r="AA7" i="21"/>
  <c r="V5" i="21"/>
  <c r="BE69" i="18"/>
  <c r="N59" i="18"/>
  <c r="T9" i="18"/>
  <c r="BK5" i="18"/>
  <c r="AQ21" i="21"/>
  <c r="U44" i="21"/>
  <c r="AX22" i="18"/>
  <c r="N12" i="18"/>
  <c r="BC60" i="18"/>
  <c r="AV75" i="18"/>
  <c r="AQ46" i="18"/>
  <c r="F47" i="18"/>
  <c r="BJ61" i="18"/>
  <c r="AH72" i="18"/>
  <c r="BS36" i="21"/>
  <c r="V28" i="18"/>
  <c r="F75" i="18"/>
  <c r="H5" i="18"/>
  <c r="U56" i="18"/>
  <c r="AW52" i="21"/>
  <c r="AH54" i="18"/>
  <c r="BR58" i="21"/>
  <c r="AX30" i="18"/>
  <c r="AW10" i="21"/>
  <c r="AX18" i="18"/>
  <c r="AH19" i="21"/>
  <c r="AQ57" i="21"/>
  <c r="BJ25" i="18"/>
  <c r="AV45" i="18"/>
  <c r="BE48" i="21"/>
  <c r="AB27" i="18"/>
  <c r="BJ36" i="21"/>
  <c r="BJ70" i="18"/>
  <c r="AH42" i="18"/>
  <c r="AB68" i="21"/>
  <c r="AO8" i="18"/>
  <c r="T36" i="18"/>
  <c r="AO49" i="21"/>
  <c r="AB51" i="18"/>
  <c r="AQ41" i="18"/>
  <c r="BD63" i="21"/>
  <c r="BJ44" i="18"/>
  <c r="AJ9" i="21"/>
  <c r="BD5" i="18"/>
  <c r="O13" i="21"/>
  <c r="AC20" i="18"/>
  <c r="AA72" i="18"/>
  <c r="BS28" i="21"/>
  <c r="AV41" i="21"/>
  <c r="AW35" i="21"/>
  <c r="AV13" i="21"/>
  <c r="BE37" i="18"/>
  <c r="AW5" i="21"/>
  <c r="AA66" i="18"/>
  <c r="AP55" i="21"/>
  <c r="BQ23" i="18"/>
  <c r="G46" i="21"/>
  <c r="AC67" i="21"/>
  <c r="H31" i="18"/>
  <c r="AX29" i="18"/>
  <c r="AA43" i="21"/>
  <c r="AC31" i="18"/>
  <c r="AI14" i="18"/>
  <c r="N62" i="21"/>
  <c r="G65" i="21"/>
  <c r="AQ56" i="21"/>
  <c r="BK63" i="21"/>
  <c r="BK11" i="21"/>
  <c r="BE44" i="18"/>
  <c r="BK23" i="21"/>
  <c r="AB31" i="21"/>
  <c r="AC70" i="21"/>
  <c r="U18" i="21"/>
  <c r="U51" i="18"/>
  <c r="H6" i="21"/>
  <c r="H15" i="21"/>
  <c r="AW66" i="18"/>
  <c r="O15" i="21"/>
  <c r="T17" i="18"/>
  <c r="N54" i="18"/>
  <c r="AB36" i="21"/>
  <c r="AW72" i="21"/>
  <c r="AH30" i="18"/>
  <c r="N52" i="18"/>
  <c r="H15" i="18"/>
  <c r="AA61" i="18"/>
  <c r="N18" i="18"/>
  <c r="BC34" i="21"/>
  <c r="AX66" i="21"/>
  <c r="BR63" i="18"/>
  <c r="AW13" i="21"/>
  <c r="G32" i="18"/>
  <c r="G22" i="21"/>
  <c r="BL20" i="18"/>
  <c r="M29" i="21"/>
  <c r="BR76" i="18"/>
  <c r="BQ51" i="18"/>
  <c r="H29" i="21"/>
  <c r="V67" i="21"/>
  <c r="AO19" i="21"/>
  <c r="AI50" i="21"/>
  <c r="T14" i="18"/>
  <c r="U26" i="18"/>
  <c r="AH68" i="18"/>
  <c r="AC50" i="18"/>
  <c r="V26" i="21"/>
  <c r="AV58" i="18"/>
  <c r="BJ9" i="18"/>
  <c r="BD29" i="21"/>
  <c r="BE22" i="21"/>
  <c r="AX9" i="18"/>
  <c r="H54" i="21"/>
  <c r="AA34" i="18"/>
  <c r="AV21" i="21"/>
  <c r="AA32" i="18"/>
  <c r="AC17" i="21"/>
  <c r="AX29" i="21"/>
  <c r="AI27" i="21"/>
  <c r="BJ75" i="18"/>
  <c r="AW18" i="18"/>
  <c r="N55" i="21"/>
  <c r="AO40" i="21"/>
  <c r="G26" i="18"/>
  <c r="BJ10" i="18"/>
  <c r="AJ58" i="21"/>
  <c r="AI43" i="18"/>
  <c r="AX62" i="18"/>
  <c r="BR66" i="21"/>
  <c r="AI44" i="21"/>
  <c r="AI53" i="21"/>
  <c r="BQ62" i="18"/>
  <c r="AH64" i="21"/>
  <c r="BL42" i="21"/>
  <c r="AJ53" i="18"/>
  <c r="AH46" i="18"/>
  <c r="BQ49" i="18"/>
  <c r="G54" i="18"/>
  <c r="BQ32" i="21"/>
  <c r="AB60" i="18"/>
  <c r="U23" i="21"/>
  <c r="BD35" i="21"/>
  <c r="AH49" i="21"/>
  <c r="F37" i="21"/>
  <c r="BQ23" i="21"/>
  <c r="BE8" i="18"/>
  <c r="AJ70" i="18"/>
  <c r="AP12" i="18"/>
  <c r="AQ22" i="21"/>
  <c r="AH25" i="18"/>
  <c r="BC17" i="21"/>
  <c r="T25" i="21"/>
  <c r="M31" i="18"/>
  <c r="N74" i="21"/>
  <c r="O33" i="18"/>
  <c r="AO45" i="18"/>
  <c r="BC48" i="21"/>
  <c r="AX55" i="21"/>
  <c r="AA40" i="18"/>
  <c r="M45" i="18"/>
  <c r="AA35" i="18"/>
  <c r="AV10" i="18"/>
  <c r="AJ21" i="18"/>
  <c r="BQ11" i="21"/>
  <c r="AW30" i="18"/>
  <c r="AC19" i="18"/>
  <c r="BD12" i="18"/>
  <c r="G28" i="21"/>
  <c r="AC32" i="21"/>
  <c r="BQ27" i="18"/>
  <c r="BE51" i="18"/>
  <c r="AA40" i="21"/>
  <c r="AW63" i="18"/>
  <c r="BE50" i="18"/>
  <c r="BD49" i="18"/>
  <c r="H30" i="21"/>
  <c r="BR31" i="18"/>
  <c r="N20" i="18"/>
  <c r="N10" i="18"/>
  <c r="BK30" i="18"/>
  <c r="BD40" i="18"/>
  <c r="AA59" i="21"/>
  <c r="U31" i="21"/>
  <c r="BD69" i="21"/>
  <c r="F66" i="21"/>
  <c r="O12" i="21"/>
  <c r="G23" i="18"/>
  <c r="AA31" i="18"/>
  <c r="AQ29" i="18"/>
  <c r="H53" i="21"/>
  <c r="BQ24" i="21"/>
  <c r="BQ29" i="18"/>
  <c r="AP6" i="21"/>
  <c r="AX73" i="18"/>
  <c r="N72" i="18"/>
  <c r="AJ39" i="18"/>
  <c r="AC9" i="18"/>
  <c r="BE53" i="21"/>
  <c r="BL73" i="21"/>
  <c r="BS60" i="21"/>
  <c r="N30" i="18"/>
  <c r="O48" i="18"/>
  <c r="N48" i="21"/>
  <c r="BD55" i="21"/>
  <c r="N68" i="18"/>
  <c r="G61" i="21"/>
  <c r="V65" i="21"/>
  <c r="AB67" i="21"/>
  <c r="AC69" i="21"/>
  <c r="N40" i="18"/>
  <c r="V52" i="18"/>
  <c r="AB58" i="18"/>
  <c r="AW38" i="18"/>
  <c r="AI53" i="18"/>
  <c r="U5" i="18"/>
  <c r="O60" i="18"/>
  <c r="AJ40" i="18"/>
  <c r="AO6" i="21"/>
  <c r="BE76" i="21"/>
  <c r="O51" i="18"/>
  <c r="AO66" i="18"/>
  <c r="BC15" i="18"/>
  <c r="N60" i="18"/>
  <c r="M32" i="18"/>
  <c r="BQ6" i="21"/>
  <c r="AO51" i="21"/>
  <c r="BC67" i="21"/>
  <c r="AB76" i="21"/>
  <c r="AV9" i="18"/>
  <c r="T47" i="21"/>
  <c r="O27" i="18"/>
  <c r="U51" i="21"/>
  <c r="H34" i="18"/>
  <c r="AA36" i="18"/>
  <c r="AX19" i="18"/>
  <c r="AA33" i="21"/>
  <c r="BJ67" i="21"/>
  <c r="AO21" i="21"/>
  <c r="U74" i="21"/>
  <c r="AA26" i="21"/>
  <c r="O22" i="18"/>
  <c r="BD62" i="18"/>
  <c r="AI19" i="21"/>
  <c r="AJ39" i="21"/>
  <c r="N75" i="21"/>
  <c r="AH42" i="21"/>
  <c r="AI20" i="21"/>
  <c r="BK49" i="18"/>
  <c r="AH51" i="18"/>
  <c r="U54" i="21"/>
  <c r="AP7" i="21"/>
  <c r="AC13" i="21"/>
  <c r="M60" i="18"/>
  <c r="AP15" i="21"/>
  <c r="V62" i="18"/>
  <c r="M38" i="18"/>
  <c r="AP47" i="21"/>
  <c r="AQ12" i="18"/>
  <c r="AJ75" i="18"/>
  <c r="M48" i="18"/>
  <c r="BS60" i="18"/>
  <c r="BL16" i="18"/>
  <c r="BJ73" i="21"/>
  <c r="BQ9" i="21"/>
  <c r="BJ37" i="18"/>
  <c r="AP34" i="18"/>
  <c r="BD11" i="21"/>
  <c r="AA76" i="21"/>
  <c r="G68" i="21"/>
  <c r="M55" i="18"/>
  <c r="T61" i="18"/>
  <c r="N13" i="18"/>
  <c r="BJ25" i="21"/>
  <c r="BK60" i="21"/>
  <c r="G66" i="21"/>
  <c r="M6" i="18"/>
  <c r="H69" i="18"/>
  <c r="AW7" i="18"/>
  <c r="O46" i="21"/>
  <c r="AO69" i="18"/>
  <c r="BD32" i="21"/>
  <c r="M24" i="18"/>
  <c r="BC65" i="18"/>
  <c r="N64" i="18"/>
  <c r="AJ49" i="18"/>
  <c r="U73" i="21"/>
  <c r="AH31" i="21"/>
  <c r="AH6" i="18"/>
  <c r="BC43" i="18"/>
  <c r="BL47" i="18"/>
  <c r="AH45" i="18"/>
  <c r="AA30" i="21"/>
  <c r="AP61" i="21"/>
  <c r="BK25" i="21"/>
  <c r="BQ25" i="21"/>
  <c r="BJ15" i="21"/>
  <c r="AA65" i="18"/>
  <c r="BJ58" i="21"/>
  <c r="F31" i="18"/>
  <c r="BD5" i="21"/>
  <c r="BJ20" i="21"/>
  <c r="O31" i="21"/>
  <c r="BQ37" i="21"/>
  <c r="AA34" i="21"/>
  <c r="O74" i="21"/>
  <c r="BE40" i="18"/>
  <c r="T19" i="21"/>
  <c r="BC17" i="18"/>
  <c r="BR53" i="21"/>
  <c r="BL70" i="18"/>
  <c r="AP76" i="18"/>
  <c r="BL62" i="18"/>
  <c r="AX20" i="21"/>
  <c r="T8" i="18"/>
  <c r="AW65" i="21"/>
  <c r="T44" i="18"/>
  <c r="V65" i="18"/>
  <c r="AW6" i="21"/>
  <c r="BK21" i="18"/>
  <c r="AQ27" i="21"/>
  <c r="BC18" i="21"/>
  <c r="AO27" i="21"/>
  <c r="AH53" i="21"/>
  <c r="AQ31" i="21"/>
  <c r="BE30" i="18"/>
  <c r="U45" i="18"/>
  <c r="N13" i="21"/>
  <c r="M74" i="21"/>
  <c r="AQ44" i="21"/>
  <c r="BR47" i="18"/>
  <c r="G32" i="21"/>
  <c r="AW26" i="21"/>
  <c r="BR39" i="18"/>
  <c r="BQ52" i="21"/>
  <c r="AQ37" i="18"/>
  <c r="G53" i="21"/>
  <c r="AI68" i="18"/>
  <c r="H13" i="21"/>
  <c r="AJ23" i="18"/>
  <c r="AP64" i="18"/>
  <c r="H52" i="21"/>
  <c r="T51" i="21"/>
  <c r="AC47" i="18"/>
  <c r="AA57" i="18"/>
  <c r="U12" i="21"/>
  <c r="BL6" i="21"/>
  <c r="AH14" i="21"/>
  <c r="BD20" i="21"/>
  <c r="V71" i="21"/>
  <c r="BC73" i="21"/>
  <c r="AQ37" i="21"/>
  <c r="H40" i="21"/>
  <c r="F51" i="21"/>
  <c r="BR56" i="18"/>
  <c r="M41" i="18"/>
  <c r="AA8" i="18"/>
  <c r="BJ35" i="21"/>
  <c r="BD58" i="18"/>
  <c r="BS64" i="21"/>
  <c r="BE70" i="21"/>
  <c r="AI25" i="18"/>
  <c r="BL60" i="21"/>
  <c r="AI12" i="21"/>
  <c r="AO7" i="21"/>
  <c r="T48" i="18"/>
  <c r="AV25" i="21"/>
  <c r="BL50" i="21"/>
  <c r="AH62" i="21"/>
  <c r="AJ55" i="21"/>
  <c r="BL13" i="18"/>
  <c r="AX44" i="21"/>
  <c r="V44" i="18"/>
  <c r="AQ33" i="18"/>
  <c r="AX57" i="21"/>
  <c r="AB20" i="21"/>
  <c r="BS61" i="21"/>
  <c r="BJ58" i="18"/>
  <c r="BD37" i="18"/>
  <c r="H20" i="21"/>
  <c r="AV72" i="21"/>
  <c r="BE62" i="21"/>
  <c r="V35" i="21"/>
  <c r="AQ32" i="21"/>
  <c r="N48" i="18"/>
  <c r="AH39" i="21"/>
  <c r="F63" i="18"/>
  <c r="H64" i="21"/>
  <c r="M27" i="21"/>
  <c r="T5" i="21"/>
  <c r="AA25" i="21"/>
  <c r="BS71" i="21"/>
  <c r="AX28" i="18"/>
  <c r="AX46" i="18"/>
  <c r="U19" i="21"/>
  <c r="AX67" i="18"/>
  <c r="M6" i="21"/>
  <c r="AQ9" i="18"/>
  <c r="BS69" i="21"/>
  <c r="V37" i="18"/>
  <c r="AV12" i="21"/>
  <c r="AA55" i="18"/>
  <c r="AI76" i="21"/>
  <c r="AJ61" i="21"/>
  <c r="AH77" i="21"/>
  <c r="BD25" i="21"/>
  <c r="AO31" i="21"/>
  <c r="BR22" i="21"/>
  <c r="BL10" i="18"/>
  <c r="AH13" i="18"/>
  <c r="AH31" i="18"/>
  <c r="F72" i="21"/>
  <c r="G5" i="21"/>
  <c r="AI35" i="18"/>
  <c r="BK54" i="21"/>
  <c r="U58" i="21"/>
  <c r="AA14" i="18"/>
  <c r="BQ39" i="18"/>
  <c r="O51" i="21"/>
  <c r="AV75" i="21"/>
  <c r="T7" i="21"/>
  <c r="BD76" i="21"/>
  <c r="H36" i="18"/>
  <c r="AC68" i="21"/>
  <c r="AQ48" i="21"/>
  <c r="BE33" i="21"/>
  <c r="BE6" i="21"/>
  <c r="AO55" i="18"/>
  <c r="AC6" i="18"/>
  <c r="AQ50" i="18"/>
  <c r="BS41" i="18"/>
  <c r="AC16" i="21"/>
  <c r="N32" i="18"/>
  <c r="H71" i="18"/>
  <c r="BE10" i="21"/>
  <c r="BQ5" i="18"/>
  <c r="AA6" i="18"/>
  <c r="BR5" i="18"/>
  <c r="AB11" i="18"/>
  <c r="BL45" i="18"/>
  <c r="BQ62" i="21"/>
  <c r="O58" i="21"/>
  <c r="AJ66" i="18"/>
  <c r="AH8" i="18"/>
  <c r="BD46" i="21"/>
  <c r="BK39" i="21"/>
  <c r="AB31" i="18"/>
  <c r="M25" i="21"/>
  <c r="AA9" i="18"/>
  <c r="AJ19" i="21"/>
  <c r="BR30" i="18"/>
  <c r="O75" i="21"/>
  <c r="AW77" i="21"/>
  <c r="BK42" i="21"/>
  <c r="O42" i="21"/>
  <c r="BL37" i="18"/>
  <c r="V45" i="18"/>
  <c r="AW55" i="21"/>
  <c r="T6" i="18"/>
  <c r="AB25" i="18"/>
  <c r="BL15" i="21"/>
  <c r="V75" i="18"/>
  <c r="V57" i="21"/>
  <c r="AX60" i="21"/>
  <c r="BQ73" i="18"/>
  <c r="BD18" i="18"/>
  <c r="AO56" i="21"/>
  <c r="AB30" i="18"/>
  <c r="U53" i="18"/>
  <c r="AJ17" i="18"/>
  <c r="BD28" i="21"/>
  <c r="BD56" i="18"/>
  <c r="AV19" i="18"/>
  <c r="U56" i="21"/>
  <c r="AI74" i="21"/>
  <c r="BD73" i="18"/>
  <c r="AQ11" i="18"/>
  <c r="AH32" i="21"/>
  <c r="BD39" i="21"/>
  <c r="AA44" i="18"/>
  <c r="G27" i="18"/>
  <c r="H47" i="21"/>
  <c r="AV51" i="21"/>
  <c r="AP77" i="18"/>
  <c r="V64" i="21"/>
  <c r="BR26" i="18"/>
  <c r="U30" i="18"/>
  <c r="BC59" i="21"/>
  <c r="T28" i="18"/>
  <c r="V54" i="18"/>
  <c r="BD28" i="18"/>
  <c r="BJ76" i="18"/>
  <c r="BE59" i="18"/>
  <c r="BR46" i="18"/>
  <c r="AO25" i="18"/>
  <c r="AP60" i="21"/>
  <c r="BK74" i="21"/>
  <c r="BQ8" i="21"/>
  <c r="BS5" i="18"/>
  <c r="BE38" i="18"/>
  <c r="BQ41" i="21"/>
  <c r="BL66" i="21"/>
  <c r="AA16" i="18"/>
  <c r="BQ59" i="18"/>
  <c r="AQ39" i="18"/>
  <c r="BL66" i="18"/>
  <c r="AP42" i="18"/>
  <c r="N36" i="18"/>
  <c r="U41" i="18"/>
  <c r="O34" i="21"/>
  <c r="BE48" i="18"/>
  <c r="F53" i="18"/>
  <c r="N19" i="18"/>
  <c r="BR34" i="18"/>
  <c r="AV5" i="18"/>
  <c r="BR74" i="18"/>
  <c r="BD71" i="21"/>
  <c r="AH15" i="21"/>
  <c r="AX34" i="21"/>
  <c r="G49" i="18"/>
  <c r="AP11" i="18"/>
  <c r="AA75" i="21"/>
  <c r="M72" i="21"/>
  <c r="BC24" i="21"/>
  <c r="AQ25" i="18"/>
  <c r="F48" i="21"/>
  <c r="AC42" i="18"/>
  <c r="BS62" i="21"/>
  <c r="U21" i="21"/>
  <c r="BS56" i="18"/>
  <c r="BC28" i="21"/>
  <c r="BQ8" i="18"/>
  <c r="AJ54" i="21"/>
  <c r="AP58" i="18"/>
  <c r="BE74" i="18"/>
  <c r="O29" i="18"/>
  <c r="AQ68" i="21"/>
  <c r="BJ75" i="21"/>
  <c r="T50" i="18"/>
  <c r="AB43" i="18"/>
  <c r="AJ56" i="21"/>
  <c r="V72" i="18"/>
  <c r="AI30" i="21"/>
  <c r="U13" i="18"/>
  <c r="AA43" i="18"/>
  <c r="BL35" i="21"/>
  <c r="BS11" i="21"/>
  <c r="BS20" i="21"/>
  <c r="BL56" i="18"/>
  <c r="H30" i="18"/>
  <c r="O18" i="18"/>
  <c r="O53" i="21"/>
  <c r="AQ64" i="18"/>
  <c r="U61" i="18"/>
  <c r="AX41" i="18"/>
  <c r="V28" i="21"/>
  <c r="N50" i="21"/>
  <c r="BL74" i="21"/>
  <c r="AO53" i="21"/>
  <c r="BC41" i="21"/>
  <c r="BJ55" i="18"/>
  <c r="BE60" i="18"/>
  <c r="AB71" i="21"/>
  <c r="AC46" i="21"/>
  <c r="BC25" i="18"/>
  <c r="BJ64" i="18"/>
  <c r="AI63" i="21"/>
  <c r="T73" i="21"/>
  <c r="AW45" i="21"/>
  <c r="AX24" i="18"/>
  <c r="AA38" i="18"/>
  <c r="AI56" i="21"/>
  <c r="AA53" i="18"/>
  <c r="AH25" i="21"/>
  <c r="V9" i="18"/>
  <c r="AX45" i="21"/>
  <c r="BK26" i="18"/>
  <c r="AH28" i="21"/>
  <c r="AW61" i="18"/>
  <c r="M26" i="18"/>
  <c r="AB39" i="21"/>
  <c r="BC27" i="21"/>
  <c r="V47" i="18"/>
  <c r="BE31" i="18"/>
  <c r="BD53" i="18"/>
  <c r="AJ15" i="21"/>
  <c r="BS50" i="18"/>
  <c r="BS66" i="21"/>
  <c r="AJ30" i="21"/>
  <c r="AW73" i="18"/>
  <c r="AJ12" i="18"/>
  <c r="AW55" i="18"/>
  <c r="BD64" i="18"/>
  <c r="BK71" i="21"/>
  <c r="BD53" i="21"/>
  <c r="BR55" i="18"/>
  <c r="AJ33" i="18"/>
  <c r="BE64" i="21"/>
  <c r="AB28" i="18"/>
  <c r="BR21" i="18"/>
  <c r="G51" i="18"/>
  <c r="AV31" i="21"/>
  <c r="AV19" i="21"/>
  <c r="AO52" i="18"/>
  <c r="AW31" i="21"/>
  <c r="AB45" i="18"/>
  <c r="AQ57" i="18"/>
  <c r="AQ48" i="18"/>
  <c r="BQ66" i="18"/>
  <c r="BR35" i="18"/>
  <c r="BD65" i="18"/>
  <c r="BL67" i="18"/>
  <c r="T71" i="18"/>
  <c r="BQ57" i="18"/>
  <c r="AC58" i="18"/>
  <c r="AO25" i="21"/>
  <c r="AV39" i="21"/>
  <c r="BC57" i="18"/>
  <c r="V8" i="18"/>
  <c r="AB12" i="18"/>
  <c r="N37" i="18"/>
  <c r="T43" i="21"/>
  <c r="AO15" i="21"/>
  <c r="AO30" i="18"/>
  <c r="AX19" i="21"/>
  <c r="AJ57" i="18"/>
  <c r="BD11" i="18"/>
  <c r="G35" i="18"/>
  <c r="AW68" i="18"/>
  <c r="AC38" i="21"/>
  <c r="BR54" i="21"/>
  <c r="M28" i="18"/>
  <c r="BJ54" i="18"/>
  <c r="G55" i="18"/>
  <c r="T29" i="18"/>
  <c r="BL22" i="21"/>
  <c r="H74" i="21"/>
  <c r="BL52" i="21"/>
  <c r="G16" i="21"/>
  <c r="AP71" i="21"/>
  <c r="AA19" i="18"/>
  <c r="BK38" i="21"/>
  <c r="BS76" i="18"/>
  <c r="AA60" i="18"/>
  <c r="AO39" i="18"/>
  <c r="BE17" i="18"/>
  <c r="BD31" i="18"/>
  <c r="BE65" i="18"/>
  <c r="AA33" i="18"/>
  <c r="M39" i="21"/>
  <c r="BR60" i="18"/>
  <c r="AI24" i="18"/>
  <c r="BR26" i="21"/>
  <c r="BQ11" i="18"/>
  <c r="AA32" i="21"/>
  <c r="AC73" i="21"/>
  <c r="F68" i="21"/>
  <c r="AJ20" i="18"/>
  <c r="O70" i="21"/>
  <c r="BJ16" i="18"/>
  <c r="G45" i="21"/>
  <c r="U34" i="18"/>
  <c r="AC49" i="21"/>
  <c r="O20" i="18"/>
  <c r="AB48" i="21"/>
  <c r="AH19" i="18"/>
  <c r="AA13" i="18"/>
  <c r="AO75" i="18"/>
  <c r="BL68" i="18"/>
  <c r="BE29" i="18"/>
  <c r="M48" i="21"/>
  <c r="H8" i="18"/>
  <c r="AO13" i="21"/>
  <c r="AW32" i="18"/>
  <c r="N75" i="18"/>
  <c r="AC11" i="18"/>
  <c r="AJ43" i="18"/>
  <c r="O56" i="21"/>
  <c r="BD14" i="21"/>
  <c r="M37" i="21"/>
  <c r="BR36" i="21"/>
  <c r="BK7" i="18"/>
  <c r="F30" i="18"/>
  <c r="O7" i="18"/>
  <c r="BS46" i="18"/>
  <c r="H23" i="18"/>
  <c r="AV45" i="21"/>
  <c r="AB13" i="21"/>
  <c r="AP12" i="21"/>
  <c r="U63" i="21"/>
  <c r="F30" i="21"/>
  <c r="M68" i="21"/>
  <c r="BK68" i="21"/>
  <c r="BK58" i="21"/>
  <c r="BC68" i="21"/>
  <c r="AQ11" i="21"/>
  <c r="BQ44" i="18"/>
  <c r="BL39" i="21"/>
  <c r="AA45" i="18"/>
  <c r="AQ34" i="18"/>
  <c r="BE30" i="21"/>
  <c r="AH41" i="21"/>
  <c r="BJ27" i="21"/>
  <c r="BC11" i="21"/>
  <c r="AO11" i="21"/>
  <c r="BQ50" i="18"/>
  <c r="BC39" i="21"/>
  <c r="AI9" i="18"/>
  <c r="T38" i="18"/>
  <c r="AB38" i="21"/>
  <c r="AH15" i="18"/>
  <c r="BR23" i="18"/>
  <c r="BD35" i="18"/>
  <c r="AB17" i="21"/>
  <c r="AJ23" i="21"/>
  <c r="AJ27" i="21"/>
  <c r="G47" i="18"/>
  <c r="G76" i="21"/>
  <c r="AB24" i="18"/>
  <c r="U43" i="21"/>
  <c r="M24" i="21"/>
  <c r="BD29" i="18"/>
  <c r="AQ33" i="21"/>
  <c r="AV22" i="18"/>
  <c r="F65" i="18"/>
  <c r="AO26" i="18"/>
  <c r="O40" i="21"/>
  <c r="BJ70" i="21"/>
  <c r="V12" i="21"/>
  <c r="AI45" i="18"/>
  <c r="BJ64" i="21"/>
  <c r="H49" i="21"/>
  <c r="BQ12" i="21"/>
  <c r="U44" i="18"/>
  <c r="BK76" i="21"/>
  <c r="BR17" i="21"/>
  <c r="BL73" i="18"/>
  <c r="AX46" i="21"/>
  <c r="AC31" i="21"/>
  <c r="F12" i="18"/>
  <c r="BD27" i="21"/>
  <c r="AI40" i="21"/>
  <c r="BS43" i="18"/>
  <c r="BD75" i="18"/>
  <c r="BS10" i="18"/>
  <c r="BL41" i="21"/>
  <c r="F14" i="21"/>
  <c r="AV41" i="18"/>
  <c r="BL55" i="18"/>
  <c r="AJ58" i="18"/>
  <c r="AX53" i="18"/>
  <c r="O10" i="21"/>
  <c r="BL48" i="21"/>
  <c r="AJ75" i="21"/>
  <c r="N35" i="18"/>
  <c r="T37" i="21"/>
  <c r="U75" i="18"/>
  <c r="M61" i="18"/>
  <c r="U28" i="18"/>
  <c r="BC22" i="18"/>
  <c r="T29" i="21"/>
  <c r="AV48" i="18"/>
  <c r="N6" i="21"/>
  <c r="BD42" i="21"/>
  <c r="BJ62" i="21"/>
  <c r="U67" i="21"/>
  <c r="BE11" i="21"/>
  <c r="O57" i="18"/>
  <c r="V63" i="21"/>
  <c r="BQ42" i="18"/>
  <c r="O35" i="21"/>
  <c r="G24" i="21"/>
  <c r="BR61" i="18"/>
  <c r="AQ76" i="18"/>
  <c r="U53" i="21"/>
  <c r="AI59" i="18"/>
  <c r="M56" i="21"/>
  <c r="BE5" i="21"/>
  <c r="BK65" i="21"/>
  <c r="V13" i="21"/>
  <c r="BQ41" i="18"/>
  <c r="BR16" i="18"/>
  <c r="AV25" i="18"/>
  <c r="G48" i="18"/>
  <c r="AB38" i="18"/>
  <c r="AO77" i="18"/>
  <c r="BQ59" i="21"/>
  <c r="H62" i="21"/>
  <c r="BE40" i="21"/>
  <c r="AA56" i="18"/>
  <c r="AJ34" i="21"/>
  <c r="BE41" i="21"/>
  <c r="O72" i="21"/>
  <c r="AX43" i="18"/>
  <c r="BS73" i="21"/>
  <c r="BK28" i="21"/>
  <c r="G9" i="18"/>
  <c r="BR60" i="21"/>
  <c r="U39" i="18"/>
  <c r="AP66" i="18"/>
  <c r="BR8" i="18"/>
  <c r="AI34" i="18"/>
  <c r="T46" i="18"/>
  <c r="BK33" i="18"/>
  <c r="AO37" i="18"/>
  <c r="AJ27" i="18"/>
  <c r="AB67" i="18"/>
  <c r="BR16" i="21"/>
  <c r="AW66" i="21"/>
  <c r="BK20" i="18"/>
  <c r="AH69" i="21"/>
  <c r="AA23" i="18"/>
  <c r="BE16" i="21"/>
  <c r="AB37" i="18"/>
  <c r="AO47" i="18"/>
  <c r="BL46" i="18"/>
  <c r="BE19" i="18"/>
  <c r="N25" i="18"/>
  <c r="M40" i="21"/>
  <c r="AH64" i="18"/>
  <c r="M45" i="21"/>
  <c r="BR63" i="21"/>
  <c r="BK72" i="21"/>
  <c r="O53" i="18"/>
  <c r="H62" i="18"/>
  <c r="AW19" i="21"/>
  <c r="AX33" i="21"/>
  <c r="AQ40" i="18"/>
  <c r="N53" i="18"/>
  <c r="AP40" i="21"/>
  <c r="AI37" i="21"/>
  <c r="AP39" i="18"/>
  <c r="BK75" i="21"/>
  <c r="BK58" i="18"/>
  <c r="V39" i="21"/>
  <c r="AQ18" i="21"/>
  <c r="BE31" i="21"/>
  <c r="AP36" i="21"/>
  <c r="BQ21" i="21"/>
  <c r="M72" i="18"/>
  <c r="AH52" i="18"/>
  <c r="V70" i="18"/>
  <c r="BS29" i="21"/>
  <c r="M71" i="18"/>
  <c r="BS5" i="21"/>
  <c r="BC21" i="21"/>
  <c r="AV55" i="18"/>
  <c r="AQ76" i="21"/>
  <c r="AO11" i="18"/>
  <c r="AV49" i="21"/>
  <c r="BE9" i="18"/>
  <c r="AC14" i="21"/>
  <c r="AC23" i="21"/>
  <c r="AV59" i="21"/>
  <c r="BC5" i="18"/>
  <c r="BS10" i="21"/>
  <c r="N70" i="18"/>
  <c r="G62" i="18"/>
  <c r="AW27" i="18"/>
  <c r="AQ14" i="21"/>
  <c r="AW32" i="21"/>
  <c r="AB19" i="18"/>
  <c r="U76" i="21"/>
  <c r="BL64" i="21"/>
  <c r="BJ32" i="18"/>
  <c r="AB35" i="21"/>
  <c r="G73" i="21"/>
  <c r="AI22" i="21"/>
  <c r="BE60" i="21"/>
  <c r="BL62" i="21"/>
  <c r="BR50" i="18"/>
  <c r="AP57" i="21"/>
  <c r="N41" i="21"/>
  <c r="AP44" i="21"/>
  <c r="V17" i="18"/>
  <c r="H56" i="21"/>
  <c r="BK63" i="18"/>
  <c r="AB65" i="18"/>
  <c r="BJ14" i="18"/>
  <c r="M51" i="18"/>
  <c r="N66" i="21"/>
  <c r="T10" i="18"/>
  <c r="BJ15" i="18"/>
  <c r="BK76" i="18"/>
  <c r="BC16" i="21"/>
  <c r="BE15" i="21"/>
  <c r="BD64" i="21"/>
  <c r="T62" i="18"/>
  <c r="BR73" i="18"/>
  <c r="BR29" i="21"/>
  <c r="AJ42" i="21"/>
  <c r="V13" i="18"/>
  <c r="BC54" i="21"/>
  <c r="G10" i="18"/>
  <c r="BL46" i="21"/>
  <c r="U5" i="21"/>
  <c r="AX11" i="21"/>
  <c r="N42" i="18"/>
  <c r="AO31" i="18"/>
  <c r="BS37" i="18"/>
  <c r="BQ36" i="21"/>
  <c r="AA46" i="21"/>
  <c r="AP76" i="21"/>
  <c r="AX43" i="21"/>
  <c r="BJ24" i="21"/>
  <c r="AB54" i="21"/>
  <c r="AA29" i="18"/>
  <c r="U68" i="18"/>
  <c r="AQ41" i="21"/>
  <c r="BQ48" i="18"/>
  <c r="BR29" i="18"/>
  <c r="V21" i="18"/>
  <c r="AV64" i="18"/>
  <c r="H25" i="21"/>
  <c r="BL71" i="21"/>
  <c r="AH18" i="21"/>
  <c r="AV61" i="21"/>
  <c r="H13" i="18"/>
  <c r="BQ33" i="21"/>
  <c r="AJ30" i="18"/>
  <c r="AP32" i="18"/>
  <c r="AC60" i="18"/>
  <c r="AI10" i="21"/>
  <c r="V14" i="18"/>
  <c r="G43" i="21"/>
  <c r="BC49" i="21"/>
  <c r="BC20" i="21"/>
  <c r="AB63" i="21"/>
  <c r="T40" i="18"/>
  <c r="AO29" i="21"/>
  <c r="T74" i="21"/>
  <c r="AO64" i="21"/>
  <c r="AV11" i="21"/>
  <c r="T74" i="18"/>
  <c r="AA39" i="18"/>
  <c r="AW18" i="21"/>
  <c r="BS32" i="21"/>
  <c r="BS52" i="21"/>
  <c r="BL75" i="18"/>
  <c r="AJ17" i="21"/>
  <c r="AC41" i="18"/>
  <c r="BK56" i="21"/>
  <c r="N22" i="21"/>
  <c r="H43" i="21"/>
  <c r="H20" i="18"/>
  <c r="G31" i="21"/>
  <c r="F21" i="21"/>
  <c r="BQ24" i="18"/>
  <c r="BE27" i="21"/>
  <c r="AJ51" i="21"/>
  <c r="AV35" i="21"/>
  <c r="U46" i="18"/>
  <c r="V68" i="18"/>
  <c r="AC65" i="21"/>
  <c r="AO17" i="18"/>
  <c r="BK51" i="18"/>
  <c r="O45" i="21"/>
  <c r="BC70" i="18"/>
  <c r="BJ37" i="21"/>
  <c r="AI52" i="18"/>
  <c r="U43" i="18"/>
  <c r="AH24" i="21"/>
  <c r="AW57" i="21"/>
  <c r="BJ68" i="18"/>
  <c r="T53" i="21"/>
  <c r="O72" i="18"/>
  <c r="BC49" i="18"/>
  <c r="BC20" i="18"/>
  <c r="F11" i="18"/>
  <c r="T32" i="21"/>
  <c r="AA56" i="21"/>
  <c r="H38" i="21"/>
  <c r="AP33" i="18"/>
  <c r="BE63" i="21"/>
  <c r="BS7" i="18"/>
  <c r="BS55" i="21"/>
  <c r="AX25" i="18"/>
  <c r="O9" i="21"/>
  <c r="V57" i="18"/>
  <c r="G24" i="18"/>
  <c r="M30" i="21"/>
  <c r="T68" i="21"/>
  <c r="BJ6" i="18"/>
  <c r="BQ18" i="18"/>
  <c r="G59" i="21"/>
  <c r="AQ30" i="21"/>
  <c r="T57" i="18"/>
  <c r="AI68" i="21"/>
  <c r="AA18" i="18"/>
  <c r="BQ61" i="18"/>
  <c r="BC11" i="18"/>
  <c r="BE36" i="21"/>
  <c r="AC53" i="18"/>
  <c r="AQ36" i="18"/>
  <c r="AC71" i="21"/>
  <c r="AV33" i="21"/>
  <c r="M43" i="18"/>
  <c r="BC44" i="18"/>
  <c r="AP11" i="21"/>
  <c r="AC24" i="21"/>
  <c r="AO28" i="21"/>
  <c r="AO54" i="18"/>
  <c r="V53" i="21"/>
  <c r="BL45" i="21"/>
  <c r="AV12" i="18"/>
  <c r="AC50" i="21"/>
  <c r="BC42" i="18"/>
  <c r="H64" i="18"/>
  <c r="AC55" i="21"/>
  <c r="AC54" i="18"/>
  <c r="AW33" i="21"/>
  <c r="BE75" i="21"/>
  <c r="AO32" i="21"/>
  <c r="BK64" i="18"/>
  <c r="BC10" i="21"/>
  <c r="AO20" i="21"/>
  <c r="BS36" i="18"/>
  <c r="U57" i="18"/>
  <c r="V27" i="18"/>
  <c r="M57" i="18"/>
  <c r="G64" i="18"/>
  <c r="BE73" i="18"/>
  <c r="T58" i="18"/>
  <c r="H36" i="21"/>
  <c r="BS9" i="18"/>
  <c r="AI62" i="18"/>
  <c r="M62" i="21"/>
  <c r="AJ70" i="21"/>
  <c r="AB27" i="21"/>
  <c r="H70" i="18"/>
  <c r="AH6" i="21"/>
  <c r="N51" i="18"/>
  <c r="AO63" i="18"/>
  <c r="BD31" i="21"/>
  <c r="F77" i="21"/>
  <c r="BS41" i="21"/>
  <c r="M76" i="21"/>
  <c r="AX75" i="21"/>
  <c r="BC51" i="21"/>
  <c r="BD61" i="21"/>
  <c r="AQ52" i="21"/>
  <c r="AI73" i="21"/>
  <c r="AC59" i="21"/>
  <c r="V49" i="18"/>
  <c r="AJ42" i="18"/>
  <c r="AP39" i="21"/>
  <c r="AB49" i="18"/>
  <c r="AA48" i="21"/>
  <c r="V71" i="18"/>
  <c r="BC24" i="18"/>
  <c r="AW37" i="21"/>
  <c r="AO69" i="21"/>
  <c r="AH24" i="18"/>
  <c r="BK57" i="18"/>
  <c r="AW49" i="18"/>
  <c r="AW42" i="21"/>
  <c r="BE64" i="18"/>
  <c r="AW27" i="21"/>
  <c r="AP73" i="21"/>
  <c r="BL35" i="18"/>
  <c r="AJ45" i="18"/>
  <c r="BQ19" i="18"/>
  <c r="AB17" i="18"/>
  <c r="N38" i="21"/>
  <c r="BD6" i="18"/>
  <c r="U64" i="18"/>
  <c r="H52" i="18"/>
  <c r="F20" i="18"/>
  <c r="BL24" i="21"/>
  <c r="BR31" i="21"/>
  <c r="BQ48" i="21"/>
  <c r="AQ51" i="18"/>
  <c r="AC62" i="21"/>
  <c r="BK10" i="21"/>
  <c r="N32" i="21"/>
  <c r="O43" i="21"/>
  <c r="AH49" i="18"/>
  <c r="G26" i="21"/>
  <c r="BJ52" i="21"/>
  <c r="AO68" i="18"/>
  <c r="BE61" i="21"/>
  <c r="BJ49" i="21"/>
  <c r="M50" i="18"/>
  <c r="U34" i="21"/>
  <c r="BL6" i="18"/>
  <c r="V20" i="18"/>
  <c r="H28" i="18"/>
  <c r="AX24" i="21"/>
  <c r="AH69" i="18"/>
  <c r="M12" i="18"/>
  <c r="O39" i="18"/>
  <c r="BC56" i="18"/>
  <c r="M51" i="21"/>
  <c r="BR75" i="18"/>
  <c r="BS75" i="21"/>
  <c r="BR67" i="18"/>
  <c r="AP20" i="21"/>
  <c r="BE50" i="21"/>
  <c r="AA55" i="21"/>
  <c r="AH48" i="21"/>
  <c r="V23" i="21"/>
  <c r="G52" i="21"/>
  <c r="BR37" i="21"/>
  <c r="BC29" i="21"/>
  <c r="AI74" i="18"/>
  <c r="AW57" i="18"/>
  <c r="O52" i="21"/>
  <c r="AJ34" i="18"/>
  <c r="H42" i="21"/>
  <c r="BR6" i="21"/>
  <c r="G13" i="21"/>
  <c r="O60" i="21"/>
  <c r="AA59" i="18"/>
  <c r="AJ64" i="21"/>
  <c r="AP63" i="21"/>
  <c r="T40" i="21"/>
  <c r="BQ15" i="18"/>
  <c r="BE51" i="21"/>
  <c r="BE42" i="21"/>
  <c r="AJ18" i="18"/>
  <c r="BJ43" i="21"/>
  <c r="V44" i="21"/>
  <c r="H14" i="21"/>
  <c r="BC25" i="21"/>
  <c r="AB64" i="18"/>
  <c r="BC38" i="21"/>
  <c r="AQ61" i="18"/>
  <c r="AP63" i="18"/>
  <c r="BK73" i="18"/>
  <c r="O48" i="21"/>
  <c r="BK77" i="21"/>
  <c r="BE11" i="18"/>
  <c r="BD27" i="18"/>
  <c r="BL5" i="18"/>
  <c r="AQ53" i="18"/>
  <c r="AV38" i="21"/>
  <c r="BL44" i="18"/>
  <c r="AO20" i="18"/>
  <c r="BL15" i="18"/>
  <c r="AJ56" i="18"/>
  <c r="O69" i="18"/>
  <c r="BS19" i="21"/>
  <c r="BC27" i="18"/>
  <c r="V24" i="18"/>
  <c r="AI29" i="21"/>
  <c r="BE67" i="21"/>
  <c r="H11" i="21"/>
  <c r="AA15" i="18"/>
  <c r="AV23" i="18"/>
  <c r="V18" i="18"/>
  <c r="BE71" i="18"/>
  <c r="BL71" i="18"/>
  <c r="F12" i="21"/>
  <c r="BD32" i="18"/>
  <c r="AW25" i="18"/>
  <c r="T23" i="21"/>
  <c r="AA77" i="18"/>
  <c r="G54" i="21"/>
  <c r="H41" i="18"/>
  <c r="H29" i="18"/>
  <c r="BC5" i="21"/>
  <c r="AA74" i="18"/>
  <c r="AJ5" i="21"/>
  <c r="M22" i="18"/>
  <c r="AI10" i="18"/>
  <c r="BC48" i="18"/>
  <c r="BD54" i="21"/>
  <c r="AA73" i="18"/>
  <c r="AP28" i="18"/>
  <c r="U46" i="21"/>
  <c r="BL18" i="21"/>
  <c r="AV60" i="18"/>
  <c r="BC31" i="18"/>
  <c r="BR70" i="21"/>
  <c r="AQ70" i="18"/>
  <c r="BC76" i="21"/>
  <c r="AC61" i="21"/>
  <c r="BD67" i="21"/>
  <c r="M14" i="18"/>
  <c r="N73" i="21"/>
  <c r="M19" i="18"/>
  <c r="H6" i="18"/>
  <c r="BJ47" i="21"/>
  <c r="V10" i="21"/>
  <c r="AV62" i="21"/>
  <c r="G7" i="21"/>
  <c r="O11" i="18"/>
  <c r="AC9" i="21"/>
  <c r="BR14" i="21"/>
  <c r="BD45" i="18"/>
  <c r="BQ32" i="18"/>
  <c r="AA58" i="21"/>
  <c r="AW20" i="21"/>
  <c r="BE29" i="21"/>
  <c r="BL38" i="21"/>
  <c r="H57" i="21"/>
  <c r="BC30" i="18"/>
  <c r="AQ58" i="18"/>
  <c r="AA45" i="21"/>
  <c r="M54" i="18"/>
  <c r="AW9" i="21"/>
  <c r="AA9" i="21"/>
  <c r="AV28" i="21"/>
  <c r="AO50" i="18"/>
  <c r="AX65" i="21"/>
  <c r="AJ16" i="21"/>
  <c r="H63" i="18"/>
  <c r="BC66" i="21"/>
  <c r="BD24" i="18"/>
  <c r="AC16" i="18"/>
  <c r="G30" i="21"/>
  <c r="H19" i="21"/>
  <c r="M52" i="18"/>
  <c r="AB24" i="21"/>
  <c r="BS38" i="21"/>
  <c r="T72" i="18"/>
  <c r="AH38" i="18"/>
  <c r="AW46" i="21"/>
  <c r="AI33" i="21"/>
  <c r="AJ13" i="18"/>
  <c r="BK61" i="21"/>
  <c r="F19" i="18"/>
  <c r="U18" i="18"/>
  <c r="AB59" i="21"/>
  <c r="AX38" i="21"/>
  <c r="BQ63" i="21"/>
  <c r="AA50" i="21"/>
  <c r="F55" i="18"/>
  <c r="F5" i="18"/>
  <c r="BS24" i="21"/>
  <c r="AO14" i="18"/>
  <c r="AI57" i="18"/>
  <c r="AV15" i="21"/>
  <c r="AV76" i="21"/>
  <c r="V66" i="21"/>
  <c r="O63" i="21"/>
  <c r="O15" i="18"/>
  <c r="BJ41" i="21"/>
  <c r="AA11" i="18"/>
  <c r="AI67" i="18"/>
  <c r="M54" i="21"/>
  <c r="N56" i="21"/>
  <c r="O31" i="18"/>
  <c r="BD71" i="18"/>
  <c r="U41" i="21"/>
  <c r="F39" i="18"/>
  <c r="N28" i="18"/>
  <c r="AB35" i="18"/>
  <c r="AO12" i="21"/>
  <c r="AH10" i="18"/>
  <c r="AA31" i="21"/>
  <c r="AC54" i="21"/>
  <c r="AP31" i="18"/>
  <c r="H10" i="21"/>
  <c r="BQ20" i="18"/>
  <c r="AO16" i="18"/>
  <c r="AV40" i="18"/>
  <c r="BL51" i="18"/>
  <c r="AV66" i="18"/>
  <c r="F55" i="21"/>
  <c r="BS57" i="21"/>
  <c r="V56" i="21"/>
  <c r="AV44" i="21"/>
  <c r="BK75" i="18"/>
  <c r="AO15" i="18"/>
  <c r="BS44" i="21"/>
  <c r="H49" i="18"/>
  <c r="AJ48" i="21"/>
  <c r="BC71" i="18"/>
  <c r="BC55" i="21"/>
  <c r="AJ76" i="21"/>
  <c r="AJ26" i="18"/>
  <c r="AB12" i="21"/>
  <c r="AA69" i="21"/>
  <c r="BD55" i="18"/>
  <c r="BL25" i="18"/>
  <c r="H41" i="21"/>
  <c r="AC5" i="18"/>
  <c r="BQ72" i="18"/>
  <c r="H68" i="21"/>
  <c r="BS27" i="18"/>
  <c r="AW75" i="21"/>
  <c r="AW16" i="21"/>
  <c r="AO44" i="21"/>
  <c r="BC40" i="18"/>
  <c r="BS53" i="18"/>
  <c r="BE22" i="18"/>
  <c r="T31" i="21"/>
  <c r="F15" i="18"/>
  <c r="BR61" i="21"/>
  <c r="BD26" i="21"/>
  <c r="AQ59" i="18"/>
  <c r="AB69" i="21"/>
  <c r="AI46" i="21"/>
  <c r="AX40" i="18"/>
  <c r="V17" i="21"/>
  <c r="AP40" i="18"/>
  <c r="AX15" i="18"/>
  <c r="AI26" i="18"/>
  <c r="BR18" i="18"/>
  <c r="N66" i="18"/>
  <c r="AP35" i="18"/>
  <c r="AO41" i="18"/>
  <c r="BL21" i="21"/>
  <c r="BK64" i="21"/>
  <c r="T68" i="18"/>
  <c r="V61" i="18"/>
  <c r="F50" i="18"/>
  <c r="AW39" i="18"/>
  <c r="AW33" i="18"/>
  <c r="V60" i="18"/>
  <c r="BR58" i="18"/>
  <c r="N43" i="18"/>
  <c r="F32" i="18"/>
  <c r="AX36" i="18"/>
  <c r="BS8" i="18"/>
  <c r="N77" i="18"/>
  <c r="AW38" i="21"/>
  <c r="BJ9" i="21"/>
  <c r="V38" i="21"/>
  <c r="V63" i="18"/>
  <c r="BC77" i="18"/>
  <c r="AI64" i="18"/>
  <c r="AC29" i="18"/>
  <c r="F35" i="18"/>
  <c r="H22" i="18"/>
  <c r="AX39" i="21"/>
  <c r="U48" i="18"/>
  <c r="AJ16" i="18"/>
  <c r="AH5" i="18"/>
  <c r="BE20" i="21"/>
  <c r="AQ67" i="21"/>
  <c r="BC14" i="18"/>
  <c r="BE10" i="18"/>
  <c r="BD50" i="18"/>
  <c r="AP48" i="18"/>
  <c r="BS69" i="18"/>
  <c r="T60" i="18"/>
  <c r="AQ43" i="21"/>
  <c r="T9" i="21"/>
  <c r="BQ38" i="18"/>
  <c r="BL10" i="21"/>
  <c r="BL21" i="18"/>
  <c r="AA6" i="21"/>
  <c r="AH66" i="18"/>
  <c r="BR76" i="21"/>
  <c r="BR67" i="21"/>
  <c r="AB5" i="21"/>
  <c r="O30" i="21"/>
  <c r="BS12" i="21"/>
  <c r="AC40" i="18"/>
  <c r="AO49" i="18"/>
  <c r="AV7" i="21"/>
  <c r="N76" i="21"/>
  <c r="G29" i="18"/>
  <c r="BK27" i="18"/>
  <c r="G60" i="21"/>
  <c r="BS65" i="21"/>
  <c r="BL43" i="21"/>
  <c r="AB70" i="18"/>
  <c r="V29" i="21"/>
  <c r="BQ12" i="18"/>
  <c r="AC47" i="21"/>
  <c r="U10" i="18"/>
  <c r="BK53" i="18"/>
  <c r="AW75" i="18"/>
  <c r="AI32" i="21"/>
  <c r="G77" i="18"/>
  <c r="AQ6" i="18"/>
  <c r="U62" i="18"/>
  <c r="BJ47" i="18"/>
  <c r="AJ57" i="21"/>
  <c r="V46" i="21"/>
  <c r="AO42" i="18"/>
  <c r="M21" i="21"/>
  <c r="BS11" i="18"/>
  <c r="AW65" i="18"/>
  <c r="BJ48" i="21"/>
  <c r="AB41" i="21"/>
  <c r="AB64" i="21"/>
  <c r="BL54" i="21"/>
  <c r="U70" i="18"/>
  <c r="BS9" i="21"/>
  <c r="AQ40" i="21"/>
  <c r="BS72" i="18"/>
  <c r="AX72" i="21"/>
  <c r="U20" i="21"/>
  <c r="F43" i="18"/>
  <c r="AB7" i="18"/>
  <c r="AW72" i="18"/>
  <c r="BC54" i="18"/>
  <c r="T5" i="18"/>
  <c r="AQ46" i="21"/>
  <c r="AI16" i="18"/>
  <c r="BS67" i="21"/>
  <c r="AC30" i="18"/>
  <c r="H75" i="21"/>
  <c r="G40" i="21"/>
  <c r="AO23" i="18"/>
  <c r="BS68" i="18"/>
  <c r="V38" i="18"/>
  <c r="BL56" i="21"/>
  <c r="AI34" i="21"/>
  <c r="U37" i="18"/>
  <c r="U57" i="21"/>
  <c r="AP17" i="21"/>
  <c r="AQ10" i="18"/>
  <c r="AP62" i="21"/>
  <c r="U35" i="21"/>
  <c r="AB74" i="21"/>
  <c r="AW20" i="18"/>
  <c r="V59" i="18"/>
  <c r="N27" i="18"/>
  <c r="BE72" i="18"/>
  <c r="H72" i="18"/>
  <c r="BQ50" i="21"/>
  <c r="BK57" i="21"/>
  <c r="AQ28" i="18"/>
  <c r="AH45" i="21"/>
  <c r="AC73" i="18"/>
  <c r="BE15" i="18"/>
  <c r="T21" i="18"/>
  <c r="AX21" i="21"/>
  <c r="AJ31" i="21"/>
  <c r="AB50" i="18"/>
  <c r="BD40" i="21"/>
  <c r="M47" i="18"/>
  <c r="F28" i="21"/>
  <c r="F44" i="21"/>
  <c r="BD8" i="21"/>
  <c r="BJ26" i="21"/>
  <c r="BD39" i="18"/>
  <c r="BJ41" i="18"/>
  <c r="G7" i="18"/>
  <c r="AB77" i="21"/>
  <c r="AO16" i="21"/>
  <c r="N52" i="21"/>
  <c r="BJ32" i="21"/>
  <c r="AJ5" i="18"/>
  <c r="BD20" i="18"/>
  <c r="AQ47" i="21"/>
  <c r="U76" i="18"/>
  <c r="BL58" i="18"/>
  <c r="AW12" i="18"/>
  <c r="AC36" i="18"/>
  <c r="T70" i="21"/>
  <c r="BK66" i="21"/>
  <c r="M10" i="18"/>
  <c r="F72" i="18"/>
  <c r="AO65" i="18"/>
  <c r="M19" i="21"/>
  <c r="AC22" i="18"/>
  <c r="AQ19" i="21"/>
  <c r="AH76" i="21"/>
  <c r="AP38" i="21"/>
  <c r="AO68" i="21"/>
  <c r="AV36" i="18"/>
  <c r="BR72" i="18"/>
  <c r="M13" i="18"/>
  <c r="BC6" i="18"/>
  <c r="BC72" i="18"/>
  <c r="AI11" i="18"/>
  <c r="BK25" i="18"/>
  <c r="BS74" i="18"/>
  <c r="H60" i="21"/>
  <c r="N34" i="18"/>
  <c r="BL23" i="21"/>
  <c r="F19" i="21"/>
  <c r="BC58" i="21"/>
  <c r="AI36" i="21"/>
  <c r="F38" i="18"/>
  <c r="AV34" i="21"/>
  <c r="F42" i="21"/>
  <c r="AC24" i="18"/>
  <c r="BK29" i="21"/>
  <c r="BQ57" i="21"/>
  <c r="BD14" i="18"/>
  <c r="H45" i="18"/>
  <c r="BL22" i="18"/>
  <c r="AX54" i="18"/>
  <c r="AH9" i="21"/>
  <c r="AP8" i="18"/>
  <c r="AB14" i="21"/>
  <c r="BQ77" i="18"/>
  <c r="AV74" i="18"/>
  <c r="BS34" i="21"/>
  <c r="U36" i="18"/>
  <c r="AP24" i="21"/>
  <c r="AH38" i="21"/>
  <c r="N24" i="18"/>
  <c r="F60" i="21"/>
  <c r="BC52" i="18"/>
  <c r="BS13" i="21"/>
  <c r="AO71" i="21"/>
  <c r="BR46" i="21"/>
  <c r="AW59" i="21"/>
  <c r="BQ40" i="21"/>
  <c r="AX31" i="21"/>
  <c r="BS74" i="21"/>
  <c r="AP9" i="21"/>
  <c r="AC10" i="18"/>
  <c r="F70" i="18"/>
  <c r="G18" i="21"/>
  <c r="BD66" i="21"/>
  <c r="M31" i="21"/>
  <c r="AA38" i="21"/>
  <c r="O37" i="18"/>
  <c r="F57" i="18"/>
  <c r="AP55" i="18"/>
  <c r="AA57" i="21"/>
  <c r="BR19" i="21"/>
  <c r="AV55" i="21"/>
  <c r="BS70" i="18"/>
  <c r="G61" i="18"/>
  <c r="AH44" i="21"/>
  <c r="AW59" i="18"/>
  <c r="BL60" i="18"/>
  <c r="AJ40" i="21"/>
  <c r="AA74" i="21"/>
  <c r="BE57" i="21"/>
  <c r="AX23" i="21"/>
  <c r="BK32" i="18"/>
  <c r="V55" i="21"/>
  <c r="AP50" i="18"/>
  <c r="BR59" i="18"/>
  <c r="F34" i="18"/>
  <c r="AX31" i="18"/>
  <c r="BQ31" i="21"/>
  <c r="F8" i="18"/>
  <c r="AI17" i="21"/>
  <c r="AO67" i="21"/>
  <c r="AP23" i="18"/>
  <c r="F66" i="18"/>
  <c r="AI40" i="18"/>
  <c r="N34" i="21"/>
  <c r="BE66" i="21"/>
  <c r="AW50" i="21"/>
  <c r="AQ71" i="21"/>
  <c r="AI25" i="21"/>
  <c r="U21" i="18"/>
  <c r="AA42" i="18"/>
  <c r="T16" i="21"/>
  <c r="AI70" i="18"/>
  <c r="BD43" i="18"/>
  <c r="AQ44" i="18"/>
  <c r="U42" i="18"/>
  <c r="BS54" i="18"/>
  <c r="AX21" i="18"/>
  <c r="T71" i="21"/>
  <c r="AP35" i="21"/>
  <c r="AW24" i="21"/>
  <c r="AP17" i="18"/>
  <c r="BS17" i="21"/>
  <c r="BL50" i="18"/>
  <c r="AW34" i="21"/>
  <c r="V69" i="18"/>
  <c r="O70" i="18"/>
  <c r="BJ19" i="18"/>
  <c r="BR70" i="18"/>
  <c r="AA54" i="18"/>
  <c r="AV33" i="18"/>
  <c r="BL29" i="18"/>
  <c r="AX8" i="18"/>
  <c r="BR45" i="18"/>
  <c r="AQ7" i="21"/>
  <c r="G50" i="21"/>
  <c r="AH20" i="21"/>
  <c r="AI11" i="21"/>
  <c r="AW56" i="18"/>
  <c r="AC11" i="21"/>
  <c r="AX45" i="18"/>
  <c r="AA21" i="18"/>
  <c r="AC62" i="18"/>
  <c r="BE47" i="21"/>
  <c r="AI47" i="21"/>
  <c r="AH16" i="21"/>
  <c r="BD70" i="18"/>
  <c r="G15" i="21"/>
  <c r="AV15" i="18"/>
  <c r="AV24" i="18"/>
  <c r="AI46" i="18"/>
  <c r="BL5" i="21"/>
  <c r="AC70" i="18"/>
  <c r="F46" i="21"/>
  <c r="BC18" i="18"/>
  <c r="AW17" i="21"/>
  <c r="AI13" i="18"/>
  <c r="BS44" i="18"/>
  <c r="AV50" i="21"/>
  <c r="BE66" i="18"/>
  <c r="AI67" i="21"/>
  <c r="H54" i="18"/>
  <c r="AO54" i="21"/>
  <c r="BD23" i="21"/>
  <c r="AJ69" i="21"/>
  <c r="BC26" i="18"/>
  <c r="AQ29" i="21"/>
  <c r="H69" i="21"/>
  <c r="BL63" i="18"/>
  <c r="O54" i="18"/>
  <c r="BJ29" i="18"/>
  <c r="H40" i="18"/>
  <c r="AW48" i="21"/>
  <c r="BL11" i="21"/>
  <c r="N74" i="18"/>
  <c r="BK65" i="18"/>
  <c r="AJ52" i="21"/>
  <c r="AV6" i="21"/>
  <c r="AX49" i="18"/>
  <c r="O67" i="18"/>
  <c r="M43" i="21"/>
  <c r="AV20" i="18"/>
  <c r="BJ46" i="18"/>
  <c r="G16" i="18"/>
  <c r="AB23" i="18"/>
  <c r="AA15" i="21"/>
  <c r="BR40" i="21"/>
  <c r="BD59" i="18"/>
  <c r="BQ76" i="18"/>
  <c r="BQ64" i="21"/>
  <c r="AH52" i="21"/>
  <c r="BJ36" i="18"/>
  <c r="V43" i="21"/>
  <c r="AJ65" i="21"/>
  <c r="AB40" i="21"/>
  <c r="N51" i="21"/>
  <c r="U68" i="21"/>
  <c r="BQ58" i="18"/>
  <c r="BS43" i="21"/>
  <c r="M73" i="21"/>
  <c r="BJ57" i="18"/>
  <c r="T41" i="21"/>
  <c r="AA12" i="21"/>
  <c r="V11" i="21"/>
  <c r="AW39" i="21"/>
  <c r="BS23" i="21"/>
  <c r="AV64" i="21"/>
  <c r="U45" i="21"/>
  <c r="AP74" i="21"/>
  <c r="AH14" i="18"/>
  <c r="AI5" i="18"/>
  <c r="BQ16" i="18"/>
  <c r="N42" i="21"/>
  <c r="H14" i="18"/>
  <c r="BR41" i="21"/>
  <c r="T12" i="21"/>
  <c r="BC65" i="21"/>
  <c r="AV63" i="21"/>
  <c r="BC33" i="21"/>
  <c r="H25" i="18"/>
  <c r="AX53" i="21"/>
  <c r="BC38" i="18"/>
  <c r="O14" i="18"/>
  <c r="U11" i="21"/>
  <c r="AC56" i="18"/>
  <c r="BD56" i="21"/>
  <c r="AW64" i="18"/>
  <c r="T60" i="21"/>
  <c r="BE6" i="18"/>
  <c r="U54" i="18"/>
  <c r="BD16" i="18"/>
  <c r="U36" i="21"/>
  <c r="M26" i="21"/>
  <c r="N60" i="21"/>
  <c r="F35" i="21"/>
  <c r="AP33" i="21"/>
  <c r="BK53" i="21"/>
  <c r="BS37" i="21"/>
  <c r="AP53" i="18"/>
  <c r="AI51" i="21"/>
  <c r="BK49" i="21"/>
  <c r="BQ31" i="18"/>
  <c r="BK67" i="18"/>
  <c r="AA8" i="21"/>
  <c r="M64" i="21"/>
  <c r="O76" i="18"/>
  <c r="BK11" i="18"/>
  <c r="BJ74" i="18"/>
  <c r="BR53" i="18"/>
  <c r="AQ52" i="18"/>
  <c r="AH56" i="18"/>
  <c r="BK70" i="21"/>
  <c r="BD47" i="21"/>
  <c r="AP60" i="18"/>
  <c r="V64" i="18"/>
  <c r="AX7" i="18"/>
  <c r="AA64" i="18"/>
  <c r="BS67" i="18"/>
  <c r="BJ52" i="18"/>
  <c r="AH67" i="18"/>
  <c r="BR9" i="18"/>
  <c r="F59" i="21"/>
  <c r="BS15" i="18"/>
  <c r="AA51" i="18"/>
  <c r="F75" i="21"/>
  <c r="AC69" i="18"/>
  <c r="BD9" i="18"/>
  <c r="AJ29" i="21"/>
  <c r="AW7" i="21"/>
  <c r="AP36" i="18"/>
  <c r="AB23" i="21"/>
  <c r="BS26" i="21"/>
  <c r="AI55" i="21"/>
  <c r="AO61" i="21"/>
  <c r="BD17" i="18"/>
  <c r="AC13" i="18"/>
  <c r="AX17" i="21"/>
  <c r="BQ69" i="21"/>
  <c r="BK61" i="18"/>
  <c r="M47" i="21"/>
  <c r="AW43" i="21"/>
  <c r="BS20" i="18"/>
  <c r="AC34" i="18"/>
  <c r="M71" i="21"/>
  <c r="AO59" i="21"/>
  <c r="BR30" i="21"/>
  <c r="AQ35" i="18"/>
  <c r="AA60" i="21"/>
  <c r="AB51" i="21"/>
  <c r="AP16" i="21"/>
  <c r="AW44" i="18"/>
  <c r="BC59" i="18"/>
  <c r="AW22" i="21"/>
  <c r="BQ55" i="21"/>
  <c r="AQ35" i="21"/>
  <c r="AP8" i="21"/>
  <c r="H16" i="18"/>
  <c r="BD43" i="21"/>
  <c r="BJ67" i="18"/>
  <c r="AV77" i="21"/>
  <c r="AX47" i="21"/>
  <c r="U75" i="21"/>
  <c r="AV58" i="21"/>
  <c r="BE52" i="21"/>
  <c r="AA7" i="18"/>
  <c r="BE24" i="21"/>
  <c r="H22" i="21"/>
  <c r="BR74" i="21"/>
  <c r="U19" i="18"/>
  <c r="BQ34" i="21"/>
  <c r="BR69" i="18"/>
  <c r="T44" i="21"/>
  <c r="AC35" i="18"/>
  <c r="AO63" i="21"/>
  <c r="AH30" i="21"/>
  <c r="T13" i="18"/>
  <c r="T27" i="18"/>
  <c r="BR71" i="18"/>
  <c r="G53" i="18"/>
  <c r="BE68" i="18"/>
  <c r="U59" i="21"/>
  <c r="N59" i="21"/>
  <c r="O20" i="21"/>
  <c r="AI38" i="21"/>
  <c r="BE52" i="18"/>
  <c r="BJ39" i="21"/>
  <c r="BQ56" i="21"/>
  <c r="AO72" i="18"/>
  <c r="BJ34" i="18"/>
  <c r="V55" i="18"/>
  <c r="BJ28" i="18"/>
  <c r="AQ61" i="21"/>
  <c r="O50" i="18"/>
  <c r="F24" i="21"/>
  <c r="G35" i="21"/>
  <c r="F29" i="21"/>
  <c r="BD7" i="18"/>
  <c r="AV31" i="18"/>
  <c r="AV35" i="18"/>
  <c r="BS27" i="21"/>
  <c r="O64" i="18"/>
  <c r="BE36" i="18"/>
  <c r="AX20" i="18"/>
  <c r="F70" i="21"/>
  <c r="T67" i="21"/>
  <c r="O71" i="18"/>
  <c r="AV24" i="21"/>
  <c r="BL61" i="21"/>
  <c r="BR77" i="21"/>
  <c r="T35" i="18"/>
  <c r="AH21" i="21"/>
  <c r="AB44" i="21"/>
  <c r="U7" i="18"/>
  <c r="F36" i="18"/>
  <c r="BL59" i="18"/>
  <c r="AC8" i="18"/>
  <c r="AO5" i="21"/>
  <c r="AJ47" i="21"/>
  <c r="AC75" i="21"/>
  <c r="AI61" i="18"/>
  <c r="AQ17" i="18"/>
  <c r="H44" i="21"/>
  <c r="AP75" i="21"/>
  <c r="H58" i="18"/>
  <c r="AI42" i="21"/>
  <c r="AV73" i="21"/>
  <c r="AH71" i="18"/>
  <c r="F15" i="21"/>
  <c r="AI27" i="18"/>
  <c r="BR52" i="18"/>
  <c r="BC34" i="18"/>
  <c r="AO58" i="18"/>
  <c r="BJ68" i="21"/>
  <c r="AW46" i="18"/>
  <c r="BQ10" i="18"/>
  <c r="G66" i="18"/>
  <c r="F21" i="18"/>
  <c r="AJ22" i="18"/>
  <c r="T66" i="21"/>
  <c r="G20" i="21"/>
  <c r="BD59" i="21"/>
  <c r="M63" i="18"/>
  <c r="G72" i="21"/>
  <c r="AA22" i="21"/>
  <c r="N54" i="21"/>
  <c r="BS59" i="18"/>
  <c r="AH41" i="18"/>
  <c r="AB49" i="21"/>
  <c r="BR8" i="21"/>
  <c r="AP34" i="21"/>
  <c r="N38" i="18"/>
  <c r="U30" i="21"/>
  <c r="N71" i="21"/>
  <c r="M25" i="18"/>
  <c r="AJ32" i="21"/>
  <c r="AJ76" i="18"/>
  <c r="O38" i="18"/>
  <c r="BJ42" i="21"/>
  <c r="BC15" i="21"/>
  <c r="AV53" i="18"/>
  <c r="AC64" i="21"/>
  <c r="BE39" i="18"/>
  <c r="AO23" i="21"/>
  <c r="AB33" i="18"/>
  <c r="BD52" i="21"/>
  <c r="AC43" i="18"/>
  <c r="AJ63" i="21"/>
  <c r="AX27" i="18"/>
  <c r="AP32" i="21"/>
  <c r="AV30" i="21"/>
  <c r="M20" i="18"/>
  <c r="M18" i="21"/>
  <c r="BQ54" i="21"/>
  <c r="F29" i="18"/>
  <c r="O29" i="21"/>
  <c r="G37" i="18"/>
  <c r="BK70" i="18"/>
  <c r="V34" i="21"/>
  <c r="BL49" i="18"/>
  <c r="G19" i="18"/>
  <c r="T55" i="21"/>
  <c r="BQ51" i="21"/>
  <c r="U73" i="18"/>
  <c r="H60" i="18"/>
  <c r="BR22" i="18"/>
  <c r="N47" i="18"/>
  <c r="BR43" i="18"/>
  <c r="N17" i="21"/>
  <c r="BL27" i="21"/>
  <c r="BJ29" i="21"/>
  <c r="BQ46" i="18"/>
  <c r="V42" i="18"/>
  <c r="AW74" i="18"/>
  <c r="N24" i="21"/>
  <c r="T55" i="18"/>
  <c r="H21" i="18"/>
  <c r="BJ62" i="18"/>
  <c r="BE45" i="21"/>
  <c r="T42" i="21"/>
  <c r="V26" i="18"/>
  <c r="T6" i="21"/>
  <c r="G74" i="18"/>
  <c r="AI55" i="18"/>
  <c r="AJ37" i="21"/>
  <c r="BK43" i="21"/>
  <c r="BC52" i="21"/>
  <c r="AW49" i="21"/>
  <c r="AB46" i="21"/>
  <c r="H47" i="18"/>
  <c r="F45" i="21"/>
  <c r="AQ24" i="18"/>
  <c r="BJ5" i="18"/>
  <c r="AI5" i="21"/>
  <c r="AC58" i="21"/>
  <c r="BR49" i="21"/>
  <c r="BL27" i="18"/>
  <c r="BR57" i="21"/>
  <c r="BE35" i="18"/>
  <c r="M36" i="18"/>
  <c r="AI50" i="18"/>
  <c r="M17" i="18"/>
  <c r="BK46" i="21"/>
  <c r="O27" i="21"/>
  <c r="BD57" i="18"/>
  <c r="BQ52" i="18"/>
  <c r="AX36" i="21"/>
  <c r="AV68" i="21"/>
  <c r="F32" i="21"/>
  <c r="AC17" i="18"/>
  <c r="AQ60" i="18"/>
  <c r="BC29" i="18"/>
  <c r="AW73" i="21"/>
  <c r="BE44" i="21"/>
  <c r="AJ63" i="18"/>
  <c r="AJ21" i="21"/>
  <c r="BJ33" i="21"/>
  <c r="F13" i="18"/>
  <c r="AX64" i="18"/>
  <c r="BQ16" i="21"/>
  <c r="M15" i="21"/>
  <c r="U55" i="21"/>
  <c r="AH17" i="18"/>
  <c r="M12" i="21"/>
  <c r="AH7" i="21"/>
  <c r="F44" i="18"/>
  <c r="AW60" i="18"/>
  <c r="AO56" i="18"/>
  <c r="AW58" i="21"/>
  <c r="BC9" i="18"/>
  <c r="AQ39" i="21"/>
  <c r="AC48" i="18"/>
  <c r="AH71" i="21"/>
  <c r="F64" i="21"/>
  <c r="BK55" i="18"/>
  <c r="AW62" i="21"/>
  <c r="AI72" i="18"/>
  <c r="AP51" i="18"/>
  <c r="AI44" i="18"/>
  <c r="F22" i="21"/>
  <c r="BS39" i="21"/>
  <c r="AC14" i="18"/>
  <c r="AJ54" i="18"/>
  <c r="AB39" i="18"/>
  <c r="T18" i="21"/>
  <c r="AA49" i="18"/>
  <c r="AV67" i="18"/>
  <c r="AV18" i="18"/>
  <c r="N5" i="21"/>
  <c r="BK46" i="18"/>
  <c r="AH28" i="18"/>
  <c r="AH27" i="18"/>
  <c r="AH74" i="18"/>
  <c r="BK15" i="21"/>
  <c r="AO36" i="21"/>
  <c r="BC21" i="18"/>
  <c r="N9" i="21"/>
  <c r="G28" i="18"/>
  <c r="BL31" i="18"/>
  <c r="G20" i="18"/>
  <c r="H70" i="21"/>
  <c r="AX11" i="18"/>
  <c r="BK50" i="18"/>
  <c r="N53" i="21"/>
  <c r="BK28" i="18"/>
  <c r="M8" i="18"/>
  <c r="BJ73" i="18"/>
  <c r="BE21" i="18"/>
  <c r="AQ54" i="21"/>
  <c r="M7" i="18"/>
  <c r="BK35" i="18"/>
  <c r="AB8" i="21"/>
  <c r="AP68" i="18"/>
  <c r="AO48" i="21"/>
  <c r="AC33" i="18"/>
  <c r="BE12" i="21"/>
  <c r="AC51" i="18"/>
  <c r="AX74" i="21"/>
  <c r="G6" i="21"/>
  <c r="AO73" i="21"/>
  <c r="T8" i="21"/>
  <c r="AJ28" i="21"/>
  <c r="AC30" i="21"/>
  <c r="M23" i="21"/>
  <c r="AV56" i="18"/>
  <c r="U22" i="21"/>
  <c r="F52" i="21"/>
  <c r="AJ74" i="21"/>
  <c r="T48" i="21"/>
  <c r="AQ15" i="18"/>
  <c r="AO6" i="18"/>
  <c r="T45" i="18"/>
  <c r="T66" i="18"/>
  <c r="V7" i="21"/>
  <c r="AH43" i="21"/>
  <c r="AJ62" i="21"/>
  <c r="BQ17" i="21"/>
  <c r="AC37" i="18"/>
  <c r="BC47" i="21"/>
  <c r="BS48" i="18"/>
  <c r="BK36" i="18"/>
  <c r="AA53" i="21"/>
  <c r="BR43" i="21"/>
  <c r="U9" i="18"/>
  <c r="BD62" i="21"/>
  <c r="U58" i="18"/>
  <c r="AV6" i="18"/>
  <c r="AP24" i="18"/>
  <c r="G56" i="21"/>
  <c r="AJ8" i="21"/>
  <c r="BD34" i="18"/>
  <c r="AB42" i="18"/>
  <c r="BD73" i="21"/>
  <c r="O26" i="21"/>
  <c r="T72" i="21"/>
  <c r="O30" i="18"/>
  <c r="O21" i="18"/>
  <c r="BK62" i="21"/>
  <c r="BK40" i="21"/>
  <c r="BL32" i="18"/>
  <c r="AA24" i="18"/>
  <c r="AO22" i="18"/>
  <c r="BJ7" i="18"/>
  <c r="H16" i="21"/>
  <c r="N67" i="21"/>
  <c r="BD68" i="21"/>
  <c r="AA75" i="18"/>
  <c r="O5" i="21"/>
  <c r="AW37" i="18"/>
  <c r="AP9" i="18"/>
  <c r="F49" i="18"/>
  <c r="BD36" i="21"/>
  <c r="AH57" i="21"/>
  <c r="AC66" i="21"/>
  <c r="BC14" i="21"/>
  <c r="AH8" i="21"/>
  <c r="BQ6" i="18"/>
  <c r="BD18" i="21"/>
  <c r="BC72" i="21"/>
  <c r="AP42" i="21"/>
  <c r="AJ13" i="21"/>
  <c r="N19" i="21"/>
  <c r="BJ69" i="21"/>
  <c r="AP29" i="18"/>
  <c r="AP50" i="21"/>
  <c r="H63" i="21"/>
  <c r="AB73" i="21"/>
  <c r="AX65" i="18"/>
  <c r="BQ44" i="21"/>
  <c r="T26" i="18"/>
  <c r="BS32" i="18"/>
  <c r="AO8" i="21"/>
  <c r="U14" i="21"/>
  <c r="G14" i="21"/>
  <c r="AO35" i="21"/>
  <c r="F38" i="21"/>
  <c r="BQ13" i="21"/>
  <c r="M59" i="18"/>
  <c r="AA14" i="21"/>
  <c r="BS21" i="21"/>
  <c r="N50" i="18"/>
  <c r="AB44" i="18"/>
  <c r="AI75" i="18"/>
  <c r="O61" i="21"/>
  <c r="BR75" i="21"/>
  <c r="BE41" i="18"/>
  <c r="AX52" i="21"/>
  <c r="BK45" i="21"/>
  <c r="AX55" i="18"/>
  <c r="AB74" i="18"/>
  <c r="AB21" i="18"/>
  <c r="AH75" i="21"/>
  <c r="AQ12" i="21"/>
  <c r="T15" i="21"/>
  <c r="AC5" i="21"/>
  <c r="BE68" i="21"/>
  <c r="AB68" i="18"/>
  <c r="BS19" i="18"/>
  <c r="AH37" i="21"/>
  <c r="G58" i="18"/>
  <c r="AP31" i="21"/>
  <c r="BL65" i="18"/>
  <c r="BC8" i="21"/>
  <c r="AW45" i="18"/>
  <c r="BL63" i="21"/>
  <c r="AC76" i="18"/>
  <c r="AJ46" i="21"/>
  <c r="F50" i="21"/>
  <c r="AH26" i="18"/>
  <c r="O64" i="21"/>
  <c r="G13" i="18"/>
  <c r="AA61" i="21"/>
  <c r="BE49" i="18"/>
  <c r="AX10" i="21"/>
  <c r="AO70" i="21"/>
  <c r="BS70" i="21"/>
  <c r="AJ24" i="21"/>
  <c r="AA28" i="18"/>
  <c r="BQ33" i="18"/>
  <c r="AC15" i="18"/>
  <c r="AJ59" i="18"/>
  <c r="AJ52" i="18"/>
  <c r="BE58" i="18"/>
  <c r="BL33" i="21"/>
  <c r="BD70" i="21"/>
  <c r="N46" i="18"/>
  <c r="AC67" i="18"/>
  <c r="BR28" i="18"/>
  <c r="BD15" i="21"/>
  <c r="AW47" i="18"/>
  <c r="BR55" i="21"/>
  <c r="M57" i="21"/>
  <c r="AH5" i="21"/>
  <c r="AJ60" i="18"/>
  <c r="AP45" i="21"/>
  <c r="AA23" i="21"/>
  <c r="AJ7" i="18"/>
  <c r="T61" i="21"/>
  <c r="H39" i="18"/>
  <c r="AJ60" i="21"/>
  <c r="BE53" i="18"/>
  <c r="U27" i="18"/>
  <c r="BR39" i="21"/>
  <c r="V54" i="21"/>
  <c r="M30" i="18"/>
  <c r="V32" i="18"/>
  <c r="AV17" i="18"/>
  <c r="T45" i="21"/>
  <c r="BR42" i="21"/>
  <c r="AP23" i="21"/>
  <c r="AP71" i="18"/>
  <c r="AP72" i="18"/>
  <c r="AC51" i="21"/>
  <c r="V31" i="21"/>
  <c r="BS31" i="21"/>
  <c r="BL49" i="21"/>
  <c r="H37" i="18"/>
  <c r="F17" i="18"/>
  <c r="AQ36" i="21"/>
  <c r="BL14" i="21"/>
  <c r="BD10" i="21"/>
  <c r="G36" i="21"/>
  <c r="AA27" i="18"/>
  <c r="F73" i="18"/>
  <c r="M69" i="21"/>
  <c r="BL30" i="21"/>
  <c r="AW67" i="21"/>
  <c r="AC8" i="21"/>
  <c r="AI70" i="21"/>
  <c r="T30" i="18"/>
  <c r="AB53" i="21"/>
  <c r="N44" i="18"/>
  <c r="AP5" i="21"/>
  <c r="BS24" i="18"/>
  <c r="AH12" i="18"/>
  <c r="AV74" i="21"/>
  <c r="BJ40" i="21"/>
  <c r="N72" i="21"/>
  <c r="BL18" i="18"/>
  <c r="N14" i="21"/>
  <c r="F37" i="18"/>
  <c r="BC12" i="21"/>
  <c r="T35" i="21"/>
  <c r="T23" i="18"/>
  <c r="M75" i="21"/>
  <c r="BE9" i="21"/>
  <c r="G39" i="21"/>
  <c r="BJ59" i="21"/>
  <c r="BJ60" i="18"/>
  <c r="AI7" i="18"/>
  <c r="AJ41" i="21"/>
  <c r="AB41" i="18"/>
  <c r="AH55" i="18"/>
  <c r="AJ11" i="21"/>
  <c r="AC27" i="18"/>
  <c r="AB15" i="18"/>
  <c r="O73" i="18"/>
  <c r="AW53" i="18"/>
  <c r="U71" i="21"/>
  <c r="T38" i="21"/>
  <c r="BD46" i="18"/>
  <c r="AQ62" i="21"/>
  <c r="AI7" i="21"/>
  <c r="AI69" i="18"/>
  <c r="AJ24" i="18"/>
  <c r="BE65" i="21"/>
  <c r="O22" i="21"/>
  <c r="AW8" i="21"/>
  <c r="AW11" i="21"/>
  <c r="T75" i="18"/>
  <c r="M28" i="21"/>
  <c r="AO66" i="21"/>
  <c r="AB45" i="21"/>
  <c r="AB72" i="18"/>
  <c r="AH22" i="18"/>
  <c r="BQ43" i="21"/>
  <c r="BR23" i="21"/>
  <c r="AW36" i="21"/>
  <c r="F36" i="21"/>
  <c r="U65" i="18"/>
  <c r="BE75" i="18"/>
  <c r="BK21" i="21"/>
  <c r="AX42" i="21"/>
  <c r="AX76" i="21"/>
  <c r="BJ31" i="21"/>
  <c r="H67" i="21"/>
  <c r="AP49" i="18"/>
  <c r="AA22" i="18"/>
  <c r="BK10" i="18"/>
  <c r="BS66" i="18"/>
  <c r="AJ18" i="21"/>
  <c r="AV66" i="21"/>
  <c r="F74" i="18"/>
  <c r="M50" i="21"/>
  <c r="AA28" i="21"/>
  <c r="G25" i="21"/>
  <c r="BQ17" i="18"/>
  <c r="BS22" i="18"/>
  <c r="M10" i="21"/>
  <c r="G29" i="21"/>
  <c r="AW15" i="21"/>
  <c r="V50" i="18"/>
  <c r="F13" i="21"/>
  <c r="AH9" i="18"/>
  <c r="AW51" i="21"/>
  <c r="O47" i="21"/>
  <c r="H38" i="18"/>
  <c r="N33" i="18"/>
  <c r="AH51" i="21"/>
  <c r="AO18" i="18"/>
  <c r="AQ20" i="21"/>
  <c r="BD51" i="18"/>
  <c r="G60" i="18"/>
  <c r="AO71" i="18"/>
  <c r="BJ40" i="18"/>
  <c r="G73" i="18"/>
  <c r="BQ54" i="18"/>
  <c r="U52" i="21"/>
  <c r="AO41" i="21"/>
  <c r="AH61" i="18"/>
  <c r="BK9" i="21"/>
  <c r="M9" i="21"/>
  <c r="G69" i="18"/>
  <c r="AW15" i="18"/>
  <c r="BL14" i="18"/>
  <c r="BR65" i="18"/>
  <c r="AB75" i="21"/>
  <c r="BK7" i="21"/>
  <c r="BD72" i="21"/>
  <c r="O8" i="18"/>
  <c r="BC10" i="18"/>
  <c r="AB37" i="21"/>
  <c r="AA41" i="18"/>
  <c r="AH56" i="21"/>
  <c r="AW19" i="18"/>
  <c r="AX59" i="18"/>
  <c r="BQ28" i="18"/>
  <c r="AQ14" i="18"/>
  <c r="T26" i="21"/>
  <c r="AQ74" i="18"/>
  <c r="BL48" i="18"/>
  <c r="M62" i="18"/>
  <c r="BJ72" i="21"/>
  <c r="BJ50" i="21"/>
  <c r="BS51" i="21"/>
  <c r="N57" i="21"/>
  <c r="M33" i="21"/>
  <c r="BS72" i="21"/>
  <c r="AX50" i="21"/>
  <c r="N5" i="18"/>
  <c r="AJ68" i="21"/>
  <c r="BC50" i="18"/>
  <c r="AB16" i="21"/>
  <c r="U16" i="18"/>
  <c r="U63" i="18"/>
  <c r="BK9" i="18"/>
  <c r="AC38" i="18"/>
  <c r="T54" i="21"/>
  <c r="AQ63" i="21"/>
  <c r="O21" i="21"/>
  <c r="AB61" i="18"/>
  <c r="AJ12" i="21"/>
  <c r="V39" i="18"/>
  <c r="U33" i="21"/>
  <c r="AQ25" i="21"/>
  <c r="AI28" i="21"/>
  <c r="BR13" i="18"/>
  <c r="AB11" i="21"/>
  <c r="BL33" i="18"/>
  <c r="BE8" i="21"/>
  <c r="BR20" i="18"/>
  <c r="BJ24" i="18"/>
  <c r="BL58" i="21"/>
  <c r="N40" i="21"/>
  <c r="AP47" i="18"/>
  <c r="BC13" i="18"/>
  <c r="T12" i="18"/>
  <c r="AX5" i="21"/>
  <c r="AB73" i="18"/>
  <c r="AB30" i="21"/>
  <c r="N22" i="18"/>
  <c r="BQ18" i="21"/>
  <c r="BJ18" i="18"/>
  <c r="AV63" i="18"/>
  <c r="BK52" i="21"/>
  <c r="AQ45" i="18"/>
  <c r="O73" i="21"/>
  <c r="AC57" i="18"/>
  <c r="BJ18" i="21"/>
  <c r="AH50" i="21"/>
  <c r="AV22" i="21"/>
  <c r="G33" i="21"/>
  <c r="N58" i="21"/>
  <c r="AC36" i="21"/>
  <c r="M34" i="21"/>
  <c r="U24" i="18"/>
  <c r="AO74" i="21"/>
  <c r="AX39" i="18"/>
  <c r="U10" i="21"/>
  <c r="BE37" i="21"/>
  <c r="V74" i="18"/>
  <c r="AA50" i="18"/>
  <c r="AV23" i="21"/>
  <c r="AC7" i="21"/>
  <c r="M9" i="18"/>
  <c r="BQ53" i="18"/>
  <c r="BR48" i="21"/>
  <c r="BR50" i="21"/>
  <c r="AI43" i="21"/>
  <c r="AH21" i="18"/>
  <c r="V45" i="21"/>
  <c r="AO9" i="18"/>
  <c r="AJ53" i="21"/>
  <c r="BR47" i="21"/>
  <c r="AX48" i="21"/>
  <c r="BD77" i="18"/>
  <c r="AV10" i="21"/>
  <c r="AA51" i="21"/>
  <c r="AV17" i="21"/>
  <c r="AQ75" i="21"/>
  <c r="M44" i="18"/>
  <c r="AO26" i="21"/>
  <c r="BL59" i="21"/>
  <c r="V36" i="18"/>
  <c r="U9" i="21"/>
  <c r="BJ26" i="18"/>
  <c r="T56" i="18"/>
  <c r="BR73" i="21"/>
  <c r="BQ45" i="21"/>
  <c r="AV61" i="18"/>
  <c r="O58" i="18"/>
  <c r="AX15" i="21"/>
  <c r="AW29" i="21"/>
  <c r="AB61" i="21"/>
  <c r="AH34" i="18"/>
  <c r="M69" i="18"/>
  <c r="BJ56" i="21"/>
  <c r="AI48" i="21"/>
  <c r="AI66" i="18"/>
  <c r="BR57" i="18"/>
  <c r="AQ18" i="18"/>
  <c r="BS65" i="18"/>
  <c r="BK50" i="21"/>
  <c r="AJ36" i="18"/>
  <c r="AC72" i="21"/>
  <c r="BL12" i="18"/>
  <c r="AI48" i="18"/>
  <c r="AV67" i="21"/>
  <c r="T77" i="21"/>
  <c r="AP70" i="18"/>
  <c r="AW61" i="21"/>
  <c r="AC33" i="21"/>
  <c r="U31" i="18"/>
  <c r="BK55" i="21"/>
  <c r="AH22" i="21"/>
  <c r="AO45" i="21"/>
  <c r="BR27" i="18"/>
  <c r="BJ17" i="18"/>
  <c r="BS49" i="21"/>
  <c r="AB66" i="21"/>
  <c r="AC46" i="18"/>
  <c r="O17" i="18"/>
  <c r="AV18" i="21"/>
  <c r="AX35" i="18"/>
  <c r="U14" i="18"/>
  <c r="N9" i="18"/>
  <c r="AX69" i="21"/>
  <c r="BL29" i="21"/>
  <c r="F69" i="21"/>
  <c r="BL55" i="21"/>
  <c r="BQ15" i="21"/>
  <c r="BS62" i="18"/>
  <c r="AQ21" i="18"/>
  <c r="AP62" i="18"/>
  <c r="AJ46" i="18"/>
  <c r="V74" i="21"/>
  <c r="BC37" i="18"/>
  <c r="M39" i="18"/>
  <c r="U13" i="21"/>
  <c r="BE32" i="18"/>
  <c r="BS61" i="18"/>
  <c r="AB54" i="18"/>
  <c r="U8" i="21"/>
  <c r="AJ74" i="18"/>
  <c r="M33" i="18"/>
  <c r="BS35" i="21"/>
  <c r="AO33" i="18"/>
  <c r="BL68" i="21"/>
  <c r="V16" i="18"/>
  <c r="BR24" i="21"/>
  <c r="AC68" i="18"/>
  <c r="BQ30" i="18"/>
  <c r="AH40" i="21"/>
  <c r="AH65" i="18"/>
  <c r="O47" i="18"/>
  <c r="O71" i="21"/>
  <c r="BK41" i="21"/>
  <c r="M66" i="21"/>
  <c r="G10" i="21"/>
  <c r="BS7" i="21"/>
  <c r="BD37" i="21"/>
  <c r="BS21" i="18"/>
  <c r="AC44" i="18"/>
  <c r="H18" i="21"/>
  <c r="AH12" i="21"/>
  <c r="BQ74" i="21"/>
  <c r="BJ7" i="21"/>
  <c r="BS75" i="18"/>
  <c r="BD41" i="21"/>
  <c r="F43" i="21"/>
  <c r="BE43" i="18"/>
  <c r="BD12" i="21"/>
  <c r="BK38" i="18"/>
  <c r="N18" i="21"/>
  <c r="F24" i="18"/>
  <c r="BC7" i="18"/>
  <c r="H68" i="18"/>
  <c r="BR15" i="18"/>
  <c r="U67" i="18"/>
  <c r="AI19" i="18"/>
  <c r="BR18" i="21"/>
  <c r="BQ14" i="18"/>
  <c r="BL17" i="18"/>
  <c r="O44" i="18"/>
  <c r="T39" i="18"/>
  <c r="AH20" i="18"/>
  <c r="BK17" i="18"/>
  <c r="T7" i="18"/>
  <c r="AA64" i="21"/>
  <c r="BQ47" i="18"/>
  <c r="BD36" i="18"/>
  <c r="U20" i="18"/>
  <c r="AW70" i="18"/>
  <c r="AX41" i="21"/>
  <c r="G40" i="18"/>
  <c r="V70" i="21"/>
  <c r="AI13" i="21"/>
  <c r="H35" i="21"/>
  <c r="G17" i="21"/>
  <c r="BL70" i="21"/>
  <c r="AW23" i="21"/>
  <c r="M53" i="21"/>
  <c r="BL57" i="18"/>
  <c r="AJ10" i="21"/>
  <c r="AA39" i="21"/>
  <c r="M65" i="18"/>
  <c r="BJ45" i="21"/>
  <c r="AI22" i="18"/>
  <c r="H66" i="21"/>
  <c r="AI15" i="18"/>
  <c r="AA17" i="18"/>
  <c r="AB62" i="18"/>
  <c r="AV8" i="18"/>
  <c r="H18" i="18"/>
  <c r="V22" i="18"/>
  <c r="BD44" i="21"/>
  <c r="BD6" i="21"/>
  <c r="H57" i="18"/>
  <c r="BS51" i="18"/>
  <c r="O26" i="18"/>
  <c r="G55" i="21"/>
  <c r="AJ6" i="21"/>
  <c r="M63" i="21"/>
  <c r="AI63" i="18"/>
  <c r="BR35" i="21"/>
  <c r="BE47" i="18"/>
  <c r="F25" i="18"/>
  <c r="AW8" i="18"/>
  <c r="N63" i="18"/>
  <c r="BJ11" i="18"/>
  <c r="AJ47" i="18"/>
  <c r="BE5" i="18"/>
  <c r="BL53" i="18"/>
  <c r="U29" i="18"/>
  <c r="G67" i="21"/>
  <c r="O74" i="18"/>
  <c r="BJ54" i="21"/>
  <c r="F18" i="21"/>
  <c r="AB28" i="21"/>
  <c r="BJ5" i="21"/>
  <c r="BQ47" i="21"/>
  <c r="AX26" i="18"/>
  <c r="V60" i="21"/>
  <c r="BC57" i="21"/>
  <c r="BS45" i="18"/>
  <c r="AC41" i="21"/>
  <c r="AC26" i="18"/>
  <c r="AJ41" i="18"/>
  <c r="BJ22" i="21"/>
  <c r="AB18" i="18"/>
  <c r="N67" i="18"/>
  <c r="T59" i="18"/>
  <c r="AW69" i="18"/>
  <c r="BC64" i="21"/>
  <c r="BD65" i="21"/>
  <c r="BS33" i="18"/>
  <c r="AV56" i="21"/>
  <c r="AP27" i="21"/>
  <c r="H73" i="21"/>
  <c r="M42" i="18"/>
  <c r="AQ38" i="21"/>
  <c r="G36" i="18"/>
  <c r="U8" i="18"/>
  <c r="N69" i="21"/>
  <c r="BD21" i="21"/>
  <c r="U39" i="21"/>
  <c r="BE7" i="18"/>
  <c r="BQ67" i="18"/>
  <c r="BR12" i="18"/>
  <c r="N11" i="18"/>
  <c r="F7" i="18"/>
  <c r="H73" i="18"/>
  <c r="AH47" i="18"/>
  <c r="M68" i="18"/>
  <c r="AH23" i="18"/>
  <c r="AB26" i="21"/>
  <c r="F76" i="18"/>
  <c r="AX10" i="18"/>
  <c r="G15" i="18"/>
  <c r="BR41" i="18"/>
  <c r="BQ7" i="21"/>
  <c r="O57" i="21"/>
  <c r="AI57" i="21"/>
  <c r="BQ13" i="18"/>
  <c r="AH57" i="18"/>
  <c r="AB18" i="21"/>
  <c r="AA76" i="18"/>
  <c r="U28" i="21"/>
  <c r="O49" i="21"/>
  <c r="AA68" i="18"/>
  <c r="AQ71" i="18"/>
  <c r="N49" i="18"/>
  <c r="AI17" i="18"/>
  <c r="AO44" i="18"/>
  <c r="AH67" i="21"/>
  <c r="T65" i="18"/>
  <c r="AQ26" i="18"/>
  <c r="F17" i="21"/>
  <c r="AB72" i="21"/>
  <c r="AX69" i="18"/>
  <c r="M46" i="18"/>
  <c r="BE14" i="18"/>
  <c r="BC45" i="18"/>
  <c r="M55" i="21"/>
  <c r="BJ77" i="21"/>
  <c r="AX68" i="18"/>
  <c r="H65" i="18"/>
  <c r="AB48" i="18"/>
  <c r="BD33" i="21"/>
  <c r="V25" i="21"/>
  <c r="AW31" i="18"/>
  <c r="N23" i="21"/>
  <c r="AB22" i="21"/>
  <c r="AH37" i="18"/>
  <c r="U11" i="18"/>
  <c r="AC32" i="18"/>
  <c r="AB9" i="21"/>
  <c r="BJ11" i="21"/>
  <c r="BL31" i="21"/>
  <c r="N57" i="18"/>
  <c r="BD22" i="21"/>
  <c r="BJ60" i="21"/>
  <c r="AW34" i="18"/>
  <c r="BC6" i="21"/>
  <c r="AH77" i="18"/>
  <c r="BE19" i="21"/>
  <c r="AB13" i="18"/>
  <c r="AW43" i="18"/>
  <c r="V12" i="18"/>
  <c r="M66" i="18"/>
  <c r="H21" i="21"/>
  <c r="AO76" i="21"/>
  <c r="V15" i="18"/>
  <c r="BR20" i="21"/>
  <c r="BS40" i="18"/>
  <c r="BK26" i="21"/>
  <c r="BJ17" i="21"/>
  <c r="AI12" i="18"/>
  <c r="G63" i="21"/>
  <c r="AB26" i="18"/>
  <c r="AW6" i="18"/>
  <c r="G19" i="21"/>
  <c r="AV29" i="18"/>
  <c r="AH29" i="18"/>
  <c r="BJ20" i="18"/>
  <c r="F47" i="21"/>
  <c r="BL65" i="21"/>
  <c r="AQ5" i="21"/>
  <c r="AC18" i="21"/>
  <c r="BJ59" i="18"/>
  <c r="AV76" i="18"/>
  <c r="G17" i="18"/>
  <c r="F9" i="21"/>
  <c r="M65" i="21"/>
  <c r="G9" i="21"/>
  <c r="V40" i="18"/>
  <c r="U26" i="21"/>
  <c r="U59" i="18"/>
  <c r="BC35" i="18"/>
  <c r="BC45" i="21"/>
  <c r="AI65" i="18"/>
  <c r="V35" i="18"/>
  <c r="AA72" i="21"/>
  <c r="AP38" i="18"/>
  <c r="AX37" i="21"/>
  <c r="G31" i="18"/>
  <c r="U17" i="18"/>
  <c r="N20" i="21"/>
  <c r="BR25" i="21"/>
  <c r="AJ45" i="21"/>
  <c r="G11" i="21"/>
  <c r="G12" i="18"/>
  <c r="AA62" i="21"/>
  <c r="BK35" i="21"/>
  <c r="BS46" i="21"/>
  <c r="AI64" i="21"/>
  <c r="AO60" i="21"/>
  <c r="AO46" i="18"/>
  <c r="BK14" i="18"/>
  <c r="M20" i="21"/>
  <c r="O68" i="21"/>
  <c r="AA27" i="21"/>
  <c r="AQ15" i="21"/>
  <c r="BC26" i="35"/>
  <c r="BE26" i="35" s="1"/>
  <c r="BE65" i="20"/>
  <c r="BC48" i="35"/>
  <c r="BE48" i="35" s="1"/>
  <c r="BE77" i="20"/>
  <c r="BD71" i="35"/>
  <c r="BE71" i="35" s="1"/>
  <c r="BD61" i="35"/>
  <c r="BE61" i="35" s="1"/>
  <c r="BE36" i="20"/>
  <c r="R46" i="20"/>
  <c r="T46" i="20"/>
  <c r="BB46" i="20" s="1"/>
  <c r="T85" i="20"/>
  <c r="BB85" i="20" s="1"/>
  <c r="R85" i="20"/>
  <c r="T68" i="20"/>
  <c r="BB68" i="20" s="1"/>
  <c r="R68" i="20"/>
  <c r="T63" i="20"/>
  <c r="BB63" i="20" s="1"/>
  <c r="R63" i="20"/>
  <c r="R42" i="20"/>
  <c r="T42" i="20"/>
  <c r="BB42" i="20" s="1"/>
  <c r="T78" i="20"/>
  <c r="BB78" i="20" s="1"/>
  <c r="R78" i="20"/>
  <c r="T83" i="20"/>
  <c r="BB83" i="20" s="1"/>
  <c r="R83" i="20"/>
  <c r="W79" i="20"/>
  <c r="Y79" i="20"/>
  <c r="Y17" i="20"/>
  <c r="BC17" i="20" s="1"/>
  <c r="W17" i="20"/>
  <c r="R86" i="20"/>
  <c r="T86" i="20"/>
  <c r="BB86" i="20" s="1"/>
  <c r="T73" i="20"/>
  <c r="BB73" i="20" s="1"/>
  <c r="R73" i="20"/>
  <c r="T43" i="20"/>
  <c r="BB43" i="20" s="1"/>
  <c r="R43" i="20"/>
  <c r="T60" i="20"/>
  <c r="BB60" i="20" s="1"/>
  <c r="R60" i="20"/>
  <c r="R66" i="20"/>
  <c r="T66" i="20"/>
  <c r="BB66" i="20" s="1"/>
  <c r="T23" i="20"/>
  <c r="BB23" i="20" s="1"/>
  <c r="R23" i="20"/>
  <c r="T71" i="20"/>
  <c r="BB71" i="20" s="1"/>
  <c r="R71" i="20"/>
  <c r="W51" i="20"/>
  <c r="Y51" i="20"/>
  <c r="BC51" i="20" s="1"/>
  <c r="W67" i="20"/>
  <c r="Y67" i="20"/>
  <c r="BC67" i="20" s="1"/>
  <c r="W27" i="20"/>
  <c r="Y27" i="20"/>
  <c r="BC27" i="20" s="1"/>
  <c r="Y36" i="20"/>
  <c r="W36" i="20"/>
  <c r="Y40" i="20"/>
  <c r="BC40" i="20" s="1"/>
  <c r="W40" i="20"/>
  <c r="T57" i="20"/>
  <c r="R57" i="20"/>
  <c r="T16" i="20"/>
  <c r="BB16" i="20" s="1"/>
  <c r="R16" i="20"/>
  <c r="R74" i="20"/>
  <c r="T74" i="20"/>
  <c r="BB74" i="20" s="1"/>
  <c r="T36" i="20"/>
  <c r="BB36" i="20" s="1"/>
  <c r="R36" i="20"/>
  <c r="T44" i="20"/>
  <c r="BB44" i="20" s="1"/>
  <c r="R44" i="20"/>
  <c r="T48" i="20"/>
  <c r="BB48" i="20" s="1"/>
  <c r="R48" i="20"/>
  <c r="T52" i="20"/>
  <c r="BB52" i="20" s="1"/>
  <c r="R52" i="20"/>
  <c r="Y20" i="20"/>
  <c r="BC20" i="20" s="1"/>
  <c r="W20" i="20"/>
  <c r="Y61" i="20"/>
  <c r="BC61" i="20" s="1"/>
  <c r="W61" i="20"/>
  <c r="Y58" i="20"/>
  <c r="BC58" i="20" s="1"/>
  <c r="W58" i="20"/>
  <c r="T29" i="20"/>
  <c r="BB29" i="20" s="1"/>
  <c r="R29" i="20"/>
  <c r="W47" i="20"/>
  <c r="Y47" i="20"/>
  <c r="BC47" i="20" s="1"/>
  <c r="Y62" i="20"/>
  <c r="BC62" i="20" s="1"/>
  <c r="W62" i="20"/>
  <c r="W19" i="20"/>
  <c r="Y19" i="20"/>
  <c r="BC19" i="20" s="1"/>
  <c r="Y53" i="20"/>
  <c r="BC53" i="20" s="1"/>
  <c r="W53" i="20"/>
  <c r="Y42" i="20"/>
  <c r="BC42" i="20" s="1"/>
  <c r="W42" i="20"/>
  <c r="W43" i="20"/>
  <c r="Y43" i="20"/>
  <c r="BC43" i="20" s="1"/>
  <c r="Y56" i="20"/>
  <c r="BC56" i="20" s="1"/>
  <c r="W56" i="20"/>
  <c r="T28" i="20"/>
  <c r="BB28" i="20" s="1"/>
  <c r="R28" i="20"/>
  <c r="R26" i="20"/>
  <c r="T26" i="20"/>
  <c r="BB26" i="20" s="1"/>
  <c r="W83" i="20"/>
  <c r="Y83" i="20"/>
  <c r="BC83" i="20" s="1"/>
  <c r="Y22" i="20"/>
  <c r="BC22" i="20" s="1"/>
  <c r="W22" i="20"/>
  <c r="Y81" i="20"/>
  <c r="BC81" i="20" s="1"/>
  <c r="W81" i="20"/>
  <c r="Y44" i="20"/>
  <c r="BC44" i="20" s="1"/>
  <c r="W44" i="20"/>
  <c r="T81" i="20"/>
  <c r="BB81" i="20" s="1"/>
  <c r="R81" i="20"/>
  <c r="T22" i="20"/>
  <c r="BB22" i="20" s="1"/>
  <c r="R22" i="20"/>
  <c r="R18" i="20"/>
  <c r="T18" i="20"/>
  <c r="BB18" i="20" s="1"/>
  <c r="T40" i="20"/>
  <c r="BB40" i="20" s="1"/>
  <c r="R40" i="20"/>
  <c r="Y84" i="20"/>
  <c r="BC84" i="20" s="1"/>
  <c r="W84" i="20"/>
  <c r="Y69" i="20"/>
  <c r="BC69" i="20" s="1"/>
  <c r="W69" i="20"/>
  <c r="Y26" i="20"/>
  <c r="BC26" i="20" s="1"/>
  <c r="W26" i="20"/>
  <c r="Y54" i="20"/>
  <c r="BC54" i="20" s="1"/>
  <c r="W54" i="20"/>
  <c r="Y60" i="20"/>
  <c r="BC60" i="20" s="1"/>
  <c r="W60" i="20"/>
  <c r="Y30" i="20"/>
  <c r="BC30" i="20" s="1"/>
  <c r="W30" i="20"/>
  <c r="T53" i="20"/>
  <c r="BB53" i="20" s="1"/>
  <c r="R53" i="20"/>
  <c r="R62" i="20"/>
  <c r="T62" i="20"/>
  <c r="BB62" i="20" s="1"/>
  <c r="T69" i="20"/>
  <c r="BB69" i="20" s="1"/>
  <c r="R69" i="20"/>
  <c r="T56" i="20"/>
  <c r="BB56" i="20" s="1"/>
  <c r="R56" i="20"/>
  <c r="Y37" i="20"/>
  <c r="BC37" i="20" s="1"/>
  <c r="W37" i="20"/>
  <c r="W23" i="20"/>
  <c r="Y23" i="20"/>
  <c r="BC23" i="20" s="1"/>
  <c r="W71" i="20"/>
  <c r="Y71" i="20"/>
  <c r="BC71" i="20" s="1"/>
  <c r="Y72" i="20"/>
  <c r="BC72" i="20" s="1"/>
  <c r="W72" i="20"/>
  <c r="Y24" i="20"/>
  <c r="BC24" i="20" s="1"/>
  <c r="W24" i="20"/>
  <c r="W35" i="20"/>
  <c r="Y35" i="20"/>
  <c r="BC35" i="20" s="1"/>
  <c r="T64" i="20"/>
  <c r="BB64" i="20" s="1"/>
  <c r="R64" i="20"/>
  <c r="T49" i="20"/>
  <c r="BB49" i="20" s="1"/>
  <c r="R49" i="20"/>
  <c r="T79" i="20"/>
  <c r="BB79" i="20" s="1"/>
  <c r="R79" i="20"/>
  <c r="T24" i="20"/>
  <c r="BB24" i="20" s="1"/>
  <c r="R24" i="20"/>
  <c r="T17" i="20"/>
  <c r="BB17" i="20" s="1"/>
  <c r="R17" i="20"/>
  <c r="W63" i="20"/>
  <c r="Y63" i="20"/>
  <c r="BC63" i="20" s="1"/>
  <c r="Y78" i="20"/>
  <c r="BC78" i="20" s="1"/>
  <c r="W78" i="20"/>
  <c r="Y86" i="20"/>
  <c r="BC86" i="20" s="1"/>
  <c r="W86" i="20"/>
  <c r="Y21" i="20"/>
  <c r="BC21" i="20" s="1"/>
  <c r="W21" i="20"/>
  <c r="T27" i="20"/>
  <c r="BB27" i="20" s="1"/>
  <c r="R27" i="20"/>
  <c r="R34" i="20"/>
  <c r="T34" i="20"/>
  <c r="BB34" i="20" s="1"/>
  <c r="T61" i="20"/>
  <c r="BB61" i="20" s="1"/>
  <c r="R61" i="20"/>
  <c r="T21" i="20"/>
  <c r="BB21" i="20" s="1"/>
  <c r="R21" i="20"/>
  <c r="Y66" i="20"/>
  <c r="BC66" i="20" s="1"/>
  <c r="W66" i="20"/>
  <c r="Y77" i="20"/>
  <c r="BC77" i="20" s="1"/>
  <c r="W77" i="20"/>
  <c r="W55" i="20"/>
  <c r="Y55" i="20"/>
  <c r="BC55" i="20" s="1"/>
  <c r="W87" i="20"/>
  <c r="Y87" i="20"/>
  <c r="BC87" i="20" s="1"/>
  <c r="Y74" i="20"/>
  <c r="BC74" i="20" s="1"/>
  <c r="W74" i="20"/>
  <c r="Y64" i="20"/>
  <c r="BC64" i="20" s="1"/>
  <c r="W64" i="20"/>
  <c r="T67" i="20"/>
  <c r="BB67" i="20" s="1"/>
  <c r="R67" i="20"/>
  <c r="T55" i="20"/>
  <c r="BB55" i="20" s="1"/>
  <c r="R55" i="20"/>
  <c r="T59" i="20"/>
  <c r="BB59" i="20" s="1"/>
  <c r="R59" i="20"/>
  <c r="T31" i="20"/>
  <c r="BB31" i="20" s="1"/>
  <c r="R31" i="20"/>
  <c r="R82" i="20"/>
  <c r="T82" i="20"/>
  <c r="BB82" i="20" s="1"/>
  <c r="T54" i="20"/>
  <c r="BB54" i="20" s="1"/>
  <c r="R54" i="20"/>
  <c r="W59" i="20"/>
  <c r="Y59" i="20"/>
  <c r="BC59" i="20" s="1"/>
  <c r="W39" i="20"/>
  <c r="Y39" i="20"/>
  <c r="BC39" i="20" s="1"/>
  <c r="Y65" i="20"/>
  <c r="BC65" i="20" s="1"/>
  <c r="W65" i="20"/>
  <c r="W75" i="20"/>
  <c r="Y75" i="20"/>
  <c r="BC75" i="20" s="1"/>
  <c r="Y45" i="20"/>
  <c r="BC45" i="20" s="1"/>
  <c r="W45" i="20"/>
  <c r="T84" i="20"/>
  <c r="BB84" i="20" s="1"/>
  <c r="R84" i="20"/>
  <c r="T20" i="20"/>
  <c r="BB20" i="20" s="1"/>
  <c r="R20" i="20"/>
  <c r="T33" i="20"/>
  <c r="BB33" i="20" s="1"/>
  <c r="R33" i="20"/>
  <c r="R70" i="20"/>
  <c r="T70" i="20"/>
  <c r="BB70" i="20" s="1"/>
  <c r="Y32" i="20"/>
  <c r="BC32" i="20" s="1"/>
  <c r="W32" i="20"/>
  <c r="Y57" i="20"/>
  <c r="BC57" i="20" s="1"/>
  <c r="W57" i="20"/>
  <c r="Y34" i="20"/>
  <c r="BC34" i="20" s="1"/>
  <c r="W34" i="20"/>
  <c r="Y50" i="20"/>
  <c r="BC50" i="20" s="1"/>
  <c r="W50" i="20"/>
  <c r="Y85" i="20"/>
  <c r="BC85" i="20" s="1"/>
  <c r="W85" i="20"/>
  <c r="Y88" i="20"/>
  <c r="BC88" i="20" s="1"/>
  <c r="W88" i="20"/>
  <c r="T87" i="20"/>
  <c r="BB87" i="20" s="1"/>
  <c r="R87" i="20"/>
  <c r="T72" i="20"/>
  <c r="BB72" i="20" s="1"/>
  <c r="R72" i="20"/>
  <c r="R38" i="20"/>
  <c r="T38" i="20"/>
  <c r="BB38" i="20" s="1"/>
  <c r="T77" i="20"/>
  <c r="BB77" i="20" s="1"/>
  <c r="R77" i="20"/>
  <c r="Y18" i="20"/>
  <c r="BC18" i="20" s="1"/>
  <c r="W18" i="20"/>
  <c r="Y52" i="20"/>
  <c r="BC52" i="20" s="1"/>
  <c r="W52" i="20"/>
  <c r="Y76" i="20"/>
  <c r="BC76" i="20" s="1"/>
  <c r="W76" i="20"/>
  <c r="Y80" i="20"/>
  <c r="BC80" i="20" s="1"/>
  <c r="W80" i="20"/>
  <c r="T75" i="20"/>
  <c r="BB75" i="20" s="1"/>
  <c r="R75" i="20"/>
  <c r="T88" i="20"/>
  <c r="BB88" i="20" s="1"/>
  <c r="R88" i="20"/>
  <c r="T47" i="20"/>
  <c r="BB47" i="20" s="1"/>
  <c r="R47" i="20"/>
  <c r="R58" i="20"/>
  <c r="T58" i="20"/>
  <c r="BB58" i="20" s="1"/>
  <c r="T65" i="20"/>
  <c r="BB65" i="20" s="1"/>
  <c r="R65" i="20"/>
  <c r="Y73" i="20"/>
  <c r="BC73" i="20" s="1"/>
  <c r="W73" i="20"/>
  <c r="Y82" i="20"/>
  <c r="BC82" i="20" s="1"/>
  <c r="W82" i="20"/>
  <c r="Y16" i="20"/>
  <c r="BC16" i="20" s="1"/>
  <c r="W16" i="20"/>
  <c r="Y25" i="20"/>
  <c r="BC25" i="20" s="1"/>
  <c r="W25" i="20"/>
  <c r="T76" i="20"/>
  <c r="BB76" i="20" s="1"/>
  <c r="R76" i="20"/>
  <c r="T39" i="20"/>
  <c r="BB39" i="20" s="1"/>
  <c r="R39" i="20"/>
  <c r="T41" i="20"/>
  <c r="BB41" i="20" s="1"/>
  <c r="R41" i="20"/>
  <c r="T19" i="20"/>
  <c r="BB19" i="20" s="1"/>
  <c r="R19" i="20"/>
  <c r="T51" i="20"/>
  <c r="BB51" i="20" s="1"/>
  <c r="R51" i="20"/>
  <c r="T45" i="20"/>
  <c r="BB45" i="20" s="1"/>
  <c r="R45" i="20"/>
  <c r="Y48" i="20"/>
  <c r="BC48" i="20" s="1"/>
  <c r="W48" i="20"/>
  <c r="Y28" i="20"/>
  <c r="BC28" i="20" s="1"/>
  <c r="W28" i="20"/>
  <c r="Y33" i="20"/>
  <c r="BC33" i="20" s="1"/>
  <c r="W33" i="20"/>
  <c r="Y70" i="20"/>
  <c r="BC70" i="20" s="1"/>
  <c r="W70" i="20"/>
  <c r="Y68" i="20"/>
  <c r="BC68" i="20" s="1"/>
  <c r="W68" i="20"/>
  <c r="T35" i="20"/>
  <c r="BB35" i="20" s="1"/>
  <c r="R35" i="20"/>
  <c r="T37" i="20"/>
  <c r="BB37" i="20" s="1"/>
  <c r="R37" i="20"/>
  <c r="T32" i="20"/>
  <c r="BB32" i="20" s="1"/>
  <c r="R32" i="20"/>
  <c r="T25" i="20"/>
  <c r="BB25" i="20" s="1"/>
  <c r="R25" i="20"/>
  <c r="R50" i="20"/>
  <c r="T50" i="20"/>
  <c r="BB50" i="20" s="1"/>
  <c r="R30" i="20"/>
  <c r="T30" i="20"/>
  <c r="Y38" i="20"/>
  <c r="BC38" i="20" s="1"/>
  <c r="W38" i="20"/>
  <c r="Y49" i="20"/>
  <c r="BC49" i="20" s="1"/>
  <c r="W49" i="20"/>
  <c r="W31" i="20"/>
  <c r="Y31" i="20"/>
  <c r="BC31" i="20" s="1"/>
  <c r="Y29" i="20"/>
  <c r="BC29" i="20" s="1"/>
  <c r="W29" i="20"/>
  <c r="T80" i="20"/>
  <c r="BB80" i="20" s="1"/>
  <c r="R80" i="20"/>
  <c r="Y46" i="20"/>
  <c r="BC46" i="20" s="1"/>
  <c r="W46" i="20"/>
  <c r="Y41" i="20"/>
  <c r="BC41" i="20" s="1"/>
  <c r="W41" i="20"/>
  <c r="BD9" i="35"/>
  <c r="BE9" i="35" s="1"/>
  <c r="BN11" i="35"/>
  <c r="BH65" i="35"/>
  <c r="BN62" i="35"/>
  <c r="BC33" i="35"/>
  <c r="BE33" i="35" s="1"/>
  <c r="BD69" i="35"/>
  <c r="BE69" i="35" s="1"/>
  <c r="BN14" i="35"/>
  <c r="AB64" i="35"/>
  <c r="AX64" i="35" s="1"/>
  <c r="AB20" i="35"/>
  <c r="AB32" i="35"/>
  <c r="AX32" i="35" s="1"/>
  <c r="BN23" i="35"/>
  <c r="BK16" i="35"/>
  <c r="BD31" i="35"/>
  <c r="BE31" i="35" s="1"/>
  <c r="BN48" i="35"/>
  <c r="BN64" i="35"/>
  <c r="BN19" i="35"/>
  <c r="BD40" i="35"/>
  <c r="BE40" i="35" s="1"/>
  <c r="BH13" i="35"/>
  <c r="BH16" i="35"/>
  <c r="BC44" i="35"/>
  <c r="BE44" i="35" s="1"/>
  <c r="BK24" i="35"/>
  <c r="BK51" i="35"/>
  <c r="BN63" i="35"/>
  <c r="BD15" i="35"/>
  <c r="BE15" i="35" s="1"/>
  <c r="BN39" i="35"/>
  <c r="BK7" i="35"/>
  <c r="BH72" i="35"/>
  <c r="BH10" i="35"/>
  <c r="BK8" i="35"/>
  <c r="BH30" i="35"/>
  <c r="BH25" i="35"/>
  <c r="BN32" i="35"/>
  <c r="BK45" i="35"/>
  <c r="BK48" i="35"/>
  <c r="BN35" i="35"/>
  <c r="BK12" i="35"/>
  <c r="BH7" i="35"/>
  <c r="BN71" i="35"/>
  <c r="BK55" i="35"/>
  <c r="BK62" i="35"/>
  <c r="BH9" i="35"/>
  <c r="BN5" i="35"/>
  <c r="BK39" i="35"/>
  <c r="BH22" i="35"/>
  <c r="BH45" i="35"/>
  <c r="BH28" i="35"/>
  <c r="BH50" i="35"/>
  <c r="BK73" i="35"/>
  <c r="BK58" i="35"/>
  <c r="BN29" i="35"/>
  <c r="BN50" i="35"/>
  <c r="BK19" i="35"/>
  <c r="BH46" i="35"/>
  <c r="BN57" i="35"/>
  <c r="BH58" i="35"/>
  <c r="BH43" i="35"/>
  <c r="BH75" i="35"/>
  <c r="BH60" i="35"/>
  <c r="BH70" i="35"/>
  <c r="BK72" i="35"/>
  <c r="BK25" i="35"/>
  <c r="BK41" i="35"/>
  <c r="BN24" i="35"/>
  <c r="BK66" i="35"/>
  <c r="BH32" i="35"/>
  <c r="BH74" i="35"/>
  <c r="BN51" i="35"/>
  <c r="BH27" i="35"/>
  <c r="BH26" i="35"/>
  <c r="BN18" i="35"/>
  <c r="BH40" i="35"/>
  <c r="BH37" i="35"/>
  <c r="BH23" i="35"/>
  <c r="BN61" i="35"/>
  <c r="BK64" i="35"/>
  <c r="BK40" i="35"/>
  <c r="BK59" i="35"/>
  <c r="BK54" i="35"/>
  <c r="BH62" i="35"/>
  <c r="BH55" i="35"/>
  <c r="BN12" i="35"/>
  <c r="BH34" i="35"/>
  <c r="BN53" i="35"/>
  <c r="BN47" i="35"/>
  <c r="BN40" i="35"/>
  <c r="BN76" i="35"/>
  <c r="BH68" i="35"/>
  <c r="BK56" i="35"/>
  <c r="BK18" i="35"/>
  <c r="BN66" i="35"/>
  <c r="BH11" i="35"/>
  <c r="BK65" i="35"/>
  <c r="BN34" i="35"/>
  <c r="BH61" i="35"/>
  <c r="BH17" i="35"/>
  <c r="BH31" i="35"/>
  <c r="BN25" i="35"/>
  <c r="BK77" i="35"/>
  <c r="BH71" i="35"/>
  <c r="BN33" i="35"/>
  <c r="BK53" i="35"/>
  <c r="BH52" i="35"/>
  <c r="BN8" i="35"/>
  <c r="BN30" i="35"/>
  <c r="BK27" i="35"/>
  <c r="BK37" i="35"/>
  <c r="BH20" i="35"/>
  <c r="BN9" i="35"/>
  <c r="BK69" i="35"/>
  <c r="BK20" i="35"/>
  <c r="BN27" i="35"/>
  <c r="BN42" i="35"/>
  <c r="BH69" i="35"/>
  <c r="BH63" i="35"/>
  <c r="BN31" i="35"/>
  <c r="BH38" i="35"/>
  <c r="BH53" i="35"/>
  <c r="BH42" i="35"/>
  <c r="BK33" i="35"/>
  <c r="BN37" i="35"/>
  <c r="BH33" i="35"/>
  <c r="BN7" i="35"/>
  <c r="BH24" i="35"/>
  <c r="BH15" i="35"/>
  <c r="BK6" i="35"/>
  <c r="BK61" i="35"/>
  <c r="BH49" i="35"/>
  <c r="BK43" i="35"/>
  <c r="BK63" i="35"/>
  <c r="BN65" i="35"/>
  <c r="BK13" i="35"/>
  <c r="BN13" i="35"/>
  <c r="BH44" i="35"/>
  <c r="BN38" i="35"/>
  <c r="BK17" i="35"/>
  <c r="BH39" i="35"/>
  <c r="BK10" i="35"/>
  <c r="BN52" i="35"/>
  <c r="BK35" i="35"/>
  <c r="BN77" i="35"/>
  <c r="BN46" i="35"/>
  <c r="BN55" i="35"/>
  <c r="BK70" i="35"/>
  <c r="BK23" i="35"/>
  <c r="BH59" i="35"/>
  <c r="BN44" i="35"/>
  <c r="BK29" i="35"/>
  <c r="BK38" i="35"/>
  <c r="BN69" i="35"/>
  <c r="BN41" i="35"/>
  <c r="BH54" i="35"/>
  <c r="BK42" i="35"/>
  <c r="BH6" i="35"/>
  <c r="BH67" i="35"/>
  <c r="BH12" i="35"/>
  <c r="BK26" i="35"/>
  <c r="BL75" i="35"/>
  <c r="BM75" i="35"/>
  <c r="BD58" i="35"/>
  <c r="BC58" i="35"/>
  <c r="BD39" i="35"/>
  <c r="BC39" i="35"/>
  <c r="BD57" i="35"/>
  <c r="BC57" i="35"/>
  <c r="BD66" i="35"/>
  <c r="BC66" i="35"/>
  <c r="BK28" i="35"/>
  <c r="BH35" i="35"/>
  <c r="BN17" i="35"/>
  <c r="BK21" i="35"/>
  <c r="BC37" i="35"/>
  <c r="BD37" i="35"/>
  <c r="BD29" i="35"/>
  <c r="BC29" i="35"/>
  <c r="BD68" i="35"/>
  <c r="BC68" i="35"/>
  <c r="BD17" i="35"/>
  <c r="BC17" i="35"/>
  <c r="BD52" i="35"/>
  <c r="BC52" i="35"/>
  <c r="BH64" i="35"/>
  <c r="BA56" i="35"/>
  <c r="AZ56" i="35"/>
  <c r="BD63" i="35"/>
  <c r="BC63" i="35"/>
  <c r="BD35" i="35"/>
  <c r="BC35" i="35"/>
  <c r="BC32" i="35"/>
  <c r="BD32" i="35"/>
  <c r="BD21" i="35"/>
  <c r="BC21" i="35"/>
  <c r="BD73" i="35"/>
  <c r="BC73" i="35"/>
  <c r="BN10" i="35"/>
  <c r="BH73" i="35"/>
  <c r="BK47" i="35"/>
  <c r="BH18" i="35"/>
  <c r="BA37" i="35"/>
  <c r="AZ37" i="35"/>
  <c r="BD45" i="35"/>
  <c r="BC45" i="35"/>
  <c r="BG77" i="35"/>
  <c r="BF77" i="35"/>
  <c r="BC28" i="35"/>
  <c r="BD28" i="35"/>
  <c r="BD30" i="35"/>
  <c r="BC30" i="35"/>
  <c r="BD41" i="35"/>
  <c r="BC41" i="35"/>
  <c r="BK15" i="35"/>
  <c r="BN56" i="35"/>
  <c r="BG66" i="35"/>
  <c r="BF66" i="35"/>
  <c r="BG76" i="35"/>
  <c r="BF76" i="35"/>
  <c r="BJ76" i="35"/>
  <c r="BI76" i="35"/>
  <c r="BD18" i="35"/>
  <c r="BC18" i="35"/>
  <c r="BD34" i="35"/>
  <c r="BC34" i="35"/>
  <c r="BH57" i="35"/>
  <c r="BN36" i="35"/>
  <c r="BK52" i="35"/>
  <c r="BN6" i="35"/>
  <c r="BD8" i="35"/>
  <c r="BC8" i="35"/>
  <c r="BD51" i="35"/>
  <c r="BC51" i="35"/>
  <c r="BD74" i="35"/>
  <c r="BC74" i="35"/>
  <c r="BM73" i="35"/>
  <c r="BL73" i="35"/>
  <c r="BK22" i="35"/>
  <c r="BN21" i="35"/>
  <c r="BD24" i="35"/>
  <c r="BC24" i="35"/>
  <c r="BD65" i="35"/>
  <c r="BC65" i="35"/>
  <c r="BD22" i="35"/>
  <c r="BC22" i="35"/>
  <c r="BD75" i="35"/>
  <c r="BC75" i="35"/>
  <c r="BK11" i="35"/>
  <c r="BK57" i="35"/>
  <c r="BD67" i="35"/>
  <c r="BC67" i="35"/>
  <c r="BD70" i="35"/>
  <c r="BC70" i="35"/>
  <c r="BD56" i="35"/>
  <c r="BC56" i="35"/>
  <c r="BD42" i="35"/>
  <c r="BC42" i="35"/>
  <c r="BH19" i="35"/>
  <c r="BN49" i="35"/>
  <c r="BK36" i="35"/>
  <c r="BN58" i="35"/>
  <c r="BH51" i="35"/>
  <c r="BH48" i="35"/>
  <c r="BN16" i="35"/>
  <c r="BK49" i="35"/>
  <c r="BK60" i="35"/>
  <c r="BK67" i="35"/>
  <c r="BK34" i="35"/>
  <c r="BH36" i="35"/>
  <c r="BJ71" i="35"/>
  <c r="BI71" i="35"/>
  <c r="BD10" i="35"/>
  <c r="BC10" i="35"/>
  <c r="BD14" i="35"/>
  <c r="BC14" i="35"/>
  <c r="BM72" i="35"/>
  <c r="BL72" i="35"/>
  <c r="BJ75" i="35"/>
  <c r="BI75" i="35"/>
  <c r="BD60" i="35"/>
  <c r="BC60" i="35"/>
  <c r="BD27" i="35"/>
  <c r="BC27" i="35"/>
  <c r="BD19" i="35"/>
  <c r="BC19" i="35"/>
  <c r="BC25" i="35"/>
  <c r="BD25" i="35"/>
  <c r="BD38" i="35"/>
  <c r="BC38" i="35"/>
  <c r="BK50" i="35"/>
  <c r="BA65" i="35"/>
  <c r="AZ65" i="35"/>
  <c r="BD43" i="35"/>
  <c r="BC43" i="35"/>
  <c r="BM74" i="35"/>
  <c r="BL74" i="35"/>
  <c r="BD7" i="35"/>
  <c r="BC7" i="35"/>
  <c r="BD59" i="35"/>
  <c r="BC59" i="35"/>
  <c r="BD53" i="35"/>
  <c r="BC53" i="35"/>
  <c r="BH41" i="35"/>
  <c r="BH8" i="35"/>
  <c r="BK9" i="35"/>
  <c r="BA27" i="35"/>
  <c r="AZ27" i="35"/>
  <c r="BD72" i="35"/>
  <c r="BC72" i="35"/>
  <c r="BC23" i="35"/>
  <c r="BD23" i="35"/>
  <c r="BD49" i="35"/>
  <c r="BC49" i="35"/>
  <c r="BD13" i="35"/>
  <c r="BC13" i="35"/>
  <c r="BC64" i="35"/>
  <c r="BD64" i="35"/>
  <c r="BH21" i="35"/>
  <c r="BA69" i="35"/>
  <c r="AZ69" i="35"/>
  <c r="BD47" i="35"/>
  <c r="BC47" i="35"/>
  <c r="BD20" i="35"/>
  <c r="BC20" i="35"/>
  <c r="BD16" i="35"/>
  <c r="BC16" i="35"/>
  <c r="BD11" i="35"/>
  <c r="BC11" i="35"/>
  <c r="BM67" i="35"/>
  <c r="BL67" i="35"/>
  <c r="BH47" i="35"/>
  <c r="BM70" i="35"/>
  <c r="BL70" i="35"/>
  <c r="BD77" i="35"/>
  <c r="BC77" i="35"/>
  <c r="BD36" i="35"/>
  <c r="BC36" i="35"/>
  <c r="BD6" i="35"/>
  <c r="BC6" i="35"/>
  <c r="BH14" i="35"/>
  <c r="BN15" i="35"/>
  <c r="BK44" i="35"/>
  <c r="BN43" i="35"/>
  <c r="BM68" i="35"/>
  <c r="BL68" i="35"/>
  <c r="BD54" i="35"/>
  <c r="BC54" i="35"/>
  <c r="BD76" i="35"/>
  <c r="BC76" i="35"/>
  <c r="BD12" i="35"/>
  <c r="BC12" i="35"/>
  <c r="BD62" i="35"/>
  <c r="BC62" i="35"/>
  <c r="BH56" i="35"/>
  <c r="BK32" i="35"/>
  <c r="BN59" i="35"/>
  <c r="BJ74" i="35"/>
  <c r="BI74" i="35"/>
  <c r="BD50" i="35"/>
  <c r="BC50" i="35"/>
  <c r="BJ68" i="35"/>
  <c r="BI68" i="35"/>
  <c r="BD46" i="35"/>
  <c r="BC46" i="35"/>
  <c r="BD55" i="35"/>
  <c r="BC55" i="35"/>
  <c r="BK31" i="35"/>
  <c r="BN26" i="35"/>
  <c r="BD5" i="35"/>
  <c r="BC5" i="35"/>
  <c r="BH5" i="35"/>
  <c r="BK5" i="35"/>
  <c r="AB37" i="35"/>
  <c r="AB24" i="35"/>
  <c r="AE33" i="35"/>
  <c r="AE24" i="35"/>
  <c r="AE74" i="35"/>
  <c r="AE40" i="35"/>
  <c r="AE38" i="35"/>
  <c r="AE53" i="35"/>
  <c r="AB73" i="35"/>
  <c r="AE42" i="35"/>
  <c r="AE9" i="35"/>
  <c r="AE15" i="35"/>
  <c r="AE19" i="35"/>
  <c r="AE57" i="35"/>
  <c r="AB39" i="35"/>
  <c r="AE62" i="35"/>
  <c r="AB54" i="35"/>
  <c r="AB6" i="35"/>
  <c r="AB36" i="35"/>
  <c r="AB49" i="35"/>
  <c r="AE22" i="35"/>
  <c r="AE71" i="35"/>
  <c r="AB46" i="35"/>
  <c r="AE28" i="35"/>
  <c r="AB68" i="35"/>
  <c r="AB18" i="35"/>
  <c r="AB41" i="35"/>
  <c r="AE54" i="35"/>
  <c r="AB58" i="35"/>
  <c r="AE49" i="35"/>
  <c r="AE46" i="35"/>
  <c r="AE43" i="35"/>
  <c r="AB70" i="35"/>
  <c r="AB48" i="35"/>
  <c r="AB26" i="35"/>
  <c r="AB31" i="35"/>
  <c r="AB14" i="35"/>
  <c r="AE36" i="35"/>
  <c r="AE23" i="35"/>
  <c r="AB15" i="35"/>
  <c r="AE59" i="35"/>
  <c r="AE7" i="35"/>
  <c r="AB28" i="35"/>
  <c r="AB66" i="35"/>
  <c r="AE13" i="35"/>
  <c r="AE52" i="35"/>
  <c r="AE61" i="35"/>
  <c r="AE10" i="35"/>
  <c r="AE47" i="35"/>
  <c r="AE64" i="35"/>
  <c r="AB40" i="35"/>
  <c r="AB17" i="35"/>
  <c r="AE16" i="35"/>
  <c r="AE26" i="35"/>
  <c r="AB33" i="35"/>
  <c r="AE68" i="35"/>
  <c r="AB23" i="35"/>
  <c r="AB63" i="35"/>
  <c r="AB11" i="35"/>
  <c r="AE30" i="35"/>
  <c r="AB8" i="35"/>
  <c r="AE17" i="35"/>
  <c r="AE45" i="35"/>
  <c r="AE50" i="35"/>
  <c r="AB60" i="35"/>
  <c r="AE34" i="35"/>
  <c r="AE12" i="35"/>
  <c r="AE76" i="35"/>
  <c r="AE77" i="35"/>
  <c r="AE73" i="35"/>
  <c r="AE8" i="35"/>
  <c r="AE55" i="35"/>
  <c r="AE32" i="35"/>
  <c r="AB62" i="35"/>
  <c r="AB44" i="35"/>
  <c r="AB45" i="35"/>
  <c r="AE11" i="35"/>
  <c r="AE48" i="35"/>
  <c r="AE72" i="35"/>
  <c r="AE41" i="35"/>
  <c r="AE25" i="35"/>
  <c r="AE58" i="35"/>
  <c r="AE21" i="35"/>
  <c r="AE67" i="35"/>
  <c r="AB7" i="35"/>
  <c r="AB30" i="35"/>
  <c r="AB67" i="35"/>
  <c r="AB69" i="35"/>
  <c r="AE44" i="35"/>
  <c r="AE31" i="35"/>
  <c r="AB9" i="35"/>
  <c r="AE14" i="35"/>
  <c r="AE18" i="35"/>
  <c r="AB38" i="35"/>
  <c r="AB34" i="35"/>
  <c r="AB35" i="35"/>
  <c r="AB42" i="35"/>
  <c r="AE51" i="35"/>
  <c r="AB72" i="35"/>
  <c r="AE75" i="35"/>
  <c r="AB65" i="35"/>
  <c r="AB10" i="35"/>
  <c r="AB57" i="35"/>
  <c r="AB43" i="35"/>
  <c r="AB25" i="35"/>
  <c r="AB12" i="35"/>
  <c r="AB13" i="35"/>
  <c r="AE66" i="35"/>
  <c r="AB29" i="35"/>
  <c r="AB50" i="35"/>
  <c r="AB19" i="35"/>
  <c r="AE39" i="35"/>
  <c r="AB56" i="35"/>
  <c r="AB21" i="35"/>
  <c r="AB52" i="35"/>
  <c r="AB53" i="35"/>
  <c r="AB55" i="35"/>
  <c r="AB74" i="35"/>
  <c r="AB76" i="35"/>
  <c r="AB77" i="35"/>
  <c r="AB71" i="35"/>
  <c r="AB59" i="35"/>
  <c r="AB75" i="35"/>
  <c r="AE63" i="35"/>
  <c r="AE29" i="35"/>
  <c r="AB27" i="35"/>
  <c r="AE6" i="35"/>
  <c r="AB16" i="35"/>
  <c r="AB51" i="35"/>
  <c r="AE60" i="35"/>
  <c r="AE20" i="35"/>
  <c r="AE70" i="35"/>
  <c r="AE35" i="35"/>
  <c r="AB22" i="35"/>
  <c r="AB61" i="35"/>
  <c r="AB47" i="35"/>
  <c r="I4" i="35"/>
  <c r="AE5" i="35" s="1"/>
  <c r="F4" i="35"/>
  <c r="AB5" i="35" s="1"/>
  <c r="BL33" i="6"/>
  <c r="L96" i="26"/>
  <c r="L97" i="26"/>
  <c r="M96" i="26"/>
  <c r="M97" i="26"/>
  <c r="S5" i="26"/>
  <c r="V6" i="33" s="1"/>
  <c r="BL65" i="6"/>
  <c r="E5" i="26"/>
  <c r="D5" i="26"/>
  <c r="BM65" i="6"/>
  <c r="L6" i="27"/>
  <c r="F6" i="27"/>
  <c r="M6" i="27"/>
  <c r="C6" i="27"/>
  <c r="H6" i="27"/>
  <c r="K6" i="27"/>
  <c r="J6" i="27"/>
  <c r="G6" i="27"/>
  <c r="D6" i="27"/>
  <c r="E6" i="27"/>
  <c r="I6" i="27"/>
  <c r="B6" i="27"/>
  <c r="L76" i="26"/>
  <c r="BQ22" i="6"/>
  <c r="BN53" i="6"/>
  <c r="BQ18" i="6"/>
  <c r="BO41" i="6"/>
  <c r="BO47" i="6"/>
  <c r="BL25" i="6"/>
  <c r="CF20" i="6"/>
  <c r="CF17" i="6"/>
  <c r="CF53" i="6"/>
  <c r="CF44" i="6"/>
  <c r="CF42" i="6"/>
  <c r="CF67" i="6"/>
  <c r="CF23" i="6"/>
  <c r="CF39" i="6"/>
  <c r="CF22" i="6"/>
  <c r="CF36" i="6"/>
  <c r="CF33" i="6"/>
  <c r="CF64" i="6"/>
  <c r="CF24" i="6"/>
  <c r="CF18" i="6"/>
  <c r="CF27" i="6"/>
  <c r="CF51" i="6"/>
  <c r="CF62" i="6"/>
  <c r="CF32" i="6"/>
  <c r="CF56" i="6"/>
  <c r="CF76" i="6"/>
  <c r="CF69" i="6"/>
  <c r="CF75" i="6"/>
  <c r="CF72" i="6"/>
  <c r="CF41" i="6"/>
  <c r="CF46" i="6"/>
  <c r="CF34" i="6"/>
  <c r="CF65" i="6"/>
  <c r="CF48" i="6"/>
  <c r="CF78" i="6"/>
  <c r="CF54" i="6"/>
  <c r="CF55" i="6"/>
  <c r="CF38" i="6"/>
  <c r="CF77" i="6"/>
  <c r="CF70" i="6"/>
  <c r="CF15" i="6"/>
  <c r="CF26" i="6"/>
  <c r="CF37" i="6"/>
  <c r="CF9" i="6"/>
  <c r="CF11" i="6"/>
  <c r="CF66" i="6"/>
  <c r="CF59" i="6"/>
  <c r="CF68" i="6"/>
  <c r="CF29" i="6"/>
  <c r="CF35" i="6"/>
  <c r="CF74" i="6"/>
  <c r="CF13" i="6"/>
  <c r="CF60" i="6"/>
  <c r="T50" i="22"/>
  <c r="CF10" i="6"/>
  <c r="CF47" i="6"/>
  <c r="CF28" i="6"/>
  <c r="CF73" i="6"/>
  <c r="CF8" i="6"/>
  <c r="CF31" i="6"/>
  <c r="CF45" i="6"/>
  <c r="CF14" i="6"/>
  <c r="CF25" i="6"/>
  <c r="CF63" i="6"/>
  <c r="CF52" i="6"/>
  <c r="CF12" i="6"/>
  <c r="CF30" i="6"/>
  <c r="CF61" i="6"/>
  <c r="CF40" i="6"/>
  <c r="CF49" i="6"/>
  <c r="BL48" i="6"/>
  <c r="CF58" i="6"/>
  <c r="CF19" i="6"/>
  <c r="BM25" i="6"/>
  <c r="CF16" i="6"/>
  <c r="CF71" i="6"/>
  <c r="CF50" i="6"/>
  <c r="CF21" i="6"/>
  <c r="CF43" i="6"/>
  <c r="CF57" i="6"/>
  <c r="BN39" i="6"/>
  <c r="BQ62" i="6"/>
  <c r="BM40" i="6"/>
  <c r="T31" i="22"/>
  <c r="BM44" i="6"/>
  <c r="BQ38" i="6"/>
  <c r="U42" i="22"/>
  <c r="CF7" i="6"/>
  <c r="BM29" i="6"/>
  <c r="CF6" i="6"/>
  <c r="BL64" i="6"/>
  <c r="M12" i="22"/>
  <c r="L75" i="26"/>
  <c r="M11" i="22"/>
  <c r="U34" i="22"/>
  <c r="L59" i="26"/>
  <c r="BL29" i="6"/>
  <c r="BQ57" i="6"/>
  <c r="BM19" i="6"/>
  <c r="BM26" i="6"/>
  <c r="BO35" i="6"/>
  <c r="BM42" i="6"/>
  <c r="M63" i="26"/>
  <c r="M77" i="26"/>
  <c r="M59" i="26"/>
  <c r="BN64" i="6"/>
  <c r="BM60" i="6"/>
  <c r="BQ34" i="6"/>
  <c r="BQ48" i="6"/>
  <c r="BQ64" i="6"/>
  <c r="M58" i="26"/>
  <c r="BL56" i="6"/>
  <c r="BN36" i="6"/>
  <c r="BQ28" i="6"/>
  <c r="BL27" i="6"/>
  <c r="BO30" i="6"/>
  <c r="M64" i="26"/>
  <c r="M69" i="26"/>
  <c r="M74" i="26"/>
  <c r="M61" i="26"/>
  <c r="M72" i="26"/>
  <c r="BL41" i="6"/>
  <c r="BQ65" i="6"/>
  <c r="BN32" i="6"/>
  <c r="BQ37" i="6"/>
  <c r="BO52" i="6"/>
  <c r="BM41" i="6"/>
  <c r="BN65" i="6"/>
  <c r="BQ19" i="6"/>
  <c r="BO36" i="6"/>
  <c r="BN55" i="6"/>
  <c r="M66" i="26"/>
  <c r="M60" i="26"/>
  <c r="BN63" i="6"/>
  <c r="M68" i="26"/>
  <c r="BN25" i="6"/>
  <c r="BO44" i="6"/>
  <c r="BM38" i="6"/>
  <c r="BO45" i="6"/>
  <c r="BL38" i="6"/>
  <c r="BL58" i="6"/>
  <c r="BN58" i="6"/>
  <c r="BN19" i="6"/>
  <c r="BM58" i="6"/>
  <c r="BL35" i="6"/>
  <c r="BL42" i="6"/>
  <c r="BL51" i="6"/>
  <c r="BM51" i="6"/>
  <c r="BN38" i="6"/>
  <c r="BM21" i="6"/>
  <c r="BM57" i="6"/>
  <c r="BM22" i="6"/>
  <c r="BO19" i="6"/>
  <c r="BQ54" i="6"/>
  <c r="BN59" i="6"/>
  <c r="BM64" i="6"/>
  <c r="BO46" i="6"/>
  <c r="BO60" i="6"/>
  <c r="BN42" i="6"/>
  <c r="L70" i="26"/>
  <c r="L73" i="26"/>
  <c r="L65" i="26"/>
  <c r="BL57" i="6"/>
  <c r="BQ35" i="6"/>
  <c r="BQ44" i="6"/>
  <c r="BL40" i="6"/>
  <c r="BO32" i="6"/>
  <c r="L77" i="26"/>
  <c r="BM59" i="6"/>
  <c r="BN61" i="6"/>
  <c r="BL44" i="6"/>
  <c r="M7" i="22"/>
  <c r="BL49" i="6"/>
  <c r="BN60" i="6"/>
  <c r="L66" i="22"/>
  <c r="T65" i="22"/>
  <c r="BO39" i="6"/>
  <c r="BQ43" i="6"/>
  <c r="BN57" i="6"/>
  <c r="BL43" i="6"/>
  <c r="BQ39" i="6"/>
  <c r="L65" i="22"/>
  <c r="BQ59" i="6"/>
  <c r="BN18" i="6"/>
  <c r="BM37" i="6"/>
  <c r="BM50" i="6"/>
  <c r="BQ60" i="6"/>
  <c r="BO50" i="6"/>
  <c r="L61" i="26"/>
  <c r="L74" i="26"/>
  <c r="M73" i="26"/>
  <c r="M57" i="26"/>
  <c r="BO42" i="6"/>
  <c r="BO51" i="6"/>
  <c r="BQ63" i="6"/>
  <c r="BO53" i="6"/>
  <c r="BQ25" i="6"/>
  <c r="BN62" i="6"/>
  <c r="L68" i="26"/>
  <c r="L58" i="26"/>
  <c r="L66" i="26"/>
  <c r="L62" i="26"/>
  <c r="L69" i="26"/>
  <c r="BO21" i="6"/>
  <c r="BL20" i="6"/>
  <c r="L56" i="26"/>
  <c r="L71" i="26"/>
  <c r="L57" i="26"/>
  <c r="L67" i="26"/>
  <c r="L63" i="26"/>
  <c r="BO56" i="6"/>
  <c r="BN33" i="6"/>
  <c r="BL21" i="6"/>
  <c r="BN41" i="6"/>
  <c r="BN47" i="6"/>
  <c r="BN23" i="6"/>
  <c r="BN17" i="6"/>
  <c r="BQ24" i="6"/>
  <c r="BO58" i="6"/>
  <c r="BM63" i="6"/>
  <c r="BL19" i="6"/>
  <c r="BQ29" i="6"/>
  <c r="BM54" i="6"/>
  <c r="BQ33" i="6"/>
  <c r="BN54" i="6"/>
  <c r="BM20" i="6"/>
  <c r="BO24" i="6"/>
  <c r="M75" i="26"/>
  <c r="BN34" i="6"/>
  <c r="BO18" i="6"/>
  <c r="BQ42" i="6"/>
  <c r="BO37" i="6"/>
  <c r="L72" i="26"/>
  <c r="BN52" i="6"/>
  <c r="BM52" i="6"/>
  <c r="BN40" i="6"/>
  <c r="L60" i="26"/>
  <c r="BQ71" i="6"/>
  <c r="BQ83" i="6"/>
  <c r="BO75" i="6"/>
  <c r="BO87" i="6"/>
  <c r="BL66" i="6"/>
  <c r="BL78" i="6"/>
  <c r="BL47" i="6"/>
  <c r="BL71" i="6"/>
  <c r="BL83" i="6"/>
  <c r="BM34" i="6"/>
  <c r="BQ77" i="6"/>
  <c r="BQ89" i="6"/>
  <c r="BN72" i="6"/>
  <c r="BN84" i="6"/>
  <c r="BO70" i="6"/>
  <c r="BO82" i="6"/>
  <c r="BL26" i="6"/>
  <c r="BO43" i="6"/>
  <c r="BQ75" i="6"/>
  <c r="BQ87" i="6"/>
  <c r="BN73" i="6"/>
  <c r="BN85" i="6"/>
  <c r="BL30" i="6"/>
  <c r="BQ56" i="6"/>
  <c r="BN56" i="6"/>
  <c r="BL46" i="6"/>
  <c r="BL28" i="6"/>
  <c r="BQ46" i="6"/>
  <c r="BQ58" i="6"/>
  <c r="BM56" i="6"/>
  <c r="BN28" i="6"/>
  <c r="BO34" i="6"/>
  <c r="BN30" i="6"/>
  <c r="BQ52" i="6"/>
  <c r="BO23" i="6"/>
  <c r="BQ32" i="6"/>
  <c r="BQ36" i="6"/>
  <c r="BO55" i="6"/>
  <c r="BN20" i="6"/>
  <c r="BN37" i="6"/>
  <c r="BN49" i="6"/>
  <c r="BO48" i="6"/>
  <c r="L55" i="26"/>
  <c r="L95" i="26"/>
  <c r="L93" i="26"/>
  <c r="L92" i="26"/>
  <c r="L94" i="26"/>
  <c r="L91" i="26"/>
  <c r="L86" i="26"/>
  <c r="L88" i="26"/>
  <c r="L83" i="26"/>
  <c r="L84" i="26"/>
  <c r="L80" i="26"/>
  <c r="L87" i="26"/>
  <c r="L79" i="26"/>
  <c r="L90" i="26"/>
  <c r="L82" i="26"/>
  <c r="L81" i="26"/>
  <c r="L85" i="26"/>
  <c r="L89" i="26"/>
  <c r="L78" i="26"/>
  <c r="M65" i="26"/>
  <c r="U37" i="22"/>
  <c r="L32" i="22"/>
  <c r="BM31" i="6"/>
  <c r="BQ73" i="6"/>
  <c r="BQ85" i="6"/>
  <c r="BQ67" i="6"/>
  <c r="BQ79" i="6"/>
  <c r="BL39" i="6"/>
  <c r="BL24" i="6"/>
  <c r="BL75" i="6"/>
  <c r="BL87" i="6"/>
  <c r="BN69" i="6"/>
  <c r="BN81" i="6"/>
  <c r="BN35" i="6"/>
  <c r="BM68" i="6"/>
  <c r="BM80" i="6"/>
  <c r="BM61" i="6"/>
  <c r="BN46" i="6"/>
  <c r="BQ23" i="6"/>
  <c r="BQ27" i="6"/>
  <c r="BO68" i="6"/>
  <c r="BO80" i="6"/>
  <c r="BO31" i="6"/>
  <c r="BQ31" i="6"/>
  <c r="BQ49" i="6"/>
  <c r="BL72" i="6"/>
  <c r="BL84" i="6"/>
  <c r="BL45" i="6"/>
  <c r="BM27" i="6"/>
  <c r="BO73" i="6"/>
  <c r="BO85" i="6"/>
  <c r="BL55" i="6"/>
  <c r="BL37" i="6"/>
  <c r="BQ55" i="6"/>
  <c r="BM49" i="6"/>
  <c r="BM76" i="6"/>
  <c r="BM88" i="6"/>
  <c r="BO62" i="6"/>
  <c r="BN43" i="6"/>
  <c r="BQ20" i="6"/>
  <c r="BM55" i="6"/>
  <c r="BN67" i="6"/>
  <c r="BN79" i="6"/>
  <c r="BL34" i="6"/>
  <c r="BM67" i="6"/>
  <c r="BM79" i="6"/>
  <c r="BO38" i="6"/>
  <c r="BL68" i="6"/>
  <c r="BL80" i="6"/>
  <c r="BL74" i="6"/>
  <c r="BL86" i="6"/>
  <c r="BO77" i="6"/>
  <c r="BO89" i="6"/>
  <c r="BM17" i="6"/>
  <c r="BM32" i="6"/>
  <c r="BM28" i="6"/>
  <c r="BL52" i="6"/>
  <c r="BQ50" i="6"/>
  <c r="BQ26" i="6"/>
  <c r="BN27" i="6"/>
  <c r="L64" i="26"/>
  <c r="BM43" i="6"/>
  <c r="BL31" i="6"/>
  <c r="BL73" i="6"/>
  <c r="BL85" i="6"/>
  <c r="BO67" i="6"/>
  <c r="BO79" i="6"/>
  <c r="BQ41" i="6"/>
  <c r="BQ21" i="6"/>
  <c r="BL59" i="6"/>
  <c r="BO57" i="6"/>
  <c r="BO22" i="6"/>
  <c r="BM23" i="6"/>
  <c r="BO17" i="6"/>
  <c r="BO26" i="6"/>
  <c r="BO40" i="6"/>
  <c r="BN48" i="6"/>
  <c r="M71" i="26"/>
  <c r="BM73" i="6"/>
  <c r="BM85" i="6"/>
  <c r="BQ66" i="6"/>
  <c r="BQ78" i="6"/>
  <c r="BM39" i="6"/>
  <c r="BL36" i="6"/>
  <c r="BN74" i="6"/>
  <c r="BN86" i="6"/>
  <c r="BM35" i="6"/>
  <c r="BQ30" i="6"/>
  <c r="BM47" i="6"/>
  <c r="BM36" i="6"/>
  <c r="BQ45" i="6"/>
  <c r="BN45" i="6"/>
  <c r="BQ72" i="6"/>
  <c r="BQ84" i="6"/>
  <c r="BM45" i="6"/>
  <c r="BM46" i="6"/>
  <c r="BN26" i="6"/>
  <c r="BM62" i="6"/>
  <c r="BM48" i="6"/>
  <c r="BO20" i="6"/>
  <c r="M70" i="26"/>
  <c r="BM66" i="6"/>
  <c r="BM78" i="6"/>
  <c r="BL54" i="6"/>
  <c r="AO78" i="6"/>
  <c r="BL77" i="6"/>
  <c r="BL89" i="6"/>
  <c r="BL69" i="6"/>
  <c r="BL81" i="6"/>
  <c r="BN70" i="6"/>
  <c r="BN82" i="6"/>
  <c r="BQ68" i="6"/>
  <c r="BQ80" i="6"/>
  <c r="BN68" i="6"/>
  <c r="BN80" i="6"/>
  <c r="BO54" i="6"/>
  <c r="BO71" i="6"/>
  <c r="BO83" i="6"/>
  <c r="BO66" i="6"/>
  <c r="BO78" i="6"/>
  <c r="BL67" i="6"/>
  <c r="BL79" i="6"/>
  <c r="BL53" i="6"/>
  <c r="BQ70" i="6"/>
  <c r="BQ82" i="6"/>
  <c r="BL76" i="6"/>
  <c r="BL88" i="6"/>
  <c r="BL50" i="6"/>
  <c r="BL23" i="6"/>
  <c r="BL62" i="6"/>
  <c r="BO72" i="6"/>
  <c r="BO84" i="6"/>
  <c r="BM70" i="6"/>
  <c r="BM82" i="6"/>
  <c r="BO49" i="6"/>
  <c r="M62" i="26"/>
  <c r="BQ76" i="6"/>
  <c r="BQ88" i="6"/>
  <c r="BL70" i="6"/>
  <c r="BL82" i="6"/>
  <c r="BM24" i="6"/>
  <c r="BO69" i="6"/>
  <c r="BO81" i="6"/>
  <c r="BM53" i="6"/>
  <c r="BL60" i="6"/>
  <c r="BN76" i="6"/>
  <c r="BN88" i="6"/>
  <c r="M64" i="22"/>
  <c r="BN66" i="6"/>
  <c r="BN78" i="6"/>
  <c r="BN44" i="6"/>
  <c r="BO65" i="6"/>
  <c r="BL18" i="6"/>
  <c r="BQ47" i="6"/>
  <c r="BQ51" i="6"/>
  <c r="BO63" i="6"/>
  <c r="BL22" i="6"/>
  <c r="BQ69" i="6"/>
  <c r="BQ81" i="6"/>
  <c r="BN77" i="6"/>
  <c r="BN89" i="6"/>
  <c r="BL61" i="6"/>
  <c r="BM69" i="6"/>
  <c r="BM81" i="6"/>
  <c r="BQ74" i="6"/>
  <c r="BQ86" i="6"/>
  <c r="BO64" i="6"/>
  <c r="BN21" i="6"/>
  <c r="BN31" i="6"/>
  <c r="BM18" i="6"/>
  <c r="BQ17" i="6"/>
  <c r="BM75" i="6"/>
  <c r="BM87" i="6"/>
  <c r="BN51" i="6"/>
  <c r="BM71" i="6"/>
  <c r="BM83" i="6"/>
  <c r="BN22" i="6"/>
  <c r="BO25" i="6"/>
  <c r="BM77" i="6"/>
  <c r="BM89" i="6"/>
  <c r="BQ53" i="6"/>
  <c r="BQ61" i="6"/>
  <c r="BL17" i="6"/>
  <c r="BM72" i="6"/>
  <c r="BM84" i="6"/>
  <c r="BO61" i="6"/>
  <c r="BO28" i="6"/>
  <c r="BN50" i="6"/>
  <c r="BN24" i="6"/>
  <c r="BO33" i="6"/>
  <c r="BO76" i="6"/>
  <c r="BO88" i="6"/>
  <c r="BO27" i="6"/>
  <c r="M76" i="26"/>
  <c r="M67" i="26"/>
  <c r="BM74" i="6"/>
  <c r="BM86" i="6"/>
  <c r="BM33" i="6"/>
  <c r="BN75" i="6"/>
  <c r="BN87" i="6"/>
  <c r="BL63" i="6"/>
  <c r="BQ40" i="6"/>
  <c r="BN71" i="6"/>
  <c r="BN83" i="6"/>
  <c r="BO29" i="6"/>
  <c r="BN29" i="6"/>
  <c r="BO59" i="6"/>
  <c r="BO74" i="6"/>
  <c r="BO86" i="6"/>
  <c r="BL32" i="6"/>
  <c r="BM30" i="6"/>
  <c r="M55" i="26"/>
  <c r="M95" i="26"/>
  <c r="M93" i="26"/>
  <c r="M94" i="26"/>
  <c r="M92" i="26"/>
  <c r="M91" i="26"/>
  <c r="M83" i="26"/>
  <c r="M84" i="26"/>
  <c r="M85" i="26"/>
  <c r="M87" i="26"/>
  <c r="M82" i="26"/>
  <c r="M80" i="26"/>
  <c r="M89" i="26"/>
  <c r="M88" i="26"/>
  <c r="M81" i="26"/>
  <c r="M86" i="26"/>
  <c r="M79" i="26"/>
  <c r="M90" i="26"/>
  <c r="M78" i="26"/>
  <c r="M56" i="26"/>
  <c r="M45" i="22"/>
  <c r="U71" i="22"/>
  <c r="T64" i="22"/>
  <c r="M56" i="22"/>
  <c r="L63" i="22"/>
  <c r="M25" i="22"/>
  <c r="L33" i="22"/>
  <c r="M18" i="22"/>
  <c r="U17" i="22"/>
  <c r="T78" i="22"/>
  <c r="L9" i="22"/>
  <c r="U49" i="22"/>
  <c r="T43" i="22"/>
  <c r="M19" i="22"/>
  <c r="L37" i="22"/>
  <c r="L7" i="22"/>
  <c r="L45" i="22"/>
  <c r="L44" i="22"/>
  <c r="U46" i="22"/>
  <c r="T24" i="22"/>
  <c r="U56" i="22"/>
  <c r="L62" i="22"/>
  <c r="U61" i="22"/>
  <c r="T37" i="22"/>
  <c r="L23" i="22"/>
  <c r="L30" i="22"/>
  <c r="U28" i="22"/>
  <c r="T53" i="22"/>
  <c r="M20" i="22"/>
  <c r="T66" i="22"/>
  <c r="M50" i="22"/>
  <c r="T44" i="22"/>
  <c r="T45" i="22"/>
  <c r="M46" i="22"/>
  <c r="T88" i="22"/>
  <c r="U67" i="22"/>
  <c r="T32" i="22"/>
  <c r="M42" i="22"/>
  <c r="M70" i="22"/>
  <c r="M24" i="22"/>
  <c r="M47" i="22"/>
  <c r="L51" i="22"/>
  <c r="M37" i="22"/>
  <c r="L64" i="22"/>
  <c r="U83" i="22"/>
  <c r="M63" i="22"/>
  <c r="T76" i="22"/>
  <c r="L8" i="22"/>
  <c r="M14" i="22"/>
  <c r="L76" i="22"/>
  <c r="L13" i="22"/>
  <c r="L15" i="22"/>
  <c r="L39" i="22"/>
  <c r="T16" i="22"/>
  <c r="T27" i="22"/>
  <c r="M29" i="22"/>
  <c r="T73" i="22"/>
  <c r="M13" i="22"/>
  <c r="U64" i="22"/>
  <c r="M16" i="22"/>
  <c r="U20" i="22"/>
  <c r="U23" i="22"/>
  <c r="U39" i="22"/>
  <c r="M72" i="22"/>
  <c r="L68" i="22"/>
  <c r="M62" i="22"/>
  <c r="L31" i="22"/>
  <c r="T60" i="22"/>
  <c r="T38" i="22"/>
  <c r="L46" i="22"/>
  <c r="U43" i="22"/>
  <c r="M40" i="22"/>
  <c r="T62" i="22"/>
  <c r="T28" i="22"/>
  <c r="L28" i="22"/>
  <c r="M9" i="22"/>
  <c r="M43" i="22"/>
  <c r="M39" i="22"/>
  <c r="M77" i="22"/>
  <c r="U76" i="22"/>
  <c r="T39" i="22"/>
  <c r="L38" i="22"/>
  <c r="U82" i="22"/>
  <c r="U55" i="22"/>
  <c r="L54" i="22"/>
  <c r="L27" i="22"/>
  <c r="U70" i="22"/>
  <c r="M71" i="22"/>
  <c r="L60" i="22"/>
  <c r="M5" i="22"/>
  <c r="U59" i="22"/>
  <c r="U50" i="22"/>
  <c r="T63" i="22"/>
  <c r="T51" i="22"/>
  <c r="U31" i="22"/>
  <c r="U29" i="22"/>
  <c r="U36" i="22"/>
  <c r="L24" i="22"/>
  <c r="M44" i="22"/>
  <c r="L6" i="22"/>
  <c r="U18" i="22"/>
  <c r="U40" i="22"/>
  <c r="L16" i="22"/>
  <c r="L41" i="22"/>
  <c r="U62" i="22"/>
  <c r="M73" i="22"/>
  <c r="M26" i="22"/>
  <c r="M49" i="22"/>
  <c r="M67" i="22"/>
  <c r="T33" i="22"/>
  <c r="L11" i="22"/>
  <c r="L73" i="22"/>
  <c r="M76" i="22"/>
  <c r="M66" i="22"/>
  <c r="M6" i="22"/>
  <c r="U19" i="22"/>
  <c r="U24" i="22"/>
  <c r="M23" i="22"/>
  <c r="U73" i="22"/>
  <c r="M17" i="22"/>
  <c r="T41" i="22"/>
  <c r="L5" i="22"/>
  <c r="L70" i="22"/>
  <c r="T70" i="22"/>
  <c r="T82" i="22"/>
  <c r="T71" i="22"/>
  <c r="L71" i="22"/>
  <c r="T83" i="22"/>
  <c r="U35" i="22"/>
  <c r="M35" i="22"/>
  <c r="U27" i="22"/>
  <c r="M27" i="22"/>
  <c r="L14" i="22"/>
  <c r="T18" i="22"/>
  <c r="L18" i="22"/>
  <c r="T34" i="22"/>
  <c r="L34" i="22"/>
  <c r="T59" i="22"/>
  <c r="L59" i="22"/>
  <c r="M48" i="22"/>
  <c r="U48" i="22"/>
  <c r="T46" i="22"/>
  <c r="U21" i="22"/>
  <c r="M21" i="22"/>
  <c r="U33" i="22"/>
  <c r="M33" i="22"/>
  <c r="L42" i="22"/>
  <c r="T42" i="22"/>
  <c r="T72" i="22"/>
  <c r="L72" i="22"/>
  <c r="T84" i="22"/>
  <c r="U68" i="22"/>
  <c r="M68" i="22"/>
  <c r="U80" i="22"/>
  <c r="M57" i="22"/>
  <c r="U57" i="22"/>
  <c r="M51" i="22"/>
  <c r="U51" i="22"/>
  <c r="L53" i="22"/>
  <c r="T54" i="22"/>
  <c r="L43" i="22"/>
  <c r="T35" i="22"/>
  <c r="L35" i="22"/>
  <c r="M54" i="22"/>
  <c r="U54" i="22"/>
  <c r="U22" i="22"/>
  <c r="M22" i="22"/>
  <c r="M69" i="22"/>
  <c r="M32" i="22"/>
  <c r="U32" i="22"/>
  <c r="M31" i="22"/>
  <c r="U75" i="22"/>
  <c r="M75" i="22"/>
  <c r="U87" i="22"/>
  <c r="M34" i="22"/>
  <c r="L12" i="22"/>
  <c r="T75" i="22"/>
  <c r="L75" i="22"/>
  <c r="T87" i="22"/>
  <c r="U69" i="22"/>
  <c r="U63" i="22"/>
  <c r="U16" i="22"/>
  <c r="U45" i="22"/>
  <c r="T22" i="22"/>
  <c r="L22" i="22"/>
  <c r="L57" i="22"/>
  <c r="T57" i="22"/>
  <c r="U38" i="22"/>
  <c r="M38" i="22"/>
  <c r="M41" i="22"/>
  <c r="U41" i="22"/>
  <c r="L67" i="22"/>
  <c r="T67" i="22"/>
  <c r="T79" i="22"/>
  <c r="M10" i="22"/>
  <c r="M60" i="22"/>
  <c r="U60" i="22"/>
  <c r="U72" i="22"/>
  <c r="L17" i="22"/>
  <c r="T17" i="22"/>
  <c r="L61" i="22"/>
  <c r="T61" i="22"/>
  <c r="U30" i="22"/>
  <c r="M30" i="22"/>
  <c r="M61" i="22"/>
  <c r="T26" i="22"/>
  <c r="U53" i="22"/>
  <c r="M53" i="22"/>
  <c r="T25" i="22"/>
  <c r="L25" i="22"/>
  <c r="T30" i="22"/>
  <c r="L26" i="22"/>
  <c r="U26" i="22"/>
  <c r="U25" i="22"/>
  <c r="M28" i="22"/>
  <c r="U44" i="22"/>
  <c r="T49" i="22"/>
  <c r="L49" i="22"/>
  <c r="M36" i="22"/>
  <c r="T36" i="22"/>
  <c r="L36" i="22"/>
  <c r="U66" i="22"/>
  <c r="T56" i="22"/>
  <c r="L56" i="22"/>
  <c r="L20" i="22"/>
  <c r="T20" i="22"/>
  <c r="T19" i="22"/>
  <c r="L19" i="22"/>
  <c r="T52" i="22"/>
  <c r="L52" i="22"/>
  <c r="U58" i="22"/>
  <c r="M58" i="22"/>
  <c r="L10" i="22"/>
  <c r="T21" i="22"/>
  <c r="L21" i="22"/>
  <c r="M55" i="22"/>
  <c r="U65" i="22"/>
  <c r="M65" i="22"/>
  <c r="U77" i="22"/>
  <c r="L40" i="22"/>
  <c r="T40" i="22"/>
  <c r="T23" i="22"/>
  <c r="M15" i="22"/>
  <c r="U52" i="22"/>
  <c r="M52" i="22"/>
  <c r="L29" i="22"/>
  <c r="T29" i="22"/>
  <c r="T47" i="22"/>
  <c r="L47" i="22"/>
  <c r="L50" i="22"/>
  <c r="U47" i="22"/>
  <c r="L58" i="22"/>
  <c r="T58" i="22"/>
  <c r="L74" i="22"/>
  <c r="T74" i="22"/>
  <c r="T86" i="22"/>
  <c r="T55" i="22"/>
  <c r="L55" i="22"/>
  <c r="T69" i="22"/>
  <c r="L69" i="22"/>
  <c r="T81" i="22"/>
  <c r="T68" i="22"/>
  <c r="M59" i="22"/>
  <c r="U74" i="22"/>
  <c r="M74" i="22"/>
  <c r="U86" i="22"/>
  <c r="M8" i="22"/>
  <c r="L48" i="22"/>
  <c r="T48" i="22"/>
  <c r="AR107" i="15"/>
  <c r="X79" i="20"/>
  <c r="AR64" i="15"/>
  <c r="X36" i="20"/>
  <c r="BB57" i="20"/>
  <c r="AR58" i="14"/>
  <c r="S30" i="20"/>
  <c r="T16" i="19"/>
  <c r="Y28" i="19"/>
  <c r="T29" i="19"/>
  <c r="S27" i="19"/>
  <c r="S38" i="19"/>
  <c r="S12" i="19"/>
  <c r="S69" i="19"/>
  <c r="S67" i="19"/>
  <c r="T9" i="19"/>
  <c r="T22" i="19"/>
  <c r="S65" i="19"/>
  <c r="S5" i="19"/>
  <c r="R33" i="19"/>
  <c r="Y49" i="19"/>
  <c r="R68" i="19"/>
  <c r="Y31" i="19"/>
  <c r="R19" i="19"/>
  <c r="R72" i="19"/>
  <c r="X18" i="19"/>
  <c r="X68" i="19"/>
  <c r="R46" i="19"/>
  <c r="R45" i="19"/>
  <c r="Y29" i="19"/>
  <c r="X41" i="19"/>
  <c r="X50" i="19"/>
  <c r="X73" i="19"/>
  <c r="R75" i="19"/>
  <c r="R47" i="19"/>
  <c r="W66" i="19"/>
  <c r="W67" i="19"/>
  <c r="W18" i="19"/>
  <c r="W50" i="19"/>
  <c r="T44" i="19"/>
  <c r="S48" i="19"/>
  <c r="S53" i="19"/>
  <c r="S57" i="19"/>
  <c r="T28" i="19"/>
  <c r="T26" i="19"/>
  <c r="T56" i="19"/>
  <c r="S61" i="19"/>
  <c r="S68" i="19"/>
  <c r="S37" i="19"/>
  <c r="T14" i="19"/>
  <c r="T15" i="19"/>
  <c r="X63" i="19"/>
  <c r="R17" i="19"/>
  <c r="Y46" i="19"/>
  <c r="R24" i="19"/>
  <c r="R61" i="19"/>
  <c r="X29" i="19"/>
  <c r="Y41" i="19"/>
  <c r="X47" i="19"/>
  <c r="X60" i="19"/>
  <c r="R11" i="19"/>
  <c r="Y36" i="19"/>
  <c r="R54" i="19"/>
  <c r="X71" i="19"/>
  <c r="T12" i="19"/>
  <c r="W30" i="19"/>
  <c r="W26" i="19"/>
  <c r="W32" i="19"/>
  <c r="W53" i="19"/>
  <c r="W45" i="19"/>
  <c r="W31" i="19"/>
  <c r="W38" i="19"/>
  <c r="T74" i="19"/>
  <c r="S55" i="19"/>
  <c r="S70" i="19"/>
  <c r="S66" i="19"/>
  <c r="S33" i="19"/>
  <c r="T17" i="19"/>
  <c r="S32" i="19"/>
  <c r="T18" i="19"/>
  <c r="T40" i="19"/>
  <c r="X65" i="19"/>
  <c r="R23" i="19"/>
  <c r="R73" i="19"/>
  <c r="R8" i="19"/>
  <c r="Y15" i="19"/>
  <c r="X51" i="19"/>
  <c r="Y11" i="19"/>
  <c r="Y20" i="19"/>
  <c r="X5" i="19"/>
  <c r="R6" i="19"/>
  <c r="Y58" i="19"/>
  <c r="Y17" i="19"/>
  <c r="R65" i="19"/>
  <c r="X17" i="19"/>
  <c r="R7" i="19"/>
  <c r="W29" i="19"/>
  <c r="W46" i="19"/>
  <c r="W54" i="19"/>
  <c r="W75" i="19"/>
  <c r="W33" i="19"/>
  <c r="W60" i="19"/>
  <c r="S49" i="19"/>
  <c r="S76" i="19"/>
  <c r="S34" i="19"/>
  <c r="S42" i="19"/>
  <c r="T53" i="19"/>
  <c r="S47" i="19"/>
  <c r="T62" i="19"/>
  <c r="S10" i="19"/>
  <c r="S56" i="19"/>
  <c r="S62" i="19"/>
  <c r="T69" i="19"/>
  <c r="T21" i="19"/>
  <c r="S40" i="19"/>
  <c r="R56" i="19"/>
  <c r="X59" i="19"/>
  <c r="R26" i="19"/>
  <c r="R38" i="19"/>
  <c r="X26" i="19"/>
  <c r="R10" i="19"/>
  <c r="Y51" i="19"/>
  <c r="X28" i="19"/>
  <c r="Y67" i="19"/>
  <c r="X36" i="19"/>
  <c r="Y27" i="19"/>
  <c r="R40" i="19"/>
  <c r="Y56" i="19"/>
  <c r="X61" i="19"/>
  <c r="Y40" i="19"/>
  <c r="X72" i="19"/>
  <c r="R27" i="19"/>
  <c r="Y5" i="19"/>
  <c r="W24" i="19"/>
  <c r="W17" i="19"/>
  <c r="W69" i="19"/>
  <c r="W48" i="19"/>
  <c r="W19" i="19"/>
  <c r="W40" i="19"/>
  <c r="S28" i="19"/>
  <c r="R22" i="19"/>
  <c r="W11" i="19"/>
  <c r="T64" i="19"/>
  <c r="T49" i="19"/>
  <c r="T67" i="19"/>
  <c r="T24" i="19"/>
  <c r="T55" i="19"/>
  <c r="S15" i="19"/>
  <c r="S31" i="19"/>
  <c r="R29" i="19"/>
  <c r="Y22" i="19"/>
  <c r="X38" i="19"/>
  <c r="R31" i="19"/>
  <c r="R77" i="19"/>
  <c r="Y61" i="19"/>
  <c r="Y44" i="19"/>
  <c r="R64" i="19"/>
  <c r="R67" i="19"/>
  <c r="X56" i="19"/>
  <c r="R12" i="19"/>
  <c r="W56" i="19"/>
  <c r="W15" i="19"/>
  <c r="W72" i="19"/>
  <c r="S77" i="19"/>
  <c r="S72" i="19"/>
  <c r="T27" i="19"/>
  <c r="T20" i="19"/>
  <c r="T34" i="19"/>
  <c r="T61" i="19"/>
  <c r="Y47" i="19"/>
  <c r="Y62" i="19"/>
  <c r="R35" i="19"/>
  <c r="Y19" i="19"/>
  <c r="X19" i="19"/>
  <c r="Y53" i="19"/>
  <c r="R5" i="19"/>
  <c r="R20" i="19"/>
  <c r="X22" i="19"/>
  <c r="Y42" i="19"/>
  <c r="Y43" i="19"/>
  <c r="X27" i="19"/>
  <c r="R70" i="19"/>
  <c r="W64" i="19"/>
  <c r="W74" i="19"/>
  <c r="W13" i="19"/>
  <c r="S60" i="19"/>
  <c r="S8" i="19"/>
  <c r="S24" i="19"/>
  <c r="S44" i="19"/>
  <c r="S75" i="19"/>
  <c r="S54" i="19"/>
  <c r="T6" i="19"/>
  <c r="T59" i="19"/>
  <c r="T31" i="19"/>
  <c r="T38" i="19"/>
  <c r="T54" i="19"/>
  <c r="X75" i="19"/>
  <c r="Y37" i="19"/>
  <c r="Y23" i="19"/>
  <c r="Y71" i="19"/>
  <c r="R36" i="19"/>
  <c r="X40" i="19"/>
  <c r="X66" i="19"/>
  <c r="R57" i="19"/>
  <c r="Y24" i="19"/>
  <c r="R53" i="19"/>
  <c r="R59" i="19"/>
  <c r="X33" i="19"/>
  <c r="R21" i="19"/>
  <c r="X53" i="19"/>
  <c r="W70" i="19"/>
  <c r="W23" i="19"/>
  <c r="W77" i="19"/>
  <c r="S64" i="19"/>
  <c r="X16" i="19"/>
  <c r="X52" i="19"/>
  <c r="X69" i="19"/>
  <c r="W21" i="19"/>
  <c r="W37" i="19"/>
  <c r="W28" i="19"/>
  <c r="S21" i="19"/>
  <c r="T77" i="19"/>
  <c r="T58" i="19"/>
  <c r="T33" i="19"/>
  <c r="T70" i="19"/>
  <c r="T7" i="19"/>
  <c r="R14" i="19"/>
  <c r="Y69" i="19"/>
  <c r="Y26" i="19"/>
  <c r="R18" i="19"/>
  <c r="Y54" i="19"/>
  <c r="Y60" i="19"/>
  <c r="R71" i="19"/>
  <c r="X30" i="19"/>
  <c r="Y30" i="19"/>
  <c r="Y21" i="19"/>
  <c r="R15" i="19"/>
  <c r="W9" i="19"/>
  <c r="W52" i="19"/>
  <c r="W68" i="19"/>
  <c r="W41" i="19"/>
  <c r="W14" i="19"/>
  <c r="W16" i="19"/>
  <c r="X7" i="19"/>
  <c r="X70" i="19"/>
  <c r="R44" i="19"/>
  <c r="W76" i="19"/>
  <c r="T72" i="19"/>
  <c r="T19" i="19"/>
  <c r="S29" i="19"/>
  <c r="S71" i="19"/>
  <c r="S52" i="19"/>
  <c r="S50" i="19"/>
  <c r="S43" i="19"/>
  <c r="S19" i="19"/>
  <c r="T5" i="19"/>
  <c r="X54" i="19"/>
  <c r="Y72" i="19"/>
  <c r="R16" i="19"/>
  <c r="X49" i="19"/>
  <c r="R50" i="19"/>
  <c r="R41" i="19"/>
  <c r="X55" i="19"/>
  <c r="R58" i="19"/>
  <c r="Y55" i="19"/>
  <c r="X24" i="19"/>
  <c r="X77" i="19"/>
  <c r="R62" i="19"/>
  <c r="Y35" i="19"/>
  <c r="W6" i="19"/>
  <c r="W22" i="19"/>
  <c r="W43" i="19"/>
  <c r="S16" i="19"/>
  <c r="R76" i="19"/>
  <c r="R32" i="19"/>
  <c r="R42" i="19"/>
  <c r="Y70" i="19"/>
  <c r="T75" i="19"/>
  <c r="S35" i="19"/>
  <c r="T47" i="19"/>
  <c r="S30" i="19"/>
  <c r="T35" i="19"/>
  <c r="T37" i="19"/>
  <c r="S6" i="19"/>
  <c r="S63" i="19"/>
  <c r="T65" i="19"/>
  <c r="Y63" i="19"/>
  <c r="Y39" i="19"/>
  <c r="R69" i="19"/>
  <c r="X43" i="19"/>
  <c r="X48" i="19"/>
  <c r="X74" i="19"/>
  <c r="R34" i="19"/>
  <c r="X37" i="19"/>
  <c r="W10" i="19"/>
  <c r="W62" i="19"/>
  <c r="W63" i="19"/>
  <c r="W35" i="19"/>
  <c r="X57" i="19"/>
  <c r="X20" i="19"/>
  <c r="W25" i="19"/>
  <c r="T76" i="19"/>
  <c r="S22" i="19"/>
  <c r="T39" i="19"/>
  <c r="T41" i="19"/>
  <c r="T8" i="19"/>
  <c r="T51" i="19"/>
  <c r="T11" i="19"/>
  <c r="T45" i="19"/>
  <c r="R49" i="19"/>
  <c r="X46" i="19"/>
  <c r="Y57" i="19"/>
  <c r="Y66" i="19"/>
  <c r="X34" i="19"/>
  <c r="X31" i="19"/>
  <c r="Y74" i="19"/>
  <c r="X64" i="19"/>
  <c r="Y77" i="19"/>
  <c r="Y64" i="19"/>
  <c r="R25" i="19"/>
  <c r="W39" i="19"/>
  <c r="W71" i="19"/>
  <c r="W8" i="19"/>
  <c r="W57" i="19"/>
  <c r="S20" i="19"/>
  <c r="S36" i="19"/>
  <c r="T46" i="19"/>
  <c r="S59" i="19"/>
  <c r="S13" i="19"/>
  <c r="S23" i="19"/>
  <c r="S46" i="19"/>
  <c r="T13" i="19"/>
  <c r="T32" i="19"/>
  <c r="T42" i="19"/>
  <c r="S45" i="19"/>
  <c r="T25" i="19"/>
  <c r="S18" i="19"/>
  <c r="T50" i="19"/>
  <c r="T30" i="19"/>
  <c r="T10" i="19"/>
  <c r="Y7" i="19"/>
  <c r="R74" i="19"/>
  <c r="Y59" i="19"/>
  <c r="Y65" i="19"/>
  <c r="Y75" i="19"/>
  <c r="X21" i="19"/>
  <c r="R13" i="19"/>
  <c r="X32" i="19"/>
  <c r="Y45" i="19"/>
  <c r="X23" i="19"/>
  <c r="R63" i="19"/>
  <c r="W59" i="19"/>
  <c r="W73" i="19"/>
  <c r="W36" i="19"/>
  <c r="Y33" i="19"/>
  <c r="S17" i="19"/>
  <c r="T43" i="19"/>
  <c r="S26" i="19"/>
  <c r="X35" i="19"/>
  <c r="X62" i="19"/>
  <c r="Y32" i="19"/>
  <c r="Y34" i="19"/>
  <c r="R43" i="19"/>
  <c r="Y50" i="19"/>
  <c r="Y73" i="19"/>
  <c r="X76" i="19"/>
  <c r="X58" i="19"/>
  <c r="X45" i="19"/>
  <c r="R30" i="19"/>
  <c r="W55" i="19"/>
  <c r="W49" i="19"/>
  <c r="W51" i="19"/>
  <c r="T48" i="19"/>
  <c r="T52" i="19"/>
  <c r="T57" i="19"/>
  <c r="S51" i="19"/>
  <c r="T68" i="19"/>
  <c r="S25" i="19"/>
  <c r="T36" i="19"/>
  <c r="T63" i="19"/>
  <c r="S11" i="19"/>
  <c r="R52" i="19"/>
  <c r="R66" i="19"/>
  <c r="Y18" i="19"/>
  <c r="R51" i="19"/>
  <c r="Y52" i="19"/>
  <c r="R39" i="19"/>
  <c r="X25" i="19"/>
  <c r="Y76" i="19"/>
  <c r="Y68" i="19"/>
  <c r="R28" i="19"/>
  <c r="W7" i="19"/>
  <c r="W65" i="19"/>
  <c r="W27" i="19"/>
  <c r="W61" i="19"/>
  <c r="S14" i="19"/>
  <c r="Y48" i="19"/>
  <c r="S41" i="19"/>
  <c r="S9" i="19"/>
  <c r="S58" i="19"/>
  <c r="T73" i="19"/>
  <c r="S74" i="19"/>
  <c r="S7" i="19"/>
  <c r="T60" i="19"/>
  <c r="S73" i="19"/>
  <c r="T66" i="19"/>
  <c r="T23" i="19"/>
  <c r="T71" i="19"/>
  <c r="S39" i="19"/>
  <c r="Y38" i="19"/>
  <c r="R55" i="19"/>
  <c r="R9" i="19"/>
  <c r="R60" i="19"/>
  <c r="X11" i="19"/>
  <c r="X39" i="19"/>
  <c r="X44" i="19"/>
  <c r="X42" i="19"/>
  <c r="R37" i="19"/>
  <c r="Y16" i="19"/>
  <c r="Y25" i="19"/>
  <c r="R48" i="19"/>
  <c r="W47" i="19"/>
  <c r="W58" i="19"/>
  <c r="W44" i="19"/>
  <c r="W20" i="19"/>
  <c r="W42" i="19"/>
  <c r="W34" i="19"/>
  <c r="AQ36" i="15"/>
  <c r="X8" i="19"/>
  <c r="AQ41" i="15"/>
  <c r="X13" i="19"/>
  <c r="AQ43" i="15"/>
  <c r="X15" i="19"/>
  <c r="AQ95" i="15"/>
  <c r="X67" i="19"/>
  <c r="AQ37" i="15"/>
  <c r="X9" i="19"/>
  <c r="AQ42" i="15"/>
  <c r="X14" i="19"/>
  <c r="AQ38" i="15"/>
  <c r="X10" i="19"/>
  <c r="AQ34" i="15"/>
  <c r="X6" i="19"/>
  <c r="AQ40" i="15"/>
  <c r="X12" i="19"/>
  <c r="M31" i="19"/>
  <c r="M16" i="19"/>
  <c r="M23" i="19"/>
  <c r="M7" i="19"/>
  <c r="M74" i="19"/>
  <c r="M48" i="19"/>
  <c r="M47" i="19"/>
  <c r="M32" i="19"/>
  <c r="M9" i="19"/>
  <c r="M45" i="19"/>
  <c r="M10" i="19"/>
  <c r="M64" i="19"/>
  <c r="M55" i="19"/>
  <c r="M11" i="19"/>
  <c r="M25" i="19"/>
  <c r="M69" i="19"/>
  <c r="M19" i="19"/>
  <c r="M42" i="19"/>
  <c r="M5" i="19"/>
  <c r="M71" i="19"/>
  <c r="M27" i="19"/>
  <c r="M24" i="19"/>
  <c r="M41" i="19"/>
  <c r="M36" i="19"/>
  <c r="M43" i="19"/>
  <c r="M40" i="19"/>
  <c r="M57" i="19"/>
  <c r="M58" i="19"/>
  <c r="M29" i="19"/>
  <c r="M14" i="19"/>
  <c r="M21" i="19"/>
  <c r="M61" i="19"/>
  <c r="M59" i="19"/>
  <c r="M56" i="19"/>
  <c r="M68" i="19"/>
  <c r="M17" i="19"/>
  <c r="M34" i="19"/>
  <c r="M72" i="19"/>
  <c r="M63" i="19"/>
  <c r="M77" i="19"/>
  <c r="M22" i="19"/>
  <c r="M66" i="19"/>
  <c r="M62" i="19"/>
  <c r="M26" i="19"/>
  <c r="M30" i="19"/>
  <c r="M37" i="19"/>
  <c r="M8" i="19"/>
  <c r="M54" i="19"/>
  <c r="M46" i="19"/>
  <c r="M49" i="19"/>
  <c r="M53" i="19"/>
  <c r="M28" i="19"/>
  <c r="M35" i="19"/>
  <c r="M38" i="19"/>
  <c r="M12" i="19"/>
  <c r="M39" i="19"/>
  <c r="M76" i="19"/>
  <c r="M51" i="19"/>
  <c r="M50" i="19"/>
  <c r="M20" i="19"/>
  <c r="M60" i="19"/>
  <c r="M67" i="19"/>
  <c r="M44" i="19"/>
  <c r="M52" i="19"/>
  <c r="M33" i="19"/>
  <c r="M73" i="19"/>
  <c r="M13" i="19"/>
  <c r="M75" i="19"/>
  <c r="M15" i="19"/>
  <c r="M6" i="19"/>
  <c r="M18" i="19"/>
  <c r="M65" i="19"/>
  <c r="M70" i="19"/>
  <c r="H33" i="19"/>
  <c r="H54" i="19"/>
  <c r="H32" i="19"/>
  <c r="H29" i="19"/>
  <c r="H31" i="19"/>
  <c r="H28" i="19"/>
  <c r="H47" i="19"/>
  <c r="H64" i="19"/>
  <c r="H51" i="19"/>
  <c r="H23" i="19"/>
  <c r="H50" i="19"/>
  <c r="H45" i="19"/>
  <c r="H57" i="19"/>
  <c r="H56" i="19"/>
  <c r="H70" i="19"/>
  <c r="H72" i="19"/>
  <c r="H46" i="19"/>
  <c r="H17" i="19"/>
  <c r="H20" i="19"/>
  <c r="H59" i="19"/>
  <c r="H9" i="19"/>
  <c r="H35" i="19"/>
  <c r="H24" i="19"/>
  <c r="H76" i="19"/>
  <c r="H48" i="19"/>
  <c r="H68" i="19"/>
  <c r="H34" i="19"/>
  <c r="H22" i="19"/>
  <c r="H63" i="19"/>
  <c r="H8" i="19"/>
  <c r="H21" i="19"/>
  <c r="H10" i="19"/>
  <c r="H26" i="19"/>
  <c r="H19" i="19"/>
  <c r="H53" i="19"/>
  <c r="H27" i="19"/>
  <c r="H15" i="19"/>
  <c r="H49" i="19"/>
  <c r="H37" i="19"/>
  <c r="H42" i="19"/>
  <c r="H36" i="19"/>
  <c r="H52" i="19"/>
  <c r="H65" i="19"/>
  <c r="H43" i="19"/>
  <c r="H11" i="19"/>
  <c r="H41" i="19"/>
  <c r="H61" i="19"/>
  <c r="H16" i="19"/>
  <c r="H71" i="19"/>
  <c r="H18" i="19"/>
  <c r="H62" i="19"/>
  <c r="H73" i="19"/>
  <c r="H75" i="19"/>
  <c r="H58" i="19"/>
  <c r="H67" i="19"/>
  <c r="H60" i="19"/>
  <c r="H40" i="19"/>
  <c r="H74" i="19"/>
  <c r="H69" i="19"/>
  <c r="H6" i="19"/>
  <c r="H13" i="19"/>
  <c r="H66" i="19"/>
  <c r="H38" i="19"/>
  <c r="H7" i="19"/>
  <c r="H25" i="19"/>
  <c r="H30" i="19"/>
  <c r="H14" i="19"/>
  <c r="H39" i="19"/>
  <c r="H55" i="19"/>
  <c r="H12" i="19"/>
  <c r="H44" i="19"/>
  <c r="H5" i="19"/>
  <c r="AQ92" i="15"/>
  <c r="AP8" i="8"/>
  <c r="AT9" i="8"/>
  <c r="AQ9" i="8"/>
  <c r="AP75" i="6"/>
  <c r="AO8" i="8"/>
  <c r="AR9" i="8"/>
  <c r="AQ83" i="15"/>
  <c r="AQ67" i="6"/>
  <c r="AQ76" i="14"/>
  <c r="AA38" i="15"/>
  <c r="E11" i="23" s="1"/>
  <c r="AR108" i="15"/>
  <c r="AR82" i="15"/>
  <c r="AR58" i="15"/>
  <c r="AR98" i="14"/>
  <c r="AR68" i="15"/>
  <c r="AR62" i="14"/>
  <c r="AQ54" i="14"/>
  <c r="AQ40" i="14"/>
  <c r="AQ104" i="15"/>
  <c r="AR44" i="15"/>
  <c r="AQ93" i="15"/>
  <c r="AQ103" i="15"/>
  <c r="AR73" i="15"/>
  <c r="AA35" i="15"/>
  <c r="E8" i="23" s="1"/>
  <c r="AQ85" i="15"/>
  <c r="AR93" i="15"/>
  <c r="AR103" i="15"/>
  <c r="AQ105" i="15"/>
  <c r="AR78" i="14"/>
  <c r="AQ63" i="15"/>
  <c r="AR48" i="15"/>
  <c r="AQ33" i="15"/>
  <c r="AQ68" i="15"/>
  <c r="AQ49" i="14"/>
  <c r="AR96" i="15"/>
  <c r="AR76" i="14"/>
  <c r="AR104" i="15"/>
  <c r="AR86" i="15"/>
  <c r="AQ44" i="15"/>
  <c r="AQ46" i="15"/>
  <c r="AQ96" i="15"/>
  <c r="AR105" i="15"/>
  <c r="AQ64" i="15"/>
  <c r="AR115" i="15"/>
  <c r="AR83" i="15"/>
  <c r="AQ86" i="15"/>
  <c r="AQ48" i="15"/>
  <c r="AR95" i="15"/>
  <c r="AR57" i="15"/>
  <c r="AQ72" i="14"/>
  <c r="AR54" i="14"/>
  <c r="AQ72" i="15"/>
  <c r="AR116" i="15"/>
  <c r="AQ73" i="15"/>
  <c r="AR85" i="15"/>
  <c r="AQ58" i="15"/>
  <c r="AQ82" i="15"/>
  <c r="AR63" i="15"/>
  <c r="AR77" i="15"/>
  <c r="AA34" i="15"/>
  <c r="E7" i="23" s="1"/>
  <c r="AQ53" i="15"/>
  <c r="AR72" i="15"/>
  <c r="AQ62" i="14"/>
  <c r="AR49" i="15"/>
  <c r="AA43" i="15"/>
  <c r="E16" i="23" s="1"/>
  <c r="AQ35" i="15"/>
  <c r="AQ39" i="15"/>
  <c r="AR53" i="15"/>
  <c r="AQ54" i="15"/>
  <c r="AA41" i="15"/>
  <c r="E14" i="23" s="1"/>
  <c r="AR87" i="15"/>
  <c r="AQ87" i="15"/>
  <c r="AQ49" i="15"/>
  <c r="AQ94" i="15"/>
  <c r="AR79" i="15"/>
  <c r="AR113" i="15"/>
  <c r="AR80" i="15"/>
  <c r="AQ77" i="15"/>
  <c r="AQ78" i="15"/>
  <c r="AQ101" i="15"/>
  <c r="AR110" i="15"/>
  <c r="AR45" i="15"/>
  <c r="AR74" i="15"/>
  <c r="AR78" i="15"/>
  <c r="AR101" i="15"/>
  <c r="AQ46" i="14"/>
  <c r="AQ90" i="15"/>
  <c r="AQ57" i="15"/>
  <c r="AR59" i="15"/>
  <c r="AR61" i="15"/>
  <c r="AQ65" i="15"/>
  <c r="AR52" i="15"/>
  <c r="AQ70" i="15"/>
  <c r="AN85" i="15"/>
  <c r="AL58" i="23" s="1"/>
  <c r="AA85" i="15"/>
  <c r="E58" i="23" s="1"/>
  <c r="AR56" i="15"/>
  <c r="AA70" i="15"/>
  <c r="E43" i="23" s="1"/>
  <c r="AN70" i="15"/>
  <c r="AL43" i="23" s="1"/>
  <c r="AR60" i="15"/>
  <c r="AQ61" i="15"/>
  <c r="AR51" i="15"/>
  <c r="AA56" i="15"/>
  <c r="E29" i="23" s="1"/>
  <c r="AN56" i="15"/>
  <c r="AL29" i="23" s="1"/>
  <c r="AQ60" i="15"/>
  <c r="AQ56" i="15"/>
  <c r="AA52" i="15"/>
  <c r="E25" i="23" s="1"/>
  <c r="AN52" i="15"/>
  <c r="AL25" i="23" s="1"/>
  <c r="AA72" i="15"/>
  <c r="E45" i="23" s="1"/>
  <c r="AN72" i="15"/>
  <c r="AL45" i="23" s="1"/>
  <c r="AR70" i="15"/>
  <c r="AR114" i="15"/>
  <c r="AQ51" i="15"/>
  <c r="AR92" i="15"/>
  <c r="AA36" i="15"/>
  <c r="E9" i="23" s="1"/>
  <c r="AA47" i="15"/>
  <c r="E20" i="23" s="1"/>
  <c r="AN47" i="15"/>
  <c r="AL20" i="23" s="1"/>
  <c r="AN50" i="15"/>
  <c r="AL23" i="23" s="1"/>
  <c r="AA50" i="15"/>
  <c r="E23" i="23" s="1"/>
  <c r="AA55" i="15"/>
  <c r="E28" i="23" s="1"/>
  <c r="AN55" i="15"/>
  <c r="AL28" i="23" s="1"/>
  <c r="AA76" i="15"/>
  <c r="E49" i="23" s="1"/>
  <c r="AN76" i="15"/>
  <c r="AL49" i="23" s="1"/>
  <c r="AA102" i="15"/>
  <c r="E75" i="23" s="1"/>
  <c r="AN102" i="15"/>
  <c r="AL75" i="23" s="1"/>
  <c r="AN114" i="15"/>
  <c r="AL87" i="23" s="1"/>
  <c r="AA53" i="15"/>
  <c r="E26" i="23" s="1"/>
  <c r="AN53" i="15"/>
  <c r="AL26" i="23" s="1"/>
  <c r="AQ47" i="15"/>
  <c r="AA39" i="15"/>
  <c r="E12" i="23" s="1"/>
  <c r="AQ52" i="15"/>
  <c r="AR50" i="15"/>
  <c r="AA88" i="15"/>
  <c r="E61" i="23" s="1"/>
  <c r="AN88" i="15"/>
  <c r="AL61" i="23" s="1"/>
  <c r="AR55" i="15"/>
  <c r="AQ76" i="15"/>
  <c r="AQ102" i="15"/>
  <c r="AA54" i="15"/>
  <c r="E27" i="23" s="1"/>
  <c r="AN54" i="15"/>
  <c r="AL27" i="23" s="1"/>
  <c r="AR47" i="15"/>
  <c r="AA69" i="15"/>
  <c r="E42" i="23" s="1"/>
  <c r="AN69" i="15"/>
  <c r="AL42" i="23" s="1"/>
  <c r="AQ50" i="15"/>
  <c r="AR88" i="15"/>
  <c r="AQ55" i="15"/>
  <c r="AR76" i="15"/>
  <c r="AR102" i="15"/>
  <c r="AR111" i="15"/>
  <c r="AN95" i="15"/>
  <c r="AL68" i="23" s="1"/>
  <c r="AA95" i="15"/>
  <c r="E68" i="23" s="1"/>
  <c r="AN107" i="15"/>
  <c r="AL80" i="23" s="1"/>
  <c r="AA93" i="15"/>
  <c r="E66" i="23" s="1"/>
  <c r="AN93" i="15"/>
  <c r="AL66" i="23" s="1"/>
  <c r="AN105" i="15"/>
  <c r="AL78" i="23" s="1"/>
  <c r="AN66" i="15"/>
  <c r="AL39" i="23" s="1"/>
  <c r="AA66" i="15"/>
  <c r="E39" i="23" s="1"/>
  <c r="AR54" i="15"/>
  <c r="AA75" i="15"/>
  <c r="E48" i="23" s="1"/>
  <c r="AN75" i="15"/>
  <c r="AL48" i="23" s="1"/>
  <c r="AR69" i="15"/>
  <c r="AN64" i="15"/>
  <c r="AL37" i="23" s="1"/>
  <c r="AA64" i="15"/>
  <c r="E37" i="23" s="1"/>
  <c r="AA33" i="15"/>
  <c r="E6" i="23" s="1"/>
  <c r="AQ88" i="15"/>
  <c r="AA58" i="15"/>
  <c r="E31" i="23" s="1"/>
  <c r="AN58" i="15"/>
  <c r="AL31" i="23" s="1"/>
  <c r="AA99" i="15"/>
  <c r="E72" i="23" s="1"/>
  <c r="AN99" i="15"/>
  <c r="AL72" i="23" s="1"/>
  <c r="AN111" i="15"/>
  <c r="AL84" i="23" s="1"/>
  <c r="AQ98" i="14"/>
  <c r="AR66" i="15"/>
  <c r="AA68" i="15"/>
  <c r="E41" i="23" s="1"/>
  <c r="AN68" i="15"/>
  <c r="AL41" i="23" s="1"/>
  <c r="AR75" i="15"/>
  <c r="AQ69" i="15"/>
  <c r="AA71" i="15"/>
  <c r="E44" i="23" s="1"/>
  <c r="AN71" i="15"/>
  <c r="AL44" i="23" s="1"/>
  <c r="AR109" i="15"/>
  <c r="AR99" i="15"/>
  <c r="AQ38" i="14"/>
  <c r="AA87" i="15"/>
  <c r="E60" i="23" s="1"/>
  <c r="AN87" i="15"/>
  <c r="AL60" i="23" s="1"/>
  <c r="AQ66" i="15"/>
  <c r="AR106" i="15"/>
  <c r="AQ75" i="15"/>
  <c r="AA79" i="15"/>
  <c r="E52" i="23" s="1"/>
  <c r="AN79" i="15"/>
  <c r="AL52" i="23" s="1"/>
  <c r="AA67" i="15"/>
  <c r="E40" i="23" s="1"/>
  <c r="AN67" i="15"/>
  <c r="AL40" i="23" s="1"/>
  <c r="AR71" i="15"/>
  <c r="AA97" i="15"/>
  <c r="E70" i="23" s="1"/>
  <c r="AN97" i="15"/>
  <c r="AL70" i="23" s="1"/>
  <c r="AN109" i="15"/>
  <c r="AL82" i="23" s="1"/>
  <c r="AQ99" i="15"/>
  <c r="AR112" i="15"/>
  <c r="AA94" i="15"/>
  <c r="E67" i="23" s="1"/>
  <c r="AN94" i="15"/>
  <c r="AL67" i="23" s="1"/>
  <c r="AN106" i="15"/>
  <c r="AL79" i="23" s="1"/>
  <c r="AQ79" i="15"/>
  <c r="AR67" i="15"/>
  <c r="AA80" i="15"/>
  <c r="E53" i="23" s="1"/>
  <c r="AN80" i="15"/>
  <c r="AL53" i="23" s="1"/>
  <c r="AQ71" i="15"/>
  <c r="AQ97" i="15"/>
  <c r="AN100" i="15"/>
  <c r="AL73" i="23" s="1"/>
  <c r="AA100" i="15"/>
  <c r="E73" i="23" s="1"/>
  <c r="AN112" i="15"/>
  <c r="AL85" i="23" s="1"/>
  <c r="AA37" i="15"/>
  <c r="E10" i="23" s="1"/>
  <c r="AN84" i="15"/>
  <c r="AL57" i="23" s="1"/>
  <c r="AA84" i="15"/>
  <c r="E57" i="23" s="1"/>
  <c r="AA103" i="15"/>
  <c r="E76" i="23" s="1"/>
  <c r="AN103" i="15"/>
  <c r="AL76" i="23" s="1"/>
  <c r="AN115" i="15"/>
  <c r="AL88" i="23" s="1"/>
  <c r="AQ67" i="15"/>
  <c r="AN49" i="15"/>
  <c r="AL22" i="23" s="1"/>
  <c r="AA49" i="15"/>
  <c r="E22" i="23" s="1"/>
  <c r="AN73" i="15"/>
  <c r="AL46" i="23" s="1"/>
  <c r="AA73" i="15"/>
  <c r="E46" i="23" s="1"/>
  <c r="AR97" i="15"/>
  <c r="AQ100" i="15"/>
  <c r="AR84" i="15"/>
  <c r="AN82" i="15"/>
  <c r="AL55" i="23" s="1"/>
  <c r="AA82" i="15"/>
  <c r="E55" i="23" s="1"/>
  <c r="AA77" i="15"/>
  <c r="E50" i="23" s="1"/>
  <c r="AN77" i="15"/>
  <c r="AL50" i="23" s="1"/>
  <c r="AR94" i="15"/>
  <c r="AA78" i="15"/>
  <c r="E51" i="23" s="1"/>
  <c r="AN78" i="15"/>
  <c r="AL51" i="23" s="1"/>
  <c r="AA101" i="15"/>
  <c r="E74" i="23" s="1"/>
  <c r="AN101" i="15"/>
  <c r="AL74" i="23" s="1"/>
  <c r="AN113" i="15"/>
  <c r="AL86" i="23" s="1"/>
  <c r="AQ80" i="15"/>
  <c r="AA40" i="15"/>
  <c r="E13" i="23" s="1"/>
  <c r="AA45" i="15"/>
  <c r="E18" i="23" s="1"/>
  <c r="AN45" i="15"/>
  <c r="AL18" i="23" s="1"/>
  <c r="AR100" i="15"/>
  <c r="AQ84" i="15"/>
  <c r="AA81" i="15"/>
  <c r="E54" i="23" s="1"/>
  <c r="AN81" i="15"/>
  <c r="AL54" i="23" s="1"/>
  <c r="AA74" i="15"/>
  <c r="E47" i="23" s="1"/>
  <c r="AN74" i="15"/>
  <c r="AL47" i="23" s="1"/>
  <c r="AA48" i="15"/>
  <c r="E21" i="23" s="1"/>
  <c r="AN48" i="15"/>
  <c r="AL21" i="23" s="1"/>
  <c r="AA62" i="15"/>
  <c r="E35" i="23" s="1"/>
  <c r="AN62" i="15"/>
  <c r="AL35" i="23" s="1"/>
  <c r="AA44" i="15"/>
  <c r="E17" i="23" s="1"/>
  <c r="AN44" i="15"/>
  <c r="AL17" i="23" s="1"/>
  <c r="AA89" i="15"/>
  <c r="E62" i="23" s="1"/>
  <c r="AN89" i="15"/>
  <c r="AL62" i="23" s="1"/>
  <c r="AR81" i="15"/>
  <c r="AA92" i="15"/>
  <c r="E65" i="23" s="1"/>
  <c r="AN92" i="15"/>
  <c r="AL65" i="23" s="1"/>
  <c r="AA91" i="15"/>
  <c r="E64" i="23" s="1"/>
  <c r="AN91" i="15"/>
  <c r="AL64" i="23" s="1"/>
  <c r="AA46" i="15"/>
  <c r="E19" i="23" s="1"/>
  <c r="AN46" i="15"/>
  <c r="AL19" i="23" s="1"/>
  <c r="AR62" i="15"/>
  <c r="AN83" i="15"/>
  <c r="AL56" i="23" s="1"/>
  <c r="AA83" i="15"/>
  <c r="E56" i="23" s="1"/>
  <c r="AN98" i="15"/>
  <c r="AL71" i="23" s="1"/>
  <c r="AA98" i="15"/>
  <c r="E71" i="23" s="1"/>
  <c r="AN110" i="15"/>
  <c r="AL83" i="23" s="1"/>
  <c r="AR89" i="15"/>
  <c r="AQ45" i="15"/>
  <c r="AQ81" i="15"/>
  <c r="AN51" i="15"/>
  <c r="AL24" i="23" s="1"/>
  <c r="AA51" i="15"/>
  <c r="E24" i="23" s="1"/>
  <c r="AR91" i="15"/>
  <c r="AA90" i="15"/>
  <c r="E63" i="23" s="1"/>
  <c r="AN90" i="15"/>
  <c r="AL63" i="23" s="1"/>
  <c r="AQ74" i="15"/>
  <c r="AR46" i="15"/>
  <c r="AA96" i="15"/>
  <c r="E69" i="23" s="1"/>
  <c r="AN96" i="15"/>
  <c r="AL69" i="23" s="1"/>
  <c r="AN108" i="15"/>
  <c r="AL81" i="23" s="1"/>
  <c r="AQ62" i="15"/>
  <c r="AR98" i="15"/>
  <c r="AA59" i="15"/>
  <c r="E32" i="23" s="1"/>
  <c r="AN59" i="15"/>
  <c r="AL32" i="23" s="1"/>
  <c r="AQ89" i="15"/>
  <c r="AA42" i="15"/>
  <c r="E15" i="23" s="1"/>
  <c r="AN65" i="15"/>
  <c r="AL38" i="23" s="1"/>
  <c r="AA65" i="15"/>
  <c r="E38" i="23" s="1"/>
  <c r="AN63" i="15"/>
  <c r="AL36" i="23" s="1"/>
  <c r="AA63" i="15"/>
  <c r="E36" i="23" s="1"/>
  <c r="AQ91" i="15"/>
  <c r="AR90" i="15"/>
  <c r="AA57" i="15"/>
  <c r="E30" i="23" s="1"/>
  <c r="AN57" i="15"/>
  <c r="AL30" i="23" s="1"/>
  <c r="AQ98" i="15"/>
  <c r="AA104" i="15"/>
  <c r="E77" i="23" s="1"/>
  <c r="AN104" i="15"/>
  <c r="AL77" i="23" s="1"/>
  <c r="AN116" i="15"/>
  <c r="AL89" i="23" s="1"/>
  <c r="AA105" i="15"/>
  <c r="E78" i="23" s="1"/>
  <c r="AA86" i="15"/>
  <c r="E59" i="23" s="1"/>
  <c r="AN86" i="15"/>
  <c r="AL59" i="23" s="1"/>
  <c r="AQ59" i="15"/>
  <c r="AA60" i="15"/>
  <c r="E33" i="23" s="1"/>
  <c r="AN60" i="15"/>
  <c r="AL33" i="23" s="1"/>
  <c r="AA61" i="15"/>
  <c r="E34" i="23" s="1"/>
  <c r="AN61" i="15"/>
  <c r="AL34" i="23" s="1"/>
  <c r="AR65" i="15"/>
  <c r="AR106" i="14"/>
  <c r="AR49" i="14"/>
  <c r="AR72" i="14"/>
  <c r="AQ80" i="14"/>
  <c r="AR105" i="14"/>
  <c r="AQ63" i="14"/>
  <c r="AO28" i="6"/>
  <c r="AA35" i="14"/>
  <c r="D8" i="23" s="1"/>
  <c r="AR64" i="14"/>
  <c r="AQ35" i="14"/>
  <c r="AQ69" i="14"/>
  <c r="AQ68" i="14"/>
  <c r="AR55" i="6"/>
  <c r="AQ33" i="14"/>
  <c r="AQ43" i="14"/>
  <c r="AQ42" i="14"/>
  <c r="AQ55" i="14"/>
  <c r="AR45" i="14"/>
  <c r="AQ97" i="14"/>
  <c r="AR54" i="6"/>
  <c r="AR52" i="6"/>
  <c r="AR77" i="14"/>
  <c r="AR46" i="14"/>
  <c r="AR66" i="14"/>
  <c r="AR53" i="14"/>
  <c r="AR109" i="14"/>
  <c r="AR63" i="14"/>
  <c r="AQ93" i="14"/>
  <c r="AQ36" i="14"/>
  <c r="AR93" i="14"/>
  <c r="AQ66" i="14"/>
  <c r="AQ53" i="14"/>
  <c r="AQ77" i="14"/>
  <c r="AQ86" i="14"/>
  <c r="AQ45" i="14"/>
  <c r="AR97" i="14"/>
  <c r="AR52" i="14"/>
  <c r="AQ58" i="14"/>
  <c r="AR82" i="14"/>
  <c r="AR56" i="14"/>
  <c r="AR70" i="14"/>
  <c r="AR51" i="14"/>
  <c r="AR61" i="14"/>
  <c r="AR99" i="14"/>
  <c r="AQ52" i="14"/>
  <c r="AR87" i="14"/>
  <c r="AQ87" i="14"/>
  <c r="AR94" i="14"/>
  <c r="AR83" i="14"/>
  <c r="AA34" i="14"/>
  <c r="D7" i="23" s="1"/>
  <c r="AQ50" i="14"/>
  <c r="AQ83" i="14"/>
  <c r="AR86" i="14"/>
  <c r="AQ37" i="14"/>
  <c r="AR55" i="14"/>
  <c r="AR81" i="14"/>
  <c r="AQ94" i="14"/>
  <c r="AQ81" i="14"/>
  <c r="AQ64" i="14"/>
  <c r="AR69" i="14"/>
  <c r="AR50" i="14"/>
  <c r="AR68" i="14"/>
  <c r="AA36" i="14"/>
  <c r="D9" i="23" s="1"/>
  <c r="AR84" i="14"/>
  <c r="AQ82" i="14"/>
  <c r="AQ56" i="14"/>
  <c r="AQ70" i="14"/>
  <c r="AR80" i="14"/>
  <c r="AQ41" i="14"/>
  <c r="AQ51" i="14"/>
  <c r="AA40" i="14"/>
  <c r="D13" i="23" s="1"/>
  <c r="AR111" i="14"/>
  <c r="AQ61" i="14"/>
  <c r="AQ99" i="14"/>
  <c r="AQ79" i="14"/>
  <c r="AR57" i="14"/>
  <c r="AR110" i="14"/>
  <c r="AQ101" i="14"/>
  <c r="AQ89" i="14"/>
  <c r="AR115" i="14"/>
  <c r="AA58" i="14"/>
  <c r="D31" i="23" s="1"/>
  <c r="AN58" i="14"/>
  <c r="AK31" i="23" s="1"/>
  <c r="AA70" i="14"/>
  <c r="D43" i="23" s="1"/>
  <c r="AN70" i="14"/>
  <c r="AK43" i="23" s="1"/>
  <c r="AR102" i="14"/>
  <c r="AR44" i="14"/>
  <c r="AA91" i="14"/>
  <c r="D64" i="23" s="1"/>
  <c r="AN91" i="14"/>
  <c r="AK64" i="23" s="1"/>
  <c r="AQ96" i="14"/>
  <c r="AN49" i="14"/>
  <c r="AK22" i="23" s="1"/>
  <c r="AA49" i="14"/>
  <c r="D22" i="23" s="1"/>
  <c r="AA86" i="14"/>
  <c r="D59" i="23" s="1"/>
  <c r="AN86" i="14"/>
  <c r="AK59" i="23" s="1"/>
  <c r="AA72" i="14"/>
  <c r="D45" i="23" s="1"/>
  <c r="AN72" i="14"/>
  <c r="AK45" i="23" s="1"/>
  <c r="AA103" i="14"/>
  <c r="D76" i="23" s="1"/>
  <c r="AN103" i="14"/>
  <c r="AK76" i="23" s="1"/>
  <c r="AN115" i="14"/>
  <c r="AK88" i="23" s="1"/>
  <c r="AA51" i="14"/>
  <c r="D24" i="23" s="1"/>
  <c r="AN51" i="14"/>
  <c r="AK24" i="23" s="1"/>
  <c r="AA80" i="14"/>
  <c r="D53" i="23" s="1"/>
  <c r="AN80" i="14"/>
  <c r="AK53" i="23" s="1"/>
  <c r="AA90" i="14"/>
  <c r="D63" i="23" s="1"/>
  <c r="AN90" i="14"/>
  <c r="AK63" i="23" s="1"/>
  <c r="AR91" i="14"/>
  <c r="AA74" i="14"/>
  <c r="D47" i="23" s="1"/>
  <c r="AN74" i="14"/>
  <c r="AK47" i="23" s="1"/>
  <c r="AA37" i="14"/>
  <c r="D10" i="23" s="1"/>
  <c r="AR103" i="14"/>
  <c r="AA41" i="14"/>
  <c r="D14" i="23" s="1"/>
  <c r="AR90" i="14"/>
  <c r="AQ91" i="14"/>
  <c r="AA43" i="14"/>
  <c r="D16" i="23" s="1"/>
  <c r="AA77" i="14"/>
  <c r="D50" i="23" s="1"/>
  <c r="AN77" i="14"/>
  <c r="AK50" i="23" s="1"/>
  <c r="AN63" i="14"/>
  <c r="AK36" i="23" s="1"/>
  <c r="AA63" i="14"/>
  <c r="D36" i="23" s="1"/>
  <c r="AA55" i="14"/>
  <c r="D28" i="23" s="1"/>
  <c r="AN55" i="14"/>
  <c r="AK28" i="23" s="1"/>
  <c r="AQ103" i="14"/>
  <c r="AN45" i="14"/>
  <c r="AK18" i="23" s="1"/>
  <c r="AA45" i="14"/>
  <c r="D18" i="23" s="1"/>
  <c r="AA42" i="14"/>
  <c r="D15" i="23" s="1"/>
  <c r="AA97" i="14"/>
  <c r="D70" i="23" s="1"/>
  <c r="AN97" i="14"/>
  <c r="AK70" i="23" s="1"/>
  <c r="AN109" i="14"/>
  <c r="AK82" i="23" s="1"/>
  <c r="AA38" i="14"/>
  <c r="D11" i="23" s="1"/>
  <c r="AN48" i="14"/>
  <c r="AK21" i="23" s="1"/>
  <c r="AA48" i="14"/>
  <c r="D21" i="23" s="1"/>
  <c r="AQ90" i="14"/>
  <c r="AR112" i="14"/>
  <c r="AA67" i="14"/>
  <c r="D40" i="23" s="1"/>
  <c r="AN67" i="14"/>
  <c r="AK40" i="23" s="1"/>
  <c r="AQ105" i="14"/>
  <c r="AR48" i="14"/>
  <c r="AA100" i="14"/>
  <c r="D73" i="23" s="1"/>
  <c r="AN100" i="14"/>
  <c r="AK73" i="23" s="1"/>
  <c r="AN112" i="14"/>
  <c r="AK85" i="23" s="1"/>
  <c r="AA92" i="14"/>
  <c r="D65" i="23" s="1"/>
  <c r="AN92" i="14"/>
  <c r="AK65" i="23" s="1"/>
  <c r="AR67" i="14"/>
  <c r="AA52" i="14"/>
  <c r="D25" i="23" s="1"/>
  <c r="AN52" i="14"/>
  <c r="AK25" i="23" s="1"/>
  <c r="AR116" i="14"/>
  <c r="AA54" i="14"/>
  <c r="D27" i="23" s="1"/>
  <c r="AN54" i="14"/>
  <c r="AK27" i="23" s="1"/>
  <c r="AQ48" i="14"/>
  <c r="AN73" i="14"/>
  <c r="AK46" i="23" s="1"/>
  <c r="AA73" i="14"/>
  <c r="D46" i="23" s="1"/>
  <c r="AQ100" i="14"/>
  <c r="AQ92" i="14"/>
  <c r="AA93" i="14"/>
  <c r="D66" i="23" s="1"/>
  <c r="AN93" i="14"/>
  <c r="AK66" i="23" s="1"/>
  <c r="AN105" i="14"/>
  <c r="AK78" i="23" s="1"/>
  <c r="AQ67" i="14"/>
  <c r="AA104" i="14"/>
  <c r="D77" i="23" s="1"/>
  <c r="AN104" i="14"/>
  <c r="AK77" i="23" s="1"/>
  <c r="AN116" i="14"/>
  <c r="AK89" i="23" s="1"/>
  <c r="AA105" i="14"/>
  <c r="D78" i="23" s="1"/>
  <c r="AA87" i="14"/>
  <c r="D60" i="23" s="1"/>
  <c r="AN87" i="14"/>
  <c r="AK60" i="23" s="1"/>
  <c r="AA75" i="14"/>
  <c r="D48" i="23" s="1"/>
  <c r="AN75" i="14"/>
  <c r="AK48" i="23" s="1"/>
  <c r="AA61" i="14"/>
  <c r="D34" i="23" s="1"/>
  <c r="AN61" i="14"/>
  <c r="AK34" i="23" s="1"/>
  <c r="AN71" i="14"/>
  <c r="AK44" i="23" s="1"/>
  <c r="AA71" i="14"/>
  <c r="D44" i="23" s="1"/>
  <c r="AR73" i="14"/>
  <c r="AR100" i="14"/>
  <c r="AA60" i="14"/>
  <c r="D33" i="23" s="1"/>
  <c r="AN60" i="14"/>
  <c r="AK33" i="23" s="1"/>
  <c r="AR92" i="14"/>
  <c r="AN65" i="14"/>
  <c r="AK38" i="23" s="1"/>
  <c r="AA65" i="14"/>
  <c r="D38" i="23" s="1"/>
  <c r="AA33" i="14"/>
  <c r="D6" i="23" s="1"/>
  <c r="AO44" i="5"/>
  <c r="AR104" i="14"/>
  <c r="AA81" i="14"/>
  <c r="D54" i="23" s="1"/>
  <c r="AN81" i="14"/>
  <c r="AK54" i="23" s="1"/>
  <c r="AR75" i="14"/>
  <c r="AA94" i="14"/>
  <c r="D67" i="23" s="1"/>
  <c r="AN94" i="14"/>
  <c r="AK67" i="23" s="1"/>
  <c r="AN106" i="14"/>
  <c r="AK79" i="23" s="1"/>
  <c r="AA78" i="14"/>
  <c r="D51" i="23" s="1"/>
  <c r="AN78" i="14"/>
  <c r="AK51" i="23" s="1"/>
  <c r="AR71" i="14"/>
  <c r="AN47" i="14"/>
  <c r="AK20" i="23" s="1"/>
  <c r="AA47" i="14"/>
  <c r="D20" i="23" s="1"/>
  <c r="AQ73" i="14"/>
  <c r="AR60" i="14"/>
  <c r="AR65" i="14"/>
  <c r="AQ104" i="14"/>
  <c r="AQ75" i="14"/>
  <c r="AA57" i="14"/>
  <c r="D30" i="23" s="1"/>
  <c r="AN57" i="14"/>
  <c r="AK30" i="23" s="1"/>
  <c r="AA99" i="14"/>
  <c r="D72" i="23" s="1"/>
  <c r="AN99" i="14"/>
  <c r="AK72" i="23" s="1"/>
  <c r="AN111" i="14"/>
  <c r="AK84" i="23" s="1"/>
  <c r="AQ78" i="14"/>
  <c r="AQ71" i="14"/>
  <c r="AQ47" i="14"/>
  <c r="AR113" i="14"/>
  <c r="AQ60" i="14"/>
  <c r="AA89" i="14"/>
  <c r="D62" i="23" s="1"/>
  <c r="AN89" i="14"/>
  <c r="AK62" i="23" s="1"/>
  <c r="AQ65" i="14"/>
  <c r="AA79" i="14"/>
  <c r="D52" i="23" s="1"/>
  <c r="AN79" i="14"/>
  <c r="AK52" i="23" s="1"/>
  <c r="AQ57" i="14"/>
  <c r="AR107" i="14"/>
  <c r="AR47" i="14"/>
  <c r="AA101" i="14"/>
  <c r="D74" i="23" s="1"/>
  <c r="AN101" i="14"/>
  <c r="AK74" i="23" s="1"/>
  <c r="AN113" i="14"/>
  <c r="AK86" i="23" s="1"/>
  <c r="AR89" i="14"/>
  <c r="AA59" i="14"/>
  <c r="D32" i="23" s="1"/>
  <c r="AN59" i="14"/>
  <c r="AK32" i="23" s="1"/>
  <c r="AR79" i="14"/>
  <c r="AA66" i="14"/>
  <c r="D39" i="23" s="1"/>
  <c r="AN66" i="14"/>
  <c r="AK39" i="23" s="1"/>
  <c r="AR74" i="14"/>
  <c r="AQ95" i="14"/>
  <c r="AA98" i="14"/>
  <c r="D71" i="23" s="1"/>
  <c r="AN98" i="14"/>
  <c r="AK71" i="23" s="1"/>
  <c r="AN110" i="14"/>
  <c r="AK83" i="23" s="1"/>
  <c r="AN85" i="14"/>
  <c r="AK58" i="23" s="1"/>
  <c r="AA85" i="14"/>
  <c r="D58" i="23" s="1"/>
  <c r="AR101" i="14"/>
  <c r="AA39" i="14"/>
  <c r="D12" i="23" s="1"/>
  <c r="AQ59" i="14"/>
  <c r="AN64" i="14"/>
  <c r="AK37" i="23" s="1"/>
  <c r="AA64" i="14"/>
  <c r="D37" i="23" s="1"/>
  <c r="AA95" i="14"/>
  <c r="D68" i="23" s="1"/>
  <c r="AN95" i="14"/>
  <c r="AK68" i="23" s="1"/>
  <c r="AN107" i="14"/>
  <c r="AK80" i="23" s="1"/>
  <c r="AA76" i="14"/>
  <c r="D49" i="23" s="1"/>
  <c r="AN76" i="14"/>
  <c r="AK49" i="23" s="1"/>
  <c r="AN82" i="14"/>
  <c r="AK55" i="23" s="1"/>
  <c r="AA82" i="14"/>
  <c r="D55" i="23" s="1"/>
  <c r="AQ74" i="14"/>
  <c r="AA53" i="14"/>
  <c r="D26" i="23" s="1"/>
  <c r="AN53" i="14"/>
  <c r="AK26" i="23" s="1"/>
  <c r="AN84" i="14"/>
  <c r="AK57" i="23" s="1"/>
  <c r="AA84" i="14"/>
  <c r="D57" i="23" s="1"/>
  <c r="AR95" i="14"/>
  <c r="AR85" i="14"/>
  <c r="AQ39" i="14"/>
  <c r="AR59" i="14"/>
  <c r="AA69" i="14"/>
  <c r="D42" i="23" s="1"/>
  <c r="AN69" i="14"/>
  <c r="AK42" i="23" s="1"/>
  <c r="AA50" i="14"/>
  <c r="D23" i="23" s="1"/>
  <c r="AN50" i="14"/>
  <c r="AK23" i="23" s="1"/>
  <c r="AN83" i="14"/>
  <c r="AK56" i="23" s="1"/>
  <c r="AA83" i="14"/>
  <c r="D56" i="23" s="1"/>
  <c r="AR114" i="14"/>
  <c r="AA88" i="14"/>
  <c r="D61" i="23" s="1"/>
  <c r="AN88" i="14"/>
  <c r="AK61" i="23" s="1"/>
  <c r="AQ85" i="14"/>
  <c r="AA68" i="14"/>
  <c r="D41" i="23" s="1"/>
  <c r="AN68" i="14"/>
  <c r="AK41" i="23" s="1"/>
  <c r="AR108" i="14"/>
  <c r="AN62" i="14"/>
  <c r="AK35" i="23" s="1"/>
  <c r="AA62" i="14"/>
  <c r="D35" i="23" s="1"/>
  <c r="AA102" i="14"/>
  <c r="D75" i="23" s="1"/>
  <c r="AN102" i="14"/>
  <c r="AK75" i="23" s="1"/>
  <c r="AN114" i="14"/>
  <c r="AK87" i="23" s="1"/>
  <c r="AQ84" i="14"/>
  <c r="AA44" i="14"/>
  <c r="D17" i="23" s="1"/>
  <c r="AN44" i="14"/>
  <c r="AK17" i="23" s="1"/>
  <c r="AR88" i="14"/>
  <c r="AN96" i="14"/>
  <c r="AK69" i="23" s="1"/>
  <c r="AA96" i="14"/>
  <c r="D69" i="23" s="1"/>
  <c r="AN108" i="14"/>
  <c r="AK81" i="23" s="1"/>
  <c r="AA56" i="14"/>
  <c r="D29" i="23" s="1"/>
  <c r="AN56" i="14"/>
  <c r="AK29" i="23" s="1"/>
  <c r="AQ102" i="14"/>
  <c r="AQ34" i="14"/>
  <c r="AQ44" i="14"/>
  <c r="AQ88" i="14"/>
  <c r="AN46" i="14"/>
  <c r="AK19" i="23" s="1"/>
  <c r="AA46" i="14"/>
  <c r="D19" i="23" s="1"/>
  <c r="AR96" i="14"/>
  <c r="AO46" i="6"/>
  <c r="AQ63" i="6"/>
  <c r="AQ62" i="6"/>
  <c r="AR21" i="6"/>
  <c r="AR20" i="6"/>
  <c r="AR49" i="6"/>
  <c r="AR14" i="6"/>
  <c r="AP15" i="6"/>
  <c r="AR13" i="6"/>
  <c r="AQ52" i="6"/>
  <c r="AT32" i="6"/>
  <c r="AQ76" i="6"/>
  <c r="AR7" i="6"/>
  <c r="AQ77" i="6"/>
  <c r="AR24" i="6"/>
  <c r="AR6" i="6"/>
  <c r="O32" i="5" a="1"/>
  <c r="O32" i="5" s="1"/>
  <c r="AO72" i="6"/>
  <c r="AO73" i="6"/>
  <c r="AR63" i="6"/>
  <c r="Z43" i="5"/>
  <c r="AQ8" i="6"/>
  <c r="AO42" i="6"/>
  <c r="AT51" i="6"/>
  <c r="AP6" i="6"/>
  <c r="AP7" i="6"/>
  <c r="AR38" i="6"/>
  <c r="AQ26" i="6"/>
  <c r="AP14" i="6"/>
  <c r="AT59" i="6"/>
  <c r="AQ14" i="6"/>
  <c r="AO67" i="6"/>
  <c r="AR16" i="6"/>
  <c r="AO43" i="6"/>
  <c r="AQ27" i="6"/>
  <c r="U43" i="5"/>
  <c r="Z34" i="5"/>
  <c r="S39" i="5"/>
  <c r="AP29" i="6"/>
  <c r="AQ72" i="6"/>
  <c r="AR56" i="6"/>
  <c r="AP32" i="6"/>
  <c r="AT36" i="6"/>
  <c r="AP24" i="6"/>
  <c r="W37" i="5"/>
  <c r="AQ59" i="6"/>
  <c r="AT45" i="6"/>
  <c r="AO6" i="6"/>
  <c r="AT61" i="6"/>
  <c r="AO65" i="6"/>
  <c r="AR32" i="6"/>
  <c r="AR33" i="6"/>
  <c r="AT68" i="6"/>
  <c r="AO60" i="6"/>
  <c r="AP51" i="6"/>
  <c r="AR40" i="6"/>
  <c r="X40" i="5"/>
  <c r="AP41" i="6"/>
  <c r="AO64" i="6"/>
  <c r="AO7" i="6"/>
  <c r="AP47" i="6"/>
  <c r="AP62" i="6"/>
  <c r="AT28" i="6"/>
  <c r="AQ40" i="6"/>
  <c r="AT75" i="6"/>
  <c r="AT69" i="6"/>
  <c r="AT44" i="6"/>
  <c r="AQ9" i="6"/>
  <c r="AP68" i="6"/>
  <c r="AR47" i="6"/>
  <c r="AR76" i="6"/>
  <c r="AQ48" i="6"/>
  <c r="AQ6" i="6"/>
  <c r="AT6" i="6"/>
  <c r="AT7" i="6"/>
  <c r="AQ66" i="6"/>
  <c r="AQ49" i="6"/>
  <c r="AQ7" i="6"/>
  <c r="AO6" i="8"/>
  <c r="AR27" i="6"/>
  <c r="AR53" i="6"/>
  <c r="AR43" i="6"/>
  <c r="AP18" i="6"/>
  <c r="AR59" i="6"/>
  <c r="AR42" i="6"/>
  <c r="AR58" i="6"/>
  <c r="AP38" i="6"/>
  <c r="AT27" i="6"/>
  <c r="AP28" i="6"/>
  <c r="AT37" i="6"/>
  <c r="AT26" i="6"/>
  <c r="V35" i="5"/>
  <c r="AR68" i="6"/>
  <c r="AR69" i="6"/>
  <c r="Y43" i="5"/>
  <c r="AP37" i="6"/>
  <c r="S40" i="5"/>
  <c r="AO27" i="6"/>
  <c r="AQ42" i="6"/>
  <c r="Z35" i="5"/>
  <c r="AT31" i="6"/>
  <c r="AP57" i="6"/>
  <c r="AT52" i="6"/>
  <c r="AT33" i="6"/>
  <c r="T35" i="5"/>
  <c r="AP11" i="8"/>
  <c r="AQ68" i="6"/>
  <c r="W34" i="5"/>
  <c r="X43" i="5"/>
  <c r="AQ28" i="6"/>
  <c r="U39" i="5"/>
  <c r="AP76" i="6"/>
  <c r="AQ11" i="8"/>
  <c r="T37" i="5"/>
  <c r="T40" i="5"/>
  <c r="AR45" i="6"/>
  <c r="U35" i="5"/>
  <c r="AP55" i="6"/>
  <c r="AP6" i="8"/>
  <c r="AR30" i="6"/>
  <c r="AO29" i="6"/>
  <c r="AP50" i="6"/>
  <c r="U40" i="5"/>
  <c r="AR46" i="6"/>
  <c r="AP77" i="6"/>
  <c r="AR23" i="6"/>
  <c r="AP49" i="6"/>
  <c r="AT72" i="6"/>
  <c r="AT10" i="6"/>
  <c r="V34" i="5"/>
  <c r="AP46" i="6"/>
  <c r="AT16" i="6"/>
  <c r="Y39" i="5"/>
  <c r="R34" i="5"/>
  <c r="AO39" i="6"/>
  <c r="AO44" i="6"/>
  <c r="AP58" i="6"/>
  <c r="AP48" i="6"/>
  <c r="AT24" i="6"/>
  <c r="AP27" i="6"/>
  <c r="AQ74" i="6"/>
  <c r="AQ31" i="6"/>
  <c r="R37" i="5"/>
  <c r="AO8" i="6"/>
  <c r="AQ60" i="6"/>
  <c r="Y41" i="5"/>
  <c r="AQ55" i="6"/>
  <c r="AQ61" i="6"/>
  <c r="AP72" i="6"/>
  <c r="AT49" i="6"/>
  <c r="AO38" i="6"/>
  <c r="AO50" i="6"/>
  <c r="AQ51" i="6"/>
  <c r="AQ34" i="6"/>
  <c r="AP16" i="6"/>
  <c r="AT78" i="6"/>
  <c r="AO68" i="6"/>
  <c r="AQ10" i="6"/>
  <c r="AR19" i="6"/>
  <c r="AP30" i="6"/>
  <c r="AP39" i="6"/>
  <c r="AO35" i="6"/>
  <c r="AP64" i="6"/>
  <c r="AO77" i="6"/>
  <c r="AT30" i="6"/>
  <c r="Z39" i="5"/>
  <c r="AQ54" i="6"/>
  <c r="AP45" i="6"/>
  <c r="AQ71" i="6"/>
  <c r="AQ13" i="6"/>
  <c r="AT46" i="6"/>
  <c r="AT77" i="6"/>
  <c r="AP17" i="6"/>
  <c r="AP70" i="6"/>
  <c r="AR11" i="8"/>
  <c r="W43" i="5"/>
  <c r="X39" i="5"/>
  <c r="AT43" i="6"/>
  <c r="AT13" i="6"/>
  <c r="AQ24" i="6"/>
  <c r="AR50" i="6"/>
  <c r="AP71" i="6"/>
  <c r="AQ23" i="6"/>
  <c r="AQ50" i="6"/>
  <c r="AT19" i="6"/>
  <c r="AR51" i="6"/>
  <c r="W35" i="5"/>
  <c r="AT50" i="6"/>
  <c r="AP69" i="6"/>
  <c r="AR75" i="6"/>
  <c r="AR74" i="6"/>
  <c r="AP31" i="6"/>
  <c r="AO11" i="8"/>
  <c r="T34" i="5"/>
  <c r="W40" i="5"/>
  <c r="X34" i="5"/>
  <c r="AQ46" i="6"/>
  <c r="AO9" i="6"/>
  <c r="AQ53" i="6"/>
  <c r="AT76" i="6"/>
  <c r="U34" i="5"/>
  <c r="AQ78" i="6"/>
  <c r="AP42" i="6"/>
  <c r="AT54" i="6"/>
  <c r="V39" i="5"/>
  <c r="AO52" i="6"/>
  <c r="AO57" i="6"/>
  <c r="AP40" i="6"/>
  <c r="AQ6" i="8"/>
  <c r="AT60" i="6"/>
  <c r="AP63" i="6"/>
  <c r="Z40" i="5"/>
  <c r="AT62" i="6"/>
  <c r="S41" i="5"/>
  <c r="S43" i="5"/>
  <c r="S37" i="5"/>
  <c r="AR15" i="6"/>
  <c r="AO71" i="6"/>
  <c r="AO11" i="6"/>
  <c r="AO63" i="6"/>
  <c r="AQ35" i="6"/>
  <c r="AO59" i="6"/>
  <c r="X41" i="5"/>
  <c r="R39" i="5"/>
  <c r="AQ37" i="6"/>
  <c r="AQ45" i="6"/>
  <c r="AT34" i="6"/>
  <c r="X37" i="5"/>
  <c r="AQ58" i="6"/>
  <c r="AP21" i="6"/>
  <c r="AP78" i="6"/>
  <c r="AQ36" i="6"/>
  <c r="AO10" i="6"/>
  <c r="AR67" i="6"/>
  <c r="AT15" i="6"/>
  <c r="AO62" i="6"/>
  <c r="AP35" i="6"/>
  <c r="AP11" i="6"/>
  <c r="AO14" i="6"/>
  <c r="AO32" i="6"/>
  <c r="Y40" i="5"/>
  <c r="Y34" i="5"/>
  <c r="AR62" i="6"/>
  <c r="AT73" i="6"/>
  <c r="Y37" i="5"/>
  <c r="AR61" i="6"/>
  <c r="AP10" i="6"/>
  <c r="AQ15" i="6"/>
  <c r="U41" i="5"/>
  <c r="AP36" i="6"/>
  <c r="AO15" i="6"/>
  <c r="AT56" i="6"/>
  <c r="AO19" i="6"/>
  <c r="AT55" i="6"/>
  <c r="AQ41" i="6"/>
  <c r="AO25" i="6"/>
  <c r="AP59" i="6"/>
  <c r="AO45" i="6"/>
  <c r="AT17" i="6"/>
  <c r="AR29" i="6"/>
  <c r="AR17" i="6"/>
  <c r="AR73" i="6"/>
  <c r="AO33" i="6"/>
  <c r="AO18" i="6"/>
  <c r="AQ44" i="6"/>
  <c r="AT57" i="6"/>
  <c r="AR18" i="6"/>
  <c r="AO21" i="6"/>
  <c r="AO69" i="6"/>
  <c r="AP60" i="6"/>
  <c r="AT53" i="6"/>
  <c r="AT63" i="6"/>
  <c r="AT11" i="8"/>
  <c r="AO58" i="6"/>
  <c r="AO16" i="8"/>
  <c r="V40" i="5"/>
  <c r="AR28" i="6"/>
  <c r="AR66" i="6"/>
  <c r="AO16" i="6"/>
  <c r="AO70" i="6"/>
  <c r="AO20" i="6"/>
  <c r="AQ38" i="6"/>
  <c r="R43" i="5"/>
  <c r="T39" i="5"/>
  <c r="AT18" i="6"/>
  <c r="AR64" i="6"/>
  <c r="S35" i="5"/>
  <c r="AR65" i="6"/>
  <c r="AR37" i="6"/>
  <c r="AT25" i="6"/>
  <c r="AR36" i="6"/>
  <c r="AR57" i="6"/>
  <c r="AR10" i="6"/>
  <c r="AT70" i="6"/>
  <c r="AR48" i="6"/>
  <c r="AQ33" i="6"/>
  <c r="AO17" i="6"/>
  <c r="AQ32" i="6"/>
  <c r="AQ21" i="6"/>
  <c r="AT8" i="6"/>
  <c r="AR70" i="6"/>
  <c r="U37" i="5"/>
  <c r="AR35" i="6"/>
  <c r="AO40" i="6"/>
  <c r="AR34" i="6"/>
  <c r="AT14" i="6"/>
  <c r="AQ25" i="6"/>
  <c r="R41" i="5"/>
  <c r="T41" i="5"/>
  <c r="W39" i="5"/>
  <c r="AQ30" i="6"/>
  <c r="AR60" i="6"/>
  <c r="Z41" i="5"/>
  <c r="AQ17" i="6"/>
  <c r="AP20" i="6"/>
  <c r="AP74" i="6"/>
  <c r="AP61" i="6"/>
  <c r="AQ16" i="6"/>
  <c r="AP19" i="6"/>
  <c r="V37" i="5"/>
  <c r="S34" i="5"/>
  <c r="AP73" i="6"/>
  <c r="T43" i="5"/>
  <c r="AO41" i="6"/>
  <c r="AT29" i="6"/>
  <c r="AR6" i="8"/>
  <c r="AT64" i="6"/>
  <c r="AP12" i="6"/>
  <c r="Z36" i="5"/>
  <c r="AQ69" i="6"/>
  <c r="AQ56" i="6"/>
  <c r="R40" i="5"/>
  <c r="AP26" i="6"/>
  <c r="AQ70" i="6"/>
  <c r="AR11" i="6"/>
  <c r="AQ47" i="6"/>
  <c r="AQ29" i="6"/>
  <c r="AT71" i="6"/>
  <c r="R35" i="5"/>
  <c r="Y33" i="5"/>
  <c r="AK104" i="5"/>
  <c r="X104" i="5"/>
  <c r="AK116" i="5"/>
  <c r="X105" i="5"/>
  <c r="AO97" i="4"/>
  <c r="AO68" i="4"/>
  <c r="Q53" i="5"/>
  <c r="AD53" i="5"/>
  <c r="N25" i="20" s="1"/>
  <c r="O53" i="5" a="1"/>
  <c r="O53" i="5" s="1"/>
  <c r="C26" i="26" s="1"/>
  <c r="AL84" i="5"/>
  <c r="Y84" i="5"/>
  <c r="Q90" i="5"/>
  <c r="AD90" i="5"/>
  <c r="N62" i="20" s="1"/>
  <c r="O90" i="5" a="1"/>
  <c r="O90" i="5" s="1"/>
  <c r="C63" i="26" s="1"/>
  <c r="Z56" i="5"/>
  <c r="AM56" i="5"/>
  <c r="AE78" i="5"/>
  <c r="R78" i="5"/>
  <c r="Q44" i="5"/>
  <c r="AD44" i="5"/>
  <c r="N16" i="20" s="1"/>
  <c r="O44" i="5" a="1"/>
  <c r="O44" i="5" s="1"/>
  <c r="C17" i="26" s="1"/>
  <c r="V61" i="5"/>
  <c r="AI61" i="5"/>
  <c r="AI50" i="5"/>
  <c r="V50" i="5"/>
  <c r="AH80" i="5"/>
  <c r="U80" i="5"/>
  <c r="AJ102" i="5"/>
  <c r="W102" i="5"/>
  <c r="AJ114" i="5"/>
  <c r="AG79" i="5"/>
  <c r="T79" i="5"/>
  <c r="U85" i="5"/>
  <c r="AH85" i="5"/>
  <c r="Q74" i="5"/>
  <c r="AD74" i="5"/>
  <c r="N46" i="20" s="1"/>
  <c r="O74" i="5" a="1"/>
  <c r="O74" i="5" s="1"/>
  <c r="C47" i="26" s="1"/>
  <c r="Q104" i="5"/>
  <c r="AD104" i="5"/>
  <c r="N76" i="20" s="1"/>
  <c r="O104" i="5" a="1"/>
  <c r="O104" i="5" s="1"/>
  <c r="C77" i="26" s="1"/>
  <c r="AD116" i="5"/>
  <c r="N88" i="20" s="1"/>
  <c r="Q105" i="5"/>
  <c r="Q62" i="5"/>
  <c r="AD62" i="5"/>
  <c r="N34" i="20" s="1"/>
  <c r="O62" i="5" a="1"/>
  <c r="O62" i="5" s="1"/>
  <c r="C35" i="26" s="1"/>
  <c r="S101" i="5"/>
  <c r="AF101" i="5"/>
  <c r="AF113" i="5"/>
  <c r="Y92" i="5"/>
  <c r="AL92" i="5"/>
  <c r="U47" i="5"/>
  <c r="AH47" i="5"/>
  <c r="AE98" i="5"/>
  <c r="R98" i="5"/>
  <c r="AE110" i="5"/>
  <c r="X49" i="5"/>
  <c r="AK49" i="5"/>
  <c r="R86" i="5"/>
  <c r="AE86" i="5"/>
  <c r="W52" i="5"/>
  <c r="AJ52" i="5"/>
  <c r="AK58" i="5"/>
  <c r="X58" i="5"/>
  <c r="Z73" i="5"/>
  <c r="AM73" i="5"/>
  <c r="R46" i="5"/>
  <c r="AE46" i="5"/>
  <c r="U87" i="5"/>
  <c r="AH87" i="5"/>
  <c r="V75" i="5"/>
  <c r="AI75" i="5"/>
  <c r="R55" i="5"/>
  <c r="AE55" i="5"/>
  <c r="S36" i="5"/>
  <c r="AK82" i="5"/>
  <c r="X82" i="5"/>
  <c r="AG97" i="5"/>
  <c r="T97" i="5"/>
  <c r="AG109" i="5"/>
  <c r="Y48" i="5"/>
  <c r="AL48" i="5"/>
  <c r="AF67" i="5"/>
  <c r="S67" i="5"/>
  <c r="AI100" i="5"/>
  <c r="V100" i="5"/>
  <c r="AI112" i="5"/>
  <c r="Z63" i="5"/>
  <c r="AM63" i="5"/>
  <c r="AK57" i="5"/>
  <c r="X57" i="5"/>
  <c r="AK72" i="5"/>
  <c r="X72" i="5"/>
  <c r="Z94" i="5"/>
  <c r="AM94" i="5"/>
  <c r="AM106" i="5"/>
  <c r="Q60" i="5"/>
  <c r="AD60" i="5"/>
  <c r="N32" i="20" s="1"/>
  <c r="O60" i="5" a="1"/>
  <c r="O60" i="5" s="1"/>
  <c r="C33" i="26" s="1"/>
  <c r="Q83" i="5"/>
  <c r="AD83" i="5"/>
  <c r="N55" i="20" s="1"/>
  <c r="O83" i="5" a="1"/>
  <c r="O83" i="5" s="1"/>
  <c r="C56" i="26" s="1"/>
  <c r="W69" i="5"/>
  <c r="AJ69" i="5"/>
  <c r="AF99" i="5"/>
  <c r="S99" i="5"/>
  <c r="AF111" i="5"/>
  <c r="AJ81" i="5"/>
  <c r="W81" i="5"/>
  <c r="AI96" i="5"/>
  <c r="V96" i="5"/>
  <c r="AI108" i="5"/>
  <c r="AG54" i="5"/>
  <c r="T54" i="5"/>
  <c r="AE50" i="5"/>
  <c r="R50" i="5"/>
  <c r="Z74" i="5"/>
  <c r="AM74" i="5"/>
  <c r="X92" i="5"/>
  <c r="AK92" i="5"/>
  <c r="Y98" i="5"/>
  <c r="AL98" i="5"/>
  <c r="AL110" i="5"/>
  <c r="Q86" i="5"/>
  <c r="AD86" i="5"/>
  <c r="N58" i="20" s="1"/>
  <c r="O86" i="5" a="1"/>
  <c r="O86" i="5" s="1"/>
  <c r="C59" i="26" s="1"/>
  <c r="S58" i="5"/>
  <c r="AF58" i="5"/>
  <c r="S46" i="5"/>
  <c r="AF46" i="5"/>
  <c r="X87" i="5"/>
  <c r="AK87" i="5"/>
  <c r="AE97" i="5"/>
  <c r="R97" i="5"/>
  <c r="AE109" i="5"/>
  <c r="AM96" i="5"/>
  <c r="Z96" i="5"/>
  <c r="AM108" i="5"/>
  <c r="AP67" i="6"/>
  <c r="AT48" i="6"/>
  <c r="AP13" i="6"/>
  <c r="AO110" i="4"/>
  <c r="AO87" i="4"/>
  <c r="AO69" i="4"/>
  <c r="AO90" i="4"/>
  <c r="AO49" i="6"/>
  <c r="AF53" i="5"/>
  <c r="S53" i="5"/>
  <c r="AM84" i="5"/>
  <c r="Z84" i="5"/>
  <c r="Y35" i="5"/>
  <c r="X90" i="5"/>
  <c r="AK90" i="5"/>
  <c r="AK56" i="5"/>
  <c r="X56" i="5"/>
  <c r="AD78" i="5"/>
  <c r="N50" i="20" s="1"/>
  <c r="Q78" i="5"/>
  <c r="O78" i="5" a="1"/>
  <c r="O78" i="5" s="1"/>
  <c r="C51" i="26" s="1"/>
  <c r="W44" i="5"/>
  <c r="AJ44" i="5"/>
  <c r="AM61" i="5"/>
  <c r="Z61" i="5"/>
  <c r="AD50" i="5"/>
  <c r="N22" i="20" s="1"/>
  <c r="Q50" i="5"/>
  <c r="O50" i="5" a="1"/>
  <c r="O50" i="5" s="1"/>
  <c r="C23" i="26" s="1"/>
  <c r="W80" i="5"/>
  <c r="AJ80" i="5"/>
  <c r="Z79" i="5"/>
  <c r="AM79" i="5"/>
  <c r="AM85" i="5"/>
  <c r="Z85" i="5"/>
  <c r="R74" i="5"/>
  <c r="AE74" i="5"/>
  <c r="AM104" i="5"/>
  <c r="Z104" i="5"/>
  <c r="AM116" i="5"/>
  <c r="Z105" i="5"/>
  <c r="W62" i="5"/>
  <c r="AJ62" i="5"/>
  <c r="Q101" i="5"/>
  <c r="AD101" i="5"/>
  <c r="N73" i="20" s="1"/>
  <c r="O101" i="5" a="1"/>
  <c r="O101" i="5" s="1"/>
  <c r="C74" i="26" s="1"/>
  <c r="AD113" i="5"/>
  <c r="N85" i="20" s="1"/>
  <c r="W92" i="5"/>
  <c r="AJ92" i="5"/>
  <c r="S47" i="5"/>
  <c r="AF47" i="5"/>
  <c r="AH98" i="5"/>
  <c r="U98" i="5"/>
  <c r="AH110" i="5"/>
  <c r="AH49" i="5"/>
  <c r="U49" i="5"/>
  <c r="U86" i="5"/>
  <c r="AH86" i="5"/>
  <c r="AE52" i="5"/>
  <c r="R52" i="5"/>
  <c r="V58" i="5"/>
  <c r="AI58" i="5"/>
  <c r="T73" i="5"/>
  <c r="AG73" i="5"/>
  <c r="AH46" i="5"/>
  <c r="U46" i="5"/>
  <c r="Z76" i="5"/>
  <c r="AM76" i="5"/>
  <c r="U51" i="5"/>
  <c r="AH51" i="5"/>
  <c r="AD75" i="5"/>
  <c r="N47" i="20" s="1"/>
  <c r="Q75" i="5"/>
  <c r="O75" i="5" a="1"/>
  <c r="O75" i="5" s="1"/>
  <c r="C48" i="26" s="1"/>
  <c r="AH55" i="5"/>
  <c r="U55" i="5"/>
  <c r="Y36" i="5"/>
  <c r="AJ82" i="5"/>
  <c r="W82" i="5"/>
  <c r="U97" i="5"/>
  <c r="AH97" i="5"/>
  <c r="AH109" i="5"/>
  <c r="W67" i="5"/>
  <c r="AJ67" i="5"/>
  <c r="AH100" i="5"/>
  <c r="U100" i="5"/>
  <c r="AH112" i="5"/>
  <c r="X63" i="5"/>
  <c r="AK63" i="5"/>
  <c r="S57" i="5"/>
  <c r="AF57" i="5"/>
  <c r="T72" i="5"/>
  <c r="AG72" i="5"/>
  <c r="AL94" i="5"/>
  <c r="Y94" i="5"/>
  <c r="AL106" i="5"/>
  <c r="V60" i="5"/>
  <c r="AI60" i="5"/>
  <c r="AK83" i="5"/>
  <c r="X83" i="5"/>
  <c r="AE69" i="5"/>
  <c r="R69" i="5"/>
  <c r="AK99" i="5"/>
  <c r="X99" i="5"/>
  <c r="AK111" i="5"/>
  <c r="AH81" i="5"/>
  <c r="U81" i="5"/>
  <c r="W54" i="5"/>
  <c r="AJ54" i="5"/>
  <c r="S63" i="5"/>
  <c r="AF63" i="5"/>
  <c r="AT35" i="6"/>
  <c r="AO70" i="4"/>
  <c r="AO85" i="4"/>
  <c r="AO64" i="4"/>
  <c r="AO59" i="4"/>
  <c r="AO73" i="4"/>
  <c r="AO45" i="4"/>
  <c r="U93" i="5"/>
  <c r="AH93" i="5"/>
  <c r="AH105" i="5"/>
  <c r="Q84" i="5"/>
  <c r="AD84" i="5"/>
  <c r="N56" i="20" s="1"/>
  <c r="O84" i="5" a="1"/>
  <c r="O84" i="5" s="1"/>
  <c r="C57" i="26" s="1"/>
  <c r="S90" i="5"/>
  <c r="AF90" i="5"/>
  <c r="Q56" i="5"/>
  <c r="AD56" i="5"/>
  <c r="N28" i="20" s="1"/>
  <c r="O56" i="5" a="1"/>
  <c r="O56" i="5" s="1"/>
  <c r="C29" i="26" s="1"/>
  <c r="Z78" i="5"/>
  <c r="AM78" i="5"/>
  <c r="Y44" i="5"/>
  <c r="AL44" i="5"/>
  <c r="U61" i="5"/>
  <c r="AH61" i="5"/>
  <c r="AF50" i="5"/>
  <c r="S50" i="5"/>
  <c r="R80" i="5"/>
  <c r="AE80" i="5"/>
  <c r="V79" i="5"/>
  <c r="AI79" i="5"/>
  <c r="T85" i="5"/>
  <c r="AG85" i="5"/>
  <c r="AG74" i="5"/>
  <c r="T74" i="5"/>
  <c r="U104" i="5"/>
  <c r="AH104" i="5"/>
  <c r="AH116" i="5"/>
  <c r="U105" i="5"/>
  <c r="Z62" i="5"/>
  <c r="AM62" i="5"/>
  <c r="AK101" i="5"/>
  <c r="X101" i="5"/>
  <c r="AK113" i="5"/>
  <c r="S92" i="5"/>
  <c r="AF92" i="5"/>
  <c r="Z47" i="5"/>
  <c r="AM47" i="5"/>
  <c r="AJ98" i="5"/>
  <c r="W98" i="5"/>
  <c r="AJ110" i="5"/>
  <c r="T64" i="5"/>
  <c r="AG64" i="5"/>
  <c r="W86" i="5"/>
  <c r="AJ86" i="5"/>
  <c r="V52" i="5"/>
  <c r="AI52" i="5"/>
  <c r="AL58" i="5"/>
  <c r="Y58" i="5"/>
  <c r="Y88" i="5"/>
  <c r="AL88" i="5"/>
  <c r="V46" i="5"/>
  <c r="AI46" i="5"/>
  <c r="T76" i="5"/>
  <c r="AG76" i="5"/>
  <c r="Y51" i="5"/>
  <c r="AL51" i="5"/>
  <c r="AH75" i="5"/>
  <c r="U75" i="5"/>
  <c r="U36" i="5"/>
  <c r="S82" i="5"/>
  <c r="AF82" i="5"/>
  <c r="Z97" i="5"/>
  <c r="AM97" i="5"/>
  <c r="AM109" i="5"/>
  <c r="Y70" i="5"/>
  <c r="AL70" i="5"/>
  <c r="Y67" i="5"/>
  <c r="AL67" i="5"/>
  <c r="R100" i="5"/>
  <c r="AE100" i="5"/>
  <c r="AE112" i="5"/>
  <c r="Q63" i="5"/>
  <c r="AD63" i="5"/>
  <c r="N35" i="20" s="1"/>
  <c r="O63" i="5" a="1"/>
  <c r="O63" i="5" s="1"/>
  <c r="C36" i="26" s="1"/>
  <c r="T57" i="5"/>
  <c r="AG57" i="5"/>
  <c r="R91" i="5"/>
  <c r="AE91" i="5"/>
  <c r="R94" i="5"/>
  <c r="AE94" i="5"/>
  <c r="AE106" i="5"/>
  <c r="AL60" i="5"/>
  <c r="Y60" i="5"/>
  <c r="S83" i="5"/>
  <c r="AF83" i="5"/>
  <c r="AH69" i="5"/>
  <c r="U69" i="5"/>
  <c r="Q99" i="5"/>
  <c r="AD99" i="5"/>
  <c r="N71" i="20" s="1"/>
  <c r="O99" i="5" a="1"/>
  <c r="O99" i="5" s="1"/>
  <c r="C72" i="26" s="1"/>
  <c r="AD111" i="5"/>
  <c r="N83" i="20" s="1"/>
  <c r="R81" i="5"/>
  <c r="AE81" i="5"/>
  <c r="AI54" i="5"/>
  <c r="V54" i="5"/>
  <c r="Q61" i="5"/>
  <c r="AD61" i="5"/>
  <c r="N33" i="20" s="1"/>
  <c r="O61" i="5" a="1"/>
  <c r="O61" i="5" s="1"/>
  <c r="C34" i="26" s="1"/>
  <c r="AR78" i="6"/>
  <c r="AP54" i="6"/>
  <c r="AO62" i="4"/>
  <c r="AO52" i="4"/>
  <c r="AO71" i="4"/>
  <c r="AO61" i="4"/>
  <c r="V93" i="5"/>
  <c r="AI93" i="5"/>
  <c r="AI105" i="5"/>
  <c r="AK84" i="5"/>
  <c r="X84" i="5"/>
  <c r="T90" i="5"/>
  <c r="AG90" i="5"/>
  <c r="AI56" i="5"/>
  <c r="V56" i="5"/>
  <c r="AF44" i="5"/>
  <c r="S44" i="5"/>
  <c r="Y61" i="5"/>
  <c r="AL61" i="5"/>
  <c r="Z65" i="5"/>
  <c r="AM65" i="5"/>
  <c r="AF80" i="5"/>
  <c r="S80" i="5"/>
  <c r="R85" i="5"/>
  <c r="AE85" i="5"/>
  <c r="AL74" i="5"/>
  <c r="Y74" i="5"/>
  <c r="V104" i="5"/>
  <c r="AI104" i="5"/>
  <c r="AI116" i="5"/>
  <c r="V105" i="5"/>
  <c r="Y62" i="5"/>
  <c r="AL62" i="5"/>
  <c r="AH101" i="5"/>
  <c r="U101" i="5"/>
  <c r="AH113" i="5"/>
  <c r="AE92" i="5"/>
  <c r="R92" i="5"/>
  <c r="AI47" i="5"/>
  <c r="V47" i="5"/>
  <c r="Z98" i="5"/>
  <c r="AM98" i="5"/>
  <c r="AM110" i="5"/>
  <c r="Q64" i="5"/>
  <c r="AD64" i="5"/>
  <c r="N36" i="20" s="1"/>
  <c r="O64" i="5" a="1"/>
  <c r="O64" i="5" s="1"/>
  <c r="C37" i="26" s="1"/>
  <c r="AL86" i="5"/>
  <c r="Y86" i="5"/>
  <c r="AG52" i="5"/>
  <c r="T52" i="5"/>
  <c r="U58" i="5"/>
  <c r="AH58" i="5"/>
  <c r="X88" i="5"/>
  <c r="AK88" i="5"/>
  <c r="X46" i="5"/>
  <c r="AK46" i="5"/>
  <c r="S76" i="5"/>
  <c r="AF76" i="5"/>
  <c r="AF51" i="5"/>
  <c r="S51" i="5"/>
  <c r="X75" i="5"/>
  <c r="AK75" i="5"/>
  <c r="R36" i="5"/>
  <c r="R33" i="5"/>
  <c r="AI97" i="5"/>
  <c r="V97" i="5"/>
  <c r="AI109" i="5"/>
  <c r="R70" i="5"/>
  <c r="AE70" i="5"/>
  <c r="AD67" i="5"/>
  <c r="N39" i="20" s="1"/>
  <c r="Q67" i="5"/>
  <c r="O67" i="5" a="1"/>
  <c r="O67" i="5" s="1"/>
  <c r="C40" i="26" s="1"/>
  <c r="X100" i="5"/>
  <c r="AK100" i="5"/>
  <c r="AK112" i="5"/>
  <c r="T63" i="5"/>
  <c r="AG63" i="5"/>
  <c r="AL57" i="5"/>
  <c r="Y57" i="5"/>
  <c r="Z91" i="5"/>
  <c r="AM91" i="5"/>
  <c r="Q94" i="5"/>
  <c r="AD94" i="5"/>
  <c r="N66" i="20" s="1"/>
  <c r="O94" i="5" a="1"/>
  <c r="O94" i="5" s="1"/>
  <c r="C67" i="26" s="1"/>
  <c r="AD106" i="5"/>
  <c r="N78" i="20" s="1"/>
  <c r="S60" i="5"/>
  <c r="AF60" i="5"/>
  <c r="AI71" i="5"/>
  <c r="V71" i="5"/>
  <c r="X69" i="5"/>
  <c r="AK69" i="5"/>
  <c r="Z66" i="5"/>
  <c r="AM66" i="5"/>
  <c r="AG81" i="5"/>
  <c r="T81" i="5"/>
  <c r="Y38" i="5"/>
  <c r="Q54" i="5"/>
  <c r="AD54" i="5"/>
  <c r="N26" i="20" s="1"/>
  <c r="O54" i="5" a="1"/>
  <c r="O54" i="5" s="1"/>
  <c r="C27" i="26" s="1"/>
  <c r="AO56" i="4"/>
  <c r="T84" i="5"/>
  <c r="AG84" i="5"/>
  <c r="X54" i="5"/>
  <c r="AK54" i="5"/>
  <c r="AP25" i="6"/>
  <c r="AO101" i="4"/>
  <c r="AO75" i="4"/>
  <c r="AO98" i="4"/>
  <c r="AO79" i="4"/>
  <c r="T93" i="5"/>
  <c r="AG93" i="5"/>
  <c r="AG105" i="5"/>
  <c r="AJ84" i="5"/>
  <c r="W84" i="5"/>
  <c r="S56" i="5"/>
  <c r="AF56" i="5"/>
  <c r="R44" i="5"/>
  <c r="AE44" i="5"/>
  <c r="X61" i="5"/>
  <c r="AK61" i="5"/>
  <c r="AD65" i="5"/>
  <c r="N37" i="20" s="1"/>
  <c r="Q65" i="5"/>
  <c r="O65" i="5" a="1"/>
  <c r="O65" i="5" s="1"/>
  <c r="C38" i="26" s="1"/>
  <c r="AG80" i="5"/>
  <c r="T80" i="5"/>
  <c r="Q85" i="5"/>
  <c r="AD85" i="5"/>
  <c r="N57" i="20" s="1"/>
  <c r="O85" i="5" a="1"/>
  <c r="O85" i="5" s="1"/>
  <c r="C58" i="26" s="1"/>
  <c r="Y89" i="5"/>
  <c r="AL89" i="5"/>
  <c r="T104" i="5"/>
  <c r="AG104" i="5"/>
  <c r="AG116" i="5"/>
  <c r="T105" i="5"/>
  <c r="S62" i="5"/>
  <c r="AF62" i="5"/>
  <c r="AM101" i="5"/>
  <c r="Z101" i="5"/>
  <c r="AM113" i="5"/>
  <c r="S103" i="5"/>
  <c r="AF103" i="5"/>
  <c r="AF115" i="5"/>
  <c r="X47" i="5"/>
  <c r="AK47" i="5"/>
  <c r="AG98" i="5"/>
  <c r="T98" i="5"/>
  <c r="AG110" i="5"/>
  <c r="R64" i="5"/>
  <c r="AE64" i="5"/>
  <c r="X86" i="5"/>
  <c r="AK86" i="5"/>
  <c r="AH52" i="5"/>
  <c r="U52" i="5"/>
  <c r="AD77" i="5"/>
  <c r="N49" i="20" s="1"/>
  <c r="Q77" i="5"/>
  <c r="O77" i="5" a="1"/>
  <c r="O77" i="5" s="1"/>
  <c r="C50" i="26" s="1"/>
  <c r="AM58" i="5"/>
  <c r="Z58" i="5"/>
  <c r="Q88" i="5"/>
  <c r="AD88" i="5"/>
  <c r="N60" i="20" s="1"/>
  <c r="O88" i="5" a="1"/>
  <c r="O88" i="5" s="1"/>
  <c r="C61" i="26" s="1"/>
  <c r="AD46" i="5"/>
  <c r="N18" i="20" s="1"/>
  <c r="Q46" i="5"/>
  <c r="O46" i="5" a="1"/>
  <c r="O46" i="5" s="1"/>
  <c r="C19" i="26" s="1"/>
  <c r="AI76" i="5"/>
  <c r="V76" i="5"/>
  <c r="T51" i="5"/>
  <c r="AG51" i="5"/>
  <c r="AG75" i="5"/>
  <c r="T75" i="5"/>
  <c r="W36" i="5"/>
  <c r="Z33" i="5"/>
  <c r="AD97" i="5"/>
  <c r="N69" i="20" s="1"/>
  <c r="Q97" i="5"/>
  <c r="O97" i="5" a="1"/>
  <c r="O97" i="5" s="1"/>
  <c r="C70" i="26" s="1"/>
  <c r="AD109" i="5"/>
  <c r="N81" i="20" s="1"/>
  <c r="W70" i="5"/>
  <c r="AJ70" i="5"/>
  <c r="U67" i="5"/>
  <c r="AH67" i="5"/>
  <c r="AG100" i="5"/>
  <c r="T100" i="5"/>
  <c r="AG112" i="5"/>
  <c r="V63" i="5"/>
  <c r="AI63" i="5"/>
  <c r="U42" i="5"/>
  <c r="AI57" i="5"/>
  <c r="V57" i="5"/>
  <c r="S91" i="5"/>
  <c r="AF91" i="5"/>
  <c r="V94" i="5"/>
  <c r="AI94" i="5"/>
  <c r="AI106" i="5"/>
  <c r="U60" i="5"/>
  <c r="AH60" i="5"/>
  <c r="AH71" i="5"/>
  <c r="U71" i="5"/>
  <c r="Y69" i="5"/>
  <c r="AL69" i="5"/>
  <c r="X66" i="5"/>
  <c r="AK66" i="5"/>
  <c r="Z81" i="5"/>
  <c r="AM81" i="5"/>
  <c r="S38" i="5"/>
  <c r="AF54" i="5"/>
  <c r="S54" i="5"/>
  <c r="AG78" i="5"/>
  <c r="T78" i="5"/>
  <c r="Y81" i="5"/>
  <c r="AL81" i="5"/>
  <c r="AQ18" i="6"/>
  <c r="AR77" i="6"/>
  <c r="AP23" i="6"/>
  <c r="AT47" i="6"/>
  <c r="AO50" i="4"/>
  <c r="AO65" i="4"/>
  <c r="AO92" i="4"/>
  <c r="AO81" i="4"/>
  <c r="AO63" i="4"/>
  <c r="AD93" i="5"/>
  <c r="N65" i="20" s="1"/>
  <c r="Q93" i="5"/>
  <c r="O93" i="5" a="1"/>
  <c r="O93" i="5" s="1"/>
  <c r="C66" i="26" s="1"/>
  <c r="AD105" i="5"/>
  <c r="N77" i="20" s="1"/>
  <c r="S84" i="5"/>
  <c r="AF84" i="5"/>
  <c r="Y56" i="5"/>
  <c r="AL56" i="5"/>
  <c r="Z44" i="5"/>
  <c r="AM44" i="5"/>
  <c r="S61" i="5"/>
  <c r="AF61" i="5"/>
  <c r="X65" i="5"/>
  <c r="AK65" i="5"/>
  <c r="Z80" i="5"/>
  <c r="AM80" i="5"/>
  <c r="Y68" i="5"/>
  <c r="AL68" i="5"/>
  <c r="V85" i="5"/>
  <c r="AI85" i="5"/>
  <c r="W89" i="5"/>
  <c r="AJ89" i="5"/>
  <c r="AL104" i="5"/>
  <c r="Y104" i="5"/>
  <c r="AL116" i="5"/>
  <c r="Y105" i="5"/>
  <c r="AI101" i="5"/>
  <c r="V101" i="5"/>
  <c r="AI113" i="5"/>
  <c r="AK103" i="5"/>
  <c r="X103" i="5"/>
  <c r="AK115" i="5"/>
  <c r="AD47" i="5"/>
  <c r="N19" i="20" s="1"/>
  <c r="Q47" i="5"/>
  <c r="O47" i="5" a="1"/>
  <c r="O47" i="5" s="1"/>
  <c r="C20" i="26" s="1"/>
  <c r="AF98" i="5"/>
  <c r="S98" i="5"/>
  <c r="AF110" i="5"/>
  <c r="X64" i="5"/>
  <c r="AK64" i="5"/>
  <c r="S86" i="5"/>
  <c r="AF86" i="5"/>
  <c r="AK52" i="5"/>
  <c r="X52" i="5"/>
  <c r="X77" i="5"/>
  <c r="AK77" i="5"/>
  <c r="R58" i="5"/>
  <c r="AE58" i="5"/>
  <c r="Z88" i="5"/>
  <c r="AM88" i="5"/>
  <c r="Z46" i="5"/>
  <c r="AM46" i="5"/>
  <c r="AD76" i="5"/>
  <c r="N48" i="20" s="1"/>
  <c r="Q76" i="5"/>
  <c r="O76" i="5" a="1"/>
  <c r="O76" i="5" s="1"/>
  <c r="C49" i="26" s="1"/>
  <c r="AE51" i="5"/>
  <c r="R51" i="5"/>
  <c r="W75" i="5"/>
  <c r="AJ75" i="5"/>
  <c r="T36" i="5"/>
  <c r="W33" i="5"/>
  <c r="AF97" i="5"/>
  <c r="S97" i="5"/>
  <c r="AF109" i="5"/>
  <c r="Z70" i="5"/>
  <c r="AM70" i="5"/>
  <c r="AE67" i="5"/>
  <c r="R67" i="5"/>
  <c r="S59" i="5"/>
  <c r="AF59" i="5"/>
  <c r="U63" i="5"/>
  <c r="AH63" i="5"/>
  <c r="X42" i="5"/>
  <c r="U57" i="5"/>
  <c r="AH57" i="5"/>
  <c r="V91" i="5"/>
  <c r="AI91" i="5"/>
  <c r="X94" i="5"/>
  <c r="AK94" i="5"/>
  <c r="AK106" i="5"/>
  <c r="R60" i="5"/>
  <c r="AE60" i="5"/>
  <c r="AG71" i="5"/>
  <c r="T71" i="5"/>
  <c r="Z69" i="5"/>
  <c r="AM69" i="5"/>
  <c r="W66" i="5"/>
  <c r="AJ66" i="5"/>
  <c r="Q81" i="5"/>
  <c r="AD81" i="5"/>
  <c r="N53" i="20" s="1"/>
  <c r="O81" i="5" a="1"/>
  <c r="O81" i="5" s="1"/>
  <c r="C54" i="26" s="1"/>
  <c r="U38" i="5"/>
  <c r="AH54" i="5"/>
  <c r="U54" i="5"/>
  <c r="AO48" i="4"/>
  <c r="Q100" i="5"/>
  <c r="AD100" i="5"/>
  <c r="N72" i="20" s="1"/>
  <c r="O100" i="5" a="1"/>
  <c r="O100" i="5" s="1"/>
  <c r="C73" i="26" s="1"/>
  <c r="AD112" i="5"/>
  <c r="N84" i="20" s="1"/>
  <c r="AO88" i="4"/>
  <c r="AO54" i="4"/>
  <c r="AO51" i="4"/>
  <c r="AO96" i="4"/>
  <c r="Z93" i="5"/>
  <c r="AM93" i="5"/>
  <c r="AM105" i="5"/>
  <c r="S95" i="5"/>
  <c r="AF95" i="5"/>
  <c r="AF107" i="5"/>
  <c r="AH56" i="5"/>
  <c r="U56" i="5"/>
  <c r="U44" i="5"/>
  <c r="AH44" i="5"/>
  <c r="T61" i="5"/>
  <c r="AG61" i="5"/>
  <c r="V65" i="5"/>
  <c r="AI65" i="5"/>
  <c r="Q80" i="5"/>
  <c r="AD80" i="5"/>
  <c r="N52" i="20" s="1"/>
  <c r="O80" i="5" a="1"/>
  <c r="O80" i="5" s="1"/>
  <c r="C53" i="26" s="1"/>
  <c r="W68" i="5"/>
  <c r="AJ68" i="5"/>
  <c r="AK85" i="5"/>
  <c r="X85" i="5"/>
  <c r="S89" i="5"/>
  <c r="AF89" i="5"/>
  <c r="R104" i="5"/>
  <c r="AE104" i="5"/>
  <c r="AE116" i="5"/>
  <c r="R105" i="5"/>
  <c r="Y101" i="5"/>
  <c r="AL101" i="5"/>
  <c r="AL113" i="5"/>
  <c r="Q103" i="5"/>
  <c r="AD103" i="5"/>
  <c r="N75" i="20" s="1"/>
  <c r="O103" i="5" a="1"/>
  <c r="O103" i="5" s="1"/>
  <c r="C76" i="26" s="1"/>
  <c r="AD115" i="5"/>
  <c r="N87" i="20" s="1"/>
  <c r="T47" i="5"/>
  <c r="AG47" i="5"/>
  <c r="X98" i="5"/>
  <c r="AK98" i="5"/>
  <c r="AK110" i="5"/>
  <c r="V64" i="5"/>
  <c r="AI64" i="5"/>
  <c r="V86" i="5"/>
  <c r="AI86" i="5"/>
  <c r="AD52" i="5"/>
  <c r="N24" i="20" s="1"/>
  <c r="Q52" i="5"/>
  <c r="O52" i="5" a="1"/>
  <c r="O52" i="5" s="1"/>
  <c r="C25" i="26" s="1"/>
  <c r="T77" i="5"/>
  <c r="AG77" i="5"/>
  <c r="T58" i="5"/>
  <c r="AG58" i="5"/>
  <c r="W88" i="5"/>
  <c r="AJ88" i="5"/>
  <c r="U76" i="5"/>
  <c r="AH76" i="5"/>
  <c r="V51" i="5"/>
  <c r="AI51" i="5"/>
  <c r="Y75" i="5"/>
  <c r="AL75" i="5"/>
  <c r="X36" i="5"/>
  <c r="AK97" i="5"/>
  <c r="X97" i="5"/>
  <c r="AK109" i="5"/>
  <c r="X70" i="5"/>
  <c r="AK70" i="5"/>
  <c r="R45" i="5"/>
  <c r="AE45" i="5"/>
  <c r="V67" i="5"/>
  <c r="AI67" i="5"/>
  <c r="Q59" i="5"/>
  <c r="AD59" i="5"/>
  <c r="N31" i="20" s="1"/>
  <c r="O59" i="5" a="1"/>
  <c r="O59" i="5" s="1"/>
  <c r="C32" i="26" s="1"/>
  <c r="W63" i="5"/>
  <c r="AJ63" i="5"/>
  <c r="Q42" i="5"/>
  <c r="O42" i="5" a="1"/>
  <c r="O42" i="5" s="1"/>
  <c r="C15" i="26" s="1"/>
  <c r="R57" i="5"/>
  <c r="AE57" i="5"/>
  <c r="U91" i="5"/>
  <c r="AH91" i="5"/>
  <c r="T60" i="5"/>
  <c r="AG60" i="5"/>
  <c r="R71" i="5"/>
  <c r="AE71" i="5"/>
  <c r="AG69" i="5"/>
  <c r="T69" i="5"/>
  <c r="Y66" i="5"/>
  <c r="AL66" i="5"/>
  <c r="X81" i="5"/>
  <c r="AK81" i="5"/>
  <c r="R38" i="5"/>
  <c r="Y54" i="5"/>
  <c r="AL54" i="5"/>
  <c r="T102" i="5"/>
  <c r="AG102" i="5"/>
  <c r="AG114" i="5"/>
  <c r="Z83" i="5"/>
  <c r="AM83" i="5"/>
  <c r="AO46" i="4"/>
  <c r="AO103" i="4"/>
  <c r="AO58" i="4"/>
  <c r="AO100" i="4"/>
  <c r="X93" i="5"/>
  <c r="AK93" i="5"/>
  <c r="AK105" i="5"/>
  <c r="X95" i="5"/>
  <c r="AK95" i="5"/>
  <c r="AK107" i="5"/>
  <c r="Q35" i="5"/>
  <c r="O35" i="5" a="1"/>
  <c r="O35" i="5" s="1"/>
  <c r="C8" i="26" s="1"/>
  <c r="W41" i="5"/>
  <c r="R56" i="5"/>
  <c r="AE56" i="5"/>
  <c r="V44" i="5"/>
  <c r="AI44" i="5"/>
  <c r="R61" i="5"/>
  <c r="AE61" i="5"/>
  <c r="S65" i="5"/>
  <c r="AF65" i="5"/>
  <c r="AI102" i="5"/>
  <c r="V102" i="5"/>
  <c r="AI114" i="5"/>
  <c r="AE68" i="5"/>
  <c r="R68" i="5"/>
  <c r="Q40" i="5"/>
  <c r="O40" i="5" a="1"/>
  <c r="O40" i="5" s="1"/>
  <c r="C13" i="26" s="1"/>
  <c r="W85" i="5"/>
  <c r="AJ85" i="5"/>
  <c r="R89" i="5"/>
  <c r="AE89" i="5"/>
  <c r="S104" i="5"/>
  <c r="AF104" i="5"/>
  <c r="AF116" i="5"/>
  <c r="S105" i="5"/>
  <c r="R101" i="5"/>
  <c r="AE101" i="5"/>
  <c r="AE113" i="5"/>
  <c r="U103" i="5"/>
  <c r="AH103" i="5"/>
  <c r="AH115" i="5"/>
  <c r="W47" i="5"/>
  <c r="AJ47" i="5"/>
  <c r="AD98" i="5"/>
  <c r="N70" i="20" s="1"/>
  <c r="Q98" i="5"/>
  <c r="O98" i="5" a="1"/>
  <c r="O98" i="5" s="1"/>
  <c r="C71" i="26" s="1"/>
  <c r="AD110" i="5"/>
  <c r="N82" i="20" s="1"/>
  <c r="W64" i="5"/>
  <c r="AJ64" i="5"/>
  <c r="Z52" i="5"/>
  <c r="AM52" i="5"/>
  <c r="AF77" i="5"/>
  <c r="S77" i="5"/>
  <c r="AJ58" i="5"/>
  <c r="W58" i="5"/>
  <c r="S88" i="5"/>
  <c r="AF88" i="5"/>
  <c r="X76" i="5"/>
  <c r="AK76" i="5"/>
  <c r="V87" i="5"/>
  <c r="AI87" i="5"/>
  <c r="AJ51" i="5"/>
  <c r="W51" i="5"/>
  <c r="S75" i="5"/>
  <c r="AF75" i="5"/>
  <c r="V36" i="5"/>
  <c r="S33" i="5"/>
  <c r="V48" i="5"/>
  <c r="AI48" i="5"/>
  <c r="AG70" i="5"/>
  <c r="T70" i="5"/>
  <c r="Z45" i="5"/>
  <c r="AM45" i="5"/>
  <c r="X67" i="5"/>
  <c r="AK67" i="5"/>
  <c r="W59" i="5"/>
  <c r="AJ59" i="5"/>
  <c r="R63" i="5"/>
  <c r="AE63" i="5"/>
  <c r="T42" i="5"/>
  <c r="AJ57" i="5"/>
  <c r="W57" i="5"/>
  <c r="AD91" i="5"/>
  <c r="N63" i="20" s="1"/>
  <c r="Q91" i="5"/>
  <c r="O91" i="5" a="1"/>
  <c r="O91" i="5" s="1"/>
  <c r="C64" i="26" s="1"/>
  <c r="X60" i="5"/>
  <c r="AK60" i="5"/>
  <c r="Z71" i="5"/>
  <c r="AM71" i="5"/>
  <c r="Q69" i="5"/>
  <c r="AD69" i="5"/>
  <c r="N41" i="20" s="1"/>
  <c r="O69" i="5" a="1"/>
  <c r="O69" i="5" s="1"/>
  <c r="C42" i="26" s="1"/>
  <c r="T66" i="5"/>
  <c r="AG66" i="5"/>
  <c r="Y96" i="5"/>
  <c r="AL96" i="5"/>
  <c r="AL108" i="5"/>
  <c r="W38" i="5"/>
  <c r="AO72" i="4"/>
  <c r="AG95" i="5"/>
  <c r="T95" i="5"/>
  <c r="AG107" i="5"/>
  <c r="W60" i="5"/>
  <c r="AJ60" i="5"/>
  <c r="AO114" i="4"/>
  <c r="AO80" i="4"/>
  <c r="AO89" i="4"/>
  <c r="AO91" i="4"/>
  <c r="AE53" i="5"/>
  <c r="R53" i="5"/>
  <c r="AF93" i="5"/>
  <c r="S93" i="5"/>
  <c r="AF105" i="5"/>
  <c r="V95" i="5"/>
  <c r="AI95" i="5"/>
  <c r="AI107" i="5"/>
  <c r="X44" i="5"/>
  <c r="AK44" i="5"/>
  <c r="W61" i="5"/>
  <c r="AJ61" i="5"/>
  <c r="W65" i="5"/>
  <c r="AJ65" i="5"/>
  <c r="Y102" i="5"/>
  <c r="AL102" i="5"/>
  <c r="AL114" i="5"/>
  <c r="AG68" i="5"/>
  <c r="T68" i="5"/>
  <c r="S85" i="5"/>
  <c r="AF85" i="5"/>
  <c r="T89" i="5"/>
  <c r="AG89" i="5"/>
  <c r="AJ104" i="5"/>
  <c r="W104" i="5"/>
  <c r="AJ116" i="5"/>
  <c r="W105" i="5"/>
  <c r="AG101" i="5"/>
  <c r="T101" i="5"/>
  <c r="AG113" i="5"/>
  <c r="AI103" i="5"/>
  <c r="V103" i="5"/>
  <c r="AI115" i="5"/>
  <c r="R49" i="5"/>
  <c r="AE49" i="5"/>
  <c r="U64" i="5"/>
  <c r="AH64" i="5"/>
  <c r="AF52" i="5"/>
  <c r="S52" i="5"/>
  <c r="Y77" i="5"/>
  <c r="AL77" i="5"/>
  <c r="Y73" i="5"/>
  <c r="AL73" i="5"/>
  <c r="T88" i="5"/>
  <c r="AG88" i="5"/>
  <c r="Y76" i="5"/>
  <c r="AL76" i="5"/>
  <c r="Y87" i="5"/>
  <c r="AL87" i="5"/>
  <c r="AK51" i="5"/>
  <c r="X51" i="5"/>
  <c r="AG55" i="5"/>
  <c r="T55" i="5"/>
  <c r="Q36" i="5"/>
  <c r="O36" i="5" a="1"/>
  <c r="O36" i="5" s="1"/>
  <c r="C9" i="26" s="1"/>
  <c r="U33" i="5"/>
  <c r="Z48" i="5"/>
  <c r="AM48" i="5"/>
  <c r="AI70" i="5"/>
  <c r="V70" i="5"/>
  <c r="W45" i="5"/>
  <c r="AJ45" i="5"/>
  <c r="Z67" i="5"/>
  <c r="AM67" i="5"/>
  <c r="AK59" i="5"/>
  <c r="X59" i="5"/>
  <c r="Y63" i="5"/>
  <c r="AL63" i="5"/>
  <c r="S42" i="5"/>
  <c r="Z72" i="5"/>
  <c r="AM72" i="5"/>
  <c r="X91" i="5"/>
  <c r="AK91" i="5"/>
  <c r="AM60" i="5"/>
  <c r="Z60" i="5"/>
  <c r="AK71" i="5"/>
  <c r="X71" i="5"/>
  <c r="AF69" i="5"/>
  <c r="S69" i="5"/>
  <c r="S66" i="5"/>
  <c r="AF66" i="5"/>
  <c r="X96" i="5"/>
  <c r="AK96" i="5"/>
  <c r="AK108" i="5"/>
  <c r="V38" i="5"/>
  <c r="W53" i="5"/>
  <c r="AJ53" i="5"/>
  <c r="AI80" i="5"/>
  <c r="V80" i="5"/>
  <c r="R62" i="5"/>
  <c r="AE62" i="5"/>
  <c r="AE47" i="5"/>
  <c r="R47" i="5"/>
  <c r="AJ49" i="5"/>
  <c r="W49" i="5"/>
  <c r="Y52" i="5"/>
  <c r="AL52" i="5"/>
  <c r="AK73" i="5"/>
  <c r="X73" i="5"/>
  <c r="Z75" i="5"/>
  <c r="AM75" i="5"/>
  <c r="Y55" i="5"/>
  <c r="AL55" i="5"/>
  <c r="Q82" i="5"/>
  <c r="AD82" i="5"/>
  <c r="N54" i="20" s="1"/>
  <c r="O82" i="5" a="1"/>
  <c r="O82" i="5" s="1"/>
  <c r="C55" i="26" s="1"/>
  <c r="U48" i="5"/>
  <c r="AH48" i="5"/>
  <c r="AH99" i="5"/>
  <c r="U99" i="5"/>
  <c r="AH111" i="5"/>
  <c r="AQ39" i="6"/>
  <c r="AO47" i="4"/>
  <c r="AR15" i="8"/>
  <c r="AH53" i="5"/>
  <c r="U53" i="5"/>
  <c r="Y93" i="5"/>
  <c r="AL93" i="5"/>
  <c r="AL105" i="5"/>
  <c r="W95" i="5"/>
  <c r="AJ95" i="5"/>
  <c r="AJ107" i="5"/>
  <c r="X35" i="5"/>
  <c r="X78" i="5"/>
  <c r="AK78" i="5"/>
  <c r="T44" i="5"/>
  <c r="AG44" i="5"/>
  <c r="X50" i="5"/>
  <c r="AK50" i="5"/>
  <c r="Y65" i="5"/>
  <c r="AL65" i="5"/>
  <c r="S102" i="5"/>
  <c r="AF102" i="5"/>
  <c r="AF114" i="5"/>
  <c r="V68" i="5"/>
  <c r="AI68" i="5"/>
  <c r="AF79" i="5"/>
  <c r="S79" i="5"/>
  <c r="AL85" i="5"/>
  <c r="Y85" i="5"/>
  <c r="Z89" i="5"/>
  <c r="AM89" i="5"/>
  <c r="AJ101" i="5"/>
  <c r="W101" i="5"/>
  <c r="AJ113" i="5"/>
  <c r="R103" i="5"/>
  <c r="AE103" i="5"/>
  <c r="AE115" i="5"/>
  <c r="AD49" i="5"/>
  <c r="N21" i="20" s="1"/>
  <c r="Q49" i="5"/>
  <c r="O49" i="5" a="1"/>
  <c r="O49" i="5" s="1"/>
  <c r="C22" i="26" s="1"/>
  <c r="Y64" i="5"/>
  <c r="AL64" i="5"/>
  <c r="V77" i="5"/>
  <c r="AI77" i="5"/>
  <c r="W73" i="5"/>
  <c r="AJ73" i="5"/>
  <c r="U88" i="5"/>
  <c r="AH88" i="5"/>
  <c r="W76" i="5"/>
  <c r="AJ76" i="5"/>
  <c r="T87" i="5"/>
  <c r="AG87" i="5"/>
  <c r="Z51" i="5"/>
  <c r="AM51" i="5"/>
  <c r="X55" i="5"/>
  <c r="AK55" i="5"/>
  <c r="Y82" i="5"/>
  <c r="AL82" i="5"/>
  <c r="X33" i="5"/>
  <c r="X48" i="5"/>
  <c r="AK48" i="5"/>
  <c r="Q70" i="5"/>
  <c r="AD70" i="5"/>
  <c r="N42" i="20" s="1"/>
  <c r="O70" i="5" a="1"/>
  <c r="O70" i="5" s="1"/>
  <c r="C43" i="26" s="1"/>
  <c r="Y45" i="5"/>
  <c r="AL45" i="5"/>
  <c r="T67" i="5"/>
  <c r="AG67" i="5"/>
  <c r="U59" i="5"/>
  <c r="AH59" i="5"/>
  <c r="V42" i="5"/>
  <c r="AD72" i="5"/>
  <c r="N44" i="20" s="1"/>
  <c r="Q72" i="5"/>
  <c r="O72" i="5" a="1"/>
  <c r="O72" i="5" s="1"/>
  <c r="C45" i="26" s="1"/>
  <c r="W91" i="5"/>
  <c r="AJ91" i="5"/>
  <c r="AJ83" i="5"/>
  <c r="W83" i="5"/>
  <c r="Q71" i="5"/>
  <c r="AD71" i="5"/>
  <c r="N43" i="20" s="1"/>
  <c r="O71" i="5" a="1"/>
  <c r="O71" i="5" s="1"/>
  <c r="C44" i="26" s="1"/>
  <c r="AG99" i="5"/>
  <c r="T99" i="5"/>
  <c r="AG111" i="5"/>
  <c r="AD66" i="5"/>
  <c r="N38" i="20" s="1"/>
  <c r="Q66" i="5"/>
  <c r="O66" i="5" a="1"/>
  <c r="O66" i="5" s="1"/>
  <c r="C39" i="26" s="1"/>
  <c r="T96" i="5"/>
  <c r="AG96" i="5"/>
  <c r="AG108" i="5"/>
  <c r="X38" i="5"/>
  <c r="AO99" i="4"/>
  <c r="AE72" i="5"/>
  <c r="R72" i="5"/>
  <c r="AO66" i="4"/>
  <c r="AO84" i="4"/>
  <c r="AO74" i="4"/>
  <c r="AO60" i="4"/>
  <c r="AO53" i="4"/>
  <c r="AO116" i="4"/>
  <c r="AO106" i="4"/>
  <c r="V53" i="5"/>
  <c r="AI53" i="5"/>
  <c r="W93" i="5"/>
  <c r="AJ93" i="5"/>
  <c r="AJ105" i="5"/>
  <c r="Y95" i="5"/>
  <c r="AL95" i="5"/>
  <c r="AL107" i="5"/>
  <c r="Y90" i="5"/>
  <c r="AL90" i="5"/>
  <c r="U78" i="5"/>
  <c r="AH78" i="5"/>
  <c r="T50" i="5"/>
  <c r="AG50" i="5"/>
  <c r="T65" i="5"/>
  <c r="AG65" i="5"/>
  <c r="Z102" i="5"/>
  <c r="AM102" i="5"/>
  <c r="AM114" i="5"/>
  <c r="X68" i="5"/>
  <c r="AK68" i="5"/>
  <c r="Q79" i="5"/>
  <c r="AD79" i="5"/>
  <c r="N51" i="20" s="1"/>
  <c r="O79" i="5" a="1"/>
  <c r="O79" i="5" s="1"/>
  <c r="C52" i="26" s="1"/>
  <c r="U74" i="5"/>
  <c r="AH74" i="5"/>
  <c r="U89" i="5"/>
  <c r="AH89" i="5"/>
  <c r="T92" i="5"/>
  <c r="AG92" i="5"/>
  <c r="T103" i="5"/>
  <c r="AG103" i="5"/>
  <c r="AG115" i="5"/>
  <c r="AM49" i="5"/>
  <c r="Z49" i="5"/>
  <c r="S64" i="5"/>
  <c r="AF64" i="5"/>
  <c r="AE77" i="5"/>
  <c r="R77" i="5"/>
  <c r="AF73" i="5"/>
  <c r="S73" i="5"/>
  <c r="V88" i="5"/>
  <c r="AI88" i="5"/>
  <c r="AE76" i="5"/>
  <c r="R76" i="5"/>
  <c r="Q87" i="5"/>
  <c r="AD87" i="5"/>
  <c r="N59" i="20" s="1"/>
  <c r="O87" i="5" a="1"/>
  <c r="O87" i="5" s="1"/>
  <c r="C60" i="26" s="1"/>
  <c r="AD51" i="5"/>
  <c r="N23" i="20" s="1"/>
  <c r="Q51" i="5"/>
  <c r="O51" i="5" a="1"/>
  <c r="O51" i="5" s="1"/>
  <c r="C24" i="26" s="1"/>
  <c r="Z55" i="5"/>
  <c r="AM55" i="5"/>
  <c r="R82" i="5"/>
  <c r="AE82" i="5"/>
  <c r="Q33" i="5"/>
  <c r="O33" i="5" a="1"/>
  <c r="O33" i="5" s="1"/>
  <c r="C6" i="26" s="1"/>
  <c r="AD48" i="5"/>
  <c r="N20" i="20" s="1"/>
  <c r="Q48" i="5"/>
  <c r="O48" i="5" a="1"/>
  <c r="O48" i="5" s="1"/>
  <c r="C21" i="26" s="1"/>
  <c r="AF70" i="5"/>
  <c r="S70" i="5"/>
  <c r="S45" i="5"/>
  <c r="AF45" i="5"/>
  <c r="V59" i="5"/>
  <c r="AI59" i="5"/>
  <c r="Y42" i="5"/>
  <c r="S72" i="5"/>
  <c r="AF72" i="5"/>
  <c r="T91" i="5"/>
  <c r="AG91" i="5"/>
  <c r="R83" i="5"/>
  <c r="AE83" i="5"/>
  <c r="AJ71" i="5"/>
  <c r="W71" i="5"/>
  <c r="W99" i="5"/>
  <c r="AJ99" i="5"/>
  <c r="AJ111" i="5"/>
  <c r="U66" i="5"/>
  <c r="AH66" i="5"/>
  <c r="AJ96" i="5"/>
  <c r="W96" i="5"/>
  <c r="AJ108" i="5"/>
  <c r="Z38" i="5"/>
  <c r="T56" i="5"/>
  <c r="AG56" i="5"/>
  <c r="Q57" i="5"/>
  <c r="AD57" i="5"/>
  <c r="N29" i="20" s="1"/>
  <c r="O57" i="5" a="1"/>
  <c r="O57" i="5" s="1"/>
  <c r="C30" i="26" s="1"/>
  <c r="AT23" i="6"/>
  <c r="AO113" i="4"/>
  <c r="AO78" i="4"/>
  <c r="Z53" i="5"/>
  <c r="AM53" i="5"/>
  <c r="AE93" i="5"/>
  <c r="R93" i="5"/>
  <c r="AE105" i="5"/>
  <c r="AE95" i="5"/>
  <c r="R95" i="5"/>
  <c r="AE107" i="5"/>
  <c r="W90" i="5"/>
  <c r="AJ90" i="5"/>
  <c r="V41" i="5"/>
  <c r="AF78" i="5"/>
  <c r="S78" i="5"/>
  <c r="Q43" i="5"/>
  <c r="O43" i="5" a="1"/>
  <c r="O43" i="5" s="1"/>
  <c r="C16" i="26" s="1"/>
  <c r="Y50" i="5"/>
  <c r="AL50" i="5"/>
  <c r="U65" i="5"/>
  <c r="AH65" i="5"/>
  <c r="AK102" i="5"/>
  <c r="X102" i="5"/>
  <c r="AK114" i="5"/>
  <c r="Z37" i="5"/>
  <c r="U68" i="5"/>
  <c r="AH68" i="5"/>
  <c r="AH79" i="5"/>
  <c r="U79" i="5"/>
  <c r="X74" i="5"/>
  <c r="AK74" i="5"/>
  <c r="V89" i="5"/>
  <c r="AI89" i="5"/>
  <c r="V62" i="5"/>
  <c r="AI62" i="5"/>
  <c r="Z92" i="5"/>
  <c r="AM92" i="5"/>
  <c r="AL103" i="5"/>
  <c r="Y103" i="5"/>
  <c r="AL115" i="5"/>
  <c r="Q34" i="5"/>
  <c r="O34" i="5" a="1"/>
  <c r="O34" i="5" s="1"/>
  <c r="C7" i="26" s="1"/>
  <c r="V49" i="5"/>
  <c r="AI49" i="5"/>
  <c r="Z64" i="5"/>
  <c r="AM64" i="5"/>
  <c r="Z77" i="5"/>
  <c r="AM77" i="5"/>
  <c r="AE73" i="5"/>
  <c r="R73" i="5"/>
  <c r="R88" i="5"/>
  <c r="AE88" i="5"/>
  <c r="AM87" i="5"/>
  <c r="Z87" i="5"/>
  <c r="AI55" i="5"/>
  <c r="V55" i="5"/>
  <c r="AH82" i="5"/>
  <c r="U82" i="5"/>
  <c r="T33" i="5"/>
  <c r="T48" i="5"/>
  <c r="AG48" i="5"/>
  <c r="AH70" i="5"/>
  <c r="U70" i="5"/>
  <c r="U45" i="5"/>
  <c r="AH45" i="5"/>
  <c r="Z100" i="5"/>
  <c r="AM100" i="5"/>
  <c r="AM112" i="5"/>
  <c r="AM59" i="5"/>
  <c r="Z59" i="5"/>
  <c r="W42" i="5"/>
  <c r="U72" i="5"/>
  <c r="AH72" i="5"/>
  <c r="Y91" i="5"/>
  <c r="AL91" i="5"/>
  <c r="Q39" i="5"/>
  <c r="O39" i="5" a="1"/>
  <c r="O39" i="5" s="1"/>
  <c r="C12" i="26" s="1"/>
  <c r="AI83" i="5"/>
  <c r="V83" i="5"/>
  <c r="S71" i="5"/>
  <c r="AF71" i="5"/>
  <c r="AE99" i="5"/>
  <c r="R99" i="5"/>
  <c r="AE111" i="5"/>
  <c r="AE66" i="5"/>
  <c r="R66" i="5"/>
  <c r="AE96" i="5"/>
  <c r="R96" i="5"/>
  <c r="AE108" i="5"/>
  <c r="Q38" i="5"/>
  <c r="O38" i="5" a="1"/>
  <c r="O38" i="5" s="1"/>
  <c r="C11" i="26" s="1"/>
  <c r="AO77" i="4"/>
  <c r="V69" i="5"/>
  <c r="AI69" i="5"/>
  <c r="AO67" i="4"/>
  <c r="AO57" i="4"/>
  <c r="AO49" i="4"/>
  <c r="AG53" i="5"/>
  <c r="T53" i="5"/>
  <c r="U84" i="5"/>
  <c r="AH84" i="5"/>
  <c r="AH95" i="5"/>
  <c r="U95" i="5"/>
  <c r="AH107" i="5"/>
  <c r="Z90" i="5"/>
  <c r="AM90" i="5"/>
  <c r="Q41" i="5"/>
  <c r="O41" i="5" a="1"/>
  <c r="O41" i="5" s="1"/>
  <c r="C14" i="26" s="1"/>
  <c r="V78" i="5"/>
  <c r="AI78" i="5"/>
  <c r="U50" i="5"/>
  <c r="AH50" i="5"/>
  <c r="R65" i="5"/>
  <c r="AE65" i="5"/>
  <c r="Q102" i="5"/>
  <c r="AD102" i="5"/>
  <c r="N74" i="20" s="1"/>
  <c r="O102" i="5" a="1"/>
  <c r="O102" i="5" s="1"/>
  <c r="C75" i="26" s="1"/>
  <c r="AD114" i="5"/>
  <c r="N86" i="20" s="1"/>
  <c r="Z68" i="5"/>
  <c r="AM68" i="5"/>
  <c r="Y79" i="5"/>
  <c r="AL79" i="5"/>
  <c r="AF74" i="5"/>
  <c r="S74" i="5"/>
  <c r="Q89" i="5"/>
  <c r="AD89" i="5"/>
  <c r="N61" i="20" s="1"/>
  <c r="O89" i="5" a="1"/>
  <c r="O89" i="5" s="1"/>
  <c r="C62" i="26" s="1"/>
  <c r="U62" i="5"/>
  <c r="AH62" i="5"/>
  <c r="U92" i="5"/>
  <c r="AH92" i="5"/>
  <c r="AJ103" i="5"/>
  <c r="W103" i="5"/>
  <c r="AJ115" i="5"/>
  <c r="S49" i="5"/>
  <c r="AF49" i="5"/>
  <c r="U77" i="5"/>
  <c r="AH77" i="5"/>
  <c r="V73" i="5"/>
  <c r="AI73" i="5"/>
  <c r="W46" i="5"/>
  <c r="AJ46" i="5"/>
  <c r="W87" i="5"/>
  <c r="AJ87" i="5"/>
  <c r="Q55" i="5"/>
  <c r="AD55" i="5"/>
  <c r="N27" i="20" s="1"/>
  <c r="O55" i="5" a="1"/>
  <c r="O55" i="5" s="1"/>
  <c r="C28" i="26" s="1"/>
  <c r="AI82" i="5"/>
  <c r="V82" i="5"/>
  <c r="V33" i="5"/>
  <c r="AF48" i="5"/>
  <c r="S48" i="5"/>
  <c r="V45" i="5"/>
  <c r="AI45" i="5"/>
  <c r="AL100" i="5"/>
  <c r="Y100" i="5"/>
  <c r="AL112" i="5"/>
  <c r="R59" i="5"/>
  <c r="AE59" i="5"/>
  <c r="Z42" i="5"/>
  <c r="V72" i="5"/>
  <c r="AI72" i="5"/>
  <c r="U94" i="5"/>
  <c r="AH94" i="5"/>
  <c r="AH106" i="5"/>
  <c r="U83" i="5"/>
  <c r="AH83" i="5"/>
  <c r="Y71" i="5"/>
  <c r="AL71" i="5"/>
  <c r="Y99" i="5"/>
  <c r="AL99" i="5"/>
  <c r="AL111" i="5"/>
  <c r="V66" i="5"/>
  <c r="AI66" i="5"/>
  <c r="AH96" i="5"/>
  <c r="U96" i="5"/>
  <c r="AH108" i="5"/>
  <c r="T38" i="5"/>
  <c r="V90" i="5"/>
  <c r="AI90" i="5"/>
  <c r="W94" i="5"/>
  <c r="AJ94" i="5"/>
  <c r="AJ106" i="5"/>
  <c r="AP53" i="6"/>
  <c r="AO93" i="4"/>
  <c r="AO82" i="4"/>
  <c r="AO104" i="4"/>
  <c r="AO94" i="4"/>
  <c r="Y53" i="5"/>
  <c r="AL53" i="5"/>
  <c r="R84" i="5"/>
  <c r="AE84" i="5"/>
  <c r="Z95" i="5"/>
  <c r="AM95" i="5"/>
  <c r="AM107" i="5"/>
  <c r="R90" i="5"/>
  <c r="AE90" i="5"/>
  <c r="Y78" i="5"/>
  <c r="AL78" i="5"/>
  <c r="Z50" i="5"/>
  <c r="AM50" i="5"/>
  <c r="X80" i="5"/>
  <c r="AK80" i="5"/>
  <c r="AH102" i="5"/>
  <c r="U102" i="5"/>
  <c r="AH114" i="5"/>
  <c r="AD68" i="5"/>
  <c r="N40" i="20" s="1"/>
  <c r="Q68" i="5"/>
  <c r="O68" i="5" a="1"/>
  <c r="O68" i="5" s="1"/>
  <c r="C41" i="26" s="1"/>
  <c r="W79" i="5"/>
  <c r="AJ79" i="5"/>
  <c r="W74" i="5"/>
  <c r="AJ74" i="5"/>
  <c r="X89" i="5"/>
  <c r="AK89" i="5"/>
  <c r="X62" i="5"/>
  <c r="AK62" i="5"/>
  <c r="V92" i="5"/>
  <c r="AI92" i="5"/>
  <c r="Z103" i="5"/>
  <c r="AM103" i="5"/>
  <c r="AM115" i="5"/>
  <c r="Y49" i="5"/>
  <c r="AL49" i="5"/>
  <c r="T86" i="5"/>
  <c r="AG86" i="5"/>
  <c r="AJ77" i="5"/>
  <c r="W77" i="5"/>
  <c r="Q73" i="5"/>
  <c r="AD73" i="5"/>
  <c r="N45" i="20" s="1"/>
  <c r="O73" i="5" a="1"/>
  <c r="O73" i="5" s="1"/>
  <c r="C46" i="26" s="1"/>
  <c r="Y46" i="5"/>
  <c r="AL46" i="5"/>
  <c r="S87" i="5"/>
  <c r="AF87" i="5"/>
  <c r="S55" i="5"/>
  <c r="AF55" i="5"/>
  <c r="T82" i="5"/>
  <c r="AG82" i="5"/>
  <c r="W97" i="5"/>
  <c r="AJ97" i="5"/>
  <c r="AJ109" i="5"/>
  <c r="AE48" i="5"/>
  <c r="R48" i="5"/>
  <c r="X45" i="5"/>
  <c r="AK45" i="5"/>
  <c r="AJ100" i="5"/>
  <c r="W100" i="5"/>
  <c r="AJ112" i="5"/>
  <c r="AL59" i="5"/>
  <c r="Y59" i="5"/>
  <c r="R42" i="5"/>
  <c r="AJ72" i="5"/>
  <c r="W72" i="5"/>
  <c r="AG94" i="5"/>
  <c r="T94" i="5"/>
  <c r="AG106" i="5"/>
  <c r="AL83" i="5"/>
  <c r="Y83" i="5"/>
  <c r="Z99" i="5"/>
  <c r="AM99" i="5"/>
  <c r="AM111" i="5"/>
  <c r="S81" i="5"/>
  <c r="AF81" i="5"/>
  <c r="AD96" i="5"/>
  <c r="N68" i="20" s="1"/>
  <c r="Q96" i="5"/>
  <c r="O96" i="5" a="1"/>
  <c r="O96" i="5" s="1"/>
  <c r="C69" i="26" s="1"/>
  <c r="AD108" i="5"/>
  <c r="N80" i="20" s="1"/>
  <c r="R54" i="5"/>
  <c r="AE54" i="5"/>
  <c r="X79" i="5"/>
  <c r="AK79" i="5"/>
  <c r="AG45" i="5"/>
  <c r="T45" i="5"/>
  <c r="AO76" i="4"/>
  <c r="AO95" i="4"/>
  <c r="AO55" i="4"/>
  <c r="AO112" i="4"/>
  <c r="AO102" i="4"/>
  <c r="AO86" i="4"/>
  <c r="AO83" i="4"/>
  <c r="AQ13" i="8"/>
  <c r="X53" i="5"/>
  <c r="AK53" i="5"/>
  <c r="V84" i="5"/>
  <c r="AI84" i="5"/>
  <c r="AD95" i="5"/>
  <c r="N67" i="20" s="1"/>
  <c r="Q95" i="5"/>
  <c r="O95" i="5" a="1"/>
  <c r="O95" i="5" s="1"/>
  <c r="C68" i="26" s="1"/>
  <c r="AD107" i="5"/>
  <c r="N79" i="20" s="1"/>
  <c r="U90" i="5"/>
  <c r="AH90" i="5"/>
  <c r="AJ56" i="5"/>
  <c r="W56" i="5"/>
  <c r="W78" i="5"/>
  <c r="AJ78" i="5"/>
  <c r="W50" i="5"/>
  <c r="AJ50" i="5"/>
  <c r="Y80" i="5"/>
  <c r="AL80" i="5"/>
  <c r="R102" i="5"/>
  <c r="AE102" i="5"/>
  <c r="AE114" i="5"/>
  <c r="Q37" i="5"/>
  <c r="O37" i="5" a="1"/>
  <c r="O37" i="5" s="1"/>
  <c r="C10" i="26" s="1"/>
  <c r="AF68" i="5"/>
  <c r="S68" i="5"/>
  <c r="AE79" i="5"/>
  <c r="R79" i="5"/>
  <c r="V74" i="5"/>
  <c r="AI74" i="5"/>
  <c r="T62" i="5"/>
  <c r="AG62" i="5"/>
  <c r="AD92" i="5"/>
  <c r="N64" i="20" s="1"/>
  <c r="Q92" i="5"/>
  <c r="O92" i="5" a="1"/>
  <c r="O92" i="5" s="1"/>
  <c r="C65" i="26" s="1"/>
  <c r="Y47" i="5"/>
  <c r="AL47" i="5"/>
  <c r="V98" i="5"/>
  <c r="AI98" i="5"/>
  <c r="AI110" i="5"/>
  <c r="T49" i="5"/>
  <c r="AG49" i="5"/>
  <c r="AM86" i="5"/>
  <c r="Z86" i="5"/>
  <c r="Q58" i="5"/>
  <c r="AD58" i="5"/>
  <c r="N30" i="20" s="1"/>
  <c r="O58" i="5" a="1"/>
  <c r="O58" i="5" s="1"/>
  <c r="C31" i="26" s="1"/>
  <c r="U73" i="5"/>
  <c r="AH73" i="5"/>
  <c r="T46" i="5"/>
  <c r="AG46" i="5"/>
  <c r="R87" i="5"/>
  <c r="AE87" i="5"/>
  <c r="R75" i="5"/>
  <c r="AE75" i="5"/>
  <c r="AJ55" i="5"/>
  <c r="W55" i="5"/>
  <c r="Z82" i="5"/>
  <c r="AM82" i="5"/>
  <c r="Y97" i="5"/>
  <c r="AL97" i="5"/>
  <c r="AL109" i="5"/>
  <c r="AJ48" i="5"/>
  <c r="W48" i="5"/>
  <c r="Q45" i="5"/>
  <c r="AD45" i="5"/>
  <c r="N17" i="20" s="1"/>
  <c r="O45" i="5" a="1"/>
  <c r="O45" i="5" s="1"/>
  <c r="C18" i="26" s="1"/>
  <c r="AF100" i="5"/>
  <c r="S100" i="5"/>
  <c r="AF112" i="5"/>
  <c r="T59" i="5"/>
  <c r="AG59" i="5"/>
  <c r="Z57" i="5"/>
  <c r="AM57" i="5"/>
  <c r="Y72" i="5"/>
  <c r="AL72" i="5"/>
  <c r="S94" i="5"/>
  <c r="AF94" i="5"/>
  <c r="AF106" i="5"/>
  <c r="T83" i="5"/>
  <c r="AG83" i="5"/>
  <c r="AI99" i="5"/>
  <c r="V99" i="5"/>
  <c r="AI111" i="5"/>
  <c r="AI81" i="5"/>
  <c r="V81" i="5"/>
  <c r="AF96" i="5"/>
  <c r="S96" i="5"/>
  <c r="AF108" i="5"/>
  <c r="Z54" i="5"/>
  <c r="AM54" i="5"/>
  <c r="AQ15" i="8"/>
  <c r="AT13" i="8"/>
  <c r="AO74" i="6"/>
  <c r="AT65" i="6"/>
  <c r="AT39" i="6"/>
  <c r="AO37" i="6"/>
  <c r="AO12" i="6"/>
  <c r="AT66" i="6"/>
  <c r="AT12" i="8"/>
  <c r="AQ22" i="6"/>
  <c r="AQ65" i="6"/>
  <c r="AO61" i="6"/>
  <c r="AQ64" i="6"/>
  <c r="AR71" i="6"/>
  <c r="AO75" i="6"/>
  <c r="AT38" i="6"/>
  <c r="AT42" i="6"/>
  <c r="AQ57" i="6"/>
  <c r="AT22" i="6"/>
  <c r="AT21" i="6"/>
  <c r="AR9" i="6"/>
  <c r="AR41" i="6"/>
  <c r="AO76" i="6"/>
  <c r="AR22" i="6"/>
  <c r="AT20" i="6"/>
  <c r="AO47" i="6"/>
  <c r="AO54" i="6"/>
  <c r="AR26" i="6"/>
  <c r="AO34" i="6"/>
  <c r="AO53" i="6"/>
  <c r="AR39" i="6"/>
  <c r="AR12" i="6"/>
  <c r="AT74" i="6"/>
  <c r="AP9" i="6"/>
  <c r="AR72" i="6"/>
  <c r="AO36" i="6"/>
  <c r="AP14" i="8"/>
  <c r="AQ12" i="8"/>
  <c r="AT41" i="6"/>
  <c r="AP52" i="6"/>
  <c r="AR25" i="6"/>
  <c r="AT11" i="6"/>
  <c r="AO13" i="8"/>
  <c r="AO13" i="6"/>
  <c r="AO48" i="6"/>
  <c r="AT40" i="6"/>
  <c r="AQ75" i="6"/>
  <c r="AT12" i="6"/>
  <c r="AT15" i="8"/>
  <c r="AO7" i="8"/>
  <c r="AO24" i="6"/>
  <c r="AP8" i="6"/>
  <c r="AP56" i="6"/>
  <c r="AP15" i="8"/>
  <c r="AP9" i="8"/>
  <c r="AR8" i="8"/>
  <c r="AT6" i="8"/>
  <c r="AO26" i="6"/>
  <c r="AR13" i="8"/>
  <c r="AT9" i="6"/>
  <c r="AP69" i="8"/>
  <c r="BM69" i="8"/>
  <c r="BM81" i="8"/>
  <c r="BO70" i="8"/>
  <c r="AR70" i="8"/>
  <c r="BO82" i="8"/>
  <c r="BN32" i="8"/>
  <c r="AQ32" i="8"/>
  <c r="AP60" i="8"/>
  <c r="BM60" i="8"/>
  <c r="BQ23" i="8"/>
  <c r="AT23" i="8"/>
  <c r="AP26" i="8"/>
  <c r="BM26" i="8"/>
  <c r="BQ17" i="8"/>
  <c r="AT17" i="8"/>
  <c r="AP21" i="8"/>
  <c r="BM21" i="8"/>
  <c r="BO47" i="8"/>
  <c r="AR47" i="8"/>
  <c r="BO54" i="8"/>
  <c r="AR54" i="8"/>
  <c r="AO28" i="8"/>
  <c r="BL28" i="8"/>
  <c r="BL39" i="8"/>
  <c r="AO39" i="8"/>
  <c r="BQ39" i="8"/>
  <c r="AT39" i="8"/>
  <c r="BO45" i="8"/>
  <c r="AR45" i="8"/>
  <c r="BO37" i="8"/>
  <c r="AR37" i="8"/>
  <c r="BN19" i="8"/>
  <c r="AQ19" i="8"/>
  <c r="BL58" i="8"/>
  <c r="AO58" i="8"/>
  <c r="BM63" i="8"/>
  <c r="AP63" i="8"/>
  <c r="AQ19" i="6"/>
  <c r="AO56" i="6"/>
  <c r="AQ73" i="6"/>
  <c r="BQ70" i="8"/>
  <c r="AT70" i="8"/>
  <c r="BQ82" i="8"/>
  <c r="AT34" i="8"/>
  <c r="BQ34" i="8"/>
  <c r="BQ32" i="8"/>
  <c r="AT32" i="8"/>
  <c r="AO60" i="8"/>
  <c r="BL60" i="8"/>
  <c r="BL20" i="8"/>
  <c r="AO20" i="8"/>
  <c r="AQ17" i="8"/>
  <c r="BN17" i="8"/>
  <c r="BM50" i="8"/>
  <c r="AP50" i="8"/>
  <c r="AP47" i="8"/>
  <c r="BM47" i="8"/>
  <c r="AT47" i="8"/>
  <c r="BQ47" i="8"/>
  <c r="BQ54" i="8"/>
  <c r="AT54" i="8"/>
  <c r="AO70" i="8"/>
  <c r="BL70" i="8"/>
  <c r="BL82" i="8"/>
  <c r="AP28" i="8"/>
  <c r="BM28" i="8"/>
  <c r="BL41" i="8"/>
  <c r="AO41" i="8"/>
  <c r="BO39" i="8"/>
  <c r="AR39" i="8"/>
  <c r="BQ37" i="8"/>
  <c r="AT37" i="8"/>
  <c r="BN42" i="8"/>
  <c r="AQ42" i="8"/>
  <c r="AP62" i="8"/>
  <c r="BM62" i="8"/>
  <c r="BN73" i="8"/>
  <c r="AQ73" i="8"/>
  <c r="BN85" i="8"/>
  <c r="BO28" i="8"/>
  <c r="AR28" i="8"/>
  <c r="BO19" i="8"/>
  <c r="AR19" i="8"/>
  <c r="BM58" i="8"/>
  <c r="AP58" i="8"/>
  <c r="BO31" i="8"/>
  <c r="AR31" i="8"/>
  <c r="BM39" i="8"/>
  <c r="AP39" i="8"/>
  <c r="AQ11" i="6"/>
  <c r="AO30" i="6"/>
  <c r="AR8" i="6"/>
  <c r="AP23" i="8"/>
  <c r="BM23" i="8"/>
  <c r="AQ61" i="8"/>
  <c r="BN61" i="8"/>
  <c r="BN56" i="8"/>
  <c r="AQ56" i="8"/>
  <c r="BM20" i="8"/>
  <c r="AP20" i="8"/>
  <c r="AR17" i="8"/>
  <c r="BO17" i="8"/>
  <c r="AO50" i="8"/>
  <c r="BL50" i="8"/>
  <c r="BQ27" i="8"/>
  <c r="AT27" i="8"/>
  <c r="BL47" i="8"/>
  <c r="AO47" i="8"/>
  <c r="BN47" i="8"/>
  <c r="AQ47" i="8"/>
  <c r="AO35" i="8"/>
  <c r="BL35" i="8"/>
  <c r="AP70" i="8"/>
  <c r="BM70" i="8"/>
  <c r="BM82" i="8"/>
  <c r="BM41" i="8"/>
  <c r="AP41" i="8"/>
  <c r="BN39" i="8"/>
  <c r="AQ39" i="8"/>
  <c r="BN37" i="8"/>
  <c r="AQ37" i="8"/>
  <c r="AO27" i="8"/>
  <c r="BL27" i="8"/>
  <c r="BO29" i="8"/>
  <c r="AR29" i="8"/>
  <c r="AR42" i="8"/>
  <c r="BO42" i="8"/>
  <c r="BN40" i="8"/>
  <c r="AQ40" i="8"/>
  <c r="BQ73" i="8"/>
  <c r="AT73" i="8"/>
  <c r="BQ85" i="8"/>
  <c r="BL48" i="8"/>
  <c r="AO48" i="8"/>
  <c r="AQ28" i="8"/>
  <c r="BN28" i="8"/>
  <c r="BQ31" i="8"/>
  <c r="AT31" i="8"/>
  <c r="BM19" i="8"/>
  <c r="AP19" i="8"/>
  <c r="AO23" i="6"/>
  <c r="AP44" i="6"/>
  <c r="AQ20" i="6"/>
  <c r="AQ12" i="6"/>
  <c r="BO43" i="8"/>
  <c r="AR43" i="8"/>
  <c r="AO29" i="8"/>
  <c r="BL29" i="8"/>
  <c r="AO23" i="8"/>
  <c r="BL23" i="8"/>
  <c r="AR61" i="8"/>
  <c r="BO61" i="8"/>
  <c r="BN30" i="8"/>
  <c r="AQ30" i="8"/>
  <c r="BN58" i="8"/>
  <c r="AQ58" i="8"/>
  <c r="AR56" i="8"/>
  <c r="BO56" i="8"/>
  <c r="AQ27" i="8"/>
  <c r="BN27" i="8"/>
  <c r="AP35" i="8"/>
  <c r="BM35" i="8"/>
  <c r="BO18" i="8"/>
  <c r="AR18" i="8"/>
  <c r="AQ16" i="8"/>
  <c r="AP27" i="8"/>
  <c r="BM27" i="8"/>
  <c r="AT29" i="8"/>
  <c r="BQ29" i="8"/>
  <c r="BN46" i="8"/>
  <c r="AQ46" i="8"/>
  <c r="BQ42" i="8"/>
  <c r="AT42" i="8"/>
  <c r="BO40" i="8"/>
  <c r="AR40" i="8"/>
  <c r="BO73" i="8"/>
  <c r="AR73" i="8"/>
  <c r="BO85" i="8"/>
  <c r="BM48" i="8"/>
  <c r="AP48" i="8"/>
  <c r="BQ28" i="8"/>
  <c r="AT28" i="8"/>
  <c r="BL65" i="8"/>
  <c r="AO65" i="8"/>
  <c r="BN31" i="8"/>
  <c r="AQ31" i="8"/>
  <c r="BL19" i="8"/>
  <c r="AO19" i="8"/>
  <c r="BN70" i="8"/>
  <c r="AQ70" i="8"/>
  <c r="BN82" i="8"/>
  <c r="AR34" i="8"/>
  <c r="BO34" i="8"/>
  <c r="AO51" i="6"/>
  <c r="AT67" i="6"/>
  <c r="AR31" i="6"/>
  <c r="AQ49" i="8"/>
  <c r="BN49" i="8"/>
  <c r="BQ43" i="8"/>
  <c r="AT43" i="8"/>
  <c r="BN20" i="8"/>
  <c r="AQ20" i="8"/>
  <c r="BM29" i="8"/>
  <c r="AP29" i="8"/>
  <c r="AQ75" i="8"/>
  <c r="BN75" i="8"/>
  <c r="BN87" i="8"/>
  <c r="BL25" i="8"/>
  <c r="AO25" i="8"/>
  <c r="BQ61" i="8"/>
  <c r="AT61" i="8"/>
  <c r="AO75" i="8"/>
  <c r="BL75" i="8"/>
  <c r="BL87" i="8"/>
  <c r="BQ30" i="8"/>
  <c r="AT30" i="8"/>
  <c r="BO58" i="8"/>
  <c r="AR58" i="8"/>
  <c r="AT56" i="8"/>
  <c r="BQ56" i="8"/>
  <c r="AO52" i="8"/>
  <c r="BL52" i="8"/>
  <c r="AR12" i="8"/>
  <c r="AR27" i="8"/>
  <c r="BO27" i="8"/>
  <c r="BL49" i="8"/>
  <c r="AO49" i="8"/>
  <c r="BQ18" i="8"/>
  <c r="AT18" i="8"/>
  <c r="AR16" i="8"/>
  <c r="BN29" i="8"/>
  <c r="AQ29" i="8"/>
  <c r="AR46" i="8"/>
  <c r="BO46" i="8"/>
  <c r="AT40" i="8"/>
  <c r="BQ40" i="8"/>
  <c r="BM65" i="8"/>
  <c r="AP65" i="8"/>
  <c r="BM72" i="8"/>
  <c r="AP72" i="8"/>
  <c r="BM84" i="8"/>
  <c r="BL45" i="8"/>
  <c r="AO45" i="8"/>
  <c r="AT59" i="8"/>
  <c r="BQ59" i="8"/>
  <c r="BL63" i="8"/>
  <c r="AO63" i="8"/>
  <c r="AO55" i="6"/>
  <c r="BQ38" i="8"/>
  <c r="AT38" i="8"/>
  <c r="BO49" i="8"/>
  <c r="AR49" i="8"/>
  <c r="AQ43" i="8"/>
  <c r="BN43" i="8"/>
  <c r="BL54" i="8"/>
  <c r="AO54" i="8"/>
  <c r="AR20" i="8"/>
  <c r="BO20" i="8"/>
  <c r="AR75" i="8"/>
  <c r="BO75" i="8"/>
  <c r="BO87" i="8"/>
  <c r="BM25" i="8"/>
  <c r="AP25" i="8"/>
  <c r="AP75" i="8"/>
  <c r="BM75" i="8"/>
  <c r="BM87" i="8"/>
  <c r="AR30" i="8"/>
  <c r="BO30" i="8"/>
  <c r="AT58" i="8"/>
  <c r="BQ58" i="8"/>
  <c r="BM52" i="8"/>
  <c r="AP52" i="8"/>
  <c r="AP49" i="8"/>
  <c r="BM49" i="8"/>
  <c r="BN18" i="8"/>
  <c r="AQ18" i="8"/>
  <c r="AT16" i="8"/>
  <c r="BN25" i="8"/>
  <c r="AQ25" i="8"/>
  <c r="BM44" i="8"/>
  <c r="AP44" i="8"/>
  <c r="AT68" i="8"/>
  <c r="BQ68" i="8"/>
  <c r="BQ80" i="8"/>
  <c r="BL34" i="8"/>
  <c r="AO34" i="8"/>
  <c r="BQ46" i="8"/>
  <c r="AT46" i="8"/>
  <c r="BM40" i="8"/>
  <c r="AP40" i="8"/>
  <c r="BL72" i="8"/>
  <c r="AO72" i="8"/>
  <c r="BL84" i="8"/>
  <c r="AO37" i="8"/>
  <c r="BL37" i="8"/>
  <c r="AR44" i="6"/>
  <c r="AP65" i="6"/>
  <c r="BN38" i="8"/>
  <c r="AQ38" i="8"/>
  <c r="AT49" i="8"/>
  <c r="BQ49" i="8"/>
  <c r="BM54" i="8"/>
  <c r="AP54" i="8"/>
  <c r="AT20" i="8"/>
  <c r="BQ20" i="8"/>
  <c r="BQ75" i="8"/>
  <c r="AT75" i="8"/>
  <c r="BQ87" i="8"/>
  <c r="BL66" i="8"/>
  <c r="AO66" i="8"/>
  <c r="BL78" i="8"/>
  <c r="AO14" i="8"/>
  <c r="BO76" i="8"/>
  <c r="AR76" i="8"/>
  <c r="BO88" i="8"/>
  <c r="AQ67" i="8"/>
  <c r="BN67" i="8"/>
  <c r="BN79" i="8"/>
  <c r="AQ22" i="8"/>
  <c r="BN22" i="8"/>
  <c r="BO25" i="8"/>
  <c r="AR25" i="8"/>
  <c r="AO44" i="8"/>
  <c r="BL44" i="8"/>
  <c r="AR68" i="8"/>
  <c r="BO68" i="8"/>
  <c r="BO80" i="8"/>
  <c r="BM34" i="8"/>
  <c r="AP34" i="8"/>
  <c r="BL40" i="8"/>
  <c r="AO40" i="8"/>
  <c r="BM37" i="8"/>
  <c r="AP37" i="8"/>
  <c r="AP66" i="6"/>
  <c r="AO31" i="6"/>
  <c r="BO38" i="8"/>
  <c r="AR38" i="8"/>
  <c r="BO55" i="8"/>
  <c r="AR55" i="8"/>
  <c r="BM66" i="8"/>
  <c r="AP66" i="8"/>
  <c r="BM78" i="8"/>
  <c r="BQ76" i="8"/>
  <c r="AT76" i="8"/>
  <c r="BQ88" i="8"/>
  <c r="BM53" i="8"/>
  <c r="AP53" i="8"/>
  <c r="AR67" i="8"/>
  <c r="BO67" i="8"/>
  <c r="BO79" i="8"/>
  <c r="AR22" i="8"/>
  <c r="BO22" i="8"/>
  <c r="BQ25" i="8"/>
  <c r="AT25" i="8"/>
  <c r="AQ68" i="8"/>
  <c r="BN68" i="8"/>
  <c r="BN80" i="8"/>
  <c r="AP18" i="8"/>
  <c r="BM18" i="8"/>
  <c r="AP31" i="8"/>
  <c r="BM31" i="8"/>
  <c r="BN52" i="8"/>
  <c r="AQ52" i="8"/>
  <c r="BL21" i="8"/>
  <c r="AO21" i="8"/>
  <c r="AR41" i="8"/>
  <c r="BO41" i="8"/>
  <c r="AO66" i="6"/>
  <c r="AT58" i="6"/>
  <c r="AP22" i="6"/>
  <c r="BQ64" i="8"/>
  <c r="AT64" i="8"/>
  <c r="AT55" i="8"/>
  <c r="BQ55" i="8"/>
  <c r="BN76" i="8"/>
  <c r="AQ76" i="8"/>
  <c r="BN88" i="8"/>
  <c r="BL53" i="8"/>
  <c r="AO53" i="8"/>
  <c r="AT67" i="8"/>
  <c r="BQ67" i="8"/>
  <c r="BQ79" i="8"/>
  <c r="BQ22" i="8"/>
  <c r="AT22" i="8"/>
  <c r="BL38" i="8"/>
  <c r="AO38" i="8"/>
  <c r="AP13" i="8"/>
  <c r="BM77" i="8"/>
  <c r="AP77" i="8"/>
  <c r="BM89" i="8"/>
  <c r="AP78" i="8"/>
  <c r="AP7" i="8"/>
  <c r="BL71" i="8"/>
  <c r="AO71" i="8"/>
  <c r="BL83" i="8"/>
  <c r="AR7" i="8"/>
  <c r="AO18" i="8"/>
  <c r="BL18" i="8"/>
  <c r="BL30" i="8"/>
  <c r="AO30" i="8"/>
  <c r="AO31" i="8"/>
  <c r="BL31" i="8"/>
  <c r="BQ65" i="8"/>
  <c r="AT65" i="8"/>
  <c r="BO32" i="8"/>
  <c r="AR32" i="8"/>
  <c r="AT66" i="8"/>
  <c r="BQ66" i="8"/>
  <c r="BQ78" i="8"/>
  <c r="BN64" i="8"/>
  <c r="AQ64" i="8"/>
  <c r="AT33" i="8"/>
  <c r="BQ33" i="8"/>
  <c r="BN55" i="8"/>
  <c r="AQ55" i="8"/>
  <c r="BO24" i="8"/>
  <c r="AR24" i="8"/>
  <c r="AT21" i="8"/>
  <c r="BQ21" i="8"/>
  <c r="BL32" i="8"/>
  <c r="AO32" i="8"/>
  <c r="BM38" i="8"/>
  <c r="AP38" i="8"/>
  <c r="BL77" i="8"/>
  <c r="AO77" i="8"/>
  <c r="BL89" i="8"/>
  <c r="AO78" i="8"/>
  <c r="BM71" i="8"/>
  <c r="AP71" i="8"/>
  <c r="BM83" i="8"/>
  <c r="AT7" i="8"/>
  <c r="BL56" i="8"/>
  <c r="AO56" i="8"/>
  <c r="BO77" i="8"/>
  <c r="AR77" i="8"/>
  <c r="BO89" i="8"/>
  <c r="AR78" i="8"/>
  <c r="AP10" i="8"/>
  <c r="AQ10" i="8"/>
  <c r="BM30" i="8"/>
  <c r="AP30" i="8"/>
  <c r="AO36" i="8"/>
  <c r="BL36" i="8"/>
  <c r="AQ69" i="8"/>
  <c r="BN69" i="8"/>
  <c r="BN81" i="8"/>
  <c r="BN65" i="8"/>
  <c r="AQ65" i="8"/>
  <c r="BN54" i="8"/>
  <c r="AQ54" i="8"/>
  <c r="AP76" i="8"/>
  <c r="BM76" i="8"/>
  <c r="BM88" i="8"/>
  <c r="AQ43" i="6"/>
  <c r="AP34" i="6"/>
  <c r="AO22" i="6"/>
  <c r="BN66" i="8"/>
  <c r="AQ66" i="8"/>
  <c r="BN78" i="8"/>
  <c r="BO64" i="8"/>
  <c r="AR64" i="8"/>
  <c r="BN33" i="8"/>
  <c r="AQ33" i="8"/>
  <c r="BM55" i="8"/>
  <c r="AP55" i="8"/>
  <c r="BN26" i="8"/>
  <c r="AQ26" i="8"/>
  <c r="BQ24" i="8"/>
  <c r="AT24" i="8"/>
  <c r="AQ21" i="8"/>
  <c r="BN21" i="8"/>
  <c r="AT57" i="8"/>
  <c r="BQ57" i="8"/>
  <c r="BM32" i="8"/>
  <c r="AP32" i="8"/>
  <c r="BL73" i="8"/>
  <c r="AO73" i="8"/>
  <c r="BL85" i="8"/>
  <c r="AQ7" i="8"/>
  <c r="BO71" i="8"/>
  <c r="AR71" i="8"/>
  <c r="BO83" i="8"/>
  <c r="BM56" i="8"/>
  <c r="AP56" i="8"/>
  <c r="AT77" i="8"/>
  <c r="BQ77" i="8"/>
  <c r="BQ89" i="8"/>
  <c r="AT78" i="8"/>
  <c r="BL59" i="8"/>
  <c r="AO59" i="8"/>
  <c r="AO10" i="8"/>
  <c r="AR10" i="8"/>
  <c r="AT8" i="8"/>
  <c r="AP36" i="8"/>
  <c r="BM36" i="8"/>
  <c r="AT60" i="8"/>
  <c r="BQ60" i="8"/>
  <c r="BO63" i="8"/>
  <c r="AR63" i="8"/>
  <c r="AR69" i="8"/>
  <c r="BO69" i="8"/>
  <c r="BO81" i="8"/>
  <c r="BO65" i="8"/>
  <c r="AR65" i="8"/>
  <c r="AP51" i="8"/>
  <c r="BM51" i="8"/>
  <c r="BL26" i="8"/>
  <c r="AO26" i="8"/>
  <c r="AT45" i="8"/>
  <c r="BQ45" i="8"/>
  <c r="BM24" i="8"/>
  <c r="AP24" i="8"/>
  <c r="AP43" i="6"/>
  <c r="BL74" i="8"/>
  <c r="AO74" i="8"/>
  <c r="BL86" i="8"/>
  <c r="BO66" i="8"/>
  <c r="AR66" i="8"/>
  <c r="BO78" i="8"/>
  <c r="AP61" i="8"/>
  <c r="BM61" i="8"/>
  <c r="BO33" i="8"/>
  <c r="AR33" i="8"/>
  <c r="BL55" i="8"/>
  <c r="AO55" i="8"/>
  <c r="AP43" i="8"/>
  <c r="BM43" i="8"/>
  <c r="AR26" i="8"/>
  <c r="BO26" i="8"/>
  <c r="BN24" i="8"/>
  <c r="AQ24" i="8"/>
  <c r="AR21" i="8"/>
  <c r="BO21" i="8"/>
  <c r="AQ57" i="8"/>
  <c r="BN57" i="8"/>
  <c r="AO15" i="8"/>
  <c r="BL67" i="8"/>
  <c r="AO67" i="8"/>
  <c r="BL79" i="8"/>
  <c r="AQ51" i="8"/>
  <c r="BN51" i="8"/>
  <c r="BN48" i="8"/>
  <c r="AQ48" i="8"/>
  <c r="AQ36" i="8"/>
  <c r="BN36" i="8"/>
  <c r="AO9" i="8"/>
  <c r="BM73" i="8"/>
  <c r="AP73" i="8"/>
  <c r="BM85" i="8"/>
  <c r="BQ71" i="8"/>
  <c r="AT71" i="8"/>
  <c r="BQ83" i="8"/>
  <c r="BN77" i="8"/>
  <c r="AQ77" i="8"/>
  <c r="BN89" i="8"/>
  <c r="AQ78" i="8"/>
  <c r="BM59" i="8"/>
  <c r="AP59" i="8"/>
  <c r="AR14" i="8"/>
  <c r="AT10" i="8"/>
  <c r="AT74" i="8"/>
  <c r="BQ74" i="8"/>
  <c r="BQ86" i="8"/>
  <c r="AQ8" i="8"/>
  <c r="AQ60" i="8"/>
  <c r="BN60" i="8"/>
  <c r="BL33" i="8"/>
  <c r="AO33" i="8"/>
  <c r="BQ63" i="8"/>
  <c r="AT63" i="8"/>
  <c r="BQ69" i="8"/>
  <c r="AT69" i="8"/>
  <c r="BQ81" i="8"/>
  <c r="AO51" i="8"/>
  <c r="BL51" i="8"/>
  <c r="AO62" i="8"/>
  <c r="BL62" i="8"/>
  <c r="AP33" i="6"/>
  <c r="BM74" i="8"/>
  <c r="AP74" i="8"/>
  <c r="BM86" i="8"/>
  <c r="AO61" i="8"/>
  <c r="BL61" i="8"/>
  <c r="BL57" i="8"/>
  <c r="AO57" i="8"/>
  <c r="BL43" i="8"/>
  <c r="AO43" i="8"/>
  <c r="AQ62" i="8"/>
  <c r="BN62" i="8"/>
  <c r="AT26" i="8"/>
  <c r="BQ26" i="8"/>
  <c r="BL46" i="8"/>
  <c r="AO46" i="8"/>
  <c r="AT44" i="8"/>
  <c r="BQ44" i="8"/>
  <c r="AR57" i="8"/>
  <c r="BO57" i="8"/>
  <c r="BL17" i="8"/>
  <c r="AO17" i="8"/>
  <c r="BQ53" i="8"/>
  <c r="AT53" i="8"/>
  <c r="BM67" i="8"/>
  <c r="AP67" i="8"/>
  <c r="BM79" i="8"/>
  <c r="BO51" i="8"/>
  <c r="AR51" i="8"/>
  <c r="AR50" i="8"/>
  <c r="BO50" i="8"/>
  <c r="AR48" i="8"/>
  <c r="BO48" i="8"/>
  <c r="BO36" i="8"/>
  <c r="AR36" i="8"/>
  <c r="BN71" i="8"/>
  <c r="AQ71" i="8"/>
  <c r="BN83" i="8"/>
  <c r="AT14" i="8"/>
  <c r="AQ35" i="8"/>
  <c r="BN35" i="8"/>
  <c r="BN74" i="8"/>
  <c r="AQ74" i="8"/>
  <c r="BN86" i="8"/>
  <c r="BN72" i="8"/>
  <c r="AQ72" i="8"/>
  <c r="BN84" i="8"/>
  <c r="AO68" i="8"/>
  <c r="BL68" i="8"/>
  <c r="BL80" i="8"/>
  <c r="AR60" i="8"/>
  <c r="BO60" i="8"/>
  <c r="BM33" i="8"/>
  <c r="AP33" i="8"/>
  <c r="BN63" i="8"/>
  <c r="AQ63" i="8"/>
  <c r="BO23" i="8"/>
  <c r="AR23" i="8"/>
  <c r="AT19" i="8"/>
  <c r="BQ19" i="8"/>
  <c r="AP16" i="8"/>
  <c r="AO22" i="8"/>
  <c r="BL22" i="8"/>
  <c r="BO52" i="8"/>
  <c r="AR52" i="8"/>
  <c r="BL42" i="8"/>
  <c r="AO42" i="8"/>
  <c r="AP57" i="8"/>
  <c r="BM57" i="8"/>
  <c r="BO62" i="8"/>
  <c r="AR62" i="8"/>
  <c r="BM46" i="8"/>
  <c r="AP46" i="8"/>
  <c r="BM64" i="8"/>
  <c r="AP64" i="8"/>
  <c r="BN44" i="8"/>
  <c r="AQ44" i="8"/>
  <c r="AP12" i="8"/>
  <c r="BM17" i="8"/>
  <c r="AP17" i="8"/>
  <c r="BN53" i="8"/>
  <c r="AQ53" i="8"/>
  <c r="BQ51" i="8"/>
  <c r="AT51" i="8"/>
  <c r="BQ50" i="8"/>
  <c r="AT50" i="8"/>
  <c r="BQ48" i="8"/>
  <c r="AT48" i="8"/>
  <c r="AT41" i="8"/>
  <c r="BQ41" i="8"/>
  <c r="BQ36" i="8"/>
  <c r="AT36" i="8"/>
  <c r="AQ14" i="8"/>
  <c r="BN59" i="8"/>
  <c r="AQ59" i="8"/>
  <c r="AR35" i="8"/>
  <c r="BO35" i="8"/>
  <c r="BO74" i="8"/>
  <c r="AR74" i="8"/>
  <c r="BO86" i="8"/>
  <c r="BQ72" i="8"/>
  <c r="AT72" i="8"/>
  <c r="BQ84" i="8"/>
  <c r="AP68" i="8"/>
  <c r="BM68" i="8"/>
  <c r="BM80" i="8"/>
  <c r="AQ34" i="8"/>
  <c r="BN34" i="8"/>
  <c r="AP22" i="8"/>
  <c r="BM22" i="8"/>
  <c r="BQ52" i="8"/>
  <c r="AT52" i="8"/>
  <c r="BM42" i="8"/>
  <c r="AP42" i="8"/>
  <c r="AQ23" i="8"/>
  <c r="BN23" i="8"/>
  <c r="BQ62" i="8"/>
  <c r="AT62" i="8"/>
  <c r="BL64" i="8"/>
  <c r="AO64" i="8"/>
  <c r="BO44" i="8"/>
  <c r="AR44" i="8"/>
  <c r="AO12" i="8"/>
  <c r="BO53" i="8"/>
  <c r="AR53" i="8"/>
  <c r="AQ50" i="8"/>
  <c r="BN50" i="8"/>
  <c r="BN41" i="8"/>
  <c r="AQ41" i="8"/>
  <c r="AO76" i="8"/>
  <c r="BL76" i="8"/>
  <c r="BL88" i="8"/>
  <c r="BM45" i="8"/>
  <c r="AP45" i="8"/>
  <c r="AQ45" i="8"/>
  <c r="BN45" i="8"/>
  <c r="AR59" i="8"/>
  <c r="BO59" i="8"/>
  <c r="BQ35" i="8"/>
  <c r="AT35" i="8"/>
  <c r="BO72" i="8"/>
  <c r="AR72" i="8"/>
  <c r="BO84" i="8"/>
  <c r="AO24" i="8"/>
  <c r="BL24" i="8"/>
  <c r="AO69" i="8"/>
  <c r="BL69" i="8"/>
  <c r="BL81" i="8"/>
  <c r="K98" i="26" l="1"/>
  <c r="K99" i="26"/>
  <c r="K100" i="26"/>
  <c r="AW20" i="35"/>
  <c r="AX20" i="35"/>
  <c r="O87" i="20"/>
  <c r="M87" i="20"/>
  <c r="O36" i="20"/>
  <c r="BA36" i="20" s="1"/>
  <c r="M36" i="20"/>
  <c r="M34" i="20"/>
  <c r="O34" i="20"/>
  <c r="BA34" i="20" s="1"/>
  <c r="O76" i="20"/>
  <c r="BA76" i="20" s="1"/>
  <c r="M76" i="20"/>
  <c r="O75" i="20"/>
  <c r="BA75" i="20" s="1"/>
  <c r="M75" i="20"/>
  <c r="O52" i="20"/>
  <c r="BA52" i="20" s="1"/>
  <c r="M52" i="20"/>
  <c r="O53" i="20"/>
  <c r="BA53" i="20" s="1"/>
  <c r="M53" i="20"/>
  <c r="O85" i="20"/>
  <c r="BA85" i="20" s="1"/>
  <c r="M85" i="20"/>
  <c r="M82" i="20"/>
  <c r="O82" i="20"/>
  <c r="BA82" i="20" s="1"/>
  <c r="O32" i="20"/>
  <c r="BA32" i="20" s="1"/>
  <c r="M32" i="20"/>
  <c r="O20" i="20"/>
  <c r="BA20" i="20" s="1"/>
  <c r="M20" i="20"/>
  <c r="M70" i="20"/>
  <c r="O70" i="20"/>
  <c r="BA70" i="20" s="1"/>
  <c r="O48" i="20"/>
  <c r="BA48" i="20" s="1"/>
  <c r="M48" i="20"/>
  <c r="O27" i="20"/>
  <c r="BA27" i="20" s="1"/>
  <c r="M27" i="20"/>
  <c r="O73" i="20"/>
  <c r="BA73" i="20" s="1"/>
  <c r="M73" i="20"/>
  <c r="M62" i="20"/>
  <c r="O62" i="20"/>
  <c r="M50" i="20"/>
  <c r="O50" i="20"/>
  <c r="BA50" i="20" s="1"/>
  <c r="O57" i="20"/>
  <c r="BA57" i="20" s="1"/>
  <c r="M57" i="20"/>
  <c r="O80" i="20"/>
  <c r="BA80" i="20" s="1"/>
  <c r="M80" i="20"/>
  <c r="M22" i="20"/>
  <c r="O22" i="20"/>
  <c r="M86" i="20"/>
  <c r="O86" i="20"/>
  <c r="BA86" i="20" s="1"/>
  <c r="O44" i="20"/>
  <c r="BA44" i="20" s="1"/>
  <c r="M44" i="20"/>
  <c r="O24" i="20"/>
  <c r="BA24" i="20" s="1"/>
  <c r="M24" i="20"/>
  <c r="O51" i="20"/>
  <c r="M51" i="20"/>
  <c r="O35" i="20"/>
  <c r="BA35" i="20" s="1"/>
  <c r="M35" i="20"/>
  <c r="O40" i="20"/>
  <c r="BA40" i="20" s="1"/>
  <c r="M40" i="20"/>
  <c r="O21" i="20"/>
  <c r="BA21" i="20" s="1"/>
  <c r="M21" i="20"/>
  <c r="M74" i="20"/>
  <c r="O74" i="20"/>
  <c r="BA74" i="20" s="1"/>
  <c r="O68" i="20"/>
  <c r="BA68" i="20" s="1"/>
  <c r="M68" i="20"/>
  <c r="O23" i="20"/>
  <c r="BA23" i="20" s="1"/>
  <c r="M23" i="20"/>
  <c r="O47" i="20"/>
  <c r="BA47" i="20" s="1"/>
  <c r="M47" i="20"/>
  <c r="O77" i="20"/>
  <c r="BA77" i="20" s="1"/>
  <c r="M77" i="20"/>
  <c r="O16" i="20"/>
  <c r="M16" i="20"/>
  <c r="O37" i="20"/>
  <c r="BA37" i="20" s="1"/>
  <c r="M37" i="20"/>
  <c r="O83" i="20"/>
  <c r="BA83" i="20" s="1"/>
  <c r="M83" i="20"/>
  <c r="O65" i="20"/>
  <c r="BA65" i="20" s="1"/>
  <c r="M65" i="20"/>
  <c r="M46" i="20"/>
  <c r="O46" i="20"/>
  <c r="BA46" i="20" s="1"/>
  <c r="O71" i="20"/>
  <c r="BA71" i="20" s="1"/>
  <c r="M71" i="20"/>
  <c r="O31" i="20"/>
  <c r="BA31" i="20" s="1"/>
  <c r="M31" i="20"/>
  <c r="O59" i="20"/>
  <c r="M59" i="20"/>
  <c r="O64" i="20"/>
  <c r="M64" i="20"/>
  <c r="O55" i="20"/>
  <c r="BA55" i="20" s="1"/>
  <c r="M55" i="20"/>
  <c r="O19" i="20"/>
  <c r="BA19" i="20" s="1"/>
  <c r="M19" i="20"/>
  <c r="O56" i="20"/>
  <c r="BA56" i="20" s="1"/>
  <c r="M56" i="20"/>
  <c r="M26" i="20"/>
  <c r="O26" i="20"/>
  <c r="BA26" i="20" s="1"/>
  <c r="M54" i="20"/>
  <c r="O54" i="20"/>
  <c r="BA54" i="20" s="1"/>
  <c r="M58" i="20"/>
  <c r="O58" i="20"/>
  <c r="BA58" i="20" s="1"/>
  <c r="O84" i="20"/>
  <c r="M84" i="20"/>
  <c r="O25" i="20"/>
  <c r="BA25" i="20" s="1"/>
  <c r="M25" i="20"/>
  <c r="O29" i="20"/>
  <c r="M29" i="20"/>
  <c r="O79" i="20"/>
  <c r="BA79" i="20" s="1"/>
  <c r="M79" i="20"/>
  <c r="O72" i="20"/>
  <c r="BA72" i="20" s="1"/>
  <c r="M72" i="20"/>
  <c r="O41" i="20"/>
  <c r="BA41" i="20" s="1"/>
  <c r="M41" i="20"/>
  <c r="O63" i="20"/>
  <c r="BA63" i="20" s="1"/>
  <c r="M63" i="20"/>
  <c r="O67" i="20"/>
  <c r="BA67" i="20" s="1"/>
  <c r="M67" i="20"/>
  <c r="O39" i="20"/>
  <c r="BA39" i="20" s="1"/>
  <c r="M39" i="20"/>
  <c r="O45" i="20"/>
  <c r="M45" i="20"/>
  <c r="M18" i="20"/>
  <c r="O18" i="20"/>
  <c r="BA18" i="20" s="1"/>
  <c r="O33" i="20"/>
  <c r="BA33" i="20" s="1"/>
  <c r="M33" i="20"/>
  <c r="O28" i="20"/>
  <c r="BA28" i="20" s="1"/>
  <c r="M28" i="20"/>
  <c r="O49" i="20"/>
  <c r="BA49" i="20" s="1"/>
  <c r="M49" i="20"/>
  <c r="O61" i="20"/>
  <c r="BA61" i="20" s="1"/>
  <c r="M61" i="20"/>
  <c r="O81" i="20"/>
  <c r="BA81" i="20" s="1"/>
  <c r="M81" i="20"/>
  <c r="O88" i="20"/>
  <c r="BA88" i="20" s="1"/>
  <c r="M88" i="20"/>
  <c r="M78" i="20"/>
  <c r="O78" i="20"/>
  <c r="BA78" i="20" s="1"/>
  <c r="O43" i="20"/>
  <c r="BA43" i="20" s="1"/>
  <c r="M43" i="20"/>
  <c r="O17" i="20"/>
  <c r="BA17" i="20" s="1"/>
  <c r="M17" i="20"/>
  <c r="M42" i="20"/>
  <c r="O42" i="20"/>
  <c r="BA42" i="20" s="1"/>
  <c r="O60" i="20"/>
  <c r="BA60" i="20" s="1"/>
  <c r="M60" i="20"/>
  <c r="M30" i="20"/>
  <c r="O30" i="20"/>
  <c r="BA30" i="20" s="1"/>
  <c r="M38" i="20"/>
  <c r="O38" i="20"/>
  <c r="BA38" i="20" s="1"/>
  <c r="O69" i="20"/>
  <c r="M69" i="20"/>
  <c r="M66" i="20"/>
  <c r="O66" i="20"/>
  <c r="BA66" i="20" s="1"/>
  <c r="AW64" i="35"/>
  <c r="AY64" i="35" s="1"/>
  <c r="AW32" i="35"/>
  <c r="AY32" i="35" s="1"/>
  <c r="K65" i="26"/>
  <c r="BE5" i="35"/>
  <c r="BE6" i="35"/>
  <c r="BE20" i="35"/>
  <c r="BN74" i="35"/>
  <c r="BE51" i="35"/>
  <c r="BH66" i="35"/>
  <c r="BB27" i="35"/>
  <c r="BE14" i="35"/>
  <c r="BE73" i="35"/>
  <c r="BE39" i="35"/>
  <c r="BE64" i="35"/>
  <c r="BE42" i="35"/>
  <c r="BE24" i="35"/>
  <c r="BE34" i="35"/>
  <c r="BN68" i="35"/>
  <c r="BN67" i="35"/>
  <c r="BE53" i="35"/>
  <c r="BE56" i="35"/>
  <c r="BE18" i="35"/>
  <c r="BH77" i="35"/>
  <c r="BE32" i="35"/>
  <c r="BE72" i="35"/>
  <c r="BK75" i="35"/>
  <c r="BE66" i="35"/>
  <c r="BE57" i="35"/>
  <c r="BE76" i="35"/>
  <c r="BN70" i="35"/>
  <c r="BB69" i="35"/>
  <c r="BE65" i="35"/>
  <c r="BE30" i="35"/>
  <c r="BE68" i="35"/>
  <c r="BE46" i="35"/>
  <c r="BE38" i="35"/>
  <c r="BE10" i="35"/>
  <c r="BE21" i="35"/>
  <c r="BE58" i="35"/>
  <c r="BE54" i="35"/>
  <c r="BE29" i="35"/>
  <c r="BK71" i="35"/>
  <c r="BE35" i="35"/>
  <c r="BE11" i="35"/>
  <c r="BE59" i="35"/>
  <c r="BE70" i="35"/>
  <c r="BN73" i="35"/>
  <c r="BK76" i="35"/>
  <c r="BE45" i="35"/>
  <c r="BE16" i="35"/>
  <c r="BE7" i="35"/>
  <c r="BE67" i="35"/>
  <c r="BE74" i="35"/>
  <c r="BH76" i="35"/>
  <c r="BE60" i="35"/>
  <c r="BB56" i="35"/>
  <c r="AX51" i="35"/>
  <c r="AW51" i="35"/>
  <c r="AX56" i="35"/>
  <c r="AW56" i="35"/>
  <c r="AX42" i="35"/>
  <c r="AW42" i="35"/>
  <c r="BA25" i="35"/>
  <c r="AZ25" i="35"/>
  <c r="AX60" i="35"/>
  <c r="AW60" i="35"/>
  <c r="BA47" i="35"/>
  <c r="AZ47" i="35"/>
  <c r="AX70" i="35"/>
  <c r="AW70" i="35"/>
  <c r="AX54" i="35"/>
  <c r="AW54" i="35"/>
  <c r="AX37" i="35"/>
  <c r="AW37" i="35"/>
  <c r="BK74" i="35"/>
  <c r="BE49" i="35"/>
  <c r="BE27" i="35"/>
  <c r="BE63" i="35"/>
  <c r="AX16" i="35"/>
  <c r="AW16" i="35"/>
  <c r="AZ39" i="35"/>
  <c r="BA39" i="35"/>
  <c r="AX35" i="35"/>
  <c r="AW35" i="35"/>
  <c r="BA41" i="35"/>
  <c r="AZ41" i="35"/>
  <c r="BA50" i="35"/>
  <c r="AZ50" i="35"/>
  <c r="BA10" i="35"/>
  <c r="AZ10" i="35"/>
  <c r="BA43" i="35"/>
  <c r="AZ43" i="35"/>
  <c r="BA62" i="35"/>
  <c r="AZ62" i="35"/>
  <c r="BB37" i="35"/>
  <c r="AZ6" i="35"/>
  <c r="BA6" i="35"/>
  <c r="AX19" i="35"/>
  <c r="AW19" i="35"/>
  <c r="AX34" i="35"/>
  <c r="AW34" i="35"/>
  <c r="BA72" i="35"/>
  <c r="AZ72" i="35"/>
  <c r="BA45" i="35"/>
  <c r="AZ45" i="35"/>
  <c r="BA61" i="35"/>
  <c r="AZ61" i="35"/>
  <c r="BA46" i="35"/>
  <c r="AZ46" i="35"/>
  <c r="AX39" i="35"/>
  <c r="AW39" i="35"/>
  <c r="AX27" i="35"/>
  <c r="AW27" i="35"/>
  <c r="AX50" i="35"/>
  <c r="AW50" i="35"/>
  <c r="AX38" i="35"/>
  <c r="AW38" i="35"/>
  <c r="BA48" i="35"/>
  <c r="AZ48" i="35"/>
  <c r="BA17" i="35"/>
  <c r="AZ17" i="35"/>
  <c r="BA52" i="35"/>
  <c r="AZ52" i="35"/>
  <c r="BA49" i="35"/>
  <c r="AZ49" i="35"/>
  <c r="BA57" i="35"/>
  <c r="AZ57" i="35"/>
  <c r="BE23" i="35"/>
  <c r="BA29" i="35"/>
  <c r="AZ29" i="35"/>
  <c r="AW29" i="35"/>
  <c r="AX29" i="35"/>
  <c r="BA18" i="35"/>
  <c r="AZ18" i="35"/>
  <c r="BA11" i="35"/>
  <c r="AZ11" i="35"/>
  <c r="AX8" i="35"/>
  <c r="AW8" i="35"/>
  <c r="BA13" i="35"/>
  <c r="AZ13" i="35"/>
  <c r="AX58" i="35"/>
  <c r="AW58" i="35"/>
  <c r="BA19" i="35"/>
  <c r="AZ19" i="35"/>
  <c r="BA63" i="35"/>
  <c r="AZ63" i="35"/>
  <c r="BA66" i="35"/>
  <c r="AZ66" i="35"/>
  <c r="BA14" i="35"/>
  <c r="AZ14" i="35"/>
  <c r="AX45" i="35"/>
  <c r="AW45" i="35"/>
  <c r="BA30" i="35"/>
  <c r="AZ30" i="35"/>
  <c r="AX66" i="35"/>
  <c r="AW66" i="35"/>
  <c r="BA54" i="35"/>
  <c r="AZ54" i="35"/>
  <c r="BA15" i="35"/>
  <c r="AZ15" i="35"/>
  <c r="BE62" i="35"/>
  <c r="BE36" i="35"/>
  <c r="BE47" i="35"/>
  <c r="BE43" i="35"/>
  <c r="BE75" i="35"/>
  <c r="BE8" i="35"/>
  <c r="BE52" i="35"/>
  <c r="AX75" i="35"/>
  <c r="AW75" i="35"/>
  <c r="AW13" i="35"/>
  <c r="AX13" i="35"/>
  <c r="AX9" i="35"/>
  <c r="AW9" i="35"/>
  <c r="AX44" i="35"/>
  <c r="AW44" i="35"/>
  <c r="AX11" i="35"/>
  <c r="AW11" i="35"/>
  <c r="AW28" i="35"/>
  <c r="AX28" i="35"/>
  <c r="AX41" i="35"/>
  <c r="AW41" i="35"/>
  <c r="BA9" i="35"/>
  <c r="AZ9" i="35"/>
  <c r="AY20" i="35"/>
  <c r="BN72" i="35"/>
  <c r="AX59" i="35"/>
  <c r="AW59" i="35"/>
  <c r="AX12" i="35"/>
  <c r="AW12" i="35"/>
  <c r="BA31" i="35"/>
  <c r="AZ31" i="35"/>
  <c r="AW62" i="35"/>
  <c r="AX62" i="35"/>
  <c r="AX63" i="35"/>
  <c r="AW63" i="35"/>
  <c r="BA7" i="35"/>
  <c r="AZ7" i="35"/>
  <c r="AX18" i="35"/>
  <c r="AW18" i="35"/>
  <c r="BA42" i="35"/>
  <c r="AZ42" i="35"/>
  <c r="BE12" i="35"/>
  <c r="BE77" i="35"/>
  <c r="BB65" i="35"/>
  <c r="BE22" i="35"/>
  <c r="BE41" i="35"/>
  <c r="BE17" i="35"/>
  <c r="AX71" i="35"/>
  <c r="AW71" i="35"/>
  <c r="AX25" i="35"/>
  <c r="AW25" i="35"/>
  <c r="BA44" i="35"/>
  <c r="AZ44" i="35"/>
  <c r="AZ32" i="35"/>
  <c r="BA32" i="35"/>
  <c r="AW23" i="35"/>
  <c r="AX23" i="35"/>
  <c r="BA59" i="35"/>
  <c r="AZ59" i="35"/>
  <c r="AX68" i="35"/>
  <c r="AW68" i="35"/>
  <c r="AX73" i="35"/>
  <c r="AW73" i="35"/>
  <c r="BE55" i="35"/>
  <c r="AX47" i="35"/>
  <c r="AW47" i="35"/>
  <c r="AX77" i="35"/>
  <c r="AW77" i="35"/>
  <c r="AX43" i="35"/>
  <c r="AW43" i="35"/>
  <c r="AX69" i="35"/>
  <c r="AW69" i="35"/>
  <c r="AZ55" i="35"/>
  <c r="BA55" i="35"/>
  <c r="BA68" i="35"/>
  <c r="AZ68" i="35"/>
  <c r="AX15" i="35"/>
  <c r="AW15" i="35"/>
  <c r="BA28" i="35"/>
  <c r="AZ28" i="35"/>
  <c r="BA53" i="35"/>
  <c r="AZ53" i="35"/>
  <c r="AX61" i="35"/>
  <c r="AW61" i="35"/>
  <c r="AX76" i="35"/>
  <c r="AW76" i="35"/>
  <c r="AX57" i="35"/>
  <c r="AW57" i="35"/>
  <c r="AX67" i="35"/>
  <c r="AW67" i="35"/>
  <c r="BA8" i="35"/>
  <c r="AZ8" i="35"/>
  <c r="AX33" i="35"/>
  <c r="AW33" i="35"/>
  <c r="BA23" i="35"/>
  <c r="AZ23" i="35"/>
  <c r="AW46" i="35"/>
  <c r="AX46" i="35"/>
  <c r="BA38" i="35"/>
  <c r="AZ38" i="35"/>
  <c r="AX22" i="35"/>
  <c r="AW22" i="35"/>
  <c r="AX74" i="35"/>
  <c r="AW74" i="35"/>
  <c r="AX10" i="35"/>
  <c r="AW10" i="35"/>
  <c r="AX30" i="35"/>
  <c r="AW30" i="35"/>
  <c r="BA73" i="35"/>
  <c r="AZ73" i="35"/>
  <c r="BA26" i="35"/>
  <c r="AZ26" i="35"/>
  <c r="AZ36" i="35"/>
  <c r="BA36" i="35"/>
  <c r="AZ71" i="35"/>
  <c r="BA71" i="35"/>
  <c r="BA40" i="35"/>
  <c r="AZ40" i="35"/>
  <c r="BA35" i="35"/>
  <c r="AZ35" i="35"/>
  <c r="AX55" i="35"/>
  <c r="AW55" i="35"/>
  <c r="AX65" i="35"/>
  <c r="AW65" i="35"/>
  <c r="AW7" i="35"/>
  <c r="AX7" i="35"/>
  <c r="BA77" i="35"/>
  <c r="AZ77" i="35"/>
  <c r="AZ16" i="35"/>
  <c r="BA16" i="35"/>
  <c r="AX14" i="35"/>
  <c r="AW14" i="35"/>
  <c r="AZ22" i="35"/>
  <c r="BA22" i="35"/>
  <c r="BA74" i="35"/>
  <c r="AZ74" i="35"/>
  <c r="BK68" i="35"/>
  <c r="BE28" i="35"/>
  <c r="BA70" i="35"/>
  <c r="AZ70" i="35"/>
  <c r="AX53" i="35"/>
  <c r="AW53" i="35"/>
  <c r="BA75" i="35"/>
  <c r="AZ75" i="35"/>
  <c r="BA67" i="35"/>
  <c r="AZ67" i="35"/>
  <c r="BA76" i="35"/>
  <c r="AZ76" i="35"/>
  <c r="AX17" i="35"/>
  <c r="AW17" i="35"/>
  <c r="AX31" i="35"/>
  <c r="AW31" i="35"/>
  <c r="AX49" i="35"/>
  <c r="AW49" i="35"/>
  <c r="BA24" i="35"/>
  <c r="AZ24" i="35"/>
  <c r="BE25" i="35"/>
  <c r="BN75" i="35"/>
  <c r="BA20" i="35"/>
  <c r="AZ20" i="35"/>
  <c r="AX52" i="35"/>
  <c r="AW52" i="35"/>
  <c r="AX72" i="35"/>
  <c r="AW72" i="35"/>
  <c r="BA21" i="35"/>
  <c r="AZ21" i="35"/>
  <c r="BA12" i="35"/>
  <c r="AZ12" i="35"/>
  <c r="AX40" i="35"/>
  <c r="AW40" i="35"/>
  <c r="AX26" i="35"/>
  <c r="AW26" i="35"/>
  <c r="AX36" i="35"/>
  <c r="AW36" i="35"/>
  <c r="BA33" i="35"/>
  <c r="AZ33" i="35"/>
  <c r="BE50" i="35"/>
  <c r="BE13" i="35"/>
  <c r="BE19" i="35"/>
  <c r="BE37" i="35"/>
  <c r="BA60" i="35"/>
  <c r="AZ60" i="35"/>
  <c r="AX21" i="35"/>
  <c r="AW21" i="35"/>
  <c r="BA51" i="35"/>
  <c r="AZ51" i="35"/>
  <c r="BA58" i="35"/>
  <c r="AZ58" i="35"/>
  <c r="BA34" i="35"/>
  <c r="AZ34" i="35"/>
  <c r="BA64" i="35"/>
  <c r="AZ64" i="35"/>
  <c r="AX48" i="35"/>
  <c r="AW48" i="35"/>
  <c r="AX6" i="35"/>
  <c r="AW6" i="35"/>
  <c r="AX24" i="35"/>
  <c r="AW24" i="35"/>
  <c r="BA5" i="35"/>
  <c r="AZ5" i="35"/>
  <c r="AX5" i="35"/>
  <c r="AW5" i="35"/>
  <c r="K96" i="26"/>
  <c r="K97" i="26"/>
  <c r="C5" i="26"/>
  <c r="BA22" i="20"/>
  <c r="K75" i="26"/>
  <c r="K62" i="26"/>
  <c r="K58" i="26"/>
  <c r="K73" i="26"/>
  <c r="K63" i="26"/>
  <c r="K76" i="26"/>
  <c r="K69" i="26"/>
  <c r="K64" i="26"/>
  <c r="K72" i="26"/>
  <c r="K77" i="26"/>
  <c r="K60" i="26"/>
  <c r="K71" i="26"/>
  <c r="K61" i="26"/>
  <c r="K57" i="26"/>
  <c r="K68" i="26"/>
  <c r="K70" i="26"/>
  <c r="K66" i="26"/>
  <c r="K59" i="26"/>
  <c r="K55" i="26"/>
  <c r="K95" i="26"/>
  <c r="K92" i="26"/>
  <c r="K93" i="26"/>
  <c r="K94" i="26"/>
  <c r="K91" i="26"/>
  <c r="K86" i="26"/>
  <c r="K81" i="26"/>
  <c r="K87" i="26"/>
  <c r="K83" i="26"/>
  <c r="K85" i="26"/>
  <c r="K90" i="26"/>
  <c r="K79" i="26"/>
  <c r="K89" i="26"/>
  <c r="K84" i="26"/>
  <c r="K80" i="26"/>
  <c r="K88" i="26"/>
  <c r="K82" i="26"/>
  <c r="K78" i="26"/>
  <c r="K67" i="26"/>
  <c r="K74" i="26"/>
  <c r="K56" i="26"/>
  <c r="BA64" i="20"/>
  <c r="BA45" i="20"/>
  <c r="BA62" i="20"/>
  <c r="BA84" i="20"/>
  <c r="BA51" i="20"/>
  <c r="BA59" i="20"/>
  <c r="BA87" i="20"/>
  <c r="BA29" i="20"/>
  <c r="BA69" i="20"/>
  <c r="BC36" i="20"/>
  <c r="BB30" i="20"/>
  <c r="BC79" i="20"/>
  <c r="BA16" i="20"/>
  <c r="AJ14" i="19"/>
  <c r="AS14" i="19" s="1"/>
  <c r="AJ33" i="19"/>
  <c r="AS33" i="19" s="1"/>
  <c r="AE44" i="19"/>
  <c r="AR44" i="19" s="1"/>
  <c r="AE22" i="19"/>
  <c r="AR22" i="19" s="1"/>
  <c r="AE32" i="19"/>
  <c r="AR32" i="19" s="1"/>
  <c r="AE21" i="19"/>
  <c r="AR21" i="19" s="1"/>
  <c r="AJ21" i="19"/>
  <c r="AS21" i="19" s="1"/>
  <c r="AE30" i="19"/>
  <c r="AR30" i="19" s="1"/>
  <c r="AE63" i="19"/>
  <c r="AR63" i="19" s="1"/>
  <c r="AJ63" i="19"/>
  <c r="AS63" i="19" s="1"/>
  <c r="AE45" i="19"/>
  <c r="AR45" i="19" s="1"/>
  <c r="AE59" i="19"/>
  <c r="AR59" i="19" s="1"/>
  <c r="AE47" i="19"/>
  <c r="AR47" i="19" s="1"/>
  <c r="AE34" i="19"/>
  <c r="AR34" i="19" s="1"/>
  <c r="AE72" i="19"/>
  <c r="AR72" i="19" s="1"/>
  <c r="AJ77" i="19"/>
  <c r="AS77" i="19" s="1"/>
  <c r="BG88" i="19" s="1"/>
  <c r="AE27" i="19"/>
  <c r="AR27" i="19" s="1"/>
  <c r="AE65" i="19"/>
  <c r="AR65" i="19" s="1"/>
  <c r="AE18" i="19"/>
  <c r="AR18" i="19" s="1"/>
  <c r="AJ18" i="19"/>
  <c r="AS18" i="19" s="1"/>
  <c r="AE35" i="19"/>
  <c r="AR35" i="19" s="1"/>
  <c r="AJ9" i="19"/>
  <c r="AS9" i="19" s="1"/>
  <c r="AE40" i="19"/>
  <c r="AR40" i="19" s="1"/>
  <c r="AE15" i="19"/>
  <c r="AR15" i="19" s="1"/>
  <c r="AJ15" i="19"/>
  <c r="AS15" i="19" s="1"/>
  <c r="AE43" i="19"/>
  <c r="AR43" i="19" s="1"/>
  <c r="AJ43" i="19"/>
  <c r="AS43" i="19" s="1"/>
  <c r="AE70" i="19"/>
  <c r="AR70" i="19" s="1"/>
  <c r="AE75" i="19"/>
  <c r="AR75" i="19" s="1"/>
  <c r="AJ75" i="19"/>
  <c r="AS75" i="19" s="1"/>
  <c r="AE28" i="19"/>
  <c r="AR28" i="19" s="1"/>
  <c r="AJ28" i="19"/>
  <c r="AS28" i="19" s="1"/>
  <c r="AE42" i="19"/>
  <c r="AR42" i="19" s="1"/>
  <c r="AJ42" i="19"/>
  <c r="AS42" i="19" s="1"/>
  <c r="AJ76" i="19"/>
  <c r="AS76" i="19" s="1"/>
  <c r="AE36" i="19"/>
  <c r="AR36" i="19" s="1"/>
  <c r="AE24" i="19"/>
  <c r="AR24" i="19" s="1"/>
  <c r="AJ24" i="19"/>
  <c r="AS24" i="19" s="1"/>
  <c r="AE60" i="19"/>
  <c r="AR60" i="19" s="1"/>
  <c r="AJ60" i="19"/>
  <c r="AS60" i="19" s="1"/>
  <c r="AE66" i="19"/>
  <c r="AR66" i="19" s="1"/>
  <c r="AJ66" i="19"/>
  <c r="AS66" i="19" s="1"/>
  <c r="AE76" i="19"/>
  <c r="AR76" i="19" s="1"/>
  <c r="AE73" i="19"/>
  <c r="AR73" i="19" s="1"/>
  <c r="AE49" i="19"/>
  <c r="AR49" i="19" s="1"/>
  <c r="AE58" i="19"/>
  <c r="AR58" i="19" s="1"/>
  <c r="AE77" i="19"/>
  <c r="AR77" i="19" s="1"/>
  <c r="BF88" i="19" s="1"/>
  <c r="Z48" i="19"/>
  <c r="AQ48" i="19" s="1"/>
  <c r="Z39" i="19"/>
  <c r="AQ39" i="19" s="1"/>
  <c r="Z56" i="19"/>
  <c r="AQ56" i="19" s="1"/>
  <c r="Z62" i="19"/>
  <c r="AQ62" i="19" s="1"/>
  <c r="Z77" i="19"/>
  <c r="AQ77" i="19" s="1"/>
  <c r="BE88" i="19" s="1"/>
  <c r="Z47" i="19"/>
  <c r="AQ47" i="19" s="1"/>
  <c r="Z58" i="19"/>
  <c r="AQ58" i="19" s="1"/>
  <c r="Z74" i="19"/>
  <c r="AQ74" i="19" s="1"/>
  <c r="N54" i="19"/>
  <c r="O28" i="19"/>
  <c r="N30" i="19"/>
  <c r="O31" i="19"/>
  <c r="O59" i="19"/>
  <c r="O74" i="19"/>
  <c r="N38" i="19"/>
  <c r="N63" i="19"/>
  <c r="O34" i="19"/>
  <c r="O58" i="19"/>
  <c r="N45" i="19"/>
  <c r="O23" i="19"/>
  <c r="O44" i="19"/>
  <c r="N8" i="19"/>
  <c r="N31" i="19"/>
  <c r="N50" i="19"/>
  <c r="O66" i="19"/>
  <c r="O12" i="19"/>
  <c r="O71" i="19"/>
  <c r="O64" i="19"/>
  <c r="O24" i="19"/>
  <c r="O70" i="19"/>
  <c r="N62" i="19"/>
  <c r="O8" i="19"/>
  <c r="O76" i="19"/>
  <c r="O26" i="19"/>
  <c r="O54" i="19"/>
  <c r="N74" i="19"/>
  <c r="O25" i="19"/>
  <c r="N59" i="19"/>
  <c r="O47" i="19"/>
  <c r="O48" i="19"/>
  <c r="O57" i="19"/>
  <c r="N58" i="19"/>
  <c r="U58" i="19"/>
  <c r="AP58" i="19" s="1"/>
  <c r="N34" i="19"/>
  <c r="O40" i="19"/>
  <c r="O29" i="19"/>
  <c r="O72" i="19"/>
  <c r="N53" i="19"/>
  <c r="O16" i="19"/>
  <c r="N39" i="19"/>
  <c r="O50" i="19"/>
  <c r="N77" i="19"/>
  <c r="O67" i="19"/>
  <c r="N27" i="19"/>
  <c r="O65" i="19"/>
  <c r="N18" i="19"/>
  <c r="N71" i="19"/>
  <c r="N35" i="19"/>
  <c r="N21" i="19"/>
  <c r="N9" i="19"/>
  <c r="N67" i="19"/>
  <c r="U67" i="19"/>
  <c r="AP67" i="19" s="1"/>
  <c r="N40" i="19"/>
  <c r="O14" i="19"/>
  <c r="N15" i="19"/>
  <c r="N20" i="19"/>
  <c r="O55" i="19"/>
  <c r="O51" i="19"/>
  <c r="O68" i="19"/>
  <c r="O49" i="19"/>
  <c r="N43" i="19"/>
  <c r="N70" i="19"/>
  <c r="U70" i="19"/>
  <c r="AP70" i="19" s="1"/>
  <c r="N75" i="19"/>
  <c r="N52" i="19"/>
  <c r="N48" i="19"/>
  <c r="O37" i="19"/>
  <c r="N28" i="19"/>
  <c r="O35" i="19"/>
  <c r="N25" i="19"/>
  <c r="U25" i="19"/>
  <c r="AP25" i="19" s="1"/>
  <c r="O11" i="19"/>
  <c r="N42" i="19"/>
  <c r="O61" i="19"/>
  <c r="O39" i="19"/>
  <c r="O41" i="19"/>
  <c r="O56" i="19"/>
  <c r="N76" i="19"/>
  <c r="U76" i="19"/>
  <c r="AP76" i="19" s="1"/>
  <c r="O7" i="19"/>
  <c r="N61" i="19"/>
  <c r="O36" i="19"/>
  <c r="N5" i="19"/>
  <c r="N24" i="19"/>
  <c r="N60" i="19"/>
  <c r="N66" i="19"/>
  <c r="O19" i="19"/>
  <c r="O6" i="19"/>
  <c r="O38" i="19"/>
  <c r="O69" i="19"/>
  <c r="O75" i="19"/>
  <c r="N11" i="19"/>
  <c r="N29" i="19"/>
  <c r="N41" i="19"/>
  <c r="N12" i="19"/>
  <c r="N7" i="19"/>
  <c r="O18" i="19"/>
  <c r="N69" i="19"/>
  <c r="U69" i="19"/>
  <c r="AP69" i="19" s="1"/>
  <c r="O30" i="19"/>
  <c r="N57" i="19"/>
  <c r="U57" i="19"/>
  <c r="AP57" i="19" s="1"/>
  <c r="N26" i="19"/>
  <c r="U26" i="19"/>
  <c r="AP26" i="19" s="1"/>
  <c r="N73" i="19"/>
  <c r="N22" i="19"/>
  <c r="O46" i="19"/>
  <c r="O13" i="19"/>
  <c r="N64" i="19"/>
  <c r="N13" i="19"/>
  <c r="N51" i="19"/>
  <c r="N19" i="19"/>
  <c r="N65" i="19"/>
  <c r="O63" i="19"/>
  <c r="N55" i="19"/>
  <c r="U55" i="19"/>
  <c r="AP55" i="19" s="1"/>
  <c r="N46" i="19"/>
  <c r="N16" i="19"/>
  <c r="O15" i="19"/>
  <c r="N23" i="19"/>
  <c r="N17" i="19"/>
  <c r="N68" i="19"/>
  <c r="U68" i="19"/>
  <c r="AP68" i="19" s="1"/>
  <c r="N10" i="19"/>
  <c r="O32" i="19"/>
  <c r="O43" i="19"/>
  <c r="O17" i="19"/>
  <c r="N14" i="19"/>
  <c r="O42" i="19"/>
  <c r="O60" i="19"/>
  <c r="O5" i="19"/>
  <c r="N56" i="19"/>
  <c r="O33" i="19"/>
  <c r="O62" i="19"/>
  <c r="N6" i="19"/>
  <c r="O9" i="19"/>
  <c r="O10" i="19"/>
  <c r="O27" i="19"/>
  <c r="N44" i="19"/>
  <c r="N72" i="19"/>
  <c r="N49" i="19"/>
  <c r="N33" i="19"/>
  <c r="O77" i="19"/>
  <c r="N36" i="19"/>
  <c r="O22" i="19"/>
  <c r="O21" i="19"/>
  <c r="O20" i="19"/>
  <c r="O52" i="19"/>
  <c r="O53" i="19"/>
  <c r="O73" i="19"/>
  <c r="N37" i="19"/>
  <c r="N47" i="19"/>
  <c r="N32" i="19"/>
  <c r="O45" i="19"/>
  <c r="AR108" i="5"/>
  <c r="AR66" i="5"/>
  <c r="AQ55" i="5"/>
  <c r="AQ39" i="5"/>
  <c r="AQ34" i="5"/>
  <c r="AR55" i="5"/>
  <c r="AR58" i="5"/>
  <c r="AQ73" i="5"/>
  <c r="AR73" i="5"/>
  <c r="AQ79" i="5"/>
  <c r="AQ58" i="5"/>
  <c r="AQ94" i="5"/>
  <c r="AQ89" i="5"/>
  <c r="AQ98" i="5"/>
  <c r="AR56" i="5"/>
  <c r="AQ102" i="5"/>
  <c r="AR92" i="5"/>
  <c r="AQ41" i="5"/>
  <c r="AR70" i="5"/>
  <c r="AR91" i="5"/>
  <c r="AR95" i="5"/>
  <c r="AR106" i="5"/>
  <c r="AQ96" i="5"/>
  <c r="AQ56" i="5"/>
  <c r="AR48" i="5"/>
  <c r="AQ35" i="5"/>
  <c r="AR96" i="5"/>
  <c r="AQ69" i="5"/>
  <c r="AQ40" i="5"/>
  <c r="AR79" i="5"/>
  <c r="AQ91" i="5"/>
  <c r="AQ71" i="5"/>
  <c r="AR100" i="5"/>
  <c r="AR47" i="5"/>
  <c r="AR93" i="5"/>
  <c r="AR85" i="5"/>
  <c r="AQ67" i="5"/>
  <c r="AR101" i="5"/>
  <c r="AR110" i="5"/>
  <c r="AR63" i="5"/>
  <c r="AR98" i="5"/>
  <c r="AQ36" i="5"/>
  <c r="AQ84" i="5"/>
  <c r="AR107" i="5"/>
  <c r="AR109" i="5"/>
  <c r="AR97" i="5"/>
  <c r="AR62" i="5"/>
  <c r="AQ37" i="5"/>
  <c r="AR45" i="5"/>
  <c r="AQ97" i="5"/>
  <c r="AQ85" i="5"/>
  <c r="AQ51" i="5"/>
  <c r="AQ63" i="5"/>
  <c r="AQ48" i="5"/>
  <c r="AQ76" i="5"/>
  <c r="AQ83" i="5"/>
  <c r="AQ74" i="5"/>
  <c r="AQ44" i="5"/>
  <c r="AQ46" i="5"/>
  <c r="AR71" i="5"/>
  <c r="AR68" i="5"/>
  <c r="AQ86" i="5"/>
  <c r="AQ45" i="5"/>
  <c r="AQ66" i="5"/>
  <c r="AR49" i="5"/>
  <c r="AR82" i="5"/>
  <c r="AR61" i="5"/>
  <c r="AQ95" i="5"/>
  <c r="AQ68" i="5"/>
  <c r="AQ70" i="5"/>
  <c r="AR59" i="5"/>
  <c r="AQ100" i="5"/>
  <c r="AR67" i="5"/>
  <c r="AQ101" i="5"/>
  <c r="AQ50" i="5"/>
  <c r="AR90" i="5"/>
  <c r="AQ59" i="5"/>
  <c r="AR111" i="5"/>
  <c r="AR50" i="5"/>
  <c r="AR86" i="5"/>
  <c r="AQ90" i="5"/>
  <c r="AQ62" i="5"/>
  <c r="AQ88" i="5"/>
  <c r="AQ77" i="5"/>
  <c r="AR94" i="5"/>
  <c r="AR99" i="5"/>
  <c r="AQ105" i="5"/>
  <c r="AR89" i="5"/>
  <c r="AR51" i="5"/>
  <c r="AR115" i="5"/>
  <c r="AR77" i="5"/>
  <c r="AQ65" i="5"/>
  <c r="AR54" i="5"/>
  <c r="AQ99" i="5"/>
  <c r="AQ75" i="5"/>
  <c r="AR116" i="5"/>
  <c r="AQ92" i="5"/>
  <c r="AQ43" i="5"/>
  <c r="AQ72" i="5"/>
  <c r="AR65" i="5"/>
  <c r="AQ54" i="5"/>
  <c r="AR75" i="5"/>
  <c r="AR53" i="5"/>
  <c r="AR87" i="5"/>
  <c r="AR72" i="5"/>
  <c r="AR103" i="5"/>
  <c r="AR80" i="5"/>
  <c r="AR81" i="5"/>
  <c r="AR104" i="5"/>
  <c r="AQ53" i="5"/>
  <c r="AQ87" i="5"/>
  <c r="AQ49" i="5"/>
  <c r="AR69" i="5"/>
  <c r="AQ103" i="5"/>
  <c r="AQ80" i="5"/>
  <c r="AQ81" i="5"/>
  <c r="AQ78" i="5"/>
  <c r="AQ104" i="5"/>
  <c r="AR78" i="5"/>
  <c r="AQ82" i="5"/>
  <c r="AQ52" i="5"/>
  <c r="AR64" i="5"/>
  <c r="AR83" i="5"/>
  <c r="AR74" i="5"/>
  <c r="AR44" i="5"/>
  <c r="AR52" i="5"/>
  <c r="AQ64" i="5"/>
  <c r="AR84" i="5"/>
  <c r="AQ38" i="5"/>
  <c r="AR76" i="5"/>
  <c r="AR114" i="5"/>
  <c r="AQ42" i="5"/>
  <c r="AR105" i="5"/>
  <c r="AR46" i="5"/>
  <c r="AQ61" i="5"/>
  <c r="AR60" i="5"/>
  <c r="AR57" i="5"/>
  <c r="AQ33" i="5"/>
  <c r="AR112" i="5"/>
  <c r="AR113" i="5"/>
  <c r="AQ60" i="5"/>
  <c r="AR102" i="5"/>
  <c r="AQ57" i="5"/>
  <c r="AQ47" i="5"/>
  <c r="AQ93" i="5"/>
  <c r="AR88" i="5"/>
  <c r="AA33" i="5"/>
  <c r="C6" i="23" s="1"/>
  <c r="AA43" i="5"/>
  <c r="C16" i="23" s="1"/>
  <c r="AA37" i="5"/>
  <c r="C10" i="23" s="1"/>
  <c r="AA41" i="5"/>
  <c r="C14" i="23" s="1"/>
  <c r="AA39" i="5"/>
  <c r="C12" i="23" s="1"/>
  <c r="AA36" i="5"/>
  <c r="C9" i="23" s="1"/>
  <c r="AA34" i="5"/>
  <c r="C7" i="23" s="1"/>
  <c r="AA57" i="5"/>
  <c r="C30" i="23" s="1"/>
  <c r="AN57" i="5"/>
  <c r="AJ30" i="23" s="1"/>
  <c r="AA70" i="5"/>
  <c r="C43" i="23" s="1"/>
  <c r="AN70" i="5"/>
  <c r="AJ43" i="23" s="1"/>
  <c r="AA94" i="5"/>
  <c r="C67" i="23" s="1"/>
  <c r="AN94" i="5"/>
  <c r="AJ67" i="23" s="1"/>
  <c r="AN106" i="5"/>
  <c r="AJ79" i="23" s="1"/>
  <c r="AA56" i="5"/>
  <c r="C29" i="23" s="1"/>
  <c r="AN56" i="5"/>
  <c r="AJ29" i="23" s="1"/>
  <c r="AA92" i="5"/>
  <c r="C65" i="23" s="1"/>
  <c r="AN92" i="5"/>
  <c r="AJ65" i="23" s="1"/>
  <c r="AA77" i="5"/>
  <c r="C50" i="23" s="1"/>
  <c r="AN77" i="5"/>
  <c r="AJ50" i="23" s="1"/>
  <c r="AA65" i="5"/>
  <c r="C38" i="23" s="1"/>
  <c r="AN65" i="5"/>
  <c r="AJ38" i="23" s="1"/>
  <c r="AN86" i="5"/>
  <c r="AJ59" i="23" s="1"/>
  <c r="AA86" i="5"/>
  <c r="C59" i="23" s="1"/>
  <c r="AN62" i="5"/>
  <c r="AJ35" i="23" s="1"/>
  <c r="AA62" i="5"/>
  <c r="C35" i="23" s="1"/>
  <c r="AA90" i="5"/>
  <c r="C63" i="23" s="1"/>
  <c r="AN90" i="5"/>
  <c r="AJ63" i="23" s="1"/>
  <c r="AA55" i="5"/>
  <c r="C28" i="23" s="1"/>
  <c r="AN55" i="5"/>
  <c r="AJ28" i="23" s="1"/>
  <c r="AA79" i="5"/>
  <c r="C52" i="23" s="1"/>
  <c r="AN79" i="5"/>
  <c r="AJ52" i="23" s="1"/>
  <c r="AA45" i="5"/>
  <c r="C18" i="23" s="1"/>
  <c r="AN45" i="5"/>
  <c r="AJ18" i="23" s="1"/>
  <c r="AN102" i="5"/>
  <c r="AJ75" i="23" s="1"/>
  <c r="AA102" i="5"/>
  <c r="C75" i="23" s="1"/>
  <c r="AN114" i="5"/>
  <c r="AJ87" i="23" s="1"/>
  <c r="AN59" i="5"/>
  <c r="AJ32" i="23" s="1"/>
  <c r="AA59" i="5"/>
  <c r="C32" i="23" s="1"/>
  <c r="AA54" i="5"/>
  <c r="C27" i="23" s="1"/>
  <c r="AN54" i="5"/>
  <c r="AJ27" i="23" s="1"/>
  <c r="AA101" i="5"/>
  <c r="C74" i="23" s="1"/>
  <c r="AN101" i="5"/>
  <c r="AJ74" i="23" s="1"/>
  <c r="AN113" i="5"/>
  <c r="AJ86" i="23" s="1"/>
  <c r="AA58" i="5"/>
  <c r="C31" i="23" s="1"/>
  <c r="AN58" i="5"/>
  <c r="AJ31" i="23" s="1"/>
  <c r="AA68" i="5"/>
  <c r="C41" i="23" s="1"/>
  <c r="AN68" i="5"/>
  <c r="AJ41" i="23" s="1"/>
  <c r="AA84" i="5"/>
  <c r="C57" i="23" s="1"/>
  <c r="AN84" i="5"/>
  <c r="AJ57" i="23" s="1"/>
  <c r="AA50" i="5"/>
  <c r="C23" i="23" s="1"/>
  <c r="AN50" i="5"/>
  <c r="AJ23" i="23" s="1"/>
  <c r="AN72" i="5"/>
  <c r="AJ45" i="23" s="1"/>
  <c r="AA72" i="5"/>
  <c r="C45" i="23" s="1"/>
  <c r="AA98" i="5"/>
  <c r="C71" i="23" s="1"/>
  <c r="AN98" i="5"/>
  <c r="AJ71" i="23" s="1"/>
  <c r="AN110" i="5"/>
  <c r="AJ83" i="23" s="1"/>
  <c r="AA81" i="5"/>
  <c r="C54" i="23" s="1"/>
  <c r="AN81" i="5"/>
  <c r="AJ54" i="23" s="1"/>
  <c r="AA64" i="5"/>
  <c r="C37" i="23" s="1"/>
  <c r="AN64" i="5"/>
  <c r="AJ37" i="23" s="1"/>
  <c r="AN61" i="5"/>
  <c r="AJ34" i="23" s="1"/>
  <c r="AA61" i="5"/>
  <c r="C34" i="23" s="1"/>
  <c r="AA53" i="5"/>
  <c r="C26" i="23" s="1"/>
  <c r="AN53" i="5"/>
  <c r="AJ26" i="23" s="1"/>
  <c r="AA89" i="5"/>
  <c r="C62" i="23" s="1"/>
  <c r="AN89" i="5"/>
  <c r="AJ62" i="23" s="1"/>
  <c r="AA103" i="5"/>
  <c r="C76" i="23" s="1"/>
  <c r="AN103" i="5"/>
  <c r="AJ76" i="23" s="1"/>
  <c r="AN115" i="5"/>
  <c r="AJ88" i="23" s="1"/>
  <c r="AA80" i="5"/>
  <c r="C53" i="23" s="1"/>
  <c r="AN80" i="5"/>
  <c r="AJ53" i="23" s="1"/>
  <c r="AA104" i="5"/>
  <c r="C77" i="23" s="1"/>
  <c r="AN104" i="5"/>
  <c r="AJ77" i="23" s="1"/>
  <c r="AN116" i="5"/>
  <c r="AJ89" i="23" s="1"/>
  <c r="AA105" i="5"/>
  <c r="C78" i="23" s="1"/>
  <c r="AA51" i="5"/>
  <c r="C24" i="23" s="1"/>
  <c r="AN51" i="5"/>
  <c r="AJ24" i="23" s="1"/>
  <c r="AA49" i="5"/>
  <c r="C22" i="23" s="1"/>
  <c r="AN49" i="5"/>
  <c r="AJ22" i="23" s="1"/>
  <c r="AA82" i="5"/>
  <c r="C55" i="23" s="1"/>
  <c r="AN82" i="5"/>
  <c r="AJ55" i="23" s="1"/>
  <c r="AA69" i="5"/>
  <c r="C42" i="23" s="1"/>
  <c r="AN69" i="5"/>
  <c r="AJ42" i="23" s="1"/>
  <c r="AA66" i="5"/>
  <c r="C39" i="23" s="1"/>
  <c r="AN66" i="5"/>
  <c r="AJ39" i="23" s="1"/>
  <c r="AA40" i="5"/>
  <c r="C13" i="23" s="1"/>
  <c r="AA35" i="5"/>
  <c r="C8" i="23" s="1"/>
  <c r="AA46" i="5"/>
  <c r="C19" i="23" s="1"/>
  <c r="AN46" i="5"/>
  <c r="AJ19" i="23" s="1"/>
  <c r="AA75" i="5"/>
  <c r="C48" i="23" s="1"/>
  <c r="AN75" i="5"/>
  <c r="AJ48" i="23" s="1"/>
  <c r="AA52" i="5"/>
  <c r="C25" i="23" s="1"/>
  <c r="AN52" i="5"/>
  <c r="AJ25" i="23" s="1"/>
  <c r="AA76" i="5"/>
  <c r="C49" i="23" s="1"/>
  <c r="AN76" i="5"/>
  <c r="AJ49" i="23" s="1"/>
  <c r="AA83" i="5"/>
  <c r="C56" i="23" s="1"/>
  <c r="AN83" i="5"/>
  <c r="AJ56" i="23" s="1"/>
  <c r="AA74" i="5"/>
  <c r="C47" i="23" s="1"/>
  <c r="AN74" i="5"/>
  <c r="AJ47" i="23" s="1"/>
  <c r="AA44" i="5"/>
  <c r="C17" i="23" s="1"/>
  <c r="AN44" i="5"/>
  <c r="AJ17" i="23" s="1"/>
  <c r="AN96" i="5"/>
  <c r="AJ69" i="23" s="1"/>
  <c r="AA96" i="5"/>
  <c r="C69" i="23" s="1"/>
  <c r="AN108" i="5"/>
  <c r="AJ81" i="23" s="1"/>
  <c r="AN87" i="5"/>
  <c r="AJ60" i="23" s="1"/>
  <c r="AA87" i="5"/>
  <c r="C60" i="23" s="1"/>
  <c r="AA95" i="5"/>
  <c r="C68" i="23" s="1"/>
  <c r="AN95" i="5"/>
  <c r="AJ68" i="23" s="1"/>
  <c r="AN107" i="5"/>
  <c r="AJ80" i="23" s="1"/>
  <c r="AN88" i="5"/>
  <c r="AJ61" i="23" s="1"/>
  <c r="AA88" i="5"/>
  <c r="C61" i="23" s="1"/>
  <c r="AA67" i="5"/>
  <c r="C40" i="23" s="1"/>
  <c r="AN67" i="5"/>
  <c r="AJ40" i="23" s="1"/>
  <c r="AA78" i="5"/>
  <c r="C51" i="23" s="1"/>
  <c r="AN78" i="5"/>
  <c r="AJ51" i="23" s="1"/>
  <c r="AA42" i="5"/>
  <c r="C15" i="23" s="1"/>
  <c r="AA97" i="5"/>
  <c r="C70" i="23" s="1"/>
  <c r="AN97" i="5"/>
  <c r="AJ70" i="23" s="1"/>
  <c r="AN109" i="5"/>
  <c r="AJ82" i="23" s="1"/>
  <c r="AN85" i="5"/>
  <c r="AJ58" i="23" s="1"/>
  <c r="AA85" i="5"/>
  <c r="C58" i="23" s="1"/>
  <c r="AN60" i="5"/>
  <c r="AJ33" i="23" s="1"/>
  <c r="AA60" i="5"/>
  <c r="C33" i="23" s="1"/>
  <c r="AA38" i="5"/>
  <c r="C11" i="23" s="1"/>
  <c r="AA100" i="5"/>
  <c r="C73" i="23" s="1"/>
  <c r="AN100" i="5"/>
  <c r="AJ73" i="23" s="1"/>
  <c r="AN112" i="5"/>
  <c r="AJ85" i="23" s="1"/>
  <c r="AA47" i="5"/>
  <c r="C20" i="23" s="1"/>
  <c r="AN47" i="5"/>
  <c r="AJ20" i="23" s="1"/>
  <c r="AA93" i="5"/>
  <c r="C66" i="23" s="1"/>
  <c r="AN93" i="5"/>
  <c r="AJ66" i="23" s="1"/>
  <c r="AN105" i="5"/>
  <c r="AJ78" i="23" s="1"/>
  <c r="AA99" i="5"/>
  <c r="C72" i="23" s="1"/>
  <c r="AN99" i="5"/>
  <c r="AJ72" i="23" s="1"/>
  <c r="AN111" i="5"/>
  <c r="AJ84" i="23" s="1"/>
  <c r="AA63" i="5"/>
  <c r="C36" i="23" s="1"/>
  <c r="AN63" i="5"/>
  <c r="AJ36" i="23" s="1"/>
  <c r="AA73" i="5"/>
  <c r="C46" i="23" s="1"/>
  <c r="AN73" i="5"/>
  <c r="AJ46" i="23" s="1"/>
  <c r="AA48" i="5"/>
  <c r="C21" i="23" s="1"/>
  <c r="AN48" i="5"/>
  <c r="AJ21" i="23" s="1"/>
  <c r="AA71" i="5"/>
  <c r="C44" i="23" s="1"/>
  <c r="AN71" i="5"/>
  <c r="AJ44" i="23" s="1"/>
  <c r="AA91" i="5"/>
  <c r="C64" i="23" s="1"/>
  <c r="AN91" i="5"/>
  <c r="AJ64" i="23" s="1"/>
  <c r="AY5" i="35" l="1"/>
  <c r="BB51" i="35"/>
  <c r="AY40" i="35"/>
  <c r="AY55" i="35"/>
  <c r="AY10" i="35"/>
  <c r="BB52" i="35"/>
  <c r="BB34" i="35"/>
  <c r="AY36" i="35"/>
  <c r="AY53" i="35"/>
  <c r="BB73" i="35"/>
  <c r="AY48" i="35"/>
  <c r="AY52" i="35"/>
  <c r="BB67" i="35"/>
  <c r="BB53" i="35"/>
  <c r="AY47" i="35"/>
  <c r="AY63" i="35"/>
  <c r="AY50" i="35"/>
  <c r="AY19" i="35"/>
  <c r="AY71" i="35"/>
  <c r="BB63" i="35"/>
  <c r="BB29" i="35"/>
  <c r="AY60" i="35"/>
  <c r="AY49" i="35"/>
  <c r="AY62" i="35"/>
  <c r="AY33" i="35"/>
  <c r="AY15" i="35"/>
  <c r="BB31" i="35"/>
  <c r="AY44" i="35"/>
  <c r="BB57" i="35"/>
  <c r="AY39" i="35"/>
  <c r="BB14" i="35"/>
  <c r="BB18" i="35"/>
  <c r="BB41" i="35"/>
  <c r="AY70" i="35"/>
  <c r="BB6" i="35"/>
  <c r="BB58" i="35"/>
  <c r="AY26" i="35"/>
  <c r="BB24" i="35"/>
  <c r="BB70" i="35"/>
  <c r="AY65" i="35"/>
  <c r="AY30" i="35"/>
  <c r="BB8" i="35"/>
  <c r="BB68" i="35"/>
  <c r="AY12" i="35"/>
  <c r="AY9" i="35"/>
  <c r="BB49" i="35"/>
  <c r="BB46" i="35"/>
  <c r="BB55" i="35"/>
  <c r="AY13" i="35"/>
  <c r="BB32" i="35"/>
  <c r="BB44" i="35"/>
  <c r="AY68" i="35"/>
  <c r="BB54" i="35"/>
  <c r="AY58" i="35"/>
  <c r="BB62" i="35"/>
  <c r="AY42" i="35"/>
  <c r="AY24" i="35"/>
  <c r="BB60" i="35"/>
  <c r="BB21" i="35"/>
  <c r="AY17" i="35"/>
  <c r="BB40" i="35"/>
  <c r="AY22" i="35"/>
  <c r="BB48" i="35"/>
  <c r="BB72" i="35"/>
  <c r="AY6" i="35"/>
  <c r="AY72" i="35"/>
  <c r="BB76" i="35"/>
  <c r="AY14" i="35"/>
  <c r="BB38" i="35"/>
  <c r="AY61" i="35"/>
  <c r="AY77" i="35"/>
  <c r="BB7" i="35"/>
  <c r="AY41" i="35"/>
  <c r="AY38" i="35"/>
  <c r="AY34" i="35"/>
  <c r="AY29" i="35"/>
  <c r="AY73" i="35"/>
  <c r="BB15" i="35"/>
  <c r="BB19" i="35"/>
  <c r="AY16" i="35"/>
  <c r="BB25" i="35"/>
  <c r="BB30" i="35"/>
  <c r="AY8" i="35"/>
  <c r="BB10" i="35"/>
  <c r="AY37" i="35"/>
  <c r="AY51" i="35"/>
  <c r="AY45" i="35"/>
  <c r="BB11" i="35"/>
  <c r="BB50" i="35"/>
  <c r="AY54" i="35"/>
  <c r="AY76" i="35"/>
  <c r="AY43" i="35"/>
  <c r="AY18" i="35"/>
  <c r="BB9" i="35"/>
  <c r="BB22" i="35"/>
  <c r="BB71" i="35"/>
  <c r="AY25" i="35"/>
  <c r="BB66" i="35"/>
  <c r="AY35" i="35"/>
  <c r="BB47" i="35"/>
  <c r="BB16" i="35"/>
  <c r="BB36" i="35"/>
  <c r="AY46" i="35"/>
  <c r="AY28" i="35"/>
  <c r="BB64" i="35"/>
  <c r="BB33" i="35"/>
  <c r="BB20" i="35"/>
  <c r="BB75" i="35"/>
  <c r="BB77" i="35"/>
  <c r="BB26" i="35"/>
  <c r="BB23" i="35"/>
  <c r="BB28" i="35"/>
  <c r="AY11" i="35"/>
  <c r="AY27" i="35"/>
  <c r="BB39" i="35"/>
  <c r="AY7" i="35"/>
  <c r="BB59" i="35"/>
  <c r="AY66" i="35"/>
  <c r="BB13" i="35"/>
  <c r="BB43" i="35"/>
  <c r="AY56" i="35"/>
  <c r="AY67" i="35"/>
  <c r="AY59" i="35"/>
  <c r="BB61" i="35"/>
  <c r="BB5" i="35"/>
  <c r="AY21" i="35"/>
  <c r="BB12" i="35"/>
  <c r="AY31" i="35"/>
  <c r="BB74" i="35"/>
  <c r="BB35" i="35"/>
  <c r="AY74" i="35"/>
  <c r="AY57" i="35"/>
  <c r="AY69" i="35"/>
  <c r="AY23" i="35"/>
  <c r="BB42" i="35"/>
  <c r="AY75" i="35"/>
  <c r="BB17" i="35"/>
  <c r="BB45" i="35"/>
  <c r="BF87" i="19"/>
  <c r="BG87" i="19"/>
  <c r="BG86" i="19"/>
  <c r="BF86" i="19"/>
  <c r="AJ64" i="19"/>
  <c r="AS64" i="19" s="1"/>
  <c r="AJ34" i="19"/>
  <c r="AS34" i="19" s="1"/>
  <c r="AJ32" i="19"/>
  <c r="AS32" i="19" s="1"/>
  <c r="AJ16" i="19"/>
  <c r="AS16" i="19" s="1"/>
  <c r="AJ59" i="19"/>
  <c r="AS59" i="19" s="1"/>
  <c r="AJ40" i="19"/>
  <c r="AS40" i="19" s="1"/>
  <c r="AE55" i="19"/>
  <c r="AR55" i="19" s="1"/>
  <c r="AE46" i="19"/>
  <c r="AR46" i="19" s="1"/>
  <c r="AJ5" i="19"/>
  <c r="AS5" i="19" s="1"/>
  <c r="AE25" i="19"/>
  <c r="AR25" i="19" s="1"/>
  <c r="AE31" i="19"/>
  <c r="AR31" i="19" s="1"/>
  <c r="AE26" i="19"/>
  <c r="AR26" i="19" s="1"/>
  <c r="AE16" i="19"/>
  <c r="AR16" i="19" s="1"/>
  <c r="Z38" i="19"/>
  <c r="AQ38" i="19" s="1"/>
  <c r="Z68" i="19"/>
  <c r="AQ68" i="19" s="1"/>
  <c r="AE37" i="19"/>
  <c r="AR37" i="19" s="1"/>
  <c r="AE39" i="19"/>
  <c r="AR39" i="19" s="1"/>
  <c r="AE62" i="19"/>
  <c r="AR62" i="19" s="1"/>
  <c r="AE38" i="19"/>
  <c r="AR38" i="19" s="1"/>
  <c r="Z50" i="19"/>
  <c r="AQ50" i="19" s="1"/>
  <c r="AE5" i="19"/>
  <c r="AR5" i="19" s="1"/>
  <c r="Z51" i="19"/>
  <c r="AQ51" i="19" s="1"/>
  <c r="Z33" i="19"/>
  <c r="AQ33" i="19" s="1"/>
  <c r="U7" i="19"/>
  <c r="AP7" i="19" s="1"/>
  <c r="U56" i="19"/>
  <c r="AP56" i="19" s="1"/>
  <c r="AJ20" i="19"/>
  <c r="AS20" i="19" s="1"/>
  <c r="Z54" i="19"/>
  <c r="AQ54" i="19" s="1"/>
  <c r="AE61" i="19"/>
  <c r="AR61" i="19" s="1"/>
  <c r="AE74" i="19"/>
  <c r="AR74" i="19" s="1"/>
  <c r="BF85" i="19" s="1"/>
  <c r="U44" i="19"/>
  <c r="AP44" i="19" s="1"/>
  <c r="AJ44" i="19"/>
  <c r="AS44" i="19" s="1"/>
  <c r="U29" i="19"/>
  <c r="AP29" i="19" s="1"/>
  <c r="AE52" i="19"/>
  <c r="AR52" i="19" s="1"/>
  <c r="AJ61" i="19"/>
  <c r="AS61" i="19" s="1"/>
  <c r="AJ70" i="19"/>
  <c r="AS70" i="19" s="1"/>
  <c r="AJ27" i="19"/>
  <c r="AS27" i="19" s="1"/>
  <c r="AJ74" i="19"/>
  <c r="AS74" i="19" s="1"/>
  <c r="BG85" i="19" s="1"/>
  <c r="AJ45" i="19"/>
  <c r="AS45" i="19" s="1"/>
  <c r="AJ30" i="19"/>
  <c r="AS30" i="19" s="1"/>
  <c r="AJ62" i="19"/>
  <c r="AS62" i="19" s="1"/>
  <c r="Z60" i="19"/>
  <c r="AQ60" i="19" s="1"/>
  <c r="AE64" i="19"/>
  <c r="AR64" i="19" s="1"/>
  <c r="AE69" i="19"/>
  <c r="AR69" i="19" s="1"/>
  <c r="AJ35" i="19"/>
  <c r="AS35" i="19" s="1"/>
  <c r="AJ31" i="19"/>
  <c r="AS31" i="19" s="1"/>
  <c r="AJ38" i="19"/>
  <c r="AS38" i="19" s="1"/>
  <c r="AJ46" i="19"/>
  <c r="AS46" i="19" s="1"/>
  <c r="Z23" i="19"/>
  <c r="AQ23" i="19" s="1"/>
  <c r="Z14" i="19"/>
  <c r="AQ14" i="19" s="1"/>
  <c r="AE17" i="19"/>
  <c r="AR17" i="19" s="1"/>
  <c r="AJ58" i="19"/>
  <c r="AS58" i="19" s="1"/>
  <c r="Z37" i="19"/>
  <c r="AQ37" i="19" s="1"/>
  <c r="AJ48" i="19"/>
  <c r="AS48" i="19" s="1"/>
  <c r="Z12" i="19"/>
  <c r="AQ12" i="19" s="1"/>
  <c r="AE20" i="19"/>
  <c r="AR20" i="19" s="1"/>
  <c r="AE53" i="19"/>
  <c r="AR53" i="19" s="1"/>
  <c r="AJ73" i="19"/>
  <c r="AS73" i="19" s="1"/>
  <c r="Z21" i="19"/>
  <c r="AQ21" i="19" s="1"/>
  <c r="AE14" i="19"/>
  <c r="AR14" i="19" s="1"/>
  <c r="AE71" i="19"/>
  <c r="AR71" i="19" s="1"/>
  <c r="AE23" i="19"/>
  <c r="AR23" i="19" s="1"/>
  <c r="AE19" i="19"/>
  <c r="AR19" i="19" s="1"/>
  <c r="Z34" i="19"/>
  <c r="AQ34" i="19" s="1"/>
  <c r="AE9" i="19"/>
  <c r="AR9" i="19" s="1"/>
  <c r="AE50" i="19"/>
  <c r="AR50" i="19" s="1"/>
  <c r="AE33" i="19"/>
  <c r="AR33" i="19" s="1"/>
  <c r="AJ39" i="19"/>
  <c r="AS39" i="19" s="1"/>
  <c r="AJ36" i="19"/>
  <c r="AS36" i="19" s="1"/>
  <c r="AJ47" i="19"/>
  <c r="AS47" i="19" s="1"/>
  <c r="AJ72" i="19"/>
  <c r="AS72" i="19" s="1"/>
  <c r="AJ49" i="19"/>
  <c r="AS49" i="19" s="1"/>
  <c r="AJ69" i="19"/>
  <c r="AS69" i="19" s="1"/>
  <c r="AJ71" i="19"/>
  <c r="AS71" i="19" s="1"/>
  <c r="AJ8" i="19"/>
  <c r="AS8" i="19" s="1"/>
  <c r="AJ37" i="19"/>
  <c r="AS37" i="19" s="1"/>
  <c r="AJ6" i="19"/>
  <c r="AS6" i="19" s="1"/>
  <c r="AJ55" i="19"/>
  <c r="AS55" i="19" s="1"/>
  <c r="AJ7" i="19"/>
  <c r="AS7" i="19" s="1"/>
  <c r="AE48" i="19"/>
  <c r="AR48" i="19" s="1"/>
  <c r="AE8" i="19"/>
  <c r="AR8" i="19" s="1"/>
  <c r="AE6" i="19"/>
  <c r="AR6" i="19" s="1"/>
  <c r="AE7" i="19"/>
  <c r="AR7" i="19" s="1"/>
  <c r="AJ52" i="19"/>
  <c r="AS52" i="19" s="1"/>
  <c r="AJ53" i="19"/>
  <c r="AS53" i="19" s="1"/>
  <c r="AJ54" i="19"/>
  <c r="AS54" i="19" s="1"/>
  <c r="AJ22" i="19"/>
  <c r="AS22" i="19" s="1"/>
  <c r="AJ12" i="19"/>
  <c r="AS12" i="19" s="1"/>
  <c r="Z29" i="19"/>
  <c r="AQ29" i="19" s="1"/>
  <c r="AE54" i="19"/>
  <c r="AR54" i="19" s="1"/>
  <c r="AE12" i="19"/>
  <c r="AR12" i="19" s="1"/>
  <c r="AJ56" i="19"/>
  <c r="AS56" i="19" s="1"/>
  <c r="AJ10" i="19"/>
  <c r="AS10" i="19" s="1"/>
  <c r="AJ65" i="19"/>
  <c r="AS65" i="19" s="1"/>
  <c r="AJ41" i="19"/>
  <c r="AS41" i="19" s="1"/>
  <c r="Z64" i="19"/>
  <c r="AQ64" i="19" s="1"/>
  <c r="AE56" i="19"/>
  <c r="AR56" i="19" s="1"/>
  <c r="AE10" i="19"/>
  <c r="AR10" i="19" s="1"/>
  <c r="AE41" i="19"/>
  <c r="AR41" i="19" s="1"/>
  <c r="AJ50" i="19"/>
  <c r="AS50" i="19" s="1"/>
  <c r="AJ23" i="19"/>
  <c r="AS23" i="19" s="1"/>
  <c r="AJ68" i="19"/>
  <c r="AS68" i="19" s="1"/>
  <c r="AJ19" i="19"/>
  <c r="AS19" i="19" s="1"/>
  <c r="AJ26" i="19"/>
  <c r="AS26" i="19" s="1"/>
  <c r="AJ29" i="19"/>
  <c r="AS29" i="19" s="1"/>
  <c r="AE68" i="19"/>
  <c r="AR68" i="19" s="1"/>
  <c r="AE29" i="19"/>
  <c r="AR29" i="19" s="1"/>
  <c r="Z46" i="19"/>
  <c r="AQ46" i="19" s="1"/>
  <c r="AJ25" i="19"/>
  <c r="AS25" i="19" s="1"/>
  <c r="AJ17" i="19"/>
  <c r="AS17" i="19" s="1"/>
  <c r="AJ51" i="19"/>
  <c r="AS51" i="19" s="1"/>
  <c r="AJ57" i="19"/>
  <c r="AS57" i="19" s="1"/>
  <c r="AJ11" i="19"/>
  <c r="AS11" i="19" s="1"/>
  <c r="AE51" i="19"/>
  <c r="AR51" i="19" s="1"/>
  <c r="AE57" i="19"/>
  <c r="AR57" i="19" s="1"/>
  <c r="AE11" i="19"/>
  <c r="AR11" i="19" s="1"/>
  <c r="AJ67" i="19"/>
  <c r="AS67" i="19" s="1"/>
  <c r="AJ13" i="19"/>
  <c r="AS13" i="19" s="1"/>
  <c r="Z6" i="19"/>
  <c r="AQ6" i="19" s="1"/>
  <c r="Z26" i="19"/>
  <c r="AQ26" i="19" s="1"/>
  <c r="AE67" i="19"/>
  <c r="AR67" i="19" s="1"/>
  <c r="AE13" i="19"/>
  <c r="AR13" i="19" s="1"/>
  <c r="Z16" i="19"/>
  <c r="AQ16" i="19" s="1"/>
  <c r="Z55" i="19"/>
  <c r="AQ55" i="19" s="1"/>
  <c r="Z49" i="19"/>
  <c r="AQ49" i="19" s="1"/>
  <c r="Z57" i="19"/>
  <c r="AQ57" i="19" s="1"/>
  <c r="Z73" i="19"/>
  <c r="AQ73" i="19" s="1"/>
  <c r="Z22" i="19"/>
  <c r="AQ22" i="19" s="1"/>
  <c r="Z41" i="19"/>
  <c r="AQ41" i="19" s="1"/>
  <c r="Z63" i="19"/>
  <c r="AQ63" i="19" s="1"/>
  <c r="Z59" i="19"/>
  <c r="AQ59" i="19" s="1"/>
  <c r="U47" i="19"/>
  <c r="AP47" i="19" s="1"/>
  <c r="U36" i="19"/>
  <c r="AP36" i="19" s="1"/>
  <c r="Z65" i="19"/>
  <c r="AQ65" i="19" s="1"/>
  <c r="Z44" i="19"/>
  <c r="AQ44" i="19" s="1"/>
  <c r="Z18" i="19"/>
  <c r="AQ18" i="19" s="1"/>
  <c r="Z61" i="19"/>
  <c r="AQ61" i="19" s="1"/>
  <c r="Z72" i="19"/>
  <c r="AQ72" i="19" s="1"/>
  <c r="Z24" i="19"/>
  <c r="AQ24" i="19" s="1"/>
  <c r="Z31" i="19"/>
  <c r="AQ31" i="19" s="1"/>
  <c r="Z66" i="19"/>
  <c r="AQ66" i="19" s="1"/>
  <c r="Z32" i="19"/>
  <c r="AQ32" i="19" s="1"/>
  <c r="U64" i="19"/>
  <c r="AP64" i="19" s="1"/>
  <c r="U31" i="19"/>
  <c r="AP31" i="19" s="1"/>
  <c r="Z76" i="19"/>
  <c r="AQ76" i="19" s="1"/>
  <c r="BE87" i="19" s="1"/>
  <c r="Z36" i="19"/>
  <c r="AQ36" i="19" s="1"/>
  <c r="Z10" i="19"/>
  <c r="AQ10" i="19" s="1"/>
  <c r="Z7" i="19"/>
  <c r="AQ7" i="19" s="1"/>
  <c r="Z8" i="19"/>
  <c r="AQ8" i="19" s="1"/>
  <c r="Z30" i="19"/>
  <c r="AQ30" i="19" s="1"/>
  <c r="Z11" i="19"/>
  <c r="AQ11" i="19" s="1"/>
  <c r="Z42" i="19"/>
  <c r="AQ42" i="19" s="1"/>
  <c r="Z75" i="19"/>
  <c r="AQ75" i="19" s="1"/>
  <c r="U23" i="19"/>
  <c r="AP23" i="19" s="1"/>
  <c r="U5" i="19"/>
  <c r="AP5" i="19" s="1"/>
  <c r="U52" i="19"/>
  <c r="AP52" i="19" s="1"/>
  <c r="U20" i="19"/>
  <c r="AP20" i="19" s="1"/>
  <c r="U71" i="19"/>
  <c r="AP71" i="19" s="1"/>
  <c r="Z5" i="19"/>
  <c r="AQ5" i="19" s="1"/>
  <c r="Z71" i="19"/>
  <c r="AQ71" i="19" s="1"/>
  <c r="Z13" i="19"/>
  <c r="AQ13" i="19" s="1"/>
  <c r="Z20" i="19"/>
  <c r="AQ20" i="19" s="1"/>
  <c r="Z53" i="19"/>
  <c r="AQ53" i="19" s="1"/>
  <c r="Z70" i="19"/>
  <c r="AQ70" i="19" s="1"/>
  <c r="Z25" i="19"/>
  <c r="AQ25" i="19" s="1"/>
  <c r="U49" i="19"/>
  <c r="AP49" i="19" s="1"/>
  <c r="U40" i="19"/>
  <c r="AP40" i="19" s="1"/>
  <c r="U19" i="19"/>
  <c r="AP19" i="19" s="1"/>
  <c r="Z28" i="19"/>
  <c r="AQ28" i="19" s="1"/>
  <c r="Z67" i="19"/>
  <c r="AQ67" i="19" s="1"/>
  <c r="U66" i="19"/>
  <c r="AP66" i="19" s="1"/>
  <c r="U34" i="19"/>
  <c r="AP34" i="19" s="1"/>
  <c r="Z9" i="19"/>
  <c r="AQ9" i="19" s="1"/>
  <c r="Z45" i="19"/>
  <c r="AQ45" i="19" s="1"/>
  <c r="Z17" i="19"/>
  <c r="AQ17" i="19" s="1"/>
  <c r="Z19" i="19"/>
  <c r="AQ19" i="19" s="1"/>
  <c r="Z35" i="19"/>
  <c r="AQ35" i="19" s="1"/>
  <c r="Z52" i="19"/>
  <c r="AQ52" i="19" s="1"/>
  <c r="Z15" i="19"/>
  <c r="AQ15" i="19" s="1"/>
  <c r="U33" i="19"/>
  <c r="AP33" i="19" s="1"/>
  <c r="U46" i="19"/>
  <c r="AP46" i="19" s="1"/>
  <c r="U59" i="19"/>
  <c r="AP59" i="19" s="1"/>
  <c r="Z69" i="19"/>
  <c r="AQ69" i="19" s="1"/>
  <c r="Z43" i="19"/>
  <c r="AQ43" i="19" s="1"/>
  <c r="Z27" i="19"/>
  <c r="AQ27" i="19" s="1"/>
  <c r="Z40" i="19"/>
  <c r="AQ40" i="19" s="1"/>
  <c r="U72" i="19"/>
  <c r="AP72" i="19" s="1"/>
  <c r="U12" i="19"/>
  <c r="AP12" i="19" s="1"/>
  <c r="U65" i="19"/>
  <c r="AP65" i="19" s="1"/>
  <c r="U41" i="19"/>
  <c r="AP41" i="19" s="1"/>
  <c r="U28" i="19"/>
  <c r="AP28" i="19" s="1"/>
  <c r="U32" i="19"/>
  <c r="AP32" i="19" s="1"/>
  <c r="U51" i="19"/>
  <c r="AP51" i="19" s="1"/>
  <c r="U24" i="19"/>
  <c r="AP24" i="19" s="1"/>
  <c r="U14" i="19"/>
  <c r="AP14" i="19" s="1"/>
  <c r="U13" i="19"/>
  <c r="AP13" i="19" s="1"/>
  <c r="U50" i="19"/>
  <c r="AP50" i="19" s="1"/>
  <c r="U63" i="19"/>
  <c r="AP63" i="19" s="1"/>
  <c r="U37" i="19"/>
  <c r="AP37" i="19" s="1"/>
  <c r="U6" i="19"/>
  <c r="AP6" i="19" s="1"/>
  <c r="U42" i="19"/>
  <c r="AP42" i="19" s="1"/>
  <c r="U16" i="19"/>
  <c r="AP16" i="19" s="1"/>
  <c r="U75" i="19"/>
  <c r="AP75" i="19" s="1"/>
  <c r="U15" i="19"/>
  <c r="AP15" i="19" s="1"/>
  <c r="U18" i="19"/>
  <c r="AP18" i="19" s="1"/>
  <c r="U53" i="19"/>
  <c r="AP53" i="19" s="1"/>
  <c r="U62" i="19"/>
  <c r="AP62" i="19" s="1"/>
  <c r="U38" i="19"/>
  <c r="AP38" i="19" s="1"/>
  <c r="U61" i="19"/>
  <c r="AP61" i="19" s="1"/>
  <c r="U8" i="19"/>
  <c r="AP8" i="19" s="1"/>
  <c r="U43" i="19"/>
  <c r="AP43" i="19" s="1"/>
  <c r="U27" i="19"/>
  <c r="AP27" i="19" s="1"/>
  <c r="U10" i="19"/>
  <c r="AP10" i="19" s="1"/>
  <c r="U22" i="19"/>
  <c r="AP22" i="19" s="1"/>
  <c r="U74" i="19"/>
  <c r="AP74" i="19" s="1"/>
  <c r="U73" i="19"/>
  <c r="AP73" i="19" s="1"/>
  <c r="U9" i="19"/>
  <c r="AP9" i="19" s="1"/>
  <c r="U77" i="19"/>
  <c r="AP77" i="19" s="1"/>
  <c r="BD88" i="19" s="1"/>
  <c r="U45" i="19"/>
  <c r="AP45" i="19" s="1"/>
  <c r="U30" i="19"/>
  <c r="AP30" i="19" s="1"/>
  <c r="U17" i="19"/>
  <c r="AP17" i="19" s="1"/>
  <c r="U60" i="19"/>
  <c r="AP60" i="19" s="1"/>
  <c r="U21" i="19"/>
  <c r="AP21" i="19" s="1"/>
  <c r="U11" i="19"/>
  <c r="AP11" i="19" s="1"/>
  <c r="U48" i="19"/>
  <c r="AP48" i="19" s="1"/>
  <c r="U35" i="19"/>
  <c r="AP35" i="19" s="1"/>
  <c r="U39" i="19"/>
  <c r="AP39" i="19" s="1"/>
  <c r="U54" i="19"/>
  <c r="AP54" i="19" s="1"/>
  <c r="E5" i="29" l="1"/>
  <c r="H5" i="29"/>
  <c r="G5" i="29"/>
  <c r="F5" i="29"/>
  <c r="BF81" i="19"/>
  <c r="BG82" i="19"/>
  <c r="BE85" i="19"/>
  <c r="BF38" i="19"/>
  <c r="BF74" i="19"/>
  <c r="BF31" i="19"/>
  <c r="BF79" i="19"/>
  <c r="BD72" i="19"/>
  <c r="BD66" i="19"/>
  <c r="BF55" i="19"/>
  <c r="BG29" i="19"/>
  <c r="BD68" i="19"/>
  <c r="BD21" i="19"/>
  <c r="BD61" i="19"/>
  <c r="BE36" i="19"/>
  <c r="BE19" i="19"/>
  <c r="BD47" i="19"/>
  <c r="BG78" i="19"/>
  <c r="BG64" i="19"/>
  <c r="BG47" i="19"/>
  <c r="BE48" i="19"/>
  <c r="BG38" i="19"/>
  <c r="BE61" i="19"/>
  <c r="BD65" i="19"/>
  <c r="BD37" i="19"/>
  <c r="BD24" i="19"/>
  <c r="BE81" i="19"/>
  <c r="BF22" i="19"/>
  <c r="BG50" i="19"/>
  <c r="BG81" i="19"/>
  <c r="BF49" i="19"/>
  <c r="BD25" i="19"/>
  <c r="BE64" i="19"/>
  <c r="BF68" i="19"/>
  <c r="BF52" i="19"/>
  <c r="BF43" i="19"/>
  <c r="BF28" i="19"/>
  <c r="BF73" i="19"/>
  <c r="BF71" i="19"/>
  <c r="BE82" i="19"/>
  <c r="BD69" i="19"/>
  <c r="BD79" i="19"/>
  <c r="BE58" i="19"/>
  <c r="BF82" i="19"/>
  <c r="BF80" i="19"/>
  <c r="BF41" i="19"/>
  <c r="BD78" i="19"/>
  <c r="BE50" i="19"/>
  <c r="BE83" i="19"/>
  <c r="BG84" i="19"/>
  <c r="BG45" i="19"/>
  <c r="BD19" i="19"/>
  <c r="BE31" i="19"/>
  <c r="BE74" i="19"/>
  <c r="BD59" i="19"/>
  <c r="BD62" i="19"/>
  <c r="BE46" i="19"/>
  <c r="BE24" i="19"/>
  <c r="BE52" i="19"/>
  <c r="BG22" i="19"/>
  <c r="BF67" i="19"/>
  <c r="BF19" i="19"/>
  <c r="BF20" i="19"/>
  <c r="BE34" i="19"/>
  <c r="BD40" i="19"/>
  <c r="BF48" i="19"/>
  <c r="BF69" i="19"/>
  <c r="BD22" i="19"/>
  <c r="BD49" i="19"/>
  <c r="BD43" i="19"/>
  <c r="BE30" i="19"/>
  <c r="BD42" i="19"/>
  <c r="BE33" i="19"/>
  <c r="BG68" i="19"/>
  <c r="BE75" i="19"/>
  <c r="BF59" i="19"/>
  <c r="BE45" i="19"/>
  <c r="BG57" i="19"/>
  <c r="BG55" i="19"/>
  <c r="BE79" i="19"/>
  <c r="BF46" i="19"/>
  <c r="BF56" i="19"/>
  <c r="BF76" i="19"/>
  <c r="BD38" i="19"/>
  <c r="BG43" i="19"/>
  <c r="BF44" i="19"/>
  <c r="BD46" i="19"/>
  <c r="BE63" i="19"/>
  <c r="BE47" i="19"/>
  <c r="BF62" i="19"/>
  <c r="BF50" i="19"/>
  <c r="BD32" i="19"/>
  <c r="BD73" i="19"/>
  <c r="BD39" i="19"/>
  <c r="BE28" i="19"/>
  <c r="BE16" i="19"/>
  <c r="BD75" i="19"/>
  <c r="BE84" i="19"/>
  <c r="BG62" i="19"/>
  <c r="BG52" i="19"/>
  <c r="BG18" i="19"/>
  <c r="BF30" i="19"/>
  <c r="BG49" i="19"/>
  <c r="BD55" i="19"/>
  <c r="BE49" i="19"/>
  <c r="BF35" i="19"/>
  <c r="BG54" i="19"/>
  <c r="BF83" i="19"/>
  <c r="BD44" i="19"/>
  <c r="BD50" i="19"/>
  <c r="BG72" i="19"/>
  <c r="BE25" i="19"/>
  <c r="BD71" i="19"/>
  <c r="BD64" i="19"/>
  <c r="BD52" i="19"/>
  <c r="BE56" i="19"/>
  <c r="BD82" i="19"/>
  <c r="BE43" i="19"/>
  <c r="BE68" i="19"/>
  <c r="BG28" i="19"/>
  <c r="BG76" i="19"/>
  <c r="BG66" i="19"/>
  <c r="BF34" i="19"/>
  <c r="BG42" i="19"/>
  <c r="BF27" i="19"/>
  <c r="BF26" i="19"/>
  <c r="BF39" i="19"/>
  <c r="BG34" i="19"/>
  <c r="BE18" i="19"/>
  <c r="BF63" i="19"/>
  <c r="BD28" i="19"/>
  <c r="BD29" i="19"/>
  <c r="BD76" i="19"/>
  <c r="BE20" i="19"/>
  <c r="BD31" i="19"/>
  <c r="BE77" i="19"/>
  <c r="BE60" i="19"/>
  <c r="BG36" i="19"/>
  <c r="BG21" i="19"/>
  <c r="BG17" i="19"/>
  <c r="BG46" i="19"/>
  <c r="BF72" i="19"/>
  <c r="BF37" i="19"/>
  <c r="BG53" i="19"/>
  <c r="BG71" i="19"/>
  <c r="BF70" i="19"/>
  <c r="BD58" i="19"/>
  <c r="BD41" i="19"/>
  <c r="BD26" i="19"/>
  <c r="BD23" i="19"/>
  <c r="BD45" i="19"/>
  <c r="BD63" i="19"/>
  <c r="BE42" i="19"/>
  <c r="BE66" i="19"/>
  <c r="BE57" i="19"/>
  <c r="BG67" i="19"/>
  <c r="BG48" i="19"/>
  <c r="BF25" i="19"/>
  <c r="BE65" i="19"/>
  <c r="BF42" i="19"/>
  <c r="BF32" i="19"/>
  <c r="BD81" i="19"/>
  <c r="BG61" i="19"/>
  <c r="BE26" i="19"/>
  <c r="BE70" i="19"/>
  <c r="BE73" i="19"/>
  <c r="BF47" i="19"/>
  <c r="BD56" i="19"/>
  <c r="BD86" i="19"/>
  <c r="BD83" i="19"/>
  <c r="BD77" i="19"/>
  <c r="BD16" i="19"/>
  <c r="BE35" i="19"/>
  <c r="BE27" i="19"/>
  <c r="BF40" i="19"/>
  <c r="BF23" i="19"/>
  <c r="BG19" i="19"/>
  <c r="BE32" i="19"/>
  <c r="BF75" i="19"/>
  <c r="BG31" i="19"/>
  <c r="BF36" i="19"/>
  <c r="BG20" i="19"/>
  <c r="BD87" i="19"/>
  <c r="BF84" i="19"/>
  <c r="BG27" i="19"/>
  <c r="BG63" i="19"/>
  <c r="BD54" i="19"/>
  <c r="BE21" i="19"/>
  <c r="BF45" i="19"/>
  <c r="BF21" i="19"/>
  <c r="BD27" i="19"/>
  <c r="BE51" i="19"/>
  <c r="BE78" i="19"/>
  <c r="BD34" i="19"/>
  <c r="BF24" i="19"/>
  <c r="BF65" i="19"/>
  <c r="BE71" i="19"/>
  <c r="BD67" i="19"/>
  <c r="BG16" i="19"/>
  <c r="BG35" i="19"/>
  <c r="BD80" i="19"/>
  <c r="BF33" i="19"/>
  <c r="BF61" i="19"/>
  <c r="BD20" i="19"/>
  <c r="BD53" i="19"/>
  <c r="BE38" i="19"/>
  <c r="BE39" i="19"/>
  <c r="BE86" i="19"/>
  <c r="BE72" i="19"/>
  <c r="BF78" i="19"/>
  <c r="BG40" i="19"/>
  <c r="BE40" i="19"/>
  <c r="BG80" i="19"/>
  <c r="BF64" i="19"/>
  <c r="BG73" i="19"/>
  <c r="BD18" i="19"/>
  <c r="BF57" i="19"/>
  <c r="BE69" i="19"/>
  <c r="BG26" i="19"/>
  <c r="BE67" i="19"/>
  <c r="BG39" i="19"/>
  <c r="BD35" i="19"/>
  <c r="BG75" i="19"/>
  <c r="BD84" i="19"/>
  <c r="BD17" i="19"/>
  <c r="BE54" i="19"/>
  <c r="BD30" i="19"/>
  <c r="BE53" i="19"/>
  <c r="BE29" i="19"/>
  <c r="BE37" i="19"/>
  <c r="BG37" i="19"/>
  <c r="BG23" i="19"/>
  <c r="BG60" i="19"/>
  <c r="BG41" i="19"/>
  <c r="BE44" i="19"/>
  <c r="BF66" i="19"/>
  <c r="BG44" i="19"/>
  <c r="BF77" i="19"/>
  <c r="BF58" i="19"/>
  <c r="BE59" i="19"/>
  <c r="BG69" i="19"/>
  <c r="BF18" i="19"/>
  <c r="BF53" i="19"/>
  <c r="BD85" i="19"/>
  <c r="BD48" i="19"/>
  <c r="BE80" i="19"/>
  <c r="BD51" i="19"/>
  <c r="BE22" i="19"/>
  <c r="BE55" i="19"/>
  <c r="BE17" i="19"/>
  <c r="BG30" i="19"/>
  <c r="BG33" i="19"/>
  <c r="BG83" i="19"/>
  <c r="BE23" i="19"/>
  <c r="BG56" i="19"/>
  <c r="BE62" i="19"/>
  <c r="BG51" i="19"/>
  <c r="BG32" i="19"/>
  <c r="BG74" i="19"/>
  <c r="BD36" i="19"/>
  <c r="BD57" i="19"/>
  <c r="BG77" i="19"/>
  <c r="BG25" i="19"/>
  <c r="BF17" i="19"/>
  <c r="BD33" i="19"/>
  <c r="BD74" i="19"/>
  <c r="BD70" i="19"/>
  <c r="BD60" i="19"/>
  <c r="BE41" i="19"/>
  <c r="BE76" i="19"/>
  <c r="BG24" i="19"/>
  <c r="BG79" i="19"/>
  <c r="BG65" i="19"/>
  <c r="BG58" i="19"/>
  <c r="BG59" i="19"/>
  <c r="BF16" i="19"/>
  <c r="BG70" i="19"/>
  <c r="BF51" i="19"/>
  <c r="BF54" i="19"/>
  <c r="BF60" i="19"/>
  <c r="BF29" i="19"/>
  <c r="Y6" i="21" a="1"/>
  <c r="BO66" i="21" a="1"/>
  <c r="AF75" i="21" a="1"/>
  <c r="R55" i="21" a="1"/>
  <c r="BP41" i="21" a="1"/>
  <c r="BP52" i="18" a="1"/>
  <c r="L34" i="21" a="1"/>
  <c r="D51" i="21" a="1"/>
  <c r="BA55" i="18" a="1"/>
  <c r="D19" i="18" a="1"/>
  <c r="AM13" i="21" a="1"/>
  <c r="BA38" i="21" a="1"/>
  <c r="AF76" i="21" a="1"/>
  <c r="Z49" i="21" a="1"/>
  <c r="E44" i="18" a="1"/>
  <c r="Z45" i="21" a="1"/>
  <c r="AG45" i="18" a="1"/>
  <c r="BP6" i="18" a="1"/>
  <c r="BO32" i="18" a="1"/>
  <c r="BP49" i="18" a="1"/>
  <c r="K77" i="21" a="1"/>
  <c r="S16" i="18" a="1"/>
  <c r="BB64" i="21" a="1"/>
  <c r="BA32" i="21" a="1"/>
  <c r="Y69" i="18" a="1"/>
  <c r="BI33" i="21" a="1"/>
  <c r="BI31" i="21" a="1"/>
  <c r="AU32" i="21" a="1"/>
  <c r="Z57" i="21" a="1"/>
  <c r="R15" i="18" a="1"/>
  <c r="AG63" i="21" a="1"/>
  <c r="AM28" i="18" a="1"/>
  <c r="AF14" i="18" a="1"/>
  <c r="AT67" i="21" a="1"/>
  <c r="AM53" i="18" a="1"/>
  <c r="Z31" i="21" a="1"/>
  <c r="Y9" i="21" a="1"/>
  <c r="BO18" i="21" a="1"/>
  <c r="AU60" i="21" a="1"/>
  <c r="K60" i="18" a="1"/>
  <c r="D41" i="21" a="1"/>
  <c r="S18" i="21" a="1"/>
  <c r="AT5" i="21" a="1"/>
  <c r="S36" i="18" a="1"/>
  <c r="AT10" i="21" a="1"/>
  <c r="BO48" i="21" a="1"/>
  <c r="AF62" i="18" a="1"/>
  <c r="K51" i="18" a="1"/>
  <c r="AF41" i="21" a="1"/>
  <c r="BP67" i="18" a="1"/>
  <c r="BH17" i="18" a="1"/>
  <c r="K62" i="18" a="1"/>
  <c r="AT28" i="18" a="1"/>
  <c r="Y41" i="18" a="1"/>
  <c r="BB73" i="21" a="1"/>
  <c r="AF64" i="18" a="1"/>
  <c r="AT16" i="18" a="1"/>
  <c r="AG18" i="18" a="1"/>
  <c r="BB72" i="21" a="1"/>
  <c r="AG40" i="21" a="1"/>
  <c r="AU58" i="18" a="1"/>
  <c r="AG45" i="21" a="1"/>
  <c r="AT54" i="18" a="1"/>
  <c r="AF23" i="18" a="1"/>
  <c r="Z25" i="18" a="1"/>
  <c r="AG40" i="18" a="1"/>
  <c r="AN48" i="21" a="1"/>
  <c r="AT34" i="21" a="1"/>
  <c r="E54" i="21" a="1"/>
  <c r="Y5" i="21" a="1"/>
  <c r="AG38" i="21" a="1"/>
  <c r="BP31" i="21" a="1"/>
  <c r="BB54" i="21" a="1"/>
  <c r="AT66" i="21" a="1"/>
  <c r="Z5" i="21" a="1"/>
  <c r="AT71" i="21" a="1"/>
  <c r="K77" i="18" a="1"/>
  <c r="L19" i="18" a="1"/>
  <c r="L57" i="21" a="1"/>
  <c r="D60" i="18" a="1"/>
  <c r="BA13" i="21" a="1"/>
  <c r="R49" i="18" a="1"/>
  <c r="Y45" i="21" a="1"/>
  <c r="BP25" i="18" a="1"/>
  <c r="AU50" i="18" a="1"/>
  <c r="AT62" i="18" a="1"/>
  <c r="BB21" i="21" a="1"/>
  <c r="K68" i="21" a="1"/>
  <c r="Z15" i="21" a="1"/>
  <c r="D73" i="18" a="1"/>
  <c r="BO53" i="21" a="1"/>
  <c r="AU37" i="21" a="1"/>
  <c r="BP43" i="18" a="1"/>
  <c r="R12" i="18" a="1"/>
  <c r="E41" i="21" a="1"/>
  <c r="AT22" i="18" a="1"/>
  <c r="D42" i="18" a="1"/>
  <c r="S36" i="21" a="1"/>
  <c r="AM64" i="21" a="1"/>
  <c r="K9" i="21" a="1"/>
  <c r="BB73" i="18" a="1"/>
  <c r="Y42" i="18" a="1"/>
  <c r="K38" i="21" a="1"/>
  <c r="Y18" i="21" a="1"/>
  <c r="AT17" i="18" a="1"/>
  <c r="AG9" i="18" a="1"/>
  <c r="BH10" i="21" a="1"/>
  <c r="BH73" i="21" a="1"/>
  <c r="Z56" i="21" a="1"/>
  <c r="Y52" i="21" a="1"/>
  <c r="AF53" i="18" a="1"/>
  <c r="AN20" i="18" a="1"/>
  <c r="D48" i="18" a="1"/>
  <c r="AG47" i="21" a="1"/>
  <c r="AN60" i="18" a="1"/>
  <c r="AM43" i="21" a="1"/>
  <c r="E40" i="18" a="1"/>
  <c r="BI15" i="18" a="1"/>
  <c r="L51" i="21" a="1"/>
  <c r="E46" i="21" a="1"/>
  <c r="R52" i="18" a="1"/>
  <c r="BI40" i="18" a="1"/>
  <c r="Y43" i="18" a="1"/>
  <c r="AG39" i="18" a="1"/>
  <c r="BB12" i="21" a="1"/>
  <c r="AF55" i="21" a="1"/>
  <c r="AU26" i="21" a="1"/>
  <c r="E50" i="21" a="1"/>
  <c r="BI52" i="21" a="1"/>
  <c r="BA46" i="18" a="1"/>
  <c r="R13" i="21" a="1"/>
  <c r="L24" i="21" a="1"/>
  <c r="AN72" i="21" a="1"/>
  <c r="E19" i="21" a="1"/>
  <c r="AN41" i="18" a="1"/>
  <c r="E75" i="18" a="1"/>
  <c r="R40" i="18" a="1"/>
  <c r="L17" i="18" a="1"/>
  <c r="BB59" i="18" a="1"/>
  <c r="S48" i="18" a="1"/>
  <c r="BI73" i="18" a="1"/>
  <c r="Y10" i="21" a="1"/>
  <c r="BI37" i="21" a="1"/>
  <c r="AG24" i="18" a="1"/>
  <c r="AG41" i="21" a="1"/>
  <c r="BI28" i="18" a="1"/>
  <c r="E48" i="18" a="1"/>
  <c r="Y71" i="21" a="1"/>
  <c r="R35" i="21" a="1"/>
  <c r="BB51" i="21" a="1"/>
  <c r="BI71" i="18" a="1"/>
  <c r="Y18" i="18" a="1"/>
  <c r="L45" i="21" a="1"/>
  <c r="K47" i="18" a="1"/>
  <c r="BA45" i="21" a="1"/>
  <c r="R25" i="21" a="1"/>
  <c r="L66" i="18" a="1"/>
  <c r="D33" i="21" a="1"/>
  <c r="L38" i="18" a="1"/>
  <c r="BB39" i="18" a="1"/>
  <c r="L9" i="18" a="1"/>
  <c r="AG54" i="18" a="1"/>
  <c r="Y67" i="21" a="1"/>
  <c r="K5" i="18" a="1"/>
  <c r="BH62" i="18" a="1"/>
  <c r="BA69" i="21" a="1"/>
  <c r="D38" i="18" a="1"/>
  <c r="L60" i="21" a="1"/>
  <c r="BH67" i="18" a="1"/>
  <c r="Z25" i="21" a="1"/>
  <c r="BI50" i="18" a="1"/>
  <c r="E16" i="21" a="1"/>
  <c r="AU20" i="21" a="1"/>
  <c r="S29" i="18" a="1"/>
  <c r="AT62" i="21" a="1"/>
  <c r="AN37" i="21" a="1"/>
  <c r="AT65" i="21" a="1"/>
  <c r="K74" i="18" a="1"/>
  <c r="K41" i="21" a="1"/>
  <c r="BI30" i="18" a="1"/>
  <c r="E13" i="21" a="1"/>
  <c r="Z58" i="18" a="1"/>
  <c r="BI48" i="18" a="1"/>
  <c r="BI43" i="21" a="1"/>
  <c r="E70" i="18" a="1"/>
  <c r="AN62" i="21" a="1"/>
  <c r="R44" i="21" a="1"/>
  <c r="S61" i="18" a="1"/>
  <c r="BO75" i="21" a="1"/>
  <c r="AN37" i="18" a="1"/>
  <c r="L10" i="21" a="1"/>
  <c r="L26" i="18" a="1"/>
  <c r="BH45" i="18" a="1"/>
  <c r="AT75" i="18" a="1"/>
  <c r="S66" i="18" a="1"/>
  <c r="Y36" i="18" a="1"/>
  <c r="D50" i="21" a="1"/>
  <c r="K41" i="18" a="1"/>
  <c r="AT53" i="21" a="1"/>
  <c r="BO10" i="21" a="1"/>
  <c r="BI14" i="18" a="1"/>
  <c r="BO76" i="18" a="1"/>
  <c r="D32" i="18" a="1"/>
  <c r="AN35" i="21" a="1"/>
  <c r="E8" i="21" a="1"/>
  <c r="S20" i="21" a="1"/>
  <c r="S30" i="18" a="1"/>
  <c r="L27" i="21" a="1"/>
  <c r="AM63" i="18" a="1"/>
  <c r="BB25" i="18" a="1"/>
  <c r="Y26" i="21" a="1"/>
  <c r="K34" i="21" a="1"/>
  <c r="AG62" i="21" a="1"/>
  <c r="BI56" i="18" a="1"/>
  <c r="S61" i="21" a="1"/>
  <c r="Z10" i="18" a="1"/>
  <c r="BB18" i="21" a="1"/>
  <c r="D7" i="21" a="1"/>
  <c r="AN39" i="21" a="1"/>
  <c r="K10" i="18" a="1"/>
  <c r="BA37" i="18" a="1"/>
  <c r="K46" i="21" a="1"/>
  <c r="AM13" i="18" a="1"/>
  <c r="AN51" i="21" a="1"/>
  <c r="AT18" i="18" a="1"/>
  <c r="BI9" i="21" a="1"/>
  <c r="AF19" i="18" a="1"/>
  <c r="AT34" i="18" a="1"/>
  <c r="AM25" i="21" a="1"/>
  <c r="Z24" i="21" a="1"/>
  <c r="BB40" i="21" a="1"/>
  <c r="E7" i="18" a="1"/>
  <c r="AG70" i="18" a="1"/>
  <c r="BH12" i="21" a="1"/>
  <c r="E76" i="18" a="1"/>
  <c r="AG56" i="21" a="1"/>
  <c r="AG27" i="18" a="1"/>
  <c r="AT55" i="18" a="1"/>
  <c r="Y51" i="18" a="1"/>
  <c r="Z72" i="18" a="1"/>
  <c r="BB55" i="18" a="1"/>
  <c r="AG58" i="21" a="1"/>
  <c r="L21" i="21" a="1"/>
  <c r="D29" i="18" a="1"/>
  <c r="Y55" i="18" a="1"/>
  <c r="AF71" i="18" a="1"/>
  <c r="AM39" i="18" a="1"/>
  <c r="BP42" i="21" a="1"/>
  <c r="AU69" i="21" a="1"/>
  <c r="BP24" i="18" a="1"/>
  <c r="BA68" i="18" a="1"/>
  <c r="S51" i="18" a="1"/>
  <c r="D26" i="21" a="1"/>
  <c r="AG19" i="18" a="1"/>
  <c r="Z49" i="18" a="1"/>
  <c r="AT17" i="21" a="1"/>
  <c r="BB51" i="18" a="1"/>
  <c r="AM51" i="18" a="1"/>
  <c r="Y57" i="18" a="1"/>
  <c r="AG31" i="18" a="1"/>
  <c r="S26" i="21" a="1"/>
  <c r="BB75" i="21" a="1"/>
  <c r="BP77" i="21" a="1"/>
  <c r="AM24" i="18" a="1"/>
  <c r="AM77" i="18" a="1"/>
  <c r="BO71" i="18" a="1"/>
  <c r="AM72" i="18" a="1"/>
  <c r="L40" i="21" a="1"/>
  <c r="S40" i="21" a="1"/>
  <c r="K52" i="21" a="1"/>
  <c r="L32" i="18" a="1"/>
  <c r="E62" i="18" a="1"/>
  <c r="AF17" i="21" a="1"/>
  <c r="AU34" i="18" a="1"/>
  <c r="K69" i="21" a="1"/>
  <c r="BO70" i="18" a="1"/>
  <c r="AM35" i="21" a="1"/>
  <c r="AT50" i="21" a="1"/>
  <c r="Y71" i="18" a="1"/>
  <c r="AM8" i="18" a="1"/>
  <c r="AF21" i="18" a="1"/>
  <c r="AM6" i="18" a="1"/>
  <c r="BA71" i="21" a="1"/>
  <c r="AU48" i="18" a="1"/>
  <c r="BI16" i="21" a="1"/>
  <c r="BI54" i="21" a="1"/>
  <c r="BO35" i="21" a="1"/>
  <c r="AM49" i="21" a="1"/>
  <c r="BO21" i="21" a="1"/>
  <c r="AF16" i="21" a="1"/>
  <c r="AM62" i="18" a="1"/>
  <c r="BP53" i="18" a="1"/>
  <c r="AU71" i="21" a="1"/>
  <c r="AT57" i="18" a="1"/>
  <c r="AN16" i="18" a="1"/>
  <c r="Y56" i="21" a="1"/>
  <c r="BI65" i="18" a="1"/>
  <c r="AF77" i="21" a="1"/>
  <c r="AN30" i="21" a="1"/>
  <c r="S6" i="18" a="1"/>
  <c r="Z38" i="18" a="1"/>
  <c r="K21" i="18" a="1"/>
  <c r="E64" i="18" a="1"/>
  <c r="BI22" i="21" a="1"/>
  <c r="R31" i="18" a="1"/>
  <c r="BP71" i="18" a="1"/>
  <c r="BB69" i="21" a="1"/>
  <c r="BA8" i="21" a="1"/>
  <c r="Y27" i="18" a="1"/>
  <c r="AF65" i="21" a="1"/>
  <c r="K62" i="21" a="1"/>
  <c r="BB66" i="21" a="1"/>
  <c r="S7" i="21" a="1"/>
  <c r="L12" i="21" a="1"/>
  <c r="AM9" i="18" a="1"/>
  <c r="BA33" i="21" a="1"/>
  <c r="E18" i="21" a="1"/>
  <c r="BP46" i="18" a="1"/>
  <c r="Y76" i="18" a="1"/>
  <c r="K67" i="21" a="1"/>
  <c r="K18" i="18" a="1"/>
  <c r="BH65" i="21" a="1"/>
  <c r="S47" i="21" a="1"/>
  <c r="AU54" i="21" a="1"/>
  <c r="R22" i="21" a="1"/>
  <c r="BB17" i="21" a="1"/>
  <c r="AT44" i="18" a="1"/>
  <c r="L47" i="21" a="1"/>
  <c r="Y44" i="18" a="1"/>
  <c r="S40" i="18" a="1"/>
  <c r="BA39" i="18" a="1"/>
  <c r="AU55" i="21" a="1"/>
  <c r="AM36" i="21" a="1"/>
  <c r="R42" i="18" a="1"/>
  <c r="BA67" i="21" a="1"/>
  <c r="AM32" i="18" a="1"/>
  <c r="Y21" i="21" a="1"/>
  <c r="R68" i="18" a="1"/>
  <c r="AF60" i="18" a="1"/>
  <c r="K46" i="18" a="1"/>
  <c r="L18" i="18" a="1"/>
  <c r="Y15" i="21" a="1"/>
  <c r="AN64" i="18" a="1"/>
  <c r="BO36" i="18" a="1"/>
  <c r="AU9" i="18" a="1"/>
  <c r="D27" i="21" a="1"/>
  <c r="K7" i="21" a="1"/>
  <c r="AM20" i="18" a="1"/>
  <c r="D69" i="18" a="1"/>
  <c r="Z17" i="21" a="1"/>
  <c r="AM30" i="21" a="1"/>
  <c r="AF10" i="18" a="1"/>
  <c r="K32" i="21" a="1"/>
  <c r="Y16" i="21" a="1"/>
  <c r="AU30" i="21" a="1"/>
  <c r="AF72" i="21" a="1"/>
  <c r="S49" i="21" a="1"/>
  <c r="BA67" i="18" a="1"/>
  <c r="BB15" i="18" a="1"/>
  <c r="BO15" i="18" a="1"/>
  <c r="AG74" i="21" a="1"/>
  <c r="R26" i="21" a="1"/>
  <c r="L69" i="18" a="1"/>
  <c r="Y50" i="21" a="1"/>
  <c r="Z47" i="21" a="1"/>
  <c r="Z38" i="21" a="1"/>
  <c r="Y67" i="18" a="1"/>
  <c r="D22" i="18" a="1"/>
  <c r="AU64" i="21" a="1"/>
  <c r="S63" i="21" a="1"/>
  <c r="BI60" i="21" a="1"/>
  <c r="K13" i="18" a="1"/>
  <c r="AU71" i="18" a="1"/>
  <c r="AF22" i="18" a="1"/>
  <c r="AU8" i="21" a="1"/>
  <c r="R63" i="21" a="1"/>
  <c r="Z74" i="21" a="1"/>
  <c r="BH21" i="21" a="1"/>
  <c r="BH29" i="18" a="1"/>
  <c r="K53" i="18" a="1"/>
  <c r="S57" i="18" a="1"/>
  <c r="AM45" i="21" a="1"/>
  <c r="AF56" i="21" a="1"/>
  <c r="AG59" i="18" a="1"/>
  <c r="AT60" i="18" a="1"/>
  <c r="AM14" i="21" a="1"/>
  <c r="L15" i="18" a="1"/>
  <c r="R14" i="21" a="1"/>
  <c r="Y5" i="18" a="1"/>
  <c r="D70" i="18" a="1"/>
  <c r="AT33" i="18" a="1"/>
  <c r="BP47" i="21" a="1"/>
  <c r="D74" i="18" a="1"/>
  <c r="AU56" i="18" a="1"/>
  <c r="BI66" i="21" a="1"/>
  <c r="D44" i="21" a="1"/>
  <c r="AF34" i="18" a="1"/>
  <c r="R28" i="21" a="1"/>
  <c r="L52" i="21" a="1"/>
  <c r="S33" i="21" a="1"/>
  <c r="BO13" i="21" a="1"/>
  <c r="D40" i="18" a="1"/>
  <c r="Z22" i="18" a="1"/>
  <c r="AM25" i="18" a="1"/>
  <c r="BI47" i="18" a="1"/>
  <c r="BP19" i="18" a="1"/>
  <c r="K49" i="21" a="1"/>
  <c r="BB41" i="18" a="1"/>
  <c r="D61" i="18" a="1"/>
  <c r="BI53" i="21" a="1"/>
  <c r="R64" i="18" a="1"/>
  <c r="AG16" i="18" a="1"/>
  <c r="AT23" i="18" a="1"/>
  <c r="Y65" i="21" a="1"/>
  <c r="Z35" i="21" a="1"/>
  <c r="L21" i="18" a="1"/>
  <c r="BO59" i="21" a="1"/>
  <c r="AU63" i="18" a="1"/>
  <c r="BO8" i="21" a="1"/>
  <c r="BI11" i="18" a="1"/>
  <c r="BA39" i="21" a="1"/>
  <c r="AU10" i="21" a="1"/>
  <c r="D75" i="21" a="1"/>
  <c r="BB16" i="21" a="1"/>
  <c r="AM41" i="18" a="1"/>
  <c r="R57" i="18" a="1"/>
  <c r="S19" i="18" a="1"/>
  <c r="BB26" i="21" a="1"/>
  <c r="AU62" i="21" a="1"/>
  <c r="BH54" i="21" a="1"/>
  <c r="BP75" i="18" a="1"/>
  <c r="R49" i="21" a="1"/>
  <c r="BO27" i="18" a="1"/>
  <c r="BP38" i="18" a="1"/>
  <c r="BO70" i="21" a="1"/>
  <c r="BA58" i="21" a="1"/>
  <c r="S67" i="18" a="1"/>
  <c r="AF10" i="21" a="1"/>
  <c r="Z7" i="18" a="1"/>
  <c r="BB46" i="21" a="1"/>
  <c r="BI55" i="18" a="1"/>
  <c r="AU42" i="18" a="1"/>
  <c r="AM21" i="21" a="1"/>
  <c r="AG73" i="18" a="1"/>
  <c r="Y14" i="21" a="1"/>
  <c r="K34" i="18" a="1"/>
  <c r="K27" i="21" a="1"/>
  <c r="BA26" i="18" a="1"/>
  <c r="BH75" i="18" a="1"/>
  <c r="AN65" i="21" a="1"/>
  <c r="S20" i="18" a="1"/>
  <c r="R25" i="18" a="1"/>
  <c r="BA42" i="18" a="1"/>
  <c r="AN20" i="21" a="1"/>
  <c r="BP17" i="21" a="1"/>
  <c r="AG47" i="18" a="1"/>
  <c r="BO64" i="18" a="1"/>
  <c r="BH25" i="18" a="1"/>
  <c r="BI25" i="21" a="1"/>
  <c r="BB34" i="21" a="1"/>
  <c r="E39" i="18" a="1"/>
  <c r="AF26" i="21" a="1"/>
  <c r="R73" i="18" a="1"/>
  <c r="BH44" i="21" a="1"/>
  <c r="Z23" i="21" a="1"/>
  <c r="D14" i="21" a="1"/>
  <c r="AM73" i="18" a="1"/>
  <c r="AT19" i="21" a="1"/>
  <c r="BB71" i="18" a="1"/>
  <c r="S28" i="18" a="1"/>
  <c r="Z65" i="18" a="1"/>
  <c r="AF19" i="21" a="1"/>
  <c r="BI9" i="18" a="1"/>
  <c r="BO65" i="18" a="1"/>
  <c r="BB43" i="21" a="1"/>
  <c r="AM27" i="18" a="1"/>
  <c r="BO11" i="21" a="1"/>
  <c r="E14" i="18" a="1"/>
  <c r="Z32" i="18" a="1"/>
  <c r="AU38" i="21" a="1"/>
  <c r="S76" i="18" a="1"/>
  <c r="AG23" i="18" a="1"/>
  <c r="D38" i="21" a="1"/>
  <c r="Z76" i="21" a="1"/>
  <c r="AN40" i="21" a="1"/>
  <c r="BB72" i="18" a="1"/>
  <c r="BI48" i="21" a="1"/>
  <c r="AG11" i="18" a="1"/>
  <c r="BO26" i="21" a="1"/>
  <c r="L63" i="18" a="1"/>
  <c r="BI73" i="21" a="1"/>
  <c r="K75" i="18" a="1"/>
  <c r="BO56" i="18" a="1"/>
  <c r="AF68" i="18" a="1"/>
  <c r="AG8" i="18" a="1"/>
  <c r="BA28" i="18" a="1"/>
  <c r="BB5" i="18" a="1"/>
  <c r="S41" i="18" a="1"/>
  <c r="AU39" i="21" a="1"/>
  <c r="S45" i="21" a="1"/>
  <c r="Z57" i="18" a="1"/>
  <c r="E29" i="18" a="1"/>
  <c r="BO39" i="21" a="1"/>
  <c r="BB58" i="18" a="1"/>
  <c r="D12" i="21" a="1"/>
  <c r="S9" i="18" a="1"/>
  <c r="K44" i="21" a="1"/>
  <c r="AG49" i="21" a="1"/>
  <c r="E22" i="21" a="1"/>
  <c r="BA77" i="18" a="1"/>
  <c r="BP34" i="21" a="1"/>
  <c r="AU43" i="21" a="1"/>
  <c r="AU26" i="18" a="1"/>
  <c r="D45" i="21" a="1"/>
  <c r="AG6" i="21" a="1"/>
  <c r="Y20" i="21" a="1"/>
  <c r="BI75" i="21" a="1"/>
  <c r="K38" i="18" a="1"/>
  <c r="AF77" i="18" a="1"/>
  <c r="BP7" i="18" a="1"/>
  <c r="BH60" i="21" a="1"/>
  <c r="Y28" i="21" a="1"/>
  <c r="AM71" i="18" a="1"/>
  <c r="R33" i="18" a="1"/>
  <c r="L38" i="21" a="1"/>
  <c r="BO40" i="18" a="1"/>
  <c r="AF69" i="18" a="1"/>
  <c r="AN27" i="21" a="1"/>
  <c r="R69" i="21" a="1"/>
  <c r="Z53" i="21" a="1"/>
  <c r="BA59" i="18" a="1"/>
  <c r="AF24" i="18" a="1"/>
  <c r="AF25" i="21" a="1"/>
  <c r="BA13" i="18" a="1"/>
  <c r="BH43" i="18" a="1"/>
  <c r="AM18" i="21" a="1"/>
  <c r="AN14" i="18" a="1"/>
  <c r="AG14" i="21" a="1"/>
  <c r="E67" i="21" a="1"/>
  <c r="Z73" i="18" a="1"/>
  <c r="AU48" i="21" a="1"/>
  <c r="L48" i="21" a="1"/>
  <c r="S31" i="18" a="1"/>
  <c r="Z30" i="18" a="1"/>
  <c r="AU13" i="21" a="1"/>
  <c r="AG37" i="21" a="1"/>
  <c r="D41" i="18" a="1"/>
  <c r="BB32" i="18" a="1"/>
  <c r="AT58" i="21" a="1"/>
  <c r="BI19" i="21" a="1"/>
  <c r="AM59" i="18" a="1"/>
  <c r="AT48" i="18" a="1"/>
  <c r="AT32" i="18" a="1"/>
  <c r="BP41" i="18" a="1"/>
  <c r="AT70" i="18" a="1"/>
  <c r="BB44" i="21" a="1"/>
  <c r="Z71" i="18" a="1"/>
  <c r="S52" i="21" a="1"/>
  <c r="D67" i="21" a="1"/>
  <c r="K58" i="18" a="1"/>
  <c r="S65" i="18" a="1"/>
  <c r="AT9" i="21" a="1"/>
  <c r="AT23" i="21" a="1"/>
  <c r="BH29" i="21" a="1"/>
  <c r="Z19" i="18" a="1"/>
  <c r="AF63" i="18" a="1"/>
  <c r="AG25" i="21" a="1"/>
  <c r="R38" i="21" a="1"/>
  <c r="Z66" i="18" a="1"/>
  <c r="BP39" i="18" a="1"/>
  <c r="BA72" i="21" a="1"/>
  <c r="BA19" i="18" a="1"/>
  <c r="E11" i="21" a="1"/>
  <c r="AG55" i="18" a="1"/>
  <c r="AM42" i="18" a="1"/>
  <c r="D17" i="18" a="1"/>
  <c r="AN18" i="21" a="1"/>
  <c r="BB8" i="18" a="1"/>
  <c r="K57" i="18" a="1"/>
  <c r="BI61" i="21" a="1"/>
  <c r="L51" i="18" a="1"/>
  <c r="E28" i="21" a="1"/>
  <c r="AU7" i="18" a="1"/>
  <c r="D72" i="21" a="1"/>
  <c r="Z61" i="21" a="1"/>
  <c r="D54" i="21" a="1"/>
  <c r="BI56" i="21" a="1"/>
  <c r="BB35" i="18" a="1"/>
  <c r="AU65" i="18" a="1"/>
  <c r="AF53" i="21" a="1"/>
  <c r="BP76" i="21" a="1"/>
  <c r="AN63" i="21" a="1"/>
  <c r="E51" i="21" a="1"/>
  <c r="AN74" i="21" a="1"/>
  <c r="BB10" i="21" a="1"/>
  <c r="AF38" i="18" a="1"/>
  <c r="AN43" i="18" a="1"/>
  <c r="L70" i="18" a="1"/>
  <c r="BB29" i="18" a="1"/>
  <c r="AT55" i="21" a="1"/>
  <c r="AN71" i="18" a="1"/>
  <c r="BB37" i="21" a="1"/>
  <c r="R9" i="21" a="1"/>
  <c r="BH15" i="18" a="1"/>
  <c r="BH23" i="18" a="1"/>
  <c r="K72" i="21" a="1"/>
  <c r="AU36" i="18" a="1"/>
  <c r="AF28" i="18" a="1"/>
  <c r="E48" i="21" a="1"/>
  <c r="AG28" i="21" a="1"/>
  <c r="AN6" i="18" a="1"/>
  <c r="R20" i="18" a="1"/>
  <c r="D15" i="18" a="1"/>
  <c r="BH71" i="18" a="1"/>
  <c r="Z62" i="18" a="1"/>
  <c r="E31" i="18" a="1"/>
  <c r="S73" i="18" a="1"/>
  <c r="Y11" i="18" a="1"/>
  <c r="AU72" i="21" a="1"/>
  <c r="AU58" i="21" a="1"/>
  <c r="BP30" i="21" a="1"/>
  <c r="S69" i="21" a="1"/>
  <c r="BP22" i="21" a="1"/>
  <c r="D18" i="18" a="1"/>
  <c r="E71" i="21" a="1"/>
  <c r="AN11" i="18" a="1"/>
  <c r="BP16" i="18" a="1"/>
  <c r="AG10" i="21" a="1"/>
  <c r="AF36" i="21" a="1"/>
  <c r="BH38" i="18" a="1"/>
  <c r="S42" i="21" a="1"/>
  <c r="BH8" i="21" a="1"/>
  <c r="AM47" i="18" a="1"/>
  <c r="AU70" i="21" a="1"/>
  <c r="AT15" i="18" a="1"/>
  <c r="D63" i="21" a="1"/>
  <c r="R69" i="18" a="1"/>
  <c r="BA58" i="18" a="1"/>
  <c r="D21" i="21" a="1"/>
  <c r="Z20" i="18" a="1"/>
  <c r="Y49" i="18" a="1"/>
  <c r="Y54" i="21" a="1"/>
  <c r="S28" i="21" a="1"/>
  <c r="AF54" i="18" a="1"/>
  <c r="R5" i="18" a="1"/>
  <c r="AM41" i="21" a="1"/>
  <c r="AN66" i="18" a="1"/>
  <c r="BI44" i="21" a="1"/>
  <c r="BA77" i="21" a="1"/>
  <c r="Y19" i="21" a="1"/>
  <c r="L28" i="21" a="1"/>
  <c r="AM61" i="18" a="1"/>
  <c r="S63" i="18" a="1"/>
  <c r="S56" i="21" a="1"/>
  <c r="D31" i="21" a="1"/>
  <c r="BA36" i="18" a="1"/>
  <c r="Y25" i="21" a="1"/>
  <c r="AN65" i="18" a="1"/>
  <c r="BB9" i="21" a="1"/>
  <c r="BP66" i="21" a="1"/>
  <c r="AF70" i="21" a="1"/>
  <c r="BO59" i="18" a="1"/>
  <c r="Z40" i="21" a="1"/>
  <c r="L74" i="21" a="1"/>
  <c r="AN45" i="21" a="1"/>
  <c r="BB26" i="18" a="1"/>
  <c r="Y62" i="21" a="1"/>
  <c r="BI69" i="18" a="1"/>
  <c r="BP22" i="18" a="1"/>
  <c r="D20" i="18" a="1"/>
  <c r="D45" i="18" a="1"/>
  <c r="BO74" i="18" a="1"/>
  <c r="Z9" i="18" a="1"/>
  <c r="R36" i="18" a="1"/>
  <c r="BI53" i="18" a="1"/>
  <c r="L29" i="21" a="1"/>
  <c r="D49" i="18" a="1"/>
  <c r="BB19" i="18" a="1"/>
  <c r="AN53" i="18" a="1"/>
  <c r="AM34" i="21" a="1"/>
  <c r="BP50" i="18" a="1"/>
  <c r="D11" i="21" a="1"/>
  <c r="AM67" i="21" a="1"/>
  <c r="E38" i="21" a="1"/>
  <c r="S22" i="18" a="1"/>
  <c r="AN30" i="18" a="1"/>
  <c r="BH33" i="18" a="1"/>
  <c r="BP26" i="21" a="1"/>
  <c r="R34" i="18" a="1"/>
  <c r="Z21" i="18" a="1"/>
  <c r="AT22" i="21" a="1"/>
  <c r="BI44" i="18" a="1"/>
  <c r="AF35" i="21" a="1"/>
  <c r="AT12" i="18" a="1"/>
  <c r="BA29" i="18" a="1"/>
  <c r="AF17" i="18" a="1"/>
  <c r="R51" i="18" a="1"/>
  <c r="BO12" i="18" a="1"/>
  <c r="K56" i="18" a="1"/>
  <c r="K59" i="21" a="1"/>
  <c r="Z48" i="18" a="1"/>
  <c r="D51" i="18" a="1"/>
  <c r="AM47" i="21" a="1"/>
  <c r="Y50" i="18" a="1"/>
  <c r="BB28" i="18" a="1"/>
  <c r="BB24" i="18" a="1"/>
  <c r="D13" i="21" a="1"/>
  <c r="AM40" i="21" a="1"/>
  <c r="D56" i="21" a="1"/>
  <c r="L36" i="21" a="1"/>
  <c r="E77" i="18" a="1"/>
  <c r="AF72" i="18" a="1"/>
  <c r="BO71" i="21" a="1"/>
  <c r="D62" i="21" a="1"/>
  <c r="D8" i="18" a="1"/>
  <c r="BI29" i="18" a="1"/>
  <c r="L36" i="18" a="1"/>
  <c r="BI19" i="18" a="1"/>
  <c r="BP14" i="18" a="1"/>
  <c r="D25" i="18" a="1"/>
  <c r="BB19" i="21" a="1"/>
  <c r="BP17" i="18" a="1"/>
  <c r="AN42" i="21" a="1"/>
  <c r="R32" i="21" a="1"/>
  <c r="Z34" i="18" a="1"/>
  <c r="R11" i="21" a="1"/>
  <c r="AN15" i="18" a="1"/>
  <c r="Z33" i="21" a="1"/>
  <c r="L56" i="21" a="1"/>
  <c r="BP16" i="21" a="1"/>
  <c r="BO32" i="21" a="1"/>
  <c r="AN22" i="21" a="1"/>
  <c r="BB65" i="18" a="1"/>
  <c r="L6" i="18" a="1"/>
  <c r="AF27" i="21" a="1"/>
  <c r="AT51" i="21" a="1"/>
  <c r="Y32" i="21" a="1"/>
  <c r="AG5" i="18" a="1"/>
  <c r="BI29" i="21" a="1"/>
  <c r="BH15" i="21" a="1"/>
  <c r="AF45" i="18" a="1"/>
  <c r="AT13" i="18" a="1"/>
  <c r="AT60" i="21" a="1"/>
  <c r="AU6" i="21" a="1"/>
  <c r="AM10" i="18" a="1"/>
  <c r="BI61" i="18" a="1"/>
  <c r="E19" i="18" a="1"/>
  <c r="BI76" i="18" a="1"/>
  <c r="S50" i="21" a="1"/>
  <c r="BA23" i="18" a="1"/>
  <c r="Y15" i="18" a="1"/>
  <c r="AF7" i="21" a="1"/>
  <c r="L5" i="18" a="1"/>
  <c r="AU75" i="18" a="1"/>
  <c r="AT5" i="18" a="1"/>
  <c r="L8" i="18" a="1"/>
  <c r="AF42" i="18" a="1"/>
  <c r="S24" i="21" a="1"/>
  <c r="BI38" i="21" a="1"/>
  <c r="E33" i="18" a="1"/>
  <c r="BA69" i="18" a="1"/>
  <c r="AM60" i="21" a="1"/>
  <c r="BA18" i="21" a="1"/>
  <c r="S27" i="18" a="1"/>
  <c r="AF26" i="18" a="1"/>
  <c r="S54" i="18" a="1"/>
  <c r="BB14" i="18" a="1"/>
  <c r="AM51" i="21" a="1"/>
  <c r="R70" i="21" a="1"/>
  <c r="Y27" i="21" a="1"/>
  <c r="Z36" i="18" a="1"/>
  <c r="BH37" i="18" a="1"/>
  <c r="Y64" i="18" a="1"/>
  <c r="AN26" i="18" a="1"/>
  <c r="L23" i="21" a="1"/>
  <c r="AU43" i="18" a="1"/>
  <c r="AU68" i="18" a="1"/>
  <c r="BH45" i="21" a="1"/>
  <c r="AT66" i="18" a="1"/>
  <c r="AF37" i="18" a="1"/>
  <c r="K37" i="18" a="1"/>
  <c r="AN7" i="18" a="1"/>
  <c r="BB66" i="18" a="1"/>
  <c r="Y57" i="21" a="1"/>
  <c r="AF47" i="21" a="1"/>
  <c r="AU5" i="21" a="1"/>
  <c r="AU29" i="21" a="1"/>
  <c r="BP74" i="21" a="1"/>
  <c r="AM18" i="18" a="1"/>
  <c r="E6" i="21" a="1"/>
  <c r="AM69" i="21" a="1"/>
  <c r="K28" i="18" a="1"/>
  <c r="AN66" i="21" a="1"/>
  <c r="E45" i="21" a="1"/>
  <c r="AF52" i="21" a="1"/>
  <c r="BH42" i="21" a="1"/>
  <c r="BI35" i="21" a="1"/>
  <c r="BH26" i="18" a="1"/>
  <c r="BA27" i="18" a="1"/>
  <c r="AM44" i="21" a="1"/>
  <c r="S55" i="21" a="1"/>
  <c r="Z58" i="21" a="1"/>
  <c r="Y66" i="18" a="1"/>
  <c r="BH58" i="18" a="1"/>
  <c r="BA20" i="21" a="1"/>
  <c r="BB55" i="21" a="1"/>
  <c r="E40" i="21" a="1"/>
  <c r="K19" i="18" a="1"/>
  <c r="S70" i="18" a="1"/>
  <c r="AU25" i="21" a="1"/>
  <c r="Z63" i="18" a="1"/>
  <c r="BB38" i="21" a="1"/>
  <c r="BI39" i="18" a="1"/>
  <c r="BI57" i="21" a="1"/>
  <c r="AF73" i="21" a="1"/>
  <c r="Z29" i="21" a="1"/>
  <c r="K42" i="21" a="1"/>
  <c r="BA6" i="18" a="1"/>
  <c r="K40" i="21" a="1"/>
  <c r="AM36" i="18" a="1"/>
  <c r="BH8" i="18" a="1"/>
  <c r="BA17" i="18" a="1"/>
  <c r="AT8" i="18" a="1"/>
  <c r="R12" i="21" a="1"/>
  <c r="AN68" i="21" a="1"/>
  <c r="AT35" i="18" a="1"/>
  <c r="BB53" i="18" a="1"/>
  <c r="BB77" i="18" a="1"/>
  <c r="AF20" i="21" a="1"/>
  <c r="AN12" i="21" a="1"/>
  <c r="R14" i="18" a="1"/>
  <c r="L45" i="18" a="1"/>
  <c r="AT13" i="21" a="1"/>
  <c r="BI17" i="21" a="1"/>
  <c r="R68" i="21" a="1"/>
  <c r="D43" i="18" a="1"/>
  <c r="AN44" i="21" a="1"/>
  <c r="BB31" i="18" a="1"/>
  <c r="AT36" i="18" a="1"/>
  <c r="E10" i="21" a="1"/>
  <c r="S39" i="18" a="1"/>
  <c r="BB58" i="21" a="1"/>
  <c r="E58" i="21" a="1"/>
  <c r="S8" i="18" a="1"/>
  <c r="AN16" i="21" a="1"/>
  <c r="K37" i="21" a="1"/>
  <c r="Z43" i="18" a="1"/>
  <c r="Y20" i="18" a="1"/>
  <c r="K8" i="21" a="1"/>
  <c r="Z13" i="21" a="1"/>
  <c r="S8" i="21" a="1"/>
  <c r="S12" i="21" a="1"/>
  <c r="AN69" i="21" a="1"/>
  <c r="AG75" i="21" a="1"/>
  <c r="BB11" i="21" a="1"/>
  <c r="BB7" i="21" a="1"/>
  <c r="AT21" i="21" a="1"/>
  <c r="BB76" i="18" a="1"/>
  <c r="BH74" i="21" a="1"/>
  <c r="BA72" i="18" a="1"/>
  <c r="E41" i="18" a="1"/>
  <c r="BI51" i="18" a="1"/>
  <c r="BB15" i="21" a="1"/>
  <c r="Y31" i="21" a="1"/>
  <c r="BP61" i="18" a="1"/>
  <c r="L25" i="18" a="1"/>
  <c r="AF13" i="18" a="1"/>
  <c r="R32" i="18" a="1"/>
  <c r="AF57" i="18" a="1"/>
  <c r="R21" i="18" a="1"/>
  <c r="AM53" i="21" a="1"/>
  <c r="BB42" i="18" a="1"/>
  <c r="Y35" i="21" a="1"/>
  <c r="AN36" i="21" a="1"/>
  <c r="K73" i="18" a="1"/>
  <c r="AT44" i="21" a="1"/>
  <c r="BI7" i="18" a="1"/>
  <c r="BP12" i="18" a="1"/>
  <c r="AG29" i="18" a="1"/>
  <c r="AN23" i="18" a="1"/>
  <c r="AG33" i="21" a="1"/>
  <c r="AG13" i="21" a="1"/>
  <c r="Y10" i="18" a="1"/>
  <c r="AN67" i="18" a="1"/>
  <c r="BB56" i="21" a="1"/>
  <c r="S44" i="21" a="1"/>
  <c r="S15" i="18" a="1"/>
  <c r="K26" i="21" a="1"/>
  <c r="AF68" i="21" a="1"/>
  <c r="K33" i="18" a="1"/>
  <c r="BH30" i="18" a="1"/>
  <c r="Z41" i="18" a="1"/>
  <c r="BP29" i="21" a="1"/>
  <c r="AG59" i="21" a="1"/>
  <c r="D24" i="18" a="1"/>
  <c r="L62" i="18" a="1"/>
  <c r="AM72" i="21" a="1"/>
  <c r="L31" i="18" a="1"/>
  <c r="Z50" i="21" a="1"/>
  <c r="BI74" i="21" a="1"/>
  <c r="L48" i="18" a="1"/>
  <c r="BA48" i="21" a="1"/>
  <c r="Z26" i="18" a="1"/>
  <c r="AT56" i="21" a="1"/>
  <c r="K32" i="18" a="1"/>
  <c r="L35" i="21" a="1"/>
  <c r="AN47" i="21" a="1"/>
  <c r="BH26" i="21" a="1"/>
  <c r="Z66" i="21" a="1"/>
  <c r="R29" i="21" a="1"/>
  <c r="BH5" i="21" a="1"/>
  <c r="AT59" i="18" a="1"/>
  <c r="AG52" i="21" a="1"/>
  <c r="AU37" i="18" a="1"/>
  <c r="Y48" i="21" a="1"/>
  <c r="BI54" i="18" a="1"/>
  <c r="BP47" i="18" a="1"/>
  <c r="BH33" i="21" a="1"/>
  <c r="BB63" i="18" a="1"/>
  <c r="BA50" i="18" a="1"/>
  <c r="Y51" i="21" a="1"/>
  <c r="AN74" i="18" a="1"/>
  <c r="BP48" i="21" a="1"/>
  <c r="AM33" i="18" a="1"/>
  <c r="L74" i="18" a="1"/>
  <c r="K24" i="21" a="1"/>
  <c r="BO48" i="18" a="1"/>
  <c r="R39" i="18" a="1"/>
  <c r="AN39" i="18" a="1"/>
  <c r="R66" i="18" a="1"/>
  <c r="Z53" i="18" a="1"/>
  <c r="L37" i="21" a="1"/>
  <c r="D39" i="18" a="1"/>
  <c r="BB52" i="21" a="1"/>
  <c r="BP57" i="18" a="1"/>
  <c r="BP18" i="18" a="1"/>
  <c r="L75" i="18" a="1"/>
  <c r="D44" i="18" a="1"/>
  <c r="AT68" i="21" a="1"/>
  <c r="S46" i="18" a="1"/>
  <c r="BI50" i="21" a="1"/>
  <c r="L77" i="18" a="1"/>
  <c r="D57" i="18" a="1"/>
  <c r="AU5" i="18" a="1"/>
  <c r="AF66" i="18" a="1"/>
  <c r="AN64" i="21" a="1"/>
  <c r="D58" i="18" a="1"/>
  <c r="E72" i="18" a="1"/>
  <c r="S67" i="21" a="1"/>
  <c r="BO39" i="18" a="1"/>
  <c r="BI67" i="18" a="1"/>
  <c r="AN25" i="21" a="1"/>
  <c r="BO63" i="21" a="1"/>
  <c r="AF50" i="18" a="1"/>
  <c r="BP65" i="21" a="1"/>
  <c r="AU13" i="18" a="1"/>
  <c r="AM11" i="21" a="1"/>
  <c r="S33" i="18" a="1"/>
  <c r="BO65" i="21" a="1"/>
  <c r="AT15" i="21" a="1"/>
  <c r="L52" i="18" a="1"/>
  <c r="BA15" i="18" a="1"/>
  <c r="D43" i="21" a="1"/>
  <c r="BB8" i="21" a="1"/>
  <c r="BI13" i="21" a="1"/>
  <c r="E42" i="18" a="1"/>
  <c r="Z11" i="18" a="1"/>
  <c r="AU57" i="21" a="1"/>
  <c r="AU50" i="21" a="1"/>
  <c r="S35" i="18" a="1"/>
  <c r="Z65" i="21" a="1"/>
  <c r="D30" i="18" a="1"/>
  <c r="BP37" i="21" a="1"/>
  <c r="K44" i="18" a="1"/>
  <c r="BO37" i="21" a="1"/>
  <c r="BI21" i="21" a="1"/>
  <c r="Y74" i="21" a="1"/>
  <c r="BA34" i="21" a="1"/>
  <c r="BI20" i="21" a="1"/>
  <c r="BA44" i="18" a="1"/>
  <c r="Y23" i="18" a="1"/>
  <c r="AT14" i="18" a="1"/>
  <c r="AF49" i="18" a="1"/>
  <c r="BA14" i="18" a="1"/>
  <c r="Z8" i="21" a="1"/>
  <c r="AU31" i="18" a="1"/>
  <c r="Z27" i="21" a="1"/>
  <c r="AM31" i="21" a="1"/>
  <c r="AU22" i="18" a="1"/>
  <c r="AG35" i="21" a="1"/>
  <c r="BB64" i="18" a="1"/>
  <c r="BA54" i="18" a="1"/>
  <c r="BH28" i="18" a="1"/>
  <c r="K63" i="18" a="1"/>
  <c r="AT58" i="18" a="1"/>
  <c r="L65" i="21" a="1"/>
  <c r="K53" i="21" a="1"/>
  <c r="Z22" i="21" a="1"/>
  <c r="BP28" i="21" a="1"/>
  <c r="BO72" i="18" a="1"/>
  <c r="AF7" i="18" a="1"/>
  <c r="BP13" i="21" a="1"/>
  <c r="L8" i="21" a="1"/>
  <c r="BO15" i="21" a="1"/>
  <c r="BA37" i="21" a="1"/>
  <c r="AT26" i="18" a="1"/>
  <c r="Y59" i="18" a="1"/>
  <c r="BA47" i="18" a="1"/>
  <c r="S38" i="18" a="1"/>
  <c r="D60" i="21" a="1"/>
  <c r="BB35" i="21" a="1"/>
  <c r="Y63" i="18" a="1"/>
  <c r="BI40" i="21" a="1"/>
  <c r="E51" i="18" a="1"/>
  <c r="L26" i="21" a="1"/>
  <c r="R44" i="18" a="1"/>
  <c r="R51" i="21" a="1"/>
  <c r="BA70" i="21" a="1"/>
  <c r="AT43" i="18" a="1"/>
  <c r="S70" i="21" a="1"/>
  <c r="R62" i="21" a="1"/>
  <c r="BI58" i="18" a="1"/>
  <c r="BO49" i="18" a="1"/>
  <c r="BA10" i="21" a="1"/>
  <c r="S74" i="18" a="1"/>
  <c r="BI7" i="21" a="1"/>
  <c r="BO31" i="21" a="1"/>
  <c r="AT69" i="21" a="1"/>
  <c r="BP19" i="21" a="1"/>
  <c r="AG33" i="18" a="1"/>
  <c r="R64" i="21" a="1"/>
  <c r="BH27" i="21" a="1"/>
  <c r="AM30" i="18" a="1"/>
  <c r="AU74" i="21" a="1"/>
  <c r="AN57" i="21" a="1"/>
  <c r="R56" i="18" a="1"/>
  <c r="BA49" i="18" a="1"/>
  <c r="BI75" i="18" a="1"/>
  <c r="AG75" i="18" a="1"/>
  <c r="BA12" i="21" a="1"/>
  <c r="AT76" i="21" a="1"/>
  <c r="AU52" i="21" a="1"/>
  <c r="BP68" i="21" a="1"/>
  <c r="AU56" i="21" a="1"/>
  <c r="BA7" i="21" a="1"/>
  <c r="AN58" i="21" a="1"/>
  <c r="AG51" i="18" a="1"/>
  <c r="BP32" i="18" a="1"/>
  <c r="AT43" i="21" a="1"/>
  <c r="BB12" i="18" a="1"/>
  <c r="D57" i="21" a="1"/>
  <c r="BB70" i="21" a="1"/>
  <c r="BH21" i="18" a="1"/>
  <c r="AG36" i="21" a="1"/>
  <c r="BB49" i="18" a="1"/>
  <c r="R48" i="21" a="1"/>
  <c r="AT12" i="21" a="1"/>
  <c r="BO24" i="18" a="1"/>
  <c r="BI77" i="21" a="1"/>
  <c r="L49" i="18" a="1"/>
  <c r="Y23" i="21" a="1"/>
  <c r="BO46" i="21" a="1"/>
  <c r="E46" i="18" a="1"/>
  <c r="AM37" i="18" a="1"/>
  <c r="L40" i="18" a="1"/>
  <c r="AN31" i="21" a="1"/>
  <c r="AG65" i="21" a="1"/>
  <c r="AT27" i="21" a="1"/>
  <c r="AG17" i="18" a="1"/>
  <c r="BP51" i="21" a="1"/>
  <c r="BP58" i="18" a="1"/>
  <c r="L69" i="21" a="1"/>
  <c r="S13" i="21" a="1"/>
  <c r="AG71" i="18" a="1"/>
  <c r="AT47" i="21" a="1"/>
  <c r="AT77" i="21" a="1"/>
  <c r="L53" i="21" a="1"/>
  <c r="BB38" i="18" a="1"/>
  <c r="BO29" i="18" a="1"/>
  <c r="AT11" i="21" a="1"/>
  <c r="BO53" i="18" a="1"/>
  <c r="E47" i="18" a="1"/>
  <c r="AT38" i="21" a="1"/>
  <c r="E69" i="21" a="1"/>
  <c r="K29" i="21" a="1"/>
  <c r="Z16" i="21" a="1"/>
  <c r="BB7" i="18" a="1"/>
  <c r="AM69" i="18" a="1"/>
  <c r="AU22" i="21" a="1"/>
  <c r="AN59" i="18" a="1"/>
  <c r="BA38" i="18" a="1"/>
  <c r="Y64" i="21" a="1"/>
  <c r="BP57" i="21" a="1"/>
  <c r="BO58" i="21" a="1"/>
  <c r="S16" i="21" a="1"/>
  <c r="BI64" i="21" a="1"/>
  <c r="AM20" i="21" a="1"/>
  <c r="Y43" i="21" a="1"/>
  <c r="AG22" i="21" a="1"/>
  <c r="R43" i="18" a="1"/>
  <c r="AN51" i="18" a="1"/>
  <c r="BA33" i="18" a="1"/>
  <c r="AN38" i="21" a="1"/>
  <c r="R28" i="18" a="1"/>
  <c r="R60" i="21" a="1"/>
  <c r="AN69" i="18" a="1"/>
  <c r="L70" i="21" a="1"/>
  <c r="BB44" i="18" a="1"/>
  <c r="D64" i="18" a="1"/>
  <c r="BI67" i="21" a="1"/>
  <c r="Y13" i="18" a="1"/>
  <c r="BB47" i="21" a="1"/>
  <c r="Y40" i="18" a="1"/>
  <c r="BH34" i="18" a="1"/>
  <c r="BI38" i="18" a="1"/>
  <c r="D25" i="21" a="1"/>
  <c r="BA57" i="18" a="1"/>
  <c r="AT18" i="21" a="1"/>
  <c r="R73" i="21" a="1"/>
  <c r="BH10" i="18" a="1"/>
  <c r="AU15" i="21" a="1"/>
  <c r="BA54" i="21" a="1"/>
  <c r="R17" i="21" a="1"/>
  <c r="AF67" i="21" a="1"/>
  <c r="BA65" i="18" a="1"/>
  <c r="AG57" i="21" a="1"/>
  <c r="BA52" i="18" a="1"/>
  <c r="D47" i="21" a="1"/>
  <c r="Y63" i="21" a="1"/>
  <c r="E26" i="18" a="1"/>
  <c r="AN7" i="21" a="1"/>
  <c r="L44" i="18" a="1"/>
  <c r="AT21" i="18" a="1"/>
  <c r="R72" i="18" a="1"/>
  <c r="AU17" i="21" a="1"/>
  <c r="AF12" i="21" a="1"/>
  <c r="AT9" i="18" a="1"/>
  <c r="AG77" i="18" a="1"/>
  <c r="D64" i="21" a="1"/>
  <c r="BB16" i="18" a="1"/>
  <c r="AU59" i="18" a="1"/>
  <c r="AT59" i="21" a="1"/>
  <c r="AU73" i="18" a="1"/>
  <c r="D13" i="18" a="1"/>
  <c r="S62" i="21" a="1"/>
  <c r="D65" i="21" a="1"/>
  <c r="Z10" i="21" a="1"/>
  <c r="Y61" i="18" a="1"/>
  <c r="BI63" i="18" a="1"/>
  <c r="BO68" i="18" a="1"/>
  <c r="BA24" i="18" a="1"/>
  <c r="D27" i="18" a="1"/>
  <c r="D5" i="18" a="1"/>
  <c r="AT74" i="21" a="1"/>
  <c r="AM27" i="21" a="1"/>
  <c r="E9" i="18" a="1"/>
  <c r="BH59" i="21" a="1"/>
  <c r="BI10" i="18" a="1"/>
  <c r="K24" i="18" a="1"/>
  <c r="BA55" i="21" a="1"/>
  <c r="E33" i="21" a="1"/>
  <c r="AF8" i="21" a="1"/>
  <c r="BH40" i="18" a="1"/>
  <c r="S15" i="21" a="1"/>
  <c r="AN11" i="21" a="1"/>
  <c r="AT31" i="18" a="1"/>
  <c r="BH20" i="18" a="1"/>
  <c r="AN8" i="18" a="1"/>
  <c r="AM52" i="21" a="1"/>
  <c r="R23" i="21" a="1"/>
  <c r="K10" i="21" a="1"/>
  <c r="BA41" i="21" a="1"/>
  <c r="AF38" i="21" a="1"/>
  <c r="AF67" i="18" a="1"/>
  <c r="BP60" i="21" a="1"/>
  <c r="Y37" i="18" a="1"/>
  <c r="D30" i="21" a="1"/>
  <c r="R43" i="21" a="1"/>
  <c r="S21" i="18" a="1"/>
  <c r="S53" i="21" a="1"/>
  <c r="Z39" i="18" a="1"/>
  <c r="BO17" i="18" a="1"/>
  <c r="Z69" i="21" a="1"/>
  <c r="AN56" i="18" a="1"/>
  <c r="BO5" i="18" a="1"/>
  <c r="R65" i="21" a="1"/>
  <c r="AF63" i="21" a="1"/>
  <c r="AF56" i="18" a="1"/>
  <c r="AN56" i="21" a="1"/>
  <c r="S41" i="21" a="1"/>
  <c r="E37" i="18" a="1"/>
  <c r="Y17" i="18" a="1"/>
  <c r="K74" i="21" a="1"/>
  <c r="BO16" i="21" a="1"/>
  <c r="AN24" i="18" a="1"/>
  <c r="D39" i="21" a="1"/>
  <c r="AN76" i="18" a="1"/>
  <c r="AM14" i="18" a="1"/>
  <c r="R34" i="21" a="1"/>
  <c r="BH54" i="18" a="1"/>
  <c r="AN6" i="21" a="1"/>
  <c r="L55" i="18" a="1"/>
  <c r="BO27" i="21" a="1"/>
  <c r="S71" i="18" a="1"/>
  <c r="BI76" i="21" a="1"/>
  <c r="Y35" i="18" a="1"/>
  <c r="D62" i="18" a="1"/>
  <c r="BO66" i="18" a="1"/>
  <c r="BO23" i="21" a="1"/>
  <c r="BB76" i="21" a="1"/>
  <c r="AM33" i="21" a="1"/>
  <c r="Z36" i="21" a="1"/>
  <c r="Z39" i="21" a="1"/>
  <c r="BB22" i="21" a="1"/>
  <c r="Y12" i="18" a="1"/>
  <c r="L68" i="18" a="1"/>
  <c r="AG18" i="21" a="1"/>
  <c r="K71" i="18" a="1"/>
  <c r="K35" i="21" a="1"/>
  <c r="AF60" i="21" a="1"/>
  <c r="BH57" i="21" a="1"/>
  <c r="BH23" i="21" a="1"/>
  <c r="E37" i="21" a="1"/>
  <c r="BP13" i="18" a="1"/>
  <c r="Z46" i="18" a="1"/>
  <c r="BO52" i="21" a="1"/>
  <c r="BP38" i="21" a="1"/>
  <c r="K36" i="21" a="1"/>
  <c r="AG76" i="21" a="1"/>
  <c r="K49" i="18" a="1"/>
  <c r="E69" i="18" a="1"/>
  <c r="BI64" i="18" a="1"/>
  <c r="D71" i="18" a="1"/>
  <c r="L7" i="18" a="1"/>
  <c r="BH6" i="21" a="1"/>
  <c r="K15" i="18" a="1"/>
  <c r="AT30" i="18" a="1"/>
  <c r="R54" i="21" a="1"/>
  <c r="BB70" i="18" a="1"/>
  <c r="L43" i="21" a="1"/>
  <c r="D69" i="21" a="1"/>
  <c r="Y6" i="18" a="1"/>
  <c r="Y14" i="18" a="1"/>
  <c r="BA70" i="18" a="1"/>
  <c r="AF54" i="21" a="1"/>
  <c r="R61" i="21" a="1"/>
  <c r="R58" i="21" a="1"/>
  <c r="L28" i="18" a="1"/>
  <c r="S71" i="21" a="1"/>
  <c r="AG34" i="18" a="1"/>
  <c r="BO36" i="21" a="1"/>
  <c r="BB74" i="21" a="1"/>
  <c r="BP59" i="18" a="1"/>
  <c r="AF52" i="18" a="1"/>
  <c r="AM60" i="18" a="1"/>
  <c r="E44" i="21" a="1"/>
  <c r="AU8" i="18" a="1"/>
  <c r="L46" i="18" a="1"/>
  <c r="Z51" i="21" a="1"/>
  <c r="Z77" i="18" a="1"/>
  <c r="BB48" i="21" a="1"/>
  <c r="S17" i="18" a="1"/>
  <c r="E36" i="18" a="1"/>
  <c r="K58" i="21" a="1"/>
  <c r="BI62" i="18" a="1"/>
  <c r="AM17" i="18" a="1"/>
  <c r="AM28" i="21" a="1"/>
  <c r="AT19" i="18" a="1"/>
  <c r="BH76" i="18" a="1"/>
  <c r="AG7" i="18" a="1"/>
  <c r="D68" i="21" a="1"/>
  <c r="AF47" i="18" a="1"/>
  <c r="BA63" i="18" a="1"/>
  <c r="AF73" i="18" a="1"/>
  <c r="BO29" i="21" a="1"/>
  <c r="AM56" i="21" a="1"/>
  <c r="BH36" i="18" a="1"/>
  <c r="BO43" i="21" a="1"/>
  <c r="D12" i="18" a="1"/>
  <c r="R41" i="18" a="1"/>
  <c r="BH42" i="18" a="1"/>
  <c r="AM66" i="21" a="1"/>
  <c r="AM68" i="18" a="1"/>
  <c r="K25" i="18" a="1"/>
  <c r="AN75" i="21" a="1"/>
  <c r="AT71" i="18" a="1"/>
  <c r="AG43" i="21" a="1"/>
  <c r="BA30" i="21" a="1"/>
  <c r="BA42" i="21" a="1"/>
  <c r="AG31" i="21" a="1"/>
  <c r="S64" i="21" a="1"/>
  <c r="L35" i="18" a="1"/>
  <c r="E49" i="18" a="1"/>
  <c r="K76" i="21" a="1"/>
  <c r="AF11" i="18" a="1"/>
  <c r="L15" i="21" a="1"/>
  <c r="AU53" i="21" a="1"/>
  <c r="AG46" i="21" a="1"/>
  <c r="R77" i="21" a="1"/>
  <c r="K68" i="18" a="1"/>
  <c r="AU10" i="18" a="1"/>
  <c r="BO45" i="18" a="1"/>
  <c r="BO73" i="18" a="1"/>
  <c r="AN29" i="18" a="1"/>
  <c r="BH31" i="18" a="1"/>
  <c r="BP15" i="21" a="1"/>
  <c r="BA26" i="21" a="1"/>
  <c r="BB43" i="18" a="1"/>
  <c r="L14" i="21" a="1"/>
  <c r="BB21" i="18" a="1"/>
  <c r="AF43" i="21" a="1"/>
  <c r="AU41" i="21" a="1"/>
  <c r="Z18" i="21" a="1"/>
  <c r="S10" i="21" a="1"/>
  <c r="BA22" i="18" a="1"/>
  <c r="AN27" i="18" a="1"/>
  <c r="AT39" i="18" a="1"/>
  <c r="BB68" i="21" a="1"/>
  <c r="S30" i="21" a="1"/>
  <c r="BO67" i="21" a="1"/>
  <c r="K20" i="18" a="1"/>
  <c r="S9" i="21" a="1"/>
  <c r="AF61" i="18" a="1"/>
  <c r="Z45" i="18" a="1"/>
  <c r="S75" i="18" a="1"/>
  <c r="Z26" i="21" a="1"/>
  <c r="BB24" i="21" a="1"/>
  <c r="E68" i="18" a="1"/>
  <c r="E62" i="21" a="1"/>
  <c r="D71" i="21" a="1"/>
  <c r="E6" i="18" a="1"/>
  <c r="D9" i="18" a="1"/>
  <c r="BI20" i="18" a="1"/>
  <c r="AM21" i="18" a="1"/>
  <c r="AG27" i="21" a="1"/>
  <c r="BH72" i="21" a="1"/>
  <c r="BP39" i="21" a="1"/>
  <c r="BA41" i="18" a="1"/>
  <c r="BH48" i="21" a="1"/>
  <c r="AF21" i="21" a="1"/>
  <c r="BH32" i="18" a="1"/>
  <c r="K23" i="21" a="1"/>
  <c r="R75" i="18" a="1"/>
  <c r="BB9" i="18" a="1"/>
  <c r="E27" i="18" a="1"/>
  <c r="Y62" i="18" a="1"/>
  <c r="S23" i="18" a="1"/>
  <c r="Y77" i="21" a="1"/>
  <c r="R26" i="18" a="1"/>
  <c r="E43" i="18" a="1"/>
  <c r="BO64" i="21" a="1"/>
  <c r="E31" i="21" a="1"/>
  <c r="BH66" i="18" a="1"/>
  <c r="AN10" i="18" a="1"/>
  <c r="R53" i="18" a="1"/>
  <c r="BO8" i="18" a="1"/>
  <c r="BH73" i="18" a="1"/>
  <c r="AN45" i="18" a="1"/>
  <c r="AF9" i="18" a="1"/>
  <c r="BO49" i="21" a="1"/>
  <c r="R48" i="18" a="1"/>
  <c r="Z44" i="21" a="1"/>
  <c r="BI59" i="18" a="1"/>
  <c r="Y29" i="18" a="1"/>
  <c r="BI45" i="21" a="1"/>
  <c r="BP31" i="18" a="1"/>
  <c r="R5" i="21" a="1"/>
  <c r="L67" i="21" a="1"/>
  <c r="BH13" i="21" a="1"/>
  <c r="K16" i="18" a="1"/>
  <c r="AN61" i="21" a="1"/>
  <c r="BI8" i="21" a="1"/>
  <c r="AU70" i="18" a="1"/>
  <c r="L31" i="21" a="1"/>
  <c r="AG7" i="21" a="1"/>
  <c r="BA44" i="21" a="1"/>
  <c r="Y38" i="18" a="1"/>
  <c r="E65" i="18" a="1"/>
  <c r="AM46" i="21" a="1"/>
  <c r="BI70" i="18" a="1"/>
  <c r="BH34" i="21" a="1"/>
  <c r="D56" i="18" a="1"/>
  <c r="S74" i="21" a="1"/>
  <c r="AG34" i="21" a="1"/>
  <c r="S49" i="18" a="1"/>
  <c r="AU29" i="18" a="1"/>
  <c r="K55" i="18" a="1"/>
  <c r="D6" i="18" a="1"/>
  <c r="AG39" i="21" a="1"/>
  <c r="AU11" i="18" a="1"/>
  <c r="E13" i="18" a="1"/>
  <c r="BA5" i="18" a="1"/>
  <c r="D34" i="21" a="1"/>
  <c r="BB50" i="18" a="1"/>
  <c r="BP66" i="18" a="1"/>
  <c r="BB33" i="21" a="1"/>
  <c r="Z41" i="21" a="1"/>
  <c r="Y69" i="21" a="1"/>
  <c r="E15" i="18" a="1"/>
  <c r="AU77" i="18" a="1"/>
  <c r="BP71" i="21" a="1"/>
  <c r="Y42" i="21" a="1"/>
  <c r="S37" i="21" a="1"/>
  <c r="BA43" i="21" a="1"/>
  <c r="BO38" i="21" a="1"/>
  <c r="K33" i="21" a="1"/>
  <c r="D50" i="18" a="1"/>
  <c r="Y40" i="21" a="1"/>
  <c r="AT38" i="18" a="1"/>
  <c r="AG24" i="21" a="1"/>
  <c r="K40" i="18" a="1"/>
  <c r="AF74" i="18" a="1"/>
  <c r="D42" i="21" a="1"/>
  <c r="AN28" i="21" a="1"/>
  <c r="BH40" i="21" a="1"/>
  <c r="BP8" i="18" a="1"/>
  <c r="AU45" i="21" a="1"/>
  <c r="BB27" i="21" a="1"/>
  <c r="E12" i="18" a="1"/>
  <c r="AG19" i="21" a="1"/>
  <c r="AT8" i="21" a="1"/>
  <c r="K42" i="18" a="1"/>
  <c r="Y48" i="18" a="1"/>
  <c r="R29" i="18" a="1"/>
  <c r="BI26" i="21" a="1"/>
  <c r="D74" i="21" a="1"/>
  <c r="BO10" i="18" a="1"/>
  <c r="AF49" i="21" a="1"/>
  <c r="AT37" i="18" a="1"/>
  <c r="Z42" i="18" a="1"/>
  <c r="AN52" i="21" a="1"/>
  <c r="AU34" i="21" a="1"/>
  <c r="AT33" i="21" a="1"/>
  <c r="R10" i="18" a="1"/>
  <c r="BH64" i="18" a="1"/>
  <c r="BO68" i="21" a="1"/>
  <c r="Z42" i="21" a="1"/>
  <c r="BO50" i="18" a="1"/>
  <c r="S48" i="21" a="1"/>
  <c r="AG53" i="21" a="1"/>
  <c r="AT37" i="21" a="1"/>
  <c r="AT54" i="21" a="1"/>
  <c r="AN54" i="18" a="1"/>
  <c r="AF59" i="21" a="1"/>
  <c r="AF70" i="18" a="1"/>
  <c r="E55" i="21" a="1"/>
  <c r="S47" i="18" a="1"/>
  <c r="Y75" i="18" a="1"/>
  <c r="AU7" i="21" a="1"/>
  <c r="BP33" i="18" a="1"/>
  <c r="BP29" i="18" a="1"/>
  <c r="R8" i="21" a="1"/>
  <c r="BO25" i="21" a="1"/>
  <c r="BP62" i="18" a="1"/>
  <c r="AN23" i="21" a="1"/>
  <c r="AF42" i="21" a="1"/>
  <c r="Z46" i="21" a="1"/>
  <c r="BA61" i="18" a="1"/>
  <c r="R16" i="18" a="1"/>
  <c r="AF5" i="21" a="1"/>
  <c r="BB67" i="21" a="1"/>
  <c r="Z40" i="18" a="1"/>
  <c r="AU40" i="21" a="1"/>
  <c r="D29" i="21" a="1"/>
  <c r="E12" i="21" a="1"/>
  <c r="AM73" i="21" a="1"/>
  <c r="R41" i="21" a="1"/>
  <c r="Y11" i="21" a="1"/>
  <c r="Z50" i="18" a="1"/>
  <c r="Y41" i="21" a="1"/>
  <c r="S53" i="18" a="1"/>
  <c r="E70" i="21" a="1"/>
  <c r="AU61" i="18" a="1"/>
  <c r="BB30" i="21" a="1"/>
  <c r="AT52" i="21" a="1"/>
  <c r="AN32" i="21" a="1"/>
  <c r="AN34" i="18" a="1"/>
  <c r="AT6" i="18" a="1"/>
  <c r="BH46" i="18" a="1"/>
  <c r="AT63" i="18" a="1"/>
  <c r="E49" i="21" a="1"/>
  <c r="AT20" i="21" a="1"/>
  <c r="BB20" i="21" a="1"/>
  <c r="L33" i="21" a="1"/>
  <c r="AM66" i="18" a="1"/>
  <c r="AN12" i="18" a="1"/>
  <c r="K35" i="18" a="1"/>
  <c r="D53" i="18" a="1"/>
  <c r="K52" i="18" a="1"/>
  <c r="K65" i="21" a="1"/>
  <c r="R56" i="21" a="1"/>
  <c r="K60" i="21" a="1"/>
  <c r="AG15" i="21" a="1"/>
  <c r="AN21" i="18" a="1"/>
  <c r="Z75" i="18" a="1"/>
  <c r="AT49" i="21" a="1"/>
  <c r="BI8" i="18" a="1"/>
  <c r="AF6" i="18" a="1"/>
  <c r="S6" i="21" a="1"/>
  <c r="E71" i="18" a="1"/>
  <c r="AU73" i="21" a="1"/>
  <c r="D23" i="18" a="1"/>
  <c r="BH17" i="21" a="1"/>
  <c r="S51" i="21" a="1"/>
  <c r="BB39" i="21" a="1"/>
  <c r="AF30" i="21" a="1"/>
  <c r="BI42" i="21" a="1"/>
  <c r="AN25" i="18" a="1"/>
  <c r="AM17" i="21" a="1"/>
  <c r="BB13" i="21" a="1"/>
  <c r="Z30" i="21" a="1"/>
  <c r="BH24" i="18" a="1"/>
  <c r="BI36" i="21" a="1"/>
  <c r="AM57" i="18" a="1"/>
  <c r="AN21" i="21" a="1"/>
  <c r="BH20" i="21" a="1"/>
  <c r="AF30" i="18" a="1"/>
  <c r="R10" i="21" a="1"/>
  <c r="AF9" i="21" a="1"/>
  <c r="D68" i="18" a="1"/>
  <c r="AG56" i="18" a="1"/>
  <c r="AF50" i="21" a="1"/>
  <c r="Z59" i="21" a="1"/>
  <c r="BH5" i="18" a="1"/>
  <c r="E61" i="21" a="1"/>
  <c r="S38" i="21" a="1"/>
  <c r="AG69" i="18" a="1"/>
  <c r="BB20" i="18" a="1"/>
  <c r="L60" i="18" a="1"/>
  <c r="Y53" i="18" a="1"/>
  <c r="BH19" i="18" a="1"/>
  <c r="K73" i="21" a="1"/>
  <c r="AM23" i="21" a="1"/>
  <c r="S26" i="18" a="1"/>
  <c r="BP51" i="18" a="1"/>
  <c r="AF46" i="21" a="1"/>
  <c r="D76" i="21" a="1"/>
  <c r="E17" i="18" a="1"/>
  <c r="S57" i="21" a="1"/>
  <c r="S58" i="18" a="1"/>
  <c r="AM16" i="21" a="1"/>
  <c r="AU28" i="21" a="1"/>
  <c r="K14" i="18" a="1"/>
  <c r="BI13" i="18" a="1"/>
  <c r="AM16" i="18" a="1"/>
  <c r="E14" i="21" a="1"/>
  <c r="AU16" i="18" a="1"/>
  <c r="BH36" i="21" a="1"/>
  <c r="AG66" i="21" a="1"/>
  <c r="AT52" i="18" a="1"/>
  <c r="AN59" i="21" a="1"/>
  <c r="BA50" i="21" a="1"/>
  <c r="K20" i="21" a="1"/>
  <c r="Y8" i="21" a="1"/>
  <c r="E50" i="18" a="1"/>
  <c r="BA16" i="18" a="1"/>
  <c r="BO75" i="18" a="1"/>
  <c r="BP40" i="18" a="1"/>
  <c r="BA21" i="21" a="1"/>
  <c r="D72" i="18" a="1"/>
  <c r="Y49" i="21" a="1"/>
  <c r="Z64" i="21" a="1"/>
  <c r="R76" i="18" a="1"/>
  <c r="BI46" i="18" a="1"/>
  <c r="Y29" i="21" a="1"/>
  <c r="R63" i="18" a="1"/>
  <c r="Z6" i="18" a="1"/>
  <c r="BA43" i="18" a="1"/>
  <c r="D35" i="21" a="1"/>
  <c r="Y52" i="18" a="1"/>
  <c r="BI39" i="21" a="1"/>
  <c r="BA48" i="18" a="1"/>
  <c r="BO38" i="18" a="1"/>
  <c r="L13" i="18" a="1"/>
  <c r="AF32" i="18" a="1"/>
  <c r="E52" i="18" a="1"/>
  <c r="BH7" i="18" a="1"/>
  <c r="D11" i="18" a="1"/>
  <c r="AT64" i="18" a="1"/>
  <c r="D52" i="18" a="1"/>
  <c r="AF59" i="18" a="1"/>
  <c r="AN15" i="21" a="1"/>
  <c r="AG64" i="21" a="1"/>
  <c r="AT65" i="18" a="1"/>
  <c r="AM15" i="21" a="1"/>
  <c r="BH76" i="21" a="1"/>
  <c r="K11" i="21" a="1"/>
  <c r="K8" i="18" a="1"/>
  <c r="BO17" i="21" a="1"/>
  <c r="S43" i="18" a="1"/>
  <c r="Z5" i="18" a="1"/>
  <c r="AM50" i="21" a="1"/>
  <c r="BH63" i="21" a="1"/>
  <c r="BA15" i="21" a="1"/>
  <c r="L73" i="18" a="1"/>
  <c r="BA5" i="21" a="1"/>
  <c r="K36" i="18" a="1"/>
  <c r="BB63" i="21" a="1"/>
  <c r="AG20" i="21" a="1"/>
  <c r="K39" i="21" a="1"/>
  <c r="AN33" i="21" a="1"/>
  <c r="AM38" i="21" a="1"/>
  <c r="L39" i="18" a="1"/>
  <c r="R16" i="21" a="1"/>
  <c r="S42" i="18" a="1"/>
  <c r="BH35" i="21" a="1"/>
  <c r="Y73" i="18" a="1"/>
  <c r="E60" i="18" a="1"/>
  <c r="BI32" i="18" a="1"/>
  <c r="BA18" i="18" a="1"/>
  <c r="AG10" i="18" a="1"/>
  <c r="D55" i="18" a="1"/>
  <c r="AU55" i="18" a="1"/>
  <c r="BO6" i="21" a="1"/>
  <c r="AG16" i="21" a="1"/>
  <c r="BO62" i="18" a="1"/>
  <c r="K12" i="21" a="1"/>
  <c r="AT10" i="18" a="1"/>
  <c r="AM68" i="21" a="1"/>
  <c r="AM11" i="18" a="1"/>
  <c r="E32" i="21" a="1"/>
  <c r="BA10" i="18" a="1"/>
  <c r="BA30" i="18" a="1"/>
  <c r="BH49" i="21" a="1"/>
  <c r="BI68" i="21" a="1"/>
  <c r="BO20" i="21" a="1"/>
  <c r="Z60" i="21" a="1"/>
  <c r="D21" i="18" a="1"/>
  <c r="BP20" i="21" a="1"/>
  <c r="BI47" i="21" a="1"/>
  <c r="D77" i="18" a="1"/>
  <c r="E52" i="21" a="1"/>
  <c r="BH37" i="21" a="1"/>
  <c r="AU31" i="21" a="1"/>
  <c r="AF13" i="21" a="1"/>
  <c r="BA7" i="18" a="1"/>
  <c r="AN14" i="21" a="1"/>
  <c r="AU33" i="18" a="1"/>
  <c r="R19" i="21" a="1"/>
  <c r="BH52" i="18" a="1"/>
  <c r="S43" i="21" a="1"/>
  <c r="AN46" i="18" a="1"/>
  <c r="AF34" i="21" a="1"/>
  <c r="BI10" i="21" a="1"/>
  <c r="BP26" i="18" a="1"/>
  <c r="BH70" i="21" a="1"/>
  <c r="BB54" i="18" a="1"/>
  <c r="K5" i="21" a="1"/>
  <c r="BH60" i="18" a="1"/>
  <c r="L59" i="18" a="1"/>
  <c r="BH22" i="18" a="1"/>
  <c r="AG71" i="21" a="1"/>
  <c r="AM61" i="21" a="1"/>
  <c r="Y24" i="21" a="1"/>
  <c r="AG9" i="21" a="1"/>
  <c r="BO30" i="21" a="1"/>
  <c r="BH14" i="21" a="1"/>
  <c r="Z55" i="18" a="1"/>
  <c r="BP58" i="21" a="1"/>
  <c r="K43" i="18" a="1"/>
  <c r="BP5" i="21" a="1"/>
  <c r="BO22" i="18" a="1"/>
  <c r="E66" i="18" a="1"/>
  <c r="BB69" i="18" a="1"/>
  <c r="BH55" i="21" a="1"/>
  <c r="BA9" i="18" a="1"/>
  <c r="D16" i="18" a="1"/>
  <c r="S58" i="21" a="1"/>
  <c r="BP56" i="21" a="1"/>
  <c r="BI24" i="18" a="1"/>
  <c r="AM29" i="18" a="1"/>
  <c r="BB41" i="21" a="1"/>
  <c r="AM74" i="21" a="1"/>
  <c r="BO61" i="18" a="1"/>
  <c r="BH11" i="18" a="1"/>
  <c r="BI74" i="18" a="1"/>
  <c r="AM77" i="21" a="1"/>
  <c r="BH55" i="18" a="1"/>
  <c r="BH66" i="21" a="1"/>
  <c r="AU28" i="18" a="1"/>
  <c r="Y77" i="18" a="1"/>
  <c r="BO44" i="21" a="1"/>
  <c r="AU9" i="21" a="1"/>
  <c r="BO73" i="21" a="1"/>
  <c r="L50" i="21" a="1"/>
  <c r="E64" i="21" a="1"/>
  <c r="AG61" i="18" a="1"/>
  <c r="BO69" i="18" a="1"/>
  <c r="BO16" i="18" a="1"/>
  <c r="AU68" i="21" a="1"/>
  <c r="Y26" i="18" a="1"/>
  <c r="S64" i="18" a="1"/>
  <c r="BI11" i="21" a="1"/>
  <c r="BH57" i="18" a="1"/>
  <c r="AF71" i="21" a="1"/>
  <c r="BB68" i="18" a="1"/>
  <c r="Z37" i="21" a="1"/>
  <c r="AU18" i="21" a="1"/>
  <c r="BP40" i="21" a="1"/>
  <c r="AF74" i="21" a="1"/>
  <c r="AF16" i="18" a="1"/>
  <c r="R19" i="18" a="1"/>
  <c r="E20" i="21" a="1"/>
  <c r="BH52" i="21" a="1"/>
  <c r="BP27" i="21" a="1"/>
  <c r="BI63" i="21" a="1"/>
  <c r="AT63" i="21" a="1"/>
  <c r="L20" i="18" a="1"/>
  <c r="AN22" i="18" a="1"/>
  <c r="AG77" i="21" a="1"/>
  <c r="E25" i="18" a="1"/>
  <c r="R61" i="18" a="1"/>
  <c r="BA51" i="21" a="1"/>
  <c r="AG44" i="21" a="1"/>
  <c r="Y12" i="21" a="1"/>
  <c r="AF64" i="21" a="1"/>
  <c r="S77" i="18" a="1"/>
  <c r="BO5" i="21" a="1"/>
  <c r="AM55" i="18" a="1"/>
  <c r="S54" i="21" a="1"/>
  <c r="AF37" i="21" a="1"/>
  <c r="S25" i="21" a="1"/>
  <c r="BB34" i="18" a="1"/>
  <c r="AG64" i="18" a="1"/>
  <c r="AG38" i="18" a="1"/>
  <c r="AF40" i="21" a="1"/>
  <c r="E68" i="21" a="1"/>
  <c r="BH18" i="21" a="1"/>
  <c r="BA74" i="21" a="1"/>
  <c r="S32" i="21" a="1"/>
  <c r="BH56" i="21" a="1"/>
  <c r="BO30" i="18" a="1"/>
  <c r="AN60" i="21" a="1"/>
  <c r="R7" i="21" a="1"/>
  <c r="BH51" i="21" a="1"/>
  <c r="Y34" i="21" a="1"/>
  <c r="AN49" i="21" a="1"/>
  <c r="Y25" i="18" a="1"/>
  <c r="AM67" i="18" a="1"/>
  <c r="BA66" i="18" a="1"/>
  <c r="Z7" i="21" a="1"/>
  <c r="E43" i="21" a="1"/>
  <c r="AG46" i="18" a="1"/>
  <c r="BH39" i="21" a="1"/>
  <c r="AU47" i="18" a="1"/>
  <c r="AM38" i="18" a="1"/>
  <c r="BA62" i="21" a="1"/>
  <c r="BP10" i="21" a="1"/>
  <c r="AN33" i="18" a="1"/>
  <c r="AN18" i="18" a="1"/>
  <c r="BP60" i="18" a="1"/>
  <c r="L29" i="18" a="1"/>
  <c r="AM34" i="18" a="1"/>
  <c r="L19" i="21" a="1"/>
  <c r="BA47" i="21" a="1"/>
  <c r="BO14" i="18" a="1"/>
  <c r="AG72" i="18" a="1"/>
  <c r="E22" i="18" a="1"/>
  <c r="BI23" i="18" a="1"/>
  <c r="L14" i="18" a="1"/>
  <c r="AN70" i="21" a="1"/>
  <c r="D9" i="21" a="1"/>
  <c r="AN77" i="18" a="1"/>
  <c r="D37" i="21" a="1"/>
  <c r="R47" i="21" a="1"/>
  <c r="R9" i="18" a="1"/>
  <c r="Y70" i="21" a="1"/>
  <c r="BO43" i="18" a="1"/>
  <c r="AN9" i="21" a="1"/>
  <c r="BI60" i="18" a="1"/>
  <c r="R35" i="18" a="1"/>
  <c r="Z73" i="21" a="1"/>
  <c r="BI24" i="21" a="1"/>
  <c r="AM31" i="18" a="1"/>
  <c r="AT57" i="21" a="1"/>
  <c r="AN24" i="21" a="1"/>
  <c r="BH67" i="21" a="1"/>
  <c r="BH62" i="21" a="1"/>
  <c r="K48" i="18" a="1"/>
  <c r="BA62" i="18" a="1"/>
  <c r="E34" i="21" a="1"/>
  <c r="BP18" i="21" a="1"/>
  <c r="BI14" i="21" a="1"/>
  <c r="BH44" i="18" a="1"/>
  <c r="BA68" i="21" a="1"/>
  <c r="AT30" i="21" a="1"/>
  <c r="BO28" i="18" a="1"/>
  <c r="BB36" i="21" a="1"/>
  <c r="Z24" i="18" a="1"/>
  <c r="BH43" i="21" a="1"/>
  <c r="R40" i="21" a="1"/>
  <c r="AN5" i="18" a="1"/>
  <c r="R8" i="18" a="1"/>
  <c r="Y65" i="18" a="1"/>
  <c r="Z31" i="18" a="1"/>
  <c r="AN32" i="18" a="1"/>
  <c r="BA21" i="18" a="1"/>
  <c r="L6" i="21" a="1"/>
  <c r="BB53" i="21" a="1"/>
  <c r="Z59" i="18" a="1"/>
  <c r="E25" i="21" a="1"/>
  <c r="R22" i="18" a="1"/>
  <c r="E59" i="18" a="1"/>
  <c r="AT45" i="18" a="1"/>
  <c r="BA23" i="21" a="1"/>
  <c r="AU46" i="21" a="1"/>
  <c r="D20" i="21" a="1"/>
  <c r="BP56" i="18" a="1"/>
  <c r="Y53" i="21" a="1"/>
  <c r="BA22" i="21" a="1"/>
  <c r="R75" i="21" a="1"/>
  <c r="BB60" i="18" a="1"/>
  <c r="AT46" i="21" a="1"/>
  <c r="AG12" i="18" a="1"/>
  <c r="AG51" i="21" a="1"/>
  <c r="AU14" i="18" a="1"/>
  <c r="BO57" i="18" a="1"/>
  <c r="AF33" i="18" a="1"/>
  <c r="AN55" i="18" a="1"/>
  <c r="BI59" i="21" a="1"/>
  <c r="D67" i="18" a="1"/>
  <c r="BA53" i="18" a="1"/>
  <c r="E38" i="18" a="1"/>
  <c r="BP73" i="21" a="1"/>
  <c r="BH12" i="18" a="1"/>
  <c r="BO19" i="18" a="1"/>
  <c r="K26" i="18" a="1"/>
  <c r="BA19" i="21" a="1"/>
  <c r="BP21" i="18" a="1"/>
  <c r="AG26" i="21" a="1"/>
  <c r="AU35" i="18" a="1"/>
  <c r="S46" i="21" a="1"/>
  <c r="L30" i="21" a="1"/>
  <c r="K17" i="21" a="1"/>
  <c r="K9" i="18" a="1"/>
  <c r="BP42" i="18" a="1"/>
  <c r="AU60" i="18" a="1"/>
  <c r="BB27" i="18" a="1"/>
  <c r="E53" i="21" a="1"/>
  <c r="R46" i="18" a="1"/>
  <c r="L64" i="21" a="1"/>
  <c r="E9" i="21" a="1"/>
  <c r="BP30" i="18" a="1"/>
  <c r="BO41" i="21" a="1"/>
  <c r="AM44" i="18" a="1"/>
  <c r="BH31" i="21" a="1"/>
  <c r="BA31" i="18" a="1"/>
  <c r="AN73" i="18" a="1"/>
  <c r="AU63" i="21" a="1"/>
  <c r="D28" i="21" a="1"/>
  <c r="AG41" i="18" a="1"/>
  <c r="R47" i="18" a="1"/>
  <c r="BH25" i="21" a="1"/>
  <c r="BI55" i="21" a="1"/>
  <c r="L61" i="21" a="1"/>
  <c r="D15" i="21" a="1"/>
  <c r="BH59" i="18" a="1"/>
  <c r="BO63" i="18" a="1"/>
  <c r="Z16" i="18" a="1"/>
  <c r="BB65" i="21" a="1"/>
  <c r="R60" i="18" a="1"/>
  <c r="E35" i="18" a="1"/>
  <c r="K17" i="18" a="1"/>
  <c r="AG66" i="18" a="1"/>
  <c r="BP55" i="21" a="1"/>
  <c r="AU47" i="21" a="1"/>
  <c r="AU57" i="18" a="1"/>
  <c r="BO28" i="21" a="1"/>
  <c r="BB56" i="18" a="1"/>
  <c r="Y28" i="18" a="1"/>
  <c r="Y7" i="18" a="1"/>
  <c r="AG26" i="18" a="1"/>
  <c r="AN17" i="21" a="1"/>
  <c r="R70" i="18" a="1"/>
  <c r="AU72" i="18" a="1"/>
  <c r="R76" i="21" a="1"/>
  <c r="K64" i="21" a="1"/>
  <c r="AF57" i="21" a="1"/>
  <c r="BA73" i="21" a="1"/>
  <c r="S72" i="21" a="1"/>
  <c r="BB50" i="21" a="1"/>
  <c r="BI49" i="21" a="1"/>
  <c r="Z12" i="21" a="1"/>
  <c r="AF75" i="18" a="1"/>
  <c r="Z68" i="18" a="1"/>
  <c r="K50" i="18" a="1"/>
  <c r="BI17" i="18" a="1"/>
  <c r="D37" i="18" a="1"/>
  <c r="BI5" i="21" a="1"/>
  <c r="AF5" i="18" a="1"/>
  <c r="D18" i="21" a="1"/>
  <c r="BA11" i="21" a="1"/>
  <c r="S34" i="18" a="1"/>
  <c r="BB10" i="18" a="1"/>
  <c r="BO42" i="21" a="1"/>
  <c r="E28" i="18" a="1"/>
  <c r="Z52" i="21" a="1"/>
  <c r="Y24" i="18" a="1"/>
  <c r="BB18" i="18" a="1"/>
  <c r="Y44" i="21" a="1"/>
  <c r="BI30" i="21" a="1"/>
  <c r="BI65" i="21" a="1"/>
  <c r="Z71" i="21" a="1"/>
  <c r="AG52" i="18" a="1"/>
  <c r="AN55" i="21" a="1"/>
  <c r="BH9" i="18" a="1"/>
  <c r="BI35" i="18" a="1"/>
  <c r="BP15" i="18" a="1"/>
  <c r="BO12" i="21" a="1"/>
  <c r="AT25" i="18" a="1"/>
  <c r="AF69" i="21" a="1"/>
  <c r="BA11" i="18" a="1"/>
  <c r="AM5" i="18" a="1"/>
  <c r="Z64" i="18" a="1"/>
  <c r="E32" i="18" a="1"/>
  <c r="AG69" i="21" a="1"/>
  <c r="BA76" i="21" a="1"/>
  <c r="S50" i="18" a="1"/>
  <c r="AU16" i="21" a="1"/>
  <c r="AF41" i="18" a="1"/>
  <c r="BA17" i="21" a="1"/>
  <c r="AN50" i="21" a="1"/>
  <c r="K66" i="18" a="1"/>
  <c r="L27" i="18" a="1"/>
  <c r="AU51" i="18" a="1"/>
  <c r="BI36" i="18" a="1"/>
  <c r="BA59" i="21" a="1"/>
  <c r="BB57" i="21" a="1"/>
  <c r="AF8" i="18" a="1"/>
  <c r="Z28" i="18" a="1"/>
  <c r="BA74" i="18" a="1"/>
  <c r="BI49" i="18" a="1"/>
  <c r="D58" i="21" a="1"/>
  <c r="S10" i="18" a="1"/>
  <c r="Z17" i="18" a="1"/>
  <c r="BB37" i="18" a="1"/>
  <c r="BA28" i="21" a="1"/>
  <c r="K30" i="21" a="1"/>
  <c r="K13" i="21" a="1"/>
  <c r="BO54" i="18" a="1"/>
  <c r="AM22" i="18" a="1"/>
  <c r="Z51" i="18" a="1"/>
  <c r="S13" i="18" a="1"/>
  <c r="AM52" i="18" a="1"/>
  <c r="BI22" i="18" a="1"/>
  <c r="E57" i="21" a="1"/>
  <c r="AM35" i="18" a="1"/>
  <c r="R7" i="18" a="1"/>
  <c r="BO51" i="18" a="1"/>
  <c r="Y76" i="21" a="1"/>
  <c r="K6" i="21" a="1"/>
  <c r="BO72" i="21" a="1"/>
  <c r="BI58" i="21" a="1"/>
  <c r="Z21" i="21" a="1"/>
  <c r="AG50" i="18" a="1"/>
  <c r="BH28" i="21" a="1"/>
  <c r="BP28" i="18" a="1"/>
  <c r="BP70" i="18" a="1"/>
  <c r="AU33" i="21" a="1"/>
  <c r="BI15" i="21" a="1"/>
  <c r="BO11" i="18" a="1"/>
  <c r="AN50" i="18" a="1"/>
  <c r="BB23" i="18" a="1"/>
  <c r="AU38" i="18" a="1"/>
  <c r="AT51" i="18" a="1"/>
  <c r="K63" i="21" a="1"/>
  <c r="AN31" i="18" a="1"/>
  <c r="BB14" i="21" a="1"/>
  <c r="R74" i="18" a="1"/>
  <c r="L66" i="21" a="1"/>
  <c r="D31" i="18" a="1"/>
  <c r="K48" i="21" a="1"/>
  <c r="BH68" i="21" a="1"/>
  <c r="AU23" i="21" a="1"/>
  <c r="R6" i="21" a="1"/>
  <c r="BO45" i="21" a="1"/>
  <c r="BH41" i="21" a="1"/>
  <c r="Y39" i="21" a="1"/>
  <c r="AN19" i="21" a="1"/>
  <c r="AT53" i="18" a="1"/>
  <c r="BO34" i="18" a="1"/>
  <c r="AN58" i="18" a="1"/>
  <c r="BB23" i="21" a="1"/>
  <c r="BP36" i="18" a="1"/>
  <c r="Y31" i="18" a="1"/>
  <c r="S76" i="21" a="1"/>
  <c r="BA56" i="21" a="1"/>
  <c r="AM23" i="18" a="1"/>
  <c r="AT29" i="21" a="1"/>
  <c r="AU66" i="21" a="1"/>
  <c r="E73" i="21" a="1"/>
  <c r="AF15" i="18" a="1"/>
  <c r="Y33" i="21" a="1"/>
  <c r="AN29" i="21" a="1"/>
  <c r="AF33" i="21" a="1"/>
  <c r="BH53" i="21" a="1"/>
  <c r="S14" i="21" a="1"/>
  <c r="AT50" i="18" a="1"/>
  <c r="AT35" i="21" a="1"/>
  <c r="BH16" i="18" a="1"/>
  <c r="AU49" i="18" a="1"/>
  <c r="BO67" i="18" a="1"/>
  <c r="BH61" i="21" a="1"/>
  <c r="S25" i="18" a="1"/>
  <c r="BO40" i="21" a="1"/>
  <c r="BO9" i="18" a="1"/>
  <c r="L54" i="18" a="1"/>
  <c r="AF31" i="21" a="1"/>
  <c r="AF46" i="18" a="1"/>
  <c r="BA73" i="18" a="1"/>
  <c r="AF31" i="18" a="1"/>
  <c r="AG22" i="18" a="1"/>
  <c r="Z75" i="21" a="1"/>
  <c r="S77" i="21" a="1"/>
  <c r="AG6" i="18" a="1"/>
  <c r="E75" i="21" a="1"/>
  <c r="AF35" i="18" a="1"/>
  <c r="AU46" i="18" a="1"/>
  <c r="BB22" i="18" a="1"/>
  <c r="E45" i="18" a="1"/>
  <c r="BP32" i="21" a="1"/>
  <c r="E74" i="21" a="1"/>
  <c r="AU21" i="21" a="1"/>
  <c r="E76" i="21" a="1"/>
  <c r="L56" i="18" a="1"/>
  <c r="S44" i="18" a="1"/>
  <c r="BH47" i="21" a="1"/>
  <c r="AG37" i="18" a="1"/>
  <c r="AM58" i="18" a="1"/>
  <c r="L46" i="21" a="1"/>
  <c r="AT69" i="18" a="1"/>
  <c r="BO26" i="18" a="1"/>
  <c r="L23" i="18" a="1"/>
  <c r="D26" i="18" a="1"/>
  <c r="AU52" i="18" a="1"/>
  <c r="Z19" i="21" a="1"/>
  <c r="BP27" i="18" a="1"/>
  <c r="BB57" i="18" a="1"/>
  <c r="AG30" i="18" a="1"/>
  <c r="L10" i="18" a="1"/>
  <c r="E66" i="21" a="1"/>
  <c r="BI71" i="21" a="1"/>
  <c r="BO51" i="21" a="1"/>
  <c r="Z56" i="18" a="1"/>
  <c r="BI18" i="21" a="1"/>
  <c r="Y30" i="21" a="1"/>
  <c r="BB40" i="18" a="1"/>
  <c r="AF15" i="21" a="1"/>
  <c r="BA49" i="21" a="1"/>
  <c r="AM40" i="18" a="1"/>
  <c r="L33" i="18" a="1"/>
  <c r="AF61" i="21" a="1"/>
  <c r="D28" i="18" a="1"/>
  <c r="D35" i="18" a="1"/>
  <c r="L49" i="21" a="1"/>
  <c r="BI27" i="21" a="1"/>
  <c r="AG30" i="21" a="1"/>
  <c r="AU66" i="18" a="1"/>
  <c r="AU40" i="18" a="1"/>
  <c r="BP69" i="21" a="1"/>
  <c r="AM76" i="21" a="1"/>
  <c r="R50" i="18" a="1"/>
  <c r="BP48" i="18" a="1"/>
  <c r="BH9" i="21" a="1"/>
  <c r="E47" i="21" a="1"/>
  <c r="Z55" i="21" a="1"/>
  <c r="BP35" i="18" a="1"/>
  <c r="BO47" i="21" a="1"/>
  <c r="BO76" i="21" a="1"/>
  <c r="Z20" i="21" a="1"/>
  <c r="L57" i="18" a="1"/>
  <c r="R17" i="18" a="1"/>
  <c r="BI16" i="18" a="1"/>
  <c r="AT48" i="21" a="1"/>
  <c r="L22" i="21" a="1"/>
  <c r="AT42" i="18" a="1"/>
  <c r="AM6" i="21" a="1"/>
  <c r="E72" i="21" a="1"/>
  <c r="R72" i="21" a="1"/>
  <c r="AM58" i="21" a="1"/>
  <c r="BH53" i="18" a="1"/>
  <c r="L16" i="18" a="1"/>
  <c r="BA25" i="18" a="1"/>
  <c r="L44" i="21" a="1"/>
  <c r="AU42" i="21" a="1"/>
  <c r="E67" i="18" a="1"/>
  <c r="AG73" i="21" a="1"/>
  <c r="BP74" i="18" a="1"/>
  <c r="Y70" i="18" a="1"/>
  <c r="R62" i="18" a="1"/>
  <c r="Y32" i="18" a="1"/>
  <c r="BA76" i="18" a="1"/>
  <c r="AT24" i="21" a="1"/>
  <c r="D53" i="21" a="1"/>
  <c r="BB5" i="21" a="1"/>
  <c r="AF44" i="21" a="1"/>
  <c r="AT61" i="21" a="1"/>
  <c r="K16" i="21" a="1"/>
  <c r="AG35" i="18" a="1"/>
  <c r="E34" i="18" a="1"/>
  <c r="Y46" i="21" a="1"/>
  <c r="BI33" i="18" a="1"/>
  <c r="AT7" i="21" a="1"/>
  <c r="L67" i="18" a="1"/>
  <c r="AG8" i="21" a="1"/>
  <c r="AU6" i="18" a="1"/>
  <c r="AG43" i="18" a="1"/>
  <c r="BO54" i="21" a="1"/>
  <c r="D17" i="21" a="1"/>
  <c r="AF76" i="18" a="1"/>
  <c r="Y66" i="21" a="1"/>
  <c r="BH46" i="21" a="1"/>
  <c r="BH77" i="21" a="1"/>
  <c r="E57" i="18" a="1"/>
  <c r="Z15" i="18" a="1"/>
  <c r="BA64" i="21" a="1"/>
  <c r="AM39" i="21" a="1"/>
  <c r="AN8" i="21" a="1"/>
  <c r="E23" i="18" a="1"/>
  <c r="AF27" i="18" a="1"/>
  <c r="BA65" i="21" a="1"/>
  <c r="R46" i="21" a="1"/>
  <c r="AG58" i="18" a="1"/>
  <c r="AF48" i="18" a="1"/>
  <c r="AU27" i="21" a="1"/>
  <c r="AM15" i="18" a="1"/>
  <c r="BO55" i="21" a="1"/>
  <c r="AG32" i="18" a="1"/>
  <c r="AN52" i="18" a="1"/>
  <c r="AG67" i="21" a="1"/>
  <c r="S75" i="21" a="1"/>
  <c r="AU69" i="18" a="1"/>
  <c r="R52" i="21" a="1"/>
  <c r="L11" i="18" a="1"/>
  <c r="AF65" i="18" a="1"/>
  <c r="Z77" i="21" a="1"/>
  <c r="R67" i="18" a="1"/>
  <c r="AN13" i="18" a="1"/>
  <c r="AT41" i="21" a="1"/>
  <c r="D10" i="18" a="1"/>
  <c r="R21" i="21" a="1"/>
  <c r="E54" i="18" a="1"/>
  <c r="AM49" i="18" a="1"/>
  <c r="L72" i="18" a="1"/>
  <c r="AM57" i="21" a="1"/>
  <c r="AM65" i="18" a="1"/>
  <c r="BH50" i="21" a="1"/>
  <c r="BH14" i="18" a="1"/>
  <c r="AG57" i="18" a="1"/>
  <c r="AT73" i="21" a="1"/>
  <c r="BO74" i="21" a="1"/>
  <c r="BP23" i="21" a="1"/>
  <c r="BP5" i="18" a="1"/>
  <c r="S11" i="21" a="1"/>
  <c r="BI34" i="18" a="1"/>
  <c r="BI34" i="21" a="1"/>
  <c r="BO41" i="18" a="1"/>
  <c r="D23" i="21" a="1"/>
  <c r="Z14" i="21" a="1"/>
  <c r="Y16" i="18" a="1"/>
  <c r="R45" i="18" a="1"/>
  <c r="AG53" i="18" a="1"/>
  <c r="Z60" i="18" a="1"/>
  <c r="K22" i="21" a="1"/>
  <c r="AN72" i="18" a="1"/>
  <c r="BP45" i="18" a="1"/>
  <c r="L47" i="18" a="1"/>
  <c r="E55" i="18" a="1"/>
  <c r="D66" i="21" a="1"/>
  <c r="BP67" i="21" a="1"/>
  <c r="BO58" i="18" a="1"/>
  <c r="L30" i="18" a="1"/>
  <c r="BA14" i="21" a="1"/>
  <c r="L43" i="18" a="1"/>
  <c r="K59" i="18" a="1"/>
  <c r="D65" i="18" a="1"/>
  <c r="Z61" i="18" a="1"/>
  <c r="BH27" i="18" a="1"/>
  <c r="R58" i="18" a="1"/>
  <c r="AT49" i="18" a="1"/>
  <c r="AU74" i="18" a="1"/>
  <c r="AG29" i="21" a="1"/>
  <c r="K61" i="21" a="1"/>
  <c r="BA34" i="18" a="1"/>
  <c r="AN40" i="18" a="1"/>
  <c r="E58" i="18" a="1"/>
  <c r="K39" i="18" a="1"/>
  <c r="BP23" i="18" a="1"/>
  <c r="R18" i="18" a="1"/>
  <c r="R66" i="21" a="1"/>
  <c r="K21" i="21" a="1"/>
  <c r="BP77" i="18" a="1"/>
  <c r="AM7" i="18" a="1"/>
  <c r="BH16" i="21" a="1"/>
  <c r="BH41" i="18" a="1"/>
  <c r="S21" i="21" a="1"/>
  <c r="Z12" i="18" a="1"/>
  <c r="E35" i="21" a="1"/>
  <c r="Z29" i="18" a="1"/>
  <c r="Y68" i="21" a="1"/>
  <c r="AU45" i="18" a="1"/>
  <c r="E30" i="18" a="1"/>
  <c r="L9" i="21" a="1"/>
  <c r="R77" i="18" a="1"/>
  <c r="D7" i="18" a="1"/>
  <c r="BO6" i="18" a="1"/>
  <c r="BB30" i="18" a="1"/>
  <c r="S31" i="21" a="1"/>
  <c r="K57" i="21" a="1"/>
  <c r="AU25" i="18" a="1"/>
  <c r="BB42" i="21" a="1"/>
  <c r="BP9" i="18" a="1"/>
  <c r="BO55" i="18" a="1"/>
  <c r="AG14" i="18" a="1"/>
  <c r="E27" i="21" a="1"/>
  <c r="BH70" i="18" a="1"/>
  <c r="BI45" i="18" a="1"/>
  <c r="BA60" i="18" a="1"/>
  <c r="BP76" i="18" a="1"/>
  <c r="E24" i="18" a="1"/>
  <c r="E56" i="18" a="1"/>
  <c r="BH63" i="18" a="1"/>
  <c r="BH69" i="18" a="1"/>
  <c r="BB61" i="21" a="1"/>
  <c r="L64" i="18" a="1"/>
  <c r="AN47" i="18" a="1"/>
  <c r="S5" i="21" a="1"/>
  <c r="E5" i="18" a="1"/>
  <c r="AN53" i="21" a="1"/>
  <c r="BH77" i="18" a="1"/>
  <c r="Z54" i="21" a="1"/>
  <c r="AU12" i="21" a="1"/>
  <c r="BB52" i="18" a="1"/>
  <c r="BH47" i="18" a="1"/>
  <c r="BH24" i="21" a="1"/>
  <c r="BH61" i="18" a="1"/>
  <c r="BA24" i="21" a="1"/>
  <c r="AG13" i="18" a="1"/>
  <c r="BO7" i="21" a="1"/>
  <c r="AG72" i="21" a="1"/>
  <c r="AF22" i="21" a="1"/>
  <c r="BI6" i="21" a="1"/>
  <c r="AU75" i="21" a="1"/>
  <c r="AF58" i="21" a="1"/>
  <c r="AG68" i="18" a="1"/>
  <c r="BA71" i="18" a="1"/>
  <c r="AM76" i="18" a="1"/>
  <c r="E21" i="21" a="1"/>
  <c r="AG21" i="18" a="1"/>
  <c r="BP54" i="18" a="1"/>
  <c r="BP7" i="21" a="1"/>
  <c r="Z67" i="21" a="1"/>
  <c r="AM22" i="21" a="1"/>
  <c r="BH58" i="21" a="1"/>
  <c r="BA20" i="18" a="1"/>
  <c r="AG20" i="18" a="1"/>
  <c r="Z6" i="21" a="1"/>
  <c r="Y74" i="18" a="1"/>
  <c r="BH35" i="18" a="1"/>
  <c r="BO42" i="18" a="1"/>
  <c r="K71" i="21" a="1"/>
  <c r="AG70" i="21" a="1"/>
  <c r="S72" i="18" a="1"/>
  <c r="K61" i="18" a="1"/>
  <c r="BH22" i="21" a="1"/>
  <c r="D76" i="18" a="1"/>
  <c r="AG60" i="18" a="1"/>
  <c r="Z47" i="18" a="1"/>
  <c r="BI12" i="21" a="1"/>
  <c r="AG42" i="21" a="1"/>
  <c r="BH19" i="21" a="1"/>
  <c r="AT27" i="18" a="1"/>
  <c r="R71" i="21" a="1"/>
  <c r="BH18" i="18" a="1"/>
  <c r="AU35" i="21" a="1"/>
  <c r="AG32" i="21" a="1"/>
  <c r="AT61" i="18" a="1"/>
  <c r="D59" i="21" a="1"/>
  <c r="BA32" i="18" a="1"/>
  <c r="AU23" i="18" a="1"/>
  <c r="D59" i="18" a="1"/>
  <c r="D36" i="21" a="1"/>
  <c r="BH11" i="21" a="1"/>
  <c r="AN19" i="18" a="1"/>
  <c r="L65" i="18" a="1"/>
  <c r="AN77" i="21" a="1"/>
  <c r="BB48" i="18" a="1"/>
  <c r="S59" i="18" a="1"/>
  <c r="AU62" i="18" a="1"/>
  <c r="K70" i="21" a="1"/>
  <c r="AN73" i="21" a="1"/>
  <c r="AM54" i="18" a="1"/>
  <c r="Y30" i="18" a="1"/>
  <c r="K29" i="18" a="1"/>
  <c r="AG61" i="21" a="1"/>
  <c r="AU49" i="21" a="1"/>
  <c r="Y13" i="21" a="1"/>
  <c r="BI23" i="21" a="1"/>
  <c r="Y47" i="18" a="1"/>
  <c r="AU24" i="18" a="1"/>
  <c r="BP72" i="18" a="1"/>
  <c r="AG62" i="18" a="1"/>
  <c r="R37" i="18" a="1"/>
  <c r="AU67" i="21" a="1"/>
  <c r="AM32" i="21" a="1"/>
  <c r="K76" i="18" a="1"/>
  <c r="S66" i="21" a="1"/>
  <c r="Y21" i="18" a="1"/>
  <c r="BH39" i="18" a="1"/>
  <c r="L61" i="18" a="1"/>
  <c r="AG65" i="18" a="1"/>
  <c r="Y61" i="21" a="1"/>
  <c r="BA12" i="18" a="1"/>
  <c r="R37" i="21" a="1"/>
  <c r="BO25" i="18" a="1"/>
  <c r="BP43" i="21" a="1"/>
  <c r="K66" i="21" a="1"/>
  <c r="BA35" i="21" a="1"/>
  <c r="BH48" i="18" a="1"/>
  <c r="Z18" i="18" a="1"/>
  <c r="AU14" i="21" a="1"/>
  <c r="BP53" i="21" a="1"/>
  <c r="BI31" i="18" a="1"/>
  <c r="AT20" i="18" a="1"/>
  <c r="D5" i="21" a="1"/>
  <c r="AT45" i="21" a="1"/>
  <c r="R38" i="18" a="1"/>
  <c r="L71" i="18" a="1"/>
  <c r="AG48" i="18" a="1"/>
  <c r="AT68" i="18" a="1"/>
  <c r="BI72" i="21" a="1"/>
  <c r="D14" i="18" a="1"/>
  <c r="BI51" i="21" a="1"/>
  <c r="BO61" i="21" a="1"/>
  <c r="AU65" i="21" a="1"/>
  <c r="AT75" i="21" a="1"/>
  <c r="AM24" i="21" a="1"/>
  <c r="D66" i="18" a="1"/>
  <c r="K45" i="21" a="1"/>
  <c r="D36" i="18" a="1"/>
  <c r="AG5" i="21" a="1"/>
  <c r="K50" i="21" a="1"/>
  <c r="Z33" i="18" a="1"/>
  <c r="AF18" i="18" a="1"/>
  <c r="R45" i="21" a="1"/>
  <c r="BP65" i="18" a="1"/>
  <c r="R65" i="18" a="1"/>
  <c r="Z13" i="18" a="1"/>
  <c r="L37" i="18" a="1"/>
  <c r="BA51" i="18" a="1"/>
  <c r="AN54" i="21" a="1"/>
  <c r="BO52" i="18" a="1"/>
  <c r="E26" i="21" a="1"/>
  <c r="AT64" i="21" a="1"/>
  <c r="AF45" i="21" a="1"/>
  <c r="AG67" i="18" a="1"/>
  <c r="BB13" i="18" a="1"/>
  <c r="AM65" i="21" a="1"/>
  <c r="R30" i="18" a="1"/>
  <c r="BA45" i="18" a="1"/>
  <c r="BI43" i="18" a="1"/>
  <c r="BB47" i="18" a="1"/>
  <c r="BO20" i="18" a="1"/>
  <c r="AU11" i="21" a="1"/>
  <c r="AG44" i="18" a="1"/>
  <c r="BH74" i="18" a="1"/>
  <c r="R57" i="21" a="1"/>
  <c r="BP68" i="18" a="1"/>
  <c r="BO18" i="18" a="1"/>
  <c r="AF29" i="21" a="1"/>
  <c r="R23" i="18" a="1"/>
  <c r="BP11" i="18" a="1"/>
  <c r="BO37" i="18" a="1"/>
  <c r="BB45" i="21" a="1"/>
  <c r="BO33" i="21" a="1"/>
  <c r="BO60" i="18" a="1"/>
  <c r="S12" i="18" a="1"/>
  <c r="R6" i="18" a="1"/>
  <c r="L72" i="21" a="1"/>
  <c r="S34" i="21" a="1"/>
  <c r="Z70" i="21" a="1"/>
  <c r="AM62" i="21" a="1"/>
  <c r="AM26" i="21" a="1"/>
  <c r="Y46" i="18" a="1"/>
  <c r="S35" i="21" a="1"/>
  <c r="Y19" i="18" a="1"/>
  <c r="Z23" i="18" a="1"/>
  <c r="BI25" i="18" a="1"/>
  <c r="D32" i="21" a="1"/>
  <c r="BA63" i="21" a="1"/>
  <c r="BA6" i="21" a="1"/>
  <c r="AU76" i="18" a="1"/>
  <c r="K31" i="21" a="1"/>
  <c r="E74" i="18" a="1"/>
  <c r="AF58" i="18" a="1"/>
  <c r="K55" i="21" a="1"/>
  <c r="BA66" i="21" a="1"/>
  <c r="D6" i="21" a="1"/>
  <c r="BP20" i="18" a="1"/>
  <c r="E42" i="21" a="1"/>
  <c r="Z9" i="21" a="1"/>
  <c r="BP46" i="21" a="1"/>
  <c r="BB28" i="21" a="1"/>
  <c r="Z74" i="18" a="1"/>
  <c r="BO57" i="21" a="1"/>
  <c r="Y36" i="21" a="1"/>
  <c r="AG54" i="21" a="1"/>
  <c r="AN43" i="21" a="1"/>
  <c r="BP10" i="18" a="1"/>
  <c r="BH56" i="18" a="1"/>
  <c r="AN57" i="18" a="1"/>
  <c r="Y22" i="18" a="1"/>
  <c r="AT72" i="21" a="1"/>
  <c r="E39" i="21" a="1"/>
  <c r="AG50" i="21" a="1"/>
  <c r="K18" i="21" a="1"/>
  <c r="L68" i="21" a="1"/>
  <c r="AT7" i="18" a="1"/>
  <c r="AM55" i="21" a="1"/>
  <c r="BB32" i="21" a="1"/>
  <c r="BB71" i="21" a="1"/>
  <c r="L77" i="21" a="1"/>
  <c r="AU24" i="21" a="1"/>
  <c r="K75" i="21" a="1"/>
  <c r="Y75" i="21" a="1"/>
  <c r="K70" i="18" a="1"/>
  <c r="AF51" i="18" a="1"/>
  <c r="BP14" i="21" a="1"/>
  <c r="Y8" i="18" a="1"/>
  <c r="AT16" i="21" a="1"/>
  <c r="AU12" i="18" a="1"/>
  <c r="L39" i="21" a="1"/>
  <c r="E17" i="21" a="1"/>
  <c r="BA8" i="18" a="1"/>
  <c r="E73" i="18" a="1"/>
  <c r="D24" i="21" a="1"/>
  <c r="AU27" i="18" a="1"/>
  <c r="AG49" i="18" a="1"/>
  <c r="BH68" i="18" a="1"/>
  <c r="E29" i="21" a="1"/>
  <c r="D46" i="21" a="1"/>
  <c r="R55" i="18" a="1"/>
  <c r="AN10" i="21" a="1"/>
  <c r="Y58" i="18" a="1"/>
  <c r="AM19" i="21" a="1"/>
  <c r="R39" i="21" a="1"/>
  <c r="BB77" i="21" a="1"/>
  <c r="AT29" i="18" a="1"/>
  <c r="R27" i="21" a="1"/>
  <c r="BO35" i="18" a="1"/>
  <c r="BP63" i="21" a="1"/>
  <c r="K69" i="18" a="1"/>
  <c r="BB61" i="18" a="1"/>
  <c r="BA53" i="21" a="1"/>
  <c r="L63" i="21" a="1"/>
  <c r="AU32" i="18" a="1"/>
  <c r="AU44" i="21" a="1"/>
  <c r="AF20" i="18" a="1"/>
  <c r="AM54" i="21" a="1"/>
  <c r="AU77" i="21" a="1"/>
  <c r="K22" i="18" a="1"/>
  <c r="R42" i="21" a="1"/>
  <c r="L17" i="21" a="1"/>
  <c r="AF43" i="18" a="1"/>
  <c r="D40" i="21" a="1"/>
  <c r="BA16" i="21" a="1"/>
  <c r="L73" i="21" a="1"/>
  <c r="AM70" i="21" a="1"/>
  <c r="BP33" i="21" a="1"/>
  <c r="BB25" i="21" a="1"/>
  <c r="AN48" i="18" a="1"/>
  <c r="S37" i="18" a="1"/>
  <c r="AU19" i="18" a="1"/>
  <c r="Y68" i="18" a="1"/>
  <c r="L58" i="21" a="1"/>
  <c r="BA57" i="21" a="1"/>
  <c r="AG36" i="18" a="1"/>
  <c r="AM8" i="21" a="1"/>
  <c r="Z52" i="18" a="1"/>
  <c r="L41" i="21" a="1"/>
  <c r="AN42" i="18" a="1"/>
  <c r="AG74" i="18" a="1"/>
  <c r="K12" i="18" a="1"/>
  <c r="E8" i="18" a="1"/>
  <c r="R59" i="18" a="1"/>
  <c r="AT36" i="21" a="1"/>
  <c r="S56" i="18" a="1"/>
  <c r="AG11" i="21" a="1"/>
  <c r="AF11" i="21" a="1"/>
  <c r="D22" i="21" a="1"/>
  <c r="AT14" i="21" a="1"/>
  <c r="Z32" i="21" a="1"/>
  <c r="L13" i="21" a="1"/>
  <c r="L76" i="21" a="1"/>
  <c r="AF23" i="21" a="1"/>
  <c r="BH51" i="18" a="1"/>
  <c r="AG23" i="21" a="1"/>
  <c r="AN17" i="18" a="1"/>
  <c r="R24" i="18" a="1"/>
  <c r="Z72" i="21" a="1"/>
  <c r="BP55" i="18" a="1"/>
  <c r="BH38" i="21" a="1"/>
  <c r="S18" i="18" a="1"/>
  <c r="R24" i="21" a="1"/>
  <c r="AF40" i="18" a="1"/>
  <c r="S32" i="18" a="1"/>
  <c r="AT67" i="18" a="1"/>
  <c r="AM45" i="18" a="1"/>
  <c r="BA40" i="21" a="1"/>
  <c r="BP6" i="21" a="1"/>
  <c r="AU39" i="18" a="1"/>
  <c r="S11" i="18" a="1"/>
  <c r="Y47" i="21" a="1"/>
  <c r="BI70" i="21" a="1"/>
  <c r="R30" i="21" a="1"/>
  <c r="D16" i="21" a="1"/>
  <c r="D49" i="21" a="1"/>
  <c r="D46" i="18" a="1"/>
  <c r="E21" i="18" a="1"/>
  <c r="L58" i="18" a="1"/>
  <c r="Z43" i="21" a="1"/>
  <c r="AN36" i="18" a="1"/>
  <c r="K64" i="18" a="1"/>
  <c r="AM50" i="18" a="1"/>
  <c r="AU41" i="18" a="1"/>
  <c r="AU19" i="21" a="1"/>
  <c r="AM74" i="18" a="1"/>
  <c r="Z62" i="21" a="1"/>
  <c r="BI21" i="18" a="1"/>
  <c r="D63" i="18" a="1"/>
  <c r="AT42" i="21" a="1"/>
  <c r="L18" i="21" a="1"/>
  <c r="E7" i="21" a="1"/>
  <c r="AF32" i="21" a="1"/>
  <c r="BB75" i="18" a="1"/>
  <c r="BH13" i="18" a="1"/>
  <c r="D47" i="18" a="1"/>
  <c r="BI12" i="18" a="1"/>
  <c r="L59" i="21" a="1"/>
  <c r="BP63" i="18" a="1"/>
  <c r="BP24" i="21" a="1"/>
  <c r="BO19" i="21" a="1"/>
  <c r="L42" i="18" a="1"/>
  <c r="BB60" i="21" a="1"/>
  <c r="AM43" i="18" a="1"/>
  <c r="AM9" i="21" a="1"/>
  <c r="S45" i="18" a="1"/>
  <c r="AT6" i="21" a="1"/>
  <c r="D61" i="21" a="1"/>
  <c r="AF29" i="18" a="1"/>
  <c r="K14" i="21" a="1"/>
  <c r="Y22" i="21" a="1"/>
  <c r="BO14" i="21" a="1"/>
  <c r="BO69" i="21" a="1"/>
  <c r="AU17" i="18" a="1"/>
  <c r="AG63" i="18" a="1"/>
  <c r="BH72" i="18" a="1"/>
  <c r="BH64" i="21" a="1"/>
  <c r="BH71" i="21" a="1"/>
  <c r="BP34" i="18" a="1"/>
  <c r="L54" i="21" a="1"/>
  <c r="Y39" i="18" a="1"/>
  <c r="Z27" i="18" a="1"/>
  <c r="BA64" i="18" a="1"/>
  <c r="BB6" i="18" a="1"/>
  <c r="BP61" i="21" a="1"/>
  <c r="AG55" i="21" a="1"/>
  <c r="R59" i="21" a="1"/>
  <c r="E77" i="21" a="1"/>
  <c r="BH32" i="21" a="1"/>
  <c r="BP72" i="21" a="1"/>
  <c r="K19" i="21" a="1"/>
  <c r="BO77" i="21" a="1"/>
  <c r="Z44" i="18" a="1"/>
  <c r="BH30" i="21" a="1"/>
  <c r="AU36" i="21" a="1"/>
  <c r="S5" i="18" a="1"/>
  <c r="BI41" i="18" a="1"/>
  <c r="Z48" i="21" a="1"/>
  <c r="BI68" i="18" a="1"/>
  <c r="L53" i="18" a="1"/>
  <c r="BO23" i="18" a="1"/>
  <c r="Y59" i="21" a="1"/>
  <c r="BP9" i="21" a="1"/>
  <c r="BI52" i="18" a="1"/>
  <c r="Y37" i="21" a="1"/>
  <c r="R15" i="21" a="1"/>
  <c r="AT56" i="18" a="1"/>
  <c r="BA46" i="21" a="1"/>
  <c r="AN70" i="18" a="1"/>
  <c r="BP11" i="21" a="1"/>
  <c r="AM42" i="21" a="1"/>
  <c r="AN46" i="21" a="1"/>
  <c r="E36" i="21" a="1"/>
  <c r="K28" i="21" a="1"/>
  <c r="R50" i="21" a="1"/>
  <c r="AF14" i="21" a="1"/>
  <c r="L76" i="18" a="1"/>
  <c r="BP59" i="21" a="1"/>
  <c r="BP69" i="18" a="1"/>
  <c r="AN5" i="21" a="1"/>
  <c r="K45" i="18" a="1"/>
  <c r="BB59" i="21" a="1"/>
  <c r="BI6" i="18" a="1"/>
  <c r="BB62" i="21" a="1"/>
  <c r="AU30" i="18" a="1"/>
  <c r="AU44" i="18" a="1"/>
  <c r="L7" i="21" a="1"/>
  <c r="AG68" i="21" a="1"/>
  <c r="E20" i="18" a="1"/>
  <c r="AF66" i="21" a="1"/>
  <c r="AU61" i="21" a="1"/>
  <c r="BO50" i="21" a="1"/>
  <c r="AT72" i="18" a="1"/>
  <c r="AT76" i="18" a="1"/>
  <c r="AU67" i="18" a="1"/>
  <c r="AM10" i="21" a="1"/>
  <c r="R33" i="21" a="1"/>
  <c r="Z8" i="18" a="1"/>
  <c r="L5" i="21" a="1"/>
  <c r="L32" i="21" a="1"/>
  <c r="BB29" i="21" a="1"/>
  <c r="AU54" i="18" a="1"/>
  <c r="BP62" i="21" a="1"/>
  <c r="E16" i="18" a="1"/>
  <c r="AM64" i="18" a="1"/>
  <c r="Z28" i="21" a="1"/>
  <c r="AN28" i="18" a="1"/>
  <c r="L75" i="21" a="1"/>
  <c r="BI18" i="18" a="1"/>
  <c r="BB6" i="21" a="1"/>
  <c r="BP21" i="21" a="1"/>
  <c r="AT24" i="18" a="1"/>
  <c r="K56" i="21" a="1"/>
  <c r="AM7" i="21" a="1"/>
  <c r="S14" i="18" a="1"/>
  <c r="AM37" i="21" a="1"/>
  <c r="Z34" i="21" a="1"/>
  <c r="D52" i="21" a="1"/>
  <c r="S69" i="18" a="1"/>
  <c r="D33" i="18" a="1"/>
  <c r="AT40" i="18" a="1"/>
  <c r="BB62" i="18" a="1"/>
  <c r="BA25" i="21" a="1"/>
  <c r="E23" i="21" a="1"/>
  <c r="AU76" i="21" a="1"/>
  <c r="AM48" i="18" a="1"/>
  <c r="AM70" i="18" a="1"/>
  <c r="R53" i="21" a="1"/>
  <c r="AT32" i="21" a="1"/>
  <c r="BP36" i="21" a="1"/>
  <c r="E59" i="21" a="1"/>
  <c r="R11" i="18" a="1"/>
  <c r="BP12" i="21" a="1"/>
  <c r="Y7" i="21" a="1"/>
  <c r="E30" i="21" a="1"/>
  <c r="BH69" i="21" a="1"/>
  <c r="AG60" i="21" a="1"/>
  <c r="BP75" i="21" a="1"/>
  <c r="BI42" i="18" a="1"/>
  <c r="S22" i="21" a="1"/>
  <c r="BB33" i="18" a="1"/>
  <c r="AT28" i="21" a="1"/>
  <c r="K25" i="21" a="1"/>
  <c r="AF24" i="21" a="1"/>
  <c r="R67" i="21" a="1"/>
  <c r="K67" i="18" a="1"/>
  <c r="D55" i="21" a="1"/>
  <c r="AT26" i="21" a="1"/>
  <c r="BI26" i="18" a="1"/>
  <c r="BH7" i="21" a="1"/>
  <c r="BB31" i="21" a="1"/>
  <c r="BO7" i="18" a="1"/>
  <c r="D48" i="21" a="1"/>
  <c r="E61" i="18" a="1"/>
  <c r="R18" i="21" a="1"/>
  <c r="BO22" i="21" a="1"/>
  <c r="BI32" i="21" a="1"/>
  <c r="L41" i="18" a="1"/>
  <c r="AF39" i="21" a="1"/>
  <c r="S17" i="21" a="1"/>
  <c r="L12" i="18" a="1"/>
  <c r="Z37" i="18" a="1"/>
  <c r="BI57" i="18" a="1"/>
  <c r="BI27" i="18" a="1"/>
  <c r="BP8" i="21" a="1"/>
  <c r="AT31" i="21" a="1"/>
  <c r="Y33" i="18" a="1"/>
  <c r="BH75" i="21" a="1"/>
  <c r="BP37" i="18" a="1"/>
  <c r="BO21" i="18" a="1"/>
  <c r="Y54" i="18" a="1"/>
  <c r="S68" i="18" a="1"/>
  <c r="AT40" i="21" a="1"/>
  <c r="BP64" i="18" a="1"/>
  <c r="Z11" i="21" a="1"/>
  <c r="BA61" i="21" a="1"/>
  <c r="AG12" i="21" a="1"/>
  <c r="Z35" i="18" a="1"/>
  <c r="BI46" i="21" a="1"/>
  <c r="BP64" i="21" a="1"/>
  <c r="Z70" i="18" a="1"/>
  <c r="S7" i="18" a="1"/>
  <c r="Y56" i="18" a="1"/>
  <c r="Z54" i="18" a="1"/>
  <c r="D54" i="18" a="1"/>
  <c r="BB17" i="18" a="1"/>
  <c r="R27" i="18" a="1"/>
  <c r="AN71" i="21" a="1"/>
  <c r="BP45" i="21" a="1"/>
  <c r="D34" i="18" a="1"/>
  <c r="BO24" i="21" a="1"/>
  <c r="AT47" i="18" a="1"/>
  <c r="S52" i="18" a="1"/>
  <c r="AG48" i="21" a="1"/>
  <c r="K65" i="18" a="1"/>
  <c r="L16" i="21" a="1"/>
  <c r="AG21" i="21" a="1"/>
  <c r="BA36" i="21" a="1"/>
  <c r="AG25" i="18" a="1"/>
  <c r="AN38" i="18" a="1"/>
  <c r="AT74" i="18" a="1"/>
  <c r="AM19" i="18" a="1"/>
  <c r="AM71" i="21" a="1"/>
  <c r="AF62" i="21" a="1"/>
  <c r="AM75" i="21" a="1"/>
  <c r="R54" i="18" a="1"/>
  <c r="AN35" i="18" a="1"/>
  <c r="AF39" i="18" a="1"/>
  <c r="E60" i="21" a="1"/>
  <c r="R74" i="21" a="1"/>
  <c r="K15" i="21" a="1"/>
  <c r="Z68" i="21" a="1"/>
  <c r="AN26" i="21" a="1"/>
  <c r="BO77" i="18" a="1"/>
  <c r="AN9" i="18" a="1"/>
  <c r="AF18" i="21" a="1"/>
  <c r="S27" i="21" a="1"/>
  <c r="AM56" i="18" a="1"/>
  <c r="AM75" i="18" a="1"/>
  <c r="AF36" i="18" a="1"/>
  <c r="L25" i="21" a="1"/>
  <c r="BO60" i="21" a="1"/>
  <c r="BB46" i="18" a="1"/>
  <c r="S59" i="21" a="1"/>
  <c r="AU59" i="21" a="1"/>
  <c r="E63" i="18" a="1"/>
  <c r="AG42" i="18" a="1"/>
  <c r="Z69" i="18" a="1"/>
  <c r="Y72" i="18" a="1"/>
  <c r="Y17" i="21" a="1"/>
  <c r="AN34" i="21" a="1"/>
  <c r="K23" i="18" a="1"/>
  <c r="BA27" i="21" a="1"/>
  <c r="BP49" i="21" a="1"/>
  <c r="BI28" i="21" a="1"/>
  <c r="BO44" i="18" a="1"/>
  <c r="Y72" i="21" a="1"/>
  <c r="L71" i="21" a="1"/>
  <c r="L62" i="21" a="1"/>
  <c r="AN49" i="18" a="1"/>
  <c r="K7" i="18" a="1"/>
  <c r="E53" i="18" a="1"/>
  <c r="K30" i="18" a="1"/>
  <c r="S55" i="18" a="1"/>
  <c r="AG15" i="18" a="1"/>
  <c r="Z14" i="18" a="1"/>
  <c r="K31" i="18" a="1"/>
  <c r="BH6" i="18" a="1"/>
  <c r="BP44" i="18" a="1"/>
  <c r="BA31" i="21" a="1"/>
  <c r="BB45" i="18" a="1"/>
  <c r="BP70" i="21" a="1"/>
  <c r="D73" i="21" a="1"/>
  <c r="R20" i="21" a="1"/>
  <c r="AM48" i="21" a="1"/>
  <c r="AG28" i="18" a="1"/>
  <c r="BP44" i="21" a="1"/>
  <c r="K54" i="18" a="1"/>
  <c r="AF44" i="18" a="1"/>
  <c r="K72" i="18" a="1"/>
  <c r="BI69" i="21" a="1"/>
  <c r="AM59" i="21" a="1"/>
  <c r="BA35" i="18" a="1"/>
  <c r="K27" i="18" a="1"/>
  <c r="AT41" i="18" a="1"/>
  <c r="AT25" i="21" a="1"/>
  <c r="AM29" i="21" a="1"/>
  <c r="BI77" i="18" a="1"/>
  <c r="Y55" i="21" a="1"/>
  <c r="D8" i="21" a="1"/>
  <c r="R71" i="18" a="1"/>
  <c r="S73" i="21" a="1"/>
  <c r="K11" i="18" a="1"/>
  <c r="AU18" i="18" a="1"/>
  <c r="AN62" i="18" a="1"/>
  <c r="BA9" i="21" a="1"/>
  <c r="S24" i="18" a="1"/>
  <c r="AN75" i="18" a="1"/>
  <c r="BA60" i="21" a="1"/>
  <c r="BB67" i="18" a="1"/>
  <c r="AT39" i="21" a="1"/>
  <c r="AN68" i="18" a="1"/>
  <c r="L55" i="21" a="1"/>
  <c r="BA40" i="18" a="1"/>
  <c r="Z67" i="18" a="1"/>
  <c r="K47" i="21" a="1"/>
  <c r="Z76" i="18" a="1"/>
  <c r="S60" i="21" a="1"/>
  <c r="BO9" i="21" a="1"/>
  <c r="AU51" i="21" a="1"/>
  <c r="AT73" i="18" a="1"/>
  <c r="L24" i="18" a="1"/>
  <c r="D19" i="21" a="1"/>
  <c r="AF25" i="18" a="1"/>
  <c r="Y60" i="21" a="1"/>
  <c r="S19" i="21" a="1"/>
  <c r="K54" i="21" a="1"/>
  <c r="D77" i="21" a="1"/>
  <c r="BO34" i="21" a="1"/>
  <c r="AF12" i="18" a="1"/>
  <c r="AM26" i="18" a="1"/>
  <c r="AN67" i="21" a="1"/>
  <c r="E65" i="21" a="1"/>
  <c r="BB74" i="18" a="1"/>
  <c r="BA56" i="18" a="1"/>
  <c r="AG17" i="21" a="1"/>
  <c r="Y9" i="18" a="1"/>
  <c r="BH49" i="18" a="1"/>
  <c r="E18" i="18" a="1"/>
  <c r="S23" i="21" a="1"/>
  <c r="BI41" i="21" a="1"/>
  <c r="Z63" i="21" a="1"/>
  <c r="L50" i="18" a="1"/>
  <c r="AN76" i="21" a="1"/>
  <c r="BO13" i="18" a="1"/>
  <c r="AU53" i="18" a="1"/>
  <c r="BP35" i="21" a="1"/>
  <c r="BI37" i="18" a="1"/>
  <c r="Y73" i="21" a="1"/>
  <c r="AN61" i="18" a="1"/>
  <c r="E11" i="18" a="1"/>
  <c r="E24" i="21" a="1"/>
  <c r="D10" i="21" a="1"/>
  <c r="Y38" i="21" a="1"/>
  <c r="L34" i="18" a="1"/>
  <c r="S29" i="21" a="1"/>
  <c r="AF51" i="21" a="1"/>
  <c r="AM5" i="21" a="1"/>
  <c r="AM46" i="18" a="1"/>
  <c r="BA75" i="21" a="1"/>
  <c r="L11" i="21" a="1"/>
  <c r="AU21" i="18" a="1"/>
  <c r="AU20" i="18" a="1"/>
  <c r="BO46" i="18" a="1"/>
  <c r="BO31" i="18" a="1"/>
  <c r="E15" i="21" a="1"/>
  <c r="S62" i="18" a="1"/>
  <c r="BA29" i="21" a="1"/>
  <c r="BI72" i="18" a="1"/>
  <c r="BA75" i="18" a="1"/>
  <c r="AU64" i="18" a="1"/>
  <c r="E63" i="21" a="1"/>
  <c r="L42" i="21" a="1"/>
  <c r="R31" i="21" a="1"/>
  <c r="S65" i="21" a="1"/>
  <c r="AU15" i="18" a="1"/>
  <c r="Y58" i="21" a="1"/>
  <c r="BP54" i="21" a="1"/>
  <c r="AM12" i="18" a="1"/>
  <c r="BH50" i="18" a="1"/>
  <c r="AF55" i="18" a="1"/>
  <c r="BI62" i="21" a="1"/>
  <c r="AT70" i="21" a="1"/>
  <c r="L20" i="21" a="1"/>
  <c r="E5" i="21" a="1"/>
  <c r="AG76" i="18" a="1"/>
  <c r="R36" i="21" a="1"/>
  <c r="BB49" i="21" a="1"/>
  <c r="E56" i="21" a="1"/>
  <c r="S39" i="21" a="1"/>
  <c r="BA52" i="21" a="1"/>
  <c r="Y45" i="18" a="1"/>
  <c r="AT46" i="18" a="1"/>
  <c r="BO47" i="18" a="1"/>
  <c r="D70" i="21" a="1"/>
  <c r="AN63" i="18" a="1"/>
  <c r="R13" i="18" a="1"/>
  <c r="BI66" i="18" a="1"/>
  <c r="AM63" i="21" a="1"/>
  <c r="AF48" i="21" a="1"/>
  <c r="AT11" i="18" a="1"/>
  <c r="BB36" i="18" a="1"/>
  <c r="D75" i="18" a="1"/>
  <c r="Y34" i="18" a="1"/>
  <c r="BP25" i="21" a="1"/>
  <c r="K6" i="18" a="1"/>
  <c r="BP73" i="18" a="1"/>
  <c r="S68" i="21" a="1"/>
  <c r="AN44" i="18" a="1"/>
  <c r="BH65" i="18" a="1"/>
  <c r="K51" i="21" a="1"/>
  <c r="AF6" i="21" a="1"/>
  <c r="S60" i="18" a="1"/>
  <c r="AN13" i="21" a="1"/>
  <c r="AT77" i="18" a="1"/>
  <c r="K43" i="21" a="1"/>
  <c r="BP50" i="21" a="1"/>
  <c r="Y60" i="18" a="1"/>
  <c r="BI5" i="18" a="1"/>
  <c r="BO56" i="21" a="1"/>
  <c r="L22" i="18" a="1"/>
  <c r="BO62" i="21" a="1"/>
  <c r="AF28" i="21" a="1"/>
  <c r="E10" i="18" a="1"/>
  <c r="AN41" i="21" a="1"/>
  <c r="AM12" i="21" a="1"/>
  <c r="BO33" i="18" a="1"/>
  <c r="BP52" i="21" a="1"/>
  <c r="BB11" i="18" a="1"/>
  <c r="K23" i="18" l="1"/>
  <c r="BI72" i="21"/>
  <c r="AU17" i="18"/>
  <c r="BO69" i="21"/>
  <c r="AG54" i="21"/>
  <c r="BO57" i="21"/>
  <c r="R38" i="18"/>
  <c r="AM22" i="21"/>
  <c r="K64" i="21"/>
  <c r="AT7" i="21"/>
  <c r="L56" i="18"/>
  <c r="BI58" i="21"/>
  <c r="Y7" i="18"/>
  <c r="Z12" i="21"/>
  <c r="BI5" i="18"/>
  <c r="BA56" i="18"/>
  <c r="AN34" i="21"/>
  <c r="AG8" i="21"/>
  <c r="BB6" i="21"/>
  <c r="BO14" i="21"/>
  <c r="Y36" i="21"/>
  <c r="Z74" i="18"/>
  <c r="AF57" i="21"/>
  <c r="Z67" i="21"/>
  <c r="BA14" i="21"/>
  <c r="BI33" i="18"/>
  <c r="R70" i="18"/>
  <c r="BO72" i="21"/>
  <c r="Y28" i="18"/>
  <c r="AU65" i="21"/>
  <c r="AG17" i="21"/>
  <c r="BB74" i="18"/>
  <c r="Y17" i="21"/>
  <c r="BH18" i="18"/>
  <c r="BI18" i="18"/>
  <c r="Y22" i="21"/>
  <c r="L41" i="21"/>
  <c r="BB28" i="21"/>
  <c r="AT27" i="18"/>
  <c r="BP7" i="21"/>
  <c r="AU33" i="21"/>
  <c r="Y46" i="21"/>
  <c r="AN17" i="21"/>
  <c r="K6" i="21"/>
  <c r="BB56" i="18"/>
  <c r="D52" i="21"/>
  <c r="Y60" i="18"/>
  <c r="E65" i="21"/>
  <c r="Y72" i="18"/>
  <c r="D65" i="18"/>
  <c r="L75" i="21"/>
  <c r="K14" i="21"/>
  <c r="Z52" i="18"/>
  <c r="BP46" i="21"/>
  <c r="BH19" i="21"/>
  <c r="BP54" i="18"/>
  <c r="BH47" i="21"/>
  <c r="E34" i="18"/>
  <c r="E76" i="21"/>
  <c r="Y76" i="21"/>
  <c r="BO28" i="21"/>
  <c r="L23" i="18"/>
  <c r="BP50" i="21"/>
  <c r="AN67" i="21"/>
  <c r="Z69" i="18"/>
  <c r="S14" i="18"/>
  <c r="AN28" i="18"/>
  <c r="AF29" i="18"/>
  <c r="AM8" i="21"/>
  <c r="Z9" i="21"/>
  <c r="AT45" i="21"/>
  <c r="AG21" i="18"/>
  <c r="R76" i="21"/>
  <c r="AG35" i="18"/>
  <c r="BH28" i="21"/>
  <c r="BO51" i="18"/>
  <c r="AU57" i="18"/>
  <c r="AN61" i="18"/>
  <c r="K43" i="21"/>
  <c r="AM26" i="18"/>
  <c r="AG42" i="18"/>
  <c r="AT68" i="18"/>
  <c r="Z28" i="21"/>
  <c r="D61" i="21"/>
  <c r="AG36" i="18"/>
  <c r="E42" i="21"/>
  <c r="AG42" i="21"/>
  <c r="E21" i="21"/>
  <c r="L30" i="18"/>
  <c r="K16" i="21"/>
  <c r="AG26" i="18"/>
  <c r="R7" i="18"/>
  <c r="AU47" i="21"/>
  <c r="K61" i="21"/>
  <c r="AT77" i="18"/>
  <c r="AF12" i="18"/>
  <c r="E63" i="18"/>
  <c r="BH71" i="21"/>
  <c r="AM64" i="18"/>
  <c r="AT6" i="21"/>
  <c r="BA57" i="21"/>
  <c r="BP20" i="18"/>
  <c r="BI12" i="21"/>
  <c r="AM76" i="18"/>
  <c r="BP70" i="18"/>
  <c r="AT61" i="21"/>
  <c r="AU21" i="21"/>
  <c r="AM35" i="18"/>
  <c r="BP55" i="21"/>
  <c r="BO44" i="18"/>
  <c r="AN13" i="21"/>
  <c r="BO34" i="21"/>
  <c r="AU59" i="21"/>
  <c r="BP10" i="18"/>
  <c r="E16" i="18"/>
  <c r="S45" i="18"/>
  <c r="L58" i="21"/>
  <c r="D6" i="21"/>
  <c r="Z47" i="18"/>
  <c r="BA71" i="18"/>
  <c r="S44" i="18"/>
  <c r="AF44" i="21"/>
  <c r="E74" i="21"/>
  <c r="E57" i="21"/>
  <c r="AG66" i="18"/>
  <c r="Y22" i="18"/>
  <c r="S60" i="18"/>
  <c r="D77" i="21"/>
  <c r="S59" i="21"/>
  <c r="S72" i="21"/>
  <c r="BP62" i="21"/>
  <c r="AM9" i="21"/>
  <c r="Y68" i="18"/>
  <c r="BA66" i="21"/>
  <c r="AG60" i="18"/>
  <c r="AG68" i="18"/>
  <c r="AU72" i="18"/>
  <c r="BB5" i="21"/>
  <c r="BP32" i="21"/>
  <c r="BI22" i="18"/>
  <c r="K17" i="18"/>
  <c r="Z37" i="18"/>
  <c r="AF6" i="21"/>
  <c r="K54" i="21"/>
  <c r="BB46" i="18"/>
  <c r="AG74" i="18"/>
  <c r="AU54" i="18"/>
  <c r="AM43" i="18"/>
  <c r="AU19" i="18"/>
  <c r="K55" i="21"/>
  <c r="D76" i="18"/>
  <c r="AF58" i="21"/>
  <c r="BO58" i="18"/>
  <c r="D53" i="21"/>
  <c r="AG50" i="18"/>
  <c r="AM52" i="18"/>
  <c r="E35" i="18"/>
  <c r="BB11" i="18"/>
  <c r="K51" i="21"/>
  <c r="S19" i="21"/>
  <c r="BO60" i="21"/>
  <c r="AM58" i="18"/>
  <c r="BB29" i="21"/>
  <c r="BB60" i="21"/>
  <c r="S37" i="18"/>
  <c r="AF58" i="18"/>
  <c r="BH22" i="21"/>
  <c r="AU75" i="21"/>
  <c r="BP28" i="18"/>
  <c r="AT24" i="21"/>
  <c r="E45" i="18"/>
  <c r="S13" i="18"/>
  <c r="R60" i="18"/>
  <c r="Y66" i="21"/>
  <c r="BH65" i="18"/>
  <c r="Y60" i="21"/>
  <c r="L25" i="21"/>
  <c r="AG48" i="18"/>
  <c r="L32" i="21"/>
  <c r="L42" i="18"/>
  <c r="AN48" i="18"/>
  <c r="E74" i="18"/>
  <c r="D5" i="21"/>
  <c r="BI6" i="21"/>
  <c r="BP67" i="21"/>
  <c r="BA76" i="18"/>
  <c r="BB22" i="18"/>
  <c r="Z51" i="18"/>
  <c r="BB65" i="21"/>
  <c r="Y39" i="18"/>
  <c r="AN44" i="18"/>
  <c r="AF25" i="18"/>
  <c r="AF36" i="18"/>
  <c r="AM7" i="21"/>
  <c r="L5" i="21"/>
  <c r="BO19" i="21"/>
  <c r="BB25" i="21"/>
  <c r="K31" i="21"/>
  <c r="K61" i="18"/>
  <c r="AF22" i="21"/>
  <c r="D66" i="21"/>
  <c r="Y32" i="18"/>
  <c r="AU46" i="18"/>
  <c r="AM22" i="18"/>
  <c r="Z16" i="18"/>
  <c r="AT61" i="18"/>
  <c r="S68" i="21"/>
  <c r="D19" i="21"/>
  <c r="AM75" i="18"/>
  <c r="K59" i="18"/>
  <c r="Z8" i="18"/>
  <c r="BP24" i="21"/>
  <c r="BP33" i="21"/>
  <c r="AU76" i="18"/>
  <c r="AT20" i="18"/>
  <c r="AG72" i="21"/>
  <c r="E55" i="18"/>
  <c r="R62" i="18"/>
  <c r="Z21" i="21"/>
  <c r="BO54" i="18"/>
  <c r="BO63" i="18"/>
  <c r="Y73" i="21"/>
  <c r="BP73" i="18"/>
  <c r="L24" i="18"/>
  <c r="AM56" i="18"/>
  <c r="BH64" i="21"/>
  <c r="R33" i="21"/>
  <c r="BP63" i="18"/>
  <c r="AM70" i="21"/>
  <c r="BA6" i="21"/>
  <c r="S72" i="18"/>
  <c r="BO7" i="21"/>
  <c r="L47" i="18"/>
  <c r="Y70" i="18"/>
  <c r="AF35" i="18"/>
  <c r="K13" i="21"/>
  <c r="BH59" i="18"/>
  <c r="E8" i="18"/>
  <c r="K6" i="18"/>
  <c r="AT73" i="18"/>
  <c r="S27" i="21"/>
  <c r="K56" i="21"/>
  <c r="AM10" i="21"/>
  <c r="L59" i="21"/>
  <c r="L73" i="21"/>
  <c r="BA63" i="21"/>
  <c r="BI31" i="18"/>
  <c r="AG13" i="18"/>
  <c r="BP45" i="18"/>
  <c r="BP74" i="18"/>
  <c r="E75" i="21"/>
  <c r="K30" i="21"/>
  <c r="D15" i="21"/>
  <c r="BO61" i="21"/>
  <c r="BP25" i="21"/>
  <c r="AU51" i="21"/>
  <c r="AF18" i="21"/>
  <c r="L71" i="18"/>
  <c r="AU67" i="18"/>
  <c r="BI12" i="18"/>
  <c r="BA16" i="21"/>
  <c r="D32" i="21"/>
  <c r="AG70" i="21"/>
  <c r="BA24" i="21"/>
  <c r="AN72" i="18"/>
  <c r="AG73" i="21"/>
  <c r="AG6" i="18"/>
  <c r="BA28" i="21"/>
  <c r="L61" i="21"/>
  <c r="BP52" i="21"/>
  <c r="Y34" i="18"/>
  <c r="BO9" i="21"/>
  <c r="AN9" i="18"/>
  <c r="AN42" i="18"/>
  <c r="AT76" i="18"/>
  <c r="D47" i="18"/>
  <c r="D40" i="21"/>
  <c r="BI25" i="18"/>
  <c r="BP53" i="21"/>
  <c r="BH61" i="18"/>
  <c r="K22" i="21"/>
  <c r="E67" i="18"/>
  <c r="S77" i="21"/>
  <c r="BB37" i="18"/>
  <c r="BI55" i="21"/>
  <c r="AG29" i="21"/>
  <c r="D75" i="18"/>
  <c r="S60" i="21"/>
  <c r="BO77" i="18"/>
  <c r="BH72" i="18"/>
  <c r="AT72" i="18"/>
  <c r="BH13" i="18"/>
  <c r="AF43" i="18"/>
  <c r="Z23" i="18"/>
  <c r="K71" i="21"/>
  <c r="BH24" i="21"/>
  <c r="Z60" i="18"/>
  <c r="AU42" i="21"/>
  <c r="Z75" i="21"/>
  <c r="Z17" i="18"/>
  <c r="BH25" i="21"/>
  <c r="BO26" i="18"/>
  <c r="BB36" i="18"/>
  <c r="Z76" i="18"/>
  <c r="AN26" i="21"/>
  <c r="AT24" i="18"/>
  <c r="BO50" i="21"/>
  <c r="BB75" i="18"/>
  <c r="L17" i="21"/>
  <c r="Y19" i="18"/>
  <c r="AU14" i="21"/>
  <c r="BH47" i="18"/>
  <c r="AG53" i="18"/>
  <c r="L44" i="21"/>
  <c r="AG22" i="18"/>
  <c r="S10" i="18"/>
  <c r="R47" i="18"/>
  <c r="BI28" i="21"/>
  <c r="AT11" i="18"/>
  <c r="K47" i="21"/>
  <c r="Z68" i="21"/>
  <c r="AG37" i="18"/>
  <c r="AU61" i="21"/>
  <c r="AF32" i="21"/>
  <c r="R42" i="21"/>
  <c r="S35" i="21"/>
  <c r="BO42" i="18"/>
  <c r="BB52" i="18"/>
  <c r="R45" i="18"/>
  <c r="BA25" i="18"/>
  <c r="AF31" i="18"/>
  <c r="D58" i="21"/>
  <c r="AG41" i="18"/>
  <c r="AF76" i="18"/>
  <c r="AF48" i="21"/>
  <c r="Z67" i="18"/>
  <c r="K15" i="21"/>
  <c r="L67" i="18"/>
  <c r="AF66" i="21"/>
  <c r="E7" i="21"/>
  <c r="K22" i="18"/>
  <c r="Y46" i="18"/>
  <c r="BH35" i="18"/>
  <c r="AU12" i="21"/>
  <c r="Y16" i="18"/>
  <c r="L16" i="18"/>
  <c r="BA73" i="18"/>
  <c r="BI49" i="18"/>
  <c r="D28" i="21"/>
  <c r="L12" i="18"/>
  <c r="AM63" i="21"/>
  <c r="BA40" i="18"/>
  <c r="R74" i="21"/>
  <c r="L43" i="18"/>
  <c r="E20" i="18"/>
  <c r="L18" i="21"/>
  <c r="AU77" i="21"/>
  <c r="AM26" i="21"/>
  <c r="Z18" i="18"/>
  <c r="Z54" i="21"/>
  <c r="Z14" i="21"/>
  <c r="BH53" i="18"/>
  <c r="AF46" i="18"/>
  <c r="BA74" i="18"/>
  <c r="AU63" i="21"/>
  <c r="BI49" i="21"/>
  <c r="BI66" i="18"/>
  <c r="L55" i="21"/>
  <c r="E60" i="21"/>
  <c r="R71" i="21"/>
  <c r="AG68" i="21"/>
  <c r="AT42" i="21"/>
  <c r="AM54" i="21"/>
  <c r="AM62" i="21"/>
  <c r="Y74" i="18"/>
  <c r="BH77" i="18"/>
  <c r="D23" i="21"/>
  <c r="AM58" i="21"/>
  <c r="AF31" i="21"/>
  <c r="Z28" i="18"/>
  <c r="AN73" i="18"/>
  <c r="BI37" i="18"/>
  <c r="R13" i="18"/>
  <c r="AN68" i="18"/>
  <c r="AF39" i="18"/>
  <c r="BI15" i="21"/>
  <c r="L7" i="21"/>
  <c r="D63" i="18"/>
  <c r="AF20" i="18"/>
  <c r="Z70" i="21"/>
  <c r="BH48" i="18"/>
  <c r="AN53" i="21"/>
  <c r="BO41" i="18"/>
  <c r="R72" i="21"/>
  <c r="L54" i="18"/>
  <c r="AF8" i="18"/>
  <c r="BA31" i="18"/>
  <c r="Z34" i="21"/>
  <c r="AN63" i="18"/>
  <c r="AT39" i="21"/>
  <c r="AN35" i="18"/>
  <c r="BA73" i="21"/>
  <c r="AU44" i="18"/>
  <c r="BI21" i="18"/>
  <c r="AU44" i="21"/>
  <c r="S34" i="21"/>
  <c r="Z6" i="21"/>
  <c r="E5" i="18"/>
  <c r="BI34" i="21"/>
  <c r="E72" i="21"/>
  <c r="BO9" i="18"/>
  <c r="BB57" i="21"/>
  <c r="BH31" i="21"/>
  <c r="AN57" i="18"/>
  <c r="D70" i="21"/>
  <c r="BB67" i="18"/>
  <c r="R54" i="18"/>
  <c r="AN43" i="21"/>
  <c r="AU30" i="18"/>
  <c r="Z62" i="21"/>
  <c r="AU32" i="18"/>
  <c r="L72" i="21"/>
  <c r="BA35" i="21"/>
  <c r="S5" i="21"/>
  <c r="BI34" i="18"/>
  <c r="AM6" i="21"/>
  <c r="BO40" i="21"/>
  <c r="BA59" i="21"/>
  <c r="AM44" i="18"/>
  <c r="BO33" i="18"/>
  <c r="BO47" i="18"/>
  <c r="BA60" i="21"/>
  <c r="AM75" i="21"/>
  <c r="BP21" i="21"/>
  <c r="BB62" i="21"/>
  <c r="AM74" i="18"/>
  <c r="L63" i="21"/>
  <c r="R6" i="18"/>
  <c r="AG20" i="18"/>
  <c r="AN47" i="18"/>
  <c r="S11" i="21"/>
  <c r="AT42" i="18"/>
  <c r="S25" i="18"/>
  <c r="BI36" i="18"/>
  <c r="BO41" i="21"/>
  <c r="AU74" i="18"/>
  <c r="AT46" i="18"/>
  <c r="AN75" i="18"/>
  <c r="AF62" i="21"/>
  <c r="AG63" i="18"/>
  <c r="BI6" i="18"/>
  <c r="AU19" i="21"/>
  <c r="BA53" i="21"/>
  <c r="S12" i="18"/>
  <c r="K66" i="21"/>
  <c r="L64" i="18"/>
  <c r="BP5" i="18"/>
  <c r="L22" i="21"/>
  <c r="BH61" i="21"/>
  <c r="AU51" i="18"/>
  <c r="BP30" i="18"/>
  <c r="D17" i="21"/>
  <c r="Y45" i="18"/>
  <c r="S24" i="18"/>
  <c r="AM71" i="21"/>
  <c r="AF39" i="21"/>
  <c r="BB59" i="21"/>
  <c r="AU41" i="18"/>
  <c r="BB61" i="18"/>
  <c r="BO60" i="18"/>
  <c r="BA20" i="18"/>
  <c r="BB61" i="21"/>
  <c r="BP23" i="21"/>
  <c r="AT48" i="21"/>
  <c r="BO67" i="18"/>
  <c r="L27" i="18"/>
  <c r="E9" i="21"/>
  <c r="AG32" i="21"/>
  <c r="BA52" i="21"/>
  <c r="BA9" i="21"/>
  <c r="AM19" i="18"/>
  <c r="L41" i="18"/>
  <c r="K45" i="18"/>
  <c r="AM50" i="18"/>
  <c r="K69" i="18"/>
  <c r="BO33" i="21"/>
  <c r="BP43" i="21"/>
  <c r="BH69" i="18"/>
  <c r="BO74" i="21"/>
  <c r="BI16" i="18"/>
  <c r="AU49" i="18"/>
  <c r="K66" i="18"/>
  <c r="L64" i="21"/>
  <c r="L54" i="21"/>
  <c r="S39" i="21"/>
  <c r="AN62" i="18"/>
  <c r="AT74" i="18"/>
  <c r="BI32" i="21"/>
  <c r="AN5" i="21"/>
  <c r="K64" i="18"/>
  <c r="BP63" i="21"/>
  <c r="BB45" i="21"/>
  <c r="BO25" i="18"/>
  <c r="BH63" i="18"/>
  <c r="AT73" i="21"/>
  <c r="R17" i="18"/>
  <c r="BH16" i="18"/>
  <c r="AN50" i="21"/>
  <c r="R46" i="18"/>
  <c r="BP35" i="21"/>
  <c r="E56" i="21"/>
  <c r="AU18" i="18"/>
  <c r="AN38" i="18"/>
  <c r="BO22" i="21"/>
  <c r="BP69" i="18"/>
  <c r="AN36" i="18"/>
  <c r="BO35" i="18"/>
  <c r="BO37" i="18"/>
  <c r="BH58" i="21"/>
  <c r="E56" i="18"/>
  <c r="AG57" i="18"/>
  <c r="L57" i="18"/>
  <c r="AT35" i="21"/>
  <c r="BA17" i="21"/>
  <c r="E53" i="21"/>
  <c r="AM12" i="21"/>
  <c r="BB49" i="21"/>
  <c r="K11" i="18"/>
  <c r="AG25" i="18"/>
  <c r="R18" i="21"/>
  <c r="BP59" i="21"/>
  <c r="Z43" i="21"/>
  <c r="R27" i="21"/>
  <c r="BP11" i="18"/>
  <c r="R37" i="21"/>
  <c r="E24" i="18"/>
  <c r="BH14" i="18"/>
  <c r="Z20" i="21"/>
  <c r="AT50" i="18"/>
  <c r="AF41" i="18"/>
  <c r="BB27" i="18"/>
  <c r="AT49" i="18"/>
  <c r="R36" i="21"/>
  <c r="S73" i="21"/>
  <c r="BA36" i="21"/>
  <c r="E61" i="18"/>
  <c r="L76" i="18"/>
  <c r="L58" i="18"/>
  <c r="AT29" i="18"/>
  <c r="R23" i="18"/>
  <c r="BA12" i="18"/>
  <c r="BP76" i="18"/>
  <c r="BH50" i="21"/>
  <c r="BO76" i="21"/>
  <c r="S14" i="21"/>
  <c r="AU16" i="21"/>
  <c r="AU60" i="18"/>
  <c r="BI51" i="21"/>
  <c r="AG76" i="18"/>
  <c r="R71" i="18"/>
  <c r="AG21" i="21"/>
  <c r="D48" i="21"/>
  <c r="AF14" i="21"/>
  <c r="E21" i="18"/>
  <c r="BB77" i="21"/>
  <c r="AF29" i="21"/>
  <c r="Y61" i="21"/>
  <c r="BA60" i="18"/>
  <c r="AM65" i="18"/>
  <c r="BO47" i="21"/>
  <c r="BH53" i="21"/>
  <c r="S50" i="18"/>
  <c r="BP42" i="18"/>
  <c r="AU53" i="18"/>
  <c r="E5" i="21"/>
  <c r="D8" i="21"/>
  <c r="L16" i="21"/>
  <c r="BO7" i="18"/>
  <c r="R50" i="21"/>
  <c r="D46" i="18"/>
  <c r="R39" i="21"/>
  <c r="BO18" i="18"/>
  <c r="AG65" i="18"/>
  <c r="BI45" i="18"/>
  <c r="AM57" i="21"/>
  <c r="BP35" i="18"/>
  <c r="AF33" i="21"/>
  <c r="BA76" i="21"/>
  <c r="K9" i="18"/>
  <c r="BO54" i="21"/>
  <c r="L20" i="21"/>
  <c r="Y55" i="21"/>
  <c r="K65" i="18"/>
  <c r="BB31" i="21"/>
  <c r="K28" i="21"/>
  <c r="D49" i="21"/>
  <c r="AM19" i="21"/>
  <c r="BP68" i="18"/>
  <c r="L61" i="18"/>
  <c r="BH70" i="18"/>
  <c r="L72" i="18"/>
  <c r="Z55" i="21"/>
  <c r="AN29" i="21"/>
  <c r="AG69" i="21"/>
  <c r="K17" i="21"/>
  <c r="S17" i="21"/>
  <c r="AT70" i="21"/>
  <c r="BI77" i="18"/>
  <c r="AG48" i="21"/>
  <c r="BH7" i="21"/>
  <c r="E36" i="21"/>
  <c r="D16" i="21"/>
  <c r="Y58" i="18"/>
  <c r="R57" i="21"/>
  <c r="BH39" i="18"/>
  <c r="E27" i="21"/>
  <c r="AM49" i="18"/>
  <c r="E47" i="21"/>
  <c r="Y33" i="21"/>
  <c r="E32" i="18"/>
  <c r="L30" i="21"/>
  <c r="BP49" i="21"/>
  <c r="BI62" i="21"/>
  <c r="AM29" i="21"/>
  <c r="S52" i="18"/>
  <c r="BI26" i="18"/>
  <c r="AN46" i="21"/>
  <c r="R30" i="21"/>
  <c r="AN10" i="21"/>
  <c r="BH74" i="18"/>
  <c r="Y21" i="18"/>
  <c r="AG14" i="18"/>
  <c r="E54" i="18"/>
  <c r="BH9" i="21"/>
  <c r="AF15" i="18"/>
  <c r="Z64" i="18"/>
  <c r="S46" i="21"/>
  <c r="AT69" i="18"/>
  <c r="AF55" i="18"/>
  <c r="AT25" i="21"/>
  <c r="AT47" i="18"/>
  <c r="AT26" i="21"/>
  <c r="AM42" i="21"/>
  <c r="BI70" i="21"/>
  <c r="R55" i="18"/>
  <c r="AG44" i="18"/>
  <c r="S66" i="21"/>
  <c r="BO55" i="18"/>
  <c r="R21" i="21"/>
  <c r="BP48" i="18"/>
  <c r="E73" i="21"/>
  <c r="AM5" i="18"/>
  <c r="AU35" i="18"/>
  <c r="AN41" i="21"/>
  <c r="BH50" i="18"/>
  <c r="AT41" i="18"/>
  <c r="BO24" i="21"/>
  <c r="D55" i="21"/>
  <c r="BP11" i="21"/>
  <c r="Y47" i="21"/>
  <c r="D46" i="21"/>
  <c r="AU11" i="21"/>
  <c r="K76" i="18"/>
  <c r="BP9" i="18"/>
  <c r="D10" i="18"/>
  <c r="R50" i="18"/>
  <c r="AU66" i="21"/>
  <c r="BA11" i="18"/>
  <c r="AG26" i="21"/>
  <c r="R58" i="18"/>
  <c r="AM12" i="18"/>
  <c r="K27" i="18"/>
  <c r="D34" i="18"/>
  <c r="K67" i="18"/>
  <c r="AN70" i="18"/>
  <c r="S11" i="18"/>
  <c r="E29" i="21"/>
  <c r="BO20" i="18"/>
  <c r="AM32" i="21"/>
  <c r="BB42" i="21"/>
  <c r="AT41" i="21"/>
  <c r="AM76" i="21"/>
  <c r="AT29" i="21"/>
  <c r="AF69" i="21"/>
  <c r="BP21" i="18"/>
  <c r="BO13" i="18"/>
  <c r="BP54" i="21"/>
  <c r="BA35" i="18"/>
  <c r="BP45" i="21"/>
  <c r="R67" i="21"/>
  <c r="BA46" i="21"/>
  <c r="AU39" i="18"/>
  <c r="BH68" i="18"/>
  <c r="BB47" i="18"/>
  <c r="AU67" i="21"/>
  <c r="AU25" i="18"/>
  <c r="AN13" i="18"/>
  <c r="BP69" i="21"/>
  <c r="AM23" i="18"/>
  <c r="AT25" i="18"/>
  <c r="BA19" i="21"/>
  <c r="AG43" i="18"/>
  <c r="Y58" i="21"/>
  <c r="AM59" i="21"/>
  <c r="AN71" i="21"/>
  <c r="AF24" i="21"/>
  <c r="AT56" i="18"/>
  <c r="BP6" i="21"/>
  <c r="AG49" i="18"/>
  <c r="BI43" i="18"/>
  <c r="R37" i="18"/>
  <c r="K57" i="21"/>
  <c r="R67" i="18"/>
  <c r="AU40" i="18"/>
  <c r="BA56" i="21"/>
  <c r="BO12" i="21"/>
  <c r="K26" i="18"/>
  <c r="E10" i="18"/>
  <c r="AU15" i="18"/>
  <c r="BI69" i="21"/>
  <c r="R27" i="18"/>
  <c r="K25" i="21"/>
  <c r="R15" i="21"/>
  <c r="BA40" i="21"/>
  <c r="AU27" i="18"/>
  <c r="BA45" i="18"/>
  <c r="AG62" i="18"/>
  <c r="S31" i="21"/>
  <c r="Z77" i="21"/>
  <c r="AU66" i="18"/>
  <c r="S76" i="21"/>
  <c r="BP15" i="18"/>
  <c r="BO19" i="18"/>
  <c r="AN76" i="21"/>
  <c r="S65" i="21"/>
  <c r="K72" i="18"/>
  <c r="BB17" i="18"/>
  <c r="AT28" i="21"/>
  <c r="Y37" i="21"/>
  <c r="AM45" i="18"/>
  <c r="D24" i="21"/>
  <c r="R30" i="18"/>
  <c r="BP72" i="18"/>
  <c r="BB30" i="18"/>
  <c r="AF65" i="18"/>
  <c r="AG30" i="21"/>
  <c r="Y31" i="18"/>
  <c r="BI35" i="18"/>
  <c r="BH12" i="18"/>
  <c r="BH27" i="18"/>
  <c r="R31" i="21"/>
  <c r="AF44" i="18"/>
  <c r="D54" i="18"/>
  <c r="BB33" i="18"/>
  <c r="BI52" i="18"/>
  <c r="AT67" i="18"/>
  <c r="E73" i="18"/>
  <c r="AM65" i="21"/>
  <c r="AU24" i="18"/>
  <c r="BO6" i="18"/>
  <c r="L11" i="18"/>
  <c r="BI27" i="21"/>
  <c r="BP36" i="18"/>
  <c r="BH9" i="18"/>
  <c r="BP73" i="21"/>
  <c r="AF28" i="21"/>
  <c r="L42" i="21"/>
  <c r="K54" i="18"/>
  <c r="Z54" i="18"/>
  <c r="S22" i="21"/>
  <c r="BP9" i="21"/>
  <c r="S32" i="18"/>
  <c r="BA8" i="18"/>
  <c r="BB13" i="18"/>
  <c r="Y47" i="18"/>
  <c r="D7" i="18"/>
  <c r="R52" i="21"/>
  <c r="L49" i="21"/>
  <c r="BB23" i="21"/>
  <c r="AN55" i="21"/>
  <c r="E38" i="18"/>
  <c r="L50" i="18"/>
  <c r="E63" i="21"/>
  <c r="BP44" i="21"/>
  <c r="Y56" i="18"/>
  <c r="BI42" i="18"/>
  <c r="Y59" i="21"/>
  <c r="D26" i="21"/>
  <c r="AF40" i="18"/>
  <c r="E17" i="21"/>
  <c r="AG67" i="18"/>
  <c r="BI23" i="21"/>
  <c r="R77" i="18"/>
  <c r="AU69" i="18"/>
  <c r="D35" i="18"/>
  <c r="AN58" i="18"/>
  <c r="K29" i="21"/>
  <c r="AG52" i="18"/>
  <c r="BP61" i="18"/>
  <c r="BA53" i="18"/>
  <c r="Z63" i="21"/>
  <c r="AU64" i="18"/>
  <c r="AG28" i="18"/>
  <c r="S51" i="18"/>
  <c r="S7" i="18"/>
  <c r="BP75" i="21"/>
  <c r="BO23" i="18"/>
  <c r="R24" i="21"/>
  <c r="L39" i="21"/>
  <c r="AF45" i="21"/>
  <c r="Y13" i="21"/>
  <c r="L9" i="21"/>
  <c r="E69" i="21"/>
  <c r="S75" i="21"/>
  <c r="Y31" i="21"/>
  <c r="D28" i="18"/>
  <c r="AU36" i="18"/>
  <c r="BO34" i="18"/>
  <c r="Z71" i="21"/>
  <c r="BA68" i="18"/>
  <c r="D67" i="18"/>
  <c r="BO62" i="21"/>
  <c r="BA75" i="18"/>
  <c r="AM48" i="21"/>
  <c r="Z70" i="18"/>
  <c r="AG60" i="21"/>
  <c r="L53" i="18"/>
  <c r="S18" i="18"/>
  <c r="AT38" i="21"/>
  <c r="AU12" i="18"/>
  <c r="BB15" i="21"/>
  <c r="AT64" i="21"/>
  <c r="K72" i="21"/>
  <c r="AU49" i="21"/>
  <c r="E30" i="18"/>
  <c r="BP24" i="18"/>
  <c r="AG67" i="21"/>
  <c r="AF61" i="21"/>
  <c r="AT53" i="18"/>
  <c r="BI65" i="21"/>
  <c r="BI59" i="21"/>
  <c r="BI41" i="21"/>
  <c r="BI72" i="18"/>
  <c r="R20" i="21"/>
  <c r="E47" i="18"/>
  <c r="BP64" i="21"/>
  <c r="BI51" i="18"/>
  <c r="BH69" i="21"/>
  <c r="BH23" i="18"/>
  <c r="BI68" i="18"/>
  <c r="AF56" i="21"/>
  <c r="AU69" i="21"/>
  <c r="BH38" i="21"/>
  <c r="AT16" i="21"/>
  <c r="E26" i="21"/>
  <c r="AG61" i="21"/>
  <c r="AU45" i="18"/>
  <c r="AN52" i="18"/>
  <c r="L33" i="18"/>
  <c r="AN19" i="21"/>
  <c r="BO53" i="18"/>
  <c r="BI30" i="21"/>
  <c r="E41" i="18"/>
  <c r="AN55" i="18"/>
  <c r="BH15" i="18"/>
  <c r="S23" i="21"/>
  <c r="AM45" i="21"/>
  <c r="BP42" i="21"/>
  <c r="BA29" i="21"/>
  <c r="D73" i="21"/>
  <c r="BI46" i="21"/>
  <c r="E30" i="21"/>
  <c r="Z48" i="21"/>
  <c r="BP55" i="18"/>
  <c r="Y8" i="18"/>
  <c r="BO52" i="18"/>
  <c r="AT11" i="21"/>
  <c r="K29" i="18"/>
  <c r="BA72" i="18"/>
  <c r="Y68" i="21"/>
  <c r="R9" i="21"/>
  <c r="AG32" i="18"/>
  <c r="S57" i="18"/>
  <c r="AM39" i="18"/>
  <c r="AM40" i="18"/>
  <c r="Y39" i="21"/>
  <c r="Y44" i="21"/>
  <c r="AF33" i="18"/>
  <c r="L22" i="18"/>
  <c r="S62" i="18"/>
  <c r="BP70" i="21"/>
  <c r="Z35" i="18"/>
  <c r="BO29" i="18"/>
  <c r="Y7" i="21"/>
  <c r="BH74" i="21"/>
  <c r="BI41" i="18"/>
  <c r="BB37" i="21"/>
  <c r="Z72" i="21"/>
  <c r="K53" i="18"/>
  <c r="AF71" i="18"/>
  <c r="BP14" i="21"/>
  <c r="AN54" i="21"/>
  <c r="Y30" i="18"/>
  <c r="E64" i="21"/>
  <c r="Z29" i="18"/>
  <c r="BO55" i="21"/>
  <c r="BA49" i="21"/>
  <c r="BH41" i="21"/>
  <c r="BB38" i="18"/>
  <c r="BB18" i="18"/>
  <c r="BB76" i="18"/>
  <c r="BO57" i="18"/>
  <c r="AN71" i="18"/>
  <c r="BO11" i="18"/>
  <c r="BH29" i="18"/>
  <c r="Y55" i="18"/>
  <c r="E15" i="21"/>
  <c r="BB45" i="18"/>
  <c r="AG12" i="21"/>
  <c r="L50" i="21"/>
  <c r="BP12" i="21"/>
  <c r="S5" i="18"/>
  <c r="R24" i="18"/>
  <c r="AF51" i="18"/>
  <c r="L53" i="21"/>
  <c r="BA51" i="18"/>
  <c r="AT21" i="21"/>
  <c r="AN22" i="21"/>
  <c r="AT55" i="21"/>
  <c r="AM54" i="18"/>
  <c r="BH21" i="21"/>
  <c r="D29" i="18"/>
  <c r="E35" i="21"/>
  <c r="AM15" i="18"/>
  <c r="AF15" i="21"/>
  <c r="BO73" i="21"/>
  <c r="BO45" i="21"/>
  <c r="Y24" i="18"/>
  <c r="AU14" i="18"/>
  <c r="E18" i="18"/>
  <c r="AT77" i="21"/>
  <c r="BO31" i="18"/>
  <c r="BB7" i="21"/>
  <c r="BO32" i="21"/>
  <c r="BB29" i="18"/>
  <c r="BA31" i="21"/>
  <c r="Z74" i="21"/>
  <c r="L21" i="21"/>
  <c r="BA61" i="21"/>
  <c r="R11" i="18"/>
  <c r="AU36" i="21"/>
  <c r="AU9" i="21"/>
  <c r="AN17" i="18"/>
  <c r="K70" i="18"/>
  <c r="L37" i="18"/>
  <c r="BO66" i="18"/>
  <c r="AT47" i="21"/>
  <c r="AN73" i="21"/>
  <c r="BB11" i="21"/>
  <c r="BP16" i="21"/>
  <c r="L70" i="18"/>
  <c r="Z12" i="18"/>
  <c r="R63" i="21"/>
  <c r="AG58" i="21"/>
  <c r="AU27" i="21"/>
  <c r="BB40" i="18"/>
  <c r="R6" i="21"/>
  <c r="BO44" i="21"/>
  <c r="Z52" i="21"/>
  <c r="AG51" i="21"/>
  <c r="AU6" i="18"/>
  <c r="D62" i="18"/>
  <c r="AG71" i="18"/>
  <c r="BO46" i="18"/>
  <c r="AG75" i="21"/>
  <c r="L56" i="21"/>
  <c r="AN43" i="18"/>
  <c r="BP44" i="18"/>
  <c r="AU8" i="21"/>
  <c r="BB55" i="18"/>
  <c r="Z11" i="21"/>
  <c r="E59" i="21"/>
  <c r="BH30" i="21"/>
  <c r="Y77" i="18"/>
  <c r="AG23" i="21"/>
  <c r="Y75" i="21"/>
  <c r="Z13" i="18"/>
  <c r="Y35" i="18"/>
  <c r="S13" i="21"/>
  <c r="K70" i="21"/>
  <c r="AN69" i="21"/>
  <c r="Z33" i="21"/>
  <c r="AF38" i="18"/>
  <c r="S21" i="21"/>
  <c r="AF22" i="18"/>
  <c r="Z72" i="18"/>
  <c r="AF48" i="18"/>
  <c r="Y30" i="21"/>
  <c r="AU23" i="21"/>
  <c r="AU28" i="18"/>
  <c r="E28" i="18"/>
  <c r="AG12" i="18"/>
  <c r="BH56" i="18"/>
  <c r="BI76" i="21"/>
  <c r="L69" i="21"/>
  <c r="AU20" i="18"/>
  <c r="S12" i="21"/>
  <c r="AN15" i="18"/>
  <c r="BB10" i="21"/>
  <c r="BH6" i="18"/>
  <c r="AU71" i="18"/>
  <c r="Y51" i="18"/>
  <c r="BP64" i="18"/>
  <c r="BP36" i="21"/>
  <c r="Z44" i="18"/>
  <c r="BH66" i="21"/>
  <c r="BH51" i="18"/>
  <c r="K75" i="21"/>
  <c r="R65" i="18"/>
  <c r="S71" i="18"/>
  <c r="BP58" i="18"/>
  <c r="AU62" i="18"/>
  <c r="S8" i="21"/>
  <c r="R11" i="21"/>
  <c r="AN74" i="21"/>
  <c r="BH41" i="18"/>
  <c r="K13" i="18"/>
  <c r="AT55" i="18"/>
  <c r="L51" i="21"/>
  <c r="AG58" i="18"/>
  <c r="BI18" i="21"/>
  <c r="BH55" i="18"/>
  <c r="BA21" i="21"/>
  <c r="BH68" i="21"/>
  <c r="Z26" i="21"/>
  <c r="BO27" i="21"/>
  <c r="BP51" i="21"/>
  <c r="BO42" i="21"/>
  <c r="Z13" i="21"/>
  <c r="Z34" i="18"/>
  <c r="E51" i="21"/>
  <c r="AT46" i="21"/>
  <c r="BI60" i="21"/>
  <c r="AG27" i="18"/>
  <c r="BI15" i="18"/>
  <c r="AU35" i="21"/>
  <c r="AU21" i="18"/>
  <c r="AM77" i="21"/>
  <c r="BP40" i="18"/>
  <c r="K31" i="18"/>
  <c r="S75" i="18"/>
  <c r="L55" i="18"/>
  <c r="AG17" i="18"/>
  <c r="AT40" i="21"/>
  <c r="K8" i="21"/>
  <c r="R32" i="21"/>
  <c r="AN63" i="21"/>
  <c r="AT32" i="21"/>
  <c r="S63" i="21"/>
  <c r="AG56" i="21"/>
  <c r="E40" i="18"/>
  <c r="BO77" i="21"/>
  <c r="AF23" i="21"/>
  <c r="BI74" i="18"/>
  <c r="BO75" i="18"/>
  <c r="AU24" i="21"/>
  <c r="Z45" i="18"/>
  <c r="AN6" i="21"/>
  <c r="AT27" i="21"/>
  <c r="BP65" i="18"/>
  <c r="Y20" i="18"/>
  <c r="AN42" i="21"/>
  <c r="BP76" i="21"/>
  <c r="S59" i="18"/>
  <c r="AU64" i="21"/>
  <c r="E76" i="18"/>
  <c r="AM43" i="21"/>
  <c r="BH16" i="21"/>
  <c r="R46" i="21"/>
  <c r="BH11" i="18"/>
  <c r="BA16" i="18"/>
  <c r="AT37" i="21"/>
  <c r="AF61" i="18"/>
  <c r="BH54" i="18"/>
  <c r="AG65" i="21"/>
  <c r="Z56" i="18"/>
  <c r="Z43" i="18"/>
  <c r="BP17" i="18"/>
  <c r="AF53" i="21"/>
  <c r="K48" i="21"/>
  <c r="D22" i="18"/>
  <c r="BH12" i="21"/>
  <c r="AN60" i="18"/>
  <c r="BB10" i="18"/>
  <c r="E25" i="21"/>
  <c r="BO61" i="18"/>
  <c r="E50" i="18"/>
  <c r="AG53" i="21"/>
  <c r="S9" i="21"/>
  <c r="R34" i="21"/>
  <c r="AN31" i="21"/>
  <c r="BB60" i="18"/>
  <c r="K37" i="21"/>
  <c r="BB19" i="21"/>
  <c r="AU65" i="18"/>
  <c r="BB50" i="21"/>
  <c r="Y67" i="18"/>
  <c r="AG70" i="18"/>
  <c r="AG47" i="21"/>
  <c r="L11" i="21"/>
  <c r="Z59" i="18"/>
  <c r="AM74" i="21"/>
  <c r="Y8" i="21"/>
  <c r="S48" i="21"/>
  <c r="K20" i="18"/>
  <c r="AM14" i="18"/>
  <c r="L40" i="18"/>
  <c r="Z14" i="18"/>
  <c r="AN16" i="21"/>
  <c r="D25" i="18"/>
  <c r="BB35" i="18"/>
  <c r="S68" i="18"/>
  <c r="Z38" i="21"/>
  <c r="E7" i="18"/>
  <c r="D48" i="18"/>
  <c r="R53" i="21"/>
  <c r="BB53" i="21"/>
  <c r="BB41" i="21"/>
  <c r="K20" i="21"/>
  <c r="BO50" i="18"/>
  <c r="BO67" i="21"/>
  <c r="AN76" i="18"/>
  <c r="AM37" i="18"/>
  <c r="K19" i="21"/>
  <c r="S8" i="18"/>
  <c r="BP14" i="18"/>
  <c r="BI56" i="21"/>
  <c r="L76" i="21"/>
  <c r="Z47" i="21"/>
  <c r="BB40" i="21"/>
  <c r="AN20" i="18"/>
  <c r="L77" i="21"/>
  <c r="L6" i="21"/>
  <c r="AM29" i="18"/>
  <c r="BA50" i="21"/>
  <c r="Z42" i="21"/>
  <c r="S30" i="21"/>
  <c r="D39" i="21"/>
  <c r="E46" i="18"/>
  <c r="R45" i="21"/>
  <c r="E58" i="21"/>
  <c r="BI19" i="18"/>
  <c r="D54" i="21"/>
  <c r="BB48" i="18"/>
  <c r="Y50" i="21"/>
  <c r="Z24" i="21"/>
  <c r="AF53" i="18"/>
  <c r="AM7" i="18"/>
  <c r="BA21" i="18"/>
  <c r="BI24" i="18"/>
  <c r="AN59" i="21"/>
  <c r="BO68" i="21"/>
  <c r="BB68" i="21"/>
  <c r="AN24" i="18"/>
  <c r="BO46" i="21"/>
  <c r="BA65" i="21"/>
  <c r="BB58" i="21"/>
  <c r="L36" i="18"/>
  <c r="Z61" i="21"/>
  <c r="BO51" i="21"/>
  <c r="L69" i="18"/>
  <c r="AM25" i="21"/>
  <c r="Y52" i="21"/>
  <c r="D31" i="18"/>
  <c r="AN32" i="18"/>
  <c r="BP56" i="21"/>
  <c r="AT52" i="18"/>
  <c r="BH64" i="18"/>
  <c r="AT39" i="18"/>
  <c r="BO16" i="21"/>
  <c r="Y23" i="21"/>
  <c r="S34" i="18"/>
  <c r="S39" i="18"/>
  <c r="BI29" i="18"/>
  <c r="D72" i="21"/>
  <c r="R75" i="21"/>
  <c r="R26" i="21"/>
  <c r="AT34" i="18"/>
  <c r="Z56" i="21"/>
  <c r="BH49" i="18"/>
  <c r="Z31" i="18"/>
  <c r="S58" i="21"/>
  <c r="AG66" i="21"/>
  <c r="R10" i="18"/>
  <c r="AN27" i="18"/>
  <c r="K74" i="21"/>
  <c r="L49" i="18"/>
  <c r="BA75" i="21"/>
  <c r="E10" i="21"/>
  <c r="D8" i="18"/>
  <c r="AU7" i="18"/>
  <c r="AG15" i="18"/>
  <c r="AG74" i="21"/>
  <c r="AF19" i="18"/>
  <c r="BH73" i="21"/>
  <c r="Y54" i="18"/>
  <c r="Y65" i="18"/>
  <c r="D16" i="18"/>
  <c r="BH36" i="21"/>
  <c r="AT33" i="21"/>
  <c r="BA22" i="18"/>
  <c r="Y17" i="18"/>
  <c r="BI77" i="21"/>
  <c r="AM70" i="18"/>
  <c r="AT36" i="18"/>
  <c r="D62" i="21"/>
  <c r="E28" i="21"/>
  <c r="BP72" i="21"/>
  <c r="BO15" i="18"/>
  <c r="BI9" i="21"/>
  <c r="BH10" i="21"/>
  <c r="L13" i="21"/>
  <c r="R8" i="18"/>
  <c r="BA9" i="18"/>
  <c r="AU16" i="18"/>
  <c r="AU34" i="21"/>
  <c r="S10" i="21"/>
  <c r="E37" i="18"/>
  <c r="BO24" i="18"/>
  <c r="BB71" i="21"/>
  <c r="BB31" i="18"/>
  <c r="BO71" i="21"/>
  <c r="L51" i="18"/>
  <c r="AF18" i="18"/>
  <c r="BB15" i="18"/>
  <c r="AT18" i="18"/>
  <c r="AG9" i="18"/>
  <c r="AN77" i="21"/>
  <c r="AN5" i="18"/>
  <c r="BH55" i="21"/>
  <c r="E14" i="21"/>
  <c r="AN52" i="21"/>
  <c r="Z18" i="21"/>
  <c r="S41" i="21"/>
  <c r="AT12" i="21"/>
  <c r="BP77" i="18"/>
  <c r="AN44" i="21"/>
  <c r="AF72" i="18"/>
  <c r="BI61" i="21"/>
  <c r="AF27" i="18"/>
  <c r="BA67" i="18"/>
  <c r="AN51" i="21"/>
  <c r="AT17" i="18"/>
  <c r="BI71" i="21"/>
  <c r="R40" i="21"/>
  <c r="BB69" i="18"/>
  <c r="AM16" i="18"/>
  <c r="Z42" i="18"/>
  <c r="AU41" i="21"/>
  <c r="AN56" i="21"/>
  <c r="R48" i="21"/>
  <c r="L66" i="21"/>
  <c r="D43" i="18"/>
  <c r="E77" i="18"/>
  <c r="K57" i="18"/>
  <c r="BA11" i="21"/>
  <c r="S49" i="21"/>
  <c r="AM13" i="18"/>
  <c r="Y18" i="21"/>
  <c r="BA22" i="21"/>
  <c r="BH43" i="21"/>
  <c r="E66" i="18"/>
  <c r="BI13" i="18"/>
  <c r="AT37" i="18"/>
  <c r="AF43" i="21"/>
  <c r="AF56" i="18"/>
  <c r="BB49" i="18"/>
  <c r="BP34" i="18"/>
  <c r="R68" i="21"/>
  <c r="L36" i="21"/>
  <c r="BB8" i="18"/>
  <c r="AM46" i="18"/>
  <c r="AF72" i="21"/>
  <c r="K46" i="21"/>
  <c r="K38" i="21"/>
  <c r="S55" i="18"/>
  <c r="Z24" i="18"/>
  <c r="BO22" i="18"/>
  <c r="K14" i="18"/>
  <c r="AF49" i="21"/>
  <c r="BB21" i="18"/>
  <c r="AF63" i="21"/>
  <c r="AG36" i="21"/>
  <c r="BO21" i="18"/>
  <c r="BI17" i="21"/>
  <c r="D56" i="21"/>
  <c r="AN18" i="21"/>
  <c r="AM48" i="18"/>
  <c r="AU30" i="21"/>
  <c r="BA37" i="18"/>
  <c r="Y42" i="18"/>
  <c r="BH32" i="21"/>
  <c r="BB36" i="21"/>
  <c r="BP5" i="21"/>
  <c r="AU28" i="21"/>
  <c r="BO10" i="18"/>
  <c r="L14" i="21"/>
  <c r="R65" i="21"/>
  <c r="BH21" i="18"/>
  <c r="Z32" i="21"/>
  <c r="AT13" i="21"/>
  <c r="AM40" i="21"/>
  <c r="D17" i="18"/>
  <c r="BB32" i="21"/>
  <c r="Y16" i="21"/>
  <c r="K10" i="18"/>
  <c r="BB73" i="18"/>
  <c r="Z33" i="18"/>
  <c r="BO28" i="18"/>
  <c r="K43" i="18"/>
  <c r="AM16" i="21"/>
  <c r="D74" i="21"/>
  <c r="BB43" i="18"/>
  <c r="BO5" i="18"/>
  <c r="BB70" i="21"/>
  <c r="L65" i="18"/>
  <c r="L45" i="18"/>
  <c r="D13" i="21"/>
  <c r="AM42" i="18"/>
  <c r="K21" i="21"/>
  <c r="K32" i="21"/>
  <c r="AN39" i="21"/>
  <c r="K9" i="21"/>
  <c r="E23" i="18"/>
  <c r="AT30" i="21"/>
  <c r="BP58" i="21"/>
  <c r="S58" i="18"/>
  <c r="BI26" i="21"/>
  <c r="BA26" i="21"/>
  <c r="AN56" i="18"/>
  <c r="D57" i="21"/>
  <c r="E66" i="21"/>
  <c r="R14" i="18"/>
  <c r="BB24" i="18"/>
  <c r="AG55" i="18"/>
  <c r="R74" i="18"/>
  <c r="AF10" i="18"/>
  <c r="D7" i="21"/>
  <c r="AM64" i="21"/>
  <c r="D18" i="21"/>
  <c r="BA68" i="21"/>
  <c r="Z55" i="18"/>
  <c r="S57" i="21"/>
  <c r="R29" i="18"/>
  <c r="BP15" i="21"/>
  <c r="Z69" i="21"/>
  <c r="BB12" i="18"/>
  <c r="Y53" i="21"/>
  <c r="AN12" i="21"/>
  <c r="BB28" i="18"/>
  <c r="E11" i="21"/>
  <c r="AM37" i="21"/>
  <c r="AM30" i="21"/>
  <c r="BB18" i="21"/>
  <c r="S36" i="21"/>
  <c r="AM5" i="21"/>
  <c r="BH44" i="18"/>
  <c r="BH14" i="21"/>
  <c r="E17" i="18"/>
  <c r="Y48" i="18"/>
  <c r="BH31" i="18"/>
  <c r="BO17" i="18"/>
  <c r="AT43" i="21"/>
  <c r="K30" i="18"/>
  <c r="AF20" i="21"/>
  <c r="Y50" i="18"/>
  <c r="BA19" i="18"/>
  <c r="BP37" i="18"/>
  <c r="Z17" i="21"/>
  <c r="Z10" i="18"/>
  <c r="D42" i="18"/>
  <c r="AU76" i="21"/>
  <c r="BI14" i="21"/>
  <c r="BO30" i="21"/>
  <c r="D76" i="21"/>
  <c r="K42" i="18"/>
  <c r="AN29" i="18"/>
  <c r="Z39" i="18"/>
  <c r="BP32" i="18"/>
  <c r="E77" i="21"/>
  <c r="BB77" i="18"/>
  <c r="AM47" i="21"/>
  <c r="BA72" i="21"/>
  <c r="AT14" i="21"/>
  <c r="D69" i="18"/>
  <c r="S61" i="21"/>
  <c r="AT22" i="18"/>
  <c r="AM55" i="21"/>
  <c r="BP18" i="21"/>
  <c r="AG9" i="21"/>
  <c r="AF46" i="21"/>
  <c r="AT8" i="21"/>
  <c r="BO73" i="18"/>
  <c r="S53" i="21"/>
  <c r="AG51" i="18"/>
  <c r="K50" i="21"/>
  <c r="BB53" i="18"/>
  <c r="D51" i="18"/>
  <c r="BP39" i="18"/>
  <c r="AN19" i="18"/>
  <c r="AM20" i="18"/>
  <c r="BI56" i="18"/>
  <c r="E41" i="21"/>
  <c r="R66" i="21"/>
  <c r="E34" i="21"/>
  <c r="Y24" i="21"/>
  <c r="BP51" i="18"/>
  <c r="AG19" i="21"/>
  <c r="BO45" i="18"/>
  <c r="S21" i="18"/>
  <c r="AN58" i="21"/>
  <c r="AN8" i="21"/>
  <c r="AT35" i="18"/>
  <c r="Z48" i="18"/>
  <c r="Z66" i="18"/>
  <c r="L10" i="18"/>
  <c r="K7" i="21"/>
  <c r="AG62" i="21"/>
  <c r="R12" i="18"/>
  <c r="BB14" i="21"/>
  <c r="BA62" i="18"/>
  <c r="AM61" i="21"/>
  <c r="S26" i="18"/>
  <c r="E12" i="18"/>
  <c r="AU10" i="18"/>
  <c r="R43" i="21"/>
  <c r="BA7" i="21"/>
  <c r="AF5" i="18"/>
  <c r="AN68" i="21"/>
  <c r="K59" i="21"/>
  <c r="R38" i="21"/>
  <c r="BP56" i="18"/>
  <c r="D27" i="21"/>
  <c r="K34" i="21"/>
  <c r="BP43" i="18"/>
  <c r="BO56" i="21"/>
  <c r="K48" i="18"/>
  <c r="AG71" i="21"/>
  <c r="AM23" i="21"/>
  <c r="BB27" i="21"/>
  <c r="K68" i="18"/>
  <c r="D30" i="21"/>
  <c r="AU56" i="21"/>
  <c r="AF51" i="21"/>
  <c r="R12" i="21"/>
  <c r="K56" i="18"/>
  <c r="AG25" i="21"/>
  <c r="BB43" i="21"/>
  <c r="AU9" i="18"/>
  <c r="Y26" i="21"/>
  <c r="AU37" i="21"/>
  <c r="E53" i="18"/>
  <c r="BH62" i="21"/>
  <c r="BH22" i="18"/>
  <c r="K73" i="21"/>
  <c r="AU45" i="21"/>
  <c r="R77" i="21"/>
  <c r="Y37" i="18"/>
  <c r="BP68" i="21"/>
  <c r="BH75" i="21"/>
  <c r="AT8" i="18"/>
  <c r="BO12" i="18"/>
  <c r="AF63" i="18"/>
  <c r="BO65" i="18"/>
  <c r="BO36" i="18"/>
  <c r="BB25" i="18"/>
  <c r="BO53" i="21"/>
  <c r="E23" i="21"/>
  <c r="BH67" i="21"/>
  <c r="L59" i="18"/>
  <c r="BH19" i="18"/>
  <c r="BP8" i="18"/>
  <c r="AG46" i="21"/>
  <c r="BP60" i="21"/>
  <c r="AU52" i="21"/>
  <c r="R59" i="21"/>
  <c r="BA17" i="18"/>
  <c r="R51" i="18"/>
  <c r="Z19" i="18"/>
  <c r="BI9" i="18"/>
  <c r="AN64" i="18"/>
  <c r="AM63" i="18"/>
  <c r="D73" i="18"/>
  <c r="D22" i="21"/>
  <c r="AN24" i="21"/>
  <c r="BH60" i="18"/>
  <c r="Y53" i="18"/>
  <c r="BH40" i="21"/>
  <c r="AU53" i="21"/>
  <c r="AF67" i="18"/>
  <c r="AT76" i="21"/>
  <c r="AT7" i="18"/>
  <c r="BH8" i="18"/>
  <c r="AF17" i="18"/>
  <c r="BH29" i="21"/>
  <c r="AF19" i="21"/>
  <c r="Y15" i="21"/>
  <c r="L27" i="21"/>
  <c r="Z15" i="21"/>
  <c r="AG5" i="21"/>
  <c r="AT57" i="21"/>
  <c r="K5" i="21"/>
  <c r="L60" i="18"/>
  <c r="AN28" i="21"/>
  <c r="L15" i="21"/>
  <c r="AF38" i="21"/>
  <c r="BA12" i="21"/>
  <c r="BH11" i="21"/>
  <c r="AM36" i="18"/>
  <c r="BA29" i="18"/>
  <c r="AT23" i="21"/>
  <c r="Z65" i="18"/>
  <c r="L18" i="18"/>
  <c r="S30" i="18"/>
  <c r="K68" i="21"/>
  <c r="R18" i="18"/>
  <c r="AM31" i="18"/>
  <c r="BB54" i="18"/>
  <c r="BB20" i="18"/>
  <c r="D42" i="21"/>
  <c r="AF11" i="18"/>
  <c r="BA41" i="21"/>
  <c r="AG75" i="18"/>
  <c r="AN25" i="21"/>
  <c r="K40" i="21"/>
  <c r="AT12" i="18"/>
  <c r="AT9" i="21"/>
  <c r="S28" i="18"/>
  <c r="K46" i="18"/>
  <c r="S20" i="21"/>
  <c r="BB21" i="21"/>
  <c r="AM39" i="21"/>
  <c r="BI24" i="21"/>
  <c r="BH70" i="21"/>
  <c r="AG69" i="18"/>
  <c r="AF74" i="18"/>
  <c r="K76" i="21"/>
  <c r="K10" i="21"/>
  <c r="BI75" i="18"/>
  <c r="BI67" i="18"/>
  <c r="BA6" i="18"/>
  <c r="AF35" i="21"/>
  <c r="S65" i="18"/>
  <c r="BB71" i="18"/>
  <c r="AF60" i="18"/>
  <c r="E8" i="21"/>
  <c r="AT62" i="18"/>
  <c r="AG30" i="18"/>
  <c r="Z73" i="21"/>
  <c r="BP26" i="18"/>
  <c r="S38" i="21"/>
  <c r="K40" i="18"/>
  <c r="E49" i="18"/>
  <c r="R23" i="21"/>
  <c r="BA49" i="18"/>
  <c r="BO39" i="18"/>
  <c r="K42" i="21"/>
  <c r="BI44" i="18"/>
  <c r="K58" i="18"/>
  <c r="AT19" i="21"/>
  <c r="R68" i="18"/>
  <c r="AN35" i="21"/>
  <c r="AU50" i="18"/>
  <c r="AN31" i="18"/>
  <c r="R35" i="18"/>
  <c r="BI10" i="21"/>
  <c r="E61" i="21"/>
  <c r="AG24" i="21"/>
  <c r="L35" i="18"/>
  <c r="AM52" i="21"/>
  <c r="R56" i="18"/>
  <c r="S67" i="21"/>
  <c r="Z29" i="21"/>
  <c r="AT22" i="21"/>
  <c r="D67" i="21"/>
  <c r="AM73" i="18"/>
  <c r="Y21" i="21"/>
  <c r="D32" i="18"/>
  <c r="BP25" i="18"/>
  <c r="BI5" i="21"/>
  <c r="BI60" i="18"/>
  <c r="AF34" i="21"/>
  <c r="BH5" i="18"/>
  <c r="AT38" i="18"/>
  <c r="S64" i="21"/>
  <c r="AN8" i="18"/>
  <c r="AN57" i="21"/>
  <c r="E72" i="18"/>
  <c r="AF73" i="21"/>
  <c r="Z21" i="18"/>
  <c r="S52" i="21"/>
  <c r="D14" i="21"/>
  <c r="AM32" i="18"/>
  <c r="BO76" i="18"/>
  <c r="Y45" i="21"/>
  <c r="D20" i="21"/>
  <c r="AN9" i="21"/>
  <c r="AN46" i="18"/>
  <c r="Z59" i="21"/>
  <c r="Y40" i="21"/>
  <c r="AG31" i="21"/>
  <c r="BH20" i="18"/>
  <c r="AU74" i="21"/>
  <c r="D58" i="18"/>
  <c r="BI57" i="21"/>
  <c r="R34" i="18"/>
  <c r="Z71" i="18"/>
  <c r="Z23" i="21"/>
  <c r="BA67" i="21"/>
  <c r="BI14" i="18"/>
  <c r="R49" i="18"/>
  <c r="Z61" i="18"/>
  <c r="BO43" i="18"/>
  <c r="S43" i="21"/>
  <c r="AF50" i="21"/>
  <c r="D50" i="18"/>
  <c r="BA42" i="21"/>
  <c r="AT31" i="18"/>
  <c r="AM30" i="18"/>
  <c r="AN64" i="21"/>
  <c r="BI39" i="18"/>
  <c r="BP26" i="21"/>
  <c r="BB44" i="21"/>
  <c r="BH44" i="21"/>
  <c r="R42" i="18"/>
  <c r="BO10" i="21"/>
  <c r="BA13" i="21"/>
  <c r="S29" i="21"/>
  <c r="Y70" i="21"/>
  <c r="BH52" i="18"/>
  <c r="AG56" i="18"/>
  <c r="K33" i="21"/>
  <c r="BA30" i="21"/>
  <c r="AN11" i="21"/>
  <c r="BH27" i="21"/>
  <c r="AF66" i="18"/>
  <c r="BB38" i="21"/>
  <c r="BH33" i="18"/>
  <c r="AT70" i="18"/>
  <c r="R73" i="18"/>
  <c r="AM36" i="21"/>
  <c r="AT53" i="21"/>
  <c r="D60" i="18"/>
  <c r="K7" i="18"/>
  <c r="R9" i="18"/>
  <c r="R19" i="21"/>
  <c r="D68" i="18"/>
  <c r="BO38" i="21"/>
  <c r="AG43" i="21"/>
  <c r="S15" i="21"/>
  <c r="R64" i="21"/>
  <c r="AU5" i="18"/>
  <c r="Z63" i="18"/>
  <c r="AN30" i="18"/>
  <c r="BP41" i="18"/>
  <c r="AF26" i="21"/>
  <c r="AU55" i="21"/>
  <c r="K41" i="18"/>
  <c r="L57" i="21"/>
  <c r="Y33" i="18"/>
  <c r="R47" i="21"/>
  <c r="AU33" i="18"/>
  <c r="AF9" i="21"/>
  <c r="BA43" i="21"/>
  <c r="AT71" i="18"/>
  <c r="BH40" i="18"/>
  <c r="AG33" i="18"/>
  <c r="D57" i="18"/>
  <c r="AU25" i="21"/>
  <c r="S22" i="18"/>
  <c r="AT32" i="18"/>
  <c r="E39" i="18"/>
  <c r="BA39" i="18"/>
  <c r="D50" i="21"/>
  <c r="L19" i="18"/>
  <c r="BA25" i="21"/>
  <c r="D37" i="21"/>
  <c r="AN14" i="21"/>
  <c r="R10" i="21"/>
  <c r="S37" i="21"/>
  <c r="AN75" i="21"/>
  <c r="AF8" i="21"/>
  <c r="BP19" i="21"/>
  <c r="L77" i="18"/>
  <c r="S70" i="18"/>
  <c r="E38" i="21"/>
  <c r="AT48" i="18"/>
  <c r="BB34" i="21"/>
  <c r="S40" i="18"/>
  <c r="Y36" i="18"/>
  <c r="K77" i="18"/>
  <c r="AG55" i="21"/>
  <c r="AN77" i="18"/>
  <c r="BA7" i="18"/>
  <c r="AF30" i="18"/>
  <c r="Y42" i="21"/>
  <c r="K25" i="18"/>
  <c r="E33" i="21"/>
  <c r="AT69" i="21"/>
  <c r="BI50" i="21"/>
  <c r="K19" i="18"/>
  <c r="AM67" i="21"/>
  <c r="AM59" i="18"/>
  <c r="BI25" i="21"/>
  <c r="Y44" i="18"/>
  <c r="S66" i="18"/>
  <c r="AT71" i="21"/>
  <c r="AF11" i="21"/>
  <c r="D9" i="21"/>
  <c r="AF13" i="21"/>
  <c r="BH20" i="21"/>
  <c r="BP71" i="21"/>
  <c r="AM68" i="18"/>
  <c r="BA55" i="21"/>
  <c r="BO31" i="21"/>
  <c r="S46" i="18"/>
  <c r="E40" i="21"/>
  <c r="D11" i="21"/>
  <c r="BI19" i="21"/>
  <c r="BH25" i="18"/>
  <c r="L47" i="21"/>
  <c r="AT75" i="18"/>
  <c r="Z5" i="21"/>
  <c r="L68" i="21"/>
  <c r="AN70" i="21"/>
  <c r="AU31" i="21"/>
  <c r="AN21" i="21"/>
  <c r="AU77" i="18"/>
  <c r="AM66" i="21"/>
  <c r="K24" i="18"/>
  <c r="BI7" i="21"/>
  <c r="AT68" i="21"/>
  <c r="BB55" i="21"/>
  <c r="BP50" i="18"/>
  <c r="AT58" i="21"/>
  <c r="BO64" i="18"/>
  <c r="AT44" i="18"/>
  <c r="BH45" i="18"/>
  <c r="AT66" i="21"/>
  <c r="D36" i="18"/>
  <c r="L14" i="18"/>
  <c r="BH37" i="21"/>
  <c r="AM57" i="18"/>
  <c r="E15" i="18"/>
  <c r="BH42" i="18"/>
  <c r="BI10" i="18"/>
  <c r="S74" i="18"/>
  <c r="D44" i="18"/>
  <c r="BA20" i="21"/>
  <c r="AM34" i="21"/>
  <c r="BB32" i="18"/>
  <c r="AG47" i="18"/>
  <c r="BB17" i="21"/>
  <c r="L26" i="18"/>
  <c r="BB54" i="21"/>
  <c r="D36" i="21"/>
  <c r="BI23" i="18"/>
  <c r="E52" i="21"/>
  <c r="BI36" i="21"/>
  <c r="Y69" i="21"/>
  <c r="R41" i="18"/>
  <c r="BH59" i="21"/>
  <c r="BA10" i="21"/>
  <c r="L75" i="18"/>
  <c r="BH58" i="18"/>
  <c r="AN53" i="18"/>
  <c r="D41" i="18"/>
  <c r="BP17" i="21"/>
  <c r="R22" i="21"/>
  <c r="L10" i="21"/>
  <c r="BP31" i="21"/>
  <c r="BP23" i="18"/>
  <c r="E22" i="18"/>
  <c r="D77" i="18"/>
  <c r="BH24" i="18"/>
  <c r="Z41" i="21"/>
  <c r="D12" i="18"/>
  <c r="E9" i="18"/>
  <c r="BO49" i="18"/>
  <c r="BP18" i="18"/>
  <c r="Y66" i="18"/>
  <c r="BB19" i="18"/>
  <c r="AG37" i="21"/>
  <c r="AN20" i="21"/>
  <c r="AU54" i="21"/>
  <c r="AN37" i="18"/>
  <c r="AG38" i="21"/>
  <c r="BA64" i="21"/>
  <c r="AG72" i="18"/>
  <c r="BI47" i="21"/>
  <c r="Z30" i="21"/>
  <c r="BB33" i="21"/>
  <c r="BO43" i="21"/>
  <c r="AM27" i="21"/>
  <c r="BI58" i="18"/>
  <c r="BP57" i="18"/>
  <c r="Z58" i="21"/>
  <c r="D49" i="18"/>
  <c r="AU13" i="21"/>
  <c r="BA42" i="18"/>
  <c r="S47" i="21"/>
  <c r="BO75" i="21"/>
  <c r="Y5" i="21"/>
  <c r="BB57" i="18"/>
  <c r="BO14" i="18"/>
  <c r="BP20" i="21"/>
  <c r="BB13" i="21"/>
  <c r="BP66" i="18"/>
  <c r="BH36" i="18"/>
  <c r="AT74" i="21"/>
  <c r="R62" i="21"/>
  <c r="BB52" i="21"/>
  <c r="S55" i="21"/>
  <c r="L29" i="21"/>
  <c r="Z30" i="18"/>
  <c r="R25" i="18"/>
  <c r="BH65" i="21"/>
  <c r="S61" i="18"/>
  <c r="E54" i="21"/>
  <c r="K63" i="21"/>
  <c r="BA47" i="21"/>
  <c r="D21" i="18"/>
  <c r="AM17" i="21"/>
  <c r="BB50" i="18"/>
  <c r="AM56" i="21"/>
  <c r="D5" i="18"/>
  <c r="S70" i="21"/>
  <c r="D39" i="18"/>
  <c r="AM44" i="21"/>
  <c r="BI53" i="18"/>
  <c r="S31" i="18"/>
  <c r="S20" i="18"/>
  <c r="K18" i="18"/>
  <c r="R44" i="21"/>
  <c r="AT34" i="21"/>
  <c r="D37" i="18"/>
  <c r="L19" i="21"/>
  <c r="Z60" i="21"/>
  <c r="AN25" i="18"/>
  <c r="D34" i="21"/>
  <c r="BO29" i="21"/>
  <c r="D27" i="18"/>
  <c r="AT43" i="18"/>
  <c r="L37" i="21"/>
  <c r="BA27" i="18"/>
  <c r="R36" i="18"/>
  <c r="L48" i="21"/>
  <c r="AN65" i="21"/>
  <c r="K67" i="21"/>
  <c r="AN62" i="21"/>
  <c r="AN48" i="21"/>
  <c r="AU46" i="21"/>
  <c r="AM34" i="18"/>
  <c r="BO20" i="21"/>
  <c r="BI42" i="21"/>
  <c r="BA5" i="18"/>
  <c r="AF73" i="18"/>
  <c r="BA24" i="18"/>
  <c r="BA70" i="21"/>
  <c r="Z53" i="18"/>
  <c r="BH26" i="18"/>
  <c r="Z9" i="18"/>
  <c r="AU48" i="21"/>
  <c r="BH75" i="18"/>
  <c r="Y76" i="18"/>
  <c r="E70" i="18"/>
  <c r="AG40" i="18"/>
  <c r="L46" i="21"/>
  <c r="L29" i="18"/>
  <c r="BI68" i="21"/>
  <c r="AF30" i="21"/>
  <c r="E13" i="18"/>
  <c r="BA63" i="18"/>
  <c r="BO68" i="18"/>
  <c r="R51" i="21"/>
  <c r="R66" i="18"/>
  <c r="BI35" i="21"/>
  <c r="BO74" i="18"/>
  <c r="Z73" i="18"/>
  <c r="BA26" i="18"/>
  <c r="BP46" i="18"/>
  <c r="BI43" i="21"/>
  <c r="Z25" i="18"/>
  <c r="L34" i="18"/>
  <c r="BP60" i="18"/>
  <c r="BH49" i="21"/>
  <c r="BB39" i="21"/>
  <c r="AU11" i="18"/>
  <c r="AF47" i="18"/>
  <c r="BI63" i="18"/>
  <c r="R44" i="18"/>
  <c r="AN39" i="18"/>
  <c r="BH42" i="21"/>
  <c r="D45" i="18"/>
  <c r="E67" i="21"/>
  <c r="K27" i="21"/>
  <c r="E18" i="21"/>
  <c r="BI48" i="18"/>
  <c r="AF23" i="18"/>
  <c r="AN49" i="18"/>
  <c r="AN18" i="18"/>
  <c r="BA30" i="18"/>
  <c r="S51" i="21"/>
  <c r="AG39" i="21"/>
  <c r="D68" i="21"/>
  <c r="Y61" i="18"/>
  <c r="L26" i="21"/>
  <c r="R39" i="18"/>
  <c r="AF52" i="21"/>
  <c r="D20" i="18"/>
  <c r="AG14" i="21"/>
  <c r="K34" i="18"/>
  <c r="BA33" i="21"/>
  <c r="Z58" i="18"/>
  <c r="AT54" i="18"/>
  <c r="AT31" i="21"/>
  <c r="AN33" i="18"/>
  <c r="BA10" i="18"/>
  <c r="BH17" i="21"/>
  <c r="D6" i="18"/>
  <c r="AG7" i="18"/>
  <c r="Z10" i="21"/>
  <c r="E51" i="18"/>
  <c r="BO48" i="18"/>
  <c r="E45" i="21"/>
  <c r="BP22" i="18"/>
  <c r="AN14" i="18"/>
  <c r="Y14" i="21"/>
  <c r="AM9" i="18"/>
  <c r="E13" i="21"/>
  <c r="AG45" i="21"/>
  <c r="BB62" i="18"/>
  <c r="BP10" i="21"/>
  <c r="E32" i="21"/>
  <c r="D23" i="18"/>
  <c r="K55" i="18"/>
  <c r="BH76" i="18"/>
  <c r="D65" i="21"/>
  <c r="BI40" i="21"/>
  <c r="K24" i="21"/>
  <c r="AN66" i="21"/>
  <c r="BI69" i="18"/>
  <c r="AM18" i="21"/>
  <c r="AG73" i="18"/>
  <c r="L12" i="21"/>
  <c r="BI30" i="18"/>
  <c r="AU58" i="18"/>
  <c r="BP61" i="21"/>
  <c r="BA62" i="21"/>
  <c r="AM11" i="18"/>
  <c r="AU73" i="21"/>
  <c r="AU29" i="18"/>
  <c r="AT19" i="18"/>
  <c r="S62" i="21"/>
  <c r="Y63" i="18"/>
  <c r="L74" i="18"/>
  <c r="K28" i="18"/>
  <c r="Y62" i="21"/>
  <c r="BH43" i="18"/>
  <c r="AM21" i="21"/>
  <c r="S7" i="21"/>
  <c r="K41" i="21"/>
  <c r="AG40" i="21"/>
  <c r="AG11" i="21"/>
  <c r="AM38" i="18"/>
  <c r="AM68" i="21"/>
  <c r="E71" i="18"/>
  <c r="S49" i="18"/>
  <c r="AM28" i="21"/>
  <c r="D13" i="18"/>
  <c r="BB35" i="21"/>
  <c r="AM33" i="18"/>
  <c r="AM69" i="21"/>
  <c r="BB26" i="18"/>
  <c r="BA13" i="18"/>
  <c r="AU42" i="18"/>
  <c r="BB66" i="21"/>
  <c r="K74" i="18"/>
  <c r="BB72" i="21"/>
  <c r="K18" i="21"/>
  <c r="AU47" i="18"/>
  <c r="AT10" i="18"/>
  <c r="S6" i="21"/>
  <c r="AG34" i="21"/>
  <c r="AM17" i="18"/>
  <c r="AU73" i="18"/>
  <c r="D60" i="21"/>
  <c r="BP48" i="21"/>
  <c r="E6" i="21"/>
  <c r="AN45" i="21"/>
  <c r="AF25" i="21"/>
  <c r="BI55" i="18"/>
  <c r="K62" i="21"/>
  <c r="AT65" i="21"/>
  <c r="AG18" i="18"/>
  <c r="K45" i="21"/>
  <c r="BH39" i="21"/>
  <c r="K12" i="21"/>
  <c r="AF6" i="18"/>
  <c r="S74" i="21"/>
  <c r="BI62" i="18"/>
  <c r="AT59" i="21"/>
  <c r="S38" i="18"/>
  <c r="AN74" i="18"/>
  <c r="AM18" i="18"/>
  <c r="L74" i="21"/>
  <c r="AF24" i="18"/>
  <c r="BB46" i="21"/>
  <c r="AF65" i="21"/>
  <c r="AN37" i="21"/>
  <c r="AT16" i="18"/>
  <c r="D59" i="18"/>
  <c r="AG46" i="18"/>
  <c r="BO62" i="18"/>
  <c r="BI8" i="18"/>
  <c r="D56" i="18"/>
  <c r="K58" i="21"/>
  <c r="AU59" i="18"/>
  <c r="BA47" i="18"/>
  <c r="Y51" i="21"/>
  <c r="BP74" i="21"/>
  <c r="Z40" i="21"/>
  <c r="BA59" i="18"/>
  <c r="Z7" i="18"/>
  <c r="Y27" i="18"/>
  <c r="AT62" i="21"/>
  <c r="AF64" i="18"/>
  <c r="K39" i="18"/>
  <c r="E43" i="21"/>
  <c r="AG16" i="21"/>
  <c r="AT49" i="21"/>
  <c r="BH34" i="21"/>
  <c r="E36" i="18"/>
  <c r="BB16" i="18"/>
  <c r="Y59" i="18"/>
  <c r="BA50" i="18"/>
  <c r="AU29" i="21"/>
  <c r="BO59" i="18"/>
  <c r="Z53" i="21"/>
  <c r="AF10" i="21"/>
  <c r="BA8" i="21"/>
  <c r="S29" i="18"/>
  <c r="BB73" i="21"/>
  <c r="Z15" i="18"/>
  <c r="Z7" i="21"/>
  <c r="BO6" i="21"/>
  <c r="Z75" i="18"/>
  <c r="BI70" i="18"/>
  <c r="S17" i="18"/>
  <c r="D64" i="21"/>
  <c r="AT26" i="18"/>
  <c r="BB63" i="18"/>
  <c r="AU5" i="21"/>
  <c r="AF70" i="21"/>
  <c r="R69" i="21"/>
  <c r="S67" i="18"/>
  <c r="BB69" i="21"/>
  <c r="AU20" i="21"/>
  <c r="Y41" i="18"/>
  <c r="BP27" i="18"/>
  <c r="BA66" i="18"/>
  <c r="AU55" i="18"/>
  <c r="AN21" i="18"/>
  <c r="AM46" i="21"/>
  <c r="BB48" i="21"/>
  <c r="AG77" i="18"/>
  <c r="BA37" i="21"/>
  <c r="BH33" i="21"/>
  <c r="AF47" i="21"/>
  <c r="BP66" i="21"/>
  <c r="AN27" i="21"/>
  <c r="BA58" i="21"/>
  <c r="BP71" i="18"/>
  <c r="E16" i="21"/>
  <c r="AT28" i="18"/>
  <c r="AT51" i="18"/>
  <c r="AM67" i="18"/>
  <c r="D55" i="18"/>
  <c r="AG15" i="21"/>
  <c r="E65" i="18"/>
  <c r="Z77" i="18"/>
  <c r="AT9" i="18"/>
  <c r="BO15" i="21"/>
  <c r="BP47" i="18"/>
  <c r="Y57" i="21"/>
  <c r="BB9" i="21"/>
  <c r="AF69" i="18"/>
  <c r="BO70" i="21"/>
  <c r="R31" i="18"/>
  <c r="BI50" i="18"/>
  <c r="K62" i="18"/>
  <c r="BI17" i="18"/>
  <c r="Y25" i="18"/>
  <c r="AG10" i="18"/>
  <c r="K60" i="21"/>
  <c r="Y38" i="18"/>
  <c r="Z51" i="21"/>
  <c r="AF12" i="21"/>
  <c r="L8" i="21"/>
  <c r="BI54" i="18"/>
  <c r="BB66" i="18"/>
  <c r="AN65" i="18"/>
  <c r="BO40" i="18"/>
  <c r="BP38" i="18"/>
  <c r="BI22" i="21"/>
  <c r="Z25" i="21"/>
  <c r="BH17" i="18"/>
  <c r="BA23" i="21"/>
  <c r="AN49" i="21"/>
  <c r="BA18" i="18"/>
  <c r="R56" i="21"/>
  <c r="BA44" i="21"/>
  <c r="L46" i="18"/>
  <c r="AU17" i="21"/>
  <c r="BP13" i="21"/>
  <c r="Y48" i="21"/>
  <c r="AN7" i="18"/>
  <c r="Y25" i="21"/>
  <c r="L38" i="21"/>
  <c r="BO27" i="18"/>
  <c r="E64" i="18"/>
  <c r="BH67" i="18"/>
  <c r="BP67" i="18"/>
  <c r="D14" i="18"/>
  <c r="Y34" i="21"/>
  <c r="BI32" i="18"/>
  <c r="K65" i="21"/>
  <c r="AG7" i="21"/>
  <c r="AU8" i="18"/>
  <c r="R72" i="18"/>
  <c r="AF7" i="18"/>
  <c r="AU37" i="18"/>
  <c r="K37" i="18"/>
  <c r="BA36" i="18"/>
  <c r="R33" i="18"/>
  <c r="R49" i="21"/>
  <c r="K21" i="18"/>
  <c r="L60" i="21"/>
  <c r="AF41" i="21"/>
  <c r="Y38" i="21"/>
  <c r="BH51" i="21"/>
  <c r="E60" i="18"/>
  <c r="K52" i="18"/>
  <c r="L31" i="21"/>
  <c r="E44" i="21"/>
  <c r="AT21" i="18"/>
  <c r="BO72" i="18"/>
  <c r="AG52" i="21"/>
  <c r="AF37" i="18"/>
  <c r="D31" i="21"/>
  <c r="AM71" i="18"/>
  <c r="BP75" i="18"/>
  <c r="Z38" i="18"/>
  <c r="D38" i="18"/>
  <c r="K51" i="18"/>
  <c r="L62" i="21"/>
  <c r="R7" i="21"/>
  <c r="Y73" i="18"/>
  <c r="D53" i="18"/>
  <c r="AU70" i="18"/>
  <c r="AM60" i="18"/>
  <c r="L44" i="18"/>
  <c r="BP28" i="21"/>
  <c r="AT59" i="18"/>
  <c r="AT66" i="18"/>
  <c r="S56" i="21"/>
  <c r="Y28" i="21"/>
  <c r="BH54" i="21"/>
  <c r="S6" i="18"/>
  <c r="BA69" i="21"/>
  <c r="AF62" i="18"/>
  <c r="BP8" i="21"/>
  <c r="AN60" i="21"/>
  <c r="BH35" i="21"/>
  <c r="K35" i="18"/>
  <c r="BI8" i="21"/>
  <c r="AF52" i="18"/>
  <c r="AN7" i="21"/>
  <c r="Z22" i="21"/>
  <c r="BH5" i="21"/>
  <c r="BH45" i="21"/>
  <c r="S63" i="18"/>
  <c r="BH60" i="21"/>
  <c r="AU62" i="21"/>
  <c r="AN30" i="21"/>
  <c r="BH62" i="18"/>
  <c r="BO48" i="21"/>
  <c r="AT40" i="18"/>
  <c r="BO30" i="18"/>
  <c r="S42" i="18"/>
  <c r="AN12" i="18"/>
  <c r="AN61" i="21"/>
  <c r="BP59" i="18"/>
  <c r="E26" i="18"/>
  <c r="K53" i="21"/>
  <c r="R29" i="21"/>
  <c r="AU68" i="18"/>
  <c r="AM61" i="18"/>
  <c r="BP7" i="18"/>
  <c r="BB26" i="21"/>
  <c r="AF77" i="21"/>
  <c r="K5" i="18"/>
  <c r="AT10" i="21"/>
  <c r="BB6" i="18"/>
  <c r="BH56" i="21"/>
  <c r="R16" i="21"/>
  <c r="AM66" i="18"/>
  <c r="K16" i="18"/>
  <c r="BB74" i="21"/>
  <c r="Y63" i="21"/>
  <c r="L65" i="21"/>
  <c r="Z66" i="21"/>
  <c r="AU43" i="18"/>
  <c r="L28" i="21"/>
  <c r="AF77" i="18"/>
  <c r="S19" i="18"/>
  <c r="BI65" i="18"/>
  <c r="Y67" i="21"/>
  <c r="S36" i="18"/>
  <c r="S56" i="18"/>
  <c r="S32" i="21"/>
  <c r="L39" i="18"/>
  <c r="L33" i="21"/>
  <c r="BH13" i="21"/>
  <c r="BO36" i="21"/>
  <c r="D47" i="21"/>
  <c r="AT58" i="18"/>
  <c r="BH26" i="21"/>
  <c r="L23" i="21"/>
  <c r="Y19" i="21"/>
  <c r="K38" i="18"/>
  <c r="R57" i="18"/>
  <c r="Y56" i="21"/>
  <c r="AG54" i="18"/>
  <c r="AT5" i="21"/>
  <c r="AG50" i="21"/>
  <c r="BA74" i="21"/>
  <c r="AM38" i="21"/>
  <c r="BB20" i="21"/>
  <c r="L67" i="21"/>
  <c r="AG34" i="18"/>
  <c r="BA52" i="18"/>
  <c r="K63" i="18"/>
  <c r="AN47" i="21"/>
  <c r="AN26" i="18"/>
  <c r="BA77" i="21"/>
  <c r="BI75" i="21"/>
  <c r="AM41" i="18"/>
  <c r="AN16" i="18"/>
  <c r="L9" i="18"/>
  <c r="S18" i="21"/>
  <c r="D66" i="18"/>
  <c r="BH18" i="21"/>
  <c r="AN33" i="21"/>
  <c r="AT20" i="21"/>
  <c r="R5" i="21"/>
  <c r="S71" i="21"/>
  <c r="AG57" i="21"/>
  <c r="BH28" i="18"/>
  <c r="L35" i="21"/>
  <c r="Y64" i="18"/>
  <c r="BI44" i="21"/>
  <c r="Y20" i="21"/>
  <c r="BB16" i="21"/>
  <c r="AT57" i="18"/>
  <c r="BB39" i="18"/>
  <c r="D41" i="21"/>
  <c r="AU23" i="18"/>
  <c r="E68" i="21"/>
  <c r="K39" i="21"/>
  <c r="E49" i="21"/>
  <c r="BP31" i="18"/>
  <c r="L28" i="18"/>
  <c r="BA65" i="18"/>
  <c r="BA54" i="18"/>
  <c r="K32" i="18"/>
  <c r="BH37" i="18"/>
  <c r="AN66" i="18"/>
  <c r="AG6" i="21"/>
  <c r="D75" i="21"/>
  <c r="AU71" i="21"/>
  <c r="L38" i="18"/>
  <c r="K60" i="18"/>
  <c r="E58" i="18"/>
  <c r="AF40" i="21"/>
  <c r="AG20" i="21"/>
  <c r="AT63" i="18"/>
  <c r="BI45" i="21"/>
  <c r="R58" i="21"/>
  <c r="AF67" i="21"/>
  <c r="BB64" i="18"/>
  <c r="AT56" i="21"/>
  <c r="Z36" i="18"/>
  <c r="AM41" i="21"/>
  <c r="D45" i="21"/>
  <c r="AU10" i="21"/>
  <c r="BP53" i="18"/>
  <c r="D33" i="21"/>
  <c r="AU60" i="21"/>
  <c r="E57" i="18"/>
  <c r="AG38" i="18"/>
  <c r="BB63" i="21"/>
  <c r="BH46" i="18"/>
  <c r="Y29" i="18"/>
  <c r="R61" i="21"/>
  <c r="R17" i="21"/>
  <c r="AG35" i="21"/>
  <c r="Z26" i="18"/>
  <c r="Y27" i="21"/>
  <c r="R5" i="18"/>
  <c r="AU26" i="18"/>
  <c r="BA39" i="21"/>
  <c r="AM62" i="18"/>
  <c r="L66" i="18"/>
  <c r="BO18" i="21"/>
  <c r="Z19" i="21"/>
  <c r="AG64" i="18"/>
  <c r="K36" i="18"/>
  <c r="AT6" i="18"/>
  <c r="BI59" i="18"/>
  <c r="AF54" i="21"/>
  <c r="BA54" i="21"/>
  <c r="AU22" i="18"/>
  <c r="BA48" i="21"/>
  <c r="R70" i="21"/>
  <c r="AF54" i="18"/>
  <c r="AU43" i="21"/>
  <c r="BI11" i="18"/>
  <c r="AF16" i="21"/>
  <c r="R25" i="21"/>
  <c r="Y9" i="21"/>
  <c r="AU38" i="18"/>
  <c r="BB34" i="18"/>
  <c r="BA5" i="21"/>
  <c r="AN34" i="18"/>
  <c r="Z44" i="21"/>
  <c r="BA70" i="18"/>
  <c r="AU15" i="21"/>
  <c r="AM31" i="21"/>
  <c r="L48" i="18"/>
  <c r="AM51" i="21"/>
  <c r="S28" i="21"/>
  <c r="BP34" i="21"/>
  <c r="BO8" i="21"/>
  <c r="BO21" i="21"/>
  <c r="BA45" i="21"/>
  <c r="Z31" i="21"/>
  <c r="K50" i="18"/>
  <c r="S25" i="21"/>
  <c r="L73" i="18"/>
  <c r="AN32" i="21"/>
  <c r="R48" i="18"/>
  <c r="Y14" i="18"/>
  <c r="BH10" i="18"/>
  <c r="Z27" i="21"/>
  <c r="BI74" i="21"/>
  <c r="BB14" i="18"/>
  <c r="Y54" i="21"/>
  <c r="BA77" i="18"/>
  <c r="AU63" i="18"/>
  <c r="AM49" i="21"/>
  <c r="K47" i="18"/>
  <c r="AM53" i="18"/>
  <c r="AT45" i="18"/>
  <c r="AF37" i="21"/>
  <c r="BA15" i="21"/>
  <c r="AT52" i="21"/>
  <c r="BO49" i="21"/>
  <c r="Y6" i="18"/>
  <c r="R73" i="21"/>
  <c r="AU31" i="18"/>
  <c r="Z50" i="21"/>
  <c r="S54" i="18"/>
  <c r="Y49" i="18"/>
  <c r="E22" i="21"/>
  <c r="BO59" i="21"/>
  <c r="BO35" i="21"/>
  <c r="L45" i="21"/>
  <c r="AT67" i="21"/>
  <c r="BA27" i="21"/>
  <c r="S54" i="21"/>
  <c r="BH63" i="21"/>
  <c r="BB30" i="21"/>
  <c r="AF9" i="18"/>
  <c r="D69" i="21"/>
  <c r="AT18" i="21"/>
  <c r="Z8" i="21"/>
  <c r="L31" i="18"/>
  <c r="AF26" i="18"/>
  <c r="Z20" i="18"/>
  <c r="AG49" i="21"/>
  <c r="L21" i="18"/>
  <c r="BI54" i="21"/>
  <c r="Y18" i="18"/>
  <c r="AF14" i="18"/>
  <c r="D10" i="21"/>
  <c r="AM55" i="18"/>
  <c r="AM50" i="21"/>
  <c r="AU61" i="18"/>
  <c r="AN45" i="18"/>
  <c r="L43" i="21"/>
  <c r="BA57" i="18"/>
  <c r="BA14" i="18"/>
  <c r="AM72" i="21"/>
  <c r="S27" i="18"/>
  <c r="D21" i="21"/>
  <c r="K44" i="21"/>
  <c r="Z35" i="21"/>
  <c r="BI16" i="21"/>
  <c r="BI71" i="18"/>
  <c r="AM28" i="18"/>
  <c r="L71" i="21"/>
  <c r="BO5" i="21"/>
  <c r="Z5" i="18"/>
  <c r="E70" i="21"/>
  <c r="BH73" i="18"/>
  <c r="BB70" i="18"/>
  <c r="D25" i="21"/>
  <c r="AF49" i="18"/>
  <c r="L62" i="18"/>
  <c r="BA18" i="21"/>
  <c r="BA58" i="18"/>
  <c r="S9" i="18"/>
  <c r="Y65" i="21"/>
  <c r="AU48" i="18"/>
  <c r="BB51" i="21"/>
  <c r="AG63" i="21"/>
  <c r="BI27" i="18"/>
  <c r="S77" i="18"/>
  <c r="S43" i="18"/>
  <c r="S53" i="18"/>
  <c r="BO8" i="18"/>
  <c r="R54" i="21"/>
  <c r="BI38" i="18"/>
  <c r="AT14" i="18"/>
  <c r="D24" i="18"/>
  <c r="AM60" i="21"/>
  <c r="R69" i="18"/>
  <c r="D12" i="21"/>
  <c r="AT23" i="18"/>
  <c r="BA71" i="21"/>
  <c r="R35" i="21"/>
  <c r="R15" i="18"/>
  <c r="D33" i="18"/>
  <c r="AF64" i="21"/>
  <c r="BO17" i="21"/>
  <c r="Y41" i="21"/>
  <c r="R53" i="18"/>
  <c r="AT30" i="18"/>
  <c r="BH34" i="18"/>
  <c r="Y23" i="18"/>
  <c r="AG59" i="21"/>
  <c r="BA69" i="18"/>
  <c r="D63" i="21"/>
  <c r="BB58" i="18"/>
  <c r="AG16" i="18"/>
  <c r="AM6" i="18"/>
  <c r="Y71" i="21"/>
  <c r="Z57" i="21"/>
  <c r="BA64" i="18"/>
  <c r="Y12" i="21"/>
  <c r="K8" i="18"/>
  <c r="Z50" i="18"/>
  <c r="AN10" i="18"/>
  <c r="K15" i="18"/>
  <c r="Y40" i="18"/>
  <c r="BA44" i="18"/>
  <c r="BP29" i="21"/>
  <c r="E33" i="18"/>
  <c r="AT15" i="18"/>
  <c r="BO39" i="21"/>
  <c r="R64" i="18"/>
  <c r="AF21" i="18"/>
  <c r="E48" i="18"/>
  <c r="AU32" i="21"/>
  <c r="AT36" i="21"/>
  <c r="AG44" i="21"/>
  <c r="K11" i="21"/>
  <c r="Y11" i="21"/>
  <c r="BH66" i="18"/>
  <c r="BH6" i="21"/>
  <c r="BB47" i="21"/>
  <c r="BI20" i="21"/>
  <c r="Z41" i="18"/>
  <c r="BI38" i="21"/>
  <c r="AU70" i="21"/>
  <c r="E29" i="18"/>
  <c r="BI53" i="21"/>
  <c r="AM8" i="18"/>
  <c r="BI28" i="18"/>
  <c r="BI31" i="21"/>
  <c r="E39" i="21"/>
  <c r="BA51" i="21"/>
  <c r="BH76" i="21"/>
  <c r="R41" i="21"/>
  <c r="E31" i="21"/>
  <c r="L7" i="18"/>
  <c r="Y13" i="18"/>
  <c r="BA34" i="21"/>
  <c r="BH30" i="18"/>
  <c r="S24" i="21"/>
  <c r="AM47" i="18"/>
  <c r="Z57" i="18"/>
  <c r="D61" i="18"/>
  <c r="Y71" i="18"/>
  <c r="AG41" i="21"/>
  <c r="BI33" i="21"/>
  <c r="AM24" i="21"/>
  <c r="R61" i="18"/>
  <c r="AM15" i="21"/>
  <c r="AM73" i="21"/>
  <c r="BO64" i="21"/>
  <c r="D71" i="18"/>
  <c r="BI67" i="21"/>
  <c r="Y74" i="21"/>
  <c r="K33" i="18"/>
  <c r="AF42" i="18"/>
  <c r="BH8" i="21"/>
  <c r="S45" i="21"/>
  <c r="BB41" i="18"/>
  <c r="AT50" i="21"/>
  <c r="AG24" i="18"/>
  <c r="Y69" i="18"/>
  <c r="BA32" i="18"/>
  <c r="E25" i="18"/>
  <c r="AT65" i="18"/>
  <c r="E12" i="21"/>
  <c r="E43" i="18"/>
  <c r="BI64" i="18"/>
  <c r="D64" i="18"/>
  <c r="BI21" i="21"/>
  <c r="AF68" i="21"/>
  <c r="L8" i="18"/>
  <c r="S42" i="21"/>
  <c r="AU39" i="21"/>
  <c r="K49" i="21"/>
  <c r="AM35" i="21"/>
  <c r="BI37" i="21"/>
  <c r="BA32" i="21"/>
  <c r="AN40" i="18"/>
  <c r="AG77" i="21"/>
  <c r="AG64" i="21"/>
  <c r="D29" i="21"/>
  <c r="R26" i="18"/>
  <c r="E69" i="18"/>
  <c r="BB44" i="18"/>
  <c r="BO37" i="21"/>
  <c r="K26" i="21"/>
  <c r="AT5" i="18"/>
  <c r="BH38" i="18"/>
  <c r="S41" i="18"/>
  <c r="BP19" i="18"/>
  <c r="BO70" i="18"/>
  <c r="Y10" i="21"/>
  <c r="BB64" i="21"/>
  <c r="BH77" i="21"/>
  <c r="AN22" i="18"/>
  <c r="AN15" i="21"/>
  <c r="AU40" i="21"/>
  <c r="Y77" i="21"/>
  <c r="K49" i="18"/>
  <c r="L70" i="21"/>
  <c r="K44" i="18"/>
  <c r="S15" i="18"/>
  <c r="AU75" i="18"/>
  <c r="AF36" i="21"/>
  <c r="BB5" i="18"/>
  <c r="BI47" i="18"/>
  <c r="K69" i="21"/>
  <c r="BI73" i="18"/>
  <c r="S16" i="18"/>
  <c r="AU52" i="18"/>
  <c r="L20" i="18"/>
  <c r="AF59" i="18"/>
  <c r="Z40" i="18"/>
  <c r="S23" i="18"/>
  <c r="AG76" i="21"/>
  <c r="AN69" i="18"/>
  <c r="BP37" i="21"/>
  <c r="S44" i="21"/>
  <c r="L5" i="18"/>
  <c r="AG10" i="21"/>
  <c r="BA28" i="18"/>
  <c r="AM25" i="18"/>
  <c r="AU34" i="18"/>
  <c r="S48" i="18"/>
  <c r="K77" i="21"/>
  <c r="BB23" i="18"/>
  <c r="AT63" i="21"/>
  <c r="D52" i="18"/>
  <c r="BB67" i="21"/>
  <c r="Y62" i="18"/>
  <c r="K36" i="21"/>
  <c r="R60" i="21"/>
  <c r="D30" i="18"/>
  <c r="BB56" i="21"/>
  <c r="AF7" i="21"/>
  <c r="BP16" i="18"/>
  <c r="AG8" i="18"/>
  <c r="Z22" i="18"/>
  <c r="AF17" i="21"/>
  <c r="BB59" i="18"/>
  <c r="BP49" i="18"/>
  <c r="Z68" i="18"/>
  <c r="BI63" i="21"/>
  <c r="AT64" i="18"/>
  <c r="AF5" i="21"/>
  <c r="E27" i="18"/>
  <c r="BP38" i="21"/>
  <c r="R28" i="18"/>
  <c r="Z65" i="21"/>
  <c r="AN67" i="18"/>
  <c r="Y15" i="18"/>
  <c r="AN11" i="18"/>
  <c r="AF68" i="18"/>
  <c r="D40" i="18"/>
  <c r="E62" i="18"/>
  <c r="L17" i="18"/>
  <c r="BO32" i="18"/>
  <c r="E59" i="18"/>
  <c r="BP27" i="21"/>
  <c r="D11" i="18"/>
  <c r="R16" i="18"/>
  <c r="BB9" i="18"/>
  <c r="BO52" i="21"/>
  <c r="AN38" i="21"/>
  <c r="S35" i="18"/>
  <c r="Y10" i="18"/>
  <c r="BA23" i="18"/>
  <c r="E71" i="21"/>
  <c r="BO56" i="18"/>
  <c r="BO13" i="21"/>
  <c r="L32" i="18"/>
  <c r="R40" i="18"/>
  <c r="BP6" i="18"/>
  <c r="Y9" i="18"/>
  <c r="BH52" i="21"/>
  <c r="BH7" i="18"/>
  <c r="BA61" i="18"/>
  <c r="R75" i="18"/>
  <c r="Z46" i="18"/>
  <c r="BA33" i="18"/>
  <c r="AU50" i="21"/>
  <c r="AG13" i="21"/>
  <c r="S50" i="21"/>
  <c r="D18" i="18"/>
  <c r="K75" i="18"/>
  <c r="S33" i="21"/>
  <c r="K52" i="21"/>
  <c r="E75" i="18"/>
  <c r="AG45" i="18"/>
  <c r="E24" i="21"/>
  <c r="E20" i="21"/>
  <c r="E52" i="18"/>
  <c r="Z46" i="21"/>
  <c r="K23" i="21"/>
  <c r="BP13" i="18"/>
  <c r="AN51" i="18"/>
  <c r="AU57" i="21"/>
  <c r="AG33" i="21"/>
  <c r="BI76" i="18"/>
  <c r="BP22" i="21"/>
  <c r="BI73" i="21"/>
  <c r="L52" i="21"/>
  <c r="S40" i="21"/>
  <c r="AN41" i="18"/>
  <c r="Z45" i="21"/>
  <c r="Y72" i="21"/>
  <c r="R19" i="18"/>
  <c r="AF32" i="18"/>
  <c r="AF42" i="21"/>
  <c r="BH32" i="18"/>
  <c r="E37" i="21"/>
  <c r="R43" i="18"/>
  <c r="Z11" i="18"/>
  <c r="AN23" i="18"/>
  <c r="E19" i="18"/>
  <c r="S69" i="21"/>
  <c r="L63" i="18"/>
  <c r="R28" i="21"/>
  <c r="L40" i="21"/>
  <c r="E19" i="21"/>
  <c r="E44" i="18"/>
  <c r="BI57" i="18"/>
  <c r="AF16" i="18"/>
  <c r="L13" i="18"/>
  <c r="AN23" i="21"/>
  <c r="AF21" i="21"/>
  <c r="BH23" i="21"/>
  <c r="AG22" i="21"/>
  <c r="E42" i="18"/>
  <c r="AG29" i="18"/>
  <c r="BI61" i="18"/>
  <c r="BP30" i="21"/>
  <c r="BO26" i="21"/>
  <c r="AF34" i="18"/>
  <c r="AM72" i="18"/>
  <c r="AN72" i="21"/>
  <c r="Z49" i="21"/>
  <c r="S69" i="18"/>
  <c r="AF74" i="21"/>
  <c r="BO38" i="18"/>
  <c r="BP62" i="18"/>
  <c r="BH48" i="21"/>
  <c r="BH57" i="21"/>
  <c r="Y43" i="21"/>
  <c r="BI13" i="21"/>
  <c r="BP12" i="18"/>
  <c r="AM10" i="18"/>
  <c r="AU58" i="21"/>
  <c r="AG11" i="18"/>
  <c r="D44" i="21"/>
  <c r="BO71" i="18"/>
  <c r="L24" i="21"/>
  <c r="AF76" i="21"/>
  <c r="Z27" i="18"/>
  <c r="BP40" i="21"/>
  <c r="BA48" i="18"/>
  <c r="BO25" i="21"/>
  <c r="BA41" i="18"/>
  <c r="AF60" i="21"/>
  <c r="AM20" i="21"/>
  <c r="BB8" i="21"/>
  <c r="BI7" i="18"/>
  <c r="AU6" i="21"/>
  <c r="AU72" i="21"/>
  <c r="BI48" i="21"/>
  <c r="BI66" i="21"/>
  <c r="AM77" i="18"/>
  <c r="R13" i="21"/>
  <c r="BA38" i="21"/>
  <c r="R59" i="18"/>
  <c r="AU18" i="21"/>
  <c r="BI39" i="21"/>
  <c r="R8" i="21"/>
  <c r="BP39" i="21"/>
  <c r="K35" i="21"/>
  <c r="BI64" i="21"/>
  <c r="D43" i="21"/>
  <c r="AT44" i="21"/>
  <c r="AT60" i="21"/>
  <c r="Y11" i="18"/>
  <c r="BB72" i="18"/>
  <c r="AU56" i="18"/>
  <c r="AM24" i="18"/>
  <c r="BA46" i="18"/>
  <c r="AM13" i="21"/>
  <c r="AT72" i="21"/>
  <c r="Z37" i="21"/>
  <c r="Y52" i="18"/>
  <c r="BP29" i="18"/>
  <c r="BH72" i="21"/>
  <c r="K71" i="18"/>
  <c r="S16" i="21"/>
  <c r="BA15" i="18"/>
  <c r="K73" i="18"/>
  <c r="AT13" i="18"/>
  <c r="S73" i="18"/>
  <c r="AN40" i="21"/>
  <c r="D74" i="18"/>
  <c r="BP77" i="21"/>
  <c r="BI52" i="21"/>
  <c r="D19" i="18"/>
  <c r="AT75" i="21"/>
  <c r="BB68" i="18"/>
  <c r="D35" i="21"/>
  <c r="BP33" i="18"/>
  <c r="AG27" i="21"/>
  <c r="AG18" i="21"/>
  <c r="BO58" i="21"/>
  <c r="L52" i="18"/>
  <c r="AN36" i="21"/>
  <c r="AF45" i="18"/>
  <c r="E31" i="18"/>
  <c r="Z76" i="21"/>
  <c r="BP47" i="21"/>
  <c r="BB75" i="21"/>
  <c r="E50" i="21"/>
  <c r="BA55" i="18"/>
  <c r="D59" i="21"/>
  <c r="AF71" i="21"/>
  <c r="BA43" i="18"/>
  <c r="AU7" i="21"/>
  <c r="AM21" i="18"/>
  <c r="L68" i="18"/>
  <c r="BP57" i="21"/>
  <c r="AT15" i="21"/>
  <c r="Y35" i="21"/>
  <c r="BH15" i="21"/>
  <c r="Z62" i="18"/>
  <c r="D38" i="21"/>
  <c r="AT33" i="18"/>
  <c r="S26" i="21"/>
  <c r="AU26" i="21"/>
  <c r="D51" i="21"/>
  <c r="BA34" i="18"/>
  <c r="BH57" i="18"/>
  <c r="Z6" i="18"/>
  <c r="Y75" i="18"/>
  <c r="BI20" i="18"/>
  <c r="Y12" i="18"/>
  <c r="Y64" i="21"/>
  <c r="BO65" i="21"/>
  <c r="BB42" i="18"/>
  <c r="BI29" i="21"/>
  <c r="BH71" i="18"/>
  <c r="AG23" i="18"/>
  <c r="D70" i="18"/>
  <c r="AG31" i="18"/>
  <c r="AF55" i="21"/>
  <c r="L34" i="21"/>
  <c r="BH46" i="21"/>
  <c r="BI11" i="21"/>
  <c r="R63" i="18"/>
  <c r="S47" i="18"/>
  <c r="D9" i="18"/>
  <c r="BB22" i="21"/>
  <c r="BA38" i="18"/>
  <c r="S33" i="18"/>
  <c r="AM53" i="21"/>
  <c r="AG5" i="18"/>
  <c r="D15" i="18"/>
  <c r="S76" i="18"/>
  <c r="Y5" i="18"/>
  <c r="Y57" i="18"/>
  <c r="BB12" i="21"/>
  <c r="BP52" i="18"/>
  <c r="D26" i="18"/>
  <c r="S64" i="18"/>
  <c r="Y29" i="21"/>
  <c r="E55" i="21"/>
  <c r="E6" i="18"/>
  <c r="Z39" i="21"/>
  <c r="AN59" i="18"/>
  <c r="AM11" i="21"/>
  <c r="R21" i="18"/>
  <c r="Y32" i="21"/>
  <c r="R20" i="18"/>
  <c r="AU38" i="21"/>
  <c r="R14" i="21"/>
  <c r="AM51" i="18"/>
  <c r="AG39" i="18"/>
  <c r="BP41" i="21"/>
  <c r="AN50" i="18"/>
  <c r="Y26" i="18"/>
  <c r="BI46" i="18"/>
  <c r="AF70" i="18"/>
  <c r="D71" i="21"/>
  <c r="Z36" i="21"/>
  <c r="AU22" i="21"/>
  <c r="AU13" i="18"/>
  <c r="AF57" i="18"/>
  <c r="AT51" i="21"/>
  <c r="AN6" i="18"/>
  <c r="Z32" i="18"/>
  <c r="L15" i="18"/>
  <c r="BB51" i="18"/>
  <c r="Y43" i="18"/>
  <c r="R55" i="21"/>
  <c r="AF75" i="18"/>
  <c r="AU68" i="21"/>
  <c r="R76" i="18"/>
  <c r="AF59" i="21"/>
  <c r="E62" i="21"/>
  <c r="AM33" i="21"/>
  <c r="AM69" i="18"/>
  <c r="BP65" i="21"/>
  <c r="R32" i="18"/>
  <c r="AF27" i="21"/>
  <c r="AG28" i="21"/>
  <c r="E14" i="18"/>
  <c r="AM14" i="21"/>
  <c r="AT17" i="21"/>
  <c r="BI40" i="18"/>
  <c r="AF75" i="21"/>
  <c r="R22" i="18"/>
  <c r="BO16" i="18"/>
  <c r="Z64" i="21"/>
  <c r="AN54" i="18"/>
  <c r="E68" i="18"/>
  <c r="BB76" i="21"/>
  <c r="BB7" i="18"/>
  <c r="AF50" i="18"/>
  <c r="AF13" i="18"/>
  <c r="L6" i="18"/>
  <c r="E48" i="21"/>
  <c r="BO11" i="21"/>
  <c r="AT60" i="18"/>
  <c r="Z49" i="18"/>
  <c r="R52" i="18"/>
  <c r="BO66" i="21"/>
  <c r="K12" i="18"/>
  <c r="BO69" i="18"/>
  <c r="Y49" i="21"/>
  <c r="AT54" i="21"/>
  <c r="BB24" i="21"/>
  <c r="BO23" i="21"/>
  <c r="Z16" i="21"/>
  <c r="BO63" i="21"/>
  <c r="L25" i="18"/>
  <c r="BB65" i="18"/>
  <c r="AF28" i="18"/>
  <c r="AM27" i="18"/>
  <c r="AG59" i="18"/>
  <c r="AG19" i="18"/>
  <c r="E46" i="21"/>
  <c r="Y6" i="21"/>
  <c r="E11" i="18"/>
  <c r="AG61" i="18"/>
  <c r="D72" i="18"/>
  <c r="BO4" i="1"/>
  <c r="BN4" i="1"/>
  <c r="BM4" i="1"/>
  <c r="BL4" i="1"/>
  <c r="AR4" i="1"/>
  <c r="AQ4" i="1"/>
  <c r="AP4" i="1"/>
  <c r="AO4" i="1"/>
  <c r="U2" i="1"/>
  <c r="T2" i="1"/>
  <c r="S2" i="1"/>
  <c r="AT2" i="1"/>
  <c r="W2" i="1"/>
  <c r="R2" i="1"/>
  <c r="BQ2" i="1"/>
  <c r="BL2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17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K96" i="1" l="1"/>
  <c r="AJ96" i="1"/>
  <c r="AI96" i="1"/>
  <c r="AH96" i="1"/>
  <c r="AG96" i="1"/>
  <c r="AF96" i="1"/>
  <c r="AE96" i="1"/>
  <c r="AD96" i="1"/>
  <c r="AC96" i="1"/>
  <c r="AB96" i="1"/>
  <c r="AA96" i="1"/>
  <c r="Z96" i="1"/>
  <c r="Y96" i="1"/>
  <c r="AB123" i="36" s="1"/>
  <c r="C109" i="32"/>
  <c r="AC109" i="32" s="1"/>
  <c r="A95" i="23" l="1"/>
  <c r="A95" i="26"/>
  <c r="B95" i="21"/>
  <c r="B94" i="22"/>
  <c r="B94" i="20"/>
  <c r="AL94" i="20" s="1"/>
  <c r="AX94" i="20" s="1"/>
  <c r="B95" i="18"/>
  <c r="CG95" i="18" s="1"/>
  <c r="CS95" i="18" s="1"/>
  <c r="B94" i="19"/>
  <c r="AL94" i="19" s="1"/>
  <c r="AY94" i="19" s="1"/>
  <c r="S95" i="1"/>
  <c r="T95" i="1"/>
  <c r="AQ96" i="1" s="1"/>
  <c r="U95" i="1"/>
  <c r="AR96" i="1" s="1"/>
  <c r="W95" i="1"/>
  <c r="AT96" i="1" s="1"/>
  <c r="R95" i="1"/>
  <c r="AO96" i="1" s="1"/>
  <c r="AP96" i="1" l="1"/>
  <c r="C94" i="35"/>
  <c r="I95" i="26"/>
  <c r="R95" i="26"/>
  <c r="AH95" i="23"/>
  <c r="BI95" i="23" s="1"/>
  <c r="AB95" i="23"/>
  <c r="B96" i="33" s="1"/>
  <c r="F96" i="33" s="1"/>
  <c r="J96" i="33" s="1"/>
  <c r="C108" i="32"/>
  <c r="AC108" i="32" s="1"/>
  <c r="C107" i="32"/>
  <c r="AC107" i="32" s="1"/>
  <c r="C106" i="32"/>
  <c r="AC106" i="32" s="1"/>
  <c r="Y95" i="35" l="1"/>
  <c r="U95" i="26"/>
  <c r="U96" i="33"/>
  <c r="A92" i="26"/>
  <c r="A92" i="23"/>
  <c r="A93" i="26"/>
  <c r="A93" i="23"/>
  <c r="A94" i="26"/>
  <c r="A94" i="23"/>
  <c r="B92" i="21"/>
  <c r="B91" i="22"/>
  <c r="B93" i="21"/>
  <c r="B92" i="22"/>
  <c r="B94" i="21"/>
  <c r="B93" i="22"/>
  <c r="B91" i="20"/>
  <c r="AL91" i="20" s="1"/>
  <c r="AX91" i="20" s="1"/>
  <c r="B92" i="20"/>
  <c r="AL92" i="20" s="1"/>
  <c r="AX92" i="20" s="1"/>
  <c r="B93" i="20"/>
  <c r="AL93" i="20" s="1"/>
  <c r="AX93" i="20" s="1"/>
  <c r="B92" i="18"/>
  <c r="CG92" i="18" s="1"/>
  <c r="CS92" i="18" s="1"/>
  <c r="B91" i="19"/>
  <c r="AL91" i="19" s="1"/>
  <c r="AY91" i="19" s="1"/>
  <c r="B93" i="18"/>
  <c r="CG93" i="18" s="1"/>
  <c r="CS93" i="18" s="1"/>
  <c r="B92" i="19"/>
  <c r="AL92" i="19" s="1"/>
  <c r="AY92" i="19" s="1"/>
  <c r="B94" i="18"/>
  <c r="CG94" i="18" s="1"/>
  <c r="CS94" i="18" s="1"/>
  <c r="B93" i="19"/>
  <c r="AL93" i="19" s="1"/>
  <c r="AY93" i="19" s="1"/>
  <c r="S92" i="1"/>
  <c r="C91" i="35" s="1"/>
  <c r="T92" i="1"/>
  <c r="U92" i="1"/>
  <c r="S93" i="1"/>
  <c r="C92" i="35" s="1"/>
  <c r="T93" i="1"/>
  <c r="U93" i="1"/>
  <c r="AC93" i="1"/>
  <c r="AD93" i="1"/>
  <c r="AN93" i="1"/>
  <c r="AE93" i="1"/>
  <c r="AF93" i="1"/>
  <c r="AG93" i="1"/>
  <c r="AH93" i="1"/>
  <c r="AM94" i="1"/>
  <c r="AM95" i="1"/>
  <c r="AI93" i="1"/>
  <c r="AJ93" i="1"/>
  <c r="AK93" i="1"/>
  <c r="AM93" i="1"/>
  <c r="Y93" i="1"/>
  <c r="AB120" i="36" s="1"/>
  <c r="Z93" i="1"/>
  <c r="AA93" i="1"/>
  <c r="AB93" i="1"/>
  <c r="W92" i="1"/>
  <c r="W93" i="1"/>
  <c r="R92" i="1"/>
  <c r="R93" i="1"/>
  <c r="C105" i="32"/>
  <c r="AC105" i="32" s="1"/>
  <c r="AU95" i="35" l="1"/>
  <c r="AT95" i="35"/>
  <c r="Y92" i="35"/>
  <c r="I94" i="26"/>
  <c r="R94" i="26"/>
  <c r="I93" i="26"/>
  <c r="R93" i="26"/>
  <c r="I92" i="26"/>
  <c r="R92" i="26"/>
  <c r="AH94" i="23"/>
  <c r="BI94" i="23" s="1"/>
  <c r="AB94" i="23"/>
  <c r="B95" i="33" s="1"/>
  <c r="F95" i="33" s="1"/>
  <c r="J95" i="33" s="1"/>
  <c r="AH93" i="23"/>
  <c r="BI93" i="23" s="1"/>
  <c r="AB93" i="23"/>
  <c r="B94" i="33" s="1"/>
  <c r="F94" i="33" s="1"/>
  <c r="J94" i="33" s="1"/>
  <c r="AH92" i="23"/>
  <c r="BI92" i="23" s="1"/>
  <c r="AB92" i="23"/>
  <c r="B93" i="33" s="1"/>
  <c r="F93" i="33" s="1"/>
  <c r="J93" i="33" s="1"/>
  <c r="A91" i="26"/>
  <c r="A91" i="23"/>
  <c r="B91" i="21"/>
  <c r="B90" i="22"/>
  <c r="B90" i="20"/>
  <c r="AL90" i="20" s="1"/>
  <c r="AX90" i="20" s="1"/>
  <c r="B91" i="18"/>
  <c r="CG91" i="18" s="1"/>
  <c r="CS91" i="18" s="1"/>
  <c r="B90" i="19"/>
  <c r="AL90" i="19" s="1"/>
  <c r="AY90" i="19" s="1"/>
  <c r="AR93" i="1"/>
  <c r="AQ93" i="1"/>
  <c r="AP93" i="1"/>
  <c r="T94" i="1"/>
  <c r="U94" i="1"/>
  <c r="S91" i="1"/>
  <c r="C90" i="35" s="1"/>
  <c r="T91" i="1"/>
  <c r="U91" i="1"/>
  <c r="S94" i="1"/>
  <c r="C93" i="35" s="1"/>
  <c r="AE92" i="1"/>
  <c r="AF92" i="1"/>
  <c r="AI92" i="1"/>
  <c r="AK92" i="1"/>
  <c r="AM92" i="1"/>
  <c r="AD92" i="1"/>
  <c r="AT93" i="1"/>
  <c r="AF94" i="1"/>
  <c r="AF95" i="1"/>
  <c r="Y94" i="1"/>
  <c r="AB121" i="36" s="1"/>
  <c r="Y95" i="1"/>
  <c r="AB122" i="36" s="1"/>
  <c r="AE94" i="1"/>
  <c r="AE95" i="1"/>
  <c r="AN94" i="1"/>
  <c r="AN95" i="1"/>
  <c r="AD94" i="1"/>
  <c r="AD95" i="1"/>
  <c r="AH94" i="1"/>
  <c r="AH95" i="1"/>
  <c r="AG94" i="1"/>
  <c r="AG95" i="1"/>
  <c r="AK94" i="1"/>
  <c r="AK95" i="1"/>
  <c r="AC92" i="1"/>
  <c r="AJ92" i="1"/>
  <c r="Z94" i="1"/>
  <c r="Z95" i="1"/>
  <c r="AC94" i="1"/>
  <c r="AC95" i="1"/>
  <c r="AJ94" i="1"/>
  <c r="AJ95" i="1"/>
  <c r="AB92" i="1"/>
  <c r="AL93" i="1"/>
  <c r="AL94" i="1"/>
  <c r="AL95" i="1"/>
  <c r="AH92" i="1"/>
  <c r="AB94" i="1"/>
  <c r="AB95" i="1"/>
  <c r="AI94" i="1"/>
  <c r="AI95" i="1"/>
  <c r="AA92" i="1"/>
  <c r="AG92" i="1"/>
  <c r="AA94" i="1"/>
  <c r="AA95" i="1"/>
  <c r="AO93" i="1"/>
  <c r="Z92" i="1"/>
  <c r="W94" i="1"/>
  <c r="W91" i="1"/>
  <c r="R91" i="1"/>
  <c r="R94" i="1"/>
  <c r="AV95" i="35" l="1"/>
  <c r="AU92" i="35"/>
  <c r="AT92" i="35"/>
  <c r="Y91" i="35"/>
  <c r="Y93" i="35"/>
  <c r="Y94" i="35"/>
  <c r="U92" i="26"/>
  <c r="U93" i="33"/>
  <c r="U93" i="26"/>
  <c r="U94" i="33"/>
  <c r="U94" i="26"/>
  <c r="U95" i="33"/>
  <c r="I91" i="26"/>
  <c r="R91" i="26"/>
  <c r="AH91" i="23"/>
  <c r="BI91" i="23" s="1"/>
  <c r="AB91" i="23"/>
  <c r="B92" i="33" s="1"/>
  <c r="F92" i="33" s="1"/>
  <c r="J92" i="33" s="1"/>
  <c r="AP94" i="1"/>
  <c r="AP95" i="1"/>
  <c r="AR94" i="1"/>
  <c r="AR95" i="1"/>
  <c r="AQ94" i="1"/>
  <c r="AQ95" i="1"/>
  <c r="AP92" i="1"/>
  <c r="AQ92" i="1"/>
  <c r="AR92" i="1"/>
  <c r="AN92" i="1"/>
  <c r="AO94" i="1"/>
  <c r="AO95" i="1"/>
  <c r="AT94" i="1"/>
  <c r="AT95" i="1"/>
  <c r="AL92" i="1"/>
  <c r="AT92" i="1"/>
  <c r="Y92" i="1"/>
  <c r="AB119" i="36" s="1"/>
  <c r="AO92" i="1"/>
  <c r="AV92" i="35" l="1"/>
  <c r="AU93" i="35"/>
  <c r="AT93" i="35"/>
  <c r="AV93" i="35" s="1"/>
  <c r="AU94" i="35"/>
  <c r="AT94" i="35"/>
  <c r="AU91" i="35"/>
  <c r="AT91" i="35"/>
  <c r="U91" i="26"/>
  <c r="U92" i="33"/>
  <c r="C104" i="32"/>
  <c r="AC104" i="32" s="1"/>
  <c r="C103" i="32"/>
  <c r="AC103" i="32" s="1"/>
  <c r="C102" i="32"/>
  <c r="AC102" i="32" s="1"/>
  <c r="C101" i="32"/>
  <c r="AC101" i="32" s="1"/>
  <c r="C100" i="32"/>
  <c r="AC100" i="32" s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O124" i="36" s="1"/>
  <c r="C99" i="32"/>
  <c r="AC99" i="32" s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O123" i="36" s="1"/>
  <c r="C98" i="32"/>
  <c r="AC98" i="32" s="1"/>
  <c r="C97" i="32"/>
  <c r="AC97" i="32" s="1"/>
  <c r="C96" i="32"/>
  <c r="AC96" i="32" s="1"/>
  <c r="C95" i="32"/>
  <c r="AC95" i="32" s="1"/>
  <c r="C94" i="32"/>
  <c r="AC94" i="32" s="1"/>
  <c r="C93" i="32"/>
  <c r="AC93" i="32" s="1"/>
  <c r="AV91" i="35" l="1"/>
  <c r="AV94" i="35"/>
  <c r="A87" i="26"/>
  <c r="A87" i="23"/>
  <c r="A84" i="26"/>
  <c r="A84" i="23"/>
  <c r="A79" i="26"/>
  <c r="A79" i="23"/>
  <c r="A85" i="26"/>
  <c r="A85" i="23"/>
  <c r="A86" i="26"/>
  <c r="A86" i="23"/>
  <c r="A81" i="26"/>
  <c r="A81" i="23"/>
  <c r="A90" i="26"/>
  <c r="A90" i="23"/>
  <c r="A89" i="26"/>
  <c r="A89" i="23"/>
  <c r="A80" i="26"/>
  <c r="A80" i="23"/>
  <c r="A88" i="26"/>
  <c r="A88" i="23"/>
  <c r="A83" i="26"/>
  <c r="A83" i="23"/>
  <c r="A82" i="26"/>
  <c r="A82" i="23"/>
  <c r="B84" i="21"/>
  <c r="B83" i="22"/>
  <c r="B87" i="21"/>
  <c r="B86" i="22"/>
  <c r="B80" i="21"/>
  <c r="B79" i="22"/>
  <c r="B85" i="21"/>
  <c r="B84" i="22"/>
  <c r="B81" i="21"/>
  <c r="B80" i="22"/>
  <c r="B90" i="21"/>
  <c r="B89" i="22"/>
  <c r="B82" i="21"/>
  <c r="B81" i="22"/>
  <c r="B88" i="21"/>
  <c r="B87" i="22"/>
  <c r="B79" i="21"/>
  <c r="B78" i="22"/>
  <c r="B89" i="21"/>
  <c r="B88" i="22"/>
  <c r="B83" i="21"/>
  <c r="B82" i="22"/>
  <c r="B86" i="21"/>
  <c r="B85" i="22"/>
  <c r="B88" i="20"/>
  <c r="AL88" i="20" s="1"/>
  <c r="AX88" i="20" s="1"/>
  <c r="B84" i="20"/>
  <c r="AL84" i="20" s="1"/>
  <c r="AX84" i="20" s="1"/>
  <c r="B86" i="20"/>
  <c r="AL86" i="20" s="1"/>
  <c r="AX86" i="20" s="1"/>
  <c r="B89" i="20"/>
  <c r="AL89" i="20" s="1"/>
  <c r="AX89" i="20" s="1"/>
  <c r="B78" i="20"/>
  <c r="AL78" i="20" s="1"/>
  <c r="AX78" i="20" s="1"/>
  <c r="B80" i="20"/>
  <c r="AL80" i="20" s="1"/>
  <c r="AX80" i="20" s="1"/>
  <c r="B87" i="20"/>
  <c r="AL87" i="20" s="1"/>
  <c r="AX87" i="20" s="1"/>
  <c r="B81" i="20"/>
  <c r="AL81" i="20" s="1"/>
  <c r="AX81" i="20" s="1"/>
  <c r="B83" i="20"/>
  <c r="AL83" i="20" s="1"/>
  <c r="AX83" i="20" s="1"/>
  <c r="B79" i="20"/>
  <c r="AL79" i="20" s="1"/>
  <c r="AX79" i="20" s="1"/>
  <c r="B82" i="20"/>
  <c r="AL82" i="20" s="1"/>
  <c r="AX82" i="20" s="1"/>
  <c r="B85" i="20"/>
  <c r="AL85" i="20" s="1"/>
  <c r="AX85" i="20" s="1"/>
  <c r="B87" i="18"/>
  <c r="CG87" i="18" s="1"/>
  <c r="CS87" i="18" s="1"/>
  <c r="B86" i="19"/>
  <c r="AL86" i="19" s="1"/>
  <c r="AY86" i="19" s="1"/>
  <c r="B85" i="18"/>
  <c r="CG85" i="18" s="1"/>
  <c r="CS85" i="18" s="1"/>
  <c r="B84" i="19"/>
  <c r="AL84" i="19" s="1"/>
  <c r="AY84" i="19" s="1"/>
  <c r="B84" i="18"/>
  <c r="CG84" i="18" s="1"/>
  <c r="CS84" i="18" s="1"/>
  <c r="B83" i="19"/>
  <c r="AL83" i="19" s="1"/>
  <c r="AY83" i="19" s="1"/>
  <c r="B81" i="18"/>
  <c r="CG81" i="18" s="1"/>
  <c r="CS81" i="18" s="1"/>
  <c r="B80" i="19"/>
  <c r="AL80" i="19" s="1"/>
  <c r="AY80" i="19" s="1"/>
  <c r="B88" i="18"/>
  <c r="CG88" i="18" s="1"/>
  <c r="CS88" i="18" s="1"/>
  <c r="B87" i="19"/>
  <c r="AL87" i="19" s="1"/>
  <c r="AY87" i="19" s="1"/>
  <c r="B89" i="18"/>
  <c r="CG89" i="18" s="1"/>
  <c r="CS89" i="18" s="1"/>
  <c r="B88" i="19"/>
  <c r="AL88" i="19" s="1"/>
  <c r="AY88" i="19" s="1"/>
  <c r="B86" i="18"/>
  <c r="CG86" i="18" s="1"/>
  <c r="CS86" i="18" s="1"/>
  <c r="B85" i="19"/>
  <c r="AL85" i="19" s="1"/>
  <c r="AY85" i="19" s="1"/>
  <c r="B79" i="18"/>
  <c r="CG79" i="18" s="1"/>
  <c r="CS79" i="18" s="1"/>
  <c r="B78" i="19"/>
  <c r="AL78" i="19" s="1"/>
  <c r="AY78" i="19" s="1"/>
  <c r="B82" i="18"/>
  <c r="CG82" i="18" s="1"/>
  <c r="CS82" i="18" s="1"/>
  <c r="B81" i="19"/>
  <c r="AL81" i="19" s="1"/>
  <c r="AY81" i="19" s="1"/>
  <c r="B80" i="18"/>
  <c r="CG80" i="18" s="1"/>
  <c r="CS80" i="18" s="1"/>
  <c r="B79" i="19"/>
  <c r="AL79" i="19" s="1"/>
  <c r="AY79" i="19" s="1"/>
  <c r="B90" i="18"/>
  <c r="CG90" i="18" s="1"/>
  <c r="CS90" i="18" s="1"/>
  <c r="B89" i="19"/>
  <c r="AL89" i="19" s="1"/>
  <c r="AY89" i="19" s="1"/>
  <c r="B83" i="18"/>
  <c r="CG83" i="18" s="1"/>
  <c r="CS83" i="18" s="1"/>
  <c r="B82" i="19"/>
  <c r="AL82" i="19" s="1"/>
  <c r="AY82" i="19" s="1"/>
  <c r="S85" i="1"/>
  <c r="S87" i="1"/>
  <c r="U85" i="1"/>
  <c r="BO97" i="1" s="1"/>
  <c r="T85" i="1"/>
  <c r="BN97" i="1" s="1"/>
  <c r="T87" i="1"/>
  <c r="BN99" i="1" s="1"/>
  <c r="U87" i="1"/>
  <c r="BO99" i="1" s="1"/>
  <c r="S89" i="1"/>
  <c r="C88" i="35" s="1"/>
  <c r="S84" i="1"/>
  <c r="T89" i="1"/>
  <c r="U89" i="1"/>
  <c r="T84" i="1"/>
  <c r="BN96" i="1" s="1"/>
  <c r="U84" i="1"/>
  <c r="BO96" i="1" s="1"/>
  <c r="S86" i="1"/>
  <c r="S88" i="1"/>
  <c r="S90" i="1"/>
  <c r="C89" i="35" s="1"/>
  <c r="T86" i="1"/>
  <c r="BN98" i="1" s="1"/>
  <c r="U86" i="1"/>
  <c r="BO98" i="1" s="1"/>
  <c r="T88" i="1"/>
  <c r="BN100" i="1" s="1"/>
  <c r="U88" i="1"/>
  <c r="BO100" i="1" s="1"/>
  <c r="T90" i="1"/>
  <c r="U90" i="1"/>
  <c r="S79" i="1"/>
  <c r="C78" i="35" s="1"/>
  <c r="T79" i="1"/>
  <c r="U79" i="1"/>
  <c r="BB91" i="1"/>
  <c r="BC91" i="1"/>
  <c r="BK93" i="1"/>
  <c r="BJ93" i="1"/>
  <c r="BD91" i="1"/>
  <c r="BE91" i="1"/>
  <c r="BF91" i="1"/>
  <c r="BA91" i="1"/>
  <c r="BG91" i="1"/>
  <c r="BJ94" i="1"/>
  <c r="BH91" i="1"/>
  <c r="BK94" i="1"/>
  <c r="BK91" i="1"/>
  <c r="BK95" i="1"/>
  <c r="BJ91" i="1"/>
  <c r="BJ95" i="1"/>
  <c r="AV91" i="1"/>
  <c r="AO118" i="36" s="1"/>
  <c r="AX91" i="1"/>
  <c r="BK92" i="1"/>
  <c r="AW91" i="1"/>
  <c r="BJ92" i="1"/>
  <c r="AY91" i="1"/>
  <c r="AZ91" i="1"/>
  <c r="AN80" i="1"/>
  <c r="AM85" i="1"/>
  <c r="AC86" i="1"/>
  <c r="AI86" i="1"/>
  <c r="AM80" i="1"/>
  <c r="AN84" i="1"/>
  <c r="AI87" i="1"/>
  <c r="AC88" i="1"/>
  <c r="AF89" i="1"/>
  <c r="Z87" i="1"/>
  <c r="AB87" i="1"/>
  <c r="AN85" i="1"/>
  <c r="AD86" i="1"/>
  <c r="AJ87" i="1"/>
  <c r="AD88" i="1"/>
  <c r="AG89" i="1"/>
  <c r="AH88" i="1"/>
  <c r="AN89" i="1"/>
  <c r="AK86" i="1"/>
  <c r="AK88" i="1"/>
  <c r="AM82" i="1"/>
  <c r="AM88" i="1"/>
  <c r="AG85" i="1"/>
  <c r="Y86" i="1"/>
  <c r="AB113" i="36" s="1"/>
  <c r="AB89" i="1"/>
  <c r="AJ85" i="1"/>
  <c r="AG87" i="1"/>
  <c r="AE86" i="1"/>
  <c r="AK87" i="1"/>
  <c r="AE88" i="1"/>
  <c r="AH89" i="1"/>
  <c r="AD90" i="1"/>
  <c r="AD91" i="1"/>
  <c r="AC90" i="1"/>
  <c r="AC91" i="1"/>
  <c r="Y85" i="1"/>
  <c r="AB112" i="36" s="1"/>
  <c r="AF86" i="1"/>
  <c r="AM87" i="1"/>
  <c r="AF88" i="1"/>
  <c r="AI89" i="1"/>
  <c r="AE90" i="1"/>
  <c r="AE91" i="1"/>
  <c r="AM81" i="1"/>
  <c r="Z85" i="1"/>
  <c r="AG86" i="1"/>
  <c r="AN87" i="1"/>
  <c r="AG88" i="1"/>
  <c r="AJ89" i="1"/>
  <c r="AF90" i="1"/>
  <c r="AF91" i="1"/>
  <c r="AN81" i="1"/>
  <c r="AA85" i="1"/>
  <c r="AH86" i="1"/>
  <c r="AK89" i="1"/>
  <c r="AG90" i="1"/>
  <c r="AG91" i="1"/>
  <c r="AB85" i="1"/>
  <c r="Y87" i="1"/>
  <c r="AB114" i="36" s="1"/>
  <c r="AI88" i="1"/>
  <c r="AM89" i="1"/>
  <c r="AH90" i="1"/>
  <c r="AH91" i="1"/>
  <c r="AM84" i="1"/>
  <c r="AC85" i="1"/>
  <c r="AJ86" i="1"/>
  <c r="AJ88" i="1"/>
  <c r="AI90" i="1"/>
  <c r="AI91" i="1"/>
  <c r="AD85" i="1"/>
  <c r="AA87" i="1"/>
  <c r="AJ90" i="1"/>
  <c r="AJ91" i="1"/>
  <c r="AE85" i="1"/>
  <c r="AM86" i="1"/>
  <c r="Y89" i="1"/>
  <c r="AB116" i="36" s="1"/>
  <c r="AK90" i="1"/>
  <c r="AK91" i="1"/>
  <c r="AN82" i="1"/>
  <c r="AF85" i="1"/>
  <c r="AN86" i="1"/>
  <c r="AC87" i="1"/>
  <c r="AN88" i="1"/>
  <c r="Z89" i="1"/>
  <c r="AM90" i="1"/>
  <c r="AM91" i="1"/>
  <c r="AB90" i="1"/>
  <c r="AB91" i="1"/>
  <c r="AD87" i="1"/>
  <c r="AA89" i="1"/>
  <c r="AM83" i="1"/>
  <c r="AH85" i="1"/>
  <c r="AE87" i="1"/>
  <c r="Y88" i="1"/>
  <c r="AB115" i="36" s="1"/>
  <c r="AN83" i="1"/>
  <c r="AI85" i="1"/>
  <c r="Z86" i="1"/>
  <c r="AF87" i="1"/>
  <c r="Z88" i="1"/>
  <c r="AC89" i="1"/>
  <c r="Y90" i="1"/>
  <c r="AB117" i="36" s="1"/>
  <c r="Y91" i="1"/>
  <c r="AB118" i="36" s="1"/>
  <c r="AA86" i="1"/>
  <c r="AA88" i="1"/>
  <c r="AD89" i="1"/>
  <c r="Z90" i="1"/>
  <c r="Z91" i="1"/>
  <c r="AK85" i="1"/>
  <c r="AB86" i="1"/>
  <c r="AH87" i="1"/>
  <c r="AB88" i="1"/>
  <c r="AE89" i="1"/>
  <c r="AA90" i="1"/>
  <c r="AA91" i="1"/>
  <c r="W85" i="1"/>
  <c r="BQ97" i="1" s="1"/>
  <c r="W90" i="1"/>
  <c r="W79" i="1"/>
  <c r="W87" i="1"/>
  <c r="BQ99" i="1" s="1"/>
  <c r="W89" i="1"/>
  <c r="W84" i="1"/>
  <c r="BQ96" i="1" s="1"/>
  <c r="W86" i="1"/>
  <c r="BQ98" i="1" s="1"/>
  <c r="W88" i="1"/>
  <c r="BQ100" i="1" s="1"/>
  <c r="R85" i="1"/>
  <c r="BL97" i="1" s="1"/>
  <c r="R87" i="1"/>
  <c r="BL99" i="1" s="1"/>
  <c r="R89" i="1"/>
  <c r="R84" i="1"/>
  <c r="BL96" i="1" s="1"/>
  <c r="R86" i="1"/>
  <c r="BL98" i="1" s="1"/>
  <c r="R88" i="1"/>
  <c r="BL100" i="1" s="1"/>
  <c r="R90" i="1"/>
  <c r="R79" i="1"/>
  <c r="BK88" i="1"/>
  <c r="BK87" i="1"/>
  <c r="BK86" i="1"/>
  <c r="BK83" i="1"/>
  <c r="BJ83" i="1"/>
  <c r="BK81" i="1"/>
  <c r="BE90" i="1"/>
  <c r="BA90" i="1"/>
  <c r="C92" i="32"/>
  <c r="AC92" i="32" s="1"/>
  <c r="J48" i="32" a="1"/>
  <c r="J84" i="32" a="1"/>
  <c r="J109" i="32" a="1"/>
  <c r="J105" i="32" a="1"/>
  <c r="J59" i="32" a="1"/>
  <c r="J57" i="32" a="1"/>
  <c r="J89" i="32" a="1"/>
  <c r="J39" i="32" a="1"/>
  <c r="J20" i="32" a="1"/>
  <c r="J98" i="32" a="1"/>
  <c r="J56" i="32" a="1"/>
  <c r="J45" i="32" a="1"/>
  <c r="J83" i="32" a="1"/>
  <c r="J87" i="32" a="1"/>
  <c r="J50" i="32" a="1"/>
  <c r="J62" i="32" a="1"/>
  <c r="J53" i="32" a="1"/>
  <c r="J82" i="32" a="1"/>
  <c r="J95" i="32" a="1"/>
  <c r="J64" i="32" a="1"/>
  <c r="J35" i="32" a="1"/>
  <c r="J25" i="32" a="1"/>
  <c r="J76" i="32" a="1"/>
  <c r="J44" i="32" a="1"/>
  <c r="J106" i="32" a="1"/>
  <c r="J23" i="32" a="1"/>
  <c r="J58" i="32" a="1"/>
  <c r="J65" i="32" a="1"/>
  <c r="J52" i="32" a="1"/>
  <c r="J108" i="32" a="1"/>
  <c r="J100" i="32" a="1"/>
  <c r="J103" i="32" a="1"/>
  <c r="J22" i="32" a="1"/>
  <c r="J61" i="32" a="1"/>
  <c r="J60" i="32" a="1"/>
  <c r="J51" i="32" a="1"/>
  <c r="J73" i="32" a="1"/>
  <c r="J40" i="32" a="1"/>
  <c r="J94" i="32" a="1"/>
  <c r="J80" i="32" a="1"/>
  <c r="J93" i="32" a="1"/>
  <c r="J33" i="32" a="1"/>
  <c r="J29" i="32" a="1"/>
  <c r="J96" i="32" a="1"/>
  <c r="J79" i="32" a="1"/>
  <c r="J54" i="32" a="1"/>
  <c r="J74" i="32" a="1"/>
  <c r="J26" i="32" a="1"/>
  <c r="J38" i="32" a="1"/>
  <c r="J46" i="32" a="1"/>
  <c r="J77" i="32" a="1"/>
  <c r="J41" i="32" a="1"/>
  <c r="J91" i="32" a="1"/>
  <c r="J104" i="32" a="1"/>
  <c r="J49" i="32" a="1"/>
  <c r="J67" i="32" a="1"/>
  <c r="J75" i="32" a="1"/>
  <c r="J70" i="32" a="1"/>
  <c r="J72" i="32" a="1"/>
  <c r="J107" i="32" a="1"/>
  <c r="J71" i="32" a="1"/>
  <c r="J24" i="32" a="1"/>
  <c r="J31" i="32" a="1"/>
  <c r="J32" i="32" a="1"/>
  <c r="J102" i="32" a="1"/>
  <c r="J36" i="32" a="1"/>
  <c r="J37" i="32" a="1"/>
  <c r="J34" i="32" a="1"/>
  <c r="J47" i="32" a="1"/>
  <c r="J68" i="32" a="1"/>
  <c r="J85" i="32" a="1"/>
  <c r="J86" i="32" a="1"/>
  <c r="J30" i="32" a="1"/>
  <c r="J99" i="32" a="1"/>
  <c r="J42" i="32" a="1"/>
  <c r="J78" i="32" a="1"/>
  <c r="J90" i="32" a="1"/>
  <c r="J97" i="32" a="1"/>
  <c r="J66" i="32" a="1"/>
  <c r="J43" i="32" a="1"/>
  <c r="J21" i="32" a="1"/>
  <c r="J69" i="32" a="1"/>
  <c r="J88" i="32" a="1"/>
  <c r="J28" i="32" a="1"/>
  <c r="J81" i="32" a="1"/>
  <c r="J55" i="32" a="1"/>
  <c r="J27" i="32" a="1"/>
  <c r="J101" i="32" a="1"/>
  <c r="J63" i="32" a="1"/>
  <c r="J92" i="32" a="1"/>
  <c r="C86" i="35" l="1"/>
  <c r="BM99" i="1"/>
  <c r="C87" i="35"/>
  <c r="BM100" i="1"/>
  <c r="C85" i="35"/>
  <c r="Y86" i="35" s="1"/>
  <c r="BM98" i="1"/>
  <c r="Y88" i="35"/>
  <c r="Y87" i="35"/>
  <c r="Y89" i="35"/>
  <c r="Y90" i="35"/>
  <c r="BM96" i="1"/>
  <c r="C83" i="35"/>
  <c r="BM97" i="1"/>
  <c r="C84" i="35"/>
  <c r="J29" i="32"/>
  <c r="J28" i="32"/>
  <c r="J45" i="32"/>
  <c r="J44" i="32"/>
  <c r="J61" i="32"/>
  <c r="J60" i="32"/>
  <c r="J77" i="32"/>
  <c r="J76" i="32"/>
  <c r="J93" i="32"/>
  <c r="J92" i="32"/>
  <c r="J109" i="32"/>
  <c r="J108" i="32"/>
  <c r="J31" i="32"/>
  <c r="J30" i="32"/>
  <c r="J47" i="32"/>
  <c r="J46" i="32"/>
  <c r="J63" i="32"/>
  <c r="J62" i="32"/>
  <c r="J79" i="32"/>
  <c r="J78" i="32"/>
  <c r="J95" i="32"/>
  <c r="J94" i="32"/>
  <c r="J33" i="32"/>
  <c r="J32" i="32"/>
  <c r="J65" i="32"/>
  <c r="J64" i="32"/>
  <c r="J35" i="32"/>
  <c r="J34" i="32"/>
  <c r="J51" i="32"/>
  <c r="J50" i="32"/>
  <c r="J67" i="32"/>
  <c r="J66" i="32"/>
  <c r="J83" i="32"/>
  <c r="J82" i="32"/>
  <c r="J99" i="32"/>
  <c r="J98" i="32"/>
  <c r="J97" i="32"/>
  <c r="J96" i="32"/>
  <c r="J69" i="32"/>
  <c r="J68" i="32"/>
  <c r="J101" i="32"/>
  <c r="J100" i="32"/>
  <c r="J21" i="32"/>
  <c r="J20" i="32"/>
  <c r="J39" i="32"/>
  <c r="J38" i="32"/>
  <c r="J55" i="32"/>
  <c r="J54" i="32"/>
  <c r="J71" i="32"/>
  <c r="J70" i="32"/>
  <c r="J87" i="32"/>
  <c r="J86" i="32"/>
  <c r="J103" i="32"/>
  <c r="J102" i="32"/>
  <c r="J85" i="32"/>
  <c r="J84" i="32"/>
  <c r="J37" i="32"/>
  <c r="J36" i="32"/>
  <c r="J25" i="32"/>
  <c r="J24" i="32"/>
  <c r="J41" i="32"/>
  <c r="J40" i="32"/>
  <c r="J57" i="32"/>
  <c r="J56" i="32"/>
  <c r="J73" i="32"/>
  <c r="J72" i="32"/>
  <c r="J89" i="32"/>
  <c r="J88" i="32"/>
  <c r="J105" i="32"/>
  <c r="J104" i="32"/>
  <c r="J49" i="32"/>
  <c r="J48" i="32"/>
  <c r="J53" i="32"/>
  <c r="J52" i="32"/>
  <c r="J23" i="32"/>
  <c r="J22" i="32"/>
  <c r="J81" i="32"/>
  <c r="J80" i="32"/>
  <c r="J27" i="32"/>
  <c r="J26" i="32"/>
  <c r="J43" i="32"/>
  <c r="J42" i="32"/>
  <c r="J59" i="32"/>
  <c r="J58" i="32"/>
  <c r="J75" i="32"/>
  <c r="J74" i="32"/>
  <c r="J91" i="32"/>
  <c r="J90" i="32"/>
  <c r="J107" i="32"/>
  <c r="J106" i="32"/>
  <c r="I81" i="26"/>
  <c r="R81" i="26"/>
  <c r="I86" i="26"/>
  <c r="R86" i="26"/>
  <c r="I82" i="26"/>
  <c r="R82" i="26"/>
  <c r="I85" i="26"/>
  <c r="R85" i="26"/>
  <c r="I83" i="26"/>
  <c r="R83" i="26"/>
  <c r="I79" i="26"/>
  <c r="R79" i="26"/>
  <c r="I89" i="26"/>
  <c r="R89" i="26"/>
  <c r="I90" i="26"/>
  <c r="R90" i="26"/>
  <c r="I88" i="26"/>
  <c r="R88" i="26"/>
  <c r="I84" i="26"/>
  <c r="R84" i="26"/>
  <c r="I80" i="26"/>
  <c r="R80" i="26"/>
  <c r="I87" i="26"/>
  <c r="R87" i="26"/>
  <c r="AB86" i="23"/>
  <c r="B87" i="33" s="1"/>
  <c r="F87" i="33" s="1"/>
  <c r="J87" i="33" s="1"/>
  <c r="AH86" i="23"/>
  <c r="BI86" i="23" s="1"/>
  <c r="AH88" i="23"/>
  <c r="BI88" i="23" s="1"/>
  <c r="AB88" i="23"/>
  <c r="B89" i="33" s="1"/>
  <c r="F89" i="33" s="1"/>
  <c r="J89" i="33" s="1"/>
  <c r="A78" i="26"/>
  <c r="A78" i="23"/>
  <c r="AB85" i="23"/>
  <c r="B86" i="33" s="1"/>
  <c r="F86" i="33" s="1"/>
  <c r="J86" i="33" s="1"/>
  <c r="AH85" i="23"/>
  <c r="BI85" i="23" s="1"/>
  <c r="AH80" i="23"/>
  <c r="BI80" i="23" s="1"/>
  <c r="AB80" i="23"/>
  <c r="B81" i="33" s="1"/>
  <c r="F81" i="33" s="1"/>
  <c r="J81" i="33" s="1"/>
  <c r="AH89" i="23"/>
  <c r="BI89" i="23" s="1"/>
  <c r="AB89" i="23"/>
  <c r="B90" i="33" s="1"/>
  <c r="F90" i="33" s="1"/>
  <c r="J90" i="33" s="1"/>
  <c r="AH79" i="23"/>
  <c r="BI79" i="23" s="1"/>
  <c r="AB79" i="23"/>
  <c r="B80" i="33" s="1"/>
  <c r="F80" i="33" s="1"/>
  <c r="J80" i="33" s="1"/>
  <c r="AH84" i="23"/>
  <c r="BI84" i="23" s="1"/>
  <c r="AB84" i="23"/>
  <c r="B85" i="33" s="1"/>
  <c r="F85" i="33" s="1"/>
  <c r="J85" i="33" s="1"/>
  <c r="AB90" i="23"/>
  <c r="B91" i="33" s="1"/>
  <c r="F91" i="33" s="1"/>
  <c r="J91" i="33" s="1"/>
  <c r="AH90" i="23"/>
  <c r="BI90" i="23" s="1"/>
  <c r="AH82" i="23"/>
  <c r="BI82" i="23" s="1"/>
  <c r="AB82" i="23"/>
  <c r="B83" i="33" s="1"/>
  <c r="F83" i="33" s="1"/>
  <c r="J83" i="33" s="1"/>
  <c r="AH87" i="23"/>
  <c r="BI87" i="23" s="1"/>
  <c r="AB87" i="23"/>
  <c r="B88" i="33" s="1"/>
  <c r="F88" i="33" s="1"/>
  <c r="J88" i="33" s="1"/>
  <c r="AH83" i="23"/>
  <c r="BI83" i="23" s="1"/>
  <c r="AB83" i="23"/>
  <c r="B84" i="33" s="1"/>
  <c r="F84" i="33" s="1"/>
  <c r="J84" i="33" s="1"/>
  <c r="AB81" i="23"/>
  <c r="B82" i="33" s="1"/>
  <c r="F82" i="33" s="1"/>
  <c r="J82" i="33" s="1"/>
  <c r="AH81" i="23"/>
  <c r="BI81" i="23" s="1"/>
  <c r="B78" i="21"/>
  <c r="B77" i="22"/>
  <c r="B77" i="20"/>
  <c r="AL77" i="20" s="1"/>
  <c r="AX77" i="20" s="1"/>
  <c r="B78" i="18"/>
  <c r="CG78" i="18" s="1"/>
  <c r="CS78" i="18" s="1"/>
  <c r="B77" i="19"/>
  <c r="AL77" i="19" s="1"/>
  <c r="AY77" i="19" s="1"/>
  <c r="AQ86" i="1"/>
  <c r="AP88" i="1"/>
  <c r="AP86" i="1"/>
  <c r="AR89" i="1"/>
  <c r="AQ89" i="1"/>
  <c r="BO91" i="1"/>
  <c r="BN91" i="1"/>
  <c r="BM91" i="1"/>
  <c r="AR87" i="1"/>
  <c r="AP90" i="1"/>
  <c r="AP91" i="1"/>
  <c r="AP89" i="1"/>
  <c r="AR90" i="1"/>
  <c r="AR91" i="1"/>
  <c r="AQ87" i="1"/>
  <c r="AQ90" i="1"/>
  <c r="AQ91" i="1"/>
  <c r="AQ85" i="1"/>
  <c r="AR88" i="1"/>
  <c r="AR85" i="1"/>
  <c r="AQ88" i="1"/>
  <c r="AP87" i="1"/>
  <c r="AR86" i="1"/>
  <c r="AP85" i="1"/>
  <c r="S81" i="1"/>
  <c r="C80" i="35" s="1"/>
  <c r="S82" i="1"/>
  <c r="C81" i="35" s="1"/>
  <c r="S80" i="1"/>
  <c r="C79" i="35" s="1"/>
  <c r="Y79" i="35" s="1"/>
  <c r="T82" i="1"/>
  <c r="U82" i="1"/>
  <c r="U80" i="1"/>
  <c r="T80" i="1"/>
  <c r="T83" i="1"/>
  <c r="U83" i="1"/>
  <c r="T81" i="1"/>
  <c r="U81" i="1"/>
  <c r="S83" i="1"/>
  <c r="C82" i="35" s="1"/>
  <c r="BJ24" i="1"/>
  <c r="BJ56" i="1"/>
  <c r="BK45" i="1"/>
  <c r="BJ40" i="1"/>
  <c r="BK61" i="1"/>
  <c r="BJ27" i="1"/>
  <c r="BK32" i="1"/>
  <c r="BK48" i="1"/>
  <c r="BJ59" i="1"/>
  <c r="BK64" i="1"/>
  <c r="BJ75" i="1"/>
  <c r="BK24" i="1"/>
  <c r="BK40" i="1"/>
  <c r="BJ51" i="1"/>
  <c r="BJ35" i="1"/>
  <c r="BK56" i="1"/>
  <c r="BK72" i="1"/>
  <c r="BJ67" i="1"/>
  <c r="BJ19" i="1"/>
  <c r="BJ25" i="1"/>
  <c r="BK30" i="1"/>
  <c r="BJ41" i="1"/>
  <c r="BK46" i="1"/>
  <c r="BJ57" i="1"/>
  <c r="BK62" i="1"/>
  <c r="BJ73" i="1"/>
  <c r="BK78" i="1"/>
  <c r="BK29" i="1"/>
  <c r="BJ72" i="1"/>
  <c r="BK77" i="1"/>
  <c r="BJ26" i="1"/>
  <c r="BK31" i="1"/>
  <c r="BJ42" i="1"/>
  <c r="BK47" i="1"/>
  <c r="BJ58" i="1"/>
  <c r="BK63" i="1"/>
  <c r="BJ74" i="1"/>
  <c r="BJ21" i="1"/>
  <c r="BK26" i="1"/>
  <c r="BJ37" i="1"/>
  <c r="BK42" i="1"/>
  <c r="BJ43" i="1"/>
  <c r="BJ65" i="1"/>
  <c r="BK70" i="1"/>
  <c r="BK33" i="1"/>
  <c r="BJ44" i="1"/>
  <c r="BK49" i="1"/>
  <c r="BJ60" i="1"/>
  <c r="BK65" i="1"/>
  <c r="BJ76" i="1"/>
  <c r="BJ28" i="1"/>
  <c r="BJ70" i="1"/>
  <c r="BJ23" i="1"/>
  <c r="BJ18" i="1"/>
  <c r="BK39" i="1"/>
  <c r="BJ50" i="1"/>
  <c r="BJ66" i="1"/>
  <c r="BK18" i="1"/>
  <c r="BJ29" i="1"/>
  <c r="BK34" i="1"/>
  <c r="BJ45" i="1"/>
  <c r="BK50" i="1"/>
  <c r="BJ61" i="1"/>
  <c r="BK66" i="1"/>
  <c r="BJ77" i="1"/>
  <c r="BI92" i="1"/>
  <c r="BI94" i="1"/>
  <c r="BI95" i="1"/>
  <c r="AY94" i="1"/>
  <c r="AV94" i="1"/>
  <c r="AO121" i="36" s="1"/>
  <c r="BG95" i="1"/>
  <c r="AB80" i="1"/>
  <c r="AY92" i="1"/>
  <c r="BD95" i="1"/>
  <c r="BA95" i="1"/>
  <c r="AB84" i="1"/>
  <c r="AY95" i="1"/>
  <c r="BJ88" i="1"/>
  <c r="BD93" i="1"/>
  <c r="BA93" i="1"/>
  <c r="AY93" i="1"/>
  <c r="AZ94" i="1"/>
  <c r="BG94" i="1"/>
  <c r="BD94" i="1"/>
  <c r="BB94" i="1"/>
  <c r="BJ86" i="1"/>
  <c r="BK19" i="1"/>
  <c r="BJ30" i="1"/>
  <c r="BK35" i="1"/>
  <c r="BJ46" i="1"/>
  <c r="BK51" i="1"/>
  <c r="BJ62" i="1"/>
  <c r="BK67" i="1"/>
  <c r="AM79" i="1"/>
  <c r="BJ78" i="1"/>
  <c r="BJ90" i="1"/>
  <c r="BK84" i="1"/>
  <c r="BJ89" i="1"/>
  <c r="AH79" i="1"/>
  <c r="AI79" i="1"/>
  <c r="AX94" i="1"/>
  <c r="AI80" i="1"/>
  <c r="BF92" i="1"/>
  <c r="AG80" i="1"/>
  <c r="BD92" i="1"/>
  <c r="AH84" i="1"/>
  <c r="BE95" i="1"/>
  <c r="AA84" i="1"/>
  <c r="AX95" i="1"/>
  <c r="AA80" i="1"/>
  <c r="AX92" i="1"/>
  <c r="BG93" i="1"/>
  <c r="BK25" i="1"/>
  <c r="BK41" i="1"/>
  <c r="BK57" i="1"/>
  <c r="BJ68" i="1"/>
  <c r="BK73" i="1"/>
  <c r="BQ91" i="1"/>
  <c r="BJ85" i="1"/>
  <c r="BJ82" i="1"/>
  <c r="BJ20" i="1"/>
  <c r="BJ36" i="1"/>
  <c r="BJ52" i="1"/>
  <c r="BK20" i="1"/>
  <c r="BJ31" i="1"/>
  <c r="BK36" i="1"/>
  <c r="BJ47" i="1"/>
  <c r="BK52" i="1"/>
  <c r="BJ63" i="1"/>
  <c r="BK68" i="1"/>
  <c r="BC93" i="1"/>
  <c r="BK90" i="1"/>
  <c r="Z84" i="1"/>
  <c r="AW95" i="1"/>
  <c r="BH94" i="1"/>
  <c r="BC95" i="1"/>
  <c r="AC84" i="1"/>
  <c r="AZ95" i="1"/>
  <c r="Y80" i="1"/>
  <c r="AB107" i="36" s="1"/>
  <c r="AV92" i="1"/>
  <c r="AO119" i="36" s="1"/>
  <c r="BK85" i="1"/>
  <c r="BJ53" i="1"/>
  <c r="BK58" i="1"/>
  <c r="BJ69" i="1"/>
  <c r="BK74" i="1"/>
  <c r="AK80" i="1"/>
  <c r="BH92" i="1"/>
  <c r="AK84" i="1"/>
  <c r="BH95" i="1"/>
  <c r="AI83" i="1"/>
  <c r="BF95" i="1"/>
  <c r="AW93" i="1"/>
  <c r="BF94" i="1"/>
  <c r="BC94" i="1"/>
  <c r="BL91" i="1"/>
  <c r="BK80" i="1"/>
  <c r="BB90" i="1"/>
  <c r="BK21" i="1"/>
  <c r="BJ32" i="1"/>
  <c r="BK37" i="1"/>
  <c r="BJ48" i="1"/>
  <c r="BK53" i="1"/>
  <c r="BJ64" i="1"/>
  <c r="BK69" i="1"/>
  <c r="BF90" i="1"/>
  <c r="AW94" i="1"/>
  <c r="AC81" i="1"/>
  <c r="AZ93" i="1"/>
  <c r="AX93" i="1"/>
  <c r="AE80" i="1"/>
  <c r="BB92" i="1"/>
  <c r="BB95" i="1"/>
  <c r="BH93" i="1"/>
  <c r="AO88" i="1"/>
  <c r="BJ87" i="1"/>
  <c r="BK89" i="1"/>
  <c r="BJ22" i="1"/>
  <c r="BJ38" i="1"/>
  <c r="AO86" i="1"/>
  <c r="BK79" i="1"/>
  <c r="BK82" i="1"/>
  <c r="BK59" i="1"/>
  <c r="BK22" i="1"/>
  <c r="BJ33" i="1"/>
  <c r="BK38" i="1"/>
  <c r="BJ49" i="1"/>
  <c r="BK54" i="1"/>
  <c r="BB93" i="1"/>
  <c r="AH80" i="1"/>
  <c r="BE92" i="1"/>
  <c r="AF80" i="1"/>
  <c r="BC92" i="1"/>
  <c r="AV93" i="1"/>
  <c r="AO120" i="36" s="1"/>
  <c r="BE94" i="1"/>
  <c r="Z80" i="1"/>
  <c r="AW92" i="1"/>
  <c r="BJ80" i="1"/>
  <c r="BJ81" i="1"/>
  <c r="BK27" i="1"/>
  <c r="BI91" i="1"/>
  <c r="AX90" i="1"/>
  <c r="BD90" i="1"/>
  <c r="BJ54" i="1"/>
  <c r="BK75" i="1"/>
  <c r="BK28" i="1"/>
  <c r="BJ39" i="1"/>
  <c r="BK44" i="1"/>
  <c r="BJ55" i="1"/>
  <c r="BK60" i="1"/>
  <c r="BJ71" i="1"/>
  <c r="BK76" i="1"/>
  <c r="AV95" i="1"/>
  <c r="AO122" i="36" s="1"/>
  <c r="AJ80" i="1"/>
  <c r="BG92" i="1"/>
  <c r="BE93" i="1"/>
  <c r="AC80" i="1"/>
  <c r="AZ92" i="1"/>
  <c r="AD80" i="1"/>
  <c r="BA92" i="1"/>
  <c r="BF93" i="1"/>
  <c r="BA94" i="1"/>
  <c r="BJ79" i="1"/>
  <c r="BK43" i="1"/>
  <c r="AD79" i="1"/>
  <c r="BK23" i="1"/>
  <c r="BJ34" i="1"/>
  <c r="BK55" i="1"/>
  <c r="BK71" i="1"/>
  <c r="BI93" i="1"/>
  <c r="AV90" i="1"/>
  <c r="AO117" i="36" s="1"/>
  <c r="BJ84" i="1"/>
  <c r="BK17" i="1"/>
  <c r="AD83" i="1"/>
  <c r="AD81" i="1"/>
  <c r="AG81" i="1"/>
  <c r="AJ82" i="1"/>
  <c r="AF83" i="1"/>
  <c r="Z82" i="1"/>
  <c r="AT86" i="1"/>
  <c r="AN67" i="1"/>
  <c r="AM16" i="1"/>
  <c r="AN21" i="1"/>
  <c r="AM32" i="1"/>
  <c r="AN37" i="1"/>
  <c r="AM11" i="1"/>
  <c r="AN16" i="1"/>
  <c r="AM27" i="1"/>
  <c r="AN32" i="1"/>
  <c r="AM43" i="1"/>
  <c r="AN48" i="1"/>
  <c r="AM59" i="1"/>
  <c r="AN64" i="1"/>
  <c r="AM75" i="1"/>
  <c r="AM17" i="1"/>
  <c r="AN22" i="1"/>
  <c r="AM33" i="1"/>
  <c r="AN38" i="1"/>
  <c r="AM49" i="1"/>
  <c r="AN54" i="1"/>
  <c r="AH82" i="1"/>
  <c r="AN12" i="1"/>
  <c r="AN28" i="1"/>
  <c r="AN44" i="1"/>
  <c r="AM71" i="1"/>
  <c r="AM39" i="1"/>
  <c r="AM55" i="1"/>
  <c r="AN76" i="1"/>
  <c r="AM7" i="1"/>
  <c r="AM23" i="1"/>
  <c r="AN60" i="1"/>
  <c r="AT88" i="1"/>
  <c r="AM13" i="1"/>
  <c r="AN18" i="1"/>
  <c r="AM29" i="1"/>
  <c r="AN34" i="1"/>
  <c r="AM45" i="1"/>
  <c r="AN50" i="1"/>
  <c r="AM61" i="1"/>
  <c r="AN66" i="1"/>
  <c r="AM77" i="1"/>
  <c r="AL80" i="1"/>
  <c r="AB82" i="1"/>
  <c r="AJ83" i="1"/>
  <c r="AG83" i="1"/>
  <c r="AL85" i="1"/>
  <c r="AT89" i="1"/>
  <c r="AM25" i="1"/>
  <c r="AT87" i="1"/>
  <c r="AN30" i="1"/>
  <c r="AM41" i="1"/>
  <c r="AM73" i="1"/>
  <c r="AM68" i="1"/>
  <c r="AN73" i="1"/>
  <c r="AN14" i="1"/>
  <c r="AN46" i="1"/>
  <c r="AN62" i="1"/>
  <c r="AN78" i="1"/>
  <c r="AN9" i="1"/>
  <c r="AM20" i="1"/>
  <c r="AN25" i="1"/>
  <c r="AN41" i="1"/>
  <c r="AN57" i="1"/>
  <c r="AM9" i="1"/>
  <c r="AM57" i="1"/>
  <c r="AM36" i="1"/>
  <c r="AM52" i="1"/>
  <c r="AL86" i="1"/>
  <c r="AA81" i="1"/>
  <c r="AE83" i="1"/>
  <c r="AK81" i="1"/>
  <c r="AN11" i="1"/>
  <c r="AM22" i="1"/>
  <c r="AN27" i="1"/>
  <c r="AM38" i="1"/>
  <c r="AN43" i="1"/>
  <c r="AM54" i="1"/>
  <c r="AN59" i="1"/>
  <c r="AM70" i="1"/>
  <c r="AN75" i="1"/>
  <c r="Y81" i="1"/>
  <c r="AB108" i="36" s="1"/>
  <c r="AN7" i="1"/>
  <c r="AM18" i="1"/>
  <c r="AN23" i="1"/>
  <c r="AM34" i="1"/>
  <c r="AN39" i="1"/>
  <c r="AM50" i="1"/>
  <c r="AN55" i="1"/>
  <c r="AM66" i="1"/>
  <c r="AN71" i="1"/>
  <c r="AL81" i="1"/>
  <c r="AL88" i="1"/>
  <c r="AM65" i="1"/>
  <c r="AN70" i="1"/>
  <c r="AL87" i="1"/>
  <c r="AE81" i="1"/>
  <c r="AM12" i="1"/>
  <c r="AN17" i="1"/>
  <c r="AM28" i="1"/>
  <c r="AN33" i="1"/>
  <c r="AM44" i="1"/>
  <c r="AN49" i="1"/>
  <c r="AM60" i="1"/>
  <c r="AN65" i="1"/>
  <c r="AM76" i="1"/>
  <c r="AO89" i="1"/>
  <c r="Y83" i="1"/>
  <c r="AB110" i="36" s="1"/>
  <c r="AH81" i="1"/>
  <c r="AI81" i="1"/>
  <c r="AD82" i="1"/>
  <c r="AO87" i="1"/>
  <c r="AE84" i="1"/>
  <c r="AL89" i="1"/>
  <c r="AO85" i="1"/>
  <c r="AD84" i="1"/>
  <c r="Y82" i="1"/>
  <c r="AB109" i="36" s="1"/>
  <c r="AB83" i="1"/>
  <c r="AL83" i="1"/>
  <c r="AM8" i="1"/>
  <c r="AN13" i="1"/>
  <c r="AM24" i="1"/>
  <c r="AN29" i="1"/>
  <c r="AM40" i="1"/>
  <c r="AN45" i="1"/>
  <c r="AM56" i="1"/>
  <c r="AN61" i="1"/>
  <c r="AM72" i="1"/>
  <c r="AN77" i="1"/>
  <c r="AL84" i="1"/>
  <c r="AL90" i="1"/>
  <c r="AL91" i="1"/>
  <c r="AL82" i="1"/>
  <c r="AN8" i="1"/>
  <c r="AM19" i="1"/>
  <c r="AN24" i="1"/>
  <c r="AM35" i="1"/>
  <c r="AN40" i="1"/>
  <c r="AM51" i="1"/>
  <c r="AN56" i="1"/>
  <c r="AM67" i="1"/>
  <c r="AN72" i="1"/>
  <c r="AB81" i="1"/>
  <c r="AC82" i="1"/>
  <c r="AG82" i="1"/>
  <c r="AE82" i="1"/>
  <c r="AG79" i="1"/>
  <c r="AI84" i="1"/>
  <c r="AA79" i="1"/>
  <c r="AN51" i="1"/>
  <c r="AA82" i="1"/>
  <c r="AH83" i="1"/>
  <c r="AA83" i="1"/>
  <c r="AJ81" i="1"/>
  <c r="AE79" i="1"/>
  <c r="AN79" i="1"/>
  <c r="AN19" i="1"/>
  <c r="AN35" i="1"/>
  <c r="AM15" i="1"/>
  <c r="AN20" i="1"/>
  <c r="AM31" i="1"/>
  <c r="AN36" i="1"/>
  <c r="AM47" i="1"/>
  <c r="AN52" i="1"/>
  <c r="AM63" i="1"/>
  <c r="AN68" i="1"/>
  <c r="AF81" i="1"/>
  <c r="AN90" i="1"/>
  <c r="AN91" i="1"/>
  <c r="Z83" i="1"/>
  <c r="AK82" i="1"/>
  <c r="AC83" i="1"/>
  <c r="AT90" i="1"/>
  <c r="AT91" i="1"/>
  <c r="Y79" i="1"/>
  <c r="AB106" i="36" s="1"/>
  <c r="Y84" i="1"/>
  <c r="AB111" i="36" s="1"/>
  <c r="AF84" i="1"/>
  <c r="AM14" i="1"/>
  <c r="AM78" i="1"/>
  <c r="AN15" i="1"/>
  <c r="AM26" i="1"/>
  <c r="AN47" i="1"/>
  <c r="AM58" i="1"/>
  <c r="AM74" i="1"/>
  <c r="AT85" i="1"/>
  <c r="AM62" i="1"/>
  <c r="AM10" i="1"/>
  <c r="AM42" i="1"/>
  <c r="AN63" i="1"/>
  <c r="AN10" i="1"/>
  <c r="AM21" i="1"/>
  <c r="AN26" i="1"/>
  <c r="AM37" i="1"/>
  <c r="AN42" i="1"/>
  <c r="AM53" i="1"/>
  <c r="AN58" i="1"/>
  <c r="AM69" i="1"/>
  <c r="AN74" i="1"/>
  <c r="AK83" i="1"/>
  <c r="Z81" i="1"/>
  <c r="AI82" i="1"/>
  <c r="AF82" i="1"/>
  <c r="AJ84" i="1"/>
  <c r="AM30" i="1"/>
  <c r="AM46" i="1"/>
  <c r="AN31" i="1"/>
  <c r="AM48" i="1"/>
  <c r="AN53" i="1"/>
  <c r="AM64" i="1"/>
  <c r="AN69" i="1"/>
  <c r="AO90" i="1"/>
  <c r="AO91" i="1"/>
  <c r="AG84" i="1"/>
  <c r="AN6" i="1"/>
  <c r="W82" i="1"/>
  <c r="W80" i="1"/>
  <c r="W83" i="1"/>
  <c r="W81" i="1"/>
  <c r="R83" i="1"/>
  <c r="R81" i="1"/>
  <c r="R82" i="1"/>
  <c r="R80" i="1"/>
  <c r="BI90" i="1"/>
  <c r="Y84" i="35" l="1"/>
  <c r="AU84" i="35" s="1"/>
  <c r="AU79" i="35"/>
  <c r="AT79" i="35"/>
  <c r="AU90" i="35"/>
  <c r="AT90" i="35"/>
  <c r="AU89" i="35"/>
  <c r="AT89" i="35"/>
  <c r="AU87" i="35"/>
  <c r="AT87" i="35"/>
  <c r="AU86" i="35"/>
  <c r="AT86" i="35"/>
  <c r="AU88" i="35"/>
  <c r="AT88" i="35"/>
  <c r="Y81" i="35"/>
  <c r="Y82" i="35"/>
  <c r="Y83" i="35"/>
  <c r="Y85" i="35"/>
  <c r="Y80" i="35"/>
  <c r="U80" i="26"/>
  <c r="U81" i="33"/>
  <c r="U82" i="26"/>
  <c r="U83" i="33"/>
  <c r="U84" i="26"/>
  <c r="U85" i="33"/>
  <c r="U86" i="26"/>
  <c r="U87" i="33"/>
  <c r="U88" i="26"/>
  <c r="U89" i="33"/>
  <c r="U81" i="26"/>
  <c r="U82" i="33"/>
  <c r="U90" i="26"/>
  <c r="U91" i="33"/>
  <c r="U89" i="26"/>
  <c r="U90" i="33"/>
  <c r="U79" i="26"/>
  <c r="U80" i="33"/>
  <c r="U83" i="26"/>
  <c r="U84" i="33"/>
  <c r="U87" i="26"/>
  <c r="U88" i="33"/>
  <c r="U85" i="26"/>
  <c r="U86" i="33"/>
  <c r="I78" i="26"/>
  <c r="R78" i="26"/>
  <c r="AH78" i="23"/>
  <c r="BI78" i="23" s="1"/>
  <c r="AB78" i="23"/>
  <c r="B79" i="33" s="1"/>
  <c r="F79" i="33" s="1"/>
  <c r="J79" i="33" s="1"/>
  <c r="AP84" i="1"/>
  <c r="BM95" i="1"/>
  <c r="AR81" i="1"/>
  <c r="BO93" i="1"/>
  <c r="AQ81" i="1"/>
  <c r="BN93" i="1"/>
  <c r="AR83" i="1"/>
  <c r="BO95" i="1"/>
  <c r="AQ83" i="1"/>
  <c r="BN95" i="1"/>
  <c r="AQ80" i="1"/>
  <c r="BN92" i="1"/>
  <c r="AR80" i="1"/>
  <c r="BO92" i="1"/>
  <c r="BO94" i="1"/>
  <c r="BN94" i="1"/>
  <c r="AP80" i="1"/>
  <c r="BM92" i="1"/>
  <c r="BM94" i="1"/>
  <c r="BM93" i="1"/>
  <c r="AP82" i="1"/>
  <c r="AR82" i="1"/>
  <c r="AQ82" i="1"/>
  <c r="AP81" i="1"/>
  <c r="AQ84" i="1"/>
  <c r="AR84" i="1"/>
  <c r="AP83" i="1"/>
  <c r="T78" i="1"/>
  <c r="U78" i="1"/>
  <c r="S78" i="1"/>
  <c r="C77" i="35" s="1"/>
  <c r="AO80" i="1"/>
  <c r="BL92" i="1"/>
  <c r="BL94" i="1"/>
  <c r="BL93" i="1"/>
  <c r="BL95" i="1"/>
  <c r="AL79" i="1"/>
  <c r="BH90" i="1"/>
  <c r="BQ93" i="1"/>
  <c r="AT84" i="1"/>
  <c r="BQ95" i="1"/>
  <c r="BG90" i="1"/>
  <c r="AT80" i="1"/>
  <c r="BQ92" i="1"/>
  <c r="BQ94" i="1"/>
  <c r="BC90" i="1"/>
  <c r="AZ90" i="1"/>
  <c r="AY90" i="1"/>
  <c r="AW90" i="1"/>
  <c r="AO82" i="1"/>
  <c r="AT81" i="1"/>
  <c r="AO83" i="1"/>
  <c r="Z79" i="1"/>
  <c r="AO81" i="1"/>
  <c r="AK79" i="1"/>
  <c r="AT83" i="1"/>
  <c r="AJ79" i="1"/>
  <c r="AT82" i="1"/>
  <c r="AO84" i="1"/>
  <c r="AF79" i="1"/>
  <c r="AC79" i="1"/>
  <c r="AB79" i="1"/>
  <c r="W78" i="1"/>
  <c r="R78" i="1"/>
  <c r="AT84" i="35" l="1"/>
  <c r="AV90" i="35"/>
  <c r="AV89" i="35"/>
  <c r="AV87" i="35"/>
  <c r="AV79" i="35"/>
  <c r="AV84" i="35"/>
  <c r="AV88" i="35"/>
  <c r="AV86" i="35"/>
  <c r="AU81" i="35"/>
  <c r="AT81" i="35"/>
  <c r="AU82" i="35"/>
  <c r="AT82" i="35"/>
  <c r="AU80" i="35"/>
  <c r="AT80" i="35"/>
  <c r="AT85" i="35"/>
  <c r="AU85" i="35"/>
  <c r="AU83" i="35"/>
  <c r="AT83" i="35"/>
  <c r="Y78" i="35"/>
  <c r="U78" i="26"/>
  <c r="U79" i="33"/>
  <c r="BM90" i="1"/>
  <c r="BO90" i="1"/>
  <c r="BN90" i="1"/>
  <c r="AP79" i="1"/>
  <c r="AR79" i="1"/>
  <c r="AQ79" i="1"/>
  <c r="BL90" i="1"/>
  <c r="BQ90" i="1"/>
  <c r="AO79" i="1"/>
  <c r="AT79" i="1"/>
  <c r="AV80" i="35" l="1"/>
  <c r="AV82" i="35"/>
  <c r="AV81" i="35"/>
  <c r="AV83" i="35"/>
  <c r="AU78" i="35"/>
  <c r="AT78" i="35"/>
  <c r="AV85" i="35"/>
  <c r="C91" i="32"/>
  <c r="AC91" i="32" s="1"/>
  <c r="C90" i="32"/>
  <c r="AC90" i="32" s="1"/>
  <c r="C89" i="32"/>
  <c r="AC89" i="32" s="1"/>
  <c r="C88" i="32"/>
  <c r="AC88" i="32" s="1"/>
  <c r="C87" i="32"/>
  <c r="AC87" i="32" s="1"/>
  <c r="C86" i="32"/>
  <c r="AC86" i="32" s="1"/>
  <c r="C85" i="32"/>
  <c r="AC85" i="32" s="1"/>
  <c r="C84" i="32"/>
  <c r="AC84" i="32" s="1"/>
  <c r="C83" i="32"/>
  <c r="AC83" i="32" s="1"/>
  <c r="C82" i="32"/>
  <c r="AC82" i="32" s="1"/>
  <c r="C81" i="32"/>
  <c r="AC81" i="32" s="1"/>
  <c r="C80" i="32"/>
  <c r="AC80" i="32" s="1"/>
  <c r="C79" i="32"/>
  <c r="AC79" i="32" s="1"/>
  <c r="C78" i="32"/>
  <c r="AC78" i="32" s="1"/>
  <c r="C77" i="32"/>
  <c r="AC77" i="32" s="1"/>
  <c r="C76" i="32"/>
  <c r="AC76" i="32" s="1"/>
  <c r="C75" i="32"/>
  <c r="AC75" i="32" s="1"/>
  <c r="C74" i="32"/>
  <c r="AC74" i="32" s="1"/>
  <c r="C73" i="32"/>
  <c r="AC73" i="32" s="1"/>
  <c r="C72" i="32"/>
  <c r="AC72" i="32" s="1"/>
  <c r="C71" i="32"/>
  <c r="AC71" i="32" s="1"/>
  <c r="C70" i="32"/>
  <c r="AC70" i="32" s="1"/>
  <c r="C69" i="32"/>
  <c r="AC69" i="32" s="1"/>
  <c r="C68" i="32"/>
  <c r="AC68" i="32" s="1"/>
  <c r="C67" i="32"/>
  <c r="AC67" i="32" s="1"/>
  <c r="C66" i="32"/>
  <c r="AC66" i="32" s="1"/>
  <c r="C65" i="32"/>
  <c r="AC65" i="32" s="1"/>
  <c r="C64" i="32"/>
  <c r="AC64" i="32" s="1"/>
  <c r="C63" i="32"/>
  <c r="AC63" i="32" s="1"/>
  <c r="C62" i="32"/>
  <c r="AC62" i="32" s="1"/>
  <c r="C61" i="32"/>
  <c r="AC61" i="32" s="1"/>
  <c r="C60" i="32"/>
  <c r="AC60" i="32" s="1"/>
  <c r="C59" i="32"/>
  <c r="AC59" i="32" s="1"/>
  <c r="C58" i="32"/>
  <c r="AC58" i="32" s="1"/>
  <c r="C57" i="32"/>
  <c r="AC57" i="32" s="1"/>
  <c r="C56" i="32"/>
  <c r="AC56" i="32" s="1"/>
  <c r="C55" i="32"/>
  <c r="AC55" i="32" s="1"/>
  <c r="C54" i="32"/>
  <c r="AC54" i="32" s="1"/>
  <c r="C53" i="32"/>
  <c r="AC53" i="32" s="1"/>
  <c r="C52" i="32"/>
  <c r="AC52" i="32" s="1"/>
  <c r="C51" i="32"/>
  <c r="AC51" i="32" s="1"/>
  <c r="C50" i="32"/>
  <c r="AC50" i="32" s="1"/>
  <c r="C49" i="32"/>
  <c r="AC49" i="32" s="1"/>
  <c r="C48" i="32"/>
  <c r="AC48" i="32" s="1"/>
  <c r="C47" i="32"/>
  <c r="AC47" i="32" s="1"/>
  <c r="C46" i="32"/>
  <c r="AC46" i="32" s="1"/>
  <c r="C45" i="32"/>
  <c r="AC45" i="32" s="1"/>
  <c r="C44" i="32"/>
  <c r="AC44" i="32" s="1"/>
  <c r="C43" i="32"/>
  <c r="AC43" i="32" s="1"/>
  <c r="C42" i="32"/>
  <c r="AC42" i="32" s="1"/>
  <c r="C41" i="32"/>
  <c r="AC41" i="32" s="1"/>
  <c r="C40" i="32"/>
  <c r="AC40" i="32" s="1"/>
  <c r="C39" i="32"/>
  <c r="AC39" i="32" s="1"/>
  <c r="C38" i="32"/>
  <c r="AC38" i="32" s="1"/>
  <c r="C37" i="32"/>
  <c r="AC37" i="32" s="1"/>
  <c r="C36" i="32"/>
  <c r="AC36" i="32" s="1"/>
  <c r="C35" i="32"/>
  <c r="AC35" i="32" s="1"/>
  <c r="C34" i="32"/>
  <c r="AC34" i="32" s="1"/>
  <c r="C33" i="32"/>
  <c r="AC33" i="32" s="1"/>
  <c r="C32" i="32"/>
  <c r="AC32" i="32" s="1"/>
  <c r="C31" i="32"/>
  <c r="AC31" i="32" s="1"/>
  <c r="C30" i="32"/>
  <c r="AC30" i="32" s="1"/>
  <c r="C29" i="32"/>
  <c r="AC29" i="32" s="1"/>
  <c r="C28" i="32"/>
  <c r="AC28" i="32" s="1"/>
  <c r="C27" i="32"/>
  <c r="AC27" i="32" s="1"/>
  <c r="C26" i="32"/>
  <c r="AC26" i="32" s="1"/>
  <c r="C25" i="32"/>
  <c r="AC25" i="32" s="1"/>
  <c r="C24" i="32"/>
  <c r="AC24" i="32" s="1"/>
  <c r="C23" i="32"/>
  <c r="AC23" i="32" s="1"/>
  <c r="C22" i="32"/>
  <c r="AC22" i="32" s="1"/>
  <c r="C21" i="32"/>
  <c r="AC21" i="32" s="1"/>
  <c r="C20" i="32"/>
  <c r="AC20" i="32" s="1"/>
  <c r="C19" i="32"/>
  <c r="AC19" i="32" s="1"/>
  <c r="J19" i="32" a="1"/>
  <c r="AV78" i="35" l="1"/>
  <c r="J19" i="32"/>
  <c r="A61" i="26"/>
  <c r="A61" i="23"/>
  <c r="A69" i="26"/>
  <c r="A69" i="23"/>
  <c r="A53" i="26"/>
  <c r="A53" i="23"/>
  <c r="A12" i="26"/>
  <c r="A12" i="23"/>
  <c r="A20" i="23"/>
  <c r="A20" i="26"/>
  <c r="A28" i="23"/>
  <c r="A28" i="26"/>
  <c r="A36" i="26"/>
  <c r="A36" i="23"/>
  <c r="A44" i="23"/>
  <c r="A44" i="26"/>
  <c r="A52" i="26"/>
  <c r="A52" i="23"/>
  <c r="A60" i="26"/>
  <c r="A60" i="23"/>
  <c r="A68" i="26"/>
  <c r="A68" i="23"/>
  <c r="A76" i="26"/>
  <c r="A76" i="23"/>
  <c r="A21" i="23"/>
  <c r="A21" i="26"/>
  <c r="A45" i="23"/>
  <c r="A45" i="26"/>
  <c r="A77" i="26"/>
  <c r="A77" i="23"/>
  <c r="A11" i="23"/>
  <c r="A11" i="26"/>
  <c r="A19" i="26"/>
  <c r="A19" i="23"/>
  <c r="A27" i="23"/>
  <c r="A27" i="26"/>
  <c r="A35" i="26"/>
  <c r="A35" i="23"/>
  <c r="A43" i="23"/>
  <c r="A43" i="26"/>
  <c r="A51" i="26"/>
  <c r="A51" i="23"/>
  <c r="A59" i="23"/>
  <c r="A59" i="26"/>
  <c r="A67" i="26"/>
  <c r="A67" i="23"/>
  <c r="A75" i="26"/>
  <c r="A75" i="23"/>
  <c r="A5" i="23"/>
  <c r="A5" i="26"/>
  <c r="A10" i="23"/>
  <c r="A10" i="26"/>
  <c r="A18" i="26"/>
  <c r="A18" i="23"/>
  <c r="A26" i="26"/>
  <c r="A26" i="23"/>
  <c r="A34" i="26"/>
  <c r="A34" i="23"/>
  <c r="A42" i="23"/>
  <c r="A42" i="26"/>
  <c r="A50" i="26"/>
  <c r="A50" i="23"/>
  <c r="A58" i="26"/>
  <c r="A58" i="23"/>
  <c r="A66" i="26"/>
  <c r="A66" i="23"/>
  <c r="A74" i="23"/>
  <c r="A74" i="26"/>
  <c r="A9" i="23"/>
  <c r="A9" i="26"/>
  <c r="A17" i="23"/>
  <c r="A17" i="26"/>
  <c r="A25" i="23"/>
  <c r="A25" i="26"/>
  <c r="A33" i="23"/>
  <c r="A33" i="26"/>
  <c r="A41" i="23"/>
  <c r="A41" i="26"/>
  <c r="A49" i="23"/>
  <c r="A49" i="26"/>
  <c r="A57" i="26"/>
  <c r="A57" i="23"/>
  <c r="A65" i="26"/>
  <c r="A65" i="23"/>
  <c r="A73" i="26"/>
  <c r="A73" i="23"/>
  <c r="A37" i="26"/>
  <c r="A37" i="23"/>
  <c r="A8" i="26"/>
  <c r="A8" i="23"/>
  <c r="A16" i="23"/>
  <c r="A16" i="26"/>
  <c r="A24" i="26"/>
  <c r="A24" i="23"/>
  <c r="A32" i="26"/>
  <c r="A32" i="23"/>
  <c r="A40" i="26"/>
  <c r="A40" i="23"/>
  <c r="A48" i="26"/>
  <c r="A48" i="23"/>
  <c r="A56" i="26"/>
  <c r="A56" i="23"/>
  <c r="A64" i="26"/>
  <c r="A64" i="23"/>
  <c r="A72" i="26"/>
  <c r="A72" i="23"/>
  <c r="A29" i="23"/>
  <c r="A29" i="26"/>
  <c r="A7" i="26"/>
  <c r="A7" i="23"/>
  <c r="A15" i="23"/>
  <c r="A15" i="26"/>
  <c r="A23" i="26"/>
  <c r="A23" i="23"/>
  <c r="A31" i="23"/>
  <c r="A31" i="26"/>
  <c r="A39" i="26"/>
  <c r="A39" i="23"/>
  <c r="A47" i="23"/>
  <c r="A47" i="26"/>
  <c r="A55" i="26"/>
  <c r="A55" i="23"/>
  <c r="A63" i="26"/>
  <c r="A63" i="23"/>
  <c r="A71" i="26"/>
  <c r="A71" i="23"/>
  <c r="A13" i="23"/>
  <c r="A13" i="26"/>
  <c r="A6" i="26"/>
  <c r="A6" i="23"/>
  <c r="A14" i="26"/>
  <c r="A14" i="23"/>
  <c r="A22" i="26"/>
  <c r="A22" i="23"/>
  <c r="A30" i="26"/>
  <c r="A30" i="23"/>
  <c r="A38" i="26"/>
  <c r="A38" i="23"/>
  <c r="A46" i="26"/>
  <c r="A46" i="23"/>
  <c r="A54" i="26"/>
  <c r="A54" i="23"/>
  <c r="A62" i="26"/>
  <c r="A62" i="23"/>
  <c r="A70" i="26"/>
  <c r="A70" i="23"/>
  <c r="B5" i="21"/>
  <c r="B4" i="22"/>
  <c r="B13" i="21"/>
  <c r="B12" i="22"/>
  <c r="B21" i="21"/>
  <c r="B20" i="22"/>
  <c r="B29" i="21"/>
  <c r="B28" i="22"/>
  <c r="B37" i="21"/>
  <c r="B36" i="22"/>
  <c r="B45" i="21"/>
  <c r="B44" i="22"/>
  <c r="B53" i="21"/>
  <c r="B52" i="22"/>
  <c r="B61" i="21"/>
  <c r="B60" i="22"/>
  <c r="B69" i="21"/>
  <c r="B68" i="22"/>
  <c r="B77" i="21"/>
  <c r="B76" i="22"/>
  <c r="B12" i="21"/>
  <c r="B11" i="22"/>
  <c r="B20" i="21"/>
  <c r="B19" i="22"/>
  <c r="B28" i="21"/>
  <c r="B27" i="22"/>
  <c r="B36" i="21"/>
  <c r="B35" i="22"/>
  <c r="B44" i="21"/>
  <c r="B43" i="22"/>
  <c r="B52" i="21"/>
  <c r="B51" i="22"/>
  <c r="B60" i="21"/>
  <c r="B59" i="22"/>
  <c r="B68" i="21"/>
  <c r="B67" i="22"/>
  <c r="B76" i="21"/>
  <c r="B75" i="22"/>
  <c r="B11" i="21"/>
  <c r="B10" i="22"/>
  <c r="B19" i="21"/>
  <c r="B18" i="22"/>
  <c r="B27" i="21"/>
  <c r="B26" i="22"/>
  <c r="B35" i="21"/>
  <c r="B34" i="22"/>
  <c r="B43" i="21"/>
  <c r="B42" i="22"/>
  <c r="B51" i="21"/>
  <c r="B50" i="22"/>
  <c r="B59" i="21"/>
  <c r="B58" i="22"/>
  <c r="B67" i="21"/>
  <c r="B66" i="22"/>
  <c r="B75" i="21"/>
  <c r="B74" i="22"/>
  <c r="B10" i="21"/>
  <c r="B9" i="22"/>
  <c r="B18" i="21"/>
  <c r="B17" i="22"/>
  <c r="B26" i="21"/>
  <c r="B25" i="22"/>
  <c r="B34" i="21"/>
  <c r="B33" i="22"/>
  <c r="B42" i="21"/>
  <c r="B41" i="22"/>
  <c r="B50" i="21"/>
  <c r="B49" i="22"/>
  <c r="B58" i="21"/>
  <c r="B57" i="22"/>
  <c r="B66" i="21"/>
  <c r="B65" i="22"/>
  <c r="B74" i="21"/>
  <c r="B73" i="22"/>
  <c r="B9" i="21"/>
  <c r="B8" i="22"/>
  <c r="B17" i="21"/>
  <c r="B16" i="22"/>
  <c r="B25" i="21"/>
  <c r="B24" i="22"/>
  <c r="B33" i="21"/>
  <c r="B32" i="22"/>
  <c r="B41" i="21"/>
  <c r="B40" i="22"/>
  <c r="B49" i="21"/>
  <c r="B48" i="22"/>
  <c r="B57" i="21"/>
  <c r="B56" i="22"/>
  <c r="B65" i="21"/>
  <c r="B64" i="22"/>
  <c r="B73" i="21"/>
  <c r="B72" i="22"/>
  <c r="B8" i="21"/>
  <c r="B7" i="22"/>
  <c r="B16" i="21"/>
  <c r="B15" i="22"/>
  <c r="B24" i="21"/>
  <c r="B23" i="22"/>
  <c r="B32" i="21"/>
  <c r="B31" i="22"/>
  <c r="B40" i="21"/>
  <c r="B39" i="22"/>
  <c r="B48" i="21"/>
  <c r="B47" i="22"/>
  <c r="B56" i="21"/>
  <c r="B55" i="22"/>
  <c r="B64" i="21"/>
  <c r="B63" i="22"/>
  <c r="B72" i="21"/>
  <c r="B71" i="22"/>
  <c r="B7" i="21"/>
  <c r="B6" i="22"/>
  <c r="B15" i="21"/>
  <c r="B14" i="22"/>
  <c r="B23" i="21"/>
  <c r="B22" i="22"/>
  <c r="B31" i="21"/>
  <c r="B30" i="22"/>
  <c r="B39" i="21"/>
  <c r="B38" i="22"/>
  <c r="B47" i="21"/>
  <c r="B46" i="22"/>
  <c r="B55" i="21"/>
  <c r="B54" i="22"/>
  <c r="B63" i="21"/>
  <c r="B62" i="22"/>
  <c r="B71" i="21"/>
  <c r="B70" i="22"/>
  <c r="B6" i="21"/>
  <c r="B5" i="22"/>
  <c r="B14" i="21"/>
  <c r="B13" i="22"/>
  <c r="B22" i="21"/>
  <c r="B21" i="22"/>
  <c r="B30" i="21"/>
  <c r="B29" i="22"/>
  <c r="B38" i="21"/>
  <c r="B37" i="22"/>
  <c r="B46" i="21"/>
  <c r="B45" i="22"/>
  <c r="B54" i="21"/>
  <c r="B53" i="22"/>
  <c r="B62" i="21"/>
  <c r="B61" i="22"/>
  <c r="B70" i="21"/>
  <c r="B69" i="22"/>
  <c r="B4" i="20"/>
  <c r="AL4" i="20" s="1"/>
  <c r="B12" i="20"/>
  <c r="AL12" i="20" s="1"/>
  <c r="B20" i="20"/>
  <c r="AL20" i="20" s="1"/>
  <c r="AX20" i="20" s="1"/>
  <c r="B28" i="20"/>
  <c r="AL28" i="20" s="1"/>
  <c r="AX28" i="20" s="1"/>
  <c r="B36" i="20"/>
  <c r="AL36" i="20" s="1"/>
  <c r="AX36" i="20" s="1"/>
  <c r="B44" i="20"/>
  <c r="AL44" i="20" s="1"/>
  <c r="AX44" i="20" s="1"/>
  <c r="B52" i="20"/>
  <c r="AL52" i="20" s="1"/>
  <c r="AX52" i="20" s="1"/>
  <c r="B60" i="20"/>
  <c r="AL60" i="20" s="1"/>
  <c r="AX60" i="20" s="1"/>
  <c r="B68" i="20"/>
  <c r="AL68" i="20" s="1"/>
  <c r="AX68" i="20" s="1"/>
  <c r="B76" i="20"/>
  <c r="AL76" i="20" s="1"/>
  <c r="AX76" i="20" s="1"/>
  <c r="B11" i="20"/>
  <c r="AL11" i="20" s="1"/>
  <c r="B19" i="20"/>
  <c r="AL19" i="20" s="1"/>
  <c r="AX19" i="20" s="1"/>
  <c r="B27" i="20"/>
  <c r="AL27" i="20" s="1"/>
  <c r="AX27" i="20" s="1"/>
  <c r="B35" i="20"/>
  <c r="AL35" i="20" s="1"/>
  <c r="AX35" i="20" s="1"/>
  <c r="B43" i="20"/>
  <c r="AL43" i="20" s="1"/>
  <c r="AX43" i="20" s="1"/>
  <c r="B51" i="20"/>
  <c r="AL51" i="20" s="1"/>
  <c r="AX51" i="20" s="1"/>
  <c r="B59" i="20"/>
  <c r="AL59" i="20" s="1"/>
  <c r="AX59" i="20" s="1"/>
  <c r="B67" i="20"/>
  <c r="AL67" i="20" s="1"/>
  <c r="AX67" i="20" s="1"/>
  <c r="B75" i="20"/>
  <c r="AL75" i="20" s="1"/>
  <c r="AX75" i="20" s="1"/>
  <c r="B10" i="20"/>
  <c r="AL10" i="20" s="1"/>
  <c r="B18" i="20"/>
  <c r="AL18" i="20" s="1"/>
  <c r="AX18" i="20" s="1"/>
  <c r="B26" i="20"/>
  <c r="AL26" i="20" s="1"/>
  <c r="AX26" i="20" s="1"/>
  <c r="B34" i="20"/>
  <c r="AL34" i="20" s="1"/>
  <c r="AX34" i="20" s="1"/>
  <c r="B42" i="20"/>
  <c r="AL42" i="20" s="1"/>
  <c r="AX42" i="20" s="1"/>
  <c r="B50" i="20"/>
  <c r="AL50" i="20" s="1"/>
  <c r="AX50" i="20" s="1"/>
  <c r="B58" i="20"/>
  <c r="AL58" i="20" s="1"/>
  <c r="AX58" i="20" s="1"/>
  <c r="B66" i="20"/>
  <c r="AL66" i="20" s="1"/>
  <c r="AX66" i="20" s="1"/>
  <c r="B74" i="20"/>
  <c r="AL74" i="20" s="1"/>
  <c r="AX74" i="20" s="1"/>
  <c r="B9" i="20"/>
  <c r="AL9" i="20" s="1"/>
  <c r="B17" i="20"/>
  <c r="AL17" i="20" s="1"/>
  <c r="AX17" i="20" s="1"/>
  <c r="B25" i="20"/>
  <c r="AL25" i="20" s="1"/>
  <c r="AX25" i="20" s="1"/>
  <c r="B33" i="20"/>
  <c r="AL33" i="20" s="1"/>
  <c r="AX33" i="20" s="1"/>
  <c r="B41" i="20"/>
  <c r="AL41" i="20" s="1"/>
  <c r="AX41" i="20" s="1"/>
  <c r="B49" i="20"/>
  <c r="AL49" i="20" s="1"/>
  <c r="AX49" i="20" s="1"/>
  <c r="B57" i="20"/>
  <c r="AL57" i="20" s="1"/>
  <c r="AX57" i="20" s="1"/>
  <c r="B65" i="20"/>
  <c r="AL65" i="20" s="1"/>
  <c r="AX65" i="20" s="1"/>
  <c r="B73" i="20"/>
  <c r="AL73" i="20" s="1"/>
  <c r="AX73" i="20" s="1"/>
  <c r="B8" i="20"/>
  <c r="AL8" i="20" s="1"/>
  <c r="B16" i="20"/>
  <c r="AL16" i="20" s="1"/>
  <c r="AX16" i="20" s="1"/>
  <c r="B24" i="20"/>
  <c r="AL24" i="20" s="1"/>
  <c r="AX24" i="20" s="1"/>
  <c r="B32" i="20"/>
  <c r="AL32" i="20" s="1"/>
  <c r="AX32" i="20" s="1"/>
  <c r="B40" i="20"/>
  <c r="AL40" i="20" s="1"/>
  <c r="AX40" i="20" s="1"/>
  <c r="B48" i="20"/>
  <c r="AL48" i="20" s="1"/>
  <c r="AX48" i="20" s="1"/>
  <c r="B56" i="20"/>
  <c r="AL56" i="20" s="1"/>
  <c r="AX56" i="20" s="1"/>
  <c r="B64" i="20"/>
  <c r="AL64" i="20" s="1"/>
  <c r="AX64" i="20" s="1"/>
  <c r="B72" i="20"/>
  <c r="AL72" i="20" s="1"/>
  <c r="AX72" i="20" s="1"/>
  <c r="B7" i="20"/>
  <c r="AL7" i="20" s="1"/>
  <c r="B15" i="20"/>
  <c r="AL15" i="20" s="1"/>
  <c r="B23" i="20"/>
  <c r="AL23" i="20" s="1"/>
  <c r="AX23" i="20" s="1"/>
  <c r="B31" i="20"/>
  <c r="AL31" i="20" s="1"/>
  <c r="AX31" i="20" s="1"/>
  <c r="B39" i="20"/>
  <c r="AL39" i="20" s="1"/>
  <c r="AX39" i="20" s="1"/>
  <c r="B47" i="20"/>
  <c r="AL47" i="20" s="1"/>
  <c r="AX47" i="20" s="1"/>
  <c r="B55" i="20"/>
  <c r="AL55" i="20" s="1"/>
  <c r="AX55" i="20" s="1"/>
  <c r="B63" i="20"/>
  <c r="AL63" i="20" s="1"/>
  <c r="AX63" i="20" s="1"/>
  <c r="B71" i="20"/>
  <c r="AL71" i="20" s="1"/>
  <c r="AX71" i="20" s="1"/>
  <c r="B6" i="20"/>
  <c r="AL6" i="20" s="1"/>
  <c r="B14" i="20"/>
  <c r="AL14" i="20" s="1"/>
  <c r="B22" i="20"/>
  <c r="AL22" i="20" s="1"/>
  <c r="AX22" i="20" s="1"/>
  <c r="B30" i="20"/>
  <c r="AL30" i="20" s="1"/>
  <c r="AX30" i="20" s="1"/>
  <c r="B38" i="20"/>
  <c r="AL38" i="20" s="1"/>
  <c r="AX38" i="20" s="1"/>
  <c r="B46" i="20"/>
  <c r="AL46" i="20" s="1"/>
  <c r="AX46" i="20" s="1"/>
  <c r="B54" i="20"/>
  <c r="AL54" i="20" s="1"/>
  <c r="AX54" i="20" s="1"/>
  <c r="B62" i="20"/>
  <c r="AL62" i="20" s="1"/>
  <c r="AX62" i="20" s="1"/>
  <c r="B70" i="20"/>
  <c r="AL70" i="20" s="1"/>
  <c r="AX70" i="20" s="1"/>
  <c r="B5" i="20"/>
  <c r="AL5" i="20" s="1"/>
  <c r="B13" i="20"/>
  <c r="AL13" i="20" s="1"/>
  <c r="B21" i="20"/>
  <c r="AL21" i="20" s="1"/>
  <c r="AX21" i="20" s="1"/>
  <c r="B29" i="20"/>
  <c r="AL29" i="20" s="1"/>
  <c r="AX29" i="20" s="1"/>
  <c r="B37" i="20"/>
  <c r="AL37" i="20" s="1"/>
  <c r="AX37" i="20" s="1"/>
  <c r="B45" i="20"/>
  <c r="AL45" i="20" s="1"/>
  <c r="AX45" i="20" s="1"/>
  <c r="B53" i="20"/>
  <c r="AL53" i="20" s="1"/>
  <c r="AX53" i="20" s="1"/>
  <c r="B61" i="20"/>
  <c r="AL61" i="20" s="1"/>
  <c r="AX61" i="20" s="1"/>
  <c r="B69" i="20"/>
  <c r="AL69" i="20" s="1"/>
  <c r="AX69" i="20" s="1"/>
  <c r="B13" i="18"/>
  <c r="CG13" i="18" s="1"/>
  <c r="CS13" i="18" s="1"/>
  <c r="B12" i="19"/>
  <c r="AL12" i="19" s="1"/>
  <c r="AY12" i="19" s="1"/>
  <c r="B21" i="18"/>
  <c r="CG21" i="18" s="1"/>
  <c r="CS21" i="18" s="1"/>
  <c r="B20" i="19"/>
  <c r="AL20" i="19" s="1"/>
  <c r="AY20" i="19" s="1"/>
  <c r="B29" i="18"/>
  <c r="CG29" i="18" s="1"/>
  <c r="CS29" i="18" s="1"/>
  <c r="B28" i="19"/>
  <c r="AL28" i="19" s="1"/>
  <c r="AY28" i="19" s="1"/>
  <c r="B37" i="18"/>
  <c r="CG37" i="18" s="1"/>
  <c r="CS37" i="18" s="1"/>
  <c r="B36" i="19"/>
  <c r="AL36" i="19" s="1"/>
  <c r="AY36" i="19" s="1"/>
  <c r="B45" i="18"/>
  <c r="CG45" i="18" s="1"/>
  <c r="CS45" i="18" s="1"/>
  <c r="B44" i="19"/>
  <c r="AL44" i="19" s="1"/>
  <c r="AY44" i="19" s="1"/>
  <c r="B53" i="18"/>
  <c r="CG53" i="18" s="1"/>
  <c r="CS53" i="18" s="1"/>
  <c r="B52" i="19"/>
  <c r="AL52" i="19" s="1"/>
  <c r="AY52" i="19" s="1"/>
  <c r="B61" i="18"/>
  <c r="CG61" i="18" s="1"/>
  <c r="CS61" i="18" s="1"/>
  <c r="B60" i="19"/>
  <c r="AL60" i="19" s="1"/>
  <c r="AY60" i="19" s="1"/>
  <c r="B69" i="18"/>
  <c r="CG69" i="18" s="1"/>
  <c r="CS69" i="18" s="1"/>
  <c r="B68" i="19"/>
  <c r="AL68" i="19" s="1"/>
  <c r="AY68" i="19" s="1"/>
  <c r="B77" i="18"/>
  <c r="CG77" i="18" s="1"/>
  <c r="CS77" i="18" s="1"/>
  <c r="B76" i="19"/>
  <c r="AL76" i="19" s="1"/>
  <c r="AY76" i="19" s="1"/>
  <c r="B12" i="18"/>
  <c r="CG12" i="18" s="1"/>
  <c r="CS12" i="18" s="1"/>
  <c r="B11" i="19"/>
  <c r="AL11" i="19" s="1"/>
  <c r="AY11" i="19" s="1"/>
  <c r="B20" i="18"/>
  <c r="CG20" i="18" s="1"/>
  <c r="CS20" i="18" s="1"/>
  <c r="B19" i="19"/>
  <c r="AL19" i="19" s="1"/>
  <c r="AY19" i="19" s="1"/>
  <c r="B28" i="18"/>
  <c r="CG28" i="18" s="1"/>
  <c r="CS28" i="18" s="1"/>
  <c r="B27" i="19"/>
  <c r="AL27" i="19" s="1"/>
  <c r="AY27" i="19" s="1"/>
  <c r="B36" i="18"/>
  <c r="CG36" i="18" s="1"/>
  <c r="CS36" i="18" s="1"/>
  <c r="B35" i="19"/>
  <c r="AL35" i="19" s="1"/>
  <c r="AY35" i="19" s="1"/>
  <c r="B44" i="18"/>
  <c r="CG44" i="18" s="1"/>
  <c r="CS44" i="18" s="1"/>
  <c r="B43" i="19"/>
  <c r="AL43" i="19" s="1"/>
  <c r="AY43" i="19" s="1"/>
  <c r="B52" i="18"/>
  <c r="CG52" i="18" s="1"/>
  <c r="CS52" i="18" s="1"/>
  <c r="B51" i="19"/>
  <c r="AL51" i="19" s="1"/>
  <c r="AY51" i="19" s="1"/>
  <c r="B60" i="18"/>
  <c r="CG60" i="18" s="1"/>
  <c r="CS60" i="18" s="1"/>
  <c r="B59" i="19"/>
  <c r="AL59" i="19" s="1"/>
  <c r="AY59" i="19" s="1"/>
  <c r="B68" i="18"/>
  <c r="CG68" i="18" s="1"/>
  <c r="CS68" i="18" s="1"/>
  <c r="B67" i="19"/>
  <c r="AL67" i="19" s="1"/>
  <c r="AY67" i="19" s="1"/>
  <c r="B76" i="18"/>
  <c r="CG76" i="18" s="1"/>
  <c r="CS76" i="18" s="1"/>
  <c r="B75" i="19"/>
  <c r="AL75" i="19" s="1"/>
  <c r="AY75" i="19" s="1"/>
  <c r="B11" i="18"/>
  <c r="CG11" i="18" s="1"/>
  <c r="CS11" i="18" s="1"/>
  <c r="B10" i="19"/>
  <c r="AL10" i="19" s="1"/>
  <c r="AY10" i="19" s="1"/>
  <c r="B19" i="18"/>
  <c r="CG19" i="18" s="1"/>
  <c r="CS19" i="18" s="1"/>
  <c r="B18" i="19"/>
  <c r="AL18" i="19" s="1"/>
  <c r="AY18" i="19" s="1"/>
  <c r="B27" i="18"/>
  <c r="CG27" i="18" s="1"/>
  <c r="CS27" i="18" s="1"/>
  <c r="B26" i="19"/>
  <c r="AL26" i="19" s="1"/>
  <c r="AY26" i="19" s="1"/>
  <c r="B35" i="18"/>
  <c r="CG35" i="18" s="1"/>
  <c r="CS35" i="18" s="1"/>
  <c r="B34" i="19"/>
  <c r="AL34" i="19" s="1"/>
  <c r="AY34" i="19" s="1"/>
  <c r="B43" i="18"/>
  <c r="CG43" i="18" s="1"/>
  <c r="CS43" i="18" s="1"/>
  <c r="B42" i="19"/>
  <c r="AL42" i="19" s="1"/>
  <c r="AY42" i="19" s="1"/>
  <c r="B51" i="18"/>
  <c r="CG51" i="18" s="1"/>
  <c r="CS51" i="18" s="1"/>
  <c r="B50" i="19"/>
  <c r="AL50" i="19" s="1"/>
  <c r="AY50" i="19" s="1"/>
  <c r="B59" i="18"/>
  <c r="CG59" i="18" s="1"/>
  <c r="CS59" i="18" s="1"/>
  <c r="B58" i="19"/>
  <c r="AL58" i="19" s="1"/>
  <c r="AY58" i="19" s="1"/>
  <c r="B67" i="18"/>
  <c r="CG67" i="18" s="1"/>
  <c r="CS67" i="18" s="1"/>
  <c r="B66" i="19"/>
  <c r="AL66" i="19" s="1"/>
  <c r="AY66" i="19" s="1"/>
  <c r="B75" i="18"/>
  <c r="CG75" i="18" s="1"/>
  <c r="CS75" i="18" s="1"/>
  <c r="B74" i="19"/>
  <c r="AL74" i="19" s="1"/>
  <c r="AY74" i="19" s="1"/>
  <c r="B10" i="18"/>
  <c r="CG10" i="18" s="1"/>
  <c r="CS10" i="18" s="1"/>
  <c r="B9" i="19"/>
  <c r="AL9" i="19" s="1"/>
  <c r="AY9" i="19" s="1"/>
  <c r="B18" i="18"/>
  <c r="CG18" i="18" s="1"/>
  <c r="CS18" i="18" s="1"/>
  <c r="B17" i="19"/>
  <c r="AL17" i="19" s="1"/>
  <c r="AY17" i="19" s="1"/>
  <c r="B26" i="18"/>
  <c r="CG26" i="18" s="1"/>
  <c r="CS26" i="18" s="1"/>
  <c r="B25" i="19"/>
  <c r="AL25" i="19" s="1"/>
  <c r="AY25" i="19" s="1"/>
  <c r="B34" i="18"/>
  <c r="CG34" i="18" s="1"/>
  <c r="CS34" i="18" s="1"/>
  <c r="B33" i="19"/>
  <c r="AL33" i="19" s="1"/>
  <c r="AY33" i="19" s="1"/>
  <c r="B42" i="18"/>
  <c r="CG42" i="18" s="1"/>
  <c r="CS42" i="18" s="1"/>
  <c r="B41" i="19"/>
  <c r="AL41" i="19" s="1"/>
  <c r="AY41" i="19" s="1"/>
  <c r="B50" i="18"/>
  <c r="CG50" i="18" s="1"/>
  <c r="CS50" i="18" s="1"/>
  <c r="B49" i="19"/>
  <c r="AL49" i="19" s="1"/>
  <c r="AY49" i="19" s="1"/>
  <c r="B58" i="18"/>
  <c r="CG58" i="18" s="1"/>
  <c r="CS58" i="18" s="1"/>
  <c r="B57" i="19"/>
  <c r="AL57" i="19" s="1"/>
  <c r="AY57" i="19" s="1"/>
  <c r="B66" i="18"/>
  <c r="CG66" i="18" s="1"/>
  <c r="CS66" i="18" s="1"/>
  <c r="B65" i="19"/>
  <c r="AL65" i="19" s="1"/>
  <c r="AY65" i="19" s="1"/>
  <c r="B74" i="18"/>
  <c r="CG74" i="18" s="1"/>
  <c r="CS74" i="18" s="1"/>
  <c r="B73" i="19"/>
  <c r="AL73" i="19" s="1"/>
  <c r="AY73" i="19" s="1"/>
  <c r="B9" i="18"/>
  <c r="CG9" i="18" s="1"/>
  <c r="CS9" i="18" s="1"/>
  <c r="B8" i="19"/>
  <c r="AL8" i="19" s="1"/>
  <c r="AY8" i="19" s="1"/>
  <c r="B17" i="18"/>
  <c r="CG17" i="18" s="1"/>
  <c r="CS17" i="18" s="1"/>
  <c r="B16" i="19"/>
  <c r="AL16" i="19" s="1"/>
  <c r="AY16" i="19" s="1"/>
  <c r="B25" i="18"/>
  <c r="CG25" i="18" s="1"/>
  <c r="CS25" i="18" s="1"/>
  <c r="B24" i="19"/>
  <c r="AL24" i="19" s="1"/>
  <c r="AY24" i="19" s="1"/>
  <c r="B33" i="18"/>
  <c r="CG33" i="18" s="1"/>
  <c r="CS33" i="18" s="1"/>
  <c r="B32" i="19"/>
  <c r="AL32" i="19" s="1"/>
  <c r="AY32" i="19" s="1"/>
  <c r="B41" i="18"/>
  <c r="CG41" i="18" s="1"/>
  <c r="CS41" i="18" s="1"/>
  <c r="B40" i="19"/>
  <c r="AL40" i="19" s="1"/>
  <c r="AY40" i="19" s="1"/>
  <c r="B49" i="18"/>
  <c r="CG49" i="18" s="1"/>
  <c r="CS49" i="18" s="1"/>
  <c r="B48" i="19"/>
  <c r="AL48" i="19" s="1"/>
  <c r="AY48" i="19" s="1"/>
  <c r="B57" i="18"/>
  <c r="CG57" i="18" s="1"/>
  <c r="CS57" i="18" s="1"/>
  <c r="B56" i="19"/>
  <c r="AL56" i="19" s="1"/>
  <c r="AY56" i="19" s="1"/>
  <c r="B65" i="18"/>
  <c r="CG65" i="18" s="1"/>
  <c r="CS65" i="18" s="1"/>
  <c r="B64" i="19"/>
  <c r="AL64" i="19" s="1"/>
  <c r="AY64" i="19" s="1"/>
  <c r="B73" i="18"/>
  <c r="CG73" i="18" s="1"/>
  <c r="CS73" i="18" s="1"/>
  <c r="B72" i="19"/>
  <c r="AL72" i="19" s="1"/>
  <c r="AY72" i="19" s="1"/>
  <c r="B8" i="18"/>
  <c r="CG8" i="18" s="1"/>
  <c r="CS8" i="18" s="1"/>
  <c r="B7" i="19"/>
  <c r="AL7" i="19" s="1"/>
  <c r="AY7" i="19" s="1"/>
  <c r="B16" i="18"/>
  <c r="CG16" i="18" s="1"/>
  <c r="CS16" i="18" s="1"/>
  <c r="B15" i="19"/>
  <c r="AL15" i="19" s="1"/>
  <c r="AY15" i="19" s="1"/>
  <c r="B24" i="18"/>
  <c r="CG24" i="18" s="1"/>
  <c r="CS24" i="18" s="1"/>
  <c r="B23" i="19"/>
  <c r="AL23" i="19" s="1"/>
  <c r="AY23" i="19" s="1"/>
  <c r="B32" i="18"/>
  <c r="CG32" i="18" s="1"/>
  <c r="CS32" i="18" s="1"/>
  <c r="B31" i="19"/>
  <c r="AL31" i="19" s="1"/>
  <c r="AY31" i="19" s="1"/>
  <c r="B40" i="18"/>
  <c r="CG40" i="18" s="1"/>
  <c r="CS40" i="18" s="1"/>
  <c r="B39" i="19"/>
  <c r="AL39" i="19" s="1"/>
  <c r="AY39" i="19" s="1"/>
  <c r="B48" i="18"/>
  <c r="CG48" i="18" s="1"/>
  <c r="CS48" i="18" s="1"/>
  <c r="B47" i="19"/>
  <c r="AL47" i="19" s="1"/>
  <c r="AY47" i="19" s="1"/>
  <c r="B56" i="18"/>
  <c r="CG56" i="18" s="1"/>
  <c r="CS56" i="18" s="1"/>
  <c r="B55" i="19"/>
  <c r="AL55" i="19" s="1"/>
  <c r="AY55" i="19" s="1"/>
  <c r="B64" i="18"/>
  <c r="CG64" i="18" s="1"/>
  <c r="CS64" i="18" s="1"/>
  <c r="B63" i="19"/>
  <c r="AL63" i="19" s="1"/>
  <c r="AY63" i="19" s="1"/>
  <c r="B72" i="18"/>
  <c r="CG72" i="18" s="1"/>
  <c r="CS72" i="18" s="1"/>
  <c r="B71" i="19"/>
  <c r="AL71" i="19" s="1"/>
  <c r="AY71" i="19" s="1"/>
  <c r="B7" i="18"/>
  <c r="CG7" i="18" s="1"/>
  <c r="CS7" i="18" s="1"/>
  <c r="B6" i="19"/>
  <c r="AL6" i="19" s="1"/>
  <c r="AY6" i="19" s="1"/>
  <c r="B15" i="18"/>
  <c r="CG15" i="18" s="1"/>
  <c r="CS15" i="18" s="1"/>
  <c r="B14" i="19"/>
  <c r="AL14" i="19" s="1"/>
  <c r="AY14" i="19" s="1"/>
  <c r="B23" i="18"/>
  <c r="CG23" i="18" s="1"/>
  <c r="CS23" i="18" s="1"/>
  <c r="B22" i="19"/>
  <c r="AL22" i="19" s="1"/>
  <c r="AY22" i="19" s="1"/>
  <c r="B31" i="18"/>
  <c r="CG31" i="18" s="1"/>
  <c r="CS31" i="18" s="1"/>
  <c r="B30" i="19"/>
  <c r="AL30" i="19" s="1"/>
  <c r="AY30" i="19" s="1"/>
  <c r="B39" i="18"/>
  <c r="CG39" i="18" s="1"/>
  <c r="CS39" i="18" s="1"/>
  <c r="B38" i="19"/>
  <c r="AL38" i="19" s="1"/>
  <c r="AY38" i="19" s="1"/>
  <c r="B47" i="18"/>
  <c r="CG47" i="18" s="1"/>
  <c r="CS47" i="18" s="1"/>
  <c r="B46" i="19"/>
  <c r="AL46" i="19" s="1"/>
  <c r="AY46" i="19" s="1"/>
  <c r="B55" i="18"/>
  <c r="CG55" i="18" s="1"/>
  <c r="CS55" i="18" s="1"/>
  <c r="B54" i="19"/>
  <c r="AL54" i="19" s="1"/>
  <c r="AY54" i="19" s="1"/>
  <c r="B63" i="18"/>
  <c r="CG63" i="18" s="1"/>
  <c r="CS63" i="18" s="1"/>
  <c r="B62" i="19"/>
  <c r="AL62" i="19" s="1"/>
  <c r="AY62" i="19" s="1"/>
  <c r="B71" i="18"/>
  <c r="CG71" i="18" s="1"/>
  <c r="CS71" i="18" s="1"/>
  <c r="B70" i="19"/>
  <c r="AL70" i="19" s="1"/>
  <c r="AY70" i="19" s="1"/>
  <c r="B6" i="18"/>
  <c r="CG6" i="18" s="1"/>
  <c r="CS6" i="18" s="1"/>
  <c r="B5" i="19"/>
  <c r="AL5" i="19" s="1"/>
  <c r="AY5" i="19" s="1"/>
  <c r="B14" i="18"/>
  <c r="CG14" i="18" s="1"/>
  <c r="CS14" i="18" s="1"/>
  <c r="B13" i="19"/>
  <c r="AL13" i="19" s="1"/>
  <c r="AY13" i="19" s="1"/>
  <c r="B22" i="18"/>
  <c r="CG22" i="18" s="1"/>
  <c r="CS22" i="18" s="1"/>
  <c r="B21" i="19"/>
  <c r="AL21" i="19" s="1"/>
  <c r="AY21" i="19" s="1"/>
  <c r="B30" i="18"/>
  <c r="CG30" i="18" s="1"/>
  <c r="CS30" i="18" s="1"/>
  <c r="B29" i="19"/>
  <c r="AL29" i="19" s="1"/>
  <c r="AY29" i="19" s="1"/>
  <c r="B38" i="18"/>
  <c r="CG38" i="18" s="1"/>
  <c r="CS38" i="18" s="1"/>
  <c r="B37" i="19"/>
  <c r="AL37" i="19" s="1"/>
  <c r="AY37" i="19" s="1"/>
  <c r="B46" i="18"/>
  <c r="CG46" i="18" s="1"/>
  <c r="CS46" i="18" s="1"/>
  <c r="B45" i="19"/>
  <c r="AL45" i="19" s="1"/>
  <c r="AY45" i="19" s="1"/>
  <c r="B54" i="18"/>
  <c r="CG54" i="18" s="1"/>
  <c r="CS54" i="18" s="1"/>
  <c r="B53" i="19"/>
  <c r="AL53" i="19" s="1"/>
  <c r="AY53" i="19" s="1"/>
  <c r="B62" i="18"/>
  <c r="CG62" i="18" s="1"/>
  <c r="CS62" i="18" s="1"/>
  <c r="B61" i="19"/>
  <c r="AL61" i="19" s="1"/>
  <c r="AY61" i="19" s="1"/>
  <c r="B70" i="18"/>
  <c r="CG70" i="18" s="1"/>
  <c r="CS70" i="18" s="1"/>
  <c r="B69" i="19"/>
  <c r="AL69" i="19" s="1"/>
  <c r="AY69" i="19" s="1"/>
  <c r="B5" i="18"/>
  <c r="CG5" i="18" s="1"/>
  <c r="CS5" i="18" s="1"/>
  <c r="B4" i="19"/>
  <c r="AL4" i="19" s="1"/>
  <c r="AY4" i="19" s="1"/>
  <c r="S17" i="1"/>
  <c r="C16" i="35" s="1"/>
  <c r="S25" i="1"/>
  <c r="C24" i="35" s="1"/>
  <c r="S33" i="1"/>
  <c r="C32" i="35" s="1"/>
  <c r="S65" i="1"/>
  <c r="C64" i="35" s="1"/>
  <c r="S72" i="1"/>
  <c r="C71" i="35" s="1"/>
  <c r="S9" i="1"/>
  <c r="C8" i="35" s="1"/>
  <c r="S22" i="1"/>
  <c r="C21" i="35" s="1"/>
  <c r="S30" i="1"/>
  <c r="C29" i="35" s="1"/>
  <c r="S13" i="1"/>
  <c r="C12" i="35" s="1"/>
  <c r="S21" i="1"/>
  <c r="C20" i="35" s="1"/>
  <c r="S37" i="1"/>
  <c r="C36" i="35" s="1"/>
  <c r="S45" i="1"/>
  <c r="C44" i="35" s="1"/>
  <c r="S53" i="1"/>
  <c r="C52" i="35" s="1"/>
  <c r="S77" i="1"/>
  <c r="C76" i="35" s="1"/>
  <c r="S6" i="1"/>
  <c r="C5" i="35" s="1"/>
  <c r="S34" i="1"/>
  <c r="C33" i="35" s="1"/>
  <c r="S42" i="1"/>
  <c r="C41" i="35" s="1"/>
  <c r="S50" i="1"/>
  <c r="C49" i="35" s="1"/>
  <c r="S58" i="1"/>
  <c r="C57" i="35" s="1"/>
  <c r="S57" i="1"/>
  <c r="C56" i="35" s="1"/>
  <c r="S14" i="1"/>
  <c r="C13" i="35" s="1"/>
  <c r="T46" i="1"/>
  <c r="U46" i="1"/>
  <c r="T54" i="1"/>
  <c r="U54" i="1"/>
  <c r="S61" i="1"/>
  <c r="C60" i="35" s="1"/>
  <c r="T62" i="1"/>
  <c r="U62" i="1"/>
  <c r="S69" i="1"/>
  <c r="C68" i="35" s="1"/>
  <c r="T70" i="1"/>
  <c r="U70" i="1"/>
  <c r="T22" i="1"/>
  <c r="U22" i="1"/>
  <c r="S29" i="1"/>
  <c r="C28" i="35" s="1"/>
  <c r="T30" i="1"/>
  <c r="U30" i="1"/>
  <c r="T38" i="1"/>
  <c r="U38" i="1"/>
  <c r="S12" i="1"/>
  <c r="C11" i="35" s="1"/>
  <c r="T13" i="1"/>
  <c r="U13" i="1"/>
  <c r="S20" i="1"/>
  <c r="C19" i="35" s="1"/>
  <c r="U21" i="1"/>
  <c r="T21" i="1"/>
  <c r="S28" i="1"/>
  <c r="C27" i="35" s="1"/>
  <c r="T29" i="1"/>
  <c r="U29" i="1"/>
  <c r="S36" i="1"/>
  <c r="C35" i="35" s="1"/>
  <c r="U37" i="1"/>
  <c r="T37" i="1"/>
  <c r="S44" i="1"/>
  <c r="C43" i="35" s="1"/>
  <c r="T45" i="1"/>
  <c r="U45" i="1"/>
  <c r="S52" i="1"/>
  <c r="C51" i="35" s="1"/>
  <c r="U53" i="1"/>
  <c r="T53" i="1"/>
  <c r="S60" i="1"/>
  <c r="C59" i="35" s="1"/>
  <c r="T61" i="1"/>
  <c r="U61" i="1"/>
  <c r="S68" i="1"/>
  <c r="C67" i="35" s="1"/>
  <c r="U69" i="1"/>
  <c r="T69" i="1"/>
  <c r="S76" i="1"/>
  <c r="C75" i="35" s="1"/>
  <c r="T77" i="1"/>
  <c r="U77" i="1"/>
  <c r="T14" i="1"/>
  <c r="U14" i="1"/>
  <c r="T6" i="1"/>
  <c r="U6" i="1"/>
  <c r="S19" i="1"/>
  <c r="C18" i="35" s="1"/>
  <c r="S27" i="1"/>
  <c r="C26" i="35" s="1"/>
  <c r="T28" i="1"/>
  <c r="U28" i="1"/>
  <c r="S35" i="1"/>
  <c r="C34" i="35" s="1"/>
  <c r="T36" i="1"/>
  <c r="U36" i="1"/>
  <c r="S43" i="1"/>
  <c r="C42" i="35" s="1"/>
  <c r="T44" i="1"/>
  <c r="U44" i="1"/>
  <c r="S51" i="1"/>
  <c r="C50" i="35" s="1"/>
  <c r="T52" i="1"/>
  <c r="U52" i="1"/>
  <c r="S59" i="1"/>
  <c r="C58" i="35" s="1"/>
  <c r="Y58" i="35" s="1"/>
  <c r="T60" i="1"/>
  <c r="U60" i="1"/>
  <c r="S67" i="1"/>
  <c r="C66" i="35" s="1"/>
  <c r="T68" i="1"/>
  <c r="U68" i="1"/>
  <c r="S75" i="1"/>
  <c r="C74" i="35" s="1"/>
  <c r="T76" i="1"/>
  <c r="U76" i="1"/>
  <c r="S11" i="1"/>
  <c r="C10" i="35" s="1"/>
  <c r="T12" i="1"/>
  <c r="U12" i="1"/>
  <c r="T20" i="1"/>
  <c r="U20" i="1"/>
  <c r="S18" i="1"/>
  <c r="C17" i="35" s="1"/>
  <c r="Y17" i="35" s="1"/>
  <c r="T51" i="1"/>
  <c r="U51" i="1"/>
  <c r="T59" i="1"/>
  <c r="U59" i="1"/>
  <c r="S66" i="1"/>
  <c r="C65" i="35" s="1"/>
  <c r="T67" i="1"/>
  <c r="U67" i="1"/>
  <c r="S74" i="1"/>
  <c r="C73" i="35" s="1"/>
  <c r="T75" i="1"/>
  <c r="U75" i="1"/>
  <c r="T23" i="1"/>
  <c r="U23" i="1"/>
  <c r="T11" i="1"/>
  <c r="U11" i="1"/>
  <c r="T34" i="1"/>
  <c r="U34" i="1"/>
  <c r="S41" i="1"/>
  <c r="C40" i="35" s="1"/>
  <c r="T42" i="1"/>
  <c r="U42" i="1"/>
  <c r="S49" i="1"/>
  <c r="C48" i="35" s="1"/>
  <c r="T50" i="1"/>
  <c r="U50" i="1"/>
  <c r="T58" i="1"/>
  <c r="U58" i="1"/>
  <c r="T66" i="1"/>
  <c r="U66" i="1"/>
  <c r="S73" i="1"/>
  <c r="C72" i="35" s="1"/>
  <c r="T74" i="1"/>
  <c r="U74" i="1"/>
  <c r="T15" i="1"/>
  <c r="U15" i="1"/>
  <c r="S10" i="1"/>
  <c r="C9" i="35" s="1"/>
  <c r="T10" i="1"/>
  <c r="U10" i="1"/>
  <c r="S24" i="1"/>
  <c r="C23" i="35" s="1"/>
  <c r="T25" i="1"/>
  <c r="U25" i="1"/>
  <c r="S32" i="1"/>
  <c r="C31" i="35" s="1"/>
  <c r="T33" i="1"/>
  <c r="U33" i="1"/>
  <c r="S40" i="1"/>
  <c r="C39" i="35" s="1"/>
  <c r="T41" i="1"/>
  <c r="U41" i="1"/>
  <c r="S48" i="1"/>
  <c r="C47" i="35" s="1"/>
  <c r="T49" i="1"/>
  <c r="U49" i="1"/>
  <c r="S56" i="1"/>
  <c r="C55" i="35" s="1"/>
  <c r="T57" i="1"/>
  <c r="U57" i="1"/>
  <c r="S64" i="1"/>
  <c r="C63" i="35" s="1"/>
  <c r="T65" i="1"/>
  <c r="U65" i="1"/>
  <c r="T73" i="1"/>
  <c r="U73" i="1"/>
  <c r="T7" i="1"/>
  <c r="U7" i="1"/>
  <c r="S26" i="1"/>
  <c r="C25" i="35" s="1"/>
  <c r="S8" i="1"/>
  <c r="C7" i="35" s="1"/>
  <c r="T9" i="1"/>
  <c r="U9" i="1"/>
  <c r="T17" i="1"/>
  <c r="U17" i="1"/>
  <c r="T19" i="1"/>
  <c r="U19" i="1"/>
  <c r="T27" i="1"/>
  <c r="U27" i="1"/>
  <c r="T35" i="1"/>
  <c r="U35" i="1"/>
  <c r="T18" i="1"/>
  <c r="U18" i="1"/>
  <c r="T26" i="1"/>
  <c r="U26" i="1"/>
  <c r="S7" i="1"/>
  <c r="C6" i="35" s="1"/>
  <c r="T8" i="1"/>
  <c r="U8" i="1"/>
  <c r="S15" i="1"/>
  <c r="C14" i="35" s="1"/>
  <c r="U16" i="1"/>
  <c r="T16" i="1"/>
  <c r="S23" i="1"/>
  <c r="C22" i="35" s="1"/>
  <c r="T24" i="1"/>
  <c r="U24" i="1"/>
  <c r="S31" i="1"/>
  <c r="C30" i="35" s="1"/>
  <c r="U32" i="1"/>
  <c r="T32" i="1"/>
  <c r="S39" i="1"/>
  <c r="C38" i="35" s="1"/>
  <c r="T40" i="1"/>
  <c r="U40" i="1"/>
  <c r="S47" i="1"/>
  <c r="C46" i="35" s="1"/>
  <c r="U48" i="1"/>
  <c r="T48" i="1"/>
  <c r="S55" i="1"/>
  <c r="C54" i="35" s="1"/>
  <c r="T56" i="1"/>
  <c r="U56" i="1"/>
  <c r="S63" i="1"/>
  <c r="C62" i="35" s="1"/>
  <c r="U64" i="1"/>
  <c r="T64" i="1"/>
  <c r="S71" i="1"/>
  <c r="C70" i="35" s="1"/>
  <c r="T72" i="1"/>
  <c r="U72" i="1"/>
  <c r="T43" i="1"/>
  <c r="U43" i="1"/>
  <c r="S16" i="1"/>
  <c r="C15" i="35" s="1"/>
  <c r="T31" i="1"/>
  <c r="U31" i="1"/>
  <c r="S38" i="1"/>
  <c r="C37" i="35" s="1"/>
  <c r="T39" i="1"/>
  <c r="U39" i="1"/>
  <c r="S46" i="1"/>
  <c r="C45" i="35" s="1"/>
  <c r="T47" i="1"/>
  <c r="U47" i="1"/>
  <c r="S54" i="1"/>
  <c r="C53" i="35" s="1"/>
  <c r="T55" i="1"/>
  <c r="U55" i="1"/>
  <c r="S62" i="1"/>
  <c r="C61" i="35" s="1"/>
  <c r="T63" i="1"/>
  <c r="U63" i="1"/>
  <c r="S70" i="1"/>
  <c r="C69" i="35" s="1"/>
  <c r="T71" i="1"/>
  <c r="U71" i="1"/>
  <c r="U5" i="1"/>
  <c r="T5" i="1"/>
  <c r="AF8" i="1"/>
  <c r="AH9" i="1"/>
  <c r="AJ10" i="1"/>
  <c r="Z13" i="1"/>
  <c r="AB14" i="1"/>
  <c r="AY30" i="1"/>
  <c r="BA31" i="1"/>
  <c r="BA23" i="1"/>
  <c r="BG26" i="1"/>
  <c r="BE25" i="1"/>
  <c r="AW29" i="1"/>
  <c r="BC24" i="1"/>
  <c r="AW32" i="1"/>
  <c r="BH42" i="1"/>
  <c r="AV44" i="1"/>
  <c r="AO71" i="36" s="1"/>
  <c r="AX45" i="1"/>
  <c r="AZ46" i="1"/>
  <c r="BB47" i="1"/>
  <c r="BA18" i="1"/>
  <c r="AY25" i="1"/>
  <c r="BC35" i="1"/>
  <c r="BG37" i="1"/>
  <c r="BC19" i="1"/>
  <c r="BG21" i="1"/>
  <c r="AW24" i="1"/>
  <c r="BC27" i="1"/>
  <c r="AY33" i="1"/>
  <c r="BA34" i="1"/>
  <c r="BE36" i="1"/>
  <c r="BA26" i="1"/>
  <c r="BG29" i="1"/>
  <c r="BH36" i="1"/>
  <c r="BE20" i="1"/>
  <c r="BE28" i="1"/>
  <c r="AX31" i="1"/>
  <c r="BB33" i="1"/>
  <c r="BD17" i="1"/>
  <c r="BF18" i="1"/>
  <c r="BH19" i="1"/>
  <c r="AV21" i="1"/>
  <c r="AO48" i="36" s="1"/>
  <c r="AX22" i="1"/>
  <c r="AZ23" i="1"/>
  <c r="BB24" i="1"/>
  <c r="BD25" i="1"/>
  <c r="BF26" i="1"/>
  <c r="BH27" i="1"/>
  <c r="AV29" i="1"/>
  <c r="AO56" i="36" s="1"/>
  <c r="AX30" i="1"/>
  <c r="AZ31" i="1"/>
  <c r="BB32" i="1"/>
  <c r="BD33" i="1"/>
  <c r="BF34" i="1"/>
  <c r="BH35" i="1"/>
  <c r="AV37" i="1"/>
  <c r="AO64" i="36" s="1"/>
  <c r="AX38" i="1"/>
  <c r="AZ39" i="1"/>
  <c r="BB40" i="1"/>
  <c r="BD41" i="1"/>
  <c r="BF42" i="1"/>
  <c r="BH43" i="1"/>
  <c r="AV45" i="1"/>
  <c r="AO72" i="36" s="1"/>
  <c r="AX46" i="1"/>
  <c r="AZ47" i="1"/>
  <c r="BB48" i="1"/>
  <c r="BD49" i="1"/>
  <c r="BF50" i="1"/>
  <c r="BH51" i="1"/>
  <c r="AV53" i="1"/>
  <c r="AO80" i="36" s="1"/>
  <c r="AX54" i="1"/>
  <c r="AZ55" i="1"/>
  <c r="BB56" i="1"/>
  <c r="BD57" i="1"/>
  <c r="BF58" i="1"/>
  <c r="AW40" i="1"/>
  <c r="BA42" i="1"/>
  <c r="BC43" i="1"/>
  <c r="AZ32" i="1"/>
  <c r="BD34" i="1"/>
  <c r="BD58" i="1"/>
  <c r="BF59" i="1"/>
  <c r="BH60" i="1"/>
  <c r="AV62" i="1"/>
  <c r="AO89" i="36" s="1"/>
  <c r="AX63" i="1"/>
  <c r="AZ64" i="1"/>
  <c r="BB65" i="1"/>
  <c r="BC17" i="1"/>
  <c r="BE18" i="1"/>
  <c r="BG19" i="1"/>
  <c r="AW22" i="1"/>
  <c r="BC32" i="1"/>
  <c r="BE33" i="1"/>
  <c r="BG34" i="1"/>
  <c r="AW37" i="1"/>
  <c r="AY38" i="1"/>
  <c r="BA39" i="1"/>
  <c r="BC40" i="1"/>
  <c r="BE41" i="1"/>
  <c r="BG42" i="1"/>
  <c r="AW45" i="1"/>
  <c r="AY46" i="1"/>
  <c r="BA47" i="1"/>
  <c r="BC48" i="1"/>
  <c r="BE49" i="1"/>
  <c r="BG50" i="1"/>
  <c r="AW53" i="1"/>
  <c r="AY54" i="1"/>
  <c r="BA55" i="1"/>
  <c r="BC56" i="1"/>
  <c r="BE57" i="1"/>
  <c r="BG58" i="1"/>
  <c r="AW61" i="1"/>
  <c r="AY62" i="1"/>
  <c r="BA63" i="1"/>
  <c r="BC64" i="1"/>
  <c r="BE65" i="1"/>
  <c r="AZ29" i="1"/>
  <c r="BB30" i="1"/>
  <c r="BD31" i="1"/>
  <c r="BF32" i="1"/>
  <c r="BH33" i="1"/>
  <c r="AV35" i="1"/>
  <c r="AO62" i="36" s="1"/>
  <c r="AX36" i="1"/>
  <c r="AZ37" i="1"/>
  <c r="BB38" i="1"/>
  <c r="BD39" i="1"/>
  <c r="BF40" i="1"/>
  <c r="BH41" i="1"/>
  <c r="AV43" i="1"/>
  <c r="AO70" i="36" s="1"/>
  <c r="AX44" i="1"/>
  <c r="AZ45" i="1"/>
  <c r="BB46" i="1"/>
  <c r="BD47" i="1"/>
  <c r="BF48" i="1"/>
  <c r="AY41" i="1"/>
  <c r="BE44" i="1"/>
  <c r="BG45" i="1"/>
  <c r="AW48" i="1"/>
  <c r="AY49" i="1"/>
  <c r="BA17" i="1"/>
  <c r="BC18" i="1"/>
  <c r="BE19" i="1"/>
  <c r="BG20" i="1"/>
  <c r="AW23" i="1"/>
  <c r="AY24" i="1"/>
  <c r="BA25" i="1"/>
  <c r="BC26" i="1"/>
  <c r="BE27" i="1"/>
  <c r="BG28" i="1"/>
  <c r="AW31" i="1"/>
  <c r="AW47" i="1"/>
  <c r="AY48" i="1"/>
  <c r="BA49" i="1"/>
  <c r="BC50" i="1"/>
  <c r="BE51" i="1"/>
  <c r="BG52" i="1"/>
  <c r="BD18" i="1"/>
  <c r="BF19" i="1"/>
  <c r="BH20" i="1"/>
  <c r="AV22" i="1"/>
  <c r="AO49" i="36" s="1"/>
  <c r="AX23" i="1"/>
  <c r="AZ24" i="1"/>
  <c r="BB25" i="1"/>
  <c r="BD26" i="1"/>
  <c r="BF27" i="1"/>
  <c r="BH28" i="1"/>
  <c r="AV30" i="1"/>
  <c r="AO57" i="36" s="1"/>
  <c r="BH59" i="1"/>
  <c r="AV61" i="1"/>
  <c r="AO88" i="36" s="1"/>
  <c r="AX62" i="1"/>
  <c r="AZ63" i="1"/>
  <c r="BB64" i="1"/>
  <c r="BD65" i="1"/>
  <c r="BF66" i="1"/>
  <c r="BF78" i="1"/>
  <c r="BH67" i="1"/>
  <c r="BH79" i="1"/>
  <c r="AV69" i="1"/>
  <c r="AO96" i="36" s="1"/>
  <c r="AV81" i="1"/>
  <c r="AO108" i="36" s="1"/>
  <c r="AX70" i="1"/>
  <c r="AX82" i="1"/>
  <c r="AZ71" i="1"/>
  <c r="AZ83" i="1"/>
  <c r="BB72" i="1"/>
  <c r="BB84" i="1"/>
  <c r="BD73" i="1"/>
  <c r="BD85" i="1"/>
  <c r="BF74" i="1"/>
  <c r="BF86" i="1"/>
  <c r="BH75" i="1"/>
  <c r="BH87" i="1"/>
  <c r="AV77" i="1"/>
  <c r="AO104" i="36" s="1"/>
  <c r="AV89" i="1"/>
  <c r="AO116" i="36" s="1"/>
  <c r="Z21" i="1"/>
  <c r="AW21" i="1"/>
  <c r="BA71" i="1"/>
  <c r="BA83" i="1"/>
  <c r="BG74" i="1"/>
  <c r="BG86" i="1"/>
  <c r="AV20" i="1"/>
  <c r="AO47" i="36" s="1"/>
  <c r="AX21" i="1"/>
  <c r="AZ22" i="1"/>
  <c r="BB23" i="1"/>
  <c r="BD24" i="1"/>
  <c r="BF25" i="1"/>
  <c r="BH26" i="1"/>
  <c r="AV28" i="1"/>
  <c r="AO55" i="36" s="1"/>
  <c r="AX29" i="1"/>
  <c r="AZ30" i="1"/>
  <c r="BB31" i="1"/>
  <c r="BD32" i="1"/>
  <c r="BF33" i="1"/>
  <c r="BH34" i="1"/>
  <c r="AV36" i="1"/>
  <c r="AO63" i="36" s="1"/>
  <c r="AX37" i="1"/>
  <c r="AZ38" i="1"/>
  <c r="BB39" i="1"/>
  <c r="BD40" i="1"/>
  <c r="BF41" i="1"/>
  <c r="BD48" i="1"/>
  <c r="BF49" i="1"/>
  <c r="BH50" i="1"/>
  <c r="AV52" i="1"/>
  <c r="AO79" i="36" s="1"/>
  <c r="AX53" i="1"/>
  <c r="AZ54" i="1"/>
  <c r="BB55" i="1"/>
  <c r="BD56" i="1"/>
  <c r="BF57" i="1"/>
  <c r="BH58" i="1"/>
  <c r="AV60" i="1"/>
  <c r="AO87" i="36" s="1"/>
  <c r="AX61" i="1"/>
  <c r="AZ62" i="1"/>
  <c r="BB63" i="1"/>
  <c r="BD64" i="1"/>
  <c r="BF65" i="1"/>
  <c r="BH66" i="1"/>
  <c r="BH78" i="1"/>
  <c r="AV68" i="1"/>
  <c r="AO95" i="36" s="1"/>
  <c r="AV80" i="1"/>
  <c r="AO107" i="36" s="1"/>
  <c r="AX69" i="1"/>
  <c r="AX81" i="1"/>
  <c r="AZ70" i="1"/>
  <c r="AZ82" i="1"/>
  <c r="BB71" i="1"/>
  <c r="BB83" i="1"/>
  <c r="BD72" i="1"/>
  <c r="BD84" i="1"/>
  <c r="BF73" i="1"/>
  <c r="BF85" i="1"/>
  <c r="BH74" i="1"/>
  <c r="BH86" i="1"/>
  <c r="AV76" i="1"/>
  <c r="AO103" i="36" s="1"/>
  <c r="AV88" i="1"/>
  <c r="AO115" i="36" s="1"/>
  <c r="AX77" i="1"/>
  <c r="AX89" i="1"/>
  <c r="BG17" i="1"/>
  <c r="AW20" i="1"/>
  <c r="AY21" i="1"/>
  <c r="BA22" i="1"/>
  <c r="BC23" i="1"/>
  <c r="BE24" i="1"/>
  <c r="BG25" i="1"/>
  <c r="AW28" i="1"/>
  <c r="AY29" i="1"/>
  <c r="BA30" i="1"/>
  <c r="BC31" i="1"/>
  <c r="BE32" i="1"/>
  <c r="BG33" i="1"/>
  <c r="AW36" i="1"/>
  <c r="AY37" i="1"/>
  <c r="BA38" i="1"/>
  <c r="BC39" i="1"/>
  <c r="BE40" i="1"/>
  <c r="BG41" i="1"/>
  <c r="AW44" i="1"/>
  <c r="AY45" i="1"/>
  <c r="BA46" i="1"/>
  <c r="BC47" i="1"/>
  <c r="BE48" i="1"/>
  <c r="BG49" i="1"/>
  <c r="AW52" i="1"/>
  <c r="AY53" i="1"/>
  <c r="BA54" i="1"/>
  <c r="BC55" i="1"/>
  <c r="BE56" i="1"/>
  <c r="BG57" i="1"/>
  <c r="AW60" i="1"/>
  <c r="AY61" i="1"/>
  <c r="BA62" i="1"/>
  <c r="BC63" i="1"/>
  <c r="BE64" i="1"/>
  <c r="BG65" i="1"/>
  <c r="AW68" i="1"/>
  <c r="AW80" i="1"/>
  <c r="AY69" i="1"/>
  <c r="AY81" i="1"/>
  <c r="BA70" i="1"/>
  <c r="BA82" i="1"/>
  <c r="BC71" i="1"/>
  <c r="BC83" i="1"/>
  <c r="BE72" i="1"/>
  <c r="BE84" i="1"/>
  <c r="BG73" i="1"/>
  <c r="BG85" i="1"/>
  <c r="AW76" i="1"/>
  <c r="AW88" i="1"/>
  <c r="AY77" i="1"/>
  <c r="AY89" i="1"/>
  <c r="AJ18" i="1"/>
  <c r="BG18" i="1"/>
  <c r="AW77" i="1"/>
  <c r="AW89" i="1"/>
  <c r="BF17" i="1"/>
  <c r="AV19" i="1"/>
  <c r="AO46" i="36" s="1"/>
  <c r="AZ21" i="1"/>
  <c r="BB22" i="1"/>
  <c r="BH25" i="1"/>
  <c r="BH49" i="1"/>
  <c r="AV51" i="1"/>
  <c r="AO78" i="36" s="1"/>
  <c r="AX52" i="1"/>
  <c r="AZ53" i="1"/>
  <c r="BB54" i="1"/>
  <c r="BD55" i="1"/>
  <c r="BF56" i="1"/>
  <c r="BH57" i="1"/>
  <c r="AV59" i="1"/>
  <c r="AO86" i="36" s="1"/>
  <c r="AX60" i="1"/>
  <c r="AZ61" i="1"/>
  <c r="BB62" i="1"/>
  <c r="BD63" i="1"/>
  <c r="BF64" i="1"/>
  <c r="BH65" i="1"/>
  <c r="AV67" i="1"/>
  <c r="AO94" i="36" s="1"/>
  <c r="AV79" i="1"/>
  <c r="AO106" i="36" s="1"/>
  <c r="AX68" i="1"/>
  <c r="AX80" i="1"/>
  <c r="AZ69" i="1"/>
  <c r="AZ81" i="1"/>
  <c r="BB70" i="1"/>
  <c r="BB82" i="1"/>
  <c r="BD71" i="1"/>
  <c r="BD83" i="1"/>
  <c r="BF72" i="1"/>
  <c r="BF84" i="1"/>
  <c r="BH73" i="1"/>
  <c r="BH85" i="1"/>
  <c r="AV75" i="1"/>
  <c r="AO102" i="36" s="1"/>
  <c r="AV87" i="1"/>
  <c r="AO114" i="36" s="1"/>
  <c r="AX76" i="1"/>
  <c r="AX88" i="1"/>
  <c r="AZ77" i="1"/>
  <c r="AZ89" i="1"/>
  <c r="AB22" i="1"/>
  <c r="AY22" i="1"/>
  <c r="BH18" i="1"/>
  <c r="AX20" i="1"/>
  <c r="BD23" i="1"/>
  <c r="BF24" i="1"/>
  <c r="AV27" i="1"/>
  <c r="AO54" i="36" s="1"/>
  <c r="AX28" i="1"/>
  <c r="AW19" i="1"/>
  <c r="AY20" i="1"/>
  <c r="BA21" i="1"/>
  <c r="BC22" i="1"/>
  <c r="BE23" i="1"/>
  <c r="BG24" i="1"/>
  <c r="AW27" i="1"/>
  <c r="AY28" i="1"/>
  <c r="BA29" i="1"/>
  <c r="BC30" i="1"/>
  <c r="BE31" i="1"/>
  <c r="BG32" i="1"/>
  <c r="AW35" i="1"/>
  <c r="AY36" i="1"/>
  <c r="BA37" i="1"/>
  <c r="BC38" i="1"/>
  <c r="BE39" i="1"/>
  <c r="BG40" i="1"/>
  <c r="AW43" i="1"/>
  <c r="AY44" i="1"/>
  <c r="BA45" i="1"/>
  <c r="BC46" i="1"/>
  <c r="BE47" i="1"/>
  <c r="BG48" i="1"/>
  <c r="AW51" i="1"/>
  <c r="AY52" i="1"/>
  <c r="BA53" i="1"/>
  <c r="BC54" i="1"/>
  <c r="BE55" i="1"/>
  <c r="BG56" i="1"/>
  <c r="AW59" i="1"/>
  <c r="AY60" i="1"/>
  <c r="BA61" i="1"/>
  <c r="BC62" i="1"/>
  <c r="BE63" i="1"/>
  <c r="BG64" i="1"/>
  <c r="AW67" i="1"/>
  <c r="AW79" i="1"/>
  <c r="AY68" i="1"/>
  <c r="AY80" i="1"/>
  <c r="BA69" i="1"/>
  <c r="BA81" i="1"/>
  <c r="BC70" i="1"/>
  <c r="BC82" i="1"/>
  <c r="BE71" i="1"/>
  <c r="BE83" i="1"/>
  <c r="BG72" i="1"/>
  <c r="BG84" i="1"/>
  <c r="AW75" i="1"/>
  <c r="AW87" i="1"/>
  <c r="AY76" i="1"/>
  <c r="AY88" i="1"/>
  <c r="BA77" i="1"/>
  <c r="BA89" i="1"/>
  <c r="AW69" i="1"/>
  <c r="AW81" i="1"/>
  <c r="AZ20" i="1"/>
  <c r="AV26" i="1"/>
  <c r="AO53" i="36" s="1"/>
  <c r="BB29" i="1"/>
  <c r="AV34" i="1"/>
  <c r="AO61" i="36" s="1"/>
  <c r="BB37" i="1"/>
  <c r="BD38" i="1"/>
  <c r="BF39" i="1"/>
  <c r="BH40" i="1"/>
  <c r="AV42" i="1"/>
  <c r="AO69" i="36" s="1"/>
  <c r="AX43" i="1"/>
  <c r="AZ44" i="1"/>
  <c r="BB45" i="1"/>
  <c r="BD46" i="1"/>
  <c r="BF47" i="1"/>
  <c r="BH48" i="1"/>
  <c r="AV50" i="1"/>
  <c r="AO77" i="36" s="1"/>
  <c r="AX51" i="1"/>
  <c r="AZ52" i="1"/>
  <c r="BB53" i="1"/>
  <c r="BD54" i="1"/>
  <c r="BF55" i="1"/>
  <c r="BH56" i="1"/>
  <c r="AV58" i="1"/>
  <c r="AO85" i="36" s="1"/>
  <c r="AX59" i="1"/>
  <c r="AZ60" i="1"/>
  <c r="BB61" i="1"/>
  <c r="BD62" i="1"/>
  <c r="BF63" i="1"/>
  <c r="BH64" i="1"/>
  <c r="AV66" i="1"/>
  <c r="AO93" i="36" s="1"/>
  <c r="AV78" i="1"/>
  <c r="AO105" i="36" s="1"/>
  <c r="AX67" i="1"/>
  <c r="AX79" i="1"/>
  <c r="AZ68" i="1"/>
  <c r="AZ80" i="1"/>
  <c r="BB69" i="1"/>
  <c r="BB81" i="1"/>
  <c r="BD70" i="1"/>
  <c r="BD82" i="1"/>
  <c r="BF71" i="1"/>
  <c r="BF83" i="1"/>
  <c r="BH72" i="1"/>
  <c r="BH84" i="1"/>
  <c r="AV74" i="1"/>
  <c r="AO101" i="36" s="1"/>
  <c r="AV86" i="1"/>
  <c r="AO113" i="36" s="1"/>
  <c r="AX75" i="1"/>
  <c r="AX87" i="1"/>
  <c r="AZ76" i="1"/>
  <c r="AZ88" i="1"/>
  <c r="BB77" i="1"/>
  <c r="BB89" i="1"/>
  <c r="BE73" i="1"/>
  <c r="BE85" i="1"/>
  <c r="BF23" i="1"/>
  <c r="AX27" i="1"/>
  <c r="BF31" i="1"/>
  <c r="BH32" i="1"/>
  <c r="AZ36" i="1"/>
  <c r="AW18" i="1"/>
  <c r="AY19" i="1"/>
  <c r="BA20" i="1"/>
  <c r="BC21" i="1"/>
  <c r="BE22" i="1"/>
  <c r="BG23" i="1"/>
  <c r="AW26" i="1"/>
  <c r="AY27" i="1"/>
  <c r="BA28" i="1"/>
  <c r="BC29" i="1"/>
  <c r="BE30" i="1"/>
  <c r="BG31" i="1"/>
  <c r="AW34" i="1"/>
  <c r="AY35" i="1"/>
  <c r="BA36" i="1"/>
  <c r="BC37" i="1"/>
  <c r="BE38" i="1"/>
  <c r="BG39" i="1"/>
  <c r="AW42" i="1"/>
  <c r="AY43" i="1"/>
  <c r="BA44" i="1"/>
  <c r="BC45" i="1"/>
  <c r="BE46" i="1"/>
  <c r="BG47" i="1"/>
  <c r="AW50" i="1"/>
  <c r="AY51" i="1"/>
  <c r="BA52" i="1"/>
  <c r="BC53" i="1"/>
  <c r="BE54" i="1"/>
  <c r="BG55" i="1"/>
  <c r="AW58" i="1"/>
  <c r="AY59" i="1"/>
  <c r="BA60" i="1"/>
  <c r="BC61" i="1"/>
  <c r="BE62" i="1"/>
  <c r="BG63" i="1"/>
  <c r="AW66" i="1"/>
  <c r="AW78" i="1"/>
  <c r="AY67" i="1"/>
  <c r="AY79" i="1"/>
  <c r="BA68" i="1"/>
  <c r="BA80" i="1"/>
  <c r="BC69" i="1"/>
  <c r="BC81" i="1"/>
  <c r="BE70" i="1"/>
  <c r="BE82" i="1"/>
  <c r="BG71" i="1"/>
  <c r="BG83" i="1"/>
  <c r="AW74" i="1"/>
  <c r="AW86" i="1"/>
  <c r="AY75" i="1"/>
  <c r="AY87" i="1"/>
  <c r="BA76" i="1"/>
  <c r="BA88" i="1"/>
  <c r="BC77" i="1"/>
  <c r="BC89" i="1"/>
  <c r="BG66" i="1"/>
  <c r="BG78" i="1"/>
  <c r="BC72" i="1"/>
  <c r="BC84" i="1"/>
  <c r="AX19" i="1"/>
  <c r="BH24" i="1"/>
  <c r="AZ28" i="1"/>
  <c r="BD30" i="1"/>
  <c r="AX35" i="1"/>
  <c r="AX18" i="1"/>
  <c r="AZ19" i="1"/>
  <c r="BB20" i="1"/>
  <c r="BD21" i="1"/>
  <c r="BF22" i="1"/>
  <c r="BH23" i="1"/>
  <c r="AV25" i="1"/>
  <c r="AO52" i="36" s="1"/>
  <c r="AX26" i="1"/>
  <c r="AZ27" i="1"/>
  <c r="BB28" i="1"/>
  <c r="BD29" i="1"/>
  <c r="BF30" i="1"/>
  <c r="BH31" i="1"/>
  <c r="AV33" i="1"/>
  <c r="AO60" i="36" s="1"/>
  <c r="AX34" i="1"/>
  <c r="AZ35" i="1"/>
  <c r="BB36" i="1"/>
  <c r="BD37" i="1"/>
  <c r="BF38" i="1"/>
  <c r="BH39" i="1"/>
  <c r="AV41" i="1"/>
  <c r="AO68" i="36" s="1"/>
  <c r="AX42" i="1"/>
  <c r="AZ43" i="1"/>
  <c r="BB44" i="1"/>
  <c r="BD45" i="1"/>
  <c r="BF46" i="1"/>
  <c r="BH47" i="1"/>
  <c r="AV49" i="1"/>
  <c r="AO76" i="36" s="1"/>
  <c r="AX50" i="1"/>
  <c r="AZ51" i="1"/>
  <c r="BB52" i="1"/>
  <c r="BD53" i="1"/>
  <c r="BF54" i="1"/>
  <c r="BH55" i="1"/>
  <c r="AV57" i="1"/>
  <c r="AO84" i="36" s="1"/>
  <c r="AX58" i="1"/>
  <c r="AZ59" i="1"/>
  <c r="BB60" i="1"/>
  <c r="BD61" i="1"/>
  <c r="BF62" i="1"/>
  <c r="BH63" i="1"/>
  <c r="AV65" i="1"/>
  <c r="AO92" i="36" s="1"/>
  <c r="AX66" i="1"/>
  <c r="AX78" i="1"/>
  <c r="AZ67" i="1"/>
  <c r="AZ79" i="1"/>
  <c r="BB68" i="1"/>
  <c r="BB80" i="1"/>
  <c r="BD69" i="1"/>
  <c r="BD81" i="1"/>
  <c r="BF70" i="1"/>
  <c r="BF82" i="1"/>
  <c r="BH71" i="1"/>
  <c r="BH83" i="1"/>
  <c r="AV73" i="1"/>
  <c r="AO100" i="36" s="1"/>
  <c r="AV85" i="1"/>
  <c r="AO112" i="36" s="1"/>
  <c r="AX74" i="1"/>
  <c r="AX86" i="1"/>
  <c r="AZ75" i="1"/>
  <c r="AZ87" i="1"/>
  <c r="BB76" i="1"/>
  <c r="BB88" i="1"/>
  <c r="BD77" i="1"/>
  <c r="BD89" i="1"/>
  <c r="AY70" i="1"/>
  <c r="AY82" i="1"/>
  <c r="AV18" i="1"/>
  <c r="AO45" i="36" s="1"/>
  <c r="BB21" i="1"/>
  <c r="BD22" i="1"/>
  <c r="AY18" i="1"/>
  <c r="BA19" i="1"/>
  <c r="BC20" i="1"/>
  <c r="BE21" i="1"/>
  <c r="BG22" i="1"/>
  <c r="AW25" i="1"/>
  <c r="AY26" i="1"/>
  <c r="BA27" i="1"/>
  <c r="BC28" i="1"/>
  <c r="BE29" i="1"/>
  <c r="BG30" i="1"/>
  <c r="AW33" i="1"/>
  <c r="AY34" i="1"/>
  <c r="BA35" i="1"/>
  <c r="BC36" i="1"/>
  <c r="BE37" i="1"/>
  <c r="BG38" i="1"/>
  <c r="AW41" i="1"/>
  <c r="AY42" i="1"/>
  <c r="BA43" i="1"/>
  <c r="BC44" i="1"/>
  <c r="BE45" i="1"/>
  <c r="BG46" i="1"/>
  <c r="AW49" i="1"/>
  <c r="AY50" i="1"/>
  <c r="BA51" i="1"/>
  <c r="BC52" i="1"/>
  <c r="BE53" i="1"/>
  <c r="BG54" i="1"/>
  <c r="AW57" i="1"/>
  <c r="AY58" i="1"/>
  <c r="BA59" i="1"/>
  <c r="BC60" i="1"/>
  <c r="BE61" i="1"/>
  <c r="BG62" i="1"/>
  <c r="AW65" i="1"/>
  <c r="AY66" i="1"/>
  <c r="AY78" i="1"/>
  <c r="BA67" i="1"/>
  <c r="BA79" i="1"/>
  <c r="BC68" i="1"/>
  <c r="BC80" i="1"/>
  <c r="BE69" i="1"/>
  <c r="BE81" i="1"/>
  <c r="BG70" i="1"/>
  <c r="BG82" i="1"/>
  <c r="AW73" i="1"/>
  <c r="AW85" i="1"/>
  <c r="AY74" i="1"/>
  <c r="AY86" i="1"/>
  <c r="BA75" i="1"/>
  <c r="BA87" i="1"/>
  <c r="BC76" i="1"/>
  <c r="BC88" i="1"/>
  <c r="BE77" i="1"/>
  <c r="BE89" i="1"/>
  <c r="AZ18" i="1"/>
  <c r="BB19" i="1"/>
  <c r="BD20" i="1"/>
  <c r="BF21" i="1"/>
  <c r="BH22" i="1"/>
  <c r="AV24" i="1"/>
  <c r="AO51" i="36" s="1"/>
  <c r="AX25" i="1"/>
  <c r="AZ26" i="1"/>
  <c r="BB27" i="1"/>
  <c r="BD28" i="1"/>
  <c r="BF29" i="1"/>
  <c r="BH30" i="1"/>
  <c r="AV32" i="1"/>
  <c r="AO59" i="36" s="1"/>
  <c r="AX33" i="1"/>
  <c r="AZ34" i="1"/>
  <c r="BB35" i="1"/>
  <c r="BD36" i="1"/>
  <c r="BF37" i="1"/>
  <c r="BH38" i="1"/>
  <c r="AV40" i="1"/>
  <c r="AO67" i="36" s="1"/>
  <c r="AX41" i="1"/>
  <c r="AZ42" i="1"/>
  <c r="BB43" i="1"/>
  <c r="BD44" i="1"/>
  <c r="BF45" i="1"/>
  <c r="BH46" i="1"/>
  <c r="AV48" i="1"/>
  <c r="AO75" i="36" s="1"/>
  <c r="AX49" i="1"/>
  <c r="AZ50" i="1"/>
  <c r="BB51" i="1"/>
  <c r="BD52" i="1"/>
  <c r="BF53" i="1"/>
  <c r="BH54" i="1"/>
  <c r="AV56" i="1"/>
  <c r="AO83" i="36" s="1"/>
  <c r="AX57" i="1"/>
  <c r="AZ58" i="1"/>
  <c r="BB59" i="1"/>
  <c r="BD60" i="1"/>
  <c r="BF61" i="1"/>
  <c r="BH62" i="1"/>
  <c r="AV64" i="1"/>
  <c r="AO91" i="36" s="1"/>
  <c r="AX65" i="1"/>
  <c r="AZ66" i="1"/>
  <c r="AZ78" i="1"/>
  <c r="BB67" i="1"/>
  <c r="BB79" i="1"/>
  <c r="BD68" i="1"/>
  <c r="BD80" i="1"/>
  <c r="BF69" i="1"/>
  <c r="BF81" i="1"/>
  <c r="BH70" i="1"/>
  <c r="BH82" i="1"/>
  <c r="AV72" i="1"/>
  <c r="AO99" i="36" s="1"/>
  <c r="AV84" i="1"/>
  <c r="AO111" i="36" s="1"/>
  <c r="AX73" i="1"/>
  <c r="AX85" i="1"/>
  <c r="AZ74" i="1"/>
  <c r="AZ86" i="1"/>
  <c r="BB75" i="1"/>
  <c r="BB87" i="1"/>
  <c r="BD76" i="1"/>
  <c r="BD88" i="1"/>
  <c r="BF77" i="1"/>
  <c r="BF89" i="1"/>
  <c r="BA50" i="1"/>
  <c r="BC51" i="1"/>
  <c r="BE52" i="1"/>
  <c r="BG53" i="1"/>
  <c r="AW56" i="1"/>
  <c r="AY57" i="1"/>
  <c r="BA58" i="1"/>
  <c r="BC59" i="1"/>
  <c r="BE60" i="1"/>
  <c r="BG61" i="1"/>
  <c r="AW64" i="1"/>
  <c r="AY65" i="1"/>
  <c r="BA66" i="1"/>
  <c r="BA78" i="1"/>
  <c r="BC67" i="1"/>
  <c r="BC79" i="1"/>
  <c r="BE68" i="1"/>
  <c r="BE80" i="1"/>
  <c r="BG69" i="1"/>
  <c r="BG81" i="1"/>
  <c r="AW72" i="1"/>
  <c r="AW84" i="1"/>
  <c r="AY73" i="1"/>
  <c r="AY85" i="1"/>
  <c r="BA74" i="1"/>
  <c r="BA86" i="1"/>
  <c r="BC75" i="1"/>
  <c r="BC87" i="1"/>
  <c r="BE76" i="1"/>
  <c r="BE88" i="1"/>
  <c r="BG77" i="1"/>
  <c r="BG89" i="1"/>
  <c r="AZ17" i="1"/>
  <c r="BB18" i="1"/>
  <c r="BD19" i="1"/>
  <c r="BF20" i="1"/>
  <c r="BH21" i="1"/>
  <c r="AV23" i="1"/>
  <c r="AO50" i="36" s="1"/>
  <c r="AX24" i="1"/>
  <c r="AZ25" i="1"/>
  <c r="BB26" i="1"/>
  <c r="BD27" i="1"/>
  <c r="BF28" i="1"/>
  <c r="BH29" i="1"/>
  <c r="AV31" i="1"/>
  <c r="AO58" i="36" s="1"/>
  <c r="AX32" i="1"/>
  <c r="AZ33" i="1"/>
  <c r="BB34" i="1"/>
  <c r="BD35" i="1"/>
  <c r="BF36" i="1"/>
  <c r="BH37" i="1"/>
  <c r="AV39" i="1"/>
  <c r="AO66" i="36" s="1"/>
  <c r="AX40" i="1"/>
  <c r="AZ41" i="1"/>
  <c r="BB42" i="1"/>
  <c r="BD43" i="1"/>
  <c r="BF44" i="1"/>
  <c r="BH45" i="1"/>
  <c r="AV47" i="1"/>
  <c r="AO74" i="36" s="1"/>
  <c r="AX48" i="1"/>
  <c r="AZ49" i="1"/>
  <c r="BB50" i="1"/>
  <c r="BD51" i="1"/>
  <c r="BF52" i="1"/>
  <c r="BH53" i="1"/>
  <c r="AV55" i="1"/>
  <c r="AO82" i="36" s="1"/>
  <c r="AX56" i="1"/>
  <c r="AZ57" i="1"/>
  <c r="BB58" i="1"/>
  <c r="BD59" i="1"/>
  <c r="BF60" i="1"/>
  <c r="BH61" i="1"/>
  <c r="AV63" i="1"/>
  <c r="AO90" i="36" s="1"/>
  <c r="AX64" i="1"/>
  <c r="AZ65" i="1"/>
  <c r="BB66" i="1"/>
  <c r="BB78" i="1"/>
  <c r="BD67" i="1"/>
  <c r="BD79" i="1"/>
  <c r="BF68" i="1"/>
  <c r="BF80" i="1"/>
  <c r="BH69" i="1"/>
  <c r="BH81" i="1"/>
  <c r="AV71" i="1"/>
  <c r="AO98" i="36" s="1"/>
  <c r="AV83" i="1"/>
  <c r="AO110" i="36" s="1"/>
  <c r="AX72" i="1"/>
  <c r="AX84" i="1"/>
  <c r="AZ73" i="1"/>
  <c r="AZ85" i="1"/>
  <c r="BB74" i="1"/>
  <c r="BB86" i="1"/>
  <c r="BD75" i="1"/>
  <c r="BD87" i="1"/>
  <c r="BF76" i="1"/>
  <c r="BF88" i="1"/>
  <c r="BH77" i="1"/>
  <c r="BH89" i="1"/>
  <c r="AY32" i="1"/>
  <c r="BA33" i="1"/>
  <c r="BC34" i="1"/>
  <c r="BE35" i="1"/>
  <c r="BG36" i="1"/>
  <c r="AW39" i="1"/>
  <c r="AY40" i="1"/>
  <c r="BA41" i="1"/>
  <c r="BC42" i="1"/>
  <c r="BE43" i="1"/>
  <c r="BG44" i="1"/>
  <c r="AW55" i="1"/>
  <c r="AY56" i="1"/>
  <c r="BA57" i="1"/>
  <c r="BC58" i="1"/>
  <c r="BE59" i="1"/>
  <c r="BG60" i="1"/>
  <c r="AW63" i="1"/>
  <c r="AY64" i="1"/>
  <c r="BA65" i="1"/>
  <c r="BC66" i="1"/>
  <c r="BC78" i="1"/>
  <c r="BE67" i="1"/>
  <c r="BE79" i="1"/>
  <c r="BG68" i="1"/>
  <c r="BG80" i="1"/>
  <c r="AW71" i="1"/>
  <c r="AW83" i="1"/>
  <c r="AY72" i="1"/>
  <c r="AY84" i="1"/>
  <c r="BA73" i="1"/>
  <c r="BA85" i="1"/>
  <c r="BC74" i="1"/>
  <c r="BC86" i="1"/>
  <c r="BE75" i="1"/>
  <c r="BE87" i="1"/>
  <c r="BG76" i="1"/>
  <c r="BG88" i="1"/>
  <c r="BF35" i="1"/>
  <c r="AV38" i="1"/>
  <c r="AO65" i="36" s="1"/>
  <c r="AX39" i="1"/>
  <c r="AZ40" i="1"/>
  <c r="BB41" i="1"/>
  <c r="BD42" i="1"/>
  <c r="BF43" i="1"/>
  <c r="BH44" i="1"/>
  <c r="AV46" i="1"/>
  <c r="AO73" i="36" s="1"/>
  <c r="AX47" i="1"/>
  <c r="AZ48" i="1"/>
  <c r="BB49" i="1"/>
  <c r="BD50" i="1"/>
  <c r="BF51" i="1"/>
  <c r="BH52" i="1"/>
  <c r="AV54" i="1"/>
  <c r="AO81" i="36" s="1"/>
  <c r="AX55" i="1"/>
  <c r="AZ56" i="1"/>
  <c r="BB57" i="1"/>
  <c r="BD66" i="1"/>
  <c r="BD78" i="1"/>
  <c r="BF67" i="1"/>
  <c r="BF79" i="1"/>
  <c r="BH68" i="1"/>
  <c r="BH80" i="1"/>
  <c r="AV70" i="1"/>
  <c r="AO97" i="36" s="1"/>
  <c r="AV82" i="1"/>
  <c r="AO109" i="36" s="1"/>
  <c r="AX71" i="1"/>
  <c r="AX83" i="1"/>
  <c r="AZ72" i="1"/>
  <c r="AZ84" i="1"/>
  <c r="BB73" i="1"/>
  <c r="BB85" i="1"/>
  <c r="BD74" i="1"/>
  <c r="BD86" i="1"/>
  <c r="BF75" i="1"/>
  <c r="BF87" i="1"/>
  <c r="BH76" i="1"/>
  <c r="BH88" i="1"/>
  <c r="AY23" i="1"/>
  <c r="BA24" i="1"/>
  <c r="BC25" i="1"/>
  <c r="BE26" i="1"/>
  <c r="BG27" i="1"/>
  <c r="AW30" i="1"/>
  <c r="AY31" i="1"/>
  <c r="BA32" i="1"/>
  <c r="BC33" i="1"/>
  <c r="BE34" i="1"/>
  <c r="BG35" i="1"/>
  <c r="AW38" i="1"/>
  <c r="AY39" i="1"/>
  <c r="BA40" i="1"/>
  <c r="BC41" i="1"/>
  <c r="BE42" i="1"/>
  <c r="BG43" i="1"/>
  <c r="AW46" i="1"/>
  <c r="AY47" i="1"/>
  <c r="BA48" i="1"/>
  <c r="BC49" i="1"/>
  <c r="BE50" i="1"/>
  <c r="BG51" i="1"/>
  <c r="AW54" i="1"/>
  <c r="AY55" i="1"/>
  <c r="BA56" i="1"/>
  <c r="BC57" i="1"/>
  <c r="BE58" i="1"/>
  <c r="BG59" i="1"/>
  <c r="AW62" i="1"/>
  <c r="AY63" i="1"/>
  <c r="BA64" i="1"/>
  <c r="BC65" i="1"/>
  <c r="BE66" i="1"/>
  <c r="BE78" i="1"/>
  <c r="BG67" i="1"/>
  <c r="BG79" i="1"/>
  <c r="AW70" i="1"/>
  <c r="AW82" i="1"/>
  <c r="AY71" i="1"/>
  <c r="AY83" i="1"/>
  <c r="BA72" i="1"/>
  <c r="BA84" i="1"/>
  <c r="BC73" i="1"/>
  <c r="BC85" i="1"/>
  <c r="BE74" i="1"/>
  <c r="BE86" i="1"/>
  <c r="BG75" i="1"/>
  <c r="BG87" i="1"/>
  <c r="AF24" i="1"/>
  <c r="AH25" i="1"/>
  <c r="AH17" i="1"/>
  <c r="BE17" i="1"/>
  <c r="BH17" i="1"/>
  <c r="AW17" i="1"/>
  <c r="AX17" i="1"/>
  <c r="AY17" i="1"/>
  <c r="AM6" i="1"/>
  <c r="BJ17" i="1"/>
  <c r="BB17" i="1"/>
  <c r="Z6" i="1"/>
  <c r="AB7" i="1"/>
  <c r="AC30" i="1"/>
  <c r="AE31" i="1"/>
  <c r="AG32" i="1"/>
  <c r="AI33" i="1"/>
  <c r="AK34" i="1"/>
  <c r="Y36" i="1"/>
  <c r="AB63" i="36" s="1"/>
  <c r="AA37" i="1"/>
  <c r="AC38" i="1"/>
  <c r="AE39" i="1"/>
  <c r="AG40" i="1"/>
  <c r="AI41" i="1"/>
  <c r="AK42" i="1"/>
  <c r="Y44" i="1"/>
  <c r="AB71" i="36" s="1"/>
  <c r="AA45" i="1"/>
  <c r="AC46" i="1"/>
  <c r="AE47" i="1"/>
  <c r="AG48" i="1"/>
  <c r="AI49" i="1"/>
  <c r="AK50" i="1"/>
  <c r="Y52" i="1"/>
  <c r="AB79" i="36" s="1"/>
  <c r="AA53" i="1"/>
  <c r="AC54" i="1"/>
  <c r="AE55" i="1"/>
  <c r="AG56" i="1"/>
  <c r="AI57" i="1"/>
  <c r="AK58" i="1"/>
  <c r="Y60" i="1"/>
  <c r="AB87" i="36" s="1"/>
  <c r="AA61" i="1"/>
  <c r="AC62" i="1"/>
  <c r="AG64" i="1"/>
  <c r="AI65" i="1"/>
  <c r="AV17" i="1"/>
  <c r="AO44" i="36" s="1"/>
  <c r="AD8" i="1"/>
  <c r="AF9" i="1"/>
  <c r="AJ11" i="1"/>
  <c r="Z14" i="1"/>
  <c r="AD7" i="1"/>
  <c r="AI7" i="1"/>
  <c r="Y10" i="1"/>
  <c r="AB37" i="36" s="1"/>
  <c r="AC12" i="1"/>
  <c r="AG14" i="1"/>
  <c r="AA19" i="1"/>
  <c r="AG6" i="1"/>
  <c r="AK8" i="1"/>
  <c r="AA11" i="1"/>
  <c r="AE13" i="1"/>
  <c r="AI15" i="1"/>
  <c r="AK16" i="1"/>
  <c r="Y18" i="1"/>
  <c r="AB45" i="36" s="1"/>
  <c r="AC20" i="1"/>
  <c r="AC18" i="1"/>
  <c r="AE19" i="1"/>
  <c r="AG20" i="1"/>
  <c r="AE7" i="1"/>
  <c r="AG8" i="1"/>
  <c r="AE15" i="1"/>
  <c r="AG16" i="1"/>
  <c r="AI17" i="1"/>
  <c r="AK18" i="1"/>
  <c r="Y20" i="1"/>
  <c r="AB47" i="36" s="1"/>
  <c r="AA21" i="1"/>
  <c r="AC22" i="1"/>
  <c r="AE23" i="1"/>
  <c r="AE21" i="1"/>
  <c r="AG22" i="1"/>
  <c r="AI23" i="1"/>
  <c r="AK24" i="1"/>
  <c r="Y26" i="1"/>
  <c r="AB53" i="36" s="1"/>
  <c r="AA27" i="1"/>
  <c r="AC28" i="1"/>
  <c r="AE29" i="1"/>
  <c r="AG30" i="1"/>
  <c r="AI31" i="1"/>
  <c r="AF16" i="1"/>
  <c r="AE59" i="1"/>
  <c r="AG60" i="1"/>
  <c r="AI61" i="1"/>
  <c r="AK62" i="1"/>
  <c r="Y64" i="1"/>
  <c r="AB91" i="36" s="1"/>
  <c r="AH68" i="1"/>
  <c r="AJ69" i="1"/>
  <c r="Z72" i="1"/>
  <c r="AB15" i="1"/>
  <c r="AD16" i="1"/>
  <c r="Z73" i="1"/>
  <c r="AB74" i="1"/>
  <c r="AI74" i="1"/>
  <c r="AK75" i="1"/>
  <c r="AD15" i="1"/>
  <c r="AD23" i="1"/>
  <c r="AJ26" i="1"/>
  <c r="Z69" i="1"/>
  <c r="AB70" i="1"/>
  <c r="AD71" i="1"/>
  <c r="AF72" i="1"/>
  <c r="AH73" i="1"/>
  <c r="AF6" i="1"/>
  <c r="AH7" i="1"/>
  <c r="Z11" i="1"/>
  <c r="AB12" i="1"/>
  <c r="AF14" i="1"/>
  <c r="AH15" i="1"/>
  <c r="Z19" i="1"/>
  <c r="AB20" i="1"/>
  <c r="AD21" i="1"/>
  <c r="AF22" i="1"/>
  <c r="AH23" i="1"/>
  <c r="AJ24" i="1"/>
  <c r="Z67" i="1"/>
  <c r="AK6" i="1"/>
  <c r="Y8" i="1"/>
  <c r="AB35" i="36" s="1"/>
  <c r="AA9" i="1"/>
  <c r="AC10" i="1"/>
  <c r="AE11" i="1"/>
  <c r="AG12" i="1"/>
  <c r="AI13" i="1"/>
  <c r="AK14" i="1"/>
  <c r="Y16" i="1"/>
  <c r="AB43" i="36" s="1"/>
  <c r="AA17" i="1"/>
  <c r="AH10" i="1"/>
  <c r="AI9" i="1"/>
  <c r="AK10" i="1"/>
  <c r="Y12" i="1"/>
  <c r="AB39" i="36" s="1"/>
  <c r="AA13" i="1"/>
  <c r="AC14" i="1"/>
  <c r="AE63" i="1"/>
  <c r="W5" i="1"/>
  <c r="AJ8" i="1"/>
  <c r="AJ16" i="1"/>
  <c r="AK32" i="1"/>
  <c r="Y34" i="1"/>
  <c r="AB61" i="36" s="1"/>
  <c r="AA35" i="1"/>
  <c r="AC36" i="1"/>
  <c r="AE37" i="1"/>
  <c r="AG38" i="1"/>
  <c r="AI39" i="1"/>
  <c r="AK40" i="1"/>
  <c r="Y42" i="1"/>
  <c r="AB69" i="36" s="1"/>
  <c r="AA43" i="1"/>
  <c r="AC44" i="1"/>
  <c r="AE45" i="1"/>
  <c r="AG46" i="1"/>
  <c r="AI47" i="1"/>
  <c r="AK48" i="1"/>
  <c r="Y50" i="1"/>
  <c r="AB77" i="36" s="1"/>
  <c r="AA51" i="1"/>
  <c r="AC52" i="1"/>
  <c r="AE53" i="1"/>
  <c r="AG54" i="1"/>
  <c r="AI55" i="1"/>
  <c r="AK56" i="1"/>
  <c r="Y58" i="1"/>
  <c r="AB85" i="36" s="1"/>
  <c r="AA59" i="1"/>
  <c r="AC60" i="1"/>
  <c r="AE61" i="1"/>
  <c r="AG62" i="1"/>
  <c r="AI63" i="1"/>
  <c r="AK64" i="1"/>
  <c r="Y66" i="1"/>
  <c r="AB93" i="36" s="1"/>
  <c r="AC68" i="1"/>
  <c r="AE69" i="1"/>
  <c r="AG70" i="1"/>
  <c r="AI71" i="1"/>
  <c r="AK72" i="1"/>
  <c r="Y74" i="1"/>
  <c r="AB101" i="36" s="1"/>
  <c r="AA75" i="1"/>
  <c r="Z8" i="1"/>
  <c r="AD10" i="1"/>
  <c r="AF11" i="1"/>
  <c r="AJ13" i="1"/>
  <c r="Z16" i="1"/>
  <c r="AB17" i="1"/>
  <c r="AD18" i="1"/>
  <c r="AF19" i="1"/>
  <c r="AH20" i="1"/>
  <c r="AJ21" i="1"/>
  <c r="Z24" i="1"/>
  <c r="AB25" i="1"/>
  <c r="AD26" i="1"/>
  <c r="AB73" i="1"/>
  <c r="AD74" i="1"/>
  <c r="AF75" i="1"/>
  <c r="AH76" i="1"/>
  <c r="AB9" i="1"/>
  <c r="AH12" i="1"/>
  <c r="AF58" i="1"/>
  <c r="AH59" i="1"/>
  <c r="AJ60" i="1"/>
  <c r="Z63" i="1"/>
  <c r="AB64" i="1"/>
  <c r="AD65" i="1"/>
  <c r="AF66" i="1"/>
  <c r="AA6" i="1"/>
  <c r="AE8" i="1"/>
  <c r="AI10" i="1"/>
  <c r="Y13" i="1"/>
  <c r="AB40" i="36" s="1"/>
  <c r="AC15" i="1"/>
  <c r="AG17" i="1"/>
  <c r="AK19" i="1"/>
  <c r="Y21" i="1"/>
  <c r="AB48" i="36" s="1"/>
  <c r="AG25" i="1"/>
  <c r="AK27" i="1"/>
  <c r="Y29" i="1"/>
  <c r="AB56" i="36" s="1"/>
  <c r="AC31" i="1"/>
  <c r="AE32" i="1"/>
  <c r="AG33" i="1"/>
  <c r="AI34" i="1"/>
  <c r="AK35" i="1"/>
  <c r="Y37" i="1"/>
  <c r="AB64" i="36" s="1"/>
  <c r="AA38" i="1"/>
  <c r="AC39" i="1"/>
  <c r="AE40" i="1"/>
  <c r="AG41" i="1"/>
  <c r="AI42" i="1"/>
  <c r="AK43" i="1"/>
  <c r="Y45" i="1"/>
  <c r="AB72" i="36" s="1"/>
  <c r="AA46" i="1"/>
  <c r="AC47" i="1"/>
  <c r="AE48" i="1"/>
  <c r="AG49" i="1"/>
  <c r="AI50" i="1"/>
  <c r="AK51" i="1"/>
  <c r="Y53" i="1"/>
  <c r="AB80" i="36" s="1"/>
  <c r="AA54" i="1"/>
  <c r="AC55" i="1"/>
  <c r="AE56" i="1"/>
  <c r="AG57" i="1"/>
  <c r="AI58" i="1"/>
  <c r="AK59" i="1"/>
  <c r="Y61" i="1"/>
  <c r="AB88" i="36" s="1"/>
  <c r="AA62" i="1"/>
  <c r="AC63" i="1"/>
  <c r="AE64" i="1"/>
  <c r="AG65" i="1"/>
  <c r="AI66" i="1"/>
  <c r="AK67" i="1"/>
  <c r="Y69" i="1"/>
  <c r="AB96" i="36" s="1"/>
  <c r="AA70" i="1"/>
  <c r="AC71" i="1"/>
  <c r="AE72" i="1"/>
  <c r="AG73" i="1"/>
  <c r="AC7" i="1"/>
  <c r="AG9" i="1"/>
  <c r="AK11" i="1"/>
  <c r="AA14" i="1"/>
  <c r="AE16" i="1"/>
  <c r="AI18" i="1"/>
  <c r="AA22" i="1"/>
  <c r="AC23" i="1"/>
  <c r="AE24" i="1"/>
  <c r="AI26" i="1"/>
  <c r="AA30" i="1"/>
  <c r="Z29" i="1"/>
  <c r="AB30" i="1"/>
  <c r="AD31" i="1"/>
  <c r="AF32" i="1"/>
  <c r="AH33" i="1"/>
  <c r="AJ34" i="1"/>
  <c r="Z37" i="1"/>
  <c r="AB38" i="1"/>
  <c r="AD39" i="1"/>
  <c r="AF40" i="1"/>
  <c r="AH41" i="1"/>
  <c r="AJ42" i="1"/>
  <c r="Z45" i="1"/>
  <c r="AB46" i="1"/>
  <c r="AD47" i="1"/>
  <c r="AF48" i="1"/>
  <c r="AH49" i="1"/>
  <c r="AJ50" i="1"/>
  <c r="Z53" i="1"/>
  <c r="AB54" i="1"/>
  <c r="AD55" i="1"/>
  <c r="AF56" i="1"/>
  <c r="AH57" i="1"/>
  <c r="AJ58" i="1"/>
  <c r="Z61" i="1"/>
  <c r="AB62" i="1"/>
  <c r="AD63" i="1"/>
  <c r="AF64" i="1"/>
  <c r="AH65" i="1"/>
  <c r="AJ66" i="1"/>
  <c r="AJ74" i="1"/>
  <c r="AG7" i="1"/>
  <c r="AI8" i="1"/>
  <c r="AK9" i="1"/>
  <c r="Y11" i="1"/>
  <c r="AB38" i="36" s="1"/>
  <c r="AA12" i="1"/>
  <c r="AC13" i="1"/>
  <c r="AE14" i="1"/>
  <c r="AG15" i="1"/>
  <c r="AI16" i="1"/>
  <c r="AK17" i="1"/>
  <c r="Y19" i="1"/>
  <c r="AB46" i="36" s="1"/>
  <c r="AA20" i="1"/>
  <c r="AC21" i="1"/>
  <c r="AE22" i="1"/>
  <c r="AG23" i="1"/>
  <c r="AI24" i="1"/>
  <c r="AK25" i="1"/>
  <c r="Y27" i="1"/>
  <c r="AB54" i="36" s="1"/>
  <c r="AA28" i="1"/>
  <c r="AC29" i="1"/>
  <c r="AE30" i="1"/>
  <c r="AG31" i="1"/>
  <c r="AI32" i="1"/>
  <c r="AK33" i="1"/>
  <c r="Y35" i="1"/>
  <c r="AB62" i="36" s="1"/>
  <c r="AA36" i="1"/>
  <c r="AC37" i="1"/>
  <c r="AE38" i="1"/>
  <c r="AG39" i="1"/>
  <c r="AI40" i="1"/>
  <c r="AK41" i="1"/>
  <c r="Y43" i="1"/>
  <c r="AB70" i="36" s="1"/>
  <c r="AA44" i="1"/>
  <c r="AC45" i="1"/>
  <c r="AE46" i="1"/>
  <c r="AG47" i="1"/>
  <c r="AI48" i="1"/>
  <c r="AK49" i="1"/>
  <c r="Y51" i="1"/>
  <c r="AB78" i="36" s="1"/>
  <c r="AA52" i="1"/>
  <c r="AC53" i="1"/>
  <c r="AE54" i="1"/>
  <c r="AG55" i="1"/>
  <c r="AI56" i="1"/>
  <c r="AK57" i="1"/>
  <c r="Y59" i="1"/>
  <c r="AB86" i="36" s="1"/>
  <c r="AA60" i="1"/>
  <c r="AC61" i="1"/>
  <c r="AE62" i="1"/>
  <c r="AG63" i="1"/>
  <c r="AI64" i="1"/>
  <c r="AK65" i="1"/>
  <c r="Y67" i="1"/>
  <c r="AB94" i="36" s="1"/>
  <c r="AA68" i="1"/>
  <c r="AC69" i="1"/>
  <c r="AE70" i="1"/>
  <c r="AG71" i="1"/>
  <c r="AI72" i="1"/>
  <c r="AK73" i="1"/>
  <c r="Y75" i="1"/>
  <c r="AB102" i="36" s="1"/>
  <c r="AA76" i="1"/>
  <c r="Z27" i="1"/>
  <c r="AB28" i="1"/>
  <c r="AD29" i="1"/>
  <c r="AF30" i="1"/>
  <c r="AH31" i="1"/>
  <c r="AJ32" i="1"/>
  <c r="Z35" i="1"/>
  <c r="AB36" i="1"/>
  <c r="AD37" i="1"/>
  <c r="AF38" i="1"/>
  <c r="AH39" i="1"/>
  <c r="AJ40" i="1"/>
  <c r="Z43" i="1"/>
  <c r="AB44" i="1"/>
  <c r="AD45" i="1"/>
  <c r="AF46" i="1"/>
  <c r="AH47" i="1"/>
  <c r="AJ48" i="1"/>
  <c r="Z51" i="1"/>
  <c r="AB52" i="1"/>
  <c r="AD53" i="1"/>
  <c r="AF54" i="1"/>
  <c r="AH55" i="1"/>
  <c r="AJ56" i="1"/>
  <c r="Z59" i="1"/>
  <c r="AB60" i="1"/>
  <c r="AD61" i="1"/>
  <c r="AF62" i="1"/>
  <c r="AH63" i="1"/>
  <c r="AJ64" i="1"/>
  <c r="AB68" i="1"/>
  <c r="AD69" i="1"/>
  <c r="AF70" i="1"/>
  <c r="AH71" i="1"/>
  <c r="AJ72" i="1"/>
  <c r="Z75" i="1"/>
  <c r="AB76" i="1"/>
  <c r="AJ7" i="1"/>
  <c r="AB11" i="1"/>
  <c r="AF13" i="1"/>
  <c r="AJ15" i="1"/>
  <c r="AB19" i="1"/>
  <c r="AF21" i="1"/>
  <c r="AJ23" i="1"/>
  <c r="Z26" i="1"/>
  <c r="AB27" i="1"/>
  <c r="AD28" i="1"/>
  <c r="AB35" i="1"/>
  <c r="AD36" i="1"/>
  <c r="AF37" i="1"/>
  <c r="AH38" i="1"/>
  <c r="AJ39" i="1"/>
  <c r="Z10" i="1"/>
  <c r="AD12" i="1"/>
  <c r="AH14" i="1"/>
  <c r="Z18" i="1"/>
  <c r="AD20" i="1"/>
  <c r="AH22" i="1"/>
  <c r="AI21" i="1"/>
  <c r="AK22" i="1"/>
  <c r="Y24" i="1"/>
  <c r="AB51" i="36" s="1"/>
  <c r="AA25" i="1"/>
  <c r="AC26" i="1"/>
  <c r="AE27" i="1"/>
  <c r="AG28" i="1"/>
  <c r="AI29" i="1"/>
  <c r="AK30" i="1"/>
  <c r="Y32" i="1"/>
  <c r="AB59" i="36" s="1"/>
  <c r="AA33" i="1"/>
  <c r="AC34" i="1"/>
  <c r="AE35" i="1"/>
  <c r="AG36" i="1"/>
  <c r="AI37" i="1"/>
  <c r="AK38" i="1"/>
  <c r="Y40" i="1"/>
  <c r="AB67" i="36" s="1"/>
  <c r="AA41" i="1"/>
  <c r="AC42" i="1"/>
  <c r="AE43" i="1"/>
  <c r="AG44" i="1"/>
  <c r="AI45" i="1"/>
  <c r="AK46" i="1"/>
  <c r="Y48" i="1"/>
  <c r="AB75" i="36" s="1"/>
  <c r="AA49" i="1"/>
  <c r="AC50" i="1"/>
  <c r="AE51" i="1"/>
  <c r="AG52" i="1"/>
  <c r="AI53" i="1"/>
  <c r="AK54" i="1"/>
  <c r="Y56" i="1"/>
  <c r="AB83" i="36" s="1"/>
  <c r="AA57" i="1"/>
  <c r="AC58" i="1"/>
  <c r="AA65" i="1"/>
  <c r="AC66" i="1"/>
  <c r="AE67" i="1"/>
  <c r="AG68" i="1"/>
  <c r="AI69" i="1"/>
  <c r="Y72" i="1"/>
  <c r="AB99" i="36" s="1"/>
  <c r="AA73" i="1"/>
  <c r="AC74" i="1"/>
  <c r="AF27" i="1"/>
  <c r="AH28" i="1"/>
  <c r="AJ29" i="1"/>
  <c r="Z32" i="1"/>
  <c r="AB33" i="1"/>
  <c r="AD34" i="1"/>
  <c r="AF35" i="1"/>
  <c r="AH36" i="1"/>
  <c r="AJ37" i="1"/>
  <c r="Z40" i="1"/>
  <c r="AB41" i="1"/>
  <c r="AD42" i="1"/>
  <c r="AF43" i="1"/>
  <c r="AH44" i="1"/>
  <c r="AJ45" i="1"/>
  <c r="Z48" i="1"/>
  <c r="AB49" i="1"/>
  <c r="AD50" i="1"/>
  <c r="AF51" i="1"/>
  <c r="AH52" i="1"/>
  <c r="AJ53" i="1"/>
  <c r="Z56" i="1"/>
  <c r="AB57" i="1"/>
  <c r="AD58" i="1"/>
  <c r="AF59" i="1"/>
  <c r="AH60" i="1"/>
  <c r="AJ61" i="1"/>
  <c r="Z64" i="1"/>
  <c r="AB65" i="1"/>
  <c r="AD66" i="1"/>
  <c r="AF67" i="1"/>
  <c r="AE58" i="1"/>
  <c r="AG59" i="1"/>
  <c r="AI60" i="1"/>
  <c r="AK61" i="1"/>
  <c r="Y63" i="1"/>
  <c r="AB90" i="36" s="1"/>
  <c r="AA64" i="1"/>
  <c r="AC65" i="1"/>
  <c r="AE66" i="1"/>
  <c r="AG67" i="1"/>
  <c r="AI68" i="1"/>
  <c r="AA7" i="1"/>
  <c r="AF17" i="1"/>
  <c r="Y77" i="1"/>
  <c r="AB104" i="36" s="1"/>
  <c r="Y78" i="1"/>
  <c r="AB105" i="36" s="1"/>
  <c r="Z77" i="1"/>
  <c r="Z78" i="1"/>
  <c r="AG24" i="1"/>
  <c r="AI25" i="1"/>
  <c r="AK26" i="1"/>
  <c r="Y28" i="1"/>
  <c r="AB55" i="36" s="1"/>
  <c r="AA29" i="1"/>
  <c r="AK66" i="1"/>
  <c r="Y68" i="1"/>
  <c r="AB95" i="36" s="1"/>
  <c r="AA69" i="1"/>
  <c r="AC70" i="1"/>
  <c r="AE71" i="1"/>
  <c r="AG72" i="1"/>
  <c r="AI73" i="1"/>
  <c r="AK74" i="1"/>
  <c r="Y76" i="1"/>
  <c r="AB103" i="36" s="1"/>
  <c r="AA77" i="1"/>
  <c r="AA78" i="1"/>
  <c r="AD6" i="1"/>
  <c r="AF7" i="1"/>
  <c r="AH8" i="1"/>
  <c r="AJ9" i="1"/>
  <c r="Z12" i="1"/>
  <c r="AB13" i="1"/>
  <c r="AD14" i="1"/>
  <c r="AF15" i="1"/>
  <c r="AH16" i="1"/>
  <c r="AJ17" i="1"/>
  <c r="Z20" i="1"/>
  <c r="AB21" i="1"/>
  <c r="AD22" i="1"/>
  <c r="AF23" i="1"/>
  <c r="AH24" i="1"/>
  <c r="AJ25" i="1"/>
  <c r="Z28" i="1"/>
  <c r="AB29" i="1"/>
  <c r="AD30" i="1"/>
  <c r="AF31" i="1"/>
  <c r="AH32" i="1"/>
  <c r="AJ33" i="1"/>
  <c r="Z36" i="1"/>
  <c r="AB37" i="1"/>
  <c r="AD38" i="1"/>
  <c r="AF39" i="1"/>
  <c r="AH40" i="1"/>
  <c r="AJ41" i="1"/>
  <c r="Z44" i="1"/>
  <c r="AB45" i="1"/>
  <c r="AD46" i="1"/>
  <c r="AF47" i="1"/>
  <c r="AH48" i="1"/>
  <c r="AJ49" i="1"/>
  <c r="Z52" i="1"/>
  <c r="AB53" i="1"/>
  <c r="AD54" i="1"/>
  <c r="AF55" i="1"/>
  <c r="AH56" i="1"/>
  <c r="AJ57" i="1"/>
  <c r="Z60" i="1"/>
  <c r="AB61" i="1"/>
  <c r="AD62" i="1"/>
  <c r="AF63" i="1"/>
  <c r="AH64" i="1"/>
  <c r="AJ65" i="1"/>
  <c r="Z68" i="1"/>
  <c r="AB69" i="1"/>
  <c r="AD70" i="1"/>
  <c r="AF71" i="1"/>
  <c r="AH72" i="1"/>
  <c r="AJ73" i="1"/>
  <c r="Z76" i="1"/>
  <c r="AB77" i="1"/>
  <c r="AB78" i="1"/>
  <c r="AC77" i="1"/>
  <c r="AC78" i="1"/>
  <c r="AD77" i="1"/>
  <c r="AD78" i="1"/>
  <c r="AA67" i="1"/>
  <c r="AC76" i="1"/>
  <c r="AE77" i="1"/>
  <c r="AE78" i="1"/>
  <c r="AF29" i="1"/>
  <c r="AH30" i="1"/>
  <c r="AJ31" i="1"/>
  <c r="Z34" i="1"/>
  <c r="Z42" i="1"/>
  <c r="AB43" i="1"/>
  <c r="AD44" i="1"/>
  <c r="AF45" i="1"/>
  <c r="AH46" i="1"/>
  <c r="AJ47" i="1"/>
  <c r="Z50" i="1"/>
  <c r="AB51" i="1"/>
  <c r="AD52" i="1"/>
  <c r="AF53" i="1"/>
  <c r="AH54" i="1"/>
  <c r="AJ55" i="1"/>
  <c r="Z58" i="1"/>
  <c r="AB59" i="1"/>
  <c r="AD60" i="1"/>
  <c r="AF61" i="1"/>
  <c r="AH62" i="1"/>
  <c r="AJ63" i="1"/>
  <c r="Z66" i="1"/>
  <c r="AB67" i="1"/>
  <c r="AD68" i="1"/>
  <c r="AF69" i="1"/>
  <c r="AH70" i="1"/>
  <c r="AJ71" i="1"/>
  <c r="Z74" i="1"/>
  <c r="AB75" i="1"/>
  <c r="AD76" i="1"/>
  <c r="AF77" i="1"/>
  <c r="AF78" i="1"/>
  <c r="AD13" i="1"/>
  <c r="Y9" i="1"/>
  <c r="AB36" i="36" s="1"/>
  <c r="AA10" i="1"/>
  <c r="AC11" i="1"/>
  <c r="AE12" i="1"/>
  <c r="AG13" i="1"/>
  <c r="AI14" i="1"/>
  <c r="AK15" i="1"/>
  <c r="Y17" i="1"/>
  <c r="AB44" i="36" s="1"/>
  <c r="AA18" i="1"/>
  <c r="AC19" i="1"/>
  <c r="AE20" i="1"/>
  <c r="AG21" i="1"/>
  <c r="AI22" i="1"/>
  <c r="AK23" i="1"/>
  <c r="Y25" i="1"/>
  <c r="AB52" i="36" s="1"/>
  <c r="AA26" i="1"/>
  <c r="AC27" i="1"/>
  <c r="AE28" i="1"/>
  <c r="AG29" i="1"/>
  <c r="AI30" i="1"/>
  <c r="AK31" i="1"/>
  <c r="Y33" i="1"/>
  <c r="AB60" i="36" s="1"/>
  <c r="AA34" i="1"/>
  <c r="AC35" i="1"/>
  <c r="AE36" i="1"/>
  <c r="AG37" i="1"/>
  <c r="AI38" i="1"/>
  <c r="AK39" i="1"/>
  <c r="Y41" i="1"/>
  <c r="AB68" i="36" s="1"/>
  <c r="AA42" i="1"/>
  <c r="AC43" i="1"/>
  <c r="AE44" i="1"/>
  <c r="AG45" i="1"/>
  <c r="AI46" i="1"/>
  <c r="AK47" i="1"/>
  <c r="Y49" i="1"/>
  <c r="AB76" i="36" s="1"/>
  <c r="AA50" i="1"/>
  <c r="AC51" i="1"/>
  <c r="AE52" i="1"/>
  <c r="AG53" i="1"/>
  <c r="AI54" i="1"/>
  <c r="AK55" i="1"/>
  <c r="Y57" i="1"/>
  <c r="AB84" i="36" s="1"/>
  <c r="AA58" i="1"/>
  <c r="AC59" i="1"/>
  <c r="AE60" i="1"/>
  <c r="AG61" i="1"/>
  <c r="AI62" i="1"/>
  <c r="AK63" i="1"/>
  <c r="Y65" i="1"/>
  <c r="AB92" i="36" s="1"/>
  <c r="AA66" i="1"/>
  <c r="AC67" i="1"/>
  <c r="AE68" i="1"/>
  <c r="AG69" i="1"/>
  <c r="AI70" i="1"/>
  <c r="AK71" i="1"/>
  <c r="Y73" i="1"/>
  <c r="AB100" i="36" s="1"/>
  <c r="AA74" i="1"/>
  <c r="AC75" i="1"/>
  <c r="AE76" i="1"/>
  <c r="AG77" i="1"/>
  <c r="AG78" i="1"/>
  <c r="AK7" i="1"/>
  <c r="AJ6" i="1"/>
  <c r="Z9" i="1"/>
  <c r="AB10" i="1"/>
  <c r="AD11" i="1"/>
  <c r="AF12" i="1"/>
  <c r="AH13" i="1"/>
  <c r="AJ14" i="1"/>
  <c r="Z17" i="1"/>
  <c r="AB18" i="1"/>
  <c r="AD19" i="1"/>
  <c r="AF20" i="1"/>
  <c r="AH21" i="1"/>
  <c r="AJ22" i="1"/>
  <c r="Z25" i="1"/>
  <c r="AB26" i="1"/>
  <c r="AD27" i="1"/>
  <c r="AF28" i="1"/>
  <c r="AH29" i="1"/>
  <c r="AJ30" i="1"/>
  <c r="Z33" i="1"/>
  <c r="AB34" i="1"/>
  <c r="AD35" i="1"/>
  <c r="AF36" i="1"/>
  <c r="AH37" i="1"/>
  <c r="AJ38" i="1"/>
  <c r="Z41" i="1"/>
  <c r="AB42" i="1"/>
  <c r="AD43" i="1"/>
  <c r="AF44" i="1"/>
  <c r="AH45" i="1"/>
  <c r="AJ46" i="1"/>
  <c r="Z49" i="1"/>
  <c r="AB50" i="1"/>
  <c r="AD51" i="1"/>
  <c r="AF52" i="1"/>
  <c r="AH53" i="1"/>
  <c r="AJ54" i="1"/>
  <c r="Z57" i="1"/>
  <c r="AB58" i="1"/>
  <c r="AD59" i="1"/>
  <c r="AF60" i="1"/>
  <c r="AH61" i="1"/>
  <c r="AJ62" i="1"/>
  <c r="Z65" i="1"/>
  <c r="AB66" i="1"/>
  <c r="AD67" i="1"/>
  <c r="AF68" i="1"/>
  <c r="AH69" i="1"/>
  <c r="AJ70" i="1"/>
  <c r="AD75" i="1"/>
  <c r="AF76" i="1"/>
  <c r="AH77" i="1"/>
  <c r="AH78" i="1"/>
  <c r="AK70" i="1"/>
  <c r="AE75" i="1"/>
  <c r="AG76" i="1"/>
  <c r="AI77" i="1"/>
  <c r="AI78" i="1"/>
  <c r="AJ77" i="1"/>
  <c r="AJ78" i="1"/>
  <c r="Y7" i="1"/>
  <c r="AB34" i="36" s="1"/>
  <c r="AC9" i="1"/>
  <c r="AG11" i="1"/>
  <c r="Y15" i="1"/>
  <c r="AB42" i="36" s="1"/>
  <c r="AA16" i="1"/>
  <c r="AC17" i="1"/>
  <c r="AE18" i="1"/>
  <c r="AG19" i="1"/>
  <c r="AI20" i="1"/>
  <c r="AK21" i="1"/>
  <c r="Y23" i="1"/>
  <c r="AB50" i="36" s="1"/>
  <c r="AA24" i="1"/>
  <c r="AC25" i="1"/>
  <c r="AE26" i="1"/>
  <c r="AG27" i="1"/>
  <c r="AI28" i="1"/>
  <c r="AK29" i="1"/>
  <c r="Y31" i="1"/>
  <c r="AB58" i="36" s="1"/>
  <c r="AA32" i="1"/>
  <c r="AC33" i="1"/>
  <c r="AE34" i="1"/>
  <c r="AG35" i="1"/>
  <c r="AI36" i="1"/>
  <c r="AK37" i="1"/>
  <c r="Y39" i="1"/>
  <c r="AB66" i="36" s="1"/>
  <c r="AA40" i="1"/>
  <c r="AC41" i="1"/>
  <c r="AE42" i="1"/>
  <c r="AG43" i="1"/>
  <c r="AI44" i="1"/>
  <c r="AK45" i="1"/>
  <c r="Y47" i="1"/>
  <c r="AB74" i="36" s="1"/>
  <c r="AA48" i="1"/>
  <c r="AC49" i="1"/>
  <c r="AE50" i="1"/>
  <c r="AG51" i="1"/>
  <c r="AI52" i="1"/>
  <c r="AK53" i="1"/>
  <c r="Y55" i="1"/>
  <c r="AB82" i="36" s="1"/>
  <c r="AA56" i="1"/>
  <c r="AC57" i="1"/>
  <c r="AK69" i="1"/>
  <c r="Y71" i="1"/>
  <c r="AB98" i="36" s="1"/>
  <c r="AA72" i="1"/>
  <c r="AC73" i="1"/>
  <c r="AE74" i="1"/>
  <c r="AG75" i="1"/>
  <c r="AI76" i="1"/>
  <c r="AK77" i="1"/>
  <c r="AK78" i="1"/>
  <c r="AA8" i="1"/>
  <c r="AE10" i="1"/>
  <c r="AI12" i="1"/>
  <c r="AK13" i="1"/>
  <c r="Z7" i="1"/>
  <c r="AB8" i="1"/>
  <c r="AD9" i="1"/>
  <c r="AF10" i="1"/>
  <c r="AH11" i="1"/>
  <c r="AJ12" i="1"/>
  <c r="Z15" i="1"/>
  <c r="AB16" i="1"/>
  <c r="AD17" i="1"/>
  <c r="AF18" i="1"/>
  <c r="AH19" i="1"/>
  <c r="AJ20" i="1"/>
  <c r="Z23" i="1"/>
  <c r="AB24" i="1"/>
  <c r="AD25" i="1"/>
  <c r="AF26" i="1"/>
  <c r="AH27" i="1"/>
  <c r="AJ28" i="1"/>
  <c r="Z31" i="1"/>
  <c r="AB32" i="1"/>
  <c r="AD33" i="1"/>
  <c r="AF34" i="1"/>
  <c r="AH35" i="1"/>
  <c r="AJ36" i="1"/>
  <c r="Z39" i="1"/>
  <c r="AB40" i="1"/>
  <c r="AD41" i="1"/>
  <c r="AF42" i="1"/>
  <c r="AH43" i="1"/>
  <c r="AJ44" i="1"/>
  <c r="Z47" i="1"/>
  <c r="AB48" i="1"/>
  <c r="AD49" i="1"/>
  <c r="AF50" i="1"/>
  <c r="AH51" i="1"/>
  <c r="AJ52" i="1"/>
  <c r="Z55" i="1"/>
  <c r="AB56" i="1"/>
  <c r="AD57" i="1"/>
  <c r="AH67" i="1"/>
  <c r="AJ68" i="1"/>
  <c r="Z71" i="1"/>
  <c r="AB72" i="1"/>
  <c r="AD73" i="1"/>
  <c r="AF74" i="1"/>
  <c r="AH75" i="1"/>
  <c r="AJ76" i="1"/>
  <c r="AC8" i="1"/>
  <c r="AE9" i="1"/>
  <c r="AG10" i="1"/>
  <c r="AI11" i="1"/>
  <c r="AK12" i="1"/>
  <c r="Y14" i="1"/>
  <c r="AB41" i="36" s="1"/>
  <c r="AA15" i="1"/>
  <c r="AC16" i="1"/>
  <c r="AE17" i="1"/>
  <c r="AG18" i="1"/>
  <c r="AI19" i="1"/>
  <c r="AK20" i="1"/>
  <c r="Y22" i="1"/>
  <c r="AB49" i="36" s="1"/>
  <c r="AA23" i="1"/>
  <c r="AC24" i="1"/>
  <c r="AE25" i="1"/>
  <c r="AG26" i="1"/>
  <c r="AI27" i="1"/>
  <c r="AK28" i="1"/>
  <c r="Y30" i="1"/>
  <c r="AB57" i="36" s="1"/>
  <c r="AA31" i="1"/>
  <c r="AC32" i="1"/>
  <c r="AE33" i="1"/>
  <c r="AG34" i="1"/>
  <c r="AI35" i="1"/>
  <c r="AK36" i="1"/>
  <c r="Y38" i="1"/>
  <c r="AB65" i="36" s="1"/>
  <c r="AA39" i="1"/>
  <c r="AC40" i="1"/>
  <c r="AE41" i="1"/>
  <c r="AG42" i="1"/>
  <c r="AI43" i="1"/>
  <c r="AK44" i="1"/>
  <c r="Y46" i="1"/>
  <c r="AB73" i="36" s="1"/>
  <c r="AA47" i="1"/>
  <c r="AC48" i="1"/>
  <c r="AE49" i="1"/>
  <c r="AG50" i="1"/>
  <c r="AI51" i="1"/>
  <c r="AK52" i="1"/>
  <c r="Y54" i="1"/>
  <c r="AB81" i="36" s="1"/>
  <c r="AA55" i="1"/>
  <c r="AC56" i="1"/>
  <c r="AE57" i="1"/>
  <c r="AG58" i="1"/>
  <c r="AI59" i="1"/>
  <c r="AK60" i="1"/>
  <c r="Y62" i="1"/>
  <c r="AB89" i="36" s="1"/>
  <c r="AA63" i="1"/>
  <c r="AC64" i="1"/>
  <c r="AE65" i="1"/>
  <c r="AG66" i="1"/>
  <c r="AI67" i="1"/>
  <c r="AK68" i="1"/>
  <c r="Y70" i="1"/>
  <c r="AB97" i="36" s="1"/>
  <c r="AA71" i="1"/>
  <c r="AC72" i="1"/>
  <c r="AE73" i="1"/>
  <c r="AG74" i="1"/>
  <c r="AI75" i="1"/>
  <c r="AK76" i="1"/>
  <c r="AH18" i="1"/>
  <c r="AJ19" i="1"/>
  <c r="Z22" i="1"/>
  <c r="AB23" i="1"/>
  <c r="AD24" i="1"/>
  <c r="AF25" i="1"/>
  <c r="AH26" i="1"/>
  <c r="AJ27" i="1"/>
  <c r="Z30" i="1"/>
  <c r="AB31" i="1"/>
  <c r="AD32" i="1"/>
  <c r="AF33" i="1"/>
  <c r="AH34" i="1"/>
  <c r="AJ35" i="1"/>
  <c r="Z38" i="1"/>
  <c r="AB39" i="1"/>
  <c r="AD40" i="1"/>
  <c r="AF41" i="1"/>
  <c r="AH42" i="1"/>
  <c r="AJ43" i="1"/>
  <c r="Z46" i="1"/>
  <c r="AB47" i="1"/>
  <c r="AD48" i="1"/>
  <c r="AF49" i="1"/>
  <c r="AH50" i="1"/>
  <c r="AJ51" i="1"/>
  <c r="Z54" i="1"/>
  <c r="AB55" i="1"/>
  <c r="AD56" i="1"/>
  <c r="AF57" i="1"/>
  <c r="AH58" i="1"/>
  <c r="AJ59" i="1"/>
  <c r="Z62" i="1"/>
  <c r="AB63" i="1"/>
  <c r="AD64" i="1"/>
  <c r="AF65" i="1"/>
  <c r="AH66" i="1"/>
  <c r="AJ67" i="1"/>
  <c r="Z70" i="1"/>
  <c r="AB71" i="1"/>
  <c r="AD72" i="1"/>
  <c r="AF73" i="1"/>
  <c r="AH74" i="1"/>
  <c r="AJ75" i="1"/>
  <c r="AB6" i="1"/>
  <c r="AC6" i="1"/>
  <c r="AE6" i="1"/>
  <c r="AH6" i="1"/>
  <c r="AI6" i="1"/>
  <c r="Y6" i="1"/>
  <c r="AB33" i="36" s="1"/>
  <c r="W62" i="1"/>
  <c r="W6" i="1"/>
  <c r="W70" i="1"/>
  <c r="W38" i="1"/>
  <c r="W14" i="1"/>
  <c r="W22" i="1"/>
  <c r="W30" i="1"/>
  <c r="W46" i="1"/>
  <c r="W45" i="1"/>
  <c r="W53" i="1"/>
  <c r="W61" i="1"/>
  <c r="W69" i="1"/>
  <c r="W54" i="1"/>
  <c r="W9" i="1"/>
  <c r="W25" i="1"/>
  <c r="W7" i="1"/>
  <c r="W15" i="1"/>
  <c r="W37" i="1"/>
  <c r="W77" i="1"/>
  <c r="W29" i="1"/>
  <c r="W13" i="1"/>
  <c r="W12" i="1"/>
  <c r="W20" i="1"/>
  <c r="W28" i="1"/>
  <c r="W36" i="1"/>
  <c r="W44" i="1"/>
  <c r="W52" i="1"/>
  <c r="W60" i="1"/>
  <c r="W68" i="1"/>
  <c r="W76" i="1"/>
  <c r="W21" i="1"/>
  <c r="W43" i="1"/>
  <c r="W51" i="1"/>
  <c r="W59" i="1"/>
  <c r="W67" i="1"/>
  <c r="W75" i="1"/>
  <c r="W19" i="1"/>
  <c r="W27" i="1"/>
  <c r="W35" i="1"/>
  <c r="W18" i="1"/>
  <c r="W26" i="1"/>
  <c r="W34" i="1"/>
  <c r="W42" i="1"/>
  <c r="W50" i="1"/>
  <c r="W58" i="1"/>
  <c r="W66" i="1"/>
  <c r="W74" i="1"/>
  <c r="W11" i="1"/>
  <c r="W10" i="1"/>
  <c r="W33" i="1"/>
  <c r="W41" i="1"/>
  <c r="W57" i="1"/>
  <c r="W65" i="1"/>
  <c r="W73" i="1"/>
  <c r="W49" i="1"/>
  <c r="W17" i="1"/>
  <c r="W8" i="1"/>
  <c r="W16" i="1"/>
  <c r="W24" i="1"/>
  <c r="W32" i="1"/>
  <c r="W40" i="1"/>
  <c r="W48" i="1"/>
  <c r="W56" i="1"/>
  <c r="W64" i="1"/>
  <c r="W72" i="1"/>
  <c r="W23" i="1"/>
  <c r="W31" i="1"/>
  <c r="W39" i="1"/>
  <c r="W47" i="1"/>
  <c r="W55" i="1"/>
  <c r="W63" i="1"/>
  <c r="W71" i="1"/>
  <c r="R36" i="1"/>
  <c r="R44" i="1"/>
  <c r="R52" i="1"/>
  <c r="R60" i="1"/>
  <c r="R23" i="1"/>
  <c r="R7" i="1"/>
  <c r="R13" i="1"/>
  <c r="R21" i="1"/>
  <c r="R29" i="1"/>
  <c r="R37" i="1"/>
  <c r="R45" i="1"/>
  <c r="R53" i="1"/>
  <c r="R61" i="1"/>
  <c r="R69" i="1"/>
  <c r="R77" i="1"/>
  <c r="R15" i="1"/>
  <c r="R68" i="1"/>
  <c r="R76" i="1"/>
  <c r="R20" i="1"/>
  <c r="R28" i="1"/>
  <c r="R11" i="1"/>
  <c r="R19" i="1"/>
  <c r="R27" i="1"/>
  <c r="R35" i="1"/>
  <c r="R43" i="1"/>
  <c r="R51" i="1"/>
  <c r="R59" i="1"/>
  <c r="R67" i="1"/>
  <c r="R75" i="1"/>
  <c r="R10" i="1"/>
  <c r="R18" i="1"/>
  <c r="R26" i="1"/>
  <c r="R34" i="1"/>
  <c r="R42" i="1"/>
  <c r="R50" i="1"/>
  <c r="R58" i="1"/>
  <c r="R66" i="1"/>
  <c r="R74" i="1"/>
  <c r="R12" i="1"/>
  <c r="R9" i="1"/>
  <c r="R17" i="1"/>
  <c r="R25" i="1"/>
  <c r="R33" i="1"/>
  <c r="R41" i="1"/>
  <c r="R49" i="1"/>
  <c r="R57" i="1"/>
  <c r="R65" i="1"/>
  <c r="R73" i="1"/>
  <c r="R8" i="1"/>
  <c r="R16" i="1"/>
  <c r="R24" i="1"/>
  <c r="R32" i="1"/>
  <c r="R40" i="1"/>
  <c r="R48" i="1"/>
  <c r="R56" i="1"/>
  <c r="R64" i="1"/>
  <c r="R72" i="1"/>
  <c r="R31" i="1"/>
  <c r="R39" i="1"/>
  <c r="R47" i="1"/>
  <c r="R55" i="1"/>
  <c r="R63" i="1"/>
  <c r="R71" i="1"/>
  <c r="R6" i="1"/>
  <c r="R14" i="1"/>
  <c r="R22" i="1"/>
  <c r="R30" i="1"/>
  <c r="R38" i="1"/>
  <c r="R46" i="1"/>
  <c r="R54" i="1"/>
  <c r="R62" i="1"/>
  <c r="R70" i="1"/>
  <c r="R5" i="1"/>
  <c r="Y45" i="35" l="1"/>
  <c r="AU45" i="35" s="1"/>
  <c r="Y72" i="35"/>
  <c r="AU72" i="35" s="1"/>
  <c r="Y34" i="35"/>
  <c r="AT34" i="35" s="1"/>
  <c r="Y22" i="35"/>
  <c r="AT22" i="35" s="1"/>
  <c r="Y37" i="35"/>
  <c r="AT37" i="35" s="1"/>
  <c r="AU58" i="35"/>
  <c r="AT58" i="35"/>
  <c r="AU17" i="35"/>
  <c r="AT17" i="35"/>
  <c r="Y65" i="35"/>
  <c r="Y42" i="35"/>
  <c r="Y14" i="35"/>
  <c r="Y6" i="35"/>
  <c r="Y69" i="35"/>
  <c r="Y53" i="35"/>
  <c r="Y28" i="35"/>
  <c r="Y19" i="35"/>
  <c r="Y57" i="35"/>
  <c r="Y33" i="35"/>
  <c r="Y25" i="35"/>
  <c r="Y29" i="35"/>
  <c r="Y15" i="35"/>
  <c r="Y50" i="35"/>
  <c r="Y10" i="35"/>
  <c r="Y39" i="35"/>
  <c r="Y60" i="35"/>
  <c r="Y46" i="35"/>
  <c r="Y11" i="35"/>
  <c r="Y18" i="35"/>
  <c r="Y51" i="35"/>
  <c r="Y8" i="35"/>
  <c r="Y13" i="35"/>
  <c r="Y30" i="35"/>
  <c r="Y63" i="35"/>
  <c r="Y43" i="35"/>
  <c r="Y62" i="35"/>
  <c r="Y75" i="35"/>
  <c r="Y76" i="35"/>
  <c r="Y77" i="35"/>
  <c r="Y47" i="35"/>
  <c r="Y27" i="35"/>
  <c r="Y68" i="35"/>
  <c r="Y52" i="35"/>
  <c r="Y54" i="35"/>
  <c r="Y67" i="35"/>
  <c r="Y44" i="35"/>
  <c r="Y7" i="35"/>
  <c r="Y36" i="35"/>
  <c r="Y20" i="35"/>
  <c r="Y73" i="35"/>
  <c r="Y74" i="35"/>
  <c r="Y59" i="35"/>
  <c r="Y12" i="35"/>
  <c r="Y31" i="35"/>
  <c r="Y26" i="35"/>
  <c r="Y21" i="35"/>
  <c r="Y38" i="35"/>
  <c r="Y66" i="35"/>
  <c r="Y48" i="35"/>
  <c r="Y71" i="35"/>
  <c r="Y23" i="35"/>
  <c r="Y56" i="35"/>
  <c r="Y64" i="35"/>
  <c r="Y61" i="35"/>
  <c r="Y32" i="35"/>
  <c r="Y70" i="35"/>
  <c r="Y40" i="35"/>
  <c r="Y49" i="35"/>
  <c r="Y24" i="35"/>
  <c r="Y9" i="35"/>
  <c r="Y41" i="35"/>
  <c r="Y16" i="35"/>
  <c r="Y55" i="35"/>
  <c r="Y35" i="35"/>
  <c r="C4" i="35"/>
  <c r="Y5" i="35" s="1"/>
  <c r="O2" i="33"/>
  <c r="AH6" i="33" s="1"/>
  <c r="AH7" i="33" s="1"/>
  <c r="AH8" i="33" s="1"/>
  <c r="AH9" i="33" s="1"/>
  <c r="AH10" i="33" s="1"/>
  <c r="AH11" i="33" s="1"/>
  <c r="AH12" i="33" s="1"/>
  <c r="AH13" i="33" s="1"/>
  <c r="AH14" i="33" s="1"/>
  <c r="AH15" i="33" s="1"/>
  <c r="R5" i="26"/>
  <c r="U6" i="33" s="1"/>
  <c r="I54" i="26"/>
  <c r="R54" i="26"/>
  <c r="I13" i="26"/>
  <c r="R13" i="26"/>
  <c r="I15" i="26"/>
  <c r="R15" i="26"/>
  <c r="I49" i="26"/>
  <c r="R49" i="26"/>
  <c r="I11" i="26"/>
  <c r="R11" i="26"/>
  <c r="I44" i="26"/>
  <c r="R44" i="26"/>
  <c r="I45" i="26"/>
  <c r="R45" i="26"/>
  <c r="I46" i="26"/>
  <c r="R46" i="26"/>
  <c r="I63" i="26"/>
  <c r="R63" i="26"/>
  <c r="I67" i="26"/>
  <c r="R67" i="26"/>
  <c r="I28" i="26"/>
  <c r="R28" i="26"/>
  <c r="I25" i="26"/>
  <c r="R25" i="26"/>
  <c r="I21" i="26"/>
  <c r="R21" i="26"/>
  <c r="I20" i="26"/>
  <c r="R20" i="26"/>
  <c r="I71" i="26"/>
  <c r="R71" i="26"/>
  <c r="I38" i="26"/>
  <c r="R38" i="26"/>
  <c r="I55" i="26"/>
  <c r="R55" i="26"/>
  <c r="I72" i="26"/>
  <c r="R72" i="26"/>
  <c r="I8" i="26"/>
  <c r="R8" i="26"/>
  <c r="I34" i="26"/>
  <c r="R34" i="26"/>
  <c r="I51" i="26"/>
  <c r="R51" i="26"/>
  <c r="I24" i="26"/>
  <c r="R24" i="26"/>
  <c r="I47" i="26"/>
  <c r="R47" i="26"/>
  <c r="I17" i="26"/>
  <c r="R17" i="26"/>
  <c r="I43" i="26"/>
  <c r="R43" i="26"/>
  <c r="I58" i="26"/>
  <c r="R58" i="26"/>
  <c r="I77" i="26"/>
  <c r="R77" i="26"/>
  <c r="I16" i="26"/>
  <c r="R16" i="26"/>
  <c r="I30" i="26"/>
  <c r="R30" i="26"/>
  <c r="I64" i="26"/>
  <c r="R64" i="26"/>
  <c r="I37" i="26"/>
  <c r="R37" i="26"/>
  <c r="I26" i="26"/>
  <c r="R26" i="26"/>
  <c r="I76" i="26"/>
  <c r="R76" i="26"/>
  <c r="I12" i="26"/>
  <c r="R12" i="26"/>
  <c r="I41" i="26"/>
  <c r="R41" i="26"/>
  <c r="I9" i="26"/>
  <c r="R9" i="26"/>
  <c r="I75" i="26"/>
  <c r="R75" i="26"/>
  <c r="I50" i="26"/>
  <c r="R50" i="26"/>
  <c r="I59" i="26"/>
  <c r="R59" i="26"/>
  <c r="I22" i="26"/>
  <c r="R22" i="26"/>
  <c r="I39" i="26"/>
  <c r="R39" i="26"/>
  <c r="I56" i="26"/>
  <c r="R56" i="26"/>
  <c r="I73" i="26"/>
  <c r="R73" i="26"/>
  <c r="I18" i="26"/>
  <c r="R18" i="26"/>
  <c r="I35" i="26"/>
  <c r="R35" i="26"/>
  <c r="I68" i="26"/>
  <c r="R68" i="26"/>
  <c r="I53" i="26"/>
  <c r="R53" i="26"/>
  <c r="I32" i="26"/>
  <c r="R32" i="26"/>
  <c r="I31" i="26"/>
  <c r="R31" i="26"/>
  <c r="I74" i="26"/>
  <c r="R74" i="26"/>
  <c r="I10" i="26"/>
  <c r="R10" i="26"/>
  <c r="I27" i="26"/>
  <c r="R27" i="26"/>
  <c r="I29" i="26"/>
  <c r="R29" i="26"/>
  <c r="I14" i="26"/>
  <c r="R14" i="26"/>
  <c r="I48" i="26"/>
  <c r="R48" i="26"/>
  <c r="I65" i="26"/>
  <c r="R65" i="26"/>
  <c r="I60" i="26"/>
  <c r="R60" i="26"/>
  <c r="I69" i="26"/>
  <c r="R69" i="26"/>
  <c r="I62" i="26"/>
  <c r="R62" i="26"/>
  <c r="I36" i="26"/>
  <c r="R36" i="26"/>
  <c r="I33" i="26"/>
  <c r="R33" i="26"/>
  <c r="I7" i="26"/>
  <c r="R7" i="26"/>
  <c r="I42" i="26"/>
  <c r="R42" i="26"/>
  <c r="I70" i="26"/>
  <c r="R70" i="26"/>
  <c r="I6" i="26"/>
  <c r="R6" i="26"/>
  <c r="I23" i="26"/>
  <c r="R23" i="26"/>
  <c r="I40" i="26"/>
  <c r="R40" i="26"/>
  <c r="I57" i="26"/>
  <c r="R57" i="26"/>
  <c r="I66" i="26"/>
  <c r="R66" i="26"/>
  <c r="I19" i="26"/>
  <c r="R19" i="26"/>
  <c r="I52" i="26"/>
  <c r="R52" i="26"/>
  <c r="I61" i="26"/>
  <c r="R61" i="26"/>
  <c r="I5" i="26"/>
  <c r="BO34" i="1"/>
  <c r="AB54" i="23"/>
  <c r="B55" i="33" s="1"/>
  <c r="F55" i="33" s="1"/>
  <c r="J55" i="33" s="1"/>
  <c r="AH54" i="23"/>
  <c r="BI54" i="23" s="1"/>
  <c r="AB58" i="23"/>
  <c r="B59" i="33" s="1"/>
  <c r="F59" i="33" s="1"/>
  <c r="J59" i="33" s="1"/>
  <c r="AH58" i="23"/>
  <c r="BI58" i="23" s="1"/>
  <c r="AH38" i="23"/>
  <c r="BI38" i="23" s="1"/>
  <c r="AB38" i="23"/>
  <c r="B39" i="33" s="1"/>
  <c r="F39" i="33" s="1"/>
  <c r="J39" i="33" s="1"/>
  <c r="AH13" i="23"/>
  <c r="BI13" i="23" s="1"/>
  <c r="AB13" i="23"/>
  <c r="B14" i="33" s="1"/>
  <c r="F14" i="33" s="1"/>
  <c r="J14" i="33" s="1"/>
  <c r="AH72" i="23"/>
  <c r="BI72" i="23" s="1"/>
  <c r="AB72" i="23"/>
  <c r="B73" i="33" s="1"/>
  <c r="F73" i="33" s="1"/>
  <c r="J73" i="33" s="1"/>
  <c r="AH32" i="23"/>
  <c r="BI32" i="23" s="1"/>
  <c r="AB32" i="23"/>
  <c r="B33" i="33" s="1"/>
  <c r="F33" i="33" s="1"/>
  <c r="J33" i="33" s="1"/>
  <c r="AH51" i="23"/>
  <c r="BI51" i="23" s="1"/>
  <c r="AB51" i="23"/>
  <c r="B52" i="33" s="1"/>
  <c r="F52" i="33" s="1"/>
  <c r="J52" i="33" s="1"/>
  <c r="AB11" i="23"/>
  <c r="B12" i="33" s="1"/>
  <c r="F12" i="33" s="1"/>
  <c r="J12" i="33" s="1"/>
  <c r="AH11" i="23"/>
  <c r="BI11" i="23" s="1"/>
  <c r="AH25" i="23"/>
  <c r="BI25" i="23" s="1"/>
  <c r="AB25" i="23"/>
  <c r="B26" i="33" s="1"/>
  <c r="F26" i="33" s="1"/>
  <c r="J26" i="33" s="1"/>
  <c r="AH60" i="23"/>
  <c r="BI60" i="23" s="1"/>
  <c r="AB60" i="23"/>
  <c r="B61" i="33" s="1"/>
  <c r="F61" i="33" s="1"/>
  <c r="J61" i="33" s="1"/>
  <c r="AH20" i="23"/>
  <c r="BI20" i="23" s="1"/>
  <c r="AB20" i="23"/>
  <c r="B21" i="33" s="1"/>
  <c r="F21" i="33" s="1"/>
  <c r="J21" i="33" s="1"/>
  <c r="AH71" i="23"/>
  <c r="BI71" i="23" s="1"/>
  <c r="AB71" i="23"/>
  <c r="B72" i="33" s="1"/>
  <c r="F72" i="33" s="1"/>
  <c r="J72" i="33" s="1"/>
  <c r="AH24" i="23"/>
  <c r="BI24" i="23" s="1"/>
  <c r="AB24" i="23"/>
  <c r="B25" i="33" s="1"/>
  <c r="F25" i="33" s="1"/>
  <c r="J25" i="33" s="1"/>
  <c r="AH65" i="23"/>
  <c r="BI65" i="23" s="1"/>
  <c r="AB65" i="23"/>
  <c r="B66" i="33" s="1"/>
  <c r="F66" i="33" s="1"/>
  <c r="J66" i="33" s="1"/>
  <c r="AH50" i="23"/>
  <c r="BI50" i="23" s="1"/>
  <c r="AB50" i="23"/>
  <c r="B51" i="33" s="1"/>
  <c r="F51" i="33" s="1"/>
  <c r="J51" i="33" s="1"/>
  <c r="AB10" i="23"/>
  <c r="B11" i="33" s="1"/>
  <c r="F11" i="33" s="1"/>
  <c r="J11" i="33" s="1"/>
  <c r="AH10" i="23"/>
  <c r="BI10" i="23" s="1"/>
  <c r="AH77" i="23"/>
  <c r="BI77" i="23" s="1"/>
  <c r="AB77" i="23"/>
  <c r="B78" i="33" s="1"/>
  <c r="F78" i="33" s="1"/>
  <c r="J78" i="33" s="1"/>
  <c r="AH31" i="23"/>
  <c r="BI31" i="23" s="1"/>
  <c r="AB31" i="23"/>
  <c r="B32" i="33" s="1"/>
  <c r="F32" i="33" s="1"/>
  <c r="J32" i="33" s="1"/>
  <c r="AH64" i="23"/>
  <c r="BI64" i="23" s="1"/>
  <c r="AB64" i="23"/>
  <c r="B65" i="33" s="1"/>
  <c r="F65" i="33" s="1"/>
  <c r="J65" i="33" s="1"/>
  <c r="AH12" i="23"/>
  <c r="BI12" i="23" s="1"/>
  <c r="AB12" i="23"/>
  <c r="B13" i="33" s="1"/>
  <c r="F13" i="33" s="1"/>
  <c r="J13" i="33" s="1"/>
  <c r="AB70" i="23"/>
  <c r="B71" i="33" s="1"/>
  <c r="F71" i="33" s="1"/>
  <c r="J71" i="33" s="1"/>
  <c r="AH70" i="23"/>
  <c r="BI70" i="23" s="1"/>
  <c r="AH30" i="23"/>
  <c r="BI30" i="23" s="1"/>
  <c r="AB30" i="23"/>
  <c r="B31" i="33" s="1"/>
  <c r="F31" i="33" s="1"/>
  <c r="J31" i="33" s="1"/>
  <c r="AH23" i="23"/>
  <c r="BI23" i="23" s="1"/>
  <c r="AB23" i="23"/>
  <c r="B24" i="33" s="1"/>
  <c r="F24" i="33" s="1"/>
  <c r="J24" i="33" s="1"/>
  <c r="AH57" i="23"/>
  <c r="BI57" i="23" s="1"/>
  <c r="AB57" i="23"/>
  <c r="B58" i="33" s="1"/>
  <c r="F58" i="33" s="1"/>
  <c r="J58" i="33" s="1"/>
  <c r="AH17" i="23"/>
  <c r="BI17" i="23" s="1"/>
  <c r="AB17" i="23"/>
  <c r="B18" i="33" s="1"/>
  <c r="F18" i="33" s="1"/>
  <c r="J18" i="33" s="1"/>
  <c r="AB43" i="23"/>
  <c r="B44" i="33" s="1"/>
  <c r="F44" i="33" s="1"/>
  <c r="J44" i="33" s="1"/>
  <c r="AH43" i="23"/>
  <c r="BI43" i="23" s="1"/>
  <c r="AH52" i="23"/>
  <c r="BI52" i="23" s="1"/>
  <c r="AB52" i="23"/>
  <c r="B53" i="33" s="1"/>
  <c r="F53" i="33" s="1"/>
  <c r="J53" i="33" s="1"/>
  <c r="AH14" i="23"/>
  <c r="BI14" i="23" s="1"/>
  <c r="AB14" i="23"/>
  <c r="B15" i="33" s="1"/>
  <c r="F15" i="33" s="1"/>
  <c r="J15" i="33" s="1"/>
  <c r="AH63" i="23"/>
  <c r="BI63" i="23" s="1"/>
  <c r="AB63" i="23"/>
  <c r="B64" i="33" s="1"/>
  <c r="F64" i="33" s="1"/>
  <c r="J64" i="33" s="1"/>
  <c r="AH5" i="23"/>
  <c r="BI5" i="23" s="1"/>
  <c r="AB5" i="23"/>
  <c r="B6" i="33" s="1"/>
  <c r="F6" i="33" s="1"/>
  <c r="J6" i="33" s="1"/>
  <c r="AB22" i="23"/>
  <c r="B23" i="33" s="1"/>
  <c r="F23" i="33" s="1"/>
  <c r="J23" i="33" s="1"/>
  <c r="AH22" i="23"/>
  <c r="BI22" i="23" s="1"/>
  <c r="AH56" i="23"/>
  <c r="BI56" i="23" s="1"/>
  <c r="AB56" i="23"/>
  <c r="B57" i="33" s="1"/>
  <c r="F57" i="33" s="1"/>
  <c r="J57" i="33" s="1"/>
  <c r="AB42" i="23"/>
  <c r="B43" i="33" s="1"/>
  <c r="F43" i="33" s="1"/>
  <c r="J43" i="33" s="1"/>
  <c r="AH42" i="23"/>
  <c r="BI42" i="23" s="1"/>
  <c r="AH35" i="23"/>
  <c r="BI35" i="23" s="1"/>
  <c r="AB35" i="23"/>
  <c r="B36" i="33" s="1"/>
  <c r="F36" i="33" s="1"/>
  <c r="J36" i="33" s="1"/>
  <c r="AH45" i="23"/>
  <c r="BI45" i="23" s="1"/>
  <c r="AB45" i="23"/>
  <c r="B46" i="33" s="1"/>
  <c r="F46" i="33" s="1"/>
  <c r="J46" i="33" s="1"/>
  <c r="AH53" i="23"/>
  <c r="BI53" i="23" s="1"/>
  <c r="AB53" i="23"/>
  <c r="B54" i="33" s="1"/>
  <c r="F54" i="33" s="1"/>
  <c r="J54" i="33" s="1"/>
  <c r="AH67" i="23"/>
  <c r="BI67" i="23" s="1"/>
  <c r="AB67" i="23"/>
  <c r="B68" i="33" s="1"/>
  <c r="F68" i="33" s="1"/>
  <c r="J68" i="33" s="1"/>
  <c r="AH62" i="23"/>
  <c r="BI62" i="23" s="1"/>
  <c r="AB62" i="23"/>
  <c r="B63" i="33" s="1"/>
  <c r="F63" i="33" s="1"/>
  <c r="J63" i="33" s="1"/>
  <c r="AH16" i="23"/>
  <c r="BI16" i="23" s="1"/>
  <c r="AB16" i="23"/>
  <c r="B17" i="33" s="1"/>
  <c r="F17" i="33" s="1"/>
  <c r="J17" i="33" s="1"/>
  <c r="AH9" i="23"/>
  <c r="BI9" i="23" s="1"/>
  <c r="AB9" i="23"/>
  <c r="B10" i="33" s="1"/>
  <c r="F10" i="33" s="1"/>
  <c r="J10" i="33" s="1"/>
  <c r="AB75" i="23"/>
  <c r="B76" i="33" s="1"/>
  <c r="F76" i="33" s="1"/>
  <c r="J76" i="33" s="1"/>
  <c r="AH75" i="23"/>
  <c r="BI75" i="23" s="1"/>
  <c r="AH55" i="23"/>
  <c r="BI55" i="23" s="1"/>
  <c r="AB55" i="23"/>
  <c r="B56" i="33" s="1"/>
  <c r="F56" i="33" s="1"/>
  <c r="J56" i="33" s="1"/>
  <c r="AH15" i="23"/>
  <c r="BI15" i="23" s="1"/>
  <c r="AB15" i="23"/>
  <c r="B16" i="33" s="1"/>
  <c r="F16" i="33" s="1"/>
  <c r="J16" i="33" s="1"/>
  <c r="AH8" i="23"/>
  <c r="BI8" i="23" s="1"/>
  <c r="AB8" i="23"/>
  <c r="B9" i="33" s="1"/>
  <c r="F9" i="33" s="1"/>
  <c r="J9" i="33" s="1"/>
  <c r="AB49" i="23"/>
  <c r="B50" i="33" s="1"/>
  <c r="F50" i="33" s="1"/>
  <c r="J50" i="33" s="1"/>
  <c r="AH49" i="23"/>
  <c r="BI49" i="23" s="1"/>
  <c r="AH34" i="23"/>
  <c r="BI34" i="23" s="1"/>
  <c r="AB34" i="23"/>
  <c r="B35" i="33" s="1"/>
  <c r="F35" i="33" s="1"/>
  <c r="J35" i="33" s="1"/>
  <c r="AH44" i="23"/>
  <c r="BI44" i="23" s="1"/>
  <c r="AB44" i="23"/>
  <c r="B45" i="33" s="1"/>
  <c r="F45" i="33" s="1"/>
  <c r="J45" i="33" s="1"/>
  <c r="AH48" i="23"/>
  <c r="BI48" i="23" s="1"/>
  <c r="AB48" i="23"/>
  <c r="B49" i="33" s="1"/>
  <c r="F49" i="33" s="1"/>
  <c r="J49" i="33" s="1"/>
  <c r="AB21" i="23"/>
  <c r="B22" i="33" s="1"/>
  <c r="F22" i="33" s="1"/>
  <c r="J22" i="33" s="1"/>
  <c r="AH21" i="23"/>
  <c r="BI21" i="23" s="1"/>
  <c r="AB69" i="23"/>
  <c r="B70" i="33" s="1"/>
  <c r="F70" i="33" s="1"/>
  <c r="J70" i="33" s="1"/>
  <c r="AH69" i="23"/>
  <c r="BI69" i="23" s="1"/>
  <c r="AB27" i="23"/>
  <c r="B28" i="33" s="1"/>
  <c r="F28" i="33" s="1"/>
  <c r="J28" i="33" s="1"/>
  <c r="AH27" i="23"/>
  <c r="BI27" i="23" s="1"/>
  <c r="AH36" i="23"/>
  <c r="BI36" i="23" s="1"/>
  <c r="AB36" i="23"/>
  <c r="B37" i="33" s="1"/>
  <c r="F37" i="33" s="1"/>
  <c r="J37" i="33" s="1"/>
  <c r="AH37" i="23"/>
  <c r="BI37" i="23" s="1"/>
  <c r="AB37" i="23"/>
  <c r="B38" i="33" s="1"/>
  <c r="F38" i="33" s="1"/>
  <c r="J38" i="33" s="1"/>
  <c r="AH41" i="23"/>
  <c r="BI41" i="23" s="1"/>
  <c r="AB41" i="23"/>
  <c r="B42" i="33" s="1"/>
  <c r="F42" i="33" s="1"/>
  <c r="J42" i="33" s="1"/>
  <c r="AB26" i="23"/>
  <c r="B27" i="33" s="1"/>
  <c r="F27" i="33" s="1"/>
  <c r="J27" i="33" s="1"/>
  <c r="AH26" i="23"/>
  <c r="BI26" i="23" s="1"/>
  <c r="AH76" i="23"/>
  <c r="BI76" i="23" s="1"/>
  <c r="AB76" i="23"/>
  <c r="B77" i="33" s="1"/>
  <c r="F77" i="33" s="1"/>
  <c r="J77" i="33" s="1"/>
  <c r="AB74" i="23"/>
  <c r="B75" i="33" s="1"/>
  <c r="F75" i="33" s="1"/>
  <c r="J75" i="33" s="1"/>
  <c r="AH74" i="23"/>
  <c r="BI74" i="23" s="1"/>
  <c r="AB6" i="23"/>
  <c r="B7" i="33" s="1"/>
  <c r="F7" i="33" s="1"/>
  <c r="J7" i="33" s="1"/>
  <c r="AH6" i="23"/>
  <c r="BI6" i="23" s="1"/>
  <c r="AH47" i="23"/>
  <c r="BI47" i="23" s="1"/>
  <c r="AB47" i="23"/>
  <c r="B48" i="33" s="1"/>
  <c r="F48" i="33" s="1"/>
  <c r="J48" i="33" s="1"/>
  <c r="AH40" i="23"/>
  <c r="BI40" i="23" s="1"/>
  <c r="AB40" i="23"/>
  <c r="B41" i="33" s="1"/>
  <c r="F41" i="33" s="1"/>
  <c r="J41" i="33" s="1"/>
  <c r="AH66" i="23"/>
  <c r="BI66" i="23" s="1"/>
  <c r="AB66" i="23"/>
  <c r="B67" i="33" s="1"/>
  <c r="F67" i="33" s="1"/>
  <c r="J67" i="33" s="1"/>
  <c r="AH19" i="23"/>
  <c r="BI19" i="23" s="1"/>
  <c r="AB19" i="23"/>
  <c r="B20" i="33" s="1"/>
  <c r="F20" i="33" s="1"/>
  <c r="J20" i="33" s="1"/>
  <c r="AH61" i="23"/>
  <c r="BI61" i="23" s="1"/>
  <c r="AB61" i="23"/>
  <c r="B62" i="33" s="1"/>
  <c r="F62" i="33" s="1"/>
  <c r="J62" i="33" s="1"/>
  <c r="AB7" i="23"/>
  <c r="B8" i="33" s="1"/>
  <c r="F8" i="33" s="1"/>
  <c r="J8" i="33" s="1"/>
  <c r="AH7" i="23"/>
  <c r="BI7" i="23" s="1"/>
  <c r="AH46" i="23"/>
  <c r="BI46" i="23" s="1"/>
  <c r="AB46" i="23"/>
  <c r="B47" i="33" s="1"/>
  <c r="F47" i="33" s="1"/>
  <c r="J47" i="33" s="1"/>
  <c r="AB39" i="23"/>
  <c r="B40" i="33" s="1"/>
  <c r="F40" i="33" s="1"/>
  <c r="J40" i="33" s="1"/>
  <c r="AH39" i="23"/>
  <c r="BI39" i="23" s="1"/>
  <c r="AH29" i="23"/>
  <c r="BI29" i="23" s="1"/>
  <c r="AB29" i="23"/>
  <c r="B30" i="33" s="1"/>
  <c r="F30" i="33" s="1"/>
  <c r="J30" i="33" s="1"/>
  <c r="AH73" i="23"/>
  <c r="BI73" i="23" s="1"/>
  <c r="AB73" i="23"/>
  <c r="B74" i="33" s="1"/>
  <c r="F74" i="33" s="1"/>
  <c r="J74" i="33" s="1"/>
  <c r="AH33" i="23"/>
  <c r="BI33" i="23" s="1"/>
  <c r="AB33" i="23"/>
  <c r="B34" i="33" s="1"/>
  <c r="F34" i="33" s="1"/>
  <c r="J34" i="33" s="1"/>
  <c r="AH18" i="23"/>
  <c r="BI18" i="23" s="1"/>
  <c r="AB18" i="23"/>
  <c r="B19" i="33" s="1"/>
  <c r="F19" i="33" s="1"/>
  <c r="J19" i="33" s="1"/>
  <c r="AH59" i="23"/>
  <c r="BI59" i="23" s="1"/>
  <c r="AB59" i="23"/>
  <c r="B60" i="33" s="1"/>
  <c r="F60" i="33" s="1"/>
  <c r="J60" i="33" s="1"/>
  <c r="AH68" i="23"/>
  <c r="BI68" i="23" s="1"/>
  <c r="AB68" i="23"/>
  <c r="B69" i="33" s="1"/>
  <c r="F69" i="33" s="1"/>
  <c r="J69" i="33" s="1"/>
  <c r="AH28" i="23"/>
  <c r="BI28" i="23" s="1"/>
  <c r="AB28" i="23"/>
  <c r="B29" i="33" s="1"/>
  <c r="F29" i="33" s="1"/>
  <c r="J29" i="33" s="1"/>
  <c r="BN42" i="1"/>
  <c r="BM41" i="1"/>
  <c r="BN64" i="1"/>
  <c r="BO42" i="1"/>
  <c r="BN49" i="1"/>
  <c r="BM54" i="1"/>
  <c r="BM56" i="1"/>
  <c r="AR15" i="1"/>
  <c r="BO49" i="1"/>
  <c r="AP15" i="1"/>
  <c r="BM47" i="1"/>
  <c r="BM32" i="1"/>
  <c r="BN48" i="1"/>
  <c r="AP10" i="1"/>
  <c r="BO48" i="1"/>
  <c r="BN40" i="1"/>
  <c r="BO33" i="1"/>
  <c r="BO40" i="1"/>
  <c r="BN25" i="1"/>
  <c r="BM49" i="1"/>
  <c r="BN65" i="1"/>
  <c r="BM55" i="1"/>
  <c r="BO25" i="1"/>
  <c r="BM45" i="1"/>
  <c r="BN33" i="1"/>
  <c r="AQ15" i="1"/>
  <c r="BM37" i="1"/>
  <c r="BO58" i="1"/>
  <c r="BM24" i="1"/>
  <c r="BM29" i="1"/>
  <c r="BN56" i="1"/>
  <c r="BN58" i="1"/>
  <c r="BO50" i="1"/>
  <c r="BM64" i="1"/>
  <c r="AQ8" i="1"/>
  <c r="BM21" i="1"/>
  <c r="BO17" i="1"/>
  <c r="BN35" i="1"/>
  <c r="BN20" i="1"/>
  <c r="BO44" i="1"/>
  <c r="BN41" i="1"/>
  <c r="AR7" i="1"/>
  <c r="BO18" i="1"/>
  <c r="BN18" i="1"/>
  <c r="BN50" i="1"/>
  <c r="BO57" i="1"/>
  <c r="BN57" i="1"/>
  <c r="AQ16" i="1"/>
  <c r="BN22" i="1"/>
  <c r="BN17" i="1"/>
  <c r="BM53" i="1"/>
  <c r="BM39" i="1"/>
  <c r="BO65" i="1"/>
  <c r="AR20" i="1"/>
  <c r="BO20" i="1"/>
  <c r="AR47" i="1"/>
  <c r="BO47" i="1"/>
  <c r="BM63" i="1"/>
  <c r="AP76" i="1"/>
  <c r="BM76" i="1"/>
  <c r="BM88" i="1"/>
  <c r="AR29" i="1"/>
  <c r="BO29" i="1"/>
  <c r="BO70" i="1"/>
  <c r="BO82" i="1"/>
  <c r="AQ47" i="1"/>
  <c r="BN47" i="1"/>
  <c r="BO56" i="1"/>
  <c r="BO74" i="1"/>
  <c r="BO86" i="1"/>
  <c r="BN44" i="1"/>
  <c r="BN69" i="1"/>
  <c r="BN81" i="1"/>
  <c r="AQ29" i="1"/>
  <c r="BN29" i="1"/>
  <c r="BN70" i="1"/>
  <c r="BN82" i="1"/>
  <c r="BM77" i="1"/>
  <c r="BM89" i="1"/>
  <c r="AP36" i="1"/>
  <c r="BM36" i="1"/>
  <c r="AP46" i="1"/>
  <c r="BM46" i="1"/>
  <c r="BM48" i="1"/>
  <c r="AQ74" i="1"/>
  <c r="BN74" i="1"/>
  <c r="BN86" i="1"/>
  <c r="AR23" i="1"/>
  <c r="BO23" i="1"/>
  <c r="AP43" i="1"/>
  <c r="BM43" i="1"/>
  <c r="AR69" i="1"/>
  <c r="BO69" i="1"/>
  <c r="BO81" i="1"/>
  <c r="BM28" i="1"/>
  <c r="BM69" i="1"/>
  <c r="BM81" i="1"/>
  <c r="AQ34" i="1"/>
  <c r="BN34" i="1"/>
  <c r="AR39" i="1"/>
  <c r="BO39" i="1"/>
  <c r="BO41" i="1"/>
  <c r="AP73" i="1"/>
  <c r="BM73" i="1"/>
  <c r="BM85" i="1"/>
  <c r="BN23" i="1"/>
  <c r="BO36" i="1"/>
  <c r="AP68" i="1"/>
  <c r="BM68" i="1"/>
  <c r="BM80" i="1"/>
  <c r="BN21" i="1"/>
  <c r="BO62" i="1"/>
  <c r="AP23" i="1"/>
  <c r="BM23" i="1"/>
  <c r="AQ39" i="1"/>
  <c r="BN39" i="1"/>
  <c r="BO66" i="1"/>
  <c r="BO78" i="1"/>
  <c r="BO75" i="1"/>
  <c r="BO87" i="1"/>
  <c r="BO76" i="1"/>
  <c r="BO88" i="1"/>
  <c r="BN36" i="1"/>
  <c r="BO61" i="1"/>
  <c r="BO21" i="1"/>
  <c r="BN62" i="1"/>
  <c r="AP34" i="1"/>
  <c r="BM34" i="1"/>
  <c r="AP38" i="1"/>
  <c r="BM38" i="1"/>
  <c r="AP26" i="1"/>
  <c r="BM26" i="1"/>
  <c r="BM40" i="1"/>
  <c r="BN66" i="1"/>
  <c r="BN78" i="1"/>
  <c r="BN75" i="1"/>
  <c r="BN87" i="1"/>
  <c r="BN76" i="1"/>
  <c r="BN88" i="1"/>
  <c r="BM35" i="1"/>
  <c r="BN61" i="1"/>
  <c r="AP20" i="1"/>
  <c r="BM20" i="1"/>
  <c r="BM61" i="1"/>
  <c r="AR31" i="1"/>
  <c r="BO31" i="1"/>
  <c r="AR26" i="1"/>
  <c r="BO26" i="1"/>
  <c r="BM74" i="1"/>
  <c r="BM86" i="1"/>
  <c r="BM75" i="1"/>
  <c r="BM87" i="1"/>
  <c r="BO28" i="1"/>
  <c r="BM60" i="1"/>
  <c r="BO54" i="1"/>
  <c r="AR64" i="1"/>
  <c r="BO64" i="1"/>
  <c r="BO71" i="1"/>
  <c r="BO83" i="1"/>
  <c r="AQ31" i="1"/>
  <c r="BN31" i="1"/>
  <c r="AQ26" i="1"/>
  <c r="BN26" i="1"/>
  <c r="BO67" i="1"/>
  <c r="BO79" i="1"/>
  <c r="BO68" i="1"/>
  <c r="BO80" i="1"/>
  <c r="BN28" i="1"/>
  <c r="BN53" i="1"/>
  <c r="BN54" i="1"/>
  <c r="BM30" i="1"/>
  <c r="BN77" i="1"/>
  <c r="BN89" i="1"/>
  <c r="BN71" i="1"/>
  <c r="BN83" i="1"/>
  <c r="BO73" i="1"/>
  <c r="BO85" i="1"/>
  <c r="BN67" i="1"/>
  <c r="BN79" i="1"/>
  <c r="BN68" i="1"/>
  <c r="BN80" i="1"/>
  <c r="BM27" i="1"/>
  <c r="BO53" i="1"/>
  <c r="BO46" i="1"/>
  <c r="BM22" i="1"/>
  <c r="AQ19" i="1"/>
  <c r="BN19" i="1"/>
  <c r="BM70" i="1"/>
  <c r="BM82" i="1"/>
  <c r="BO43" i="1"/>
  <c r="BN73" i="1"/>
  <c r="BN85" i="1"/>
  <c r="BM66" i="1"/>
  <c r="BM78" i="1"/>
  <c r="BM67" i="1"/>
  <c r="BM79" i="1"/>
  <c r="BM19" i="1"/>
  <c r="BM52" i="1"/>
  <c r="BO38" i="1"/>
  <c r="BN46" i="1"/>
  <c r="AR63" i="1"/>
  <c r="BO63" i="1"/>
  <c r="BN43" i="1"/>
  <c r="BN32" i="1"/>
  <c r="BO35" i="1"/>
  <c r="BO59" i="1"/>
  <c r="BO60" i="1"/>
  <c r="BO45" i="1"/>
  <c r="BN38" i="1"/>
  <c r="BM72" i="1"/>
  <c r="BM84" i="1"/>
  <c r="AQ63" i="1"/>
  <c r="BN63" i="1"/>
  <c r="BO72" i="1"/>
  <c r="BO84" i="1"/>
  <c r="BO32" i="1"/>
  <c r="BN59" i="1"/>
  <c r="BN60" i="1"/>
  <c r="BN45" i="1"/>
  <c r="BO30" i="1"/>
  <c r="BM57" i="1"/>
  <c r="BM65" i="1"/>
  <c r="AP62" i="1"/>
  <c r="BM62" i="1"/>
  <c r="BN72" i="1"/>
  <c r="BN84" i="1"/>
  <c r="AP31" i="1"/>
  <c r="BM31" i="1"/>
  <c r="BO27" i="1"/>
  <c r="BO51" i="1"/>
  <c r="AP59" i="1"/>
  <c r="BM59" i="1"/>
  <c r="BM44" i="1"/>
  <c r="BN30" i="1"/>
  <c r="BM58" i="1"/>
  <c r="BM33" i="1"/>
  <c r="AP51" i="1"/>
  <c r="BM51" i="1"/>
  <c r="AR55" i="1"/>
  <c r="BO55" i="1"/>
  <c r="BM71" i="1"/>
  <c r="BM83" i="1"/>
  <c r="BO24" i="1"/>
  <c r="BN27" i="1"/>
  <c r="BN51" i="1"/>
  <c r="BO52" i="1"/>
  <c r="AQ14" i="1"/>
  <c r="BN37" i="1"/>
  <c r="BM50" i="1"/>
  <c r="BM25" i="1"/>
  <c r="AQ55" i="1"/>
  <c r="BN55" i="1"/>
  <c r="BN24" i="1"/>
  <c r="BO19" i="1"/>
  <c r="AP18" i="1"/>
  <c r="BM18" i="1"/>
  <c r="BN52" i="1"/>
  <c r="BO77" i="1"/>
  <c r="BO89" i="1"/>
  <c r="BO37" i="1"/>
  <c r="BO22" i="1"/>
  <c r="BM42" i="1"/>
  <c r="BM17" i="1"/>
  <c r="AP54" i="1"/>
  <c r="AP56" i="1"/>
  <c r="AQ22" i="1"/>
  <c r="AP70" i="1"/>
  <c r="AR8" i="1"/>
  <c r="AR35" i="1"/>
  <c r="AP63" i="1"/>
  <c r="AR11" i="1"/>
  <c r="AR74" i="1"/>
  <c r="AQ11" i="1"/>
  <c r="AQ69" i="1"/>
  <c r="AP28" i="1"/>
  <c r="AQ9" i="1"/>
  <c r="AP45" i="1"/>
  <c r="AQ61" i="1"/>
  <c r="AQ7" i="1"/>
  <c r="AR43" i="1"/>
  <c r="AP66" i="1"/>
  <c r="AQ43" i="1"/>
  <c r="AR56" i="1"/>
  <c r="AQ56" i="1"/>
  <c r="AP7" i="1"/>
  <c r="AR71" i="1"/>
  <c r="AR24" i="1"/>
  <c r="AR49" i="1"/>
  <c r="AR44" i="1"/>
  <c r="AR70" i="1"/>
  <c r="AQ17" i="1"/>
  <c r="AQ49" i="1"/>
  <c r="AR12" i="1"/>
  <c r="AQ44" i="1"/>
  <c r="AP53" i="1"/>
  <c r="AR41" i="1"/>
  <c r="AP11" i="1"/>
  <c r="AR36" i="1"/>
  <c r="AP8" i="1"/>
  <c r="AQ41" i="1"/>
  <c r="AR66" i="1"/>
  <c r="AR61" i="1"/>
  <c r="AQ66" i="1"/>
  <c r="AR58" i="1"/>
  <c r="AP60" i="1"/>
  <c r="AR17" i="1"/>
  <c r="AQ20" i="1"/>
  <c r="AP6" i="1"/>
  <c r="AR16" i="1"/>
  <c r="AQ70" i="1"/>
  <c r="AP77" i="1"/>
  <c r="AP78" i="1"/>
  <c r="AR9" i="1"/>
  <c r="AP48" i="1"/>
  <c r="AQ12" i="1"/>
  <c r="AP69" i="1"/>
  <c r="AP55" i="1"/>
  <c r="AQ23" i="1"/>
  <c r="AQ21" i="1"/>
  <c r="AR62" i="1"/>
  <c r="AQ48" i="1"/>
  <c r="AR75" i="1"/>
  <c r="AR76" i="1"/>
  <c r="AQ36" i="1"/>
  <c r="AR21" i="1"/>
  <c r="AQ62" i="1"/>
  <c r="AP37" i="1"/>
  <c r="AR48" i="1"/>
  <c r="AP40" i="1"/>
  <c r="AQ75" i="1"/>
  <c r="AQ76" i="1"/>
  <c r="AP35" i="1"/>
  <c r="AP61" i="1"/>
  <c r="AP21" i="1"/>
  <c r="AP47" i="1"/>
  <c r="AR33" i="1"/>
  <c r="AP74" i="1"/>
  <c r="AP75" i="1"/>
  <c r="AR28" i="1"/>
  <c r="AR13" i="1"/>
  <c r="AR54" i="1"/>
  <c r="AP13" i="1"/>
  <c r="AR40" i="1"/>
  <c r="AQ33" i="1"/>
  <c r="AQ58" i="1"/>
  <c r="AR67" i="1"/>
  <c r="AR68" i="1"/>
  <c r="AQ28" i="1"/>
  <c r="AQ53" i="1"/>
  <c r="AQ13" i="1"/>
  <c r="AQ54" i="1"/>
  <c r="AP30" i="1"/>
  <c r="AQ71" i="1"/>
  <c r="AP16" i="1"/>
  <c r="AQ40" i="1"/>
  <c r="AR18" i="1"/>
  <c r="AR73" i="1"/>
  <c r="AP32" i="1"/>
  <c r="AR50" i="1"/>
  <c r="AQ67" i="1"/>
  <c r="AQ68" i="1"/>
  <c r="AP27" i="1"/>
  <c r="AR53" i="1"/>
  <c r="AP12" i="1"/>
  <c r="AR46" i="1"/>
  <c r="AP22" i="1"/>
  <c r="AP39" i="1"/>
  <c r="AQ18" i="1"/>
  <c r="AQ73" i="1"/>
  <c r="AR25" i="1"/>
  <c r="AQ50" i="1"/>
  <c r="AP67" i="1"/>
  <c r="AP19" i="1"/>
  <c r="AP52" i="1"/>
  <c r="AR38" i="1"/>
  <c r="AQ46" i="1"/>
  <c r="AP9" i="1"/>
  <c r="AQ32" i="1"/>
  <c r="AR65" i="1"/>
  <c r="AQ25" i="1"/>
  <c r="AP49" i="1"/>
  <c r="AR59" i="1"/>
  <c r="AR60" i="1"/>
  <c r="AR6" i="1"/>
  <c r="AR45" i="1"/>
  <c r="AQ38" i="1"/>
  <c r="AP14" i="1"/>
  <c r="AP72" i="1"/>
  <c r="AQ77" i="1"/>
  <c r="AQ78" i="1"/>
  <c r="AR72" i="1"/>
  <c r="AR32" i="1"/>
  <c r="AQ35" i="1"/>
  <c r="AQ65" i="1"/>
  <c r="AP24" i="1"/>
  <c r="AR42" i="1"/>
  <c r="AQ59" i="1"/>
  <c r="AQ60" i="1"/>
  <c r="AQ6" i="1"/>
  <c r="AQ45" i="1"/>
  <c r="AR30" i="1"/>
  <c r="AP57" i="1"/>
  <c r="AP65" i="1"/>
  <c r="AQ72" i="1"/>
  <c r="AR27" i="1"/>
  <c r="AP64" i="1"/>
  <c r="AR10" i="1"/>
  <c r="AQ42" i="1"/>
  <c r="AR51" i="1"/>
  <c r="AR14" i="1"/>
  <c r="AP44" i="1"/>
  <c r="AQ30" i="1"/>
  <c r="AP58" i="1"/>
  <c r="AP33" i="1"/>
  <c r="AP71" i="1"/>
  <c r="AQ27" i="1"/>
  <c r="AR57" i="1"/>
  <c r="AQ10" i="1"/>
  <c r="AP41" i="1"/>
  <c r="AQ51" i="1"/>
  <c r="AR52" i="1"/>
  <c r="AQ37" i="1"/>
  <c r="AP29" i="1"/>
  <c r="AP50" i="1"/>
  <c r="AP25" i="1"/>
  <c r="AQ64" i="1"/>
  <c r="AQ24" i="1"/>
  <c r="AR19" i="1"/>
  <c r="AQ57" i="1"/>
  <c r="AR34" i="1"/>
  <c r="AQ52" i="1"/>
  <c r="AR77" i="1"/>
  <c r="AR78" i="1"/>
  <c r="AR37" i="1"/>
  <c r="AR22" i="1"/>
  <c r="AP42" i="1"/>
  <c r="AP17" i="1"/>
  <c r="BQ34" i="1"/>
  <c r="BQ18" i="1"/>
  <c r="BQ49" i="1"/>
  <c r="BL49" i="1"/>
  <c r="BI33" i="1"/>
  <c r="BQ63" i="1"/>
  <c r="BI42" i="1"/>
  <c r="BQ42" i="1"/>
  <c r="BQ32" i="1"/>
  <c r="BQ24" i="1"/>
  <c r="BQ21" i="1"/>
  <c r="BL40" i="1"/>
  <c r="BL19" i="1"/>
  <c r="BI29" i="1"/>
  <c r="BI23" i="1"/>
  <c r="BI18" i="1"/>
  <c r="BI38" i="1"/>
  <c r="BI27" i="1"/>
  <c r="BL30" i="1"/>
  <c r="BI55" i="1"/>
  <c r="BI65" i="1"/>
  <c r="BQ55" i="1"/>
  <c r="BQ47" i="1"/>
  <c r="BQ19" i="1"/>
  <c r="BL47" i="1"/>
  <c r="BL33" i="1"/>
  <c r="BQ23" i="1"/>
  <c r="BI22" i="1"/>
  <c r="BL39" i="1"/>
  <c r="BQ41" i="1"/>
  <c r="BL25" i="1"/>
  <c r="BQ33" i="1"/>
  <c r="BQ37" i="1"/>
  <c r="AT6" i="1"/>
  <c r="BQ50" i="1"/>
  <c r="BL24" i="1"/>
  <c r="BL34" i="1"/>
  <c r="BQ26" i="1"/>
  <c r="BQ45" i="1"/>
  <c r="BI31" i="1"/>
  <c r="BQ17" i="1"/>
  <c r="BI47" i="1"/>
  <c r="BL65" i="1"/>
  <c r="BI28" i="1"/>
  <c r="BL38" i="1"/>
  <c r="BL32" i="1"/>
  <c r="BL28" i="1"/>
  <c r="BQ36" i="1"/>
  <c r="BI45" i="1"/>
  <c r="BL36" i="1"/>
  <c r="BL55" i="1"/>
  <c r="BQ65" i="1"/>
  <c r="BI58" i="1"/>
  <c r="BI40" i="1"/>
  <c r="BL41" i="1"/>
  <c r="BI26" i="1"/>
  <c r="BI30" i="1"/>
  <c r="BI24" i="1"/>
  <c r="BI49" i="1"/>
  <c r="BI59" i="1"/>
  <c r="BL31" i="1"/>
  <c r="BL64" i="1"/>
  <c r="BQ64" i="1"/>
  <c r="BL62" i="1"/>
  <c r="BL56" i="1"/>
  <c r="BL27" i="1"/>
  <c r="BQ56" i="1"/>
  <c r="BI62" i="1"/>
  <c r="BL54" i="1"/>
  <c r="BI32" i="1"/>
  <c r="BI19" i="1"/>
  <c r="BQ40" i="1"/>
  <c r="BQ58" i="1"/>
  <c r="BI73" i="1"/>
  <c r="BI85" i="1"/>
  <c r="BL73" i="1"/>
  <c r="BL85" i="1"/>
  <c r="BL26" i="1"/>
  <c r="BQ71" i="1"/>
  <c r="BQ83" i="1"/>
  <c r="BQ28" i="1"/>
  <c r="BQ46" i="1"/>
  <c r="AL46" i="1"/>
  <c r="BI46" i="1"/>
  <c r="BI57" i="1"/>
  <c r="BL71" i="1"/>
  <c r="BL83" i="1"/>
  <c r="BL18" i="1"/>
  <c r="BL77" i="1"/>
  <c r="BL89" i="1"/>
  <c r="BQ35" i="1"/>
  <c r="BQ20" i="1"/>
  <c r="BQ30" i="1"/>
  <c r="BI37" i="1"/>
  <c r="BI21" i="1"/>
  <c r="BI74" i="1"/>
  <c r="BI86" i="1"/>
  <c r="BI66" i="1"/>
  <c r="BI78" i="1"/>
  <c r="BI41" i="1"/>
  <c r="BL63" i="1"/>
  <c r="BL57" i="1"/>
  <c r="BL69" i="1"/>
  <c r="BL81" i="1"/>
  <c r="BQ73" i="1"/>
  <c r="BQ85" i="1"/>
  <c r="BQ27" i="1"/>
  <c r="BQ22" i="1"/>
  <c r="BI77" i="1"/>
  <c r="BI89" i="1"/>
  <c r="BL68" i="1"/>
  <c r="BL80" i="1"/>
  <c r="BI50" i="1"/>
  <c r="BI25" i="1"/>
  <c r="BL75" i="1"/>
  <c r="BL87" i="1"/>
  <c r="BL61" i="1"/>
  <c r="BI75" i="1"/>
  <c r="BI87" i="1"/>
  <c r="BI39" i="1"/>
  <c r="BL67" i="1"/>
  <c r="BL79" i="1"/>
  <c r="BL53" i="1"/>
  <c r="AT39" i="1"/>
  <c r="BQ39" i="1"/>
  <c r="BQ57" i="1"/>
  <c r="BQ75" i="1"/>
  <c r="BQ87" i="1"/>
  <c r="BQ29" i="1"/>
  <c r="BQ38" i="1"/>
  <c r="BL59" i="1"/>
  <c r="BL45" i="1"/>
  <c r="AT31" i="1"/>
  <c r="BQ31" i="1"/>
  <c r="BQ67" i="1"/>
  <c r="BQ79" i="1"/>
  <c r="BQ77" i="1"/>
  <c r="BQ89" i="1"/>
  <c r="BQ70" i="1"/>
  <c r="BQ82" i="1"/>
  <c r="BI67" i="1"/>
  <c r="BI79" i="1"/>
  <c r="BI76" i="1"/>
  <c r="BI88" i="1"/>
  <c r="BL51" i="1"/>
  <c r="BL37" i="1"/>
  <c r="BQ59" i="1"/>
  <c r="BI61" i="1"/>
  <c r="BI51" i="1"/>
  <c r="BL72" i="1"/>
  <c r="BL84" i="1"/>
  <c r="BL43" i="1"/>
  <c r="BL29" i="1"/>
  <c r="BQ72" i="1"/>
  <c r="BQ84" i="1"/>
  <c r="BQ51" i="1"/>
  <c r="BQ62" i="1"/>
  <c r="BI68" i="1"/>
  <c r="BI80" i="1"/>
  <c r="BI64" i="1"/>
  <c r="BI43" i="1"/>
  <c r="BI60" i="1"/>
  <c r="BI53" i="1"/>
  <c r="BL70" i="1"/>
  <c r="BL82" i="1"/>
  <c r="BL35" i="1"/>
  <c r="BL21" i="1"/>
  <c r="BQ43" i="1"/>
  <c r="BI54" i="1"/>
  <c r="BI35" i="1"/>
  <c r="BI52" i="1"/>
  <c r="BI71" i="1"/>
  <c r="BI83" i="1"/>
  <c r="BQ74" i="1"/>
  <c r="BQ86" i="1"/>
  <c r="BQ25" i="1"/>
  <c r="BI44" i="1"/>
  <c r="BL48" i="1"/>
  <c r="BL74" i="1"/>
  <c r="BL86" i="1"/>
  <c r="BQ48" i="1"/>
  <c r="BQ66" i="1"/>
  <c r="BQ78" i="1"/>
  <c r="BQ76" i="1"/>
  <c r="BQ88" i="1"/>
  <c r="BI36" i="1"/>
  <c r="BI48" i="1"/>
  <c r="BL46" i="1"/>
  <c r="BL66" i="1"/>
  <c r="BL78" i="1"/>
  <c r="BL23" i="1"/>
  <c r="BQ68" i="1"/>
  <c r="BQ80" i="1"/>
  <c r="BQ54" i="1"/>
  <c r="AL69" i="1"/>
  <c r="BI69" i="1"/>
  <c r="BI81" i="1"/>
  <c r="BI34" i="1"/>
  <c r="BL58" i="1"/>
  <c r="BL60" i="1"/>
  <c r="BQ60" i="1"/>
  <c r="BQ69" i="1"/>
  <c r="BQ81" i="1"/>
  <c r="BI20" i="1"/>
  <c r="BL50" i="1"/>
  <c r="BL20" i="1"/>
  <c r="BL52" i="1"/>
  <c r="BQ52" i="1"/>
  <c r="BQ61" i="1"/>
  <c r="BI70" i="1"/>
  <c r="BI82" i="1"/>
  <c r="BI72" i="1"/>
  <c r="BI84" i="1"/>
  <c r="BI63" i="1"/>
  <c r="BI56" i="1"/>
  <c r="AO22" i="1"/>
  <c r="BL22" i="1"/>
  <c r="BL42" i="1"/>
  <c r="BL76" i="1"/>
  <c r="BL88" i="1"/>
  <c r="BL44" i="1"/>
  <c r="BQ44" i="1"/>
  <c r="BQ53" i="1"/>
  <c r="BI17" i="1"/>
  <c r="BL17" i="1"/>
  <c r="AO16" i="1"/>
  <c r="AT26" i="1"/>
  <c r="AT63" i="1"/>
  <c r="AL74" i="1"/>
  <c r="AL16" i="1"/>
  <c r="AO30" i="1"/>
  <c r="AL31" i="1"/>
  <c r="AT47" i="1"/>
  <c r="AO74" i="1"/>
  <c r="AL58" i="1"/>
  <c r="AL10" i="1"/>
  <c r="AL61" i="1"/>
  <c r="AO72" i="1"/>
  <c r="AL44" i="1"/>
  <c r="AT50" i="1"/>
  <c r="AL54" i="1"/>
  <c r="AT16" i="1"/>
  <c r="AL55" i="1"/>
  <c r="AL7" i="1"/>
  <c r="AT57" i="1"/>
  <c r="AT75" i="1"/>
  <c r="AO70" i="1"/>
  <c r="AL20" i="1"/>
  <c r="AO24" i="1"/>
  <c r="AO20" i="1"/>
  <c r="AL47" i="1"/>
  <c r="AL63" i="1"/>
  <c r="AL38" i="1"/>
  <c r="AO8" i="1"/>
  <c r="AL37" i="1"/>
  <c r="AT55" i="1"/>
  <c r="AT22" i="1"/>
  <c r="AL49" i="1"/>
  <c r="AO61" i="1"/>
  <c r="AT65" i="1"/>
  <c r="AO47" i="1"/>
  <c r="AO41" i="1"/>
  <c r="AO67" i="1"/>
  <c r="AT67" i="1"/>
  <c r="AL17" i="1"/>
  <c r="AT59" i="1"/>
  <c r="AO29" i="1"/>
  <c r="AT10" i="1"/>
  <c r="AL35" i="1"/>
  <c r="AO12" i="1"/>
  <c r="AT13" i="1"/>
  <c r="AL26" i="1"/>
  <c r="AL59" i="1"/>
  <c r="AL76" i="1"/>
  <c r="AO31" i="1"/>
  <c r="AO25" i="1"/>
  <c r="AO51" i="1"/>
  <c r="AO37" i="1"/>
  <c r="AT41" i="1"/>
  <c r="AT23" i="1"/>
  <c r="AL51" i="1"/>
  <c r="AL43" i="1"/>
  <c r="AO64" i="1"/>
  <c r="AT72" i="1"/>
  <c r="AT15" i="1"/>
  <c r="AL52" i="1"/>
  <c r="AO62" i="1"/>
  <c r="AL32" i="1"/>
  <c r="AL27" i="1"/>
  <c r="AL62" i="1"/>
  <c r="AO54" i="1"/>
  <c r="AO48" i="1"/>
  <c r="AO19" i="1"/>
  <c r="AL29" i="1"/>
  <c r="AL23" i="1"/>
  <c r="AO46" i="1"/>
  <c r="AL70" i="1"/>
  <c r="AL72" i="1"/>
  <c r="AO50" i="1"/>
  <c r="AT60" i="1"/>
  <c r="AT69" i="1"/>
  <c r="AL56" i="1"/>
  <c r="AL12" i="1"/>
  <c r="AL14" i="1"/>
  <c r="AO42" i="1"/>
  <c r="AO76" i="1"/>
  <c r="AO44" i="1"/>
  <c r="AT24" i="1"/>
  <c r="AT52" i="1"/>
  <c r="AO14" i="1"/>
  <c r="AO34" i="1"/>
  <c r="AT44" i="1"/>
  <c r="AL9" i="1"/>
  <c r="AO6" i="1"/>
  <c r="AO73" i="1"/>
  <c r="AT8" i="1"/>
  <c r="AT36" i="1"/>
  <c r="AT45" i="1"/>
  <c r="AT17" i="1"/>
  <c r="AT28" i="1"/>
  <c r="AL41" i="1"/>
  <c r="AO63" i="1"/>
  <c r="AO57" i="1"/>
  <c r="AT49" i="1"/>
  <c r="AT30" i="1"/>
  <c r="AO52" i="1"/>
  <c r="AT32" i="1"/>
  <c r="AT42" i="1"/>
  <c r="AT61" i="1"/>
  <c r="AO68" i="1"/>
  <c r="AO36" i="1"/>
  <c r="AT34" i="1"/>
  <c r="AT53" i="1"/>
  <c r="AL77" i="1"/>
  <c r="AL78" i="1"/>
  <c r="AL24" i="1"/>
  <c r="AL15" i="1"/>
  <c r="AL45" i="1"/>
  <c r="AL73" i="1"/>
  <c r="AO26" i="1"/>
  <c r="AO15" i="1"/>
  <c r="AL18" i="1"/>
  <c r="AL33" i="1"/>
  <c r="AL21" i="1"/>
  <c r="AL57" i="1"/>
  <c r="AO71" i="1"/>
  <c r="AO65" i="1"/>
  <c r="AO18" i="1"/>
  <c r="AO77" i="1"/>
  <c r="AO78" i="1"/>
  <c r="AT71" i="1"/>
  <c r="AT18" i="1"/>
  <c r="AT46" i="1"/>
  <c r="AL65" i="1"/>
  <c r="AL66" i="1"/>
  <c r="AO10" i="1"/>
  <c r="AO69" i="1"/>
  <c r="AT35" i="1"/>
  <c r="AT20" i="1"/>
  <c r="AL8" i="1"/>
  <c r="AL50" i="1"/>
  <c r="AL25" i="1"/>
  <c r="AO55" i="1"/>
  <c r="AO49" i="1"/>
  <c r="AO75" i="1"/>
  <c r="AT73" i="1"/>
  <c r="AT27" i="1"/>
  <c r="AT12" i="1"/>
  <c r="AL42" i="1"/>
  <c r="AL75" i="1"/>
  <c r="AL39" i="1"/>
  <c r="AL40" i="1"/>
  <c r="AO53" i="1"/>
  <c r="AT19" i="1"/>
  <c r="AT14" i="1"/>
  <c r="AL67" i="1"/>
  <c r="AL22" i="1"/>
  <c r="AL30" i="1"/>
  <c r="AO39" i="1"/>
  <c r="AO33" i="1"/>
  <c r="AO59" i="1"/>
  <c r="AO45" i="1"/>
  <c r="AT29" i="1"/>
  <c r="AT38" i="1"/>
  <c r="AT77" i="1"/>
  <c r="AT78" i="1"/>
  <c r="AT70" i="1"/>
  <c r="AL68" i="1"/>
  <c r="AL6" i="1"/>
  <c r="AO17" i="1"/>
  <c r="AO43" i="1"/>
  <c r="AT33" i="1"/>
  <c r="AT37" i="1"/>
  <c r="AL64" i="1"/>
  <c r="AL60" i="1"/>
  <c r="AL53" i="1"/>
  <c r="AO9" i="1"/>
  <c r="AO35" i="1"/>
  <c r="AO21" i="1"/>
  <c r="AT51" i="1"/>
  <c r="AT62" i="1"/>
  <c r="AL71" i="1"/>
  <c r="AO56" i="1"/>
  <c r="AO27" i="1"/>
  <c r="AO13" i="1"/>
  <c r="AT64" i="1"/>
  <c r="AT11" i="1"/>
  <c r="AT43" i="1"/>
  <c r="AT7" i="1"/>
  <c r="AO7" i="1"/>
  <c r="AT56" i="1"/>
  <c r="AT74" i="1"/>
  <c r="AT21" i="1"/>
  <c r="AT25" i="1"/>
  <c r="AL19" i="1"/>
  <c r="AL36" i="1"/>
  <c r="AL48" i="1"/>
  <c r="AO40" i="1"/>
  <c r="AO66" i="1"/>
  <c r="AO11" i="1"/>
  <c r="AO23" i="1"/>
  <c r="AT48" i="1"/>
  <c r="AT66" i="1"/>
  <c r="AT76" i="1"/>
  <c r="AT9" i="1"/>
  <c r="AL13" i="1"/>
  <c r="AL11" i="1"/>
  <c r="AL28" i="1"/>
  <c r="AL34" i="1"/>
  <c r="AO38" i="1"/>
  <c r="AO32" i="1"/>
  <c r="AO58" i="1"/>
  <c r="AO28" i="1"/>
  <c r="AO60" i="1"/>
  <c r="AT40" i="1"/>
  <c r="AT58" i="1"/>
  <c r="AT68" i="1"/>
  <c r="AT54" i="1"/>
  <c r="F15" i="4"/>
  <c r="AU34" i="35" l="1"/>
  <c r="AT45" i="35"/>
  <c r="AV45" i="35" s="1"/>
  <c r="AU37" i="35"/>
  <c r="AT72" i="35"/>
  <c r="AU22" i="35"/>
  <c r="AV17" i="35"/>
  <c r="AV58" i="35"/>
  <c r="AV72" i="35"/>
  <c r="AV34" i="35"/>
  <c r="AV22" i="35"/>
  <c r="AU48" i="35"/>
  <c r="AT48" i="35"/>
  <c r="AU52" i="35"/>
  <c r="AT52" i="35"/>
  <c r="AU46" i="35"/>
  <c r="AT46" i="35"/>
  <c r="AU42" i="35"/>
  <c r="AT42" i="35"/>
  <c r="AU35" i="35"/>
  <c r="AT35" i="35"/>
  <c r="AT66" i="35"/>
  <c r="AU66" i="35"/>
  <c r="AU68" i="35"/>
  <c r="AT68" i="35"/>
  <c r="AU60" i="35"/>
  <c r="AT60" i="35"/>
  <c r="AU65" i="35"/>
  <c r="AT65" i="35"/>
  <c r="AU55" i="35"/>
  <c r="AT55" i="35"/>
  <c r="AU38" i="35"/>
  <c r="AT38" i="35"/>
  <c r="AU27" i="35"/>
  <c r="AT27" i="35"/>
  <c r="AU39" i="35"/>
  <c r="AT39" i="35"/>
  <c r="AU16" i="35"/>
  <c r="AT16" i="35"/>
  <c r="AU21" i="35"/>
  <c r="AT21" i="35"/>
  <c r="AU47" i="35"/>
  <c r="AT47" i="35"/>
  <c r="AU10" i="35"/>
  <c r="AT10" i="35"/>
  <c r="AV10" i="35" s="1"/>
  <c r="AU41" i="35"/>
  <c r="AT41" i="35"/>
  <c r="AU26" i="35"/>
  <c r="AT26" i="35"/>
  <c r="AU77" i="35"/>
  <c r="AT77" i="35"/>
  <c r="AT50" i="35"/>
  <c r="AU50" i="35"/>
  <c r="AU9" i="35"/>
  <c r="AT9" i="35"/>
  <c r="AU31" i="35"/>
  <c r="AT31" i="35"/>
  <c r="AU76" i="35"/>
  <c r="AT76" i="35"/>
  <c r="AU15" i="35"/>
  <c r="AT15" i="35"/>
  <c r="AV15" i="35" s="1"/>
  <c r="AU24" i="35"/>
  <c r="AT24" i="35"/>
  <c r="AU12" i="35"/>
  <c r="AT12" i="35"/>
  <c r="AU75" i="35"/>
  <c r="AT75" i="35"/>
  <c r="AU29" i="35"/>
  <c r="AT29" i="35"/>
  <c r="AU49" i="35"/>
  <c r="AT49" i="35"/>
  <c r="AU59" i="35"/>
  <c r="AT59" i="35"/>
  <c r="AU62" i="35"/>
  <c r="AT62" i="35"/>
  <c r="AU25" i="35"/>
  <c r="AT25" i="35"/>
  <c r="AV25" i="35" s="1"/>
  <c r="AU40" i="35"/>
  <c r="AT40" i="35"/>
  <c r="AU74" i="35"/>
  <c r="AT74" i="35"/>
  <c r="AU43" i="35"/>
  <c r="AT43" i="35"/>
  <c r="AU33" i="35"/>
  <c r="AT33" i="35"/>
  <c r="AU70" i="35"/>
  <c r="AT70" i="35"/>
  <c r="AU73" i="35"/>
  <c r="AT73" i="35"/>
  <c r="AU63" i="35"/>
  <c r="AT63" i="35"/>
  <c r="AU57" i="35"/>
  <c r="AT57" i="35"/>
  <c r="AV57" i="35" s="1"/>
  <c r="AU32" i="35"/>
  <c r="AT32" i="35"/>
  <c r="AT20" i="35"/>
  <c r="AU20" i="35"/>
  <c r="AT30" i="35"/>
  <c r="AU30" i="35"/>
  <c r="AU19" i="35"/>
  <c r="AT19" i="35"/>
  <c r="AU61" i="35"/>
  <c r="AT61" i="35"/>
  <c r="AU36" i="35"/>
  <c r="AT36" i="35"/>
  <c r="AU13" i="35"/>
  <c r="AT13" i="35"/>
  <c r="AU28" i="35"/>
  <c r="AT28" i="35"/>
  <c r="AV28" i="35" s="1"/>
  <c r="AV37" i="35"/>
  <c r="AU64" i="35"/>
  <c r="AT64" i="35"/>
  <c r="AU7" i="35"/>
  <c r="AT7" i="35"/>
  <c r="AU8" i="35"/>
  <c r="AT8" i="35"/>
  <c r="AT53" i="35"/>
  <c r="AU53" i="35"/>
  <c r="AU56" i="35"/>
  <c r="AT56" i="35"/>
  <c r="AU44" i="35"/>
  <c r="AT44" i="35"/>
  <c r="AU51" i="35"/>
  <c r="AT51" i="35"/>
  <c r="AT69" i="35"/>
  <c r="AU69" i="35"/>
  <c r="AU23" i="35"/>
  <c r="AT23" i="35"/>
  <c r="AU67" i="35"/>
  <c r="AT67" i="35"/>
  <c r="AU18" i="35"/>
  <c r="AT18" i="35"/>
  <c r="AU6" i="35"/>
  <c r="AT6" i="35"/>
  <c r="AU71" i="35"/>
  <c r="AT71" i="35"/>
  <c r="AU54" i="35"/>
  <c r="AT54" i="35"/>
  <c r="AU11" i="35"/>
  <c r="AT11" i="35"/>
  <c r="AT14" i="35"/>
  <c r="AU14" i="35"/>
  <c r="AT5" i="35"/>
  <c r="AU5" i="35"/>
  <c r="U52" i="26"/>
  <c r="U53" i="33"/>
  <c r="U42" i="26"/>
  <c r="U43" i="33"/>
  <c r="U48" i="26"/>
  <c r="U49" i="33"/>
  <c r="U53" i="26"/>
  <c r="U54" i="33"/>
  <c r="U59" i="26"/>
  <c r="U60" i="33"/>
  <c r="U37" i="26"/>
  <c r="U38" i="33"/>
  <c r="U47" i="26"/>
  <c r="U48" i="33"/>
  <c r="U71" i="26"/>
  <c r="U72" i="33"/>
  <c r="U45" i="26"/>
  <c r="U46" i="33"/>
  <c r="U19" i="26"/>
  <c r="U20" i="33"/>
  <c r="U7" i="26"/>
  <c r="U8" i="33"/>
  <c r="U14" i="26"/>
  <c r="U15" i="33"/>
  <c r="U68" i="26"/>
  <c r="U69" i="33"/>
  <c r="U50" i="26"/>
  <c r="U51" i="33"/>
  <c r="U64" i="26"/>
  <c r="U65" i="33"/>
  <c r="U24" i="26"/>
  <c r="U25" i="33"/>
  <c r="U20" i="26"/>
  <c r="U21" i="33"/>
  <c r="U44" i="26"/>
  <c r="U45" i="33"/>
  <c r="U66" i="26"/>
  <c r="U67" i="33"/>
  <c r="U33" i="26"/>
  <c r="U34" i="33"/>
  <c r="U29" i="26"/>
  <c r="U30" i="33"/>
  <c r="U35" i="26"/>
  <c r="U36" i="33"/>
  <c r="U75" i="26"/>
  <c r="U76" i="33"/>
  <c r="U30" i="26"/>
  <c r="U31" i="33"/>
  <c r="U51" i="26"/>
  <c r="U52" i="33"/>
  <c r="U21" i="26"/>
  <c r="U22" i="33"/>
  <c r="U11" i="26"/>
  <c r="U12" i="33"/>
  <c r="U57" i="26"/>
  <c r="U58" i="33"/>
  <c r="U36" i="26"/>
  <c r="U37" i="33"/>
  <c r="U27" i="26"/>
  <c r="U28" i="33"/>
  <c r="U18" i="26"/>
  <c r="U19" i="33"/>
  <c r="U9" i="26"/>
  <c r="U10" i="33"/>
  <c r="U16" i="26"/>
  <c r="U17" i="33"/>
  <c r="U34" i="26"/>
  <c r="U35" i="33"/>
  <c r="U25" i="26"/>
  <c r="U26" i="33"/>
  <c r="U49" i="26"/>
  <c r="U50" i="33"/>
  <c r="U40" i="26"/>
  <c r="U41" i="33"/>
  <c r="U62" i="26"/>
  <c r="U63" i="33"/>
  <c r="U10" i="26"/>
  <c r="U11" i="33"/>
  <c r="U73" i="26"/>
  <c r="U74" i="33"/>
  <c r="U41" i="26"/>
  <c r="U42" i="33"/>
  <c r="U77" i="26"/>
  <c r="U78" i="33"/>
  <c r="U8" i="26"/>
  <c r="U9" i="33"/>
  <c r="U28" i="26"/>
  <c r="U29" i="33"/>
  <c r="U15" i="26"/>
  <c r="U16" i="33"/>
  <c r="U23" i="26"/>
  <c r="U24" i="33"/>
  <c r="U69" i="26"/>
  <c r="U70" i="33"/>
  <c r="U74" i="26"/>
  <c r="U75" i="33"/>
  <c r="U56" i="26"/>
  <c r="U57" i="33"/>
  <c r="U12" i="26"/>
  <c r="U13" i="33"/>
  <c r="U58" i="26"/>
  <c r="U59" i="33"/>
  <c r="U72" i="26"/>
  <c r="U73" i="33"/>
  <c r="U67" i="26"/>
  <c r="U68" i="33"/>
  <c r="U13" i="26"/>
  <c r="U14" i="33"/>
  <c r="U6" i="26"/>
  <c r="U7" i="33"/>
  <c r="U60" i="26"/>
  <c r="U61" i="33"/>
  <c r="U31" i="26"/>
  <c r="U32" i="33"/>
  <c r="U39" i="26"/>
  <c r="U40" i="33"/>
  <c r="U76" i="26"/>
  <c r="U77" i="33"/>
  <c r="U43" i="26"/>
  <c r="U44" i="33"/>
  <c r="U55" i="26"/>
  <c r="U56" i="33"/>
  <c r="U63" i="26"/>
  <c r="U64" i="33"/>
  <c r="U54" i="26"/>
  <c r="U55" i="33"/>
  <c r="U61" i="26"/>
  <c r="U62" i="33"/>
  <c r="U70" i="26"/>
  <c r="U71" i="33"/>
  <c r="U65" i="26"/>
  <c r="U66" i="33"/>
  <c r="U32" i="26"/>
  <c r="U33" i="33"/>
  <c r="U22" i="26"/>
  <c r="U23" i="33"/>
  <c r="U26" i="26"/>
  <c r="U27" i="33"/>
  <c r="U17" i="26"/>
  <c r="U18" i="33"/>
  <c r="U38" i="26"/>
  <c r="U39" i="33"/>
  <c r="U46" i="26"/>
  <c r="U47" i="33"/>
  <c r="U5" i="26"/>
  <c r="S11" i="33" a="1"/>
  <c r="S11" i="33" s="1"/>
  <c r="S10" i="33" a="1"/>
  <c r="S10" i="33" s="1"/>
  <c r="S9" i="33" a="1"/>
  <c r="S9" i="33" s="1"/>
  <c r="S8" i="33" a="1"/>
  <c r="S8" i="33" s="1"/>
  <c r="S7" i="33" a="1"/>
  <c r="S7" i="33" s="1"/>
  <c r="R11" i="33" a="1"/>
  <c r="R11" i="33" s="1"/>
  <c r="R10" i="33" a="1"/>
  <c r="R10" i="33" s="1"/>
  <c r="R9" i="33" a="1"/>
  <c r="R9" i="33" s="1"/>
  <c r="R8" i="33" a="1"/>
  <c r="R8" i="33" s="1"/>
  <c r="R7" i="33" a="1"/>
  <c r="R7" i="33" s="1"/>
  <c r="F10" i="4"/>
  <c r="F7" i="4"/>
  <c r="F4" i="4"/>
  <c r="F11" i="4"/>
  <c r="F8" i="4"/>
  <c r="F5" i="4"/>
  <c r="F12" i="4"/>
  <c r="F9" i="4"/>
  <c r="F6" i="4"/>
  <c r="F3" i="4"/>
  <c r="N15" i="4"/>
  <c r="M15" i="4"/>
  <c r="G15" i="4"/>
  <c r="L15" i="4"/>
  <c r="I15" i="4"/>
  <c r="H15" i="4"/>
  <c r="P15" i="4"/>
  <c r="K15" i="4"/>
  <c r="O15" i="4"/>
  <c r="J15" i="4"/>
  <c r="AV65" i="35" l="1"/>
  <c r="AV36" i="35"/>
  <c r="AV73" i="35"/>
  <c r="AV59" i="35"/>
  <c r="AV21" i="35"/>
  <c r="AV32" i="35"/>
  <c r="AV43" i="35"/>
  <c r="AV40" i="35"/>
  <c r="AV24" i="35"/>
  <c r="AV48" i="35"/>
  <c r="AV75" i="35"/>
  <c r="AV41" i="35"/>
  <c r="AV13" i="35"/>
  <c r="AV77" i="35"/>
  <c r="AV55" i="35"/>
  <c r="AV27" i="35"/>
  <c r="AV63" i="35"/>
  <c r="AV76" i="35"/>
  <c r="AV47" i="35"/>
  <c r="AV14" i="35"/>
  <c r="AV60" i="35"/>
  <c r="AV52" i="35"/>
  <c r="AV69" i="35"/>
  <c r="AV74" i="35"/>
  <c r="AV12" i="35"/>
  <c r="AV26" i="35"/>
  <c r="AV38" i="35"/>
  <c r="AV39" i="35"/>
  <c r="AV31" i="35"/>
  <c r="AV6" i="35"/>
  <c r="AV42" i="35"/>
  <c r="AV61" i="35"/>
  <c r="AV70" i="35"/>
  <c r="AV49" i="35"/>
  <c r="AV9" i="35"/>
  <c r="AV16" i="35"/>
  <c r="AV62" i="35"/>
  <c r="AV46" i="35"/>
  <c r="AV68" i="35"/>
  <c r="AV18" i="35"/>
  <c r="AV54" i="35"/>
  <c r="AV8" i="35"/>
  <c r="AV50" i="35"/>
  <c r="AV23" i="35"/>
  <c r="AV64" i="35"/>
  <c r="AV44" i="35"/>
  <c r="AV71" i="35"/>
  <c r="AV56" i="35"/>
  <c r="AV66" i="35"/>
  <c r="AV53" i="35"/>
  <c r="AV19" i="35"/>
  <c r="AV33" i="35"/>
  <c r="AV29" i="35"/>
  <c r="AV35" i="35"/>
  <c r="AV67" i="35"/>
  <c r="AV7" i="35"/>
  <c r="AV30" i="35"/>
  <c r="AV20" i="35"/>
  <c r="AV11" i="35"/>
  <c r="AV51" i="35"/>
  <c r="AV5" i="35"/>
  <c r="N5" i="4"/>
  <c r="N10" i="4"/>
  <c r="N12" i="4"/>
  <c r="N9" i="4"/>
  <c r="N6" i="4"/>
  <c r="N3" i="4"/>
  <c r="N8" i="4"/>
  <c r="N7" i="4"/>
  <c r="N4" i="4"/>
  <c r="N11" i="4"/>
  <c r="L11" i="4"/>
  <c r="L8" i="4"/>
  <c r="L5" i="4"/>
  <c r="L12" i="4"/>
  <c r="L9" i="4"/>
  <c r="L6" i="4"/>
  <c r="L3" i="4"/>
  <c r="L10" i="4"/>
  <c r="L7" i="4"/>
  <c r="L4" i="4"/>
  <c r="O5" i="4"/>
  <c r="O12" i="4"/>
  <c r="O9" i="4"/>
  <c r="O6" i="4"/>
  <c r="O3" i="4"/>
  <c r="O7" i="4"/>
  <c r="O10" i="4"/>
  <c r="O4" i="4"/>
  <c r="O11" i="4"/>
  <c r="O8" i="4"/>
  <c r="G10" i="4"/>
  <c r="G7" i="4"/>
  <c r="G4" i="4"/>
  <c r="G11" i="4"/>
  <c r="G8" i="4"/>
  <c r="G5" i="4"/>
  <c r="G12" i="4"/>
  <c r="G9" i="4"/>
  <c r="G6" i="4"/>
  <c r="G3" i="4"/>
  <c r="K3" i="4"/>
  <c r="K11" i="4"/>
  <c r="K8" i="4"/>
  <c r="K5" i="4"/>
  <c r="K12" i="4"/>
  <c r="K9" i="4"/>
  <c r="K6" i="4"/>
  <c r="K10" i="4"/>
  <c r="K7" i="4"/>
  <c r="K4" i="4"/>
  <c r="I4" i="4"/>
  <c r="I11" i="4"/>
  <c r="I8" i="4"/>
  <c r="I5" i="4"/>
  <c r="I9" i="4"/>
  <c r="I12" i="4"/>
  <c r="I6" i="4"/>
  <c r="I3" i="4"/>
  <c r="I7" i="4"/>
  <c r="I10" i="4"/>
  <c r="J6" i="4"/>
  <c r="J11" i="4"/>
  <c r="J8" i="4"/>
  <c r="J5" i="4"/>
  <c r="J12" i="4"/>
  <c r="J4" i="4"/>
  <c r="J9" i="4"/>
  <c r="J3" i="4"/>
  <c r="J10" i="4"/>
  <c r="J7" i="4"/>
  <c r="H7" i="4"/>
  <c r="H10" i="4"/>
  <c r="H4" i="4"/>
  <c r="H11" i="4"/>
  <c r="H8" i="4"/>
  <c r="H5" i="4"/>
  <c r="H12" i="4"/>
  <c r="H9" i="4"/>
  <c r="H6" i="4"/>
  <c r="H3" i="4"/>
  <c r="P12" i="4"/>
  <c r="P9" i="4"/>
  <c r="P6" i="4"/>
  <c r="P3" i="4"/>
  <c r="P4" i="4"/>
  <c r="P10" i="4"/>
  <c r="P7" i="4"/>
  <c r="P11" i="4"/>
  <c r="P8" i="4"/>
  <c r="P5" i="4"/>
  <c r="M8" i="4"/>
  <c r="M5" i="4"/>
  <c r="M12" i="4"/>
  <c r="M9" i="4"/>
  <c r="M6" i="4"/>
  <c r="M3" i="4"/>
  <c r="M10" i="4"/>
  <c r="M11" i="4"/>
  <c r="M7" i="4"/>
  <c r="M4" i="4"/>
  <c r="G127" i="4" l="1" a="1"/>
  <c r="G127" i="4" s="1"/>
  <c r="H127" i="4" a="1"/>
  <c r="H127" i="4" s="1"/>
  <c r="F126" i="4" a="1"/>
  <c r="F126" i="4" s="1"/>
  <c r="N126" i="4" a="1"/>
  <c r="N126" i="4" s="1"/>
  <c r="L126" i="4" a="1"/>
  <c r="L126" i="4" s="1"/>
  <c r="D10" i="4"/>
  <c r="N11" i="32" s="1"/>
  <c r="T11" i="32" s="1"/>
  <c r="L49" i="4" a="1"/>
  <c r="L49" i="4" s="1"/>
  <c r="L66" i="4" a="1"/>
  <c r="L66" i="4" s="1"/>
  <c r="L107" i="4" a="1"/>
  <c r="L107" i="4" s="1"/>
  <c r="D7" i="4"/>
  <c r="N8" i="32" s="1"/>
  <c r="I115" i="4" a="1"/>
  <c r="I115" i="4" s="1"/>
  <c r="D4" i="4"/>
  <c r="F123" i="4" s="1" a="1"/>
  <c r="F123" i="4" s="1"/>
  <c r="F65" i="4" a="1"/>
  <c r="F65" i="4" s="1"/>
  <c r="F96" i="4" a="1"/>
  <c r="F96" i="4" s="1"/>
  <c r="F37" i="4" a="1"/>
  <c r="F37" i="4" s="1"/>
  <c r="F86" i="4" a="1"/>
  <c r="F86" i="4" s="1"/>
  <c r="F106" i="4" a="1"/>
  <c r="F106" i="4" s="1"/>
  <c r="L117" i="4" a="1"/>
  <c r="L117" i="4" s="1"/>
  <c r="D6" i="4"/>
  <c r="H123" i="4" s="1" a="1"/>
  <c r="H123" i="4" s="1"/>
  <c r="Z10" i="4"/>
  <c r="L51" i="4" a="1"/>
  <c r="L51" i="4" s="1"/>
  <c r="D5" i="4"/>
  <c r="G123" i="4" s="1" a="1"/>
  <c r="G123" i="4" s="1"/>
  <c r="D9" i="4"/>
  <c r="K123" i="4" s="1" a="1"/>
  <c r="K123" i="4" s="1"/>
  <c r="L45" i="4" a="1"/>
  <c r="L45" i="4" s="1"/>
  <c r="L97" i="4" a="1"/>
  <c r="L97" i="4" s="1"/>
  <c r="L85" i="4" a="1"/>
  <c r="L85" i="4" s="1"/>
  <c r="L62" i="4" a="1"/>
  <c r="L62" i="4" s="1"/>
  <c r="L64" i="4" a="1"/>
  <c r="L64" i="4" s="1"/>
  <c r="L73" i="4" a="1"/>
  <c r="L73" i="4" s="1"/>
  <c r="D12" i="4"/>
  <c r="N65" i="4" s="1" a="1"/>
  <c r="N65" i="4" s="1"/>
  <c r="AU65" i="4" s="1"/>
  <c r="D3" i="4"/>
  <c r="E123" i="4" s="1" a="1"/>
  <c r="E123" i="4" s="1"/>
  <c r="AT123" i="4" s="1"/>
  <c r="L100" i="4" a="1"/>
  <c r="L100" i="4" s="1"/>
  <c r="L111" i="4" a="1"/>
  <c r="L111" i="4" s="1"/>
  <c r="L74" i="4" a="1"/>
  <c r="L74" i="4" s="1"/>
  <c r="L41" i="4" a="1"/>
  <c r="L41" i="4" s="1"/>
  <c r="L86" i="4" a="1"/>
  <c r="L86" i="4" s="1"/>
  <c r="L34" i="4" a="1"/>
  <c r="L34" i="4" s="1"/>
  <c r="L48" i="4" a="1"/>
  <c r="L48" i="4" s="1"/>
  <c r="L114" i="4" a="1"/>
  <c r="L114" i="4" s="1"/>
  <c r="L88" i="4" a="1"/>
  <c r="L88" i="4" s="1"/>
  <c r="L77" i="4" a="1"/>
  <c r="L77" i="4" s="1"/>
  <c r="L57" i="4" a="1"/>
  <c r="L57" i="4" s="1"/>
  <c r="D8" i="4"/>
  <c r="L81" i="4" a="1"/>
  <c r="L81" i="4" s="1"/>
  <c r="L46" i="4" a="1"/>
  <c r="L46" i="4" s="1"/>
  <c r="L116" i="4" a="1"/>
  <c r="L116" i="4" s="1"/>
  <c r="L101" i="4" a="1"/>
  <c r="L101" i="4" s="1"/>
  <c r="D11" i="4"/>
  <c r="M71" i="4" s="1" a="1"/>
  <c r="M71" i="4" s="1"/>
  <c r="L33" i="4" a="1"/>
  <c r="L33" i="4" s="1"/>
  <c r="L36" i="4" a="1"/>
  <c r="L36" i="4" s="1"/>
  <c r="L71" i="4" a="1"/>
  <c r="L71" i="4" s="1"/>
  <c r="L40" i="4" a="1"/>
  <c r="L40" i="4" s="1"/>
  <c r="L52" i="4" a="1"/>
  <c r="L52" i="4" s="1"/>
  <c r="L121" i="4" a="1"/>
  <c r="L121" i="4" s="1"/>
  <c r="N104" i="4" a="1"/>
  <c r="N104" i="4" s="1"/>
  <c r="AU104" i="4" s="1"/>
  <c r="N114" i="4" a="1"/>
  <c r="N114" i="4" s="1"/>
  <c r="AU114" i="4" s="1"/>
  <c r="N100" i="4" a="1"/>
  <c r="N100" i="4" s="1"/>
  <c r="AU100" i="4" s="1"/>
  <c r="N116" i="4" a="1"/>
  <c r="N116" i="4" s="1"/>
  <c r="AU116" i="4" s="1"/>
  <c r="AZ37" i="21" a="1"/>
  <c r="BN77" i="21" a="1"/>
  <c r="CY3" i="18" a="1"/>
  <c r="DA3" i="18" a="1"/>
  <c r="AZ61" i="21" a="1"/>
  <c r="BX3" i="18" a="1"/>
  <c r="CE3" i="21" a="1"/>
  <c r="DD3" i="21" a="1"/>
  <c r="CH3" i="21" a="1"/>
  <c r="CX3" i="21" a="1"/>
  <c r="J38" i="18" a="1"/>
  <c r="CE3" i="18" a="1"/>
  <c r="CL3" i="18" a="1"/>
  <c r="AZ14" i="18" a="1"/>
  <c r="J59" i="21" a="1"/>
  <c r="AZ73" i="21" a="1"/>
  <c r="BY3" i="18" a="1"/>
  <c r="BW3" i="18" a="1"/>
  <c r="CH3" i="18" a="1"/>
  <c r="AZ7" i="21" a="1"/>
  <c r="CN3" i="18" a="1"/>
  <c r="AZ47" i="18" a="1"/>
  <c r="CM3" i="18" a="1"/>
  <c r="CZ3" i="21" a="1"/>
  <c r="BN99" i="18" a="1"/>
  <c r="CQ3" i="21" a="1"/>
  <c r="CU3" i="18" a="1"/>
  <c r="AZ84" i="21" a="1"/>
  <c r="AZ59" i="21" a="1"/>
  <c r="DB3" i="21" a="1"/>
  <c r="AZ87" i="18" a="1"/>
  <c r="CC3" i="18" a="1"/>
  <c r="BN87" i="21" a="1"/>
  <c r="AZ9" i="18" a="1"/>
  <c r="CI3" i="18" a="1"/>
  <c r="AZ6" i="21" a="1"/>
  <c r="AZ94" i="21" a="1"/>
  <c r="CZ3" i="18" a="1"/>
  <c r="BZ3" i="18" a="1"/>
  <c r="CD3" i="18" a="1"/>
  <c r="CO3" i="21" a="1"/>
  <c r="CW3" i="21" a="1"/>
  <c r="AZ25" i="21" a="1"/>
  <c r="J79" i="21" a="1"/>
  <c r="AZ44" i="18" a="1"/>
  <c r="J79" i="18" a="1"/>
  <c r="CJ3" i="18" a="1"/>
  <c r="AZ19" i="18" a="1"/>
  <c r="CK3" i="18" a="1"/>
  <c r="CV3" i="21" a="1"/>
  <c r="J10" i="21" a="1"/>
  <c r="AZ70" i="21" a="1"/>
  <c r="AZ90" i="21" a="1"/>
  <c r="AZ74" i="18" a="1"/>
  <c r="BN38" i="21" a="1"/>
  <c r="AZ37" i="18" a="1"/>
  <c r="AZ47" i="21" a="1"/>
  <c r="AZ61" i="18" a="1"/>
  <c r="CA3" i="18" a="1"/>
  <c r="J10" i="18" a="1"/>
  <c r="AZ89" i="21" a="1"/>
  <c r="CL3" i="21" a="1"/>
  <c r="CA3" i="21" a="1"/>
  <c r="C96" i="18" a="1"/>
  <c r="AZ84" i="18" a="1"/>
  <c r="BN73" i="18" a="1"/>
  <c r="BN89" i="21" a="1"/>
  <c r="BG44" i="21" a="1"/>
  <c r="AZ58" i="18" a="1"/>
  <c r="BN89" i="18" a="1"/>
  <c r="BV3" i="21" a="1"/>
  <c r="BN87" i="18" a="1"/>
  <c r="AZ30" i="18" a="1"/>
  <c r="AZ44" i="21" a="1"/>
  <c r="AZ70" i="18" a="1"/>
  <c r="AZ89" i="18" a="1"/>
  <c r="J59" i="18" a="1"/>
  <c r="CB3" i="18" a="1"/>
  <c r="AZ35" i="18" a="1"/>
  <c r="X96" i="18" a="1"/>
  <c r="BN73" i="21" a="1"/>
  <c r="AZ21" i="21" a="1"/>
  <c r="CV3" i="18" a="1"/>
  <c r="CT3" i="18" a="1"/>
  <c r="AZ18" i="21" a="1"/>
  <c r="J96" i="18" a="1"/>
  <c r="J69" i="18" a="1"/>
  <c r="AZ46" i="21" a="1"/>
  <c r="DA3" i="21" a="1"/>
  <c r="CP3" i="18" a="1"/>
  <c r="CK3" i="21" a="1"/>
  <c r="AZ39" i="18" a="1"/>
  <c r="BY3" i="21" a="1"/>
  <c r="CN3" i="21" a="1"/>
  <c r="AZ24" i="18" a="1"/>
  <c r="AZ7" i="18" a="1"/>
  <c r="CY3" i="21" a="1"/>
  <c r="AZ35" i="21" a="1"/>
  <c r="CQ3" i="18" a="1"/>
  <c r="BW3" i="21" a="1"/>
  <c r="AZ30" i="21" a="1"/>
  <c r="AZ54" i="21" a="1"/>
  <c r="AZ13" i="21" a="1"/>
  <c r="AZ59" i="18" a="1"/>
  <c r="AS96" i="18" a="1"/>
  <c r="CB3" i="21" a="1"/>
  <c r="CU3" i="21" a="1"/>
  <c r="AZ19" i="21" a="1"/>
  <c r="CM3" i="21" a="1"/>
  <c r="AZ13" i="18" a="1"/>
  <c r="AZ39" i="21" a="1"/>
  <c r="AZ21" i="18" a="1"/>
  <c r="AZ14" i="21" a="1"/>
  <c r="AZ80" i="18" a="1"/>
  <c r="AZ25" i="18" a="1"/>
  <c r="AZ6" i="18" a="1"/>
  <c r="CD3" i="21" a="1"/>
  <c r="CX3" i="18" a="1"/>
  <c r="J69" i="21" a="1"/>
  <c r="AZ80" i="21" a="1"/>
  <c r="AZ46" i="18" a="1"/>
  <c r="DB3" i="18" a="1"/>
  <c r="AZ24" i="21" a="1"/>
  <c r="AZ94" i="18" a="1"/>
  <c r="AZ90" i="18" a="1"/>
  <c r="CI3" i="21" a="1"/>
  <c r="AE88" i="18" a="1"/>
  <c r="AZ73" i="18" a="1"/>
  <c r="CO3" i="18" a="1"/>
  <c r="AZ22" i="21" a="1"/>
  <c r="CP3" i="21" a="1"/>
  <c r="AZ18" i="18" a="1"/>
  <c r="AZ50" i="21" a="1"/>
  <c r="AE88" i="21" a="1"/>
  <c r="AZ22" i="18" a="1"/>
  <c r="CC3" i="21" a="1"/>
  <c r="BN77" i="18" a="1"/>
  <c r="CJ3" i="21" a="1"/>
  <c r="BX3" i="21" a="1"/>
  <c r="J99" i="18" a="1"/>
  <c r="AZ74" i="21" a="1"/>
  <c r="BV3" i="18" a="1"/>
  <c r="AZ54" i="18" a="1"/>
  <c r="AZ58" i="21" a="1"/>
  <c r="AZ99" i="18" a="1"/>
  <c r="Q96" i="18" a="1"/>
  <c r="BZ3" i="21" a="1"/>
  <c r="CW3" i="18" a="1"/>
  <c r="BN38" i="18" a="1"/>
  <c r="AZ9" i="21" a="1"/>
  <c r="AZ50" i="18" a="1"/>
  <c r="DC3" i="18" a="1"/>
  <c r="J38" i="21" a="1"/>
  <c r="AZ87" i="21" a="1"/>
  <c r="DC3" i="21" a="1"/>
  <c r="BG44" i="18" a="1"/>
  <c r="AZ99" i="18" l="1"/>
  <c r="BF99" i="18" s="1"/>
  <c r="CC99" i="18" s="1"/>
  <c r="CO100" i="18" s="1"/>
  <c r="J99" i="18"/>
  <c r="P99" i="18" s="1"/>
  <c r="BW99" i="18" s="1"/>
  <c r="CI100" i="18" s="1"/>
  <c r="BN99" i="18"/>
  <c r="BT99" i="18" s="1"/>
  <c r="CE99" i="18" s="1"/>
  <c r="CQ100" i="18" s="1"/>
  <c r="AA3" i="4"/>
  <c r="AK126" i="4"/>
  <c r="V12" i="4"/>
  <c r="E126" i="4" a="1"/>
  <c r="E126" i="4" s="1"/>
  <c r="J123" i="4" a="1"/>
  <c r="J123" i="4" s="1"/>
  <c r="J126" i="4" a="1"/>
  <c r="J126" i="4" s="1"/>
  <c r="G126" i="4" a="1"/>
  <c r="G126" i="4" s="1"/>
  <c r="N127" i="4" a="1"/>
  <c r="N127" i="4" s="1"/>
  <c r="M127" i="4" a="1"/>
  <c r="M127" i="4" s="1"/>
  <c r="K127" i="4" a="1"/>
  <c r="K127" i="4" s="1"/>
  <c r="I127" i="4" a="1"/>
  <c r="I127" i="4" s="1"/>
  <c r="N111" i="4" a="1"/>
  <c r="N111" i="4" s="1"/>
  <c r="H126" i="4" a="1"/>
  <c r="H126" i="4" s="1"/>
  <c r="T127" i="4" s="1"/>
  <c r="N101" i="4" a="1"/>
  <c r="N101" i="4" s="1"/>
  <c r="J127" i="4" a="1"/>
  <c r="J127" i="4" s="1"/>
  <c r="N97" i="4" a="1"/>
  <c r="N97" i="4" s="1"/>
  <c r="T10" i="4"/>
  <c r="K126" i="4" a="1"/>
  <c r="K126" i="4" s="1"/>
  <c r="E127" i="4" a="1"/>
  <c r="E127" i="4" s="1"/>
  <c r="AU126" i="4"/>
  <c r="AM126" i="4"/>
  <c r="N36" i="4" a="1"/>
  <c r="N36" i="4" s="1"/>
  <c r="R10" i="4"/>
  <c r="I126" i="4" a="1"/>
  <c r="I126" i="4" s="1"/>
  <c r="F127" i="4" a="1"/>
  <c r="F127" i="4" s="1"/>
  <c r="M126" i="4" a="1"/>
  <c r="M126" i="4" s="1"/>
  <c r="L127" i="4" a="1"/>
  <c r="L127" i="4" s="1"/>
  <c r="E79" i="4" a="1"/>
  <c r="E79" i="4" s="1"/>
  <c r="AT79" i="4" s="1"/>
  <c r="N37" i="4" a="1"/>
  <c r="N37" i="4" s="1"/>
  <c r="AU37" i="4" s="1"/>
  <c r="AE12" i="4"/>
  <c r="N68" i="4" a="1"/>
  <c r="N68" i="4" s="1"/>
  <c r="AU68" i="4" s="1"/>
  <c r="AB12" i="4"/>
  <c r="G125" i="4" a="1"/>
  <c r="G125" i="4" s="1"/>
  <c r="L120" i="4" a="1"/>
  <c r="L120" i="4" s="1"/>
  <c r="X121" i="4" s="1"/>
  <c r="L89" i="4" a="1"/>
  <c r="L89" i="4" s="1"/>
  <c r="L59" i="4" a="1"/>
  <c r="L59" i="4" s="1"/>
  <c r="L63" i="4" a="1"/>
  <c r="L63" i="4" s="1"/>
  <c r="L102" i="4" a="1"/>
  <c r="L102" i="4" s="1"/>
  <c r="L80" i="4" a="1"/>
  <c r="L80" i="4" s="1"/>
  <c r="L106" i="4" a="1"/>
  <c r="L106" i="4" s="1"/>
  <c r="L54" i="4" a="1"/>
  <c r="L54" i="4" s="1"/>
  <c r="L42" i="4" a="1"/>
  <c r="L42" i="4" s="1"/>
  <c r="L56" i="4" a="1"/>
  <c r="L56" i="4" s="1"/>
  <c r="L90" i="4" a="1"/>
  <c r="L90" i="4" s="1"/>
  <c r="H125" i="4" a="1"/>
  <c r="H125" i="4" s="1"/>
  <c r="L37" i="4" a="1"/>
  <c r="L37" i="4" s="1"/>
  <c r="L82" i="4" a="1"/>
  <c r="L82" i="4" s="1"/>
  <c r="L78" i="4" a="1"/>
  <c r="L78" i="4" s="1"/>
  <c r="L68" i="4" a="1"/>
  <c r="L68" i="4" s="1"/>
  <c r="L44" i="4" a="1"/>
  <c r="L44" i="4" s="1"/>
  <c r="N125" i="4" a="1"/>
  <c r="N125" i="4" s="1"/>
  <c r="AU125" i="4" s="1"/>
  <c r="L67" i="4" a="1"/>
  <c r="L67" i="4" s="1"/>
  <c r="L87" i="4" a="1"/>
  <c r="L87" i="4" s="1"/>
  <c r="X10" i="4"/>
  <c r="L65" i="4" a="1"/>
  <c r="L65" i="4" s="1"/>
  <c r="K125" i="4" a="1"/>
  <c r="K125" i="4" s="1"/>
  <c r="L98" i="4" a="1"/>
  <c r="L98" i="4" s="1"/>
  <c r="L72" i="4" a="1"/>
  <c r="L72" i="4" s="1"/>
  <c r="L109" i="4" a="1"/>
  <c r="L109" i="4" s="1"/>
  <c r="AE10" i="4"/>
  <c r="J125" i="4" a="1"/>
  <c r="J125" i="4" s="1"/>
  <c r="Y10" i="4"/>
  <c r="L58" i="4" a="1"/>
  <c r="L58" i="4" s="1"/>
  <c r="L118" i="4" a="1"/>
  <c r="L118" i="4" s="1"/>
  <c r="L93" i="4" a="1"/>
  <c r="L93" i="4" s="1"/>
  <c r="L50" i="4" a="1"/>
  <c r="L50" i="4" s="1"/>
  <c r="U10" i="4"/>
  <c r="E125" i="4" a="1"/>
  <c r="E125" i="4" s="1"/>
  <c r="L103" i="4" a="1"/>
  <c r="L103" i="4" s="1"/>
  <c r="AC10" i="4"/>
  <c r="L32" i="4" a="1"/>
  <c r="L32" i="4" s="1"/>
  <c r="L39" i="4" a="1"/>
  <c r="L39" i="4" s="1"/>
  <c r="AB10" i="4"/>
  <c r="AD10" i="4"/>
  <c r="L112" i="4" a="1"/>
  <c r="L112" i="4" s="1"/>
  <c r="AK112" i="4" s="1"/>
  <c r="M125" i="4" a="1"/>
  <c r="M125" i="4" s="1"/>
  <c r="AA10" i="4"/>
  <c r="L43" i="4" a="1"/>
  <c r="L43" i="4" s="1"/>
  <c r="L115" i="4" a="1"/>
  <c r="L115" i="4" s="1"/>
  <c r="L108" i="4" a="1"/>
  <c r="L108" i="4" s="1"/>
  <c r="X108" i="4" s="1"/>
  <c r="L104" i="4" a="1"/>
  <c r="L104" i="4" s="1"/>
  <c r="I125" i="4" a="1"/>
  <c r="I125" i="4" s="1"/>
  <c r="L35" i="4" a="1"/>
  <c r="L35" i="4" s="1"/>
  <c r="L83" i="4" a="1"/>
  <c r="L83" i="4" s="1"/>
  <c r="L76" i="4" a="1"/>
  <c r="L76" i="4" s="1"/>
  <c r="L99" i="4" a="1"/>
  <c r="L99" i="4" s="1"/>
  <c r="L125" i="4" a="1"/>
  <c r="L125" i="4" s="1"/>
  <c r="X126" i="4" s="1"/>
  <c r="L92" i="4" a="1"/>
  <c r="L92" i="4" s="1"/>
  <c r="L61" i="4" a="1"/>
  <c r="L61" i="4" s="1"/>
  <c r="L96" i="4" a="1"/>
  <c r="L96" i="4" s="1"/>
  <c r="L110" i="4" a="1"/>
  <c r="L110" i="4" s="1"/>
  <c r="AK110" i="4" s="1"/>
  <c r="L84" i="4" a="1"/>
  <c r="L84" i="4" s="1"/>
  <c r="F125" i="4" a="1"/>
  <c r="F125" i="4" s="1"/>
  <c r="R126" i="4" s="1"/>
  <c r="AB8" i="4"/>
  <c r="E116" i="4" a="1"/>
  <c r="E116" i="4" s="1"/>
  <c r="M82" i="4" a="1"/>
  <c r="M82" i="4" s="1"/>
  <c r="K74" i="4" a="1"/>
  <c r="K74" i="4" s="1"/>
  <c r="F124" i="4" a="1"/>
  <c r="F124" i="4" s="1"/>
  <c r="I124" i="4" a="1"/>
  <c r="I124" i="4" s="1"/>
  <c r="M124" i="4" a="1"/>
  <c r="M124" i="4" s="1"/>
  <c r="K124" i="4" a="1"/>
  <c r="K124" i="4" s="1"/>
  <c r="W125" i="4" s="1"/>
  <c r="H124" i="4" a="1"/>
  <c r="H124" i="4" s="1"/>
  <c r="J124" i="4" a="1"/>
  <c r="J124" i="4" s="1"/>
  <c r="G124" i="4" a="1"/>
  <c r="G124" i="4" s="1"/>
  <c r="S125" i="4" s="1"/>
  <c r="E124" i="4" a="1"/>
  <c r="E124" i="4" s="1"/>
  <c r="AT124" i="4" s="1"/>
  <c r="N124" i="4" a="1"/>
  <c r="N124" i="4" s="1"/>
  <c r="L124" i="4" a="1"/>
  <c r="L124" i="4" s="1"/>
  <c r="X125" i="4" s="1"/>
  <c r="M40" i="4" a="1"/>
  <c r="M40" i="4" s="1"/>
  <c r="N99" i="4" a="1"/>
  <c r="N99" i="4" s="1"/>
  <c r="G38" i="4" a="1"/>
  <c r="G38" i="4" s="1"/>
  <c r="K38" i="4" a="1"/>
  <c r="K38" i="4" s="1"/>
  <c r="E81" i="4" a="1"/>
  <c r="E81" i="4" s="1"/>
  <c r="AT81" i="4" s="1"/>
  <c r="K37" i="4" a="1"/>
  <c r="K37" i="4" s="1"/>
  <c r="E68" i="4" a="1"/>
  <c r="E68" i="4" s="1"/>
  <c r="E72" i="4" a="1"/>
  <c r="E72" i="4" s="1"/>
  <c r="AT72" i="4" s="1"/>
  <c r="K69" i="4" a="1"/>
  <c r="K69" i="4" s="1"/>
  <c r="E99" i="4" a="1"/>
  <c r="E99" i="4" s="1"/>
  <c r="AT99" i="4" s="1"/>
  <c r="K63" i="4" a="1"/>
  <c r="K63" i="4" s="1"/>
  <c r="K40" i="4" a="1"/>
  <c r="K40" i="4" s="1"/>
  <c r="X9" i="4"/>
  <c r="K57" i="4" a="1"/>
  <c r="K57" i="4" s="1"/>
  <c r="K50" i="4" a="1"/>
  <c r="K50" i="4" s="1"/>
  <c r="E91" i="4" a="1"/>
  <c r="E91" i="4" s="1"/>
  <c r="AT91" i="4" s="1"/>
  <c r="K42" i="4" a="1"/>
  <c r="K42" i="4" s="1"/>
  <c r="K94" i="4" a="1"/>
  <c r="K94" i="4" s="1"/>
  <c r="AD9" i="4"/>
  <c r="E95" i="4" a="1"/>
  <c r="E95" i="4" s="1"/>
  <c r="AT95" i="4" s="1"/>
  <c r="E41" i="4" a="1"/>
  <c r="E41" i="4" s="1"/>
  <c r="AT41" i="4" s="1"/>
  <c r="E102" i="4" a="1"/>
  <c r="E102" i="4" s="1"/>
  <c r="AT102" i="4" s="1"/>
  <c r="E115" i="4" a="1"/>
  <c r="E115" i="4" s="1"/>
  <c r="AT115" i="4" s="1"/>
  <c r="E53" i="4" a="1"/>
  <c r="E53" i="4" s="1"/>
  <c r="AT53" i="4" s="1"/>
  <c r="V3" i="4"/>
  <c r="AC9" i="4"/>
  <c r="K113" i="4" a="1"/>
  <c r="K113" i="4" s="1"/>
  <c r="K48" i="4" a="1"/>
  <c r="K48" i="4" s="1"/>
  <c r="E45" i="4" a="1"/>
  <c r="E45" i="4" s="1"/>
  <c r="AT45" i="4" s="1"/>
  <c r="K115" i="4" a="1"/>
  <c r="K115" i="4" s="1"/>
  <c r="K61" i="4" a="1"/>
  <c r="K61" i="4" s="1"/>
  <c r="K72" i="4" a="1"/>
  <c r="K72" i="4" s="1"/>
  <c r="E69" i="4" a="1"/>
  <c r="E69" i="4" s="1"/>
  <c r="AT69" i="4" s="1"/>
  <c r="K54" i="4" a="1"/>
  <c r="K54" i="4" s="1"/>
  <c r="AS96" i="18"/>
  <c r="AY96" i="18" s="1"/>
  <c r="CB96" i="18" s="1"/>
  <c r="Q96" i="18"/>
  <c r="W96" i="18" s="1"/>
  <c r="BX96" i="18" s="1"/>
  <c r="C96" i="18"/>
  <c r="I96" i="18" s="1"/>
  <c r="BV96" i="18" s="1"/>
  <c r="X96" i="18"/>
  <c r="AD96" i="18" s="1"/>
  <c r="BY96" i="18" s="1"/>
  <c r="J96" i="18"/>
  <c r="P96" i="18" s="1"/>
  <c r="BW96" i="18" s="1"/>
  <c r="AC7" i="4"/>
  <c r="E90" i="4" a="1"/>
  <c r="E90" i="4" s="1"/>
  <c r="AT90" i="4" s="1"/>
  <c r="E109" i="4" a="1"/>
  <c r="E109" i="4" s="1"/>
  <c r="AT109" i="4" s="1"/>
  <c r="E65" i="4" a="1"/>
  <c r="E65" i="4" s="1"/>
  <c r="E51" i="4" a="1"/>
  <c r="E51" i="4" s="1"/>
  <c r="AT51" i="4" s="1"/>
  <c r="X3" i="4"/>
  <c r="E111" i="4" a="1"/>
  <c r="E111" i="4" s="1"/>
  <c r="AT111" i="4" s="1"/>
  <c r="E96" i="4" a="1"/>
  <c r="E96" i="4" s="1"/>
  <c r="AT96" i="4" s="1"/>
  <c r="E33" i="4" a="1"/>
  <c r="E33" i="4" s="1"/>
  <c r="AT33" i="4" s="1"/>
  <c r="E118" i="4" a="1"/>
  <c r="E118" i="4" s="1"/>
  <c r="AT118" i="4" s="1"/>
  <c r="E50" i="4" a="1"/>
  <c r="E50" i="4" s="1"/>
  <c r="AT50" i="4" s="1"/>
  <c r="E74" i="4" a="1"/>
  <c r="E74" i="4" s="1"/>
  <c r="AT74" i="4" s="1"/>
  <c r="M106" i="4" a="1"/>
  <c r="M106" i="4" s="1"/>
  <c r="Y7" i="4"/>
  <c r="E48" i="4" a="1"/>
  <c r="E48" i="4" s="1"/>
  <c r="AT48" i="4" s="1"/>
  <c r="E104" i="4" a="1"/>
  <c r="E104" i="4" s="1"/>
  <c r="E110" i="4" a="1"/>
  <c r="E110" i="4" s="1"/>
  <c r="AT110" i="4" s="1"/>
  <c r="E83" i="4" a="1"/>
  <c r="E83" i="4" s="1"/>
  <c r="AT83" i="4" s="1"/>
  <c r="E73" i="4" a="1"/>
  <c r="E73" i="4" s="1"/>
  <c r="AT73" i="4" s="1"/>
  <c r="E56" i="4" a="1"/>
  <c r="E56" i="4" s="1"/>
  <c r="AT56" i="4" s="1"/>
  <c r="I38" i="4" a="1"/>
  <c r="I38" i="4" s="1"/>
  <c r="E97" i="4" a="1"/>
  <c r="E97" i="4" s="1"/>
  <c r="AT97" i="4" s="1"/>
  <c r="E94" i="4" a="1"/>
  <c r="E94" i="4" s="1"/>
  <c r="AT94" i="4" s="1"/>
  <c r="E117" i="4" a="1"/>
  <c r="E117" i="4" s="1"/>
  <c r="AT117" i="4" s="1"/>
  <c r="E36" i="4" a="1"/>
  <c r="E36" i="4" s="1"/>
  <c r="AT36" i="4" s="1"/>
  <c r="I63" i="4" a="1"/>
  <c r="I63" i="4" s="1"/>
  <c r="M92" i="4" a="1"/>
  <c r="M92" i="4" s="1"/>
  <c r="M81" i="4" a="1"/>
  <c r="M81" i="4" s="1"/>
  <c r="M107" i="4" a="1"/>
  <c r="M107" i="4" s="1"/>
  <c r="E103" i="4" a="1"/>
  <c r="E103" i="4" s="1"/>
  <c r="AT103" i="4" s="1"/>
  <c r="E119" i="4" a="1"/>
  <c r="E119" i="4" s="1"/>
  <c r="AT119" i="4" s="1"/>
  <c r="E43" i="4" a="1"/>
  <c r="E43" i="4" s="1"/>
  <c r="AT43" i="4" s="1"/>
  <c r="E76" i="4" a="1"/>
  <c r="E76" i="4" s="1"/>
  <c r="AT76" i="4" s="1"/>
  <c r="E75" i="4" a="1"/>
  <c r="E75" i="4" s="1"/>
  <c r="AT75" i="4" s="1"/>
  <c r="M123" i="4" a="1"/>
  <c r="M123" i="4" s="1"/>
  <c r="E35" i="4" a="1"/>
  <c r="E35" i="4" s="1"/>
  <c r="AT35" i="4" s="1"/>
  <c r="E122" i="4" a="1"/>
  <c r="E122" i="4" s="1"/>
  <c r="AT122" i="4" s="1"/>
  <c r="E108" i="4" a="1"/>
  <c r="E108" i="4" s="1"/>
  <c r="AT108" i="4" s="1"/>
  <c r="E78" i="4" a="1"/>
  <c r="E78" i="4" s="1"/>
  <c r="AT78" i="4" s="1"/>
  <c r="E100" i="4" a="1"/>
  <c r="E100" i="4" s="1"/>
  <c r="AT100" i="4" s="1"/>
  <c r="AD7" i="4"/>
  <c r="W7" i="4"/>
  <c r="X7" i="4"/>
  <c r="E77" i="4" a="1"/>
  <c r="E77" i="4" s="1"/>
  <c r="AT77" i="4" s="1"/>
  <c r="E39" i="4" a="1"/>
  <c r="E39" i="4" s="1"/>
  <c r="AT39" i="4" s="1"/>
  <c r="E38" i="4" a="1"/>
  <c r="E38" i="4" s="1"/>
  <c r="AT38" i="4" s="1"/>
  <c r="E93" i="4" a="1"/>
  <c r="E93" i="4" s="1"/>
  <c r="AT93" i="4" s="1"/>
  <c r="E120" i="4" a="1"/>
  <c r="E120" i="4" s="1"/>
  <c r="AT120" i="4" s="1"/>
  <c r="AE7" i="4"/>
  <c r="L123" i="4" a="1"/>
  <c r="L123" i="4" s="1"/>
  <c r="Z3" i="4"/>
  <c r="E59" i="4" a="1"/>
  <c r="E59" i="4" s="1"/>
  <c r="AT59" i="4" s="1"/>
  <c r="E121" i="4" a="1"/>
  <c r="E121" i="4" s="1"/>
  <c r="AT121" i="4" s="1"/>
  <c r="E55" i="4" a="1"/>
  <c r="E55" i="4" s="1"/>
  <c r="AT55" i="4" s="1"/>
  <c r="E80" i="4" a="1"/>
  <c r="E80" i="4" s="1"/>
  <c r="AT80" i="4" s="1"/>
  <c r="E66" i="4" a="1"/>
  <c r="E66" i="4" s="1"/>
  <c r="AT66" i="4" s="1"/>
  <c r="W3" i="4"/>
  <c r="E92" i="4" a="1"/>
  <c r="E92" i="4" s="1"/>
  <c r="AT92" i="4" s="1"/>
  <c r="E114" i="4" a="1"/>
  <c r="E114" i="4" s="1"/>
  <c r="AT114" i="4" s="1"/>
  <c r="E61" i="4" a="1"/>
  <c r="E61" i="4" s="1"/>
  <c r="AT61" i="4" s="1"/>
  <c r="E62" i="4" a="1"/>
  <c r="E62" i="4" s="1"/>
  <c r="AT62" i="4" s="1"/>
  <c r="E52" i="4" a="1"/>
  <c r="E52" i="4" s="1"/>
  <c r="AT52" i="4" s="1"/>
  <c r="N123" i="4" a="1"/>
  <c r="N123" i="4" s="1"/>
  <c r="AU123" i="4" s="1"/>
  <c r="AB3" i="4"/>
  <c r="E112" i="4" a="1"/>
  <c r="E112" i="4" s="1"/>
  <c r="AT112" i="4" s="1"/>
  <c r="E101" i="4" a="1"/>
  <c r="E101" i="4" s="1"/>
  <c r="E34" i="4" a="1"/>
  <c r="E34" i="4" s="1"/>
  <c r="AT34" i="4" s="1"/>
  <c r="E37" i="4" a="1"/>
  <c r="E37" i="4" s="1"/>
  <c r="E49" i="4" a="1"/>
  <c r="E49" i="4" s="1"/>
  <c r="AT49" i="4" s="1"/>
  <c r="AD3" i="4"/>
  <c r="V10" i="4"/>
  <c r="E44" i="4" a="1"/>
  <c r="E44" i="4" s="1"/>
  <c r="AT44" i="4" s="1"/>
  <c r="E106" i="4" a="1"/>
  <c r="E106" i="4" s="1"/>
  <c r="AT106" i="4" s="1"/>
  <c r="E42" i="4" a="1"/>
  <c r="E42" i="4" s="1"/>
  <c r="AT42" i="4" s="1"/>
  <c r="E63" i="4" a="1"/>
  <c r="E63" i="4" s="1"/>
  <c r="AT63" i="4" s="1"/>
  <c r="E82" i="4" a="1"/>
  <c r="E82" i="4" s="1"/>
  <c r="AB7" i="4"/>
  <c r="I93" i="4" a="1"/>
  <c r="I93" i="4" s="1"/>
  <c r="I123" i="4" a="1"/>
  <c r="I123" i="4" s="1"/>
  <c r="E113" i="4" a="1"/>
  <c r="E113" i="4" s="1"/>
  <c r="E60" i="4" a="1"/>
  <c r="E60" i="4" s="1"/>
  <c r="AT60" i="4" s="1"/>
  <c r="E88" i="4" a="1"/>
  <c r="E88" i="4" s="1"/>
  <c r="AT88" i="4" s="1"/>
  <c r="E67" i="4" a="1"/>
  <c r="E67" i="4" s="1"/>
  <c r="AT67" i="4" s="1"/>
  <c r="E84" i="4" a="1"/>
  <c r="E84" i="4" s="1"/>
  <c r="AT84" i="4" s="1"/>
  <c r="N112" i="4" a="1"/>
  <c r="N112" i="4" s="1"/>
  <c r="AU112" i="4" s="1"/>
  <c r="Z7" i="4"/>
  <c r="I85" i="4" a="1"/>
  <c r="I85" i="4" s="1"/>
  <c r="AA7" i="4"/>
  <c r="AC3" i="4"/>
  <c r="E57" i="4" a="1"/>
  <c r="E57" i="4" s="1"/>
  <c r="AT57" i="4" s="1"/>
  <c r="E54" i="4" a="1"/>
  <c r="E54" i="4" s="1"/>
  <c r="AT54" i="4" s="1"/>
  <c r="E40" i="4" a="1"/>
  <c r="E40" i="4" s="1"/>
  <c r="AT40" i="4" s="1"/>
  <c r="E70" i="4" a="1"/>
  <c r="E70" i="4" s="1"/>
  <c r="AT70" i="4" s="1"/>
  <c r="E71" i="4" a="1"/>
  <c r="E71" i="4" s="1"/>
  <c r="AT71" i="4" s="1"/>
  <c r="N55" i="4" a="1"/>
  <c r="N55" i="4" s="1"/>
  <c r="AU55" i="4" s="1"/>
  <c r="L60" i="4" a="1"/>
  <c r="L60" i="4" s="1"/>
  <c r="X61" i="4" s="1"/>
  <c r="W10" i="4"/>
  <c r="I34" i="4" a="1"/>
  <c r="I34" i="4" s="1"/>
  <c r="M52" i="4" a="1"/>
  <c r="M52" i="4" s="1"/>
  <c r="V11" i="4"/>
  <c r="M89" i="4" a="1"/>
  <c r="M89" i="4" s="1"/>
  <c r="W11" i="4"/>
  <c r="M103" i="4" a="1"/>
  <c r="M103" i="4" s="1"/>
  <c r="J107" i="4" a="1"/>
  <c r="J107" i="4" s="1"/>
  <c r="N9" i="32"/>
  <c r="F46" i="4" a="1"/>
  <c r="F46" i="4" s="1"/>
  <c r="N5" i="32"/>
  <c r="H91" i="4" a="1"/>
  <c r="H91" i="4" s="1"/>
  <c r="N7" i="32"/>
  <c r="N76" i="4" a="1"/>
  <c r="N76" i="4" s="1"/>
  <c r="AU76" i="4" s="1"/>
  <c r="K111" i="4" a="1"/>
  <c r="K111" i="4" s="1"/>
  <c r="AJ123" i="4" s="1"/>
  <c r="N10" i="32"/>
  <c r="G118" i="4" a="1"/>
  <c r="G118" i="4" s="1"/>
  <c r="N6" i="32"/>
  <c r="T8" i="32"/>
  <c r="E32" i="4" a="1"/>
  <c r="E32" i="4" s="1"/>
  <c r="AT32" i="4" s="1"/>
  <c r="N4" i="32"/>
  <c r="X11" i="4"/>
  <c r="N12" i="32"/>
  <c r="N59" i="4" a="1"/>
  <c r="N59" i="4" s="1"/>
  <c r="AU59" i="4" s="1"/>
  <c r="N13" i="32"/>
  <c r="W8" i="4"/>
  <c r="F101" i="4" a="1"/>
  <c r="F101" i="4" s="1"/>
  <c r="K64" i="4" a="1"/>
  <c r="K64" i="4" s="1"/>
  <c r="K86" i="4" a="1"/>
  <c r="K86" i="4" s="1"/>
  <c r="N51" i="4" a="1"/>
  <c r="N51" i="4" s="1"/>
  <c r="AU51" i="4" s="1"/>
  <c r="K88" i="4" a="1"/>
  <c r="K88" i="4" s="1"/>
  <c r="G120" i="4" a="1"/>
  <c r="G120" i="4" s="1"/>
  <c r="N98" i="4" a="1"/>
  <c r="N98" i="4" s="1"/>
  <c r="AU98" i="4" s="1"/>
  <c r="AC12" i="4"/>
  <c r="N48" i="4" a="1"/>
  <c r="N48" i="4" s="1"/>
  <c r="K59" i="4" a="1"/>
  <c r="K59" i="4" s="1"/>
  <c r="N92" i="4" a="1"/>
  <c r="N92" i="4" s="1"/>
  <c r="K35" i="4" a="1"/>
  <c r="K35" i="4" s="1"/>
  <c r="K90" i="4" a="1"/>
  <c r="K90" i="4" s="1"/>
  <c r="K85" i="4" a="1"/>
  <c r="K85" i="4" s="1"/>
  <c r="V6" i="4"/>
  <c r="K46" i="4" a="1"/>
  <c r="K46" i="4" s="1"/>
  <c r="N89" i="4" a="1"/>
  <c r="N89" i="4" s="1"/>
  <c r="AU89" i="4" s="1"/>
  <c r="N41" i="4" a="1"/>
  <c r="N41" i="4" s="1"/>
  <c r="AU41" i="4" s="1"/>
  <c r="H102" i="4" a="1"/>
  <c r="H102" i="4" s="1"/>
  <c r="N54" i="4" a="1"/>
  <c r="N54" i="4" s="1"/>
  <c r="AU54" i="4" s="1"/>
  <c r="K91" i="4" a="1"/>
  <c r="K91" i="4" s="1"/>
  <c r="N79" i="4" a="1"/>
  <c r="N79" i="4" s="1"/>
  <c r="K82" i="4" a="1"/>
  <c r="K82" i="4" s="1"/>
  <c r="K76" i="4" a="1"/>
  <c r="K76" i="4" s="1"/>
  <c r="K66" i="4" a="1"/>
  <c r="K66" i="4" s="1"/>
  <c r="AB9" i="4"/>
  <c r="N57" i="4" a="1"/>
  <c r="N57" i="4" s="1"/>
  <c r="AU57" i="4" s="1"/>
  <c r="N74" i="4" a="1"/>
  <c r="N74" i="4" s="1"/>
  <c r="AU74" i="4" s="1"/>
  <c r="K102" i="4" a="1"/>
  <c r="K102" i="4" s="1"/>
  <c r="H92" i="4" a="1"/>
  <c r="H92" i="4" s="1"/>
  <c r="H72" i="4" a="1"/>
  <c r="H72" i="4" s="1"/>
  <c r="N84" i="4" a="1"/>
  <c r="N84" i="4" s="1"/>
  <c r="AU84" i="4" s="1"/>
  <c r="K43" i="4" a="1"/>
  <c r="K43" i="4" s="1"/>
  <c r="N52" i="4" a="1"/>
  <c r="N52" i="4" s="1"/>
  <c r="AU52" i="4" s="1"/>
  <c r="N108" i="4" a="1"/>
  <c r="N108" i="4" s="1"/>
  <c r="AU108" i="4" s="1"/>
  <c r="K99" i="4" a="1"/>
  <c r="K99" i="4" s="1"/>
  <c r="K117" i="4" a="1"/>
  <c r="K117" i="4" s="1"/>
  <c r="W9" i="4"/>
  <c r="K81" i="4" a="1"/>
  <c r="K81" i="4" s="1"/>
  <c r="K98" i="4" a="1"/>
  <c r="K98" i="4" s="1"/>
  <c r="K101" i="4" a="1"/>
  <c r="K101" i="4" s="1"/>
  <c r="N56" i="4" a="1"/>
  <c r="N56" i="4" s="1"/>
  <c r="N83" i="4" a="1"/>
  <c r="N83" i="4" s="1"/>
  <c r="AU83" i="4" s="1"/>
  <c r="H51" i="4" a="1"/>
  <c r="H51" i="4" s="1"/>
  <c r="H40" i="4" a="1"/>
  <c r="H40" i="4" s="1"/>
  <c r="H57" i="4" a="1"/>
  <c r="H57" i="4" s="1"/>
  <c r="K114" i="4" a="1"/>
  <c r="K114" i="4" s="1"/>
  <c r="N77" i="4" a="1"/>
  <c r="N77" i="4" s="1"/>
  <c r="N102" i="4" a="1"/>
  <c r="N102" i="4" s="1"/>
  <c r="AU102" i="4" s="1"/>
  <c r="X12" i="4"/>
  <c r="N87" i="4" a="1"/>
  <c r="N87" i="4" s="1"/>
  <c r="AU87" i="4" s="1"/>
  <c r="K77" i="4" a="1"/>
  <c r="K77" i="4" s="1"/>
  <c r="K97" i="4" a="1"/>
  <c r="K97" i="4" s="1"/>
  <c r="K96" i="4" a="1"/>
  <c r="K96" i="4" s="1"/>
  <c r="K65" i="4" a="1"/>
  <c r="K65" i="4" s="1"/>
  <c r="K107" i="4" a="1"/>
  <c r="K107" i="4" s="1"/>
  <c r="N64" i="4" a="1"/>
  <c r="N64" i="4" s="1"/>
  <c r="AU64" i="4" s="1"/>
  <c r="N60" i="4" a="1"/>
  <c r="N60" i="4" s="1"/>
  <c r="AU60" i="4" s="1"/>
  <c r="K121" i="4" a="1"/>
  <c r="K121" i="4" s="1"/>
  <c r="H61" i="4" a="1"/>
  <c r="H61" i="4" s="1"/>
  <c r="K62" i="4" a="1"/>
  <c r="K62" i="4" s="1"/>
  <c r="N66" i="4" a="1"/>
  <c r="N66" i="4" s="1"/>
  <c r="AU66" i="4" s="1"/>
  <c r="N81" i="4" a="1"/>
  <c r="N81" i="4" s="1"/>
  <c r="AU81" i="4" s="1"/>
  <c r="AD12" i="4"/>
  <c r="N93" i="4" a="1"/>
  <c r="N93" i="4" s="1"/>
  <c r="AU93" i="4" s="1"/>
  <c r="K93" i="4" a="1"/>
  <c r="K93" i="4" s="1"/>
  <c r="K108" i="4" a="1"/>
  <c r="K108" i="4" s="1"/>
  <c r="K70" i="4" a="1"/>
  <c r="K70" i="4" s="1"/>
  <c r="F112" i="4" a="1"/>
  <c r="F112" i="4" s="1"/>
  <c r="AE124" i="4" s="1"/>
  <c r="N113" i="4" a="1"/>
  <c r="N113" i="4" s="1"/>
  <c r="AU113" i="4" s="1"/>
  <c r="K33" i="4" a="1"/>
  <c r="K33" i="4" s="1"/>
  <c r="K79" i="4" a="1"/>
  <c r="K79" i="4" s="1"/>
  <c r="K118" i="4" a="1"/>
  <c r="K118" i="4" s="1"/>
  <c r="K41" i="4" a="1"/>
  <c r="K41" i="4" s="1"/>
  <c r="J41" i="4" a="1"/>
  <c r="J41" i="4" s="1"/>
  <c r="N70" i="4" a="1"/>
  <c r="N70" i="4" s="1"/>
  <c r="AU70" i="4" s="1"/>
  <c r="V9" i="4"/>
  <c r="N50" i="4" a="1"/>
  <c r="N50" i="4" s="1"/>
  <c r="AU50" i="4" s="1"/>
  <c r="N110" i="4" a="1"/>
  <c r="N110" i="4" s="1"/>
  <c r="K32" i="4" a="1"/>
  <c r="K32" i="4" s="1"/>
  <c r="H62" i="4" a="1"/>
  <c r="H62" i="4" s="1"/>
  <c r="K36" i="4" a="1"/>
  <c r="K36" i="4" s="1"/>
  <c r="F93" i="4" a="1"/>
  <c r="F93" i="4" s="1"/>
  <c r="K92" i="4" a="1"/>
  <c r="K92" i="4" s="1"/>
  <c r="K112" i="4" a="1"/>
  <c r="K112" i="4" s="1"/>
  <c r="K51" i="4" a="1"/>
  <c r="K51" i="4" s="1"/>
  <c r="N88" i="4" a="1"/>
  <c r="N88" i="4" s="1"/>
  <c r="K52" i="4" a="1"/>
  <c r="K52" i="4" s="1"/>
  <c r="N117" i="4" a="1"/>
  <c r="N117" i="4" s="1"/>
  <c r="N82" i="4" a="1"/>
  <c r="N82" i="4" s="1"/>
  <c r="AU82" i="4" s="1"/>
  <c r="N106" i="4" a="1"/>
  <c r="N106" i="4" s="1"/>
  <c r="AU106" i="4" s="1"/>
  <c r="AE9" i="4"/>
  <c r="K89" i="4" a="1"/>
  <c r="K89" i="4" s="1"/>
  <c r="K95" i="4" a="1"/>
  <c r="K95" i="4" s="1"/>
  <c r="J40" i="4" a="1"/>
  <c r="J40" i="4" s="1"/>
  <c r="N62" i="4" a="1"/>
  <c r="N62" i="4" s="1"/>
  <c r="AU62" i="4" s="1"/>
  <c r="H116" i="4" a="1"/>
  <c r="H116" i="4" s="1"/>
  <c r="N91" i="4" a="1"/>
  <c r="N91" i="4" s="1"/>
  <c r="AU91" i="4" s="1"/>
  <c r="N61" i="4" a="1"/>
  <c r="N61" i="4" s="1"/>
  <c r="AU61" i="4" s="1"/>
  <c r="K84" i="4" a="1"/>
  <c r="K84" i="4" s="1"/>
  <c r="H64" i="4" a="1"/>
  <c r="H64" i="4" s="1"/>
  <c r="F61" i="4" a="1"/>
  <c r="F61" i="4" s="1"/>
  <c r="K45" i="4" a="1"/>
  <c r="K45" i="4" s="1"/>
  <c r="K110" i="4" a="1"/>
  <c r="K110" i="4" s="1"/>
  <c r="K103" i="4" a="1"/>
  <c r="K103" i="4" s="1"/>
  <c r="K60" i="4" a="1"/>
  <c r="K60" i="4" s="1"/>
  <c r="AJ60" i="4" s="1"/>
  <c r="K100" i="4" a="1"/>
  <c r="K100" i="4" s="1"/>
  <c r="K47" i="4" a="1"/>
  <c r="K47" i="4" s="1"/>
  <c r="W12" i="4"/>
  <c r="N49" i="4" a="1"/>
  <c r="N49" i="4" s="1"/>
  <c r="AU49" i="4" s="1"/>
  <c r="H35" i="4" a="1"/>
  <c r="H35" i="4" s="1"/>
  <c r="K78" i="4" a="1"/>
  <c r="K78" i="4" s="1"/>
  <c r="BX3" i="21"/>
  <c r="CW3" i="21"/>
  <c r="CJ3" i="21"/>
  <c r="BW3" i="21"/>
  <c r="CI3" i="21"/>
  <c r="CV3" i="21"/>
  <c r="BZ3" i="21"/>
  <c r="CY3" i="21"/>
  <c r="CL3" i="21"/>
  <c r="CD3" i="21"/>
  <c r="DC3" i="21"/>
  <c r="CP3" i="21"/>
  <c r="CE3" i="21"/>
  <c r="DD3" i="21"/>
  <c r="CQ3" i="21"/>
  <c r="BY3" i="21"/>
  <c r="CX3" i="21"/>
  <c r="CK3" i="21"/>
  <c r="BV3" i="21"/>
  <c r="CH3" i="21"/>
  <c r="CU3" i="21"/>
  <c r="CC3" i="21"/>
  <c r="DB3" i="21"/>
  <c r="CO3" i="21"/>
  <c r="CA3" i="21"/>
  <c r="CZ3" i="21"/>
  <c r="CM3" i="21"/>
  <c r="CB3" i="21"/>
  <c r="DA3" i="21"/>
  <c r="CN3" i="21"/>
  <c r="G114" i="4" a="1"/>
  <c r="G114" i="4" s="1"/>
  <c r="G42" i="4" a="1"/>
  <c r="G42" i="4" s="1"/>
  <c r="G49" i="4" a="1"/>
  <c r="G49" i="4" s="1"/>
  <c r="Y5" i="4"/>
  <c r="G51" i="4" a="1"/>
  <c r="G51" i="4" s="1"/>
  <c r="G64" i="4" a="1"/>
  <c r="G64" i="4" s="1"/>
  <c r="G115" i="4" a="1"/>
  <c r="G115" i="4" s="1"/>
  <c r="AF127" i="4" s="1"/>
  <c r="G46" i="4" a="1"/>
  <c r="G46" i="4" s="1"/>
  <c r="G58" i="4" a="1"/>
  <c r="G58" i="4" s="1"/>
  <c r="G40" i="4" a="1"/>
  <c r="G40" i="4" s="1"/>
  <c r="G43" i="4" a="1"/>
  <c r="G43" i="4" s="1"/>
  <c r="G86" i="4" a="1"/>
  <c r="G86" i="4" s="1"/>
  <c r="G101" i="4" a="1"/>
  <c r="G101" i="4" s="1"/>
  <c r="G65" i="4" a="1"/>
  <c r="G65" i="4" s="1"/>
  <c r="G108" i="4" a="1"/>
  <c r="G108" i="4" s="1"/>
  <c r="G109" i="4" a="1"/>
  <c r="G109" i="4" s="1"/>
  <c r="G63" i="4" a="1"/>
  <c r="G63" i="4" s="1"/>
  <c r="G94" i="4" a="1"/>
  <c r="G94" i="4" s="1"/>
  <c r="G77" i="4" a="1"/>
  <c r="G77" i="4" s="1"/>
  <c r="G113" i="4" a="1"/>
  <c r="G113" i="4" s="1"/>
  <c r="AF125" i="4" s="1"/>
  <c r="G57" i="4" a="1"/>
  <c r="G57" i="4" s="1"/>
  <c r="AB5" i="4"/>
  <c r="G90" i="4" a="1"/>
  <c r="G90" i="4" s="1"/>
  <c r="G48" i="4" a="1"/>
  <c r="G48" i="4" s="1"/>
  <c r="Z5" i="4"/>
  <c r="G56" i="4" a="1"/>
  <c r="G56" i="4" s="1"/>
  <c r="G75" i="4" a="1"/>
  <c r="G75" i="4" s="1"/>
  <c r="G96" i="4" a="1"/>
  <c r="G96" i="4" s="1"/>
  <c r="G80" i="4" a="1"/>
  <c r="G80" i="4" s="1"/>
  <c r="W5" i="4"/>
  <c r="V5" i="4"/>
  <c r="G45" i="4" a="1"/>
  <c r="G45" i="4" s="1"/>
  <c r="G106" i="4" a="1"/>
  <c r="G106" i="4" s="1"/>
  <c r="G84" i="4" a="1"/>
  <c r="G84" i="4" s="1"/>
  <c r="G116" i="4" a="1"/>
  <c r="G116" i="4" s="1"/>
  <c r="G70" i="4" a="1"/>
  <c r="G70" i="4" s="1"/>
  <c r="G100" i="4" a="1"/>
  <c r="G100" i="4" s="1"/>
  <c r="G71" i="4" a="1"/>
  <c r="G71" i="4" s="1"/>
  <c r="G44" i="4" a="1"/>
  <c r="G44" i="4" s="1"/>
  <c r="AC5" i="4"/>
  <c r="G61" i="4" a="1"/>
  <c r="G61" i="4" s="1"/>
  <c r="G93" i="4" a="1"/>
  <c r="G93" i="4" s="1"/>
  <c r="AE5" i="4"/>
  <c r="AA5" i="4"/>
  <c r="G60" i="4" a="1"/>
  <c r="G60" i="4" s="1"/>
  <c r="G39" i="4" a="1"/>
  <c r="G39" i="4" s="1"/>
  <c r="G37" i="4" a="1"/>
  <c r="G37" i="4" s="1"/>
  <c r="G74" i="4" a="1"/>
  <c r="G74" i="4" s="1"/>
  <c r="G98" i="4" a="1"/>
  <c r="G98" i="4" s="1"/>
  <c r="G54" i="4" a="1"/>
  <c r="G54" i="4" s="1"/>
  <c r="G92" i="4" a="1"/>
  <c r="G92" i="4" s="1"/>
  <c r="G102" i="4" a="1"/>
  <c r="G102" i="4" s="1"/>
  <c r="G66" i="4" a="1"/>
  <c r="G66" i="4" s="1"/>
  <c r="AD5" i="4"/>
  <c r="X5" i="4"/>
  <c r="G72" i="4" a="1"/>
  <c r="G72" i="4" s="1"/>
  <c r="G111" i="4" a="1"/>
  <c r="G111" i="4" s="1"/>
  <c r="AF123" i="4" s="1"/>
  <c r="G85" i="4" a="1"/>
  <c r="G85" i="4" s="1"/>
  <c r="G35" i="4" a="1"/>
  <c r="G35" i="4" s="1"/>
  <c r="G89" i="4" a="1"/>
  <c r="G89" i="4" s="1"/>
  <c r="G47" i="4" a="1"/>
  <c r="G47" i="4" s="1"/>
  <c r="G78" i="4" a="1"/>
  <c r="G78" i="4" s="1"/>
  <c r="G103" i="4" a="1"/>
  <c r="G103" i="4" s="1"/>
  <c r="G52" i="4" a="1"/>
  <c r="G52" i="4" s="1"/>
  <c r="G41" i="4" a="1"/>
  <c r="G41" i="4" s="1"/>
  <c r="G82" i="4" a="1"/>
  <c r="G82" i="4" s="1"/>
  <c r="G68" i="4" a="1"/>
  <c r="G68" i="4" s="1"/>
  <c r="G110" i="4" a="1"/>
  <c r="G110" i="4" s="1"/>
  <c r="G62" i="4" a="1"/>
  <c r="G62" i="4" s="1"/>
  <c r="G73" i="4" a="1"/>
  <c r="G73" i="4" s="1"/>
  <c r="G34" i="4" a="1"/>
  <c r="G34" i="4" s="1"/>
  <c r="G50" i="4" a="1"/>
  <c r="G50" i="4" s="1"/>
  <c r="G117" i="4" a="1"/>
  <c r="G117" i="4" s="1"/>
  <c r="G95" i="4" a="1"/>
  <c r="G95" i="4" s="1"/>
  <c r="G36" i="4" a="1"/>
  <c r="G36" i="4" s="1"/>
  <c r="J53" i="4" a="1"/>
  <c r="J53" i="4" s="1"/>
  <c r="H53" i="4" a="1"/>
  <c r="H53" i="4" s="1"/>
  <c r="J100" i="4" a="1"/>
  <c r="J100" i="4" s="1"/>
  <c r="H118" i="4" a="1"/>
  <c r="H118" i="4" s="1"/>
  <c r="H63" i="4" a="1"/>
  <c r="H63" i="4" s="1"/>
  <c r="H70" i="4" a="1"/>
  <c r="H70" i="4" s="1"/>
  <c r="H76" i="4" a="1"/>
  <c r="H76" i="4" s="1"/>
  <c r="H95" i="4" a="1"/>
  <c r="H95" i="4" s="1"/>
  <c r="H55" i="4" a="1"/>
  <c r="H55" i="4" s="1"/>
  <c r="H108" i="4" a="1"/>
  <c r="H108" i="4" s="1"/>
  <c r="F51" i="4" a="1"/>
  <c r="F51" i="4" s="1"/>
  <c r="F47" i="4" a="1"/>
  <c r="F47" i="4" s="1"/>
  <c r="H97" i="4" a="1"/>
  <c r="H97" i="4" s="1"/>
  <c r="AA4" i="4"/>
  <c r="H80" i="4" a="1"/>
  <c r="H80" i="4" s="1"/>
  <c r="H78" i="4" a="1"/>
  <c r="H78" i="4" s="1"/>
  <c r="H54" i="4" a="1"/>
  <c r="H54" i="4" s="1"/>
  <c r="J114" i="4" a="1"/>
  <c r="J114" i="4" s="1"/>
  <c r="J109" i="4" a="1"/>
  <c r="J109" i="4" s="1"/>
  <c r="J43" i="4" a="1"/>
  <c r="J43" i="4" s="1"/>
  <c r="H87" i="4" a="1"/>
  <c r="H87" i="4" s="1"/>
  <c r="AC6" i="4"/>
  <c r="H104" i="4" a="1"/>
  <c r="H104" i="4" s="1"/>
  <c r="H89" i="4" a="1"/>
  <c r="H89" i="4" s="1"/>
  <c r="H73" i="4" a="1"/>
  <c r="H73" i="4" s="1"/>
  <c r="H85" i="4" a="1"/>
  <c r="H85" i="4" s="1"/>
  <c r="H81" i="4" a="1"/>
  <c r="H81" i="4" s="1"/>
  <c r="F71" i="4" a="1"/>
  <c r="F71" i="4" s="1"/>
  <c r="F59" i="4" a="1"/>
  <c r="F59" i="4" s="1"/>
  <c r="J87" i="4" a="1"/>
  <c r="J87" i="4" s="1"/>
  <c r="J36" i="4" a="1"/>
  <c r="J36" i="4" s="1"/>
  <c r="J42" i="4" a="1"/>
  <c r="J42" i="4" s="1"/>
  <c r="H88" i="4" a="1"/>
  <c r="H88" i="4" s="1"/>
  <c r="H58" i="4" a="1"/>
  <c r="H58" i="4" s="1"/>
  <c r="H99" i="4" a="1"/>
  <c r="H99" i="4" s="1"/>
  <c r="H32" i="4" a="1"/>
  <c r="H32" i="4" s="1"/>
  <c r="AE6" i="4"/>
  <c r="H47" i="4" a="1"/>
  <c r="H47" i="4" s="1"/>
  <c r="F50" i="4" a="1"/>
  <c r="F50" i="4" s="1"/>
  <c r="F49" i="4" a="1"/>
  <c r="F49" i="4" s="1"/>
  <c r="H44" i="4" a="1"/>
  <c r="H44" i="4" s="1"/>
  <c r="H110" i="4" a="1"/>
  <c r="H110" i="4" s="1"/>
  <c r="J59" i="4" a="1"/>
  <c r="J59" i="4" s="1"/>
  <c r="J76" i="4" a="1"/>
  <c r="J76" i="4" s="1"/>
  <c r="M79" i="4" a="1"/>
  <c r="M79" i="4" s="1"/>
  <c r="H77" i="4" a="1"/>
  <c r="H77" i="4" s="1"/>
  <c r="W6" i="4"/>
  <c r="H56" i="4" a="1"/>
  <c r="H56" i="4" s="1"/>
  <c r="H60" i="4" a="1"/>
  <c r="H60" i="4" s="1"/>
  <c r="F62" i="4" a="1"/>
  <c r="F62" i="4" s="1"/>
  <c r="F91" i="4" a="1"/>
  <c r="F91" i="4" s="1"/>
  <c r="I51" i="4" a="1"/>
  <c r="I51" i="4" s="1"/>
  <c r="J45" i="4" a="1"/>
  <c r="J45" i="4" s="1"/>
  <c r="J37" i="4" a="1"/>
  <c r="J37" i="4" s="1"/>
  <c r="J68" i="4" a="1"/>
  <c r="J68" i="4" s="1"/>
  <c r="V8" i="4"/>
  <c r="H43" i="4" a="1"/>
  <c r="H43" i="4" s="1"/>
  <c r="H109" i="4" a="1"/>
  <c r="H109" i="4" s="1"/>
  <c r="AB6" i="4"/>
  <c r="H36" i="4" a="1"/>
  <c r="H36" i="4" s="1"/>
  <c r="H103" i="4" a="1"/>
  <c r="H103" i="4" s="1"/>
  <c r="H66" i="4" a="1"/>
  <c r="H66" i="4" s="1"/>
  <c r="H112" i="4" a="1"/>
  <c r="H112" i="4" s="1"/>
  <c r="F99" i="4" a="1"/>
  <c r="F99" i="4" s="1"/>
  <c r="F100" i="4" a="1"/>
  <c r="F100" i="4" s="1"/>
  <c r="I96" i="4" a="1"/>
  <c r="I96" i="4" s="1"/>
  <c r="J116" i="4" a="1"/>
  <c r="J116" i="4" s="1"/>
  <c r="J102" i="4" a="1"/>
  <c r="J102" i="4" s="1"/>
  <c r="J89" i="4" a="1"/>
  <c r="J89" i="4" s="1"/>
  <c r="H119" i="4" a="1"/>
  <c r="H119" i="4" s="1"/>
  <c r="H59" i="4" a="1"/>
  <c r="H59" i="4" s="1"/>
  <c r="H96" i="4" a="1"/>
  <c r="H96" i="4" s="1"/>
  <c r="Y6" i="4"/>
  <c r="H98" i="4" a="1"/>
  <c r="H98" i="4" s="1"/>
  <c r="F113" i="4" a="1"/>
  <c r="F113" i="4" s="1"/>
  <c r="F32" i="4" a="1"/>
  <c r="F32" i="4" s="1"/>
  <c r="H75" i="4" a="1"/>
  <c r="H75" i="4" s="1"/>
  <c r="H69" i="4" a="1"/>
  <c r="H69" i="4" s="1"/>
  <c r="F89" i="4" a="1"/>
  <c r="F89" i="4" s="1"/>
  <c r="H48" i="4" a="1"/>
  <c r="H48" i="4" s="1"/>
  <c r="V4" i="4"/>
  <c r="H65" i="4" a="1"/>
  <c r="H65" i="4" s="1"/>
  <c r="H67" i="4" a="1"/>
  <c r="H67" i="4" s="1"/>
  <c r="H38" i="4" a="1"/>
  <c r="H38" i="4" s="1"/>
  <c r="Y4" i="4"/>
  <c r="F69" i="4" a="1"/>
  <c r="F69" i="4" s="1"/>
  <c r="F44" i="4" a="1"/>
  <c r="F44" i="4" s="1"/>
  <c r="F45" i="4" a="1"/>
  <c r="F45" i="4" s="1"/>
  <c r="H114" i="4" a="1"/>
  <c r="H114" i="4" s="1"/>
  <c r="F90" i="4" a="1"/>
  <c r="F90" i="4" s="1"/>
  <c r="AE4" i="4"/>
  <c r="F117" i="4" a="1"/>
  <c r="F117" i="4" s="1"/>
  <c r="H121" i="4" a="1"/>
  <c r="H121" i="4" s="1"/>
  <c r="H120" i="4" a="1"/>
  <c r="H120" i="4" s="1"/>
  <c r="H41" i="4" a="1"/>
  <c r="H41" i="4" s="1"/>
  <c r="X8" i="4"/>
  <c r="H42" i="4" a="1"/>
  <c r="H42" i="4" s="1"/>
  <c r="H93" i="4" a="1"/>
  <c r="H93" i="4" s="1"/>
  <c r="F48" i="4" a="1"/>
  <c r="F48" i="4" s="1"/>
  <c r="F97" i="4" a="1"/>
  <c r="F97" i="4" s="1"/>
  <c r="R97" i="4" s="1"/>
  <c r="F98" i="4" a="1"/>
  <c r="F98" i="4" s="1"/>
  <c r="AE98" i="4" s="1"/>
  <c r="X6" i="4"/>
  <c r="J32" i="4" a="1"/>
  <c r="J32" i="4" s="1"/>
  <c r="F114" i="4" a="1"/>
  <c r="F114" i="4" s="1"/>
  <c r="AE126" i="4" s="1"/>
  <c r="H105" i="4" a="1"/>
  <c r="H105" i="4" s="1"/>
  <c r="H45" i="4" a="1"/>
  <c r="H45" i="4" s="1"/>
  <c r="H83" i="4" a="1"/>
  <c r="H83" i="4" s="1"/>
  <c r="H39" i="4" a="1"/>
  <c r="H39" i="4" s="1"/>
  <c r="D13" i="4"/>
  <c r="H71" i="4" a="1"/>
  <c r="H71" i="4" s="1"/>
  <c r="F84" i="4" a="1"/>
  <c r="F84" i="4" s="1"/>
  <c r="AE96" i="4" s="1"/>
  <c r="F75" i="4" a="1"/>
  <c r="F75" i="4" s="1"/>
  <c r="F76" i="4" a="1"/>
  <c r="F76" i="4" s="1"/>
  <c r="H49" i="4" a="1"/>
  <c r="H49" i="4" s="1"/>
  <c r="AC4" i="4"/>
  <c r="AD6" i="4"/>
  <c r="F103" i="4" a="1"/>
  <c r="F103" i="4" s="1"/>
  <c r="H107" i="4" a="1"/>
  <c r="H107" i="4" s="1"/>
  <c r="AD4" i="4"/>
  <c r="H74" i="4" a="1"/>
  <c r="H74" i="4" s="1"/>
  <c r="X4" i="4"/>
  <c r="H68" i="4" a="1"/>
  <c r="H68" i="4" s="1"/>
  <c r="H50" i="4" a="1"/>
  <c r="H50" i="4" s="1"/>
  <c r="J104" i="4" a="1"/>
  <c r="J104" i="4" s="1"/>
  <c r="H52" i="4" a="1"/>
  <c r="H52" i="4" s="1"/>
  <c r="H111" i="4" a="1"/>
  <c r="H111" i="4" s="1"/>
  <c r="AG123" i="4" s="1"/>
  <c r="AB4" i="4"/>
  <c r="F73" i="4" a="1"/>
  <c r="F73" i="4" s="1"/>
  <c r="F68" i="4" a="1"/>
  <c r="F68" i="4" s="1"/>
  <c r="F64" i="4" a="1"/>
  <c r="F64" i="4" s="1"/>
  <c r="R65" i="4" s="1"/>
  <c r="L55" i="4" a="1"/>
  <c r="L55" i="4" s="1"/>
  <c r="AZ61" i="21"/>
  <c r="AZ59" i="21"/>
  <c r="J69" i="21"/>
  <c r="AZ14" i="21"/>
  <c r="AZ46" i="21"/>
  <c r="J79" i="21"/>
  <c r="AZ94" i="21"/>
  <c r="AZ74" i="21"/>
  <c r="AZ47" i="21"/>
  <c r="AZ37" i="21"/>
  <c r="J59" i="21"/>
  <c r="J38" i="21"/>
  <c r="AZ25" i="21"/>
  <c r="BN38" i="21"/>
  <c r="AZ35" i="21"/>
  <c r="J10" i="21"/>
  <c r="AZ13" i="21"/>
  <c r="AZ89" i="21"/>
  <c r="AZ58" i="21"/>
  <c r="AZ44" i="21"/>
  <c r="AZ19" i="21"/>
  <c r="AZ70" i="21"/>
  <c r="AZ90" i="21"/>
  <c r="AZ9" i="21"/>
  <c r="AZ54" i="21"/>
  <c r="AZ18" i="21"/>
  <c r="AZ6" i="21"/>
  <c r="AE88" i="21"/>
  <c r="BN89" i="21"/>
  <c r="BN87" i="21"/>
  <c r="AZ24" i="21"/>
  <c r="BN77" i="21"/>
  <c r="BN73" i="21"/>
  <c r="AZ80" i="21"/>
  <c r="AZ39" i="21"/>
  <c r="BG44" i="21"/>
  <c r="AZ87" i="21"/>
  <c r="AZ84" i="21"/>
  <c r="AZ22" i="21"/>
  <c r="AZ30" i="21"/>
  <c r="AZ21" i="21"/>
  <c r="AZ73" i="21"/>
  <c r="AZ50" i="21"/>
  <c r="AZ7" i="21"/>
  <c r="CE3" i="18"/>
  <c r="DC3" i="18"/>
  <c r="CQ3" i="18"/>
  <c r="CU3" i="18"/>
  <c r="BW3" i="18"/>
  <c r="CI3" i="18"/>
  <c r="CT3" i="18"/>
  <c r="CH3" i="18"/>
  <c r="BV3" i="18"/>
  <c r="CB3" i="18"/>
  <c r="CZ3" i="18"/>
  <c r="CN3" i="18"/>
  <c r="CA3" i="18"/>
  <c r="CY3" i="18"/>
  <c r="CM3" i="18"/>
  <c r="BX3" i="18"/>
  <c r="CV3" i="18"/>
  <c r="CJ3" i="18"/>
  <c r="BZ3" i="18"/>
  <c r="CX3" i="18"/>
  <c r="CL3" i="18"/>
  <c r="CD3" i="18"/>
  <c r="DB3" i="18"/>
  <c r="CP3" i="18"/>
  <c r="BY3" i="18"/>
  <c r="CW3" i="18"/>
  <c r="CK3" i="18"/>
  <c r="CC3" i="18"/>
  <c r="DA3" i="18"/>
  <c r="CO3" i="18"/>
  <c r="N119" i="4" a="1"/>
  <c r="N119" i="4" s="1"/>
  <c r="AU119" i="4" s="1"/>
  <c r="Z4" i="4"/>
  <c r="F66" i="4" a="1"/>
  <c r="F66" i="4" s="1"/>
  <c r="R66" i="4" s="1"/>
  <c r="M122" i="4" a="1"/>
  <c r="M122" i="4" s="1"/>
  <c r="E46" i="4" a="1"/>
  <c r="E46" i="4" s="1"/>
  <c r="AT46" i="4" s="1"/>
  <c r="F118" i="4" a="1"/>
  <c r="F118" i="4" s="1"/>
  <c r="N39" i="4" a="1"/>
  <c r="N39" i="4" s="1"/>
  <c r="AU39" i="4" s="1"/>
  <c r="K106" i="4" a="1"/>
  <c r="K106" i="4" s="1"/>
  <c r="F92" i="4" a="1"/>
  <c r="F92" i="4" s="1"/>
  <c r="J73" i="4" a="1"/>
  <c r="J73" i="4" s="1"/>
  <c r="N103" i="4" a="1"/>
  <c r="N103" i="4" s="1"/>
  <c r="AU103" i="4" s="1"/>
  <c r="G112" i="4" a="1"/>
  <c r="G112" i="4" s="1"/>
  <c r="F116" i="4" a="1"/>
  <c r="F116" i="4" s="1"/>
  <c r="F85" i="4" a="1"/>
  <c r="F85" i="4" s="1"/>
  <c r="I105" i="4" a="1"/>
  <c r="I105" i="4" s="1"/>
  <c r="F79" i="4" a="1"/>
  <c r="F79" i="4" s="1"/>
  <c r="M35" i="4" a="1"/>
  <c r="M35" i="4" s="1"/>
  <c r="H84" i="4" a="1"/>
  <c r="H84" i="4" s="1"/>
  <c r="F54" i="4" a="1"/>
  <c r="F54" i="4" s="1"/>
  <c r="H115" i="4" a="1"/>
  <c r="H115" i="4" s="1"/>
  <c r="AG127" i="4" s="1"/>
  <c r="F56" i="4" a="1"/>
  <c r="F56" i="4" s="1"/>
  <c r="F121" i="4" a="1"/>
  <c r="F121" i="4" s="1"/>
  <c r="I46" i="4" a="1"/>
  <c r="I46" i="4" s="1"/>
  <c r="M37" i="4" a="1"/>
  <c r="M37" i="4" s="1"/>
  <c r="H79" i="4" a="1"/>
  <c r="H79" i="4" s="1"/>
  <c r="F35" i="4" a="1"/>
  <c r="F35" i="4" s="1"/>
  <c r="F57" i="4" a="1"/>
  <c r="F57" i="4" s="1"/>
  <c r="M54" i="4" a="1"/>
  <c r="M54" i="4" s="1"/>
  <c r="F104" i="4" a="1"/>
  <c r="F104" i="4" s="1"/>
  <c r="F95" i="4" a="1"/>
  <c r="F95" i="4" s="1"/>
  <c r="R96" i="4" s="1"/>
  <c r="M58" i="4" a="1"/>
  <c r="M58" i="4" s="1"/>
  <c r="G55" i="4" a="1"/>
  <c r="G55" i="4" s="1"/>
  <c r="F110" i="4" a="1"/>
  <c r="F110" i="4" s="1"/>
  <c r="F43" i="4" a="1"/>
  <c r="F43" i="4" s="1"/>
  <c r="F36" i="4" a="1"/>
  <c r="F36" i="4" s="1"/>
  <c r="F58" i="4" a="1"/>
  <c r="F58" i="4" s="1"/>
  <c r="F120" i="4" a="1"/>
  <c r="F120" i="4" s="1"/>
  <c r="F82" i="4" a="1"/>
  <c r="F82" i="4" s="1"/>
  <c r="F72" i="4" a="1"/>
  <c r="F72" i="4" s="1"/>
  <c r="F63" i="4" a="1"/>
  <c r="F63" i="4" s="1"/>
  <c r="BN89" i="18"/>
  <c r="BT89" i="18" s="1"/>
  <c r="CE89" i="18" s="1"/>
  <c r="DC101" i="18" s="1"/>
  <c r="BN38" i="18"/>
  <c r="BT38" i="18" s="1"/>
  <c r="CE38" i="18" s="1"/>
  <c r="BN87" i="18"/>
  <c r="BT87" i="18" s="1"/>
  <c r="CE87" i="18" s="1"/>
  <c r="DC99" i="18" s="1"/>
  <c r="BN73" i="18"/>
  <c r="BT73" i="18" s="1"/>
  <c r="CE73" i="18" s="1"/>
  <c r="BN77" i="18"/>
  <c r="BT77" i="18" s="1"/>
  <c r="CE77" i="18" s="1"/>
  <c r="AZ24" i="18"/>
  <c r="BF24" i="18" s="1"/>
  <c r="CC24" i="18" s="1"/>
  <c r="AZ94" i="18"/>
  <c r="BF94" i="18" s="1"/>
  <c r="CC94" i="18" s="1"/>
  <c r="AZ87" i="18"/>
  <c r="BF87" i="18" s="1"/>
  <c r="CC87" i="18" s="1"/>
  <c r="DA99" i="18" s="1"/>
  <c r="BA99" i="23" s="1"/>
  <c r="AZ84" i="18"/>
  <c r="BF84" i="18" s="1"/>
  <c r="CC84" i="18" s="1"/>
  <c r="AZ25" i="18"/>
  <c r="BF25" i="18" s="1"/>
  <c r="CC25" i="18" s="1"/>
  <c r="AZ30" i="18"/>
  <c r="BF30" i="18" s="1"/>
  <c r="CC30" i="18" s="1"/>
  <c r="AZ21" i="18"/>
  <c r="BF21" i="18" s="1"/>
  <c r="CC21" i="18" s="1"/>
  <c r="AZ73" i="18"/>
  <c r="BF73" i="18" s="1"/>
  <c r="CC73" i="18" s="1"/>
  <c r="AZ13" i="18"/>
  <c r="BF13" i="18" s="1"/>
  <c r="CC13" i="18" s="1"/>
  <c r="AZ50" i="18"/>
  <c r="BF50" i="18" s="1"/>
  <c r="CC50" i="18" s="1"/>
  <c r="AZ7" i="18"/>
  <c r="BF7" i="18" s="1"/>
  <c r="CC7" i="18" s="1"/>
  <c r="AZ44" i="18"/>
  <c r="BF44" i="18" s="1"/>
  <c r="CC44" i="18" s="1"/>
  <c r="AZ74" i="18"/>
  <c r="BF74" i="18" s="1"/>
  <c r="CC74" i="18" s="1"/>
  <c r="AZ61" i="18"/>
  <c r="BF61" i="18" s="1"/>
  <c r="CC61" i="18" s="1"/>
  <c r="AZ59" i="18"/>
  <c r="BF59" i="18" s="1"/>
  <c r="CC59" i="18" s="1"/>
  <c r="AZ9" i="18"/>
  <c r="BF9" i="18" s="1"/>
  <c r="CC9" i="18" s="1"/>
  <c r="AZ14" i="18"/>
  <c r="BF14" i="18" s="1"/>
  <c r="CC14" i="18" s="1"/>
  <c r="AE88" i="18"/>
  <c r="AK88" i="18" s="1"/>
  <c r="BZ88" i="18" s="1"/>
  <c r="CX100" i="18" s="1"/>
  <c r="AZ6" i="18"/>
  <c r="BF6" i="18" s="1"/>
  <c r="CC6" i="18" s="1"/>
  <c r="AZ47" i="18"/>
  <c r="BF47" i="18" s="1"/>
  <c r="CC47" i="18" s="1"/>
  <c r="AZ46" i="18"/>
  <c r="BF46" i="18" s="1"/>
  <c r="CC46" i="18" s="1"/>
  <c r="AZ89" i="18"/>
  <c r="BF89" i="18" s="1"/>
  <c r="CC89" i="18" s="1"/>
  <c r="DA101" i="18" s="1"/>
  <c r="BA101" i="23" s="1"/>
  <c r="AZ37" i="18"/>
  <c r="BF37" i="18" s="1"/>
  <c r="CC37" i="18" s="1"/>
  <c r="AZ19" i="18"/>
  <c r="BF19" i="18" s="1"/>
  <c r="CC19" i="18" s="1"/>
  <c r="AZ35" i="18"/>
  <c r="BF35" i="18" s="1"/>
  <c r="CC35" i="18" s="1"/>
  <c r="AZ54" i="18"/>
  <c r="BF54" i="18" s="1"/>
  <c r="CC54" i="18" s="1"/>
  <c r="AZ58" i="18"/>
  <c r="BF58" i="18" s="1"/>
  <c r="CC58" i="18" s="1"/>
  <c r="AZ80" i="18"/>
  <c r="BF80" i="18" s="1"/>
  <c r="CC80" i="18" s="1"/>
  <c r="AZ70" i="18"/>
  <c r="BF70" i="18" s="1"/>
  <c r="CC70" i="18" s="1"/>
  <c r="AZ39" i="18"/>
  <c r="BF39" i="18" s="1"/>
  <c r="CC39" i="18" s="1"/>
  <c r="BG44" i="18"/>
  <c r="BM44" i="18" s="1"/>
  <c r="CD44" i="18" s="1"/>
  <c r="AZ18" i="18"/>
  <c r="BF18" i="18" s="1"/>
  <c r="CC18" i="18" s="1"/>
  <c r="AZ22" i="18"/>
  <c r="BF22" i="18" s="1"/>
  <c r="CC22" i="18" s="1"/>
  <c r="AZ90" i="18"/>
  <c r="BF90" i="18" s="1"/>
  <c r="CC90" i="18" s="1"/>
  <c r="X35" i="4"/>
  <c r="X107" i="4"/>
  <c r="AK66" i="4"/>
  <c r="X66" i="4"/>
  <c r="J38" i="18"/>
  <c r="P38" i="18" s="1"/>
  <c r="BW38" i="18" s="1"/>
  <c r="J69" i="18"/>
  <c r="P69" i="18" s="1"/>
  <c r="BW69" i="18" s="1"/>
  <c r="J79" i="18"/>
  <c r="P79" i="18" s="1"/>
  <c r="BW79" i="18" s="1"/>
  <c r="J59" i="18"/>
  <c r="P59" i="18" s="1"/>
  <c r="BW59" i="18" s="1"/>
  <c r="J10" i="18"/>
  <c r="P10" i="18" s="1"/>
  <c r="BW10" i="18" s="1"/>
  <c r="X36" i="4"/>
  <c r="X40" i="4"/>
  <c r="X33" i="4"/>
  <c r="K109" i="4" a="1"/>
  <c r="K109" i="4" s="1"/>
  <c r="M105" i="4" a="1"/>
  <c r="M105" i="4" s="1"/>
  <c r="K104" i="4" a="1"/>
  <c r="K104" i="4" s="1"/>
  <c r="Y12" i="4"/>
  <c r="K55" i="4" a="1"/>
  <c r="K55" i="4" s="1"/>
  <c r="H94" i="4" a="1"/>
  <c r="H94" i="4" s="1"/>
  <c r="F109" i="4" a="1"/>
  <c r="F109" i="4" s="1"/>
  <c r="K87" i="4" a="1"/>
  <c r="K87" i="4" s="1"/>
  <c r="W4" i="4"/>
  <c r="K68" i="4" a="1"/>
  <c r="K68" i="4" s="1"/>
  <c r="K71" i="4" a="1"/>
  <c r="K71" i="4" s="1"/>
  <c r="J64" i="4" a="1"/>
  <c r="J64" i="4" s="1"/>
  <c r="Z9" i="4"/>
  <c r="K56" i="4" a="1"/>
  <c r="K56" i="4" s="1"/>
  <c r="F34" i="4" a="1"/>
  <c r="F34" i="4" s="1"/>
  <c r="F88" i="4" a="1"/>
  <c r="F88" i="4" s="1"/>
  <c r="L122" i="4" a="1"/>
  <c r="L122" i="4" s="1"/>
  <c r="L38" i="4" a="1"/>
  <c r="L38" i="4" s="1"/>
  <c r="L47" i="4" a="1"/>
  <c r="L47" i="4" s="1"/>
  <c r="L70" i="4" a="1"/>
  <c r="L70" i="4" s="1"/>
  <c r="L91" i="4" a="1"/>
  <c r="L91" i="4" s="1"/>
  <c r="AK103" i="4" s="1"/>
  <c r="L95" i="4" a="1"/>
  <c r="L95" i="4" s="1"/>
  <c r="X37" i="4"/>
  <c r="M120" i="4" a="1"/>
  <c r="M120" i="4" s="1"/>
  <c r="F33" i="4" a="1"/>
  <c r="F33" i="4" s="1"/>
  <c r="L119" i="4" a="1"/>
  <c r="L119" i="4" s="1"/>
  <c r="K116" i="4" a="1"/>
  <c r="K116" i="4" s="1"/>
  <c r="F108" i="4" a="1"/>
  <c r="F108" i="4" s="1"/>
  <c r="L113" i="4" a="1"/>
  <c r="L113" i="4" s="1"/>
  <c r="AK125" i="4" s="1"/>
  <c r="M46" i="4" a="1"/>
  <c r="M46" i="4" s="1"/>
  <c r="K67" i="4" a="1"/>
  <c r="K67" i="4" s="1"/>
  <c r="F119" i="4" a="1"/>
  <c r="F119" i="4" s="1"/>
  <c r="F122" i="4" a="1"/>
  <c r="F122" i="4" s="1"/>
  <c r="R123" i="4" s="1"/>
  <c r="L105" i="4" a="1"/>
  <c r="L105" i="4" s="1"/>
  <c r="M95" i="4" a="1"/>
  <c r="M95" i="4" s="1"/>
  <c r="M80" i="4" a="1"/>
  <c r="M80" i="4" s="1"/>
  <c r="K34" i="4" a="1"/>
  <c r="K34" i="4" s="1"/>
  <c r="H113" i="4" a="1"/>
  <c r="H113" i="4" s="1"/>
  <c r="AG125" i="4" s="1"/>
  <c r="F94" i="4" a="1"/>
  <c r="F94" i="4" s="1"/>
  <c r="F87" i="4" a="1"/>
  <c r="F87" i="4" s="1"/>
  <c r="L75" i="4" a="1"/>
  <c r="L75" i="4" s="1"/>
  <c r="M93" i="4" a="1"/>
  <c r="M93" i="4" s="1"/>
  <c r="J106" i="4" a="1"/>
  <c r="J106" i="4" s="1"/>
  <c r="K39" i="4" a="1"/>
  <c r="K39" i="4" s="1"/>
  <c r="H82" i="4" a="1"/>
  <c r="H82" i="4" s="1"/>
  <c r="F60" i="4" a="1"/>
  <c r="F60" i="4" s="1"/>
  <c r="F38" i="4" a="1"/>
  <c r="F38" i="4" s="1"/>
  <c r="F80" i="4" a="1"/>
  <c r="F80" i="4" s="1"/>
  <c r="I89" i="4" a="1"/>
  <c r="I89" i="4" s="1"/>
  <c r="L94" i="4" a="1"/>
  <c r="L94" i="4" s="1"/>
  <c r="K44" i="4" a="1"/>
  <c r="K44" i="4" s="1"/>
  <c r="H46" i="4" a="1"/>
  <c r="H46" i="4" s="1"/>
  <c r="F78" i="4" a="1"/>
  <c r="F78" i="4" s="1"/>
  <c r="F42" i="4" a="1"/>
  <c r="F42" i="4" s="1"/>
  <c r="F81" i="4" a="1"/>
  <c r="F81" i="4" s="1"/>
  <c r="I107" i="4" a="1"/>
  <c r="I107" i="4" s="1"/>
  <c r="L69" i="4" a="1"/>
  <c r="L69" i="4" s="1"/>
  <c r="AK81" i="4" s="1"/>
  <c r="Z6" i="4"/>
  <c r="H101" i="4" a="1"/>
  <c r="H101" i="4" s="1"/>
  <c r="AA9" i="4"/>
  <c r="F107" i="4" a="1"/>
  <c r="F107" i="4" s="1"/>
  <c r="F74" i="4" a="1"/>
  <c r="F74" i="4" s="1"/>
  <c r="F41" i="4" a="1"/>
  <c r="F41" i="4" s="1"/>
  <c r="I71" i="4" a="1"/>
  <c r="I71" i="4" s="1"/>
  <c r="L79" i="4" a="1"/>
  <c r="L79" i="4" s="1"/>
  <c r="E107" i="4" a="1"/>
  <c r="E107" i="4" s="1"/>
  <c r="AT107" i="4" s="1"/>
  <c r="H100" i="4" a="1"/>
  <c r="H100" i="4" s="1"/>
  <c r="F39" i="4" a="1"/>
  <c r="F39" i="4" s="1"/>
  <c r="F40" i="4" a="1"/>
  <c r="F40" i="4" s="1"/>
  <c r="F111" i="4" a="1"/>
  <c r="F111" i="4" s="1"/>
  <c r="AE123" i="4" s="1"/>
  <c r="I62" i="4" a="1"/>
  <c r="I62" i="4" s="1"/>
  <c r="L53" i="4" a="1"/>
  <c r="L53" i="4" s="1"/>
  <c r="X54" i="4" s="1"/>
  <c r="X98" i="4"/>
  <c r="AK98" i="4"/>
  <c r="AK101" i="4"/>
  <c r="X101" i="4"/>
  <c r="M119" i="4" a="1"/>
  <c r="M119" i="4" s="1"/>
  <c r="M43" i="4" a="1"/>
  <c r="M43" i="4" s="1"/>
  <c r="M55" i="4" a="1"/>
  <c r="M55" i="4" s="1"/>
  <c r="M94" i="4" a="1"/>
  <c r="M94" i="4" s="1"/>
  <c r="AB11" i="4"/>
  <c r="X110" i="4"/>
  <c r="J77" i="4" a="1"/>
  <c r="J77" i="4" s="1"/>
  <c r="X63" i="4"/>
  <c r="AK63" i="4"/>
  <c r="J110" i="4" a="1"/>
  <c r="J110" i="4" s="1"/>
  <c r="X99" i="4"/>
  <c r="AK99" i="4"/>
  <c r="J112" i="4" a="1"/>
  <c r="J112" i="4" s="1"/>
  <c r="K75" i="4" a="1"/>
  <c r="K75" i="4" s="1"/>
  <c r="Y9" i="4"/>
  <c r="X102" i="4"/>
  <c r="I66" i="4" a="1"/>
  <c r="I66" i="4" s="1"/>
  <c r="I56" i="4" a="1"/>
  <c r="I56" i="4" s="1"/>
  <c r="I70" i="4" a="1"/>
  <c r="I70" i="4" s="1"/>
  <c r="I118" i="4" a="1"/>
  <c r="I118" i="4" s="1"/>
  <c r="I72" i="4" a="1"/>
  <c r="I72" i="4" s="1"/>
  <c r="H106" i="4" a="1"/>
  <c r="H106" i="4" s="1"/>
  <c r="X117" i="4"/>
  <c r="M61" i="4" a="1"/>
  <c r="M61" i="4" s="1"/>
  <c r="M63" i="4" a="1"/>
  <c r="M63" i="4" s="1"/>
  <c r="AK111" i="4"/>
  <c r="Y11" i="4"/>
  <c r="Y8" i="4"/>
  <c r="AK73" i="4"/>
  <c r="J85" i="4" a="1"/>
  <c r="J85" i="4" s="1"/>
  <c r="J39" i="4" a="1"/>
  <c r="J39" i="4" s="1"/>
  <c r="J34" i="4" a="1"/>
  <c r="J34" i="4" s="1"/>
  <c r="J117" i="4" a="1"/>
  <c r="J117" i="4" s="1"/>
  <c r="X90" i="4"/>
  <c r="I86" i="4" a="1"/>
  <c r="I86" i="4" s="1"/>
  <c r="I92" i="4" a="1"/>
  <c r="I92" i="4" s="1"/>
  <c r="I58" i="4" a="1"/>
  <c r="I58" i="4" s="1"/>
  <c r="H34" i="4" a="1"/>
  <c r="H34" i="4" s="1"/>
  <c r="X67" i="4"/>
  <c r="Z101" i="4"/>
  <c r="M87" i="4" a="1"/>
  <c r="M87" i="4" s="1"/>
  <c r="M88" i="4" a="1"/>
  <c r="M88" i="4" s="1"/>
  <c r="M66" i="4" a="1"/>
  <c r="M66" i="4" s="1"/>
  <c r="AK100" i="4"/>
  <c r="X100" i="4"/>
  <c r="J118" i="4" a="1"/>
  <c r="J118" i="4" s="1"/>
  <c r="J115" i="4" a="1"/>
  <c r="J115" i="4" s="1"/>
  <c r="X64" i="4"/>
  <c r="AK64" i="4"/>
  <c r="N122" i="4" a="1"/>
  <c r="N122" i="4" s="1"/>
  <c r="AU122" i="4" s="1"/>
  <c r="J75" i="4" a="1"/>
  <c r="J75" i="4" s="1"/>
  <c r="N121" i="4" a="1"/>
  <c r="N121" i="4" s="1"/>
  <c r="AU121" i="4" s="1"/>
  <c r="J46" i="4" a="1"/>
  <c r="J46" i="4" s="1"/>
  <c r="AK51" i="4"/>
  <c r="N120" i="4" a="1"/>
  <c r="N120" i="4" s="1"/>
  <c r="AU120" i="4" s="1"/>
  <c r="J48" i="4" a="1"/>
  <c r="J48" i="4" s="1"/>
  <c r="J52" i="4" a="1"/>
  <c r="J52" i="4" s="1"/>
  <c r="AE8" i="4"/>
  <c r="R7" i="4"/>
  <c r="T7" i="4"/>
  <c r="U7" i="4"/>
  <c r="I65" i="4" a="1"/>
  <c r="I65" i="4" s="1"/>
  <c r="I111" i="4" a="1"/>
  <c r="I111" i="4" s="1"/>
  <c r="I52" i="4" a="1"/>
  <c r="I52" i="4" s="1"/>
  <c r="I103" i="4" a="1"/>
  <c r="I103" i="4" s="1"/>
  <c r="I120" i="4" a="1"/>
  <c r="I120" i="4" s="1"/>
  <c r="AK45" i="4"/>
  <c r="X104" i="4"/>
  <c r="AM116" i="4"/>
  <c r="R11" i="4"/>
  <c r="T11" i="4"/>
  <c r="U11" i="4"/>
  <c r="M90" i="4" a="1"/>
  <c r="M90" i="4" s="1"/>
  <c r="M114" i="4" a="1"/>
  <c r="M114" i="4" s="1"/>
  <c r="M104" i="4" a="1"/>
  <c r="M104" i="4" s="1"/>
  <c r="M49" i="4" a="1"/>
  <c r="M49" i="4" s="1"/>
  <c r="M36" i="4" a="1"/>
  <c r="M36" i="4" s="1"/>
  <c r="M62" i="4" a="1"/>
  <c r="M62" i="4" s="1"/>
  <c r="M116" i="4" a="1"/>
  <c r="M116" i="4" s="1"/>
  <c r="M73" i="4" a="1"/>
  <c r="M73" i="4" s="1"/>
  <c r="M56" i="4" a="1"/>
  <c r="M56" i="4" s="1"/>
  <c r="M32" i="4" a="1"/>
  <c r="M32" i="4" s="1"/>
  <c r="J120" i="4" a="1"/>
  <c r="J120" i="4" s="1"/>
  <c r="X103" i="4"/>
  <c r="J66" i="4" a="1"/>
  <c r="J66" i="4" s="1"/>
  <c r="J58" i="4" a="1"/>
  <c r="J58" i="4" s="1"/>
  <c r="X62" i="4"/>
  <c r="N109" i="4" a="1"/>
  <c r="N109" i="4" s="1"/>
  <c r="AU109" i="4" s="1"/>
  <c r="J54" i="4" a="1"/>
  <c r="J54" i="4" s="1"/>
  <c r="N105" i="4" a="1"/>
  <c r="N105" i="4" s="1"/>
  <c r="AU105" i="4" s="1"/>
  <c r="J93" i="4" a="1"/>
  <c r="J93" i="4" s="1"/>
  <c r="N38" i="4" a="1"/>
  <c r="N38" i="4" s="1"/>
  <c r="AU38" i="4" s="1"/>
  <c r="J103" i="4" a="1"/>
  <c r="J103" i="4" s="1"/>
  <c r="J92" i="4" a="1"/>
  <c r="J92" i="4" s="1"/>
  <c r="I61" i="4" a="1"/>
  <c r="I61" i="4" s="1"/>
  <c r="I35" i="4" a="1"/>
  <c r="I35" i="4" s="1"/>
  <c r="I83" i="4" a="1"/>
  <c r="I83" i="4" s="1"/>
  <c r="I82" i="4" a="1"/>
  <c r="I82" i="4" s="1"/>
  <c r="I48" i="4" a="1"/>
  <c r="I48" i="4" s="1"/>
  <c r="V7" i="4"/>
  <c r="M85" i="4" a="1"/>
  <c r="M85" i="4" s="1"/>
  <c r="M78" i="4" a="1"/>
  <c r="M78" i="4" s="1"/>
  <c r="AK76" i="4"/>
  <c r="J74" i="4" a="1"/>
  <c r="J74" i="4" s="1"/>
  <c r="J49" i="4" a="1"/>
  <c r="J49" i="4" s="1"/>
  <c r="R12" i="4"/>
  <c r="T12" i="4"/>
  <c r="U12" i="4"/>
  <c r="N118" i="4" a="1"/>
  <c r="N118" i="4" s="1"/>
  <c r="AU118" i="4" s="1"/>
  <c r="N67" i="4" a="1"/>
  <c r="N67" i="4" s="1"/>
  <c r="AU67" i="4" s="1"/>
  <c r="N78" i="4" a="1"/>
  <c r="N78" i="4" s="1"/>
  <c r="AU78" i="4" s="1"/>
  <c r="N46" i="4" a="1"/>
  <c r="N46" i="4" s="1"/>
  <c r="AU46" i="4" s="1"/>
  <c r="N85" i="4" a="1"/>
  <c r="N85" i="4" s="1"/>
  <c r="AU85" i="4" s="1"/>
  <c r="N45" i="4" a="1"/>
  <c r="N45" i="4" s="1"/>
  <c r="AU45" i="4" s="1"/>
  <c r="J80" i="4" a="1"/>
  <c r="J80" i="4" s="1"/>
  <c r="AK85" i="4"/>
  <c r="N72" i="4" a="1"/>
  <c r="N72" i="4" s="1"/>
  <c r="AU72" i="4" s="1"/>
  <c r="J57" i="4" a="1"/>
  <c r="J57" i="4" s="1"/>
  <c r="N80" i="4" a="1"/>
  <c r="N80" i="4" s="1"/>
  <c r="AU80" i="4" s="1"/>
  <c r="J50" i="4" a="1"/>
  <c r="J50" i="4" s="1"/>
  <c r="N73" i="4" a="1"/>
  <c r="N73" i="4" s="1"/>
  <c r="AU73" i="4" s="1"/>
  <c r="J65" i="4" a="1"/>
  <c r="J65" i="4" s="1"/>
  <c r="N75" i="4" a="1"/>
  <c r="N75" i="4" s="1"/>
  <c r="AU75" i="4" s="1"/>
  <c r="J60" i="4" a="1"/>
  <c r="J60" i="4" s="1"/>
  <c r="J47" i="4" a="1"/>
  <c r="J47" i="4" s="1"/>
  <c r="I53" i="4" a="1"/>
  <c r="I53" i="4" s="1"/>
  <c r="I74" i="4" a="1"/>
  <c r="I74" i="4" s="1"/>
  <c r="I113" i="4" a="1"/>
  <c r="I113" i="4" s="1"/>
  <c r="I64" i="4" a="1"/>
  <c r="I64" i="4" s="1"/>
  <c r="M91" i="4" a="1"/>
  <c r="M91" i="4" s="1"/>
  <c r="J119" i="4" a="1"/>
  <c r="J119" i="4" s="1"/>
  <c r="J67" i="4" a="1"/>
  <c r="J67" i="4" s="1"/>
  <c r="J51" i="4" a="1"/>
  <c r="J51" i="4" s="1"/>
  <c r="N115" i="4" a="1"/>
  <c r="N115" i="4" s="1"/>
  <c r="AU115" i="4" s="1"/>
  <c r="J96" i="4" a="1"/>
  <c r="J96" i="4" s="1"/>
  <c r="AA8" i="4"/>
  <c r="N33" i="4" a="1"/>
  <c r="N33" i="4" s="1"/>
  <c r="AU33" i="4" s="1"/>
  <c r="M115" i="4" a="1"/>
  <c r="M115" i="4" s="1"/>
  <c r="AD11" i="4"/>
  <c r="N32" i="4" a="1"/>
  <c r="N32" i="4" s="1"/>
  <c r="AU32" i="4" s="1"/>
  <c r="J69" i="4" a="1"/>
  <c r="J69" i="4" s="1"/>
  <c r="AA12" i="4"/>
  <c r="N44" i="4" a="1"/>
  <c r="N44" i="4" s="1"/>
  <c r="AU44" i="4" s="1"/>
  <c r="J55" i="4" a="1"/>
  <c r="J55" i="4" s="1"/>
  <c r="N86" i="4" a="1"/>
  <c r="N86" i="4" s="1"/>
  <c r="AU86" i="4" s="1"/>
  <c r="J98" i="4" a="1"/>
  <c r="J98" i="4" s="1"/>
  <c r="I69" i="4" a="1"/>
  <c r="I69" i="4" s="1"/>
  <c r="I98" i="4" a="1"/>
  <c r="I98" i="4" s="1"/>
  <c r="I50" i="4" a="1"/>
  <c r="I50" i="4" s="1"/>
  <c r="I99" i="4" a="1"/>
  <c r="I99" i="4" s="1"/>
  <c r="I87" i="4" a="1"/>
  <c r="I87" i="4" s="1"/>
  <c r="N107" i="4" a="1"/>
  <c r="N107" i="4" s="1"/>
  <c r="AU107" i="4" s="1"/>
  <c r="M69" i="4" a="1"/>
  <c r="M69" i="4" s="1"/>
  <c r="M50" i="4" a="1"/>
  <c r="M50" i="4" s="1"/>
  <c r="AK114" i="4"/>
  <c r="J97" i="4" a="1"/>
  <c r="J97" i="4" s="1"/>
  <c r="AK86" i="4"/>
  <c r="X86" i="4"/>
  <c r="J33" i="4" a="1"/>
  <c r="J33" i="4" s="1"/>
  <c r="N69" i="4" a="1"/>
  <c r="N69" i="4" s="1"/>
  <c r="AU69" i="4" s="1"/>
  <c r="J94" i="4" a="1"/>
  <c r="J94" i="4" s="1"/>
  <c r="AA11" i="4"/>
  <c r="N40" i="4" a="1"/>
  <c r="N40" i="4" s="1"/>
  <c r="AU40" i="4" s="1"/>
  <c r="J71" i="4" a="1"/>
  <c r="J71" i="4" s="1"/>
  <c r="N58" i="4" a="1"/>
  <c r="N58" i="4" s="1"/>
  <c r="AU58" i="4" s="1"/>
  <c r="M97" i="4" a="1"/>
  <c r="M97" i="4" s="1"/>
  <c r="E86" i="4" a="1"/>
  <c r="E86" i="4" s="1"/>
  <c r="AT86" i="4" s="1"/>
  <c r="N90" i="4" a="1"/>
  <c r="N90" i="4" s="1"/>
  <c r="AU90" i="4" s="1"/>
  <c r="M109" i="4" a="1"/>
  <c r="M109" i="4" s="1"/>
  <c r="AD8" i="4"/>
  <c r="N95" i="4" a="1"/>
  <c r="N95" i="4" s="1"/>
  <c r="AU95" i="4" s="1"/>
  <c r="M108" i="4" a="1"/>
  <c r="M108" i="4" s="1"/>
  <c r="N71" i="4" a="1"/>
  <c r="N71" i="4" s="1"/>
  <c r="AU71" i="4" s="1"/>
  <c r="J82" i="4" a="1"/>
  <c r="J82" i="4" s="1"/>
  <c r="I39" i="4" a="1"/>
  <c r="I39" i="4" s="1"/>
  <c r="I106" i="4" a="1"/>
  <c r="I106" i="4" s="1"/>
  <c r="I80" i="4" a="1"/>
  <c r="I80" i="4" s="1"/>
  <c r="I78" i="4" a="1"/>
  <c r="I78" i="4" s="1"/>
  <c r="I119" i="4" a="1"/>
  <c r="I119" i="4" s="1"/>
  <c r="E47" i="4" a="1"/>
  <c r="E47" i="4" s="1"/>
  <c r="AT47" i="4" s="1"/>
  <c r="E89" i="4" a="1"/>
  <c r="E89" i="4" s="1"/>
  <c r="AT89" i="4" s="1"/>
  <c r="AK71" i="4"/>
  <c r="AK48" i="4"/>
  <c r="J88" i="4" a="1"/>
  <c r="J88" i="4" s="1"/>
  <c r="X41" i="4"/>
  <c r="J79" i="4" a="1"/>
  <c r="J79" i="4" s="1"/>
  <c r="AC11" i="4"/>
  <c r="J83" i="4" a="1"/>
  <c r="J83" i="4" s="1"/>
  <c r="N53" i="4" a="1"/>
  <c r="N53" i="4" s="1"/>
  <c r="AU53" i="4" s="1"/>
  <c r="J63" i="4" a="1"/>
  <c r="J63" i="4" s="1"/>
  <c r="E87" i="4" a="1"/>
  <c r="E87" i="4" s="1"/>
  <c r="AT87" i="4" s="1"/>
  <c r="N43" i="4" a="1"/>
  <c r="N43" i="4" s="1"/>
  <c r="AU43" i="4" s="1"/>
  <c r="M59" i="4" a="1"/>
  <c r="M59" i="4" s="1"/>
  <c r="N35" i="4" a="1"/>
  <c r="N35" i="4" s="1"/>
  <c r="AU35" i="4" s="1"/>
  <c r="M75" i="4" a="1"/>
  <c r="M75" i="4" s="1"/>
  <c r="N94" i="4" a="1"/>
  <c r="N94" i="4" s="1"/>
  <c r="AU94" i="4" s="1"/>
  <c r="M100" i="4" a="1"/>
  <c r="M100" i="4" s="1"/>
  <c r="R6" i="4"/>
  <c r="T6" i="4"/>
  <c r="U6" i="4"/>
  <c r="N42" i="4" a="1"/>
  <c r="N42" i="4" s="1"/>
  <c r="AU42" i="4" s="1"/>
  <c r="M111" i="4" a="1"/>
  <c r="M111" i="4" s="1"/>
  <c r="M112" i="4" a="1"/>
  <c r="M112" i="4" s="1"/>
  <c r="I112" i="4" a="1"/>
  <c r="I112" i="4" s="1"/>
  <c r="I59" i="4" a="1"/>
  <c r="I59" i="4" s="1"/>
  <c r="I81" i="4" a="1"/>
  <c r="I81" i="4" s="1"/>
  <c r="I100" i="4" a="1"/>
  <c r="I100" i="4" s="1"/>
  <c r="I33" i="4" a="1"/>
  <c r="I33" i="4" s="1"/>
  <c r="AK83" i="4"/>
  <c r="J121" i="4" a="1"/>
  <c r="J121" i="4" s="1"/>
  <c r="X34" i="4"/>
  <c r="J61" i="4" a="1"/>
  <c r="J61" i="4" s="1"/>
  <c r="AK74" i="4"/>
  <c r="X74" i="4"/>
  <c r="J56" i="4" a="1"/>
  <c r="J56" i="4" s="1"/>
  <c r="N47" i="4" a="1"/>
  <c r="N47" i="4" s="1"/>
  <c r="AU47" i="4" s="1"/>
  <c r="M113" i="4" a="1"/>
  <c r="M113" i="4" s="1"/>
  <c r="AL125" i="4" s="1"/>
  <c r="T3" i="4"/>
  <c r="E30" i="4" a="1"/>
  <c r="E30" i="4" s="1"/>
  <c r="R3" i="4"/>
  <c r="U3" i="4"/>
  <c r="E58" i="4" a="1"/>
  <c r="E58" i="4" s="1"/>
  <c r="AT58" i="4" s="1"/>
  <c r="N63" i="4" a="1"/>
  <c r="N63" i="4" s="1"/>
  <c r="AU63" i="4" s="1"/>
  <c r="M117" i="4" a="1"/>
  <c r="M117" i="4" s="1"/>
  <c r="M45" i="4" a="1"/>
  <c r="M45" i="4" s="1"/>
  <c r="M51" i="4" a="1"/>
  <c r="M51" i="4" s="1"/>
  <c r="M57" i="4" a="1"/>
  <c r="M57" i="4" s="1"/>
  <c r="N96" i="4" a="1"/>
  <c r="N96" i="4" s="1"/>
  <c r="AU96" i="4" s="1"/>
  <c r="M101" i="4" a="1"/>
  <c r="M101" i="4" s="1"/>
  <c r="AK49" i="4"/>
  <c r="I43" i="4" a="1"/>
  <c r="I43" i="4" s="1"/>
  <c r="I54" i="4" a="1"/>
  <c r="I54" i="4" s="1"/>
  <c r="I116" i="4" a="1"/>
  <c r="I116" i="4" s="1"/>
  <c r="I67" i="4" a="1"/>
  <c r="I67" i="4" s="1"/>
  <c r="I57" i="4" a="1"/>
  <c r="I57" i="4" s="1"/>
  <c r="Y3" i="4"/>
  <c r="J122" i="4" a="1"/>
  <c r="J122" i="4" s="1"/>
  <c r="AK61" i="4"/>
  <c r="J105" i="4" a="1"/>
  <c r="J105" i="4" s="1"/>
  <c r="AK89" i="4"/>
  <c r="X89" i="4"/>
  <c r="J35" i="4" a="1"/>
  <c r="J35" i="4" s="1"/>
  <c r="M110" i="4" a="1"/>
  <c r="M110" i="4" s="1"/>
  <c r="M53" i="4" a="1"/>
  <c r="M53" i="4" s="1"/>
  <c r="N34" i="4" a="1"/>
  <c r="N34" i="4" s="1"/>
  <c r="AU34" i="4" s="1"/>
  <c r="M41" i="4" a="1"/>
  <c r="M41" i="4" s="1"/>
  <c r="M34" i="4" a="1"/>
  <c r="M34" i="4" s="1"/>
  <c r="R5" i="4"/>
  <c r="T5" i="4"/>
  <c r="U5" i="4"/>
  <c r="G83" i="4" a="1"/>
  <c r="G83" i="4" s="1"/>
  <c r="G53" i="4" a="1"/>
  <c r="G53" i="4" s="1"/>
  <c r="G32" i="4" a="1"/>
  <c r="G32" i="4" s="1"/>
  <c r="G97" i="4" a="1"/>
  <c r="G97" i="4" s="1"/>
  <c r="G59" i="4" a="1"/>
  <c r="G59" i="4" s="1"/>
  <c r="G119" i="4" a="1"/>
  <c r="G119" i="4" s="1"/>
  <c r="M47" i="4" a="1"/>
  <c r="M47" i="4" s="1"/>
  <c r="G122" i="4" a="1"/>
  <c r="G122" i="4" s="1"/>
  <c r="S123" i="4" s="1"/>
  <c r="M38" i="4" a="1"/>
  <c r="M38" i="4" s="1"/>
  <c r="H86" i="4" a="1"/>
  <c r="H86" i="4" s="1"/>
  <c r="M48" i="4" a="1"/>
  <c r="M48" i="4" s="1"/>
  <c r="X49" i="4"/>
  <c r="I97" i="4" a="1"/>
  <c r="I97" i="4" s="1"/>
  <c r="I76" i="4" a="1"/>
  <c r="I76" i="4" s="1"/>
  <c r="I47" i="4" a="1"/>
  <c r="I47" i="4" s="1"/>
  <c r="I49" i="4" a="1"/>
  <c r="I49" i="4" s="1"/>
  <c r="I104" i="4" a="1"/>
  <c r="I104" i="4" s="1"/>
  <c r="AA6" i="4"/>
  <c r="X116" i="4"/>
  <c r="AK116" i="4"/>
  <c r="R8" i="4"/>
  <c r="T8" i="4"/>
  <c r="U8" i="4"/>
  <c r="J95" i="4" a="1"/>
  <c r="J95" i="4" s="1"/>
  <c r="J84" i="4" a="1"/>
  <c r="J84" i="4" s="1"/>
  <c r="J111" i="4" a="1"/>
  <c r="J111" i="4" s="1"/>
  <c r="X87" i="4"/>
  <c r="J113" i="4" a="1"/>
  <c r="J113" i="4" s="1"/>
  <c r="AK57" i="4"/>
  <c r="J38" i="4" a="1"/>
  <c r="J38" i="4" s="1"/>
  <c r="AK54" i="4"/>
  <c r="J81" i="4" a="1"/>
  <c r="J81" i="4" s="1"/>
  <c r="M60" i="4" a="1"/>
  <c r="M60" i="4" s="1"/>
  <c r="M96" i="4" a="1"/>
  <c r="M96" i="4" s="1"/>
  <c r="Z12" i="4"/>
  <c r="M86" i="4" a="1"/>
  <c r="M86" i="4" s="1"/>
  <c r="M64" i="4" a="1"/>
  <c r="M64" i="4" s="1"/>
  <c r="M44" i="4" a="1"/>
  <c r="M44" i="4" s="1"/>
  <c r="G107" i="4" a="1"/>
  <c r="G107" i="4" s="1"/>
  <c r="M72" i="4" a="1"/>
  <c r="M72" i="4" s="1"/>
  <c r="G121" i="4" a="1"/>
  <c r="G121" i="4" s="1"/>
  <c r="M98" i="4" a="1"/>
  <c r="M98" i="4" s="1"/>
  <c r="I42" i="4" a="1"/>
  <c r="I42" i="4" s="1"/>
  <c r="I91" i="4" a="1"/>
  <c r="I91" i="4" s="1"/>
  <c r="I55" i="4" a="1"/>
  <c r="I55" i="4" s="1"/>
  <c r="I114" i="4" a="1"/>
  <c r="I114" i="4" s="1"/>
  <c r="I44" i="4" a="1"/>
  <c r="I44" i="4" s="1"/>
  <c r="H37" i="4" a="1"/>
  <c r="H37" i="4" s="1"/>
  <c r="AK92" i="4"/>
  <c r="X46" i="4"/>
  <c r="AK46" i="4"/>
  <c r="AK77" i="4"/>
  <c r="X77" i="4"/>
  <c r="J44" i="4" a="1"/>
  <c r="J44" i="4" s="1"/>
  <c r="Z37" i="4"/>
  <c r="M118" i="4" a="1"/>
  <c r="M118" i="4" s="1"/>
  <c r="Z8" i="4"/>
  <c r="M70" i="4" a="1"/>
  <c r="M70" i="4" s="1"/>
  <c r="M42" i="4" a="1"/>
  <c r="M42" i="4" s="1"/>
  <c r="M84" i="4" a="1"/>
  <c r="M84" i="4" s="1"/>
  <c r="M67" i="4" a="1"/>
  <c r="M67" i="4" s="1"/>
  <c r="G99" i="4" a="1"/>
  <c r="G99" i="4" s="1"/>
  <c r="G105" i="4" a="1"/>
  <c r="G105" i="4" s="1"/>
  <c r="M77" i="4" a="1"/>
  <c r="M77" i="4" s="1"/>
  <c r="R4" i="4"/>
  <c r="T4" i="4"/>
  <c r="U4" i="4"/>
  <c r="F53" i="4" a="1"/>
  <c r="F53" i="4" s="1"/>
  <c r="F115" i="4" a="1"/>
  <c r="F115" i="4" s="1"/>
  <c r="F83" i="4" a="1"/>
  <c r="F83" i="4" s="1"/>
  <c r="F77" i="4" a="1"/>
  <c r="F77" i="4" s="1"/>
  <c r="F52" i="4" a="1"/>
  <c r="F52" i="4" s="1"/>
  <c r="J108" i="4" a="1"/>
  <c r="J108" i="4" s="1"/>
  <c r="I32" i="4" a="1"/>
  <c r="I32" i="4" s="1"/>
  <c r="I79" i="4" a="1"/>
  <c r="I79" i="4" s="1"/>
  <c r="I60" i="4" a="1"/>
  <c r="I60" i="4" s="1"/>
  <c r="I77" i="4" a="1"/>
  <c r="I77" i="4" s="1"/>
  <c r="I41" i="4" a="1"/>
  <c r="I41" i="4" s="1"/>
  <c r="H117" i="4" a="1"/>
  <c r="H117" i="4" s="1"/>
  <c r="I122" i="4" a="1"/>
  <c r="I122" i="4" s="1"/>
  <c r="X81" i="4"/>
  <c r="J62" i="4" a="1"/>
  <c r="J62" i="4" s="1"/>
  <c r="AK93" i="4"/>
  <c r="X93" i="4"/>
  <c r="J86" i="4" a="1"/>
  <c r="J86" i="4" s="1"/>
  <c r="X88" i="4"/>
  <c r="AK88" i="4"/>
  <c r="J70" i="4" a="1"/>
  <c r="J70" i="4" s="1"/>
  <c r="M83" i="4" a="1"/>
  <c r="M83" i="4" s="1"/>
  <c r="M33" i="4" a="1"/>
  <c r="M33" i="4" s="1"/>
  <c r="M102" i="4" a="1"/>
  <c r="M102" i="4" s="1"/>
  <c r="M65" i="4" a="1"/>
  <c r="M65" i="4" s="1"/>
  <c r="G33" i="4" a="1"/>
  <c r="G33" i="4" s="1"/>
  <c r="E105" i="4" a="1"/>
  <c r="E105" i="4" s="1"/>
  <c r="AT105" i="4" s="1"/>
  <c r="R9" i="4"/>
  <c r="T9" i="4"/>
  <c r="U9" i="4"/>
  <c r="K80" i="4" a="1"/>
  <c r="K80" i="4" s="1"/>
  <c r="K58" i="4" a="1"/>
  <c r="K58" i="4" s="1"/>
  <c r="K73" i="4" a="1"/>
  <c r="K73" i="4" s="1"/>
  <c r="K83" i="4" a="1"/>
  <c r="K83" i="4" s="1"/>
  <c r="K53" i="4" a="1"/>
  <c r="K53" i="4" s="1"/>
  <c r="K119" i="4" a="1"/>
  <c r="K119" i="4" s="1"/>
  <c r="G87" i="4" a="1"/>
  <c r="G87" i="4" s="1"/>
  <c r="K122" i="4" a="1"/>
  <c r="K122" i="4" s="1"/>
  <c r="W123" i="4" s="1"/>
  <c r="G88" i="4" a="1"/>
  <c r="G88" i="4" s="1"/>
  <c r="H90" i="4" a="1"/>
  <c r="H90" i="4" s="1"/>
  <c r="G81" i="4" a="1"/>
  <c r="G81" i="4" s="1"/>
  <c r="E85" i="4" a="1"/>
  <c r="E85" i="4" s="1"/>
  <c r="AT85" i="4" s="1"/>
  <c r="F67" i="4" a="1"/>
  <c r="F67" i="4" s="1"/>
  <c r="F70" i="4" a="1"/>
  <c r="F70" i="4" s="1"/>
  <c r="I108" i="4" a="1"/>
  <c r="I108" i="4" s="1"/>
  <c r="I117" i="4" a="1"/>
  <c r="I117" i="4" s="1"/>
  <c r="I84" i="4" a="1"/>
  <c r="I84" i="4" s="1"/>
  <c r="I37" i="4" a="1"/>
  <c r="I37" i="4" s="1"/>
  <c r="I121" i="4" a="1"/>
  <c r="I121" i="4" s="1"/>
  <c r="I109" i="4" a="1"/>
  <c r="I109" i="4" s="1"/>
  <c r="J91" i="4" a="1"/>
  <c r="J91" i="4" s="1"/>
  <c r="X52" i="4"/>
  <c r="AK52" i="4"/>
  <c r="J90" i="4" a="1"/>
  <c r="J90" i="4" s="1"/>
  <c r="AC8" i="4"/>
  <c r="J72" i="4" a="1"/>
  <c r="J72" i="4" s="1"/>
  <c r="Z11" i="4"/>
  <c r="M39" i="4" a="1"/>
  <c r="M39" i="4" s="1"/>
  <c r="M74" i="4" a="1"/>
  <c r="M74" i="4" s="1"/>
  <c r="M99" i="4" a="1"/>
  <c r="M99" i="4" s="1"/>
  <c r="E64" i="4" a="1"/>
  <c r="E64" i="4" s="1"/>
  <c r="AT64" i="4" s="1"/>
  <c r="G76" i="4" a="1"/>
  <c r="G76" i="4" s="1"/>
  <c r="G67" i="4" a="1"/>
  <c r="G67" i="4" s="1"/>
  <c r="K120" i="4" a="1"/>
  <c r="K120" i="4" s="1"/>
  <c r="G69" i="4" a="1"/>
  <c r="G69" i="4" s="1"/>
  <c r="F102" i="4" a="1"/>
  <c r="F102" i="4" s="1"/>
  <c r="I73" i="4" a="1"/>
  <c r="I73" i="4" s="1"/>
  <c r="I101" i="4" a="1"/>
  <c r="I101" i="4" s="1"/>
  <c r="I102" i="4" a="1"/>
  <c r="I102" i="4" s="1"/>
  <c r="I40" i="4" a="1"/>
  <c r="I40" i="4" s="1"/>
  <c r="I94" i="4" a="1"/>
  <c r="I94" i="4" s="1"/>
  <c r="I36" i="4" a="1"/>
  <c r="I36" i="4" s="1"/>
  <c r="H122" i="4" a="1"/>
  <c r="H122" i="4" s="1"/>
  <c r="T123" i="4" s="1"/>
  <c r="I68" i="4" a="1"/>
  <c r="I68" i="4" s="1"/>
  <c r="AK80" i="4"/>
  <c r="J101" i="4" a="1"/>
  <c r="J101" i="4" s="1"/>
  <c r="J78" i="4" a="1"/>
  <c r="J78" i="4" s="1"/>
  <c r="J99" i="4" a="1"/>
  <c r="J99" i="4" s="1"/>
  <c r="M121" i="4" a="1"/>
  <c r="M121" i="4" s="1"/>
  <c r="M76" i="4" a="1"/>
  <c r="M76" i="4" s="1"/>
  <c r="M68" i="4" a="1"/>
  <c r="M68" i="4" s="1"/>
  <c r="E98" i="4" a="1"/>
  <c r="E98" i="4" s="1"/>
  <c r="AT98" i="4" s="1"/>
  <c r="AE3" i="4"/>
  <c r="X97" i="4"/>
  <c r="AK97" i="4"/>
  <c r="G91" i="4" a="1"/>
  <c r="G91" i="4" s="1"/>
  <c r="K49" i="4" a="1"/>
  <c r="K49" i="4" s="1"/>
  <c r="G79" i="4" a="1"/>
  <c r="G79" i="4" s="1"/>
  <c r="K105" i="4" a="1"/>
  <c r="K105" i="4" s="1"/>
  <c r="G104" i="4" a="1"/>
  <c r="G104" i="4" s="1"/>
  <c r="AE11" i="4"/>
  <c r="F105" i="4" a="1"/>
  <c r="F105" i="4" s="1"/>
  <c r="F55" i="4" a="1"/>
  <c r="F55" i="4" s="1"/>
  <c r="I75" i="4" a="1"/>
  <c r="I75" i="4" s="1"/>
  <c r="I95" i="4" a="1"/>
  <c r="I95" i="4" s="1"/>
  <c r="I90" i="4" a="1"/>
  <c r="I90" i="4" s="1"/>
  <c r="I110" i="4" a="1"/>
  <c r="I110" i="4" s="1"/>
  <c r="I88" i="4" a="1"/>
  <c r="I88" i="4" s="1"/>
  <c r="I45" i="4" a="1"/>
  <c r="I45" i="4" s="1"/>
  <c r="H33" i="4" a="1"/>
  <c r="H33" i="4" s="1"/>
  <c r="Q47" i="18" a="1"/>
  <c r="BG59" i="18" a="1"/>
  <c r="AL28" i="21" a="1"/>
  <c r="BG12" i="18" a="1"/>
  <c r="J29" i="18" a="1"/>
  <c r="J9" i="18" a="1"/>
  <c r="AS21" i="18" a="1"/>
  <c r="AL21" i="18" a="1"/>
  <c r="X60" i="18" a="1"/>
  <c r="Q52" i="21" a="1"/>
  <c r="BG19" i="21" a="1"/>
  <c r="AE41" i="21" a="1"/>
  <c r="X78" i="18" a="1"/>
  <c r="AS33" i="18" a="1"/>
  <c r="J37" i="18" a="1"/>
  <c r="AE79" i="21" a="1"/>
  <c r="Q81" i="21" a="1"/>
  <c r="AL62" i="18" a="1"/>
  <c r="AS27" i="18" a="1"/>
  <c r="AE20" i="18" a="1"/>
  <c r="AZ88" i="21" a="1"/>
  <c r="Q39" i="18" a="1"/>
  <c r="AE37" i="21" a="1"/>
  <c r="BG55" i="21" a="1"/>
  <c r="AL20" i="18" a="1"/>
  <c r="AE21" i="21" a="1"/>
  <c r="AZ17" i="18" a="1"/>
  <c r="Q56" i="21" a="1"/>
  <c r="AE70" i="18" a="1"/>
  <c r="Q79" i="21" a="1"/>
  <c r="BN26" i="18" a="1"/>
  <c r="AL52" i="18" a="1"/>
  <c r="Q36" i="21" a="1"/>
  <c r="AS73" i="21" a="1"/>
  <c r="AE16" i="18" a="1"/>
  <c r="BN96" i="18" a="1"/>
  <c r="AE39" i="18" a="1"/>
  <c r="AZ77" i="18" a="1"/>
  <c r="BN45" i="18" a="1"/>
  <c r="AS43" i="18" a="1"/>
  <c r="X39" i="21" a="1"/>
  <c r="J78" i="18" a="1"/>
  <c r="Q82" i="18" a="1"/>
  <c r="C58" i="18" a="1"/>
  <c r="AE65" i="18" a="1"/>
  <c r="Q48" i="21" a="1"/>
  <c r="BG56" i="21" a="1"/>
  <c r="BN32" i="18" a="1"/>
  <c r="X81" i="21" a="1"/>
  <c r="C66" i="18" a="1"/>
  <c r="BG76" i="18" a="1"/>
  <c r="X47" i="21" a="1"/>
  <c r="C85" i="21" a="1"/>
  <c r="AZ23" i="21" a="1"/>
  <c r="J60" i="21" a="1"/>
  <c r="BG92" i="21" a="1"/>
  <c r="C8" i="21" a="1"/>
  <c r="Q82" i="21" a="1"/>
  <c r="BG27" i="18" a="1"/>
  <c r="AL5" i="21" a="1"/>
  <c r="X20" i="21" a="1"/>
  <c r="AL26" i="18" a="1"/>
  <c r="Q10" i="18" a="1"/>
  <c r="BG42" i="18" a="1"/>
  <c r="J30" i="18" a="1"/>
  <c r="AL36" i="18" a="1"/>
  <c r="BN13" i="21" a="1"/>
  <c r="X79" i="21" a="1"/>
  <c r="C41" i="18" a="1"/>
  <c r="AE73" i="21" a="1"/>
  <c r="J26" i="18" a="1"/>
  <c r="BN21" i="21" a="1"/>
  <c r="Q8" i="21" a="1"/>
  <c r="C33" i="21" a="1"/>
  <c r="AE70" i="21" a="1"/>
  <c r="Q69" i="18" a="1"/>
  <c r="X70" i="18" a="1"/>
  <c r="BN36" i="21" a="1"/>
  <c r="C17" i="18" a="1"/>
  <c r="X74" i="21" a="1"/>
  <c r="X63" i="18" a="1"/>
  <c r="C46" i="21" a="1"/>
  <c r="X18" i="18" a="1"/>
  <c r="AL76" i="18" a="1"/>
  <c r="Q77" i="18" a="1"/>
  <c r="X42" i="21" a="1"/>
  <c r="AL63" i="18" a="1"/>
  <c r="AZ27" i="18" a="1"/>
  <c r="AE57" i="18" a="1"/>
  <c r="AS5" i="21" a="1"/>
  <c r="AZ82" i="18" a="1"/>
  <c r="C97" i="18" a="1"/>
  <c r="C76" i="18" a="1"/>
  <c r="AZ40" i="21" a="1"/>
  <c r="AE46" i="21" a="1"/>
  <c r="J57" i="21" a="1"/>
  <c r="AE7" i="18" a="1"/>
  <c r="C45" i="18" a="1"/>
  <c r="X16" i="21" a="1"/>
  <c r="AL70" i="18" a="1"/>
  <c r="BN81" i="21" a="1"/>
  <c r="AL89" i="21" a="1"/>
  <c r="AZ8" i="18" a="1"/>
  <c r="BN16" i="18" a="1"/>
  <c r="AS63" i="21" a="1"/>
  <c r="AZ31" i="21" a="1"/>
  <c r="AL93" i="18" a="1"/>
  <c r="AL67" i="21" a="1"/>
  <c r="AE54" i="18" a="1"/>
  <c r="AZ71" i="21" a="1"/>
  <c r="Q16" i="18" a="1"/>
  <c r="AZ76" i="21" a="1"/>
  <c r="AS9" i="21" a="1"/>
  <c r="C70" i="18" a="1"/>
  <c r="BN76" i="21" a="1"/>
  <c r="AS24" i="21" a="1"/>
  <c r="AE20" i="21" a="1"/>
  <c r="BG23" i="21" a="1"/>
  <c r="BN60" i="18" a="1"/>
  <c r="AL37" i="18" a="1"/>
  <c r="X61" i="21" a="1"/>
  <c r="X36" i="18" a="1"/>
  <c r="X65" i="21" a="1"/>
  <c r="Q85" i="18" a="1"/>
  <c r="C75" i="21" a="1"/>
  <c r="BG29" i="18" a="1"/>
  <c r="BN22" i="21" a="1"/>
  <c r="BN61" i="18" a="1"/>
  <c r="Q23" i="18" a="1"/>
  <c r="Q83" i="21" a="1"/>
  <c r="X92" i="18" a="1"/>
  <c r="Q60" i="21" a="1"/>
  <c r="BG39" i="21" a="1"/>
  <c r="J49" i="18" a="1"/>
  <c r="Q29" i="18" a="1"/>
  <c r="AL10" i="18" a="1"/>
  <c r="AL60" i="21" a="1"/>
  <c r="AE84" i="18" a="1"/>
  <c r="AE76" i="18" a="1"/>
  <c r="BG38" i="21" a="1"/>
  <c r="J41" i="21" a="1"/>
  <c r="AZ71" i="18" a="1"/>
  <c r="X39" i="18" a="1"/>
  <c r="AS78" i="18" a="1"/>
  <c r="BN60" i="21" a="1"/>
  <c r="Q92" i="21" a="1"/>
  <c r="AS61" i="21" a="1"/>
  <c r="BN75" i="21" a="1"/>
  <c r="AS95" i="18" a="1"/>
  <c r="C9" i="21" a="1"/>
  <c r="J33" i="18" a="1"/>
  <c r="C91" i="21" a="1"/>
  <c r="AS17" i="21" a="1"/>
  <c r="J7" i="21" a="1"/>
  <c r="BG78" i="21" a="1"/>
  <c r="C44" i="18" a="1"/>
  <c r="AE52" i="18" a="1"/>
  <c r="AS34" i="18" a="1"/>
  <c r="Q74" i="21" a="1"/>
  <c r="AL36" i="21" a="1"/>
  <c r="Q46" i="21" a="1"/>
  <c r="AL75" i="21" a="1"/>
  <c r="X98" i="18" a="1"/>
  <c r="AS12" i="21" a="1"/>
  <c r="Q39" i="21" a="1"/>
  <c r="C94" i="21" a="1"/>
  <c r="AS43" i="21" a="1"/>
  <c r="AL45" i="21" a="1"/>
  <c r="X80" i="21" a="1"/>
  <c r="AL29" i="21" a="1"/>
  <c r="AS24" i="18" a="1"/>
  <c r="AS53" i="21" a="1"/>
  <c r="Q48" i="18" a="1"/>
  <c r="C68" i="21" a="1"/>
  <c r="J14" i="21" a="1"/>
  <c r="Q34" i="18" a="1"/>
  <c r="Q94" i="18" a="1"/>
  <c r="J36" i="18" a="1"/>
  <c r="BG30" i="21" a="1"/>
  <c r="X79" i="18" a="1"/>
  <c r="C53" i="18" a="1"/>
  <c r="BG55" i="18" a="1"/>
  <c r="BN45" i="21" a="1"/>
  <c r="X28" i="21" a="1"/>
  <c r="C95" i="18" a="1"/>
  <c r="AE7" i="21" a="1"/>
  <c r="BG5" i="21" a="1"/>
  <c r="J72" i="21" a="1"/>
  <c r="X43" i="18" a="1"/>
  <c r="BN58" i="21" a="1"/>
  <c r="AL92" i="21" a="1"/>
  <c r="X52" i="18" a="1"/>
  <c r="Q99" i="18" a="1"/>
  <c r="BN9" i="21" a="1"/>
  <c r="BN9" i="18" a="1"/>
  <c r="AZ48" i="18" a="1"/>
  <c r="J51" i="21" a="1"/>
  <c r="BN14" i="21" a="1"/>
  <c r="Q66" i="21" a="1"/>
  <c r="Q41" i="21" a="1"/>
  <c r="AL18" i="21" a="1"/>
  <c r="BN86" i="18" a="1"/>
  <c r="BN41" i="18" a="1"/>
  <c r="BN98" i="18" a="1"/>
  <c r="Q12" i="21" a="1"/>
  <c r="J29" i="21" a="1"/>
  <c r="AS29" i="18" a="1"/>
  <c r="AS89" i="21" a="1"/>
  <c r="BG54" i="21" a="1"/>
  <c r="BN63" i="21" a="1"/>
  <c r="AS38" i="21" a="1"/>
  <c r="X49" i="21" a="1"/>
  <c r="BG86" i="18" a="1"/>
  <c r="J74" i="18" a="1"/>
  <c r="AZ57" i="21" a="1"/>
  <c r="AE10" i="21" a="1"/>
  <c r="C84" i="18" a="1"/>
  <c r="AS79" i="21" a="1"/>
  <c r="BG40" i="21" a="1"/>
  <c r="C56" i="18" a="1"/>
  <c r="AS92" i="21" a="1"/>
  <c r="X69" i="21" a="1"/>
  <c r="AS22" i="21" a="1"/>
  <c r="AE83" i="18" a="1"/>
  <c r="AS32" i="18" a="1"/>
  <c r="J26" i="21" a="1"/>
  <c r="J28" i="21" a="1"/>
  <c r="BG45" i="21" a="1"/>
  <c r="AE19" i="21" a="1"/>
  <c r="AE81" i="21" a="1"/>
  <c r="Q73" i="21" a="1"/>
  <c r="C46" i="18" a="1"/>
  <c r="AS60" i="18" a="1"/>
  <c r="Q72" i="18" a="1"/>
  <c r="J55" i="18" a="1"/>
  <c r="AL94" i="18" a="1"/>
  <c r="BN64" i="21" a="1"/>
  <c r="J15" i="18" a="1"/>
  <c r="Q84" i="21" a="1"/>
  <c r="AS70" i="18" a="1"/>
  <c r="AL24" i="21" a="1"/>
  <c r="J78" i="21" a="1"/>
  <c r="BN55" i="18" a="1"/>
  <c r="J11" i="21" a="1"/>
  <c r="J87" i="21" a="1"/>
  <c r="J46" i="18" a="1"/>
  <c r="J92" i="21" a="1"/>
  <c r="AL31" i="21" a="1"/>
  <c r="AZ31" i="18" a="1"/>
  <c r="Q45" i="21" a="1"/>
  <c r="AE38" i="21" a="1"/>
  <c r="AE45" i="18" a="1"/>
  <c r="X46" i="21" a="1"/>
  <c r="J14" i="18" a="1"/>
  <c r="AE84" i="21" a="1"/>
  <c r="BG18" i="21" a="1"/>
  <c r="Q30" i="21" a="1"/>
  <c r="C43" i="18" a="1"/>
  <c r="AL82" i="18" a="1"/>
  <c r="AL22" i="18" a="1"/>
  <c r="AE40" i="18" a="1"/>
  <c r="BN92" i="18" a="1"/>
  <c r="AS8" i="21" a="1"/>
  <c r="AZ64" i="18" a="1"/>
  <c r="C66" i="21" a="1"/>
  <c r="BG77" i="18" a="1"/>
  <c r="BG29" i="21" a="1"/>
  <c r="AZ45" i="18" a="1"/>
  <c r="AE26" i="21" a="1"/>
  <c r="AL9" i="18" a="1"/>
  <c r="J83" i="18" a="1"/>
  <c r="BG21" i="21" a="1"/>
  <c r="J24" i="21" a="1"/>
  <c r="X5" i="21" a="1"/>
  <c r="AL15" i="18" a="1"/>
  <c r="AE31" i="21" a="1"/>
  <c r="AZ65" i="18" a="1"/>
  <c r="AE75" i="18" a="1"/>
  <c r="AL93" i="21" a="1"/>
  <c r="BG35" i="18" a="1"/>
  <c r="BG34" i="21" a="1"/>
  <c r="J20" i="21" a="1"/>
  <c r="BG91" i="18" a="1"/>
  <c r="BG59" i="21" a="1"/>
  <c r="Q76" i="18" a="1"/>
  <c r="BN61" i="21" a="1"/>
  <c r="AE78" i="18" a="1"/>
  <c r="BG50" i="21" a="1"/>
  <c r="AE30" i="21" a="1"/>
  <c r="J12" i="21" a="1"/>
  <c r="AL47" i="21" a="1"/>
  <c r="BN27" i="21" a="1"/>
  <c r="AE69" i="18" a="1"/>
  <c r="AS11" i="18" a="1"/>
  <c r="AZ33" i="18" a="1"/>
  <c r="C26" i="21" a="1"/>
  <c r="C78" i="21" a="1"/>
  <c r="BG68" i="21" a="1"/>
  <c r="AZ55" i="18" a="1"/>
  <c r="J11" i="18" a="1"/>
  <c r="BG69" i="18" a="1"/>
  <c r="C50" i="21" a="1"/>
  <c r="AE25" i="21" a="1"/>
  <c r="AS58" i="18" a="1"/>
  <c r="AE9" i="18" a="1"/>
  <c r="J90" i="18" a="1"/>
  <c r="BG32" i="21" a="1"/>
  <c r="C89" i="21" a="1"/>
  <c r="BN21" i="18" a="1"/>
  <c r="AE60" i="21" a="1"/>
  <c r="BG83" i="18" a="1"/>
  <c r="AS18" i="18" a="1"/>
  <c r="AS8" i="18" a="1"/>
  <c r="AL64" i="21" a="1"/>
  <c r="BN18" i="21" a="1"/>
  <c r="Q9" i="21" a="1"/>
  <c r="X46" i="18" a="1"/>
  <c r="BN56" i="18" a="1"/>
  <c r="C27" i="21" a="1"/>
  <c r="AZ85" i="18" a="1"/>
  <c r="AS91" i="21" a="1"/>
  <c r="C72" i="18" a="1"/>
  <c r="AS32" i="21" a="1"/>
  <c r="AE69" i="21" a="1"/>
  <c r="C73" i="21" a="1"/>
  <c r="Q91" i="21" a="1"/>
  <c r="C7" i="21" a="1"/>
  <c r="BG49" i="21" a="1"/>
  <c r="AL7" i="18" a="1"/>
  <c r="C88" i="18" a="1"/>
  <c r="J91" i="21" a="1"/>
  <c r="X86" i="21" a="1"/>
  <c r="AL16" i="21" a="1"/>
  <c r="AS69" i="21" a="1"/>
  <c r="AE17" i="21" a="1"/>
  <c r="J20" i="18" a="1"/>
  <c r="BN25" i="21" a="1"/>
  <c r="AL8" i="21" a="1"/>
  <c r="J31" i="21" a="1"/>
  <c r="AL83" i="21" a="1"/>
  <c r="AL31" i="18" a="1"/>
  <c r="J52" i="21" a="1"/>
  <c r="AL13" i="21" a="1"/>
  <c r="X22" i="18" a="1"/>
  <c r="AE35" i="21" a="1"/>
  <c r="AE33" i="18" a="1"/>
  <c r="X62" i="18" a="1"/>
  <c r="AS93" i="18" a="1"/>
  <c r="C54" i="18" a="1"/>
  <c r="X38" i="18" a="1"/>
  <c r="X31" i="21" a="1"/>
  <c r="BG62" i="18" a="1"/>
  <c r="J52" i="18" a="1"/>
  <c r="AS74" i="21" a="1"/>
  <c r="C15" i="18" a="1"/>
  <c r="X11" i="18" a="1"/>
  <c r="X90" i="21" a="1"/>
  <c r="AE99" i="18" a="1"/>
  <c r="AL25" i="21" a="1"/>
  <c r="X76" i="18" a="1"/>
  <c r="BN14" i="18" a="1"/>
  <c r="AZ11" i="18" a="1"/>
  <c r="AL8" i="18" a="1"/>
  <c r="J54" i="21" a="1"/>
  <c r="AE9" i="21" a="1"/>
  <c r="J8" i="18" a="1"/>
  <c r="Q21" i="18" a="1"/>
  <c r="BG24" i="18" a="1"/>
  <c r="AL68" i="18" a="1"/>
  <c r="AS46" i="18" a="1"/>
  <c r="X44" i="21" a="1"/>
  <c r="J49" i="21" a="1"/>
  <c r="Q25" i="21" a="1"/>
  <c r="J45" i="18" a="1"/>
  <c r="C92" i="21" a="1"/>
  <c r="X84" i="18" a="1"/>
  <c r="J39" i="21" a="1"/>
  <c r="AS52" i="21" a="1"/>
  <c r="BG49" i="18" a="1"/>
  <c r="J94" i="21" a="1"/>
  <c r="X85" i="18" a="1"/>
  <c r="BG65" i="21" a="1"/>
  <c r="BG28" i="21" a="1"/>
  <c r="AL22" i="21" a="1"/>
  <c r="C40" i="21" a="1"/>
  <c r="BN68" i="18" a="1"/>
  <c r="AS51" i="21" a="1"/>
  <c r="X58" i="18" a="1"/>
  <c r="BG11" i="21" a="1"/>
  <c r="AS55" i="21" a="1"/>
  <c r="AL39" i="21" a="1"/>
  <c r="BG13" i="18" a="1"/>
  <c r="AE18" i="18" a="1"/>
  <c r="J70" i="21" a="1"/>
  <c r="Q6" i="21" a="1"/>
  <c r="AL82" i="21" a="1"/>
  <c r="AE31" i="18" a="1"/>
  <c r="AS27" i="21" a="1"/>
  <c r="AL14" i="21" a="1"/>
  <c r="C30" i="18" a="1"/>
  <c r="C25" i="21" a="1"/>
  <c r="Q32" i="18" a="1"/>
  <c r="AS86" i="18" a="1"/>
  <c r="AE66" i="18" a="1"/>
  <c r="J81" i="18" a="1"/>
  <c r="AE73" i="18" a="1"/>
  <c r="AZ65" i="21" a="1"/>
  <c r="J53" i="18" a="1"/>
  <c r="J56" i="18" a="1"/>
  <c r="X47" i="18" a="1"/>
  <c r="AE30" i="18" a="1"/>
  <c r="AE34" i="18" a="1"/>
  <c r="AS37" i="18" a="1"/>
  <c r="X86" i="18" a="1"/>
  <c r="AS85" i="18" a="1"/>
  <c r="AS12" i="18" a="1"/>
  <c r="AS85" i="21" a="1"/>
  <c r="C23" i="21" a="1"/>
  <c r="X34" i="18" a="1"/>
  <c r="AL48" i="18" a="1"/>
  <c r="BN47" i="18" a="1"/>
  <c r="Q71" i="21" a="1"/>
  <c r="AE11" i="18" a="1"/>
  <c r="AL53" i="21" a="1"/>
  <c r="Q84" i="18" a="1"/>
  <c r="J68" i="21" a="1"/>
  <c r="X33" i="21" a="1"/>
  <c r="AL73" i="18" a="1"/>
  <c r="Q70" i="21" a="1"/>
  <c r="AE23" i="21" a="1"/>
  <c r="Q40" i="21" a="1"/>
  <c r="BN52" i="21" a="1"/>
  <c r="Q35" i="21" a="1"/>
  <c r="AS70" i="21" a="1"/>
  <c r="AZ55" i="21" a="1"/>
  <c r="C19" i="18" a="1"/>
  <c r="BN6" i="21" a="1"/>
  <c r="AS61" i="18" a="1"/>
  <c r="BN17" i="21" a="1"/>
  <c r="J92" i="18" a="1"/>
  <c r="J30" i="21" a="1"/>
  <c r="AE27" i="18" a="1"/>
  <c r="AS90" i="21" a="1"/>
  <c r="BG43" i="18" a="1"/>
  <c r="AE22" i="18" a="1"/>
  <c r="AE83" i="21" a="1"/>
  <c r="AE49" i="18" a="1"/>
  <c r="AZ91" i="18" a="1"/>
  <c r="C86" i="18" a="1"/>
  <c r="X41" i="18" a="1"/>
  <c r="BG58" i="21" a="1"/>
  <c r="Q30" i="18" a="1"/>
  <c r="AL83" i="18" a="1"/>
  <c r="BG67" i="21" a="1"/>
  <c r="BG31" i="21" a="1"/>
  <c r="C93" i="21" a="1"/>
  <c r="AZ16" i="21" a="1"/>
  <c r="BN7" i="21" a="1"/>
  <c r="AL78" i="21" a="1"/>
  <c r="Q57" i="18" a="1"/>
  <c r="AL7" i="21" a="1"/>
  <c r="AS20" i="21" a="1"/>
  <c r="AS94" i="18" a="1"/>
  <c r="BG64" i="21" a="1"/>
  <c r="J21" i="18" a="1"/>
  <c r="J27" i="21" a="1"/>
  <c r="AS67" i="21" a="1"/>
  <c r="AE50" i="21" a="1"/>
  <c r="AZ40" i="18" a="1"/>
  <c r="C21" i="21" a="1"/>
  <c r="J98" i="18" a="1"/>
  <c r="BG73" i="18" a="1"/>
  <c r="AL33" i="18" a="1"/>
  <c r="X75" i="18" a="1"/>
  <c r="AZ26" i="18" a="1"/>
  <c r="AS71" i="21" a="1"/>
  <c r="Q42" i="21" a="1"/>
  <c r="X6" i="21" a="1"/>
  <c r="X61" i="18" a="1"/>
  <c r="AE10" i="18" a="1"/>
  <c r="AE8" i="18" a="1"/>
  <c r="X22" i="21" a="1"/>
  <c r="AS88" i="21" a="1"/>
  <c r="Q24" i="18" a="1"/>
  <c r="C63" i="21" a="1"/>
  <c r="Q29" i="21" a="1"/>
  <c r="C36" i="18" a="1"/>
  <c r="AS57" i="21" a="1"/>
  <c r="AE59" i="18" a="1"/>
  <c r="X32" i="21" a="1"/>
  <c r="BG15" i="18" a="1"/>
  <c r="Q49" i="18" a="1"/>
  <c r="BG82" i="18" a="1"/>
  <c r="AL14" i="18" a="1"/>
  <c r="AS71" i="18" a="1"/>
  <c r="J6" i="18" a="1"/>
  <c r="Q68" i="18" a="1"/>
  <c r="AS49" i="21" a="1"/>
  <c r="AS62" i="18" a="1"/>
  <c r="BN62" i="18" a="1"/>
  <c r="X35" i="21" a="1"/>
  <c r="AE91" i="21" a="1"/>
  <c r="J47" i="21" a="1"/>
  <c r="Q7" i="18" a="1"/>
  <c r="X83" i="18" a="1"/>
  <c r="AS16" i="21" a="1"/>
  <c r="C20" i="18" a="1"/>
  <c r="J67" i="21" a="1"/>
  <c r="C85" i="18" a="1"/>
  <c r="AZ95" i="18" a="1"/>
  <c r="AZ53" i="21" a="1"/>
  <c r="BN36" i="18" a="1"/>
  <c r="X26" i="21" a="1"/>
  <c r="AE61" i="21" a="1"/>
  <c r="BG41" i="21" a="1"/>
  <c r="AE32" i="21" a="1"/>
  <c r="AS19" i="21" a="1"/>
  <c r="Q25" i="18" a="1"/>
  <c r="X82" i="21" a="1"/>
  <c r="AL42" i="18" a="1"/>
  <c r="AZ41" i="21" a="1"/>
  <c r="AZ93" i="18" a="1"/>
  <c r="C32" i="18" a="1"/>
  <c r="C17" i="21" a="1"/>
  <c r="X12" i="21" a="1"/>
  <c r="C27" i="18" a="1"/>
  <c r="X19" i="18" a="1"/>
  <c r="C50" i="18" a="1"/>
  <c r="X23" i="18" a="1"/>
  <c r="X82" i="18" a="1"/>
  <c r="X58" i="21" a="1"/>
  <c r="Q76" i="21" a="1"/>
  <c r="BG95" i="18" a="1"/>
  <c r="Q17" i="18" a="1"/>
  <c r="AE44" i="18" a="1"/>
  <c r="C19" i="21" a="1"/>
  <c r="Q53" i="18" a="1"/>
  <c r="J85" i="18" a="1"/>
  <c r="AL66" i="18" a="1"/>
  <c r="C80" i="21" a="1"/>
  <c r="AS56" i="21" a="1"/>
  <c r="AL58" i="18" a="1"/>
  <c r="BN44" i="21" a="1"/>
  <c r="AS15" i="21" a="1"/>
  <c r="AZ38" i="21" a="1"/>
  <c r="BN68" i="21" a="1"/>
  <c r="Q85" i="21" a="1"/>
  <c r="AS14" i="21" a="1"/>
  <c r="X24" i="18" a="1"/>
  <c r="BN71" i="21" a="1"/>
  <c r="BG99" i="18" a="1"/>
  <c r="X53" i="21" a="1"/>
  <c r="BN24" i="21" a="1"/>
  <c r="AE75" i="21" a="1"/>
  <c r="AZ33" i="21" a="1"/>
  <c r="AL6" i="18" a="1"/>
  <c r="BN32" i="21" a="1"/>
  <c r="AS9" i="18" a="1"/>
  <c r="Q94" i="21" a="1"/>
  <c r="AZ86" i="18" a="1"/>
  <c r="AE26" i="18" a="1"/>
  <c r="BN59" i="18" a="1"/>
  <c r="AE71" i="21" a="1"/>
  <c r="Q67" i="21" a="1"/>
  <c r="AS42" i="21" a="1"/>
  <c r="BG74" i="18" a="1"/>
  <c r="J47" i="18" a="1"/>
  <c r="X50" i="21" a="1"/>
  <c r="AL61" i="21" a="1"/>
  <c r="AE25" i="18" a="1"/>
  <c r="AS72" i="18" a="1"/>
  <c r="AS35" i="21" a="1"/>
  <c r="BN31" i="18" a="1"/>
  <c r="AS13" i="18" a="1"/>
  <c r="BN72" i="21" a="1"/>
  <c r="X67" i="21" a="1"/>
  <c r="J25" i="18" a="1"/>
  <c r="J34" i="21" a="1"/>
  <c r="AL61" i="18" a="1"/>
  <c r="C55" i="18" a="1"/>
  <c r="Q66" i="18" a="1"/>
  <c r="C54" i="21" a="1"/>
  <c r="C70" i="21" a="1"/>
  <c r="AS41" i="21" a="1"/>
  <c r="BN28" i="18" a="1"/>
  <c r="BG26" i="21" a="1"/>
  <c r="BG47" i="21" a="1"/>
  <c r="BG56" i="18" a="1"/>
  <c r="X89" i="18" a="1"/>
  <c r="AL73" i="21" a="1"/>
  <c r="BN5" i="18" a="1"/>
  <c r="Q54" i="18" a="1"/>
  <c r="AZ15" i="21" a="1"/>
  <c r="X56" i="18" a="1"/>
  <c r="AS89" i="18" a="1"/>
  <c r="AZ52" i="21" a="1"/>
  <c r="C28" i="21" a="1"/>
  <c r="AS11" i="21" a="1"/>
  <c r="Q91" i="18" a="1"/>
  <c r="BN82" i="18" a="1"/>
  <c r="BG25" i="21" a="1"/>
  <c r="BN92" i="21" a="1"/>
  <c r="C37" i="18" a="1"/>
  <c r="AE66" i="21" a="1"/>
  <c r="C15" i="21" a="1"/>
  <c r="Q86" i="18" a="1"/>
  <c r="J35" i="21" a="1"/>
  <c r="BG80" i="18" a="1"/>
  <c r="AS10" i="21" a="1"/>
  <c r="C92" i="18" a="1"/>
  <c r="Q53" i="21" a="1"/>
  <c r="J50" i="21" a="1"/>
  <c r="BN54" i="18" a="1"/>
  <c r="BN91" i="18" a="1"/>
  <c r="AL26" i="21" a="1"/>
  <c r="AS23" i="18" a="1"/>
  <c r="Q26" i="21" a="1"/>
  <c r="BN30" i="21" a="1"/>
  <c r="BG45" i="18" a="1"/>
  <c r="AE64" i="21" a="1"/>
  <c r="Q92" i="18" a="1"/>
  <c r="J77" i="18" a="1"/>
  <c r="AZ79" i="21" a="1"/>
  <c r="BG75" i="18" a="1"/>
  <c r="X65" i="18" a="1"/>
  <c r="BN27" i="18" a="1"/>
  <c r="C6" i="18" a="1"/>
  <c r="AE67" i="18" a="1"/>
  <c r="AS20" i="18" a="1"/>
  <c r="Q37" i="21" a="1"/>
  <c r="J61" i="21" a="1"/>
  <c r="AE42" i="21" a="1"/>
  <c r="BN62" i="21" a="1"/>
  <c r="C91" i="18" a="1"/>
  <c r="Q63" i="21" a="1"/>
  <c r="AL23" i="18" a="1"/>
  <c r="BG11" i="18" a="1"/>
  <c r="AZ63" i="21" a="1"/>
  <c r="AL74" i="21" a="1"/>
  <c r="AZ15" i="18" a="1"/>
  <c r="J51" i="18" a="1"/>
  <c r="X8" i="21" a="1"/>
  <c r="AE12" i="21" a="1"/>
  <c r="X77" i="21" a="1"/>
  <c r="AE55" i="21" a="1"/>
  <c r="J23" i="21" a="1"/>
  <c r="X83" i="21" a="1"/>
  <c r="X25" i="18" a="1"/>
  <c r="Q43" i="18" a="1"/>
  <c r="AE44" i="21" a="1"/>
  <c r="BG60" i="18" a="1"/>
  <c r="AE78" i="21" a="1"/>
  <c r="C88" i="21" a="1"/>
  <c r="BN58" i="18" a="1"/>
  <c r="AL89" i="18" a="1"/>
  <c r="AZ38" i="18" a="1"/>
  <c r="Q81" i="18" a="1"/>
  <c r="BG43" i="21" a="1"/>
  <c r="BN39" i="18" a="1"/>
  <c r="J82" i="18" a="1"/>
  <c r="Q80" i="18" a="1"/>
  <c r="AZ42" i="21" a="1"/>
  <c r="X9" i="18" a="1"/>
  <c r="BG39" i="18" a="1"/>
  <c r="AL77" i="18" a="1"/>
  <c r="C69" i="21" a="1"/>
  <c r="AS86" i="21" a="1"/>
  <c r="BG96" i="18" a="1"/>
  <c r="BN52" i="18" a="1"/>
  <c r="Q64" i="21" a="1"/>
  <c r="C57" i="21" a="1"/>
  <c r="AE41" i="18" a="1"/>
  <c r="BN84" i="18" a="1"/>
  <c r="BN84" i="21" a="1"/>
  <c r="BN93" i="18" a="1"/>
  <c r="AS36" i="18" a="1"/>
  <c r="X74" i="18" a="1"/>
  <c r="AE98" i="18" a="1"/>
  <c r="AZ20" i="21" a="1"/>
  <c r="J53" i="21" a="1"/>
  <c r="AS95" i="21" a="1"/>
  <c r="AS97" i="18" a="1"/>
  <c r="BG90" i="18" a="1"/>
  <c r="AS34" i="21" a="1"/>
  <c r="X12" i="18" a="1"/>
  <c r="AL70" i="21" a="1"/>
  <c r="AL15" i="21" a="1"/>
  <c r="AS30" i="18" a="1"/>
  <c r="AZ82" i="21" a="1"/>
  <c r="AS18" i="21" a="1"/>
  <c r="BN10" i="18" a="1"/>
  <c r="BN43" i="21" a="1"/>
  <c r="X8" i="18" a="1"/>
  <c r="X14" i="21" a="1"/>
  <c r="AE29" i="21" a="1"/>
  <c r="AE59" i="21" a="1"/>
  <c r="AS39" i="21" a="1"/>
  <c r="AZ43" i="21" a="1"/>
  <c r="Q19" i="18" a="1"/>
  <c r="AL91" i="21" a="1"/>
  <c r="J88" i="18" a="1"/>
  <c r="AS78" i="21" a="1"/>
  <c r="Q74" i="18" a="1"/>
  <c r="BG67" i="18" a="1"/>
  <c r="AL62" i="21" a="1"/>
  <c r="BG52" i="18" a="1"/>
  <c r="AL16" i="18" a="1"/>
  <c r="C69" i="18" a="1"/>
  <c r="BN50" i="21" a="1"/>
  <c r="AL54" i="18" a="1"/>
  <c r="C77" i="18" a="1"/>
  <c r="AE11" i="21" a="1"/>
  <c r="AL68" i="21" a="1"/>
  <c r="AS83" i="21" a="1"/>
  <c r="AS75" i="18" a="1"/>
  <c r="AE58" i="18" a="1"/>
  <c r="BG33" i="21" a="1"/>
  <c r="X66" i="18" a="1"/>
  <c r="C5" i="18" a="1"/>
  <c r="AE21" i="18" a="1"/>
  <c r="J19" i="18" a="1"/>
  <c r="AZ60" i="18" a="1"/>
  <c r="AE40" i="21" a="1"/>
  <c r="AE86" i="21" a="1"/>
  <c r="AS33" i="21" a="1"/>
  <c r="X76" i="21" a="1"/>
  <c r="AE53" i="21" a="1"/>
  <c r="BN81" i="18" a="1"/>
  <c r="Q47" i="21" a="1"/>
  <c r="J17" i="21" a="1"/>
  <c r="J42" i="18" a="1"/>
  <c r="Q86" i="21" a="1"/>
  <c r="AE47" i="18" a="1"/>
  <c r="C26" i="18" a="1"/>
  <c r="BN47" i="21" a="1"/>
  <c r="BN46" i="18" a="1"/>
  <c r="AL90" i="18" a="1"/>
  <c r="AZ77" i="21" a="1"/>
  <c r="X73" i="21" a="1"/>
  <c r="AS22" i="18" a="1"/>
  <c r="AZ72" i="18" a="1"/>
  <c r="AE74" i="21" a="1"/>
  <c r="AL56" i="21" a="1"/>
  <c r="Q65" i="21" a="1"/>
  <c r="X54" i="18" a="1"/>
  <c r="Q33" i="18" a="1"/>
  <c r="C58" i="21" a="1"/>
  <c r="AL67" i="18" a="1"/>
  <c r="AE89" i="18" a="1"/>
  <c r="BG89" i="18" a="1"/>
  <c r="BN94" i="21" a="1"/>
  <c r="X49" i="18" a="1"/>
  <c r="AE38" i="18" a="1"/>
  <c r="AL54" i="21" a="1"/>
  <c r="Q18" i="21" a="1"/>
  <c r="BN80" i="18" a="1"/>
  <c r="AS16" i="18" a="1"/>
  <c r="C82" i="21" a="1"/>
  <c r="AL32" i="21" a="1"/>
  <c r="AS84" i="21" a="1"/>
  <c r="BG70" i="21" a="1"/>
  <c r="AS25" i="18" a="1"/>
  <c r="J66" i="21" a="1"/>
  <c r="Q27" i="21" a="1"/>
  <c r="C40" i="18" a="1"/>
  <c r="AL38" i="21" a="1"/>
  <c r="AS72" i="21" a="1"/>
  <c r="AE16" i="21" a="1"/>
  <c r="AL86" i="21" a="1"/>
  <c r="X50" i="18" a="1"/>
  <c r="BN35" i="21" a="1"/>
  <c r="C71" i="18" a="1"/>
  <c r="BG51" i="21" a="1"/>
  <c r="AS63" i="18" a="1"/>
  <c r="C16" i="18" a="1"/>
  <c r="AL40" i="21" a="1"/>
  <c r="J24" i="18" a="1"/>
  <c r="AS84" i="18" a="1"/>
  <c r="AL19" i="18" a="1"/>
  <c r="X99" i="18" a="1"/>
  <c r="BG41" i="18" a="1"/>
  <c r="C73" i="18" a="1"/>
  <c r="Q71" i="18" a="1"/>
  <c r="C74" i="21" a="1"/>
  <c r="C95" i="21" a="1"/>
  <c r="AS65" i="18" a="1"/>
  <c r="X51" i="18" a="1"/>
  <c r="AE65" i="21" a="1"/>
  <c r="BN95" i="21" a="1"/>
  <c r="X56" i="21" a="1"/>
  <c r="X88" i="21" a="1"/>
  <c r="Q88" i="18" a="1"/>
  <c r="AZ49" i="21" a="1"/>
  <c r="X21" i="18" a="1"/>
  <c r="J83" i="21" a="1"/>
  <c r="AL28" i="18" a="1"/>
  <c r="C30" i="21" a="1"/>
  <c r="AE35" i="18" a="1"/>
  <c r="AE60" i="18" a="1"/>
  <c r="X48" i="21" a="1"/>
  <c r="BN66" i="21" a="1"/>
  <c r="BN33" i="18" a="1"/>
  <c r="BG93" i="21" a="1"/>
  <c r="X48" i="18" a="1"/>
  <c r="J90" i="21" a="1"/>
  <c r="AS45" i="18" a="1"/>
  <c r="J50" i="18" a="1"/>
  <c r="J73" i="18" a="1"/>
  <c r="Q41" i="18" a="1"/>
  <c r="AZ96" i="18" a="1"/>
  <c r="AE93" i="18" a="1"/>
  <c r="C13" i="18" a="1"/>
  <c r="J12" i="18" a="1"/>
  <c r="C65" i="21" a="1"/>
  <c r="BN8" i="18" a="1"/>
  <c r="AZ51" i="18" a="1"/>
  <c r="C37" i="21" a="1"/>
  <c r="AE36" i="21" a="1"/>
  <c r="AZ83" i="21" a="1"/>
  <c r="Q44" i="18" a="1"/>
  <c r="AS14" i="18" a="1"/>
  <c r="BN23" i="21" a="1"/>
  <c r="AE33" i="21" a="1"/>
  <c r="Q11" i="18" a="1"/>
  <c r="BN78" i="21" a="1"/>
  <c r="C42" i="18" a="1"/>
  <c r="AL37" i="21" a="1"/>
  <c r="BN33" i="21" a="1"/>
  <c r="BN75" i="18" a="1"/>
  <c r="BN79" i="18" a="1"/>
  <c r="BG95" i="21" a="1"/>
  <c r="C25" i="18" a="1"/>
  <c r="C7" i="18" a="1"/>
  <c r="BN10" i="21" a="1"/>
  <c r="X43" i="21" a="1"/>
  <c r="C14" i="21" a="1"/>
  <c r="AE86" i="18" a="1"/>
  <c r="BN31" i="21" a="1"/>
  <c r="AL33" i="21" a="1"/>
  <c r="AZ36" i="21" a="1"/>
  <c r="AS54" i="21" a="1"/>
  <c r="X20" i="18" a="1"/>
  <c r="X73" i="18" a="1"/>
  <c r="AE90" i="18" a="1"/>
  <c r="X18" i="21" a="1"/>
  <c r="BG93" i="18" a="1"/>
  <c r="X72" i="18" a="1"/>
  <c r="AE63" i="18" a="1"/>
  <c r="AS64" i="21" a="1"/>
  <c r="AL13" i="18" a="1"/>
  <c r="BG85" i="21" a="1"/>
  <c r="BG87" i="21" a="1"/>
  <c r="AE6" i="21" a="1"/>
  <c r="BG86" i="21" a="1"/>
  <c r="AZ49" i="18" a="1"/>
  <c r="C90" i="21" a="1"/>
  <c r="BG14" i="18" a="1"/>
  <c r="AL49" i="21" a="1"/>
  <c r="BG27" i="21" a="1"/>
  <c r="BG75" i="21" a="1"/>
  <c r="AS92" i="18" a="1"/>
  <c r="BG65" i="18" a="1"/>
  <c r="AS74" i="18" a="1"/>
  <c r="BN11" i="18" a="1"/>
  <c r="AE15" i="21" a="1"/>
  <c r="AZ12" i="18" a="1"/>
  <c r="Q77" i="21" a="1"/>
  <c r="AL98" i="18" a="1"/>
  <c r="X87" i="21" a="1"/>
  <c r="Q33" i="21" a="1"/>
  <c r="X5" i="18" a="1"/>
  <c r="BG47" i="18" a="1"/>
  <c r="BG31" i="18" a="1"/>
  <c r="AL24" i="18" a="1"/>
  <c r="AL94" i="21" a="1"/>
  <c r="BG81" i="18" a="1"/>
  <c r="J80" i="21" a="1"/>
  <c r="X15" i="21" a="1"/>
  <c r="AS25" i="21" a="1"/>
  <c r="AE76" i="21" a="1"/>
  <c r="C21" i="18" a="1"/>
  <c r="AL55" i="18" a="1"/>
  <c r="BG22" i="21" a="1"/>
  <c r="X66" i="21" a="1"/>
  <c r="AL71" i="21" a="1"/>
  <c r="AZ56" i="21" a="1"/>
  <c r="X64" i="18" a="1"/>
  <c r="AE57" i="21" a="1"/>
  <c r="BG18" i="18" a="1"/>
  <c r="J71" i="21" a="1"/>
  <c r="J5" i="18" a="1"/>
  <c r="AS87" i="21" a="1"/>
  <c r="AS49" i="18" a="1"/>
  <c r="J76" i="21" a="1"/>
  <c r="J84" i="21" a="1"/>
  <c r="AS10" i="18" a="1"/>
  <c r="BG84" i="21" a="1"/>
  <c r="AE62" i="21" a="1"/>
  <c r="BN74" i="21" a="1"/>
  <c r="BN74" i="18" a="1"/>
  <c r="AS76" i="18" a="1"/>
  <c r="J89" i="21" a="1"/>
  <c r="BG24" i="21" a="1"/>
  <c r="AZ48" i="21" a="1"/>
  <c r="J70" i="18" a="1"/>
  <c r="AZ23" i="18" a="1"/>
  <c r="J82" i="21" a="1"/>
  <c r="AL30" i="18" a="1"/>
  <c r="BN41" i="21" a="1"/>
  <c r="AS68" i="18" a="1"/>
  <c r="AE51" i="21" a="1"/>
  <c r="BN85" i="18" a="1"/>
  <c r="AS60" i="21" a="1"/>
  <c r="C13" i="21" a="1"/>
  <c r="Q24" i="21" a="1"/>
  <c r="BN26" i="21" a="1"/>
  <c r="X36" i="21" a="1"/>
  <c r="BN67" i="18" a="1"/>
  <c r="C49" i="18" a="1"/>
  <c r="Q67" i="18" a="1"/>
  <c r="AE49" i="21" a="1"/>
  <c r="J55" i="21" a="1"/>
  <c r="BG60" i="21" a="1"/>
  <c r="AS41" i="18" a="1"/>
  <c r="AL43" i="21" a="1"/>
  <c r="BN20" i="18" a="1"/>
  <c r="X77" i="18" a="1"/>
  <c r="AS36" i="21" a="1"/>
  <c r="AL51" i="18" a="1"/>
  <c r="C72" i="21" a="1"/>
  <c r="AL38" i="18" a="1"/>
  <c r="C48" i="21" a="1"/>
  <c r="AZ66" i="21" a="1"/>
  <c r="X7" i="18" a="1"/>
  <c r="AE81" i="18" a="1"/>
  <c r="BG13" i="21" a="1"/>
  <c r="C67" i="18" a="1"/>
  <c r="J43" i="18" a="1"/>
  <c r="J63" i="21" a="1"/>
  <c r="X95" i="21" a="1"/>
  <c r="J46" i="21" a="1"/>
  <c r="C78" i="18" a="1"/>
  <c r="AL17" i="21" a="1"/>
  <c r="BN15" i="21" a="1"/>
  <c r="BG97" i="18" a="1"/>
  <c r="AE36" i="18" a="1"/>
  <c r="AL80" i="18" a="1"/>
  <c r="X7" i="21" a="1"/>
  <c r="J74" i="21" a="1"/>
  <c r="BN19" i="18" a="1"/>
  <c r="C12" i="18" a="1"/>
  <c r="J7" i="18" a="1"/>
  <c r="C83" i="18" a="1"/>
  <c r="Q87" i="18" a="1"/>
  <c r="C44" i="21" a="1"/>
  <c r="AL27" i="21" a="1"/>
  <c r="J93" i="21" a="1"/>
  <c r="BG20" i="18" a="1"/>
  <c r="Q43" i="21" a="1"/>
  <c r="BN44" i="18" a="1"/>
  <c r="X27" i="21" a="1"/>
  <c r="AZ56" i="18" a="1"/>
  <c r="AL50" i="18" a="1"/>
  <c r="AZ12" i="21" a="1"/>
  <c r="BG63" i="21" a="1"/>
  <c r="Q64" i="18" a="1"/>
  <c r="AZ53" i="18" a="1"/>
  <c r="AS53" i="18" a="1"/>
  <c r="AL84" i="18" a="1"/>
  <c r="C22" i="21" a="1"/>
  <c r="C10" i="21" a="1"/>
  <c r="C86" i="21" a="1"/>
  <c r="AE68" i="18" a="1"/>
  <c r="Q28" i="21" a="1"/>
  <c r="C20" i="21" a="1"/>
  <c r="X51" i="21" a="1"/>
  <c r="AL19" i="21" a="1"/>
  <c r="AZ79" i="18" a="1"/>
  <c r="J40" i="18" a="1"/>
  <c r="AZ28" i="21" a="1"/>
  <c r="BG79" i="21" a="1"/>
  <c r="AE82" i="18" a="1"/>
  <c r="X9" i="21" a="1"/>
  <c r="Q18" i="18" a="1"/>
  <c r="AL56" i="18" a="1"/>
  <c r="BG17" i="21" a="1"/>
  <c r="AL72" i="18" a="1"/>
  <c r="AZ42" i="18" a="1"/>
  <c r="AL18" i="18" a="1"/>
  <c r="AE71" i="18" a="1"/>
  <c r="AL69" i="21" a="1"/>
  <c r="BG66" i="21" a="1"/>
  <c r="AZ57" i="18" a="1"/>
  <c r="AS59" i="21" a="1"/>
  <c r="AZ36" i="18" a="1"/>
  <c r="BN20" i="21" a="1"/>
  <c r="X40" i="18" a="1"/>
  <c r="C75" i="18" a="1"/>
  <c r="X13" i="18" a="1"/>
  <c r="X27" i="18" a="1"/>
  <c r="AZ69" i="18" a="1"/>
  <c r="BG51" i="18" a="1"/>
  <c r="C12" i="21" a="1"/>
  <c r="X84" i="21" a="1"/>
  <c r="Q54" i="21" a="1"/>
  <c r="Q80" i="21" a="1"/>
  <c r="AS48" i="18" a="1"/>
  <c r="Q75" i="21" a="1"/>
  <c r="BN13" i="18" a="1"/>
  <c r="X62" i="21" a="1"/>
  <c r="J13" i="18" a="1"/>
  <c r="Q58" i="21" a="1"/>
  <c r="X71" i="18" a="1"/>
  <c r="J75" i="21" a="1"/>
  <c r="J37" i="21" a="1"/>
  <c r="C47" i="21" a="1"/>
  <c r="J17" i="18" a="1"/>
  <c r="AZ11" i="21" a="1"/>
  <c r="AS44" i="21" a="1"/>
  <c r="AL75" i="18" a="1"/>
  <c r="AE52" i="21" a="1"/>
  <c r="AE5" i="18" a="1"/>
  <c r="AE47" i="21" a="1"/>
  <c r="AL10" i="21" a="1"/>
  <c r="J43" i="21" a="1"/>
  <c r="X91" i="21" a="1"/>
  <c r="AS80" i="18" a="1"/>
  <c r="BN71" i="18" a="1"/>
  <c r="BG38" i="18" a="1"/>
  <c r="BN19" i="21" a="1"/>
  <c r="J27" i="18" a="1"/>
  <c r="AS68" i="21" a="1"/>
  <c r="Q12" i="18" a="1"/>
  <c r="C63" i="18" a="1"/>
  <c r="C76" i="21" a="1"/>
  <c r="J44" i="21" a="1"/>
  <c r="BG30" i="18" a="1"/>
  <c r="C62" i="18" a="1"/>
  <c r="X31" i="18" a="1"/>
  <c r="X41" i="21" a="1"/>
  <c r="X38" i="21" a="1"/>
  <c r="AL71" i="18" a="1"/>
  <c r="BG15" i="21" a="1"/>
  <c r="BN7" i="18" a="1"/>
  <c r="Q97" i="18" a="1"/>
  <c r="AS54" i="18" a="1"/>
  <c r="BN12" i="18" a="1"/>
  <c r="C80" i="18" a="1"/>
  <c r="Q59" i="18" a="1"/>
  <c r="AE68" i="21" a="1"/>
  <c r="AS77" i="18" a="1"/>
  <c r="AL85" i="21" a="1"/>
  <c r="Q9" i="18" a="1"/>
  <c r="J72" i="18" a="1"/>
  <c r="AS88" i="18" a="1"/>
  <c r="AL47" i="18" a="1"/>
  <c r="AZ78" i="21" a="1"/>
  <c r="AZ68" i="21" a="1"/>
  <c r="AL17" i="18" a="1"/>
  <c r="AS26" i="18" a="1"/>
  <c r="J95" i="18" a="1"/>
  <c r="AL29" i="18" a="1"/>
  <c r="Q57" i="21" a="1"/>
  <c r="AE80" i="21" a="1"/>
  <c r="C81" i="21" a="1"/>
  <c r="C59" i="21" a="1"/>
  <c r="C79" i="18" a="1"/>
  <c r="C87" i="18" a="1"/>
  <c r="BG9" i="21" a="1"/>
  <c r="AS98" i="18" a="1"/>
  <c r="X35" i="18" a="1"/>
  <c r="AE43" i="18" a="1"/>
  <c r="AL81" i="18" a="1"/>
  <c r="Q45" i="18" a="1"/>
  <c r="J39" i="18" a="1"/>
  <c r="BN82" i="21" a="1"/>
  <c r="BN34" i="18" a="1"/>
  <c r="J48" i="18" a="1"/>
  <c r="Q52" i="18" a="1"/>
  <c r="C77" i="21" a="1"/>
  <c r="AE61" i="18" a="1"/>
  <c r="BG66" i="18" a="1"/>
  <c r="AS47" i="18" a="1"/>
  <c r="AS28" i="21" a="1"/>
  <c r="AL86" i="18" a="1"/>
  <c r="AE95" i="18" a="1"/>
  <c r="X13" i="21" a="1"/>
  <c r="BN70" i="18" a="1"/>
  <c r="BN70" i="21" a="1"/>
  <c r="BN78" i="18" a="1"/>
  <c r="J75" i="18" a="1"/>
  <c r="AZ10" i="21" a="1"/>
  <c r="C60" i="18" a="1"/>
  <c r="BG33" i="18" a="1"/>
  <c r="X29" i="18" a="1"/>
  <c r="J93" i="18" a="1"/>
  <c r="BN85" i="21" a="1"/>
  <c r="AZ81" i="21" a="1"/>
  <c r="Q60" i="18" a="1"/>
  <c r="Q59" i="21" a="1"/>
  <c r="AE27" i="21" a="1"/>
  <c r="AS77" i="21" a="1"/>
  <c r="AL78" i="18" a="1"/>
  <c r="X32" i="18" a="1"/>
  <c r="Q61" i="18" a="1"/>
  <c r="BG37" i="18" a="1"/>
  <c r="AL53" i="18" a="1"/>
  <c r="J64" i="21" a="1"/>
  <c r="AE74" i="18" a="1"/>
  <c r="X45" i="21" a="1"/>
  <c r="AS40" i="21" a="1"/>
  <c r="Q13" i="21" a="1"/>
  <c r="BG74" i="21" a="1"/>
  <c r="AE56" i="21" a="1"/>
  <c r="X68" i="21" a="1"/>
  <c r="AS44" i="18" a="1"/>
  <c r="J71" i="18" a="1"/>
  <c r="AE48" i="18" a="1"/>
  <c r="BN42" i="21" a="1"/>
  <c r="AL25" i="18" a="1"/>
  <c r="AL90" i="21" a="1"/>
  <c r="C60" i="21" a="1"/>
  <c r="BG40" i="18" a="1"/>
  <c r="Q23" i="21" a="1"/>
  <c r="BG5" i="18" a="1"/>
  <c r="J9" i="21" a="1"/>
  <c r="J64" i="18" a="1"/>
  <c r="BN5" i="21" a="1"/>
  <c r="BN56" i="21" a="1"/>
  <c r="X59" i="18" a="1"/>
  <c r="BN18" i="18" a="1"/>
  <c r="J6" i="21" a="1"/>
  <c r="BG52" i="21" a="1"/>
  <c r="BN64" i="18" a="1"/>
  <c r="C90" i="18" a="1"/>
  <c r="AL64" i="18" a="1"/>
  <c r="J67" i="18" a="1"/>
  <c r="AE45" i="21" a="1"/>
  <c r="X34" i="21" a="1"/>
  <c r="AL72" i="21" a="1"/>
  <c r="X57" i="21" a="1"/>
  <c r="BG42" i="21" a="1"/>
  <c r="X94" i="18" a="1"/>
  <c r="X57" i="18" a="1"/>
  <c r="X70" i="21" a="1"/>
  <c r="BN37" i="21" a="1"/>
  <c r="AZ88" i="18" a="1"/>
  <c r="BN57" i="21" a="1"/>
  <c r="AS31" i="18" a="1"/>
  <c r="BG77" i="21" a="1"/>
  <c r="C11" i="18" a="1"/>
  <c r="X26" i="18" a="1"/>
  <c r="AE90" i="21" a="1"/>
  <c r="AL21" i="21" a="1"/>
  <c r="C49" i="21" a="1"/>
  <c r="AL44" i="21" a="1"/>
  <c r="AL11" i="21" a="1"/>
  <c r="AL41" i="21" a="1"/>
  <c r="C8" i="18" a="1"/>
  <c r="AL34" i="21" a="1"/>
  <c r="C62" i="21" a="1"/>
  <c r="BG76" i="21" a="1"/>
  <c r="X53" i="18" a="1"/>
  <c r="Q21" i="21" a="1"/>
  <c r="J65" i="18" a="1"/>
  <c r="Q7" i="21" a="1"/>
  <c r="X69" i="18" a="1"/>
  <c r="C29" i="18" a="1"/>
  <c r="AE93" i="21" a="1"/>
  <c r="C43" i="21" a="1"/>
  <c r="AZ45" i="21" a="1"/>
  <c r="J22" i="21" a="1"/>
  <c r="AL95" i="21" a="1"/>
  <c r="C93" i="18" a="1"/>
  <c r="AZ63" i="18" a="1"/>
  <c r="X60" i="21" a="1"/>
  <c r="BN83" i="18" a="1"/>
  <c r="C71" i="21" a="1"/>
  <c r="X55" i="21" a="1"/>
  <c r="C39" i="18" a="1"/>
  <c r="J32" i="21" a="1"/>
  <c r="BG12" i="21" a="1"/>
  <c r="BN12" i="21" a="1"/>
  <c r="AS39" i="18" a="1"/>
  <c r="BG72" i="18" a="1"/>
  <c r="C47" i="18" a="1"/>
  <c r="AZ91" i="21" a="1"/>
  <c r="C84" i="21" a="1"/>
  <c r="Q50" i="21" a="1"/>
  <c r="BG57" i="18" a="1"/>
  <c r="AS82" i="21" a="1"/>
  <c r="Q89" i="18" a="1"/>
  <c r="C67" i="21" a="1"/>
  <c r="BG83" i="21" a="1"/>
  <c r="AZ93" i="21" a="1"/>
  <c r="BG68" i="18" a="1"/>
  <c r="BG7" i="18" a="1"/>
  <c r="AL27" i="18" a="1"/>
  <c r="J60" i="18" a="1"/>
  <c r="C51" i="18" a="1"/>
  <c r="BG81" i="21" a="1"/>
  <c r="BG88" i="21" a="1"/>
  <c r="AZ60" i="21" a="1"/>
  <c r="C5" i="21" a="1"/>
  <c r="AZ67" i="21" a="1"/>
  <c r="J84" i="18" a="1"/>
  <c r="BN69" i="18" a="1"/>
  <c r="Q31" i="21" a="1"/>
  <c r="AE39" i="21" a="1"/>
  <c r="BN29" i="21" a="1"/>
  <c r="BG82" i="21" a="1"/>
  <c r="AL5" i="18" a="1"/>
  <c r="Q19" i="21" a="1"/>
  <c r="Q27" i="18" a="1"/>
  <c r="AZ78" i="18" a="1"/>
  <c r="AZ83" i="18" a="1"/>
  <c r="BG72" i="21" a="1"/>
  <c r="C41" i="21" a="1"/>
  <c r="Q63" i="18" a="1"/>
  <c r="BN11" i="21" a="1"/>
  <c r="X87" i="18" a="1"/>
  <c r="Q15" i="18" a="1"/>
  <c r="C74" i="18" a="1"/>
  <c r="J41" i="18" a="1"/>
  <c r="Q44" i="21" a="1"/>
  <c r="AS30" i="21" a="1"/>
  <c r="Q38" i="18" a="1"/>
  <c r="C64" i="21" a="1"/>
  <c r="AL79" i="18" a="1"/>
  <c r="AE87" i="21" a="1"/>
  <c r="AS93" i="21" a="1"/>
  <c r="J42" i="21" a="1"/>
  <c r="AZ97" i="18" a="1"/>
  <c r="AL20" i="21" a="1"/>
  <c r="X67" i="18" a="1"/>
  <c r="AS6" i="21" a="1"/>
  <c r="BG19" i="18" a="1"/>
  <c r="AZ86" i="21" a="1"/>
  <c r="Q69" i="21" a="1"/>
  <c r="C34" i="21" a="1"/>
  <c r="C11" i="21" a="1"/>
  <c r="AS55" i="18" a="1"/>
  <c r="J40" i="21" a="1"/>
  <c r="X72" i="21" a="1"/>
  <c r="BN65" i="18" a="1"/>
  <c r="BG84" i="18" a="1"/>
  <c r="AS75" i="21" a="1"/>
  <c r="AS50" i="18" a="1"/>
  <c r="AE14" i="18" a="1"/>
  <c r="BG71" i="21" a="1"/>
  <c r="BG73" i="21" a="1"/>
  <c r="Q31" i="18" a="1"/>
  <c r="AS13" i="21" a="1"/>
  <c r="BG89" i="21" a="1"/>
  <c r="Q5" i="18" a="1"/>
  <c r="AE6" i="18" a="1"/>
  <c r="AZ41" i="18" a="1"/>
  <c r="AE12" i="18" a="1"/>
  <c r="AZ62" i="21" a="1"/>
  <c r="AS50" i="21" a="1"/>
  <c r="J13" i="21" a="1"/>
  <c r="C89" i="18" a="1"/>
  <c r="BN55" i="21" a="1"/>
  <c r="AS65" i="21" a="1"/>
  <c r="J58" i="21" a="1"/>
  <c r="AS45" i="21" a="1"/>
  <c r="AE50" i="18" a="1"/>
  <c r="AL57" i="21" a="1"/>
  <c r="Q72" i="21" a="1"/>
  <c r="BG48" i="18" a="1"/>
  <c r="AL91" i="18" a="1"/>
  <c r="J86" i="21" a="1"/>
  <c r="Q37" i="18" a="1"/>
  <c r="X16" i="18" a="1"/>
  <c r="AS29" i="21" a="1"/>
  <c r="J48" i="21" a="1"/>
  <c r="X88" i="18" a="1"/>
  <c r="AS62" i="21" a="1"/>
  <c r="AE92" i="21" a="1"/>
  <c r="J68" i="18" a="1"/>
  <c r="AL60" i="18" a="1"/>
  <c r="BN24" i="18" a="1"/>
  <c r="AL49" i="18" a="1"/>
  <c r="Q65" i="18" a="1"/>
  <c r="AE97" i="18" a="1"/>
  <c r="X80" i="18" a="1"/>
  <c r="Q26" i="18" a="1"/>
  <c r="AL92" i="18" a="1"/>
  <c r="AE14" i="21" a="1"/>
  <c r="AL35" i="21" a="1"/>
  <c r="AE28" i="18" a="1"/>
  <c r="Q20" i="18" a="1"/>
  <c r="X91" i="18" a="1"/>
  <c r="Q98" i="18" a="1"/>
  <c r="J65" i="21" a="1"/>
  <c r="C61" i="18" a="1"/>
  <c r="Q15" i="21" a="1"/>
  <c r="C52" i="21" a="1"/>
  <c r="AE46" i="18" a="1"/>
  <c r="C99" i="18" a="1"/>
  <c r="AS99" i="18" a="1"/>
  <c r="Q50" i="18" a="1"/>
  <c r="X28" i="18" a="1"/>
  <c r="AL88" i="18" a="1"/>
  <c r="Q89" i="21" a="1"/>
  <c r="Q36" i="18" a="1"/>
  <c r="Q51" i="18" a="1"/>
  <c r="Q34" i="21" a="1"/>
  <c r="X54" i="21" a="1"/>
  <c r="Q32" i="21" a="1"/>
  <c r="AE34" i="21" a="1"/>
  <c r="C51" i="21" a="1"/>
  <c r="X21" i="21" a="1"/>
  <c r="AZ98" i="18" a="1"/>
  <c r="X95" i="18" a="1"/>
  <c r="C35" i="18" a="1"/>
  <c r="Q62" i="18" a="1"/>
  <c r="AZ92" i="21" a="1"/>
  <c r="AE85" i="21" a="1"/>
  <c r="X17" i="18" a="1"/>
  <c r="Q75" i="18" a="1"/>
  <c r="Q55" i="18" a="1"/>
  <c r="AS73" i="18" a="1"/>
  <c r="AE72" i="18" a="1"/>
  <c r="C38" i="18" a="1"/>
  <c r="J91" i="18" a="1"/>
  <c r="X15" i="18" a="1"/>
  <c r="C48" i="18" a="1"/>
  <c r="AS81" i="18" a="1"/>
  <c r="Q51" i="21" a="1"/>
  <c r="Q95" i="18" a="1"/>
  <c r="AL52" i="21" a="1"/>
  <c r="C53" i="21" a="1"/>
  <c r="AE96" i="18" a="1"/>
  <c r="X78" i="21" a="1"/>
  <c r="C52" i="18" a="1"/>
  <c r="X10" i="21" a="1"/>
  <c r="BN79" i="21" a="1"/>
  <c r="BG53" i="21" a="1"/>
  <c r="AZ81" i="18" a="1"/>
  <c r="X89" i="21" a="1"/>
  <c r="X63" i="21" a="1"/>
  <c r="AZ27" i="21" a="1"/>
  <c r="AS5" i="18" a="1"/>
  <c r="BG94" i="21" a="1"/>
  <c r="Q8" i="18" a="1"/>
  <c r="AS42" i="18" a="1"/>
  <c r="BN49" i="18" a="1"/>
  <c r="Q78" i="18" a="1"/>
  <c r="C9" i="18" a="1"/>
  <c r="C16" i="21" a="1"/>
  <c r="AE13" i="21" a="1"/>
  <c r="X55" i="18" a="1"/>
  <c r="AE94" i="18" a="1"/>
  <c r="BG46" i="21" a="1"/>
  <c r="J94" i="18" a="1"/>
  <c r="AZ62" i="18" a="1"/>
  <c r="J66" i="18" a="1"/>
  <c r="BG61" i="18" a="1"/>
  <c r="X11" i="21" a="1"/>
  <c r="AE95" i="21" a="1"/>
  <c r="AZ10" i="18" a="1"/>
  <c r="AS56" i="18" a="1"/>
  <c r="BG6" i="21" a="1"/>
  <c r="BG85" i="18" a="1"/>
  <c r="C6" i="21" a="1"/>
  <c r="Q16" i="21" a="1"/>
  <c r="X30" i="21" a="1"/>
  <c r="BG21" i="18" a="1"/>
  <c r="AL43" i="18" a="1"/>
  <c r="AL87" i="18" a="1"/>
  <c r="BN72" i="18" a="1"/>
  <c r="AL32" i="18" a="1"/>
  <c r="AS76" i="21" a="1"/>
  <c r="BN43" i="18" a="1"/>
  <c r="J81" i="21" a="1"/>
  <c r="AS46" i="21" a="1"/>
  <c r="AS7" i="18" a="1"/>
  <c r="Q79" i="18" a="1"/>
  <c r="BN51" i="18" a="1"/>
  <c r="BN90" i="18" a="1"/>
  <c r="Q93" i="18" a="1"/>
  <c r="AL74" i="18" a="1"/>
  <c r="J89" i="18" a="1"/>
  <c r="C24" i="21" a="1"/>
  <c r="BN46" i="21" a="1"/>
  <c r="AL12" i="21" a="1"/>
  <c r="AL42" i="21" a="1"/>
  <c r="AZ64" i="21" a="1"/>
  <c r="AS35" i="18" a="1"/>
  <c r="AZ16" i="18" a="1"/>
  <c r="C42" i="21" a="1"/>
  <c r="AS17" i="18" a="1"/>
  <c r="J73" i="21" a="1"/>
  <c r="BN88" i="18" a="1"/>
  <c r="AE24" i="21" a="1"/>
  <c r="C33" i="18" a="1"/>
  <c r="Q68" i="21" a="1"/>
  <c r="AS83" i="18" a="1"/>
  <c r="J33" i="21" a="1"/>
  <c r="BN80" i="21" a="1"/>
  <c r="AZ17" i="21" a="1"/>
  <c r="AE22" i="21" a="1"/>
  <c r="AZ85" i="21" a="1"/>
  <c r="Q58" i="18" a="1"/>
  <c r="AZ92" i="18" a="1"/>
  <c r="X29" i="21" a="1"/>
  <c r="AE91" i="18" a="1"/>
  <c r="AS15" i="18" a="1"/>
  <c r="AL66" i="21" a="1"/>
  <c r="AL99" i="18" a="1"/>
  <c r="X19" i="21" a="1"/>
  <c r="BN86" i="21" a="1"/>
  <c r="AE15" i="18" a="1"/>
  <c r="AS91" i="18" a="1"/>
  <c r="Q90" i="18" a="1"/>
  <c r="AL57" i="18" a="1"/>
  <c r="AZ29" i="18" a="1"/>
  <c r="AZ75" i="21" a="1"/>
  <c r="AE51" i="18" a="1"/>
  <c r="J77" i="21" a="1"/>
  <c r="AZ32" i="18" a="1"/>
  <c r="BG8" i="21" a="1"/>
  <c r="AZ43" i="18" a="1"/>
  <c r="AZ51" i="21" a="1"/>
  <c r="AL80" i="21" a="1"/>
  <c r="AE29" i="18" a="1"/>
  <c r="BG87" i="18" a="1"/>
  <c r="AE80" i="18" a="1"/>
  <c r="X68" i="18" a="1"/>
  <c r="Q83" i="18" a="1"/>
  <c r="AE32" i="18" a="1"/>
  <c r="AS37" i="21" a="1"/>
  <c r="AL46" i="21" a="1"/>
  <c r="AL97" i="18" a="1"/>
  <c r="C35" i="21" a="1"/>
  <c r="AE8" i="21" a="1"/>
  <c r="C21" i="29" a="1"/>
  <c r="C29" i="21" a="1"/>
  <c r="AL59" i="21" a="1"/>
  <c r="AZ95" i="21" a="1"/>
  <c r="AE42" i="18" a="1"/>
  <c r="BG7" i="21" a="1"/>
  <c r="AE58" i="21" a="1"/>
  <c r="AE56" i="18" a="1"/>
  <c r="AL35" i="18" a="1"/>
  <c r="AL30" i="21" a="1"/>
  <c r="AE77" i="21" a="1"/>
  <c r="AZ67" i="18" a="1"/>
  <c r="Q46" i="18" a="1"/>
  <c r="J62" i="18" a="1"/>
  <c r="C32" i="21" a="1"/>
  <c r="BN29" i="18" a="1"/>
  <c r="AS52" i="18" a="1"/>
  <c r="BG36" i="18" a="1"/>
  <c r="X85" i="21" a="1"/>
  <c r="AZ29" i="21" a="1"/>
  <c r="BN49" i="21" a="1"/>
  <c r="X93" i="21" a="1"/>
  <c r="AE37" i="18" a="1"/>
  <c r="J23" i="18" a="1"/>
  <c r="AS90" i="18" a="1"/>
  <c r="Q93" i="21" a="1"/>
  <c r="AL44" i="18" a="1"/>
  <c r="AE19" i="18" a="1"/>
  <c r="AZ5" i="21" a="1"/>
  <c r="AE53" i="18" a="1"/>
  <c r="BG98" i="18" a="1"/>
  <c r="BN15" i="18" a="1"/>
  <c r="BG32" i="18" a="1"/>
  <c r="X81" i="18" a="1"/>
  <c r="C94" i="18" a="1"/>
  <c r="BN35" i="18" a="1"/>
  <c r="J16" i="21" a="1"/>
  <c r="AS57" i="18" a="1"/>
  <c r="C34" i="18" a="1"/>
  <c r="AL59" i="18" a="1"/>
  <c r="AL63" i="21" a="1"/>
  <c r="C79" i="21" a="1"/>
  <c r="X30" i="18" a="1"/>
  <c r="BN54" i="21" a="1"/>
  <c r="AL58" i="21" a="1"/>
  <c r="X10" i="18" a="1"/>
  <c r="AZ26" i="21" a="1"/>
  <c r="BG78" i="18" a="1"/>
  <c r="AE55" i="18" a="1"/>
  <c r="C82" i="18" a="1"/>
  <c r="C36" i="21" a="1"/>
  <c r="X93" i="18" a="1"/>
  <c r="J34" i="18" a="1"/>
  <c r="AS26" i="21" a="1"/>
  <c r="AS38" i="18" a="1"/>
  <c r="BG54" i="18" a="1"/>
  <c r="AL51" i="21" a="1"/>
  <c r="C18" i="21" a="1"/>
  <c r="X42" i="18" a="1"/>
  <c r="J62" i="21" a="1"/>
  <c r="AL76" i="21" a="1"/>
  <c r="J86" i="18" a="1"/>
  <c r="Q22" i="21" a="1"/>
  <c r="C23" i="18" a="1"/>
  <c r="Q35" i="18" a="1"/>
  <c r="AS59" i="18" a="1"/>
  <c r="AS7" i="21" a="1"/>
  <c r="AS87" i="18" a="1"/>
  <c r="AL23" i="21" a="1"/>
  <c r="AZ52" i="18" a="1"/>
  <c r="BN66" i="18" a="1"/>
  <c r="C59" i="18" a="1"/>
  <c r="AL41" i="18" a="1"/>
  <c r="Q73" i="18" a="1"/>
  <c r="BN48" i="21" a="1"/>
  <c r="BG10" i="18" a="1"/>
  <c r="BG10" i="21" a="1"/>
  <c r="AZ34" i="21" a="1"/>
  <c r="X45" i="18" a="1"/>
  <c r="AS21" i="21" a="1"/>
  <c r="AL65" i="21" a="1"/>
  <c r="AS47" i="21" a="1"/>
  <c r="AL81" i="21" a="1"/>
  <c r="J45" i="21" a="1"/>
  <c r="J25" i="21" a="1"/>
  <c r="AL95" i="18" a="1"/>
  <c r="X59" i="21" a="1"/>
  <c r="X90" i="18" a="1"/>
  <c r="Q87" i="21" a="1"/>
  <c r="AZ76" i="18" a="1"/>
  <c r="J58" i="18" a="1"/>
  <c r="AS79" i="18" a="1"/>
  <c r="X37" i="18" a="1"/>
  <c r="BG91" i="21" a="1"/>
  <c r="Q28" i="18" a="1"/>
  <c r="AE92" i="18" a="1"/>
  <c r="AE63" i="21" a="1"/>
  <c r="AE72" i="21" a="1"/>
  <c r="AZ69" i="21" a="1"/>
  <c r="BG23" i="18" a="1"/>
  <c r="Q14" i="21" a="1"/>
  <c r="BN59" i="21" a="1"/>
  <c r="BG70" i="18" a="1"/>
  <c r="J85" i="21" a="1"/>
  <c r="C61" i="21" a="1"/>
  <c r="BG37" i="21" a="1"/>
  <c r="BN83" i="21" a="1"/>
  <c r="C10" i="18" a="1"/>
  <c r="AE28" i="21" a="1"/>
  <c r="C14" i="18" a="1"/>
  <c r="J44" i="18" a="1"/>
  <c r="J63" i="18" a="1"/>
  <c r="BN16" i="21" a="1"/>
  <c r="AL88" i="21" a="1"/>
  <c r="AS48" i="21" a="1"/>
  <c r="AS69" i="18" a="1"/>
  <c r="X71" i="21" a="1"/>
  <c r="AZ5" i="18" a="1"/>
  <c r="X94" i="21" a="1"/>
  <c r="J87" i="18" a="1"/>
  <c r="AE43" i="21" a="1"/>
  <c r="C39" i="21" a="1"/>
  <c r="BG88" i="18" a="1"/>
  <c r="Q56" i="18" a="1"/>
  <c r="BN97" i="18" a="1"/>
  <c r="X25" i="21" a="1"/>
  <c r="BN6" i="18" a="1"/>
  <c r="AE85" i="18" a="1"/>
  <c r="AE77" i="18" a="1"/>
  <c r="AS40" i="18" a="1"/>
  <c r="AS94" i="21" a="1"/>
  <c r="BG69" i="21" a="1"/>
  <c r="AL48" i="21" a="1"/>
  <c r="BN90" i="21" a="1"/>
  <c r="X17" i="21" a="1"/>
  <c r="AE54" i="21" a="1"/>
  <c r="BN28" i="21" a="1"/>
  <c r="AL79" i="21" a="1"/>
  <c r="BN53" i="21" a="1"/>
  <c r="J16" i="18" a="1"/>
  <c r="BG94" i="18" a="1"/>
  <c r="AE13" i="18" a="1"/>
  <c r="AL45" i="18" a="1"/>
  <c r="BG20" i="21" a="1"/>
  <c r="AS80" i="21" a="1"/>
  <c r="Q38" i="21" a="1"/>
  <c r="J54" i="18" a="1"/>
  <c r="BG61" i="21" a="1"/>
  <c r="AE64" i="18" a="1"/>
  <c r="BN57" i="18" a="1"/>
  <c r="AS51" i="18" a="1"/>
  <c r="C18" i="18" a="1"/>
  <c r="BG53" i="18" a="1"/>
  <c r="BN39" i="21" a="1"/>
  <c r="BN95" i="18" a="1"/>
  <c r="AL85" i="18" a="1"/>
  <c r="BN76" i="18" a="1"/>
  <c r="J32" i="18" a="1"/>
  <c r="X24" i="21" a="1"/>
  <c r="J76" i="18" a="1"/>
  <c r="Q95" i="21" a="1"/>
  <c r="AL55" i="21" a="1"/>
  <c r="BG80" i="21" a="1"/>
  <c r="BN17" i="18" a="1"/>
  <c r="J22" i="18" a="1"/>
  <c r="BG16" i="18" a="1"/>
  <c r="AE79" i="18" a="1"/>
  <c r="Q90" i="21" a="1"/>
  <c r="Q14" i="18" a="1"/>
  <c r="AZ20" i="18" a="1"/>
  <c r="C45" i="21" a="1"/>
  <c r="BG28" i="18" a="1"/>
  <c r="BG71" i="18" a="1"/>
  <c r="BG64" i="18" a="1"/>
  <c r="X52" i="21" a="1"/>
  <c r="AE89" i="21" a="1"/>
  <c r="BN93" i="21" a="1"/>
  <c r="X97" i="18" a="1"/>
  <c r="BG17" i="18" a="1"/>
  <c r="C31" i="21" a="1"/>
  <c r="Q22" i="18" a="1"/>
  <c r="BN94" i="18" a="1"/>
  <c r="Q11" i="21" a="1"/>
  <c r="BG57" i="21" a="1"/>
  <c r="AL77" i="21" a="1"/>
  <c r="J61" i="18" a="1"/>
  <c r="AL69" i="18" a="1"/>
  <c r="Q49" i="21" a="1"/>
  <c r="AS28" i="18" a="1"/>
  <c r="BG35" i="21" a="1"/>
  <c r="BG16" i="21" a="1"/>
  <c r="AL39" i="18" a="1"/>
  <c r="Q10" i="21" a="1"/>
  <c r="BG48" i="21" a="1"/>
  <c r="AL34" i="18" a="1"/>
  <c r="AS6" i="18" a="1"/>
  <c r="X44" i="18" a="1"/>
  <c r="AE87" i="18" a="1"/>
  <c r="C31" i="18" a="1"/>
  <c r="C28" i="18" a="1"/>
  <c r="BN65" i="21" a="1"/>
  <c r="BN53" i="18" a="1"/>
  <c r="J8" i="21" a="1"/>
  <c r="J36" i="21" a="1"/>
  <c r="AL11" i="18" a="1"/>
  <c r="C83" i="21" a="1"/>
  <c r="AZ28" i="18" a="1"/>
  <c r="C25" i="29" a="1"/>
  <c r="AS19" i="18" a="1"/>
  <c r="AE18" i="21" a="1"/>
  <c r="BN67" i="21" a="1"/>
  <c r="AE5" i="21" a="1"/>
  <c r="BG14" i="21" a="1"/>
  <c r="BN40" i="18" a="1"/>
  <c r="AE82" i="21" a="1"/>
  <c r="AL40" i="18" a="1"/>
  <c r="Q20" i="21" a="1"/>
  <c r="AZ75" i="18" a="1"/>
  <c r="X14" i="18" a="1"/>
  <c r="X6" i="18" a="1"/>
  <c r="AS23" i="21" a="1"/>
  <c r="AL46" i="18" a="1"/>
  <c r="BN63" i="18" a="1"/>
  <c r="J57" i="18" a="1"/>
  <c r="AE67" i="21" a="1"/>
  <c r="J95" i="21" a="1"/>
  <c r="BN34" i="21" a="1"/>
  <c r="C24" i="18" a="1"/>
  <c r="C55" i="21" a="1"/>
  <c r="Q88" i="21" a="1"/>
  <c r="Q62" i="21" a="1"/>
  <c r="AZ32" i="21" a="1"/>
  <c r="AE62" i="18" a="1"/>
  <c r="AZ66" i="18" a="1"/>
  <c r="BG92" i="18" a="1"/>
  <c r="Q5" i="21" a="1"/>
  <c r="BG36" i="21" a="1"/>
  <c r="Q40" i="18" a="1"/>
  <c r="C87" i="21" a="1"/>
  <c r="C81" i="18" a="1"/>
  <c r="J28" i="18" a="1"/>
  <c r="AL84" i="21" a="1"/>
  <c r="C38" i="21" a="1"/>
  <c r="AZ72" i="21" a="1"/>
  <c r="BG50" i="18" a="1"/>
  <c r="AS64" i="18" a="1"/>
  <c r="J88" i="21" a="1"/>
  <c r="X64" i="21" a="1"/>
  <c r="AL6" i="21" a="1"/>
  <c r="AS67" i="18" a="1"/>
  <c r="Q17" i="21" a="1"/>
  <c r="AL9" i="21" a="1"/>
  <c r="AS82" i="18" a="1"/>
  <c r="BG46" i="18" a="1"/>
  <c r="AL96" i="18" a="1"/>
  <c r="BG90" i="21" a="1"/>
  <c r="X33" i="18" a="1"/>
  <c r="AL50" i="21" a="1"/>
  <c r="Q61" i="21" a="1"/>
  <c r="BN40" i="21" a="1"/>
  <c r="AL87" i="21" a="1"/>
  <c r="AS81" i="21" a="1"/>
  <c r="X23" i="21" a="1"/>
  <c r="BG34" i="18" a="1"/>
  <c r="BN23" i="18" a="1"/>
  <c r="BG22" i="18" a="1"/>
  <c r="AS66" i="21" a="1"/>
  <c r="BG63" i="18" a="1"/>
  <c r="BN42" i="18" a="1"/>
  <c r="X75" i="21" a="1"/>
  <c r="BG25" i="18" a="1"/>
  <c r="Q13" i="18" a="1"/>
  <c r="AE48" i="21" a="1"/>
  <c r="BN37" i="18" a="1"/>
  <c r="BG62" i="21" a="1"/>
  <c r="AL12" i="18" a="1"/>
  <c r="AZ8" i="21" a="1"/>
  <c r="C22" i="18" a="1"/>
  <c r="BN30" i="18" a="1"/>
  <c r="J15" i="21" a="1"/>
  <c r="BG79" i="18" a="1"/>
  <c r="J18" i="18" a="1"/>
  <c r="J19" i="21" a="1"/>
  <c r="C64" i="18" a="1"/>
  <c r="AE17" i="18" a="1"/>
  <c r="C65" i="18" a="1"/>
  <c r="AZ68" i="18" a="1"/>
  <c r="X92" i="21" a="1"/>
  <c r="BN48" i="18" a="1"/>
  <c r="Q42" i="18" a="1"/>
  <c r="X40" i="21" a="1"/>
  <c r="BG8" i="18" a="1"/>
  <c r="Q6" i="18" a="1"/>
  <c r="AE23" i="18" a="1"/>
  <c r="C57" i="18" a="1"/>
  <c r="AL65" i="18" a="1"/>
  <c r="BG26" i="18" a="1"/>
  <c r="BN69" i="21" a="1"/>
  <c r="C68" i="18" a="1"/>
  <c r="J80" i="18" a="1"/>
  <c r="C98" i="18" a="1"/>
  <c r="Q70" i="18" a="1"/>
  <c r="J97" i="18" a="1"/>
  <c r="J31" i="18" a="1"/>
  <c r="BN25" i="18" a="1"/>
  <c r="J21" i="21" a="1"/>
  <c r="BG6" i="18" a="1"/>
  <c r="AS31" i="21" a="1"/>
  <c r="C56" i="21" a="1"/>
  <c r="BN88" i="21" a="1"/>
  <c r="AE94" i="21" a="1"/>
  <c r="AS66" i="18" a="1"/>
  <c r="BN8" i="21" a="1"/>
  <c r="BG9" i="18" a="1"/>
  <c r="J56" i="21" a="1"/>
  <c r="AZ34" i="18" a="1"/>
  <c r="BN51" i="21" a="1"/>
  <c r="AS58" i="21" a="1"/>
  <c r="Q78" i="21" a="1"/>
  <c r="J35" i="18" a="1"/>
  <c r="BN91" i="21" a="1"/>
  <c r="Q55" i="21" a="1"/>
  <c r="BN22" i="18" a="1"/>
  <c r="AE24" i="18" a="1"/>
  <c r="J5" i="21" a="1"/>
  <c r="BG58" i="18" a="1"/>
  <c r="X37" i="21" a="1"/>
  <c r="J18" i="21" a="1"/>
  <c r="BN50" i="18" a="1"/>
  <c r="E100" i="20" l="1"/>
  <c r="BC101" i="23"/>
  <c r="CF101" i="18" a="1"/>
  <c r="CF101" i="18" s="1"/>
  <c r="CF100" i="18" a="1"/>
  <c r="CF100" i="18" s="1"/>
  <c r="AL96" i="18"/>
  <c r="AR96" i="18" s="1"/>
  <c r="CA96" i="18" s="1"/>
  <c r="C25" i="29"/>
  <c r="AL99" i="18"/>
  <c r="AR99" i="18" s="1"/>
  <c r="CA99" i="18" s="1"/>
  <c r="CM100" i="18" s="1"/>
  <c r="AS99" i="18"/>
  <c r="AY99" i="18" s="1"/>
  <c r="CB99" i="18" s="1"/>
  <c r="CN100" i="18" s="1"/>
  <c r="C99" i="18"/>
  <c r="I99" i="18" s="1"/>
  <c r="BV99" i="18" s="1"/>
  <c r="CH100" i="18" s="1"/>
  <c r="BN70" i="21"/>
  <c r="BN70" i="18"/>
  <c r="BT70" i="18" s="1"/>
  <c r="CE70" i="18" s="1"/>
  <c r="BN74" i="18"/>
  <c r="BT74" i="18" s="1"/>
  <c r="CE74" i="18" s="1"/>
  <c r="BN74" i="21"/>
  <c r="X99" i="18"/>
  <c r="AD99" i="18" s="1"/>
  <c r="BY99" i="18" s="1"/>
  <c r="T100" i="23"/>
  <c r="BN84" i="21"/>
  <c r="BN84" i="18"/>
  <c r="BT84" i="18" s="1"/>
  <c r="CE84" i="18" s="1"/>
  <c r="BG99" i="18"/>
  <c r="BM99" i="18" s="1"/>
  <c r="CD99" i="18" s="1"/>
  <c r="CP100" i="18" s="1"/>
  <c r="AX100" i="23"/>
  <c r="N100" i="23"/>
  <c r="AE99" i="18"/>
  <c r="AK99" i="18" s="1"/>
  <c r="BZ99" i="18" s="1"/>
  <c r="CL100" i="18" s="1"/>
  <c r="BN9" i="18"/>
  <c r="BT9" i="18" s="1"/>
  <c r="CE9" i="18" s="1"/>
  <c r="BN9" i="21"/>
  <c r="Q99" i="18"/>
  <c r="W99" i="18" s="1"/>
  <c r="BX99" i="18" s="1"/>
  <c r="C99" i="22"/>
  <c r="AD127" i="4"/>
  <c r="AT127" i="4"/>
  <c r="Q127" i="4"/>
  <c r="X51" i="4"/>
  <c r="AK62" i="4"/>
  <c r="X50" i="4"/>
  <c r="X45" i="4"/>
  <c r="X44" i="4"/>
  <c r="AK44" i="4"/>
  <c r="V123" i="4"/>
  <c r="V126" i="4"/>
  <c r="AI126" i="4"/>
  <c r="AV64" i="4"/>
  <c r="O125" i="4" a="1"/>
  <c r="O125" i="4" s="1"/>
  <c r="O127" i="4" a="1"/>
  <c r="O127" i="4" s="1"/>
  <c r="O126" i="4" a="1"/>
  <c r="O126" i="4" s="1"/>
  <c r="AJ126" i="4"/>
  <c r="W126" i="4"/>
  <c r="C98" i="22"/>
  <c r="Q126" i="4"/>
  <c r="AD126" i="4"/>
  <c r="AT126" i="4"/>
  <c r="AU97" i="4"/>
  <c r="AI127" i="4"/>
  <c r="V127" i="4"/>
  <c r="AU101" i="4"/>
  <c r="AG126" i="4"/>
  <c r="T126" i="4"/>
  <c r="X127" i="4"/>
  <c r="AK127" i="4"/>
  <c r="AU111" i="4"/>
  <c r="AI123" i="4"/>
  <c r="AL126" i="4"/>
  <c r="Y126" i="4"/>
  <c r="U127" i="4"/>
  <c r="AH127" i="4"/>
  <c r="AE127" i="4"/>
  <c r="R127" i="4"/>
  <c r="W127" i="4"/>
  <c r="AJ127" i="4"/>
  <c r="AK104" i="4"/>
  <c r="U126" i="4"/>
  <c r="AH126" i="4"/>
  <c r="AL127" i="4"/>
  <c r="Y127" i="4"/>
  <c r="AV123" i="4"/>
  <c r="Z127" i="4"/>
  <c r="J99" i="19" s="1"/>
  <c r="AM127" i="4"/>
  <c r="AU127" i="4"/>
  <c r="AH125" i="4"/>
  <c r="AU36" i="4"/>
  <c r="S126" i="4"/>
  <c r="AF126" i="4"/>
  <c r="Z126" i="4"/>
  <c r="J98" i="19" s="1"/>
  <c r="S127" i="4"/>
  <c r="AV58" i="4"/>
  <c r="J98" i="20"/>
  <c r="H98" i="20"/>
  <c r="E98" i="20"/>
  <c r="BC99" i="23"/>
  <c r="B98" i="26"/>
  <c r="AA126" i="4"/>
  <c r="B99" i="23" s="1"/>
  <c r="C21" i="29"/>
  <c r="AV55" i="4"/>
  <c r="AV108" i="4"/>
  <c r="AV97" i="4"/>
  <c r="AV107" i="4"/>
  <c r="AM104" i="4"/>
  <c r="AU92" i="4"/>
  <c r="AV49" i="4"/>
  <c r="AV121" i="4"/>
  <c r="AV122" i="4"/>
  <c r="AV51" i="4"/>
  <c r="AV45" i="4"/>
  <c r="AM68" i="4"/>
  <c r="AU56" i="4"/>
  <c r="AV56" i="4" s="1"/>
  <c r="AV84" i="4"/>
  <c r="C9" i="22"/>
  <c r="I9" i="22" s="1"/>
  <c r="T10" i="26" s="1"/>
  <c r="W11" i="33" s="1"/>
  <c r="AT37" i="4"/>
  <c r="AV37" i="4" s="1"/>
  <c r="AV59" i="4"/>
  <c r="AV35" i="4"/>
  <c r="C37" i="22"/>
  <c r="I37" i="22" s="1"/>
  <c r="T38" i="26" s="1"/>
  <c r="W39" i="33" s="1"/>
  <c r="AT65" i="4"/>
  <c r="AV65" i="4" s="1"/>
  <c r="AV98" i="4"/>
  <c r="Z117" i="4"/>
  <c r="AU117" i="4"/>
  <c r="AM48" i="4"/>
  <c r="AU48" i="4"/>
  <c r="AV48" i="4" s="1"/>
  <c r="AV67" i="4"/>
  <c r="AV34" i="4"/>
  <c r="AV73" i="4"/>
  <c r="AV109" i="4"/>
  <c r="AV87" i="4"/>
  <c r="C73" i="22"/>
  <c r="AT101" i="4"/>
  <c r="AV75" i="4"/>
  <c r="AV83" i="4"/>
  <c r="AV90" i="4"/>
  <c r="AM100" i="4"/>
  <c r="AU88" i="4"/>
  <c r="AV88" i="4" s="1"/>
  <c r="AV60" i="4"/>
  <c r="AV112" i="4"/>
  <c r="AV76" i="4"/>
  <c r="AT125" i="4"/>
  <c r="X68" i="4"/>
  <c r="C51" i="22"/>
  <c r="AU79" i="4"/>
  <c r="AV79" i="4" s="1"/>
  <c r="AD125" i="4"/>
  <c r="I97" i="20" s="1"/>
  <c r="AT113" i="4"/>
  <c r="AV120" i="4"/>
  <c r="AV43" i="4"/>
  <c r="C76" i="22"/>
  <c r="AT104" i="4"/>
  <c r="AV53" i="4"/>
  <c r="AV72" i="4"/>
  <c r="U125" i="4"/>
  <c r="AV93" i="4"/>
  <c r="AV119" i="4"/>
  <c r="AV115" i="4"/>
  <c r="C40" i="22"/>
  <c r="I40" i="22" s="1"/>
  <c r="T41" i="26" s="1"/>
  <c r="W42" i="33" s="1"/>
  <c r="AT68" i="4"/>
  <c r="AV68" i="4" s="1"/>
  <c r="AV71" i="4"/>
  <c r="AV52" i="4"/>
  <c r="AV38" i="4"/>
  <c r="AV103" i="4"/>
  <c r="AV102" i="4"/>
  <c r="AV70" i="4"/>
  <c r="AV62" i="4"/>
  <c r="AV39" i="4"/>
  <c r="AV41" i="4"/>
  <c r="AV81" i="4"/>
  <c r="AV105" i="4"/>
  <c r="AV40" i="4"/>
  <c r="AT82" i="4"/>
  <c r="AW97" i="4" s="1"/>
  <c r="AV61" i="4"/>
  <c r="AV74" i="4"/>
  <c r="AV95" i="4"/>
  <c r="C88" i="22"/>
  <c r="I88" i="22" s="1"/>
  <c r="T89" i="26" s="1"/>
  <c r="W90" i="33" s="1"/>
  <c r="AT116" i="4"/>
  <c r="AV85" i="4"/>
  <c r="AV54" i="4"/>
  <c r="AV63" i="4"/>
  <c r="AV114" i="4"/>
  <c r="AV50" i="4"/>
  <c r="AV86" i="4"/>
  <c r="AM77" i="4"/>
  <c r="AU77" i="4"/>
  <c r="AV77" i="4" s="1"/>
  <c r="AV57" i="4"/>
  <c r="AV42" i="4"/>
  <c r="AV92" i="4"/>
  <c r="AV118" i="4"/>
  <c r="Z100" i="4"/>
  <c r="AU99" i="4"/>
  <c r="AV99" i="4" s="1"/>
  <c r="AV46" i="4"/>
  <c r="Z111" i="4"/>
  <c r="AU110" i="4"/>
  <c r="AV110" i="4" s="1"/>
  <c r="AV106" i="4"/>
  <c r="AV36" i="4"/>
  <c r="AV33" i="4"/>
  <c r="AV69" i="4"/>
  <c r="AV89" i="4"/>
  <c r="AV44" i="4"/>
  <c r="AV66" i="4"/>
  <c r="AV100" i="4"/>
  <c r="AV117" i="4"/>
  <c r="AV96" i="4"/>
  <c r="AV91" i="4"/>
  <c r="AV47" i="4"/>
  <c r="AV80" i="4"/>
  <c r="AV78" i="4"/>
  <c r="AV94" i="4"/>
  <c r="AV111" i="4"/>
  <c r="Z125" i="4"/>
  <c r="J97" i="19" s="1"/>
  <c r="AU124" i="4"/>
  <c r="AV124" i="4" s="1"/>
  <c r="Q98" i="18"/>
  <c r="W98" i="18" s="1"/>
  <c r="BX98" i="18" s="1"/>
  <c r="BN41" i="21"/>
  <c r="BN41" i="18"/>
  <c r="BT41" i="18" s="1"/>
  <c r="CE41" i="18" s="1"/>
  <c r="BN10" i="21"/>
  <c r="BN10" i="18"/>
  <c r="BT10" i="18" s="1"/>
  <c r="CE10" i="18" s="1"/>
  <c r="C52" i="21"/>
  <c r="C52" i="18"/>
  <c r="I52" i="18" s="1"/>
  <c r="BV52" i="18" s="1"/>
  <c r="AK118" i="4"/>
  <c r="X84" i="4"/>
  <c r="AZ29" i="21"/>
  <c r="AZ29" i="18"/>
  <c r="BF29" i="18" s="1"/>
  <c r="CC29" i="18" s="1"/>
  <c r="CO30" i="18" s="1"/>
  <c r="T30" i="23" s="1"/>
  <c r="AL98" i="18"/>
  <c r="AR98" i="18" s="1"/>
  <c r="CA98" i="18" s="1"/>
  <c r="CM99" i="18" s="1"/>
  <c r="R99" i="23" s="1"/>
  <c r="AZ81" i="18"/>
  <c r="BF81" i="18" s="1"/>
  <c r="CC81" i="18" s="1"/>
  <c r="CO81" i="18" s="1"/>
  <c r="T81" i="23" s="1"/>
  <c r="AZ81" i="21"/>
  <c r="AZ57" i="18"/>
  <c r="BF57" i="18" s="1"/>
  <c r="CC57" i="18" s="1"/>
  <c r="AZ57" i="21"/>
  <c r="AZ51" i="18"/>
  <c r="BF51" i="18" s="1"/>
  <c r="CC51" i="18" s="1"/>
  <c r="AZ51" i="21"/>
  <c r="AZ82" i="18"/>
  <c r="BF82" i="18" s="1"/>
  <c r="CC82" i="18" s="1"/>
  <c r="DA82" i="18" s="1"/>
  <c r="BA82" i="23" s="1"/>
  <c r="AZ82" i="21"/>
  <c r="AZ85" i="18"/>
  <c r="BF85" i="18" s="1"/>
  <c r="CC85" i="18" s="1"/>
  <c r="CO85" i="18" s="1"/>
  <c r="T85" i="23" s="1"/>
  <c r="AZ85" i="21"/>
  <c r="J98" i="18"/>
  <c r="P98" i="18" s="1"/>
  <c r="BW98" i="18" s="1"/>
  <c r="CI99" i="18" s="1"/>
  <c r="N99" i="23" s="1"/>
  <c r="BG98" i="18"/>
  <c r="BM98" i="18" s="1"/>
  <c r="CD98" i="18" s="1"/>
  <c r="AZ91" i="21"/>
  <c r="AZ91" i="18"/>
  <c r="BF91" i="18" s="1"/>
  <c r="CC91" i="18" s="1"/>
  <c r="CO91" i="18" s="1"/>
  <c r="T91" i="23" s="1"/>
  <c r="AZ83" i="18"/>
  <c r="BF83" i="18" s="1"/>
  <c r="CC83" i="18" s="1"/>
  <c r="CO84" i="18" s="1"/>
  <c r="T84" i="23" s="1"/>
  <c r="AZ83" i="21"/>
  <c r="X98" i="18"/>
  <c r="AD98" i="18" s="1"/>
  <c r="BY98" i="18" s="1"/>
  <c r="CK99" i="18" s="1"/>
  <c r="P99" i="23" s="1"/>
  <c r="AZ63" i="21"/>
  <c r="AZ63" i="18"/>
  <c r="BF63" i="18" s="1"/>
  <c r="CC63" i="18" s="1"/>
  <c r="AZ88" i="21"/>
  <c r="AZ88" i="18"/>
  <c r="BF88" i="18" s="1"/>
  <c r="CC88" i="18" s="1"/>
  <c r="AZ31" i="18"/>
  <c r="BF31" i="18" s="1"/>
  <c r="CC31" i="18" s="1"/>
  <c r="CO31" i="18" s="1"/>
  <c r="T31" i="23" s="1"/>
  <c r="AZ31" i="21"/>
  <c r="AZ55" i="18"/>
  <c r="BF55" i="18" s="1"/>
  <c r="CC55" i="18" s="1"/>
  <c r="CO55" i="18" s="1"/>
  <c r="T55" i="23" s="1"/>
  <c r="AZ55" i="21"/>
  <c r="AZ16" i="18"/>
  <c r="BF16" i="18" s="1"/>
  <c r="CC16" i="18" s="1"/>
  <c r="AZ16" i="21"/>
  <c r="AZ10" i="21"/>
  <c r="AZ10" i="18"/>
  <c r="BF10" i="18" s="1"/>
  <c r="CC10" i="18" s="1"/>
  <c r="DA22" i="18" s="1"/>
  <c r="BA22" i="23" s="1"/>
  <c r="AZ69" i="18"/>
  <c r="BF69" i="18" s="1"/>
  <c r="CC69" i="18" s="1"/>
  <c r="CO70" i="18" s="1"/>
  <c r="T70" i="23" s="1"/>
  <c r="AZ69" i="21"/>
  <c r="AZ45" i="18"/>
  <c r="BF45" i="18" s="1"/>
  <c r="CC45" i="18" s="1"/>
  <c r="CO45" i="18" s="1"/>
  <c r="T45" i="23" s="1"/>
  <c r="AZ45" i="21"/>
  <c r="AZ15" i="18"/>
  <c r="BF15" i="18" s="1"/>
  <c r="CC15" i="18" s="1"/>
  <c r="CO15" i="18" s="1"/>
  <c r="T15" i="23" s="1"/>
  <c r="AZ15" i="21"/>
  <c r="AZ34" i="21"/>
  <c r="AZ34" i="18"/>
  <c r="BF34" i="18" s="1"/>
  <c r="CC34" i="18" s="1"/>
  <c r="DA46" i="18" s="1"/>
  <c r="BA46" i="23" s="1"/>
  <c r="AZ71" i="18"/>
  <c r="BF71" i="18" s="1"/>
  <c r="CC71" i="18" s="1"/>
  <c r="AZ71" i="21"/>
  <c r="AZ27" i="18"/>
  <c r="BF27" i="18" s="1"/>
  <c r="CC27" i="18" s="1"/>
  <c r="DA39" i="18" s="1"/>
  <c r="BA39" i="23" s="1"/>
  <c r="AZ27" i="21"/>
  <c r="AZ65" i="21"/>
  <c r="AZ65" i="18"/>
  <c r="BF65" i="18" s="1"/>
  <c r="CC65" i="18" s="1"/>
  <c r="AZ12" i="18"/>
  <c r="BF12" i="18" s="1"/>
  <c r="CC12" i="18" s="1"/>
  <c r="CO13" i="18" s="1"/>
  <c r="T13" i="23" s="1"/>
  <c r="AZ12" i="21"/>
  <c r="AS98" i="18"/>
  <c r="AY98" i="18" s="1"/>
  <c r="CB98" i="18" s="1"/>
  <c r="CN99" i="18" s="1"/>
  <c r="S99" i="23" s="1"/>
  <c r="AZ79" i="18"/>
  <c r="BF79" i="18" s="1"/>
  <c r="CC79" i="18" s="1"/>
  <c r="CO80" i="18" s="1"/>
  <c r="T80" i="23" s="1"/>
  <c r="AZ79" i="21"/>
  <c r="AZ98" i="18"/>
  <c r="BF98" i="18" s="1"/>
  <c r="CC98" i="18" s="1"/>
  <c r="CO99" i="18" s="1"/>
  <c r="T99" i="23" s="1"/>
  <c r="AZ5" i="18"/>
  <c r="BF5" i="18" s="1"/>
  <c r="CC5" i="18" s="1"/>
  <c r="CO6" i="18" s="1"/>
  <c r="T6" i="23" s="1"/>
  <c r="AZ5" i="21"/>
  <c r="AZ38" i="18"/>
  <c r="BF38" i="18" s="1"/>
  <c r="CC38" i="18" s="1"/>
  <c r="CO38" i="18" s="1"/>
  <c r="T38" i="23" s="1"/>
  <c r="AZ38" i="21"/>
  <c r="AZ53" i="18"/>
  <c r="BF53" i="18" s="1"/>
  <c r="CC53" i="18" s="1"/>
  <c r="CO54" i="18" s="1"/>
  <c r="T54" i="23" s="1"/>
  <c r="AZ53" i="21"/>
  <c r="AZ72" i="21"/>
  <c r="AZ72" i="18"/>
  <c r="BF72" i="18" s="1"/>
  <c r="CC72" i="18" s="1"/>
  <c r="AZ75" i="18"/>
  <c r="BF75" i="18" s="1"/>
  <c r="CC75" i="18" s="1"/>
  <c r="AZ75" i="21"/>
  <c r="AZ49" i="21"/>
  <c r="AZ49" i="18"/>
  <c r="BF49" i="18" s="1"/>
  <c r="CC49" i="18" s="1"/>
  <c r="CO50" i="18" s="1"/>
  <c r="T50" i="23" s="1"/>
  <c r="AZ76" i="21"/>
  <c r="AZ76" i="18"/>
  <c r="BF76" i="18" s="1"/>
  <c r="CC76" i="18" s="1"/>
  <c r="AZ60" i="18"/>
  <c r="BF60" i="18" s="1"/>
  <c r="CC60" i="18" s="1"/>
  <c r="CO61" i="18" s="1"/>
  <c r="T61" i="23" s="1"/>
  <c r="AZ60" i="21"/>
  <c r="AZ36" i="18"/>
  <c r="BF36" i="18" s="1"/>
  <c r="CC36" i="18" s="1"/>
  <c r="DA36" i="18" s="1"/>
  <c r="BA36" i="23" s="1"/>
  <c r="AZ36" i="21"/>
  <c r="AZ56" i="21"/>
  <c r="AZ56" i="18"/>
  <c r="BF56" i="18" s="1"/>
  <c r="CC56" i="18" s="1"/>
  <c r="C98" i="18"/>
  <c r="I98" i="18" s="1"/>
  <c r="BV98" i="18" s="1"/>
  <c r="CH99" i="18" s="1"/>
  <c r="AZ40" i="18"/>
  <c r="BF40" i="18" s="1"/>
  <c r="CC40" i="18" s="1"/>
  <c r="CO40" i="18" s="1"/>
  <c r="T40" i="23" s="1"/>
  <c r="AZ40" i="21"/>
  <c r="AZ32" i="18"/>
  <c r="BF32" i="18" s="1"/>
  <c r="CC32" i="18" s="1"/>
  <c r="AZ32" i="21"/>
  <c r="AZ8" i="21"/>
  <c r="AZ8" i="18"/>
  <c r="BF8" i="18" s="1"/>
  <c r="CC8" i="18" s="1"/>
  <c r="CO8" i="18" s="1"/>
  <c r="T8" i="23" s="1"/>
  <c r="BN98" i="18"/>
  <c r="BT98" i="18" s="1"/>
  <c r="CE98" i="18" s="1"/>
  <c r="CQ99" i="18" s="1"/>
  <c r="AZ62" i="21"/>
  <c r="AZ62" i="18"/>
  <c r="BF62" i="18" s="1"/>
  <c r="CC62" i="18" s="1"/>
  <c r="DA62" i="18" s="1"/>
  <c r="BA62" i="23" s="1"/>
  <c r="AE98" i="18"/>
  <c r="AK98" i="18" s="1"/>
  <c r="BZ98" i="18" s="1"/>
  <c r="CL99" i="18" s="1"/>
  <c r="Q99" i="23" s="1"/>
  <c r="AZ23" i="21"/>
  <c r="AZ23" i="18"/>
  <c r="BF23" i="18" s="1"/>
  <c r="CC23" i="18" s="1"/>
  <c r="DA35" i="18" s="1"/>
  <c r="BA35" i="23" s="1"/>
  <c r="AZ17" i="18"/>
  <c r="BF17" i="18" s="1"/>
  <c r="CC17" i="18" s="1"/>
  <c r="AZ17" i="21"/>
  <c r="AZ93" i="21"/>
  <c r="AZ93" i="18"/>
  <c r="BF93" i="18" s="1"/>
  <c r="CC93" i="18" s="1"/>
  <c r="CO94" i="18" s="1"/>
  <c r="T94" i="23" s="1"/>
  <c r="AZ77" i="21"/>
  <c r="AZ77" i="18"/>
  <c r="BF77" i="18" s="1"/>
  <c r="CC77" i="18" s="1"/>
  <c r="AZ66" i="18"/>
  <c r="BF66" i="18" s="1"/>
  <c r="CC66" i="18" s="1"/>
  <c r="DA66" i="18" s="1"/>
  <c r="BA66" i="23" s="1"/>
  <c r="AZ66" i="21"/>
  <c r="AZ41" i="21"/>
  <c r="AZ41" i="18"/>
  <c r="BF41" i="18" s="1"/>
  <c r="CC41" i="18" s="1"/>
  <c r="AK56" i="4"/>
  <c r="X57" i="4"/>
  <c r="X112" i="4"/>
  <c r="AK120" i="4"/>
  <c r="AK108" i="4"/>
  <c r="X78" i="4"/>
  <c r="AK78" i="4"/>
  <c r="X118" i="4"/>
  <c r="AK121" i="4"/>
  <c r="X109" i="4"/>
  <c r="AK84" i="4"/>
  <c r="AK96" i="4"/>
  <c r="X85" i="4"/>
  <c r="AK68" i="4"/>
  <c r="X111" i="4"/>
  <c r="AK109" i="4"/>
  <c r="AK102" i="4"/>
  <c r="AK90" i="4"/>
  <c r="X82" i="4"/>
  <c r="AK115" i="4"/>
  <c r="AK82" i="4"/>
  <c r="AK67" i="4"/>
  <c r="Q125" i="4"/>
  <c r="I97" i="19" s="1"/>
  <c r="K97" i="19" s="1"/>
  <c r="AN97" i="19" s="1"/>
  <c r="AI125" i="4"/>
  <c r="AK94" i="4"/>
  <c r="V125" i="4"/>
  <c r="X65" i="4"/>
  <c r="X58" i="4"/>
  <c r="AK79" i="4"/>
  <c r="X43" i="4"/>
  <c r="AJ125" i="4"/>
  <c r="T125" i="4"/>
  <c r="AK58" i="4"/>
  <c r="X73" i="4"/>
  <c r="X115" i="4"/>
  <c r="Y125" i="4"/>
  <c r="C97" i="22"/>
  <c r="I97" i="22" s="1"/>
  <c r="X83" i="4"/>
  <c r="X72" i="4"/>
  <c r="X42" i="4"/>
  <c r="X59" i="4"/>
  <c r="AE125" i="4"/>
  <c r="AH124" i="4"/>
  <c r="AK60" i="4"/>
  <c r="C92" i="22"/>
  <c r="AD122" i="4"/>
  <c r="I94" i="20" s="1"/>
  <c r="Q84" i="4"/>
  <c r="AD49" i="4"/>
  <c r="Q120" i="4"/>
  <c r="AD57" i="4"/>
  <c r="AD116" i="4"/>
  <c r="AR116" i="4" s="1"/>
  <c r="C62" i="22"/>
  <c r="I62" i="22" s="1"/>
  <c r="T63" i="26" s="1"/>
  <c r="W64" i="33" s="1"/>
  <c r="AD113" i="4"/>
  <c r="I85" i="20" s="1"/>
  <c r="C87" i="22"/>
  <c r="I87" i="22" s="1"/>
  <c r="T88" i="26" s="1"/>
  <c r="W89" i="33" s="1"/>
  <c r="C7" i="22"/>
  <c r="I7" i="22" s="1"/>
  <c r="T8" i="26" s="1"/>
  <c r="W9" i="33" s="1"/>
  <c r="AG124" i="4"/>
  <c r="AJ52" i="4"/>
  <c r="AD88" i="4"/>
  <c r="I60" i="20" s="1"/>
  <c r="Q49" i="4"/>
  <c r="I21" i="19" s="1"/>
  <c r="AJ48" i="4"/>
  <c r="Z114" i="4"/>
  <c r="J86" i="19" s="1"/>
  <c r="AM125" i="4"/>
  <c r="R124" i="4"/>
  <c r="R125" i="4"/>
  <c r="U123" i="4"/>
  <c r="AD65" i="4"/>
  <c r="I37" i="20" s="1"/>
  <c r="Y82" i="4"/>
  <c r="C84" i="22"/>
  <c r="I84" i="22" s="1"/>
  <c r="T85" i="26" s="1"/>
  <c r="W86" i="33" s="1"/>
  <c r="Q76" i="4"/>
  <c r="I48" i="19" s="1"/>
  <c r="AD45" i="4"/>
  <c r="I17" i="20" s="1"/>
  <c r="Q116" i="4"/>
  <c r="I88" i="19" s="1"/>
  <c r="AD68" i="4"/>
  <c r="AR68" i="4" s="1"/>
  <c r="AD60" i="4"/>
  <c r="I32" i="20" s="1"/>
  <c r="Q113" i="4"/>
  <c r="I85" i="19" s="1"/>
  <c r="AL124" i="4"/>
  <c r="C47" i="22"/>
  <c r="I47" i="22" s="1"/>
  <c r="T48" i="26" s="1"/>
  <c r="W49" i="33" s="1"/>
  <c r="Q122" i="4"/>
  <c r="I94" i="19" s="1"/>
  <c r="AD72" i="4"/>
  <c r="I44" i="20" s="1"/>
  <c r="U124" i="4"/>
  <c r="C15" i="22"/>
  <c r="I15" i="22" s="1"/>
  <c r="T16" i="26" s="1"/>
  <c r="W17" i="33" s="1"/>
  <c r="X123" i="4"/>
  <c r="C91" i="22"/>
  <c r="I91" i="22" s="1"/>
  <c r="T92" i="26" s="1"/>
  <c r="W93" i="33" s="1"/>
  <c r="Q60" i="4"/>
  <c r="I32" i="19" s="1"/>
  <c r="W70" i="4"/>
  <c r="C23" i="22"/>
  <c r="I23" i="22" s="1"/>
  <c r="T24" i="26" s="1"/>
  <c r="W25" i="33" s="1"/>
  <c r="C48" i="22"/>
  <c r="I48" i="22" s="1"/>
  <c r="T49" i="26" s="1"/>
  <c r="W50" i="33" s="1"/>
  <c r="Q53" i="4"/>
  <c r="I25" i="19" s="1"/>
  <c r="Q54" i="4"/>
  <c r="I26" i="19" s="1"/>
  <c r="Q77" i="4"/>
  <c r="I49" i="19" s="1"/>
  <c r="W94" i="4"/>
  <c r="H49" i="20"/>
  <c r="J49" i="20"/>
  <c r="J76" i="20"/>
  <c r="H76" i="20"/>
  <c r="J40" i="20"/>
  <c r="H40" i="20"/>
  <c r="J20" i="20"/>
  <c r="H20" i="20"/>
  <c r="J72" i="20"/>
  <c r="H72" i="20"/>
  <c r="J88" i="20"/>
  <c r="H88" i="20"/>
  <c r="C89" i="21"/>
  <c r="C89" i="18"/>
  <c r="I89" i="18" s="1"/>
  <c r="BV89" i="18" s="1"/>
  <c r="CT101" i="18" s="1"/>
  <c r="C31" i="22"/>
  <c r="I31" i="22" s="1"/>
  <c r="T32" i="26" s="1"/>
  <c r="W33" i="33" s="1"/>
  <c r="Q93" i="4"/>
  <c r="I65" i="19" s="1"/>
  <c r="AD71" i="4"/>
  <c r="I43" i="20" s="1"/>
  <c r="Q37" i="4"/>
  <c r="I9" i="19" s="1"/>
  <c r="C8" i="22"/>
  <c r="AD118" i="4"/>
  <c r="I90" i="20" s="1"/>
  <c r="AJ54" i="4"/>
  <c r="C17" i="22"/>
  <c r="I17" i="22" s="1"/>
  <c r="T18" i="26" s="1"/>
  <c r="W19" i="33" s="1"/>
  <c r="AD115" i="4"/>
  <c r="I87" i="20" s="1"/>
  <c r="AM124" i="4"/>
  <c r="AD48" i="4"/>
  <c r="AR48" i="4" s="1"/>
  <c r="AD69" i="4"/>
  <c r="I41" i="20" s="1"/>
  <c r="AM111" i="4"/>
  <c r="C5" i="22"/>
  <c r="I5" i="22" s="1"/>
  <c r="T6" i="26" s="1"/>
  <c r="W7" i="33" s="1"/>
  <c r="C90" i="22"/>
  <c r="AD124" i="4"/>
  <c r="Q43" i="4"/>
  <c r="I15" i="19" s="1"/>
  <c r="AD104" i="4"/>
  <c r="I76" i="20" s="1"/>
  <c r="Q69" i="4"/>
  <c r="I41" i="19" s="1"/>
  <c r="AS47" i="21"/>
  <c r="AS47" i="18"/>
  <c r="AY47" i="18" s="1"/>
  <c r="CB47" i="18" s="1"/>
  <c r="BG55" i="18"/>
  <c r="BM55" i="18" s="1"/>
  <c r="CD55" i="18" s="1"/>
  <c r="BG55" i="21"/>
  <c r="AK72" i="4"/>
  <c r="X60" i="4"/>
  <c r="AF124" i="4"/>
  <c r="W95" i="4"/>
  <c r="C41" i="22"/>
  <c r="K41" i="22" s="1"/>
  <c r="C25" i="22"/>
  <c r="I25" i="22" s="1"/>
  <c r="T26" i="26" s="1"/>
  <c r="W27" i="33" s="1"/>
  <c r="W42" i="4"/>
  <c r="AD84" i="4"/>
  <c r="I56" i="20" s="1"/>
  <c r="Z112" i="4"/>
  <c r="J84" i="19" s="1"/>
  <c r="C44" i="22"/>
  <c r="I44" i="22" s="1"/>
  <c r="T45" i="26" s="1"/>
  <c r="W46" i="33" s="1"/>
  <c r="AL52" i="4"/>
  <c r="Q68" i="4"/>
  <c r="I40" i="19" s="1"/>
  <c r="Y124" i="4"/>
  <c r="Q73" i="4"/>
  <c r="I45" i="19" s="1"/>
  <c r="Q57" i="4"/>
  <c r="I29" i="19" s="1"/>
  <c r="Q36" i="4"/>
  <c r="I8" i="19" s="1"/>
  <c r="AJ106" i="4"/>
  <c r="X124" i="4"/>
  <c r="C14" i="22"/>
  <c r="I14" i="22" s="1"/>
  <c r="T15" i="26" s="1"/>
  <c r="W16" i="33" s="1"/>
  <c r="R47" i="4"/>
  <c r="Q119" i="4"/>
  <c r="I91" i="19" s="1"/>
  <c r="AM99" i="4"/>
  <c r="AJ86" i="4"/>
  <c r="Q70" i="4"/>
  <c r="I42" i="19" s="1"/>
  <c r="Q121" i="4"/>
  <c r="I93" i="19" s="1"/>
  <c r="AD54" i="4"/>
  <c r="I26" i="20" s="1"/>
  <c r="Q35" i="4"/>
  <c r="I7" i="19" s="1"/>
  <c r="R46" i="4"/>
  <c r="AD63" i="4"/>
  <c r="I35" i="20" s="1"/>
  <c r="AM112" i="4"/>
  <c r="C93" i="22"/>
  <c r="I93" i="22" s="1"/>
  <c r="T94" i="26" s="1"/>
  <c r="W95" i="33" s="1"/>
  <c r="AH123" i="4"/>
  <c r="AD80" i="4"/>
  <c r="I52" i="20" s="1"/>
  <c r="AE58" i="4"/>
  <c r="J97" i="18"/>
  <c r="P97" i="18" s="1"/>
  <c r="BW97" i="18" s="1"/>
  <c r="AE11" i="33"/>
  <c r="AE8" i="33"/>
  <c r="AE10" i="33"/>
  <c r="AE9" i="33"/>
  <c r="AE7" i="33"/>
  <c r="Q83" i="4"/>
  <c r="I55" i="19" s="1"/>
  <c r="AE6" i="33"/>
  <c r="AD6" i="33"/>
  <c r="AD121" i="4"/>
  <c r="I93" i="20" s="1"/>
  <c r="W64" i="4"/>
  <c r="Q74" i="4"/>
  <c r="I46" i="19" s="1"/>
  <c r="AL123" i="4"/>
  <c r="Q110" i="4"/>
  <c r="I82" i="19" s="1"/>
  <c r="C81" i="22"/>
  <c r="I81" i="22" s="1"/>
  <c r="T82" i="26" s="1"/>
  <c r="W83" i="33" s="1"/>
  <c r="W63" i="4"/>
  <c r="C6" i="22"/>
  <c r="Q34" i="4"/>
  <c r="I6" i="19" s="1"/>
  <c r="AD79" i="4"/>
  <c r="I51" i="20" s="1"/>
  <c r="C39" i="22"/>
  <c r="I39" i="22" s="1"/>
  <c r="T40" i="26" s="1"/>
  <c r="W41" i="33" s="1"/>
  <c r="AI124" i="4"/>
  <c r="Y123" i="4"/>
  <c r="AJ63" i="4"/>
  <c r="C45" i="22"/>
  <c r="T109" i="4"/>
  <c r="Y107" i="4"/>
  <c r="Q114" i="4"/>
  <c r="I86" i="19" s="1"/>
  <c r="C96" i="22"/>
  <c r="K97" i="22" s="1"/>
  <c r="AD61" i="4"/>
  <c r="I33" i="20" s="1"/>
  <c r="AD95" i="4"/>
  <c r="I67" i="20" s="1"/>
  <c r="Q50" i="4"/>
  <c r="I22" i="19" s="1"/>
  <c r="C12" i="22"/>
  <c r="I12" i="22" s="1"/>
  <c r="T13" i="26" s="1"/>
  <c r="W14" i="33" s="1"/>
  <c r="C86" i="22"/>
  <c r="C33" i="22"/>
  <c r="I33" i="22" s="1"/>
  <c r="T34" i="26" s="1"/>
  <c r="W35" i="33" s="1"/>
  <c r="AD74" i="4"/>
  <c r="I46" i="20" s="1"/>
  <c r="Q51" i="4"/>
  <c r="I23" i="19" s="1"/>
  <c r="AD75" i="4"/>
  <c r="I47" i="20" s="1"/>
  <c r="AL92" i="4"/>
  <c r="S39" i="4"/>
  <c r="C46" i="22"/>
  <c r="C67" i="22"/>
  <c r="I67" i="22" s="1"/>
  <c r="T68" i="26" s="1"/>
  <c r="W69" i="33" s="1"/>
  <c r="Q75" i="4"/>
  <c r="I47" i="19" s="1"/>
  <c r="C35" i="22"/>
  <c r="AD77" i="4"/>
  <c r="I49" i="20" s="1"/>
  <c r="Q115" i="4"/>
  <c r="I87" i="19" s="1"/>
  <c r="AJ66" i="4"/>
  <c r="Z99" i="4"/>
  <c r="J71" i="19" s="1"/>
  <c r="AD73" i="4"/>
  <c r="I45" i="20" s="1"/>
  <c r="Q61" i="4"/>
  <c r="I33" i="19" s="1"/>
  <c r="AF50" i="4"/>
  <c r="AD50" i="4"/>
  <c r="I22" i="20" s="1"/>
  <c r="AZ97" i="18"/>
  <c r="BF97" i="18" s="1"/>
  <c r="CC97" i="18" s="1"/>
  <c r="CO98" i="18" s="1"/>
  <c r="T98" i="23" s="1"/>
  <c r="BN97" i="18"/>
  <c r="C97" i="18"/>
  <c r="I97" i="18" s="1"/>
  <c r="BV97" i="18" s="1"/>
  <c r="Q97" i="18"/>
  <c r="W97" i="18" s="1"/>
  <c r="BX97" i="18" s="1"/>
  <c r="CJ98" i="18" s="1"/>
  <c r="O98" i="23" s="1"/>
  <c r="AL97" i="18"/>
  <c r="AR97" i="18" s="1"/>
  <c r="CA97" i="18" s="1"/>
  <c r="X97" i="18"/>
  <c r="AD97" i="18" s="1"/>
  <c r="BY97" i="18" s="1"/>
  <c r="AS97" i="18"/>
  <c r="AY97" i="18" s="1"/>
  <c r="CB97" i="18" s="1"/>
  <c r="BG97" i="18"/>
  <c r="BM97" i="18" s="1"/>
  <c r="CD97" i="18" s="1"/>
  <c r="AE97" i="18"/>
  <c r="AK97" i="18" s="1"/>
  <c r="BZ97" i="18" s="1"/>
  <c r="AK124" i="4"/>
  <c r="Q124" i="4"/>
  <c r="I96" i="19" s="1"/>
  <c r="S124" i="4"/>
  <c r="V124" i="4"/>
  <c r="T124" i="4"/>
  <c r="W124" i="4"/>
  <c r="Q40" i="4"/>
  <c r="I12" i="19" s="1"/>
  <c r="Q41" i="4"/>
  <c r="I13" i="19" s="1"/>
  <c r="AD81" i="4"/>
  <c r="I53" i="20" s="1"/>
  <c r="Q42" i="4"/>
  <c r="I14" i="19" s="1"/>
  <c r="Q82" i="4"/>
  <c r="I54" i="19" s="1"/>
  <c r="AD82" i="4"/>
  <c r="I54" i="20" s="1"/>
  <c r="Q63" i="4"/>
  <c r="I35" i="19" s="1"/>
  <c r="AD53" i="4"/>
  <c r="I25" i="20" s="1"/>
  <c r="AD93" i="4"/>
  <c r="I65" i="20" s="1"/>
  <c r="AD51" i="4"/>
  <c r="I23" i="20" s="1"/>
  <c r="AD62" i="4"/>
  <c r="I34" i="20" s="1"/>
  <c r="Q62" i="4"/>
  <c r="I34" i="19" s="1"/>
  <c r="AG114" i="4"/>
  <c r="C34" i="22"/>
  <c r="W38" i="4"/>
  <c r="AD109" i="4"/>
  <c r="I81" i="20" s="1"/>
  <c r="Q102" i="4"/>
  <c r="I74" i="19" s="1"/>
  <c r="Q39" i="4"/>
  <c r="I11" i="19" s="1"/>
  <c r="Q52" i="4"/>
  <c r="I24" i="19" s="1"/>
  <c r="AD52" i="4"/>
  <c r="I24" i="20" s="1"/>
  <c r="AH105" i="4"/>
  <c r="C10" i="22"/>
  <c r="K10" i="22" s="1"/>
  <c r="Q103" i="4"/>
  <c r="I75" i="19" s="1"/>
  <c r="C75" i="22"/>
  <c r="AD114" i="4"/>
  <c r="I86" i="20" s="1"/>
  <c r="AD102" i="4"/>
  <c r="I74" i="20" s="1"/>
  <c r="AJ69" i="4"/>
  <c r="C43" i="22"/>
  <c r="Q38" i="4"/>
  <c r="I10" i="19" s="1"/>
  <c r="Q72" i="4"/>
  <c r="I44" i="19" s="1"/>
  <c r="Q104" i="4"/>
  <c r="I76" i="19" s="1"/>
  <c r="AD83" i="4"/>
  <c r="I55" i="20" s="1"/>
  <c r="Q71" i="4"/>
  <c r="I43" i="19" s="1"/>
  <c r="C71" i="22"/>
  <c r="I71" i="22" s="1"/>
  <c r="T72" i="26" s="1"/>
  <c r="W73" i="33" s="1"/>
  <c r="O123" i="4" a="1"/>
  <c r="O123" i="4" s="1"/>
  <c r="B96" i="26" s="1"/>
  <c r="O124" i="4" a="1"/>
  <c r="O124" i="4" s="1"/>
  <c r="C32" i="22"/>
  <c r="AJ111" i="4"/>
  <c r="Z55" i="4"/>
  <c r="J27" i="19" s="1"/>
  <c r="W113" i="4"/>
  <c r="AJ124" i="4"/>
  <c r="AM123" i="4"/>
  <c r="Z124" i="4"/>
  <c r="AM76" i="4"/>
  <c r="AH46" i="4"/>
  <c r="AD90" i="4"/>
  <c r="I62" i="20" s="1"/>
  <c r="C55" i="22"/>
  <c r="Q112" i="4"/>
  <c r="AJ115" i="4"/>
  <c r="C69" i="22"/>
  <c r="Q92" i="4"/>
  <c r="I64" i="19" s="1"/>
  <c r="Q11" i="21"/>
  <c r="Q11" i="18"/>
  <c r="W11" i="18" s="1"/>
  <c r="BX11" i="18" s="1"/>
  <c r="BN72" i="21"/>
  <c r="BN72" i="18"/>
  <c r="BT72" i="18" s="1"/>
  <c r="CE72" i="18" s="1"/>
  <c r="CQ73" i="18" s="1"/>
  <c r="V73" i="23" s="1"/>
  <c r="BG13" i="21"/>
  <c r="BG13" i="18"/>
  <c r="BM13" i="18" s="1"/>
  <c r="CD13" i="18" s="1"/>
  <c r="AD92" i="4"/>
  <c r="I64" i="20" s="1"/>
  <c r="C56" i="22"/>
  <c r="Q79" i="4"/>
  <c r="I51" i="19" s="1"/>
  <c r="AS45" i="21"/>
  <c r="AS45" i="18"/>
  <c r="AY45" i="18" s="1"/>
  <c r="CB45" i="18" s="1"/>
  <c r="C64" i="18"/>
  <c r="I64" i="18" s="1"/>
  <c r="BV64" i="18" s="1"/>
  <c r="C64" i="21"/>
  <c r="C42" i="18"/>
  <c r="I42" i="18" s="1"/>
  <c r="BV42" i="18" s="1"/>
  <c r="C42" i="21"/>
  <c r="AS15" i="18"/>
  <c r="AY15" i="18" s="1"/>
  <c r="CB15" i="18" s="1"/>
  <c r="AS15" i="21"/>
  <c r="AS23" i="21"/>
  <c r="AS23" i="18"/>
  <c r="AY23" i="18" s="1"/>
  <c r="CB23" i="18" s="1"/>
  <c r="AS88" i="18"/>
  <c r="AY88" i="18" s="1"/>
  <c r="CB88" i="18" s="1"/>
  <c r="AS88" i="21"/>
  <c r="AS30" i="21"/>
  <c r="AS30" i="18"/>
  <c r="AY30" i="18" s="1"/>
  <c r="CB30" i="18" s="1"/>
  <c r="C18" i="21"/>
  <c r="C18" i="18"/>
  <c r="I18" i="18" s="1"/>
  <c r="BV18" i="18" s="1"/>
  <c r="AS21" i="18"/>
  <c r="AY21" i="18" s="1"/>
  <c r="CB21" i="18" s="1"/>
  <c r="AS21" i="21"/>
  <c r="AS86" i="21"/>
  <c r="AS86" i="18"/>
  <c r="AY86" i="18" s="1"/>
  <c r="CB86" i="18" s="1"/>
  <c r="AS13" i="21"/>
  <c r="AS13" i="18"/>
  <c r="AY13" i="18" s="1"/>
  <c r="CB13" i="18" s="1"/>
  <c r="AS36" i="18"/>
  <c r="AY36" i="18" s="1"/>
  <c r="CB36" i="18" s="1"/>
  <c r="AS36" i="21"/>
  <c r="C26" i="18"/>
  <c r="I26" i="18" s="1"/>
  <c r="BV26" i="18" s="1"/>
  <c r="C26" i="21"/>
  <c r="C72" i="21"/>
  <c r="C72" i="18"/>
  <c r="I72" i="18" s="1"/>
  <c r="BV72" i="18" s="1"/>
  <c r="C88" i="21"/>
  <c r="C88" i="18"/>
  <c r="I88" i="18" s="1"/>
  <c r="BV88" i="18" s="1"/>
  <c r="CT100" i="18" s="1"/>
  <c r="AS42" i="18"/>
  <c r="AY42" i="18" s="1"/>
  <c r="CB42" i="18" s="1"/>
  <c r="AS42" i="21"/>
  <c r="C75" i="21"/>
  <c r="C75" i="18"/>
  <c r="I75" i="18" s="1"/>
  <c r="BV75" i="18" s="1"/>
  <c r="C45" i="21"/>
  <c r="C45" i="18"/>
  <c r="I45" i="18" s="1"/>
  <c r="BV45" i="18" s="1"/>
  <c r="C14" i="18"/>
  <c r="I14" i="18" s="1"/>
  <c r="BV14" i="18" s="1"/>
  <c r="C14" i="21"/>
  <c r="C41" i="21"/>
  <c r="C41" i="18"/>
  <c r="I41" i="18" s="1"/>
  <c r="BV41" i="18" s="1"/>
  <c r="C68" i="18"/>
  <c r="I68" i="18" s="1"/>
  <c r="BV68" i="18" s="1"/>
  <c r="C68" i="21"/>
  <c r="AS10" i="18"/>
  <c r="AY10" i="18" s="1"/>
  <c r="CB10" i="18" s="1"/>
  <c r="AS10" i="21"/>
  <c r="C54" i="21"/>
  <c r="C54" i="18"/>
  <c r="I54" i="18" s="1"/>
  <c r="BV54" i="18" s="1"/>
  <c r="AS34" i="18"/>
  <c r="AY34" i="18" s="1"/>
  <c r="CB34" i="18" s="1"/>
  <c r="AS34" i="21"/>
  <c r="AS27" i="18"/>
  <c r="AY27" i="18" s="1"/>
  <c r="CB27" i="18" s="1"/>
  <c r="AS27" i="21"/>
  <c r="AS67" i="18"/>
  <c r="AY67" i="18" s="1"/>
  <c r="CB67" i="18" s="1"/>
  <c r="AS67" i="21"/>
  <c r="AS11" i="21"/>
  <c r="AS11" i="18"/>
  <c r="AY11" i="18" s="1"/>
  <c r="CB11" i="18" s="1"/>
  <c r="Q45" i="4"/>
  <c r="I17" i="19" s="1"/>
  <c r="AD56" i="4"/>
  <c r="I28" i="20" s="1"/>
  <c r="Q44" i="4"/>
  <c r="I16" i="19" s="1"/>
  <c r="Q67" i="4"/>
  <c r="I39" i="19" s="1"/>
  <c r="AD66" i="4"/>
  <c r="I38" i="20" s="1"/>
  <c r="AD112" i="4"/>
  <c r="I84" i="20" s="1"/>
  <c r="Q101" i="4"/>
  <c r="I73" i="19" s="1"/>
  <c r="C72" i="22"/>
  <c r="K73" i="22" s="1"/>
  <c r="AD100" i="4"/>
  <c r="AR100" i="4" s="1"/>
  <c r="Q100" i="4"/>
  <c r="AQ100" i="4" s="1"/>
  <c r="Q117" i="4"/>
  <c r="AQ117" i="4" s="1"/>
  <c r="Q118" i="4"/>
  <c r="I90" i="19" s="1"/>
  <c r="Q96" i="4"/>
  <c r="I68" i="19" s="1"/>
  <c r="Q97" i="4"/>
  <c r="I69" i="19" s="1"/>
  <c r="AD96" i="4"/>
  <c r="I68" i="20" s="1"/>
  <c r="Q91" i="4"/>
  <c r="I63" i="19" s="1"/>
  <c r="AD91" i="4"/>
  <c r="I63" i="20" s="1"/>
  <c r="AD103" i="4"/>
  <c r="I75" i="20" s="1"/>
  <c r="Q66" i="4"/>
  <c r="I38" i="19" s="1"/>
  <c r="Q81" i="4"/>
  <c r="I53" i="19" s="1"/>
  <c r="Q80" i="4"/>
  <c r="I52" i="19" s="1"/>
  <c r="Q78" i="4"/>
  <c r="I50" i="19" s="1"/>
  <c r="AD78" i="4"/>
  <c r="I50" i="20" s="1"/>
  <c r="C50" i="22"/>
  <c r="I50" i="22" s="1"/>
  <c r="T51" i="26" s="1"/>
  <c r="W52" i="33" s="1"/>
  <c r="C68" i="22"/>
  <c r="C16" i="22"/>
  <c r="I16" i="22" s="1"/>
  <c r="T17" i="26" s="1"/>
  <c r="W18" i="33" s="1"/>
  <c r="C63" i="22"/>
  <c r="I63" i="22" s="1"/>
  <c r="T64" i="26" s="1"/>
  <c r="W65" i="33" s="1"/>
  <c r="AJ50" i="4"/>
  <c r="C52" i="22"/>
  <c r="S52" i="22" s="1"/>
  <c r="C67" i="18"/>
  <c r="I67" i="18" s="1"/>
  <c r="BV67" i="18" s="1"/>
  <c r="C67" i="21"/>
  <c r="C84" i="21"/>
  <c r="C84" i="18"/>
  <c r="I84" i="18" s="1"/>
  <c r="BV84" i="18" s="1"/>
  <c r="CT96" i="18" s="1"/>
  <c r="D95" i="20" s="1"/>
  <c r="C28" i="18"/>
  <c r="I28" i="18" s="1"/>
  <c r="BV28" i="18" s="1"/>
  <c r="C28" i="21"/>
  <c r="C81" i="18"/>
  <c r="I81" i="18" s="1"/>
  <c r="BV81" i="18" s="1"/>
  <c r="C81" i="21"/>
  <c r="AE58" i="18"/>
  <c r="AK58" i="18" s="1"/>
  <c r="BZ58" i="18" s="1"/>
  <c r="AE58" i="21"/>
  <c r="C53" i="18"/>
  <c r="I53" i="18" s="1"/>
  <c r="BV53" i="18" s="1"/>
  <c r="C53" i="21"/>
  <c r="C51" i="18"/>
  <c r="I51" i="18" s="1"/>
  <c r="BV51" i="18" s="1"/>
  <c r="C51" i="21"/>
  <c r="C90" i="18"/>
  <c r="I90" i="18" s="1"/>
  <c r="BV90" i="18" s="1"/>
  <c r="C90" i="21"/>
  <c r="C69" i="21"/>
  <c r="C69" i="18"/>
  <c r="I69" i="18" s="1"/>
  <c r="BV69" i="18" s="1"/>
  <c r="BN85" i="21"/>
  <c r="BN85" i="18"/>
  <c r="BT85" i="18" s="1"/>
  <c r="CE85" i="18" s="1"/>
  <c r="C22" i="21"/>
  <c r="C22" i="18"/>
  <c r="I22" i="18" s="1"/>
  <c r="BV22" i="18" s="1"/>
  <c r="C94" i="18"/>
  <c r="I94" i="18" s="1"/>
  <c r="BV94" i="18" s="1"/>
  <c r="C94" i="21"/>
  <c r="C95" i="18"/>
  <c r="I95" i="18" s="1"/>
  <c r="BV95" i="18" s="1"/>
  <c r="CH96" i="18" s="1"/>
  <c r="D95" i="19" s="1"/>
  <c r="C95" i="21"/>
  <c r="C70" i="21"/>
  <c r="C70" i="18"/>
  <c r="I70" i="18" s="1"/>
  <c r="BV70" i="18" s="1"/>
  <c r="C57" i="18"/>
  <c r="I57" i="18" s="1"/>
  <c r="BV57" i="18" s="1"/>
  <c r="C57" i="21"/>
  <c r="C10" i="21"/>
  <c r="C10" i="18"/>
  <c r="I10" i="18" s="1"/>
  <c r="BV10" i="18" s="1"/>
  <c r="C32" i="18"/>
  <c r="I32" i="18" s="1"/>
  <c r="BV32" i="18" s="1"/>
  <c r="C32" i="21"/>
  <c r="C8" i="21"/>
  <c r="C8" i="18"/>
  <c r="I8" i="18" s="1"/>
  <c r="BV8" i="18" s="1"/>
  <c r="AE11" i="21"/>
  <c r="AE11" i="18"/>
  <c r="AK11" i="18" s="1"/>
  <c r="BZ11" i="18" s="1"/>
  <c r="C24" i="18"/>
  <c r="I24" i="18" s="1"/>
  <c r="BV24" i="18" s="1"/>
  <c r="C24" i="21"/>
  <c r="C40" i="18"/>
  <c r="I40" i="18" s="1"/>
  <c r="BV40" i="18" s="1"/>
  <c r="C40" i="21"/>
  <c r="C7" i="21"/>
  <c r="C7" i="18"/>
  <c r="I7" i="18" s="1"/>
  <c r="BV7" i="18" s="1"/>
  <c r="C29" i="21"/>
  <c r="C29" i="18"/>
  <c r="I29" i="18" s="1"/>
  <c r="BV29" i="18" s="1"/>
  <c r="C38" i="21"/>
  <c r="C38" i="18"/>
  <c r="I38" i="18" s="1"/>
  <c r="BV38" i="18" s="1"/>
  <c r="AE7" i="18"/>
  <c r="AK7" i="18" s="1"/>
  <c r="BZ7" i="18" s="1"/>
  <c r="AE7" i="21"/>
  <c r="C61" i="18"/>
  <c r="I61" i="18" s="1"/>
  <c r="BV61" i="18" s="1"/>
  <c r="C61" i="21"/>
  <c r="C74" i="21"/>
  <c r="C74" i="18"/>
  <c r="I74" i="18" s="1"/>
  <c r="BV74" i="18" s="1"/>
  <c r="AZ96" i="18"/>
  <c r="BF96" i="18" s="1"/>
  <c r="CC96" i="18" s="1"/>
  <c r="DA96" i="18" s="1"/>
  <c r="BA96" i="23" s="1"/>
  <c r="BG96" i="18"/>
  <c r="BM96" i="18" s="1"/>
  <c r="CD96" i="18" s="1"/>
  <c r="C46" i="21"/>
  <c r="C46" i="18"/>
  <c r="I46" i="18" s="1"/>
  <c r="BV46" i="18" s="1"/>
  <c r="C82" i="21"/>
  <c r="C82" i="18"/>
  <c r="I82" i="18" s="1"/>
  <c r="BV82" i="18" s="1"/>
  <c r="C33" i="18"/>
  <c r="I33" i="18" s="1"/>
  <c r="BV33" i="18" s="1"/>
  <c r="C33" i="21"/>
  <c r="C85" i="18"/>
  <c r="I85" i="18" s="1"/>
  <c r="BV85" i="18" s="1"/>
  <c r="C85" i="21"/>
  <c r="C48" i="21"/>
  <c r="C48" i="18"/>
  <c r="I48" i="18" s="1"/>
  <c r="BV48" i="18" s="1"/>
  <c r="C56" i="21"/>
  <c r="C56" i="18"/>
  <c r="I56" i="18" s="1"/>
  <c r="BV56" i="18" s="1"/>
  <c r="C63" i="18"/>
  <c r="I63" i="18" s="1"/>
  <c r="BV63" i="18" s="1"/>
  <c r="C63" i="21"/>
  <c r="AZ33" i="21"/>
  <c r="AZ33" i="18"/>
  <c r="BF33" i="18" s="1"/>
  <c r="CC33" i="18" s="1"/>
  <c r="C86" i="21"/>
  <c r="C86" i="18"/>
  <c r="I86" i="18" s="1"/>
  <c r="BV86" i="18" s="1"/>
  <c r="C93" i="21"/>
  <c r="C93" i="18"/>
  <c r="I93" i="18" s="1"/>
  <c r="BV93" i="18" s="1"/>
  <c r="C49" i="21"/>
  <c r="C49" i="18"/>
  <c r="I49" i="18" s="1"/>
  <c r="BV49" i="18" s="1"/>
  <c r="C83" i="21"/>
  <c r="C83" i="18"/>
  <c r="I83" i="18" s="1"/>
  <c r="BV83" i="18" s="1"/>
  <c r="BN28" i="21"/>
  <c r="BN28" i="18"/>
  <c r="BT28" i="18" s="1"/>
  <c r="CE28" i="18" s="1"/>
  <c r="AE96" i="18"/>
  <c r="AK96" i="18" s="1"/>
  <c r="BZ96" i="18" s="1"/>
  <c r="BN96" i="18"/>
  <c r="BT96" i="18" s="1"/>
  <c r="CE96" i="18" s="1"/>
  <c r="DC96" i="18" s="1"/>
  <c r="E95" i="20" s="1"/>
  <c r="C66" i="21"/>
  <c r="C66" i="18"/>
  <c r="I66" i="18" s="1"/>
  <c r="BV66" i="18" s="1"/>
  <c r="C16" i="21"/>
  <c r="C16" i="18"/>
  <c r="I16" i="18" s="1"/>
  <c r="BV16" i="18" s="1"/>
  <c r="C77" i="21"/>
  <c r="C77" i="18"/>
  <c r="I77" i="18" s="1"/>
  <c r="BV77" i="18" s="1"/>
  <c r="C44" i="18"/>
  <c r="I44" i="18" s="1"/>
  <c r="BV44" i="18" s="1"/>
  <c r="C44" i="21"/>
  <c r="AE66" i="18"/>
  <c r="AK66" i="18" s="1"/>
  <c r="BZ66" i="18" s="1"/>
  <c r="AE66" i="21"/>
  <c r="C25" i="18"/>
  <c r="I25" i="18" s="1"/>
  <c r="BV25" i="18" s="1"/>
  <c r="C25" i="21"/>
  <c r="C11" i="21"/>
  <c r="C11" i="18"/>
  <c r="I11" i="18" s="1"/>
  <c r="BV11" i="18" s="1"/>
  <c r="C92" i="18"/>
  <c r="I92" i="18" s="1"/>
  <c r="BV92" i="18" s="1"/>
  <c r="C92" i="21"/>
  <c r="C21" i="21"/>
  <c r="C21" i="18"/>
  <c r="I21" i="18" s="1"/>
  <c r="BV21" i="18" s="1"/>
  <c r="C43" i="21"/>
  <c r="C43" i="18"/>
  <c r="I43" i="18" s="1"/>
  <c r="BV43" i="18" s="1"/>
  <c r="C35" i="18"/>
  <c r="I35" i="18" s="1"/>
  <c r="BV35" i="18" s="1"/>
  <c r="C35" i="21"/>
  <c r="C12" i="18"/>
  <c r="I12" i="18" s="1"/>
  <c r="BV12" i="18" s="1"/>
  <c r="C12" i="21"/>
  <c r="C76" i="21"/>
  <c r="C76" i="18"/>
  <c r="I76" i="18" s="1"/>
  <c r="BV76" i="18" s="1"/>
  <c r="C13" i="21"/>
  <c r="C13" i="18"/>
  <c r="I13" i="18" s="1"/>
  <c r="BV13" i="18" s="1"/>
  <c r="C55" i="21"/>
  <c r="C55" i="18"/>
  <c r="I55" i="18" s="1"/>
  <c r="BV55" i="18" s="1"/>
  <c r="C34" i="21"/>
  <c r="C34" i="18"/>
  <c r="I34" i="18" s="1"/>
  <c r="BV34" i="18" s="1"/>
  <c r="C50" i="18"/>
  <c r="I50" i="18" s="1"/>
  <c r="BV50" i="18" s="1"/>
  <c r="C50" i="21"/>
  <c r="BG80" i="18"/>
  <c r="BM80" i="18" s="1"/>
  <c r="CD80" i="18" s="1"/>
  <c r="BG80" i="21"/>
  <c r="BG79" i="21"/>
  <c r="BG79" i="18"/>
  <c r="BM79" i="18" s="1"/>
  <c r="CD79" i="18" s="1"/>
  <c r="C27" i="21"/>
  <c r="C27" i="18"/>
  <c r="I27" i="18" s="1"/>
  <c r="BV27" i="18" s="1"/>
  <c r="C36" i="21"/>
  <c r="C36" i="18"/>
  <c r="I36" i="18" s="1"/>
  <c r="BV36" i="18" s="1"/>
  <c r="C87" i="18"/>
  <c r="I87" i="18" s="1"/>
  <c r="BV87" i="18" s="1"/>
  <c r="CT99" i="18" s="1"/>
  <c r="C87" i="21"/>
  <c r="BG54" i="18"/>
  <c r="BM54" i="18" s="1"/>
  <c r="CD54" i="18" s="1"/>
  <c r="BG54" i="21"/>
  <c r="C47" i="21"/>
  <c r="C47" i="18"/>
  <c r="I47" i="18" s="1"/>
  <c r="BV47" i="18" s="1"/>
  <c r="C30" i="21"/>
  <c r="C30" i="18"/>
  <c r="I30" i="18" s="1"/>
  <c r="BV30" i="18" s="1"/>
  <c r="C15" i="21"/>
  <c r="C15" i="18"/>
  <c r="I15" i="18" s="1"/>
  <c r="BV15" i="18" s="1"/>
  <c r="C65" i="18"/>
  <c r="I65" i="18" s="1"/>
  <c r="BV65" i="18" s="1"/>
  <c r="C65" i="21"/>
  <c r="BG65" i="21"/>
  <c r="BG65" i="18"/>
  <c r="BM65" i="18" s="1"/>
  <c r="CD65" i="18" s="1"/>
  <c r="C23" i="21"/>
  <c r="C23" i="18"/>
  <c r="I23" i="18" s="1"/>
  <c r="BV23" i="18" s="1"/>
  <c r="C79" i="18"/>
  <c r="I79" i="18" s="1"/>
  <c r="BV79" i="18" s="1"/>
  <c r="C79" i="21"/>
  <c r="AE36" i="21"/>
  <c r="AE36" i="18"/>
  <c r="AK36" i="18" s="1"/>
  <c r="BZ36" i="18" s="1"/>
  <c r="C91" i="18"/>
  <c r="I91" i="18" s="1"/>
  <c r="BV91" i="18" s="1"/>
  <c r="C91" i="21"/>
  <c r="C17" i="18"/>
  <c r="I17" i="18" s="1"/>
  <c r="BV17" i="18" s="1"/>
  <c r="C17" i="21"/>
  <c r="C39" i="21"/>
  <c r="C39" i="18"/>
  <c r="I39" i="18" s="1"/>
  <c r="BV39" i="18" s="1"/>
  <c r="C73" i="21"/>
  <c r="C73" i="18"/>
  <c r="I73" i="18" s="1"/>
  <c r="BV73" i="18" s="1"/>
  <c r="C9" i="21"/>
  <c r="C9" i="18"/>
  <c r="I9" i="18" s="1"/>
  <c r="BV9" i="18" s="1"/>
  <c r="C6" i="18"/>
  <c r="I6" i="18" s="1"/>
  <c r="BV6" i="18" s="1"/>
  <c r="C6" i="21"/>
  <c r="Q94" i="4"/>
  <c r="I66" i="19" s="1"/>
  <c r="AD94" i="4"/>
  <c r="I66" i="20" s="1"/>
  <c r="AD106" i="4"/>
  <c r="I78" i="20" s="1"/>
  <c r="Q95" i="4"/>
  <c r="I67" i="19" s="1"/>
  <c r="AD123" i="4"/>
  <c r="C83" i="22"/>
  <c r="I83" i="22" s="1"/>
  <c r="AD111" i="4"/>
  <c r="I83" i="20" s="1"/>
  <c r="Q111" i="4"/>
  <c r="I83" i="19" s="1"/>
  <c r="AD67" i="4"/>
  <c r="I39" i="20" s="1"/>
  <c r="AD55" i="4"/>
  <c r="I27" i="20" s="1"/>
  <c r="C27" i="22"/>
  <c r="I27" i="22" s="1"/>
  <c r="T28" i="26" s="1"/>
  <c r="W29" i="33" s="1"/>
  <c r="Q55" i="4"/>
  <c r="I27" i="19" s="1"/>
  <c r="Q56" i="4"/>
  <c r="I28" i="19" s="1"/>
  <c r="Q109" i="4"/>
  <c r="I81" i="19" s="1"/>
  <c r="AD120" i="4"/>
  <c r="I92" i="20" s="1"/>
  <c r="AD108" i="4"/>
  <c r="I80" i="20" s="1"/>
  <c r="Q33" i="4"/>
  <c r="I5" i="19" s="1"/>
  <c r="AD44" i="4"/>
  <c r="I16" i="20" s="1"/>
  <c r="C4" i="22"/>
  <c r="I4" i="22" s="1"/>
  <c r="T5" i="26" s="1"/>
  <c r="W6" i="33" s="1"/>
  <c r="Q123" i="4"/>
  <c r="I95" i="19" s="1"/>
  <c r="C66" i="22"/>
  <c r="C80" i="22"/>
  <c r="AK123" i="4"/>
  <c r="C95" i="22"/>
  <c r="I95" i="22" s="1"/>
  <c r="S118" i="4"/>
  <c r="Z123" i="4"/>
  <c r="BG25" i="21"/>
  <c r="BG25" i="18"/>
  <c r="BM25" i="18" s="1"/>
  <c r="CD25" i="18" s="1"/>
  <c r="BG76" i="21"/>
  <c r="BG76" i="18"/>
  <c r="BM76" i="18" s="1"/>
  <c r="CD76" i="18" s="1"/>
  <c r="BG62" i="21"/>
  <c r="BG62" i="18"/>
  <c r="BM62" i="18" s="1"/>
  <c r="CD62" i="18" s="1"/>
  <c r="T92" i="4"/>
  <c r="C5" i="18"/>
  <c r="I5" i="18" s="1"/>
  <c r="BV5" i="18" s="1"/>
  <c r="AM115" i="32" s="1"/>
  <c r="C5" i="21"/>
  <c r="Q91" i="18"/>
  <c r="W91" i="18" s="1"/>
  <c r="BX91" i="18" s="1"/>
  <c r="Q91" i="21"/>
  <c r="AS84" i="21"/>
  <c r="AS84" i="18"/>
  <c r="AY84" i="18" s="1"/>
  <c r="CB84" i="18" s="1"/>
  <c r="CZ96" i="18" s="1"/>
  <c r="AZ96" i="23" s="1"/>
  <c r="BN49" i="21"/>
  <c r="BN49" i="18"/>
  <c r="BT49" i="18" s="1"/>
  <c r="CE49" i="18" s="1"/>
  <c r="X64" i="18"/>
  <c r="AD64" i="18" s="1"/>
  <c r="BY64" i="18" s="1"/>
  <c r="X64" i="21"/>
  <c r="J19" i="18"/>
  <c r="P19" i="18" s="1"/>
  <c r="BW19" i="18" s="1"/>
  <c r="J19" i="21"/>
  <c r="BN32" i="18"/>
  <c r="BT32" i="18" s="1"/>
  <c r="CE32" i="18" s="1"/>
  <c r="BN32" i="21"/>
  <c r="AL80" i="18"/>
  <c r="AR80" i="18" s="1"/>
  <c r="CA80" i="18" s="1"/>
  <c r="AL80" i="21"/>
  <c r="N14" i="32"/>
  <c r="D4" i="32" s="1"/>
  <c r="T4" i="32"/>
  <c r="T6" i="32"/>
  <c r="T10" i="32"/>
  <c r="T7" i="32"/>
  <c r="T5" i="32"/>
  <c r="T13" i="32"/>
  <c r="T9" i="32"/>
  <c r="T12" i="32"/>
  <c r="AJ52" i="32"/>
  <c r="AJ103" i="32"/>
  <c r="AJ55" i="32"/>
  <c r="AJ24" i="32"/>
  <c r="C94" i="22"/>
  <c r="Z98" i="4"/>
  <c r="J70" i="19" s="1"/>
  <c r="W100" i="4"/>
  <c r="C64" i="22"/>
  <c r="AJ45" i="4"/>
  <c r="T73" i="4"/>
  <c r="AM113" i="4"/>
  <c r="R113" i="4"/>
  <c r="AJ89" i="4"/>
  <c r="AJ110" i="4"/>
  <c r="S36" i="4"/>
  <c r="AG120" i="4"/>
  <c r="R101" i="4"/>
  <c r="R90" i="4"/>
  <c r="W97" i="4"/>
  <c r="C26" i="22"/>
  <c r="I26" i="22" s="1"/>
  <c r="T27" i="26" s="1"/>
  <c r="W28" i="33" s="1"/>
  <c r="T98" i="4"/>
  <c r="T112" i="4"/>
  <c r="AG83" i="4"/>
  <c r="AG81" i="4"/>
  <c r="T71" i="4"/>
  <c r="AG64" i="4"/>
  <c r="W112" i="4"/>
  <c r="T64" i="4"/>
  <c r="AF52" i="4"/>
  <c r="S75" i="4"/>
  <c r="S46" i="4"/>
  <c r="Z49" i="4"/>
  <c r="J21" i="19" s="1"/>
  <c r="Z51" i="4"/>
  <c r="J23" i="19" s="1"/>
  <c r="AM66" i="4"/>
  <c r="W118" i="4"/>
  <c r="T103" i="4"/>
  <c r="S73" i="4"/>
  <c r="T50" i="4"/>
  <c r="AJ47" i="4"/>
  <c r="AE101" i="4"/>
  <c r="AJ88" i="4"/>
  <c r="W65" i="4"/>
  <c r="AJ82" i="4"/>
  <c r="AG109" i="4"/>
  <c r="AF46" i="4"/>
  <c r="W71" i="4"/>
  <c r="AG97" i="4"/>
  <c r="AG68" i="4"/>
  <c r="AE113" i="4"/>
  <c r="Z60" i="4"/>
  <c r="S35" i="4"/>
  <c r="W61" i="4"/>
  <c r="AF62" i="4"/>
  <c r="C36" i="22"/>
  <c r="I36" i="22" s="1"/>
  <c r="T37" i="26" s="1"/>
  <c r="W38" i="33" s="1"/>
  <c r="AM60" i="4"/>
  <c r="AJ94" i="4"/>
  <c r="AE61" i="4"/>
  <c r="Z93" i="4"/>
  <c r="J65" i="19" s="1"/>
  <c r="W82" i="4"/>
  <c r="AJ57" i="4"/>
  <c r="AG50" i="4"/>
  <c r="T40" i="4"/>
  <c r="T52" i="4"/>
  <c r="AG48" i="4"/>
  <c r="AJ91" i="4"/>
  <c r="AG108" i="4"/>
  <c r="AF68" i="4"/>
  <c r="S93" i="4"/>
  <c r="AS59" i="21"/>
  <c r="AS59" i="18"/>
  <c r="AY59" i="18" s="1"/>
  <c r="CB59" i="18" s="1"/>
  <c r="AS37" i="18"/>
  <c r="AY37" i="18" s="1"/>
  <c r="CB37" i="18" s="1"/>
  <c r="AS37" i="21"/>
  <c r="J74" i="21"/>
  <c r="J74" i="18"/>
  <c r="P74" i="18" s="1"/>
  <c r="BW74" i="18" s="1"/>
  <c r="AM51" i="4"/>
  <c r="AM61" i="4"/>
  <c r="Z66" i="4"/>
  <c r="Z56" i="4"/>
  <c r="W51" i="4"/>
  <c r="S62" i="4"/>
  <c r="T81" i="4"/>
  <c r="AJ107" i="4"/>
  <c r="AJ98" i="4"/>
  <c r="AJ76" i="4"/>
  <c r="AE66" i="4"/>
  <c r="AG103" i="4"/>
  <c r="AF64" i="4"/>
  <c r="R93" i="4"/>
  <c r="AF102" i="4"/>
  <c r="AE44" i="4"/>
  <c r="AF77" i="4"/>
  <c r="S50" i="4"/>
  <c r="AE63" i="4"/>
  <c r="C85" i="22"/>
  <c r="S97" i="22" s="1"/>
  <c r="AG76" i="4"/>
  <c r="W77" i="4"/>
  <c r="T65" i="4"/>
  <c r="C70" i="22"/>
  <c r="W111" i="4"/>
  <c r="AE73" i="4"/>
  <c r="S45" i="4"/>
  <c r="T111" i="4"/>
  <c r="W52" i="4"/>
  <c r="AJ103" i="4"/>
  <c r="W117" i="4"/>
  <c r="AG121" i="4"/>
  <c r="T69" i="4"/>
  <c r="AG77" i="4"/>
  <c r="AF58" i="4"/>
  <c r="Z88" i="4"/>
  <c r="J60" i="19" s="1"/>
  <c r="Z65" i="4"/>
  <c r="J37" i="19" s="1"/>
  <c r="AJ96" i="4"/>
  <c r="W92" i="4"/>
  <c r="AJ74" i="4"/>
  <c r="AF74" i="4"/>
  <c r="X55" i="4"/>
  <c r="AG60" i="4"/>
  <c r="AG80" i="4"/>
  <c r="AF85" i="4"/>
  <c r="AF56" i="4"/>
  <c r="AF73" i="4"/>
  <c r="W62" i="4"/>
  <c r="S72" i="4"/>
  <c r="AJ62" i="4"/>
  <c r="AG87" i="4"/>
  <c r="T57" i="4"/>
  <c r="W102" i="4"/>
  <c r="R91" i="4"/>
  <c r="AG61" i="4"/>
  <c r="T78" i="4"/>
  <c r="S44" i="4"/>
  <c r="W101" i="4"/>
  <c r="S51" i="4"/>
  <c r="T93" i="4"/>
  <c r="T41" i="4"/>
  <c r="C22" i="22"/>
  <c r="AG52" i="4"/>
  <c r="AF48" i="4"/>
  <c r="AG75" i="4"/>
  <c r="S57" i="4"/>
  <c r="AG78" i="4"/>
  <c r="W35" i="4"/>
  <c r="T79" i="4"/>
  <c r="R92" i="4"/>
  <c r="T39" i="4"/>
  <c r="AE71" i="4"/>
  <c r="AF57" i="4"/>
  <c r="S52" i="4"/>
  <c r="AG105" i="4"/>
  <c r="W41" i="4"/>
  <c r="AG57" i="4"/>
  <c r="AJ59" i="4"/>
  <c r="AJ101" i="4"/>
  <c r="Z50" i="4"/>
  <c r="J22" i="19" s="1"/>
  <c r="W98" i="4"/>
  <c r="AJ113" i="4"/>
  <c r="S74" i="4"/>
  <c r="W66" i="4"/>
  <c r="W45" i="4"/>
  <c r="AE84" i="4"/>
  <c r="C60" i="22"/>
  <c r="AJ77" i="4"/>
  <c r="W89" i="4"/>
  <c r="T66" i="4"/>
  <c r="AJ81" i="4"/>
  <c r="AG110" i="4"/>
  <c r="Z61" i="4"/>
  <c r="W108" i="4"/>
  <c r="AG92" i="4"/>
  <c r="S58" i="4"/>
  <c r="AJ84" i="4"/>
  <c r="T110" i="4"/>
  <c r="AE59" i="4"/>
  <c r="AJ108" i="4"/>
  <c r="T75" i="4"/>
  <c r="R114" i="4"/>
  <c r="S110" i="4"/>
  <c r="Z52" i="4"/>
  <c r="J24" i="19" s="1"/>
  <c r="T89" i="4"/>
  <c r="W99" i="4"/>
  <c r="AM88" i="4"/>
  <c r="AJ64" i="4"/>
  <c r="S56" i="4"/>
  <c r="Z113" i="4"/>
  <c r="J85" i="19" s="1"/>
  <c r="W47" i="4"/>
  <c r="C20" i="22"/>
  <c r="I20" i="22" s="1"/>
  <c r="T21" i="26" s="1"/>
  <c r="W22" i="33" s="1"/>
  <c r="AE103" i="4"/>
  <c r="T121" i="4"/>
  <c r="W60" i="4"/>
  <c r="C89" i="22"/>
  <c r="K89" i="22" s="1"/>
  <c r="C59" i="22"/>
  <c r="T72" i="4"/>
  <c r="W46" i="4"/>
  <c r="T49" i="4"/>
  <c r="AF90" i="4"/>
  <c r="S65" i="4"/>
  <c r="Z82" i="4"/>
  <c r="R99" i="4"/>
  <c r="Z77" i="4"/>
  <c r="J49" i="19" s="1"/>
  <c r="T45" i="4"/>
  <c r="T56" i="4"/>
  <c r="S71" i="4"/>
  <c r="S114" i="4"/>
  <c r="W93" i="4"/>
  <c r="AG95" i="4"/>
  <c r="S117" i="4"/>
  <c r="T48" i="4"/>
  <c r="AM74" i="4"/>
  <c r="AG74" i="4"/>
  <c r="AG56" i="4"/>
  <c r="AJ93" i="4"/>
  <c r="T105" i="4"/>
  <c r="AF84" i="4"/>
  <c r="S95" i="4"/>
  <c r="W79" i="4"/>
  <c r="Z62" i="4"/>
  <c r="T74" i="4"/>
  <c r="AG89" i="4"/>
  <c r="S113" i="4"/>
  <c r="AF110" i="4"/>
  <c r="AF70" i="4"/>
  <c r="T63" i="4"/>
  <c r="AE47" i="4"/>
  <c r="AJ102" i="4"/>
  <c r="AJ97" i="4"/>
  <c r="T44" i="4"/>
  <c r="AI116" i="4"/>
  <c r="AG111" i="4"/>
  <c r="T51" i="4"/>
  <c r="AM91" i="4"/>
  <c r="S47" i="4"/>
  <c r="S61" i="4"/>
  <c r="AF113" i="4"/>
  <c r="AJ112" i="4"/>
  <c r="AI53" i="4"/>
  <c r="AG85" i="4"/>
  <c r="Z92" i="4"/>
  <c r="S86" i="4"/>
  <c r="AG55" i="4"/>
  <c r="R118" i="4"/>
  <c r="W37" i="4"/>
  <c r="S111" i="4"/>
  <c r="AG73" i="4"/>
  <c r="BN14" i="21"/>
  <c r="BN14" i="18"/>
  <c r="BT14" i="18" s="1"/>
  <c r="CE14" i="18" s="1"/>
  <c r="X8" i="21"/>
  <c r="X8" i="18"/>
  <c r="AD8" i="18" s="1"/>
  <c r="BY8" i="18" s="1"/>
  <c r="BN83" i="21"/>
  <c r="BN83" i="18"/>
  <c r="BT83" i="18" s="1"/>
  <c r="CE83" i="18" s="1"/>
  <c r="BN57" i="18"/>
  <c r="BT57" i="18" s="1"/>
  <c r="CE57" i="18" s="1"/>
  <c r="BN57" i="21"/>
  <c r="BN22" i="18"/>
  <c r="BT22" i="18" s="1"/>
  <c r="CE22" i="18" s="1"/>
  <c r="BN22" i="21"/>
  <c r="AS68" i="21"/>
  <c r="AS68" i="18"/>
  <c r="AY68" i="18" s="1"/>
  <c r="CB68" i="18" s="1"/>
  <c r="BN23" i="18"/>
  <c r="BT23" i="18" s="1"/>
  <c r="CE23" i="18" s="1"/>
  <c r="BN23" i="21"/>
  <c r="BN39" i="18"/>
  <c r="BT39" i="18" s="1"/>
  <c r="CE39" i="18" s="1"/>
  <c r="BN39" i="21"/>
  <c r="X30" i="21"/>
  <c r="X30" i="18"/>
  <c r="AD30" i="18" s="1"/>
  <c r="BY30" i="18" s="1"/>
  <c r="X45" i="21"/>
  <c r="X45" i="18"/>
  <c r="AD45" i="18" s="1"/>
  <c r="BY45" i="18" s="1"/>
  <c r="AS19" i="18"/>
  <c r="AY19" i="18" s="1"/>
  <c r="CB19" i="18" s="1"/>
  <c r="AS19" i="21"/>
  <c r="BN75" i="18"/>
  <c r="BT75" i="18" s="1"/>
  <c r="CE75" i="18" s="1"/>
  <c r="BN75" i="21"/>
  <c r="AS16" i="18"/>
  <c r="AY16" i="18" s="1"/>
  <c r="CB16" i="18" s="1"/>
  <c r="AS16" i="21"/>
  <c r="AL13" i="21"/>
  <c r="AL13" i="18"/>
  <c r="AR13" i="18" s="1"/>
  <c r="CA13" i="18" s="1"/>
  <c r="BN54" i="18"/>
  <c r="BT54" i="18" s="1"/>
  <c r="CE54" i="18" s="1"/>
  <c r="BN54" i="21"/>
  <c r="AS87" i="21"/>
  <c r="AS87" i="18"/>
  <c r="AY87" i="18" s="1"/>
  <c r="CB87" i="18" s="1"/>
  <c r="CZ99" i="18" s="1"/>
  <c r="AZ99" i="23" s="1"/>
  <c r="BN62" i="21"/>
  <c r="BN62" i="18"/>
  <c r="BT62" i="18" s="1"/>
  <c r="CE62" i="18" s="1"/>
  <c r="AS62" i="21"/>
  <c r="AS62" i="18"/>
  <c r="AY62" i="18" s="1"/>
  <c r="CB62" i="18" s="1"/>
  <c r="AS35" i="21"/>
  <c r="AS35" i="18"/>
  <c r="AY35" i="18" s="1"/>
  <c r="CB35" i="18" s="1"/>
  <c r="X13" i="21"/>
  <c r="X13" i="18"/>
  <c r="AD13" i="18" s="1"/>
  <c r="BY13" i="18" s="1"/>
  <c r="X65" i="21"/>
  <c r="X65" i="18"/>
  <c r="AD65" i="18" s="1"/>
  <c r="BY65" i="18" s="1"/>
  <c r="BN50" i="21"/>
  <c r="BN50" i="18"/>
  <c r="BT50" i="18" s="1"/>
  <c r="CE50" i="18" s="1"/>
  <c r="BN43" i="21"/>
  <c r="BN43" i="18"/>
  <c r="BT43" i="18" s="1"/>
  <c r="CE43" i="18" s="1"/>
  <c r="BN79" i="21"/>
  <c r="BN79" i="18"/>
  <c r="BT79" i="18" s="1"/>
  <c r="CE79" i="18" s="1"/>
  <c r="AS8" i="18"/>
  <c r="AY8" i="18" s="1"/>
  <c r="CB8" i="18" s="1"/>
  <c r="AS8" i="21"/>
  <c r="AS76" i="21"/>
  <c r="AS76" i="18"/>
  <c r="AY76" i="18" s="1"/>
  <c r="CB76" i="18" s="1"/>
  <c r="BN90" i="21"/>
  <c r="BN90" i="18"/>
  <c r="BT90" i="18" s="1"/>
  <c r="CE90" i="18" s="1"/>
  <c r="AS91" i="21"/>
  <c r="AS91" i="18"/>
  <c r="AY91" i="18" s="1"/>
  <c r="CB91" i="18" s="1"/>
  <c r="BN37" i="21"/>
  <c r="BN37" i="18"/>
  <c r="BT37" i="18" s="1"/>
  <c r="CE37" i="18" s="1"/>
  <c r="AS74" i="21"/>
  <c r="AS74" i="18"/>
  <c r="AY74" i="18" s="1"/>
  <c r="CB74" i="18" s="1"/>
  <c r="BN65" i="18"/>
  <c r="BT65" i="18" s="1"/>
  <c r="CE65" i="18" s="1"/>
  <c r="BN65" i="21"/>
  <c r="X89" i="18"/>
  <c r="AD89" i="18" s="1"/>
  <c r="BY89" i="18" s="1"/>
  <c r="CW101" i="18" s="1"/>
  <c r="AW101" i="23" s="1"/>
  <c r="X89" i="21"/>
  <c r="BN35" i="18"/>
  <c r="BT35" i="18" s="1"/>
  <c r="CE35" i="18" s="1"/>
  <c r="BN35" i="21"/>
  <c r="X24" i="21"/>
  <c r="X24" i="18"/>
  <c r="AD24" i="18" s="1"/>
  <c r="BY24" i="18" s="1"/>
  <c r="AL14" i="21"/>
  <c r="AL14" i="18"/>
  <c r="AR14" i="18" s="1"/>
  <c r="CA14" i="18" s="1"/>
  <c r="AS33" i="21"/>
  <c r="AS33" i="18"/>
  <c r="AY33" i="18" s="1"/>
  <c r="CB33" i="18" s="1"/>
  <c r="AS83" i="18"/>
  <c r="AY83" i="18" s="1"/>
  <c r="CB83" i="18" s="1"/>
  <c r="AS83" i="21"/>
  <c r="AS25" i="21"/>
  <c r="AS25" i="18"/>
  <c r="AY25" i="18" s="1"/>
  <c r="CB25" i="18" s="1"/>
  <c r="AS52" i="21"/>
  <c r="AS52" i="18"/>
  <c r="AY52" i="18" s="1"/>
  <c r="CB52" i="18" s="1"/>
  <c r="AS80" i="21"/>
  <c r="AS80" i="18"/>
  <c r="AY80" i="18" s="1"/>
  <c r="CB80" i="18" s="1"/>
  <c r="AS71" i="21"/>
  <c r="AS71" i="18"/>
  <c r="AY71" i="18" s="1"/>
  <c r="CB71" i="18" s="1"/>
  <c r="AS39" i="18"/>
  <c r="AY39" i="18" s="1"/>
  <c r="CB39" i="18" s="1"/>
  <c r="AS39" i="21"/>
  <c r="AS32" i="18"/>
  <c r="AY32" i="18" s="1"/>
  <c r="CB32" i="18" s="1"/>
  <c r="AS32" i="21"/>
  <c r="BN33" i="18"/>
  <c r="BT33" i="18" s="1"/>
  <c r="CE33" i="18" s="1"/>
  <c r="BN33" i="21"/>
  <c r="AS18" i="21"/>
  <c r="AS18" i="18"/>
  <c r="AY18" i="18" s="1"/>
  <c r="CB18" i="18" s="1"/>
  <c r="BN61" i="18"/>
  <c r="BT61" i="18" s="1"/>
  <c r="CE61" i="18" s="1"/>
  <c r="BN61" i="21"/>
  <c r="AS6" i="18"/>
  <c r="AY6" i="18" s="1"/>
  <c r="CB6" i="18" s="1"/>
  <c r="AS6" i="21"/>
  <c r="AS38" i="18"/>
  <c r="AY38" i="18" s="1"/>
  <c r="CB38" i="18" s="1"/>
  <c r="AS38" i="21"/>
  <c r="AS54" i="21"/>
  <c r="AS54" i="18"/>
  <c r="AY54" i="18" s="1"/>
  <c r="CB54" i="18" s="1"/>
  <c r="AS49" i="18"/>
  <c r="AY49" i="18" s="1"/>
  <c r="CB49" i="18" s="1"/>
  <c r="AS49" i="21"/>
  <c r="BN21" i="21"/>
  <c r="BN21" i="18"/>
  <c r="BT21" i="18" s="1"/>
  <c r="CE21" i="18" s="1"/>
  <c r="AS5" i="18"/>
  <c r="AY5" i="18" s="1"/>
  <c r="CB5" i="18" s="1"/>
  <c r="AS5" i="21"/>
  <c r="X34" i="21"/>
  <c r="X34" i="18"/>
  <c r="AD34" i="18" s="1"/>
  <c r="BY34" i="18" s="1"/>
  <c r="AS63" i="21"/>
  <c r="AS63" i="18"/>
  <c r="AY63" i="18" s="1"/>
  <c r="CB63" i="18" s="1"/>
  <c r="BN29" i="21"/>
  <c r="BN29" i="18"/>
  <c r="BT29" i="18" s="1"/>
  <c r="CE29" i="18" s="1"/>
  <c r="J34" i="21"/>
  <c r="J34" i="18"/>
  <c r="P34" i="18" s="1"/>
  <c r="BW34" i="18" s="1"/>
  <c r="AS24" i="18"/>
  <c r="AY24" i="18" s="1"/>
  <c r="CB24" i="18" s="1"/>
  <c r="AS24" i="21"/>
  <c r="BN86" i="18"/>
  <c r="BT86" i="18" s="1"/>
  <c r="CE86" i="18" s="1"/>
  <c r="BN86" i="21"/>
  <c r="AS69" i="21"/>
  <c r="AS69" i="18"/>
  <c r="AY69" i="18" s="1"/>
  <c r="CB69" i="18" s="1"/>
  <c r="AS55" i="18"/>
  <c r="AY55" i="18" s="1"/>
  <c r="CB55" i="18" s="1"/>
  <c r="AS55" i="21"/>
  <c r="BN25" i="18"/>
  <c r="BT25" i="18" s="1"/>
  <c r="CE25" i="18" s="1"/>
  <c r="BN25" i="21"/>
  <c r="AS51" i="21"/>
  <c r="AS51" i="18"/>
  <c r="AY51" i="18" s="1"/>
  <c r="CB51" i="18" s="1"/>
  <c r="AS20" i="18"/>
  <c r="AY20" i="18" s="1"/>
  <c r="CB20" i="18" s="1"/>
  <c r="AS20" i="21"/>
  <c r="AS94" i="18"/>
  <c r="AY94" i="18" s="1"/>
  <c r="CB94" i="18" s="1"/>
  <c r="AS94" i="21"/>
  <c r="BN30" i="18"/>
  <c r="BT30" i="18" s="1"/>
  <c r="CE30" i="18" s="1"/>
  <c r="BN30" i="21"/>
  <c r="X37" i="18"/>
  <c r="AD37" i="18" s="1"/>
  <c r="BY37" i="18" s="1"/>
  <c r="X37" i="21"/>
  <c r="AS85" i="18"/>
  <c r="AY85" i="18" s="1"/>
  <c r="CB85" i="18" s="1"/>
  <c r="AS85" i="21"/>
  <c r="J85" i="21"/>
  <c r="J85" i="18"/>
  <c r="P85" i="18" s="1"/>
  <c r="BW85" i="18" s="1"/>
  <c r="AS70" i="21"/>
  <c r="AS70" i="18"/>
  <c r="AY70" i="18" s="1"/>
  <c r="CB70" i="18" s="1"/>
  <c r="AS90" i="21"/>
  <c r="AS90" i="18"/>
  <c r="AY90" i="18" s="1"/>
  <c r="CB90" i="18" s="1"/>
  <c r="BN52" i="18"/>
  <c r="BT52" i="18" s="1"/>
  <c r="CE52" i="18" s="1"/>
  <c r="BN52" i="21"/>
  <c r="BN71" i="21"/>
  <c r="BN71" i="18"/>
  <c r="BT71" i="18" s="1"/>
  <c r="CE71" i="18" s="1"/>
  <c r="X35" i="21"/>
  <c r="X35" i="18"/>
  <c r="AD35" i="18" s="1"/>
  <c r="BY35" i="18" s="1"/>
  <c r="BN47" i="21"/>
  <c r="BN47" i="18"/>
  <c r="BT47" i="18" s="1"/>
  <c r="CE47" i="18" s="1"/>
  <c r="AS14" i="21"/>
  <c r="AS14" i="18"/>
  <c r="AY14" i="18" s="1"/>
  <c r="CB14" i="18" s="1"/>
  <c r="AS57" i="18"/>
  <c r="AY57" i="18" s="1"/>
  <c r="CB57" i="18" s="1"/>
  <c r="AS57" i="21"/>
  <c r="AS65" i="18"/>
  <c r="AY65" i="18" s="1"/>
  <c r="CB65" i="18" s="1"/>
  <c r="AS65" i="21"/>
  <c r="AS43" i="21"/>
  <c r="AS43" i="18"/>
  <c r="AY43" i="18" s="1"/>
  <c r="CB43" i="18" s="1"/>
  <c r="AS50" i="21"/>
  <c r="AS50" i="18"/>
  <c r="AY50" i="18" s="1"/>
  <c r="CB50" i="18" s="1"/>
  <c r="AS72" i="21"/>
  <c r="AS72" i="18"/>
  <c r="AY72" i="18" s="1"/>
  <c r="CB72" i="18" s="1"/>
  <c r="AS64" i="18"/>
  <c r="AY64" i="18" s="1"/>
  <c r="CB64" i="18" s="1"/>
  <c r="AS64" i="21"/>
  <c r="Q93" i="21"/>
  <c r="Q93" i="18"/>
  <c r="W93" i="18" s="1"/>
  <c r="BX93" i="18" s="1"/>
  <c r="BN66" i="18"/>
  <c r="BT66" i="18" s="1"/>
  <c r="CE66" i="18" s="1"/>
  <c r="BN66" i="21"/>
  <c r="AS75" i="18"/>
  <c r="AY75" i="18" s="1"/>
  <c r="CB75" i="18" s="1"/>
  <c r="AS75" i="21"/>
  <c r="AS73" i="21"/>
  <c r="AS73" i="18"/>
  <c r="AY73" i="18" s="1"/>
  <c r="CB73" i="18" s="1"/>
  <c r="BN55" i="21"/>
  <c r="BN55" i="18"/>
  <c r="BT55" i="18" s="1"/>
  <c r="CE55" i="18" s="1"/>
  <c r="BN34" i="21"/>
  <c r="BN34" i="18"/>
  <c r="BT34" i="18" s="1"/>
  <c r="CE34" i="18" s="1"/>
  <c r="J66" i="18"/>
  <c r="P66" i="18" s="1"/>
  <c r="BW66" i="18" s="1"/>
  <c r="J66" i="21"/>
  <c r="AS81" i="21"/>
  <c r="AS81" i="18"/>
  <c r="AY81" i="18" s="1"/>
  <c r="CB81" i="18" s="1"/>
  <c r="BN60" i="18"/>
  <c r="BT60" i="18" s="1"/>
  <c r="CE60" i="18" s="1"/>
  <c r="BN60" i="21"/>
  <c r="BN27" i="18"/>
  <c r="BT27" i="18" s="1"/>
  <c r="CE27" i="18" s="1"/>
  <c r="BN27" i="21"/>
  <c r="AS61" i="21"/>
  <c r="AS61" i="18"/>
  <c r="AY61" i="18" s="1"/>
  <c r="CB61" i="18" s="1"/>
  <c r="AS58" i="21"/>
  <c r="AS58" i="18"/>
  <c r="AY58" i="18" s="1"/>
  <c r="CB58" i="18" s="1"/>
  <c r="BN56" i="18"/>
  <c r="BT56" i="18" s="1"/>
  <c r="CE56" i="18" s="1"/>
  <c r="BN56" i="21"/>
  <c r="BN64" i="18"/>
  <c r="BT64" i="18" s="1"/>
  <c r="CE64" i="18" s="1"/>
  <c r="BN64" i="21"/>
  <c r="AS9" i="18"/>
  <c r="AY9" i="18" s="1"/>
  <c r="CB9" i="18" s="1"/>
  <c r="AS9" i="21"/>
  <c r="AS66" i="18"/>
  <c r="AY66" i="18" s="1"/>
  <c r="CB66" i="18" s="1"/>
  <c r="AS66" i="21"/>
  <c r="BN81" i="18"/>
  <c r="BT81" i="18" s="1"/>
  <c r="CE81" i="18" s="1"/>
  <c r="BN81" i="21"/>
  <c r="X75" i="18"/>
  <c r="AD75" i="18" s="1"/>
  <c r="BY75" i="18" s="1"/>
  <c r="X75" i="21"/>
  <c r="BN24" i="21"/>
  <c r="BN24" i="18"/>
  <c r="BT24" i="18" s="1"/>
  <c r="CE24" i="18" s="1"/>
  <c r="S116" i="4"/>
  <c r="T62" i="4"/>
  <c r="S49" i="4"/>
  <c r="AJ100" i="4"/>
  <c r="AF51" i="4"/>
  <c r="R45" i="4"/>
  <c r="AG62" i="4"/>
  <c r="S40" i="4"/>
  <c r="AG63" i="4"/>
  <c r="AM62" i="4"/>
  <c r="W85" i="4"/>
  <c r="AF49" i="4"/>
  <c r="AE49" i="4"/>
  <c r="AM101" i="4"/>
  <c r="W43" i="4"/>
  <c r="C38" i="22"/>
  <c r="R49" i="4"/>
  <c r="T116" i="4"/>
  <c r="AF78" i="4"/>
  <c r="Z83" i="4"/>
  <c r="J55" i="19" s="1"/>
  <c r="AJ114" i="4"/>
  <c r="Z89" i="4"/>
  <c r="J61" i="19" s="1"/>
  <c r="C61" i="22"/>
  <c r="C13" i="22"/>
  <c r="I13" i="22" s="1"/>
  <c r="T14" i="26" s="1"/>
  <c r="W15" i="33" s="1"/>
  <c r="C65" i="22"/>
  <c r="W114" i="4"/>
  <c r="AG51" i="4"/>
  <c r="W96" i="4"/>
  <c r="AE91" i="4"/>
  <c r="C49" i="22"/>
  <c r="AG99" i="4"/>
  <c r="Z102" i="4"/>
  <c r="J74" i="19" s="1"/>
  <c r="Z84" i="4"/>
  <c r="T96" i="4"/>
  <c r="W115" i="4"/>
  <c r="C54" i="22"/>
  <c r="T99" i="4"/>
  <c r="AJ118" i="4"/>
  <c r="AF86" i="4"/>
  <c r="W36" i="4"/>
  <c r="AG69" i="4"/>
  <c r="AE97" i="4"/>
  <c r="C78" i="22"/>
  <c r="I78" i="22" s="1"/>
  <c r="T79" i="26" s="1"/>
  <c r="W80" i="33" s="1"/>
  <c r="C42" i="22"/>
  <c r="I42" i="22" s="1"/>
  <c r="T43" i="26" s="1"/>
  <c r="W44" i="33" s="1"/>
  <c r="AM64" i="4"/>
  <c r="AM89" i="4"/>
  <c r="S78" i="4"/>
  <c r="W91" i="4"/>
  <c r="S66" i="4"/>
  <c r="R59" i="4"/>
  <c r="AJ90" i="4"/>
  <c r="T36" i="4"/>
  <c r="V42" i="4"/>
  <c r="C21" i="22"/>
  <c r="C28" i="22"/>
  <c r="C74" i="22"/>
  <c r="K74" i="22" s="1"/>
  <c r="AF61" i="4"/>
  <c r="T97" i="4"/>
  <c r="AG93" i="4"/>
  <c r="AM110" i="4"/>
  <c r="AJ72" i="4"/>
  <c r="W90" i="4"/>
  <c r="C29" i="22"/>
  <c r="I29" i="22" s="1"/>
  <c r="T30" i="26" s="1"/>
  <c r="W31" i="33" s="1"/>
  <c r="AM114" i="4"/>
  <c r="AJ78" i="4"/>
  <c r="C53" i="22"/>
  <c r="AM93" i="4"/>
  <c r="AM82" i="4"/>
  <c r="AM49" i="4"/>
  <c r="V41" i="4"/>
  <c r="C82" i="22"/>
  <c r="I82" i="22" s="1"/>
  <c r="T83" i="26" s="1"/>
  <c r="W84" i="33" s="1"/>
  <c r="W103" i="4"/>
  <c r="W78" i="4"/>
  <c r="AG91" i="4"/>
  <c r="W107" i="4"/>
  <c r="W48" i="4"/>
  <c r="Z57" i="4"/>
  <c r="J29" i="19" s="1"/>
  <c r="W86" i="4"/>
  <c r="T80" i="4"/>
  <c r="W33" i="4"/>
  <c r="C24" i="22"/>
  <c r="X80" i="21"/>
  <c r="X80" i="18"/>
  <c r="AD80" i="18" s="1"/>
  <c r="BY80" i="18" s="1"/>
  <c r="X32" i="21"/>
  <c r="X32" i="18"/>
  <c r="AD32" i="18" s="1"/>
  <c r="BY32" i="18" s="1"/>
  <c r="J23" i="21"/>
  <c r="J23" i="18"/>
  <c r="P23" i="18" s="1"/>
  <c r="BW23" i="18" s="1"/>
  <c r="X49" i="18"/>
  <c r="AD49" i="18" s="1"/>
  <c r="BY49" i="18" s="1"/>
  <c r="X49" i="21"/>
  <c r="Q15" i="18"/>
  <c r="W15" i="18" s="1"/>
  <c r="BX15" i="18" s="1"/>
  <c r="Q15" i="21"/>
  <c r="J76" i="21"/>
  <c r="J76" i="18"/>
  <c r="P76" i="18" s="1"/>
  <c r="BW76" i="18" s="1"/>
  <c r="J71" i="18"/>
  <c r="P71" i="18" s="1"/>
  <c r="BW71" i="18" s="1"/>
  <c r="J71" i="21"/>
  <c r="X92" i="21"/>
  <c r="X92" i="18"/>
  <c r="AD92" i="18" s="1"/>
  <c r="BY92" i="18" s="1"/>
  <c r="AL10" i="21"/>
  <c r="AL10" i="18"/>
  <c r="AR10" i="18" s="1"/>
  <c r="CA10" i="18" s="1"/>
  <c r="X20" i="18"/>
  <c r="AD20" i="18" s="1"/>
  <c r="BY20" i="18" s="1"/>
  <c r="X20" i="21"/>
  <c r="X43" i="18"/>
  <c r="AD43" i="18" s="1"/>
  <c r="BY43" i="18" s="1"/>
  <c r="X43" i="21"/>
  <c r="Q14" i="21"/>
  <c r="Q14" i="18"/>
  <c r="W14" i="18" s="1"/>
  <c r="BX14" i="18" s="1"/>
  <c r="Q71" i="18"/>
  <c r="W71" i="18" s="1"/>
  <c r="BX71" i="18" s="1"/>
  <c r="Q71" i="21"/>
  <c r="Q79" i="21"/>
  <c r="Q79" i="18"/>
  <c r="W79" i="18" s="1"/>
  <c r="BX79" i="18" s="1"/>
  <c r="Q36" i="18"/>
  <c r="W36" i="18" s="1"/>
  <c r="BX36" i="18" s="1"/>
  <c r="Q36" i="21"/>
  <c r="Q87" i="18"/>
  <c r="W87" i="18" s="1"/>
  <c r="BX87" i="18" s="1"/>
  <c r="CV99" i="18" s="1"/>
  <c r="AV99" i="23" s="1"/>
  <c r="Q87" i="21"/>
  <c r="J42" i="18"/>
  <c r="P42" i="18" s="1"/>
  <c r="BW42" i="18" s="1"/>
  <c r="J42" i="21"/>
  <c r="AL41" i="21"/>
  <c r="AL41" i="18"/>
  <c r="AR41" i="18" s="1"/>
  <c r="CA41" i="18" s="1"/>
  <c r="X77" i="21"/>
  <c r="X77" i="18"/>
  <c r="AD77" i="18" s="1"/>
  <c r="BY77" i="18" s="1"/>
  <c r="Q55" i="21"/>
  <c r="Q55" i="18"/>
  <c r="W55" i="18" s="1"/>
  <c r="BX55" i="18" s="1"/>
  <c r="Q27" i="21"/>
  <c r="Q27" i="18"/>
  <c r="W27" i="18" s="1"/>
  <c r="BX27" i="18" s="1"/>
  <c r="Q57" i="18"/>
  <c r="W57" i="18" s="1"/>
  <c r="BX57" i="18" s="1"/>
  <c r="Q57" i="21"/>
  <c r="Q67" i="21"/>
  <c r="Q67" i="18"/>
  <c r="W67" i="18" s="1"/>
  <c r="BX67" i="18" s="1"/>
  <c r="AZ28" i="21"/>
  <c r="AZ28" i="18"/>
  <c r="BF28" i="18" s="1"/>
  <c r="CC28" i="18" s="1"/>
  <c r="J21" i="18"/>
  <c r="P21" i="18" s="1"/>
  <c r="BW21" i="18" s="1"/>
  <c r="J21" i="21"/>
  <c r="X40" i="21"/>
  <c r="X40" i="18"/>
  <c r="AD40" i="18" s="1"/>
  <c r="BY40" i="18" s="1"/>
  <c r="AL75" i="21"/>
  <c r="AL75" i="18"/>
  <c r="AR75" i="18" s="1"/>
  <c r="CA75" i="18" s="1"/>
  <c r="AE24" i="21"/>
  <c r="AE24" i="18"/>
  <c r="AK24" i="18" s="1"/>
  <c r="BZ24" i="18" s="1"/>
  <c r="X5" i="18"/>
  <c r="AD5" i="18" s="1"/>
  <c r="BY5" i="18" s="1"/>
  <c r="X5" i="21"/>
  <c r="AL16" i="21"/>
  <c r="AL16" i="18"/>
  <c r="AR16" i="18" s="1"/>
  <c r="CA16" i="18" s="1"/>
  <c r="X91" i="18"/>
  <c r="AD91" i="18" s="1"/>
  <c r="BY91" i="18" s="1"/>
  <c r="X91" i="21"/>
  <c r="Q76" i="21"/>
  <c r="Q76" i="18"/>
  <c r="W76" i="18" s="1"/>
  <c r="BX76" i="18" s="1"/>
  <c r="Q10" i="18"/>
  <c r="W10" i="18" s="1"/>
  <c r="BX10" i="18" s="1"/>
  <c r="Q10" i="21"/>
  <c r="Q81" i="18"/>
  <c r="W81" i="18" s="1"/>
  <c r="BX81" i="18" s="1"/>
  <c r="Q81" i="21"/>
  <c r="J41" i="21"/>
  <c r="J41" i="18"/>
  <c r="P41" i="18" s="1"/>
  <c r="BW41" i="18" s="1"/>
  <c r="J49" i="18"/>
  <c r="P49" i="18" s="1"/>
  <c r="BW49" i="18" s="1"/>
  <c r="J49" i="21"/>
  <c r="X15" i="18"/>
  <c r="AD15" i="18" s="1"/>
  <c r="BY15" i="18" s="1"/>
  <c r="X15" i="21"/>
  <c r="AE69" i="21"/>
  <c r="AE69" i="18"/>
  <c r="AK69" i="18" s="1"/>
  <c r="BZ69" i="18" s="1"/>
  <c r="J35" i="18"/>
  <c r="P35" i="18" s="1"/>
  <c r="BW35" i="18" s="1"/>
  <c r="J35" i="21"/>
  <c r="X31" i="21"/>
  <c r="X31" i="18"/>
  <c r="AD31" i="18" s="1"/>
  <c r="BY31" i="18" s="1"/>
  <c r="AL87" i="21"/>
  <c r="AL87" i="18"/>
  <c r="AR87" i="18" s="1"/>
  <c r="CA87" i="18" s="1"/>
  <c r="CY99" i="18" s="1"/>
  <c r="AY99" i="23" s="1"/>
  <c r="X26" i="18"/>
  <c r="AD26" i="18" s="1"/>
  <c r="BY26" i="18" s="1"/>
  <c r="X26" i="21"/>
  <c r="Q20" i="18"/>
  <c r="W20" i="18" s="1"/>
  <c r="BX20" i="18" s="1"/>
  <c r="Q20" i="21"/>
  <c r="Q33" i="21"/>
  <c r="Q33" i="18"/>
  <c r="W33" i="18" s="1"/>
  <c r="BX33" i="18" s="1"/>
  <c r="Q53" i="21"/>
  <c r="Q53" i="18"/>
  <c r="W53" i="18" s="1"/>
  <c r="BX53" i="18" s="1"/>
  <c r="Q74" i="21"/>
  <c r="Q74" i="18"/>
  <c r="W74" i="18" s="1"/>
  <c r="BX74" i="18" s="1"/>
  <c r="J46" i="18"/>
  <c r="P46" i="18" s="1"/>
  <c r="BW46" i="18" s="1"/>
  <c r="J46" i="21"/>
  <c r="J48" i="18"/>
  <c r="P48" i="18" s="1"/>
  <c r="BW48" i="18" s="1"/>
  <c r="J48" i="21"/>
  <c r="J73" i="21"/>
  <c r="J73" i="18"/>
  <c r="P73" i="18" s="1"/>
  <c r="BW73" i="18" s="1"/>
  <c r="X33" i="21"/>
  <c r="X33" i="18"/>
  <c r="AD33" i="18" s="1"/>
  <c r="BY33" i="18" s="1"/>
  <c r="X61" i="18"/>
  <c r="AD61" i="18" s="1"/>
  <c r="BY61" i="18" s="1"/>
  <c r="X61" i="21"/>
  <c r="X27" i="21"/>
  <c r="X27" i="18"/>
  <c r="AD27" i="18" s="1"/>
  <c r="BY27" i="18" s="1"/>
  <c r="AL26" i="18"/>
  <c r="AR26" i="18" s="1"/>
  <c r="CA26" i="18" s="1"/>
  <c r="AL26" i="21"/>
  <c r="Q62" i="18"/>
  <c r="W62" i="18" s="1"/>
  <c r="BX62" i="18" s="1"/>
  <c r="Q62" i="21"/>
  <c r="Q69" i="18"/>
  <c r="W69" i="18" s="1"/>
  <c r="BX69" i="18" s="1"/>
  <c r="Q69" i="21"/>
  <c r="Q59" i="18"/>
  <c r="W59" i="18" s="1"/>
  <c r="BX59" i="18" s="1"/>
  <c r="Q59" i="21"/>
  <c r="J70" i="18"/>
  <c r="P70" i="18" s="1"/>
  <c r="BW70" i="18" s="1"/>
  <c r="CI70" i="18" s="1"/>
  <c r="N70" i="23" s="1"/>
  <c r="J70" i="21"/>
  <c r="X11" i="18"/>
  <c r="AD11" i="18" s="1"/>
  <c r="BY11" i="18" s="1"/>
  <c r="X11" i="21"/>
  <c r="AL62" i="18"/>
  <c r="AR62" i="18" s="1"/>
  <c r="CA62" i="18" s="1"/>
  <c r="AL62" i="21"/>
  <c r="AL18" i="18"/>
  <c r="AR18" i="18" s="1"/>
  <c r="CA18" i="18" s="1"/>
  <c r="AL18" i="21"/>
  <c r="X60" i="21"/>
  <c r="X60" i="18"/>
  <c r="AD60" i="18" s="1"/>
  <c r="BY60" i="18" s="1"/>
  <c r="X36" i="18"/>
  <c r="AD36" i="18" s="1"/>
  <c r="BY36" i="18" s="1"/>
  <c r="X36" i="21"/>
  <c r="Q25" i="21"/>
  <c r="Q25" i="18"/>
  <c r="W25" i="18" s="1"/>
  <c r="BX25" i="18" s="1"/>
  <c r="Q47" i="18"/>
  <c r="W47" i="18" s="1"/>
  <c r="BX47" i="18" s="1"/>
  <c r="Q47" i="21"/>
  <c r="Q18" i="18"/>
  <c r="W18" i="18" s="1"/>
  <c r="BX18" i="18" s="1"/>
  <c r="Q18" i="21"/>
  <c r="Q82" i="18"/>
  <c r="W82" i="18" s="1"/>
  <c r="BX82" i="18" s="1"/>
  <c r="Q82" i="21"/>
  <c r="J37" i="18"/>
  <c r="P37" i="18" s="1"/>
  <c r="BW37" i="18" s="1"/>
  <c r="CI38" i="18" s="1"/>
  <c r="N38" i="23" s="1"/>
  <c r="J37" i="21"/>
  <c r="X22" i="21"/>
  <c r="X22" i="18"/>
  <c r="AD22" i="18" s="1"/>
  <c r="BY22" i="18" s="1"/>
  <c r="X66" i="21"/>
  <c r="X66" i="18"/>
  <c r="AD66" i="18" s="1"/>
  <c r="BY66" i="18" s="1"/>
  <c r="X38" i="18"/>
  <c r="AD38" i="18" s="1"/>
  <c r="BY38" i="18" s="1"/>
  <c r="X38" i="21"/>
  <c r="AL89" i="18"/>
  <c r="AR89" i="18" s="1"/>
  <c r="CA89" i="18" s="1"/>
  <c r="CY101" i="18" s="1"/>
  <c r="AY101" i="23" s="1"/>
  <c r="AL89" i="21"/>
  <c r="J64" i="21"/>
  <c r="J64" i="18"/>
  <c r="P64" i="18" s="1"/>
  <c r="BW64" i="18" s="1"/>
  <c r="X72" i="21"/>
  <c r="X72" i="18"/>
  <c r="AD72" i="18" s="1"/>
  <c r="BY72" i="18" s="1"/>
  <c r="AL82" i="18"/>
  <c r="AR82" i="18" s="1"/>
  <c r="CA82" i="18" s="1"/>
  <c r="AL82" i="21"/>
  <c r="AL73" i="21"/>
  <c r="AL73" i="18"/>
  <c r="AR73" i="18" s="1"/>
  <c r="CA73" i="18" s="1"/>
  <c r="Q51" i="18"/>
  <c r="W51" i="18" s="1"/>
  <c r="BX51" i="18" s="1"/>
  <c r="Q51" i="21"/>
  <c r="Q12" i="21"/>
  <c r="Q12" i="18"/>
  <c r="W12" i="18" s="1"/>
  <c r="BX12" i="18" s="1"/>
  <c r="Q38" i="18"/>
  <c r="W38" i="18" s="1"/>
  <c r="BX38" i="18" s="1"/>
  <c r="Q38" i="21"/>
  <c r="J57" i="18"/>
  <c r="P57" i="18" s="1"/>
  <c r="BW57" i="18" s="1"/>
  <c r="CU69" i="18" s="1"/>
  <c r="AU69" i="23" s="1"/>
  <c r="J57" i="21"/>
  <c r="X14" i="21"/>
  <c r="X14" i="18"/>
  <c r="AD14" i="18" s="1"/>
  <c r="BY14" i="18" s="1"/>
  <c r="X21" i="18"/>
  <c r="AD21" i="18" s="1"/>
  <c r="BY21" i="18" s="1"/>
  <c r="X21" i="21"/>
  <c r="J72" i="18"/>
  <c r="P72" i="18" s="1"/>
  <c r="BW72" i="18" s="1"/>
  <c r="J72" i="21"/>
  <c r="X29" i="18"/>
  <c r="AD29" i="18" s="1"/>
  <c r="BY29" i="18" s="1"/>
  <c r="X29" i="21"/>
  <c r="AL15" i="21"/>
  <c r="AL15" i="18"/>
  <c r="AR15" i="18" s="1"/>
  <c r="CA15" i="18" s="1"/>
  <c r="X51" i="21"/>
  <c r="X51" i="18"/>
  <c r="AD51" i="18" s="1"/>
  <c r="BY51" i="18" s="1"/>
  <c r="Q9" i="21"/>
  <c r="Q9" i="18"/>
  <c r="W9" i="18" s="1"/>
  <c r="BX9" i="18" s="1"/>
  <c r="Q8" i="18"/>
  <c r="W8" i="18" s="1"/>
  <c r="BX8" i="18" s="1"/>
  <c r="Q8" i="21"/>
  <c r="Q48" i="21"/>
  <c r="Q48" i="18"/>
  <c r="W48" i="18" s="1"/>
  <c r="BX48" i="18" s="1"/>
  <c r="Q16" i="18"/>
  <c r="W16" i="18" s="1"/>
  <c r="BX16" i="18" s="1"/>
  <c r="Q16" i="21"/>
  <c r="X84" i="21"/>
  <c r="X84" i="18"/>
  <c r="AD84" i="18" s="1"/>
  <c r="BY84" i="18" s="1"/>
  <c r="CW96" i="18" s="1"/>
  <c r="AW96" i="23" s="1"/>
  <c r="X44" i="18"/>
  <c r="AD44" i="18" s="1"/>
  <c r="BY44" i="18" s="1"/>
  <c r="X44" i="21"/>
  <c r="X93" i="18"/>
  <c r="AD93" i="18" s="1"/>
  <c r="BY93" i="18" s="1"/>
  <c r="X93" i="21"/>
  <c r="J62" i="21"/>
  <c r="J62" i="18"/>
  <c r="P62" i="18" s="1"/>
  <c r="BW62" i="18" s="1"/>
  <c r="X85" i="18"/>
  <c r="AD85" i="18" s="1"/>
  <c r="BY85" i="18" s="1"/>
  <c r="X85" i="21"/>
  <c r="AL9" i="21"/>
  <c r="AL9" i="18"/>
  <c r="AR9" i="18" s="1"/>
  <c r="CA9" i="18" s="1"/>
  <c r="X53" i="21"/>
  <c r="X53" i="18"/>
  <c r="AD53" i="18" s="1"/>
  <c r="BY53" i="18" s="1"/>
  <c r="Q68" i="18"/>
  <c r="W68" i="18" s="1"/>
  <c r="BX68" i="18" s="1"/>
  <c r="Q68" i="21"/>
  <c r="Q58" i="21"/>
  <c r="Q58" i="18"/>
  <c r="W58" i="18" s="1"/>
  <c r="BX58" i="18" s="1"/>
  <c r="Q66" i="18"/>
  <c r="W66" i="18" s="1"/>
  <c r="BX66" i="18" s="1"/>
  <c r="Q66" i="21"/>
  <c r="Q29" i="21"/>
  <c r="Q29" i="18"/>
  <c r="W29" i="18" s="1"/>
  <c r="BX29" i="18" s="1"/>
  <c r="Q13" i="18"/>
  <c r="W13" i="18" s="1"/>
  <c r="BX13" i="18" s="1"/>
  <c r="Q13" i="21"/>
  <c r="X25" i="21"/>
  <c r="X25" i="18"/>
  <c r="AD25" i="18" s="1"/>
  <c r="BY25" i="18" s="1"/>
  <c r="X94" i="18"/>
  <c r="AD94" i="18" s="1"/>
  <c r="BY94" i="18" s="1"/>
  <c r="X94" i="21"/>
  <c r="X42" i="18"/>
  <c r="AD42" i="18" s="1"/>
  <c r="BY42" i="18" s="1"/>
  <c r="X42" i="21"/>
  <c r="X39" i="18"/>
  <c r="AD39" i="18" s="1"/>
  <c r="BY39" i="18" s="1"/>
  <c r="X39" i="21"/>
  <c r="X50" i="18"/>
  <c r="AD50" i="18" s="1"/>
  <c r="BY50" i="18" s="1"/>
  <c r="X50" i="21"/>
  <c r="AL60" i="18"/>
  <c r="AR60" i="18" s="1"/>
  <c r="CA60" i="18" s="1"/>
  <c r="AL60" i="21"/>
  <c r="Q90" i="21"/>
  <c r="Q90" i="18"/>
  <c r="W90" i="18" s="1"/>
  <c r="BX90" i="18" s="1"/>
  <c r="Q84" i="21"/>
  <c r="Q84" i="18"/>
  <c r="W84" i="18" s="1"/>
  <c r="BX84" i="18" s="1"/>
  <c r="CV96" i="18" s="1"/>
  <c r="AV96" i="23" s="1"/>
  <c r="Q34" i="18"/>
  <c r="W34" i="18" s="1"/>
  <c r="BX34" i="18" s="1"/>
  <c r="Q34" i="21"/>
  <c r="Q31" i="21"/>
  <c r="Q31" i="18"/>
  <c r="W31" i="18" s="1"/>
  <c r="BX31" i="18" s="1"/>
  <c r="AL77" i="21"/>
  <c r="AL77" i="18"/>
  <c r="AR77" i="18" s="1"/>
  <c r="CA77" i="18" s="1"/>
  <c r="X12" i="18"/>
  <c r="AD12" i="18" s="1"/>
  <c r="BY12" i="18" s="1"/>
  <c r="X12" i="21"/>
  <c r="J90" i="18"/>
  <c r="P90" i="18" s="1"/>
  <c r="BW90" i="18" s="1"/>
  <c r="J90" i="21"/>
  <c r="X48" i="21"/>
  <c r="X48" i="18"/>
  <c r="AD48" i="18" s="1"/>
  <c r="BY48" i="18" s="1"/>
  <c r="X76" i="21"/>
  <c r="X76" i="18"/>
  <c r="AD76" i="18" s="1"/>
  <c r="BY76" i="18" s="1"/>
  <c r="BG52" i="21"/>
  <c r="BG52" i="18"/>
  <c r="BM52" i="18" s="1"/>
  <c r="CD52" i="18" s="1"/>
  <c r="J32" i="21"/>
  <c r="J32" i="18"/>
  <c r="P32" i="18" s="1"/>
  <c r="BW32" i="18" s="1"/>
  <c r="X70" i="21"/>
  <c r="X70" i="18"/>
  <c r="AD70" i="18" s="1"/>
  <c r="BY70" i="18" s="1"/>
  <c r="Q23" i="21"/>
  <c r="Q23" i="18"/>
  <c r="W23" i="18" s="1"/>
  <c r="BX23" i="18" s="1"/>
  <c r="Q45" i="21"/>
  <c r="Q45" i="18"/>
  <c r="W45" i="18" s="1"/>
  <c r="BX45" i="18" s="1"/>
  <c r="Q21" i="21"/>
  <c r="Q21" i="18"/>
  <c r="W21" i="18" s="1"/>
  <c r="BX21" i="18" s="1"/>
  <c r="Q19" i="21"/>
  <c r="Q19" i="18"/>
  <c r="W19" i="18" s="1"/>
  <c r="BX19" i="18" s="1"/>
  <c r="X23" i="21"/>
  <c r="X23" i="18"/>
  <c r="AD23" i="18" s="1"/>
  <c r="BY23" i="18" s="1"/>
  <c r="X56" i="18"/>
  <c r="AD56" i="18" s="1"/>
  <c r="BY56" i="18" s="1"/>
  <c r="X56" i="21"/>
  <c r="J5" i="18"/>
  <c r="P5" i="18" s="1"/>
  <c r="BW5" i="18" s="1"/>
  <c r="J5" i="21"/>
  <c r="X9" i="21"/>
  <c r="X9" i="18"/>
  <c r="AD9" i="18" s="1"/>
  <c r="BY9" i="18" s="1"/>
  <c r="AL49" i="21"/>
  <c r="AL49" i="18"/>
  <c r="AR49" i="18" s="1"/>
  <c r="CA49" i="18" s="1"/>
  <c r="J44" i="21"/>
  <c r="J44" i="18"/>
  <c r="P44" i="18" s="1"/>
  <c r="BW44" i="18" s="1"/>
  <c r="J20" i="18"/>
  <c r="P20" i="18" s="1"/>
  <c r="BW20" i="18" s="1"/>
  <c r="J20" i="21"/>
  <c r="Q7" i="21"/>
  <c r="Q7" i="18"/>
  <c r="W7" i="18" s="1"/>
  <c r="BX7" i="18" s="1"/>
  <c r="Q17" i="18"/>
  <c r="W17" i="18" s="1"/>
  <c r="BX17" i="18" s="1"/>
  <c r="Q17" i="21"/>
  <c r="Q63" i="18"/>
  <c r="W63" i="18" s="1"/>
  <c r="BX63" i="18" s="1"/>
  <c r="Q63" i="21"/>
  <c r="Q88" i="18"/>
  <c r="W88" i="18" s="1"/>
  <c r="BX88" i="18" s="1"/>
  <c r="Q88" i="21"/>
  <c r="X41" i="21"/>
  <c r="X41" i="18"/>
  <c r="AD41" i="18" s="1"/>
  <c r="BY41" i="18" s="1"/>
  <c r="X18" i="21"/>
  <c r="X18" i="18"/>
  <c r="AD18" i="18" s="1"/>
  <c r="BY18" i="18" s="1"/>
  <c r="J63" i="21"/>
  <c r="J63" i="18"/>
  <c r="P63" i="18" s="1"/>
  <c r="BW63" i="18" s="1"/>
  <c r="J86" i="21"/>
  <c r="J86" i="18"/>
  <c r="P86" i="18" s="1"/>
  <c r="BW86" i="18" s="1"/>
  <c r="AL32" i="21"/>
  <c r="AL32" i="18"/>
  <c r="AR32" i="18" s="1"/>
  <c r="CA32" i="18" s="1"/>
  <c r="X54" i="21"/>
  <c r="X54" i="18"/>
  <c r="AD54" i="18" s="1"/>
  <c r="BY54" i="18" s="1"/>
  <c r="J24" i="21"/>
  <c r="J24" i="18"/>
  <c r="P24" i="18" s="1"/>
  <c r="BW24" i="18" s="1"/>
  <c r="Q46" i="21"/>
  <c r="Q46" i="18"/>
  <c r="W46" i="18" s="1"/>
  <c r="BX46" i="18" s="1"/>
  <c r="Q44" i="18"/>
  <c r="W44" i="18" s="1"/>
  <c r="BX44" i="18" s="1"/>
  <c r="Q44" i="21"/>
  <c r="Q37" i="18"/>
  <c r="W37" i="18" s="1"/>
  <c r="BX37" i="18" s="1"/>
  <c r="Q37" i="21"/>
  <c r="X78" i="21"/>
  <c r="X78" i="18"/>
  <c r="AD78" i="18" s="1"/>
  <c r="BY78" i="18" s="1"/>
  <c r="X87" i="21"/>
  <c r="X87" i="18"/>
  <c r="AD87" i="18" s="1"/>
  <c r="BY87" i="18" s="1"/>
  <c r="CW99" i="18" s="1"/>
  <c r="AW99" i="23" s="1"/>
  <c r="X71" i="18"/>
  <c r="AD71" i="18" s="1"/>
  <c r="BY71" i="18" s="1"/>
  <c r="X71" i="21"/>
  <c r="X82" i="21"/>
  <c r="X82" i="18"/>
  <c r="AD82" i="18" s="1"/>
  <c r="BY82" i="18" s="1"/>
  <c r="X83" i="21"/>
  <c r="X83" i="18"/>
  <c r="AD83" i="18" s="1"/>
  <c r="BY83" i="18" s="1"/>
  <c r="X58" i="21"/>
  <c r="X58" i="18"/>
  <c r="AD58" i="18" s="1"/>
  <c r="BY58" i="18" s="1"/>
  <c r="X81" i="18"/>
  <c r="AD81" i="18" s="1"/>
  <c r="BY81" i="18" s="1"/>
  <c r="X81" i="21"/>
  <c r="Q35" i="21"/>
  <c r="Q35" i="18"/>
  <c r="W35" i="18" s="1"/>
  <c r="BX35" i="18" s="1"/>
  <c r="Q39" i="18"/>
  <c r="W39" i="18" s="1"/>
  <c r="BX39" i="18" s="1"/>
  <c r="Q39" i="21"/>
  <c r="Q73" i="18"/>
  <c r="W73" i="18" s="1"/>
  <c r="BX73" i="18" s="1"/>
  <c r="Q73" i="21"/>
  <c r="Q30" i="18"/>
  <c r="W30" i="18" s="1"/>
  <c r="BX30" i="18" s="1"/>
  <c r="Q30" i="21"/>
  <c r="Q24" i="21"/>
  <c r="Q24" i="18"/>
  <c r="W24" i="18" s="1"/>
  <c r="BX24" i="18" s="1"/>
  <c r="X47" i="21"/>
  <c r="X47" i="18"/>
  <c r="AD47" i="18" s="1"/>
  <c r="BY47" i="18" s="1"/>
  <c r="J87" i="21"/>
  <c r="J87" i="18"/>
  <c r="P87" i="18" s="1"/>
  <c r="BW87" i="18" s="1"/>
  <c r="CU99" i="18" s="1"/>
  <c r="AU99" i="23" s="1"/>
  <c r="J18" i="21"/>
  <c r="J18" i="18"/>
  <c r="P18" i="18" s="1"/>
  <c r="BW18" i="18" s="1"/>
  <c r="X16" i="21"/>
  <c r="X16" i="18"/>
  <c r="AD16" i="18" s="1"/>
  <c r="BY16" i="18" s="1"/>
  <c r="X17" i="21"/>
  <c r="X17" i="18"/>
  <c r="AD17" i="18" s="1"/>
  <c r="BY17" i="18" s="1"/>
  <c r="X46" i="21"/>
  <c r="X46" i="18"/>
  <c r="AD46" i="18" s="1"/>
  <c r="BY46" i="18" s="1"/>
  <c r="X28" i="18"/>
  <c r="AD28" i="18" s="1"/>
  <c r="BY28" i="18" s="1"/>
  <c r="X28" i="21"/>
  <c r="Q83" i="18"/>
  <c r="W83" i="18" s="1"/>
  <c r="BX83" i="18" s="1"/>
  <c r="Q83" i="21"/>
  <c r="Q75" i="18"/>
  <c r="W75" i="18" s="1"/>
  <c r="BX75" i="18" s="1"/>
  <c r="Q75" i="21"/>
  <c r="Q43" i="18"/>
  <c r="W43" i="18" s="1"/>
  <c r="BX43" i="18" s="1"/>
  <c r="Q43" i="21"/>
  <c r="Q86" i="18"/>
  <c r="W86" i="18" s="1"/>
  <c r="BX86" i="18" s="1"/>
  <c r="CV98" i="18" s="1"/>
  <c r="AV98" i="23" s="1"/>
  <c r="Q86" i="21"/>
  <c r="AL5" i="21"/>
  <c r="AL5" i="18"/>
  <c r="AR5" i="18" s="1"/>
  <c r="CA5" i="18" s="1"/>
  <c r="J17" i="18"/>
  <c r="P17" i="18" s="1"/>
  <c r="BW17" i="18" s="1"/>
  <c r="J17" i="21"/>
  <c r="X69" i="18"/>
  <c r="AD69" i="18" s="1"/>
  <c r="BY69" i="18" s="1"/>
  <c r="X69" i="21"/>
  <c r="J22" i="21"/>
  <c r="J22" i="18"/>
  <c r="P22" i="18" s="1"/>
  <c r="BW22" i="18" s="1"/>
  <c r="X62" i="21"/>
  <c r="X62" i="18"/>
  <c r="AD62" i="18" s="1"/>
  <c r="BY62" i="18" s="1"/>
  <c r="X68" i="21"/>
  <c r="X68" i="18"/>
  <c r="AD68" i="18" s="1"/>
  <c r="BY68" i="18" s="1"/>
  <c r="Q41" i="18"/>
  <c r="W41" i="18" s="1"/>
  <c r="BX41" i="18" s="1"/>
  <c r="Q41" i="21"/>
  <c r="Q65" i="21"/>
  <c r="Q65" i="18"/>
  <c r="W65" i="18" s="1"/>
  <c r="BX65" i="18" s="1"/>
  <c r="Q89" i="21"/>
  <c r="Q89" i="18"/>
  <c r="W89" i="18" s="1"/>
  <c r="BX89" i="18" s="1"/>
  <c r="CV101" i="18" s="1"/>
  <c r="AV101" i="23" s="1"/>
  <c r="Q50" i="18"/>
  <c r="W50" i="18" s="1"/>
  <c r="BX50" i="18" s="1"/>
  <c r="Q50" i="21"/>
  <c r="Q22" i="18"/>
  <c r="W22" i="18" s="1"/>
  <c r="BX22" i="18" s="1"/>
  <c r="Q22" i="21"/>
  <c r="T108" i="4"/>
  <c r="T59" i="4"/>
  <c r="AG71" i="4"/>
  <c r="R50" i="4"/>
  <c r="R51" i="4"/>
  <c r="T76" i="4"/>
  <c r="S42" i="4"/>
  <c r="S43" i="4"/>
  <c r="S101" i="4"/>
  <c r="AF47" i="4"/>
  <c r="R98" i="4"/>
  <c r="AG119" i="4"/>
  <c r="T120" i="4"/>
  <c r="T119" i="4"/>
  <c r="V37" i="4"/>
  <c r="AG47" i="4"/>
  <c r="T70" i="4"/>
  <c r="AG70" i="4"/>
  <c r="S41" i="4"/>
  <c r="AF98" i="4"/>
  <c r="AF118" i="4"/>
  <c r="AF106" i="4"/>
  <c r="AF75" i="4"/>
  <c r="S63" i="4"/>
  <c r="AF63" i="4"/>
  <c r="S64" i="4"/>
  <c r="AF114" i="4"/>
  <c r="S115" i="4"/>
  <c r="R69" i="4"/>
  <c r="AG104" i="4"/>
  <c r="AG116" i="4"/>
  <c r="AF54" i="4"/>
  <c r="AF66" i="4"/>
  <c r="S85" i="4"/>
  <c r="AF94" i="4"/>
  <c r="S94" i="4"/>
  <c r="AG107" i="4"/>
  <c r="AK55" i="4"/>
  <c r="R48" i="4"/>
  <c r="AG79" i="4"/>
  <c r="AG67" i="4"/>
  <c r="T67" i="4"/>
  <c r="T68" i="4"/>
  <c r="AH63" i="4"/>
  <c r="V43" i="4"/>
  <c r="AF115" i="4"/>
  <c r="S38" i="4"/>
  <c r="S37" i="4"/>
  <c r="AF120" i="4"/>
  <c r="S109" i="4"/>
  <c r="AF108" i="4"/>
  <c r="AF82" i="4"/>
  <c r="AE76" i="4"/>
  <c r="T42" i="4"/>
  <c r="AI114" i="4"/>
  <c r="AG65" i="4"/>
  <c r="T53" i="4"/>
  <c r="S48" i="4"/>
  <c r="AF72" i="4"/>
  <c r="AF60" i="4"/>
  <c r="AF80" i="4"/>
  <c r="AF92" i="4"/>
  <c r="S102" i="4"/>
  <c r="AF101" i="4"/>
  <c r="T104" i="4"/>
  <c r="AE48" i="4"/>
  <c r="AE112" i="4"/>
  <c r="R100" i="4"/>
  <c r="T61" i="4"/>
  <c r="AG72" i="4"/>
  <c r="T88" i="4"/>
  <c r="AG88" i="4"/>
  <c r="T55" i="4"/>
  <c r="T54" i="4"/>
  <c r="AG54" i="4"/>
  <c r="AG66" i="4"/>
  <c r="S90" i="4"/>
  <c r="AF89" i="4"/>
  <c r="S96" i="4"/>
  <c r="AF96" i="4"/>
  <c r="AG44" i="4"/>
  <c r="AE62" i="4"/>
  <c r="R104" i="4"/>
  <c r="T60" i="4"/>
  <c r="AG53" i="4"/>
  <c r="R76" i="4"/>
  <c r="R62" i="4"/>
  <c r="T43" i="4"/>
  <c r="X56" i="4"/>
  <c r="S103" i="4"/>
  <c r="AG59" i="4"/>
  <c r="T77" i="4"/>
  <c r="T58" i="4"/>
  <c r="AE110" i="4"/>
  <c r="AE69" i="4"/>
  <c r="R13" i="4"/>
  <c r="C3" i="21"/>
  <c r="J3" i="21" s="1"/>
  <c r="Q3" i="21" s="1"/>
  <c r="X3" i="21" s="1"/>
  <c r="AE3" i="21" s="1"/>
  <c r="AL3" i="21" s="1"/>
  <c r="AS3" i="21" s="1"/>
  <c r="AZ3" i="21" s="1"/>
  <c r="BG3" i="21" s="1"/>
  <c r="BN3" i="21" s="1"/>
  <c r="T107" i="4"/>
  <c r="R63" i="4"/>
  <c r="C57" i="22"/>
  <c r="X53" i="4"/>
  <c r="R64" i="4"/>
  <c r="W116" i="4"/>
  <c r="AE75" i="4"/>
  <c r="Z104" i="4"/>
  <c r="J76" i="19" s="1"/>
  <c r="W72" i="4"/>
  <c r="AE85" i="4"/>
  <c r="R85" i="4"/>
  <c r="R86" i="4"/>
  <c r="AE116" i="4"/>
  <c r="AE57" i="4"/>
  <c r="AM103" i="4"/>
  <c r="Z103" i="4"/>
  <c r="J75" i="19" s="1"/>
  <c r="C77" i="22"/>
  <c r="K77" i="22" s="1"/>
  <c r="AF112" i="4"/>
  <c r="AE104" i="4"/>
  <c r="S112" i="4"/>
  <c r="R117" i="4"/>
  <c r="C30" i="22"/>
  <c r="AG115" i="4"/>
  <c r="T115" i="4"/>
  <c r="R58" i="4"/>
  <c r="AE118" i="4"/>
  <c r="R36" i="4"/>
  <c r="R37" i="4"/>
  <c r="R121" i="4"/>
  <c r="R57" i="4"/>
  <c r="C58" i="22"/>
  <c r="C18" i="22"/>
  <c r="C19" i="22"/>
  <c r="K9" i="22"/>
  <c r="I92" i="22"/>
  <c r="T93" i="26" s="1"/>
  <c r="W94" i="33" s="1"/>
  <c r="AE56" i="4"/>
  <c r="I73" i="22"/>
  <c r="T74" i="26" s="1"/>
  <c r="W75" i="33" s="1"/>
  <c r="I51" i="22"/>
  <c r="T52" i="26" s="1"/>
  <c r="W53" i="33" s="1"/>
  <c r="C79" i="22"/>
  <c r="I76" i="22"/>
  <c r="T77" i="26" s="1"/>
  <c r="W78" i="33" s="1"/>
  <c r="AE68" i="4"/>
  <c r="C11" i="22"/>
  <c r="AD46" i="4"/>
  <c r="I18" i="20" s="1"/>
  <c r="S88" i="22"/>
  <c r="Q46" i="4"/>
  <c r="I18" i="19" s="1"/>
  <c r="AD107" i="4"/>
  <c r="I79" i="20" s="1"/>
  <c r="DA19" i="18"/>
  <c r="BA19" i="23" s="1"/>
  <c r="AK106" i="4"/>
  <c r="S55" i="4"/>
  <c r="Y81" i="4"/>
  <c r="AK70" i="4"/>
  <c r="Y80" i="4"/>
  <c r="X71" i="4"/>
  <c r="AJ46" i="4"/>
  <c r="Q107" i="4"/>
  <c r="I79" i="19" s="1"/>
  <c r="X92" i="4"/>
  <c r="AJ71" i="4"/>
  <c r="X80" i="4"/>
  <c r="AJ116" i="4"/>
  <c r="W104" i="4"/>
  <c r="AJ104" i="4"/>
  <c r="R73" i="4"/>
  <c r="R72" i="4"/>
  <c r="AF55" i="4"/>
  <c r="Q77" i="21"/>
  <c r="BG94" i="21"/>
  <c r="AE94" i="21"/>
  <c r="X6" i="21"/>
  <c r="Q52" i="21"/>
  <c r="AE10" i="21"/>
  <c r="Q60" i="21"/>
  <c r="BG91" i="21"/>
  <c r="BG59" i="21"/>
  <c r="Q95" i="21"/>
  <c r="BN7" i="21"/>
  <c r="AE40" i="21"/>
  <c r="BG18" i="21"/>
  <c r="BN15" i="21"/>
  <c r="AL52" i="21"/>
  <c r="AE92" i="21"/>
  <c r="C59" i="21"/>
  <c r="BG23" i="21"/>
  <c r="AE72" i="21"/>
  <c r="AL69" i="21"/>
  <c r="AL53" i="21"/>
  <c r="BG51" i="21"/>
  <c r="AL66" i="21"/>
  <c r="AE76" i="21"/>
  <c r="BN93" i="21"/>
  <c r="AE65" i="21"/>
  <c r="AL50" i="21"/>
  <c r="BG67" i="21"/>
  <c r="BG92" i="21"/>
  <c r="J47" i="21"/>
  <c r="J11" i="21"/>
  <c r="J95" i="21"/>
  <c r="AZ95" i="21"/>
  <c r="J83" i="21"/>
  <c r="BG8" i="21"/>
  <c r="BN92" i="21"/>
  <c r="AE46" i="21"/>
  <c r="AS78" i="21"/>
  <c r="AL72" i="21"/>
  <c r="AE57" i="21"/>
  <c r="AS92" i="21"/>
  <c r="BG20" i="21"/>
  <c r="AE89" i="21"/>
  <c r="AL34" i="21"/>
  <c r="AE51" i="21"/>
  <c r="BG70" i="21"/>
  <c r="AE23" i="21"/>
  <c r="BN88" i="21"/>
  <c r="BN18" i="21"/>
  <c r="BN78" i="21"/>
  <c r="AE25" i="21"/>
  <c r="AE59" i="21"/>
  <c r="J80" i="21"/>
  <c r="J33" i="21"/>
  <c r="J92" i="21"/>
  <c r="J61" i="21"/>
  <c r="AS82" i="21"/>
  <c r="Q28" i="21"/>
  <c r="J52" i="21"/>
  <c r="BG41" i="21"/>
  <c r="AS22" i="21"/>
  <c r="AE18" i="21"/>
  <c r="AE90" i="21"/>
  <c r="AS26" i="21"/>
  <c r="BG75" i="21"/>
  <c r="AL43" i="21"/>
  <c r="AE95" i="21"/>
  <c r="AE77" i="21"/>
  <c r="Q92" i="21"/>
  <c r="AE27" i="21"/>
  <c r="AE53" i="21"/>
  <c r="BN31" i="21"/>
  <c r="AE71" i="21"/>
  <c r="AL24" i="21"/>
  <c r="BN58" i="21"/>
  <c r="AL27" i="21"/>
  <c r="BG46" i="21"/>
  <c r="AE84" i="21"/>
  <c r="AS40" i="21"/>
  <c r="J7" i="21"/>
  <c r="BG31" i="21"/>
  <c r="AE78" i="21"/>
  <c r="AE61" i="21"/>
  <c r="AL51" i="21"/>
  <c r="AE81" i="21"/>
  <c r="AS56" i="21"/>
  <c r="X90" i="21"/>
  <c r="AE22" i="21"/>
  <c r="Q32" i="21"/>
  <c r="BG26" i="21"/>
  <c r="AE16" i="21"/>
  <c r="AL61" i="21"/>
  <c r="AE79" i="21"/>
  <c r="AL44" i="21"/>
  <c r="AE42" i="21"/>
  <c r="BN19" i="21"/>
  <c r="BN82" i="21"/>
  <c r="AE38" i="21"/>
  <c r="AL19" i="21"/>
  <c r="X74" i="21"/>
  <c r="X55" i="21"/>
  <c r="BG19" i="21"/>
  <c r="AS29" i="21"/>
  <c r="J68" i="21"/>
  <c r="J58" i="21"/>
  <c r="AE83" i="21"/>
  <c r="AL45" i="21"/>
  <c r="J43" i="21"/>
  <c r="AS46" i="21"/>
  <c r="AE14" i="21"/>
  <c r="BG57" i="21"/>
  <c r="BG69" i="21"/>
  <c r="AE20" i="21"/>
  <c r="Q70" i="21"/>
  <c r="BG90" i="21"/>
  <c r="BG73" i="21"/>
  <c r="AE12" i="21"/>
  <c r="BN13" i="21"/>
  <c r="BG42" i="21"/>
  <c r="AL20" i="21"/>
  <c r="BN51" i="21"/>
  <c r="AE21" i="21"/>
  <c r="BG89" i="21"/>
  <c r="BN94" i="21"/>
  <c r="AS12" i="21"/>
  <c r="AZ86" i="21"/>
  <c r="J77" i="21"/>
  <c r="J89" i="21"/>
  <c r="AL74" i="21"/>
  <c r="Q64" i="21"/>
  <c r="BG49" i="21"/>
  <c r="Q42" i="21"/>
  <c r="AE63" i="21"/>
  <c r="AS93" i="21"/>
  <c r="J40" i="21"/>
  <c r="AS31" i="21"/>
  <c r="AL59" i="21"/>
  <c r="AE50" i="21"/>
  <c r="BG71" i="21"/>
  <c r="AL11" i="21"/>
  <c r="AE49" i="21"/>
  <c r="Q5" i="21"/>
  <c r="BN36" i="21"/>
  <c r="AE6" i="21"/>
  <c r="BN67" i="21"/>
  <c r="AL71" i="21"/>
  <c r="AL40" i="21"/>
  <c r="AL33" i="21"/>
  <c r="BN40" i="21"/>
  <c r="BG58" i="21"/>
  <c r="AE55" i="21"/>
  <c r="BG35" i="21"/>
  <c r="AL48" i="21"/>
  <c r="BG36" i="21"/>
  <c r="AL79" i="21"/>
  <c r="J81" i="21"/>
  <c r="AL37" i="21"/>
  <c r="BG27" i="21"/>
  <c r="Q85" i="21"/>
  <c r="Q40" i="21"/>
  <c r="AS53" i="21"/>
  <c r="BG6" i="21"/>
  <c r="AE33" i="21"/>
  <c r="Q94" i="21"/>
  <c r="BG33" i="21"/>
  <c r="AE70" i="21"/>
  <c r="Q26" i="21"/>
  <c r="BG83" i="21"/>
  <c r="AL78" i="21"/>
  <c r="C31" i="21"/>
  <c r="AE73" i="21"/>
  <c r="BG48" i="21"/>
  <c r="AL67" i="21"/>
  <c r="BN59" i="21"/>
  <c r="BN48" i="21"/>
  <c r="BN91" i="21"/>
  <c r="AE56" i="21"/>
  <c r="AL31" i="21"/>
  <c r="BG9" i="21"/>
  <c r="BN95" i="21"/>
  <c r="AL90" i="21"/>
  <c r="AZ26" i="21"/>
  <c r="AZ42" i="21"/>
  <c r="AS89" i="21"/>
  <c r="AS44" i="21"/>
  <c r="J30" i="21"/>
  <c r="BN76" i="21"/>
  <c r="BG47" i="21"/>
  <c r="AE48" i="21"/>
  <c r="AE41" i="21"/>
  <c r="Q49" i="21"/>
  <c r="AE52" i="21"/>
  <c r="X10" i="21"/>
  <c r="BG45" i="21"/>
  <c r="Q56" i="21"/>
  <c r="AE54" i="21"/>
  <c r="BN8" i="21"/>
  <c r="BN42" i="21"/>
  <c r="AL28" i="21"/>
  <c r="AL38" i="21"/>
  <c r="AE8" i="21"/>
  <c r="BG22" i="21"/>
  <c r="AE35" i="21"/>
  <c r="AE80" i="21"/>
  <c r="BG66" i="21"/>
  <c r="AZ92" i="21"/>
  <c r="AS41" i="21"/>
  <c r="J8" i="21"/>
  <c r="AL46" i="21"/>
  <c r="AE68" i="21"/>
  <c r="X95" i="21"/>
  <c r="AL63" i="21"/>
  <c r="AE5" i="21"/>
  <c r="AE17" i="21"/>
  <c r="Q80" i="21"/>
  <c r="BG74" i="21"/>
  <c r="AE32" i="21"/>
  <c r="BN17" i="21"/>
  <c r="BN46" i="21"/>
  <c r="AE34" i="21"/>
  <c r="BG77" i="21"/>
  <c r="BG34" i="21"/>
  <c r="X79" i="21"/>
  <c r="J84" i="21"/>
  <c r="J54" i="21"/>
  <c r="AZ48" i="21"/>
  <c r="J6" i="21"/>
  <c r="X52" i="21"/>
  <c r="J65" i="21"/>
  <c r="AE9" i="21"/>
  <c r="BG56" i="21"/>
  <c r="AL81" i="21"/>
  <c r="BG50" i="21"/>
  <c r="BG15" i="21"/>
  <c r="AE87" i="21"/>
  <c r="BG17" i="21"/>
  <c r="AL54" i="21"/>
  <c r="AL8" i="21"/>
  <c r="BN69" i="21"/>
  <c r="AE85" i="21"/>
  <c r="BG32" i="21"/>
  <c r="AL55" i="21"/>
  <c r="AL92" i="21"/>
  <c r="AL39" i="21"/>
  <c r="BG87" i="21"/>
  <c r="AL88" i="21"/>
  <c r="BG39" i="21"/>
  <c r="AL7" i="21"/>
  <c r="AE45" i="21"/>
  <c r="AS48" i="21"/>
  <c r="J13" i="21"/>
  <c r="J15" i="21"/>
  <c r="J60" i="21"/>
  <c r="BG93" i="21"/>
  <c r="AS60" i="21"/>
  <c r="J36" i="21"/>
  <c r="BG10" i="21"/>
  <c r="AS79" i="21"/>
  <c r="J28" i="21"/>
  <c r="C37" i="21"/>
  <c r="C78" i="21"/>
  <c r="AL35" i="21"/>
  <c r="J25" i="21"/>
  <c r="Q78" i="21"/>
  <c r="AE28" i="21"/>
  <c r="AL86" i="21"/>
  <c r="BG85" i="21"/>
  <c r="BN16" i="21"/>
  <c r="BN44" i="21"/>
  <c r="AL6" i="21"/>
  <c r="AL42" i="21"/>
  <c r="AL23" i="21"/>
  <c r="BG5" i="21"/>
  <c r="BG63" i="21"/>
  <c r="AE91" i="21"/>
  <c r="AL85" i="21"/>
  <c r="J12" i="21"/>
  <c r="J51" i="21"/>
  <c r="J67" i="21"/>
  <c r="J82" i="21"/>
  <c r="J45" i="21"/>
  <c r="AE19" i="21"/>
  <c r="BN12" i="21"/>
  <c r="J78" i="21"/>
  <c r="AE67" i="21"/>
  <c r="BG12" i="21"/>
  <c r="AE13" i="21"/>
  <c r="C58" i="21"/>
  <c r="Q6" i="21"/>
  <c r="J50" i="21"/>
  <c r="AE64" i="21"/>
  <c r="BG7" i="21"/>
  <c r="AL95" i="21"/>
  <c r="BG86" i="21"/>
  <c r="C60" i="21"/>
  <c r="BG81" i="21"/>
  <c r="BN5" i="21"/>
  <c r="BN53" i="21"/>
  <c r="AL22" i="21"/>
  <c r="AE43" i="21"/>
  <c r="X73" i="21"/>
  <c r="X19" i="21"/>
  <c r="X86" i="21"/>
  <c r="AZ68" i="21"/>
  <c r="X67" i="21"/>
  <c r="J55" i="21"/>
  <c r="J94" i="21"/>
  <c r="J91" i="21"/>
  <c r="AE75" i="21"/>
  <c r="Q54" i="21"/>
  <c r="J56" i="21"/>
  <c r="BG43" i="21"/>
  <c r="AL17" i="21"/>
  <c r="AE15" i="21"/>
  <c r="BG30" i="21"/>
  <c r="BN20" i="21"/>
  <c r="AL36" i="21"/>
  <c r="BN68" i="21"/>
  <c r="AE37" i="21"/>
  <c r="AL30" i="21"/>
  <c r="BG61" i="21"/>
  <c r="AL12" i="21"/>
  <c r="AE29" i="21"/>
  <c r="BG28" i="21"/>
  <c r="C80" i="21"/>
  <c r="AS17" i="21"/>
  <c r="AS7" i="21"/>
  <c r="AZ64" i="21"/>
  <c r="AS28" i="21"/>
  <c r="J93" i="21"/>
  <c r="J29" i="21"/>
  <c r="C19" i="21"/>
  <c r="C71" i="21"/>
  <c r="AE74" i="21"/>
  <c r="AL64" i="21"/>
  <c r="X63" i="21"/>
  <c r="J88" i="21"/>
  <c r="Q72" i="21"/>
  <c r="AL84" i="21"/>
  <c r="BG21" i="21"/>
  <c r="BG24" i="21"/>
  <c r="AL29" i="21"/>
  <c r="AL94" i="21"/>
  <c r="BN26" i="21"/>
  <c r="BG88" i="21"/>
  <c r="AE86" i="21"/>
  <c r="BN45" i="21"/>
  <c r="AL65" i="21"/>
  <c r="AL91" i="21"/>
  <c r="BG60" i="21"/>
  <c r="AE39" i="21"/>
  <c r="AL83" i="21"/>
  <c r="AZ52" i="21"/>
  <c r="AZ67" i="21"/>
  <c r="BG53" i="21"/>
  <c r="AZ43" i="21"/>
  <c r="J31" i="21"/>
  <c r="X88" i="21"/>
  <c r="BG95" i="21"/>
  <c r="BG72" i="21"/>
  <c r="AE82" i="21"/>
  <c r="Q61" i="21"/>
  <c r="BG38" i="21"/>
  <c r="J26" i="21"/>
  <c r="BG40" i="21"/>
  <c r="BG37" i="21"/>
  <c r="AL57" i="21"/>
  <c r="X59" i="21"/>
  <c r="AL56" i="21"/>
  <c r="C62" i="21"/>
  <c r="BG82" i="21"/>
  <c r="BN80" i="21"/>
  <c r="BN6" i="21"/>
  <c r="BG64" i="21"/>
  <c r="AE47" i="21"/>
  <c r="AL47" i="21"/>
  <c r="AL76" i="21"/>
  <c r="AL25" i="21"/>
  <c r="X7" i="21"/>
  <c r="AE44" i="21"/>
  <c r="AE62" i="21"/>
  <c r="BG68" i="21"/>
  <c r="AZ20" i="21"/>
  <c r="AS77" i="21"/>
  <c r="J9" i="21"/>
  <c r="J27" i="21"/>
  <c r="J39" i="21"/>
  <c r="J75" i="21"/>
  <c r="AS95" i="21"/>
  <c r="AL68" i="21"/>
  <c r="BG11" i="21"/>
  <c r="BG14" i="21"/>
  <c r="AE30" i="21"/>
  <c r="BG84" i="21"/>
  <c r="C20" i="21"/>
  <c r="BN63" i="21"/>
  <c r="AL70" i="21"/>
  <c r="AE60" i="21"/>
  <c r="AE26" i="21"/>
  <c r="BN11" i="21"/>
  <c r="AL93" i="21"/>
  <c r="BG29" i="21"/>
  <c r="AE93" i="21"/>
  <c r="AL21" i="21"/>
  <c r="AE31" i="21"/>
  <c r="AL58" i="21"/>
  <c r="BG16" i="21"/>
  <c r="J14" i="21"/>
  <c r="J53" i="21"/>
  <c r="AZ78" i="21"/>
  <c r="AZ11" i="21"/>
  <c r="BG78" i="21"/>
  <c r="J16" i="21"/>
  <c r="X57" i="21"/>
  <c r="DA37" i="18"/>
  <c r="BA37" i="23" s="1"/>
  <c r="AE46" i="4"/>
  <c r="AK65" i="4"/>
  <c r="AI119" i="4"/>
  <c r="AM83" i="4"/>
  <c r="AE51" i="4"/>
  <c r="AE90" i="4"/>
  <c r="R95" i="4"/>
  <c r="R110" i="4"/>
  <c r="Y89" i="4"/>
  <c r="Q108" i="4"/>
  <c r="I80" i="19" s="1"/>
  <c r="AJ55" i="4"/>
  <c r="Q90" i="4"/>
  <c r="I62" i="19" s="1"/>
  <c r="V104" i="4"/>
  <c r="V53" i="4"/>
  <c r="AL107" i="4"/>
  <c r="AK47" i="4"/>
  <c r="Q48" i="4"/>
  <c r="I20" i="19" s="1"/>
  <c r="AE80" i="4"/>
  <c r="X105" i="4"/>
  <c r="AK50" i="4"/>
  <c r="Y106" i="4"/>
  <c r="R44" i="4"/>
  <c r="T85" i="4"/>
  <c r="X106" i="4"/>
  <c r="AE92" i="4"/>
  <c r="AG96" i="4"/>
  <c r="T84" i="4"/>
  <c r="AG84" i="4"/>
  <c r="R80" i="4"/>
  <c r="CO14" i="18"/>
  <c r="T14" i="23" s="1"/>
  <c r="J16" i="18"/>
  <c r="P16" i="18" s="1"/>
  <c r="BW16" i="18" s="1"/>
  <c r="X57" i="18"/>
  <c r="AD57" i="18" s="1"/>
  <c r="BY57" i="18" s="1"/>
  <c r="J83" i="18"/>
  <c r="P83" i="18" s="1"/>
  <c r="BW83" i="18" s="1"/>
  <c r="BG8" i="18"/>
  <c r="BM8" i="18" s="1"/>
  <c r="CD8" i="18" s="1"/>
  <c r="BN92" i="18"/>
  <c r="BT92" i="18" s="1"/>
  <c r="CE92" i="18" s="1"/>
  <c r="Q28" i="18"/>
  <c r="W28" i="18" s="1"/>
  <c r="BX28" i="18" s="1"/>
  <c r="J52" i="18"/>
  <c r="P52" i="18" s="1"/>
  <c r="BW52" i="18" s="1"/>
  <c r="BG31" i="18"/>
  <c r="BM31" i="18" s="1"/>
  <c r="CD31" i="18" s="1"/>
  <c r="AE78" i="18"/>
  <c r="AK78" i="18" s="1"/>
  <c r="BZ78" i="18" s="1"/>
  <c r="J68" i="18"/>
  <c r="P68" i="18" s="1"/>
  <c r="BW68" i="18" s="1"/>
  <c r="CI69" i="18" s="1"/>
  <c r="N69" i="23" s="1"/>
  <c r="J58" i="18"/>
  <c r="P58" i="18" s="1"/>
  <c r="BW58" i="18" s="1"/>
  <c r="J77" i="18"/>
  <c r="P77" i="18" s="1"/>
  <c r="BW77" i="18" s="1"/>
  <c r="J89" i="18"/>
  <c r="P89" i="18" s="1"/>
  <c r="BW89" i="18" s="1"/>
  <c r="CU101" i="18" s="1"/>
  <c r="AU101" i="23" s="1"/>
  <c r="BG27" i="18"/>
  <c r="BM27" i="18" s="1"/>
  <c r="CD27" i="18" s="1"/>
  <c r="Q85" i="18"/>
  <c r="W85" i="18" s="1"/>
  <c r="BX85" i="18" s="1"/>
  <c r="J30" i="18"/>
  <c r="P30" i="18" s="1"/>
  <c r="BW30" i="18" s="1"/>
  <c r="BN76" i="18"/>
  <c r="BT76" i="18" s="1"/>
  <c r="CE76" i="18" s="1"/>
  <c r="J8" i="18"/>
  <c r="P8" i="18" s="1"/>
  <c r="BW8" i="18" s="1"/>
  <c r="AL46" i="18"/>
  <c r="AR46" i="18" s="1"/>
  <c r="CA46" i="18" s="1"/>
  <c r="X52" i="18"/>
  <c r="AD52" i="18" s="1"/>
  <c r="BY52" i="18" s="1"/>
  <c r="J65" i="18"/>
  <c r="P65" i="18" s="1"/>
  <c r="BW65" i="18" s="1"/>
  <c r="J36" i="18"/>
  <c r="P36" i="18" s="1"/>
  <c r="BW36" i="18" s="1"/>
  <c r="BG10" i="18"/>
  <c r="BM10" i="18" s="1"/>
  <c r="CD10" i="18" s="1"/>
  <c r="AS79" i="18"/>
  <c r="AY79" i="18" s="1"/>
  <c r="CB79" i="18" s="1"/>
  <c r="J45" i="18"/>
  <c r="P45" i="18" s="1"/>
  <c r="BW45" i="18" s="1"/>
  <c r="AE19" i="18"/>
  <c r="AK19" i="18" s="1"/>
  <c r="BZ19" i="18" s="1"/>
  <c r="BN12" i="18"/>
  <c r="BT12" i="18" s="1"/>
  <c r="CE12" i="18" s="1"/>
  <c r="J55" i="18"/>
  <c r="P55" i="18" s="1"/>
  <c r="BW55" i="18" s="1"/>
  <c r="J94" i="18"/>
  <c r="P94" i="18" s="1"/>
  <c r="BW94" i="18" s="1"/>
  <c r="J91" i="18"/>
  <c r="P91" i="18" s="1"/>
  <c r="BW91" i="18" s="1"/>
  <c r="J93" i="18"/>
  <c r="P93" i="18" s="1"/>
  <c r="BW93" i="18" s="1"/>
  <c r="J29" i="18"/>
  <c r="P29" i="18" s="1"/>
  <c r="BW29" i="18" s="1"/>
  <c r="C19" i="18"/>
  <c r="I19" i="18" s="1"/>
  <c r="BV19" i="18" s="1"/>
  <c r="J31" i="18"/>
  <c r="P31" i="18" s="1"/>
  <c r="BW31" i="18" s="1"/>
  <c r="X88" i="18"/>
  <c r="AD88" i="18" s="1"/>
  <c r="BY88" i="18" s="1"/>
  <c r="BG95" i="18"/>
  <c r="BM95" i="18" s="1"/>
  <c r="CD95" i="18" s="1"/>
  <c r="J9" i="18"/>
  <c r="P9" i="18" s="1"/>
  <c r="BW9" i="18" s="1"/>
  <c r="CI10" i="18" s="1"/>
  <c r="N10" i="23" s="1"/>
  <c r="J27" i="18"/>
  <c r="P27" i="18" s="1"/>
  <c r="BW27" i="18" s="1"/>
  <c r="J39" i="18"/>
  <c r="P39" i="18" s="1"/>
  <c r="BW39" i="18" s="1"/>
  <c r="CI39" i="18" s="1"/>
  <c r="N39" i="23" s="1"/>
  <c r="AE109" i="4"/>
  <c r="R94" i="4"/>
  <c r="AE94" i="4"/>
  <c r="AE78" i="4"/>
  <c r="AE121" i="4"/>
  <c r="R79" i="4"/>
  <c r="AE106" i="4"/>
  <c r="AE45" i="20"/>
  <c r="AR45" i="20" s="1"/>
  <c r="AJ45" i="20"/>
  <c r="AS45" i="20" s="1"/>
  <c r="AE41" i="20"/>
  <c r="AR41" i="20" s="1"/>
  <c r="AJ41" i="20"/>
  <c r="AS41" i="20" s="1"/>
  <c r="AE26" i="20"/>
  <c r="AR26" i="20" s="1"/>
  <c r="AJ26" i="20"/>
  <c r="AS26" i="20" s="1"/>
  <c r="AE34" i="20"/>
  <c r="AR34" i="20" s="1"/>
  <c r="AJ34" i="20"/>
  <c r="AS34" i="20" s="1"/>
  <c r="AE94" i="20"/>
  <c r="AR94" i="20" s="1"/>
  <c r="AJ94" i="20"/>
  <c r="AS94" i="20" s="1"/>
  <c r="AE55" i="20"/>
  <c r="AR55" i="20" s="1"/>
  <c r="AJ55" i="20"/>
  <c r="AS55" i="20" s="1"/>
  <c r="AE20" i="20"/>
  <c r="AR20" i="20" s="1"/>
  <c r="AJ20" i="20"/>
  <c r="AS20" i="20" s="1"/>
  <c r="AE63" i="20"/>
  <c r="AR63" i="20" s="1"/>
  <c r="AJ63" i="20"/>
  <c r="AS63" i="20" s="1"/>
  <c r="AE93" i="20"/>
  <c r="AR93" i="20" s="1"/>
  <c r="AJ93" i="20"/>
  <c r="AS93" i="20" s="1"/>
  <c r="AE46" i="20"/>
  <c r="AR46" i="20" s="1"/>
  <c r="AJ46" i="20"/>
  <c r="AS46" i="20" s="1"/>
  <c r="AE29" i="20"/>
  <c r="AR29" i="20" s="1"/>
  <c r="AJ29" i="20"/>
  <c r="AS29" i="20" s="1"/>
  <c r="AE62" i="20"/>
  <c r="AR62" i="20" s="1"/>
  <c r="AJ62" i="20"/>
  <c r="AS62" i="20" s="1"/>
  <c r="AE22" i="20"/>
  <c r="AR22" i="20" s="1"/>
  <c r="AJ22" i="20"/>
  <c r="AS22" i="20" s="1"/>
  <c r="AE79" i="20"/>
  <c r="AR79" i="20" s="1"/>
  <c r="AJ79" i="20"/>
  <c r="AS79" i="20" s="1"/>
  <c r="AE44" i="20"/>
  <c r="AR44" i="20" s="1"/>
  <c r="AJ44" i="20"/>
  <c r="AS44" i="20" s="1"/>
  <c r="AE56" i="20"/>
  <c r="AR56" i="20" s="1"/>
  <c r="AJ56" i="20"/>
  <c r="AS56" i="20" s="1"/>
  <c r="AE33" i="20"/>
  <c r="AR33" i="20" s="1"/>
  <c r="AJ33" i="20"/>
  <c r="AS33" i="20" s="1"/>
  <c r="AE66" i="20"/>
  <c r="AR66" i="20" s="1"/>
  <c r="AJ66" i="20"/>
  <c r="AS66" i="20" s="1"/>
  <c r="AE86" i="20"/>
  <c r="AR86" i="20" s="1"/>
  <c r="AJ86" i="20"/>
  <c r="AS86" i="20" s="1"/>
  <c r="AE28" i="20"/>
  <c r="AR28" i="20" s="1"/>
  <c r="AJ28" i="20"/>
  <c r="AS28" i="20" s="1"/>
  <c r="AE53" i="20"/>
  <c r="AR53" i="20" s="1"/>
  <c r="AJ53" i="20"/>
  <c r="AS53" i="20" s="1"/>
  <c r="AE83" i="20"/>
  <c r="AR83" i="20" s="1"/>
  <c r="AJ83" i="20"/>
  <c r="AS83" i="20" s="1"/>
  <c r="AE39" i="20"/>
  <c r="AR39" i="20" s="1"/>
  <c r="AJ39" i="20"/>
  <c r="AS39" i="20" s="1"/>
  <c r="AE21" i="20"/>
  <c r="AR21" i="20" s="1"/>
  <c r="AJ21" i="20"/>
  <c r="AS21" i="20" s="1"/>
  <c r="AE17" i="20"/>
  <c r="AR17" i="20" s="1"/>
  <c r="AJ17" i="20"/>
  <c r="AS17" i="20" s="1"/>
  <c r="AE68" i="20"/>
  <c r="AR68" i="20" s="1"/>
  <c r="AJ68" i="20"/>
  <c r="AS68" i="20" s="1"/>
  <c r="AE60" i="20"/>
  <c r="AR60" i="20" s="1"/>
  <c r="AJ60" i="20"/>
  <c r="AS60" i="20" s="1"/>
  <c r="AE64" i="20"/>
  <c r="AR64" i="20" s="1"/>
  <c r="AJ64" i="20"/>
  <c r="AS64" i="20" s="1"/>
  <c r="AE23" i="20"/>
  <c r="AR23" i="20" s="1"/>
  <c r="AJ23" i="20"/>
  <c r="AS23" i="20" s="1"/>
  <c r="AE87" i="20"/>
  <c r="AR87" i="20" s="1"/>
  <c r="AJ87" i="20"/>
  <c r="AS87" i="20" s="1"/>
  <c r="AE32" i="20"/>
  <c r="AR32" i="20" s="1"/>
  <c r="AJ32" i="20"/>
  <c r="AS32" i="20" s="1"/>
  <c r="AE67" i="20"/>
  <c r="AR67" i="20" s="1"/>
  <c r="AJ67" i="20"/>
  <c r="AS67" i="20" s="1"/>
  <c r="AE25" i="20"/>
  <c r="AR25" i="20" s="1"/>
  <c r="AJ25" i="20"/>
  <c r="AS25" i="20" s="1"/>
  <c r="AE54" i="20"/>
  <c r="AR54" i="20" s="1"/>
  <c r="AJ54" i="20"/>
  <c r="AS54" i="20" s="1"/>
  <c r="AE37" i="20"/>
  <c r="AR37" i="20" s="1"/>
  <c r="AJ37" i="20"/>
  <c r="AS37" i="20" s="1"/>
  <c r="AE85" i="20"/>
  <c r="AR85" i="20" s="1"/>
  <c r="AJ85" i="20"/>
  <c r="AS85" i="20" s="1"/>
  <c r="AE84" i="20"/>
  <c r="AR84" i="20" s="1"/>
  <c r="AJ84" i="20"/>
  <c r="AS84" i="20" s="1"/>
  <c r="AE47" i="20"/>
  <c r="AR47" i="20" s="1"/>
  <c r="AJ47" i="20"/>
  <c r="AS47" i="20" s="1"/>
  <c r="AE81" i="20"/>
  <c r="AR81" i="20" s="1"/>
  <c r="AJ81" i="20"/>
  <c r="AS81" i="20" s="1"/>
  <c r="AE51" i="20"/>
  <c r="AR51" i="20" s="1"/>
  <c r="AJ51" i="20"/>
  <c r="AS51" i="20" s="1"/>
  <c r="AE35" i="20"/>
  <c r="AR35" i="20" s="1"/>
  <c r="AJ35" i="20"/>
  <c r="AS35" i="20" s="1"/>
  <c r="AE38" i="20"/>
  <c r="AR38" i="20" s="1"/>
  <c r="AJ38" i="20"/>
  <c r="AS38" i="20" s="1"/>
  <c r="AE92" i="20"/>
  <c r="AR92" i="20" s="1"/>
  <c r="AJ92" i="20"/>
  <c r="AS92" i="20" s="1"/>
  <c r="AE76" i="20"/>
  <c r="AR76" i="20" s="1"/>
  <c r="AJ76" i="20"/>
  <c r="AS76" i="20" s="1"/>
  <c r="AE88" i="20"/>
  <c r="AR88" i="20" s="1"/>
  <c r="AJ88" i="20"/>
  <c r="AS88" i="20" s="1"/>
  <c r="AE78" i="20"/>
  <c r="AR78" i="20" s="1"/>
  <c r="AJ78" i="20"/>
  <c r="AS78" i="20" s="1"/>
  <c r="AE72" i="20"/>
  <c r="AR72" i="20" s="1"/>
  <c r="AJ72" i="20"/>
  <c r="AS72" i="20" s="1"/>
  <c r="AE43" i="20"/>
  <c r="AR43" i="20" s="1"/>
  <c r="AJ43" i="20"/>
  <c r="AS43" i="20" s="1"/>
  <c r="AE16" i="20"/>
  <c r="AR16" i="20" s="1"/>
  <c r="AJ16" i="20"/>
  <c r="AS16" i="20" s="1"/>
  <c r="AE52" i="20"/>
  <c r="AR52" i="20" s="1"/>
  <c r="AJ52" i="20"/>
  <c r="AS52" i="20" s="1"/>
  <c r="AE65" i="20"/>
  <c r="AR65" i="20" s="1"/>
  <c r="AJ65" i="20"/>
  <c r="AS65" i="20" s="1"/>
  <c r="AE18" i="20"/>
  <c r="AR18" i="20" s="1"/>
  <c r="AJ18" i="20"/>
  <c r="AS18" i="20" s="1"/>
  <c r="AE90" i="20"/>
  <c r="AR90" i="20" s="1"/>
  <c r="AJ90" i="20"/>
  <c r="AS90" i="20" s="1"/>
  <c r="AE40" i="20"/>
  <c r="AR40" i="20" s="1"/>
  <c r="AJ40" i="20"/>
  <c r="AS40" i="20" s="1"/>
  <c r="AE50" i="20"/>
  <c r="AR50" i="20" s="1"/>
  <c r="AJ50" i="20"/>
  <c r="AS50" i="20" s="1"/>
  <c r="AE75" i="20"/>
  <c r="AR75" i="20" s="1"/>
  <c r="AJ75" i="20"/>
  <c r="AS75" i="20" s="1"/>
  <c r="AE74" i="20"/>
  <c r="AR74" i="20" s="1"/>
  <c r="AJ74" i="20"/>
  <c r="AS74" i="20" s="1"/>
  <c r="AE24" i="20"/>
  <c r="AR24" i="20" s="1"/>
  <c r="AJ24" i="20"/>
  <c r="AS24" i="20" s="1"/>
  <c r="AE27" i="20"/>
  <c r="AR27" i="20" s="1"/>
  <c r="AJ27" i="20"/>
  <c r="AS27" i="20" s="1"/>
  <c r="AE49" i="20"/>
  <c r="AR49" i="20" s="1"/>
  <c r="AJ49" i="20"/>
  <c r="AS49" i="20" s="1"/>
  <c r="AE80" i="20"/>
  <c r="AR80" i="20" s="1"/>
  <c r="AJ80" i="20"/>
  <c r="AS80" i="20" s="1"/>
  <c r="U45" i="20"/>
  <c r="AP45" i="20" s="1"/>
  <c r="Z45" i="20"/>
  <c r="AQ45" i="20" s="1"/>
  <c r="U41" i="20"/>
  <c r="AP41" i="20" s="1"/>
  <c r="Z41" i="20"/>
  <c r="AQ41" i="20" s="1"/>
  <c r="U26" i="20"/>
  <c r="AP26" i="20" s="1"/>
  <c r="Z26" i="20"/>
  <c r="AQ26" i="20" s="1"/>
  <c r="U34" i="20"/>
  <c r="AP34" i="20" s="1"/>
  <c r="Z34" i="20"/>
  <c r="AQ34" i="20" s="1"/>
  <c r="U94" i="20"/>
  <c r="AP94" i="20" s="1"/>
  <c r="Z94" i="20"/>
  <c r="AQ94" i="20" s="1"/>
  <c r="U55" i="20"/>
  <c r="AP55" i="20" s="1"/>
  <c r="Z55" i="20"/>
  <c r="AQ55" i="20" s="1"/>
  <c r="U46" i="20"/>
  <c r="AP46" i="20" s="1"/>
  <c r="Z46" i="20"/>
  <c r="AQ46" i="20" s="1"/>
  <c r="U20" i="20"/>
  <c r="AP20" i="20" s="1"/>
  <c r="Z20" i="20"/>
  <c r="AQ20" i="20" s="1"/>
  <c r="U63" i="20"/>
  <c r="AP63" i="20" s="1"/>
  <c r="Z63" i="20"/>
  <c r="AQ63" i="20" s="1"/>
  <c r="U93" i="20"/>
  <c r="AP93" i="20" s="1"/>
  <c r="Z93" i="20"/>
  <c r="AQ93" i="20" s="1"/>
  <c r="U37" i="20"/>
  <c r="AP37" i="20" s="1"/>
  <c r="Z37" i="20"/>
  <c r="AQ37" i="20" s="1"/>
  <c r="U29" i="20"/>
  <c r="AP29" i="20" s="1"/>
  <c r="Z29" i="20"/>
  <c r="AQ29" i="20" s="1"/>
  <c r="U22" i="20"/>
  <c r="AP22" i="20" s="1"/>
  <c r="Z22" i="20"/>
  <c r="AQ22" i="20" s="1"/>
  <c r="U79" i="20"/>
  <c r="AP79" i="20" s="1"/>
  <c r="Z79" i="20"/>
  <c r="AQ79" i="20" s="1"/>
  <c r="U44" i="20"/>
  <c r="AP44" i="20" s="1"/>
  <c r="Z44" i="20"/>
  <c r="AQ44" i="20" s="1"/>
  <c r="U56" i="20"/>
  <c r="AP56" i="20" s="1"/>
  <c r="Z56" i="20"/>
  <c r="AQ56" i="20" s="1"/>
  <c r="U33" i="20"/>
  <c r="AP33" i="20" s="1"/>
  <c r="Z33" i="20"/>
  <c r="AQ33" i="20" s="1"/>
  <c r="U66" i="20"/>
  <c r="AP66" i="20" s="1"/>
  <c r="Z66" i="20"/>
  <c r="AQ66" i="20" s="1"/>
  <c r="U86" i="20"/>
  <c r="AP86" i="20" s="1"/>
  <c r="Z86" i="20"/>
  <c r="AQ86" i="20" s="1"/>
  <c r="U28" i="20"/>
  <c r="AP28" i="20" s="1"/>
  <c r="Z28" i="20"/>
  <c r="AQ28" i="20" s="1"/>
  <c r="U90" i="20"/>
  <c r="AP90" i="20" s="1"/>
  <c r="Z90" i="20"/>
  <c r="AQ90" i="20" s="1"/>
  <c r="U53" i="20"/>
  <c r="AP53" i="20" s="1"/>
  <c r="Z53" i="20"/>
  <c r="AQ53" i="20" s="1"/>
  <c r="U83" i="20"/>
  <c r="AP83" i="20" s="1"/>
  <c r="Z83" i="20"/>
  <c r="AQ83" i="20" s="1"/>
  <c r="U39" i="20"/>
  <c r="AP39" i="20" s="1"/>
  <c r="Z39" i="20"/>
  <c r="AQ39" i="20" s="1"/>
  <c r="U21" i="20"/>
  <c r="AP21" i="20" s="1"/>
  <c r="Z21" i="20"/>
  <c r="AQ21" i="20" s="1"/>
  <c r="U17" i="20"/>
  <c r="AP17" i="20" s="1"/>
  <c r="Z17" i="20"/>
  <c r="AQ17" i="20" s="1"/>
  <c r="U60" i="20"/>
  <c r="AP60" i="20" s="1"/>
  <c r="Z60" i="20"/>
  <c r="AQ60" i="20" s="1"/>
  <c r="U64" i="20"/>
  <c r="AP64" i="20" s="1"/>
  <c r="Z64" i="20"/>
  <c r="AQ64" i="20" s="1"/>
  <c r="U87" i="20"/>
  <c r="AP87" i="20" s="1"/>
  <c r="Z87" i="20"/>
  <c r="AQ87" i="20" s="1"/>
  <c r="U32" i="20"/>
  <c r="AP32" i="20" s="1"/>
  <c r="Z32" i="20"/>
  <c r="AQ32" i="20" s="1"/>
  <c r="U67" i="20"/>
  <c r="AP67" i="20" s="1"/>
  <c r="Z67" i="20"/>
  <c r="AQ67" i="20" s="1"/>
  <c r="U25" i="20"/>
  <c r="AP25" i="20" s="1"/>
  <c r="Z25" i="20"/>
  <c r="AQ25" i="20" s="1"/>
  <c r="U54" i="20"/>
  <c r="AP54" i="20" s="1"/>
  <c r="Z54" i="20"/>
  <c r="AQ54" i="20" s="1"/>
  <c r="U68" i="20"/>
  <c r="AP68" i="20" s="1"/>
  <c r="Z68" i="20"/>
  <c r="AQ68" i="20" s="1"/>
  <c r="U85" i="20"/>
  <c r="AP85" i="20" s="1"/>
  <c r="Z85" i="20"/>
  <c r="AQ85" i="20" s="1"/>
  <c r="U84" i="20"/>
  <c r="AP84" i="20" s="1"/>
  <c r="Z84" i="20"/>
  <c r="AQ84" i="20" s="1"/>
  <c r="U47" i="20"/>
  <c r="AP47" i="20" s="1"/>
  <c r="Z47" i="20"/>
  <c r="AQ47" i="20" s="1"/>
  <c r="U81" i="20"/>
  <c r="AP81" i="20" s="1"/>
  <c r="Z81" i="20"/>
  <c r="AQ81" i="20" s="1"/>
  <c r="U51" i="20"/>
  <c r="AP51" i="20" s="1"/>
  <c r="Z51" i="20"/>
  <c r="AQ51" i="20" s="1"/>
  <c r="U35" i="20"/>
  <c r="AP35" i="20" s="1"/>
  <c r="Z35" i="20"/>
  <c r="AQ35" i="20" s="1"/>
  <c r="U38" i="20"/>
  <c r="AP38" i="20" s="1"/>
  <c r="Z38" i="20"/>
  <c r="AQ38" i="20" s="1"/>
  <c r="U92" i="20"/>
  <c r="AP92" i="20" s="1"/>
  <c r="Z92" i="20"/>
  <c r="AQ92" i="20" s="1"/>
  <c r="U76" i="20"/>
  <c r="AP76" i="20" s="1"/>
  <c r="Z76" i="20"/>
  <c r="AQ76" i="20" s="1"/>
  <c r="U88" i="20"/>
  <c r="AP88" i="20" s="1"/>
  <c r="Z88" i="20"/>
  <c r="AQ88" i="20" s="1"/>
  <c r="U78" i="20"/>
  <c r="AP78" i="20" s="1"/>
  <c r="Z78" i="20"/>
  <c r="AQ78" i="20" s="1"/>
  <c r="U72" i="20"/>
  <c r="AP72" i="20" s="1"/>
  <c r="Z72" i="20"/>
  <c r="AQ72" i="20" s="1"/>
  <c r="U23" i="20"/>
  <c r="AP23" i="20" s="1"/>
  <c r="Z23" i="20"/>
  <c r="AQ23" i="20" s="1"/>
  <c r="U62" i="20"/>
  <c r="AP62" i="20" s="1"/>
  <c r="Z62" i="20"/>
  <c r="AQ62" i="20" s="1"/>
  <c r="U43" i="20"/>
  <c r="AP43" i="20" s="1"/>
  <c r="Z43" i="20"/>
  <c r="AQ43" i="20" s="1"/>
  <c r="U16" i="20"/>
  <c r="AP16" i="20" s="1"/>
  <c r="Z16" i="20"/>
  <c r="AQ16" i="20" s="1"/>
  <c r="U52" i="20"/>
  <c r="AP52" i="20" s="1"/>
  <c r="Z52" i="20"/>
  <c r="AQ52" i="20" s="1"/>
  <c r="U65" i="20"/>
  <c r="AP65" i="20" s="1"/>
  <c r="Z65" i="20"/>
  <c r="AQ65" i="20" s="1"/>
  <c r="U18" i="20"/>
  <c r="AP18" i="20" s="1"/>
  <c r="Z18" i="20"/>
  <c r="AQ18" i="20" s="1"/>
  <c r="U40" i="20"/>
  <c r="AP40" i="20" s="1"/>
  <c r="Z40" i="20"/>
  <c r="AQ40" i="20" s="1"/>
  <c r="U50" i="20"/>
  <c r="AP50" i="20" s="1"/>
  <c r="Z50" i="20"/>
  <c r="AQ50" i="20" s="1"/>
  <c r="U75" i="20"/>
  <c r="AP75" i="20" s="1"/>
  <c r="Z75" i="20"/>
  <c r="AQ75" i="20" s="1"/>
  <c r="U74" i="20"/>
  <c r="AP74" i="20" s="1"/>
  <c r="Z74" i="20"/>
  <c r="AQ74" i="20" s="1"/>
  <c r="U24" i="20"/>
  <c r="AP24" i="20" s="1"/>
  <c r="Z24" i="20"/>
  <c r="AQ24" i="20" s="1"/>
  <c r="U27" i="20"/>
  <c r="AP27" i="20" s="1"/>
  <c r="Z27" i="20"/>
  <c r="AQ27" i="20" s="1"/>
  <c r="U49" i="20"/>
  <c r="AP49" i="20" s="1"/>
  <c r="Z49" i="20"/>
  <c r="AQ49" i="20" s="1"/>
  <c r="U80" i="20"/>
  <c r="AP80" i="20" s="1"/>
  <c r="Z80" i="20"/>
  <c r="AQ80" i="20" s="1"/>
  <c r="P46" i="20"/>
  <c r="AO46" i="20" s="1"/>
  <c r="P20" i="20"/>
  <c r="AO20" i="20" s="1"/>
  <c r="P63" i="20"/>
  <c r="AO63" i="20" s="1"/>
  <c r="P93" i="20"/>
  <c r="AO93" i="20" s="1"/>
  <c r="I29" i="20"/>
  <c r="P29" i="20"/>
  <c r="AO29" i="20" s="1"/>
  <c r="P41" i="20"/>
  <c r="AO41" i="20" s="1"/>
  <c r="P55" i="20"/>
  <c r="AO55" i="20" s="1"/>
  <c r="P79" i="20"/>
  <c r="AO79" i="20" s="1"/>
  <c r="P44" i="20"/>
  <c r="AO44" i="20" s="1"/>
  <c r="P56" i="20"/>
  <c r="AO56" i="20" s="1"/>
  <c r="P33" i="20"/>
  <c r="AO33" i="20" s="1"/>
  <c r="P66" i="20"/>
  <c r="AO66" i="20" s="1"/>
  <c r="P22" i="20"/>
  <c r="AO22" i="20" s="1"/>
  <c r="P90" i="20"/>
  <c r="AO90" i="20" s="1"/>
  <c r="P86" i="20"/>
  <c r="AO86" i="20" s="1"/>
  <c r="P28" i="20"/>
  <c r="AO28" i="20" s="1"/>
  <c r="P26" i="20"/>
  <c r="AO26" i="20" s="1"/>
  <c r="P53" i="20"/>
  <c r="AO53" i="20" s="1"/>
  <c r="P83" i="20"/>
  <c r="AO83" i="20" s="1"/>
  <c r="P39" i="20"/>
  <c r="AO39" i="20" s="1"/>
  <c r="I21" i="20"/>
  <c r="P21" i="20"/>
  <c r="AO21" i="20" s="1"/>
  <c r="P17" i="20"/>
  <c r="AO17" i="20" s="1"/>
  <c r="P60" i="20"/>
  <c r="AO60" i="20" s="1"/>
  <c r="P64" i="20"/>
  <c r="AO64" i="20" s="1"/>
  <c r="P23" i="20"/>
  <c r="AO23" i="20" s="1"/>
  <c r="P87" i="20"/>
  <c r="AO87" i="20" s="1"/>
  <c r="P32" i="20"/>
  <c r="AO32" i="20" s="1"/>
  <c r="P67" i="20"/>
  <c r="AO67" i="20" s="1"/>
  <c r="P25" i="20"/>
  <c r="AO25" i="20" s="1"/>
  <c r="P54" i="20"/>
  <c r="AO54" i="20" s="1"/>
  <c r="P34" i="20"/>
  <c r="AO34" i="20" s="1"/>
  <c r="P68" i="20"/>
  <c r="AO68" i="20" s="1"/>
  <c r="P37" i="20"/>
  <c r="AO37" i="20" s="1"/>
  <c r="P85" i="20"/>
  <c r="AO85" i="20" s="1"/>
  <c r="P84" i="20"/>
  <c r="AO84" i="20" s="1"/>
  <c r="P47" i="20"/>
  <c r="AO47" i="20" s="1"/>
  <c r="P81" i="20"/>
  <c r="AO81" i="20" s="1"/>
  <c r="P51" i="20"/>
  <c r="AO51" i="20" s="1"/>
  <c r="P35" i="20"/>
  <c r="AO35" i="20" s="1"/>
  <c r="P38" i="20"/>
  <c r="AO38" i="20" s="1"/>
  <c r="P92" i="20"/>
  <c r="AO92" i="20" s="1"/>
  <c r="P45" i="20"/>
  <c r="AO45" i="20" s="1"/>
  <c r="P76" i="20"/>
  <c r="AO76" i="20" s="1"/>
  <c r="I88" i="20"/>
  <c r="P88" i="20"/>
  <c r="AO88" i="20" s="1"/>
  <c r="P78" i="20"/>
  <c r="AO78" i="20" s="1"/>
  <c r="P72" i="20"/>
  <c r="AO72" i="20" s="1"/>
  <c r="P94" i="20"/>
  <c r="AO94" i="20" s="1"/>
  <c r="P43" i="20"/>
  <c r="AO43" i="20" s="1"/>
  <c r="P16" i="20"/>
  <c r="AO16" i="20" s="1"/>
  <c r="P52" i="20"/>
  <c r="AO52" i="20" s="1"/>
  <c r="P65" i="20"/>
  <c r="AO65" i="20" s="1"/>
  <c r="P18" i="20"/>
  <c r="AO18" i="20" s="1"/>
  <c r="P40" i="20"/>
  <c r="AO40" i="20" s="1"/>
  <c r="P50" i="20"/>
  <c r="AO50" i="20" s="1"/>
  <c r="P75" i="20"/>
  <c r="AO75" i="20" s="1"/>
  <c r="P62" i="20"/>
  <c r="AO62" i="20" s="1"/>
  <c r="P74" i="20"/>
  <c r="AO74" i="20" s="1"/>
  <c r="P24" i="20"/>
  <c r="AO24" i="20" s="1"/>
  <c r="P27" i="20"/>
  <c r="AO27" i="20" s="1"/>
  <c r="P49" i="20"/>
  <c r="AO49" i="20" s="1"/>
  <c r="P80" i="20"/>
  <c r="AO80" i="20" s="1"/>
  <c r="DA58" i="18"/>
  <c r="BA58" i="23" s="1"/>
  <c r="DC89" i="18"/>
  <c r="BC89" i="23" s="1"/>
  <c r="DA18" i="18"/>
  <c r="BA18" i="23" s="1"/>
  <c r="DA21" i="18"/>
  <c r="BA21" i="23" s="1"/>
  <c r="DA30" i="18"/>
  <c r="BA30" i="23" s="1"/>
  <c r="DA34" i="18"/>
  <c r="BA34" i="23" s="1"/>
  <c r="CO89" i="18"/>
  <c r="T89" i="23" s="1"/>
  <c r="DA47" i="18"/>
  <c r="BA47" i="23" s="1"/>
  <c r="CO74" i="18"/>
  <c r="T74" i="23" s="1"/>
  <c r="CQ74" i="18"/>
  <c r="CO25" i="18"/>
  <c r="T25" i="23" s="1"/>
  <c r="DA25" i="18"/>
  <c r="BA25" i="23" s="1"/>
  <c r="DA70" i="18"/>
  <c r="BA70" i="23" s="1"/>
  <c r="CO90" i="18"/>
  <c r="T90" i="23" s="1"/>
  <c r="DA73" i="18"/>
  <c r="BA73" i="23" s="1"/>
  <c r="DA56" i="18"/>
  <c r="BA56" i="23" s="1"/>
  <c r="DA59" i="18"/>
  <c r="BA59" i="23" s="1"/>
  <c r="X48" i="4"/>
  <c r="AK59" i="4"/>
  <c r="J9" i="19"/>
  <c r="J72" i="19"/>
  <c r="I92" i="19"/>
  <c r="J83" i="19"/>
  <c r="P27" i="19"/>
  <c r="AO27" i="19" s="1"/>
  <c r="P65" i="19"/>
  <c r="AO65" i="19" s="1"/>
  <c r="J73" i="19"/>
  <c r="P34" i="19"/>
  <c r="AO34" i="19" s="1"/>
  <c r="I56" i="19"/>
  <c r="P75" i="19"/>
  <c r="AO75" i="19" s="1"/>
  <c r="P23" i="19"/>
  <c r="AO23" i="19" s="1"/>
  <c r="J89" i="19"/>
  <c r="P83" i="19"/>
  <c r="AO83" i="19" s="1"/>
  <c r="P89" i="19"/>
  <c r="AO89" i="19" s="1"/>
  <c r="P76" i="19"/>
  <c r="AO76" i="19" s="1"/>
  <c r="P54" i="19"/>
  <c r="AO54" i="19" s="1"/>
  <c r="P9" i="19"/>
  <c r="AO9" i="19" s="1"/>
  <c r="P32" i="19"/>
  <c r="AO32" i="19" s="1"/>
  <c r="P73" i="19"/>
  <c r="AO73" i="19" s="1"/>
  <c r="U71" i="4"/>
  <c r="CO51" i="18"/>
  <c r="T51" i="23" s="1"/>
  <c r="CO22" i="18"/>
  <c r="T22" i="23" s="1"/>
  <c r="CO47" i="18"/>
  <c r="T47" i="23" s="1"/>
  <c r="CO24" i="18"/>
  <c r="T24" i="23" s="1"/>
  <c r="CQ10" i="18"/>
  <c r="V10" i="23" s="1"/>
  <c r="CO19" i="18"/>
  <c r="T19" i="23" s="1"/>
  <c r="CO88" i="18"/>
  <c r="T88" i="23" s="1"/>
  <c r="CO59" i="18"/>
  <c r="T59" i="23" s="1"/>
  <c r="CO7" i="18"/>
  <c r="T7" i="23" s="1"/>
  <c r="BN7" i="18"/>
  <c r="BT7" i="18" s="1"/>
  <c r="CE7" i="18" s="1"/>
  <c r="BN17" i="18"/>
  <c r="BT17" i="18" s="1"/>
  <c r="CE17" i="18" s="1"/>
  <c r="BN51" i="18"/>
  <c r="BT51" i="18" s="1"/>
  <c r="CE51" i="18" s="1"/>
  <c r="BN78" i="18"/>
  <c r="BT78" i="18" s="1"/>
  <c r="CE78" i="18" s="1"/>
  <c r="BN44" i="18"/>
  <c r="BT44" i="18" s="1"/>
  <c r="CE44" i="18" s="1"/>
  <c r="BN40" i="18"/>
  <c r="BT40" i="18" s="1"/>
  <c r="CE40" i="18" s="1"/>
  <c r="BN93" i="18"/>
  <c r="BT93" i="18" s="1"/>
  <c r="CE93" i="18" s="1"/>
  <c r="BN26" i="18"/>
  <c r="BT26" i="18" s="1"/>
  <c r="CE26" i="18" s="1"/>
  <c r="BN48" i="18"/>
  <c r="BT48" i="18" s="1"/>
  <c r="CE48" i="18" s="1"/>
  <c r="BN91" i="18"/>
  <c r="BT91" i="18" s="1"/>
  <c r="CE91" i="18" s="1"/>
  <c r="BN82" i="18"/>
  <c r="BT82" i="18" s="1"/>
  <c r="CE82" i="18" s="1"/>
  <c r="BN68" i="18"/>
  <c r="BT68" i="18" s="1"/>
  <c r="CE68" i="18" s="1"/>
  <c r="BN5" i="18"/>
  <c r="BT5" i="18" s="1"/>
  <c r="CE5" i="18" s="1"/>
  <c r="AN115" i="32" s="1"/>
  <c r="BN46" i="18"/>
  <c r="BT46" i="18" s="1"/>
  <c r="CE46" i="18" s="1"/>
  <c r="BN15" i="18"/>
  <c r="BT15" i="18" s="1"/>
  <c r="CE15" i="18" s="1"/>
  <c r="BN94" i="18"/>
  <c r="BT94" i="18" s="1"/>
  <c r="CE94" i="18" s="1"/>
  <c r="BN63" i="18"/>
  <c r="BT63" i="18" s="1"/>
  <c r="CE63" i="18" s="1"/>
  <c r="BN80" i="18"/>
  <c r="BT80" i="18" s="1"/>
  <c r="CE80" i="18" s="1"/>
  <c r="BN6" i="18"/>
  <c r="BT6" i="18" s="1"/>
  <c r="CE6" i="18" s="1"/>
  <c r="BN53" i="18"/>
  <c r="BT53" i="18" s="1"/>
  <c r="CE53" i="18" s="1"/>
  <c r="BN95" i="18"/>
  <c r="BT95" i="18" s="1"/>
  <c r="CE95" i="18" s="1"/>
  <c r="BN36" i="18"/>
  <c r="BT36" i="18" s="1"/>
  <c r="CE36" i="18" s="1"/>
  <c r="BN31" i="18"/>
  <c r="BT31" i="18" s="1"/>
  <c r="CE31" i="18" s="1"/>
  <c r="BN88" i="18"/>
  <c r="BT88" i="18" s="1"/>
  <c r="CE88" i="18" s="1"/>
  <c r="DC100" i="18" s="1"/>
  <c r="BN45" i="18"/>
  <c r="BT45" i="18" s="1"/>
  <c r="CE45" i="18" s="1"/>
  <c r="BN67" i="18"/>
  <c r="BT67" i="18" s="1"/>
  <c r="CE67" i="18" s="1"/>
  <c r="BN13" i="18"/>
  <c r="BT13" i="18" s="1"/>
  <c r="CE13" i="18" s="1"/>
  <c r="BN69" i="18"/>
  <c r="BT69" i="18" s="1"/>
  <c r="CE69" i="18" s="1"/>
  <c r="BN8" i="18"/>
  <c r="BT8" i="18" s="1"/>
  <c r="CE8" i="18" s="1"/>
  <c r="BN18" i="18"/>
  <c r="BT18" i="18" s="1"/>
  <c r="CE18" i="18" s="1"/>
  <c r="BN42" i="18"/>
  <c r="BT42" i="18" s="1"/>
  <c r="CE42" i="18" s="1"/>
  <c r="BN59" i="18"/>
  <c r="BT59" i="18" s="1"/>
  <c r="CE59" i="18" s="1"/>
  <c r="BN58" i="18"/>
  <c r="BT58" i="18" s="1"/>
  <c r="CE58" i="18" s="1"/>
  <c r="BN11" i="18"/>
  <c r="BT11" i="18" s="1"/>
  <c r="CE11" i="18" s="1"/>
  <c r="BN20" i="18"/>
  <c r="BT20" i="18" s="1"/>
  <c r="CE20" i="18" s="1"/>
  <c r="BN16" i="18"/>
  <c r="BT16" i="18" s="1"/>
  <c r="CE16" i="18" s="1"/>
  <c r="BN19" i="18"/>
  <c r="BT19" i="18" s="1"/>
  <c r="CE19" i="18" s="1"/>
  <c r="AM56" i="4"/>
  <c r="Z105" i="4"/>
  <c r="Z120" i="4"/>
  <c r="AM65" i="4"/>
  <c r="Z76" i="4"/>
  <c r="Z119" i="4"/>
  <c r="AM109" i="4"/>
  <c r="Z74" i="4"/>
  <c r="Z42" i="4"/>
  <c r="Z91" i="4"/>
  <c r="Z107" i="4"/>
  <c r="AM92" i="4"/>
  <c r="Z59" i="4"/>
  <c r="Z115" i="4"/>
  <c r="AM84" i="4"/>
  <c r="Z40" i="4"/>
  <c r="Z97" i="4"/>
  <c r="Z36" i="4"/>
  <c r="AM98" i="4"/>
  <c r="AM97" i="4"/>
  <c r="Z38" i="4"/>
  <c r="AM59" i="4"/>
  <c r="AM55" i="4"/>
  <c r="AZ26" i="18"/>
  <c r="BF26" i="18" s="1"/>
  <c r="CC26" i="18" s="1"/>
  <c r="AZ52" i="18"/>
  <c r="BF52" i="18" s="1"/>
  <c r="CC52" i="18" s="1"/>
  <c r="AZ42" i="18"/>
  <c r="BF42" i="18" s="1"/>
  <c r="CC42" i="18" s="1"/>
  <c r="DA54" i="18" s="1"/>
  <c r="BA54" i="23" s="1"/>
  <c r="AZ67" i="18"/>
  <c r="BF67" i="18" s="1"/>
  <c r="CC67" i="18" s="1"/>
  <c r="AZ48" i="18"/>
  <c r="BF48" i="18" s="1"/>
  <c r="CC48" i="18" s="1"/>
  <c r="AZ78" i="18"/>
  <c r="BF78" i="18" s="1"/>
  <c r="CC78" i="18" s="1"/>
  <c r="AZ86" i="18"/>
  <c r="BF86" i="18" s="1"/>
  <c r="CC86" i="18" s="1"/>
  <c r="AZ92" i="18"/>
  <c r="BF92" i="18" s="1"/>
  <c r="CC92" i="18" s="1"/>
  <c r="AZ68" i="18"/>
  <c r="BF68" i="18" s="1"/>
  <c r="CC68" i="18" s="1"/>
  <c r="DA68" i="18" s="1"/>
  <c r="BA68" i="23" s="1"/>
  <c r="AZ20" i="18"/>
  <c r="BF20" i="18" s="1"/>
  <c r="CC20" i="18" s="1"/>
  <c r="AZ11" i="18"/>
  <c r="BF11" i="18" s="1"/>
  <c r="CC11" i="18" s="1"/>
  <c r="AZ95" i="18"/>
  <c r="BF95" i="18" s="1"/>
  <c r="CC95" i="18" s="1"/>
  <c r="AS22" i="18"/>
  <c r="AY22" i="18" s="1"/>
  <c r="CB22" i="18" s="1"/>
  <c r="AS93" i="18"/>
  <c r="AY93" i="18" s="1"/>
  <c r="CB93" i="18" s="1"/>
  <c r="AS95" i="18"/>
  <c r="AY95" i="18" s="1"/>
  <c r="CB95" i="18" s="1"/>
  <c r="CN96" i="18" s="1"/>
  <c r="S96" i="23" s="1"/>
  <c r="AS92" i="18"/>
  <c r="AY92" i="18" s="1"/>
  <c r="CB92" i="18" s="1"/>
  <c r="AS26" i="18"/>
  <c r="AY26" i="18" s="1"/>
  <c r="CB26" i="18" s="1"/>
  <c r="AS56" i="18"/>
  <c r="AY56" i="18" s="1"/>
  <c r="CB56" i="18" s="1"/>
  <c r="AS46" i="18"/>
  <c r="AY46" i="18" s="1"/>
  <c r="CB46" i="18" s="1"/>
  <c r="AS31" i="18"/>
  <c r="AY31" i="18" s="1"/>
  <c r="CB31" i="18" s="1"/>
  <c r="AS53" i="18"/>
  <c r="AY53" i="18" s="1"/>
  <c r="CB53" i="18" s="1"/>
  <c r="AS17" i="18"/>
  <c r="AY17" i="18" s="1"/>
  <c r="CB17" i="18" s="1"/>
  <c r="AS12" i="18"/>
  <c r="AY12" i="18" s="1"/>
  <c r="CB12" i="18" s="1"/>
  <c r="AS7" i="18"/>
  <c r="AY7" i="18" s="1"/>
  <c r="CB7" i="18" s="1"/>
  <c r="AS40" i="18"/>
  <c r="AY40" i="18" s="1"/>
  <c r="CB40" i="18" s="1"/>
  <c r="AS41" i="18"/>
  <c r="AY41" i="18" s="1"/>
  <c r="CB41" i="18" s="1"/>
  <c r="AS60" i="18"/>
  <c r="AY60" i="18" s="1"/>
  <c r="CB60" i="18" s="1"/>
  <c r="AS28" i="18"/>
  <c r="AY28" i="18" s="1"/>
  <c r="CB28" i="18" s="1"/>
  <c r="AS82" i="18"/>
  <c r="AY82" i="18" s="1"/>
  <c r="CB82" i="18" s="1"/>
  <c r="AL72" i="18"/>
  <c r="AR72" i="18" s="1"/>
  <c r="CA72" i="18" s="1"/>
  <c r="AL74" i="18"/>
  <c r="AR74" i="18" s="1"/>
  <c r="CA74" i="18" s="1"/>
  <c r="AL45" i="18"/>
  <c r="AR45" i="18" s="1"/>
  <c r="CA45" i="18" s="1"/>
  <c r="AL17" i="18"/>
  <c r="AR17" i="18" s="1"/>
  <c r="CA17" i="18" s="1"/>
  <c r="AL11" i="18"/>
  <c r="AR11" i="18" s="1"/>
  <c r="CA11" i="18" s="1"/>
  <c r="AL84" i="18"/>
  <c r="AR84" i="18" s="1"/>
  <c r="CA84" i="18" s="1"/>
  <c r="CY96" i="18" s="1"/>
  <c r="AY96" i="23" s="1"/>
  <c r="AL68" i="18"/>
  <c r="AR68" i="18" s="1"/>
  <c r="CA68" i="18" s="1"/>
  <c r="AL8" i="18"/>
  <c r="AR8" i="18" s="1"/>
  <c r="CA8" i="18" s="1"/>
  <c r="AL29" i="18"/>
  <c r="AR29" i="18" s="1"/>
  <c r="CA29" i="18" s="1"/>
  <c r="AL34" i="18"/>
  <c r="AR34" i="18" s="1"/>
  <c r="CA34" i="18" s="1"/>
  <c r="AL61" i="18"/>
  <c r="AR61" i="18" s="1"/>
  <c r="CA61" i="18" s="1"/>
  <c r="AL6" i="18"/>
  <c r="AR6" i="18" s="1"/>
  <c r="CA6" i="18" s="1"/>
  <c r="AL40" i="18"/>
  <c r="AR40" i="18" s="1"/>
  <c r="CA40" i="18" s="1"/>
  <c r="AL65" i="18"/>
  <c r="AR65" i="18" s="1"/>
  <c r="CA65" i="18" s="1"/>
  <c r="AL31" i="18"/>
  <c r="AR31" i="18" s="1"/>
  <c r="CA31" i="18" s="1"/>
  <c r="AL48" i="18"/>
  <c r="AR48" i="18" s="1"/>
  <c r="CA48" i="18" s="1"/>
  <c r="AL88" i="18"/>
  <c r="AR88" i="18" s="1"/>
  <c r="CA88" i="18" s="1"/>
  <c r="AL37" i="18"/>
  <c r="AR37" i="18" s="1"/>
  <c r="CA37" i="18" s="1"/>
  <c r="AE46" i="18"/>
  <c r="AK46" i="18" s="1"/>
  <c r="BZ46" i="18" s="1"/>
  <c r="AE57" i="18"/>
  <c r="AK57" i="18" s="1"/>
  <c r="BZ57" i="18" s="1"/>
  <c r="AE81" i="18"/>
  <c r="AK81" i="18" s="1"/>
  <c r="BZ81" i="18" s="1"/>
  <c r="AE79" i="18"/>
  <c r="AK79" i="18" s="1"/>
  <c r="BZ79" i="18" s="1"/>
  <c r="AE12" i="18"/>
  <c r="AK12" i="18" s="1"/>
  <c r="BZ12" i="18" s="1"/>
  <c r="AE23" i="18"/>
  <c r="AK23" i="18" s="1"/>
  <c r="BZ23" i="18" s="1"/>
  <c r="AE8" i="18"/>
  <c r="AK8" i="18" s="1"/>
  <c r="BZ8" i="18" s="1"/>
  <c r="AE76" i="18"/>
  <c r="AK76" i="18" s="1"/>
  <c r="BZ76" i="18" s="1"/>
  <c r="AE65" i="18"/>
  <c r="AK65" i="18" s="1"/>
  <c r="BZ65" i="18" s="1"/>
  <c r="AE18" i="18"/>
  <c r="AK18" i="18" s="1"/>
  <c r="BZ18" i="18" s="1"/>
  <c r="AE68" i="18"/>
  <c r="AK68" i="18" s="1"/>
  <c r="BZ68" i="18" s="1"/>
  <c r="AE48" i="18"/>
  <c r="AK48" i="18" s="1"/>
  <c r="BZ48" i="18" s="1"/>
  <c r="BG40" i="18"/>
  <c r="BM40" i="18" s="1"/>
  <c r="CD40" i="18" s="1"/>
  <c r="BG7" i="18"/>
  <c r="BM7" i="18" s="1"/>
  <c r="CD7" i="18" s="1"/>
  <c r="AL95" i="18"/>
  <c r="AR95" i="18" s="1"/>
  <c r="CA95" i="18" s="1"/>
  <c r="CM96" i="18" s="1"/>
  <c r="R96" i="23" s="1"/>
  <c r="BG74" i="18"/>
  <c r="BM74" i="18" s="1"/>
  <c r="CD74" i="18" s="1"/>
  <c r="AE32" i="18"/>
  <c r="AK32" i="18" s="1"/>
  <c r="BZ32" i="18" s="1"/>
  <c r="BG48" i="18"/>
  <c r="BM48" i="18" s="1"/>
  <c r="CD48" i="18" s="1"/>
  <c r="BG42" i="18"/>
  <c r="BM42" i="18" s="1"/>
  <c r="CD42" i="18" s="1"/>
  <c r="AE42" i="18"/>
  <c r="AK42" i="18" s="1"/>
  <c r="BZ42" i="18" s="1"/>
  <c r="AL47" i="18"/>
  <c r="AR47" i="18" s="1"/>
  <c r="CA47" i="18" s="1"/>
  <c r="AE90" i="18"/>
  <c r="AK90" i="18" s="1"/>
  <c r="BZ90" i="18" s="1"/>
  <c r="BG75" i="18"/>
  <c r="BM75" i="18" s="1"/>
  <c r="CD75" i="18" s="1"/>
  <c r="AE85" i="18"/>
  <c r="AK85" i="18" s="1"/>
  <c r="BZ85" i="18" s="1"/>
  <c r="AL53" i="18"/>
  <c r="AR53" i="18" s="1"/>
  <c r="CA53" i="18" s="1"/>
  <c r="BG19" i="18"/>
  <c r="BM19" i="18" s="1"/>
  <c r="CD19" i="18" s="1"/>
  <c r="AS29" i="18"/>
  <c r="AY29" i="18" s="1"/>
  <c r="CB29" i="18" s="1"/>
  <c r="AL43" i="18"/>
  <c r="AR43" i="18" s="1"/>
  <c r="CA43" i="18" s="1"/>
  <c r="AE95" i="18"/>
  <c r="AK95" i="18" s="1"/>
  <c r="BZ95" i="18" s="1"/>
  <c r="BG91" i="18"/>
  <c r="BM91" i="18" s="1"/>
  <c r="CD91" i="18" s="1"/>
  <c r="BG37" i="18"/>
  <c r="BM37" i="18" s="1"/>
  <c r="CD37" i="18" s="1"/>
  <c r="AL57" i="18"/>
  <c r="AR57" i="18" s="1"/>
  <c r="CA57" i="18" s="1"/>
  <c r="BG21" i="18"/>
  <c r="BM21" i="18" s="1"/>
  <c r="CD21" i="18" s="1"/>
  <c r="BG85" i="18"/>
  <c r="BM85" i="18" s="1"/>
  <c r="CD85" i="18" s="1"/>
  <c r="AL67" i="18"/>
  <c r="AR67" i="18" s="1"/>
  <c r="CA67" i="18" s="1"/>
  <c r="AL71" i="18"/>
  <c r="AR71" i="18" s="1"/>
  <c r="CA71" i="18" s="1"/>
  <c r="BG51" i="18"/>
  <c r="BM51" i="18" s="1"/>
  <c r="CD51" i="18" s="1"/>
  <c r="AL76" i="18"/>
  <c r="AR76" i="18" s="1"/>
  <c r="CA76" i="18" s="1"/>
  <c r="BG61" i="18"/>
  <c r="BM61" i="18" s="1"/>
  <c r="CD61" i="18" s="1"/>
  <c r="AL7" i="18"/>
  <c r="AR7" i="18" s="1"/>
  <c r="CA7" i="18" s="1"/>
  <c r="BG34" i="18"/>
  <c r="BM34" i="18" s="1"/>
  <c r="CD34" i="18" s="1"/>
  <c r="BG47" i="18"/>
  <c r="BM47" i="18" s="1"/>
  <c r="CD47" i="18" s="1"/>
  <c r="BG86" i="18"/>
  <c r="BM86" i="18" s="1"/>
  <c r="CD86" i="18" s="1"/>
  <c r="BG32" i="18"/>
  <c r="BM32" i="18" s="1"/>
  <c r="CD32" i="18" s="1"/>
  <c r="AL93" i="18"/>
  <c r="AR93" i="18" s="1"/>
  <c r="CA93" i="18" s="1"/>
  <c r="BG29" i="18"/>
  <c r="BM29" i="18" s="1"/>
  <c r="CD29" i="18" s="1"/>
  <c r="AL91" i="18"/>
  <c r="AR91" i="18" s="1"/>
  <c r="CA91" i="18" s="1"/>
  <c r="BG60" i="18"/>
  <c r="BM60" i="18" s="1"/>
  <c r="CD60" i="18" s="1"/>
  <c r="AE45" i="18"/>
  <c r="AK45" i="18" s="1"/>
  <c r="BZ45" i="18" s="1"/>
  <c r="AL79" i="18"/>
  <c r="AR79" i="18" s="1"/>
  <c r="CA79" i="18" s="1"/>
  <c r="AE14" i="18"/>
  <c r="AK14" i="18" s="1"/>
  <c r="BZ14" i="18" s="1"/>
  <c r="BG59" i="18"/>
  <c r="BM59" i="18" s="1"/>
  <c r="CD59" i="18" s="1"/>
  <c r="BG11" i="18"/>
  <c r="BM11" i="18" s="1"/>
  <c r="CD11" i="18" s="1"/>
  <c r="BG14" i="18"/>
  <c r="BM14" i="18" s="1"/>
  <c r="CD14" i="18" s="1"/>
  <c r="BG30" i="18"/>
  <c r="BM30" i="18" s="1"/>
  <c r="CD30" i="18" s="1"/>
  <c r="AL28" i="18"/>
  <c r="AR28" i="18" s="1"/>
  <c r="CA28" i="18" s="1"/>
  <c r="AL66" i="18"/>
  <c r="AR66" i="18" s="1"/>
  <c r="CA66" i="18" s="1"/>
  <c r="AL25" i="18"/>
  <c r="AR25" i="18" s="1"/>
  <c r="CA25" i="18" s="1"/>
  <c r="AE91" i="18"/>
  <c r="AK91" i="18" s="1"/>
  <c r="BZ91" i="18" s="1"/>
  <c r="AS48" i="18"/>
  <c r="AY48" i="18" s="1"/>
  <c r="CB48" i="18" s="1"/>
  <c r="AS89" i="18"/>
  <c r="AY89" i="18" s="1"/>
  <c r="CB89" i="18" s="1"/>
  <c r="CZ101" i="18" s="1"/>
  <c r="AZ101" i="23" s="1"/>
  <c r="AS44" i="18"/>
  <c r="AY44" i="18" s="1"/>
  <c r="CB44" i="18" s="1"/>
  <c r="AE41" i="18"/>
  <c r="AK41" i="18" s="1"/>
  <c r="BZ41" i="18" s="1"/>
  <c r="AL63" i="18"/>
  <c r="AR63" i="18" s="1"/>
  <c r="CA63" i="18" s="1"/>
  <c r="AL59" i="18"/>
  <c r="AR59" i="18" s="1"/>
  <c r="CA59" i="18" s="1"/>
  <c r="AE50" i="18"/>
  <c r="AK50" i="18" s="1"/>
  <c r="BZ50" i="18" s="1"/>
  <c r="BG24" i="18"/>
  <c r="BM24" i="18" s="1"/>
  <c r="CD24" i="18" s="1"/>
  <c r="AL94" i="18"/>
  <c r="AR94" i="18" s="1"/>
  <c r="CA94" i="18" s="1"/>
  <c r="AL55" i="18"/>
  <c r="AR55" i="18" s="1"/>
  <c r="CA55" i="18" s="1"/>
  <c r="AL20" i="18"/>
  <c r="AR20" i="18" s="1"/>
  <c r="CA20" i="18" s="1"/>
  <c r="AE93" i="18"/>
  <c r="AK93" i="18" s="1"/>
  <c r="BZ93" i="18" s="1"/>
  <c r="AL21" i="18"/>
  <c r="AR21" i="18" s="1"/>
  <c r="CA21" i="18" s="1"/>
  <c r="AE31" i="18"/>
  <c r="AK31" i="18" s="1"/>
  <c r="BZ31" i="18" s="1"/>
  <c r="AL12" i="18"/>
  <c r="AR12" i="18" s="1"/>
  <c r="CA12" i="18" s="1"/>
  <c r="AE43" i="18"/>
  <c r="AK43" i="18" s="1"/>
  <c r="BZ43" i="18" s="1"/>
  <c r="AL85" i="18"/>
  <c r="AR85" i="18" s="1"/>
  <c r="CA85" i="18" s="1"/>
  <c r="AE35" i="18"/>
  <c r="AK35" i="18" s="1"/>
  <c r="BZ35" i="18" s="1"/>
  <c r="AE80" i="18"/>
  <c r="AK80" i="18" s="1"/>
  <c r="BZ80" i="18" s="1"/>
  <c r="BG66" i="18"/>
  <c r="BM66" i="18" s="1"/>
  <c r="CD66" i="18" s="1"/>
  <c r="AE9" i="18"/>
  <c r="AK9" i="18" s="1"/>
  <c r="BZ9" i="18" s="1"/>
  <c r="BG6" i="18"/>
  <c r="BM6" i="18" s="1"/>
  <c r="CD6" i="18" s="1"/>
  <c r="AE33" i="18"/>
  <c r="AK33" i="18" s="1"/>
  <c r="BZ33" i="18" s="1"/>
  <c r="BG57" i="18"/>
  <c r="BM57" i="18" s="1"/>
  <c r="CD57" i="18" s="1"/>
  <c r="BG20" i="18"/>
  <c r="BM20" i="18" s="1"/>
  <c r="CD20" i="18" s="1"/>
  <c r="AE30" i="18"/>
  <c r="AK30" i="18" s="1"/>
  <c r="BZ30" i="18" s="1"/>
  <c r="AL36" i="18"/>
  <c r="AR36" i="18" s="1"/>
  <c r="CA36" i="18" s="1"/>
  <c r="AL92" i="18"/>
  <c r="AR92" i="18" s="1"/>
  <c r="CA92" i="18" s="1"/>
  <c r="AL33" i="18"/>
  <c r="AR33" i="18" s="1"/>
  <c r="CA33" i="18" s="1"/>
  <c r="AL27" i="18"/>
  <c r="AR27" i="18" s="1"/>
  <c r="CA27" i="18" s="1"/>
  <c r="BG46" i="18"/>
  <c r="BM46" i="18" s="1"/>
  <c r="CD46" i="18" s="1"/>
  <c r="AE29" i="18"/>
  <c r="AK29" i="18" s="1"/>
  <c r="BZ29" i="18" s="1"/>
  <c r="AE67" i="18"/>
  <c r="AK67" i="18" s="1"/>
  <c r="BZ67" i="18" s="1"/>
  <c r="BG12" i="18"/>
  <c r="BM12" i="18" s="1"/>
  <c r="CD12" i="18" s="1"/>
  <c r="AE52" i="18"/>
  <c r="AK52" i="18" s="1"/>
  <c r="BZ52" i="18" s="1"/>
  <c r="AE77" i="18"/>
  <c r="AK77" i="18" s="1"/>
  <c r="BZ77" i="18" s="1"/>
  <c r="AE40" i="18"/>
  <c r="AK40" i="18" s="1"/>
  <c r="BZ40" i="18" s="1"/>
  <c r="BG81" i="18"/>
  <c r="BM81" i="18" s="1"/>
  <c r="CD81" i="18" s="1"/>
  <c r="AL42" i="18"/>
  <c r="AR42" i="18" s="1"/>
  <c r="CA42" i="18" s="1"/>
  <c r="BG58" i="18"/>
  <c r="BM58" i="18" s="1"/>
  <c r="CD58" i="18" s="1"/>
  <c r="AE21" i="18"/>
  <c r="AK21" i="18" s="1"/>
  <c r="BZ21" i="18" s="1"/>
  <c r="AE25" i="18"/>
  <c r="AK25" i="18" s="1"/>
  <c r="BZ25" i="18" s="1"/>
  <c r="AE59" i="18"/>
  <c r="AK59" i="18" s="1"/>
  <c r="BZ59" i="18" s="1"/>
  <c r="AE39" i="18"/>
  <c r="AK39" i="18" s="1"/>
  <c r="BZ39" i="18" s="1"/>
  <c r="BG93" i="18"/>
  <c r="BM93" i="18" s="1"/>
  <c r="CD93" i="18" s="1"/>
  <c r="AE13" i="18"/>
  <c r="AK13" i="18" s="1"/>
  <c r="BZ13" i="18" s="1"/>
  <c r="AE5" i="18"/>
  <c r="AK5" i="18" s="1"/>
  <c r="BZ5" i="18" s="1"/>
  <c r="BG69" i="18"/>
  <c r="BM69" i="18" s="1"/>
  <c r="CD69" i="18" s="1"/>
  <c r="AE22" i="18"/>
  <c r="AK22" i="18" s="1"/>
  <c r="BZ22" i="18" s="1"/>
  <c r="BG26" i="18"/>
  <c r="BM26" i="18" s="1"/>
  <c r="CD26" i="18" s="1"/>
  <c r="AE89" i="18"/>
  <c r="AK89" i="18" s="1"/>
  <c r="BZ89" i="18" s="1"/>
  <c r="CX101" i="18" s="1"/>
  <c r="AX101" i="23" s="1"/>
  <c r="BG18" i="18"/>
  <c r="BM18" i="18" s="1"/>
  <c r="CD18" i="18" s="1"/>
  <c r="AL56" i="18"/>
  <c r="AR56" i="18" s="1"/>
  <c r="CA56" i="18" s="1"/>
  <c r="AL38" i="18"/>
  <c r="AR38" i="18" s="1"/>
  <c r="CA38" i="18" s="1"/>
  <c r="AE55" i="18"/>
  <c r="AK55" i="18" s="1"/>
  <c r="BZ55" i="18" s="1"/>
  <c r="AE84" i="18"/>
  <c r="AK84" i="18" s="1"/>
  <c r="BZ84" i="18" s="1"/>
  <c r="AL58" i="18"/>
  <c r="AR58" i="18" s="1"/>
  <c r="CA58" i="18" s="1"/>
  <c r="BG28" i="18"/>
  <c r="BM28" i="18" s="1"/>
  <c r="CD28" i="18" s="1"/>
  <c r="AE75" i="18"/>
  <c r="AK75" i="18" s="1"/>
  <c r="BZ75" i="18" s="1"/>
  <c r="BG56" i="18"/>
  <c r="BM56" i="18" s="1"/>
  <c r="CD56" i="18" s="1"/>
  <c r="AL81" i="18"/>
  <c r="AR81" i="18" s="1"/>
  <c r="CA81" i="18" s="1"/>
  <c r="BG71" i="18"/>
  <c r="BM71" i="18" s="1"/>
  <c r="CD71" i="18" s="1"/>
  <c r="AE20" i="18"/>
  <c r="AK20" i="18" s="1"/>
  <c r="BZ20" i="18" s="1"/>
  <c r="AE27" i="18"/>
  <c r="AK27" i="18" s="1"/>
  <c r="BZ27" i="18" s="1"/>
  <c r="BG84" i="18"/>
  <c r="BM84" i="18" s="1"/>
  <c r="CD84" i="18" s="1"/>
  <c r="AE56" i="18"/>
  <c r="AK56" i="18" s="1"/>
  <c r="BZ56" i="18" s="1"/>
  <c r="BG89" i="18"/>
  <c r="BM89" i="18" s="1"/>
  <c r="CD89" i="18" s="1"/>
  <c r="DB101" i="18" s="1"/>
  <c r="BB101" i="23" s="1"/>
  <c r="AE38" i="18"/>
  <c r="AK38" i="18" s="1"/>
  <c r="BZ38" i="18" s="1"/>
  <c r="AL19" i="18"/>
  <c r="AR19" i="18" s="1"/>
  <c r="CA19" i="18" s="1"/>
  <c r="AL83" i="18"/>
  <c r="AR83" i="18" s="1"/>
  <c r="CA83" i="18" s="1"/>
  <c r="AS78" i="18"/>
  <c r="AY78" i="18" s="1"/>
  <c r="CB78" i="18" s="1"/>
  <c r="BG41" i="18"/>
  <c r="BM41" i="18" s="1"/>
  <c r="CD41" i="18" s="1"/>
  <c r="BG94" i="18"/>
  <c r="BM94" i="18" s="1"/>
  <c r="CD94" i="18" s="1"/>
  <c r="AE74" i="18"/>
  <c r="AK74" i="18" s="1"/>
  <c r="BZ74" i="18" s="1"/>
  <c r="AL35" i="18"/>
  <c r="AR35" i="18" s="1"/>
  <c r="CA35" i="18" s="1"/>
  <c r="BG33" i="18"/>
  <c r="BM33" i="18" s="1"/>
  <c r="CD33" i="18" s="1"/>
  <c r="AE49" i="18"/>
  <c r="AK49" i="18" s="1"/>
  <c r="BZ49" i="18" s="1"/>
  <c r="AE16" i="18"/>
  <c r="AK16" i="18" s="1"/>
  <c r="BZ16" i="18" s="1"/>
  <c r="AL52" i="18"/>
  <c r="AR52" i="18" s="1"/>
  <c r="CA52" i="18" s="1"/>
  <c r="BG82" i="18"/>
  <c r="BM82" i="18" s="1"/>
  <c r="CD82" i="18" s="1"/>
  <c r="BG88" i="18"/>
  <c r="BM88" i="18" s="1"/>
  <c r="CD88" i="18" s="1"/>
  <c r="AE37" i="18"/>
  <c r="AK37" i="18" s="1"/>
  <c r="BZ37" i="18" s="1"/>
  <c r="BG35" i="18"/>
  <c r="BM35" i="18" s="1"/>
  <c r="CD35" i="18" s="1"/>
  <c r="AZ64" i="18"/>
  <c r="BF64" i="18" s="1"/>
  <c r="CC64" i="18" s="1"/>
  <c r="BG72" i="18"/>
  <c r="BM72" i="18" s="1"/>
  <c r="CD72" i="18" s="1"/>
  <c r="BG50" i="18"/>
  <c r="BM50" i="18" s="1"/>
  <c r="CD50" i="18" s="1"/>
  <c r="BG15" i="18"/>
  <c r="BM15" i="18" s="1"/>
  <c r="CD15" i="18" s="1"/>
  <c r="AE17" i="18"/>
  <c r="AK17" i="18" s="1"/>
  <c r="BZ17" i="18" s="1"/>
  <c r="BG45" i="18"/>
  <c r="BM45" i="18" s="1"/>
  <c r="CD45" i="18" s="1"/>
  <c r="AE70" i="18"/>
  <c r="AK70" i="18" s="1"/>
  <c r="BZ70" i="18" s="1"/>
  <c r="BG83" i="18"/>
  <c r="BM83" i="18" s="1"/>
  <c r="CD83" i="18" s="1"/>
  <c r="AL78" i="18"/>
  <c r="AR78" i="18" s="1"/>
  <c r="CA78" i="18" s="1"/>
  <c r="AE92" i="18"/>
  <c r="AK92" i="18" s="1"/>
  <c r="BZ92" i="18" s="1"/>
  <c r="AL70" i="18"/>
  <c r="AR70" i="18" s="1"/>
  <c r="CA70" i="18" s="1"/>
  <c r="BG64" i="18"/>
  <c r="BM64" i="18" s="1"/>
  <c r="CD64" i="18" s="1"/>
  <c r="AE86" i="18"/>
  <c r="AK86" i="18" s="1"/>
  <c r="BZ86" i="18" s="1"/>
  <c r="CX98" i="18" s="1"/>
  <c r="AX98" i="23" s="1"/>
  <c r="AL23" i="18"/>
  <c r="AR23" i="18" s="1"/>
  <c r="CA23" i="18" s="1"/>
  <c r="AE34" i="18"/>
  <c r="AK34" i="18" s="1"/>
  <c r="BZ34" i="18" s="1"/>
  <c r="BG9" i="18"/>
  <c r="BM9" i="18" s="1"/>
  <c r="CD9" i="18" s="1"/>
  <c r="BG16" i="18"/>
  <c r="BM16" i="18" s="1"/>
  <c r="CD16" i="18" s="1"/>
  <c r="BG53" i="18"/>
  <c r="BM53" i="18" s="1"/>
  <c r="CD53" i="18" s="1"/>
  <c r="AZ43" i="18"/>
  <c r="BF43" i="18" s="1"/>
  <c r="CC43" i="18" s="1"/>
  <c r="AL64" i="18"/>
  <c r="AR64" i="18" s="1"/>
  <c r="CA64" i="18" s="1"/>
  <c r="AE87" i="18"/>
  <c r="AK87" i="18" s="1"/>
  <c r="BZ87" i="18" s="1"/>
  <c r="CX99" i="18" s="1"/>
  <c r="AX99" i="23" s="1"/>
  <c r="BG90" i="18"/>
  <c r="BM90" i="18" s="1"/>
  <c r="CD90" i="18" s="1"/>
  <c r="AE51" i="18"/>
  <c r="AK51" i="18" s="1"/>
  <c r="BZ51" i="18" s="1"/>
  <c r="BG23" i="18"/>
  <c r="BM23" i="18" s="1"/>
  <c r="CD23" i="18" s="1"/>
  <c r="AE60" i="18"/>
  <c r="AK60" i="18" s="1"/>
  <c r="BZ60" i="18" s="1"/>
  <c r="AE47" i="18"/>
  <c r="AK47" i="18" s="1"/>
  <c r="BZ47" i="18" s="1"/>
  <c r="AL22" i="18"/>
  <c r="AR22" i="18" s="1"/>
  <c r="CA22" i="18" s="1"/>
  <c r="BG22" i="18"/>
  <c r="BM22" i="18" s="1"/>
  <c r="CD22" i="18" s="1"/>
  <c r="AL50" i="18"/>
  <c r="AR50" i="18" s="1"/>
  <c r="CA50" i="18" s="1"/>
  <c r="BG67" i="18"/>
  <c r="BM67" i="18" s="1"/>
  <c r="CD67" i="18" s="1"/>
  <c r="BG92" i="18"/>
  <c r="BM92" i="18" s="1"/>
  <c r="CD92" i="18" s="1"/>
  <c r="AE44" i="18"/>
  <c r="AK44" i="18" s="1"/>
  <c r="BZ44" i="18" s="1"/>
  <c r="AE62" i="18"/>
  <c r="AK62" i="18" s="1"/>
  <c r="BZ62" i="18" s="1"/>
  <c r="BG68" i="18"/>
  <c r="BM68" i="18" s="1"/>
  <c r="CD68" i="18" s="1"/>
  <c r="AS77" i="18"/>
  <c r="AY77" i="18" s="1"/>
  <c r="CB77" i="18" s="1"/>
  <c r="AE83" i="18"/>
  <c r="AK83" i="18" s="1"/>
  <c r="BZ83" i="18" s="1"/>
  <c r="AE82" i="18"/>
  <c r="AK82" i="18" s="1"/>
  <c r="BZ82" i="18" s="1"/>
  <c r="BG38" i="18"/>
  <c r="BM38" i="18" s="1"/>
  <c r="CD38" i="18" s="1"/>
  <c r="AE28" i="18"/>
  <c r="AK28" i="18" s="1"/>
  <c r="BZ28" i="18" s="1"/>
  <c r="BG17" i="18"/>
  <c r="BM17" i="18" s="1"/>
  <c r="CD17" i="18" s="1"/>
  <c r="AL54" i="18"/>
  <c r="AR54" i="18" s="1"/>
  <c r="CA54" i="18" s="1"/>
  <c r="AE6" i="18"/>
  <c r="AK6" i="18" s="1"/>
  <c r="BZ6" i="18" s="1"/>
  <c r="AE53" i="18"/>
  <c r="AK53" i="18" s="1"/>
  <c r="BZ53" i="18" s="1"/>
  <c r="BG70" i="18"/>
  <c r="BM70" i="18" s="1"/>
  <c r="CD70" i="18" s="1"/>
  <c r="AE72" i="18"/>
  <c r="AK72" i="18" s="1"/>
  <c r="BZ72" i="18" s="1"/>
  <c r="AL69" i="18"/>
  <c r="AR69" i="18" s="1"/>
  <c r="CA69" i="18" s="1"/>
  <c r="AE26" i="18"/>
  <c r="AK26" i="18" s="1"/>
  <c r="BZ26" i="18" s="1"/>
  <c r="AL30" i="18"/>
  <c r="AR30" i="18" s="1"/>
  <c r="CA30" i="18" s="1"/>
  <c r="AL39" i="18"/>
  <c r="AR39" i="18" s="1"/>
  <c r="CA39" i="18" s="1"/>
  <c r="BG77" i="18"/>
  <c r="BM77" i="18" s="1"/>
  <c r="CD77" i="18" s="1"/>
  <c r="BG78" i="18"/>
  <c r="BM78" i="18" s="1"/>
  <c r="CD78" i="18" s="1"/>
  <c r="AE63" i="18"/>
  <c r="AK63" i="18" s="1"/>
  <c r="BZ63" i="18" s="1"/>
  <c r="AE94" i="18"/>
  <c r="AK94" i="18" s="1"/>
  <c r="BZ94" i="18" s="1"/>
  <c r="BG43" i="18"/>
  <c r="BM43" i="18" s="1"/>
  <c r="CD43" i="18" s="1"/>
  <c r="AE64" i="18"/>
  <c r="AK64" i="18" s="1"/>
  <c r="BZ64" i="18" s="1"/>
  <c r="AL86" i="18"/>
  <c r="AR86" i="18" s="1"/>
  <c r="CA86" i="18" s="1"/>
  <c r="CY98" i="18" s="1"/>
  <c r="AY98" i="23" s="1"/>
  <c r="AE73" i="18"/>
  <c r="AK73" i="18" s="1"/>
  <c r="BZ73" i="18" s="1"/>
  <c r="BG73" i="18"/>
  <c r="BM73" i="18" s="1"/>
  <c r="CD73" i="18" s="1"/>
  <c r="BG5" i="18"/>
  <c r="BM5" i="18" s="1"/>
  <c r="CD5" i="18" s="1"/>
  <c r="BG87" i="18"/>
  <c r="BM87" i="18" s="1"/>
  <c r="CD87" i="18" s="1"/>
  <c r="AE61" i="18"/>
  <c r="AK61" i="18" s="1"/>
  <c r="BZ61" i="18" s="1"/>
  <c r="BG49" i="18"/>
  <c r="BM49" i="18" s="1"/>
  <c r="CD49" i="18" s="1"/>
  <c r="AL51" i="18"/>
  <c r="AR51" i="18" s="1"/>
  <c r="CA51" i="18" s="1"/>
  <c r="AE10" i="18"/>
  <c r="AK10" i="18" s="1"/>
  <c r="BZ10" i="18" s="1"/>
  <c r="AE15" i="18"/>
  <c r="AK15" i="18" s="1"/>
  <c r="BZ15" i="18" s="1"/>
  <c r="AE54" i="18"/>
  <c r="AK54" i="18" s="1"/>
  <c r="BZ54" i="18" s="1"/>
  <c r="AL44" i="18"/>
  <c r="AR44" i="18" s="1"/>
  <c r="CA44" i="18" s="1"/>
  <c r="AE71" i="18"/>
  <c r="AK71" i="18" s="1"/>
  <c r="BZ71" i="18" s="1"/>
  <c r="AL24" i="18"/>
  <c r="AR24" i="18" s="1"/>
  <c r="CA24" i="18" s="1"/>
  <c r="BG63" i="18"/>
  <c r="BM63" i="18" s="1"/>
  <c r="CD63" i="18" s="1"/>
  <c r="BG39" i="18"/>
  <c r="BM39" i="18" s="1"/>
  <c r="CD39" i="18" s="1"/>
  <c r="AL90" i="18"/>
  <c r="AR90" i="18" s="1"/>
  <c r="CA90" i="18" s="1"/>
  <c r="BG36" i="18"/>
  <c r="BM36" i="18" s="1"/>
  <c r="CD36" i="18" s="1"/>
  <c r="AL81" i="4"/>
  <c r="AL58" i="4"/>
  <c r="Y38" i="4"/>
  <c r="Y52" i="4"/>
  <c r="Y53" i="4"/>
  <c r="Y92" i="4"/>
  <c r="Y36" i="4"/>
  <c r="Y95" i="4"/>
  <c r="Y105" i="4"/>
  <c r="AL82" i="4"/>
  <c r="AK53" i="4"/>
  <c r="X79" i="4"/>
  <c r="AK69" i="4"/>
  <c r="X94" i="4"/>
  <c r="X75" i="4"/>
  <c r="AK105" i="4"/>
  <c r="X114" i="4"/>
  <c r="AK119" i="4"/>
  <c r="AK95" i="4"/>
  <c r="X47" i="4"/>
  <c r="X38" i="4"/>
  <c r="AK122" i="4"/>
  <c r="W50" i="4"/>
  <c r="W121" i="4"/>
  <c r="AJ122" i="4"/>
  <c r="AJ119" i="4"/>
  <c r="AJ65" i="4"/>
  <c r="AJ95" i="4"/>
  <c r="W74" i="4"/>
  <c r="AJ70" i="4"/>
  <c r="AJ92" i="4"/>
  <c r="W44" i="4"/>
  <c r="W40" i="4"/>
  <c r="W34" i="4"/>
  <c r="W67" i="4"/>
  <c r="W69" i="4"/>
  <c r="W88" i="4"/>
  <c r="W55" i="4"/>
  <c r="W110" i="4"/>
  <c r="V100" i="4"/>
  <c r="V102" i="4"/>
  <c r="V73" i="4"/>
  <c r="V45" i="4"/>
  <c r="V38" i="4"/>
  <c r="V111" i="4"/>
  <c r="AI107" i="4"/>
  <c r="V35" i="4"/>
  <c r="AI68" i="4"/>
  <c r="AI73" i="4"/>
  <c r="V89" i="4"/>
  <c r="V33" i="4"/>
  <c r="V68" i="4"/>
  <c r="AI104" i="4"/>
  <c r="V59" i="4"/>
  <c r="V76" i="4"/>
  <c r="V116" i="4"/>
  <c r="AI76" i="4"/>
  <c r="AH85" i="4"/>
  <c r="AH96" i="4"/>
  <c r="AH108" i="4"/>
  <c r="U106" i="4"/>
  <c r="U39" i="4"/>
  <c r="U51" i="4"/>
  <c r="U35" i="4"/>
  <c r="AH115" i="4"/>
  <c r="U93" i="4"/>
  <c r="X10" i="18"/>
  <c r="AD10" i="18" s="1"/>
  <c r="BY10" i="18" s="1"/>
  <c r="X73" i="18"/>
  <c r="AD73" i="18" s="1"/>
  <c r="BY73" i="18" s="1"/>
  <c r="X19" i="18"/>
  <c r="AD19" i="18" s="1"/>
  <c r="BY19" i="18" s="1"/>
  <c r="X86" i="18"/>
  <c r="AD86" i="18" s="1"/>
  <c r="BY86" i="18" s="1"/>
  <c r="X67" i="18"/>
  <c r="AD67" i="18" s="1"/>
  <c r="BY67" i="18" s="1"/>
  <c r="X63" i="18"/>
  <c r="AD63" i="18" s="1"/>
  <c r="BY63" i="18" s="1"/>
  <c r="X6" i="18"/>
  <c r="AD6" i="18" s="1"/>
  <c r="BY6" i="18" s="1"/>
  <c r="X74" i="18"/>
  <c r="AD74" i="18" s="1"/>
  <c r="BY74" i="18" s="1"/>
  <c r="X55" i="18"/>
  <c r="AD55" i="18" s="1"/>
  <c r="BY55" i="18" s="1"/>
  <c r="X79" i="18"/>
  <c r="AD79" i="18" s="1"/>
  <c r="BY79" i="18" s="1"/>
  <c r="X90" i="18"/>
  <c r="AD90" i="18" s="1"/>
  <c r="BY90" i="18" s="1"/>
  <c r="X59" i="18"/>
  <c r="AD59" i="18" s="1"/>
  <c r="BY59" i="18" s="1"/>
  <c r="X7" i="18"/>
  <c r="AD7" i="18" s="1"/>
  <c r="BY7" i="18" s="1"/>
  <c r="X95" i="18"/>
  <c r="AD95" i="18" s="1"/>
  <c r="BY95" i="18" s="1"/>
  <c r="CK96" i="18" s="1"/>
  <c r="P96" i="23" s="1"/>
  <c r="T37" i="4"/>
  <c r="AG112" i="4"/>
  <c r="T47" i="4"/>
  <c r="T114" i="4"/>
  <c r="T95" i="4"/>
  <c r="T33" i="4"/>
  <c r="T102" i="4"/>
  <c r="T83" i="4"/>
  <c r="T106" i="4"/>
  <c r="T35" i="4"/>
  <c r="AG122" i="4"/>
  <c r="Q6" i="18"/>
  <c r="W6" i="18" s="1"/>
  <c r="BX6" i="18" s="1"/>
  <c r="Q94" i="18"/>
  <c r="W94" i="18" s="1"/>
  <c r="BX94" i="18" s="1"/>
  <c r="Q5" i="18"/>
  <c r="W5" i="18" s="1"/>
  <c r="BX5" i="18" s="1"/>
  <c r="Q54" i="18"/>
  <c r="W54" i="18" s="1"/>
  <c r="BX54" i="18" s="1"/>
  <c r="Q26" i="18"/>
  <c r="W26" i="18" s="1"/>
  <c r="BX26" i="18" s="1"/>
  <c r="Q78" i="18"/>
  <c r="W78" i="18" s="1"/>
  <c r="BX78" i="18" s="1"/>
  <c r="Q80" i="18"/>
  <c r="W80" i="18" s="1"/>
  <c r="BX80" i="18" s="1"/>
  <c r="Q56" i="18"/>
  <c r="W56" i="18" s="1"/>
  <c r="BX56" i="18" s="1"/>
  <c r="Q61" i="18"/>
  <c r="W61" i="18" s="1"/>
  <c r="BX61" i="18" s="1"/>
  <c r="Q64" i="18"/>
  <c r="W64" i="18" s="1"/>
  <c r="BX64" i="18" s="1"/>
  <c r="Q60" i="18"/>
  <c r="W60" i="18" s="1"/>
  <c r="BX60" i="18" s="1"/>
  <c r="Q72" i="18"/>
  <c r="W72" i="18" s="1"/>
  <c r="BX72" i="18" s="1"/>
  <c r="Q42" i="18"/>
  <c r="W42" i="18" s="1"/>
  <c r="BX42" i="18" s="1"/>
  <c r="Q40" i="18"/>
  <c r="W40" i="18" s="1"/>
  <c r="BX40" i="18" s="1"/>
  <c r="Q49" i="18"/>
  <c r="W49" i="18" s="1"/>
  <c r="BX49" i="18" s="1"/>
  <c r="Q95" i="18"/>
  <c r="W95" i="18" s="1"/>
  <c r="BX95" i="18" s="1"/>
  <c r="CJ96" i="18" s="1"/>
  <c r="O96" i="23" s="1"/>
  <c r="Q52" i="18"/>
  <c r="W52" i="18" s="1"/>
  <c r="BX52" i="18" s="1"/>
  <c r="Q92" i="18"/>
  <c r="W92" i="18" s="1"/>
  <c r="BX92" i="18" s="1"/>
  <c r="Q32" i="18"/>
  <c r="W32" i="18" s="1"/>
  <c r="BX32" i="18" s="1"/>
  <c r="Q77" i="18"/>
  <c r="W77" i="18" s="1"/>
  <c r="BX77" i="18" s="1"/>
  <c r="Q70" i="18"/>
  <c r="W70" i="18" s="1"/>
  <c r="BX70" i="18" s="1"/>
  <c r="S121" i="4"/>
  <c r="AF44" i="4"/>
  <c r="AF93" i="4"/>
  <c r="S54" i="4"/>
  <c r="AF117" i="4"/>
  <c r="S108" i="4"/>
  <c r="S84" i="4"/>
  <c r="S89" i="4"/>
  <c r="S92" i="4"/>
  <c r="S100" i="4"/>
  <c r="S120" i="4"/>
  <c r="AF71" i="4"/>
  <c r="S104" i="4"/>
  <c r="S98" i="4"/>
  <c r="J78" i="18"/>
  <c r="P78" i="18" s="1"/>
  <c r="BW78" i="18" s="1"/>
  <c r="J43" i="18"/>
  <c r="P43" i="18" s="1"/>
  <c r="BW43" i="18" s="1"/>
  <c r="J81" i="18"/>
  <c r="P81" i="18" s="1"/>
  <c r="BW81" i="18" s="1"/>
  <c r="CU81" i="18" s="1"/>
  <c r="AU81" i="23" s="1"/>
  <c r="J40" i="18"/>
  <c r="P40" i="18" s="1"/>
  <c r="BW40" i="18" s="1"/>
  <c r="J84" i="18"/>
  <c r="P84" i="18" s="1"/>
  <c r="BW84" i="18" s="1"/>
  <c r="CU96" i="18" s="1"/>
  <c r="AU96" i="23" s="1"/>
  <c r="J54" i="18"/>
  <c r="P54" i="18" s="1"/>
  <c r="BW54" i="18" s="1"/>
  <c r="J6" i="18"/>
  <c r="P6" i="18" s="1"/>
  <c r="BW6" i="18" s="1"/>
  <c r="J13" i="18"/>
  <c r="P13" i="18" s="1"/>
  <c r="BW13" i="18" s="1"/>
  <c r="J15" i="18"/>
  <c r="P15" i="18" s="1"/>
  <c r="BW15" i="18" s="1"/>
  <c r="J60" i="18"/>
  <c r="P60" i="18" s="1"/>
  <c r="BW60" i="18" s="1"/>
  <c r="J12" i="18"/>
  <c r="P12" i="18" s="1"/>
  <c r="BW12" i="18" s="1"/>
  <c r="J51" i="18"/>
  <c r="P51" i="18" s="1"/>
  <c r="BW51" i="18" s="1"/>
  <c r="J67" i="18"/>
  <c r="P67" i="18" s="1"/>
  <c r="BW67" i="18" s="1"/>
  <c r="CU79" i="18" s="1"/>
  <c r="AU79" i="23" s="1"/>
  <c r="J82" i="18"/>
  <c r="P82" i="18" s="1"/>
  <c r="BW82" i="18" s="1"/>
  <c r="J25" i="18"/>
  <c r="P25" i="18" s="1"/>
  <c r="BW25" i="18" s="1"/>
  <c r="J50" i="18"/>
  <c r="P50" i="18" s="1"/>
  <c r="BW50" i="18" s="1"/>
  <c r="J56" i="18"/>
  <c r="P56" i="18" s="1"/>
  <c r="BW56" i="18" s="1"/>
  <c r="J75" i="18"/>
  <c r="P75" i="18" s="1"/>
  <c r="BW75" i="18" s="1"/>
  <c r="J88" i="18"/>
  <c r="P88" i="18" s="1"/>
  <c r="BW88" i="18" s="1"/>
  <c r="J14" i="18"/>
  <c r="P14" i="18" s="1"/>
  <c r="BW14" i="18" s="1"/>
  <c r="J53" i="18"/>
  <c r="P53" i="18" s="1"/>
  <c r="BW53" i="18" s="1"/>
  <c r="J26" i="18"/>
  <c r="P26" i="18" s="1"/>
  <c r="BW26" i="18" s="1"/>
  <c r="J47" i="18"/>
  <c r="P47" i="18" s="1"/>
  <c r="BW47" i="18" s="1"/>
  <c r="J11" i="18"/>
  <c r="P11" i="18" s="1"/>
  <c r="BW11" i="18" s="1"/>
  <c r="J95" i="18"/>
  <c r="P95" i="18" s="1"/>
  <c r="BW95" i="18" s="1"/>
  <c r="CI96" i="18" s="1"/>
  <c r="N96" i="23" s="1"/>
  <c r="J80" i="18"/>
  <c r="P80" i="18" s="1"/>
  <c r="BW80" i="18" s="1"/>
  <c r="J33" i="18"/>
  <c r="P33" i="18" s="1"/>
  <c r="BW33" i="18" s="1"/>
  <c r="J92" i="18"/>
  <c r="P92" i="18" s="1"/>
  <c r="BW92" i="18" s="1"/>
  <c r="J61" i="18"/>
  <c r="P61" i="18" s="1"/>
  <c r="BW61" i="18" s="1"/>
  <c r="J7" i="18"/>
  <c r="P7" i="18" s="1"/>
  <c r="BW7" i="18" s="1"/>
  <c r="J28" i="18"/>
  <c r="P28" i="18" s="1"/>
  <c r="BW28" i="18" s="1"/>
  <c r="AE117" i="4"/>
  <c r="AE82" i="4"/>
  <c r="AE120" i="4"/>
  <c r="R68" i="4"/>
  <c r="R112" i="4"/>
  <c r="R82" i="4"/>
  <c r="R33" i="4"/>
  <c r="R43" i="4"/>
  <c r="AE99" i="4"/>
  <c r="R78" i="4"/>
  <c r="R103" i="4"/>
  <c r="R115" i="4"/>
  <c r="AE65" i="4"/>
  <c r="AE86" i="4"/>
  <c r="R38" i="4"/>
  <c r="AE122" i="4"/>
  <c r="AE107" i="4"/>
  <c r="R61" i="4"/>
  <c r="AE100" i="4"/>
  <c r="R35" i="4"/>
  <c r="Z110" i="4"/>
  <c r="AM120" i="4"/>
  <c r="AM87" i="4"/>
  <c r="R74" i="4"/>
  <c r="AE50" i="4"/>
  <c r="V81" i="4"/>
  <c r="R39" i="4"/>
  <c r="R122" i="4"/>
  <c r="AE74" i="4"/>
  <c r="X122" i="4"/>
  <c r="R75" i="4"/>
  <c r="C71" i="18"/>
  <c r="I71" i="18" s="1"/>
  <c r="BV71" i="18" s="1"/>
  <c r="C20" i="18"/>
  <c r="I20" i="18" s="1"/>
  <c r="BV20" i="18" s="1"/>
  <c r="C31" i="18"/>
  <c r="I31" i="18" s="1"/>
  <c r="BV31" i="18" s="1"/>
  <c r="C37" i="18"/>
  <c r="I37" i="18" s="1"/>
  <c r="BV37" i="18" s="1"/>
  <c r="C59" i="18"/>
  <c r="I59" i="18" s="1"/>
  <c r="BV59" i="18" s="1"/>
  <c r="C80" i="18"/>
  <c r="I80" i="18" s="1"/>
  <c r="BV80" i="18" s="1"/>
  <c r="C78" i="18"/>
  <c r="I78" i="18" s="1"/>
  <c r="BV78" i="18" s="1"/>
  <c r="C58" i="18"/>
  <c r="I58" i="18" s="1"/>
  <c r="BV58" i="18" s="1"/>
  <c r="C60" i="18"/>
  <c r="I60" i="18" s="1"/>
  <c r="BV60" i="18" s="1"/>
  <c r="C62" i="18"/>
  <c r="I62" i="18" s="1"/>
  <c r="BV62" i="18" s="1"/>
  <c r="U112" i="4"/>
  <c r="AE87" i="4"/>
  <c r="R40" i="4"/>
  <c r="R87" i="4"/>
  <c r="R41" i="4"/>
  <c r="AE54" i="4"/>
  <c r="Y120" i="4"/>
  <c r="AJ99" i="4"/>
  <c r="W87" i="4"/>
  <c r="AJ87" i="4"/>
  <c r="AL105" i="4"/>
  <c r="AK117" i="4"/>
  <c r="U62" i="4"/>
  <c r="U63" i="4"/>
  <c r="AH107" i="4"/>
  <c r="AH119" i="4"/>
  <c r="X120" i="4"/>
  <c r="Y93" i="4"/>
  <c r="AL93" i="4"/>
  <c r="AD97" i="4"/>
  <c r="Q88" i="4"/>
  <c r="Q99" i="4"/>
  <c r="AD76" i="4"/>
  <c r="AJ48" i="20" s="1"/>
  <c r="AS48" i="20" s="1"/>
  <c r="AD119" i="4"/>
  <c r="AD101" i="4"/>
  <c r="AJ73" i="20" s="1"/>
  <c r="AS73" i="20" s="1"/>
  <c r="AD117" i="4"/>
  <c r="U36" i="4"/>
  <c r="U40" i="4"/>
  <c r="AM102" i="4"/>
  <c r="AE93" i="4"/>
  <c r="AE111" i="4"/>
  <c r="R111" i="4"/>
  <c r="Y33" i="4"/>
  <c r="AJ44" i="4"/>
  <c r="AK87" i="4"/>
  <c r="AE81" i="4"/>
  <c r="AE45" i="4"/>
  <c r="R81" i="4"/>
  <c r="V106" i="4"/>
  <c r="V64" i="4"/>
  <c r="AD99" i="4"/>
  <c r="AJ71" i="20" s="1"/>
  <c r="AS71" i="20" s="1"/>
  <c r="AH62" i="4"/>
  <c r="AI64" i="4"/>
  <c r="V107" i="4"/>
  <c r="AM115" i="4"/>
  <c r="W39" i="4"/>
  <c r="AJ51" i="4"/>
  <c r="Z108" i="4"/>
  <c r="Y37" i="4"/>
  <c r="AJ68" i="4"/>
  <c r="AG118" i="4"/>
  <c r="Y39" i="4"/>
  <c r="AE119" i="4"/>
  <c r="R119" i="4"/>
  <c r="R88" i="4"/>
  <c r="R120" i="4"/>
  <c r="Z87" i="4"/>
  <c r="R107" i="4"/>
  <c r="R89" i="4"/>
  <c r="AE88" i="4"/>
  <c r="AJ109" i="4"/>
  <c r="W109" i="4"/>
  <c r="AJ121" i="4"/>
  <c r="AE60" i="4"/>
  <c r="R60" i="4"/>
  <c r="AE72" i="4"/>
  <c r="V113" i="4"/>
  <c r="AG82" i="4"/>
  <c r="Z39" i="4"/>
  <c r="T82" i="4"/>
  <c r="W56" i="4"/>
  <c r="W57" i="4"/>
  <c r="S33" i="4"/>
  <c r="AJ56" i="4"/>
  <c r="AL46" i="4"/>
  <c r="W68" i="4"/>
  <c r="AM50" i="4"/>
  <c r="AG94" i="4"/>
  <c r="Y46" i="4"/>
  <c r="AJ67" i="4"/>
  <c r="AG101" i="4"/>
  <c r="Z34" i="4"/>
  <c r="AJ79" i="4"/>
  <c r="AJ85" i="4"/>
  <c r="T94" i="4"/>
  <c r="AG106" i="4"/>
  <c r="AL106" i="4"/>
  <c r="T101" i="4"/>
  <c r="AG113" i="4"/>
  <c r="AG58" i="4"/>
  <c r="T46" i="4"/>
  <c r="T100" i="4"/>
  <c r="AG46" i="4"/>
  <c r="T113" i="4"/>
  <c r="AG100" i="4"/>
  <c r="X96" i="4"/>
  <c r="AL119" i="4"/>
  <c r="Y119" i="4"/>
  <c r="W76" i="4"/>
  <c r="AK75" i="4"/>
  <c r="Y115" i="4"/>
  <c r="X76" i="4"/>
  <c r="AF45" i="4"/>
  <c r="Y42" i="4"/>
  <c r="Y113" i="4"/>
  <c r="Z118" i="4"/>
  <c r="R109" i="4"/>
  <c r="AE108" i="4"/>
  <c r="AF65" i="4"/>
  <c r="R108" i="4"/>
  <c r="X119" i="4"/>
  <c r="R34" i="4"/>
  <c r="X95" i="4"/>
  <c r="X69" i="4"/>
  <c r="AK91" i="4"/>
  <c r="X91" i="4"/>
  <c r="W81" i="4"/>
  <c r="U96" i="4"/>
  <c r="X70" i="4"/>
  <c r="Z33" i="4"/>
  <c r="AG49" i="4"/>
  <c r="R116" i="4"/>
  <c r="S119" i="4"/>
  <c r="X39" i="4"/>
  <c r="Q65" i="4"/>
  <c r="U42" i="4"/>
  <c r="X113" i="4"/>
  <c r="AK113" i="4"/>
  <c r="R42" i="4"/>
  <c r="AJ61" i="4"/>
  <c r="AM118" i="4"/>
  <c r="AK107" i="4"/>
  <c r="AH98" i="4"/>
  <c r="U98" i="4"/>
  <c r="U72" i="4"/>
  <c r="AH72" i="4"/>
  <c r="U45" i="4"/>
  <c r="AH45" i="4"/>
  <c r="U37" i="4"/>
  <c r="AG90" i="4"/>
  <c r="T90" i="4"/>
  <c r="AL83" i="4"/>
  <c r="Y83" i="4"/>
  <c r="AI120" i="4"/>
  <c r="V108" i="4"/>
  <c r="AI108" i="4"/>
  <c r="AL122" i="4"/>
  <c r="Y110" i="4"/>
  <c r="AL110" i="4"/>
  <c r="U46" i="4"/>
  <c r="Z43" i="4"/>
  <c r="AM58" i="4"/>
  <c r="Z58" i="4"/>
  <c r="U69" i="4"/>
  <c r="AH69" i="4"/>
  <c r="U113" i="4"/>
  <c r="AH113" i="4"/>
  <c r="V47" i="4"/>
  <c r="AI47" i="4"/>
  <c r="AM78" i="4"/>
  <c r="Z78" i="4"/>
  <c r="AE105" i="4"/>
  <c r="AL73" i="4"/>
  <c r="Y73" i="4"/>
  <c r="AL66" i="4"/>
  <c r="Y66" i="4"/>
  <c r="V36" i="4"/>
  <c r="U92" i="4"/>
  <c r="AH92" i="4"/>
  <c r="AJ120" i="4"/>
  <c r="U119" i="4"/>
  <c r="AH118" i="4"/>
  <c r="S60" i="4"/>
  <c r="AL55" i="4"/>
  <c r="Y55" i="4"/>
  <c r="W106" i="4"/>
  <c r="AJ105" i="4"/>
  <c r="W105" i="4"/>
  <c r="V90" i="4"/>
  <c r="AI90" i="4"/>
  <c r="AH88" i="4"/>
  <c r="U88" i="4"/>
  <c r="S79" i="4"/>
  <c r="AF79" i="4"/>
  <c r="AJ117" i="4"/>
  <c r="AH84" i="4"/>
  <c r="U84" i="4"/>
  <c r="AF88" i="4"/>
  <c r="S88" i="4"/>
  <c r="Y65" i="4"/>
  <c r="AL65" i="4"/>
  <c r="R52" i="4"/>
  <c r="AE52" i="4"/>
  <c r="AI117" i="4"/>
  <c r="AI105" i="4"/>
  <c r="V105" i="4"/>
  <c r="Y118" i="4"/>
  <c r="Y117" i="4"/>
  <c r="AD87" i="4"/>
  <c r="Q87" i="4"/>
  <c r="AI71" i="4"/>
  <c r="V71" i="4"/>
  <c r="Y50" i="4"/>
  <c r="AL50" i="4"/>
  <c r="AH74" i="4"/>
  <c r="U74" i="4"/>
  <c r="V60" i="4"/>
  <c r="AI60" i="4"/>
  <c r="Z67" i="4"/>
  <c r="AM67" i="4"/>
  <c r="V48" i="4"/>
  <c r="AI48" i="4"/>
  <c r="U86" i="4"/>
  <c r="AH86" i="4"/>
  <c r="AF103" i="4"/>
  <c r="U70" i="4"/>
  <c r="AH70" i="4"/>
  <c r="AM46" i="4"/>
  <c r="Z46" i="4"/>
  <c r="V119" i="4"/>
  <c r="AI118" i="4"/>
  <c r="AH122" i="4"/>
  <c r="U110" i="4"/>
  <c r="AH110" i="4"/>
  <c r="W49" i="4"/>
  <c r="AJ49" i="4"/>
  <c r="W119" i="4"/>
  <c r="U118" i="4"/>
  <c r="U117" i="4"/>
  <c r="AF116" i="4"/>
  <c r="AI86" i="4"/>
  <c r="V86" i="4"/>
  <c r="W122" i="4"/>
  <c r="AE77" i="4"/>
  <c r="R77" i="4"/>
  <c r="T91" i="4"/>
  <c r="U44" i="4"/>
  <c r="AH44" i="4"/>
  <c r="S80" i="4"/>
  <c r="AD110" i="4"/>
  <c r="AJ82" i="20" s="1"/>
  <c r="AS82" i="20" s="1"/>
  <c r="AL113" i="4"/>
  <c r="AL101" i="4"/>
  <c r="Y101" i="4"/>
  <c r="Z63" i="4"/>
  <c r="AM63" i="4"/>
  <c r="AI63" i="4"/>
  <c r="V63" i="4"/>
  <c r="Z41" i="4"/>
  <c r="AI96" i="4"/>
  <c r="V96" i="4"/>
  <c r="U53" i="4"/>
  <c r="AH53" i="4"/>
  <c r="AM75" i="4"/>
  <c r="Z75" i="4"/>
  <c r="AF100" i="4"/>
  <c r="AI66" i="4"/>
  <c r="V66" i="4"/>
  <c r="V118" i="4"/>
  <c r="V117" i="4"/>
  <c r="Y61" i="4"/>
  <c r="AL61" i="4"/>
  <c r="V109" i="4"/>
  <c r="U56" i="4"/>
  <c r="AH56" i="4"/>
  <c r="AL94" i="4"/>
  <c r="Y94" i="4"/>
  <c r="U122" i="4"/>
  <c r="U121" i="4"/>
  <c r="V77" i="4"/>
  <c r="AI77" i="4"/>
  <c r="AL68" i="4"/>
  <c r="Y68" i="4"/>
  <c r="AH120" i="4"/>
  <c r="U108" i="4"/>
  <c r="AF87" i="4"/>
  <c r="S87" i="4"/>
  <c r="R83" i="4"/>
  <c r="AE83" i="4"/>
  <c r="U114" i="4"/>
  <c r="AH114" i="4"/>
  <c r="AL64" i="4"/>
  <c r="Y64" i="4"/>
  <c r="V114" i="4"/>
  <c r="AL48" i="4"/>
  <c r="Y48" i="4"/>
  <c r="T38" i="4"/>
  <c r="AH57" i="4"/>
  <c r="U57" i="4"/>
  <c r="AM96" i="4"/>
  <c r="Z96" i="4"/>
  <c r="AD58" i="4"/>
  <c r="Q58" i="4"/>
  <c r="U33" i="4"/>
  <c r="Y111" i="4"/>
  <c r="AL111" i="4"/>
  <c r="Z53" i="4"/>
  <c r="AM53" i="4"/>
  <c r="AL80" i="4"/>
  <c r="AI89" i="4"/>
  <c r="AI65" i="4"/>
  <c r="V65" i="4"/>
  <c r="Y116" i="4"/>
  <c r="U107" i="4"/>
  <c r="AM52" i="4"/>
  <c r="U66" i="4"/>
  <c r="AH66" i="4"/>
  <c r="Y43" i="4"/>
  <c r="Y84" i="4"/>
  <c r="AL84" i="4"/>
  <c r="AH55" i="4"/>
  <c r="U55" i="4"/>
  <c r="AL98" i="4"/>
  <c r="Y98" i="4"/>
  <c r="T86" i="4"/>
  <c r="AG86" i="4"/>
  <c r="Y34" i="4"/>
  <c r="AH67" i="4"/>
  <c r="U67" i="4"/>
  <c r="Y40" i="4"/>
  <c r="AH112" i="4"/>
  <c r="AH100" i="4"/>
  <c r="U100" i="4"/>
  <c r="V83" i="4"/>
  <c r="AI83" i="4"/>
  <c r="Q106" i="4"/>
  <c r="Y54" i="4"/>
  <c r="AI106" i="4"/>
  <c r="V94" i="4"/>
  <c r="AI94" i="4"/>
  <c r="AI51" i="4"/>
  <c r="V51" i="4"/>
  <c r="Y91" i="4"/>
  <c r="AL91" i="4"/>
  <c r="AH51" i="4"/>
  <c r="AM73" i="4"/>
  <c r="Z73" i="4"/>
  <c r="Y78" i="4"/>
  <c r="AL78" i="4"/>
  <c r="AI45" i="4"/>
  <c r="Z54" i="4"/>
  <c r="AL88" i="4"/>
  <c r="Y88" i="4"/>
  <c r="Z68" i="4"/>
  <c r="AI59" i="4"/>
  <c r="U34" i="4"/>
  <c r="AM79" i="4"/>
  <c r="AL59" i="4"/>
  <c r="Y59" i="4"/>
  <c r="U58" i="4"/>
  <c r="AH58" i="4"/>
  <c r="Y122" i="4"/>
  <c r="Y121" i="4"/>
  <c r="AH75" i="4"/>
  <c r="U75" i="4"/>
  <c r="AF69" i="4"/>
  <c r="S69" i="4"/>
  <c r="R70" i="4"/>
  <c r="AE70" i="4"/>
  <c r="AJ53" i="4"/>
  <c r="W53" i="4"/>
  <c r="AE53" i="4"/>
  <c r="R53" i="4"/>
  <c r="AL77" i="4"/>
  <c r="Y77" i="4"/>
  <c r="AH91" i="4"/>
  <c r="U91" i="4"/>
  <c r="U116" i="4"/>
  <c r="AH116" i="4"/>
  <c r="U81" i="4"/>
  <c r="AH81" i="4"/>
  <c r="AL54" i="4"/>
  <c r="AM69" i="4"/>
  <c r="Z69" i="4"/>
  <c r="T87" i="4"/>
  <c r="R71" i="4"/>
  <c r="V92" i="4"/>
  <c r="AI92" i="4"/>
  <c r="AM54" i="4"/>
  <c r="AI46" i="4"/>
  <c r="V46" i="4"/>
  <c r="V34" i="4"/>
  <c r="AJ75" i="4"/>
  <c r="W75" i="4"/>
  <c r="Z79" i="4"/>
  <c r="S83" i="4"/>
  <c r="AF83" i="4"/>
  <c r="AJ83" i="4"/>
  <c r="W83" i="4"/>
  <c r="AL114" i="4"/>
  <c r="Y102" i="4"/>
  <c r="AL102" i="4"/>
  <c r="Y86" i="4"/>
  <c r="AL86" i="4"/>
  <c r="AF95" i="4"/>
  <c r="U104" i="4"/>
  <c r="AH104" i="4"/>
  <c r="S122" i="4"/>
  <c r="AF122" i="4"/>
  <c r="U54" i="4"/>
  <c r="AH54" i="4"/>
  <c r="Y57" i="4"/>
  <c r="AL57" i="4"/>
  <c r="O32" i="4" a="1"/>
  <c r="O32" i="4" s="1"/>
  <c r="O96" i="4" a="1"/>
  <c r="O96" i="4" s="1"/>
  <c r="B69" i="26" s="1"/>
  <c r="O72" i="4" a="1"/>
  <c r="O72" i="4" s="1"/>
  <c r="B45" i="26" s="1"/>
  <c r="O42" i="4" a="1"/>
  <c r="O42" i="4" s="1"/>
  <c r="B15" i="26" s="1"/>
  <c r="O37" i="4" a="1"/>
  <c r="O37" i="4" s="1"/>
  <c r="B10" i="26" s="1"/>
  <c r="O98" i="4" a="1"/>
  <c r="O98" i="4" s="1"/>
  <c r="B71" i="26" s="1"/>
  <c r="O76" i="4" a="1"/>
  <c r="O76" i="4" s="1"/>
  <c r="B49" i="26" s="1"/>
  <c r="O57" i="4" a="1"/>
  <c r="O57" i="4" s="1"/>
  <c r="B30" i="26" s="1"/>
  <c r="O68" i="4" a="1"/>
  <c r="O68" i="4" s="1"/>
  <c r="B41" i="26" s="1"/>
  <c r="O71" i="4" a="1"/>
  <c r="O71" i="4" s="1"/>
  <c r="B44" i="26" s="1"/>
  <c r="O73" i="4" a="1"/>
  <c r="O73" i="4" s="1"/>
  <c r="B46" i="26" s="1"/>
  <c r="O77" i="4" a="1"/>
  <c r="O77" i="4" s="1"/>
  <c r="B50" i="26" s="1"/>
  <c r="O118" i="4" a="1"/>
  <c r="O118" i="4" s="1"/>
  <c r="B91" i="26" s="1"/>
  <c r="O60" i="4" a="1"/>
  <c r="O60" i="4" s="1"/>
  <c r="B33" i="26" s="1"/>
  <c r="O107" i="4" a="1"/>
  <c r="O107" i="4" s="1"/>
  <c r="B80" i="26" s="1"/>
  <c r="O39" i="4" a="1"/>
  <c r="O39" i="4" s="1"/>
  <c r="B12" i="26" s="1"/>
  <c r="O106" i="4" a="1"/>
  <c r="O106" i="4" s="1"/>
  <c r="B79" i="26" s="1"/>
  <c r="O78" i="4" a="1"/>
  <c r="O78" i="4" s="1"/>
  <c r="B51" i="26" s="1"/>
  <c r="O75" i="4" a="1"/>
  <c r="O75" i="4" s="1"/>
  <c r="B48" i="26" s="1"/>
  <c r="O115" i="4" a="1"/>
  <c r="O115" i="4" s="1"/>
  <c r="B88" i="26" s="1"/>
  <c r="O41" i="4" a="1"/>
  <c r="O41" i="4" s="1"/>
  <c r="B14" i="26" s="1"/>
  <c r="O45" i="4" a="1"/>
  <c r="O45" i="4" s="1"/>
  <c r="B18" i="26" s="1"/>
  <c r="O65" i="4" a="1"/>
  <c r="O65" i="4" s="1"/>
  <c r="B38" i="26" s="1"/>
  <c r="O91" i="4" a="1"/>
  <c r="O91" i="4" s="1"/>
  <c r="B64" i="26" s="1"/>
  <c r="O84" i="4" a="1"/>
  <c r="O84" i="4" s="1"/>
  <c r="B57" i="26" s="1"/>
  <c r="O40" i="4" a="1"/>
  <c r="O40" i="4" s="1"/>
  <c r="B13" i="26" s="1"/>
  <c r="O112" i="4" a="1"/>
  <c r="O112" i="4" s="1"/>
  <c r="O121" i="4" a="1"/>
  <c r="O121" i="4" s="1"/>
  <c r="B94" i="26" s="1"/>
  <c r="O92" i="4" a="1"/>
  <c r="O92" i="4" s="1"/>
  <c r="B65" i="26" s="1"/>
  <c r="O47" i="4" a="1"/>
  <c r="O47" i="4" s="1"/>
  <c r="B20" i="26" s="1"/>
  <c r="O109" i="4" a="1"/>
  <c r="O109" i="4" s="1"/>
  <c r="B82" i="26" s="1"/>
  <c r="O62" i="4" a="1"/>
  <c r="O62" i="4" s="1"/>
  <c r="B35" i="26" s="1"/>
  <c r="O74" i="4" a="1"/>
  <c r="O74" i="4" s="1"/>
  <c r="B47" i="26" s="1"/>
  <c r="O101" i="4" a="1"/>
  <c r="O101" i="4" s="1"/>
  <c r="B74" i="26" s="1"/>
  <c r="O66" i="4" a="1"/>
  <c r="O66" i="4" s="1"/>
  <c r="B39" i="26" s="1"/>
  <c r="O86" i="4" a="1"/>
  <c r="O86" i="4" s="1"/>
  <c r="B59" i="26" s="1"/>
  <c r="O117" i="4" a="1"/>
  <c r="O117" i="4" s="1"/>
  <c r="B90" i="26" s="1"/>
  <c r="O105" i="4" a="1"/>
  <c r="O105" i="4" s="1"/>
  <c r="B78" i="26" s="1"/>
  <c r="O36" i="4" a="1"/>
  <c r="O36" i="4" s="1"/>
  <c r="B9" i="26" s="1"/>
  <c r="O93" i="4" a="1"/>
  <c r="O93" i="4" s="1"/>
  <c r="B66" i="26" s="1"/>
  <c r="O82" i="4" a="1"/>
  <c r="O82" i="4" s="1"/>
  <c r="B55" i="26" s="1"/>
  <c r="J98" i="26" s="1"/>
  <c r="O53" i="4" a="1"/>
  <c r="O53" i="4" s="1"/>
  <c r="B26" i="26" s="1"/>
  <c r="O110" i="4" a="1"/>
  <c r="O110" i="4" s="1"/>
  <c r="B83" i="26" s="1"/>
  <c r="O52" i="4" a="1"/>
  <c r="O52" i="4" s="1"/>
  <c r="B25" i="26" s="1"/>
  <c r="O80" i="4" a="1"/>
  <c r="O80" i="4" s="1"/>
  <c r="B53" i="26" s="1"/>
  <c r="O63" i="4" a="1"/>
  <c r="O63" i="4" s="1"/>
  <c r="B36" i="26" s="1"/>
  <c r="O44" i="4" a="1"/>
  <c r="O44" i="4" s="1"/>
  <c r="B17" i="26" s="1"/>
  <c r="O56" i="4" a="1"/>
  <c r="O56" i="4" s="1"/>
  <c r="B29" i="26" s="1"/>
  <c r="O35" i="4" a="1"/>
  <c r="O35" i="4" s="1"/>
  <c r="B8" i="26" s="1"/>
  <c r="O49" i="4" a="1"/>
  <c r="O49" i="4" s="1"/>
  <c r="B22" i="26" s="1"/>
  <c r="O88" i="4" a="1"/>
  <c r="O88" i="4" s="1"/>
  <c r="B61" i="26" s="1"/>
  <c r="O95" i="4" a="1"/>
  <c r="O95" i="4" s="1"/>
  <c r="B68" i="26" s="1"/>
  <c r="O83" i="4" a="1"/>
  <c r="O83" i="4" s="1"/>
  <c r="B56" i="26" s="1"/>
  <c r="O89" i="4" a="1"/>
  <c r="O89" i="4" s="1"/>
  <c r="B62" i="26" s="1"/>
  <c r="O48" i="4" a="1"/>
  <c r="O48" i="4" s="1"/>
  <c r="B21" i="26" s="1"/>
  <c r="O104" i="4" a="1"/>
  <c r="O104" i="4" s="1"/>
  <c r="B77" i="26" s="1"/>
  <c r="O100" i="4" a="1"/>
  <c r="O100" i="4" s="1"/>
  <c r="B73" i="26" s="1"/>
  <c r="O54" i="4" a="1"/>
  <c r="O54" i="4" s="1"/>
  <c r="B27" i="26" s="1"/>
  <c r="O64" i="4" a="1"/>
  <c r="O64" i="4" s="1"/>
  <c r="B37" i="26" s="1"/>
  <c r="O67" i="4" a="1"/>
  <c r="O67" i="4" s="1"/>
  <c r="B40" i="26" s="1"/>
  <c r="O114" i="4" a="1"/>
  <c r="O114" i="4" s="1"/>
  <c r="B87" i="26" s="1"/>
  <c r="O61" i="4" a="1"/>
  <c r="O61" i="4" s="1"/>
  <c r="B34" i="26" s="1"/>
  <c r="O51" i="4" a="1"/>
  <c r="O51" i="4" s="1"/>
  <c r="B24" i="26" s="1"/>
  <c r="O81" i="4" a="1"/>
  <c r="O81" i="4" s="1"/>
  <c r="B54" i="26" s="1"/>
  <c r="O55" i="4" a="1"/>
  <c r="O55" i="4" s="1"/>
  <c r="B28" i="26" s="1"/>
  <c r="O69" i="4" a="1"/>
  <c r="O69" i="4" s="1"/>
  <c r="B42" i="26" s="1"/>
  <c r="O103" i="4" a="1"/>
  <c r="O103" i="4" s="1"/>
  <c r="B76" i="26" s="1"/>
  <c r="O79" i="4" a="1"/>
  <c r="O79" i="4" s="1"/>
  <c r="B52" i="26" s="1"/>
  <c r="O116" i="4" a="1"/>
  <c r="O116" i="4" s="1"/>
  <c r="B89" i="26" s="1"/>
  <c r="O94" i="4" a="1"/>
  <c r="O94" i="4" s="1"/>
  <c r="B67" i="26" s="1"/>
  <c r="O97" i="4" a="1"/>
  <c r="O97" i="4" s="1"/>
  <c r="B70" i="26" s="1"/>
  <c r="O70" i="4" a="1"/>
  <c r="O70" i="4" s="1"/>
  <c r="B43" i="26" s="1"/>
  <c r="O120" i="4" a="1"/>
  <c r="O120" i="4" s="1"/>
  <c r="B93" i="26" s="1"/>
  <c r="O108" i="4" a="1"/>
  <c r="O108" i="4" s="1"/>
  <c r="B81" i="26" s="1"/>
  <c r="O58" i="4" a="1"/>
  <c r="O58" i="4" s="1"/>
  <c r="B31" i="26" s="1"/>
  <c r="O111" i="4" a="1"/>
  <c r="O111" i="4" s="1"/>
  <c r="O43" i="4" a="1"/>
  <c r="O43" i="4" s="1"/>
  <c r="B16" i="26" s="1"/>
  <c r="O113" i="4" a="1"/>
  <c r="O113" i="4" s="1"/>
  <c r="O102" i="4" a="1"/>
  <c r="O102" i="4" s="1"/>
  <c r="B75" i="26" s="1"/>
  <c r="O46" i="4" a="1"/>
  <c r="O46" i="4" s="1"/>
  <c r="B19" i="26" s="1"/>
  <c r="O87" i="4" a="1"/>
  <c r="O87" i="4" s="1"/>
  <c r="B60" i="26" s="1"/>
  <c r="O122" i="4" a="1"/>
  <c r="O122" i="4" s="1"/>
  <c r="O99" i="4" a="1"/>
  <c r="O99" i="4" s="1"/>
  <c r="B72" i="26" s="1"/>
  <c r="O85" i="4" a="1"/>
  <c r="O85" i="4" s="1"/>
  <c r="B58" i="26" s="1"/>
  <c r="O90" i="4" a="1"/>
  <c r="O90" i="4" s="1"/>
  <c r="B63" i="26" s="1"/>
  <c r="O50" i="4" a="1"/>
  <c r="O50" i="4" s="1"/>
  <c r="B23" i="26" s="1"/>
  <c r="O34" i="4" a="1"/>
  <c r="O34" i="4" s="1"/>
  <c r="B7" i="26" s="1"/>
  <c r="O119" i="4" a="1"/>
  <c r="O119" i="4" s="1"/>
  <c r="B92" i="26" s="1"/>
  <c r="O38" i="4" a="1"/>
  <c r="O38" i="4" s="1"/>
  <c r="B11" i="26" s="1"/>
  <c r="O33" i="4" a="1"/>
  <c r="O33" i="4" s="1"/>
  <c r="B6" i="26" s="1"/>
  <c r="O59" i="4" a="1"/>
  <c r="O59" i="4" s="1"/>
  <c r="B32" i="26" s="1"/>
  <c r="AH59" i="4"/>
  <c r="U59" i="4"/>
  <c r="AD89" i="4"/>
  <c r="AJ61" i="20" s="1"/>
  <c r="AS61" i="20" s="1"/>
  <c r="Q89" i="4"/>
  <c r="Y69" i="4"/>
  <c r="AL69" i="4"/>
  <c r="Z64" i="4"/>
  <c r="U38" i="4"/>
  <c r="AI50" i="4"/>
  <c r="V50" i="4"/>
  <c r="U48" i="4"/>
  <c r="AH48" i="4"/>
  <c r="V103" i="4"/>
  <c r="AI103" i="4"/>
  <c r="AL62" i="4"/>
  <c r="Y62" i="4"/>
  <c r="R54" i="4"/>
  <c r="Z121" i="4"/>
  <c r="AL87" i="4"/>
  <c r="Y87" i="4"/>
  <c r="U115" i="4"/>
  <c r="V112" i="4"/>
  <c r="AI112" i="4"/>
  <c r="V85" i="4"/>
  <c r="AI85" i="4"/>
  <c r="AF91" i="4"/>
  <c r="S91" i="4"/>
  <c r="AF67" i="4"/>
  <c r="S67" i="4"/>
  <c r="S68" i="4"/>
  <c r="AJ73" i="4"/>
  <c r="W73" i="4"/>
  <c r="V62" i="4"/>
  <c r="AI62" i="4"/>
  <c r="U49" i="4"/>
  <c r="AH49" i="4"/>
  <c r="U43" i="4"/>
  <c r="AG45" i="4"/>
  <c r="V79" i="4"/>
  <c r="AI79" i="4"/>
  <c r="Y71" i="4"/>
  <c r="Q47" i="4"/>
  <c r="AD47" i="4"/>
  <c r="AI82" i="4"/>
  <c r="V82" i="4"/>
  <c r="AH71" i="4"/>
  <c r="AI110" i="4"/>
  <c r="AI98" i="4"/>
  <c r="V98" i="4"/>
  <c r="Z80" i="4"/>
  <c r="AM80" i="4"/>
  <c r="AI49" i="4"/>
  <c r="V49" i="4"/>
  <c r="U82" i="4"/>
  <c r="AH82" i="4"/>
  <c r="AI102" i="4"/>
  <c r="AI75" i="4"/>
  <c r="V75" i="4"/>
  <c r="Z70" i="4"/>
  <c r="AI87" i="4"/>
  <c r="Y63" i="4"/>
  <c r="AL63" i="4"/>
  <c r="AH95" i="4"/>
  <c r="U95" i="4"/>
  <c r="W120" i="4"/>
  <c r="AI111" i="4"/>
  <c r="AI99" i="4"/>
  <c r="V99" i="4"/>
  <c r="AH106" i="4"/>
  <c r="AH94" i="4"/>
  <c r="U94" i="4"/>
  <c r="AL76" i="4"/>
  <c r="Y76" i="4"/>
  <c r="W58" i="4"/>
  <c r="AJ58" i="4"/>
  <c r="S106" i="4"/>
  <c r="AH47" i="4"/>
  <c r="U47" i="4"/>
  <c r="AL53" i="4"/>
  <c r="Y41" i="4"/>
  <c r="AD70" i="4"/>
  <c r="AL89" i="4"/>
  <c r="Y112" i="4"/>
  <c r="AL112" i="4"/>
  <c r="AL100" i="4"/>
  <c r="Y100" i="4"/>
  <c r="AL71" i="4"/>
  <c r="AM71" i="4"/>
  <c r="Z71" i="4"/>
  <c r="Z86" i="4"/>
  <c r="AM86" i="4"/>
  <c r="AI67" i="4"/>
  <c r="V67" i="4"/>
  <c r="AL118" i="4"/>
  <c r="V57" i="4"/>
  <c r="AI57" i="4"/>
  <c r="AH83" i="4"/>
  <c r="U83" i="4"/>
  <c r="AI93" i="4"/>
  <c r="V93" i="4"/>
  <c r="V120" i="4"/>
  <c r="AL49" i="4"/>
  <c r="Y49" i="4"/>
  <c r="Z122" i="4"/>
  <c r="AM122" i="4"/>
  <c r="U85" i="4"/>
  <c r="AM70" i="4"/>
  <c r="V87" i="4"/>
  <c r="AM119" i="4"/>
  <c r="W80" i="4"/>
  <c r="AJ80" i="4"/>
  <c r="AF111" i="4"/>
  <c r="S99" i="4"/>
  <c r="AF99" i="4"/>
  <c r="W59" i="4"/>
  <c r="AL72" i="4"/>
  <c r="Y72" i="4"/>
  <c r="AI84" i="4"/>
  <c r="V84" i="4"/>
  <c r="AH76" i="4"/>
  <c r="U76" i="4"/>
  <c r="AL47" i="4"/>
  <c r="Y47" i="4"/>
  <c r="Y51" i="4"/>
  <c r="AL51" i="4"/>
  <c r="Z47" i="4"/>
  <c r="AM47" i="4"/>
  <c r="AM94" i="4"/>
  <c r="Z94" i="4"/>
  <c r="AH78" i="4"/>
  <c r="U78" i="4"/>
  <c r="AL120" i="4"/>
  <c r="Y108" i="4"/>
  <c r="AL108" i="4"/>
  <c r="V55" i="4"/>
  <c r="AI55" i="4"/>
  <c r="AL95" i="4"/>
  <c r="AM72" i="4"/>
  <c r="Z72" i="4"/>
  <c r="Y85" i="4"/>
  <c r="AL85" i="4"/>
  <c r="AM117" i="4"/>
  <c r="AM105" i="4"/>
  <c r="AL116" i="4"/>
  <c r="Y104" i="4"/>
  <c r="AL104" i="4"/>
  <c r="AL117" i="4"/>
  <c r="S105" i="4"/>
  <c r="AF104" i="4"/>
  <c r="U90" i="4"/>
  <c r="AH90" i="4"/>
  <c r="R67" i="4"/>
  <c r="AE67" i="4"/>
  <c r="V78" i="4"/>
  <c r="AI78" i="4"/>
  <c r="U101" i="4"/>
  <c r="AH101" i="4"/>
  <c r="T118" i="4"/>
  <c r="T117" i="4"/>
  <c r="AG117" i="4"/>
  <c r="AE95" i="4"/>
  <c r="AF119" i="4"/>
  <c r="S107" i="4"/>
  <c r="AF107" i="4"/>
  <c r="Y96" i="4"/>
  <c r="AL96" i="4"/>
  <c r="AI95" i="4"/>
  <c r="V95" i="4"/>
  <c r="U97" i="4"/>
  <c r="AH97" i="4"/>
  <c r="AI56" i="4"/>
  <c r="V56" i="4"/>
  <c r="U80" i="4"/>
  <c r="AH80" i="4"/>
  <c r="AM107" i="4"/>
  <c r="AM95" i="4"/>
  <c r="Z95" i="4"/>
  <c r="Z44" i="4"/>
  <c r="AM44" i="4"/>
  <c r="T122" i="4"/>
  <c r="AH61" i="4"/>
  <c r="U61" i="4"/>
  <c r="W84" i="4"/>
  <c r="Y114" i="4"/>
  <c r="U120" i="4"/>
  <c r="AE79" i="4"/>
  <c r="V39" i="4"/>
  <c r="W54" i="4"/>
  <c r="V61" i="4"/>
  <c r="AI61" i="4"/>
  <c r="U68" i="4"/>
  <c r="AH68" i="4"/>
  <c r="AE55" i="4"/>
  <c r="R55" i="4"/>
  <c r="R56" i="4"/>
  <c r="AH73" i="4"/>
  <c r="U73" i="4"/>
  <c r="AF76" i="4"/>
  <c r="S76" i="4"/>
  <c r="U41" i="4"/>
  <c r="AE64" i="4"/>
  <c r="AF59" i="4"/>
  <c r="S59" i="4"/>
  <c r="U89" i="4"/>
  <c r="AG98" i="4"/>
  <c r="AL75" i="4"/>
  <c r="Y75" i="4"/>
  <c r="AI88" i="4"/>
  <c r="V88" i="4"/>
  <c r="Y103" i="4"/>
  <c r="V54" i="4"/>
  <c r="AI54" i="4"/>
  <c r="Y56" i="4"/>
  <c r="AL56" i="4"/>
  <c r="Y90" i="4"/>
  <c r="AL90" i="4"/>
  <c r="AH103" i="4"/>
  <c r="U103" i="4"/>
  <c r="AE89" i="4"/>
  <c r="V115" i="4"/>
  <c r="AI115" i="4"/>
  <c r="AI122" i="4"/>
  <c r="V110" i="4"/>
  <c r="Y35" i="4"/>
  <c r="AI58" i="4"/>
  <c r="V58" i="4"/>
  <c r="Y74" i="4"/>
  <c r="AL74" i="4"/>
  <c r="AF105" i="4"/>
  <c r="U77" i="4"/>
  <c r="AH77" i="4"/>
  <c r="Y67" i="4"/>
  <c r="AL67" i="4"/>
  <c r="AL70" i="4"/>
  <c r="Y70" i="4"/>
  <c r="V44" i="4"/>
  <c r="AI44" i="4"/>
  <c r="AF109" i="4"/>
  <c r="AF97" i="4"/>
  <c r="S97" i="4"/>
  <c r="AH89" i="4"/>
  <c r="Z35" i="4"/>
  <c r="AL121" i="4"/>
  <c r="Y109" i="4"/>
  <c r="AL109" i="4"/>
  <c r="S34" i="4"/>
  <c r="AL103" i="4"/>
  <c r="AH87" i="4"/>
  <c r="U87" i="4"/>
  <c r="AI81" i="4"/>
  <c r="AI69" i="4"/>
  <c r="V69" i="4"/>
  <c r="V80" i="4"/>
  <c r="AI80" i="4"/>
  <c r="V74" i="4"/>
  <c r="AI74" i="4"/>
  <c r="AH93" i="4"/>
  <c r="AM121" i="4"/>
  <c r="Z109" i="4"/>
  <c r="Z116" i="4"/>
  <c r="U52" i="4"/>
  <c r="AH52" i="4"/>
  <c r="V40" i="4"/>
  <c r="U105" i="4"/>
  <c r="U102" i="4"/>
  <c r="AH102" i="4"/>
  <c r="AE114" i="4"/>
  <c r="R102" i="4"/>
  <c r="AE102" i="4"/>
  <c r="AI72" i="4"/>
  <c r="V72" i="4"/>
  <c r="R84" i="4"/>
  <c r="S77" i="4"/>
  <c r="V91" i="4"/>
  <c r="AI91" i="4"/>
  <c r="AD105" i="4"/>
  <c r="Q105" i="4"/>
  <c r="AI70" i="4"/>
  <c r="V70" i="4"/>
  <c r="AH60" i="4"/>
  <c r="U60" i="4"/>
  <c r="AM108" i="4"/>
  <c r="AL60" i="4"/>
  <c r="Y60" i="4"/>
  <c r="Y45" i="4"/>
  <c r="AL45" i="4"/>
  <c r="V122" i="4"/>
  <c r="V121" i="4"/>
  <c r="AI121" i="4"/>
  <c r="AG102" i="4"/>
  <c r="AM90" i="4"/>
  <c r="Z90" i="4"/>
  <c r="AI109" i="4"/>
  <c r="AI97" i="4"/>
  <c r="V97" i="4"/>
  <c r="AL115" i="4"/>
  <c r="AH99" i="4"/>
  <c r="U99" i="4"/>
  <c r="Z81" i="4"/>
  <c r="AE115" i="4"/>
  <c r="AM45" i="4"/>
  <c r="Z45" i="4"/>
  <c r="AD59" i="4"/>
  <c r="Y79" i="4"/>
  <c r="AM57" i="4"/>
  <c r="AF121" i="4"/>
  <c r="U111" i="4"/>
  <c r="AH111" i="4"/>
  <c r="Z48" i="4"/>
  <c r="AM106" i="4"/>
  <c r="R105" i="4"/>
  <c r="S81" i="4"/>
  <c r="AF81" i="4"/>
  <c r="AL97" i="4"/>
  <c r="Y97" i="4"/>
  <c r="U64" i="4"/>
  <c r="AH64" i="4"/>
  <c r="AL99" i="4"/>
  <c r="Y99" i="4"/>
  <c r="Q98" i="4"/>
  <c r="AD98" i="4"/>
  <c r="AI113" i="4"/>
  <c r="AI101" i="4"/>
  <c r="V101" i="4"/>
  <c r="Q64" i="4"/>
  <c r="AD64" i="4"/>
  <c r="AJ36" i="20" s="1"/>
  <c r="AS36" i="20" s="1"/>
  <c r="AH121" i="4"/>
  <c r="U109" i="4"/>
  <c r="AH109" i="4"/>
  <c r="Q85" i="4"/>
  <c r="AD85" i="4"/>
  <c r="U79" i="4"/>
  <c r="AH79" i="4"/>
  <c r="Y44" i="4"/>
  <c r="AL44" i="4"/>
  <c r="S82" i="4"/>
  <c r="AF53" i="4"/>
  <c r="S53" i="4"/>
  <c r="Y58" i="4"/>
  <c r="AD86" i="4"/>
  <c r="Q86" i="4"/>
  <c r="AH50" i="4"/>
  <c r="U50" i="4"/>
  <c r="AM81" i="4"/>
  <c r="AM85" i="4"/>
  <c r="Z85" i="4"/>
  <c r="Q59" i="4"/>
  <c r="AL79" i="4"/>
  <c r="R106" i="4"/>
  <c r="AH65" i="4"/>
  <c r="U65" i="4"/>
  <c r="AI52" i="4"/>
  <c r="V52" i="4"/>
  <c r="T34" i="4"/>
  <c r="S70" i="4"/>
  <c r="Z106" i="4"/>
  <c r="AI100" i="4"/>
  <c r="AH117" i="4"/>
  <c r="D100" i="20" l="1"/>
  <c r="AT101" i="23"/>
  <c r="AR115" i="32"/>
  <c r="K102" i="33" s="1"/>
  <c r="F100" i="20"/>
  <c r="AM100" i="20" s="1"/>
  <c r="AH115" i="32" s="1"/>
  <c r="G102" i="33" s="1"/>
  <c r="AY100" i="20"/>
  <c r="DA79" i="18"/>
  <c r="BA79" i="23" s="1"/>
  <c r="DA83" i="18"/>
  <c r="BA83" i="23" s="1"/>
  <c r="DA76" i="18"/>
  <c r="BA76" i="23" s="1"/>
  <c r="CO62" i="18"/>
  <c r="T62" i="23" s="1"/>
  <c r="DA74" i="18"/>
  <c r="BA74" i="23" s="1"/>
  <c r="CR101" i="18"/>
  <c r="C100" i="19" s="1"/>
  <c r="CU100" i="18"/>
  <c r="AU100" i="23" s="1"/>
  <c r="CV100" i="18"/>
  <c r="AV100" i="23" s="1"/>
  <c r="CK100" i="18"/>
  <c r="P100" i="23" s="1"/>
  <c r="CW100" i="18"/>
  <c r="AW100" i="23" s="1"/>
  <c r="CZ100" i="18"/>
  <c r="AZ100" i="23" s="1"/>
  <c r="CY100" i="18"/>
  <c r="AY100" i="23" s="1"/>
  <c r="DA100" i="18"/>
  <c r="BA100" i="23" s="1"/>
  <c r="CJ100" i="18"/>
  <c r="O100" i="23" s="1"/>
  <c r="DB100" i="18"/>
  <c r="BB100" i="23" s="1"/>
  <c r="CO60" i="18"/>
  <c r="T60" i="23" s="1"/>
  <c r="CO46" i="18"/>
  <c r="T46" i="23" s="1"/>
  <c r="CQ85" i="18"/>
  <c r="CH52" i="18"/>
  <c r="M52" i="23" s="1"/>
  <c r="R100" i="23"/>
  <c r="CT64" i="18"/>
  <c r="AT64" i="23" s="1"/>
  <c r="CF99" i="18" a="1"/>
  <c r="CF99" i="18" s="1"/>
  <c r="CR100" i="18" s="1"/>
  <c r="CJ99" i="18"/>
  <c r="O99" i="23" s="1"/>
  <c r="DA71" i="18"/>
  <c r="BA71" i="23" s="1"/>
  <c r="CO71" i="18"/>
  <c r="T71" i="23" s="1"/>
  <c r="DA31" i="18"/>
  <c r="BA31" i="23" s="1"/>
  <c r="D99" i="19"/>
  <c r="Q100" i="23"/>
  <c r="I98" i="20"/>
  <c r="AR126" i="4"/>
  <c r="AW126" i="4"/>
  <c r="AV126" i="4"/>
  <c r="AQ126" i="4"/>
  <c r="I98" i="19"/>
  <c r="K98" i="19" s="1"/>
  <c r="AN98" i="19" s="1"/>
  <c r="H99" i="23"/>
  <c r="J99" i="23" s="1"/>
  <c r="I99" i="23"/>
  <c r="K98" i="22"/>
  <c r="S98" i="22"/>
  <c r="I98" i="22"/>
  <c r="AQ127" i="4"/>
  <c r="I99" i="19"/>
  <c r="K99" i="19" s="1"/>
  <c r="AN99" i="19" s="1"/>
  <c r="AW115" i="4"/>
  <c r="AW127" i="4"/>
  <c r="AV127" i="4"/>
  <c r="AW111" i="4"/>
  <c r="AW86" i="4"/>
  <c r="AW109" i="4"/>
  <c r="H99" i="20"/>
  <c r="J99" i="20"/>
  <c r="I99" i="20"/>
  <c r="AR127" i="4"/>
  <c r="AW105" i="4"/>
  <c r="AW110" i="4"/>
  <c r="B99" i="26"/>
  <c r="J99" i="26" s="1"/>
  <c r="AN126" i="4"/>
  <c r="AI99" i="23" s="1"/>
  <c r="S99" i="22"/>
  <c r="K99" i="22"/>
  <c r="I99" i="22"/>
  <c r="B100" i="26"/>
  <c r="J100" i="26" s="1"/>
  <c r="AA127" i="4"/>
  <c r="B100" i="23" s="1"/>
  <c r="AN127" i="4"/>
  <c r="AI100" i="23" s="1"/>
  <c r="AW114" i="4"/>
  <c r="AW93" i="4"/>
  <c r="AW106" i="4"/>
  <c r="E99" i="19"/>
  <c r="V100" i="23"/>
  <c r="CP99" i="18"/>
  <c r="U99" i="23" s="1"/>
  <c r="U100" i="23"/>
  <c r="AW91" i="4"/>
  <c r="AW96" i="4"/>
  <c r="AW85" i="4"/>
  <c r="AW102" i="4"/>
  <c r="S100" i="23"/>
  <c r="DB99" i="18"/>
  <c r="BB99" i="23" s="1"/>
  <c r="DA91" i="18"/>
  <c r="BA91" i="23" s="1"/>
  <c r="D99" i="20"/>
  <c r="AT100" i="23"/>
  <c r="D98" i="19"/>
  <c r="M99" i="23"/>
  <c r="E99" i="20"/>
  <c r="BC100" i="23"/>
  <c r="D98" i="20"/>
  <c r="AY98" i="20" s="1"/>
  <c r="AT99" i="23"/>
  <c r="E98" i="19"/>
  <c r="V99" i="23"/>
  <c r="AM113" i="32"/>
  <c r="AM114" i="32"/>
  <c r="AN113" i="32"/>
  <c r="AN114" i="32"/>
  <c r="AV97" i="19"/>
  <c r="CO37" i="18"/>
  <c r="T37" i="23" s="1"/>
  <c r="CO36" i="18"/>
  <c r="T36" i="23" s="1"/>
  <c r="CO23" i="18"/>
  <c r="T23" i="23" s="1"/>
  <c r="CZ98" i="18"/>
  <c r="AZ98" i="23" s="1"/>
  <c r="CT98" i="18"/>
  <c r="D97" i="20" s="1"/>
  <c r="DA98" i="18"/>
  <c r="BA98" i="23" s="1"/>
  <c r="DA81" i="18"/>
  <c r="BA81" i="23" s="1"/>
  <c r="CW98" i="18"/>
  <c r="AW98" i="23" s="1"/>
  <c r="CK98" i="18"/>
  <c r="P98" i="23" s="1"/>
  <c r="AW100" i="4"/>
  <c r="AW121" i="4"/>
  <c r="AW118" i="4"/>
  <c r="AV116" i="4"/>
  <c r="AW116" i="4"/>
  <c r="AW88" i="4"/>
  <c r="AW112" i="4"/>
  <c r="AW92" i="4"/>
  <c r="AW95" i="4"/>
  <c r="AW103" i="4"/>
  <c r="AW87" i="4"/>
  <c r="AW94" i="4"/>
  <c r="AW89" i="4"/>
  <c r="AW104" i="4"/>
  <c r="AV104" i="4"/>
  <c r="AW107" i="4"/>
  <c r="AW84" i="4"/>
  <c r="AW124" i="4"/>
  <c r="AW99" i="4"/>
  <c r="AV82" i="4"/>
  <c r="AW82" i="4"/>
  <c r="AW123" i="4"/>
  <c r="AW120" i="4"/>
  <c r="AV113" i="4"/>
  <c r="AW113" i="4"/>
  <c r="AW90" i="4"/>
  <c r="AW108" i="4"/>
  <c r="AW83" i="4"/>
  <c r="AW119" i="4"/>
  <c r="AW98" i="4"/>
  <c r="AW122" i="4"/>
  <c r="AW117" i="4"/>
  <c r="AW125" i="4"/>
  <c r="AV125" i="4"/>
  <c r="AW101" i="4"/>
  <c r="AV101" i="4"/>
  <c r="CL98" i="18"/>
  <c r="Q98" i="23" s="1"/>
  <c r="CO32" i="18"/>
  <c r="T32" i="23" s="1"/>
  <c r="CN98" i="18"/>
  <c r="S98" i="23" s="1"/>
  <c r="DA17" i="18"/>
  <c r="BA17" i="23" s="1"/>
  <c r="CO63" i="18"/>
  <c r="T63" i="23" s="1"/>
  <c r="DA50" i="18"/>
  <c r="BA50" i="23" s="1"/>
  <c r="DA38" i="18"/>
  <c r="BA38" i="23" s="1"/>
  <c r="CO39" i="18"/>
  <c r="T39" i="23" s="1"/>
  <c r="DA69" i="18"/>
  <c r="BA69" i="23" s="1"/>
  <c r="CF98" i="18" a="1"/>
  <c r="CF98" i="18" s="1"/>
  <c r="DA53" i="18"/>
  <c r="BA53" i="23" s="1"/>
  <c r="DA57" i="18"/>
  <c r="BA57" i="23" s="1"/>
  <c r="CO18" i="18"/>
  <c r="T18" i="23" s="1"/>
  <c r="DA75" i="18"/>
  <c r="BA75" i="23" s="1"/>
  <c r="CO58" i="18"/>
  <c r="T58" i="23" s="1"/>
  <c r="CO57" i="18"/>
  <c r="T57" i="23" s="1"/>
  <c r="DA29" i="18"/>
  <c r="BA29" i="23" s="1"/>
  <c r="CO17" i="18"/>
  <c r="T17" i="23" s="1"/>
  <c r="CO72" i="18"/>
  <c r="T72" i="23" s="1"/>
  <c r="CO77" i="18"/>
  <c r="T77" i="23" s="1"/>
  <c r="DA63" i="18"/>
  <c r="BA63" i="23" s="1"/>
  <c r="CU98" i="18"/>
  <c r="AU98" i="23" s="1"/>
  <c r="DA45" i="18"/>
  <c r="BA45" i="23" s="1"/>
  <c r="CM98" i="18"/>
  <c r="R98" i="23" s="1"/>
  <c r="DA88" i="18"/>
  <c r="BA88" i="23" s="1"/>
  <c r="DB98" i="18"/>
  <c r="BB98" i="23" s="1"/>
  <c r="DA27" i="18"/>
  <c r="BA27" i="23" s="1"/>
  <c r="DA43" i="18"/>
  <c r="BA43" i="23" s="1"/>
  <c r="CO56" i="18"/>
  <c r="T56" i="23" s="1"/>
  <c r="CO41" i="18"/>
  <c r="T41" i="23" s="1"/>
  <c r="DA93" i="18"/>
  <c r="BA93" i="23" s="1"/>
  <c r="CH98" i="18"/>
  <c r="D97" i="19" s="1"/>
  <c r="DA44" i="18"/>
  <c r="BA44" i="23" s="1"/>
  <c r="DA51" i="18"/>
  <c r="BA51" i="23" s="1"/>
  <c r="DA65" i="18"/>
  <c r="BA65" i="23" s="1"/>
  <c r="DA94" i="18"/>
  <c r="BA94" i="23" s="1"/>
  <c r="CO75" i="18"/>
  <c r="T75" i="23" s="1"/>
  <c r="CO35" i="18"/>
  <c r="T35" i="23" s="1"/>
  <c r="DA41" i="18"/>
  <c r="BA41" i="23" s="1"/>
  <c r="AM112" i="32"/>
  <c r="CO76" i="18"/>
  <c r="T76" i="23" s="1"/>
  <c r="DA89" i="18"/>
  <c r="BA89" i="23" s="1"/>
  <c r="DA49" i="18"/>
  <c r="BA49" i="23" s="1"/>
  <c r="DA87" i="18"/>
  <c r="BA87" i="23" s="1"/>
  <c r="CP98" i="18"/>
  <c r="U98" i="23" s="1"/>
  <c r="AQ125" i="4"/>
  <c r="CO11" i="18"/>
  <c r="T11" i="23" s="1"/>
  <c r="DA24" i="18"/>
  <c r="BA24" i="23" s="1"/>
  <c r="DA61" i="18"/>
  <c r="BA61" i="23" s="1"/>
  <c r="CO28" i="18"/>
  <c r="T28" i="23" s="1"/>
  <c r="CO73" i="18"/>
  <c r="T73" i="23" s="1"/>
  <c r="CO10" i="18"/>
  <c r="T10" i="23" s="1"/>
  <c r="CO16" i="18"/>
  <c r="T16" i="23" s="1"/>
  <c r="CO82" i="18"/>
  <c r="T82" i="23" s="1"/>
  <c r="CO9" i="18"/>
  <c r="T9" i="23" s="1"/>
  <c r="DA84" i="18"/>
  <c r="BA84" i="23" s="1"/>
  <c r="DA72" i="18"/>
  <c r="BA72" i="23" s="1"/>
  <c r="CO83" i="18"/>
  <c r="T83" i="23" s="1"/>
  <c r="CO66" i="18"/>
  <c r="T66" i="23" s="1"/>
  <c r="AJ112" i="32"/>
  <c r="T98" i="26"/>
  <c r="W99" i="33" s="1"/>
  <c r="DA77" i="18"/>
  <c r="BA77" i="23" s="1"/>
  <c r="DA85" i="18"/>
  <c r="BA85" i="23" s="1"/>
  <c r="DC98" i="18"/>
  <c r="BC98" i="23" s="1"/>
  <c r="AN112" i="32"/>
  <c r="AQ84" i="4"/>
  <c r="S92" i="22"/>
  <c r="K88" i="22"/>
  <c r="I40" i="20"/>
  <c r="AZ40" i="20" s="1"/>
  <c r="BG40" i="20" s="1"/>
  <c r="S87" i="22"/>
  <c r="K87" i="22"/>
  <c r="K8" i="22"/>
  <c r="AU97" i="19"/>
  <c r="AR125" i="4"/>
  <c r="H97" i="20"/>
  <c r="J97" i="20"/>
  <c r="K7" i="22"/>
  <c r="CI97" i="18"/>
  <c r="N97" i="23" s="1"/>
  <c r="CI98" i="18"/>
  <c r="N98" i="23" s="1"/>
  <c r="AQ37" i="4"/>
  <c r="S59" i="22"/>
  <c r="K47" i="22"/>
  <c r="S96" i="22"/>
  <c r="B86" i="26"/>
  <c r="J86" i="26" s="1"/>
  <c r="AN125" i="4"/>
  <c r="AI98" i="23" s="1"/>
  <c r="B97" i="26"/>
  <c r="J97" i="26" s="1"/>
  <c r="AA125" i="4"/>
  <c r="B98" i="23" s="1"/>
  <c r="K18" i="22"/>
  <c r="K15" i="22"/>
  <c r="I20" i="20"/>
  <c r="AZ20" i="20" s="1"/>
  <c r="BG20" i="20" s="1"/>
  <c r="K92" i="22"/>
  <c r="S91" i="22"/>
  <c r="AZ88" i="20"/>
  <c r="BG88" i="20" s="1"/>
  <c r="AJ63" i="32"/>
  <c r="S35" i="22"/>
  <c r="AQ60" i="4"/>
  <c r="K91" i="22"/>
  <c r="K48" i="22"/>
  <c r="J39" i="20"/>
  <c r="AZ39" i="20" s="1"/>
  <c r="H39" i="20"/>
  <c r="J26" i="20"/>
  <c r="AZ26" i="20" s="1"/>
  <c r="BH26" i="20" s="1"/>
  <c r="H26" i="20"/>
  <c r="J87" i="20"/>
  <c r="AZ87" i="20" s="1"/>
  <c r="H87" i="20"/>
  <c r="J59" i="20"/>
  <c r="H59" i="20"/>
  <c r="H25" i="20"/>
  <c r="J25" i="20"/>
  <c r="AZ25" i="20" s="1"/>
  <c r="J18" i="20"/>
  <c r="AZ18" i="20" s="1"/>
  <c r="H18" i="20"/>
  <c r="J92" i="20"/>
  <c r="AZ92" i="20" s="1"/>
  <c r="H92" i="20"/>
  <c r="J54" i="20"/>
  <c r="AZ54" i="20" s="1"/>
  <c r="H54" i="20"/>
  <c r="J68" i="20"/>
  <c r="AZ68" i="20" s="1"/>
  <c r="H68" i="20"/>
  <c r="AR45" i="4"/>
  <c r="J17" i="20"/>
  <c r="AZ17" i="20" s="1"/>
  <c r="H17" i="20"/>
  <c r="J91" i="20"/>
  <c r="H91" i="20"/>
  <c r="J51" i="20"/>
  <c r="AZ51" i="20" s="1"/>
  <c r="H51" i="20"/>
  <c r="J42" i="20"/>
  <c r="H42" i="20"/>
  <c r="J58" i="20"/>
  <c r="H58" i="20"/>
  <c r="J56" i="20"/>
  <c r="AZ56" i="20" s="1"/>
  <c r="H56" i="20"/>
  <c r="H65" i="20"/>
  <c r="J65" i="20"/>
  <c r="AZ65" i="20" s="1"/>
  <c r="AR57" i="4"/>
  <c r="H29" i="20"/>
  <c r="J29" i="20"/>
  <c r="AZ29" i="20" s="1"/>
  <c r="J30" i="20"/>
  <c r="H30" i="20"/>
  <c r="I96" i="20"/>
  <c r="AR124" i="4"/>
  <c r="J74" i="20"/>
  <c r="K74" i="20" s="1"/>
  <c r="AN74" i="20" s="1"/>
  <c r="AV74" i="20" s="1"/>
  <c r="H74" i="20"/>
  <c r="J80" i="20"/>
  <c r="AZ80" i="20" s="1"/>
  <c r="H80" i="20"/>
  <c r="AR72" i="4"/>
  <c r="J44" i="20"/>
  <c r="AZ44" i="20" s="1"/>
  <c r="H44" i="20"/>
  <c r="H57" i="20"/>
  <c r="J57" i="20"/>
  <c r="AR122" i="4"/>
  <c r="J94" i="20"/>
  <c r="AZ94" i="20" s="1"/>
  <c r="BG94" i="20" s="1"/>
  <c r="H94" i="20"/>
  <c r="J33" i="20"/>
  <c r="AZ33" i="20" s="1"/>
  <c r="BH33" i="20" s="1"/>
  <c r="H33" i="20"/>
  <c r="J86" i="20"/>
  <c r="AZ86" i="20" s="1"/>
  <c r="H86" i="20"/>
  <c r="J23" i="20"/>
  <c r="K23" i="20" s="1"/>
  <c r="AN23" i="20" s="1"/>
  <c r="AU23" i="20" s="1"/>
  <c r="H23" i="20"/>
  <c r="AR113" i="4"/>
  <c r="H85" i="20"/>
  <c r="J85" i="20"/>
  <c r="K85" i="20" s="1"/>
  <c r="AN85" i="20" s="1"/>
  <c r="AV85" i="20" s="1"/>
  <c r="H41" i="20"/>
  <c r="J41" i="20"/>
  <c r="AZ41" i="20" s="1"/>
  <c r="J35" i="20"/>
  <c r="AZ35" i="20" s="1"/>
  <c r="H35" i="20"/>
  <c r="J71" i="20"/>
  <c r="H71" i="20"/>
  <c r="J83" i="20"/>
  <c r="AZ83" i="20" s="1"/>
  <c r="H83" i="20"/>
  <c r="H53" i="20"/>
  <c r="J53" i="20"/>
  <c r="AZ53" i="20" s="1"/>
  <c r="AR71" i="4"/>
  <c r="J43" i="20"/>
  <c r="AZ43" i="20" s="1"/>
  <c r="H43" i="20"/>
  <c r="J78" i="20"/>
  <c r="AZ78" i="20" s="1"/>
  <c r="H78" i="20"/>
  <c r="H61" i="20"/>
  <c r="J61" i="20"/>
  <c r="H73" i="20"/>
  <c r="J73" i="20"/>
  <c r="J64" i="20"/>
  <c r="K64" i="20" s="1"/>
  <c r="AN64" i="20" s="1"/>
  <c r="AV64" i="20" s="1"/>
  <c r="H64" i="20"/>
  <c r="AR118" i="4"/>
  <c r="J90" i="20"/>
  <c r="AZ90" i="20" s="1"/>
  <c r="H90" i="20"/>
  <c r="J36" i="20"/>
  <c r="H36" i="20"/>
  <c r="J82" i="20"/>
  <c r="H82" i="20"/>
  <c r="AR60" i="4"/>
  <c r="J32" i="20"/>
  <c r="K32" i="20" s="1"/>
  <c r="AN32" i="20" s="1"/>
  <c r="AV32" i="20" s="1"/>
  <c r="H32" i="20"/>
  <c r="H96" i="20"/>
  <c r="J96" i="20"/>
  <c r="J16" i="20"/>
  <c r="K16" i="20" s="1"/>
  <c r="AN16" i="20" s="1"/>
  <c r="H16" i="20"/>
  <c r="J24" i="20"/>
  <c r="K24" i="20" s="1"/>
  <c r="AN24" i="20" s="1"/>
  <c r="AV24" i="20" s="1"/>
  <c r="H24" i="20"/>
  <c r="J27" i="20"/>
  <c r="K27" i="20" s="1"/>
  <c r="AN27" i="20" s="1"/>
  <c r="AV27" i="20" s="1"/>
  <c r="H27" i="20"/>
  <c r="H81" i="20"/>
  <c r="J81" i="20"/>
  <c r="AZ81" i="20" s="1"/>
  <c r="J55" i="20"/>
  <c r="AZ55" i="20" s="1"/>
  <c r="H55" i="20"/>
  <c r="J63" i="20"/>
  <c r="AZ63" i="20" s="1"/>
  <c r="H63" i="20"/>
  <c r="H45" i="20"/>
  <c r="J45" i="20"/>
  <c r="AZ45" i="20" s="1"/>
  <c r="J50" i="20"/>
  <c r="K50" i="20" s="1"/>
  <c r="AN50" i="20" s="1"/>
  <c r="H50" i="20"/>
  <c r="J31" i="20"/>
  <c r="H31" i="20"/>
  <c r="J34" i="20"/>
  <c r="K34" i="20" s="1"/>
  <c r="AN34" i="20" s="1"/>
  <c r="AV34" i="20" s="1"/>
  <c r="H34" i="20"/>
  <c r="AR88" i="4"/>
  <c r="J60" i="20"/>
  <c r="AZ60" i="20" s="1"/>
  <c r="H60" i="20"/>
  <c r="J52" i="20"/>
  <c r="AZ52" i="20" s="1"/>
  <c r="H52" i="20"/>
  <c r="J48" i="20"/>
  <c r="H48" i="20"/>
  <c r="J62" i="20"/>
  <c r="AZ62" i="20" s="1"/>
  <c r="H62" i="20"/>
  <c r="H93" i="20"/>
  <c r="J93" i="20"/>
  <c r="K93" i="20" s="1"/>
  <c r="AN93" i="20" s="1"/>
  <c r="AV93" i="20" s="1"/>
  <c r="J67" i="20"/>
  <c r="AZ67" i="20" s="1"/>
  <c r="H67" i="20"/>
  <c r="J66" i="20"/>
  <c r="AZ66" i="20" s="1"/>
  <c r="H66" i="20"/>
  <c r="J47" i="20"/>
  <c r="AZ47" i="20" s="1"/>
  <c r="H47" i="20"/>
  <c r="J69" i="20"/>
  <c r="H69" i="20"/>
  <c r="AR65" i="4"/>
  <c r="H37" i="20"/>
  <c r="J37" i="20"/>
  <c r="AZ37" i="20" s="1"/>
  <c r="J22" i="20"/>
  <c r="K22" i="20" s="1"/>
  <c r="AN22" i="20" s="1"/>
  <c r="AU22" i="20" s="1"/>
  <c r="H22" i="20"/>
  <c r="J70" i="20"/>
  <c r="H70" i="20"/>
  <c r="J38" i="20"/>
  <c r="AZ38" i="20" s="1"/>
  <c r="H38" i="20"/>
  <c r="J95" i="20"/>
  <c r="H95" i="20"/>
  <c r="J84" i="20"/>
  <c r="AZ84" i="20" s="1"/>
  <c r="H84" i="20"/>
  <c r="J79" i="20"/>
  <c r="AZ79" i="20" s="1"/>
  <c r="H79" i="20"/>
  <c r="H77" i="20"/>
  <c r="J77" i="20"/>
  <c r="J19" i="20"/>
  <c r="H19" i="20"/>
  <c r="H89" i="20"/>
  <c r="J89" i="20"/>
  <c r="J28" i="20"/>
  <c r="K28" i="20" s="1"/>
  <c r="AN28" i="20" s="1"/>
  <c r="AV28" i="20" s="1"/>
  <c r="H28" i="20"/>
  <c r="J75" i="20"/>
  <c r="AZ75" i="20" s="1"/>
  <c r="H75" i="20"/>
  <c r="AR49" i="4"/>
  <c r="H21" i="20"/>
  <c r="J21" i="20"/>
  <c r="K21" i="20" s="1"/>
  <c r="AN21" i="20" s="1"/>
  <c r="AV21" i="20" s="1"/>
  <c r="J46" i="20"/>
  <c r="AZ46" i="20" s="1"/>
  <c r="H46" i="20"/>
  <c r="CU97" i="18"/>
  <c r="AU97" i="23" s="1"/>
  <c r="CH89" i="18"/>
  <c r="M89" i="23" s="1"/>
  <c r="CT89" i="18"/>
  <c r="AT89" i="23" s="1"/>
  <c r="BT97" i="18"/>
  <c r="CE97" i="18" s="1"/>
  <c r="CQ98" i="18" s="1"/>
  <c r="CF79" i="18" a="1"/>
  <c r="CF79" i="18" s="1"/>
  <c r="CT97" i="18"/>
  <c r="AR69" i="4"/>
  <c r="S37" i="22"/>
  <c r="AR79" i="4"/>
  <c r="S43" i="22"/>
  <c r="AJ46" i="32"/>
  <c r="I41" i="22"/>
  <c r="T42" i="26" s="1"/>
  <c r="W43" i="33" s="1"/>
  <c r="K25" i="22"/>
  <c r="AR115" i="4"/>
  <c r="CH22" i="18"/>
  <c r="M22" i="23" s="1"/>
  <c r="DB67" i="18"/>
  <c r="BB67" i="23" s="1"/>
  <c r="I90" i="22"/>
  <c r="T91" i="26" s="1"/>
  <c r="W92" i="33" s="1"/>
  <c r="S17" i="22"/>
  <c r="I8" i="22"/>
  <c r="T9" i="26" s="1"/>
  <c r="W10" i="33" s="1"/>
  <c r="K93" i="22"/>
  <c r="S51" i="22"/>
  <c r="S44" i="22"/>
  <c r="AR104" i="4"/>
  <c r="AR121" i="4"/>
  <c r="AR61" i="4"/>
  <c r="AR63" i="4"/>
  <c r="CP55" i="18"/>
  <c r="U55" i="23" s="1"/>
  <c r="CZ59" i="18"/>
  <c r="AZ59" i="23" s="1"/>
  <c r="AR80" i="4"/>
  <c r="S47" i="22"/>
  <c r="AR54" i="4"/>
  <c r="AR84" i="4"/>
  <c r="S56" i="22"/>
  <c r="AQ112" i="4"/>
  <c r="S93" i="22"/>
  <c r="I6" i="22"/>
  <c r="T7" i="26" s="1"/>
  <c r="W8" i="33" s="1"/>
  <c r="K6" i="22"/>
  <c r="K86" i="22"/>
  <c r="K40" i="22"/>
  <c r="S45" i="22"/>
  <c r="I75" i="22"/>
  <c r="T76" i="26" s="1"/>
  <c r="W77" i="33" s="1"/>
  <c r="I45" i="22"/>
  <c r="T46" i="26" s="1"/>
  <c r="W47" i="33" s="1"/>
  <c r="K45" i="22"/>
  <c r="S81" i="22"/>
  <c r="AQ62" i="4"/>
  <c r="AQ61" i="4"/>
  <c r="I86" i="22"/>
  <c r="T87" i="26" s="1"/>
  <c r="W88" i="33" s="1"/>
  <c r="K67" i="22"/>
  <c r="AQ114" i="4"/>
  <c r="AR62" i="4"/>
  <c r="AR95" i="4"/>
  <c r="I35" i="22"/>
  <c r="T36" i="26" s="1"/>
  <c r="W37" i="33" s="1"/>
  <c r="AR93" i="4"/>
  <c r="AR51" i="4"/>
  <c r="K12" i="22"/>
  <c r="AR53" i="4"/>
  <c r="K34" i="22"/>
  <c r="AR73" i="4"/>
  <c r="I46" i="22"/>
  <c r="T47" i="26" s="1"/>
  <c r="W48" i="33" s="1"/>
  <c r="AR81" i="4"/>
  <c r="K46" i="22"/>
  <c r="AR77" i="4"/>
  <c r="I10" i="22"/>
  <c r="T11" i="26" s="1"/>
  <c r="W12" i="33" s="1"/>
  <c r="AR75" i="4"/>
  <c r="AR50" i="4"/>
  <c r="AR74" i="4"/>
  <c r="S34" i="22"/>
  <c r="AQ82" i="4"/>
  <c r="K33" i="22"/>
  <c r="K35" i="22"/>
  <c r="I96" i="22"/>
  <c r="AR82" i="4"/>
  <c r="AM111" i="32"/>
  <c r="K96" i="22"/>
  <c r="AQ124" i="4"/>
  <c r="J96" i="19"/>
  <c r="K96" i="19" s="1"/>
  <c r="AN96" i="19" s="1"/>
  <c r="CL97" i="18"/>
  <c r="CX97" i="18"/>
  <c r="DB97" i="18"/>
  <c r="CP97" i="18"/>
  <c r="CN97" i="18"/>
  <c r="CZ97" i="18"/>
  <c r="CK97" i="18"/>
  <c r="CW97" i="18"/>
  <c r="CM97" i="18"/>
  <c r="CY97" i="18"/>
  <c r="CJ97" i="18"/>
  <c r="CV97" i="18"/>
  <c r="CH97" i="18"/>
  <c r="CO97" i="18"/>
  <c r="DA97" i="18"/>
  <c r="AR83" i="4"/>
  <c r="K76" i="22"/>
  <c r="I32" i="22"/>
  <c r="T33" i="26" s="1"/>
  <c r="W34" i="33" s="1"/>
  <c r="K32" i="22"/>
  <c r="S46" i="22"/>
  <c r="AR102" i="4"/>
  <c r="I34" i="22"/>
  <c r="T35" i="26" s="1"/>
  <c r="W36" i="33" s="1"/>
  <c r="AR114" i="4"/>
  <c r="AR44" i="4"/>
  <c r="I43" i="22"/>
  <c r="T44" i="26" s="1"/>
  <c r="W45" i="33" s="1"/>
  <c r="I66" i="22"/>
  <c r="T67" i="26" s="1"/>
  <c r="W68" i="33" s="1"/>
  <c r="AR52" i="4"/>
  <c r="K44" i="22"/>
  <c r="AR109" i="4"/>
  <c r="K71" i="22"/>
  <c r="AJ86" i="32"/>
  <c r="S55" i="22"/>
  <c r="AA124" i="4"/>
  <c r="B97" i="23" s="1"/>
  <c r="J96" i="26"/>
  <c r="AQ111" i="4"/>
  <c r="I55" i="22"/>
  <c r="T56" i="26" s="1"/>
  <c r="W57" i="33" s="1"/>
  <c r="S67" i="22"/>
  <c r="I84" i="19"/>
  <c r="K84" i="19" s="1"/>
  <c r="AN84" i="19" s="1"/>
  <c r="AR90" i="4"/>
  <c r="AR67" i="4"/>
  <c r="AR96" i="4"/>
  <c r="AQ55" i="4"/>
  <c r="I69" i="22"/>
  <c r="T70" i="26" s="1"/>
  <c r="W71" i="33" s="1"/>
  <c r="K5" i="22"/>
  <c r="AQ101" i="4"/>
  <c r="AR112" i="4"/>
  <c r="CP14" i="18"/>
  <c r="U14" i="23" s="1"/>
  <c r="AR78" i="4"/>
  <c r="B85" i="26"/>
  <c r="J85" i="26" s="1"/>
  <c r="AN124" i="4"/>
  <c r="AI97" i="23" s="1"/>
  <c r="K52" i="22"/>
  <c r="K69" i="22"/>
  <c r="I72" i="19"/>
  <c r="K72" i="19" s="1"/>
  <c r="AN72" i="19" s="1"/>
  <c r="K55" i="22"/>
  <c r="S27" i="22"/>
  <c r="I72" i="22"/>
  <c r="T73" i="26" s="1"/>
  <c r="W74" i="33" s="1"/>
  <c r="AR55" i="4"/>
  <c r="S84" i="22"/>
  <c r="AR56" i="4"/>
  <c r="S69" i="22"/>
  <c r="I52" i="22"/>
  <c r="T53" i="26" s="1"/>
  <c r="W54" i="33" s="1"/>
  <c r="K81" i="22"/>
  <c r="I80" i="22"/>
  <c r="T81" i="26" s="1"/>
  <c r="W82" i="33" s="1"/>
  <c r="S83" i="22"/>
  <c r="K84" i="22"/>
  <c r="S64" i="22"/>
  <c r="K63" i="22"/>
  <c r="K72" i="22"/>
  <c r="AR106" i="4"/>
  <c r="AR103" i="4"/>
  <c r="AQ92" i="4"/>
  <c r="I72" i="20"/>
  <c r="K72" i="20" s="1"/>
  <c r="AN72" i="20" s="1"/>
  <c r="AV72" i="20" s="1"/>
  <c r="I56" i="22"/>
  <c r="T57" i="26" s="1"/>
  <c r="W58" i="33" s="1"/>
  <c r="K56" i="22"/>
  <c r="AR94" i="4"/>
  <c r="AR92" i="4"/>
  <c r="AR66" i="4"/>
  <c r="AR111" i="4"/>
  <c r="AR91" i="4"/>
  <c r="S63" i="22"/>
  <c r="S75" i="22"/>
  <c r="AR108" i="4"/>
  <c r="I68" i="22"/>
  <c r="T69" i="26" s="1"/>
  <c r="W70" i="33" s="1"/>
  <c r="AQ66" i="4"/>
  <c r="S39" i="22"/>
  <c r="S80" i="22"/>
  <c r="K68" i="22"/>
  <c r="S68" i="22"/>
  <c r="CH23" i="18"/>
  <c r="M23" i="23" s="1"/>
  <c r="CH29" i="18"/>
  <c r="M29" i="23" s="1"/>
  <c r="CQ96" i="18"/>
  <c r="V96" i="23" s="1"/>
  <c r="CT26" i="18"/>
  <c r="AT26" i="23" s="1"/>
  <c r="CH50" i="18"/>
  <c r="M50" i="23" s="1"/>
  <c r="D5" i="32"/>
  <c r="CH42" i="18"/>
  <c r="M42" i="23" s="1"/>
  <c r="CH67" i="18"/>
  <c r="M67" i="23" s="1"/>
  <c r="CT18" i="18"/>
  <c r="AT18" i="23" s="1"/>
  <c r="CO33" i="18"/>
  <c r="T33" i="23" s="1"/>
  <c r="CL12" i="18"/>
  <c r="Q12" i="23" s="1"/>
  <c r="CH36" i="18"/>
  <c r="M36" i="23" s="1"/>
  <c r="CH77" i="18"/>
  <c r="M77" i="23" s="1"/>
  <c r="M96" i="23"/>
  <c r="CX58" i="18"/>
  <c r="AX58" i="23" s="1"/>
  <c r="CH26" i="18"/>
  <c r="M26" i="23" s="1"/>
  <c r="CH75" i="18"/>
  <c r="M75" i="23" s="1"/>
  <c r="CO34" i="18"/>
  <c r="T34" i="23" s="1"/>
  <c r="CT34" i="18"/>
  <c r="AT34" i="23" s="1"/>
  <c r="CN16" i="18"/>
  <c r="S16" i="23" s="1"/>
  <c r="DA33" i="18"/>
  <c r="BA33" i="23" s="1"/>
  <c r="DC84" i="18"/>
  <c r="BC84" i="23" s="1"/>
  <c r="CJ11" i="18"/>
  <c r="O11" i="23" s="1"/>
  <c r="DB25" i="18"/>
  <c r="BB25" i="23" s="1"/>
  <c r="CT21" i="18"/>
  <c r="AT21" i="23" s="1"/>
  <c r="CH27" i="18"/>
  <c r="M27" i="23" s="1"/>
  <c r="CH82" i="18"/>
  <c r="M82" i="23" s="1"/>
  <c r="CT67" i="18"/>
  <c r="AT67" i="23" s="1"/>
  <c r="CT23" i="18"/>
  <c r="AT23" i="23" s="1"/>
  <c r="CT48" i="18"/>
  <c r="AT48" i="23" s="1"/>
  <c r="CH69" i="18"/>
  <c r="M69" i="23" s="1"/>
  <c r="CZ23" i="18"/>
  <c r="AZ23" i="23" s="1"/>
  <c r="CH8" i="18"/>
  <c r="M8" i="23" s="1"/>
  <c r="CH18" i="18"/>
  <c r="M18" i="23" s="1"/>
  <c r="CV23" i="18"/>
  <c r="AV23" i="23" s="1"/>
  <c r="CH54" i="18"/>
  <c r="M54" i="23" s="1"/>
  <c r="CZ42" i="18"/>
  <c r="AZ42" i="23" s="1"/>
  <c r="CT40" i="18"/>
  <c r="AT40" i="23" s="1"/>
  <c r="CT68" i="18"/>
  <c r="AT68" i="23" s="1"/>
  <c r="DB62" i="18"/>
  <c r="BB62" i="23" s="1"/>
  <c r="CH73" i="18"/>
  <c r="M73" i="23" s="1"/>
  <c r="CT28" i="18"/>
  <c r="AT28" i="23" s="1"/>
  <c r="CH24" i="18"/>
  <c r="M24" i="23" s="1"/>
  <c r="CT35" i="18"/>
  <c r="AT35" i="23" s="1"/>
  <c r="AM94" i="32"/>
  <c r="CT84" i="18"/>
  <c r="AT84" i="23" s="1"/>
  <c r="DC85" i="18"/>
  <c r="BC85" i="23" s="1"/>
  <c r="CH76" i="18"/>
  <c r="M76" i="23" s="1"/>
  <c r="AT96" i="23"/>
  <c r="CP80" i="18"/>
  <c r="U80" i="23" s="1"/>
  <c r="CT86" i="18"/>
  <c r="AT86" i="23" s="1"/>
  <c r="CH41" i="18"/>
  <c r="M41" i="23" s="1"/>
  <c r="CZ57" i="18"/>
  <c r="AZ57" i="23" s="1"/>
  <c r="CT36" i="18"/>
  <c r="AT36" i="23" s="1"/>
  <c r="CZ45" i="18"/>
  <c r="AZ45" i="23" s="1"/>
  <c r="DB65" i="18"/>
  <c r="BB65" i="23" s="1"/>
  <c r="CT29" i="18"/>
  <c r="AT29" i="23" s="1"/>
  <c r="CT41" i="18"/>
  <c r="AT41" i="23" s="1"/>
  <c r="CZ67" i="18"/>
  <c r="AZ67" i="23" s="1"/>
  <c r="CH17" i="18"/>
  <c r="M17" i="23" s="1"/>
  <c r="CT76" i="18"/>
  <c r="AT76" i="23" s="1"/>
  <c r="CH28" i="18"/>
  <c r="M28" i="23" s="1"/>
  <c r="CT17" i="18"/>
  <c r="D16" i="20" s="1"/>
  <c r="CH74" i="18"/>
  <c r="M74" i="23" s="1"/>
  <c r="CH68" i="18"/>
  <c r="M68" i="23" s="1"/>
  <c r="CH9" i="18"/>
  <c r="M9" i="23" s="1"/>
  <c r="CT82" i="18"/>
  <c r="AT82" i="23" s="1"/>
  <c r="CH43" i="18"/>
  <c r="M43" i="23" s="1"/>
  <c r="CH65" i="18"/>
  <c r="M65" i="23" s="1"/>
  <c r="CT47" i="18"/>
  <c r="AT47" i="23" s="1"/>
  <c r="CT39" i="18"/>
  <c r="AT39" i="23" s="1"/>
  <c r="CT27" i="18"/>
  <c r="AT27" i="23" s="1"/>
  <c r="CH45" i="18"/>
  <c r="M45" i="23" s="1"/>
  <c r="CH49" i="18"/>
  <c r="M49" i="23" s="1"/>
  <c r="CT73" i="18"/>
  <c r="AT73" i="23" s="1"/>
  <c r="CN67" i="18"/>
  <c r="S67" i="23" s="1"/>
  <c r="CZ36" i="18"/>
  <c r="AZ36" i="23" s="1"/>
  <c r="CT30" i="18"/>
  <c r="AT30" i="23" s="1"/>
  <c r="CT42" i="18"/>
  <c r="AT42" i="23" s="1"/>
  <c r="I89" i="19"/>
  <c r="K89" i="19" s="1"/>
  <c r="AN89" i="19" s="1"/>
  <c r="K17" i="22"/>
  <c r="CH64" i="18"/>
  <c r="M64" i="23" s="1"/>
  <c r="CT75" i="18"/>
  <c r="AT75" i="23" s="1"/>
  <c r="CT63" i="18"/>
  <c r="AT63" i="23" s="1"/>
  <c r="CZ39" i="18"/>
  <c r="AZ39" i="23" s="1"/>
  <c r="D7" i="32"/>
  <c r="CH47" i="18"/>
  <c r="M47" i="23" s="1"/>
  <c r="CT54" i="18"/>
  <c r="AT54" i="23" s="1"/>
  <c r="K16" i="22"/>
  <c r="AJ42" i="32"/>
  <c r="CH16" i="18"/>
  <c r="M16" i="23" s="1"/>
  <c r="DB88" i="18"/>
  <c r="BB88" i="23" s="1"/>
  <c r="S16" i="22"/>
  <c r="S28" i="22"/>
  <c r="CZ21" i="18"/>
  <c r="AZ21" i="23" s="1"/>
  <c r="CT94" i="18"/>
  <c r="AT94" i="23" s="1"/>
  <c r="CT93" i="18"/>
  <c r="AT93" i="23" s="1"/>
  <c r="AR120" i="4"/>
  <c r="CT81" i="18"/>
  <c r="AT81" i="23" s="1"/>
  <c r="CH66" i="18"/>
  <c r="M66" i="23" s="1"/>
  <c r="CN11" i="18"/>
  <c r="S11" i="23" s="1"/>
  <c r="CN21" i="18"/>
  <c r="S21" i="23" s="1"/>
  <c r="S95" i="22"/>
  <c r="CH92" i="18"/>
  <c r="M92" i="23" s="1"/>
  <c r="CF96" i="18" a="1"/>
  <c r="CF96" i="18" s="1"/>
  <c r="CT61" i="18"/>
  <c r="AT61" i="23" s="1"/>
  <c r="CZ27" i="18"/>
  <c r="AZ27" i="23" s="1"/>
  <c r="CT52" i="18"/>
  <c r="AT52" i="23" s="1"/>
  <c r="CN14" i="18"/>
  <c r="S14" i="23" s="1"/>
  <c r="CT91" i="18"/>
  <c r="AT91" i="23" s="1"/>
  <c r="DB92" i="18"/>
  <c r="BB92" i="23" s="1"/>
  <c r="CZ88" i="18"/>
  <c r="AZ88" i="23" s="1"/>
  <c r="AM92" i="32"/>
  <c r="CH94" i="18"/>
  <c r="M94" i="23" s="1"/>
  <c r="CH40" i="18"/>
  <c r="M40" i="23" s="1"/>
  <c r="CH35" i="18"/>
  <c r="M35" i="23" s="1"/>
  <c r="CH48" i="18"/>
  <c r="D47" i="19" s="1"/>
  <c r="CT46" i="18"/>
  <c r="AT46" i="23" s="1"/>
  <c r="CH55" i="18"/>
  <c r="M55" i="23" s="1"/>
  <c r="CH70" i="18"/>
  <c r="M70" i="23" s="1"/>
  <c r="CH56" i="18"/>
  <c r="M56" i="23" s="1"/>
  <c r="CP96" i="18"/>
  <c r="U96" i="23" s="1"/>
  <c r="CH95" i="18"/>
  <c r="M95" i="23" s="1"/>
  <c r="CT77" i="18"/>
  <c r="AT77" i="23" s="1"/>
  <c r="CN68" i="18"/>
  <c r="S68" i="23" s="1"/>
  <c r="CH30" i="18"/>
  <c r="M30" i="23" s="1"/>
  <c r="CT51" i="18"/>
  <c r="AT51" i="23" s="1"/>
  <c r="CT66" i="18"/>
  <c r="AT66" i="23" s="1"/>
  <c r="CH93" i="18"/>
  <c r="M93" i="23" s="1"/>
  <c r="CL8" i="18"/>
  <c r="Q8" i="23" s="1"/>
  <c r="CT88" i="18"/>
  <c r="AT88" i="23" s="1"/>
  <c r="AM34" i="32"/>
  <c r="CZ86" i="18"/>
  <c r="AZ86" i="23" s="1"/>
  <c r="CX96" i="18"/>
  <c r="AX96" i="23" s="1"/>
  <c r="CH46" i="18"/>
  <c r="M46" i="23" s="1"/>
  <c r="CH15" i="18"/>
  <c r="M15" i="23" s="1"/>
  <c r="DB37" i="18"/>
  <c r="BB37" i="23" s="1"/>
  <c r="DB91" i="18"/>
  <c r="BB91" i="23" s="1"/>
  <c r="CN86" i="18"/>
  <c r="S86" i="23" s="1"/>
  <c r="CH87" i="18"/>
  <c r="M87" i="23" s="1"/>
  <c r="CL96" i="18"/>
  <c r="Q96" i="23" s="1"/>
  <c r="CO96" i="18"/>
  <c r="T96" i="23" s="1"/>
  <c r="CN37" i="18"/>
  <c r="S37" i="23" s="1"/>
  <c r="DB96" i="18"/>
  <c r="BB96" i="23" s="1"/>
  <c r="CX48" i="18"/>
  <c r="AX48" i="23" s="1"/>
  <c r="CT55" i="18"/>
  <c r="AT55" i="23" s="1"/>
  <c r="CX19" i="18"/>
  <c r="AX19" i="23" s="1"/>
  <c r="CT57" i="18"/>
  <c r="AT57" i="23" s="1"/>
  <c r="CX36" i="18"/>
  <c r="AX36" i="23" s="1"/>
  <c r="CH12" i="18"/>
  <c r="M12" i="23" s="1"/>
  <c r="CT95" i="18"/>
  <c r="AT95" i="23" s="1"/>
  <c r="CH6" i="18"/>
  <c r="M6" i="23" s="1"/>
  <c r="CT33" i="18"/>
  <c r="AT33" i="23" s="1"/>
  <c r="K51" i="22"/>
  <c r="AQ56" i="4"/>
  <c r="S50" i="22"/>
  <c r="S62" i="22"/>
  <c r="K50" i="22"/>
  <c r="CN35" i="18"/>
  <c r="S35" i="23" s="1"/>
  <c r="CH11" i="18"/>
  <c r="D10" i="19" s="1"/>
  <c r="CZ54" i="18"/>
  <c r="AZ54" i="23" s="1"/>
  <c r="CH39" i="18"/>
  <c r="M39" i="23" s="1"/>
  <c r="CH7" i="18"/>
  <c r="M7" i="23" s="1"/>
  <c r="CH34" i="18"/>
  <c r="M34" i="23" s="1"/>
  <c r="CH51" i="18"/>
  <c r="M51" i="23" s="1"/>
  <c r="CT69" i="18"/>
  <c r="AT69" i="23" s="1"/>
  <c r="CZ84" i="18"/>
  <c r="AZ84" i="23" s="1"/>
  <c r="CH57" i="18"/>
  <c r="M57" i="23" s="1"/>
  <c r="CT45" i="18"/>
  <c r="AT45" i="23" s="1"/>
  <c r="CN84" i="18"/>
  <c r="S84" i="23" s="1"/>
  <c r="CH33" i="18"/>
  <c r="M33" i="23" s="1"/>
  <c r="CH88" i="18"/>
  <c r="M88" i="23" s="1"/>
  <c r="CX78" i="18"/>
  <c r="AX78" i="23" s="1"/>
  <c r="CH13" i="18"/>
  <c r="M13" i="23" s="1"/>
  <c r="CH53" i="18"/>
  <c r="M53" i="23" s="1"/>
  <c r="CT65" i="18"/>
  <c r="AT65" i="23" s="1"/>
  <c r="CT53" i="18"/>
  <c r="AT53" i="23" s="1"/>
  <c r="CT24" i="18"/>
  <c r="AT24" i="23" s="1"/>
  <c r="CT56" i="18"/>
  <c r="AT56" i="23" s="1"/>
  <c r="CT44" i="18"/>
  <c r="AT44" i="23" s="1"/>
  <c r="CH44" i="18"/>
  <c r="M44" i="23" s="1"/>
  <c r="CH85" i="18"/>
  <c r="M85" i="23" s="1"/>
  <c r="CH83" i="18"/>
  <c r="M83" i="23" s="1"/>
  <c r="CH10" i="18"/>
  <c r="M10" i="23" s="1"/>
  <c r="CT50" i="18"/>
  <c r="AT50" i="23" s="1"/>
  <c r="CH91" i="18"/>
  <c r="M91" i="23" s="1"/>
  <c r="CT38" i="18"/>
  <c r="AT38" i="23" s="1"/>
  <c r="CH84" i="18"/>
  <c r="M84" i="23" s="1"/>
  <c r="CT22" i="18"/>
  <c r="AT22" i="23" s="1"/>
  <c r="CH14" i="18"/>
  <c r="M14" i="23" s="1"/>
  <c r="CH90" i="18"/>
  <c r="M90" i="23" s="1"/>
  <c r="CT87" i="18"/>
  <c r="AT87" i="23" s="1"/>
  <c r="AY95" i="20"/>
  <c r="CT25" i="18"/>
  <c r="AT25" i="23" s="1"/>
  <c r="BC96" i="23"/>
  <c r="CH25" i="18"/>
  <c r="M25" i="23" s="1"/>
  <c r="AJ110" i="32"/>
  <c r="T96" i="26"/>
  <c r="W97" i="33" s="1"/>
  <c r="CH86" i="18"/>
  <c r="M86" i="23" s="1"/>
  <c r="CT79" i="18"/>
  <c r="AT79" i="23" s="1"/>
  <c r="CT85" i="18"/>
  <c r="AT85" i="23" s="1"/>
  <c r="AR123" i="4"/>
  <c r="I95" i="20"/>
  <c r="F95" i="20"/>
  <c r="AM95" i="20" s="1"/>
  <c r="AH110" i="32" s="1"/>
  <c r="G97" i="33" s="1"/>
  <c r="AM23" i="32"/>
  <c r="AM110" i="32"/>
  <c r="AN23" i="32"/>
  <c r="AN110" i="32"/>
  <c r="T84" i="26"/>
  <c r="W85" i="33" s="1"/>
  <c r="Y95" i="22"/>
  <c r="AE110" i="32" s="1"/>
  <c r="K94" i="22"/>
  <c r="K95" i="22"/>
  <c r="AQ123" i="4"/>
  <c r="J95" i="19"/>
  <c r="K95" i="19" s="1"/>
  <c r="AN95" i="19" s="1"/>
  <c r="AM45" i="32"/>
  <c r="DB74" i="18"/>
  <c r="BB74" i="23" s="1"/>
  <c r="AM51" i="32"/>
  <c r="B84" i="26"/>
  <c r="J84" i="26" s="1"/>
  <c r="AN123" i="4"/>
  <c r="AI96" i="23" s="1"/>
  <c r="B95" i="26"/>
  <c r="AA123" i="4"/>
  <c r="B96" i="23" s="1"/>
  <c r="BT77" i="21"/>
  <c r="CE77" i="21" s="1"/>
  <c r="BM29" i="21"/>
  <c r="CD29" i="21" s="1"/>
  <c r="P27" i="21"/>
  <c r="BW27" i="21" s="1"/>
  <c r="I62" i="21"/>
  <c r="BV62" i="21" s="1"/>
  <c r="BF67" i="21"/>
  <c r="CC67" i="21" s="1"/>
  <c r="W72" i="21"/>
  <c r="BX72" i="21" s="1"/>
  <c r="AR12" i="21"/>
  <c r="CA12" i="21" s="1"/>
  <c r="P55" i="21"/>
  <c r="BW55" i="21" s="1"/>
  <c r="P50" i="21"/>
  <c r="BW50" i="21" s="1"/>
  <c r="BM63" i="21"/>
  <c r="CD63" i="21" s="1"/>
  <c r="AY79" i="21"/>
  <c r="CB79" i="21" s="1"/>
  <c r="AR55" i="21"/>
  <c r="CA55" i="21" s="1"/>
  <c r="BF48" i="21"/>
  <c r="CC48" i="21" s="1"/>
  <c r="AD57" i="21"/>
  <c r="BY57" i="21" s="1"/>
  <c r="AK60" i="21"/>
  <c r="BZ60" i="21" s="1"/>
  <c r="BM68" i="21"/>
  <c r="CD68" i="21" s="1"/>
  <c r="BM37" i="21"/>
  <c r="CD37" i="21" s="1"/>
  <c r="BM60" i="21"/>
  <c r="CD60" i="21" s="1"/>
  <c r="AK74" i="21"/>
  <c r="BZ74" i="21" s="1"/>
  <c r="BT68" i="21"/>
  <c r="CE68" i="21" s="1"/>
  <c r="AD19" i="21"/>
  <c r="BY19" i="21" s="1"/>
  <c r="BM12" i="21"/>
  <c r="CD12" i="21" s="1"/>
  <c r="AR6" i="21"/>
  <c r="CA6" i="21" s="1"/>
  <c r="BM93" i="21"/>
  <c r="CD93" i="21" s="1"/>
  <c r="AR8" i="21"/>
  <c r="CA8" i="21" s="1"/>
  <c r="BM34" i="21"/>
  <c r="CD34" i="21" s="1"/>
  <c r="BF92" i="21"/>
  <c r="CC92" i="21" s="1"/>
  <c r="AK41" i="21"/>
  <c r="BZ41" i="21" s="1"/>
  <c r="BT59" i="21"/>
  <c r="CE59" i="21" s="1"/>
  <c r="BM27" i="21"/>
  <c r="CD27" i="21" s="1"/>
  <c r="W5" i="21"/>
  <c r="BX5" i="21" s="1"/>
  <c r="BF86" i="21"/>
  <c r="CC86" i="21" s="1"/>
  <c r="AK14" i="21"/>
  <c r="BZ14" i="21" s="1"/>
  <c r="AR44" i="21"/>
  <c r="CA44" i="21" s="1"/>
  <c r="AK84" i="21"/>
  <c r="BZ84" i="21" s="1"/>
  <c r="AK18" i="21"/>
  <c r="BZ18" i="21" s="1"/>
  <c r="BM70" i="21"/>
  <c r="CD70" i="21" s="1"/>
  <c r="P47" i="21"/>
  <c r="BW47" i="21" s="1"/>
  <c r="BT15" i="21"/>
  <c r="CE15" i="21" s="1"/>
  <c r="AR58" i="21"/>
  <c r="CA58" i="21" s="1"/>
  <c r="AR68" i="21"/>
  <c r="CA68" i="21" s="1"/>
  <c r="BM64" i="21"/>
  <c r="CD64" i="21" s="1"/>
  <c r="AD88" i="21"/>
  <c r="BY88" i="21" s="1"/>
  <c r="AR29" i="21"/>
  <c r="CA29" i="21" s="1"/>
  <c r="AY17" i="21"/>
  <c r="CB17" i="21" s="1"/>
  <c r="W54" i="21"/>
  <c r="BX54" i="21" s="1"/>
  <c r="BM86" i="21"/>
  <c r="CD86" i="21" s="1"/>
  <c r="P51" i="21"/>
  <c r="BW51" i="21" s="1"/>
  <c r="AR35" i="21"/>
  <c r="CA35" i="21" s="1"/>
  <c r="AR88" i="21"/>
  <c r="CA88" i="21" s="1"/>
  <c r="AK9" i="21"/>
  <c r="BZ9" i="21" s="1"/>
  <c r="AK17" i="21"/>
  <c r="BZ17" i="21" s="1"/>
  <c r="BT42" i="21"/>
  <c r="CE42" i="21" s="1"/>
  <c r="BF26" i="21"/>
  <c r="CC26" i="21" s="1"/>
  <c r="AK70" i="21"/>
  <c r="BZ70" i="21" s="1"/>
  <c r="BM58" i="21"/>
  <c r="CD58" i="21" s="1"/>
  <c r="AY93" i="21"/>
  <c r="CB93" i="21" s="1"/>
  <c r="BT13" i="21"/>
  <c r="CE13" i="21" s="1"/>
  <c r="BM19" i="21"/>
  <c r="CD19" i="21" s="1"/>
  <c r="AY56" i="21"/>
  <c r="CB56" i="21" s="1"/>
  <c r="AK27" i="21"/>
  <c r="BZ27" i="21" s="1"/>
  <c r="P33" i="21"/>
  <c r="BW33" i="21" s="1"/>
  <c r="AY78" i="21"/>
  <c r="CB78" i="21" s="1"/>
  <c r="BM51" i="21"/>
  <c r="CD51" i="21" s="1"/>
  <c r="AK10" i="21"/>
  <c r="BZ10" i="21" s="1"/>
  <c r="AM78" i="32"/>
  <c r="I41" i="21"/>
  <c r="BV41" i="21" s="1"/>
  <c r="D10" i="32"/>
  <c r="P53" i="21"/>
  <c r="BW53" i="21" s="1"/>
  <c r="AK30" i="21"/>
  <c r="BZ30" i="21" s="1"/>
  <c r="AR76" i="21"/>
  <c r="CA76" i="21" s="1"/>
  <c r="AK82" i="21"/>
  <c r="BZ82" i="21" s="1"/>
  <c r="BM88" i="21"/>
  <c r="CD88" i="21" s="1"/>
  <c r="AY28" i="21"/>
  <c r="CB28" i="21" s="1"/>
  <c r="AR17" i="21"/>
  <c r="CA17" i="21" s="1"/>
  <c r="D6" i="32"/>
  <c r="AM39" i="32"/>
  <c r="AY13" i="21"/>
  <c r="CB13" i="21" s="1"/>
  <c r="BT11" i="21"/>
  <c r="CE11" i="21" s="1"/>
  <c r="AY47" i="21"/>
  <c r="CB47" i="21" s="1"/>
  <c r="D13" i="32"/>
  <c r="AM108" i="32"/>
  <c r="AM44" i="32"/>
  <c r="AM59" i="32"/>
  <c r="AM49" i="32"/>
  <c r="AM67" i="32"/>
  <c r="AM63" i="32"/>
  <c r="AM28" i="32"/>
  <c r="AM25" i="32"/>
  <c r="AM62" i="32"/>
  <c r="AM47" i="32"/>
  <c r="AM48" i="32"/>
  <c r="AM75" i="32"/>
  <c r="AM86" i="32"/>
  <c r="AM30" i="32"/>
  <c r="AM71" i="32"/>
  <c r="AM43" i="32"/>
  <c r="AM27" i="32"/>
  <c r="AM41" i="32"/>
  <c r="AM77" i="32"/>
  <c r="AM90" i="32"/>
  <c r="AM24" i="32"/>
  <c r="AM81" i="32"/>
  <c r="AM57" i="32"/>
  <c r="AM52" i="32"/>
  <c r="AM26" i="32"/>
  <c r="AM36" i="32"/>
  <c r="AM96" i="32"/>
  <c r="AM103" i="32"/>
  <c r="AM58" i="32"/>
  <c r="AM55" i="32"/>
  <c r="AM65" i="32"/>
  <c r="AM46" i="32"/>
  <c r="AM83" i="32"/>
  <c r="AM64" i="32"/>
  <c r="AM20" i="32"/>
  <c r="AM93" i="32"/>
  <c r="AM105" i="32"/>
  <c r="AM102" i="32"/>
  <c r="AM54" i="32"/>
  <c r="AM42" i="32"/>
  <c r="AM40" i="32"/>
  <c r="AM35" i="32"/>
  <c r="AM66" i="32"/>
  <c r="AM50" i="32"/>
  <c r="AM37" i="32"/>
  <c r="AM91" i="32"/>
  <c r="AM99" i="32"/>
  <c r="AM69" i="32"/>
  <c r="AM89" i="32"/>
  <c r="AM98" i="32"/>
  <c r="AM88" i="32"/>
  <c r="AM79" i="32"/>
  <c r="AM97" i="32"/>
  <c r="AM109" i="32"/>
  <c r="AM21" i="32"/>
  <c r="AM101" i="32"/>
  <c r="AM70" i="32"/>
  <c r="AM32" i="32"/>
  <c r="AM100" i="32"/>
  <c r="AM60" i="32"/>
  <c r="CJ91" i="18"/>
  <c r="O91" i="23" s="1"/>
  <c r="AM68" i="32"/>
  <c r="CV91" i="18"/>
  <c r="AV91" i="23" s="1"/>
  <c r="AM29" i="32"/>
  <c r="AM84" i="32"/>
  <c r="AM53" i="32"/>
  <c r="AM22" i="32"/>
  <c r="AM56" i="32"/>
  <c r="AM82" i="32"/>
  <c r="AM80" i="32"/>
  <c r="CI19" i="18"/>
  <c r="N19" i="23" s="1"/>
  <c r="AM95" i="32"/>
  <c r="AM107" i="32"/>
  <c r="J4" i="32"/>
  <c r="L111" i="32" s="1"/>
  <c r="J5" i="32"/>
  <c r="M28" i="32" s="1"/>
  <c r="BT70" i="21"/>
  <c r="CE70" i="21" s="1"/>
  <c r="AM87" i="32"/>
  <c r="AK11" i="21"/>
  <c r="BZ11" i="21" s="1"/>
  <c r="AM61" i="32"/>
  <c r="AM31" i="32"/>
  <c r="CY92" i="18"/>
  <c r="AY92" i="23" s="1"/>
  <c r="CI20" i="18"/>
  <c r="N20" i="23" s="1"/>
  <c r="AM104" i="32"/>
  <c r="D12" i="32"/>
  <c r="AM38" i="32"/>
  <c r="I7" i="21"/>
  <c r="BV7" i="21" s="1"/>
  <c r="AM106" i="32"/>
  <c r="CY80" i="18"/>
  <c r="AY80" i="23" s="1"/>
  <c r="I40" i="21"/>
  <c r="BV40" i="21" s="1"/>
  <c r="CK65" i="18"/>
  <c r="P65" i="23" s="1"/>
  <c r="D9" i="32"/>
  <c r="CU31" i="18"/>
  <c r="AU31" i="23" s="1"/>
  <c r="AY30" i="21"/>
  <c r="CB30" i="21" s="1"/>
  <c r="D11" i="32"/>
  <c r="D8" i="32"/>
  <c r="AJ102" i="32"/>
  <c r="AJ98" i="32"/>
  <c r="AJ20" i="32"/>
  <c r="AJ51" i="32"/>
  <c r="AJ91" i="32"/>
  <c r="AJ41" i="32"/>
  <c r="AJ30" i="32"/>
  <c r="AJ62" i="32"/>
  <c r="AJ19" i="32"/>
  <c r="AN22" i="32"/>
  <c r="AN34" i="32"/>
  <c r="AN65" i="32"/>
  <c r="AN94" i="32"/>
  <c r="AN31" i="32"/>
  <c r="AN77" i="32"/>
  <c r="AN21" i="32"/>
  <c r="AN73" i="32"/>
  <c r="AN108" i="32"/>
  <c r="AN56" i="32"/>
  <c r="AN29" i="32"/>
  <c r="AN32" i="32"/>
  <c r="AN60" i="32"/>
  <c r="AN83" i="32"/>
  <c r="AN82" i="32"/>
  <c r="AN27" i="32"/>
  <c r="AN96" i="32"/>
  <c r="AN81" i="32"/>
  <c r="AN105" i="32"/>
  <c r="AN59" i="32"/>
  <c r="AN62" i="32"/>
  <c r="AN102" i="32"/>
  <c r="AN40" i="32"/>
  <c r="AN45" i="32"/>
  <c r="AN107" i="32"/>
  <c r="AN50" i="32"/>
  <c r="AN54" i="32"/>
  <c r="AN67" i="32"/>
  <c r="AN92" i="32"/>
  <c r="AN61" i="32"/>
  <c r="AN106" i="32"/>
  <c r="CT59" i="18"/>
  <c r="AT59" i="23" s="1"/>
  <c r="AM73" i="32"/>
  <c r="CT74" i="18"/>
  <c r="AT74" i="23" s="1"/>
  <c r="AM76" i="32"/>
  <c r="AN95" i="32"/>
  <c r="DC72" i="18"/>
  <c r="BC72" i="23" s="1"/>
  <c r="AN74" i="32"/>
  <c r="DC86" i="18"/>
  <c r="BC86" i="23" s="1"/>
  <c r="AN100" i="32"/>
  <c r="AN55" i="32"/>
  <c r="AN99" i="32"/>
  <c r="CT72" i="18"/>
  <c r="AT72" i="23" s="1"/>
  <c r="AM74" i="32"/>
  <c r="AN26" i="32"/>
  <c r="DC74" i="18"/>
  <c r="BC74" i="23" s="1"/>
  <c r="AN76" i="32"/>
  <c r="AN28" i="32"/>
  <c r="CT58" i="18"/>
  <c r="AT58" i="23" s="1"/>
  <c r="AM72" i="32"/>
  <c r="AN44" i="32"/>
  <c r="AN49" i="32"/>
  <c r="CQ72" i="18"/>
  <c r="V72" i="23" s="1"/>
  <c r="AN85" i="32"/>
  <c r="AN93" i="32"/>
  <c r="AN33" i="32"/>
  <c r="AN109" i="32"/>
  <c r="AN58" i="32"/>
  <c r="AN53" i="32"/>
  <c r="AN101" i="32"/>
  <c r="AN46" i="32"/>
  <c r="AN48" i="32"/>
  <c r="DC41" i="18"/>
  <c r="BC41" i="23" s="1"/>
  <c r="AN43" i="32"/>
  <c r="AN57" i="32"/>
  <c r="AN103" i="32"/>
  <c r="AN78" i="32"/>
  <c r="AN66" i="32"/>
  <c r="DC77" i="18"/>
  <c r="BC77" i="23" s="1"/>
  <c r="AN79" i="32"/>
  <c r="AN68" i="32"/>
  <c r="AN37" i="32"/>
  <c r="CQ11" i="18"/>
  <c r="V11" i="23" s="1"/>
  <c r="AN25" i="32"/>
  <c r="AN69" i="32"/>
  <c r="CQ50" i="18"/>
  <c r="E49" i="19" s="1"/>
  <c r="AN64" i="32"/>
  <c r="AN84" i="32"/>
  <c r="AN63" i="32"/>
  <c r="DC70" i="18"/>
  <c r="BC70" i="23" s="1"/>
  <c r="AN72" i="32"/>
  <c r="AN70" i="32"/>
  <c r="AN75" i="32"/>
  <c r="AN98" i="32"/>
  <c r="CT83" i="18"/>
  <c r="AT83" i="23" s="1"/>
  <c r="AM85" i="32"/>
  <c r="AR85" i="32" s="1"/>
  <c r="K72" i="33" s="1"/>
  <c r="DC49" i="18"/>
  <c r="BC49" i="23" s="1"/>
  <c r="AN51" i="32"/>
  <c r="AN88" i="32"/>
  <c r="AN39" i="32"/>
  <c r="AN36" i="32"/>
  <c r="AN87" i="32"/>
  <c r="AN24" i="32"/>
  <c r="DC28" i="18"/>
  <c r="BC28" i="23" s="1"/>
  <c r="AN30" i="32"/>
  <c r="CH19" i="18"/>
  <c r="D18" i="19" s="1"/>
  <c r="AM33" i="32"/>
  <c r="AN90" i="32"/>
  <c r="AN38" i="32"/>
  <c r="AN91" i="32"/>
  <c r="CQ33" i="18"/>
  <c r="V33" i="23" s="1"/>
  <c r="AN47" i="32"/>
  <c r="DC87" i="18"/>
  <c r="BC87" i="23" s="1"/>
  <c r="AN89" i="32"/>
  <c r="AN71" i="32"/>
  <c r="AN52" i="32"/>
  <c r="DC21" i="18"/>
  <c r="BC21" i="23" s="1"/>
  <c r="AN35" i="32"/>
  <c r="CQ90" i="18"/>
  <c r="V90" i="23" s="1"/>
  <c r="AN104" i="32"/>
  <c r="CQ84" i="18"/>
  <c r="V84" i="23" s="1"/>
  <c r="AN97" i="32"/>
  <c r="AN42" i="32"/>
  <c r="CQ28" i="18"/>
  <c r="V28" i="23" s="1"/>
  <c r="AN41" i="32"/>
  <c r="AN80" i="32"/>
  <c r="AN86" i="32"/>
  <c r="AN20" i="32"/>
  <c r="AJ97" i="32"/>
  <c r="AJ65" i="32"/>
  <c r="AJ29" i="32"/>
  <c r="AJ40" i="32"/>
  <c r="AJ48" i="32"/>
  <c r="AJ99" i="32"/>
  <c r="AJ106" i="32"/>
  <c r="AJ59" i="32"/>
  <c r="AJ22" i="32"/>
  <c r="AJ31" i="32"/>
  <c r="AJ66" i="32"/>
  <c r="AJ108" i="32"/>
  <c r="AJ38" i="32"/>
  <c r="AJ44" i="32"/>
  <c r="AJ35" i="32"/>
  <c r="AJ88" i="32"/>
  <c r="AJ96" i="32"/>
  <c r="AJ107" i="32"/>
  <c r="AJ82" i="32"/>
  <c r="AJ57" i="32"/>
  <c r="AJ78" i="32"/>
  <c r="AJ32" i="32"/>
  <c r="AJ93" i="32"/>
  <c r="AJ27" i="32"/>
  <c r="AJ54" i="32"/>
  <c r="AJ77" i="32"/>
  <c r="AJ28" i="32"/>
  <c r="CF6" i="18" a="1"/>
  <c r="CF6" i="18" s="1"/>
  <c r="I94" i="22"/>
  <c r="K65" i="22"/>
  <c r="B5" i="26"/>
  <c r="Q27" i="22"/>
  <c r="AB42" i="32" s="1"/>
  <c r="Y27" i="22"/>
  <c r="AE42" i="32" s="1"/>
  <c r="Q48" i="22"/>
  <c r="AB63" i="32" s="1"/>
  <c r="J55" i="26"/>
  <c r="Q88" i="22"/>
  <c r="AB103" i="32" s="1"/>
  <c r="Y83" i="22"/>
  <c r="AE98" i="32" s="1"/>
  <c r="Q5" i="22"/>
  <c r="AB20" i="32" s="1"/>
  <c r="Y88" i="22"/>
  <c r="AE103" i="32" s="1"/>
  <c r="Q37" i="22"/>
  <c r="AB52" i="32" s="1"/>
  <c r="J93" i="26"/>
  <c r="I64" i="22"/>
  <c r="T65" i="26" s="1"/>
  <c r="W66" i="33" s="1"/>
  <c r="DC64" i="18"/>
  <c r="BC64" i="23" s="1"/>
  <c r="J32" i="19"/>
  <c r="K32" i="19" s="1"/>
  <c r="AN32" i="19" s="1"/>
  <c r="J73" i="26"/>
  <c r="K64" i="22"/>
  <c r="S76" i="22"/>
  <c r="CZ71" i="18"/>
  <c r="AZ71" i="23" s="1"/>
  <c r="K27" i="22"/>
  <c r="K37" i="22"/>
  <c r="AQ57" i="4"/>
  <c r="J34" i="19"/>
  <c r="K34" i="19" s="1"/>
  <c r="AN34" i="19" s="1"/>
  <c r="K26" i="22"/>
  <c r="Q26" i="22"/>
  <c r="AB41" i="32" s="1"/>
  <c r="I22" i="22"/>
  <c r="T23" i="26" s="1"/>
  <c r="W24" i="33" s="1"/>
  <c r="S22" i="22"/>
  <c r="S26" i="22"/>
  <c r="K23" i="22"/>
  <c r="S66" i="22"/>
  <c r="CJ82" i="18"/>
  <c r="O82" i="23" s="1"/>
  <c r="J28" i="19"/>
  <c r="K28" i="19" s="1"/>
  <c r="AN28" i="19" s="1"/>
  <c r="AQ49" i="4"/>
  <c r="AQ51" i="4"/>
  <c r="CZ49" i="18"/>
  <c r="AZ49" i="23" s="1"/>
  <c r="CQ87" i="18"/>
  <c r="V87" i="23" s="1"/>
  <c r="CN59" i="18"/>
  <c r="S59" i="23" s="1"/>
  <c r="CQ86" i="18"/>
  <c r="V86" i="23" s="1"/>
  <c r="S90" i="22"/>
  <c r="CK23" i="18"/>
  <c r="P23" i="23" s="1"/>
  <c r="AQ77" i="4"/>
  <c r="CN76" i="18"/>
  <c r="S76" i="23" s="1"/>
  <c r="J33" i="19"/>
  <c r="K33" i="19" s="1"/>
  <c r="AN33" i="19" s="1"/>
  <c r="CN36" i="18"/>
  <c r="S36" i="23" s="1"/>
  <c r="AQ93" i="4"/>
  <c r="I49" i="22"/>
  <c r="T50" i="26" s="1"/>
  <c r="W51" i="33" s="1"/>
  <c r="AQ113" i="4"/>
  <c r="K36" i="22"/>
  <c r="I85" i="22"/>
  <c r="DC59" i="18"/>
  <c r="BC59" i="23" s="1"/>
  <c r="K85" i="22"/>
  <c r="S20" i="22"/>
  <c r="AQ103" i="4"/>
  <c r="CU74" i="18"/>
  <c r="AU74" i="23" s="1"/>
  <c r="S85" i="22"/>
  <c r="K22" i="22"/>
  <c r="DC95" i="18"/>
  <c r="BC95" i="23" s="1"/>
  <c r="S78" i="22"/>
  <c r="CW45" i="18"/>
  <c r="AW45" i="23" s="1"/>
  <c r="AQ50" i="4"/>
  <c r="S48" i="22"/>
  <c r="K20" i="22"/>
  <c r="CZ37" i="18"/>
  <c r="AZ37" i="23" s="1"/>
  <c r="J38" i="19"/>
  <c r="K38" i="19" s="1"/>
  <c r="AN38" i="19" s="1"/>
  <c r="CI74" i="18"/>
  <c r="N74" i="23" s="1"/>
  <c r="I57" i="21"/>
  <c r="BV57" i="21" s="1"/>
  <c r="BF6" i="21"/>
  <c r="CC6" i="21" s="1"/>
  <c r="I23" i="21"/>
  <c r="BV23" i="21" s="1"/>
  <c r="AY86" i="21"/>
  <c r="CB86" i="21" s="1"/>
  <c r="K49" i="22"/>
  <c r="I13" i="21"/>
  <c r="BV13" i="21" s="1"/>
  <c r="I39" i="21"/>
  <c r="BV39" i="21" s="1"/>
  <c r="BF12" i="21"/>
  <c r="CC12" i="21" s="1"/>
  <c r="S49" i="22"/>
  <c r="AK66" i="21"/>
  <c r="BZ66" i="21" s="1"/>
  <c r="BT49" i="21"/>
  <c r="CE49" i="21" s="1"/>
  <c r="I54" i="21"/>
  <c r="BV54" i="21" s="1"/>
  <c r="I83" i="21"/>
  <c r="BV83" i="21" s="1"/>
  <c r="AY32" i="21"/>
  <c r="CB32" i="21" s="1"/>
  <c r="BF34" i="21"/>
  <c r="CC34" i="21" s="1"/>
  <c r="AR93" i="21"/>
  <c r="CA93" i="21" s="1"/>
  <c r="P9" i="21"/>
  <c r="BW9" i="21" s="1"/>
  <c r="AR56" i="21"/>
  <c r="CA56" i="21" s="1"/>
  <c r="BF52" i="21"/>
  <c r="CC52" i="21" s="1"/>
  <c r="P88" i="21"/>
  <c r="BW88" i="21" s="1"/>
  <c r="BM61" i="21"/>
  <c r="CD61" i="21" s="1"/>
  <c r="AD67" i="21"/>
  <c r="BY67" i="21" s="1"/>
  <c r="W6" i="21"/>
  <c r="BX6" i="21" s="1"/>
  <c r="I43" i="21"/>
  <c r="BV43" i="21" s="1"/>
  <c r="BF31" i="21"/>
  <c r="CC31" i="21" s="1"/>
  <c r="BT10" i="21"/>
  <c r="CE10" i="21" s="1"/>
  <c r="AY77" i="21"/>
  <c r="CB77" i="21" s="1"/>
  <c r="AD59" i="21"/>
  <c r="BY59" i="21" s="1"/>
  <c r="AR83" i="21"/>
  <c r="CA83" i="21" s="1"/>
  <c r="AD63" i="21"/>
  <c r="BY63" i="21" s="1"/>
  <c r="AR30" i="21"/>
  <c r="CA30" i="21" s="1"/>
  <c r="BF68" i="21"/>
  <c r="CC68" i="21" s="1"/>
  <c r="I58" i="21"/>
  <c r="BV58" i="21" s="1"/>
  <c r="AR23" i="21"/>
  <c r="CA23" i="21" s="1"/>
  <c r="P36" i="21"/>
  <c r="BW36" i="21" s="1"/>
  <c r="AK85" i="21"/>
  <c r="BZ85" i="21" s="1"/>
  <c r="P84" i="21"/>
  <c r="BW84" i="21" s="1"/>
  <c r="P8" i="21"/>
  <c r="BW8" i="21" s="1"/>
  <c r="AK52" i="21"/>
  <c r="BZ52" i="21" s="1"/>
  <c r="BT91" i="21"/>
  <c r="CE91" i="21" s="1"/>
  <c r="W40" i="21"/>
  <c r="BX40" i="21" s="1"/>
  <c r="AK6" i="21"/>
  <c r="BZ6" i="21" s="1"/>
  <c r="P89" i="21"/>
  <c r="BW89" i="21" s="1"/>
  <c r="BM69" i="21"/>
  <c r="CD69" i="21" s="1"/>
  <c r="BT19" i="21"/>
  <c r="CE19" i="21" s="1"/>
  <c r="P7" i="21"/>
  <c r="BW7" i="21" s="1"/>
  <c r="AY26" i="21"/>
  <c r="CB26" i="21" s="1"/>
  <c r="BT88" i="21"/>
  <c r="CE88" i="21" s="1"/>
  <c r="P95" i="21"/>
  <c r="BW95" i="21" s="1"/>
  <c r="AK92" i="21"/>
  <c r="BZ92" i="21" s="1"/>
  <c r="I95" i="21"/>
  <c r="BV95" i="21" s="1"/>
  <c r="I28" i="21"/>
  <c r="BV28" i="21" s="1"/>
  <c r="BT85" i="21"/>
  <c r="CE85" i="21" s="1"/>
  <c r="BT32" i="21"/>
  <c r="CE32" i="21" s="1"/>
  <c r="BT87" i="21"/>
  <c r="CE87" i="21" s="1"/>
  <c r="BF54" i="21"/>
  <c r="CC54" i="21" s="1"/>
  <c r="BF10" i="21"/>
  <c r="CC10" i="21" s="1"/>
  <c r="BF16" i="21"/>
  <c r="CC16" i="21" s="1"/>
  <c r="BT61" i="21"/>
  <c r="CE61" i="21" s="1"/>
  <c r="I67" i="21"/>
  <c r="BV67" i="21" s="1"/>
  <c r="P45" i="21"/>
  <c r="BW45" i="21" s="1"/>
  <c r="AK28" i="21"/>
  <c r="BZ28" i="21" s="1"/>
  <c r="AK45" i="21"/>
  <c r="BZ45" i="21" s="1"/>
  <c r="BM50" i="21"/>
  <c r="CD50" i="21" s="1"/>
  <c r="AK32" i="21"/>
  <c r="BZ32" i="21" s="1"/>
  <c r="AK8" i="21"/>
  <c r="BZ8" i="21" s="1"/>
  <c r="AY44" i="21"/>
  <c r="CB44" i="21" s="1"/>
  <c r="AR78" i="21"/>
  <c r="CA78" i="21" s="1"/>
  <c r="AR48" i="21"/>
  <c r="CA48" i="21" s="1"/>
  <c r="AR59" i="21"/>
  <c r="CA59" i="21" s="1"/>
  <c r="BT51" i="21"/>
  <c r="CE51" i="21" s="1"/>
  <c r="P58" i="21"/>
  <c r="BW58" i="21" s="1"/>
  <c r="W32" i="21"/>
  <c r="BX32" i="21" s="1"/>
  <c r="AK71" i="21"/>
  <c r="BZ71" i="21" s="1"/>
  <c r="AY82" i="21"/>
  <c r="CB82" i="21" s="1"/>
  <c r="AY92" i="21"/>
  <c r="CB92" i="21" s="1"/>
  <c r="BT93" i="21"/>
  <c r="CE93" i="21" s="1"/>
  <c r="BM59" i="21"/>
  <c r="CD59" i="21" s="1"/>
  <c r="I53" i="21"/>
  <c r="BV53" i="21" s="1"/>
  <c r="BF21" i="21"/>
  <c r="CC21" i="21" s="1"/>
  <c r="I70" i="22"/>
  <c r="T71" i="26" s="1"/>
  <c r="W72" i="33" s="1"/>
  <c r="AQ52" i="4"/>
  <c r="K70" i="22"/>
  <c r="AY14" i="21"/>
  <c r="CB14" i="21" s="1"/>
  <c r="BT30" i="21"/>
  <c r="CE30" i="21" s="1"/>
  <c r="BT62" i="21"/>
  <c r="CE62" i="21" s="1"/>
  <c r="J64" i="19"/>
  <c r="K64" i="19" s="1"/>
  <c r="AN64" i="19" s="1"/>
  <c r="K60" i="22"/>
  <c r="AR107" i="4"/>
  <c r="K90" i="22"/>
  <c r="I89" i="22"/>
  <c r="T90" i="26" s="1"/>
  <c r="W91" i="33" s="1"/>
  <c r="K61" i="22"/>
  <c r="S36" i="22"/>
  <c r="CQ35" i="18"/>
  <c r="V35" i="23" s="1"/>
  <c r="S72" i="22"/>
  <c r="S60" i="22"/>
  <c r="S21" i="22"/>
  <c r="S94" i="22"/>
  <c r="I59" i="22"/>
  <c r="T60" i="26" s="1"/>
  <c r="W61" i="33" s="1"/>
  <c r="I28" i="22"/>
  <c r="T29" i="26" s="1"/>
  <c r="W30" i="33" s="1"/>
  <c r="CZ66" i="18"/>
  <c r="AZ66" i="23" s="1"/>
  <c r="S33" i="22"/>
  <c r="I21" i="22"/>
  <c r="T22" i="26" s="1"/>
  <c r="W23" i="33" s="1"/>
  <c r="K21" i="22"/>
  <c r="K13" i="22"/>
  <c r="AR46" i="4"/>
  <c r="CQ15" i="18"/>
  <c r="V15" i="23" s="1"/>
  <c r="J54" i="19"/>
  <c r="K54" i="19" s="1"/>
  <c r="AN54" i="19" s="1"/>
  <c r="K28" i="22"/>
  <c r="I60" i="22"/>
  <c r="T61" i="26" s="1"/>
  <c r="W62" i="33" s="1"/>
  <c r="S40" i="22"/>
  <c r="S71" i="22"/>
  <c r="AQ104" i="4"/>
  <c r="DC47" i="18"/>
  <c r="BC47" i="23" s="1"/>
  <c r="K66" i="22"/>
  <c r="CK30" i="18"/>
  <c r="P30" i="23" s="1"/>
  <c r="S25" i="22"/>
  <c r="CN24" i="18"/>
  <c r="S24" i="23" s="1"/>
  <c r="K82" i="22"/>
  <c r="I54" i="22"/>
  <c r="T55" i="26" s="1"/>
  <c r="W56" i="33" s="1"/>
  <c r="S32" i="22"/>
  <c r="CZ76" i="18"/>
  <c r="AZ76" i="23" s="1"/>
  <c r="J70" i="26"/>
  <c r="I38" i="22"/>
  <c r="T39" i="26" s="1"/>
  <c r="W40" i="33" s="1"/>
  <c r="S38" i="22"/>
  <c r="Q82" i="22"/>
  <c r="AB97" i="32" s="1"/>
  <c r="AQ102" i="4"/>
  <c r="Q14" i="22"/>
  <c r="AB29" i="32" s="1"/>
  <c r="J94" i="26"/>
  <c r="K14" i="22"/>
  <c r="CI86" i="18"/>
  <c r="N86" i="23" s="1"/>
  <c r="Q13" i="22"/>
  <c r="AB28" i="32" s="1"/>
  <c r="CV93" i="18"/>
  <c r="AV93" i="23" s="1"/>
  <c r="J56" i="19"/>
  <c r="K56" i="19" s="1"/>
  <c r="AN56" i="19" s="1"/>
  <c r="I24" i="22"/>
  <c r="T25" i="26" s="1"/>
  <c r="W26" i="33" s="1"/>
  <c r="K24" i="22"/>
  <c r="S24" i="22"/>
  <c r="S86" i="22"/>
  <c r="CZ50" i="18"/>
  <c r="AZ50" i="23" s="1"/>
  <c r="CN6" i="18"/>
  <c r="S6" i="23" s="1"/>
  <c r="I65" i="22"/>
  <c r="T66" i="26" s="1"/>
  <c r="W67" i="33" s="1"/>
  <c r="K75" i="22"/>
  <c r="CV37" i="18"/>
  <c r="AV37" i="23" s="1"/>
  <c r="I74" i="22"/>
  <c r="T75" i="26" s="1"/>
  <c r="W76" i="33" s="1"/>
  <c r="S74" i="22"/>
  <c r="BM5" i="21"/>
  <c r="CD5" i="21" s="1"/>
  <c r="BM10" i="21"/>
  <c r="CD10" i="21" s="1"/>
  <c r="BM32" i="21"/>
  <c r="CD32" i="21" s="1"/>
  <c r="P54" i="21"/>
  <c r="BW54" i="21" s="1"/>
  <c r="AR46" i="21"/>
  <c r="CA46" i="21" s="1"/>
  <c r="AD10" i="21"/>
  <c r="BY10" i="21" s="1"/>
  <c r="AK56" i="21"/>
  <c r="BZ56" i="21" s="1"/>
  <c r="AY53" i="21"/>
  <c r="CB53" i="21" s="1"/>
  <c r="BT67" i="21"/>
  <c r="CE67" i="21" s="1"/>
  <c r="AR74" i="21"/>
  <c r="CA74" i="21" s="1"/>
  <c r="AK20" i="21"/>
  <c r="BZ20" i="21" s="1"/>
  <c r="BT82" i="21"/>
  <c r="CE82" i="21" s="1"/>
  <c r="BM31" i="21"/>
  <c r="CD31" i="21" s="1"/>
  <c r="BM75" i="21"/>
  <c r="CD75" i="21" s="1"/>
  <c r="BT18" i="21"/>
  <c r="CE18" i="21" s="1"/>
  <c r="BF95" i="21"/>
  <c r="CC95" i="21" s="1"/>
  <c r="I59" i="21"/>
  <c r="BV59" i="21" s="1"/>
  <c r="W77" i="21"/>
  <c r="BX77" i="21" s="1"/>
  <c r="I94" i="21"/>
  <c r="BV94" i="21" s="1"/>
  <c r="I76" i="21"/>
  <c r="BV76" i="21" s="1"/>
  <c r="I91" i="21"/>
  <c r="BV91" i="21" s="1"/>
  <c r="BM54" i="21"/>
  <c r="CD54" i="21" s="1"/>
  <c r="BF65" i="21"/>
  <c r="CC65" i="21" s="1"/>
  <c r="BF69" i="21"/>
  <c r="CC69" i="21" s="1"/>
  <c r="BF49" i="21"/>
  <c r="CC49" i="21" s="1"/>
  <c r="BT84" i="21"/>
  <c r="CE84" i="21" s="1"/>
  <c r="BF77" i="21"/>
  <c r="CC77" i="21" s="1"/>
  <c r="BT75" i="21"/>
  <c r="CE75" i="21" s="1"/>
  <c r="I77" i="21"/>
  <c r="BV77" i="21" s="1"/>
  <c r="AD46" i="21"/>
  <c r="BY46" i="21" s="1"/>
  <c r="AD87" i="21"/>
  <c r="BY87" i="21" s="1"/>
  <c r="P86" i="21"/>
  <c r="BW86" i="21" s="1"/>
  <c r="W21" i="21"/>
  <c r="BX21" i="21" s="1"/>
  <c r="W58" i="21"/>
  <c r="BX58" i="21" s="1"/>
  <c r="AD84" i="21"/>
  <c r="BY84" i="21" s="1"/>
  <c r="BT34" i="21"/>
  <c r="CE34" i="21" s="1"/>
  <c r="AY50" i="21"/>
  <c r="CB50" i="21" s="1"/>
  <c r="BT29" i="21"/>
  <c r="CE29" i="21" s="1"/>
  <c r="AY52" i="21"/>
  <c r="CB52" i="21" s="1"/>
  <c r="BT43" i="21"/>
  <c r="CE43" i="21" s="1"/>
  <c r="DC66" i="18"/>
  <c r="AK26" i="21"/>
  <c r="BZ26" i="21" s="1"/>
  <c r="BF20" i="21"/>
  <c r="CC20" i="21" s="1"/>
  <c r="AR57" i="21"/>
  <c r="CA57" i="21" s="1"/>
  <c r="AK39" i="21"/>
  <c r="BZ39" i="21" s="1"/>
  <c r="AR64" i="21"/>
  <c r="CA64" i="21" s="1"/>
  <c r="AK37" i="21"/>
  <c r="BZ37" i="21" s="1"/>
  <c r="AD86" i="21"/>
  <c r="BY86" i="21" s="1"/>
  <c r="AK13" i="21"/>
  <c r="BZ13" i="21" s="1"/>
  <c r="AR42" i="21"/>
  <c r="CA42" i="21" s="1"/>
  <c r="AY60" i="21"/>
  <c r="CB60" i="21" s="1"/>
  <c r="BT69" i="21"/>
  <c r="CE69" i="21" s="1"/>
  <c r="AD79" i="21"/>
  <c r="BY79" i="21" s="1"/>
  <c r="AY41" i="21"/>
  <c r="CB41" i="21" s="1"/>
  <c r="W49" i="21"/>
  <c r="BX49" i="21" s="1"/>
  <c r="BT48" i="21"/>
  <c r="CE48" i="21" s="1"/>
  <c r="W85" i="21"/>
  <c r="BX85" i="21" s="1"/>
  <c r="BT36" i="21"/>
  <c r="CE36" i="21" s="1"/>
  <c r="P77" i="21"/>
  <c r="BW77" i="21" s="1"/>
  <c r="BM57" i="21"/>
  <c r="CD57" i="21" s="1"/>
  <c r="AK42" i="21"/>
  <c r="BZ42" i="21" s="1"/>
  <c r="AY40" i="21"/>
  <c r="CB40" i="21" s="1"/>
  <c r="AK90" i="21"/>
  <c r="BZ90" i="21" s="1"/>
  <c r="AK23" i="21"/>
  <c r="BZ23" i="21" s="1"/>
  <c r="P11" i="21"/>
  <c r="BW11" i="21" s="1"/>
  <c r="AR52" i="21"/>
  <c r="CA52" i="21" s="1"/>
  <c r="I57" i="22"/>
  <c r="T58" i="26" s="1"/>
  <c r="W59" i="33" s="1"/>
  <c r="BM65" i="21"/>
  <c r="CD65" i="21" s="1"/>
  <c r="I34" i="21"/>
  <c r="BV34" i="21" s="1"/>
  <c r="I66" i="21"/>
  <c r="BV66" i="21" s="1"/>
  <c r="I46" i="21"/>
  <c r="BV46" i="21" s="1"/>
  <c r="BF14" i="21"/>
  <c r="CC14" i="21" s="1"/>
  <c r="BF37" i="21"/>
  <c r="CC37" i="21" s="1"/>
  <c r="BF8" i="21"/>
  <c r="CC8" i="21" s="1"/>
  <c r="AY24" i="21"/>
  <c r="CB24" i="21" s="1"/>
  <c r="BF88" i="21"/>
  <c r="CC88" i="21" s="1"/>
  <c r="I85" i="21"/>
  <c r="BV85" i="21" s="1"/>
  <c r="BF19" i="21"/>
  <c r="CC19" i="21" s="1"/>
  <c r="AY16" i="21"/>
  <c r="CB16" i="21" s="1"/>
  <c r="AD17" i="21"/>
  <c r="BY17" i="21" s="1"/>
  <c r="K54" i="22"/>
  <c r="BT55" i="21"/>
  <c r="CE55" i="21" s="1"/>
  <c r="AY90" i="21"/>
  <c r="CB90" i="21" s="1"/>
  <c r="AY63" i="21"/>
  <c r="CB63" i="21" s="1"/>
  <c r="CQ62" i="18"/>
  <c r="AY25" i="21"/>
  <c r="CB25" i="21" s="1"/>
  <c r="AY74" i="21"/>
  <c r="CB74" i="21" s="1"/>
  <c r="AR13" i="21"/>
  <c r="CA13" i="21" s="1"/>
  <c r="AY68" i="21"/>
  <c r="CB68" i="21" s="1"/>
  <c r="S57" i="22"/>
  <c r="K58" i="22"/>
  <c r="AY8" i="21"/>
  <c r="CB8" i="21" s="1"/>
  <c r="AY21" i="21"/>
  <c r="CB21" i="21" s="1"/>
  <c r="I86" i="21"/>
  <c r="BV86" i="21" s="1"/>
  <c r="I30" i="21"/>
  <c r="BV30" i="21" s="1"/>
  <c r="W37" i="21"/>
  <c r="BX37" i="21" s="1"/>
  <c r="AY83" i="21"/>
  <c r="CB83" i="21" s="1"/>
  <c r="P16" i="21"/>
  <c r="BW16" i="21" s="1"/>
  <c r="AR70" i="21"/>
  <c r="CA70" i="21" s="1"/>
  <c r="AK62" i="21"/>
  <c r="BZ62" i="21" s="1"/>
  <c r="BM40" i="21"/>
  <c r="CD40" i="21" s="1"/>
  <c r="AR91" i="21"/>
  <c r="CA91" i="21" s="1"/>
  <c r="I71" i="21"/>
  <c r="BV71" i="21" s="1"/>
  <c r="AR36" i="21"/>
  <c r="CA36" i="21" s="1"/>
  <c r="AD73" i="21"/>
  <c r="BY73" i="21" s="1"/>
  <c r="AK67" i="21"/>
  <c r="BZ67" i="21" s="1"/>
  <c r="BT44" i="21"/>
  <c r="CE44" i="21" s="1"/>
  <c r="P60" i="21"/>
  <c r="BW60" i="21" s="1"/>
  <c r="AR54" i="21"/>
  <c r="CA54" i="21" s="1"/>
  <c r="BM77" i="21"/>
  <c r="CD77" i="21" s="1"/>
  <c r="BM66" i="21"/>
  <c r="CD66" i="21" s="1"/>
  <c r="AK48" i="21"/>
  <c r="BZ48" i="21" s="1"/>
  <c r="AR67" i="21"/>
  <c r="CA67" i="21" s="1"/>
  <c r="AR37" i="21"/>
  <c r="CA37" i="21" s="1"/>
  <c r="AK49" i="21"/>
  <c r="BZ49" i="21" s="1"/>
  <c r="AY12" i="21"/>
  <c r="CB12" i="21" s="1"/>
  <c r="AY46" i="21"/>
  <c r="CB46" i="21" s="1"/>
  <c r="AK79" i="21"/>
  <c r="BZ79" i="21" s="1"/>
  <c r="BM46" i="21"/>
  <c r="CD46" i="21" s="1"/>
  <c r="AY22" i="21"/>
  <c r="CB22" i="21" s="1"/>
  <c r="AK51" i="21"/>
  <c r="BZ51" i="21" s="1"/>
  <c r="BM92" i="21"/>
  <c r="CD92" i="21" s="1"/>
  <c r="BM18" i="21"/>
  <c r="CD18" i="21" s="1"/>
  <c r="K57" i="22"/>
  <c r="K43" i="22"/>
  <c r="AD30" i="21"/>
  <c r="BY30" i="21" s="1"/>
  <c r="BM25" i="21"/>
  <c r="CD25" i="21" s="1"/>
  <c r="I84" i="21"/>
  <c r="BV84" i="21" s="1"/>
  <c r="AK88" i="21"/>
  <c r="BZ88" i="21" s="1"/>
  <c r="AY42" i="21"/>
  <c r="CB42" i="21" s="1"/>
  <c r="P10" i="21"/>
  <c r="BW10" i="21" s="1"/>
  <c r="BF15" i="21"/>
  <c r="CC15" i="21" s="1"/>
  <c r="AD8" i="21"/>
  <c r="BY8" i="21" s="1"/>
  <c r="BF87" i="21"/>
  <c r="CC87" i="21" s="1"/>
  <c r="BF18" i="21"/>
  <c r="CC18" i="21" s="1"/>
  <c r="W89" i="21"/>
  <c r="BX89" i="21" s="1"/>
  <c r="AR5" i="21"/>
  <c r="CA5" i="21" s="1"/>
  <c r="AD16" i="21"/>
  <c r="BY16" i="21" s="1"/>
  <c r="W35" i="21"/>
  <c r="BX35" i="21" s="1"/>
  <c r="AD18" i="21"/>
  <c r="BY18" i="21" s="1"/>
  <c r="AR49" i="21"/>
  <c r="CA49" i="21" s="1"/>
  <c r="W23" i="21"/>
  <c r="BX23" i="21" s="1"/>
  <c r="AR77" i="21"/>
  <c r="CA77" i="21" s="1"/>
  <c r="AD53" i="21"/>
  <c r="BY53" i="21" s="1"/>
  <c r="W48" i="21"/>
  <c r="BX48" i="21" s="1"/>
  <c r="AD14" i="21"/>
  <c r="BY14" i="21" s="1"/>
  <c r="P64" i="21"/>
  <c r="BW64" i="21" s="1"/>
  <c r="AD31" i="21"/>
  <c r="BY31" i="21" s="1"/>
  <c r="W76" i="21"/>
  <c r="BX76" i="21" s="1"/>
  <c r="BF28" i="21"/>
  <c r="CC28" i="21" s="1"/>
  <c r="AD92" i="21"/>
  <c r="BY92" i="21" s="1"/>
  <c r="AY73" i="21"/>
  <c r="CB73" i="21" s="1"/>
  <c r="AY70" i="21"/>
  <c r="CB70" i="21" s="1"/>
  <c r="AD34" i="21"/>
  <c r="BY34" i="21" s="1"/>
  <c r="AY18" i="21"/>
  <c r="CB18" i="21" s="1"/>
  <c r="AD65" i="21"/>
  <c r="BY65" i="21" s="1"/>
  <c r="BM78" i="21"/>
  <c r="CD78" i="21" s="1"/>
  <c r="BT63" i="21"/>
  <c r="CE63" i="21" s="1"/>
  <c r="AK44" i="21"/>
  <c r="BZ44" i="21" s="1"/>
  <c r="P26" i="21"/>
  <c r="BW26" i="21" s="1"/>
  <c r="AR65" i="21"/>
  <c r="CA65" i="21" s="1"/>
  <c r="I19" i="21"/>
  <c r="BV19" i="21" s="1"/>
  <c r="BT20" i="21"/>
  <c r="CE20" i="21" s="1"/>
  <c r="AK43" i="21"/>
  <c r="BZ43" i="21" s="1"/>
  <c r="P78" i="21"/>
  <c r="BW78" i="21" s="1"/>
  <c r="BT16" i="21"/>
  <c r="CE16" i="21" s="1"/>
  <c r="P15" i="21"/>
  <c r="BW15" i="21" s="1"/>
  <c r="BM17" i="21"/>
  <c r="CD17" i="21" s="1"/>
  <c r="AK34" i="21"/>
  <c r="BZ34" i="21" s="1"/>
  <c r="AK80" i="21"/>
  <c r="BZ80" i="21" s="1"/>
  <c r="BM47" i="21"/>
  <c r="CD47" i="21" s="1"/>
  <c r="BM48" i="21"/>
  <c r="CD48" i="21" s="1"/>
  <c r="P81" i="21"/>
  <c r="BW81" i="21" s="1"/>
  <c r="AR11" i="21"/>
  <c r="CA11" i="21" s="1"/>
  <c r="BT94" i="21"/>
  <c r="CE94" i="21" s="1"/>
  <c r="P43" i="21"/>
  <c r="BW43" i="21" s="1"/>
  <c r="AR61" i="21"/>
  <c r="CA61" i="21" s="1"/>
  <c r="AR27" i="21"/>
  <c r="CA27" i="21" s="1"/>
  <c r="BM41" i="21"/>
  <c r="CD41" i="21" s="1"/>
  <c r="AR34" i="21"/>
  <c r="CA34" i="21" s="1"/>
  <c r="BM67" i="21"/>
  <c r="CD67" i="21" s="1"/>
  <c r="AK40" i="21"/>
  <c r="BZ40" i="21" s="1"/>
  <c r="S54" i="22"/>
  <c r="I14" i="21"/>
  <c r="BV14" i="21" s="1"/>
  <c r="I79" i="21"/>
  <c r="BV79" i="21" s="1"/>
  <c r="I35" i="21"/>
  <c r="BV35" i="21" s="1"/>
  <c r="I92" i="21"/>
  <c r="BV92" i="21" s="1"/>
  <c r="I29" i="21"/>
  <c r="BV29" i="21" s="1"/>
  <c r="I63" i="21"/>
  <c r="BV63" i="21" s="1"/>
  <c r="BF74" i="21"/>
  <c r="CC74" i="21" s="1"/>
  <c r="AY71" i="21"/>
  <c r="CB71" i="21" s="1"/>
  <c r="P59" i="21"/>
  <c r="BW59" i="21" s="1"/>
  <c r="BT81" i="21"/>
  <c r="CE81" i="21" s="1"/>
  <c r="BF60" i="21"/>
  <c r="CC60" i="21" s="1"/>
  <c r="W86" i="21"/>
  <c r="BX86" i="21" s="1"/>
  <c r="AD81" i="21"/>
  <c r="BY81" i="21" s="1"/>
  <c r="W44" i="21"/>
  <c r="BX44" i="21" s="1"/>
  <c r="AD94" i="21"/>
  <c r="BY94" i="21" s="1"/>
  <c r="W8" i="21"/>
  <c r="BX8" i="21" s="1"/>
  <c r="P57" i="21"/>
  <c r="BW57" i="21" s="1"/>
  <c r="AR89" i="21"/>
  <c r="CA89" i="21" s="1"/>
  <c r="W69" i="21"/>
  <c r="BX69" i="21" s="1"/>
  <c r="P46" i="21"/>
  <c r="BW46" i="21" s="1"/>
  <c r="P35" i="21"/>
  <c r="BW35" i="21" s="1"/>
  <c r="AD91" i="21"/>
  <c r="BY91" i="21" s="1"/>
  <c r="W36" i="21"/>
  <c r="BX36" i="21" s="1"/>
  <c r="P71" i="21"/>
  <c r="BW71" i="21" s="1"/>
  <c r="AY57" i="21"/>
  <c r="CB57" i="21" s="1"/>
  <c r="AY55" i="21"/>
  <c r="CB55" i="21" s="1"/>
  <c r="AY5" i="21"/>
  <c r="CB5" i="21" s="1"/>
  <c r="BT57" i="21"/>
  <c r="CE57" i="21" s="1"/>
  <c r="BF11" i="21"/>
  <c r="CC11" i="21" s="1"/>
  <c r="I20" i="21"/>
  <c r="BV20" i="21" s="1"/>
  <c r="AD7" i="21"/>
  <c r="BY7" i="21" s="1"/>
  <c r="BM38" i="21"/>
  <c r="CD38" i="21" s="1"/>
  <c r="BT45" i="21"/>
  <c r="CE45" i="21" s="1"/>
  <c r="P29" i="21"/>
  <c r="BW29" i="21" s="1"/>
  <c r="BM30" i="21"/>
  <c r="CD30" i="21" s="1"/>
  <c r="AR22" i="21"/>
  <c r="CA22" i="21" s="1"/>
  <c r="BT12" i="21"/>
  <c r="CE12" i="21" s="1"/>
  <c r="BM85" i="21"/>
  <c r="CD85" i="21" s="1"/>
  <c r="P13" i="21"/>
  <c r="BW13" i="21" s="1"/>
  <c r="AK87" i="21"/>
  <c r="BZ87" i="21" s="1"/>
  <c r="BT46" i="21"/>
  <c r="CE46" i="21" s="1"/>
  <c r="AK35" i="21"/>
  <c r="BZ35" i="21" s="1"/>
  <c r="BT76" i="21"/>
  <c r="CE76" i="21" s="1"/>
  <c r="AK73" i="21"/>
  <c r="BZ73" i="21" s="1"/>
  <c r="AR79" i="21"/>
  <c r="CA79" i="21" s="1"/>
  <c r="BM71" i="21"/>
  <c r="CD71" i="21" s="1"/>
  <c r="BM89" i="21"/>
  <c r="CD89" i="21" s="1"/>
  <c r="AR45" i="21"/>
  <c r="CA45" i="21" s="1"/>
  <c r="AK16" i="21"/>
  <c r="BZ16" i="21" s="1"/>
  <c r="BT58" i="21"/>
  <c r="CE58" i="21" s="1"/>
  <c r="P52" i="21"/>
  <c r="BW52" i="21" s="1"/>
  <c r="AK89" i="21"/>
  <c r="BZ89" i="21" s="1"/>
  <c r="AR50" i="21"/>
  <c r="CA50" i="21" s="1"/>
  <c r="BT7" i="21"/>
  <c r="CE7" i="21" s="1"/>
  <c r="K42" i="22"/>
  <c r="BF47" i="21"/>
  <c r="CC47" i="21" s="1"/>
  <c r="BM55" i="21"/>
  <c r="CD55" i="21" s="1"/>
  <c r="I10" i="21"/>
  <c r="BV10" i="21" s="1"/>
  <c r="BT89" i="21"/>
  <c r="CE89" i="21" s="1"/>
  <c r="BF40" i="21"/>
  <c r="CC40" i="21" s="1"/>
  <c r="I47" i="21"/>
  <c r="BV47" i="21" s="1"/>
  <c r="I82" i="21"/>
  <c r="BV82" i="21" s="1"/>
  <c r="BF32" i="21"/>
  <c r="CC32" i="21" s="1"/>
  <c r="BF82" i="21"/>
  <c r="CC82" i="21" s="1"/>
  <c r="I33" i="21"/>
  <c r="BV33" i="21" s="1"/>
  <c r="W65" i="21"/>
  <c r="BX65" i="21" s="1"/>
  <c r="P18" i="21"/>
  <c r="BW18" i="21" s="1"/>
  <c r="AD41" i="21"/>
  <c r="BY41" i="21" s="1"/>
  <c r="AD9" i="21"/>
  <c r="BY9" i="21" s="1"/>
  <c r="AD70" i="21"/>
  <c r="BY70" i="21" s="1"/>
  <c r="W31" i="21"/>
  <c r="BX31" i="21" s="1"/>
  <c r="AR9" i="21"/>
  <c r="CA9" i="21" s="1"/>
  <c r="W25" i="21"/>
  <c r="BX25" i="21" s="1"/>
  <c r="W67" i="21"/>
  <c r="BX67" i="21" s="1"/>
  <c r="BT24" i="21"/>
  <c r="CE24" i="21" s="1"/>
  <c r="AY33" i="21"/>
  <c r="CB33" i="21" s="1"/>
  <c r="AY91" i="21"/>
  <c r="CB91" i="21" s="1"/>
  <c r="CW75" i="18"/>
  <c r="AW75" i="23" s="1"/>
  <c r="BF78" i="21"/>
  <c r="CC78" i="21" s="1"/>
  <c r="BM84" i="21"/>
  <c r="CD84" i="21" s="1"/>
  <c r="AR25" i="21"/>
  <c r="CA25" i="21" s="1"/>
  <c r="W61" i="21"/>
  <c r="BX61" i="21" s="1"/>
  <c r="AK86" i="21"/>
  <c r="BZ86" i="21" s="1"/>
  <c r="P93" i="21"/>
  <c r="BW93" i="21" s="1"/>
  <c r="AK15" i="21"/>
  <c r="BZ15" i="21" s="1"/>
  <c r="BT53" i="21"/>
  <c r="CE53" i="21" s="1"/>
  <c r="AK19" i="21"/>
  <c r="BZ19" i="21" s="1"/>
  <c r="AR86" i="21"/>
  <c r="CA86" i="21" s="1"/>
  <c r="AY48" i="21"/>
  <c r="CB48" i="21" s="1"/>
  <c r="BM15" i="21"/>
  <c r="CD15" i="21" s="1"/>
  <c r="BT17" i="21"/>
  <c r="CE17" i="21" s="1"/>
  <c r="BM22" i="21"/>
  <c r="CD22" i="21" s="1"/>
  <c r="P30" i="21"/>
  <c r="BW30" i="21" s="1"/>
  <c r="I31" i="21"/>
  <c r="BV31" i="21" s="1"/>
  <c r="BM36" i="21"/>
  <c r="CD36" i="21" s="1"/>
  <c r="AK50" i="21"/>
  <c r="BZ50" i="21" s="1"/>
  <c r="AK21" i="21"/>
  <c r="BZ21" i="21" s="1"/>
  <c r="AK83" i="21"/>
  <c r="BZ83" i="21" s="1"/>
  <c r="BM26" i="21"/>
  <c r="CD26" i="21" s="1"/>
  <c r="AR24" i="21"/>
  <c r="CA24" i="21" s="1"/>
  <c r="W28" i="21"/>
  <c r="BX28" i="21" s="1"/>
  <c r="BM20" i="21"/>
  <c r="CD20" i="21" s="1"/>
  <c r="AK65" i="21"/>
  <c r="BZ65" i="21" s="1"/>
  <c r="W95" i="21"/>
  <c r="BX95" i="21" s="1"/>
  <c r="BF25" i="21"/>
  <c r="CC25" i="21" s="1"/>
  <c r="I61" i="21"/>
  <c r="BV61" i="21" s="1"/>
  <c r="I15" i="21"/>
  <c r="BV15" i="21" s="1"/>
  <c r="I81" i="21"/>
  <c r="BV81" i="21" s="1"/>
  <c r="I90" i="21"/>
  <c r="BV90" i="21" s="1"/>
  <c r="BF9" i="21"/>
  <c r="CC9" i="21" s="1"/>
  <c r="BF44" i="21"/>
  <c r="CC44" i="21" s="1"/>
  <c r="I38" i="21"/>
  <c r="BV38" i="21" s="1"/>
  <c r="P79" i="21"/>
  <c r="BW79" i="21" s="1"/>
  <c r="BT41" i="21"/>
  <c r="CE41" i="21" s="1"/>
  <c r="AY85" i="21"/>
  <c r="CB85" i="21" s="1"/>
  <c r="BT21" i="21"/>
  <c r="CE21" i="21" s="1"/>
  <c r="BT90" i="21"/>
  <c r="CE90" i="21" s="1"/>
  <c r="AY35" i="21"/>
  <c r="CB35" i="21" s="1"/>
  <c r="BT83" i="21"/>
  <c r="CE83" i="21" s="1"/>
  <c r="P14" i="21"/>
  <c r="BW14" i="21" s="1"/>
  <c r="BM14" i="21"/>
  <c r="CD14" i="21" s="1"/>
  <c r="AR47" i="21"/>
  <c r="CA47" i="21" s="1"/>
  <c r="BM72" i="21"/>
  <c r="CD72" i="21" s="1"/>
  <c r="BT26" i="21"/>
  <c r="CE26" i="21" s="1"/>
  <c r="BF64" i="21"/>
  <c r="CC64" i="21" s="1"/>
  <c r="BM43" i="21"/>
  <c r="CD43" i="21" s="1"/>
  <c r="BM81" i="21"/>
  <c r="CD81" i="21" s="1"/>
  <c r="P82" i="21"/>
  <c r="BW82" i="21" s="1"/>
  <c r="W78" i="21"/>
  <c r="BX78" i="21" s="1"/>
  <c r="AR7" i="21"/>
  <c r="CA7" i="21" s="1"/>
  <c r="AR81" i="21"/>
  <c r="CA81" i="21" s="1"/>
  <c r="BM74" i="21"/>
  <c r="CD74" i="21" s="1"/>
  <c r="AR38" i="21"/>
  <c r="CA38" i="21" s="1"/>
  <c r="AY89" i="21"/>
  <c r="CB89" i="21" s="1"/>
  <c r="BM83" i="21"/>
  <c r="CD83" i="21" s="1"/>
  <c r="BM35" i="21"/>
  <c r="CD35" i="21" s="1"/>
  <c r="AY31" i="21"/>
  <c r="CB31" i="21" s="1"/>
  <c r="AR20" i="21"/>
  <c r="CA20" i="21" s="1"/>
  <c r="P68" i="21"/>
  <c r="BW68" i="21" s="1"/>
  <c r="AK22" i="21"/>
  <c r="BZ22" i="21" s="1"/>
  <c r="BT31" i="21"/>
  <c r="CE31" i="21" s="1"/>
  <c r="P61" i="21"/>
  <c r="BW61" i="21" s="1"/>
  <c r="AK57" i="21"/>
  <c r="BZ57" i="21" s="1"/>
  <c r="AK76" i="21"/>
  <c r="BZ76" i="21" s="1"/>
  <c r="BM91" i="21"/>
  <c r="CD91" i="21" s="1"/>
  <c r="I69" i="21"/>
  <c r="BV69" i="21" s="1"/>
  <c r="I26" i="21"/>
  <c r="BV26" i="21" s="1"/>
  <c r="W91" i="21"/>
  <c r="BX91" i="21" s="1"/>
  <c r="I93" i="21"/>
  <c r="BV93" i="21" s="1"/>
  <c r="I16" i="21"/>
  <c r="BV16" i="21" s="1"/>
  <c r="I9" i="21"/>
  <c r="BV9" i="21" s="1"/>
  <c r="BF71" i="21"/>
  <c r="CC71" i="21" s="1"/>
  <c r="AY23" i="21"/>
  <c r="CB23" i="21" s="1"/>
  <c r="I68" i="21"/>
  <c r="BV68" i="21" s="1"/>
  <c r="I17" i="21"/>
  <c r="BV17" i="21" s="1"/>
  <c r="BT86" i="21"/>
  <c r="CE86" i="21" s="1"/>
  <c r="AY49" i="21"/>
  <c r="CB49" i="21" s="1"/>
  <c r="AY39" i="21"/>
  <c r="CB39" i="21" s="1"/>
  <c r="BM16" i="21"/>
  <c r="CD16" i="21" s="1"/>
  <c r="BM11" i="21"/>
  <c r="CD11" i="21" s="1"/>
  <c r="AK47" i="21"/>
  <c r="BZ47" i="21" s="1"/>
  <c r="BM95" i="21"/>
  <c r="CD95" i="21" s="1"/>
  <c r="AR94" i="21"/>
  <c r="CA94" i="21" s="1"/>
  <c r="AY7" i="21"/>
  <c r="CB7" i="21" s="1"/>
  <c r="P56" i="21"/>
  <c r="BW56" i="21" s="1"/>
  <c r="I60" i="21"/>
  <c r="BV60" i="21" s="1"/>
  <c r="P67" i="21"/>
  <c r="BW67" i="21" s="1"/>
  <c r="P25" i="21"/>
  <c r="BW25" i="21" s="1"/>
  <c r="BM39" i="21"/>
  <c r="CD39" i="21" s="1"/>
  <c r="BM56" i="21"/>
  <c r="CD56" i="21" s="1"/>
  <c r="W80" i="21"/>
  <c r="BX80" i="21" s="1"/>
  <c r="AR28" i="21"/>
  <c r="CA28" i="21" s="1"/>
  <c r="BF42" i="21"/>
  <c r="CC42" i="21" s="1"/>
  <c r="W26" i="21"/>
  <c r="BX26" i="21" s="1"/>
  <c r="AK55" i="21"/>
  <c r="BZ55" i="21" s="1"/>
  <c r="P40" i="21"/>
  <c r="BW40" i="21" s="1"/>
  <c r="BM42" i="21"/>
  <c r="CD42" i="21" s="1"/>
  <c r="AY29" i="21"/>
  <c r="CB29" i="21" s="1"/>
  <c r="AD90" i="21"/>
  <c r="BY90" i="21" s="1"/>
  <c r="AK53" i="21"/>
  <c r="BZ53" i="21" s="1"/>
  <c r="P92" i="21"/>
  <c r="BW92" i="21" s="1"/>
  <c r="AR72" i="21"/>
  <c r="CA72" i="21" s="1"/>
  <c r="AR66" i="21"/>
  <c r="CA66" i="21" s="1"/>
  <c r="W60" i="21"/>
  <c r="BX60" i="21" s="1"/>
  <c r="AK58" i="21"/>
  <c r="BZ58" i="21" s="1"/>
  <c r="BT28" i="21"/>
  <c r="CE28" i="21" s="1"/>
  <c r="I44" i="21"/>
  <c r="BV44" i="21" s="1"/>
  <c r="BT73" i="21"/>
  <c r="CE73" i="21" s="1"/>
  <c r="I51" i="21"/>
  <c r="BV51" i="21" s="1"/>
  <c r="I49" i="21"/>
  <c r="BV49" i="21" s="1"/>
  <c r="I48" i="21"/>
  <c r="BV48" i="21" s="1"/>
  <c r="AY88" i="21"/>
  <c r="CB88" i="21" s="1"/>
  <c r="AY67" i="21"/>
  <c r="CB67" i="21" s="1"/>
  <c r="BF55" i="21"/>
  <c r="CC55" i="21" s="1"/>
  <c r="AY76" i="21"/>
  <c r="CB76" i="21" s="1"/>
  <c r="AD45" i="21"/>
  <c r="BY45" i="21" s="1"/>
  <c r="AY66" i="21"/>
  <c r="CB66" i="21" s="1"/>
  <c r="BT35" i="21"/>
  <c r="CE35" i="21" s="1"/>
  <c r="AK31" i="21"/>
  <c r="BZ31" i="21" s="1"/>
  <c r="AY95" i="21"/>
  <c r="CB95" i="21" s="1"/>
  <c r="BT6" i="21"/>
  <c r="CE6" i="21" s="1"/>
  <c r="P31" i="21"/>
  <c r="BW31" i="21" s="1"/>
  <c r="BM24" i="21"/>
  <c r="CD24" i="21" s="1"/>
  <c r="I80" i="21"/>
  <c r="BV80" i="21" s="1"/>
  <c r="AK75" i="21"/>
  <c r="BZ75" i="21" s="1"/>
  <c r="AR95" i="21"/>
  <c r="CA95" i="21" s="1"/>
  <c r="P12" i="21"/>
  <c r="BW12" i="21" s="1"/>
  <c r="I78" i="21"/>
  <c r="BV78" i="21" s="1"/>
  <c r="BM87" i="21"/>
  <c r="CD87" i="21" s="1"/>
  <c r="P65" i="21"/>
  <c r="BW65" i="21" s="1"/>
  <c r="AK5" i="21"/>
  <c r="BZ5" i="21" s="1"/>
  <c r="BT8" i="21"/>
  <c r="CE8" i="21" s="1"/>
  <c r="AR90" i="21"/>
  <c r="CA90" i="21" s="1"/>
  <c r="BM33" i="21"/>
  <c r="CD33" i="21" s="1"/>
  <c r="BT40" i="21"/>
  <c r="CE40" i="21" s="1"/>
  <c r="AK63" i="21"/>
  <c r="BZ63" i="21" s="1"/>
  <c r="AK12" i="21"/>
  <c r="BZ12" i="21" s="1"/>
  <c r="AD55" i="21"/>
  <c r="BY55" i="21" s="1"/>
  <c r="AK81" i="21"/>
  <c r="BZ81" i="21" s="1"/>
  <c r="W92" i="21"/>
  <c r="BX92" i="21" s="1"/>
  <c r="P80" i="21"/>
  <c r="BW80" i="21" s="1"/>
  <c r="AK46" i="21"/>
  <c r="BZ46" i="21" s="1"/>
  <c r="AR53" i="21"/>
  <c r="CA53" i="21" s="1"/>
  <c r="W52" i="21"/>
  <c r="BX52" i="21" s="1"/>
  <c r="I5" i="21"/>
  <c r="BV5" i="21" s="1"/>
  <c r="I18" i="21"/>
  <c r="BV18" i="21" s="1"/>
  <c r="I6" i="21"/>
  <c r="BV6" i="21" s="1"/>
  <c r="BF94" i="21"/>
  <c r="CC94" i="21" s="1"/>
  <c r="I25" i="21"/>
  <c r="BV25" i="21" s="1"/>
  <c r="BM76" i="21"/>
  <c r="CD76" i="21" s="1"/>
  <c r="I73" i="21"/>
  <c r="BV73" i="21" s="1"/>
  <c r="BM80" i="21"/>
  <c r="CD80" i="21" s="1"/>
  <c r="BF23" i="21"/>
  <c r="CC23" i="21" s="1"/>
  <c r="P69" i="21"/>
  <c r="BW69" i="21" s="1"/>
  <c r="BF27" i="21"/>
  <c r="CC27" i="21" s="1"/>
  <c r="AR21" i="21"/>
  <c r="CA21" i="21" s="1"/>
  <c r="P75" i="21"/>
  <c r="BW75" i="21" s="1"/>
  <c r="BT80" i="21"/>
  <c r="CE80" i="21" s="1"/>
  <c r="BF43" i="21"/>
  <c r="CC43" i="21" s="1"/>
  <c r="BM21" i="21"/>
  <c r="CD21" i="21" s="1"/>
  <c r="BM28" i="21"/>
  <c r="CD28" i="21" s="1"/>
  <c r="P91" i="21"/>
  <c r="BW91" i="21" s="1"/>
  <c r="BM7" i="21"/>
  <c r="CD7" i="21" s="1"/>
  <c r="AR85" i="21"/>
  <c r="CA85" i="21" s="1"/>
  <c r="I37" i="21"/>
  <c r="BV37" i="21" s="1"/>
  <c r="AR39" i="21"/>
  <c r="CA39" i="21" s="1"/>
  <c r="AD52" i="21"/>
  <c r="BY52" i="21" s="1"/>
  <c r="AR63" i="21"/>
  <c r="CA63" i="21" s="1"/>
  <c r="AK54" i="21"/>
  <c r="BZ54" i="21" s="1"/>
  <c r="BT95" i="21"/>
  <c r="CE95" i="21" s="1"/>
  <c r="W94" i="21"/>
  <c r="BX94" i="21" s="1"/>
  <c r="AR33" i="21"/>
  <c r="CA33" i="21" s="1"/>
  <c r="W42" i="21"/>
  <c r="BX42" i="21" s="1"/>
  <c r="BM73" i="21"/>
  <c r="CD73" i="21" s="1"/>
  <c r="AD74" i="21"/>
  <c r="BY74" i="21" s="1"/>
  <c r="AR51" i="21"/>
  <c r="CA51" i="21" s="1"/>
  <c r="AK77" i="21"/>
  <c r="BZ77" i="21" s="1"/>
  <c r="AK59" i="21"/>
  <c r="BZ59" i="21" s="1"/>
  <c r="BT92" i="21"/>
  <c r="CE92" i="21" s="1"/>
  <c r="AR69" i="21"/>
  <c r="CA69" i="21" s="1"/>
  <c r="AD6" i="21"/>
  <c r="BY6" i="21" s="1"/>
  <c r="S42" i="22"/>
  <c r="I8" i="21"/>
  <c r="BV8" i="21" s="1"/>
  <c r="I56" i="21"/>
  <c r="BV56" i="21" s="1"/>
  <c r="BF41" i="21"/>
  <c r="CC41" i="21" s="1"/>
  <c r="BM44" i="21"/>
  <c r="CD44" i="21" s="1"/>
  <c r="BM13" i="21"/>
  <c r="CD13" i="21" s="1"/>
  <c r="BT9" i="21"/>
  <c r="CE9" i="21" s="1"/>
  <c r="AY81" i="21"/>
  <c r="CB81" i="21" s="1"/>
  <c r="BF46" i="21"/>
  <c r="CC46" i="21" s="1"/>
  <c r="I64" i="21"/>
  <c r="BV64" i="21" s="1"/>
  <c r="BF38" i="21"/>
  <c r="CC38" i="21" s="1"/>
  <c r="AY9" i="21"/>
  <c r="CB9" i="21" s="1"/>
  <c r="P66" i="21"/>
  <c r="BW66" i="21" s="1"/>
  <c r="AY94" i="21"/>
  <c r="CB94" i="21" s="1"/>
  <c r="CN81" i="18"/>
  <c r="S81" i="23" s="1"/>
  <c r="CZ87" i="18"/>
  <c r="AZ87" i="23" s="1"/>
  <c r="AK93" i="21"/>
  <c r="BZ93" i="21" s="1"/>
  <c r="P39" i="21"/>
  <c r="BW39" i="21" s="1"/>
  <c r="BM82" i="21"/>
  <c r="CD82" i="21" s="1"/>
  <c r="BM53" i="21"/>
  <c r="CD53" i="21" s="1"/>
  <c r="AR84" i="21"/>
  <c r="CA84" i="21" s="1"/>
  <c r="AK29" i="21"/>
  <c r="BZ29" i="21" s="1"/>
  <c r="P94" i="21"/>
  <c r="BW94" i="21" s="1"/>
  <c r="AK64" i="21"/>
  <c r="BZ64" i="21" s="1"/>
  <c r="AK91" i="21"/>
  <c r="BZ91" i="21" s="1"/>
  <c r="P28" i="21"/>
  <c r="BW28" i="21" s="1"/>
  <c r="AR92" i="21"/>
  <c r="CA92" i="21" s="1"/>
  <c r="P6" i="21"/>
  <c r="BW6" i="21" s="1"/>
  <c r="AD95" i="21"/>
  <c r="BY95" i="21" s="1"/>
  <c r="W56" i="21"/>
  <c r="BX56" i="21" s="1"/>
  <c r="BM9" i="21"/>
  <c r="CD9" i="21" s="1"/>
  <c r="AK33" i="21"/>
  <c r="BZ33" i="21" s="1"/>
  <c r="AR40" i="21"/>
  <c r="CA40" i="21" s="1"/>
  <c r="BM49" i="21"/>
  <c r="CD49" i="21" s="1"/>
  <c r="BM90" i="21"/>
  <c r="CD90" i="21" s="1"/>
  <c r="AR19" i="21"/>
  <c r="CA19" i="21" s="1"/>
  <c r="AK61" i="21"/>
  <c r="BZ61" i="21" s="1"/>
  <c r="AK95" i="21"/>
  <c r="BZ95" i="21" s="1"/>
  <c r="AK25" i="21"/>
  <c r="BZ25" i="21" s="1"/>
  <c r="BM8" i="21"/>
  <c r="CD8" i="21" s="1"/>
  <c r="AK72" i="21"/>
  <c r="BZ72" i="21" s="1"/>
  <c r="AK94" i="21"/>
  <c r="BZ94" i="21" s="1"/>
  <c r="AY36" i="21"/>
  <c r="CB36" i="21" s="1"/>
  <c r="AK7" i="21"/>
  <c r="BZ7" i="21" s="1"/>
  <c r="BF35" i="21"/>
  <c r="CC35" i="21" s="1"/>
  <c r="I22" i="21"/>
  <c r="BV22" i="21" s="1"/>
  <c r="I55" i="21"/>
  <c r="BV55" i="21" s="1"/>
  <c r="BF91" i="21"/>
  <c r="CC91" i="21" s="1"/>
  <c r="AY27" i="21"/>
  <c r="CB27" i="21" s="1"/>
  <c r="BF93" i="21"/>
  <c r="CC93" i="21" s="1"/>
  <c r="BF58" i="21"/>
  <c r="CC58" i="21" s="1"/>
  <c r="BF89" i="21"/>
  <c r="CC89" i="21" s="1"/>
  <c r="BT33" i="21"/>
  <c r="CE33" i="21" s="1"/>
  <c r="AY72" i="21"/>
  <c r="CB72" i="21" s="1"/>
  <c r="BT71" i="21"/>
  <c r="CE71" i="21" s="1"/>
  <c r="AY80" i="21"/>
  <c r="CB80" i="21" s="1"/>
  <c r="BT79" i="21"/>
  <c r="CE79" i="21" s="1"/>
  <c r="AY87" i="21"/>
  <c r="CB87" i="21" s="1"/>
  <c r="DC39" i="18"/>
  <c r="BC39" i="23" s="1"/>
  <c r="AK68" i="21"/>
  <c r="BZ68" i="21" s="1"/>
  <c r="BM45" i="21"/>
  <c r="CD45" i="21" s="1"/>
  <c r="AR31" i="21"/>
  <c r="CA31" i="21" s="1"/>
  <c r="BM6" i="21"/>
  <c r="CD6" i="21" s="1"/>
  <c r="AR71" i="21"/>
  <c r="CA71" i="21" s="1"/>
  <c r="W64" i="21"/>
  <c r="BX64" i="21" s="1"/>
  <c r="W70" i="21"/>
  <c r="BX70" i="21" s="1"/>
  <c r="AK38" i="21"/>
  <c r="BZ38" i="21" s="1"/>
  <c r="AK78" i="21"/>
  <c r="BZ78" i="21" s="1"/>
  <c r="AR43" i="21"/>
  <c r="CA43" i="21" s="1"/>
  <c r="BT78" i="21"/>
  <c r="CE78" i="21" s="1"/>
  <c r="P83" i="21"/>
  <c r="BW83" i="21" s="1"/>
  <c r="BM23" i="21"/>
  <c r="CD23" i="21" s="1"/>
  <c r="BM94" i="21"/>
  <c r="CD94" i="21" s="1"/>
  <c r="I11" i="21"/>
  <c r="BV11" i="21" s="1"/>
  <c r="I70" i="21"/>
  <c r="BV70" i="21" s="1"/>
  <c r="BF53" i="21"/>
  <c r="CC53" i="21" s="1"/>
  <c r="I36" i="21"/>
  <c r="BV36" i="21" s="1"/>
  <c r="BF59" i="21"/>
  <c r="CC59" i="21" s="1"/>
  <c r="BF81" i="21"/>
  <c r="CC81" i="21" s="1"/>
  <c r="AY34" i="21"/>
  <c r="CB34" i="21" s="1"/>
  <c r="I24" i="21"/>
  <c r="BV24" i="21" s="1"/>
  <c r="BF90" i="21"/>
  <c r="CC90" i="21" s="1"/>
  <c r="BF63" i="21"/>
  <c r="CC63" i="21" s="1"/>
  <c r="CW87" i="18"/>
  <c r="AW87" i="23" s="1"/>
  <c r="BT64" i="21"/>
  <c r="CE64" i="21" s="1"/>
  <c r="CN50" i="18"/>
  <c r="S50" i="23" s="1"/>
  <c r="BT52" i="21"/>
  <c r="CE52" i="21" s="1"/>
  <c r="CZ64" i="18"/>
  <c r="AZ64" i="23" s="1"/>
  <c r="DC55" i="18"/>
  <c r="BC55" i="23" s="1"/>
  <c r="BT54" i="21"/>
  <c r="CE54" i="21" s="1"/>
  <c r="CI49" i="18"/>
  <c r="N49" i="23" s="1"/>
  <c r="CN65" i="18"/>
  <c r="S65" i="23" s="1"/>
  <c r="DC69" i="18"/>
  <c r="CZ55" i="18"/>
  <c r="AZ55" i="23" s="1"/>
  <c r="CK44" i="18"/>
  <c r="P44" i="23" s="1"/>
  <c r="CW46" i="18"/>
  <c r="AW46" i="23" s="1"/>
  <c r="CQ23" i="18"/>
  <c r="V23" i="23" s="1"/>
  <c r="CN15" i="18"/>
  <c r="S15" i="23" s="1"/>
  <c r="CN64" i="18"/>
  <c r="S64" i="23" s="1"/>
  <c r="CN75" i="18"/>
  <c r="S75" i="23" s="1"/>
  <c r="CM14" i="18"/>
  <c r="R14" i="23" s="1"/>
  <c r="CV86" i="18"/>
  <c r="AV86" i="23" s="1"/>
  <c r="CZ33" i="18"/>
  <c r="AZ33" i="23" s="1"/>
  <c r="CN55" i="18"/>
  <c r="S55" i="23" s="1"/>
  <c r="CQ25" i="18"/>
  <c r="V25" i="23" s="1"/>
  <c r="CN69" i="18"/>
  <c r="S69" i="23" s="1"/>
  <c r="CN20" i="18"/>
  <c r="S20" i="23" s="1"/>
  <c r="CZ47" i="18"/>
  <c r="AZ47" i="23" s="1"/>
  <c r="CN51" i="18"/>
  <c r="S51" i="23" s="1"/>
  <c r="CZ70" i="18"/>
  <c r="AZ70" i="23" s="1"/>
  <c r="DC76" i="18"/>
  <c r="BC76" i="23" s="1"/>
  <c r="CQ29" i="18"/>
  <c r="V29" i="23" s="1"/>
  <c r="CZ81" i="18"/>
  <c r="AZ81" i="23" s="1"/>
  <c r="CZ35" i="18"/>
  <c r="AZ35" i="23" s="1"/>
  <c r="CZ85" i="18"/>
  <c r="AZ85" i="23" s="1"/>
  <c r="CK76" i="18"/>
  <c r="P76" i="23" s="1"/>
  <c r="CM15" i="18"/>
  <c r="R15" i="23" s="1"/>
  <c r="CN85" i="18"/>
  <c r="S85" i="23" s="1"/>
  <c r="CZ63" i="18"/>
  <c r="AZ63" i="23" s="1"/>
  <c r="CN25" i="18"/>
  <c r="S25" i="23" s="1"/>
  <c r="DC34" i="18"/>
  <c r="BC34" i="23" s="1"/>
  <c r="CN63" i="18"/>
  <c r="S63" i="23" s="1"/>
  <c r="DC37" i="18"/>
  <c r="BC37" i="23" s="1"/>
  <c r="CK9" i="18"/>
  <c r="P9" i="23" s="1"/>
  <c r="CZ61" i="18"/>
  <c r="AZ61" i="23" s="1"/>
  <c r="CN33" i="18"/>
  <c r="S33" i="23" s="1"/>
  <c r="CN91" i="18"/>
  <c r="S91" i="23" s="1"/>
  <c r="CQ38" i="18"/>
  <c r="V38" i="23" s="1"/>
  <c r="CU63" i="18"/>
  <c r="AU63" i="23" s="1"/>
  <c r="CN43" i="18"/>
  <c r="S43" i="23" s="1"/>
  <c r="DC33" i="18"/>
  <c r="BC33" i="23" s="1"/>
  <c r="CN52" i="18"/>
  <c r="S52" i="23" s="1"/>
  <c r="CZ62" i="18"/>
  <c r="AZ62" i="23" s="1"/>
  <c r="CQ30" i="18"/>
  <c r="V30" i="23" s="1"/>
  <c r="DC50" i="18"/>
  <c r="BC50" i="23" s="1"/>
  <c r="CW37" i="18"/>
  <c r="AW37" i="23" s="1"/>
  <c r="CZ69" i="18"/>
  <c r="AZ69" i="23" s="1"/>
  <c r="DC46" i="18"/>
  <c r="BC46" i="23" s="1"/>
  <c r="CN74" i="18"/>
  <c r="S74" i="23" s="1"/>
  <c r="CZ75" i="18"/>
  <c r="AZ75" i="23" s="1"/>
  <c r="CZ74" i="18"/>
  <c r="AZ74" i="23" s="1"/>
  <c r="CZ25" i="18"/>
  <c r="AZ25" i="23" s="1"/>
  <c r="CZ20" i="18"/>
  <c r="AZ20" i="23" s="1"/>
  <c r="CZ51" i="18"/>
  <c r="AZ51" i="23" s="1"/>
  <c r="DC62" i="18"/>
  <c r="BC62" i="23" s="1"/>
  <c r="CQ56" i="18"/>
  <c r="V56" i="23" s="1"/>
  <c r="CW49" i="18"/>
  <c r="AW49" i="23" s="1"/>
  <c r="CQ34" i="18"/>
  <c r="V34" i="23" s="1"/>
  <c r="CQ24" i="18"/>
  <c r="E23" i="19" s="1"/>
  <c r="CN34" i="18"/>
  <c r="S34" i="23" s="1"/>
  <c r="CK13" i="18"/>
  <c r="P13" i="23" s="1"/>
  <c r="DC45" i="18"/>
  <c r="BC45" i="23" s="1"/>
  <c r="CN62" i="18"/>
  <c r="S62" i="23" s="1"/>
  <c r="CQ75" i="18"/>
  <c r="E74" i="19" s="1"/>
  <c r="DC24" i="18"/>
  <c r="BC24" i="23" s="1"/>
  <c r="DC22" i="18"/>
  <c r="BC22" i="23" s="1"/>
  <c r="CJ90" i="18"/>
  <c r="O90" i="23" s="1"/>
  <c r="CW30" i="18"/>
  <c r="AW30" i="23" s="1"/>
  <c r="CK14" i="18"/>
  <c r="P14" i="23" s="1"/>
  <c r="CK31" i="18"/>
  <c r="P31" i="23" s="1"/>
  <c r="CN73" i="18"/>
  <c r="S73" i="23" s="1"/>
  <c r="CN70" i="18"/>
  <c r="S70" i="23" s="1"/>
  <c r="CK35" i="18"/>
  <c r="P35" i="23" s="1"/>
  <c r="CN19" i="18"/>
  <c r="S19" i="23" s="1"/>
  <c r="CQ55" i="18"/>
  <c r="V55" i="23" s="1"/>
  <c r="DC29" i="18"/>
  <c r="BC29" i="23" s="1"/>
  <c r="CY26" i="18"/>
  <c r="AY26" i="23" s="1"/>
  <c r="CQ61" i="18"/>
  <c r="E60" i="19" s="1"/>
  <c r="J83" i="26"/>
  <c r="CN72" i="18"/>
  <c r="S72" i="23" s="1"/>
  <c r="CN87" i="18"/>
  <c r="S87" i="23" s="1"/>
  <c r="DC83" i="18"/>
  <c r="BC83" i="23" s="1"/>
  <c r="J81" i="26"/>
  <c r="CN88" i="18"/>
  <c r="S88" i="23" s="1"/>
  <c r="CN71" i="18"/>
  <c r="S71" i="23" s="1"/>
  <c r="CN39" i="18"/>
  <c r="S39" i="23" s="1"/>
  <c r="K38" i="22"/>
  <c r="K62" i="22"/>
  <c r="BT72" i="21"/>
  <c r="CE72" i="21" s="1"/>
  <c r="J57" i="26"/>
  <c r="J92" i="26"/>
  <c r="J77" i="26"/>
  <c r="J66" i="26"/>
  <c r="J64" i="26"/>
  <c r="CV94" i="18"/>
  <c r="AV94" i="23" s="1"/>
  <c r="DC54" i="18"/>
  <c r="BC54" i="23" s="1"/>
  <c r="CQ71" i="18"/>
  <c r="E70" i="19" s="1"/>
  <c r="DC61" i="18"/>
  <c r="BC61" i="23" s="1"/>
  <c r="AD42" i="21"/>
  <c r="BY42" i="21" s="1"/>
  <c r="W47" i="21"/>
  <c r="BX47" i="21" s="1"/>
  <c r="W59" i="21"/>
  <c r="BX59" i="21" s="1"/>
  <c r="P48" i="21"/>
  <c r="BW48" i="21" s="1"/>
  <c r="W87" i="21"/>
  <c r="BX87" i="21" s="1"/>
  <c r="J62" i="26"/>
  <c r="J56" i="26"/>
  <c r="J58" i="26"/>
  <c r="J68" i="26"/>
  <c r="J59" i="26"/>
  <c r="J88" i="26"/>
  <c r="CN38" i="18"/>
  <c r="S38" i="23" s="1"/>
  <c r="CQ39" i="18"/>
  <c r="V39" i="23" s="1"/>
  <c r="CN58" i="18"/>
  <c r="S58" i="23" s="1"/>
  <c r="CZ80" i="18"/>
  <c r="AZ80" i="23" s="1"/>
  <c r="CZ83" i="18"/>
  <c r="AZ83" i="23" s="1"/>
  <c r="CZ30" i="18"/>
  <c r="AZ30" i="23" s="1"/>
  <c r="K83" i="22"/>
  <c r="J67" i="26"/>
  <c r="J90" i="26"/>
  <c r="J72" i="26"/>
  <c r="J76" i="26"/>
  <c r="J61" i="26"/>
  <c r="DC79" i="18"/>
  <c r="BC79" i="23" s="1"/>
  <c r="CN66" i="18"/>
  <c r="S66" i="23" s="1"/>
  <c r="CN10" i="18"/>
  <c r="S10" i="23" s="1"/>
  <c r="CZ18" i="18"/>
  <c r="AZ18" i="23" s="1"/>
  <c r="CZ32" i="18"/>
  <c r="AZ32" i="23" s="1"/>
  <c r="S65" i="22"/>
  <c r="K39" i="22"/>
  <c r="BF76" i="21"/>
  <c r="CC76" i="21" s="1"/>
  <c r="BT50" i="21"/>
  <c r="CE50" i="21" s="1"/>
  <c r="BT56" i="21"/>
  <c r="CE56" i="21" s="1"/>
  <c r="BF79" i="21"/>
  <c r="CC79" i="21" s="1"/>
  <c r="CI35" i="18"/>
  <c r="N35" i="23" s="1"/>
  <c r="AQ83" i="4"/>
  <c r="J74" i="26"/>
  <c r="J69" i="26"/>
  <c r="CZ73" i="18"/>
  <c r="AZ73" i="23" s="1"/>
  <c r="CQ57" i="18"/>
  <c r="E56" i="19" s="1"/>
  <c r="CN80" i="18"/>
  <c r="S80" i="23" s="1"/>
  <c r="DC35" i="18"/>
  <c r="BC35" i="23" s="1"/>
  <c r="Y37" i="22"/>
  <c r="AE52" i="32" s="1"/>
  <c r="Q83" i="22"/>
  <c r="AB98" i="32" s="1"/>
  <c r="AR14" i="21"/>
  <c r="CA14" i="21" s="1"/>
  <c r="BT74" i="21"/>
  <c r="CE74" i="21" s="1"/>
  <c r="BF62" i="21"/>
  <c r="CC62" i="21" s="1"/>
  <c r="I12" i="21"/>
  <c r="BV12" i="21" s="1"/>
  <c r="BT65" i="21"/>
  <c r="CE65" i="21" s="1"/>
  <c r="J71" i="26"/>
  <c r="J89" i="26"/>
  <c r="J60" i="26"/>
  <c r="J79" i="26"/>
  <c r="DC73" i="18"/>
  <c r="BC73" i="23" s="1"/>
  <c r="I61" i="22"/>
  <c r="T62" i="26" s="1"/>
  <c r="W63" i="33" s="1"/>
  <c r="I53" i="22"/>
  <c r="T54" i="26" s="1"/>
  <c r="W55" i="33" s="1"/>
  <c r="CV81" i="18"/>
  <c r="AV81" i="23" s="1"/>
  <c r="CQ22" i="18"/>
  <c r="V22" i="23" s="1"/>
  <c r="CN9" i="18"/>
  <c r="S9" i="23" s="1"/>
  <c r="S61" i="22"/>
  <c r="K53" i="22"/>
  <c r="S73" i="22"/>
  <c r="CW34" i="18"/>
  <c r="AW34" i="23" s="1"/>
  <c r="J78" i="26"/>
  <c r="J75" i="26"/>
  <c r="J82" i="26"/>
  <c r="J80" i="26"/>
  <c r="CQ65" i="18"/>
  <c r="V65" i="23" s="1"/>
  <c r="CQ66" i="18"/>
  <c r="V66" i="23" s="1"/>
  <c r="CI66" i="18"/>
  <c r="N66" i="23" s="1"/>
  <c r="S53" i="22"/>
  <c r="S29" i="22"/>
  <c r="K29" i="22"/>
  <c r="AY75" i="21"/>
  <c r="CB75" i="21" s="1"/>
  <c r="BT23" i="21"/>
  <c r="CE23" i="21" s="1"/>
  <c r="BT27" i="21"/>
  <c r="CE27" i="21" s="1"/>
  <c r="BF13" i="21"/>
  <c r="CC13" i="21" s="1"/>
  <c r="BF72" i="21"/>
  <c r="CC72" i="21" s="1"/>
  <c r="S82" i="22"/>
  <c r="J63" i="26"/>
  <c r="DC68" i="18"/>
  <c r="BC68" i="23" s="1"/>
  <c r="S41" i="22"/>
  <c r="CU46" i="18"/>
  <c r="AU46" i="23" s="1"/>
  <c r="Y29" i="22"/>
  <c r="AE44" i="32" s="1"/>
  <c r="CU34" i="18"/>
  <c r="AU34" i="23" s="1"/>
  <c r="CW77" i="18"/>
  <c r="AW77" i="23" s="1"/>
  <c r="J87" i="26"/>
  <c r="J65" i="26"/>
  <c r="J91" i="26"/>
  <c r="DC65" i="18"/>
  <c r="BC65" i="23" s="1"/>
  <c r="CK42" i="18"/>
  <c r="P42" i="23" s="1"/>
  <c r="CK16" i="18"/>
  <c r="P16" i="23" s="1"/>
  <c r="CY87" i="18"/>
  <c r="AY87" i="23" s="1"/>
  <c r="CW53" i="18"/>
  <c r="AW53" i="23" s="1"/>
  <c r="CJ48" i="18"/>
  <c r="O48" i="23" s="1"/>
  <c r="CI64" i="18"/>
  <c r="N64" i="23" s="1"/>
  <c r="CU85" i="18"/>
  <c r="AU85" i="23" s="1"/>
  <c r="E88" i="20"/>
  <c r="D63" i="20"/>
  <c r="CJ8" i="18"/>
  <c r="O8" i="23" s="1"/>
  <c r="CK11" i="18"/>
  <c r="P11" i="23" s="1"/>
  <c r="CU72" i="18"/>
  <c r="AU72" i="23" s="1"/>
  <c r="CW81" i="18"/>
  <c r="AW81" i="23" s="1"/>
  <c r="CY85" i="18"/>
  <c r="AY85" i="23" s="1"/>
  <c r="CU84" i="18"/>
  <c r="AU84" i="23" s="1"/>
  <c r="CY94" i="18"/>
  <c r="AY94" i="23" s="1"/>
  <c r="CM11" i="18"/>
  <c r="R11" i="23" s="1"/>
  <c r="CV31" i="18"/>
  <c r="AV31" i="23" s="1"/>
  <c r="E84" i="19"/>
  <c r="V85" i="23"/>
  <c r="E73" i="19"/>
  <c r="V74" i="23"/>
  <c r="CK33" i="18"/>
  <c r="P33" i="23" s="1"/>
  <c r="CU23" i="18"/>
  <c r="AU23" i="23" s="1"/>
  <c r="CV78" i="18"/>
  <c r="AV78" i="23" s="1"/>
  <c r="CU73" i="18"/>
  <c r="AU73" i="23" s="1"/>
  <c r="CK34" i="18"/>
  <c r="P34" i="23" s="1"/>
  <c r="CV41" i="18"/>
  <c r="AV41" i="23" s="1"/>
  <c r="CV17" i="18"/>
  <c r="AV17" i="23" s="1"/>
  <c r="CW71" i="18"/>
  <c r="AW71" i="23" s="1"/>
  <c r="CJ21" i="18"/>
  <c r="O21" i="23" s="1"/>
  <c r="CK49" i="18"/>
  <c r="P49" i="23" s="1"/>
  <c r="CV85" i="18"/>
  <c r="AV85" i="23" s="1"/>
  <c r="CI42" i="18"/>
  <c r="N42" i="23" s="1"/>
  <c r="CU82" i="18"/>
  <c r="AU82" i="23" s="1"/>
  <c r="CV18" i="18"/>
  <c r="AV18" i="23" s="1"/>
  <c r="CW24" i="18"/>
  <c r="AW24" i="23" s="1"/>
  <c r="CK12" i="18"/>
  <c r="P12" i="23" s="1"/>
  <c r="CJ20" i="18"/>
  <c r="O20" i="23" s="1"/>
  <c r="CU54" i="18"/>
  <c r="AU54" i="23" s="1"/>
  <c r="CI17" i="18"/>
  <c r="N17" i="23" s="1"/>
  <c r="CJ51" i="18"/>
  <c r="O51" i="23" s="1"/>
  <c r="CV87" i="18"/>
  <c r="AV87" i="23" s="1"/>
  <c r="CK94" i="18"/>
  <c r="P94" i="23" s="1"/>
  <c r="CI72" i="18"/>
  <c r="N72" i="23" s="1"/>
  <c r="CV88" i="18"/>
  <c r="AV88" i="23" s="1"/>
  <c r="CV71" i="18"/>
  <c r="AV71" i="23" s="1"/>
  <c r="CJ22" i="18"/>
  <c r="O22" i="23" s="1"/>
  <c r="CV51" i="18"/>
  <c r="AV51" i="23" s="1"/>
  <c r="CK45" i="18"/>
  <c r="P45" i="23" s="1"/>
  <c r="CW44" i="18"/>
  <c r="AW44" i="23" s="1"/>
  <c r="CK29" i="18"/>
  <c r="P29" i="23" s="1"/>
  <c r="CW40" i="18"/>
  <c r="AW40" i="23" s="1"/>
  <c r="CY44" i="18"/>
  <c r="AY44" i="23" s="1"/>
  <c r="CK88" i="18"/>
  <c r="P88" i="23" s="1"/>
  <c r="CW89" i="18"/>
  <c r="AW89" i="23" s="1"/>
  <c r="CU29" i="18"/>
  <c r="AU29" i="23" s="1"/>
  <c r="CU42" i="18"/>
  <c r="AU42" i="23" s="1"/>
  <c r="CW62" i="18"/>
  <c r="AW62" i="23" s="1"/>
  <c r="CK21" i="18"/>
  <c r="P21" i="23" s="1"/>
  <c r="CU86" i="18"/>
  <c r="AU86" i="23" s="1"/>
  <c r="CW29" i="18"/>
  <c r="AW29" i="23" s="1"/>
  <c r="CK78" i="18"/>
  <c r="P78" i="23" s="1"/>
  <c r="CI22" i="18"/>
  <c r="N22" i="23" s="1"/>
  <c r="CV19" i="18"/>
  <c r="AV19" i="23" s="1"/>
  <c r="CI23" i="18"/>
  <c r="N23" i="23" s="1"/>
  <c r="CJ19" i="18"/>
  <c r="O19" i="23" s="1"/>
  <c r="CU17" i="18"/>
  <c r="AU17" i="23" s="1"/>
  <c r="CV34" i="18"/>
  <c r="AV34" i="23" s="1"/>
  <c r="CK85" i="18"/>
  <c r="P85" i="23" s="1"/>
  <c r="CV50" i="18"/>
  <c r="AV50" i="23" s="1"/>
  <c r="CW38" i="18"/>
  <c r="AW38" i="23" s="1"/>
  <c r="CW48" i="18"/>
  <c r="AW48" i="23" s="1"/>
  <c r="CJ58" i="18"/>
  <c r="O58" i="23" s="1"/>
  <c r="CW20" i="18"/>
  <c r="AW20" i="23" s="1"/>
  <c r="CI91" i="18"/>
  <c r="N91" i="23" s="1"/>
  <c r="CW32" i="18"/>
  <c r="AW32" i="23" s="1"/>
  <c r="CK72" i="18"/>
  <c r="P72" i="23" s="1"/>
  <c r="CY22" i="18"/>
  <c r="AY22" i="23" s="1"/>
  <c r="CY53" i="18"/>
  <c r="AY53" i="23" s="1"/>
  <c r="CI90" i="18"/>
  <c r="N90" i="23" s="1"/>
  <c r="CW80" i="18"/>
  <c r="AW80" i="23" s="1"/>
  <c r="CK48" i="18"/>
  <c r="P48" i="23" s="1"/>
  <c r="CW83" i="18"/>
  <c r="AW83" i="23" s="1"/>
  <c r="CI24" i="18"/>
  <c r="N24" i="23" s="1"/>
  <c r="CK51" i="18"/>
  <c r="P51" i="23" s="1"/>
  <c r="CV24" i="18"/>
  <c r="AV24" i="23" s="1"/>
  <c r="CW78" i="18"/>
  <c r="AW78" i="23" s="1"/>
  <c r="CW60" i="18"/>
  <c r="AW60" i="23" s="1"/>
  <c r="CV27" i="18"/>
  <c r="AV27" i="23" s="1"/>
  <c r="CU75" i="18"/>
  <c r="AU75" i="23" s="1"/>
  <c r="CK62" i="18"/>
  <c r="P62" i="23" s="1"/>
  <c r="CV29" i="18"/>
  <c r="AV29" i="23" s="1"/>
  <c r="CV66" i="18"/>
  <c r="AV66" i="23" s="1"/>
  <c r="CU22" i="18"/>
  <c r="AU22" i="23" s="1"/>
  <c r="CV83" i="18"/>
  <c r="AV83" i="23" s="1"/>
  <c r="CY75" i="18"/>
  <c r="AY75" i="23" s="1"/>
  <c r="CK40" i="18"/>
  <c r="P40" i="23" s="1"/>
  <c r="CJ10" i="18"/>
  <c r="O10" i="23" s="1"/>
  <c r="CV30" i="18"/>
  <c r="AV30" i="23" s="1"/>
  <c r="CW84" i="18"/>
  <c r="AW84" i="23" s="1"/>
  <c r="CW33" i="18"/>
  <c r="AW33" i="23" s="1"/>
  <c r="CJ83" i="18"/>
  <c r="O83" i="23" s="1"/>
  <c r="CV22" i="18"/>
  <c r="AV22" i="23" s="1"/>
  <c r="CI21" i="18"/>
  <c r="N21" i="23" s="1"/>
  <c r="CI73" i="18"/>
  <c r="N73" i="23" s="1"/>
  <c r="CI87" i="18"/>
  <c r="N87" i="23" s="1"/>
  <c r="CV58" i="18"/>
  <c r="AV58" i="23" s="1"/>
  <c r="CU44" i="18"/>
  <c r="AU44" i="23" s="1"/>
  <c r="CW56" i="18"/>
  <c r="AW56" i="23" s="1"/>
  <c r="CJ15" i="18"/>
  <c r="O15" i="23" s="1"/>
  <c r="CU20" i="18"/>
  <c r="AU20" i="23" s="1"/>
  <c r="CW69" i="18"/>
  <c r="AW69" i="23" s="1"/>
  <c r="CW41" i="18"/>
  <c r="AW41" i="23" s="1"/>
  <c r="CM10" i="18"/>
  <c r="R10" i="23" s="1"/>
  <c r="CU49" i="18"/>
  <c r="AU49" i="23" s="1"/>
  <c r="CK61" i="18"/>
  <c r="P61" i="23" s="1"/>
  <c r="CK46" i="18"/>
  <c r="P46" i="23" s="1"/>
  <c r="CK22" i="18"/>
  <c r="P22" i="23" s="1"/>
  <c r="CV21" i="18"/>
  <c r="AV21" i="23" s="1"/>
  <c r="CW66" i="18"/>
  <c r="AW66" i="23" s="1"/>
  <c r="CV39" i="18"/>
  <c r="AV39" i="23" s="1"/>
  <c r="CW23" i="18"/>
  <c r="AW23" i="23" s="1"/>
  <c r="CY30" i="18"/>
  <c r="AY30" i="23" s="1"/>
  <c r="CK77" i="18"/>
  <c r="P77" i="23" s="1"/>
  <c r="CK69" i="18"/>
  <c r="P69" i="23" s="1"/>
  <c r="CJ44" i="18"/>
  <c r="O44" i="23" s="1"/>
  <c r="DB52" i="18"/>
  <c r="BB52" i="23" s="1"/>
  <c r="CW58" i="18"/>
  <c r="AW58" i="23" s="1"/>
  <c r="CU32" i="18"/>
  <c r="AU32" i="23" s="1"/>
  <c r="CJ74" i="18"/>
  <c r="O74" i="23" s="1"/>
  <c r="CW47" i="18"/>
  <c r="AW47" i="23" s="1"/>
  <c r="CJ34" i="18"/>
  <c r="O34" i="23" s="1"/>
  <c r="CJ39" i="18"/>
  <c r="O39" i="23" s="1"/>
  <c r="CK84" i="18"/>
  <c r="P84" i="23" s="1"/>
  <c r="CY89" i="18"/>
  <c r="AY89" i="23" s="1"/>
  <c r="CK92" i="18"/>
  <c r="P92" i="23" s="1"/>
  <c r="CU24" i="18"/>
  <c r="AU24" i="23" s="1"/>
  <c r="CK38" i="18"/>
  <c r="P38" i="23" s="1"/>
  <c r="CK39" i="18"/>
  <c r="P39" i="23" s="1"/>
  <c r="CK66" i="18"/>
  <c r="P66" i="23" s="1"/>
  <c r="CW51" i="18"/>
  <c r="AW51" i="23" s="1"/>
  <c r="CV65" i="18"/>
  <c r="AV65" i="23" s="1"/>
  <c r="CW70" i="18"/>
  <c r="AW70" i="23" s="1"/>
  <c r="CV25" i="18"/>
  <c r="AV25" i="23" s="1"/>
  <c r="CV79" i="18"/>
  <c r="AV79" i="23" s="1"/>
  <c r="CJ13" i="18"/>
  <c r="O13" i="23" s="1"/>
  <c r="CV57" i="18"/>
  <c r="AV57" i="23" s="1"/>
  <c r="DB64" i="18"/>
  <c r="BB64" i="23" s="1"/>
  <c r="CW72" i="18"/>
  <c r="AW72" i="23" s="1"/>
  <c r="CJ12" i="18"/>
  <c r="O12" i="23" s="1"/>
  <c r="CJ28" i="18"/>
  <c r="O28" i="23" s="1"/>
  <c r="CK83" i="18"/>
  <c r="P83" i="23" s="1"/>
  <c r="CJ30" i="18"/>
  <c r="O30" i="23" s="1"/>
  <c r="CK47" i="18"/>
  <c r="P47" i="23" s="1"/>
  <c r="CJ84" i="18"/>
  <c r="O84" i="23" s="1"/>
  <c r="CJ17" i="18"/>
  <c r="O17" i="23" s="1"/>
  <c r="CW68" i="18"/>
  <c r="AW68" i="23" s="1"/>
  <c r="CK52" i="18"/>
  <c r="P52" i="23" s="1"/>
  <c r="CI63" i="18"/>
  <c r="N63" i="23" s="1"/>
  <c r="CJ46" i="18"/>
  <c r="O46" i="23" s="1"/>
  <c r="CW36" i="18"/>
  <c r="AW36" i="23" s="1"/>
  <c r="CU71" i="18"/>
  <c r="AU71" i="23" s="1"/>
  <c r="CX81" i="18"/>
  <c r="AX81" i="23" s="1"/>
  <c r="CI6" i="18"/>
  <c r="N6" i="23" s="1"/>
  <c r="CJ75" i="18"/>
  <c r="O75" i="23" s="1"/>
  <c r="CJ63" i="18"/>
  <c r="O63" i="23" s="1"/>
  <c r="CW17" i="18"/>
  <c r="AW17" i="23" s="1"/>
  <c r="CJ16" i="18"/>
  <c r="O16" i="23" s="1"/>
  <c r="CJ24" i="18"/>
  <c r="O24" i="23" s="1"/>
  <c r="CM16" i="18"/>
  <c r="R16" i="23" s="1"/>
  <c r="CW27" i="18"/>
  <c r="AW27" i="23" s="1"/>
  <c r="CV45" i="18"/>
  <c r="AV45" i="23" s="1"/>
  <c r="CV55" i="18"/>
  <c r="AV55" i="23" s="1"/>
  <c r="CV35" i="18"/>
  <c r="AV35" i="23" s="1"/>
  <c r="CJ45" i="18"/>
  <c r="O45" i="23" s="1"/>
  <c r="CY28" i="18"/>
  <c r="AY28" i="23" s="1"/>
  <c r="CV74" i="18"/>
  <c r="AV74" i="23" s="1"/>
  <c r="CK37" i="18"/>
  <c r="P37" i="23" s="1"/>
  <c r="CV46" i="18"/>
  <c r="AV46" i="23" s="1"/>
  <c r="CV44" i="18"/>
  <c r="AV44" i="23" s="1"/>
  <c r="CW25" i="18"/>
  <c r="AW25" i="23" s="1"/>
  <c r="CW50" i="18"/>
  <c r="AW50" i="23" s="1"/>
  <c r="CI32" i="18"/>
  <c r="N32" i="23" s="1"/>
  <c r="CK36" i="18"/>
  <c r="P36" i="23" s="1"/>
  <c r="CK26" i="18"/>
  <c r="P26" i="23" s="1"/>
  <c r="CK25" i="18"/>
  <c r="P25" i="23" s="1"/>
  <c r="CV47" i="18"/>
  <c r="AV47" i="23" s="1"/>
  <c r="CV63" i="18"/>
  <c r="AV63" i="23" s="1"/>
  <c r="CW82" i="18"/>
  <c r="AW82" i="23" s="1"/>
  <c r="CV36" i="18"/>
  <c r="AV36" i="23" s="1"/>
  <c r="CK24" i="18"/>
  <c r="P24" i="23" s="1"/>
  <c r="CK28" i="18"/>
  <c r="P28" i="23" s="1"/>
  <c r="CW76" i="18"/>
  <c r="AW76" i="23" s="1"/>
  <c r="CV33" i="18"/>
  <c r="AV33" i="23" s="1"/>
  <c r="CV75" i="18"/>
  <c r="AV75" i="23" s="1"/>
  <c r="CJ88" i="18"/>
  <c r="O88" i="23" s="1"/>
  <c r="CK71" i="18"/>
  <c r="P71" i="23" s="1"/>
  <c r="CJ14" i="18"/>
  <c r="O14" i="23" s="1"/>
  <c r="CJ18" i="18"/>
  <c r="O18" i="23" s="1"/>
  <c r="CV53" i="18"/>
  <c r="AV53" i="23" s="1"/>
  <c r="CM9" i="18"/>
  <c r="R9" i="23" s="1"/>
  <c r="DA28" i="18"/>
  <c r="BA28" i="23" s="1"/>
  <c r="CW35" i="18"/>
  <c r="AW35" i="23" s="1"/>
  <c r="CK81" i="18"/>
  <c r="P81" i="23" s="1"/>
  <c r="CU83" i="18"/>
  <c r="AU83" i="23" s="1"/>
  <c r="CV95" i="18"/>
  <c r="AV95" i="23" s="1"/>
  <c r="CW61" i="18"/>
  <c r="AW61" i="23" s="1"/>
  <c r="CV67" i="18"/>
  <c r="AV67" i="23" s="1"/>
  <c r="CJ36" i="18"/>
  <c r="O36" i="23" s="1"/>
  <c r="CU48" i="18"/>
  <c r="AU48" i="23" s="1"/>
  <c r="CY38" i="18"/>
  <c r="AY38" i="23" s="1"/>
  <c r="CK50" i="18"/>
  <c r="P50" i="23" s="1"/>
  <c r="CK27" i="18"/>
  <c r="P27" i="23" s="1"/>
  <c r="CW39" i="18"/>
  <c r="AW39" i="23" s="1"/>
  <c r="CV62" i="18"/>
  <c r="AV62" i="23" s="1"/>
  <c r="CK93" i="18"/>
  <c r="P93" i="23" s="1"/>
  <c r="CK6" i="18"/>
  <c r="P6" i="23" s="1"/>
  <c r="CJ9" i="18"/>
  <c r="O9" i="23" s="1"/>
  <c r="CW21" i="18"/>
  <c r="AW21" i="23" s="1"/>
  <c r="CJ66" i="18"/>
  <c r="O66" i="23" s="1"/>
  <c r="CO29" i="18"/>
  <c r="T29" i="23" s="1"/>
  <c r="CJ35" i="18"/>
  <c r="O35" i="23" s="1"/>
  <c r="CJ37" i="18"/>
  <c r="O37" i="23" s="1"/>
  <c r="CJ25" i="18"/>
  <c r="O25" i="23" s="1"/>
  <c r="CW94" i="18"/>
  <c r="AW94" i="23" s="1"/>
  <c r="AY15" i="21"/>
  <c r="CB15" i="21" s="1"/>
  <c r="BF84" i="21"/>
  <c r="CC84" i="21" s="1"/>
  <c r="BF33" i="21"/>
  <c r="CC33" i="21" s="1"/>
  <c r="AR80" i="21"/>
  <c r="CA80" i="21" s="1"/>
  <c r="BF24" i="21"/>
  <c r="CC24" i="21" s="1"/>
  <c r="BF36" i="21"/>
  <c r="CC36" i="21" s="1"/>
  <c r="I87" i="21"/>
  <c r="BV87" i="21" s="1"/>
  <c r="AD64" i="21"/>
  <c r="BY64" i="21" s="1"/>
  <c r="AY69" i="21"/>
  <c r="CB69" i="21" s="1"/>
  <c r="I74" i="21"/>
  <c r="BV74" i="21" s="1"/>
  <c r="BT66" i="21"/>
  <c r="CE66" i="21" s="1"/>
  <c r="AD75" i="21"/>
  <c r="BY75" i="21" s="1"/>
  <c r="AY84" i="21"/>
  <c r="CB84" i="21" s="1"/>
  <c r="W41" i="21"/>
  <c r="BX41" i="21" s="1"/>
  <c r="W43" i="21"/>
  <c r="BX43" i="21" s="1"/>
  <c r="W88" i="21"/>
  <c r="BX88" i="21" s="1"/>
  <c r="P5" i="21"/>
  <c r="BW5" i="21" s="1"/>
  <c r="W34" i="21"/>
  <c r="BX34" i="21" s="1"/>
  <c r="AD85" i="21"/>
  <c r="BY85" i="21" s="1"/>
  <c r="W38" i="21"/>
  <c r="BX38" i="21" s="1"/>
  <c r="AD38" i="21"/>
  <c r="BY38" i="21" s="1"/>
  <c r="AD36" i="21"/>
  <c r="BY36" i="21" s="1"/>
  <c r="W62" i="21"/>
  <c r="BX62" i="21" s="1"/>
  <c r="W57" i="21"/>
  <c r="BX57" i="21" s="1"/>
  <c r="CW43" i="18"/>
  <c r="AW43" i="23" s="1"/>
  <c r="CK15" i="18"/>
  <c r="P15" i="23" s="1"/>
  <c r="CJ31" i="18"/>
  <c r="O31" i="23" s="1"/>
  <c r="CK54" i="18"/>
  <c r="P54" i="23" s="1"/>
  <c r="CV59" i="18"/>
  <c r="AV59" i="23" s="1"/>
  <c r="CV69" i="18"/>
  <c r="AV69" i="23" s="1"/>
  <c r="CW26" i="18"/>
  <c r="AW26" i="23" s="1"/>
  <c r="BF5" i="21"/>
  <c r="CC5" i="21" s="1"/>
  <c r="AY10" i="21"/>
  <c r="CB10" i="21" s="1"/>
  <c r="AY19" i="21"/>
  <c r="CB19" i="21" s="1"/>
  <c r="AY65" i="21"/>
  <c r="CB65" i="21" s="1"/>
  <c r="AY45" i="21"/>
  <c r="CB45" i="21" s="1"/>
  <c r="BF30" i="21"/>
  <c r="CC30" i="21" s="1"/>
  <c r="AY38" i="21"/>
  <c r="CB38" i="21" s="1"/>
  <c r="BT25" i="21"/>
  <c r="CE25" i="21" s="1"/>
  <c r="BT60" i="21"/>
  <c r="CE60" i="21" s="1"/>
  <c r="P19" i="21"/>
  <c r="BW19" i="21" s="1"/>
  <c r="I27" i="21"/>
  <c r="BV27" i="21" s="1"/>
  <c r="I65" i="21"/>
  <c r="BV65" i="21" s="1"/>
  <c r="P87" i="21"/>
  <c r="BW87" i="21" s="1"/>
  <c r="AD58" i="21"/>
  <c r="BY58" i="21" s="1"/>
  <c r="W46" i="21"/>
  <c r="BX46" i="21" s="1"/>
  <c r="P32" i="21"/>
  <c r="BW32" i="21" s="1"/>
  <c r="AD25" i="21"/>
  <c r="BY25" i="21" s="1"/>
  <c r="W9" i="21"/>
  <c r="BX9" i="21" s="1"/>
  <c r="W74" i="21"/>
  <c r="BX74" i="21" s="1"/>
  <c r="AK69" i="21"/>
  <c r="BZ69" i="21" s="1"/>
  <c r="AR16" i="21"/>
  <c r="CA16" i="21" s="1"/>
  <c r="W79" i="21"/>
  <c r="BX79" i="21" s="1"/>
  <c r="P76" i="21"/>
  <c r="BW76" i="21" s="1"/>
  <c r="CK18" i="18"/>
  <c r="P18" i="23" s="1"/>
  <c r="CK17" i="18"/>
  <c r="P17" i="23" s="1"/>
  <c r="CI71" i="18"/>
  <c r="N71" i="23" s="1"/>
  <c r="CJ69" i="18"/>
  <c r="O69" i="23" s="1"/>
  <c r="CU35" i="18"/>
  <c r="AU35" i="23" s="1"/>
  <c r="AY51" i="21"/>
  <c r="CB51" i="21" s="1"/>
  <c r="AY58" i="21"/>
  <c r="CB58" i="21" s="1"/>
  <c r="BF61" i="21"/>
  <c r="CC61" i="21" s="1"/>
  <c r="BF45" i="21"/>
  <c r="CC45" i="21" s="1"/>
  <c r="BF29" i="21"/>
  <c r="CC29" i="21" s="1"/>
  <c r="BF80" i="21"/>
  <c r="CC80" i="21" s="1"/>
  <c r="W11" i="21"/>
  <c r="BX11" i="21" s="1"/>
  <c r="I75" i="21"/>
  <c r="BV75" i="21" s="1"/>
  <c r="I89" i="21"/>
  <c r="BV89" i="21" s="1"/>
  <c r="BM62" i="21"/>
  <c r="CD62" i="21" s="1"/>
  <c r="W75" i="21"/>
  <c r="BX75" i="21" s="1"/>
  <c r="W63" i="21"/>
  <c r="BX63" i="21" s="1"/>
  <c r="AD56" i="21"/>
  <c r="BY56" i="21" s="1"/>
  <c r="W13" i="21"/>
  <c r="BX13" i="21" s="1"/>
  <c r="AR26" i="21"/>
  <c r="CA26" i="21" s="1"/>
  <c r="AD15" i="21"/>
  <c r="BY15" i="21" s="1"/>
  <c r="AD5" i="21"/>
  <c r="BY5" i="21" s="1"/>
  <c r="W71" i="21"/>
  <c r="BX71" i="21" s="1"/>
  <c r="W15" i="21"/>
  <c r="BX15" i="21" s="1"/>
  <c r="CV89" i="18"/>
  <c r="AV89" i="23" s="1"/>
  <c r="CJ23" i="18"/>
  <c r="O23" i="23" s="1"/>
  <c r="CK70" i="18"/>
  <c r="P70" i="23" s="1"/>
  <c r="CI18" i="18"/>
  <c r="N18" i="23" s="1"/>
  <c r="CK41" i="18"/>
  <c r="P41" i="23" s="1"/>
  <c r="DA40" i="18"/>
  <c r="BA40" i="23" s="1"/>
  <c r="CV43" i="18"/>
  <c r="AV43" i="23" s="1"/>
  <c r="CU76" i="18"/>
  <c r="AU76" i="23" s="1"/>
  <c r="AY54" i="21"/>
  <c r="CB54" i="21" s="1"/>
  <c r="BF73" i="21"/>
  <c r="CC73" i="21" s="1"/>
  <c r="P85" i="21"/>
  <c r="BW85" i="21" s="1"/>
  <c r="AK36" i="21"/>
  <c r="BZ36" i="21" s="1"/>
  <c r="AY11" i="21"/>
  <c r="CB11" i="21" s="1"/>
  <c r="AY43" i="21"/>
  <c r="CB43" i="21" s="1"/>
  <c r="BF83" i="21"/>
  <c r="CC83" i="21" s="1"/>
  <c r="I21" i="21"/>
  <c r="BV21" i="21" s="1"/>
  <c r="I88" i="21"/>
  <c r="BV88" i="21" s="1"/>
  <c r="P38" i="21"/>
  <c r="BW38" i="21" s="1"/>
  <c r="AD68" i="21"/>
  <c r="BY68" i="21" s="1"/>
  <c r="AD47" i="21"/>
  <c r="BY47" i="21" s="1"/>
  <c r="AD83" i="21"/>
  <c r="BY83" i="21" s="1"/>
  <c r="P24" i="21"/>
  <c r="BW24" i="21" s="1"/>
  <c r="BM52" i="21"/>
  <c r="CD52" i="21" s="1"/>
  <c r="W84" i="21"/>
  <c r="BX84" i="21" s="1"/>
  <c r="P62" i="21"/>
  <c r="BW62" i="21" s="1"/>
  <c r="AD51" i="21"/>
  <c r="BY51" i="21" s="1"/>
  <c r="W12" i="21"/>
  <c r="BX12" i="21" s="1"/>
  <c r="AD66" i="21"/>
  <c r="BY66" i="21" s="1"/>
  <c r="AD60" i="21"/>
  <c r="BY60" i="21" s="1"/>
  <c r="W53" i="21"/>
  <c r="BX53" i="21" s="1"/>
  <c r="W27" i="21"/>
  <c r="BX27" i="21" s="1"/>
  <c r="CJ87" i="18"/>
  <c r="O87" i="23" s="1"/>
  <c r="CJ76" i="18"/>
  <c r="O76" i="23" s="1"/>
  <c r="CW28" i="18"/>
  <c r="AW28" i="23" s="1"/>
  <c r="W83" i="21"/>
  <c r="BX83" i="21" s="1"/>
  <c r="W17" i="21"/>
  <c r="BX17" i="21" s="1"/>
  <c r="AD93" i="21"/>
  <c r="BY93" i="21" s="1"/>
  <c r="W51" i="21"/>
  <c r="BX51" i="21" s="1"/>
  <c r="AR18" i="21"/>
  <c r="CA18" i="21" s="1"/>
  <c r="P49" i="21"/>
  <c r="BW49" i="21" s="1"/>
  <c r="AD49" i="21"/>
  <c r="BY49" i="21" s="1"/>
  <c r="CW65" i="18"/>
  <c r="AW65" i="23" s="1"/>
  <c r="AD13" i="21"/>
  <c r="BY13" i="21" s="1"/>
  <c r="I32" i="21"/>
  <c r="BV32" i="21" s="1"/>
  <c r="BT38" i="21"/>
  <c r="CE38" i="21" s="1"/>
  <c r="BF56" i="21"/>
  <c r="CC56" i="21" s="1"/>
  <c r="W93" i="21"/>
  <c r="BX93" i="21" s="1"/>
  <c r="AD62" i="21"/>
  <c r="BY62" i="21" s="1"/>
  <c r="W24" i="21"/>
  <c r="BX24" i="21" s="1"/>
  <c r="AD82" i="21"/>
  <c r="BY82" i="21" s="1"/>
  <c r="AD54" i="21"/>
  <c r="BY54" i="21" s="1"/>
  <c r="AD23" i="21"/>
  <c r="BY23" i="21" s="1"/>
  <c r="AD76" i="21"/>
  <c r="BY76" i="21" s="1"/>
  <c r="W90" i="21"/>
  <c r="BX90" i="21" s="1"/>
  <c r="W29" i="21"/>
  <c r="BX29" i="21" s="1"/>
  <c r="AR15" i="21"/>
  <c r="CA15" i="21" s="1"/>
  <c r="AD22" i="21"/>
  <c r="BY22" i="21" s="1"/>
  <c r="AD27" i="21"/>
  <c r="BY27" i="21" s="1"/>
  <c r="W33" i="21"/>
  <c r="BX33" i="21" s="1"/>
  <c r="AK24" i="21"/>
  <c r="BZ24" i="21" s="1"/>
  <c r="W55" i="21"/>
  <c r="BX55" i="21" s="1"/>
  <c r="W14" i="21"/>
  <c r="BX14" i="21" s="1"/>
  <c r="CJ38" i="18"/>
  <c r="O38" i="23" s="1"/>
  <c r="CW54" i="18"/>
  <c r="AW54" i="23" s="1"/>
  <c r="I72" i="21"/>
  <c r="BV72" i="21" s="1"/>
  <c r="I52" i="21"/>
  <c r="BV52" i="21" s="1"/>
  <c r="BF22" i="21"/>
  <c r="CC22" i="21" s="1"/>
  <c r="AY59" i="21"/>
  <c r="CB59" i="21" s="1"/>
  <c r="BT37" i="21"/>
  <c r="CE37" i="21" s="1"/>
  <c r="BF75" i="21"/>
  <c r="CC75" i="21" s="1"/>
  <c r="BF17" i="21"/>
  <c r="CC17" i="21" s="1"/>
  <c r="AD28" i="21"/>
  <c r="BY28" i="21" s="1"/>
  <c r="W30" i="21"/>
  <c r="BX30" i="21" s="1"/>
  <c r="AD71" i="21"/>
  <c r="BY71" i="21" s="1"/>
  <c r="AR60" i="21"/>
  <c r="CA60" i="21" s="1"/>
  <c r="W66" i="21"/>
  <c r="BX66" i="21" s="1"/>
  <c r="AD44" i="21"/>
  <c r="BY44" i="21" s="1"/>
  <c r="AD29" i="21"/>
  <c r="BY29" i="21" s="1"/>
  <c r="P37" i="21"/>
  <c r="BW37" i="21" s="1"/>
  <c r="AR62" i="21"/>
  <c r="CA62" i="21" s="1"/>
  <c r="AD61" i="21"/>
  <c r="BY61" i="21" s="1"/>
  <c r="W20" i="21"/>
  <c r="BX20" i="21" s="1"/>
  <c r="AD43" i="21"/>
  <c r="BY43" i="21" s="1"/>
  <c r="CK32" i="18"/>
  <c r="P32" i="23" s="1"/>
  <c r="CJ59" i="18"/>
  <c r="O59" i="23" s="1"/>
  <c r="CV48" i="18"/>
  <c r="AV48" i="23" s="1"/>
  <c r="CU58" i="18"/>
  <c r="AU58" i="23" s="1"/>
  <c r="AD37" i="21"/>
  <c r="BY37" i="21" s="1"/>
  <c r="AY61" i="21"/>
  <c r="CB61" i="21" s="1"/>
  <c r="AD35" i="21"/>
  <c r="BY35" i="21" s="1"/>
  <c r="AD24" i="21"/>
  <c r="BY24" i="21" s="1"/>
  <c r="BF50" i="21"/>
  <c r="CC50" i="21" s="1"/>
  <c r="BF39" i="21"/>
  <c r="CC39" i="21" s="1"/>
  <c r="BF51" i="21"/>
  <c r="CC51" i="21" s="1"/>
  <c r="BT39" i="21"/>
  <c r="CE39" i="21" s="1"/>
  <c r="AY64" i="21"/>
  <c r="CB64" i="21" s="1"/>
  <c r="BT22" i="21"/>
  <c r="CE22" i="21" s="1"/>
  <c r="BF57" i="21"/>
  <c r="CC57" i="21" s="1"/>
  <c r="I50" i="21"/>
  <c r="BV50" i="21" s="1"/>
  <c r="P22" i="21"/>
  <c r="BW22" i="21" s="1"/>
  <c r="AR32" i="21"/>
  <c r="CA32" i="21" s="1"/>
  <c r="W7" i="21"/>
  <c r="BX7" i="21" s="1"/>
  <c r="W19" i="21"/>
  <c r="BX19" i="21" s="1"/>
  <c r="AD48" i="21"/>
  <c r="BY48" i="21" s="1"/>
  <c r="AR73" i="21"/>
  <c r="CA73" i="21" s="1"/>
  <c r="P41" i="21"/>
  <c r="BW41" i="21" s="1"/>
  <c r="AR75" i="21"/>
  <c r="CA75" i="21" s="1"/>
  <c r="AD77" i="21"/>
  <c r="BY77" i="21" s="1"/>
  <c r="P23" i="21"/>
  <c r="BW23" i="21" s="1"/>
  <c r="CJ47" i="18"/>
  <c r="O47" i="23" s="1"/>
  <c r="CJ68" i="18"/>
  <c r="O68" i="23" s="1"/>
  <c r="CJ67" i="18"/>
  <c r="O67" i="23" s="1"/>
  <c r="CJ89" i="18"/>
  <c r="O89" i="23" s="1"/>
  <c r="CW93" i="18"/>
  <c r="AW93" i="23" s="1"/>
  <c r="CV20" i="18"/>
  <c r="AV20" i="23" s="1"/>
  <c r="AD89" i="21"/>
  <c r="BY89" i="21" s="1"/>
  <c r="P74" i="21"/>
  <c r="BW74" i="21" s="1"/>
  <c r="BF66" i="21"/>
  <c r="CC66" i="21" s="1"/>
  <c r="AY6" i="21"/>
  <c r="CB6" i="21" s="1"/>
  <c r="W22" i="21"/>
  <c r="BX22" i="21" s="1"/>
  <c r="AD69" i="21"/>
  <c r="BY69" i="21" s="1"/>
  <c r="W73" i="21"/>
  <c r="BX73" i="21" s="1"/>
  <c r="P20" i="21"/>
  <c r="BW20" i="21" s="1"/>
  <c r="P90" i="21"/>
  <c r="BW90" i="21" s="1"/>
  <c r="AD50" i="21"/>
  <c r="BY50" i="21" s="1"/>
  <c r="P72" i="21"/>
  <c r="BW72" i="21" s="1"/>
  <c r="AR82" i="21"/>
  <c r="CA82" i="21" s="1"/>
  <c r="W82" i="21"/>
  <c r="BX82" i="21" s="1"/>
  <c r="AD11" i="21"/>
  <c r="BY11" i="21" s="1"/>
  <c r="AD26" i="21"/>
  <c r="BY26" i="21" s="1"/>
  <c r="W81" i="21"/>
  <c r="BX81" i="21" s="1"/>
  <c r="AD20" i="21"/>
  <c r="BY20" i="21" s="1"/>
  <c r="CM6" i="18"/>
  <c r="R6" i="23" s="1"/>
  <c r="CK43" i="18"/>
  <c r="P43" i="23" s="1"/>
  <c r="CW42" i="18"/>
  <c r="AW42" i="23" s="1"/>
  <c r="CW92" i="18"/>
  <c r="AW92" i="23" s="1"/>
  <c r="CU57" i="18"/>
  <c r="AU57" i="23" s="1"/>
  <c r="S18" i="22"/>
  <c r="AD33" i="21"/>
  <c r="BY33" i="21" s="1"/>
  <c r="AD40" i="21"/>
  <c r="BY40" i="21" s="1"/>
  <c r="AR41" i="21"/>
  <c r="CA41" i="21" s="1"/>
  <c r="AD32" i="21"/>
  <c r="BY32" i="21" s="1"/>
  <c r="BT47" i="21"/>
  <c r="CE47" i="21" s="1"/>
  <c r="AY20" i="21"/>
  <c r="CB20" i="21" s="1"/>
  <c r="P34" i="21"/>
  <c r="BW34" i="21" s="1"/>
  <c r="AY62" i="21"/>
  <c r="CB62" i="21" s="1"/>
  <c r="BF70" i="21"/>
  <c r="CC70" i="21" s="1"/>
  <c r="I42" i="21"/>
  <c r="BV42" i="21" s="1"/>
  <c r="BF7" i="21"/>
  <c r="CC7" i="21" s="1"/>
  <c r="I45" i="21"/>
  <c r="BV45" i="21" s="1"/>
  <c r="AY37" i="21"/>
  <c r="CB37" i="21" s="1"/>
  <c r="BF85" i="21"/>
  <c r="CC85" i="21" s="1"/>
  <c r="BT14" i="21"/>
  <c r="CE14" i="21" s="1"/>
  <c r="BM79" i="21"/>
  <c r="CD79" i="21" s="1"/>
  <c r="W50" i="21"/>
  <c r="BX50" i="21" s="1"/>
  <c r="P17" i="21"/>
  <c r="BW17" i="21" s="1"/>
  <c r="W39" i="21"/>
  <c r="BX39" i="21" s="1"/>
  <c r="AD12" i="21"/>
  <c r="BY12" i="21" s="1"/>
  <c r="AD39" i="21"/>
  <c r="BY39" i="21" s="1"/>
  <c r="W68" i="21"/>
  <c r="BX68" i="21" s="1"/>
  <c r="W16" i="21"/>
  <c r="BX16" i="21" s="1"/>
  <c r="AD21" i="21"/>
  <c r="BY21" i="21" s="1"/>
  <c r="W18" i="21"/>
  <c r="BX18" i="21" s="1"/>
  <c r="P70" i="21"/>
  <c r="BW70" i="21" s="1"/>
  <c r="W10" i="21"/>
  <c r="BX10" i="21" s="1"/>
  <c r="P21" i="21"/>
  <c r="BW21" i="21" s="1"/>
  <c r="P42" i="21"/>
  <c r="BW42" i="21" s="1"/>
  <c r="CY21" i="18"/>
  <c r="AY21" i="23" s="1"/>
  <c r="CK82" i="18"/>
  <c r="P82" i="23" s="1"/>
  <c r="CU64" i="18"/>
  <c r="AU64" i="23" s="1"/>
  <c r="AD78" i="21"/>
  <c r="BY78" i="21" s="1"/>
  <c r="P63" i="21"/>
  <c r="BW63" i="21" s="1"/>
  <c r="P44" i="21"/>
  <c r="BW44" i="21" s="1"/>
  <c r="W45" i="21"/>
  <c r="BX45" i="21" s="1"/>
  <c r="AD72" i="21"/>
  <c r="BY72" i="21" s="1"/>
  <c r="P73" i="21"/>
  <c r="BW73" i="21" s="1"/>
  <c r="AR87" i="21"/>
  <c r="CA87" i="21" s="1"/>
  <c r="AR10" i="21"/>
  <c r="CA10" i="21" s="1"/>
  <c r="AD80" i="21"/>
  <c r="BY80" i="21" s="1"/>
  <c r="K75" i="19"/>
  <c r="AN75" i="19" s="1"/>
  <c r="AV75" i="19" s="1"/>
  <c r="S89" i="22"/>
  <c r="K78" i="22"/>
  <c r="I18" i="22"/>
  <c r="T19" i="26" s="1"/>
  <c r="W20" i="33" s="1"/>
  <c r="S77" i="22"/>
  <c r="I19" i="22"/>
  <c r="T20" i="26" s="1"/>
  <c r="W21" i="33" s="1"/>
  <c r="I77" i="22"/>
  <c r="T78" i="26" s="1"/>
  <c r="W79" i="33" s="1"/>
  <c r="CY20" i="18"/>
  <c r="AY20" i="23" s="1"/>
  <c r="K31" i="22"/>
  <c r="K19" i="22"/>
  <c r="CK57" i="18"/>
  <c r="P57" i="23" s="1"/>
  <c r="I30" i="22"/>
  <c r="T31" i="26" s="1"/>
  <c r="W32" i="33" s="1"/>
  <c r="CI8" i="18"/>
  <c r="N8" i="23" s="1"/>
  <c r="S30" i="22"/>
  <c r="K30" i="22"/>
  <c r="DB22" i="18"/>
  <c r="BB22" i="23" s="1"/>
  <c r="K59" i="22"/>
  <c r="S70" i="22"/>
  <c r="I58" i="22"/>
  <c r="T59" i="26" s="1"/>
  <c r="W60" i="33" s="1"/>
  <c r="S58" i="22"/>
  <c r="CI94" i="18"/>
  <c r="N94" i="23" s="1"/>
  <c r="S19" i="22"/>
  <c r="Y26" i="22"/>
  <c r="AE41" i="32" s="1"/>
  <c r="DB39" i="18"/>
  <c r="BB39" i="23" s="1"/>
  <c r="CU70" i="18"/>
  <c r="AU70" i="23" s="1"/>
  <c r="S31" i="22"/>
  <c r="S23" i="22"/>
  <c r="Q15" i="22"/>
  <c r="AB30" i="32" s="1"/>
  <c r="K80" i="22"/>
  <c r="Y62" i="22"/>
  <c r="AE77" i="32" s="1"/>
  <c r="S79" i="22"/>
  <c r="K79" i="22"/>
  <c r="I79" i="22"/>
  <c r="T80" i="26" s="1"/>
  <c r="W81" i="33" s="1"/>
  <c r="Y39" i="22"/>
  <c r="AE54" i="32" s="1"/>
  <c r="Y25" i="22"/>
  <c r="AE40" i="32" s="1"/>
  <c r="Y48" i="22"/>
  <c r="AE63" i="32" s="1"/>
  <c r="Q40" i="22"/>
  <c r="AB55" i="32" s="1"/>
  <c r="Q63" i="22"/>
  <c r="AB78" i="32" s="1"/>
  <c r="Y63" i="22"/>
  <c r="AE78" i="32" s="1"/>
  <c r="Q84" i="22"/>
  <c r="AB99" i="32" s="1"/>
  <c r="Y93" i="22"/>
  <c r="AE108" i="32" s="1"/>
  <c r="Q93" i="22"/>
  <c r="AB108" i="32" s="1"/>
  <c r="Q16" i="22"/>
  <c r="AB31" i="32" s="1"/>
  <c r="Y16" i="22"/>
  <c r="AE31" i="32" s="1"/>
  <c r="I11" i="22"/>
  <c r="T12" i="26" s="1"/>
  <c r="W13" i="33" s="1"/>
  <c r="K11" i="22"/>
  <c r="Y17" i="22"/>
  <c r="AE32" i="32" s="1"/>
  <c r="Q17" i="22"/>
  <c r="AB32" i="32" s="1"/>
  <c r="Y51" i="22"/>
  <c r="AE66" i="32" s="1"/>
  <c r="Q51" i="22"/>
  <c r="AB66" i="32" s="1"/>
  <c r="Q92" i="22"/>
  <c r="AB107" i="32" s="1"/>
  <c r="CU21" i="18"/>
  <c r="AU21" i="23" s="1"/>
  <c r="CI65" i="18"/>
  <c r="N65" i="23" s="1"/>
  <c r="CI45" i="18"/>
  <c r="N45" i="23" s="1"/>
  <c r="K88" i="20"/>
  <c r="AN88" i="20" s="1"/>
  <c r="AV88" i="20" s="1"/>
  <c r="CX90" i="18"/>
  <c r="AX90" i="23" s="1"/>
  <c r="CU45" i="18"/>
  <c r="AU45" i="23" s="1"/>
  <c r="CI46" i="18"/>
  <c r="N46" i="23" s="1"/>
  <c r="CW57" i="18"/>
  <c r="AW57" i="23" s="1"/>
  <c r="CK58" i="18"/>
  <c r="P58" i="23" s="1"/>
  <c r="CJ85" i="18"/>
  <c r="O85" i="23" s="1"/>
  <c r="CI9" i="18"/>
  <c r="N9" i="23" s="1"/>
  <c r="CU91" i="18"/>
  <c r="AU91" i="23" s="1"/>
  <c r="CU77" i="18"/>
  <c r="AU77" i="23" s="1"/>
  <c r="DB27" i="18"/>
  <c r="BB27" i="23" s="1"/>
  <c r="CZ79" i="18"/>
  <c r="AZ79" i="23" s="1"/>
  <c r="CZ91" i="18"/>
  <c r="AZ91" i="23" s="1"/>
  <c r="DB43" i="18"/>
  <c r="BB43" i="23" s="1"/>
  <c r="CU89" i="18"/>
  <c r="AU89" i="23" s="1"/>
  <c r="CI77" i="18"/>
  <c r="N77" i="23" s="1"/>
  <c r="CQ13" i="18"/>
  <c r="CI58" i="18"/>
  <c r="N58" i="23" s="1"/>
  <c r="CI59" i="18"/>
  <c r="N59" i="23" s="1"/>
  <c r="CX31" i="18"/>
  <c r="AX31" i="23" s="1"/>
  <c r="CI16" i="18"/>
  <c r="N16" i="23" s="1"/>
  <c r="CI37" i="18"/>
  <c r="N37" i="23" s="1"/>
  <c r="CJ29" i="18"/>
  <c r="O29" i="23" s="1"/>
  <c r="CU36" i="18"/>
  <c r="AU36" i="23" s="1"/>
  <c r="CI36" i="18"/>
  <c r="N36" i="23" s="1"/>
  <c r="CV28" i="18"/>
  <c r="AV28" i="23" s="1"/>
  <c r="CZ90" i="18"/>
  <c r="AZ90" i="23" s="1"/>
  <c r="CZ38" i="18"/>
  <c r="AZ38" i="23" s="1"/>
  <c r="CN7" i="18"/>
  <c r="S7" i="23" s="1"/>
  <c r="CN12" i="18"/>
  <c r="S12" i="23" s="1"/>
  <c r="CZ58" i="18"/>
  <c r="AZ58" i="23" s="1"/>
  <c r="CZ68" i="18"/>
  <c r="AZ68" i="23" s="1"/>
  <c r="DB72" i="18"/>
  <c r="BB72" i="23" s="1"/>
  <c r="CK89" i="18"/>
  <c r="P89" i="23" s="1"/>
  <c r="CW88" i="18"/>
  <c r="AW88" i="23" s="1"/>
  <c r="CY46" i="18"/>
  <c r="AY46" i="23" s="1"/>
  <c r="CY58" i="18"/>
  <c r="AY58" i="23" s="1"/>
  <c r="BT5" i="21"/>
  <c r="CE5" i="21" s="1"/>
  <c r="CK53" i="18"/>
  <c r="P53" i="23" s="1"/>
  <c r="DB20" i="18"/>
  <c r="BB20" i="23" s="1"/>
  <c r="CW52" i="18"/>
  <c r="AW52" i="23" s="1"/>
  <c r="CW64" i="18"/>
  <c r="AW64" i="23" s="1"/>
  <c r="CP9" i="18"/>
  <c r="U9" i="23" s="1"/>
  <c r="CP8" i="18"/>
  <c r="U8" i="23" s="1"/>
  <c r="CU39" i="18"/>
  <c r="AU39" i="23" s="1"/>
  <c r="CP11" i="18"/>
  <c r="U11" i="23" s="1"/>
  <c r="CQ77" i="18"/>
  <c r="CQ76" i="18"/>
  <c r="CT19" i="18"/>
  <c r="AT19" i="23" s="1"/>
  <c r="CI30" i="18"/>
  <c r="N30" i="23" s="1"/>
  <c r="CJ86" i="18"/>
  <c r="O86" i="23" s="1"/>
  <c r="CU41" i="18"/>
  <c r="AU41" i="23" s="1"/>
  <c r="CU30" i="18"/>
  <c r="AU30" i="23" s="1"/>
  <c r="CI31" i="18"/>
  <c r="N31" i="23" s="1"/>
  <c r="K92" i="20"/>
  <c r="AN92" i="20" s="1"/>
  <c r="AV92" i="20" s="1"/>
  <c r="K49" i="20"/>
  <c r="AN49" i="20" s="1"/>
  <c r="AV49" i="20" s="1"/>
  <c r="AZ49" i="20"/>
  <c r="K76" i="20"/>
  <c r="AN76" i="20" s="1"/>
  <c r="AV76" i="20" s="1"/>
  <c r="AZ76" i="20"/>
  <c r="K67" i="20"/>
  <c r="AN67" i="20" s="1"/>
  <c r="AV67" i="20" s="1"/>
  <c r="AZ16" i="20"/>
  <c r="CX94" i="18"/>
  <c r="AX94" i="23" s="1"/>
  <c r="K44" i="20"/>
  <c r="AN44" i="20" s="1"/>
  <c r="DB38" i="18"/>
  <c r="BB38" i="23" s="1"/>
  <c r="AE19" i="20"/>
  <c r="AR19" i="20" s="1"/>
  <c r="AJ19" i="20"/>
  <c r="AS19" i="20" s="1"/>
  <c r="AE57" i="20"/>
  <c r="AR57" i="20" s="1"/>
  <c r="AJ57" i="20"/>
  <c r="AS57" i="20" s="1"/>
  <c r="AE89" i="20"/>
  <c r="AR89" i="20" s="1"/>
  <c r="AJ89" i="20"/>
  <c r="AS89" i="20" s="1"/>
  <c r="AE42" i="20"/>
  <c r="AR42" i="20" s="1"/>
  <c r="AJ42" i="20"/>
  <c r="AS42" i="20" s="1"/>
  <c r="AE91" i="20"/>
  <c r="AR91" i="20" s="1"/>
  <c r="AJ91" i="20"/>
  <c r="AS91" i="20" s="1"/>
  <c r="AE58" i="20"/>
  <c r="AR58" i="20" s="1"/>
  <c r="AJ58" i="20"/>
  <c r="AS58" i="20" s="1"/>
  <c r="AE77" i="20"/>
  <c r="AR77" i="20" s="1"/>
  <c r="AJ77" i="20"/>
  <c r="AS77" i="20" s="1"/>
  <c r="AE69" i="20"/>
  <c r="AR69" i="20" s="1"/>
  <c r="AJ69" i="20"/>
  <c r="AS69" i="20" s="1"/>
  <c r="AE59" i="20"/>
  <c r="AR59" i="20" s="1"/>
  <c r="AJ59" i="20"/>
  <c r="AS59" i="20" s="1"/>
  <c r="AE70" i="20"/>
  <c r="AR70" i="20" s="1"/>
  <c r="AJ70" i="20"/>
  <c r="AS70" i="20" s="1"/>
  <c r="AE31" i="20"/>
  <c r="AR31" i="20" s="1"/>
  <c r="AJ31" i="20"/>
  <c r="AS31" i="20" s="1"/>
  <c r="AE30" i="20"/>
  <c r="AR30" i="20" s="1"/>
  <c r="AJ30" i="20"/>
  <c r="AS30" i="20" s="1"/>
  <c r="Z71" i="20"/>
  <c r="AQ71" i="20" s="1"/>
  <c r="AE71" i="20"/>
  <c r="AR71" i="20" s="1"/>
  <c r="Z73" i="20"/>
  <c r="AQ73" i="20" s="1"/>
  <c r="AE73" i="20"/>
  <c r="AR73" i="20" s="1"/>
  <c r="Z61" i="20"/>
  <c r="AQ61" i="20" s="1"/>
  <c r="AE61" i="20"/>
  <c r="AR61" i="20" s="1"/>
  <c r="Z48" i="20"/>
  <c r="AQ48" i="20" s="1"/>
  <c r="AE48" i="20"/>
  <c r="AR48" i="20" s="1"/>
  <c r="CY24" i="18"/>
  <c r="AY24" i="23" s="1"/>
  <c r="Z82" i="20"/>
  <c r="AQ82" i="20" s="1"/>
  <c r="AE82" i="20"/>
  <c r="AR82" i="20" s="1"/>
  <c r="Z36" i="20"/>
  <c r="AQ36" i="20" s="1"/>
  <c r="AE36" i="20"/>
  <c r="AR36" i="20" s="1"/>
  <c r="U58" i="20"/>
  <c r="AP58" i="20" s="1"/>
  <c r="Z58" i="20"/>
  <c r="AQ58" i="20" s="1"/>
  <c r="U91" i="20"/>
  <c r="AP91" i="20" s="1"/>
  <c r="Z91" i="20"/>
  <c r="AQ91" i="20" s="1"/>
  <c r="U69" i="20"/>
  <c r="AP69" i="20" s="1"/>
  <c r="Z69" i="20"/>
  <c r="AQ69" i="20" s="1"/>
  <c r="U59" i="20"/>
  <c r="AP59" i="20" s="1"/>
  <c r="Z59" i="20"/>
  <c r="AQ59" i="20" s="1"/>
  <c r="U77" i="20"/>
  <c r="AP77" i="20" s="1"/>
  <c r="Z77" i="20"/>
  <c r="AQ77" i="20" s="1"/>
  <c r="U31" i="20"/>
  <c r="AP31" i="20" s="1"/>
  <c r="Z31" i="20"/>
  <c r="AQ31" i="20" s="1"/>
  <c r="U30" i="20"/>
  <c r="AP30" i="20" s="1"/>
  <c r="Z30" i="20"/>
  <c r="AQ30" i="20" s="1"/>
  <c r="U19" i="20"/>
  <c r="AP19" i="20" s="1"/>
  <c r="Z19" i="20"/>
  <c r="AQ19" i="20" s="1"/>
  <c r="U57" i="20"/>
  <c r="AP57" i="20" s="1"/>
  <c r="Z57" i="20"/>
  <c r="AQ57" i="20" s="1"/>
  <c r="U70" i="20"/>
  <c r="AP70" i="20" s="1"/>
  <c r="Z70" i="20"/>
  <c r="AQ70" i="20" s="1"/>
  <c r="U89" i="20"/>
  <c r="AP89" i="20" s="1"/>
  <c r="Z89" i="20"/>
  <c r="AQ89" i="20" s="1"/>
  <c r="U42" i="20"/>
  <c r="AP42" i="20" s="1"/>
  <c r="Z42" i="20"/>
  <c r="AQ42" i="20" s="1"/>
  <c r="P82" i="20"/>
  <c r="AO82" i="20" s="1"/>
  <c r="U82" i="20"/>
  <c r="AP82" i="20" s="1"/>
  <c r="P36" i="20"/>
  <c r="AO36" i="20" s="1"/>
  <c r="U36" i="20"/>
  <c r="AP36" i="20" s="1"/>
  <c r="P71" i="20"/>
  <c r="AO71" i="20" s="1"/>
  <c r="U71" i="20"/>
  <c r="AP71" i="20" s="1"/>
  <c r="P73" i="20"/>
  <c r="AO73" i="20" s="1"/>
  <c r="U73" i="20"/>
  <c r="AP73" i="20" s="1"/>
  <c r="P61" i="20"/>
  <c r="AO61" i="20" s="1"/>
  <c r="U61" i="20"/>
  <c r="AP61" i="20" s="1"/>
  <c r="P48" i="20"/>
  <c r="AO48" i="20" s="1"/>
  <c r="U48" i="20"/>
  <c r="AP48" i="20" s="1"/>
  <c r="DB49" i="18"/>
  <c r="BB49" i="23" s="1"/>
  <c r="CY23" i="18"/>
  <c r="AY23" i="23" s="1"/>
  <c r="I59" i="20"/>
  <c r="P59" i="20"/>
  <c r="AO59" i="20" s="1"/>
  <c r="I31" i="20"/>
  <c r="P31" i="20"/>
  <c r="AO31" i="20" s="1"/>
  <c r="I30" i="20"/>
  <c r="P30" i="20"/>
  <c r="AO30" i="20" s="1"/>
  <c r="I19" i="20"/>
  <c r="P19" i="20"/>
  <c r="AO19" i="20" s="1"/>
  <c r="I57" i="20"/>
  <c r="P57" i="20"/>
  <c r="AO57" i="20" s="1"/>
  <c r="CX54" i="18"/>
  <c r="AX54" i="23" s="1"/>
  <c r="CX62" i="18"/>
  <c r="AX62" i="23" s="1"/>
  <c r="I89" i="20"/>
  <c r="P89" i="20"/>
  <c r="AO89" i="20" s="1"/>
  <c r="I42" i="20"/>
  <c r="P42" i="20"/>
  <c r="AO42" i="20" s="1"/>
  <c r="I91" i="20"/>
  <c r="P91" i="20"/>
  <c r="AO91" i="20" s="1"/>
  <c r="I58" i="20"/>
  <c r="P58" i="20"/>
  <c r="AO58" i="20" s="1"/>
  <c r="I77" i="20"/>
  <c r="P77" i="20"/>
  <c r="AO77" i="20" s="1"/>
  <c r="I70" i="20"/>
  <c r="P70" i="20"/>
  <c r="AO70" i="20" s="1"/>
  <c r="CX47" i="18"/>
  <c r="AX47" i="23" s="1"/>
  <c r="I69" i="20"/>
  <c r="P69" i="20"/>
  <c r="AO69" i="20" s="1"/>
  <c r="AR110" i="4"/>
  <c r="I82" i="20"/>
  <c r="CY57" i="18"/>
  <c r="AY57" i="23" s="1"/>
  <c r="AR64" i="4"/>
  <c r="I36" i="20"/>
  <c r="AR99" i="4"/>
  <c r="I71" i="20"/>
  <c r="AR101" i="4"/>
  <c r="I73" i="20"/>
  <c r="AR89" i="4"/>
  <c r="I61" i="20"/>
  <c r="AR76" i="4"/>
  <c r="I48" i="20"/>
  <c r="DB87" i="18"/>
  <c r="BB87" i="23" s="1"/>
  <c r="CY39" i="18"/>
  <c r="AY39" i="23" s="1"/>
  <c r="CX77" i="18"/>
  <c r="AX77" i="23" s="1"/>
  <c r="DB23" i="18"/>
  <c r="BB23" i="23" s="1"/>
  <c r="DC18" i="18"/>
  <c r="BC18" i="23" s="1"/>
  <c r="CX26" i="18"/>
  <c r="AX26" i="23" s="1"/>
  <c r="DB70" i="18"/>
  <c r="BB70" i="23" s="1"/>
  <c r="DB71" i="18"/>
  <c r="BB71" i="23" s="1"/>
  <c r="DB36" i="18"/>
  <c r="BB36" i="23" s="1"/>
  <c r="CX60" i="18"/>
  <c r="AX60" i="23" s="1"/>
  <c r="CY54" i="18"/>
  <c r="AY54" i="23" s="1"/>
  <c r="CX30" i="18"/>
  <c r="AX30" i="23" s="1"/>
  <c r="CX71" i="18"/>
  <c r="AX71" i="23" s="1"/>
  <c r="CX44" i="18"/>
  <c r="AX44" i="23" s="1"/>
  <c r="CY69" i="18"/>
  <c r="AY69" i="23" s="1"/>
  <c r="CY86" i="18"/>
  <c r="AY86" i="23" s="1"/>
  <c r="CX73" i="18"/>
  <c r="AX73" i="23" s="1"/>
  <c r="DB94" i="18"/>
  <c r="BB94" i="23" s="1"/>
  <c r="CX55" i="18"/>
  <c r="AX55" i="23" s="1"/>
  <c r="CX41" i="18"/>
  <c r="AX41" i="23" s="1"/>
  <c r="CX80" i="18"/>
  <c r="AX80" i="23" s="1"/>
  <c r="CY52" i="18"/>
  <c r="AY52" i="23" s="1"/>
  <c r="DB73" i="18"/>
  <c r="BB73" i="23" s="1"/>
  <c r="CX51" i="18"/>
  <c r="AX51" i="23" s="1"/>
  <c r="CY55" i="18"/>
  <c r="AY55" i="23" s="1"/>
  <c r="DB18" i="18"/>
  <c r="BB18" i="23" s="1"/>
  <c r="CY91" i="18"/>
  <c r="AY91" i="23" s="1"/>
  <c r="CX34" i="18"/>
  <c r="AX34" i="23" s="1"/>
  <c r="CX35" i="18"/>
  <c r="AX35" i="23" s="1"/>
  <c r="DB93" i="18"/>
  <c r="BB93" i="23" s="1"/>
  <c r="DC20" i="18"/>
  <c r="BC20" i="23" s="1"/>
  <c r="DB33" i="18"/>
  <c r="BB33" i="23" s="1"/>
  <c r="CX93" i="18"/>
  <c r="AX93" i="23" s="1"/>
  <c r="DC94" i="18"/>
  <c r="BC94" i="23" s="1"/>
  <c r="CU25" i="18"/>
  <c r="AU25" i="23" s="1"/>
  <c r="DB59" i="18"/>
  <c r="BB59" i="23" s="1"/>
  <c r="CY64" i="18"/>
  <c r="AY64" i="23" s="1"/>
  <c r="CY95" i="18"/>
  <c r="AY95" i="23" s="1"/>
  <c r="CY70" i="18"/>
  <c r="AY70" i="23" s="1"/>
  <c r="CV61" i="18"/>
  <c r="AV61" i="23" s="1"/>
  <c r="CX91" i="18"/>
  <c r="AX91" i="23" s="1"/>
  <c r="CZ29" i="18"/>
  <c r="AZ29" i="23" s="1"/>
  <c r="DB19" i="18"/>
  <c r="BB19" i="23" s="1"/>
  <c r="CX92" i="18"/>
  <c r="AX92" i="23" s="1"/>
  <c r="CX49" i="18"/>
  <c r="AX49" i="23" s="1"/>
  <c r="CX64" i="18"/>
  <c r="AX64" i="23" s="1"/>
  <c r="DB41" i="18"/>
  <c r="BB41" i="23" s="1"/>
  <c r="CX63" i="18"/>
  <c r="AX63" i="23" s="1"/>
  <c r="DB68" i="18"/>
  <c r="BB68" i="23" s="1"/>
  <c r="CY59" i="18"/>
  <c r="AY59" i="23" s="1"/>
  <c r="DB60" i="18"/>
  <c r="BB60" i="23" s="1"/>
  <c r="CY37" i="18"/>
  <c r="AY37" i="23" s="1"/>
  <c r="CX38" i="18"/>
  <c r="AX38" i="23" s="1"/>
  <c r="CX56" i="18"/>
  <c r="AX56" i="23" s="1"/>
  <c r="CU26" i="18"/>
  <c r="AU26" i="23" s="1"/>
  <c r="CX61" i="18"/>
  <c r="AX61" i="23" s="1"/>
  <c r="CX86" i="18"/>
  <c r="AX86" i="23" s="1"/>
  <c r="DB46" i="18"/>
  <c r="BB46" i="23" s="1"/>
  <c r="CX39" i="18"/>
  <c r="AX39" i="23" s="1"/>
  <c r="CY29" i="18"/>
  <c r="AY29" i="23" s="1"/>
  <c r="DB83" i="18"/>
  <c r="BB83" i="23" s="1"/>
  <c r="CY35" i="18"/>
  <c r="AY35" i="23" s="1"/>
  <c r="CX28" i="18"/>
  <c r="AX28" i="23" s="1"/>
  <c r="CX87" i="18"/>
  <c r="AX87" i="23" s="1"/>
  <c r="DB58" i="18"/>
  <c r="BB58" i="23" s="1"/>
  <c r="CY67" i="18"/>
  <c r="AY67" i="23" s="1"/>
  <c r="DB42" i="18"/>
  <c r="BB42" i="23" s="1"/>
  <c r="CH78" i="18"/>
  <c r="CT78" i="18"/>
  <c r="AT78" i="23" s="1"/>
  <c r="CI95" i="18"/>
  <c r="N95" i="23" s="1"/>
  <c r="CU95" i="18"/>
  <c r="AU95" i="23" s="1"/>
  <c r="CJ72" i="18"/>
  <c r="O72" i="23" s="1"/>
  <c r="CV72" i="18"/>
  <c r="AV72" i="23" s="1"/>
  <c r="CK67" i="18"/>
  <c r="P67" i="23" s="1"/>
  <c r="CW67" i="18"/>
  <c r="AW67" i="23" s="1"/>
  <c r="DB35" i="18"/>
  <c r="BB35" i="23" s="1"/>
  <c r="DB89" i="18"/>
  <c r="BB89" i="23" s="1"/>
  <c r="CL89" i="18"/>
  <c r="Q89" i="23" s="1"/>
  <c r="CX89" i="18"/>
  <c r="AX89" i="23" s="1"/>
  <c r="CX52" i="18"/>
  <c r="AX52" i="23" s="1"/>
  <c r="CN44" i="18"/>
  <c r="S44" i="23" s="1"/>
  <c r="CZ44" i="18"/>
  <c r="AZ44" i="23" s="1"/>
  <c r="DB29" i="18"/>
  <c r="BB29" i="23" s="1"/>
  <c r="CM49" i="18"/>
  <c r="R49" i="23" s="1"/>
  <c r="CY48" i="18"/>
  <c r="AY48" i="23" s="1"/>
  <c r="CN82" i="18"/>
  <c r="S82" i="23" s="1"/>
  <c r="CZ82" i="18"/>
  <c r="AZ82" i="23" s="1"/>
  <c r="CN22" i="18"/>
  <c r="S22" i="23" s="1"/>
  <c r="CZ22" i="18"/>
  <c r="AZ22" i="23" s="1"/>
  <c r="CQ48" i="18"/>
  <c r="DC48" i="18"/>
  <c r="BC48" i="23" s="1"/>
  <c r="CZ34" i="18"/>
  <c r="AZ34" i="23" s="1"/>
  <c r="CX24" i="18"/>
  <c r="AX24" i="23" s="1"/>
  <c r="CH80" i="18"/>
  <c r="CT80" i="18"/>
  <c r="AT80" i="23" s="1"/>
  <c r="CJ60" i="18"/>
  <c r="O60" i="23" s="1"/>
  <c r="CV60" i="18"/>
  <c r="AV60" i="23" s="1"/>
  <c r="CK86" i="18"/>
  <c r="P86" i="23" s="1"/>
  <c r="CW86" i="18"/>
  <c r="AW86" i="23" s="1"/>
  <c r="CY51" i="18"/>
  <c r="AY51" i="23" s="1"/>
  <c r="CL37" i="18"/>
  <c r="Q37" i="23" s="1"/>
  <c r="CX37" i="18"/>
  <c r="AX37" i="23" s="1"/>
  <c r="CP26" i="18"/>
  <c r="U26" i="23" s="1"/>
  <c r="DB26" i="18"/>
  <c r="BB26" i="23" s="1"/>
  <c r="CN89" i="18"/>
  <c r="S89" i="23" s="1"/>
  <c r="CZ89" i="18"/>
  <c r="AZ89" i="23" s="1"/>
  <c r="CY93" i="18"/>
  <c r="AY93" i="23" s="1"/>
  <c r="CX95" i="18"/>
  <c r="AX95" i="23" s="1"/>
  <c r="DB40" i="18"/>
  <c r="BB40" i="23" s="1"/>
  <c r="CY31" i="18"/>
  <c r="AY31" i="23" s="1"/>
  <c r="CN28" i="18"/>
  <c r="S28" i="23" s="1"/>
  <c r="CZ28" i="18"/>
  <c r="AZ28" i="23" s="1"/>
  <c r="CO95" i="18"/>
  <c r="T95" i="23" s="1"/>
  <c r="DA95" i="18"/>
  <c r="BA95" i="23" s="1"/>
  <c r="CQ88" i="18"/>
  <c r="DC88" i="18"/>
  <c r="BC88" i="23" s="1"/>
  <c r="CQ26" i="18"/>
  <c r="DC26" i="18"/>
  <c r="BC26" i="23" s="1"/>
  <c r="CZ94" i="18"/>
  <c r="AZ94" i="23" s="1"/>
  <c r="CT90" i="18"/>
  <c r="AT90" i="23" s="1"/>
  <c r="CW18" i="18"/>
  <c r="AW18" i="23" s="1"/>
  <c r="CI48" i="18"/>
  <c r="N48" i="23" s="1"/>
  <c r="CU47" i="18"/>
  <c r="AU47" i="23" s="1"/>
  <c r="CJ64" i="18"/>
  <c r="O64" i="23" s="1"/>
  <c r="CV64" i="18"/>
  <c r="AV64" i="23" s="1"/>
  <c r="CK19" i="18"/>
  <c r="P19" i="23" s="1"/>
  <c r="CW19" i="18"/>
  <c r="AW19" i="23" s="1"/>
  <c r="DB84" i="18"/>
  <c r="BB84" i="23" s="1"/>
  <c r="CX22" i="18"/>
  <c r="AX22" i="23" s="1"/>
  <c r="CL67" i="18"/>
  <c r="Q67" i="23" s="1"/>
  <c r="CX67" i="18"/>
  <c r="AX67" i="23" s="1"/>
  <c r="CN48" i="18"/>
  <c r="S48" i="23" s="1"/>
  <c r="CZ48" i="18"/>
  <c r="AZ48" i="23" s="1"/>
  <c r="CP32" i="18"/>
  <c r="U32" i="23" s="1"/>
  <c r="DB32" i="18"/>
  <c r="BB32" i="23" s="1"/>
  <c r="CY43" i="18"/>
  <c r="AY43" i="23" s="1"/>
  <c r="CY65" i="18"/>
  <c r="AY65" i="23" s="1"/>
  <c r="CN60" i="18"/>
  <c r="S60" i="23" s="1"/>
  <c r="CZ60" i="18"/>
  <c r="AZ60" i="23" s="1"/>
  <c r="CQ31" i="18"/>
  <c r="DC31" i="18"/>
  <c r="BC31" i="23" s="1"/>
  <c r="CQ93" i="18"/>
  <c r="DC93" i="18"/>
  <c r="BC93" i="23" s="1"/>
  <c r="CY60" i="18"/>
  <c r="AY60" i="23" s="1"/>
  <c r="CZ19" i="18"/>
  <c r="AZ19" i="23" s="1"/>
  <c r="CW22" i="18"/>
  <c r="AW22" i="23" s="1"/>
  <c r="CU18" i="18"/>
  <c r="AU18" i="23" s="1"/>
  <c r="DC25" i="18"/>
  <c r="BC25" i="23" s="1"/>
  <c r="CH37" i="18"/>
  <c r="CT37" i="18"/>
  <c r="AT37" i="23" s="1"/>
  <c r="CK73" i="18"/>
  <c r="P73" i="23" s="1"/>
  <c r="CW73" i="18"/>
  <c r="AW73" i="23" s="1"/>
  <c r="CX72" i="18"/>
  <c r="AX72" i="23" s="1"/>
  <c r="CM50" i="18"/>
  <c r="R50" i="23" s="1"/>
  <c r="CY50" i="18"/>
  <c r="AY50" i="23" s="1"/>
  <c r="DB82" i="18"/>
  <c r="BB82" i="23" s="1"/>
  <c r="CX27" i="18"/>
  <c r="AX27" i="23" s="1"/>
  <c r="DB69" i="18"/>
  <c r="BB69" i="23" s="1"/>
  <c r="CX29" i="18"/>
  <c r="AX29" i="23" s="1"/>
  <c r="CX43" i="18"/>
  <c r="AX43" i="23" s="1"/>
  <c r="DB86" i="18"/>
  <c r="BB86" i="23" s="1"/>
  <c r="CX68" i="18"/>
  <c r="AX68" i="23" s="1"/>
  <c r="CY40" i="18"/>
  <c r="AY40" i="23" s="1"/>
  <c r="CZ41" i="18"/>
  <c r="AZ41" i="23" s="1"/>
  <c r="CO20" i="18"/>
  <c r="T20" i="23" s="1"/>
  <c r="DA20" i="18"/>
  <c r="BA20" i="23" s="1"/>
  <c r="CQ36" i="18"/>
  <c r="DC36" i="18"/>
  <c r="BC36" i="23" s="1"/>
  <c r="CQ40" i="18"/>
  <c r="DC40" i="18"/>
  <c r="BC40" i="23" s="1"/>
  <c r="CY62" i="18"/>
  <c r="AY62" i="23" s="1"/>
  <c r="CU38" i="18"/>
  <c r="AU38" i="23" s="1"/>
  <c r="CH32" i="18"/>
  <c r="CT31" i="18"/>
  <c r="AT31" i="23" s="1"/>
  <c r="CI53" i="18"/>
  <c r="N53" i="23" s="1"/>
  <c r="CU53" i="18"/>
  <c r="AU53" i="23" s="1"/>
  <c r="CJ56" i="18"/>
  <c r="O56" i="23" s="1"/>
  <c r="CV56" i="18"/>
  <c r="AV56" i="23" s="1"/>
  <c r="CL20" i="18"/>
  <c r="Q20" i="23" s="1"/>
  <c r="CX20" i="18"/>
  <c r="AX20" i="23" s="1"/>
  <c r="CM26" i="18"/>
  <c r="R26" i="23" s="1"/>
  <c r="CY25" i="18"/>
  <c r="AY25" i="23" s="1"/>
  <c r="DB47" i="18"/>
  <c r="BB47" i="23" s="1"/>
  <c r="CX18" i="18"/>
  <c r="AX18" i="23" s="1"/>
  <c r="CN40" i="18"/>
  <c r="S40" i="23" s="1"/>
  <c r="CZ40" i="18"/>
  <c r="AZ40" i="23" s="1"/>
  <c r="DC19" i="18"/>
  <c r="BC19" i="23" s="1"/>
  <c r="CQ44" i="18"/>
  <c r="DC44" i="18"/>
  <c r="BC44" i="23" s="1"/>
  <c r="CZ24" i="18"/>
  <c r="AZ24" i="23" s="1"/>
  <c r="DC27" i="18"/>
  <c r="BC27" i="23" s="1"/>
  <c r="CU59" i="18"/>
  <c r="AU59" i="23" s="1"/>
  <c r="DB44" i="18"/>
  <c r="BB44" i="23" s="1"/>
  <c r="DB54" i="18"/>
  <c r="BB54" i="23" s="1"/>
  <c r="CZ52" i="18"/>
  <c r="AZ52" i="23" s="1"/>
  <c r="CH21" i="18"/>
  <c r="CT20" i="18"/>
  <c r="AT20" i="23" s="1"/>
  <c r="CI40" i="18"/>
  <c r="N40" i="23" s="1"/>
  <c r="CU40" i="18"/>
  <c r="AU40" i="23" s="1"/>
  <c r="CJ80" i="18"/>
  <c r="O80" i="23" s="1"/>
  <c r="CV80" i="18"/>
  <c r="AV80" i="23" s="1"/>
  <c r="CX53" i="18"/>
  <c r="AX53" i="23" s="1"/>
  <c r="CM27" i="18"/>
  <c r="R27" i="23" s="1"/>
  <c r="CY27" i="18"/>
  <c r="AY27" i="23" s="1"/>
  <c r="CY66" i="18"/>
  <c r="AY66" i="23" s="1"/>
  <c r="DB34" i="18"/>
  <c r="BB34" i="23" s="1"/>
  <c r="CX65" i="18"/>
  <c r="AX65" i="23" s="1"/>
  <c r="CM61" i="18"/>
  <c r="R61" i="23" s="1"/>
  <c r="CY61" i="18"/>
  <c r="AY61" i="23" s="1"/>
  <c r="CO92" i="18"/>
  <c r="T92" i="23" s="1"/>
  <c r="DA92" i="18"/>
  <c r="BA92" i="23" s="1"/>
  <c r="CQ53" i="18"/>
  <c r="DC53" i="18"/>
  <c r="BC53" i="23" s="1"/>
  <c r="CQ78" i="18"/>
  <c r="DC78" i="18"/>
  <c r="BC78" i="23" s="1"/>
  <c r="DC32" i="18"/>
  <c r="BC32" i="23" s="1"/>
  <c r="CY41" i="18"/>
  <c r="AY41" i="23" s="1"/>
  <c r="CT32" i="18"/>
  <c r="AT32" i="23" s="1"/>
  <c r="CU27" i="18"/>
  <c r="AU27" i="23" s="1"/>
  <c r="CH71" i="18"/>
  <c r="CT71" i="18"/>
  <c r="AT71" i="23" s="1"/>
  <c r="CI88" i="18"/>
  <c r="N88" i="23" s="1"/>
  <c r="CU88" i="18"/>
  <c r="AU88" i="23" s="1"/>
  <c r="CM81" i="18"/>
  <c r="R81" i="23" s="1"/>
  <c r="CY81" i="18"/>
  <c r="AY81" i="23" s="1"/>
  <c r="CM33" i="18"/>
  <c r="R33" i="23" s="1"/>
  <c r="CY33" i="18"/>
  <c r="AY33" i="23" s="1"/>
  <c r="CX85" i="18"/>
  <c r="AX85" i="23" s="1"/>
  <c r="CX76" i="18"/>
  <c r="AX76" i="23" s="1"/>
  <c r="CY34" i="18"/>
  <c r="AY34" i="23" s="1"/>
  <c r="CO86" i="18"/>
  <c r="T86" i="23" s="1"/>
  <c r="DA86" i="18"/>
  <c r="BA86" i="23" s="1"/>
  <c r="CQ51" i="18"/>
  <c r="DC51" i="18"/>
  <c r="BC51" i="23" s="1"/>
  <c r="CV68" i="18"/>
  <c r="AV68" i="23" s="1"/>
  <c r="DB76" i="18"/>
  <c r="BB76" i="23" s="1"/>
  <c r="CT43" i="18"/>
  <c r="AT43" i="23" s="1"/>
  <c r="CI43" i="18"/>
  <c r="N43" i="23" s="1"/>
  <c r="CU43" i="18"/>
  <c r="AU43" i="23" s="1"/>
  <c r="CJ70" i="18"/>
  <c r="O70" i="23" s="1"/>
  <c r="CV70" i="18"/>
  <c r="AV70" i="23" s="1"/>
  <c r="CJ26" i="18"/>
  <c r="O26" i="23" s="1"/>
  <c r="CV26" i="18"/>
  <c r="AV26" i="23" s="1"/>
  <c r="CK95" i="18"/>
  <c r="P95" i="23" s="1"/>
  <c r="CW95" i="18"/>
  <c r="AW95" i="23" s="1"/>
  <c r="CM78" i="18"/>
  <c r="R78" i="23" s="1"/>
  <c r="CY78" i="18"/>
  <c r="AY78" i="23" s="1"/>
  <c r="CP56" i="18"/>
  <c r="U56" i="23" s="1"/>
  <c r="DB56" i="18"/>
  <c r="BB56" i="23" s="1"/>
  <c r="DB30" i="18"/>
  <c r="BB30" i="23" s="1"/>
  <c r="DB61" i="18"/>
  <c r="BB61" i="23" s="1"/>
  <c r="DB75" i="18"/>
  <c r="BB75" i="23" s="1"/>
  <c r="CO78" i="18"/>
  <c r="T78" i="23" s="1"/>
  <c r="DA78" i="18"/>
  <c r="BA78" i="23" s="1"/>
  <c r="CQ80" i="18"/>
  <c r="DC80" i="18"/>
  <c r="BC80" i="23" s="1"/>
  <c r="DC92" i="18"/>
  <c r="BC92" i="23" s="1"/>
  <c r="DC43" i="18"/>
  <c r="BC43" i="23" s="1"/>
  <c r="CU37" i="18"/>
  <c r="AU37" i="23" s="1"/>
  <c r="DB55" i="18"/>
  <c r="BB55" i="23" s="1"/>
  <c r="DC60" i="18"/>
  <c r="BC60" i="23" s="1"/>
  <c r="CT49" i="18"/>
  <c r="AT49" i="23" s="1"/>
  <c r="CW85" i="18"/>
  <c r="AW85" i="23" s="1"/>
  <c r="CY73" i="18"/>
  <c r="AY73" i="23" s="1"/>
  <c r="CV82" i="18"/>
  <c r="AV82" i="23" s="1"/>
  <c r="CI56" i="18"/>
  <c r="N56" i="23" s="1"/>
  <c r="CU56" i="18"/>
  <c r="AU56" i="23" s="1"/>
  <c r="CI78" i="18"/>
  <c r="N78" i="23" s="1"/>
  <c r="CU78" i="18"/>
  <c r="AU78" i="23" s="1"/>
  <c r="CJ77" i="18"/>
  <c r="O77" i="23" s="1"/>
  <c r="CV77" i="18"/>
  <c r="AV77" i="23" s="1"/>
  <c r="CJ54" i="18"/>
  <c r="O54" i="23" s="1"/>
  <c r="CV54" i="18"/>
  <c r="AV54" i="23" s="1"/>
  <c r="CM90" i="18"/>
  <c r="R90" i="23" s="1"/>
  <c r="CY90" i="18"/>
  <c r="AY90" i="23" s="1"/>
  <c r="CX75" i="18"/>
  <c r="AX75" i="23" s="1"/>
  <c r="CL59" i="18"/>
  <c r="Q59" i="23" s="1"/>
  <c r="CX59" i="18"/>
  <c r="AX59" i="23" s="1"/>
  <c r="CY36" i="18"/>
  <c r="AY36" i="23" s="1"/>
  <c r="CM76" i="18"/>
  <c r="R76" i="23" s="1"/>
  <c r="CY76" i="18"/>
  <c r="AY76" i="23" s="1"/>
  <c r="CL24" i="18"/>
  <c r="Q24" i="23" s="1"/>
  <c r="CX23" i="18"/>
  <c r="AX23" i="23" s="1"/>
  <c r="CN53" i="18"/>
  <c r="S53" i="23" s="1"/>
  <c r="CZ53" i="18"/>
  <c r="AZ53" i="23" s="1"/>
  <c r="CO48" i="18"/>
  <c r="T48" i="23" s="1"/>
  <c r="DA48" i="18"/>
  <c r="BA48" i="23" s="1"/>
  <c r="CQ58" i="18"/>
  <c r="DC58" i="18"/>
  <c r="BC58" i="23" s="1"/>
  <c r="CQ63" i="18"/>
  <c r="DC63" i="18"/>
  <c r="BC63" i="23" s="1"/>
  <c r="DC23" i="18"/>
  <c r="BC23" i="23" s="1"/>
  <c r="CT70" i="18"/>
  <c r="AT70" i="23" s="1"/>
  <c r="DA55" i="18"/>
  <c r="BA55" i="23" s="1"/>
  <c r="DA23" i="18"/>
  <c r="BA23" i="23" s="1"/>
  <c r="CU52" i="18"/>
  <c r="AU52" i="23" s="1"/>
  <c r="DC52" i="18"/>
  <c r="BC52" i="23" s="1"/>
  <c r="DA60" i="18"/>
  <c r="BA60" i="23" s="1"/>
  <c r="CU65" i="18"/>
  <c r="AU65" i="23" s="1"/>
  <c r="CI50" i="18"/>
  <c r="N50" i="23" s="1"/>
  <c r="CU50" i="18"/>
  <c r="AU50" i="23" s="1"/>
  <c r="CJ32" i="18"/>
  <c r="O32" i="23" s="1"/>
  <c r="CV32" i="18"/>
  <c r="AV32" i="23" s="1"/>
  <c r="CK59" i="18"/>
  <c r="P59" i="23" s="1"/>
  <c r="CW59" i="18"/>
  <c r="AW59" i="23" s="1"/>
  <c r="CL70" i="18"/>
  <c r="Q70" i="23" s="1"/>
  <c r="CX70" i="18"/>
  <c r="AX70" i="23" s="1"/>
  <c r="CX74" i="18"/>
  <c r="AX74" i="23" s="1"/>
  <c r="CP28" i="18"/>
  <c r="U28" i="23" s="1"/>
  <c r="DB28" i="18"/>
  <c r="BB28" i="23" s="1"/>
  <c r="CL25" i="18"/>
  <c r="Q25" i="23" s="1"/>
  <c r="CX25" i="18"/>
  <c r="AX25" i="23" s="1"/>
  <c r="DB51" i="18"/>
  <c r="BB51" i="23" s="1"/>
  <c r="CM47" i="18"/>
  <c r="R47" i="23" s="1"/>
  <c r="CY47" i="18"/>
  <c r="AY47" i="23" s="1"/>
  <c r="CY68" i="18"/>
  <c r="AY68" i="23" s="1"/>
  <c r="CN31" i="18"/>
  <c r="S31" i="23" s="1"/>
  <c r="CZ31" i="18"/>
  <c r="AZ31" i="23" s="1"/>
  <c r="CO67" i="18"/>
  <c r="T67" i="23" s="1"/>
  <c r="DA67" i="18"/>
  <c r="BA67" i="23" s="1"/>
  <c r="DC56" i="18"/>
  <c r="BC56" i="23" s="1"/>
  <c r="CZ43" i="18"/>
  <c r="AZ43" i="23" s="1"/>
  <c r="CU68" i="18"/>
  <c r="AU68" i="23" s="1"/>
  <c r="CY49" i="18"/>
  <c r="AY49" i="23" s="1"/>
  <c r="DC57" i="18"/>
  <c r="BC57" i="23" s="1"/>
  <c r="CU94" i="18"/>
  <c r="AU94" i="23" s="1"/>
  <c r="CI29" i="18"/>
  <c r="N29" i="23" s="1"/>
  <c r="CU28" i="18"/>
  <c r="AU28" i="23" s="1"/>
  <c r="CJ92" i="18"/>
  <c r="O92" i="23" s="1"/>
  <c r="CV92" i="18"/>
  <c r="AV92" i="23" s="1"/>
  <c r="CK90" i="18"/>
  <c r="P90" i="23" s="1"/>
  <c r="CW90" i="18"/>
  <c r="AW90" i="23" s="1"/>
  <c r="CP63" i="18"/>
  <c r="U63" i="23" s="1"/>
  <c r="DB63" i="18"/>
  <c r="BB63" i="23" s="1"/>
  <c r="DB90" i="18"/>
  <c r="BB90" i="23" s="1"/>
  <c r="CP45" i="18"/>
  <c r="U45" i="23" s="1"/>
  <c r="DB45" i="18"/>
  <c r="BB45" i="23" s="1"/>
  <c r="CX21" i="18"/>
  <c r="AX21" i="23" s="1"/>
  <c r="CY71" i="18"/>
  <c r="AY71" i="23" s="1"/>
  <c r="CX42" i="18"/>
  <c r="AX42" i="23" s="1"/>
  <c r="CL79" i="18"/>
  <c r="Q79" i="23" s="1"/>
  <c r="CX79" i="18"/>
  <c r="AX79" i="23" s="1"/>
  <c r="CY84" i="18"/>
  <c r="AY84" i="23" s="1"/>
  <c r="CN46" i="18"/>
  <c r="S46" i="23" s="1"/>
  <c r="CZ46" i="18"/>
  <c r="AZ46" i="23" s="1"/>
  <c r="CO42" i="18"/>
  <c r="T42" i="23" s="1"/>
  <c r="DA42" i="18"/>
  <c r="BA42" i="23" s="1"/>
  <c r="CQ42" i="18"/>
  <c r="DC42" i="18"/>
  <c r="BC42" i="23" s="1"/>
  <c r="CU55" i="18"/>
  <c r="AU55" i="23" s="1"/>
  <c r="DC71" i="18"/>
  <c r="BC71" i="23" s="1"/>
  <c r="CV73" i="18"/>
  <c r="AV73" i="23" s="1"/>
  <c r="DB80" i="18"/>
  <c r="BB80" i="23" s="1"/>
  <c r="CW31" i="18"/>
  <c r="AW31" i="23" s="1"/>
  <c r="DB31" i="18"/>
  <c r="BB31" i="23" s="1"/>
  <c r="CU62" i="18"/>
  <c r="AU62" i="23" s="1"/>
  <c r="DA80" i="18"/>
  <c r="BA80" i="23" s="1"/>
  <c r="CU93" i="18"/>
  <c r="AU93" i="23" s="1"/>
  <c r="CJ52" i="18"/>
  <c r="O52" i="23" s="1"/>
  <c r="CV52" i="18"/>
  <c r="AV52" i="23" s="1"/>
  <c r="CK79" i="18"/>
  <c r="P79" i="23" s="1"/>
  <c r="CW79" i="18"/>
  <c r="AW79" i="23" s="1"/>
  <c r="CL82" i="18"/>
  <c r="Q82" i="23" s="1"/>
  <c r="CX82" i="18"/>
  <c r="AX82" i="23" s="1"/>
  <c r="CX84" i="18"/>
  <c r="AX84" i="23" s="1"/>
  <c r="DB57" i="18"/>
  <c r="BB57" i="23" s="1"/>
  <c r="CP25" i="18"/>
  <c r="U25" i="23" s="1"/>
  <c r="DB24" i="18"/>
  <c r="BB24" i="23" s="1"/>
  <c r="CN56" i="18"/>
  <c r="S56" i="23" s="1"/>
  <c r="CZ56" i="18"/>
  <c r="AZ56" i="23" s="1"/>
  <c r="CO52" i="18"/>
  <c r="T52" i="23" s="1"/>
  <c r="DA52" i="18"/>
  <c r="BA52" i="23" s="1"/>
  <c r="DA32" i="18"/>
  <c r="BA32" i="23" s="1"/>
  <c r="CX66" i="18"/>
  <c r="AX66" i="23" s="1"/>
  <c r="CT92" i="18"/>
  <c r="AT92" i="23" s="1"/>
  <c r="CV90" i="18"/>
  <c r="AV90" i="23" s="1"/>
  <c r="CI62" i="18"/>
  <c r="N62" i="23" s="1"/>
  <c r="CU61" i="18"/>
  <c r="AU61" i="23" s="1"/>
  <c r="CI67" i="18"/>
  <c r="N67" i="23" s="1"/>
  <c r="CU67" i="18"/>
  <c r="AU67" i="23" s="1"/>
  <c r="CK56" i="18"/>
  <c r="P56" i="23" s="1"/>
  <c r="CW55" i="18"/>
  <c r="AW55" i="23" s="1"/>
  <c r="CX83" i="18"/>
  <c r="AX83" i="23" s="1"/>
  <c r="CN79" i="18"/>
  <c r="S79" i="23" s="1"/>
  <c r="CZ78" i="18"/>
  <c r="AZ78" i="23" s="1"/>
  <c r="CM42" i="18"/>
  <c r="R42" i="23" s="1"/>
  <c r="CY42" i="18"/>
  <c r="AY42" i="23" s="1"/>
  <c r="CX33" i="18"/>
  <c r="AX33" i="23" s="1"/>
  <c r="CX50" i="18"/>
  <c r="AX50" i="23" s="1"/>
  <c r="CY79" i="18"/>
  <c r="AY79" i="23" s="1"/>
  <c r="DB85" i="18"/>
  <c r="BB85" i="23" s="1"/>
  <c r="DB48" i="18"/>
  <c r="BB48" i="23" s="1"/>
  <c r="CX57" i="18"/>
  <c r="AX57" i="23" s="1"/>
  <c r="CN26" i="18"/>
  <c r="S26" i="23" s="1"/>
  <c r="CZ26" i="18"/>
  <c r="AZ26" i="23" s="1"/>
  <c r="CO26" i="18"/>
  <c r="T26" i="23" s="1"/>
  <c r="DA26" i="18"/>
  <c r="BA26" i="23" s="1"/>
  <c r="CX88" i="18"/>
  <c r="AX88" i="23" s="1"/>
  <c r="CY82" i="18"/>
  <c r="AY82" i="23" s="1"/>
  <c r="CY77" i="18"/>
  <c r="AY77" i="23" s="1"/>
  <c r="CU87" i="18"/>
  <c r="AU87" i="23" s="1"/>
  <c r="CH62" i="18"/>
  <c r="CT62" i="18"/>
  <c r="AT62" i="23" s="1"/>
  <c r="CI92" i="18"/>
  <c r="N92" i="23" s="1"/>
  <c r="CU92" i="18"/>
  <c r="AU92" i="23" s="1"/>
  <c r="CI52" i="18"/>
  <c r="N52" i="23" s="1"/>
  <c r="CU51" i="18"/>
  <c r="AU51" i="23" s="1"/>
  <c r="CJ50" i="18"/>
  <c r="O50" i="23" s="1"/>
  <c r="CV49" i="18"/>
  <c r="AV49" i="23" s="1"/>
  <c r="CK75" i="18"/>
  <c r="P75" i="23" s="1"/>
  <c r="CW74" i="18"/>
  <c r="AW74" i="23" s="1"/>
  <c r="DB78" i="18"/>
  <c r="BB78" i="23" s="1"/>
  <c r="CN77" i="18"/>
  <c r="S77" i="23" s="1"/>
  <c r="CZ77" i="18"/>
  <c r="AZ77" i="23" s="1"/>
  <c r="DB50" i="18"/>
  <c r="BB50" i="23" s="1"/>
  <c r="CM83" i="18"/>
  <c r="R83" i="23" s="1"/>
  <c r="CY83" i="18"/>
  <c r="AY83" i="23" s="1"/>
  <c r="CP81" i="18"/>
  <c r="U81" i="23" s="1"/>
  <c r="DB81" i="18"/>
  <c r="BB81" i="23" s="1"/>
  <c r="CX45" i="18"/>
  <c r="AX45" i="23" s="1"/>
  <c r="DB21" i="18"/>
  <c r="BB21" i="23" s="1"/>
  <c r="CX32" i="18"/>
  <c r="AX32" i="23" s="1"/>
  <c r="CX46" i="18"/>
  <c r="AX46" i="23" s="1"/>
  <c r="CM46" i="18"/>
  <c r="R46" i="23" s="1"/>
  <c r="CY45" i="18"/>
  <c r="AY45" i="23" s="1"/>
  <c r="CN92" i="18"/>
  <c r="S92" i="23" s="1"/>
  <c r="CZ92" i="18"/>
  <c r="AZ92" i="23" s="1"/>
  <c r="CY32" i="18"/>
  <c r="AY32" i="23" s="1"/>
  <c r="CZ72" i="18"/>
  <c r="AZ72" i="23" s="1"/>
  <c r="DA90" i="18"/>
  <c r="BA90" i="23" s="1"/>
  <c r="CW91" i="18"/>
  <c r="AW91" i="23" s="1"/>
  <c r="CU19" i="18"/>
  <c r="AU19" i="23" s="1"/>
  <c r="CV76" i="18"/>
  <c r="AV76" i="23" s="1"/>
  <c r="CH61" i="18"/>
  <c r="CT60" i="18"/>
  <c r="AT60" i="23" s="1"/>
  <c r="CI33" i="18"/>
  <c r="N33" i="23" s="1"/>
  <c r="CU33" i="18"/>
  <c r="AU33" i="23" s="1"/>
  <c r="CJ40" i="18"/>
  <c r="O40" i="23" s="1"/>
  <c r="CV40" i="18"/>
  <c r="AV40" i="23" s="1"/>
  <c r="CP77" i="18"/>
  <c r="U77" i="23" s="1"/>
  <c r="DB77" i="18"/>
  <c r="BB77" i="23" s="1"/>
  <c r="CP53" i="18"/>
  <c r="U53" i="23" s="1"/>
  <c r="DB53" i="18"/>
  <c r="BB53" i="23" s="1"/>
  <c r="CM19" i="18"/>
  <c r="R19" i="23" s="1"/>
  <c r="CY19" i="18"/>
  <c r="AY19" i="23" s="1"/>
  <c r="CY56" i="18"/>
  <c r="AY56" i="23" s="1"/>
  <c r="CX40" i="18"/>
  <c r="AX40" i="23" s="1"/>
  <c r="CM63" i="18"/>
  <c r="R63" i="23" s="1"/>
  <c r="CY63" i="18"/>
  <c r="AY63" i="23" s="1"/>
  <c r="CM74" i="18"/>
  <c r="R74" i="23" s="1"/>
  <c r="CY74" i="18"/>
  <c r="AY74" i="23" s="1"/>
  <c r="CN95" i="18"/>
  <c r="S95" i="23" s="1"/>
  <c r="CZ95" i="18"/>
  <c r="AZ95" i="23" s="1"/>
  <c r="CQ82" i="18"/>
  <c r="DC82" i="18"/>
  <c r="BC82" i="23" s="1"/>
  <c r="CU66" i="18"/>
  <c r="AU66" i="23" s="1"/>
  <c r="CX69" i="18"/>
  <c r="AX69" i="23" s="1"/>
  <c r="CV38" i="18"/>
  <c r="AV38" i="23" s="1"/>
  <c r="DC81" i="18"/>
  <c r="BC81" i="23" s="1"/>
  <c r="CV84" i="18"/>
  <c r="AV84" i="23" s="1"/>
  <c r="CY18" i="18"/>
  <c r="AY18" i="23" s="1"/>
  <c r="DC90" i="18"/>
  <c r="BC90" i="23" s="1"/>
  <c r="CZ65" i="18"/>
  <c r="AZ65" i="23" s="1"/>
  <c r="CI80" i="18"/>
  <c r="N80" i="23" s="1"/>
  <c r="CU80" i="18"/>
  <c r="AU80" i="23" s="1"/>
  <c r="CI60" i="18"/>
  <c r="N60" i="23" s="1"/>
  <c r="CU60" i="18"/>
  <c r="AU60" i="23" s="1"/>
  <c r="CJ42" i="18"/>
  <c r="O42" i="23" s="1"/>
  <c r="CV42" i="18"/>
  <c r="AV42" i="23" s="1"/>
  <c r="CK63" i="18"/>
  <c r="P63" i="23" s="1"/>
  <c r="CW63" i="18"/>
  <c r="AW63" i="23" s="1"/>
  <c r="CO64" i="18"/>
  <c r="T64" i="23" s="1"/>
  <c r="DA64" i="18"/>
  <c r="BA64" i="23" s="1"/>
  <c r="CP66" i="18"/>
  <c r="U66" i="23" s="1"/>
  <c r="DB66" i="18"/>
  <c r="BB66" i="23" s="1"/>
  <c r="CM88" i="18"/>
  <c r="R88" i="23" s="1"/>
  <c r="CY88" i="18"/>
  <c r="AY88" i="23" s="1"/>
  <c r="CM73" i="18"/>
  <c r="R73" i="23" s="1"/>
  <c r="CY72" i="18"/>
  <c r="AY72" i="23" s="1"/>
  <c r="CN94" i="18"/>
  <c r="S94" i="23" s="1"/>
  <c r="CZ93" i="18"/>
  <c r="AZ93" i="23" s="1"/>
  <c r="CQ67" i="18"/>
  <c r="DC67" i="18"/>
  <c r="BC67" i="23" s="1"/>
  <c r="CQ91" i="18"/>
  <c r="DC91" i="18"/>
  <c r="BC91" i="23" s="1"/>
  <c r="CU90" i="18"/>
  <c r="AU90" i="23" s="1"/>
  <c r="DB79" i="18"/>
  <c r="BB79" i="23" s="1"/>
  <c r="DC30" i="18"/>
  <c r="BC30" i="23" s="1"/>
  <c r="DC75" i="18"/>
  <c r="BC75" i="23" s="1"/>
  <c r="DB95" i="18"/>
  <c r="BB95" i="23" s="1"/>
  <c r="DC38" i="18"/>
  <c r="BC38" i="23" s="1"/>
  <c r="DB17" i="18"/>
  <c r="BB17" i="23" s="1"/>
  <c r="CX17" i="18"/>
  <c r="AX17" i="23" s="1"/>
  <c r="CM17" i="18"/>
  <c r="R17" i="23" s="1"/>
  <c r="CY17" i="18"/>
  <c r="AY17" i="23" s="1"/>
  <c r="K21" i="19"/>
  <c r="AN21" i="19" s="1"/>
  <c r="CN17" i="18"/>
  <c r="S17" i="23" s="1"/>
  <c r="CZ17" i="18"/>
  <c r="AZ17" i="23" s="1"/>
  <c r="DC17" i="18"/>
  <c r="BC17" i="23" s="1"/>
  <c r="K76" i="19"/>
  <c r="AN76" i="19" s="1"/>
  <c r="E9" i="19"/>
  <c r="AQ97" i="4"/>
  <c r="E72" i="19"/>
  <c r="P5" i="19"/>
  <c r="AO5" i="19" s="1"/>
  <c r="AQ107" i="4"/>
  <c r="D51" i="19"/>
  <c r="K74" i="19"/>
  <c r="AN74" i="19" s="1"/>
  <c r="K65" i="19"/>
  <c r="AN65" i="19" s="1"/>
  <c r="K49" i="19"/>
  <c r="AN49" i="19" s="1"/>
  <c r="K83" i="19"/>
  <c r="AN83" i="19" s="1"/>
  <c r="CQ69" i="18"/>
  <c r="V69" i="23" s="1"/>
  <c r="K27" i="19"/>
  <c r="AN27" i="19" s="1"/>
  <c r="K73" i="19"/>
  <c r="AN73" i="19" s="1"/>
  <c r="K9" i="19"/>
  <c r="AN9" i="19" s="1"/>
  <c r="K23" i="19"/>
  <c r="AN23" i="19" s="1"/>
  <c r="K55" i="19"/>
  <c r="AN55" i="19" s="1"/>
  <c r="P28" i="19"/>
  <c r="AO28" i="19" s="1"/>
  <c r="P55" i="19"/>
  <c r="AO55" i="19" s="1"/>
  <c r="P72" i="19"/>
  <c r="AO72" i="19" s="1"/>
  <c r="P56" i="19"/>
  <c r="AO56" i="19" s="1"/>
  <c r="I78" i="19"/>
  <c r="J7" i="19"/>
  <c r="K7" i="19" s="1"/>
  <c r="AN7" i="19" s="1"/>
  <c r="J12" i="19"/>
  <c r="K12" i="19" s="1"/>
  <c r="AN12" i="19" s="1"/>
  <c r="P82" i="19"/>
  <c r="AO82" i="19" s="1"/>
  <c r="I59" i="19"/>
  <c r="J30" i="19"/>
  <c r="I71" i="19"/>
  <c r="K71" i="19" s="1"/>
  <c r="AN71" i="19" s="1"/>
  <c r="P71" i="19"/>
  <c r="AO71" i="19" s="1"/>
  <c r="J82" i="19"/>
  <c r="K82" i="19" s="1"/>
  <c r="AN82" i="19" s="1"/>
  <c r="J58" i="19"/>
  <c r="J42" i="19"/>
  <c r="K42" i="19" s="1"/>
  <c r="AN42" i="19" s="1"/>
  <c r="J45" i="19"/>
  <c r="K45" i="19" s="1"/>
  <c r="AN45" i="19" s="1"/>
  <c r="I30" i="19"/>
  <c r="I60" i="19"/>
  <c r="K60" i="19" s="1"/>
  <c r="AN60" i="19" s="1"/>
  <c r="P60" i="19"/>
  <c r="AO60" i="19" s="1"/>
  <c r="CL92" i="18"/>
  <c r="Q92" i="23" s="1"/>
  <c r="J87" i="19"/>
  <c r="K87" i="19" s="1"/>
  <c r="AN87" i="19" s="1"/>
  <c r="BB98" i="19" s="1"/>
  <c r="P24" i="19"/>
  <c r="AO24" i="19" s="1"/>
  <c r="P74" i="19"/>
  <c r="AO74" i="19" s="1"/>
  <c r="J94" i="19"/>
  <c r="K94" i="19" s="1"/>
  <c r="AN94" i="19" s="1"/>
  <c r="J43" i="19"/>
  <c r="K43" i="19" s="1"/>
  <c r="AN43" i="19" s="1"/>
  <c r="J15" i="19"/>
  <c r="K15" i="19" s="1"/>
  <c r="AN15" i="19" s="1"/>
  <c r="P15" i="19"/>
  <c r="AO15" i="19" s="1"/>
  <c r="J90" i="19"/>
  <c r="K90" i="19" s="1"/>
  <c r="AN90" i="19" s="1"/>
  <c r="P90" i="19"/>
  <c r="AO90" i="19" s="1"/>
  <c r="J31" i="19"/>
  <c r="K24" i="19"/>
  <c r="AN24" i="19" s="1"/>
  <c r="J81" i="19"/>
  <c r="K81" i="19" s="1"/>
  <c r="AN81" i="19" s="1"/>
  <c r="P81" i="19"/>
  <c r="AO81" i="19" s="1"/>
  <c r="J17" i="19"/>
  <c r="K17" i="19" s="1"/>
  <c r="AN17" i="19" s="1"/>
  <c r="P17" i="19"/>
  <c r="AO17" i="19" s="1"/>
  <c r="I31" i="19"/>
  <c r="J16" i="19"/>
  <c r="K16" i="19" s="1"/>
  <c r="AN16" i="19" s="1"/>
  <c r="J68" i="19"/>
  <c r="K68" i="19" s="1"/>
  <c r="AN68" i="19" s="1"/>
  <c r="P68" i="19"/>
  <c r="AO68" i="19" s="1"/>
  <c r="J35" i="19"/>
  <c r="K35" i="19" s="1"/>
  <c r="AN35" i="19" s="1"/>
  <c r="J57" i="19"/>
  <c r="J67" i="19"/>
  <c r="K67" i="19" s="1"/>
  <c r="AN67" i="19" s="1"/>
  <c r="P67" i="19"/>
  <c r="AO67" i="19" s="1"/>
  <c r="I19" i="19"/>
  <c r="J79" i="19"/>
  <c r="K79" i="19" s="1"/>
  <c r="AN79" i="19" s="1"/>
  <c r="P79" i="19"/>
  <c r="AO79" i="19" s="1"/>
  <c r="J80" i="19"/>
  <c r="K80" i="19" s="1"/>
  <c r="AN80" i="19" s="1"/>
  <c r="J63" i="19"/>
  <c r="K63" i="19" s="1"/>
  <c r="AN63" i="19" s="1"/>
  <c r="P63" i="19"/>
  <c r="AO63" i="19" s="1"/>
  <c r="P87" i="19"/>
  <c r="AO87" i="19" s="1"/>
  <c r="P29" i="19"/>
  <c r="AO29" i="19" s="1"/>
  <c r="P45" i="19"/>
  <c r="AO45" i="19" s="1"/>
  <c r="I57" i="19"/>
  <c r="P57" i="19"/>
  <c r="AO57" i="19" s="1"/>
  <c r="J53" i="19"/>
  <c r="K53" i="19" s="1"/>
  <c r="AN53" i="19" s="1"/>
  <c r="P53" i="19"/>
  <c r="AO53" i="19" s="1"/>
  <c r="J14" i="19"/>
  <c r="K14" i="19" s="1"/>
  <c r="AN14" i="19" s="1"/>
  <c r="P14" i="19"/>
  <c r="AO14" i="19" s="1"/>
  <c r="K29" i="19"/>
  <c r="AN29" i="19" s="1"/>
  <c r="I70" i="19"/>
  <c r="K70" i="19" s="1"/>
  <c r="AN70" i="19" s="1"/>
  <c r="P70" i="19"/>
  <c r="AO70" i="19" s="1"/>
  <c r="J66" i="19"/>
  <c r="K66" i="19" s="1"/>
  <c r="AN66" i="19" s="1"/>
  <c r="P66" i="19"/>
  <c r="AO66" i="19" s="1"/>
  <c r="J39" i="19"/>
  <c r="K39" i="19" s="1"/>
  <c r="AN39" i="19" s="1"/>
  <c r="P39" i="19"/>
  <c r="AO39" i="19" s="1"/>
  <c r="J46" i="19"/>
  <c r="K46" i="19" s="1"/>
  <c r="AN46" i="19" s="1"/>
  <c r="P38" i="19"/>
  <c r="AO38" i="19" s="1"/>
  <c r="P85" i="19"/>
  <c r="AO85" i="19" s="1"/>
  <c r="J47" i="19"/>
  <c r="K47" i="19" s="1"/>
  <c r="AN47" i="19" s="1"/>
  <c r="P47" i="19"/>
  <c r="AO47" i="19" s="1"/>
  <c r="J50" i="19"/>
  <c r="K50" i="19" s="1"/>
  <c r="AN50" i="19" s="1"/>
  <c r="K85" i="19"/>
  <c r="AN85" i="19" s="1"/>
  <c r="J78" i="19"/>
  <c r="I58" i="19"/>
  <c r="P58" i="19"/>
  <c r="AO58" i="19" s="1"/>
  <c r="I36" i="19"/>
  <c r="J36" i="19"/>
  <c r="J40" i="19"/>
  <c r="K40" i="19" s="1"/>
  <c r="AN40" i="19" s="1"/>
  <c r="P40" i="19"/>
  <c r="AO40" i="19" s="1"/>
  <c r="J91" i="19"/>
  <c r="K91" i="19" s="1"/>
  <c r="AN91" i="19" s="1"/>
  <c r="P91" i="19"/>
  <c r="AO91" i="19" s="1"/>
  <c r="P49" i="19"/>
  <c r="AO49" i="19" s="1"/>
  <c r="P7" i="19"/>
  <c r="AO7" i="19" s="1"/>
  <c r="P22" i="19"/>
  <c r="AO22" i="19" s="1"/>
  <c r="P42" i="19"/>
  <c r="AO42" i="19" s="1"/>
  <c r="J10" i="19"/>
  <c r="K10" i="19" s="1"/>
  <c r="AN10" i="19" s="1"/>
  <c r="P10" i="19"/>
  <c r="AO10" i="19" s="1"/>
  <c r="J48" i="19"/>
  <c r="K48" i="19" s="1"/>
  <c r="AN48" i="19" s="1"/>
  <c r="P86" i="19"/>
  <c r="AO86" i="19" s="1"/>
  <c r="K22" i="19"/>
  <c r="AN22" i="19" s="1"/>
  <c r="J20" i="19"/>
  <c r="K20" i="19" s="1"/>
  <c r="AN20" i="19" s="1"/>
  <c r="P20" i="19"/>
  <c r="AO20" i="19" s="1"/>
  <c r="I77" i="19"/>
  <c r="J19" i="19"/>
  <c r="J41" i="19"/>
  <c r="K41" i="19" s="1"/>
  <c r="AN41" i="19" s="1"/>
  <c r="P41" i="19"/>
  <c r="AO41" i="19" s="1"/>
  <c r="J59" i="19"/>
  <c r="K86" i="19"/>
  <c r="AN86" i="19" s="1"/>
  <c r="P33" i="19"/>
  <c r="AO33" i="19" s="1"/>
  <c r="P80" i="19"/>
  <c r="AO80" i="19" s="1"/>
  <c r="P46" i="19"/>
  <c r="AO46" i="19" s="1"/>
  <c r="P84" i="19"/>
  <c r="AO84" i="19" s="1"/>
  <c r="J13" i="19"/>
  <c r="K13" i="19" s="1"/>
  <c r="AN13" i="19" s="1"/>
  <c r="J62" i="19"/>
  <c r="K62" i="19" s="1"/>
  <c r="AN62" i="19" s="1"/>
  <c r="P62" i="19"/>
  <c r="AO62" i="19" s="1"/>
  <c r="J52" i="19"/>
  <c r="K52" i="19" s="1"/>
  <c r="AN52" i="19" s="1"/>
  <c r="P52" i="19"/>
  <c r="AO52" i="19" s="1"/>
  <c r="J93" i="19"/>
  <c r="K93" i="19" s="1"/>
  <c r="AN93" i="19" s="1"/>
  <c r="P93" i="19"/>
  <c r="AO93" i="19" s="1"/>
  <c r="I61" i="19"/>
  <c r="K61" i="19" s="1"/>
  <c r="AN61" i="19" s="1"/>
  <c r="P61" i="19"/>
  <c r="AO61" i="19" s="1"/>
  <c r="J26" i="19"/>
  <c r="K26" i="19" s="1"/>
  <c r="AN26" i="19" s="1"/>
  <c r="P26" i="19"/>
  <c r="AO26" i="19" s="1"/>
  <c r="J25" i="19"/>
  <c r="K25" i="19" s="1"/>
  <c r="AN25" i="19" s="1"/>
  <c r="P25" i="19"/>
  <c r="AO25" i="19" s="1"/>
  <c r="J18" i="19"/>
  <c r="K18" i="19" s="1"/>
  <c r="AN18" i="19" s="1"/>
  <c r="P18" i="19"/>
  <c r="AO18" i="19" s="1"/>
  <c r="J92" i="19"/>
  <c r="K92" i="19" s="1"/>
  <c r="AN92" i="19" s="1"/>
  <c r="P92" i="19"/>
  <c r="AO92" i="19" s="1"/>
  <c r="P64" i="19"/>
  <c r="AO64" i="19" s="1"/>
  <c r="J69" i="19"/>
  <c r="K69" i="19" s="1"/>
  <c r="AN69" i="19" s="1"/>
  <c r="P69" i="19"/>
  <c r="AO69" i="19" s="1"/>
  <c r="J88" i="19"/>
  <c r="K88" i="19" s="1"/>
  <c r="AN88" i="19" s="1"/>
  <c r="BB99" i="19" s="1"/>
  <c r="P88" i="19"/>
  <c r="AO88" i="19" s="1"/>
  <c r="J44" i="19"/>
  <c r="K44" i="19" s="1"/>
  <c r="AN44" i="19" s="1"/>
  <c r="P44" i="19"/>
  <c r="AO44" i="19" s="1"/>
  <c r="J51" i="19"/>
  <c r="K51" i="19" s="1"/>
  <c r="AN51" i="19" s="1"/>
  <c r="P51" i="19"/>
  <c r="AO51" i="19" s="1"/>
  <c r="I37" i="19"/>
  <c r="K37" i="19" s="1"/>
  <c r="AN37" i="19" s="1"/>
  <c r="P37" i="19"/>
  <c r="AO37" i="19" s="1"/>
  <c r="J6" i="19"/>
  <c r="K6" i="19" s="1"/>
  <c r="AN6" i="19" s="1"/>
  <c r="P6" i="19"/>
  <c r="AO6" i="19" s="1"/>
  <c r="J11" i="19"/>
  <c r="K11" i="19" s="1"/>
  <c r="AN11" i="19" s="1"/>
  <c r="P11" i="19"/>
  <c r="AO11" i="19" s="1"/>
  <c r="J8" i="19"/>
  <c r="K8" i="19" s="1"/>
  <c r="AN8" i="19" s="1"/>
  <c r="P8" i="19"/>
  <c r="AO8" i="19" s="1"/>
  <c r="J77" i="19"/>
  <c r="P94" i="19"/>
  <c r="AO94" i="19" s="1"/>
  <c r="P48" i="19"/>
  <c r="AO48" i="19" s="1"/>
  <c r="P50" i="19"/>
  <c r="AO50" i="19" s="1"/>
  <c r="P16" i="19"/>
  <c r="AO16" i="19" s="1"/>
  <c r="P12" i="19"/>
  <c r="AO12" i="19" s="1"/>
  <c r="P35" i="19"/>
  <c r="AO35" i="19" s="1"/>
  <c r="P43" i="19"/>
  <c r="AO43" i="19" s="1"/>
  <c r="P13" i="19"/>
  <c r="AO13" i="19" s="1"/>
  <c r="P21" i="19"/>
  <c r="AO21" i="19" s="1"/>
  <c r="AQ108" i="4"/>
  <c r="J5" i="19"/>
  <c r="K5" i="19" s="1"/>
  <c r="AN5" i="19" s="1"/>
  <c r="CP58" i="18"/>
  <c r="U58" i="23" s="1"/>
  <c r="AQ122" i="4"/>
  <c r="AQ118" i="4"/>
  <c r="AQ96" i="4"/>
  <c r="AQ88" i="4"/>
  <c r="AQ81" i="4"/>
  <c r="AQ95" i="4"/>
  <c r="AQ91" i="4"/>
  <c r="AQ94" i="4"/>
  <c r="AQ119" i="4"/>
  <c r="AQ90" i="4"/>
  <c r="AQ121" i="4"/>
  <c r="AQ89" i="4"/>
  <c r="AQ120" i="4"/>
  <c r="AQ115" i="4"/>
  <c r="AQ109" i="4"/>
  <c r="AQ98" i="4"/>
  <c r="AQ116" i="4"/>
  <c r="AQ99" i="4"/>
  <c r="AQ110" i="4"/>
  <c r="CO43" i="18"/>
  <c r="T43" i="23" s="1"/>
  <c r="CP87" i="18"/>
  <c r="U87" i="23" s="1"/>
  <c r="CP43" i="18"/>
  <c r="U43" i="23" s="1"/>
  <c r="CM12" i="18"/>
  <c r="R12" i="23" s="1"/>
  <c r="CL15" i="18"/>
  <c r="Q15" i="23" s="1"/>
  <c r="AQ70" i="4"/>
  <c r="AQ71" i="4"/>
  <c r="AQ73" i="4"/>
  <c r="AQ44" i="4"/>
  <c r="AQ43" i="4"/>
  <c r="AQ63" i="4"/>
  <c r="AQ59" i="4"/>
  <c r="AQ45" i="4"/>
  <c r="AQ67" i="4"/>
  <c r="AQ42" i="4"/>
  <c r="AQ75" i="4"/>
  <c r="AQ78" i="4"/>
  <c r="AQ74" i="4"/>
  <c r="AQ48" i="4"/>
  <c r="AQ68" i="4"/>
  <c r="AQ80" i="4"/>
  <c r="AQ38" i="4"/>
  <c r="AQ76" i="4"/>
  <c r="AQ72" i="4"/>
  <c r="AQ79" i="4"/>
  <c r="AQ54" i="4"/>
  <c r="AQ53" i="4"/>
  <c r="AQ46" i="4"/>
  <c r="AQ65" i="4"/>
  <c r="AQ34" i="4"/>
  <c r="AQ39" i="4"/>
  <c r="AQ35" i="4"/>
  <c r="AQ41" i="4"/>
  <c r="AQ36" i="4"/>
  <c r="AQ69" i="4"/>
  <c r="AQ40" i="4"/>
  <c r="AQ33" i="4"/>
  <c r="CM85" i="18"/>
  <c r="R85" i="23" s="1"/>
  <c r="CM30" i="18"/>
  <c r="R30" i="23" s="1"/>
  <c r="CL28" i="18"/>
  <c r="Q28" i="23" s="1"/>
  <c r="AR97" i="4"/>
  <c r="CM22" i="18"/>
  <c r="R22" i="23" s="1"/>
  <c r="CL77" i="18"/>
  <c r="Q77" i="23" s="1"/>
  <c r="CM35" i="18"/>
  <c r="R35" i="23" s="1"/>
  <c r="AR117" i="4"/>
  <c r="AR98" i="4"/>
  <c r="CP41" i="18"/>
  <c r="U41" i="23" s="1"/>
  <c r="CM69" i="18"/>
  <c r="R69" i="23" s="1"/>
  <c r="CL60" i="18"/>
  <c r="Q60" i="23" s="1"/>
  <c r="CL71" i="18"/>
  <c r="Q71" i="23" s="1"/>
  <c r="CL86" i="18"/>
  <c r="Q86" i="23" s="1"/>
  <c r="CM64" i="18"/>
  <c r="R64" i="23" s="1"/>
  <c r="CP15" i="18"/>
  <c r="U15" i="23" s="1"/>
  <c r="CQ8" i="18"/>
  <c r="V8" i="23" s="1"/>
  <c r="CL13" i="18"/>
  <c r="Q13" i="23" s="1"/>
  <c r="CL47" i="18"/>
  <c r="Q47" i="23" s="1"/>
  <c r="CM66" i="18"/>
  <c r="R66" i="23" s="1"/>
  <c r="CQ16" i="18"/>
  <c r="V16" i="23" s="1"/>
  <c r="CL49" i="18"/>
  <c r="Q49" i="23" s="1"/>
  <c r="CP33" i="18"/>
  <c r="U33" i="23" s="1"/>
  <c r="CM86" i="18"/>
  <c r="R86" i="23" s="1"/>
  <c r="AQ105" i="4"/>
  <c r="CL94" i="18"/>
  <c r="Q94" i="23" s="1"/>
  <c r="CM44" i="18"/>
  <c r="R44" i="23" s="1"/>
  <c r="CL9" i="18"/>
  <c r="Q9" i="23" s="1"/>
  <c r="CP82" i="18"/>
  <c r="U82" i="23" s="1"/>
  <c r="CL43" i="18"/>
  <c r="Q43" i="23" s="1"/>
  <c r="CP22" i="18"/>
  <c r="U22" i="23" s="1"/>
  <c r="CP36" i="18"/>
  <c r="U36" i="23" s="1"/>
  <c r="CL51" i="18"/>
  <c r="Q51" i="23" s="1"/>
  <c r="CP38" i="18"/>
  <c r="U38" i="23" s="1"/>
  <c r="CM94" i="18"/>
  <c r="R94" i="23" s="1"/>
  <c r="CQ18" i="18"/>
  <c r="V18" i="23" s="1"/>
  <c r="CM38" i="18"/>
  <c r="R38" i="23" s="1"/>
  <c r="CL10" i="18"/>
  <c r="Q10" i="23" s="1"/>
  <c r="CP92" i="18"/>
  <c r="U92" i="23" s="1"/>
  <c r="CP49" i="18"/>
  <c r="U49" i="23" s="1"/>
  <c r="CN29" i="18"/>
  <c r="S29" i="23" s="1"/>
  <c r="CL53" i="18"/>
  <c r="Q53" i="23" s="1"/>
  <c r="CL26" i="18"/>
  <c r="Q26" i="23" s="1"/>
  <c r="CL87" i="18"/>
  <c r="Q87" i="23" s="1"/>
  <c r="CL33" i="18"/>
  <c r="Q33" i="23" s="1"/>
  <c r="CM39" i="18"/>
  <c r="R39" i="23" s="1"/>
  <c r="CP70" i="18"/>
  <c r="U70" i="23" s="1"/>
  <c r="CP90" i="18"/>
  <c r="U90" i="23" s="1"/>
  <c r="CQ19" i="18"/>
  <c r="V19" i="23" s="1"/>
  <c r="CQ6" i="18"/>
  <c r="V6" i="23" s="1"/>
  <c r="CM58" i="18"/>
  <c r="R58" i="23" s="1"/>
  <c r="CP67" i="18"/>
  <c r="U67" i="23" s="1"/>
  <c r="CP73" i="18"/>
  <c r="U73" i="23" s="1"/>
  <c r="CM92" i="18"/>
  <c r="R92" i="23" s="1"/>
  <c r="CL56" i="18"/>
  <c r="Q56" i="23" s="1"/>
  <c r="CQ95" i="18"/>
  <c r="V95" i="23" s="1"/>
  <c r="CM54" i="18"/>
  <c r="R54" i="23" s="1"/>
  <c r="CP39" i="18"/>
  <c r="U39" i="23" s="1"/>
  <c r="CL22" i="18"/>
  <c r="Q22" i="23" s="1"/>
  <c r="CL91" i="18"/>
  <c r="Q91" i="23" s="1"/>
  <c r="CL61" i="18"/>
  <c r="Q61" i="23" s="1"/>
  <c r="CP94" i="18"/>
  <c r="U94" i="23" s="1"/>
  <c r="CI82" i="18"/>
  <c r="N82" i="23" s="1"/>
  <c r="CL17" i="18"/>
  <c r="Q17" i="23" s="1"/>
  <c r="CL63" i="18"/>
  <c r="Q63" i="23" s="1"/>
  <c r="CJ6" i="18"/>
  <c r="O6" i="23" s="1"/>
  <c r="CI26" i="18"/>
  <c r="N26" i="23" s="1"/>
  <c r="CJ61" i="18"/>
  <c r="O61" i="23" s="1"/>
  <c r="CP86" i="18"/>
  <c r="U86" i="23" s="1"/>
  <c r="CO68" i="18"/>
  <c r="T68" i="23" s="1"/>
  <c r="CJ78" i="18"/>
  <c r="O78" i="23" s="1"/>
  <c r="CL6" i="18"/>
  <c r="Q6" i="23" s="1"/>
  <c r="CM21" i="18"/>
  <c r="R21" i="23" s="1"/>
  <c r="CM7" i="18"/>
  <c r="R7" i="23" s="1"/>
  <c r="CL73" i="18"/>
  <c r="Q73" i="23" s="1"/>
  <c r="CL39" i="18"/>
  <c r="Q39" i="23" s="1"/>
  <c r="CP30" i="18"/>
  <c r="U30" i="23" s="1"/>
  <c r="CP61" i="18"/>
  <c r="U61" i="23" s="1"/>
  <c r="CP75" i="18"/>
  <c r="U75" i="23" s="1"/>
  <c r="CL64" i="18"/>
  <c r="Q64" i="23" s="1"/>
  <c r="CQ59" i="18"/>
  <c r="V59" i="23" s="1"/>
  <c r="CP20" i="18"/>
  <c r="U20" i="23" s="1"/>
  <c r="CL42" i="18"/>
  <c r="Q42" i="23" s="1"/>
  <c r="CL81" i="18"/>
  <c r="Q81" i="23" s="1"/>
  <c r="CQ46" i="18"/>
  <c r="V46" i="23" s="1"/>
  <c r="CP78" i="18"/>
  <c r="U78" i="23" s="1"/>
  <c r="CH59" i="18"/>
  <c r="M59" i="23" s="1"/>
  <c r="CP84" i="18"/>
  <c r="U84" i="23" s="1"/>
  <c r="CI54" i="18"/>
  <c r="N54" i="23" s="1"/>
  <c r="CL72" i="18"/>
  <c r="Q72" i="23" s="1"/>
  <c r="CN41" i="18"/>
  <c r="S41" i="23" s="1"/>
  <c r="CF11" i="18" a="1"/>
  <c r="CF11" i="18" s="1"/>
  <c r="CI11" i="18"/>
  <c r="N11" i="23" s="1"/>
  <c r="CI13" i="18"/>
  <c r="N13" i="23" s="1"/>
  <c r="CM51" i="18"/>
  <c r="R51" i="23" s="1"/>
  <c r="CF34" i="18" a="1"/>
  <c r="CF34" i="18" s="1"/>
  <c r="CL34" i="18"/>
  <c r="Q34" i="23" s="1"/>
  <c r="CP12" i="18"/>
  <c r="U12" i="23" s="1"/>
  <c r="CL35" i="18"/>
  <c r="Q35" i="23" s="1"/>
  <c r="CM93" i="18"/>
  <c r="R93" i="23" s="1"/>
  <c r="CL95" i="18"/>
  <c r="Q95" i="23" s="1"/>
  <c r="CP40" i="18"/>
  <c r="U40" i="23" s="1"/>
  <c r="CM31" i="18"/>
  <c r="R31" i="23" s="1"/>
  <c r="CO87" i="18"/>
  <c r="T87" i="23" s="1"/>
  <c r="CQ14" i="18"/>
  <c r="V14" i="23" s="1"/>
  <c r="CP13" i="18"/>
  <c r="U13" i="23" s="1"/>
  <c r="CI83" i="18"/>
  <c r="N83" i="23" s="1"/>
  <c r="CI27" i="18"/>
  <c r="N27" i="23" s="1"/>
  <c r="CF47" i="18" a="1"/>
  <c r="CF47" i="18" s="1"/>
  <c r="CI47" i="18"/>
  <c r="N47" i="23" s="1"/>
  <c r="CM23" i="18"/>
  <c r="R23" i="23" s="1"/>
  <c r="CP88" i="18"/>
  <c r="U88" i="23" s="1"/>
  <c r="CM43" i="18"/>
  <c r="R43" i="23" s="1"/>
  <c r="CL48" i="18"/>
  <c r="Q48" i="23" s="1"/>
  <c r="CM65" i="18"/>
  <c r="R65" i="23" s="1"/>
  <c r="CK60" i="18"/>
  <c r="P60" i="23" s="1"/>
  <c r="CM89" i="18"/>
  <c r="R89" i="23" s="1"/>
  <c r="CN42" i="18"/>
  <c r="S42" i="23" s="1"/>
  <c r="CL27" i="18"/>
  <c r="Q27" i="23" s="1"/>
  <c r="CP69" i="18"/>
  <c r="U69" i="23" s="1"/>
  <c r="CL29" i="18"/>
  <c r="Q29" i="23" s="1"/>
  <c r="CL68" i="18"/>
  <c r="Q68" i="23" s="1"/>
  <c r="CM40" i="18"/>
  <c r="R40" i="23" s="1"/>
  <c r="CN8" i="18"/>
  <c r="S8" i="23" s="1"/>
  <c r="CQ27" i="18"/>
  <c r="V27" i="23" s="1"/>
  <c r="CM18" i="18"/>
  <c r="R18" i="23" s="1"/>
  <c r="CO44" i="18"/>
  <c r="T44" i="23" s="1"/>
  <c r="CQ37" i="18"/>
  <c r="V37" i="23" s="1"/>
  <c r="CJ33" i="18"/>
  <c r="O33" i="23" s="1"/>
  <c r="CJ62" i="18"/>
  <c r="O62" i="23" s="1"/>
  <c r="CF31" i="18" a="1"/>
  <c r="CF31" i="18" s="1"/>
  <c r="CH31" i="18"/>
  <c r="M31" i="23" s="1"/>
  <c r="CF84" i="18" a="1"/>
  <c r="CF84" i="18" s="1"/>
  <c r="CI84" i="18"/>
  <c r="N84" i="23" s="1"/>
  <c r="CF10" i="18" a="1"/>
  <c r="CF10" i="18" s="1"/>
  <c r="CK10" i="18"/>
  <c r="P10" i="23" s="1"/>
  <c r="CP64" i="18"/>
  <c r="U64" i="23" s="1"/>
  <c r="CM52" i="18"/>
  <c r="R52" i="23" s="1"/>
  <c r="CP46" i="18"/>
  <c r="U46" i="23" s="1"/>
  <c r="CM25" i="18"/>
  <c r="R25" i="23" s="1"/>
  <c r="CP47" i="18"/>
  <c r="U47" i="23" s="1"/>
  <c r="CP19" i="18"/>
  <c r="U19" i="23" s="1"/>
  <c r="CL18" i="18"/>
  <c r="Q18" i="23" s="1"/>
  <c r="CN57" i="18"/>
  <c r="S57" i="23" s="1"/>
  <c r="CH63" i="18"/>
  <c r="M63" i="23" s="1"/>
  <c r="CL7" i="18"/>
  <c r="Q7" i="23" s="1"/>
  <c r="CH79" i="18"/>
  <c r="M79" i="23" s="1"/>
  <c r="CN83" i="18"/>
  <c r="S83" i="23" s="1"/>
  <c r="CI44" i="18"/>
  <c r="N44" i="23" s="1"/>
  <c r="CF20" i="18" a="1"/>
  <c r="CF20" i="18" s="1"/>
  <c r="CH20" i="18"/>
  <c r="M20" i="23" s="1"/>
  <c r="CF14" i="18" a="1"/>
  <c r="CF14" i="18" s="1"/>
  <c r="CI14" i="18"/>
  <c r="N14" i="23" s="1"/>
  <c r="CM70" i="18"/>
  <c r="R70" i="23" s="1"/>
  <c r="CL16" i="18"/>
  <c r="Q16" i="23" s="1"/>
  <c r="CP71" i="18"/>
  <c r="U71" i="23" s="1"/>
  <c r="CL31" i="18"/>
  <c r="Q31" i="23" s="1"/>
  <c r="CP34" i="18"/>
  <c r="U34" i="23" s="1"/>
  <c r="CM53" i="18"/>
  <c r="R53" i="23" s="1"/>
  <c r="CL65" i="18"/>
  <c r="Q65" i="23" s="1"/>
  <c r="CQ32" i="18"/>
  <c r="V32" i="23" s="1"/>
  <c r="CN30" i="18"/>
  <c r="S30" i="23" s="1"/>
  <c r="CN27" i="18"/>
  <c r="S27" i="23" s="1"/>
  <c r="CQ60" i="18"/>
  <c r="V60" i="23" s="1"/>
  <c r="CJ7" i="18"/>
  <c r="O7" i="23" s="1"/>
  <c r="CL19" i="18"/>
  <c r="Q19" i="23" s="1"/>
  <c r="CN54" i="18"/>
  <c r="S54" i="23" s="1"/>
  <c r="CI85" i="18"/>
  <c r="N85" i="23" s="1"/>
  <c r="CI81" i="18"/>
  <c r="N81" i="23" s="1"/>
  <c r="CP93" i="18"/>
  <c r="U93" i="23" s="1"/>
  <c r="CM28" i="18"/>
  <c r="R28" i="23" s="1"/>
  <c r="CL85" i="18"/>
  <c r="Q85" i="23" s="1"/>
  <c r="CL76" i="18"/>
  <c r="Q76" i="23" s="1"/>
  <c r="CM34" i="18"/>
  <c r="R34" i="23" s="1"/>
  <c r="CQ20" i="18"/>
  <c r="V20" i="23" s="1"/>
  <c r="CQ70" i="18"/>
  <c r="V70" i="23" s="1"/>
  <c r="CO53" i="18"/>
  <c r="T53" i="23" s="1"/>
  <c r="CQ12" i="18"/>
  <c r="V12" i="23" s="1"/>
  <c r="CQ64" i="18"/>
  <c r="V64" i="23" s="1"/>
  <c r="CJ41" i="18"/>
  <c r="O41" i="23" s="1"/>
  <c r="CQ89" i="18"/>
  <c r="V89" i="23" s="1"/>
  <c r="CM77" i="18"/>
  <c r="R77" i="23" s="1"/>
  <c r="CH81" i="18"/>
  <c r="M81" i="23" s="1"/>
  <c r="CF75" i="18" a="1"/>
  <c r="CF75" i="18" s="1"/>
  <c r="CI75" i="18"/>
  <c r="N75" i="23" s="1"/>
  <c r="CL93" i="18"/>
  <c r="Q93" i="23" s="1"/>
  <c r="CM29" i="18"/>
  <c r="R29" i="23" s="1"/>
  <c r="CQ17" i="18"/>
  <c r="V17" i="23" s="1"/>
  <c r="CQ43" i="18"/>
  <c r="V43" i="23" s="1"/>
  <c r="CP76" i="18"/>
  <c r="U76" i="23" s="1"/>
  <c r="CJ55" i="18"/>
  <c r="O55" i="23" s="1"/>
  <c r="CM41" i="18"/>
  <c r="R41" i="23" s="1"/>
  <c r="CQ9" i="18"/>
  <c r="V9" i="23" s="1"/>
  <c r="CH38" i="18"/>
  <c r="M38" i="23" s="1"/>
  <c r="CK7" i="18"/>
  <c r="P7" i="23" s="1"/>
  <c r="CP17" i="18"/>
  <c r="U17" i="23" s="1"/>
  <c r="CP23" i="18"/>
  <c r="U23" i="23" s="1"/>
  <c r="CP83" i="18"/>
  <c r="U83" i="23" s="1"/>
  <c r="CL75" i="18"/>
  <c r="Q75" i="23" s="1"/>
  <c r="CM36" i="18"/>
  <c r="R36" i="23" s="1"/>
  <c r="CM20" i="18"/>
  <c r="R20" i="23" s="1"/>
  <c r="CL90" i="18"/>
  <c r="Q90" i="23" s="1"/>
  <c r="CL23" i="18"/>
  <c r="Q23" i="23" s="1"/>
  <c r="CM8" i="18"/>
  <c r="R8" i="23" s="1"/>
  <c r="CQ7" i="18"/>
  <c r="V7" i="23" s="1"/>
  <c r="CK64" i="18"/>
  <c r="P64" i="23" s="1"/>
  <c r="CK87" i="18"/>
  <c r="P87" i="23" s="1"/>
  <c r="CO65" i="18"/>
  <c r="T65" i="23" s="1"/>
  <c r="CQ21" i="18"/>
  <c r="V21" i="23" s="1"/>
  <c r="CJ93" i="18"/>
  <c r="O93" i="23" s="1"/>
  <c r="CL74" i="18"/>
  <c r="Q74" i="23" s="1"/>
  <c r="CL30" i="18"/>
  <c r="Q30" i="23" s="1"/>
  <c r="CM55" i="18"/>
  <c r="R55" i="23" s="1"/>
  <c r="CP51" i="18"/>
  <c r="U51" i="23" s="1"/>
  <c r="CM68" i="18"/>
  <c r="R68" i="23" s="1"/>
  <c r="CQ94" i="18"/>
  <c r="V94" i="23" s="1"/>
  <c r="CJ81" i="18"/>
  <c r="O81" i="23" s="1"/>
  <c r="CN13" i="18"/>
  <c r="S13" i="23" s="1"/>
  <c r="CN18" i="18"/>
  <c r="S18" i="23" s="1"/>
  <c r="CQ83" i="18"/>
  <c r="V83" i="23" s="1"/>
  <c r="CN47" i="18"/>
  <c r="S47" i="23" s="1"/>
  <c r="CP95" i="18"/>
  <c r="U95" i="23" s="1"/>
  <c r="CQ47" i="18"/>
  <c r="V47" i="23" s="1"/>
  <c r="CQ41" i="18"/>
  <c r="V41" i="23" s="1"/>
  <c r="CF28" i="18" a="1"/>
  <c r="CF28" i="18" s="1"/>
  <c r="CI28" i="18"/>
  <c r="N28" i="23" s="1"/>
  <c r="CF25" i="18" a="1"/>
  <c r="CF25" i="18" s="1"/>
  <c r="CI25" i="18"/>
  <c r="N25" i="23" s="1"/>
  <c r="CF94" i="18" a="1"/>
  <c r="CF94" i="18" s="1"/>
  <c r="CJ94" i="18"/>
  <c r="O94" i="23" s="1"/>
  <c r="CL21" i="18"/>
  <c r="Q21" i="23" s="1"/>
  <c r="CP59" i="18"/>
  <c r="U59" i="23" s="1"/>
  <c r="CM71" i="18"/>
  <c r="R71" i="23" s="1"/>
  <c r="CM84" i="18"/>
  <c r="R84" i="23" s="1"/>
  <c r="CO49" i="18"/>
  <c r="T49" i="23" s="1"/>
  <c r="CI79" i="18"/>
  <c r="N79" i="23" s="1"/>
  <c r="CJ73" i="18"/>
  <c r="O73" i="23" s="1"/>
  <c r="CN90" i="18"/>
  <c r="S90" i="23" s="1"/>
  <c r="CI68" i="18"/>
  <c r="N68" i="23" s="1"/>
  <c r="CP10" i="18"/>
  <c r="U10" i="23" s="1"/>
  <c r="CP52" i="18"/>
  <c r="U52" i="23" s="1"/>
  <c r="CQ54" i="18"/>
  <c r="V54" i="23" s="1"/>
  <c r="CI7" i="18"/>
  <c r="N7" i="23" s="1"/>
  <c r="CF24" i="18" a="1"/>
  <c r="CF24" i="18" s="1"/>
  <c r="CM24" i="18"/>
  <c r="R24" i="23" s="1"/>
  <c r="CL84" i="18"/>
  <c r="Q84" i="23" s="1"/>
  <c r="CP57" i="18"/>
  <c r="U57" i="23" s="1"/>
  <c r="CP24" i="18"/>
  <c r="U24" i="23" s="1"/>
  <c r="CL14" i="18"/>
  <c r="Q14" i="23" s="1"/>
  <c r="CM67" i="18"/>
  <c r="R67" i="23" s="1"/>
  <c r="CP42" i="18"/>
  <c r="U42" i="23" s="1"/>
  <c r="CO69" i="18"/>
  <c r="T69" i="23" s="1"/>
  <c r="CI55" i="18"/>
  <c r="N55" i="23" s="1"/>
  <c r="CK8" i="18"/>
  <c r="P8" i="23" s="1"/>
  <c r="CL11" i="18"/>
  <c r="Q11" i="23" s="1"/>
  <c r="CM62" i="18"/>
  <c r="R62" i="23" s="1"/>
  <c r="CP31" i="18"/>
  <c r="U31" i="23" s="1"/>
  <c r="CI61" i="18"/>
  <c r="N61" i="23" s="1"/>
  <c r="CJ95" i="18"/>
  <c r="O95" i="23" s="1"/>
  <c r="CF55" i="18" a="1"/>
  <c r="CF55" i="18" s="1"/>
  <c r="CK55" i="18"/>
  <c r="P55" i="23" s="1"/>
  <c r="CL83" i="18"/>
  <c r="Q83" i="23" s="1"/>
  <c r="CN78" i="18"/>
  <c r="S78" i="23" s="1"/>
  <c r="CL55" i="18"/>
  <c r="Q55" i="23" s="1"/>
  <c r="CL50" i="18"/>
  <c r="Q50" i="23" s="1"/>
  <c r="CM79" i="18"/>
  <c r="R79" i="23" s="1"/>
  <c r="CP85" i="18"/>
  <c r="U85" i="23" s="1"/>
  <c r="CP48" i="18"/>
  <c r="U48" i="23" s="1"/>
  <c r="CL57" i="18"/>
  <c r="Q57" i="23" s="1"/>
  <c r="CL36" i="18"/>
  <c r="Q36" i="23" s="1"/>
  <c r="CJ65" i="18"/>
  <c r="O65" i="23" s="1"/>
  <c r="CK80" i="18"/>
  <c r="P80" i="23" s="1"/>
  <c r="CM87" i="18"/>
  <c r="R87" i="23" s="1"/>
  <c r="CQ79" i="18"/>
  <c r="V79" i="23" s="1"/>
  <c r="CQ52" i="18"/>
  <c r="V52" i="23" s="1"/>
  <c r="CP44" i="18"/>
  <c r="U44" i="23" s="1"/>
  <c r="CP65" i="18"/>
  <c r="U65" i="23" s="1"/>
  <c r="CN45" i="18"/>
  <c r="S45" i="23" s="1"/>
  <c r="CM13" i="18"/>
  <c r="R13" i="23" s="1"/>
  <c r="CM80" i="18"/>
  <c r="R80" i="23" s="1"/>
  <c r="CI93" i="18"/>
  <c r="N93" i="23" s="1"/>
  <c r="CF51" i="18" a="1"/>
  <c r="CF51" i="18" s="1"/>
  <c r="CI51" i="18"/>
  <c r="N51" i="23" s="1"/>
  <c r="CF49" i="18" a="1"/>
  <c r="CF49" i="18" s="1"/>
  <c r="CJ49" i="18"/>
  <c r="O49" i="23" s="1"/>
  <c r="CF74" i="18" a="1"/>
  <c r="CF74" i="18" s="1"/>
  <c r="CK74" i="18"/>
  <c r="P74" i="23" s="1"/>
  <c r="CP50" i="18"/>
  <c r="U50" i="23" s="1"/>
  <c r="CM59" i="18"/>
  <c r="R59" i="23" s="1"/>
  <c r="CL45" i="18"/>
  <c r="Q45" i="23" s="1"/>
  <c r="CP21" i="18"/>
  <c r="U21" i="23" s="1"/>
  <c r="CL32" i="18"/>
  <c r="Q32" i="23" s="1"/>
  <c r="CL46" i="18"/>
  <c r="Q46" i="23" s="1"/>
  <c r="CM45" i="18"/>
  <c r="R45" i="23" s="1"/>
  <c r="CQ68" i="18"/>
  <c r="V68" i="23" s="1"/>
  <c r="CQ92" i="18"/>
  <c r="V92" i="23" s="1"/>
  <c r="CL88" i="18"/>
  <c r="Q88" i="23" s="1"/>
  <c r="CM60" i="18"/>
  <c r="R60" i="23" s="1"/>
  <c r="CJ43" i="18"/>
  <c r="O43" i="23" s="1"/>
  <c r="CM82" i="18"/>
  <c r="R82" i="23" s="1"/>
  <c r="CN49" i="18"/>
  <c r="S49" i="23" s="1"/>
  <c r="CO79" i="18"/>
  <c r="T79" i="23" s="1"/>
  <c r="CJ53" i="18"/>
  <c r="O53" i="23" s="1"/>
  <c r="CP54" i="18"/>
  <c r="U54" i="23" s="1"/>
  <c r="CO12" i="18"/>
  <c r="T12" i="23" s="1"/>
  <c r="CO21" i="18"/>
  <c r="T21" i="23" s="1"/>
  <c r="CH60" i="18"/>
  <c r="M60" i="23" s="1"/>
  <c r="CF12" i="18" a="1"/>
  <c r="CF12" i="18" s="1"/>
  <c r="CI12" i="18"/>
  <c r="N12" i="23" s="1"/>
  <c r="CL54" i="18"/>
  <c r="Q54" i="23" s="1"/>
  <c r="CP68" i="18"/>
  <c r="U68" i="23" s="1"/>
  <c r="CP72" i="18"/>
  <c r="U72" i="23" s="1"/>
  <c r="CM56" i="18"/>
  <c r="R56" i="23" s="1"/>
  <c r="CL40" i="18"/>
  <c r="Q40" i="23" s="1"/>
  <c r="CP60" i="18"/>
  <c r="U60" i="23" s="1"/>
  <c r="CM57" i="18"/>
  <c r="R57" i="23" s="1"/>
  <c r="CP74" i="18"/>
  <c r="U74" i="23" s="1"/>
  <c r="CM37" i="18"/>
  <c r="R37" i="23" s="1"/>
  <c r="CJ57" i="18"/>
  <c r="O57" i="23" s="1"/>
  <c r="CM32" i="18"/>
  <c r="R32" i="23" s="1"/>
  <c r="CN23" i="18"/>
  <c r="S23" i="23" s="1"/>
  <c r="CJ79" i="18"/>
  <c r="O79" i="23" s="1"/>
  <c r="CN32" i="18"/>
  <c r="S32" i="23" s="1"/>
  <c r="CO27" i="18"/>
  <c r="T27" i="23" s="1"/>
  <c r="CI76" i="18"/>
  <c r="N76" i="23" s="1"/>
  <c r="CK91" i="18"/>
  <c r="P91" i="23" s="1"/>
  <c r="CF58" i="18" a="1"/>
  <c r="CF58" i="18" s="1"/>
  <c r="CH58" i="18"/>
  <c r="M58" i="23" s="1"/>
  <c r="CL62" i="18"/>
  <c r="Q62" i="23" s="1"/>
  <c r="CP16" i="18"/>
  <c r="U16" i="23" s="1"/>
  <c r="CL38" i="18"/>
  <c r="Q38" i="23" s="1"/>
  <c r="CP18" i="18"/>
  <c r="U18" i="23" s="1"/>
  <c r="CL41" i="18"/>
  <c r="Q41" i="23" s="1"/>
  <c r="CM91" i="18"/>
  <c r="R91" i="23" s="1"/>
  <c r="CP37" i="18"/>
  <c r="U37" i="23" s="1"/>
  <c r="CM95" i="18"/>
  <c r="R95" i="23" s="1"/>
  <c r="CM72" i="18"/>
  <c r="R72" i="23" s="1"/>
  <c r="CN93" i="18"/>
  <c r="S93" i="23" s="1"/>
  <c r="CP62" i="18"/>
  <c r="U62" i="23" s="1"/>
  <c r="CL69" i="18"/>
  <c r="Q69" i="23" s="1"/>
  <c r="CJ71" i="18"/>
  <c r="O71" i="23" s="1"/>
  <c r="CM75" i="18"/>
  <c r="R75" i="23" s="1"/>
  <c r="CQ81" i="18"/>
  <c r="V81" i="23" s="1"/>
  <c r="CI57" i="18"/>
  <c r="N57" i="23" s="1"/>
  <c r="CJ27" i="18"/>
  <c r="O27" i="23" s="1"/>
  <c r="CL66" i="18"/>
  <c r="Q66" i="23" s="1"/>
  <c r="CN61" i="18"/>
  <c r="S61" i="23" s="1"/>
  <c r="CH72" i="18"/>
  <c r="M72" i="23" s="1"/>
  <c r="CI15" i="18"/>
  <c r="N15" i="23" s="1"/>
  <c r="CL44" i="18"/>
  <c r="Q44" i="23" s="1"/>
  <c r="CP35" i="18"/>
  <c r="U35" i="23" s="1"/>
  <c r="CP89" i="18"/>
  <c r="U89" i="23" s="1"/>
  <c r="CL52" i="18"/>
  <c r="Q52" i="23" s="1"/>
  <c r="CL80" i="18"/>
  <c r="Q80" i="23" s="1"/>
  <c r="CP29" i="18"/>
  <c r="U29" i="23" s="1"/>
  <c r="CP91" i="18"/>
  <c r="U91" i="23" s="1"/>
  <c r="CP7" i="18"/>
  <c r="U7" i="23" s="1"/>
  <c r="CM48" i="18"/>
  <c r="R48" i="23" s="1"/>
  <c r="CQ45" i="18"/>
  <c r="V45" i="23" s="1"/>
  <c r="CP79" i="18"/>
  <c r="U79" i="23" s="1"/>
  <c r="CQ49" i="18"/>
  <c r="V49" i="23" s="1"/>
  <c r="CI89" i="18"/>
  <c r="N89" i="23" s="1"/>
  <c r="CP27" i="18"/>
  <c r="U27" i="23" s="1"/>
  <c r="CI34" i="18"/>
  <c r="N34" i="23" s="1"/>
  <c r="CL58" i="18"/>
  <c r="Q58" i="23" s="1"/>
  <c r="CO93" i="18"/>
  <c r="T93" i="23" s="1"/>
  <c r="CI41" i="18"/>
  <c r="N41" i="23" s="1"/>
  <c r="CK20" i="18"/>
  <c r="P20" i="23" s="1"/>
  <c r="CK68" i="18"/>
  <c r="P68" i="23" s="1"/>
  <c r="CL78" i="18"/>
  <c r="Q78" i="23" s="1"/>
  <c r="CP6" i="18"/>
  <c r="U6" i="23" s="1"/>
  <c r="CF73" i="18" a="1"/>
  <c r="CF73" i="18" s="1"/>
  <c r="CF13" i="18" a="1"/>
  <c r="CF13" i="18" s="1"/>
  <c r="CF59" i="18" a="1"/>
  <c r="CF59" i="18" s="1"/>
  <c r="CF19" i="18" a="1"/>
  <c r="CF19" i="18" s="1"/>
  <c r="CF69" i="18" a="1"/>
  <c r="CF69" i="18" s="1"/>
  <c r="CF53" i="18" a="1"/>
  <c r="CF53" i="18" s="1"/>
  <c r="CF81" i="18" a="1"/>
  <c r="CF81" i="18" s="1"/>
  <c r="CF43" i="18" a="1"/>
  <c r="CF43" i="18" s="1"/>
  <c r="CF32" i="18" a="1"/>
  <c r="CF32" i="18" s="1"/>
  <c r="AR59" i="4"/>
  <c r="CF82" i="18" a="1"/>
  <c r="CF82" i="18" s="1"/>
  <c r="CF62" i="18" a="1"/>
  <c r="CF62" i="18" s="1"/>
  <c r="CF72" i="18" a="1"/>
  <c r="CF72" i="18" s="1"/>
  <c r="CF37" i="18" a="1"/>
  <c r="CF37" i="18" s="1"/>
  <c r="CF88" i="18" a="1"/>
  <c r="CF88" i="18" s="1"/>
  <c r="CF54" i="18" a="1"/>
  <c r="CF54" i="18" s="1"/>
  <c r="CF65" i="18" a="1"/>
  <c r="CF65" i="18" s="1"/>
  <c r="CF67" i="18" a="1"/>
  <c r="CF67" i="18" s="1"/>
  <c r="CF92" i="18" a="1"/>
  <c r="CF92" i="18" s="1"/>
  <c r="CF29" i="18" a="1"/>
  <c r="CF29" i="18" s="1"/>
  <c r="CF27" i="18" a="1"/>
  <c r="CF27" i="18" s="1"/>
  <c r="CF70" i="18" a="1"/>
  <c r="CF70" i="18" s="1"/>
  <c r="CF52" i="18" a="1"/>
  <c r="CF52" i="18" s="1"/>
  <c r="CF33" i="18" a="1"/>
  <c r="CF33" i="18" s="1"/>
  <c r="CF42" i="18" a="1"/>
  <c r="CF42" i="18" s="1"/>
  <c r="CF63" i="18" a="1"/>
  <c r="CF63" i="18" s="1"/>
  <c r="CF78" i="18" a="1"/>
  <c r="CF78" i="18" s="1"/>
  <c r="CF95" i="18" a="1"/>
  <c r="CF95" i="18" s="1"/>
  <c r="CF15" i="18" a="1"/>
  <c r="CF15" i="18" s="1"/>
  <c r="CF64" i="18" a="1"/>
  <c r="CF64" i="18" s="1"/>
  <c r="CF26" i="18" a="1"/>
  <c r="CF26" i="18" s="1"/>
  <c r="CF71" i="18" a="1"/>
  <c r="CF71" i="18" s="1"/>
  <c r="CF50" i="18" a="1"/>
  <c r="CF50" i="18" s="1"/>
  <c r="CF91" i="18" a="1"/>
  <c r="CF91" i="18" s="1"/>
  <c r="CF45" i="18" a="1"/>
  <c r="CF45" i="18" s="1"/>
  <c r="CF40" i="18" a="1"/>
  <c r="CF40" i="18" s="1"/>
  <c r="CF76" i="18" a="1"/>
  <c r="CF76" i="18" s="1"/>
  <c r="CF8" i="18" a="1"/>
  <c r="CF8" i="18" s="1"/>
  <c r="CF7" i="18" a="1"/>
  <c r="CF7" i="18" s="1"/>
  <c r="CF38" i="18" a="1"/>
  <c r="CF38" i="18" s="1"/>
  <c r="CF41" i="18" a="1"/>
  <c r="CF41" i="18" s="1"/>
  <c r="CF77" i="18" a="1"/>
  <c r="CF77" i="18" s="1"/>
  <c r="CF5" i="18" a="1"/>
  <c r="CF5" i="18" s="1"/>
  <c r="CF61" i="18" a="1"/>
  <c r="CF61" i="18" s="1"/>
  <c r="CF83" i="18" a="1"/>
  <c r="CF83" i="18" s="1"/>
  <c r="CF57" i="18" a="1"/>
  <c r="CF57" i="18" s="1"/>
  <c r="CF46" i="18" a="1"/>
  <c r="CF46" i="18" s="1"/>
  <c r="CF60" i="18" a="1"/>
  <c r="CF60" i="18" s="1"/>
  <c r="CF9" i="18" a="1"/>
  <c r="CF9" i="18" s="1"/>
  <c r="CF44" i="18" a="1"/>
  <c r="CF44" i="18" s="1"/>
  <c r="CF89" i="18" a="1"/>
  <c r="CF89" i="18" s="1"/>
  <c r="DD101" i="18" s="1"/>
  <c r="C100" i="20" s="1"/>
  <c r="CF80" i="18" a="1"/>
  <c r="CF80" i="18" s="1"/>
  <c r="CF86" i="18" a="1"/>
  <c r="CF86" i="18" s="1"/>
  <c r="DD98" i="18" s="1"/>
  <c r="C97" i="20" s="1"/>
  <c r="CF35" i="18" a="1"/>
  <c r="CF35" i="18" s="1"/>
  <c r="CF22" i="18" a="1"/>
  <c r="CF22" i="18" s="1"/>
  <c r="CF48" i="18" a="1"/>
  <c r="CF48" i="18" s="1"/>
  <c r="CF68" i="18" a="1"/>
  <c r="CF68" i="18" s="1"/>
  <c r="CF18" i="18" a="1"/>
  <c r="CF18" i="18" s="1"/>
  <c r="CF16" i="18" a="1"/>
  <c r="CF16" i="18" s="1"/>
  <c r="CF66" i="18" a="1"/>
  <c r="CF66" i="18" s="1"/>
  <c r="CF85" i="18" a="1"/>
  <c r="CF85" i="18" s="1"/>
  <c r="CF39" i="18" a="1"/>
  <c r="CF39" i="18" s="1"/>
  <c r="CF93" i="18" a="1"/>
  <c r="CF93" i="18" s="1"/>
  <c r="CF56" i="18" a="1"/>
  <c r="CF56" i="18" s="1"/>
  <c r="CF36" i="18" a="1"/>
  <c r="CF36" i="18" s="1"/>
  <c r="CF23" i="18" a="1"/>
  <c r="CF23" i="18" s="1"/>
  <c r="CF30" i="18" a="1"/>
  <c r="CF30" i="18" s="1"/>
  <c r="CF90" i="18" a="1"/>
  <c r="CF90" i="18" s="1"/>
  <c r="CF21" i="18" a="1"/>
  <c r="CF21" i="18" s="1"/>
  <c r="CF87" i="18" a="1"/>
  <c r="CF87" i="18" s="1"/>
  <c r="DD99" i="18" s="1"/>
  <c r="C98" i="20" s="1"/>
  <c r="CF17" i="18" a="1"/>
  <c r="CF17" i="18" s="1"/>
  <c r="AR86" i="4"/>
  <c r="AR87" i="4"/>
  <c r="AR105" i="4"/>
  <c r="AQ64" i="4"/>
  <c r="AA43" i="4"/>
  <c r="B16" i="23" s="1"/>
  <c r="AR119" i="4"/>
  <c r="AA33" i="4"/>
  <c r="B6" i="23" s="1"/>
  <c r="AQ87" i="4"/>
  <c r="AA38" i="4"/>
  <c r="B11" i="23" s="1"/>
  <c r="AQ86" i="4"/>
  <c r="AA40" i="4"/>
  <c r="B13" i="23" s="1"/>
  <c r="AR58" i="4"/>
  <c r="AR85" i="4"/>
  <c r="AR70" i="4"/>
  <c r="AQ58" i="4"/>
  <c r="AQ85" i="4"/>
  <c r="AQ47" i="4"/>
  <c r="AA114" i="4"/>
  <c r="B87" i="23" s="1"/>
  <c r="AN114" i="4"/>
  <c r="AI87" i="23" s="1"/>
  <c r="AA111" i="4"/>
  <c r="B84" i="23" s="1"/>
  <c r="AN111" i="4"/>
  <c r="AI84" i="23" s="1"/>
  <c r="AN67" i="4"/>
  <c r="AI40" i="23" s="1"/>
  <c r="AA67" i="4"/>
  <c r="B40" i="23" s="1"/>
  <c r="AN52" i="4"/>
  <c r="AI25" i="23" s="1"/>
  <c r="AA52" i="4"/>
  <c r="B25" i="23" s="1"/>
  <c r="AA121" i="4"/>
  <c r="B94" i="23" s="1"/>
  <c r="AN121" i="4"/>
  <c r="AI94" i="23" s="1"/>
  <c r="AA77" i="4"/>
  <c r="B50" i="23" s="1"/>
  <c r="AN77" i="4"/>
  <c r="AI50" i="23" s="1"/>
  <c r="AA59" i="4"/>
  <c r="B32" i="23" s="1"/>
  <c r="AN59" i="4"/>
  <c r="AI32" i="23" s="1"/>
  <c r="AA58" i="4"/>
  <c r="B31" i="23" s="1"/>
  <c r="AN58" i="4"/>
  <c r="AI31" i="23" s="1"/>
  <c r="AN64" i="4"/>
  <c r="AI37" i="23" s="1"/>
  <c r="AA64" i="4"/>
  <c r="B37" i="23" s="1"/>
  <c r="AN110" i="4"/>
  <c r="AI83" i="23" s="1"/>
  <c r="AA110" i="4"/>
  <c r="B83" i="23" s="1"/>
  <c r="AA112" i="4"/>
  <c r="B85" i="23" s="1"/>
  <c r="AN112" i="4"/>
  <c r="AI85" i="23" s="1"/>
  <c r="AN73" i="4"/>
  <c r="AI46" i="23" s="1"/>
  <c r="AA73" i="4"/>
  <c r="B46" i="23" s="1"/>
  <c r="AA92" i="4"/>
  <c r="B65" i="23" s="1"/>
  <c r="AN92" i="4"/>
  <c r="AI65" i="23" s="1"/>
  <c r="AN108" i="4"/>
  <c r="AI81" i="23" s="1"/>
  <c r="AA108" i="4"/>
  <c r="B81" i="23" s="1"/>
  <c r="AA54" i="4"/>
  <c r="B27" i="23" s="1"/>
  <c r="AN54" i="4"/>
  <c r="AI27" i="23" s="1"/>
  <c r="AA53" i="4"/>
  <c r="B26" i="23" s="1"/>
  <c r="AN53" i="4"/>
  <c r="AI26" i="23" s="1"/>
  <c r="AA71" i="4"/>
  <c r="B44" i="23" s="1"/>
  <c r="AN71" i="4"/>
  <c r="AI44" i="23" s="1"/>
  <c r="AA120" i="4"/>
  <c r="B93" i="23" s="1"/>
  <c r="AN120" i="4"/>
  <c r="AI93" i="23" s="1"/>
  <c r="AA100" i="4"/>
  <c r="B73" i="23" s="1"/>
  <c r="AN100" i="4"/>
  <c r="AI73" i="23" s="1"/>
  <c r="AN82" i="4"/>
  <c r="AI55" i="23" s="1"/>
  <c r="AA82" i="4"/>
  <c r="B55" i="23" s="1"/>
  <c r="AA84" i="4"/>
  <c r="B57" i="23" s="1"/>
  <c r="AN84" i="4"/>
  <c r="AI57" i="23" s="1"/>
  <c r="AA68" i="4"/>
  <c r="B41" i="23" s="1"/>
  <c r="AN68" i="4"/>
  <c r="AI41" i="23" s="1"/>
  <c r="AA119" i="4"/>
  <c r="B92" i="23" s="1"/>
  <c r="AN119" i="4"/>
  <c r="AI92" i="23" s="1"/>
  <c r="AA70" i="4"/>
  <c r="B43" i="23" s="1"/>
  <c r="AN70" i="4"/>
  <c r="AI43" i="23" s="1"/>
  <c r="AN104" i="4"/>
  <c r="AI77" i="23" s="1"/>
  <c r="AA104" i="4"/>
  <c r="B77" i="23" s="1"/>
  <c r="AA93" i="4"/>
  <c r="B66" i="23" s="1"/>
  <c r="AN93" i="4"/>
  <c r="AI66" i="23" s="1"/>
  <c r="AN91" i="4"/>
  <c r="AI64" i="23" s="1"/>
  <c r="AA91" i="4"/>
  <c r="B64" i="23" s="1"/>
  <c r="AA57" i="4"/>
  <c r="B30" i="23" s="1"/>
  <c r="AN57" i="4"/>
  <c r="AI30" i="23" s="1"/>
  <c r="AN118" i="4"/>
  <c r="AI91" i="23" s="1"/>
  <c r="AA118" i="4"/>
  <c r="B91" i="23" s="1"/>
  <c r="AA34" i="4"/>
  <c r="B7" i="23" s="1"/>
  <c r="AN97" i="4"/>
  <c r="AI70" i="23" s="1"/>
  <c r="AA97" i="4"/>
  <c r="B70" i="23" s="1"/>
  <c r="AA48" i="4"/>
  <c r="B21" i="23" s="1"/>
  <c r="AN48" i="4"/>
  <c r="AI21" i="23" s="1"/>
  <c r="AA36" i="4"/>
  <c r="B9" i="23" s="1"/>
  <c r="AA65" i="4"/>
  <c r="B38" i="23" s="1"/>
  <c r="AN65" i="4"/>
  <c r="AI38" i="23" s="1"/>
  <c r="AN76" i="4"/>
  <c r="AI49" i="23" s="1"/>
  <c r="AA76" i="4"/>
  <c r="B49" i="23" s="1"/>
  <c r="AA80" i="4"/>
  <c r="B53" i="23" s="1"/>
  <c r="AN80" i="4"/>
  <c r="AI53" i="23" s="1"/>
  <c r="AN50" i="4"/>
  <c r="AI23" i="23" s="1"/>
  <c r="AA50" i="4"/>
  <c r="B23" i="23" s="1"/>
  <c r="AA94" i="4"/>
  <c r="B67" i="23" s="1"/>
  <c r="AN94" i="4"/>
  <c r="AI67" i="23" s="1"/>
  <c r="AA89" i="4"/>
  <c r="B62" i="23" s="1"/>
  <c r="AN89" i="4"/>
  <c r="AI62" i="23" s="1"/>
  <c r="AA105" i="4"/>
  <c r="B78" i="23" s="1"/>
  <c r="AN105" i="4"/>
  <c r="AI78" i="23" s="1"/>
  <c r="AN45" i="4"/>
  <c r="AI18" i="23" s="1"/>
  <c r="AA45" i="4"/>
  <c r="B18" i="23" s="1"/>
  <c r="AN98" i="4"/>
  <c r="AI71" i="23" s="1"/>
  <c r="AA98" i="4"/>
  <c r="B71" i="23" s="1"/>
  <c r="AN90" i="4"/>
  <c r="AI63" i="23" s="1"/>
  <c r="AA90" i="4"/>
  <c r="B63" i="23" s="1"/>
  <c r="AA116" i="4"/>
  <c r="B89" i="23" s="1"/>
  <c r="AN116" i="4"/>
  <c r="AI89" i="23" s="1"/>
  <c r="AN83" i="4"/>
  <c r="AI56" i="23" s="1"/>
  <c r="AA83" i="4"/>
  <c r="B56" i="23" s="1"/>
  <c r="AA117" i="4"/>
  <c r="B90" i="23" s="1"/>
  <c r="AN117" i="4"/>
  <c r="AI90" i="23" s="1"/>
  <c r="AA41" i="4"/>
  <c r="B14" i="23" s="1"/>
  <c r="AA37" i="4"/>
  <c r="B10" i="23" s="1"/>
  <c r="AN85" i="4"/>
  <c r="AI58" i="23" s="1"/>
  <c r="AA85" i="4"/>
  <c r="B58" i="23" s="1"/>
  <c r="AA79" i="4"/>
  <c r="B52" i="23" s="1"/>
  <c r="AN79" i="4"/>
  <c r="AI52" i="23" s="1"/>
  <c r="AA95" i="4"/>
  <c r="B68" i="23" s="1"/>
  <c r="AN95" i="4"/>
  <c r="AI68" i="23" s="1"/>
  <c r="AN86" i="4"/>
  <c r="AI59" i="23" s="1"/>
  <c r="AA86" i="4"/>
  <c r="B59" i="23" s="1"/>
  <c r="AA115" i="4"/>
  <c r="B88" i="23" s="1"/>
  <c r="AN115" i="4"/>
  <c r="AI88" i="23" s="1"/>
  <c r="AA42" i="4"/>
  <c r="B15" i="23" s="1"/>
  <c r="AQ106" i="4"/>
  <c r="AN99" i="4"/>
  <c r="AI72" i="23" s="1"/>
  <c r="AA99" i="4"/>
  <c r="B72" i="23" s="1"/>
  <c r="AA103" i="4"/>
  <c r="B76" i="23" s="1"/>
  <c r="AN103" i="4"/>
  <c r="AI76" i="23" s="1"/>
  <c r="AN88" i="4"/>
  <c r="AI61" i="23" s="1"/>
  <c r="AA88" i="4"/>
  <c r="B61" i="23" s="1"/>
  <c r="AN66" i="4"/>
  <c r="AI39" i="23" s="1"/>
  <c r="AA66" i="4"/>
  <c r="B39" i="23" s="1"/>
  <c r="AA75" i="4"/>
  <c r="B48" i="23" s="1"/>
  <c r="AN75" i="4"/>
  <c r="AI48" i="23" s="1"/>
  <c r="AN72" i="4"/>
  <c r="AI45" i="23" s="1"/>
  <c r="AA72" i="4"/>
  <c r="B45" i="23" s="1"/>
  <c r="AA122" i="4"/>
  <c r="B95" i="23" s="1"/>
  <c r="AN122" i="4"/>
  <c r="AI95" i="23" s="1"/>
  <c r="AA69" i="4"/>
  <c r="B42" i="23" s="1"/>
  <c r="AN69" i="4"/>
  <c r="AI42" i="23" s="1"/>
  <c r="AN49" i="4"/>
  <c r="AI22" i="23" s="1"/>
  <c r="AA49" i="4"/>
  <c r="B22" i="23" s="1"/>
  <c r="AN101" i="4"/>
  <c r="AI74" i="23" s="1"/>
  <c r="AA101" i="4"/>
  <c r="B74" i="23" s="1"/>
  <c r="AA78" i="4"/>
  <c r="B51" i="23" s="1"/>
  <c r="AN78" i="4"/>
  <c r="AI51" i="23" s="1"/>
  <c r="AA96" i="4"/>
  <c r="B69" i="23" s="1"/>
  <c r="AN96" i="4"/>
  <c r="AI69" i="23" s="1"/>
  <c r="AN87" i="4"/>
  <c r="AI60" i="23" s="1"/>
  <c r="AA87" i="4"/>
  <c r="B60" i="23" s="1"/>
  <c r="AN55" i="4"/>
  <c r="AI28" i="23" s="1"/>
  <c r="AA55" i="4"/>
  <c r="B28" i="23" s="1"/>
  <c r="AA35" i="4"/>
  <c r="B8" i="23" s="1"/>
  <c r="AN74" i="4"/>
  <c r="AI47" i="23" s="1"/>
  <c r="AA74" i="4"/>
  <c r="B47" i="23" s="1"/>
  <c r="AN106" i="4"/>
  <c r="AI79" i="23" s="1"/>
  <c r="AA106" i="4"/>
  <c r="B79" i="23" s="1"/>
  <c r="AA46" i="4"/>
  <c r="B19" i="23" s="1"/>
  <c r="AN46" i="4"/>
  <c r="AI19" i="23" s="1"/>
  <c r="AA81" i="4"/>
  <c r="B54" i="23" s="1"/>
  <c r="AN81" i="4"/>
  <c r="AI54" i="23" s="1"/>
  <c r="AA56" i="4"/>
  <c r="B29" i="23" s="1"/>
  <c r="AN56" i="4"/>
  <c r="AI29" i="23" s="1"/>
  <c r="AN62" i="4"/>
  <c r="AI35" i="23" s="1"/>
  <c r="AA62" i="4"/>
  <c r="B35" i="23" s="1"/>
  <c r="AA39" i="4"/>
  <c r="B12" i="23" s="1"/>
  <c r="AN102" i="4"/>
  <c r="AI75" i="23" s="1"/>
  <c r="AA102" i="4"/>
  <c r="B75" i="23" s="1"/>
  <c r="AA51" i="4"/>
  <c r="B24" i="23" s="1"/>
  <c r="AN51" i="4"/>
  <c r="AI24" i="23" s="1"/>
  <c r="AA44" i="4"/>
  <c r="B17" i="23" s="1"/>
  <c r="AN44" i="4"/>
  <c r="AI17" i="23" s="1"/>
  <c r="AA109" i="4"/>
  <c r="B82" i="23" s="1"/>
  <c r="AN109" i="4"/>
  <c r="AI82" i="23" s="1"/>
  <c r="AA107" i="4"/>
  <c r="B80" i="23" s="1"/>
  <c r="AN107" i="4"/>
  <c r="AI80" i="23" s="1"/>
  <c r="AR47" i="4"/>
  <c r="AN113" i="4"/>
  <c r="AI86" i="23" s="1"/>
  <c r="AA113" i="4"/>
  <c r="B86" i="23" s="1"/>
  <c r="AA61" i="4"/>
  <c r="B34" i="23" s="1"/>
  <c r="AN61" i="4"/>
  <c r="AI34" i="23" s="1"/>
  <c r="AN63" i="4"/>
  <c r="AI36" i="23" s="1"/>
  <c r="AA63" i="4"/>
  <c r="B36" i="23" s="1"/>
  <c r="AN47" i="4"/>
  <c r="AI20" i="23" s="1"/>
  <c r="AA47" i="4"/>
  <c r="B20" i="23" s="1"/>
  <c r="AA60" i="4"/>
  <c r="B33" i="23" s="1"/>
  <c r="AN60" i="4"/>
  <c r="AI33" i="23" s="1"/>
  <c r="BE101" i="23" l="1"/>
  <c r="BD101" i="23"/>
  <c r="BF101" i="23" s="1"/>
  <c r="DD100" i="18"/>
  <c r="C99" i="20" s="1"/>
  <c r="C99" i="19"/>
  <c r="M100" i="23"/>
  <c r="X100" i="23" s="1"/>
  <c r="CR99" i="18"/>
  <c r="C98" i="19" s="1"/>
  <c r="F99" i="20"/>
  <c r="AM99" i="20" s="1"/>
  <c r="AH114" i="32" s="1"/>
  <c r="G101" i="33" s="1"/>
  <c r="AJ114" i="32"/>
  <c r="T100" i="26"/>
  <c r="W101" i="33" s="1"/>
  <c r="Y99" i="22"/>
  <c r="AE114" i="32" s="1"/>
  <c r="Q99" i="22"/>
  <c r="AB114" i="32" s="1"/>
  <c r="AU99" i="19"/>
  <c r="AV99" i="19"/>
  <c r="AP99" i="23"/>
  <c r="AO99" i="23"/>
  <c r="AQ99" i="23" s="1"/>
  <c r="Y98" i="22"/>
  <c r="AE113" i="32" s="1"/>
  <c r="T99" i="26"/>
  <c r="W100" i="33" s="1"/>
  <c r="AJ113" i="32"/>
  <c r="U113" i="32"/>
  <c r="BC98" i="19"/>
  <c r="R6" i="33" a="1"/>
  <c r="R6" i="33" s="1"/>
  <c r="Q98" i="22"/>
  <c r="AB113" i="32" s="1"/>
  <c r="L114" i="32"/>
  <c r="AZ99" i="20"/>
  <c r="K99" i="20"/>
  <c r="AN99" i="20" s="1"/>
  <c r="AV98" i="19"/>
  <c r="AU98" i="19"/>
  <c r="BC99" i="19"/>
  <c r="Q113" i="32"/>
  <c r="L113" i="32"/>
  <c r="M113" i="32"/>
  <c r="M114" i="32"/>
  <c r="AO100" i="23"/>
  <c r="AP100" i="23"/>
  <c r="F99" i="19"/>
  <c r="AM99" i="19" s="1"/>
  <c r="I100" i="23"/>
  <c r="H100" i="23"/>
  <c r="AZ98" i="20"/>
  <c r="K98" i="20"/>
  <c r="AN98" i="20" s="1"/>
  <c r="F98" i="19"/>
  <c r="AM98" i="19" s="1"/>
  <c r="F98" i="20"/>
  <c r="AM98" i="20" s="1"/>
  <c r="AH113" i="32" s="1"/>
  <c r="G100" i="33" s="1"/>
  <c r="AY99" i="20"/>
  <c r="BD99" i="23"/>
  <c r="BE99" i="23"/>
  <c r="X99" i="23"/>
  <c r="W99" i="23"/>
  <c r="BE100" i="23"/>
  <c r="BD100" i="23"/>
  <c r="AR113" i="32"/>
  <c r="K100" i="33" s="1"/>
  <c r="AR114" i="32"/>
  <c r="K101" i="33" s="1"/>
  <c r="AT98" i="23"/>
  <c r="BE98" i="23" s="1"/>
  <c r="E97" i="20"/>
  <c r="F97" i="20" s="1"/>
  <c r="AM97" i="20" s="1"/>
  <c r="AH112" i="32" s="1"/>
  <c r="G99" i="33" s="1"/>
  <c r="M98" i="23"/>
  <c r="AR112" i="32"/>
  <c r="K99" i="33" s="1"/>
  <c r="J7" i="32"/>
  <c r="O49" i="32" s="1"/>
  <c r="M112" i="32"/>
  <c r="K45" i="20"/>
  <c r="AN45" i="20" s="1"/>
  <c r="AU45" i="20" s="1"/>
  <c r="L112" i="32"/>
  <c r="K40" i="20"/>
  <c r="AN40" i="20" s="1"/>
  <c r="AV40" i="20" s="1"/>
  <c r="Q9" i="22"/>
  <c r="AB24" i="32" s="1"/>
  <c r="K43" i="20"/>
  <c r="AN43" i="20" s="1"/>
  <c r="AV43" i="20" s="1"/>
  <c r="K26" i="20"/>
  <c r="AN26" i="20" s="1"/>
  <c r="AV26" i="20" s="1"/>
  <c r="AJ23" i="32"/>
  <c r="K55" i="20"/>
  <c r="AN55" i="20" s="1"/>
  <c r="AU55" i="20" s="1"/>
  <c r="AZ28" i="20"/>
  <c r="K80" i="20"/>
  <c r="AN80" i="20" s="1"/>
  <c r="AV80" i="20" s="1"/>
  <c r="AZ23" i="20"/>
  <c r="K51" i="20"/>
  <c r="AN51" i="20" s="1"/>
  <c r="AV51" i="20" s="1"/>
  <c r="AZ32" i="20"/>
  <c r="BH32" i="20" s="1"/>
  <c r="K78" i="20"/>
  <c r="AN78" i="20" s="1"/>
  <c r="AV78" i="20" s="1"/>
  <c r="K18" i="20"/>
  <c r="AN18" i="20" s="1"/>
  <c r="AV18" i="20" s="1"/>
  <c r="AZ74" i="20"/>
  <c r="BH74" i="20" s="1"/>
  <c r="Q8" i="22"/>
  <c r="AB23" i="32" s="1"/>
  <c r="AZ22" i="20"/>
  <c r="BH22" i="20" s="1"/>
  <c r="Y20" i="22"/>
  <c r="AE35" i="32" s="1"/>
  <c r="BH88" i="20"/>
  <c r="K62" i="20"/>
  <c r="AN62" i="20" s="1"/>
  <c r="AU62" i="20" s="1"/>
  <c r="AZ27" i="20"/>
  <c r="BG27" i="20" s="1"/>
  <c r="BH40" i="20"/>
  <c r="AK7" i="33"/>
  <c r="E97" i="19"/>
  <c r="F97" i="19" s="1"/>
  <c r="AM97" i="19" s="1"/>
  <c r="V98" i="23"/>
  <c r="I98" i="23"/>
  <c r="H98" i="23"/>
  <c r="AP98" i="23"/>
  <c r="AO98" i="23"/>
  <c r="K37" i="20"/>
  <c r="AN37" i="20" s="1"/>
  <c r="AV37" i="20" s="1"/>
  <c r="BB97" i="19"/>
  <c r="K97" i="20"/>
  <c r="AN97" i="20" s="1"/>
  <c r="C17" i="29" s="1"/>
  <c r="AZ97" i="20"/>
  <c r="BC97" i="19"/>
  <c r="T86" i="26"/>
  <c r="W87" i="33" s="1"/>
  <c r="Y97" i="22"/>
  <c r="AE112" i="32" s="1"/>
  <c r="AJ111" i="32"/>
  <c r="Q97" i="22"/>
  <c r="AB112" i="32" s="1"/>
  <c r="K41" i="20"/>
  <c r="AN41" i="20" s="1"/>
  <c r="AU41" i="20" s="1"/>
  <c r="K65" i="20"/>
  <c r="AN65" i="20" s="1"/>
  <c r="AV65" i="20" s="1"/>
  <c r="K56" i="20"/>
  <c r="AN56" i="20" s="1"/>
  <c r="AV56" i="20" s="1"/>
  <c r="BH20" i="20"/>
  <c r="K38" i="20"/>
  <c r="AN38" i="20" s="1"/>
  <c r="AV38" i="20" s="1"/>
  <c r="K75" i="20"/>
  <c r="AN75" i="20" s="1"/>
  <c r="AV75" i="20" s="1"/>
  <c r="K39" i="20"/>
  <c r="AN39" i="20" s="1"/>
  <c r="AV39" i="20" s="1"/>
  <c r="K35" i="20"/>
  <c r="AN35" i="20" s="1"/>
  <c r="AV35" i="20" s="1"/>
  <c r="BG26" i="20"/>
  <c r="K66" i="20"/>
  <c r="AN66" i="20" s="1"/>
  <c r="AU66" i="20" s="1"/>
  <c r="K68" i="20"/>
  <c r="AN68" i="20" s="1"/>
  <c r="AV68" i="20" s="1"/>
  <c r="K20" i="20"/>
  <c r="AN20" i="20" s="1"/>
  <c r="AU20" i="20" s="1"/>
  <c r="K33" i="20"/>
  <c r="AN33" i="20" s="1"/>
  <c r="AV33" i="20" s="1"/>
  <c r="BG39" i="20"/>
  <c r="BH39" i="20"/>
  <c r="BG68" i="20"/>
  <c r="BH68" i="20"/>
  <c r="Q41" i="22"/>
  <c r="AB56" i="32" s="1"/>
  <c r="K84" i="20"/>
  <c r="AN84" i="20" s="1"/>
  <c r="AV84" i="20" s="1"/>
  <c r="K17" i="20"/>
  <c r="AN17" i="20" s="1"/>
  <c r="AU17" i="20" s="1"/>
  <c r="BH51" i="20"/>
  <c r="BG51" i="20"/>
  <c r="K86" i="20"/>
  <c r="AN86" i="20" s="1"/>
  <c r="AU86" i="20" s="1"/>
  <c r="AZ30" i="20"/>
  <c r="BH30" i="20" s="1"/>
  <c r="K46" i="20"/>
  <c r="AN46" i="20" s="1"/>
  <c r="AV46" i="20" s="1"/>
  <c r="K47" i="20"/>
  <c r="AN47" i="20" s="1"/>
  <c r="AU47" i="20" s="1"/>
  <c r="K81" i="20"/>
  <c r="AN81" i="20" s="1"/>
  <c r="AV81" i="20" s="1"/>
  <c r="AZ24" i="20"/>
  <c r="BH24" i="20" s="1"/>
  <c r="K90" i="20"/>
  <c r="AN90" i="20" s="1"/>
  <c r="AV90" i="20" s="1"/>
  <c r="K60" i="20"/>
  <c r="AN60" i="20" s="1"/>
  <c r="AV60" i="20" s="1"/>
  <c r="AZ21" i="20"/>
  <c r="BH21" i="20" s="1"/>
  <c r="AZ64" i="20"/>
  <c r="BH64" i="20" s="1"/>
  <c r="K25" i="20"/>
  <c r="AN25" i="20" s="1"/>
  <c r="AV25" i="20" s="1"/>
  <c r="AZ34" i="20"/>
  <c r="BH34" i="20" s="1"/>
  <c r="Q42" i="22"/>
  <c r="AB57" i="32" s="1"/>
  <c r="K53" i="20"/>
  <c r="AN53" i="20" s="1"/>
  <c r="AU53" i="20" s="1"/>
  <c r="K29" i="20"/>
  <c r="AN29" i="20" s="1"/>
  <c r="AV29" i="20" s="1"/>
  <c r="K83" i="20"/>
  <c r="AN83" i="20" s="1"/>
  <c r="AV83" i="20" s="1"/>
  <c r="K79" i="20"/>
  <c r="AN79" i="20" s="1"/>
  <c r="AU79" i="20" s="1"/>
  <c r="K94" i="20"/>
  <c r="AN94" i="20" s="1"/>
  <c r="AV94" i="20" s="1"/>
  <c r="K52" i="20"/>
  <c r="AN52" i="20" s="1"/>
  <c r="AV52" i="20" s="1"/>
  <c r="BH18" i="20"/>
  <c r="BG18" i="20"/>
  <c r="AZ77" i="20"/>
  <c r="BH77" i="20" s="1"/>
  <c r="AL7" i="33"/>
  <c r="BH53" i="20"/>
  <c r="BG53" i="20"/>
  <c r="BH25" i="20"/>
  <c r="BG25" i="20"/>
  <c r="Y41" i="22"/>
  <c r="AE56" i="32" s="1"/>
  <c r="D13" i="29"/>
  <c r="F9" i="29"/>
  <c r="AB9" i="33" s="1"/>
  <c r="BG44" i="20"/>
  <c r="BH44" i="20"/>
  <c r="E13" i="29"/>
  <c r="AC8" i="33" s="1"/>
  <c r="E9" i="29"/>
  <c r="AB8" i="33" s="1"/>
  <c r="H13" i="29"/>
  <c r="AC11" i="33" s="1"/>
  <c r="AZ85" i="20"/>
  <c r="BH85" i="20" s="1"/>
  <c r="D9" i="29"/>
  <c r="G13" i="29"/>
  <c r="AC10" i="33" s="1"/>
  <c r="G9" i="29"/>
  <c r="AB10" i="33" s="1"/>
  <c r="AJ56" i="32"/>
  <c r="H9" i="29"/>
  <c r="AB11" i="33" s="1"/>
  <c r="D88" i="19"/>
  <c r="BG33" i="20"/>
  <c r="K63" i="20"/>
  <c r="AN63" i="20" s="1"/>
  <c r="AU63" i="20" s="1"/>
  <c r="K54" i="20"/>
  <c r="AN54" i="20" s="1"/>
  <c r="AV54" i="20" s="1"/>
  <c r="F13" i="29"/>
  <c r="AC9" i="33" s="1"/>
  <c r="BH29" i="20"/>
  <c r="BG29" i="20"/>
  <c r="BH35" i="20"/>
  <c r="BG35" i="20"/>
  <c r="BH41" i="20"/>
  <c r="BG41" i="20"/>
  <c r="BH94" i="20"/>
  <c r="AZ50" i="20"/>
  <c r="D88" i="20"/>
  <c r="AY88" i="20" s="1"/>
  <c r="AZ93" i="20"/>
  <c r="K87" i="20"/>
  <c r="AN87" i="20" s="1"/>
  <c r="AU87" i="20" s="1"/>
  <c r="BH80" i="20"/>
  <c r="BG80" i="20"/>
  <c r="BH56" i="20"/>
  <c r="BG56" i="20"/>
  <c r="BH43" i="20"/>
  <c r="BG43" i="20"/>
  <c r="BH90" i="20"/>
  <c r="BG90" i="20"/>
  <c r="BH75" i="20"/>
  <c r="BG75" i="20"/>
  <c r="BH83" i="20"/>
  <c r="BG83" i="20"/>
  <c r="BH67" i="20"/>
  <c r="BG67" i="20"/>
  <c r="BH45" i="20"/>
  <c r="BG45" i="20"/>
  <c r="BH62" i="20"/>
  <c r="BG62" i="20"/>
  <c r="AZ96" i="20"/>
  <c r="BG96" i="20" s="1"/>
  <c r="BH38" i="20"/>
  <c r="BG38" i="20"/>
  <c r="BH66" i="20"/>
  <c r="BG66" i="20"/>
  <c r="BH54" i="20"/>
  <c r="BG54" i="20"/>
  <c r="BH92" i="20"/>
  <c r="BG92" i="20"/>
  <c r="BH46" i="20"/>
  <c r="BG46" i="20"/>
  <c r="BH37" i="20"/>
  <c r="BG37" i="20"/>
  <c r="BH79" i="20"/>
  <c r="BG79" i="20"/>
  <c r="BG87" i="20"/>
  <c r="BH87" i="20"/>
  <c r="BH84" i="20"/>
  <c r="BG84" i="20"/>
  <c r="BG52" i="20"/>
  <c r="BH52" i="20"/>
  <c r="BH63" i="20"/>
  <c r="BG63" i="20"/>
  <c r="BH17" i="20"/>
  <c r="BG17" i="20"/>
  <c r="BH78" i="20"/>
  <c r="BG78" i="20"/>
  <c r="BH47" i="20"/>
  <c r="BG47" i="20"/>
  <c r="BG60" i="20"/>
  <c r="BH60" i="20"/>
  <c r="BH81" i="20"/>
  <c r="BG81" i="20"/>
  <c r="K96" i="20"/>
  <c r="AN96" i="20" s="1"/>
  <c r="D21" i="19"/>
  <c r="CF97" i="18" a="1"/>
  <c r="CF97" i="18" s="1"/>
  <c r="CQ97" i="18"/>
  <c r="V97" i="23" s="1"/>
  <c r="DC97" i="18"/>
  <c r="AN111" i="32"/>
  <c r="AR111" i="32" s="1"/>
  <c r="K98" i="33" s="1"/>
  <c r="AL6" i="33"/>
  <c r="AV97" i="23"/>
  <c r="AL8" i="33"/>
  <c r="AY97" i="23"/>
  <c r="AL11" i="33"/>
  <c r="AW97" i="23"/>
  <c r="AL9" i="33"/>
  <c r="AZ97" i="23"/>
  <c r="AL12" i="33"/>
  <c r="BB97" i="23"/>
  <c r="AL14" i="33"/>
  <c r="BA97" i="23"/>
  <c r="AL13" i="33"/>
  <c r="AX97" i="23"/>
  <c r="AL10" i="33"/>
  <c r="AK6" i="33"/>
  <c r="T97" i="23"/>
  <c r="AK13" i="33"/>
  <c r="Q97" i="23"/>
  <c r="AK10" i="33"/>
  <c r="O97" i="23"/>
  <c r="AK8" i="33"/>
  <c r="R97" i="23"/>
  <c r="AK11" i="33"/>
  <c r="P97" i="23"/>
  <c r="AK9" i="33"/>
  <c r="S97" i="23"/>
  <c r="AK12" i="33"/>
  <c r="U97" i="23"/>
  <c r="AK14" i="33"/>
  <c r="AJ105" i="32"/>
  <c r="Q91" i="22"/>
  <c r="AB106" i="32" s="1"/>
  <c r="Y90" i="22"/>
  <c r="AE105" i="32" s="1"/>
  <c r="Q33" i="22"/>
  <c r="AB48" i="32" s="1"/>
  <c r="AJ90" i="32"/>
  <c r="Q34" i="22"/>
  <c r="AB49" i="32" s="1"/>
  <c r="Y43" i="22"/>
  <c r="AE58" i="32" s="1"/>
  <c r="Q43" i="22"/>
  <c r="AB58" i="32" s="1"/>
  <c r="Y56" i="22"/>
  <c r="AE71" i="32" s="1"/>
  <c r="Q44" i="22"/>
  <c r="AB59" i="32" s="1"/>
  <c r="D22" i="19"/>
  <c r="Q87" i="22"/>
  <c r="AB102" i="32" s="1"/>
  <c r="AJ101" i="32"/>
  <c r="CP64" i="21"/>
  <c r="Y32" i="22"/>
  <c r="AE47" i="32" s="1"/>
  <c r="Q32" i="22"/>
  <c r="AB47" i="32" s="1"/>
  <c r="Q7" i="22"/>
  <c r="AB22" i="32" s="1"/>
  <c r="Y44" i="22"/>
  <c r="AE59" i="32" s="1"/>
  <c r="Q6" i="22"/>
  <c r="AB21" i="32" s="1"/>
  <c r="AJ21" i="32"/>
  <c r="D66" i="19"/>
  <c r="Y75" i="22"/>
  <c r="AE90" i="32" s="1"/>
  <c r="Q76" i="22"/>
  <c r="AB91" i="32" s="1"/>
  <c r="Y87" i="22"/>
  <c r="AE102" i="32" s="1"/>
  <c r="Q45" i="22"/>
  <c r="AB60" i="32" s="1"/>
  <c r="Y45" i="22"/>
  <c r="AE60" i="32" s="1"/>
  <c r="AJ60" i="32"/>
  <c r="J10" i="32"/>
  <c r="R43" i="32" s="1"/>
  <c r="J13" i="32"/>
  <c r="U111" i="32" s="1"/>
  <c r="L25" i="32"/>
  <c r="M111" i="32"/>
  <c r="D49" i="19"/>
  <c r="F49" i="19" s="1"/>
  <c r="AM49" i="19" s="1"/>
  <c r="Y47" i="22"/>
  <c r="AE62" i="32" s="1"/>
  <c r="Q36" i="22"/>
  <c r="AB51" i="32" s="1"/>
  <c r="Q35" i="22"/>
  <c r="AB50" i="32" s="1"/>
  <c r="Y35" i="22"/>
  <c r="AE50" i="32" s="1"/>
  <c r="AJ50" i="32"/>
  <c r="AJ25" i="32"/>
  <c r="Q10" i="22"/>
  <c r="AB25" i="32" s="1"/>
  <c r="Y68" i="22"/>
  <c r="AE83" i="32" s="1"/>
  <c r="Y46" i="22"/>
  <c r="AE61" i="32" s="1"/>
  <c r="Q46" i="22"/>
  <c r="AB61" i="32" s="1"/>
  <c r="AJ61" i="32"/>
  <c r="Q47" i="22"/>
  <c r="AB62" i="32" s="1"/>
  <c r="D76" i="19"/>
  <c r="D28" i="19"/>
  <c r="AJ58" i="32"/>
  <c r="Q67" i="22"/>
  <c r="AB82" i="32" s="1"/>
  <c r="Y78" i="22"/>
  <c r="AE93" i="32" s="1"/>
  <c r="Q56" i="22"/>
  <c r="AB71" i="32" s="1"/>
  <c r="Y67" i="22"/>
  <c r="AE82" i="32" s="1"/>
  <c r="Y55" i="22"/>
  <c r="AE70" i="32" s="1"/>
  <c r="AJ47" i="32"/>
  <c r="Q96" i="22"/>
  <c r="AB111" i="32" s="1"/>
  <c r="Y96" i="22"/>
  <c r="AE111" i="32" s="1"/>
  <c r="T97" i="26"/>
  <c r="W98" i="33" s="1"/>
  <c r="D96" i="20"/>
  <c r="AT97" i="23"/>
  <c r="D96" i="19"/>
  <c r="M97" i="23"/>
  <c r="AP97" i="23"/>
  <c r="AO97" i="23"/>
  <c r="I97" i="23"/>
  <c r="H97" i="23"/>
  <c r="AJ49" i="32"/>
  <c r="BB96" i="19"/>
  <c r="BC96" i="19"/>
  <c r="AV96" i="19"/>
  <c r="AU96" i="19"/>
  <c r="AJ81" i="32"/>
  <c r="D25" i="20"/>
  <c r="AJ70" i="32"/>
  <c r="Y81" i="22"/>
  <c r="AE96" i="32" s="1"/>
  <c r="Y84" i="22"/>
  <c r="AE99" i="32" s="1"/>
  <c r="Q72" i="22"/>
  <c r="AB87" i="32" s="1"/>
  <c r="Q73" i="22"/>
  <c r="AB88" i="32" s="1"/>
  <c r="AJ84" i="32"/>
  <c r="Y92" i="22"/>
  <c r="AE107" i="32" s="1"/>
  <c r="Q81" i="22"/>
  <c r="AB96" i="32" s="1"/>
  <c r="M51" i="32"/>
  <c r="Q52" i="22"/>
  <c r="AB67" i="32" s="1"/>
  <c r="Y52" i="22"/>
  <c r="AE67" i="32" s="1"/>
  <c r="AJ67" i="32"/>
  <c r="M67" i="32"/>
  <c r="M106" i="32"/>
  <c r="AJ95" i="32"/>
  <c r="L20" i="32"/>
  <c r="J6" i="32"/>
  <c r="N56" i="32" s="1"/>
  <c r="M76" i="32"/>
  <c r="M63" i="32"/>
  <c r="M37" i="32"/>
  <c r="M38" i="32"/>
  <c r="L67" i="32"/>
  <c r="AJ71" i="32"/>
  <c r="E95" i="19"/>
  <c r="F95" i="19" s="1"/>
  <c r="AM95" i="19" s="1"/>
  <c r="AJ87" i="32"/>
  <c r="Q68" i="22"/>
  <c r="AB83" i="32" s="1"/>
  <c r="Q69" i="22"/>
  <c r="AB84" i="32" s="1"/>
  <c r="Y80" i="22"/>
  <c r="AE95" i="32" s="1"/>
  <c r="AZ72" i="20"/>
  <c r="BH72" i="20" s="1"/>
  <c r="D17" i="20"/>
  <c r="D20" i="20"/>
  <c r="CM13" i="21"/>
  <c r="AJ83" i="32"/>
  <c r="D41" i="19"/>
  <c r="CY64" i="21"/>
  <c r="CU79" i="21"/>
  <c r="D35" i="19"/>
  <c r="L42" i="32"/>
  <c r="L31" i="32"/>
  <c r="L77" i="32"/>
  <c r="M36" i="32"/>
  <c r="L63" i="32"/>
  <c r="L59" i="32"/>
  <c r="L85" i="32"/>
  <c r="D25" i="19"/>
  <c r="AR80" i="32"/>
  <c r="K67" i="33" s="1"/>
  <c r="CM55" i="21"/>
  <c r="CL42" i="21"/>
  <c r="L61" i="32"/>
  <c r="L24" i="32"/>
  <c r="L95" i="32"/>
  <c r="L56" i="32"/>
  <c r="L99" i="32"/>
  <c r="L76" i="32"/>
  <c r="CN14" i="21"/>
  <c r="D74" i="19"/>
  <c r="F74" i="19" s="1"/>
  <c r="AM74" i="19" s="1"/>
  <c r="D81" i="19"/>
  <c r="E83" i="20"/>
  <c r="D33" i="20"/>
  <c r="D22" i="20"/>
  <c r="AR94" i="32"/>
  <c r="K81" i="33" s="1"/>
  <c r="D47" i="20"/>
  <c r="E84" i="20"/>
  <c r="D68" i="19"/>
  <c r="D34" i="20"/>
  <c r="D92" i="19"/>
  <c r="D66" i="20"/>
  <c r="D26" i="19"/>
  <c r="D7" i="19"/>
  <c r="D24" i="20"/>
  <c r="D83" i="20"/>
  <c r="D17" i="19"/>
  <c r="D67" i="19"/>
  <c r="D67" i="20"/>
  <c r="D72" i="19"/>
  <c r="F72" i="19" s="1"/>
  <c r="AM72" i="19" s="1"/>
  <c r="D32" i="19"/>
  <c r="D27" i="20"/>
  <c r="D32" i="20"/>
  <c r="D64" i="19"/>
  <c r="CM7" i="21"/>
  <c r="CM6" i="21"/>
  <c r="CY82" i="21"/>
  <c r="CZ88" i="21"/>
  <c r="D53" i="19"/>
  <c r="D23" i="19"/>
  <c r="F23" i="19" s="1"/>
  <c r="AM23" i="19" s="1"/>
  <c r="D39" i="20"/>
  <c r="AR78" i="32"/>
  <c r="K65" i="33" s="1"/>
  <c r="CL70" i="21"/>
  <c r="AR81" i="32"/>
  <c r="K68" i="33" s="1"/>
  <c r="D73" i="19"/>
  <c r="F73" i="19" s="1"/>
  <c r="AM73" i="19" s="1"/>
  <c r="AR92" i="32"/>
  <c r="K79" i="33" s="1"/>
  <c r="AR23" i="32"/>
  <c r="K10" i="33" s="1"/>
  <c r="D11" i="19"/>
  <c r="CY70" i="21"/>
  <c r="D23" i="20"/>
  <c r="D92" i="20"/>
  <c r="CM77" i="21"/>
  <c r="D68" i="20"/>
  <c r="CL71" i="21"/>
  <c r="AR63" i="32"/>
  <c r="K50" i="33" s="1"/>
  <c r="CM12" i="21"/>
  <c r="CZ76" i="21"/>
  <c r="D75" i="19"/>
  <c r="D93" i="20"/>
  <c r="D35" i="20"/>
  <c r="AR108" i="32"/>
  <c r="K95" i="33" s="1"/>
  <c r="CQ16" i="21"/>
  <c r="CM88" i="21"/>
  <c r="D52" i="20"/>
  <c r="D80" i="20"/>
  <c r="CP58" i="21"/>
  <c r="CM58" i="21"/>
  <c r="D45" i="20"/>
  <c r="CP61" i="21"/>
  <c r="D84" i="19"/>
  <c r="F84" i="19" s="1"/>
  <c r="AM84" i="19" s="1"/>
  <c r="CM69" i="21"/>
  <c r="CP60" i="21"/>
  <c r="D81" i="20"/>
  <c r="D63" i="19"/>
  <c r="D46" i="20"/>
  <c r="D34" i="19"/>
  <c r="D69" i="19"/>
  <c r="D26" i="20"/>
  <c r="D43" i="19"/>
  <c r="DD96" i="18"/>
  <c r="C95" i="20" s="1"/>
  <c r="D93" i="19"/>
  <c r="D39" i="19"/>
  <c r="D54" i="20"/>
  <c r="D5" i="19"/>
  <c r="D43" i="20"/>
  <c r="D40" i="19"/>
  <c r="D38" i="19"/>
  <c r="D55" i="20"/>
  <c r="D44" i="19"/>
  <c r="CM68" i="21"/>
  <c r="D42" i="19"/>
  <c r="D28" i="20"/>
  <c r="D56" i="19"/>
  <c r="F56" i="19" s="1"/>
  <c r="AM56" i="19" s="1"/>
  <c r="D8" i="19"/>
  <c r="D85" i="20"/>
  <c r="D14" i="19"/>
  <c r="D24" i="19"/>
  <c r="D6" i="19"/>
  <c r="CO67" i="21"/>
  <c r="CP20" i="21"/>
  <c r="DC31" i="21"/>
  <c r="CO68" i="21"/>
  <c r="CZ29" i="21"/>
  <c r="D91" i="19"/>
  <c r="D12" i="19"/>
  <c r="D52" i="19"/>
  <c r="D40" i="20"/>
  <c r="D53" i="20"/>
  <c r="AR86" i="32"/>
  <c r="K73" i="33" s="1"/>
  <c r="CV45" i="21"/>
  <c r="D29" i="19"/>
  <c r="CX69" i="21"/>
  <c r="D13" i="19"/>
  <c r="D78" i="20"/>
  <c r="D27" i="19"/>
  <c r="AT17" i="23"/>
  <c r="BD17" i="23" s="1"/>
  <c r="D16" i="19"/>
  <c r="CV33" i="21"/>
  <c r="D75" i="20"/>
  <c r="AR51" i="32"/>
  <c r="K38" i="33" s="1"/>
  <c r="D83" i="19"/>
  <c r="CP19" i="21"/>
  <c r="CL28" i="21"/>
  <c r="D87" i="19"/>
  <c r="D49" i="20"/>
  <c r="CP93" i="21"/>
  <c r="AR79" i="32"/>
  <c r="K66" i="33" s="1"/>
  <c r="M48" i="23"/>
  <c r="DC70" i="21"/>
  <c r="D94" i="19"/>
  <c r="D87" i="20"/>
  <c r="D76" i="20"/>
  <c r="D37" i="20"/>
  <c r="D50" i="19"/>
  <c r="D54" i="19"/>
  <c r="D33" i="19"/>
  <c r="D55" i="19"/>
  <c r="CZ41" i="21"/>
  <c r="D56" i="20"/>
  <c r="CI54" i="21"/>
  <c r="D65" i="19"/>
  <c r="D74" i="20"/>
  <c r="D82" i="19"/>
  <c r="CL82" i="21"/>
  <c r="CU19" i="21"/>
  <c r="DD42" i="21"/>
  <c r="AR48" i="32"/>
  <c r="K35" i="33" s="1"/>
  <c r="CM30" i="21"/>
  <c r="D46" i="19"/>
  <c r="D62" i="20"/>
  <c r="CZ55" i="21"/>
  <c r="CN56" i="21"/>
  <c r="D51" i="20"/>
  <c r="CR96" i="18"/>
  <c r="C95" i="19" s="1"/>
  <c r="D45" i="19"/>
  <c r="D15" i="19"/>
  <c r="CO26" i="21"/>
  <c r="CN57" i="21"/>
  <c r="DA56" i="21"/>
  <c r="AR67" i="32"/>
  <c r="K54" i="33" s="1"/>
  <c r="D86" i="19"/>
  <c r="CZ47" i="21"/>
  <c r="CL14" i="21"/>
  <c r="CM9" i="21"/>
  <c r="DC37" i="21"/>
  <c r="CK88" i="21"/>
  <c r="CM56" i="21"/>
  <c r="D90" i="20"/>
  <c r="D94" i="20"/>
  <c r="CO93" i="21"/>
  <c r="DC49" i="21"/>
  <c r="CV67" i="21"/>
  <c r="AR52" i="32"/>
  <c r="K39" i="33" s="1"/>
  <c r="AR25" i="32"/>
  <c r="K12" i="33" s="1"/>
  <c r="D65" i="20"/>
  <c r="AR47" i="32"/>
  <c r="K34" i="33" s="1"/>
  <c r="CX88" i="21"/>
  <c r="D60" i="20"/>
  <c r="D72" i="20"/>
  <c r="D29" i="20"/>
  <c r="DA68" i="21"/>
  <c r="CK89" i="21"/>
  <c r="M11" i="23"/>
  <c r="W11" i="23" s="1"/>
  <c r="D44" i="20"/>
  <c r="CP28" i="21"/>
  <c r="CP88" i="21"/>
  <c r="DB92" i="21"/>
  <c r="D41" i="20"/>
  <c r="D38" i="20"/>
  <c r="DC58" i="21"/>
  <c r="D48" i="19"/>
  <c r="DC93" i="21"/>
  <c r="CL11" i="21"/>
  <c r="D21" i="20"/>
  <c r="CZ58" i="21"/>
  <c r="AR57" i="32"/>
  <c r="K44" i="33" s="1"/>
  <c r="D9" i="19"/>
  <c r="F9" i="19" s="1"/>
  <c r="AM9" i="19" s="1"/>
  <c r="D84" i="20"/>
  <c r="CW54" i="21"/>
  <c r="DA91" i="21"/>
  <c r="CN13" i="21"/>
  <c r="AR28" i="32"/>
  <c r="K15" i="33" s="1"/>
  <c r="CK58" i="21"/>
  <c r="CY22" i="21"/>
  <c r="CM59" i="21"/>
  <c r="L58" i="32"/>
  <c r="L101" i="32"/>
  <c r="W113" i="32" s="1"/>
  <c r="L75" i="32"/>
  <c r="X96" i="23"/>
  <c r="DB26" i="21"/>
  <c r="AR49" i="32"/>
  <c r="K36" i="33" s="1"/>
  <c r="M46" i="32"/>
  <c r="M43" i="32"/>
  <c r="L73" i="32"/>
  <c r="L44" i="32"/>
  <c r="L107" i="32"/>
  <c r="AR105" i="32"/>
  <c r="K92" i="33" s="1"/>
  <c r="M22" i="32"/>
  <c r="M27" i="32"/>
  <c r="L97" i="32"/>
  <c r="L40" i="32"/>
  <c r="L90" i="32"/>
  <c r="AR90" i="32"/>
  <c r="K77" i="33" s="1"/>
  <c r="AR34" i="32"/>
  <c r="K21" i="33" s="1"/>
  <c r="M34" i="32"/>
  <c r="M59" i="32"/>
  <c r="L78" i="32"/>
  <c r="L32" i="32"/>
  <c r="L28" i="32"/>
  <c r="D50" i="20"/>
  <c r="AR97" i="32"/>
  <c r="K84" i="33" s="1"/>
  <c r="M80" i="32"/>
  <c r="M75" i="32"/>
  <c r="L52" i="32"/>
  <c r="L41" i="32"/>
  <c r="M99" i="32"/>
  <c r="M47" i="32"/>
  <c r="L21" i="32"/>
  <c r="L86" i="32"/>
  <c r="CL30" i="21"/>
  <c r="CO27" i="21"/>
  <c r="L46" i="32"/>
  <c r="L103" i="32"/>
  <c r="W115" i="32" s="1"/>
  <c r="AR24" i="32"/>
  <c r="K11" i="33" s="1"/>
  <c r="M39" i="32"/>
  <c r="L66" i="32"/>
  <c r="L22" i="32"/>
  <c r="L84" i="32"/>
  <c r="CJ73" i="21"/>
  <c r="CW72" i="21"/>
  <c r="CL31" i="21"/>
  <c r="CW84" i="21"/>
  <c r="M70" i="32"/>
  <c r="L109" i="32"/>
  <c r="L82" i="32"/>
  <c r="L87" i="32"/>
  <c r="M104" i="32"/>
  <c r="L69" i="32"/>
  <c r="L72" i="32"/>
  <c r="L83" i="32"/>
  <c r="CI47" i="21"/>
  <c r="M54" i="32"/>
  <c r="L100" i="32"/>
  <c r="L68" i="32"/>
  <c r="L106" i="32"/>
  <c r="AR35" i="32"/>
  <c r="K22" i="33" s="1"/>
  <c r="AR36" i="32"/>
  <c r="K23" i="33" s="1"/>
  <c r="AR58" i="32"/>
  <c r="K45" i="33" s="1"/>
  <c r="BE96" i="23"/>
  <c r="AR37" i="32"/>
  <c r="K24" i="33" s="1"/>
  <c r="AR32" i="32"/>
  <c r="K19" i="33" s="1"/>
  <c r="M100" i="32"/>
  <c r="M83" i="32"/>
  <c r="M71" i="32"/>
  <c r="L37" i="32"/>
  <c r="L79" i="32"/>
  <c r="L70" i="32"/>
  <c r="L102" i="32"/>
  <c r="D64" i="20"/>
  <c r="AR93" i="32"/>
  <c r="K80" i="33" s="1"/>
  <c r="M62" i="32"/>
  <c r="M73" i="32"/>
  <c r="M48" i="32"/>
  <c r="L80" i="32"/>
  <c r="L34" i="32"/>
  <c r="L64" i="32"/>
  <c r="L108" i="32"/>
  <c r="L91" i="32"/>
  <c r="M85" i="32"/>
  <c r="M68" i="32"/>
  <c r="M65" i="32"/>
  <c r="M31" i="32"/>
  <c r="M25" i="32"/>
  <c r="M56" i="32"/>
  <c r="M105" i="32"/>
  <c r="M79" i="32"/>
  <c r="L74" i="32"/>
  <c r="L62" i="32"/>
  <c r="L45" i="32"/>
  <c r="L51" i="32"/>
  <c r="M102" i="32"/>
  <c r="M78" i="32"/>
  <c r="M109" i="32"/>
  <c r="M94" i="32"/>
  <c r="M49" i="32"/>
  <c r="L39" i="32"/>
  <c r="L23" i="32"/>
  <c r="L105" i="32"/>
  <c r="L26" i="32"/>
  <c r="M21" i="32"/>
  <c r="M84" i="32"/>
  <c r="M53" i="32"/>
  <c r="L36" i="32"/>
  <c r="L98" i="32"/>
  <c r="L57" i="32"/>
  <c r="L27" i="32"/>
  <c r="M69" i="32"/>
  <c r="M77" i="32"/>
  <c r="M60" i="32"/>
  <c r="L33" i="32"/>
  <c r="D89" i="19"/>
  <c r="D86" i="20"/>
  <c r="CL61" i="21"/>
  <c r="CL10" i="21"/>
  <c r="AR40" i="32"/>
  <c r="K27" i="33" s="1"/>
  <c r="AR62" i="32"/>
  <c r="K49" i="33" s="1"/>
  <c r="AR75" i="32"/>
  <c r="K62" i="33" s="1"/>
  <c r="AR70" i="32"/>
  <c r="K57" i="33" s="1"/>
  <c r="AR103" i="32"/>
  <c r="K90" i="33" s="1"/>
  <c r="D90" i="19"/>
  <c r="DC34" i="21"/>
  <c r="DA17" i="21"/>
  <c r="DB60" i="21"/>
  <c r="AR26" i="32"/>
  <c r="K13" i="33" s="1"/>
  <c r="AR60" i="32"/>
  <c r="K47" i="33" s="1"/>
  <c r="CQ14" i="21"/>
  <c r="DB48" i="21"/>
  <c r="CP35" i="21"/>
  <c r="CO48" i="21"/>
  <c r="DA28" i="21"/>
  <c r="DC64" i="21"/>
  <c r="DA40" i="21"/>
  <c r="DC75" i="21"/>
  <c r="AR39" i="32"/>
  <c r="K26" i="33" s="1"/>
  <c r="AR50" i="32"/>
  <c r="K37" i="33" s="1"/>
  <c r="CN28" i="21"/>
  <c r="CP34" i="21"/>
  <c r="CY39" i="21"/>
  <c r="CY27" i="21"/>
  <c r="AR45" i="32"/>
  <c r="K32" i="33" s="1"/>
  <c r="CN79" i="21"/>
  <c r="W96" i="23"/>
  <c r="D85" i="19"/>
  <c r="BD96" i="23"/>
  <c r="CI28" i="21"/>
  <c r="CL18" i="21"/>
  <c r="AR22" i="32"/>
  <c r="K9" i="33" s="1"/>
  <c r="AZ95" i="20"/>
  <c r="K95" i="20"/>
  <c r="AN95" i="20" s="1"/>
  <c r="CQ69" i="21"/>
  <c r="M57" i="32"/>
  <c r="M95" i="32"/>
  <c r="M64" i="32"/>
  <c r="M96" i="32"/>
  <c r="CU74" i="21"/>
  <c r="M74" i="32"/>
  <c r="M30" i="32"/>
  <c r="M26" i="32"/>
  <c r="M41" i="32"/>
  <c r="M55" i="32"/>
  <c r="M110" i="32"/>
  <c r="CL85" i="21"/>
  <c r="AR64" i="32"/>
  <c r="K51" i="33" s="1"/>
  <c r="CI27" i="21"/>
  <c r="CL9" i="21"/>
  <c r="M45" i="32"/>
  <c r="M32" i="32"/>
  <c r="M23" i="32"/>
  <c r="CV39" i="21"/>
  <c r="CL19" i="21"/>
  <c r="M103" i="32"/>
  <c r="M81" i="32"/>
  <c r="M98" i="32"/>
  <c r="CH63" i="21"/>
  <c r="AR88" i="32"/>
  <c r="K75" i="33" s="1"/>
  <c r="M101" i="32"/>
  <c r="CU53" i="21"/>
  <c r="CH41" i="21"/>
  <c r="M66" i="32"/>
  <c r="M58" i="32"/>
  <c r="M24" i="32"/>
  <c r="M82" i="32"/>
  <c r="M44" i="32"/>
  <c r="M20" i="32"/>
  <c r="M42" i="32"/>
  <c r="M19" i="32"/>
  <c r="CU62" i="21"/>
  <c r="CY17" i="21"/>
  <c r="CY86" i="21"/>
  <c r="AR20" i="32"/>
  <c r="K7" i="33" s="1"/>
  <c r="AR77" i="32"/>
  <c r="K64" i="33" s="1"/>
  <c r="M40" i="32"/>
  <c r="M92" i="32"/>
  <c r="L110" i="32"/>
  <c r="CY30" i="21"/>
  <c r="M52" i="32"/>
  <c r="M86" i="32"/>
  <c r="M87" i="32"/>
  <c r="M33" i="32"/>
  <c r="M93" i="32"/>
  <c r="CL17" i="21"/>
  <c r="AR98" i="32"/>
  <c r="K85" i="33" s="1"/>
  <c r="AR59" i="32"/>
  <c r="K46" i="33" s="1"/>
  <c r="M89" i="32"/>
  <c r="M88" i="32"/>
  <c r="CV27" i="21"/>
  <c r="CY18" i="21"/>
  <c r="AR41" i="32"/>
  <c r="K28" i="33" s="1"/>
  <c r="AR44" i="32"/>
  <c r="K31" i="33" s="1"/>
  <c r="H96" i="23"/>
  <c r="I96" i="23"/>
  <c r="AP96" i="23"/>
  <c r="AO96" i="23"/>
  <c r="AR110" i="32"/>
  <c r="K97" i="33" s="1"/>
  <c r="J95" i="26"/>
  <c r="S6" i="33" s="1" a="1"/>
  <c r="S6" i="33" s="1"/>
  <c r="T95" i="26"/>
  <c r="W96" i="33" s="1"/>
  <c r="Q95" i="22"/>
  <c r="AB110" i="32" s="1"/>
  <c r="BB95" i="19"/>
  <c r="BC95" i="19"/>
  <c r="AV95" i="19"/>
  <c r="AU95" i="19"/>
  <c r="DC63" i="21"/>
  <c r="CI51" i="21"/>
  <c r="CO86" i="21"/>
  <c r="DC51" i="21"/>
  <c r="CN48" i="21"/>
  <c r="CY60" i="21"/>
  <c r="DC80" i="21"/>
  <c r="DB86" i="21"/>
  <c r="DA47" i="21"/>
  <c r="CP86" i="21"/>
  <c r="CP51" i="21"/>
  <c r="AR71" i="32"/>
  <c r="K58" i="33" s="1"/>
  <c r="AR55" i="32"/>
  <c r="K42" i="33" s="1"/>
  <c r="CW17" i="21"/>
  <c r="DA78" i="21"/>
  <c r="CQ12" i="21"/>
  <c r="DC86" i="21"/>
  <c r="AR68" i="32"/>
  <c r="K55" i="33" s="1"/>
  <c r="CL60" i="21"/>
  <c r="CP69" i="21"/>
  <c r="CN78" i="21"/>
  <c r="AR91" i="32"/>
  <c r="K78" i="33" s="1"/>
  <c r="CQ11" i="21"/>
  <c r="CJ6" i="21"/>
  <c r="DA90" i="21"/>
  <c r="AR30" i="32"/>
  <c r="K17" i="33" s="1"/>
  <c r="AR106" i="32"/>
  <c r="K93" i="33" s="1"/>
  <c r="M91" i="32"/>
  <c r="L48" i="32"/>
  <c r="M29" i="32"/>
  <c r="M35" i="32"/>
  <c r="L89" i="32"/>
  <c r="L65" i="32"/>
  <c r="L81" i="32"/>
  <c r="R85" i="32"/>
  <c r="L54" i="32"/>
  <c r="L94" i="32"/>
  <c r="L55" i="32"/>
  <c r="L50" i="32"/>
  <c r="O81" i="32"/>
  <c r="M50" i="32"/>
  <c r="L30" i="32"/>
  <c r="L88" i="32"/>
  <c r="L53" i="32"/>
  <c r="L60" i="32"/>
  <c r="L71" i="32"/>
  <c r="L96" i="32"/>
  <c r="AR99" i="32"/>
  <c r="K86" i="33" s="1"/>
  <c r="AR65" i="32"/>
  <c r="K52" i="33" s="1"/>
  <c r="AR83" i="32"/>
  <c r="K70" i="33" s="1"/>
  <c r="AR89" i="32"/>
  <c r="K76" i="33" s="1"/>
  <c r="AR27" i="32"/>
  <c r="K14" i="33" s="1"/>
  <c r="CH8" i="21"/>
  <c r="CH7" i="21"/>
  <c r="AR43" i="32"/>
  <c r="K30" i="33" s="1"/>
  <c r="AR100" i="32"/>
  <c r="K87" i="33" s="1"/>
  <c r="AR66" i="32"/>
  <c r="K53" i="33" s="1"/>
  <c r="AR96" i="32"/>
  <c r="K83" i="33" s="1"/>
  <c r="AR46" i="32"/>
  <c r="K33" i="33" s="1"/>
  <c r="AR69" i="32"/>
  <c r="K56" i="33" s="1"/>
  <c r="AR29" i="32"/>
  <c r="K16" i="33" s="1"/>
  <c r="AR42" i="32"/>
  <c r="K29" i="33" s="1"/>
  <c r="AR101" i="32"/>
  <c r="K88" i="33" s="1"/>
  <c r="DA30" i="21"/>
  <c r="AR102" i="32"/>
  <c r="K89" i="33" s="1"/>
  <c r="AR54" i="32"/>
  <c r="K41" i="33" s="1"/>
  <c r="AR109" i="32"/>
  <c r="K96" i="33" s="1"/>
  <c r="AR21" i="32"/>
  <c r="K8" i="33" s="1"/>
  <c r="AR84" i="32"/>
  <c r="K71" i="33" s="1"/>
  <c r="AR53" i="32"/>
  <c r="K40" i="33" s="1"/>
  <c r="AR107" i="32"/>
  <c r="K94" i="33" s="1"/>
  <c r="AR82" i="32"/>
  <c r="K69" i="33" s="1"/>
  <c r="CL12" i="21"/>
  <c r="CY23" i="21"/>
  <c r="AR95" i="32"/>
  <c r="K82" i="33" s="1"/>
  <c r="AR56" i="32"/>
  <c r="K43" i="33" s="1"/>
  <c r="AR31" i="32"/>
  <c r="K18" i="33" s="1"/>
  <c r="AR61" i="32"/>
  <c r="K48" i="33" s="1"/>
  <c r="AR104" i="32"/>
  <c r="K91" i="33" s="1"/>
  <c r="CU40" i="21"/>
  <c r="AR87" i="32"/>
  <c r="K74" i="33" s="1"/>
  <c r="E89" i="19"/>
  <c r="V50" i="23"/>
  <c r="W50" i="23" s="1"/>
  <c r="CH40" i="21"/>
  <c r="AR38" i="32"/>
  <c r="K25" i="33" s="1"/>
  <c r="R106" i="32"/>
  <c r="J8" i="32"/>
  <c r="P89" i="32" s="1"/>
  <c r="J9" i="32"/>
  <c r="Q85" i="32" s="1"/>
  <c r="J11" i="32"/>
  <c r="S77" i="32" s="1"/>
  <c r="E85" i="20"/>
  <c r="O34" i="32"/>
  <c r="O56" i="32"/>
  <c r="J12" i="32"/>
  <c r="T65" i="32" s="1"/>
  <c r="R97" i="32"/>
  <c r="L49" i="32"/>
  <c r="L29" i="32"/>
  <c r="O53" i="32"/>
  <c r="M107" i="32"/>
  <c r="L19" i="32"/>
  <c r="AO115" i="32" s="1"/>
  <c r="L47" i="32"/>
  <c r="M90" i="32"/>
  <c r="L92" i="32"/>
  <c r="L35" i="32"/>
  <c r="O97" i="32"/>
  <c r="M97" i="32"/>
  <c r="M108" i="32"/>
  <c r="M61" i="32"/>
  <c r="M72" i="32"/>
  <c r="L104" i="32"/>
  <c r="L38" i="32"/>
  <c r="L43" i="32"/>
  <c r="L93" i="32"/>
  <c r="O86" i="32"/>
  <c r="D14" i="32"/>
  <c r="D73" i="20"/>
  <c r="E27" i="19"/>
  <c r="E32" i="19"/>
  <c r="E71" i="19"/>
  <c r="E10" i="19"/>
  <c r="F10" i="19" s="1"/>
  <c r="AM10" i="19" s="1"/>
  <c r="AJ100" i="32"/>
  <c r="AJ80" i="32"/>
  <c r="AJ75" i="32"/>
  <c r="AJ64" i="32"/>
  <c r="AJ26" i="32"/>
  <c r="AJ92" i="32"/>
  <c r="AJ53" i="32"/>
  <c r="AJ34" i="32"/>
  <c r="AJ104" i="32"/>
  <c r="AJ33" i="32"/>
  <c r="AJ37" i="32"/>
  <c r="AJ69" i="32"/>
  <c r="AJ94" i="32"/>
  <c r="AJ68" i="32"/>
  <c r="AJ72" i="32"/>
  <c r="AJ76" i="32"/>
  <c r="AJ43" i="32"/>
  <c r="AJ74" i="32"/>
  <c r="AJ45" i="32"/>
  <c r="AJ89" i="32"/>
  <c r="AJ85" i="32"/>
  <c r="E20" i="20"/>
  <c r="E73" i="20"/>
  <c r="E83" i="19"/>
  <c r="E40" i="20"/>
  <c r="D71" i="20"/>
  <c r="E86" i="20"/>
  <c r="E48" i="20"/>
  <c r="E27" i="20"/>
  <c r="D58" i="20"/>
  <c r="M19" i="23"/>
  <c r="W19" i="23" s="1"/>
  <c r="E69" i="20"/>
  <c r="D57" i="20"/>
  <c r="AR76" i="32"/>
  <c r="K63" i="33" s="1"/>
  <c r="AR72" i="32"/>
  <c r="K59" i="33" s="1"/>
  <c r="E71" i="20"/>
  <c r="E76" i="20"/>
  <c r="D82" i="20"/>
  <c r="AR33" i="32"/>
  <c r="K20" i="33" s="1"/>
  <c r="AR73" i="32"/>
  <c r="K60" i="33" s="1"/>
  <c r="AR74" i="32"/>
  <c r="K61" i="33" s="1"/>
  <c r="AJ109" i="32"/>
  <c r="AJ73" i="32"/>
  <c r="AJ39" i="32"/>
  <c r="AJ36" i="32"/>
  <c r="Y76" i="22"/>
  <c r="AE91" i="32" s="1"/>
  <c r="AJ79" i="32"/>
  <c r="Q94" i="22"/>
  <c r="AB109" i="32" s="1"/>
  <c r="Y94" i="22"/>
  <c r="AE109" i="32" s="1"/>
  <c r="CZ33" i="21"/>
  <c r="CM40" i="21"/>
  <c r="CU43" i="21"/>
  <c r="DB43" i="21"/>
  <c r="E85" i="19"/>
  <c r="CI66" i="21"/>
  <c r="E63" i="20"/>
  <c r="AY63" i="20" s="1"/>
  <c r="Y42" i="22"/>
  <c r="AE57" i="32" s="1"/>
  <c r="Y86" i="22"/>
  <c r="AE101" i="32" s="1"/>
  <c r="Q71" i="22"/>
  <c r="AB86" i="32" s="1"/>
  <c r="Y59" i="22"/>
  <c r="AE74" i="32" s="1"/>
  <c r="Q86" i="22"/>
  <c r="AB101" i="32" s="1"/>
  <c r="Q11" i="22"/>
  <c r="AB26" i="32" s="1"/>
  <c r="Q66" i="22"/>
  <c r="AB81" i="32" s="1"/>
  <c r="Y72" i="22"/>
  <c r="AE87" i="32" s="1"/>
  <c r="Y49" i="22"/>
  <c r="AE64" i="32" s="1"/>
  <c r="Q78" i="22"/>
  <c r="AB93" i="32" s="1"/>
  <c r="Y38" i="22"/>
  <c r="AE53" i="32" s="1"/>
  <c r="Y64" i="22"/>
  <c r="AE79" i="32" s="1"/>
  <c r="Q20" i="22"/>
  <c r="AB35" i="32" s="1"/>
  <c r="Q89" i="22"/>
  <c r="AB104" i="32" s="1"/>
  <c r="Y18" i="22"/>
  <c r="AE33" i="32" s="1"/>
  <c r="Y22" i="22"/>
  <c r="AE37" i="32" s="1"/>
  <c r="Y54" i="22"/>
  <c r="AE69" i="32" s="1"/>
  <c r="Y28" i="22"/>
  <c r="AE43" i="32" s="1"/>
  <c r="Q80" i="22"/>
  <c r="AB95" i="32" s="1"/>
  <c r="Q53" i="22"/>
  <c r="AB68" i="32" s="1"/>
  <c r="Y69" i="22"/>
  <c r="AE84" i="32" s="1"/>
  <c r="Q62" i="22"/>
  <c r="AB77" i="32" s="1"/>
  <c r="Q64" i="22"/>
  <c r="AB79" i="32" s="1"/>
  <c r="DB44" i="21"/>
  <c r="CL24" i="21"/>
  <c r="CW52" i="21"/>
  <c r="CQ49" i="21"/>
  <c r="Y34" i="22"/>
  <c r="AE49" i="32" s="1"/>
  <c r="Q22" i="22"/>
  <c r="AB37" i="32" s="1"/>
  <c r="Q23" i="22"/>
  <c r="AB38" i="32" s="1"/>
  <c r="CX59" i="21"/>
  <c r="CP62" i="21"/>
  <c r="CH58" i="21"/>
  <c r="CQ93" i="21"/>
  <c r="CU37" i="21"/>
  <c r="CK64" i="21"/>
  <c r="CI37" i="21"/>
  <c r="CO52" i="21"/>
  <c r="E86" i="19"/>
  <c r="CJ38" i="21"/>
  <c r="CU94" i="21"/>
  <c r="CX79" i="21"/>
  <c r="DB52" i="21"/>
  <c r="CH95" i="21"/>
  <c r="CL93" i="21"/>
  <c r="CU57" i="21"/>
  <c r="CX87" i="21"/>
  <c r="Q70" i="22"/>
  <c r="AB85" i="32" s="1"/>
  <c r="CY45" i="21"/>
  <c r="CN17" i="21"/>
  <c r="CM49" i="21"/>
  <c r="CI84" i="21"/>
  <c r="DD85" i="21"/>
  <c r="CQ86" i="21"/>
  <c r="CZ78" i="21"/>
  <c r="Q90" i="22"/>
  <c r="AB105" i="32" s="1"/>
  <c r="CU28" i="21"/>
  <c r="CN86" i="21"/>
  <c r="DA86" i="21"/>
  <c r="CN87" i="21"/>
  <c r="CI31" i="21"/>
  <c r="CM79" i="21"/>
  <c r="CQ32" i="21"/>
  <c r="DD34" i="21"/>
  <c r="CZ91" i="21"/>
  <c r="CI55" i="21"/>
  <c r="DA82" i="21"/>
  <c r="CY35" i="21"/>
  <c r="CL63" i="21"/>
  <c r="CV48" i="21"/>
  <c r="CJ37" i="21"/>
  <c r="CH24" i="21"/>
  <c r="CN90" i="21"/>
  <c r="DC39" i="21"/>
  <c r="Y57" i="22"/>
  <c r="AE72" i="32" s="1"/>
  <c r="CZ71" i="21"/>
  <c r="CI36" i="21"/>
  <c r="Q57" i="22"/>
  <c r="AB72" i="32" s="1"/>
  <c r="CX53" i="21"/>
  <c r="CI8" i="21"/>
  <c r="DB42" i="21"/>
  <c r="CO55" i="21"/>
  <c r="CO13" i="21"/>
  <c r="CO53" i="21"/>
  <c r="CK68" i="21"/>
  <c r="CQ70" i="21"/>
  <c r="CQ30" i="21"/>
  <c r="CH77" i="21"/>
  <c r="CN27" i="21"/>
  <c r="DA44" i="21"/>
  <c r="CN77" i="21"/>
  <c r="CN82" i="21"/>
  <c r="CJ40" i="21"/>
  <c r="CP15" i="21"/>
  <c r="Q50" i="22"/>
  <c r="AB65" i="32" s="1"/>
  <c r="CL66" i="21"/>
  <c r="CJ32" i="21"/>
  <c r="CP77" i="21"/>
  <c r="CH57" i="21"/>
  <c r="CQ7" i="21"/>
  <c r="CV81" i="21"/>
  <c r="CQ88" i="21"/>
  <c r="CL32" i="21"/>
  <c r="CP76" i="21"/>
  <c r="CP78" i="21"/>
  <c r="CH93" i="21"/>
  <c r="DA26" i="21"/>
  <c r="CO78" i="21"/>
  <c r="CU85" i="21"/>
  <c r="CH9" i="21"/>
  <c r="CH86" i="21"/>
  <c r="DB19" i="21"/>
  <c r="CP50" i="21"/>
  <c r="CZ69" i="21"/>
  <c r="CQ62" i="21"/>
  <c r="DC76" i="21"/>
  <c r="CO74" i="21"/>
  <c r="CL39" i="21"/>
  <c r="DC90" i="21"/>
  <c r="CM64" i="21"/>
  <c r="CV25" i="21"/>
  <c r="CI14" i="21"/>
  <c r="CY44" i="21"/>
  <c r="CZ23" i="21"/>
  <c r="CZ56" i="21"/>
  <c r="CL38" i="21"/>
  <c r="CY54" i="21"/>
  <c r="CZ68" i="21"/>
  <c r="Y82" i="22"/>
  <c r="AE97" i="32" s="1"/>
  <c r="CJ64" i="21"/>
  <c r="CX42" i="21"/>
  <c r="CN35" i="21"/>
  <c r="CM50" i="21"/>
  <c r="CX30" i="21"/>
  <c r="CZ66" i="21"/>
  <c r="Q75" i="22"/>
  <c r="AB90" i="32" s="1"/>
  <c r="CI25" i="21"/>
  <c r="DB74" i="21"/>
  <c r="DB93" i="21"/>
  <c r="CM86" i="21"/>
  <c r="CK46" i="21"/>
  <c r="CM24" i="21"/>
  <c r="CL90" i="21"/>
  <c r="CM23" i="21"/>
  <c r="CO21" i="21"/>
  <c r="CY32" i="21"/>
  <c r="CU72" i="21"/>
  <c r="E58" i="20"/>
  <c r="CK91" i="21"/>
  <c r="CM94" i="21"/>
  <c r="CZ93" i="21"/>
  <c r="CP31" i="21"/>
  <c r="CX46" i="21"/>
  <c r="CY31" i="21"/>
  <c r="DC88" i="21"/>
  <c r="Y85" i="22"/>
  <c r="AE100" i="32" s="1"/>
  <c r="CW36" i="21"/>
  <c r="CY51" i="21"/>
  <c r="E22" i="19"/>
  <c r="Q74" i="22"/>
  <c r="AB89" i="32" s="1"/>
  <c r="Q85" i="22"/>
  <c r="AB100" i="32" s="1"/>
  <c r="DD47" i="21"/>
  <c r="CQ40" i="21"/>
  <c r="CK63" i="21"/>
  <c r="CI7" i="21"/>
  <c r="CO69" i="21"/>
  <c r="DC59" i="21"/>
  <c r="Y61" i="22"/>
  <c r="AE76" i="32" s="1"/>
  <c r="Y74" i="22"/>
  <c r="AE89" i="32" s="1"/>
  <c r="Q49" i="22"/>
  <c r="AB64" i="32" s="1"/>
  <c r="CI72" i="21"/>
  <c r="DD35" i="21"/>
  <c r="CN36" i="21"/>
  <c r="CP21" i="21"/>
  <c r="CH78" i="21"/>
  <c r="CI82" i="21"/>
  <c r="CP85" i="21"/>
  <c r="DC50" i="21"/>
  <c r="CO19" i="21"/>
  <c r="CU58" i="21"/>
  <c r="CP59" i="21"/>
  <c r="DB68" i="21"/>
  <c r="CQ54" i="21"/>
  <c r="CH64" i="21"/>
  <c r="CU60" i="21"/>
  <c r="CY40" i="21"/>
  <c r="CX52" i="21"/>
  <c r="CO6" i="21"/>
  <c r="CY42" i="21"/>
  <c r="DC20" i="21"/>
  <c r="CI81" i="21"/>
  <c r="CU63" i="21"/>
  <c r="CK31" i="21"/>
  <c r="CZ35" i="21"/>
  <c r="CP80" i="21"/>
  <c r="CK71" i="21"/>
  <c r="CI95" i="21"/>
  <c r="DA33" i="21"/>
  <c r="CV51" i="21"/>
  <c r="Y70" i="22"/>
  <c r="AE85" i="32" s="1"/>
  <c r="CJ31" i="21"/>
  <c r="CW43" i="21"/>
  <c r="CN72" i="21"/>
  <c r="CJ95" i="21"/>
  <c r="CP25" i="21"/>
  <c r="CQ89" i="21"/>
  <c r="DD88" i="21"/>
  <c r="CL45" i="21"/>
  <c r="CL37" i="21"/>
  <c r="CQ64" i="21"/>
  <c r="CZ84" i="21"/>
  <c r="DD95" i="21"/>
  <c r="CM65" i="21"/>
  <c r="CH59" i="21"/>
  <c r="DD18" i="21"/>
  <c r="CN32" i="21"/>
  <c r="CI9" i="21"/>
  <c r="CZ64" i="21"/>
  <c r="DD40" i="21"/>
  <c r="CZ61" i="21"/>
  <c r="CL67" i="21"/>
  <c r="CQ94" i="21"/>
  <c r="DD19" i="21"/>
  <c r="CU95" i="21"/>
  <c r="CK95" i="21"/>
  <c r="CN92" i="21"/>
  <c r="CH54" i="21"/>
  <c r="CY68" i="21"/>
  <c r="CI89" i="21"/>
  <c r="DD73" i="21"/>
  <c r="DB31" i="21"/>
  <c r="CN81" i="21"/>
  <c r="DB23" i="21"/>
  <c r="DD63" i="21"/>
  <c r="CQ20" i="21"/>
  <c r="DA60" i="21"/>
  <c r="CP32" i="21"/>
  <c r="DD32" i="21"/>
  <c r="CL88" i="21"/>
  <c r="CL13" i="21"/>
  <c r="DD92" i="21"/>
  <c r="CU66" i="21"/>
  <c r="CW44" i="21"/>
  <c r="CQ10" i="21"/>
  <c r="DC32" i="21"/>
  <c r="DA93" i="21"/>
  <c r="DD61" i="21"/>
  <c r="CY78" i="21"/>
  <c r="CP55" i="21"/>
  <c r="CI59" i="21"/>
  <c r="CH84" i="21"/>
  <c r="CL72" i="21"/>
  <c r="CM43" i="21"/>
  <c r="CI69" i="21"/>
  <c r="DC61" i="21"/>
  <c r="CN93" i="21"/>
  <c r="CQ63" i="21"/>
  <c r="CJ7" i="21"/>
  <c r="CM78" i="21"/>
  <c r="CQ19" i="21"/>
  <c r="DD31" i="21"/>
  <c r="CU51" i="21"/>
  <c r="CH68" i="21"/>
  <c r="DA89" i="21"/>
  <c r="CN33" i="21"/>
  <c r="CP70" i="21"/>
  <c r="DB54" i="21"/>
  <c r="CZ67" i="21"/>
  <c r="DD69" i="21"/>
  <c r="CV70" i="21"/>
  <c r="CH43" i="21"/>
  <c r="CN60" i="21"/>
  <c r="CH12" i="21"/>
  <c r="CO79" i="21"/>
  <c r="CH44" i="21"/>
  <c r="CX67" i="21"/>
  <c r="DB40" i="21"/>
  <c r="CQ56" i="21"/>
  <c r="CZ83" i="21"/>
  <c r="CO91" i="21"/>
  <c r="CZ90" i="21"/>
  <c r="CI57" i="21"/>
  <c r="CM38" i="21"/>
  <c r="CQ91" i="21"/>
  <c r="CW40" i="21"/>
  <c r="CH29" i="21"/>
  <c r="DD75" i="21"/>
  <c r="CU83" i="21"/>
  <c r="CO10" i="21"/>
  <c r="CO16" i="21"/>
  <c r="CH71" i="21"/>
  <c r="CV76" i="21"/>
  <c r="E94" i="20"/>
  <c r="DD74" i="21"/>
  <c r="DD62" i="21"/>
  <c r="CH55" i="21"/>
  <c r="CO94" i="21"/>
  <c r="DD20" i="21"/>
  <c r="CL53" i="21"/>
  <c r="CJ92" i="21"/>
  <c r="CQ21" i="21"/>
  <c r="DC47" i="21"/>
  <c r="CJ36" i="21"/>
  <c r="DD44" i="21"/>
  <c r="CV89" i="21"/>
  <c r="CH25" i="21"/>
  <c r="CP48" i="21"/>
  <c r="CN8" i="21"/>
  <c r="CQ83" i="21"/>
  <c r="CI93" i="21"/>
  <c r="CM57" i="21"/>
  <c r="CI92" i="21"/>
  <c r="CQ13" i="21"/>
  <c r="Q65" i="22"/>
  <c r="AB80" i="32" s="1"/>
  <c r="CN18" i="21"/>
  <c r="DD87" i="21"/>
  <c r="Q61" i="22"/>
  <c r="AB76" i="32" s="1"/>
  <c r="CN9" i="21"/>
  <c r="CY89" i="21"/>
  <c r="CQ45" i="21"/>
  <c r="CN19" i="21"/>
  <c r="DD82" i="21"/>
  <c r="CM39" i="21"/>
  <c r="CM22" i="21"/>
  <c r="CK19" i="21"/>
  <c r="Y65" i="22"/>
  <c r="AE80" i="32" s="1"/>
  <c r="CU25" i="21"/>
  <c r="CY20" i="21"/>
  <c r="CM72" i="21"/>
  <c r="CV58" i="21"/>
  <c r="DD94" i="21"/>
  <c r="DC60" i="21"/>
  <c r="DC69" i="21"/>
  <c r="CL15" i="21"/>
  <c r="CQ37" i="21"/>
  <c r="CU55" i="21"/>
  <c r="CU67" i="21"/>
  <c r="CH56" i="21"/>
  <c r="CQ8" i="21"/>
  <c r="CO88" i="21"/>
  <c r="CO92" i="21"/>
  <c r="CJ28" i="21"/>
  <c r="CL20" i="21"/>
  <c r="CY53" i="21"/>
  <c r="CY65" i="21"/>
  <c r="CY67" i="21"/>
  <c r="CP74" i="21"/>
  <c r="CI61" i="21"/>
  <c r="CX57" i="21"/>
  <c r="Q54" i="22"/>
  <c r="AB69" i="32" s="1"/>
  <c r="CH30" i="21"/>
  <c r="CV92" i="21"/>
  <c r="DA24" i="21"/>
  <c r="CP75" i="21"/>
  <c r="CZ24" i="21"/>
  <c r="CN85" i="21"/>
  <c r="CU92" i="21"/>
  <c r="CX18" i="21"/>
  <c r="CO20" i="21"/>
  <c r="CP49" i="21"/>
  <c r="DC48" i="21"/>
  <c r="CV47" i="21"/>
  <c r="CI46" i="21"/>
  <c r="Y73" i="22"/>
  <c r="AE88" i="32" s="1"/>
  <c r="CV56" i="21"/>
  <c r="CW35" i="21"/>
  <c r="DD90" i="21"/>
  <c r="CW92" i="21"/>
  <c r="CU29" i="21"/>
  <c r="CI68" i="21"/>
  <c r="CH16" i="21"/>
  <c r="DD24" i="21"/>
  <c r="CZ39" i="21"/>
  <c r="CZ49" i="21"/>
  <c r="CV28" i="21"/>
  <c r="CW70" i="21"/>
  <c r="DC22" i="21"/>
  <c r="CZ62" i="21"/>
  <c r="DD33" i="21"/>
  <c r="CP57" i="21"/>
  <c r="CM20" i="21"/>
  <c r="CH10" i="21"/>
  <c r="CQ82" i="21"/>
  <c r="CW60" i="21"/>
  <c r="DA83" i="21"/>
  <c r="CY25" i="21"/>
  <c r="E34" i="19"/>
  <c r="DC18" i="21"/>
  <c r="CL33" i="21"/>
  <c r="Y60" i="22"/>
  <c r="AE75" i="32" s="1"/>
  <c r="CX45" i="21"/>
  <c r="CU41" i="21"/>
  <c r="DB89" i="21"/>
  <c r="CN24" i="21"/>
  <c r="CV43" i="21"/>
  <c r="CK53" i="21"/>
  <c r="CW37" i="21"/>
  <c r="CK18" i="21"/>
  <c r="CO95" i="21"/>
  <c r="CN34" i="21"/>
  <c r="CZ50" i="21"/>
  <c r="CM51" i="21"/>
  <c r="CI56" i="21"/>
  <c r="CV93" i="21"/>
  <c r="CV35" i="21"/>
  <c r="CK45" i="21"/>
  <c r="CO77" i="21"/>
  <c r="CL86" i="21"/>
  <c r="CM66" i="21"/>
  <c r="CM44" i="21"/>
  <c r="CY90" i="21"/>
  <c r="CX65" i="21"/>
  <c r="CJ48" i="21"/>
  <c r="Q29" i="22"/>
  <c r="AB44" i="32" s="1"/>
  <c r="CY37" i="21"/>
  <c r="CM28" i="21"/>
  <c r="DC27" i="21"/>
  <c r="DD93" i="21"/>
  <c r="CI60" i="21"/>
  <c r="CW33" i="21"/>
  <c r="CJ80" i="21"/>
  <c r="CH85" i="21"/>
  <c r="CQ28" i="21"/>
  <c r="CV71" i="21"/>
  <c r="CQ25" i="21"/>
  <c r="DA95" i="21"/>
  <c r="CV55" i="21"/>
  <c r="DC56" i="21"/>
  <c r="CO89" i="21"/>
  <c r="CP56" i="21"/>
  <c r="DB95" i="21"/>
  <c r="CQ90" i="21"/>
  <c r="CU71" i="21"/>
  <c r="CO59" i="21"/>
  <c r="CN95" i="21"/>
  <c r="CK17" i="21"/>
  <c r="CZ43" i="21"/>
  <c r="CL89" i="21"/>
  <c r="CN83" i="21"/>
  <c r="CX55" i="21"/>
  <c r="CI86" i="21"/>
  <c r="CP45" i="21"/>
  <c r="DB47" i="21"/>
  <c r="CJ61" i="21"/>
  <c r="DB27" i="21"/>
  <c r="CM85" i="21"/>
  <c r="CH60" i="21"/>
  <c r="CV26" i="21"/>
  <c r="DD81" i="21"/>
  <c r="CX17" i="21"/>
  <c r="CV59" i="21"/>
  <c r="CQ33" i="21"/>
  <c r="DA67" i="21"/>
  <c r="CP18" i="21"/>
  <c r="CV80" i="21"/>
  <c r="CI26" i="21"/>
  <c r="CZ52" i="21"/>
  <c r="Y40" i="22"/>
  <c r="AE55" i="32" s="1"/>
  <c r="CM19" i="21"/>
  <c r="CN55" i="21"/>
  <c r="CY88" i="21"/>
  <c r="CZ20" i="21"/>
  <c r="CM52" i="21"/>
  <c r="Q28" i="22"/>
  <c r="AB43" i="32" s="1"/>
  <c r="CI87" i="21"/>
  <c r="CQ77" i="21"/>
  <c r="CH11" i="21"/>
  <c r="CX86" i="21"/>
  <c r="CP16" i="21"/>
  <c r="CN41" i="21"/>
  <c r="CP10" i="21"/>
  <c r="CN43" i="21"/>
  <c r="CL23" i="21"/>
  <c r="CL91" i="21"/>
  <c r="CJ26" i="21"/>
  <c r="CQ79" i="21"/>
  <c r="CN31" i="21"/>
  <c r="Y71" i="22"/>
  <c r="AE86" i="32" s="1"/>
  <c r="CO90" i="21"/>
  <c r="CQ65" i="21"/>
  <c r="CJ60" i="21"/>
  <c r="CY87" i="21"/>
  <c r="CN49" i="21"/>
  <c r="CH83" i="21"/>
  <c r="CP9" i="21"/>
  <c r="CH94" i="21"/>
  <c r="CL54" i="21"/>
  <c r="DA35" i="21"/>
  <c r="CH31" i="21"/>
  <c r="CU31" i="21"/>
  <c r="CV61" i="21"/>
  <c r="DD89" i="21"/>
  <c r="CF31" i="21" a="1"/>
  <c r="CF31" i="21" s="1"/>
  <c r="CW56" i="21"/>
  <c r="CP7" i="21"/>
  <c r="CH26" i="21"/>
  <c r="DB20" i="21"/>
  <c r="CH19" i="21"/>
  <c r="CY95" i="21"/>
  <c r="CJ65" i="21"/>
  <c r="CI30" i="21"/>
  <c r="CM90" i="21"/>
  <c r="CK74" i="21"/>
  <c r="DB37" i="21"/>
  <c r="DD67" i="21"/>
  <c r="CY72" i="21"/>
  <c r="CJ78" i="21"/>
  <c r="CI79" i="21"/>
  <c r="CZ37" i="21"/>
  <c r="CH34" i="21"/>
  <c r="CW89" i="21"/>
  <c r="CN91" i="21"/>
  <c r="CZ51" i="21"/>
  <c r="CP11" i="21"/>
  <c r="CK92" i="21"/>
  <c r="CM53" i="21"/>
  <c r="CH48" i="21"/>
  <c r="CL58" i="21"/>
  <c r="CK7" i="21"/>
  <c r="DC66" i="21"/>
  <c r="CK10" i="21"/>
  <c r="DB49" i="21"/>
  <c r="CO82" i="21"/>
  <c r="CF8" i="21" a="1"/>
  <c r="CF8" i="21" s="1"/>
  <c r="CJ49" i="21"/>
  <c r="CY56" i="21"/>
  <c r="AU75" i="19"/>
  <c r="Q38" i="22"/>
  <c r="AB53" i="32" s="1"/>
  <c r="CO44" i="21"/>
  <c r="DB90" i="21"/>
  <c r="CO28" i="21"/>
  <c r="CY91" i="21"/>
  <c r="CM91" i="21"/>
  <c r="CP44" i="21"/>
  <c r="DC83" i="21"/>
  <c r="CH20" i="21"/>
  <c r="CW76" i="21"/>
  <c r="DA46" i="21"/>
  <c r="CU34" i="21"/>
  <c r="CX91" i="21"/>
  <c r="CN50" i="21"/>
  <c r="CZ46" i="21"/>
  <c r="CO35" i="21"/>
  <c r="CO64" i="21"/>
  <c r="CL44" i="21"/>
  <c r="CL62" i="21"/>
  <c r="DC77" i="21"/>
  <c r="DD46" i="21"/>
  <c r="CU76" i="21"/>
  <c r="CU93" i="21"/>
  <c r="CP22" i="21"/>
  <c r="CL73" i="21"/>
  <c r="CV64" i="21"/>
  <c r="CI11" i="21"/>
  <c r="CL49" i="21"/>
  <c r="CP33" i="21"/>
  <c r="CH18" i="21"/>
  <c r="CQ17" i="21"/>
  <c r="CU68" i="21"/>
  <c r="CP6" i="21"/>
  <c r="CK87" i="21"/>
  <c r="CF95" i="21" a="1"/>
  <c r="CF95" i="21" s="1"/>
  <c r="CV30" i="21"/>
  <c r="CJ70" i="21"/>
  <c r="CL80" i="21"/>
  <c r="DD36" i="21"/>
  <c r="CL26" i="21"/>
  <c r="CZ86" i="21"/>
  <c r="CN29" i="21"/>
  <c r="CN30" i="21"/>
  <c r="DA29" i="21"/>
  <c r="DD53" i="21"/>
  <c r="CQ42" i="21"/>
  <c r="DD41" i="21"/>
  <c r="CQ59" i="21"/>
  <c r="DD58" i="21"/>
  <c r="CQ58" i="21"/>
  <c r="BC66" i="23"/>
  <c r="BE66" i="23" s="1"/>
  <c r="E65" i="20"/>
  <c r="CZ17" i="21"/>
  <c r="CW65" i="21"/>
  <c r="CM36" i="21"/>
  <c r="CZ48" i="21"/>
  <c r="CL81" i="21"/>
  <c r="CY71" i="21"/>
  <c r="CU18" i="21"/>
  <c r="CI13" i="21"/>
  <c r="CI12" i="21"/>
  <c r="DC36" i="21"/>
  <c r="CP36" i="21"/>
  <c r="CP37" i="21"/>
  <c r="DC89" i="21"/>
  <c r="CP89" i="21"/>
  <c r="CL51" i="21"/>
  <c r="DD80" i="21"/>
  <c r="CQ80" i="21"/>
  <c r="CU49" i="21"/>
  <c r="CH49" i="21"/>
  <c r="CI78" i="21"/>
  <c r="CV78" i="21"/>
  <c r="DC40" i="21"/>
  <c r="CP40" i="21"/>
  <c r="Q55" i="22"/>
  <c r="AB70" i="32" s="1"/>
  <c r="Y66" i="22"/>
  <c r="AE81" i="32" s="1"/>
  <c r="CZ63" i="21"/>
  <c r="CP23" i="21"/>
  <c r="DC23" i="21"/>
  <c r="DC35" i="21"/>
  <c r="CL64" i="21"/>
  <c r="DC81" i="21"/>
  <c r="CY79" i="21"/>
  <c r="DD52" i="21"/>
  <c r="CQ53" i="21"/>
  <c r="CJ86" i="21"/>
  <c r="CF86" i="21" a="1"/>
  <c r="CF86" i="21" s="1"/>
  <c r="CY61" i="21"/>
  <c r="CP12" i="21"/>
  <c r="DC55" i="21"/>
  <c r="CX20" i="21"/>
  <c r="CP72" i="21"/>
  <c r="DC72" i="21"/>
  <c r="CU81" i="21"/>
  <c r="CU48" i="21"/>
  <c r="DD64" i="21"/>
  <c r="DD28" i="21"/>
  <c r="CZ79" i="21"/>
  <c r="DB35" i="21"/>
  <c r="CV66" i="21"/>
  <c r="CQ36" i="21"/>
  <c r="CL92" i="21"/>
  <c r="CX31" i="21"/>
  <c r="Y33" i="22"/>
  <c r="AE48" i="32" s="1"/>
  <c r="CQ81" i="21"/>
  <c r="CK11" i="21"/>
  <c r="CN94" i="21"/>
  <c r="CU32" i="21"/>
  <c r="CH17" i="21"/>
  <c r="CO87" i="21"/>
  <c r="CH67" i="21"/>
  <c r="DC44" i="21"/>
  <c r="CO47" i="21"/>
  <c r="CL87" i="21"/>
  <c r="CN71" i="21"/>
  <c r="CP66" i="21"/>
  <c r="CP90" i="21"/>
  <c r="CY93" i="21"/>
  <c r="DC28" i="21"/>
  <c r="CU80" i="21"/>
  <c r="CO42" i="21"/>
  <c r="CL65" i="21"/>
  <c r="CL84" i="21"/>
  <c r="CY74" i="21"/>
  <c r="CV95" i="21"/>
  <c r="DD54" i="21"/>
  <c r="CV29" i="21"/>
  <c r="CO54" i="21"/>
  <c r="CW94" i="21"/>
  <c r="CM89" i="21"/>
  <c r="DD29" i="21"/>
  <c r="DB21" i="21"/>
  <c r="CI6" i="21"/>
  <c r="CQ29" i="21"/>
  <c r="CI10" i="21"/>
  <c r="CU56" i="21"/>
  <c r="DC65" i="21"/>
  <c r="E54" i="20"/>
  <c r="CV52" i="21"/>
  <c r="CI52" i="21"/>
  <c r="CU35" i="21"/>
  <c r="CH35" i="21"/>
  <c r="CQ84" i="21"/>
  <c r="CQ85" i="21"/>
  <c r="CU36" i="21"/>
  <c r="CH36" i="21"/>
  <c r="CL34" i="21"/>
  <c r="CL35" i="21"/>
  <c r="CY34" i="21"/>
  <c r="Y50" i="22"/>
  <c r="AE65" i="32" s="1"/>
  <c r="Q39" i="22"/>
  <c r="AB54" i="32" s="1"/>
  <c r="CL59" i="21"/>
  <c r="DC92" i="21"/>
  <c r="CY19" i="21"/>
  <c r="CL7" i="21"/>
  <c r="CP43" i="21"/>
  <c r="CP42" i="21"/>
  <c r="DB59" i="21"/>
  <c r="CH70" i="21"/>
  <c r="CM92" i="21"/>
  <c r="CM93" i="21"/>
  <c r="CZ57" i="21"/>
  <c r="CZ45" i="21"/>
  <c r="CO49" i="21"/>
  <c r="CL94" i="21"/>
  <c r="CY94" i="21"/>
  <c r="CZ81" i="21"/>
  <c r="CI29" i="21"/>
  <c r="CO60" i="21"/>
  <c r="DD79" i="21"/>
  <c r="DB46" i="21"/>
  <c r="DB58" i="21"/>
  <c r="CM95" i="21"/>
  <c r="CZ95" i="21"/>
  <c r="CK8" i="21"/>
  <c r="CK9" i="21"/>
  <c r="V62" i="23"/>
  <c r="E61" i="19"/>
  <c r="CL79" i="21"/>
  <c r="CN47" i="21"/>
  <c r="DA80" i="21"/>
  <c r="CU47" i="21"/>
  <c r="CM34" i="21"/>
  <c r="CZ34" i="21"/>
  <c r="CW64" i="21"/>
  <c r="CI75" i="21"/>
  <c r="DD71" i="21"/>
  <c r="CQ71" i="21"/>
  <c r="DD83" i="21"/>
  <c r="CL74" i="21"/>
  <c r="CY85" i="21"/>
  <c r="CP81" i="21"/>
  <c r="CU20" i="21"/>
  <c r="CY26" i="21"/>
  <c r="DD91" i="21"/>
  <c r="CQ41" i="21"/>
  <c r="DA42" i="21"/>
  <c r="CN42" i="21"/>
  <c r="CZ54" i="21"/>
  <c r="CZ42" i="21"/>
  <c r="CI94" i="21"/>
  <c r="DC43" i="21"/>
  <c r="CP71" i="21"/>
  <c r="CY49" i="21"/>
  <c r="CM75" i="21"/>
  <c r="DD70" i="21"/>
  <c r="CN67" i="21"/>
  <c r="CF55" i="21" a="1"/>
  <c r="CF55" i="21" s="1"/>
  <c r="CO41" i="21"/>
  <c r="CQ18" i="21"/>
  <c r="CY75" i="21"/>
  <c r="CQ31" i="21"/>
  <c r="DB64" i="21"/>
  <c r="CQ68" i="21"/>
  <c r="CP82" i="21"/>
  <c r="CO43" i="21"/>
  <c r="CH80" i="21"/>
  <c r="DC19" i="21"/>
  <c r="CV68" i="21"/>
  <c r="CY73" i="21"/>
  <c r="CM54" i="21"/>
  <c r="CY84" i="21"/>
  <c r="CX90" i="21"/>
  <c r="CM82" i="21"/>
  <c r="DA94" i="21"/>
  <c r="DB71" i="21"/>
  <c r="DB28" i="21"/>
  <c r="CP65" i="21"/>
  <c r="CM31" i="21"/>
  <c r="CZ31" i="21"/>
  <c r="DC45" i="21"/>
  <c r="DC57" i="21"/>
  <c r="CV77" i="21"/>
  <c r="CI65" i="21"/>
  <c r="CV65" i="21"/>
  <c r="CU69" i="21"/>
  <c r="CH69" i="21"/>
  <c r="DB67" i="21"/>
  <c r="CF94" i="21" a="1"/>
  <c r="CF94" i="21" s="1"/>
  <c r="CL47" i="21"/>
  <c r="CY47" i="21"/>
  <c r="CY33" i="21"/>
  <c r="CY21" i="21"/>
  <c r="CN53" i="21"/>
  <c r="DA53" i="21"/>
  <c r="CY38" i="21"/>
  <c r="CI67" i="21"/>
  <c r="CP92" i="21"/>
  <c r="CO38" i="21"/>
  <c r="DB65" i="21"/>
  <c r="CP8" i="21"/>
  <c r="CY63" i="21"/>
  <c r="DC30" i="21"/>
  <c r="CL55" i="21"/>
  <c r="CY55" i="21"/>
  <c r="DA25" i="21"/>
  <c r="CN25" i="21"/>
  <c r="CN26" i="21"/>
  <c r="CP94" i="21"/>
  <c r="DC94" i="21"/>
  <c r="CP73" i="21"/>
  <c r="DC73" i="21"/>
  <c r="DC85" i="21"/>
  <c r="Y36" i="22"/>
  <c r="AE51" i="32" s="1"/>
  <c r="Y24" i="22"/>
  <c r="AE39" i="32" s="1"/>
  <c r="Q24" i="22"/>
  <c r="AB39" i="32" s="1"/>
  <c r="DD45" i="21"/>
  <c r="CU90" i="21"/>
  <c r="CL43" i="21"/>
  <c r="CY43" i="21"/>
  <c r="CM35" i="21"/>
  <c r="CY76" i="21"/>
  <c r="CP38" i="21"/>
  <c r="Q25" i="22"/>
  <c r="AB40" i="32" s="1"/>
  <c r="CO9" i="21"/>
  <c r="DA75" i="21"/>
  <c r="DD21" i="21"/>
  <c r="CQ9" i="21"/>
  <c r="CZ70" i="21"/>
  <c r="CM70" i="21"/>
  <c r="CM71" i="21"/>
  <c r="CZ65" i="21"/>
  <c r="CP14" i="21"/>
  <c r="CP13" i="21"/>
  <c r="CL27" i="21"/>
  <c r="CL52" i="21"/>
  <c r="CN80" i="21"/>
  <c r="CW81" i="21"/>
  <c r="CZ19" i="21"/>
  <c r="CL75" i="21"/>
  <c r="CI53" i="21"/>
  <c r="CY92" i="21"/>
  <c r="CK85" i="21"/>
  <c r="CQ87" i="21"/>
  <c r="E14" i="19"/>
  <c r="CV83" i="21"/>
  <c r="DC24" i="21"/>
  <c r="CQ76" i="21"/>
  <c r="DA41" i="21"/>
  <c r="CQ34" i="21"/>
  <c r="CQ52" i="21"/>
  <c r="CU23" i="21"/>
  <c r="CU30" i="21"/>
  <c r="DC25" i="21"/>
  <c r="CH23" i="21"/>
  <c r="CU22" i="21"/>
  <c r="CP26" i="21"/>
  <c r="DC26" i="21"/>
  <c r="CP27" i="21"/>
  <c r="CQ92" i="21"/>
  <c r="BC69" i="23"/>
  <c r="BE69" i="23" s="1"/>
  <c r="E68" i="20"/>
  <c r="DC95" i="21"/>
  <c r="CP95" i="21"/>
  <c r="CY83" i="21"/>
  <c r="CL83" i="21"/>
  <c r="CP30" i="21"/>
  <c r="DA88" i="21"/>
  <c r="CM46" i="21"/>
  <c r="CX73" i="21"/>
  <c r="CO32" i="21"/>
  <c r="DB32" i="21"/>
  <c r="CL41" i="21"/>
  <c r="CL40" i="21"/>
  <c r="CM8" i="21"/>
  <c r="CL6" i="21"/>
  <c r="CZ89" i="21"/>
  <c r="CL46" i="21"/>
  <c r="CY58" i="21"/>
  <c r="CN40" i="21"/>
  <c r="DA39" i="21"/>
  <c r="CP68" i="21"/>
  <c r="CP67" i="21"/>
  <c r="DC67" i="21"/>
  <c r="CH91" i="21"/>
  <c r="CU91" i="21"/>
  <c r="CH92" i="21"/>
  <c r="CO12" i="21"/>
  <c r="CO11" i="21"/>
  <c r="Y21" i="22"/>
  <c r="AE36" i="32" s="1"/>
  <c r="Q21" i="22"/>
  <c r="AB36" i="32" s="1"/>
  <c r="CL95" i="21"/>
  <c r="DC33" i="21"/>
  <c r="CI62" i="21"/>
  <c r="CZ21" i="21"/>
  <c r="CM21" i="21"/>
  <c r="CM29" i="21"/>
  <c r="CZ40" i="21"/>
  <c r="CP41" i="21"/>
  <c r="DC41" i="21"/>
  <c r="CY57" i="21"/>
  <c r="DC71" i="21"/>
  <c r="CY41" i="21"/>
  <c r="CL29" i="21"/>
  <c r="CQ55" i="21"/>
  <c r="CW77" i="21"/>
  <c r="CJ77" i="21"/>
  <c r="CH37" i="21"/>
  <c r="CX19" i="21"/>
  <c r="CK73" i="21"/>
  <c r="CM80" i="21"/>
  <c r="CU61" i="21"/>
  <c r="CY29" i="21"/>
  <c r="CY52" i="21"/>
  <c r="DC53" i="21"/>
  <c r="CQ78" i="21"/>
  <c r="CY46" i="21"/>
  <c r="CP24" i="21"/>
  <c r="DA92" i="21"/>
  <c r="CY28" i="21"/>
  <c r="DD76" i="21"/>
  <c r="CP54" i="21"/>
  <c r="CI19" i="21"/>
  <c r="CJ42" i="21"/>
  <c r="CQ35" i="21"/>
  <c r="DA72" i="21"/>
  <c r="DB55" i="21"/>
  <c r="CF35" i="21" a="1"/>
  <c r="CF35" i="21" s="1"/>
  <c r="DA58" i="21"/>
  <c r="CQ67" i="21"/>
  <c r="CM67" i="21"/>
  <c r="CV90" i="21"/>
  <c r="Y53" i="22"/>
  <c r="AE68" i="32" s="1"/>
  <c r="CM84" i="21"/>
  <c r="CM47" i="21"/>
  <c r="CM48" i="21"/>
  <c r="DC78" i="21"/>
  <c r="Q60" i="22"/>
  <c r="AB75" i="32" s="1"/>
  <c r="CK80" i="21"/>
  <c r="CM61" i="21"/>
  <c r="CX94" i="21"/>
  <c r="CJ57" i="21"/>
  <c r="CU73" i="21"/>
  <c r="E46" i="20"/>
  <c r="DA45" i="21"/>
  <c r="CZ59" i="21"/>
  <c r="CX95" i="21"/>
  <c r="CK15" i="21"/>
  <c r="CQ95" i="21"/>
  <c r="CY66" i="21"/>
  <c r="CZ77" i="21"/>
  <c r="CM10" i="21"/>
  <c r="CV38" i="21"/>
  <c r="CW25" i="21"/>
  <c r="CJ62" i="21"/>
  <c r="DD30" i="21"/>
  <c r="CV41" i="21"/>
  <c r="CZ28" i="21"/>
  <c r="CH62" i="21"/>
  <c r="CU59" i="21"/>
  <c r="DC82" i="21"/>
  <c r="CP83" i="21"/>
  <c r="DC68" i="21"/>
  <c r="CH61" i="21"/>
  <c r="CM32" i="21"/>
  <c r="CI32" i="21"/>
  <c r="CJ87" i="21"/>
  <c r="CZ73" i="21"/>
  <c r="DA63" i="21"/>
  <c r="CJ66" i="21"/>
  <c r="CW80" i="21"/>
  <c r="CN6" i="21"/>
  <c r="CJ94" i="21"/>
  <c r="CH21" i="21"/>
  <c r="CO25" i="21"/>
  <c r="CY59" i="21"/>
  <c r="CF91" i="21" a="1"/>
  <c r="CF91" i="21" s="1"/>
  <c r="CV91" i="21"/>
  <c r="CL22" i="21"/>
  <c r="CV69" i="21"/>
  <c r="CU26" i="21"/>
  <c r="CP17" i="21"/>
  <c r="DA85" i="21"/>
  <c r="CN23" i="21"/>
  <c r="DD48" i="21"/>
  <c r="DD55" i="21"/>
  <c r="CN88" i="21"/>
  <c r="CI40" i="21"/>
  <c r="CH38" i="21"/>
  <c r="CY50" i="21"/>
  <c r="DB94" i="21"/>
  <c r="CI15" i="21"/>
  <c r="CF92" i="21" a="1"/>
  <c r="CF92" i="21" s="1"/>
  <c r="CP46" i="21"/>
  <c r="CW49" i="21"/>
  <c r="DA52" i="21"/>
  <c r="DB77" i="21"/>
  <c r="CL57" i="21"/>
  <c r="CL56" i="21"/>
  <c r="CP91" i="21"/>
  <c r="CI58" i="21"/>
  <c r="DC38" i="21"/>
  <c r="CL48" i="21"/>
  <c r="CV18" i="21"/>
  <c r="CF28" i="21" a="1"/>
  <c r="CF28" i="21" s="1"/>
  <c r="CK42" i="21"/>
  <c r="CU38" i="21"/>
  <c r="CM14" i="21"/>
  <c r="CO18" i="21"/>
  <c r="CH39" i="21"/>
  <c r="DB38" i="21"/>
  <c r="CU46" i="21"/>
  <c r="DA36" i="21"/>
  <c r="CL76" i="21"/>
  <c r="CW61" i="21"/>
  <c r="CL16" i="21"/>
  <c r="CQ46" i="21"/>
  <c r="CN68" i="21"/>
  <c r="CN73" i="21"/>
  <c r="CO15" i="21"/>
  <c r="CV79" i="21"/>
  <c r="CQ43" i="21"/>
  <c r="DB18" i="21"/>
  <c r="CH47" i="21"/>
  <c r="CH81" i="21"/>
  <c r="CI83" i="21"/>
  <c r="CV94" i="21"/>
  <c r="DC87" i="21"/>
  <c r="CP39" i="21"/>
  <c r="CN89" i="21"/>
  <c r="CM25" i="21"/>
  <c r="CM45" i="21"/>
  <c r="CP47" i="21"/>
  <c r="CN22" i="21"/>
  <c r="CF67" i="21" a="1"/>
  <c r="CF67" i="21" s="1"/>
  <c r="DD43" i="21"/>
  <c r="DA34" i="21"/>
  <c r="DB81" i="21"/>
  <c r="CN74" i="21"/>
  <c r="CH15" i="21"/>
  <c r="DB53" i="21"/>
  <c r="DC29" i="21"/>
  <c r="CL77" i="21"/>
  <c r="CP87" i="21"/>
  <c r="CZ25" i="21"/>
  <c r="DC46" i="21"/>
  <c r="CY62" i="21"/>
  <c r="CO65" i="21"/>
  <c r="DA65" i="21"/>
  <c r="CH14" i="21"/>
  <c r="CH79" i="21"/>
  <c r="CU70" i="21"/>
  <c r="CL68" i="21"/>
  <c r="CP29" i="21"/>
  <c r="CY77" i="21"/>
  <c r="CI80" i="21"/>
  <c r="CU78" i="21"/>
  <c r="DA48" i="21"/>
  <c r="DC84" i="21"/>
  <c r="CY80" i="21"/>
  <c r="DB82" i="21"/>
  <c r="CF77" i="21" a="1"/>
  <c r="CF77" i="21" s="1"/>
  <c r="CL21" i="21"/>
  <c r="CP84" i="21"/>
  <c r="DA74" i="21"/>
  <c r="CF9" i="21" a="1"/>
  <c r="CF9" i="21" s="1"/>
  <c r="CN10" i="21"/>
  <c r="CU82" i="21"/>
  <c r="DA21" i="21"/>
  <c r="DD57" i="21"/>
  <c r="CL8" i="21"/>
  <c r="E38" i="20"/>
  <c r="CL78" i="21"/>
  <c r="DC42" i="21"/>
  <c r="CL50" i="21"/>
  <c r="DC17" i="21"/>
  <c r="CQ44" i="21"/>
  <c r="DC21" i="21"/>
  <c r="CV40" i="21"/>
  <c r="CI16" i="21"/>
  <c r="DA79" i="21"/>
  <c r="CV57" i="21"/>
  <c r="CJ52" i="21"/>
  <c r="CZ36" i="21"/>
  <c r="DC54" i="21"/>
  <c r="CM37" i="21"/>
  <c r="CQ73" i="21"/>
  <c r="CH82" i="21"/>
  <c r="Y58" i="22"/>
  <c r="AE73" i="32" s="1"/>
  <c r="AU93" i="20"/>
  <c r="CO72" i="21"/>
  <c r="Y19" i="22"/>
  <c r="AE34" i="32" s="1"/>
  <c r="CW48" i="21"/>
  <c r="E24" i="19"/>
  <c r="E75" i="20"/>
  <c r="E33" i="20"/>
  <c r="CQ51" i="21"/>
  <c r="CQ50" i="21"/>
  <c r="DB79" i="21"/>
  <c r="DB72" i="21"/>
  <c r="CU24" i="21"/>
  <c r="DD56" i="21"/>
  <c r="CW71" i="21"/>
  <c r="E36" i="20"/>
  <c r="CQ74" i="21"/>
  <c r="DD50" i="21"/>
  <c r="CQ75" i="21"/>
  <c r="E44" i="20"/>
  <c r="E28" i="20"/>
  <c r="E54" i="19"/>
  <c r="DD86" i="21"/>
  <c r="V75" i="23"/>
  <c r="W75" i="23" s="1"/>
  <c r="CQ57" i="21"/>
  <c r="E45" i="20"/>
  <c r="DB91" i="21"/>
  <c r="E28" i="19"/>
  <c r="E23" i="20"/>
  <c r="DB76" i="21"/>
  <c r="DB88" i="21"/>
  <c r="E32" i="20"/>
  <c r="CF48" i="21" a="1"/>
  <c r="CF48" i="21" s="1"/>
  <c r="CM15" i="21"/>
  <c r="CQ24" i="21"/>
  <c r="DD23" i="21"/>
  <c r="E37" i="19"/>
  <c r="V24" i="23"/>
  <c r="X24" i="23" s="1"/>
  <c r="CZ26" i="21"/>
  <c r="E49" i="20"/>
  <c r="E65" i="19"/>
  <c r="E61" i="20"/>
  <c r="V61" i="23"/>
  <c r="E78" i="20"/>
  <c r="V57" i="23"/>
  <c r="X57" i="23" s="1"/>
  <c r="E33" i="19"/>
  <c r="E21" i="20"/>
  <c r="E55" i="19"/>
  <c r="DA87" i="21"/>
  <c r="CN75" i="21"/>
  <c r="CN76" i="21"/>
  <c r="E21" i="19"/>
  <c r="E38" i="19"/>
  <c r="E60" i="20"/>
  <c r="E72" i="20"/>
  <c r="CO63" i="21"/>
  <c r="E29" i="19"/>
  <c r="E34" i="20"/>
  <c r="E82" i="20"/>
  <c r="V71" i="23"/>
  <c r="E53" i="20"/>
  <c r="H33" i="23"/>
  <c r="I33" i="23"/>
  <c r="AP89" i="23"/>
  <c r="AO89" i="23"/>
  <c r="H59" i="23"/>
  <c r="I59" i="23"/>
  <c r="AP24" i="23"/>
  <c r="AO24" i="23"/>
  <c r="H64" i="23"/>
  <c r="I64" i="23"/>
  <c r="H45" i="23"/>
  <c r="I45" i="23"/>
  <c r="AO93" i="23"/>
  <c r="AP93" i="23"/>
  <c r="H84" i="23"/>
  <c r="I84" i="23"/>
  <c r="AP27" i="23"/>
  <c r="AO27" i="23"/>
  <c r="H51" i="23"/>
  <c r="I51" i="23"/>
  <c r="AO61" i="23"/>
  <c r="AP61" i="23"/>
  <c r="H78" i="23"/>
  <c r="I78" i="23"/>
  <c r="H70" i="23"/>
  <c r="I70" i="23"/>
  <c r="H27" i="23"/>
  <c r="I27" i="23"/>
  <c r="H32" i="23"/>
  <c r="I32" i="23"/>
  <c r="AO53" i="23"/>
  <c r="AP53" i="23"/>
  <c r="I28" i="23"/>
  <c r="H28" i="23"/>
  <c r="AO63" i="23"/>
  <c r="AP63" i="23"/>
  <c r="AO86" i="23"/>
  <c r="AP86" i="23"/>
  <c r="H21" i="23"/>
  <c r="I21" i="23"/>
  <c r="AO54" i="23"/>
  <c r="AP54" i="23"/>
  <c r="AO58" i="23"/>
  <c r="AP58" i="23"/>
  <c r="I92" i="23"/>
  <c r="H92" i="23"/>
  <c r="AO80" i="23"/>
  <c r="AP80" i="23"/>
  <c r="I54" i="23"/>
  <c r="H54" i="23"/>
  <c r="H74" i="23"/>
  <c r="I74" i="23"/>
  <c r="AO76" i="23"/>
  <c r="AP76" i="23"/>
  <c r="I10" i="23"/>
  <c r="H10" i="23"/>
  <c r="AO62" i="23"/>
  <c r="AP62" i="23"/>
  <c r="AP70" i="23"/>
  <c r="AO70" i="23"/>
  <c r="AP41" i="23"/>
  <c r="AO41" i="23"/>
  <c r="H81" i="23"/>
  <c r="I81" i="23"/>
  <c r="AO50" i="23"/>
  <c r="AP50" i="23"/>
  <c r="DD68" i="21"/>
  <c r="AO88" i="23"/>
  <c r="AP88" i="23"/>
  <c r="AO85" i="23"/>
  <c r="AP85" i="23"/>
  <c r="AP20" i="23"/>
  <c r="AO20" i="23"/>
  <c r="H49" i="23"/>
  <c r="I49" i="23"/>
  <c r="AO84" i="23"/>
  <c r="AP84" i="23"/>
  <c r="H36" i="23"/>
  <c r="I36" i="23"/>
  <c r="AP59" i="23"/>
  <c r="AO59" i="23"/>
  <c r="AP83" i="23"/>
  <c r="AO83" i="23"/>
  <c r="I61" i="23"/>
  <c r="H61" i="23"/>
  <c r="AO32" i="23"/>
  <c r="AP32" i="23"/>
  <c r="H76" i="23"/>
  <c r="I76" i="23"/>
  <c r="H50" i="23"/>
  <c r="I50" i="23"/>
  <c r="AO28" i="23"/>
  <c r="AP28" i="23"/>
  <c r="I58" i="23"/>
  <c r="H58" i="23"/>
  <c r="AO92" i="23"/>
  <c r="AP92" i="23"/>
  <c r="H80" i="23"/>
  <c r="I80" i="23"/>
  <c r="H41" i="23"/>
  <c r="I41" i="23"/>
  <c r="I19" i="23"/>
  <c r="H19" i="23"/>
  <c r="AP67" i="23"/>
  <c r="AO67" i="23"/>
  <c r="AO94" i="23"/>
  <c r="AP94" i="23"/>
  <c r="DD84" i="21"/>
  <c r="AP95" i="23"/>
  <c r="AO95" i="23"/>
  <c r="H6" i="23"/>
  <c r="I6" i="23"/>
  <c r="H63" i="23"/>
  <c r="I63" i="23"/>
  <c r="H83" i="23"/>
  <c r="I83" i="23"/>
  <c r="AP75" i="23"/>
  <c r="AO75" i="23"/>
  <c r="H66" i="23"/>
  <c r="I66" i="23"/>
  <c r="I29" i="23"/>
  <c r="H29" i="23"/>
  <c r="AO78" i="23"/>
  <c r="AP78" i="23"/>
  <c r="AO74" i="23"/>
  <c r="AP74" i="23"/>
  <c r="H62" i="23"/>
  <c r="I62" i="23"/>
  <c r="H72" i="23"/>
  <c r="I72" i="23"/>
  <c r="I91" i="23"/>
  <c r="H91" i="23"/>
  <c r="AP22" i="23"/>
  <c r="AO22" i="23"/>
  <c r="I90" i="23"/>
  <c r="H90" i="23"/>
  <c r="AP91" i="23"/>
  <c r="AO91" i="23"/>
  <c r="I94" i="23"/>
  <c r="H94" i="23"/>
  <c r="I14" i="23"/>
  <c r="H14" i="23"/>
  <c r="AO81" i="23"/>
  <c r="AP81" i="23"/>
  <c r="I22" i="23"/>
  <c r="H22" i="23"/>
  <c r="AP57" i="23"/>
  <c r="AO57" i="23"/>
  <c r="I13" i="23"/>
  <c r="H13" i="23"/>
  <c r="H79" i="23"/>
  <c r="I79" i="23"/>
  <c r="H57" i="23"/>
  <c r="I57" i="23"/>
  <c r="AO79" i="23"/>
  <c r="AP79" i="23"/>
  <c r="H46" i="23"/>
  <c r="I46" i="23"/>
  <c r="H11" i="23"/>
  <c r="I11" i="23"/>
  <c r="CH13" i="21"/>
  <c r="AO47" i="23"/>
  <c r="AP47" i="23"/>
  <c r="AP73" i="23"/>
  <c r="AO73" i="23"/>
  <c r="I75" i="23"/>
  <c r="H75" i="23"/>
  <c r="AO45" i="23"/>
  <c r="AP45" i="23"/>
  <c r="H93" i="23"/>
  <c r="I93" i="23"/>
  <c r="AP51" i="23"/>
  <c r="AO51" i="23"/>
  <c r="AP19" i="23"/>
  <c r="AO19" i="23"/>
  <c r="I7" i="23"/>
  <c r="H7" i="23"/>
  <c r="AO82" i="23"/>
  <c r="AP82" i="23"/>
  <c r="AO90" i="23"/>
  <c r="AP90" i="23"/>
  <c r="AO65" i="23"/>
  <c r="AP65" i="23"/>
  <c r="H82" i="23"/>
  <c r="I82" i="23"/>
  <c r="AO72" i="23"/>
  <c r="AP72" i="23"/>
  <c r="H67" i="23"/>
  <c r="I67" i="23"/>
  <c r="I65" i="23"/>
  <c r="H65" i="23"/>
  <c r="AP17" i="23"/>
  <c r="AO17" i="23"/>
  <c r="AO42" i="23"/>
  <c r="AP42" i="23"/>
  <c r="I56" i="23"/>
  <c r="H56" i="23"/>
  <c r="I23" i="23"/>
  <c r="H23" i="23"/>
  <c r="AO30" i="23"/>
  <c r="AP30" i="23"/>
  <c r="I55" i="23"/>
  <c r="H55" i="23"/>
  <c r="H25" i="23"/>
  <c r="I25" i="23"/>
  <c r="AO33" i="23"/>
  <c r="AP33" i="23"/>
  <c r="I17" i="23"/>
  <c r="H17" i="23"/>
  <c r="H47" i="23"/>
  <c r="I47" i="23"/>
  <c r="I42" i="23"/>
  <c r="H42" i="23"/>
  <c r="H15" i="23"/>
  <c r="I15" i="23"/>
  <c r="AO56" i="23"/>
  <c r="AP56" i="23"/>
  <c r="AO23" i="23"/>
  <c r="AP23" i="23"/>
  <c r="H30" i="23"/>
  <c r="I30" i="23"/>
  <c r="AO55" i="23"/>
  <c r="AP55" i="23"/>
  <c r="AO46" i="23"/>
  <c r="AP46" i="23"/>
  <c r="AP25" i="23"/>
  <c r="AO25" i="23"/>
  <c r="CV60" i="21"/>
  <c r="CQ27" i="21"/>
  <c r="CW47" i="21"/>
  <c r="CQ72" i="21"/>
  <c r="DD27" i="21"/>
  <c r="DD77" i="21"/>
  <c r="CW59" i="21"/>
  <c r="H40" i="23"/>
  <c r="I40" i="23"/>
  <c r="I20" i="23"/>
  <c r="H20" i="23"/>
  <c r="H24" i="23"/>
  <c r="I24" i="23"/>
  <c r="H8" i="23"/>
  <c r="I8" i="23"/>
  <c r="H95" i="23"/>
  <c r="I95" i="23"/>
  <c r="I88" i="23"/>
  <c r="H88" i="23"/>
  <c r="H89" i="23"/>
  <c r="I89" i="23"/>
  <c r="H53" i="23"/>
  <c r="I53" i="23"/>
  <c r="AO64" i="23"/>
  <c r="AP64" i="23"/>
  <c r="H73" i="23"/>
  <c r="I73" i="23"/>
  <c r="H85" i="23"/>
  <c r="I85" i="23"/>
  <c r="AO40" i="23"/>
  <c r="AP40" i="23"/>
  <c r="E64" i="19"/>
  <c r="Y89" i="22"/>
  <c r="AE104" i="32" s="1"/>
  <c r="CO14" i="21"/>
  <c r="CJ47" i="21"/>
  <c r="E64" i="20"/>
  <c r="CI48" i="21"/>
  <c r="DD65" i="21"/>
  <c r="CJ59" i="21"/>
  <c r="H12" i="23"/>
  <c r="I12" i="23"/>
  <c r="AO44" i="23"/>
  <c r="AP44" i="23"/>
  <c r="DB25" i="21"/>
  <c r="E67" i="20"/>
  <c r="I35" i="23"/>
  <c r="H35" i="23"/>
  <c r="H48" i="23"/>
  <c r="I48" i="23"/>
  <c r="H68" i="23"/>
  <c r="I68" i="23"/>
  <c r="I38" i="23"/>
  <c r="H38" i="23"/>
  <c r="AO37" i="23"/>
  <c r="AP37" i="23"/>
  <c r="H34" i="23"/>
  <c r="I34" i="23"/>
  <c r="AP35" i="23"/>
  <c r="AO35" i="23"/>
  <c r="AO69" i="23"/>
  <c r="AP69" i="23"/>
  <c r="H39" i="23"/>
  <c r="I39" i="23"/>
  <c r="AO52" i="23"/>
  <c r="AP52" i="23"/>
  <c r="H18" i="23"/>
  <c r="I18" i="23"/>
  <c r="H9" i="23"/>
  <c r="I9" i="23"/>
  <c r="AO43" i="23"/>
  <c r="AP43" i="23"/>
  <c r="AO26" i="23"/>
  <c r="AP26" i="23"/>
  <c r="AO31" i="23"/>
  <c r="AP31" i="23"/>
  <c r="AP66" i="23"/>
  <c r="AO66" i="23"/>
  <c r="I16" i="23"/>
  <c r="H16" i="23"/>
  <c r="AO49" i="23"/>
  <c r="AP49" i="23"/>
  <c r="AO36" i="23"/>
  <c r="AP36" i="23"/>
  <c r="H60" i="23"/>
  <c r="I60" i="23"/>
  <c r="AO48" i="23"/>
  <c r="AP48" i="23"/>
  <c r="AP68" i="23"/>
  <c r="AO68" i="23"/>
  <c r="I71" i="23"/>
  <c r="H71" i="23"/>
  <c r="AP38" i="23"/>
  <c r="AO38" i="23"/>
  <c r="H77" i="23"/>
  <c r="I77" i="23"/>
  <c r="H37" i="23"/>
  <c r="I37" i="23"/>
  <c r="AO87" i="23"/>
  <c r="AP87" i="23"/>
  <c r="AO34" i="23"/>
  <c r="AP34" i="23"/>
  <c r="AO60" i="23"/>
  <c r="AP60" i="23"/>
  <c r="AO71" i="23"/>
  <c r="AP71" i="23"/>
  <c r="AO77" i="23"/>
  <c r="AP77" i="23"/>
  <c r="I44" i="23"/>
  <c r="H44" i="23"/>
  <c r="H87" i="23"/>
  <c r="I87" i="23"/>
  <c r="I86" i="23"/>
  <c r="H86" i="23"/>
  <c r="AO29" i="23"/>
  <c r="AP29" i="23"/>
  <c r="H69" i="23"/>
  <c r="I69" i="23"/>
  <c r="AO39" i="23"/>
  <c r="AP39" i="23"/>
  <c r="H52" i="23"/>
  <c r="I52" i="23"/>
  <c r="AO18" i="23"/>
  <c r="AP18" i="23"/>
  <c r="AO21" i="23"/>
  <c r="AP21" i="23"/>
  <c r="I43" i="23"/>
  <c r="H43" i="23"/>
  <c r="H26" i="23"/>
  <c r="I26" i="23"/>
  <c r="H31" i="23"/>
  <c r="I31" i="23"/>
  <c r="CF54" i="21" a="1"/>
  <c r="CF54" i="21" s="1"/>
  <c r="BD87" i="23"/>
  <c r="BD85" i="23"/>
  <c r="BD91" i="23"/>
  <c r="BD83" i="23"/>
  <c r="BE39" i="23"/>
  <c r="BD54" i="23"/>
  <c r="BD42" i="23"/>
  <c r="BD35" i="23"/>
  <c r="BE28" i="23"/>
  <c r="BD95" i="23"/>
  <c r="BD93" i="23"/>
  <c r="BD24" i="23"/>
  <c r="BE82" i="23"/>
  <c r="BD18" i="23"/>
  <c r="BE77" i="23"/>
  <c r="BD55" i="23"/>
  <c r="BE52" i="23"/>
  <c r="BD40" i="23"/>
  <c r="BE29" i="23"/>
  <c r="BE94" i="23"/>
  <c r="BD59" i="23"/>
  <c r="BD33" i="23"/>
  <c r="BD26" i="23"/>
  <c r="BD76" i="23"/>
  <c r="BD53" i="23"/>
  <c r="BE41" i="23"/>
  <c r="BE81" i="23"/>
  <c r="BD72" i="23"/>
  <c r="BD21" i="23"/>
  <c r="BD34" i="23"/>
  <c r="BD75" i="23"/>
  <c r="BE36" i="23"/>
  <c r="BD74" i="23"/>
  <c r="BE64" i="23"/>
  <c r="BD51" i="23"/>
  <c r="BD84" i="23"/>
  <c r="BE50" i="23"/>
  <c r="BD48" i="23"/>
  <c r="BD79" i="23"/>
  <c r="BE73" i="23"/>
  <c r="BE72" i="23"/>
  <c r="BE67" i="23"/>
  <c r="BE38" i="23"/>
  <c r="BD88" i="23"/>
  <c r="BE25" i="23"/>
  <c r="BD44" i="23"/>
  <c r="BE57" i="23"/>
  <c r="BD30" i="23"/>
  <c r="BD65" i="23"/>
  <c r="BE56" i="23"/>
  <c r="BD68" i="23"/>
  <c r="BE27" i="23"/>
  <c r="BE47" i="23"/>
  <c r="BD89" i="23"/>
  <c r="BD45" i="23"/>
  <c r="BE24" i="23"/>
  <c r="BE86" i="23"/>
  <c r="BD23" i="23"/>
  <c r="BD46" i="23"/>
  <c r="BE63" i="23"/>
  <c r="BD61" i="23"/>
  <c r="BE58" i="23"/>
  <c r="BE35" i="23"/>
  <c r="BE55" i="23"/>
  <c r="BD22" i="23"/>
  <c r="BD58" i="23"/>
  <c r="BE91" i="23"/>
  <c r="BE54" i="23"/>
  <c r="BE93" i="23"/>
  <c r="BD73" i="23"/>
  <c r="BD86" i="23"/>
  <c r="BE18" i="23"/>
  <c r="BE59" i="23"/>
  <c r="BD32" i="23"/>
  <c r="BE32" i="23"/>
  <c r="BE22" i="23"/>
  <c r="BD82" i="23"/>
  <c r="BE79" i="23"/>
  <c r="BE88" i="23"/>
  <c r="BE68" i="23"/>
  <c r="BD77" i="23"/>
  <c r="BD39" i="23"/>
  <c r="BD47" i="23"/>
  <c r="BD90" i="23"/>
  <c r="BE90" i="23"/>
  <c r="BE92" i="23"/>
  <c r="BD92" i="23"/>
  <c r="BE95" i="23"/>
  <c r="BE61" i="23"/>
  <c r="BD94" i="23"/>
  <c r="BE49" i="23"/>
  <c r="BD49" i="23"/>
  <c r="BE70" i="23"/>
  <c r="BD70" i="23"/>
  <c r="BD20" i="23"/>
  <c r="BE20" i="23"/>
  <c r="BE78" i="23"/>
  <c r="BD78" i="23"/>
  <c r="BE26" i="23"/>
  <c r="BD38" i="23"/>
  <c r="BD67" i="23"/>
  <c r="BD50" i="23"/>
  <c r="BE44" i="23"/>
  <c r="BE75" i="23"/>
  <c r="BE87" i="23"/>
  <c r="BD60" i="23"/>
  <c r="BE60" i="23"/>
  <c r="BE62" i="23"/>
  <c r="BD62" i="23"/>
  <c r="BD28" i="23"/>
  <c r="BD57" i="23"/>
  <c r="BE42" i="23"/>
  <c r="BE83" i="23"/>
  <c r="BE46" i="23"/>
  <c r="BE30" i="23"/>
  <c r="BE85" i="23"/>
  <c r="BE45" i="23"/>
  <c r="BD19" i="23"/>
  <c r="BE19" i="23"/>
  <c r="BD52" i="23"/>
  <c r="BD64" i="23"/>
  <c r="BE84" i="23"/>
  <c r="BD27" i="23"/>
  <c r="BE51" i="23"/>
  <c r="BE40" i="23"/>
  <c r="BD36" i="23"/>
  <c r="BD80" i="23"/>
  <c r="BE80" i="23"/>
  <c r="BE33" i="23"/>
  <c r="BE53" i="23"/>
  <c r="BE34" i="23"/>
  <c r="BD56" i="23"/>
  <c r="BD29" i="23"/>
  <c r="BE65" i="23"/>
  <c r="BE48" i="23"/>
  <c r="BD81" i="23"/>
  <c r="BD37" i="23"/>
  <c r="BE37" i="23"/>
  <c r="BE31" i="23"/>
  <c r="BD31" i="23"/>
  <c r="BE43" i="23"/>
  <c r="BD43" i="23"/>
  <c r="BE71" i="23"/>
  <c r="BD71" i="23"/>
  <c r="BD25" i="23"/>
  <c r="BD63" i="23"/>
  <c r="BD41" i="23"/>
  <c r="BE76" i="23"/>
  <c r="BE21" i="23"/>
  <c r="BE74" i="23"/>
  <c r="BE23" i="23"/>
  <c r="BE89" i="23"/>
  <c r="E74" i="20"/>
  <c r="E51" i="20"/>
  <c r="E39" i="20"/>
  <c r="E29" i="20"/>
  <c r="E31" i="20"/>
  <c r="E35" i="20"/>
  <c r="D89" i="20"/>
  <c r="E81" i="20"/>
  <c r="D91" i="20"/>
  <c r="E77" i="20"/>
  <c r="E37" i="20"/>
  <c r="E18" i="20"/>
  <c r="E47" i="20"/>
  <c r="D48" i="20"/>
  <c r="E22" i="20"/>
  <c r="E24" i="20"/>
  <c r="E87" i="20"/>
  <c r="D36" i="20"/>
  <c r="E90" i="20"/>
  <c r="E16" i="20"/>
  <c r="F16" i="20" s="1"/>
  <c r="AM16" i="20" s="1"/>
  <c r="E66" i="20"/>
  <c r="D59" i="20"/>
  <c r="D61" i="20"/>
  <c r="E62" i="20"/>
  <c r="D19" i="20"/>
  <c r="E42" i="20"/>
  <c r="E93" i="20"/>
  <c r="D18" i="20"/>
  <c r="E80" i="20"/>
  <c r="D31" i="20"/>
  <c r="E25" i="20"/>
  <c r="E50" i="20"/>
  <c r="D77" i="20"/>
  <c r="E55" i="20"/>
  <c r="E57" i="20"/>
  <c r="E79" i="20"/>
  <c r="E56" i="20"/>
  <c r="D69" i="20"/>
  <c r="E52" i="20"/>
  <c r="E17" i="20"/>
  <c r="E91" i="20"/>
  <c r="E70" i="20"/>
  <c r="E26" i="20"/>
  <c r="E92" i="20"/>
  <c r="D79" i="20"/>
  <c r="E19" i="20"/>
  <c r="E89" i="20"/>
  <c r="D30" i="20"/>
  <c r="E59" i="20"/>
  <c r="D42" i="20"/>
  <c r="D70" i="20"/>
  <c r="E43" i="20"/>
  <c r="E30" i="20"/>
  <c r="E41" i="20"/>
  <c r="W16" i="23"/>
  <c r="W34" i="23"/>
  <c r="W9" i="23"/>
  <c r="X83" i="23"/>
  <c r="W27" i="23"/>
  <c r="W56" i="23"/>
  <c r="X46" i="23"/>
  <c r="W45" i="23"/>
  <c r="W28" i="23"/>
  <c r="X9" i="23"/>
  <c r="W12" i="23"/>
  <c r="W22" i="23"/>
  <c r="X89" i="23"/>
  <c r="W84" i="23"/>
  <c r="X68" i="23"/>
  <c r="X7" i="23"/>
  <c r="X14" i="23"/>
  <c r="W54" i="23"/>
  <c r="W29" i="23"/>
  <c r="X25" i="23"/>
  <c r="W87" i="23"/>
  <c r="W85" i="23"/>
  <c r="X52" i="23"/>
  <c r="W95" i="23"/>
  <c r="W90" i="23"/>
  <c r="W10" i="23"/>
  <c r="W69" i="23"/>
  <c r="W43" i="23"/>
  <c r="X16" i="23"/>
  <c r="X92" i="23"/>
  <c r="X45" i="23"/>
  <c r="X17" i="23"/>
  <c r="X56" i="23"/>
  <c r="W41" i="23"/>
  <c r="X70" i="23"/>
  <c r="X86" i="23"/>
  <c r="W64" i="23"/>
  <c r="W65" i="23"/>
  <c r="W35" i="23"/>
  <c r="X30" i="23"/>
  <c r="X22" i="23"/>
  <c r="W66" i="23"/>
  <c r="W25" i="23"/>
  <c r="X33" i="23"/>
  <c r="X12" i="23"/>
  <c r="W7" i="23"/>
  <c r="W18" i="23"/>
  <c r="X47" i="23"/>
  <c r="W94" i="23"/>
  <c r="X15" i="23"/>
  <c r="W74" i="23"/>
  <c r="W49" i="23"/>
  <c r="W55" i="23"/>
  <c r="W73" i="23"/>
  <c r="W83" i="23"/>
  <c r="W39" i="23"/>
  <c r="W23" i="23"/>
  <c r="W15" i="23"/>
  <c r="X55" i="23"/>
  <c r="X28" i="23"/>
  <c r="X49" i="23"/>
  <c r="X73" i="23"/>
  <c r="X74" i="23"/>
  <c r="W68" i="23"/>
  <c r="W33" i="23"/>
  <c r="X43" i="23"/>
  <c r="X34" i="23"/>
  <c r="W70" i="23"/>
  <c r="X66" i="23"/>
  <c r="X85" i="23"/>
  <c r="X94" i="23"/>
  <c r="X65" i="23"/>
  <c r="X64" i="23"/>
  <c r="W30" i="23"/>
  <c r="X39" i="23"/>
  <c r="X60" i="23"/>
  <c r="W60" i="23"/>
  <c r="X79" i="23"/>
  <c r="W79" i="23"/>
  <c r="W72" i="23"/>
  <c r="X72" i="23"/>
  <c r="W86" i="23"/>
  <c r="W20" i="23"/>
  <c r="X20" i="23"/>
  <c r="X95" i="23"/>
  <c r="W38" i="23"/>
  <c r="X38" i="23"/>
  <c r="X35" i="23"/>
  <c r="W89" i="23"/>
  <c r="X10" i="23"/>
  <c r="X29" i="23"/>
  <c r="X27" i="23"/>
  <c r="X54" i="23"/>
  <c r="X87" i="23"/>
  <c r="X41" i="23"/>
  <c r="W47" i="23"/>
  <c r="W8" i="23"/>
  <c r="X8" i="23"/>
  <c r="W92" i="23"/>
  <c r="X18" i="23"/>
  <c r="W14" i="23"/>
  <c r="X23" i="23"/>
  <c r="X69" i="23"/>
  <c r="W52" i="23"/>
  <c r="W17" i="23"/>
  <c r="W46" i="23"/>
  <c r="X90" i="23"/>
  <c r="X84" i="23"/>
  <c r="W81" i="23"/>
  <c r="X81" i="23"/>
  <c r="W59" i="23"/>
  <c r="X59" i="23"/>
  <c r="X6" i="23"/>
  <c r="W6" i="23"/>
  <c r="E76" i="19"/>
  <c r="V77" i="23"/>
  <c r="E92" i="19"/>
  <c r="V93" i="23"/>
  <c r="X93" i="23" s="1"/>
  <c r="D79" i="19"/>
  <c r="M80" i="23"/>
  <c r="D31" i="19"/>
  <c r="M32" i="23"/>
  <c r="E12" i="19"/>
  <c r="V13" i="23"/>
  <c r="W13" i="23" s="1"/>
  <c r="E41" i="19"/>
  <c r="V42" i="23"/>
  <c r="X42" i="23" s="1"/>
  <c r="D70" i="19"/>
  <c r="F70" i="19" s="1"/>
  <c r="AM70" i="19" s="1"/>
  <c r="M71" i="23"/>
  <c r="E43" i="19"/>
  <c r="V44" i="23"/>
  <c r="W44" i="23" s="1"/>
  <c r="E30" i="19"/>
  <c r="V31" i="23"/>
  <c r="X31" i="23" s="1"/>
  <c r="E57" i="19"/>
  <c r="V58" i="23"/>
  <c r="W58" i="23" s="1"/>
  <c r="E47" i="19"/>
  <c r="F47" i="19" s="1"/>
  <c r="AM47" i="19" s="1"/>
  <c r="V48" i="23"/>
  <c r="E39" i="19"/>
  <c r="V40" i="23"/>
  <c r="X40" i="23" s="1"/>
  <c r="E79" i="19"/>
  <c r="V80" i="23"/>
  <c r="E35" i="19"/>
  <c r="V36" i="23"/>
  <c r="X36" i="23" s="1"/>
  <c r="E81" i="19"/>
  <c r="V82" i="23"/>
  <c r="W82" i="23" s="1"/>
  <c r="E77" i="19"/>
  <c r="V78" i="23"/>
  <c r="E50" i="19"/>
  <c r="V51" i="23"/>
  <c r="X51" i="23" s="1"/>
  <c r="D36" i="19"/>
  <c r="M37" i="23"/>
  <c r="E25" i="19"/>
  <c r="V26" i="23"/>
  <c r="W26" i="23" s="1"/>
  <c r="E90" i="19"/>
  <c r="V91" i="23"/>
  <c r="X91" i="23" s="1"/>
  <c r="E52" i="19"/>
  <c r="V53" i="23"/>
  <c r="X53" i="23" s="1"/>
  <c r="D20" i="19"/>
  <c r="M21" i="23"/>
  <c r="D77" i="19"/>
  <c r="M78" i="23"/>
  <c r="E87" i="19"/>
  <c r="V88" i="23"/>
  <c r="W88" i="23" s="1"/>
  <c r="E66" i="19"/>
  <c r="V67" i="23"/>
  <c r="X67" i="23" s="1"/>
  <c r="D60" i="19"/>
  <c r="F60" i="19" s="1"/>
  <c r="AM60" i="19" s="1"/>
  <c r="M61" i="23"/>
  <c r="D61" i="19"/>
  <c r="M62" i="23"/>
  <c r="E62" i="19"/>
  <c r="V63" i="23"/>
  <c r="W63" i="23" s="1"/>
  <c r="E75" i="19"/>
  <c r="V76" i="23"/>
  <c r="W76" i="23" s="1"/>
  <c r="CK6" i="21"/>
  <c r="CV88" i="21"/>
  <c r="CZ74" i="21"/>
  <c r="CI39" i="21"/>
  <c r="CF88" i="21" a="1"/>
  <c r="CF88" i="21" s="1"/>
  <c r="CV50" i="21"/>
  <c r="CV84" i="21"/>
  <c r="CF52" i="21" a="1"/>
  <c r="CF52" i="21" s="1"/>
  <c r="DD25" i="21"/>
  <c r="CQ26" i="21"/>
  <c r="CJ12" i="21"/>
  <c r="CF61" i="21" a="1"/>
  <c r="CF61" i="21" s="1"/>
  <c r="CW29" i="21"/>
  <c r="CF42" i="21" a="1"/>
  <c r="CF42" i="21" s="1"/>
  <c r="CV21" i="21"/>
  <c r="CF40" i="21" a="1"/>
  <c r="CF40" i="21" s="1"/>
  <c r="CI50" i="21"/>
  <c r="CV54" i="21"/>
  <c r="CF69" i="21" a="1"/>
  <c r="CF69" i="21" s="1"/>
  <c r="CJ27" i="21"/>
  <c r="CM33" i="21"/>
  <c r="CF26" i="21" a="1"/>
  <c r="CF26" i="21" s="1"/>
  <c r="CZ18" i="21"/>
  <c r="CF49" i="21" a="1"/>
  <c r="CF49" i="21" s="1"/>
  <c r="CI88" i="21"/>
  <c r="CF76" i="21" a="1"/>
  <c r="CF76" i="21" s="1"/>
  <c r="CM26" i="21"/>
  <c r="CV82" i="21"/>
  <c r="CZ30" i="21"/>
  <c r="CK12" i="21"/>
  <c r="CM18" i="21"/>
  <c r="CI63" i="21"/>
  <c r="CJ14" i="21"/>
  <c r="CF15" i="21" a="1"/>
  <c r="CF15" i="21" s="1"/>
  <c r="CN11" i="21"/>
  <c r="CM27" i="21"/>
  <c r="CU33" i="21"/>
  <c r="CJ18" i="21"/>
  <c r="CZ60" i="21"/>
  <c r="CZ22" i="21"/>
  <c r="CY81" i="21"/>
  <c r="CZ38" i="21"/>
  <c r="CF57" i="21" a="1"/>
  <c r="CF57" i="21" s="1"/>
  <c r="CZ94" i="21"/>
  <c r="CV87" i="21"/>
  <c r="CF13" i="21" a="1"/>
  <c r="CF13" i="21" s="1"/>
  <c r="CV36" i="21"/>
  <c r="CZ80" i="21"/>
  <c r="CI20" i="21"/>
  <c r="CJ72" i="21"/>
  <c r="DB78" i="21"/>
  <c r="CI43" i="21"/>
  <c r="CH72" i="21"/>
  <c r="CP52" i="21"/>
  <c r="CM62" i="21"/>
  <c r="CM63" i="21"/>
  <c r="CI76" i="21"/>
  <c r="CF19" i="21" a="1"/>
  <c r="CF19" i="21" s="1"/>
  <c r="CF27" i="21" a="1"/>
  <c r="CF27" i="21" s="1"/>
  <c r="CX80" i="21"/>
  <c r="CJ71" i="21"/>
  <c r="CM81" i="21"/>
  <c r="CI77" i="21"/>
  <c r="CW27" i="21"/>
  <c r="CP53" i="21"/>
  <c r="CY24" i="21"/>
  <c r="CV31" i="21"/>
  <c r="CF71" i="21" a="1"/>
  <c r="CF71" i="21" s="1"/>
  <c r="CJ16" i="21"/>
  <c r="CF83" i="21" a="1"/>
  <c r="CF83" i="21" s="1"/>
  <c r="CX60" i="21"/>
  <c r="CF25" i="21" a="1"/>
  <c r="CF25" i="21" s="1"/>
  <c r="CI17" i="21"/>
  <c r="CW85" i="21"/>
  <c r="CN54" i="21"/>
  <c r="DD26" i="21"/>
  <c r="CP63" i="21"/>
  <c r="CK55" i="21"/>
  <c r="CF29" i="21" a="1"/>
  <c r="CF29" i="21" s="1"/>
  <c r="CF66" i="21" a="1"/>
  <c r="CF66" i="21" s="1"/>
  <c r="CZ75" i="21"/>
  <c r="CF51" i="21" a="1"/>
  <c r="CF51" i="21" s="1"/>
  <c r="CF41" i="21" a="1"/>
  <c r="CF41" i="21" s="1"/>
  <c r="CF62" i="21" a="1"/>
  <c r="CF62" i="21" s="1"/>
  <c r="CM76" i="21"/>
  <c r="DD51" i="21"/>
  <c r="CF21" i="21" a="1"/>
  <c r="CF21" i="21" s="1"/>
  <c r="CI91" i="21"/>
  <c r="CX74" i="21"/>
  <c r="CF82" i="21" a="1"/>
  <c r="CF82" i="21" s="1"/>
  <c r="CX56" i="21"/>
  <c r="CF45" i="21" a="1"/>
  <c r="CF45" i="21" s="1"/>
  <c r="CJ53" i="21"/>
  <c r="CJ93" i="21"/>
  <c r="CF78" i="21" a="1"/>
  <c r="CF78" i="21" s="1"/>
  <c r="CJ54" i="21"/>
  <c r="CW78" i="21"/>
  <c r="CI45" i="21"/>
  <c r="CW66" i="21"/>
  <c r="CF84" i="21" a="1"/>
  <c r="CF84" i="21" s="1"/>
  <c r="DA43" i="21"/>
  <c r="CZ44" i="21"/>
  <c r="CL25" i="21"/>
  <c r="CJ56" i="21"/>
  <c r="CZ72" i="21"/>
  <c r="CK59" i="21"/>
  <c r="CF64" i="21" a="1"/>
  <c r="CF64" i="21" s="1"/>
  <c r="DD38" i="21"/>
  <c r="CM60" i="21"/>
  <c r="DD78" i="21"/>
  <c r="CF43" i="21" a="1"/>
  <c r="CF43" i="21" s="1"/>
  <c r="CF46" i="21" a="1"/>
  <c r="CF46" i="21" s="1"/>
  <c r="CF14" i="21" a="1"/>
  <c r="CF14" i="21" s="1"/>
  <c r="CK52" i="21"/>
  <c r="CQ48" i="21"/>
  <c r="CF10" i="21" a="1"/>
  <c r="CF10" i="21" s="1"/>
  <c r="CW67" i="21"/>
  <c r="CW69" i="21"/>
  <c r="DC62" i="21"/>
  <c r="CV62" i="21"/>
  <c r="CF7" i="21" a="1"/>
  <c r="CF7" i="21" s="1"/>
  <c r="CF74" i="21" a="1"/>
  <c r="CF74" i="21" s="1"/>
  <c r="CF75" i="21" a="1"/>
  <c r="CF75" i="21" s="1"/>
  <c r="CF93" i="21" a="1"/>
  <c r="CF93" i="21" s="1"/>
  <c r="CJ10" i="21"/>
  <c r="CK75" i="21"/>
  <c r="CF44" i="21" a="1"/>
  <c r="CF44" i="21" s="1"/>
  <c r="DC91" i="21"/>
  <c r="CF72" i="21" a="1"/>
  <c r="CF72" i="21" s="1"/>
  <c r="CW82" i="21"/>
  <c r="CF22" i="21" a="1"/>
  <c r="CF22" i="21" s="1"/>
  <c r="CF50" i="21" a="1"/>
  <c r="CF50" i="21" s="1"/>
  <c r="CW95" i="21"/>
  <c r="CV75" i="21"/>
  <c r="CN44" i="21"/>
  <c r="DD59" i="21"/>
  <c r="CF58" i="21" a="1"/>
  <c r="CF58" i="21" s="1"/>
  <c r="CF53" i="21" a="1"/>
  <c r="CF53" i="21" s="1"/>
  <c r="DA55" i="21"/>
  <c r="CK65" i="21"/>
  <c r="CF37" i="21" a="1"/>
  <c r="CF37" i="21" s="1"/>
  <c r="CX64" i="21"/>
  <c r="CF20" i="21" a="1"/>
  <c r="CF20" i="21" s="1"/>
  <c r="CW26" i="21"/>
  <c r="CM83" i="21"/>
  <c r="CJ55" i="21"/>
  <c r="CI73" i="21"/>
  <c r="CV34" i="21"/>
  <c r="CX75" i="21"/>
  <c r="DA22" i="21"/>
  <c r="CH33" i="21"/>
  <c r="CF47" i="21" a="1"/>
  <c r="CF47" i="21" s="1"/>
  <c r="CW41" i="21"/>
  <c r="CF18" i="21" a="1"/>
  <c r="CF18" i="21" s="1"/>
  <c r="CF17" i="21" a="1"/>
  <c r="CF17" i="21" s="1"/>
  <c r="CM17" i="21"/>
  <c r="CK79" i="21"/>
  <c r="CF56" i="21" a="1"/>
  <c r="CF56" i="21" s="1"/>
  <c r="DA31" i="21"/>
  <c r="CY48" i="21"/>
  <c r="DA77" i="21"/>
  <c r="CF16" i="21" a="1"/>
  <c r="CF16" i="21" s="1"/>
  <c r="CF12" i="21" a="1"/>
  <c r="CF12" i="21" s="1"/>
  <c r="CV44" i="21"/>
  <c r="CX71" i="21"/>
  <c r="CQ15" i="21"/>
  <c r="CI85" i="21"/>
  <c r="CI41" i="21"/>
  <c r="CF39" i="21" a="1"/>
  <c r="CF39" i="21" s="1"/>
  <c r="CV17" i="21"/>
  <c r="CZ85" i="21"/>
  <c r="CF60" i="21" a="1"/>
  <c r="CF60" i="21" s="1"/>
  <c r="CZ27" i="21"/>
  <c r="CF85" i="21" a="1"/>
  <c r="CF85" i="21" s="1"/>
  <c r="CW50" i="21"/>
  <c r="CX85" i="21"/>
  <c r="CN63" i="21"/>
  <c r="CJ79" i="21"/>
  <c r="CF80" i="21" a="1"/>
  <c r="CF80" i="21" s="1"/>
  <c r="CI33" i="21"/>
  <c r="CM73" i="21"/>
  <c r="CF81" i="21" a="1"/>
  <c r="CF81" i="21" s="1"/>
  <c r="CF38" i="21" a="1"/>
  <c r="CF38" i="21" s="1"/>
  <c r="DC52" i="21"/>
  <c r="CK67" i="21"/>
  <c r="CZ53" i="21"/>
  <c r="CK57" i="21"/>
  <c r="CM42" i="21"/>
  <c r="CF68" i="21" a="1"/>
  <c r="CF68" i="21" s="1"/>
  <c r="CN61" i="21"/>
  <c r="CF32" i="21" a="1"/>
  <c r="CF32" i="21" s="1"/>
  <c r="CJ81" i="21"/>
  <c r="CY69" i="21"/>
  <c r="CZ82" i="21"/>
  <c r="CF11" i="21" a="1"/>
  <c r="CF11" i="21" s="1"/>
  <c r="CW42" i="21"/>
  <c r="CJ43" i="21"/>
  <c r="CW32" i="21"/>
  <c r="CK86" i="21"/>
  <c r="CF30" i="21" a="1"/>
  <c r="CF30" i="21" s="1"/>
  <c r="CF73" i="21" a="1"/>
  <c r="CF73" i="21" s="1"/>
  <c r="CF87" i="21" a="1"/>
  <c r="CF87" i="21" s="1"/>
  <c r="CW38" i="21"/>
  <c r="CF70" i="21" a="1"/>
  <c r="CF70" i="21" s="1"/>
  <c r="CI24" i="21"/>
  <c r="CF59" i="21" a="1"/>
  <c r="CF59" i="21" s="1"/>
  <c r="CM74" i="21"/>
  <c r="CN46" i="21"/>
  <c r="CJ85" i="21"/>
  <c r="CF23" i="21" a="1"/>
  <c r="CF23" i="21" s="1"/>
  <c r="CF36" i="21" a="1"/>
  <c r="CF36" i="21" s="1"/>
  <c r="CV73" i="21"/>
  <c r="DA23" i="21"/>
  <c r="CZ92" i="21"/>
  <c r="CF34" i="21" a="1"/>
  <c r="CF34" i="21" s="1"/>
  <c r="DC74" i="21"/>
  <c r="CF6" i="21" a="1"/>
  <c r="CF6" i="21" s="1"/>
  <c r="CF79" i="21" a="1"/>
  <c r="CF79" i="21" s="1"/>
  <c r="CF89" i="21" a="1"/>
  <c r="CF89" i="21" s="1"/>
  <c r="CK60" i="21"/>
  <c r="CF90" i="21" a="1"/>
  <c r="CF90" i="21" s="1"/>
  <c r="CM11" i="21"/>
  <c r="CW28" i="21"/>
  <c r="DA19" i="21"/>
  <c r="CK90" i="21"/>
  <c r="CX63" i="21"/>
  <c r="CV23" i="21"/>
  <c r="CW18" i="21"/>
  <c r="CL69" i="21"/>
  <c r="CN45" i="21"/>
  <c r="CV53" i="21"/>
  <c r="CJ45" i="21"/>
  <c r="CW45" i="21"/>
  <c r="CW19" i="21"/>
  <c r="CJ19" i="21"/>
  <c r="DA59" i="21"/>
  <c r="CN59" i="21"/>
  <c r="DA71" i="21"/>
  <c r="CK14" i="21"/>
  <c r="CK13" i="21"/>
  <c r="CQ47" i="21"/>
  <c r="CU65" i="21"/>
  <c r="CU77" i="21"/>
  <c r="CH65" i="21"/>
  <c r="CJ88" i="21"/>
  <c r="CW88" i="21"/>
  <c r="CI18" i="21"/>
  <c r="CJ68" i="21"/>
  <c r="CW68" i="21"/>
  <c r="DA20" i="21"/>
  <c r="CN20" i="21"/>
  <c r="DA32" i="21"/>
  <c r="CK32" i="21"/>
  <c r="CX32" i="21"/>
  <c r="CV63" i="21"/>
  <c r="CK43" i="21"/>
  <c r="CX43" i="21"/>
  <c r="DB34" i="21"/>
  <c r="CO22" i="21"/>
  <c r="DB22" i="21"/>
  <c r="CK27" i="21"/>
  <c r="CX27" i="21"/>
  <c r="CW51" i="21"/>
  <c r="CJ51" i="21"/>
  <c r="CK84" i="21"/>
  <c r="CK83" i="21"/>
  <c r="CX83" i="21"/>
  <c r="CJ63" i="21"/>
  <c r="CW63" i="21"/>
  <c r="CH28" i="21"/>
  <c r="CU27" i="21"/>
  <c r="CH27" i="21"/>
  <c r="CK39" i="21"/>
  <c r="CX39" i="21"/>
  <c r="CJ21" i="21"/>
  <c r="CJ20" i="21"/>
  <c r="CW20" i="21"/>
  <c r="CH53" i="21"/>
  <c r="CH52" i="21"/>
  <c r="CU52" i="21"/>
  <c r="CU64" i="21"/>
  <c r="CK22" i="21"/>
  <c r="CX34" i="21"/>
  <c r="CJ33" i="21"/>
  <c r="CK93" i="21"/>
  <c r="CX93" i="21"/>
  <c r="CK47" i="21"/>
  <c r="CX47" i="21"/>
  <c r="CJ75" i="21"/>
  <c r="CW75" i="21"/>
  <c r="DA18" i="21"/>
  <c r="Q19" i="22"/>
  <c r="AB34" i="32" s="1"/>
  <c r="CK78" i="21"/>
  <c r="CX78" i="21"/>
  <c r="CK40" i="21"/>
  <c r="CX40" i="21"/>
  <c r="CK41" i="21"/>
  <c r="CK69" i="21"/>
  <c r="CK70" i="21"/>
  <c r="CV22" i="21"/>
  <c r="CI22" i="21"/>
  <c r="CV37" i="21"/>
  <c r="CK61" i="21"/>
  <c r="CX61" i="21"/>
  <c r="CH73" i="21"/>
  <c r="CU84" i="21"/>
  <c r="CJ17" i="21"/>
  <c r="CX68" i="21"/>
  <c r="CP79" i="21"/>
  <c r="CQ61" i="21"/>
  <c r="DD72" i="21"/>
  <c r="DD60" i="21"/>
  <c r="DA84" i="21"/>
  <c r="CN84" i="21"/>
  <c r="CQ60" i="21"/>
  <c r="CV46" i="21"/>
  <c r="CM41" i="21"/>
  <c r="CJ39" i="21"/>
  <c r="CW39" i="21"/>
  <c r="CK33" i="21"/>
  <c r="CX33" i="21"/>
  <c r="CK34" i="21"/>
  <c r="CJ22" i="21"/>
  <c r="CW22" i="21"/>
  <c r="CJ50" i="21"/>
  <c r="CH50" i="21"/>
  <c r="CU50" i="21"/>
  <c r="CH51" i="21"/>
  <c r="CJ83" i="21"/>
  <c r="CW83" i="21"/>
  <c r="CI38" i="21"/>
  <c r="CH90" i="21"/>
  <c r="CH89" i="21"/>
  <c r="CU89" i="21"/>
  <c r="CW58" i="21"/>
  <c r="CK94" i="21"/>
  <c r="CI90" i="21"/>
  <c r="CJ8" i="21"/>
  <c r="CO57" i="21"/>
  <c r="DB57" i="21"/>
  <c r="CN7" i="21"/>
  <c r="CJ91" i="21"/>
  <c r="CJ90" i="21"/>
  <c r="CU88" i="21"/>
  <c r="CH88" i="21"/>
  <c r="CI35" i="21"/>
  <c r="CH76" i="21"/>
  <c r="CU75" i="21"/>
  <c r="CH75" i="21"/>
  <c r="CN38" i="21"/>
  <c r="DA50" i="21"/>
  <c r="CQ66" i="21"/>
  <c r="DD66" i="21"/>
  <c r="CO66" i="21"/>
  <c r="DB66" i="21"/>
  <c r="CQ23" i="21"/>
  <c r="CQ22" i="21"/>
  <c r="DD22" i="21"/>
  <c r="CK30" i="21"/>
  <c r="CK29" i="21"/>
  <c r="CX29" i="21"/>
  <c r="CX41" i="21"/>
  <c r="CK76" i="21"/>
  <c r="CX76" i="21"/>
  <c r="CJ29" i="21"/>
  <c r="CH22" i="21"/>
  <c r="CU21" i="21"/>
  <c r="CJ11" i="21"/>
  <c r="CW79" i="21"/>
  <c r="CW91" i="21"/>
  <c r="DB30" i="21"/>
  <c r="CO31" i="21"/>
  <c r="CO30" i="21"/>
  <c r="CH74" i="21"/>
  <c r="CU86" i="21"/>
  <c r="CK20" i="21"/>
  <c r="CJ44" i="21"/>
  <c r="CJ41" i="21"/>
  <c r="CV74" i="21"/>
  <c r="CI74" i="21"/>
  <c r="DA64" i="21"/>
  <c r="CN64" i="21"/>
  <c r="CK44" i="21"/>
  <c r="CX44" i="21"/>
  <c r="CX23" i="21"/>
  <c r="CK23" i="21"/>
  <c r="DB83" i="21"/>
  <c r="CO83" i="21"/>
  <c r="CO80" i="21"/>
  <c r="CO81" i="21"/>
  <c r="CM16" i="21"/>
  <c r="CN69" i="21"/>
  <c r="DA81" i="21"/>
  <c r="DA69" i="21"/>
  <c r="CN70" i="21"/>
  <c r="DA38" i="21"/>
  <c r="CO23" i="21"/>
  <c r="CH66" i="21"/>
  <c r="CF65" i="21" a="1"/>
  <c r="CF65" i="21" s="1"/>
  <c r="CX89" i="21"/>
  <c r="CQ39" i="21"/>
  <c r="DD39" i="21"/>
  <c r="CZ32" i="21"/>
  <c r="CX54" i="21"/>
  <c r="CK54" i="21"/>
  <c r="CW53" i="21"/>
  <c r="DB41" i="21"/>
  <c r="CO29" i="21"/>
  <c r="DB29" i="21"/>
  <c r="CN66" i="21"/>
  <c r="CN65" i="21"/>
  <c r="CW57" i="21"/>
  <c r="DB80" i="21"/>
  <c r="CX92" i="21"/>
  <c r="CO85" i="21"/>
  <c r="DB85" i="21"/>
  <c r="CK56" i="21"/>
  <c r="DB51" i="21"/>
  <c r="CO51" i="21"/>
  <c r="CV19" i="21"/>
  <c r="CX82" i="21"/>
  <c r="CK82" i="21"/>
  <c r="CO46" i="21"/>
  <c r="CO45" i="21"/>
  <c r="DB45" i="21"/>
  <c r="CJ74" i="21"/>
  <c r="CW74" i="21"/>
  <c r="CW62" i="21"/>
  <c r="CH87" i="21"/>
  <c r="CU87" i="21"/>
  <c r="CJ69" i="21"/>
  <c r="CJ76" i="21"/>
  <c r="CF33" i="21" a="1"/>
  <c r="CF33" i="21" s="1"/>
  <c r="CW73" i="21"/>
  <c r="CI42" i="21"/>
  <c r="CV42" i="21"/>
  <c r="CN37" i="21"/>
  <c r="DA37" i="21"/>
  <c r="DA49" i="21"/>
  <c r="CK26" i="21"/>
  <c r="CX26" i="21"/>
  <c r="CI23" i="21"/>
  <c r="CO40" i="21"/>
  <c r="CO39" i="21"/>
  <c r="DB39" i="21"/>
  <c r="CJ24" i="21"/>
  <c r="CW24" i="21"/>
  <c r="CK66" i="21"/>
  <c r="CX66" i="21"/>
  <c r="CL36" i="21"/>
  <c r="CY36" i="21"/>
  <c r="CJ15" i="21"/>
  <c r="CO62" i="21"/>
  <c r="CO61" i="21"/>
  <c r="DB61" i="21"/>
  <c r="CJ9" i="21"/>
  <c r="CW21" i="21"/>
  <c r="CK36" i="21"/>
  <c r="CX36" i="21"/>
  <c r="DB36" i="21"/>
  <c r="CO37" i="21"/>
  <c r="CO36" i="21"/>
  <c r="CK81" i="21"/>
  <c r="CI64" i="21"/>
  <c r="Q18" i="22"/>
  <c r="AB33" i="32" s="1"/>
  <c r="CX22" i="21"/>
  <c r="CI21" i="21"/>
  <c r="CH46" i="21"/>
  <c r="CH45" i="21"/>
  <c r="CU45" i="21"/>
  <c r="CV24" i="21"/>
  <c r="CI34" i="21"/>
  <c r="CK77" i="21"/>
  <c r="CX77" i="21"/>
  <c r="DB62" i="21"/>
  <c r="CO50" i="21"/>
  <c r="DB50" i="21"/>
  <c r="CW30" i="21"/>
  <c r="CJ30" i="21"/>
  <c r="CX62" i="21"/>
  <c r="CK62" i="21"/>
  <c r="CO58" i="21"/>
  <c r="CV85" i="21"/>
  <c r="DB63" i="21"/>
  <c r="DA70" i="21"/>
  <c r="CN58" i="21"/>
  <c r="CK25" i="21"/>
  <c r="CX25" i="21"/>
  <c r="CX38" i="21"/>
  <c r="CK38" i="21"/>
  <c r="DB24" i="21"/>
  <c r="CO24" i="21"/>
  <c r="DA76" i="21"/>
  <c r="CW86" i="21"/>
  <c r="CW23" i="21"/>
  <c r="CO7" i="21"/>
  <c r="CO8" i="21"/>
  <c r="CF24" i="21" a="1"/>
  <c r="CF24" i="21" s="1"/>
  <c r="CJ82" i="21"/>
  <c r="CK24" i="21"/>
  <c r="CX24" i="21"/>
  <c r="CK28" i="21"/>
  <c r="CX28" i="21"/>
  <c r="CW90" i="21"/>
  <c r="CW93" i="21"/>
  <c r="CK51" i="21"/>
  <c r="CX51" i="21"/>
  <c r="CO73" i="21"/>
  <c r="DB73" i="21"/>
  <c r="DA51" i="21"/>
  <c r="CN52" i="21"/>
  <c r="CN51" i="21"/>
  <c r="CV32" i="21"/>
  <c r="CJ58" i="21"/>
  <c r="DB69" i="21"/>
  <c r="CK16" i="21"/>
  <c r="CF63" i="21" a="1"/>
  <c r="CF63" i="21" s="1"/>
  <c r="CV20" i="21"/>
  <c r="CM87" i="21"/>
  <c r="CZ87" i="21"/>
  <c r="CI70" i="21"/>
  <c r="CI71" i="21"/>
  <c r="CU42" i="21"/>
  <c r="CU54" i="21"/>
  <c r="CH42" i="21"/>
  <c r="CK35" i="21"/>
  <c r="CX35" i="21"/>
  <c r="DB17" i="21"/>
  <c r="CO17" i="21"/>
  <c r="CO56" i="21"/>
  <c r="DB56" i="21"/>
  <c r="CN21" i="21"/>
  <c r="DA66" i="21"/>
  <c r="DA54" i="21"/>
  <c r="DC79" i="21"/>
  <c r="CW46" i="21"/>
  <c r="CJ46" i="21"/>
  <c r="CN12" i="21"/>
  <c r="CO34" i="21"/>
  <c r="DB33" i="21"/>
  <c r="CO33" i="21"/>
  <c r="CV86" i="21"/>
  <c r="CJ67" i="21"/>
  <c r="CJ89" i="21"/>
  <c r="CO70" i="21"/>
  <c r="DB70" i="21"/>
  <c r="CO71" i="21"/>
  <c r="DA61" i="21"/>
  <c r="DA73" i="21"/>
  <c r="DB87" i="21"/>
  <c r="CO75" i="21"/>
  <c r="DB75" i="21"/>
  <c r="CO76" i="21"/>
  <c r="CW55" i="21"/>
  <c r="CQ38" i="21"/>
  <c r="CK49" i="21"/>
  <c r="CX49" i="21"/>
  <c r="CJ84" i="21"/>
  <c r="CX58" i="21"/>
  <c r="CX70" i="21"/>
  <c r="CJ35" i="21"/>
  <c r="CJ34" i="21"/>
  <c r="CW34" i="21"/>
  <c r="CO84" i="21"/>
  <c r="DB84" i="21"/>
  <c r="CJ23" i="21"/>
  <c r="CU39" i="21"/>
  <c r="CJ25" i="21"/>
  <c r="CN39" i="21"/>
  <c r="CX84" i="21"/>
  <c r="CK72" i="21"/>
  <c r="CX72" i="21"/>
  <c r="CX21" i="21"/>
  <c r="CK21" i="21"/>
  <c r="DA62" i="21"/>
  <c r="CN62" i="21"/>
  <c r="CK50" i="21"/>
  <c r="CX50" i="21"/>
  <c r="CK48" i="21"/>
  <c r="CX48" i="21"/>
  <c r="CK37" i="21"/>
  <c r="CX37" i="21"/>
  <c r="DD49" i="21"/>
  <c r="DD37" i="21"/>
  <c r="CH32" i="21"/>
  <c r="CU44" i="21"/>
  <c r="CX81" i="21"/>
  <c r="CI49" i="21"/>
  <c r="CV49" i="21"/>
  <c r="CJ13" i="21"/>
  <c r="CI44" i="21"/>
  <c r="CV72" i="21"/>
  <c r="DA27" i="21"/>
  <c r="CN16" i="21"/>
  <c r="CN15" i="21"/>
  <c r="DA57" i="21"/>
  <c r="CW31" i="21"/>
  <c r="CW87" i="21"/>
  <c r="Q77" i="22"/>
  <c r="AB92" i="32" s="1"/>
  <c r="Y77" i="22"/>
  <c r="AE92" i="32" s="1"/>
  <c r="Y31" i="22"/>
  <c r="AE46" i="32" s="1"/>
  <c r="BB48" i="19"/>
  <c r="BB90" i="19"/>
  <c r="BC76" i="19"/>
  <c r="BC94" i="19"/>
  <c r="AV45" i="20"/>
  <c r="BB93" i="19"/>
  <c r="Q58" i="22"/>
  <c r="AB73" i="32" s="1"/>
  <c r="BC73" i="19"/>
  <c r="BB54" i="19"/>
  <c r="BC75" i="19"/>
  <c r="BB73" i="19"/>
  <c r="BC93" i="19"/>
  <c r="BC58" i="19"/>
  <c r="BB18" i="19"/>
  <c r="BB16" i="19"/>
  <c r="BC17" i="19"/>
  <c r="BC57" i="19"/>
  <c r="BC53" i="19"/>
  <c r="BB17" i="19"/>
  <c r="BC91" i="19"/>
  <c r="BC56" i="19"/>
  <c r="BC16" i="19"/>
  <c r="BB49" i="19"/>
  <c r="BC48" i="19"/>
  <c r="BC18" i="19"/>
  <c r="BC49" i="19"/>
  <c r="BC71" i="19"/>
  <c r="BB75" i="19"/>
  <c r="BB71" i="19"/>
  <c r="BB94" i="19"/>
  <c r="BC54" i="19"/>
  <c r="BC50" i="19"/>
  <c r="BC74" i="19"/>
  <c r="BC92" i="19"/>
  <c r="BC52" i="19"/>
  <c r="BB50" i="19"/>
  <c r="BB74" i="19"/>
  <c r="BB92" i="19"/>
  <c r="BB56" i="19"/>
  <c r="BB76" i="19"/>
  <c r="BC55" i="19"/>
  <c r="BC72" i="19"/>
  <c r="BB52" i="19"/>
  <c r="BC51" i="19"/>
  <c r="BB91" i="19"/>
  <c r="BB53" i="19"/>
  <c r="BB55" i="19"/>
  <c r="BB72" i="19"/>
  <c r="BB51" i="19"/>
  <c r="BC90" i="19"/>
  <c r="Q31" i="22"/>
  <c r="AB46" i="32" s="1"/>
  <c r="Q59" i="22"/>
  <c r="AB74" i="32" s="1"/>
  <c r="Y30" i="22"/>
  <c r="AE45" i="32" s="1"/>
  <c r="Q30" i="22"/>
  <c r="AB45" i="32" s="1"/>
  <c r="Y91" i="22"/>
  <c r="AE106" i="32" s="1"/>
  <c r="Y23" i="22"/>
  <c r="AE38" i="32" s="1"/>
  <c r="Q12" i="22"/>
  <c r="AB27" i="32" s="1"/>
  <c r="Q79" i="22"/>
  <c r="AB94" i="32" s="1"/>
  <c r="Y79" i="22"/>
  <c r="AE94" i="32" s="1"/>
  <c r="AU88" i="20"/>
  <c r="CH6" i="21"/>
  <c r="CU17" i="21"/>
  <c r="CF5" i="21" a="1"/>
  <c r="CF5" i="21" s="1"/>
  <c r="AU92" i="20"/>
  <c r="DD17" i="21"/>
  <c r="CQ6" i="21"/>
  <c r="K30" i="20"/>
  <c r="AN30" i="20" s="1"/>
  <c r="AV30" i="20" s="1"/>
  <c r="K77" i="20"/>
  <c r="AN77" i="20" s="1"/>
  <c r="AU77" i="20" s="1"/>
  <c r="AU28" i="20"/>
  <c r="AU65" i="20"/>
  <c r="AU74" i="20"/>
  <c r="AU76" i="20"/>
  <c r="AU49" i="20"/>
  <c r="AU72" i="20"/>
  <c r="AV22" i="20"/>
  <c r="AU24" i="20"/>
  <c r="AV23" i="20"/>
  <c r="AU21" i="20"/>
  <c r="AU32" i="20"/>
  <c r="AU85" i="20"/>
  <c r="AU27" i="20"/>
  <c r="AU64" i="20"/>
  <c r="AU34" i="20"/>
  <c r="AU67" i="20"/>
  <c r="BG32" i="20"/>
  <c r="BH16" i="20"/>
  <c r="BG16" i="20"/>
  <c r="BG55" i="20"/>
  <c r="BH55" i="20"/>
  <c r="BH86" i="20"/>
  <c r="BG86" i="20"/>
  <c r="BH49" i="20"/>
  <c r="BG49" i="20"/>
  <c r="BG23" i="20"/>
  <c r="BH23" i="20"/>
  <c r="BG76" i="20"/>
  <c r="BH76" i="20"/>
  <c r="BH65" i="20"/>
  <c r="BG65" i="20"/>
  <c r="BG28" i="20"/>
  <c r="BH28" i="20"/>
  <c r="K58" i="20"/>
  <c r="AN58" i="20" s="1"/>
  <c r="AU58" i="20" s="1"/>
  <c r="AZ58" i="20"/>
  <c r="K31" i="20"/>
  <c r="AN31" i="20" s="1"/>
  <c r="AV31" i="20" s="1"/>
  <c r="AZ31" i="20"/>
  <c r="K71" i="20"/>
  <c r="AN71" i="20" s="1"/>
  <c r="AU71" i="20" s="1"/>
  <c r="AZ71" i="20"/>
  <c r="K91" i="20"/>
  <c r="AN91" i="20" s="1"/>
  <c r="AV91" i="20" s="1"/>
  <c r="AZ91" i="20"/>
  <c r="K59" i="20"/>
  <c r="AN59" i="20" s="1"/>
  <c r="AV59" i="20" s="1"/>
  <c r="AZ59" i="20"/>
  <c r="K36" i="20"/>
  <c r="AN36" i="20" s="1"/>
  <c r="AV36" i="20" s="1"/>
  <c r="AZ36" i="20"/>
  <c r="K42" i="20"/>
  <c r="AN42" i="20" s="1"/>
  <c r="AU42" i="20" s="1"/>
  <c r="AZ42" i="20"/>
  <c r="K82" i="20"/>
  <c r="AN82" i="20" s="1"/>
  <c r="AV82" i="20" s="1"/>
  <c r="AZ82" i="20"/>
  <c r="K89" i="20"/>
  <c r="AN89" i="20" s="1"/>
  <c r="AV89" i="20" s="1"/>
  <c r="AZ89" i="20"/>
  <c r="K69" i="20"/>
  <c r="AN69" i="20" s="1"/>
  <c r="AU69" i="20" s="1"/>
  <c r="AZ69" i="20"/>
  <c r="K57" i="20"/>
  <c r="AN57" i="20" s="1"/>
  <c r="AV57" i="20" s="1"/>
  <c r="AZ57" i="20"/>
  <c r="K48" i="20"/>
  <c r="AN48" i="20" s="1"/>
  <c r="AV48" i="20" s="1"/>
  <c r="AZ48" i="20"/>
  <c r="K70" i="20"/>
  <c r="AN70" i="20" s="1"/>
  <c r="AU70" i="20" s="1"/>
  <c r="AZ70" i="20"/>
  <c r="K19" i="20"/>
  <c r="AN19" i="20" s="1"/>
  <c r="AV19" i="20" s="1"/>
  <c r="AZ19" i="20"/>
  <c r="K61" i="20"/>
  <c r="AN61" i="20" s="1"/>
  <c r="AU61" i="20" s="1"/>
  <c r="AZ61" i="20"/>
  <c r="K73" i="20"/>
  <c r="AN73" i="20" s="1"/>
  <c r="AV73" i="20" s="1"/>
  <c r="AZ73" i="20"/>
  <c r="DD79" i="18"/>
  <c r="DD36" i="18"/>
  <c r="DD85" i="18"/>
  <c r="DD90" i="18"/>
  <c r="DD59" i="18"/>
  <c r="DD30" i="18"/>
  <c r="DD89" i="18"/>
  <c r="AV50" i="20"/>
  <c r="AU50" i="20"/>
  <c r="AV44" i="20"/>
  <c r="AU44" i="20"/>
  <c r="AU16" i="20"/>
  <c r="AV16" i="20"/>
  <c r="AU41" i="19"/>
  <c r="AV41" i="19"/>
  <c r="AV80" i="19"/>
  <c r="AU80" i="19"/>
  <c r="AU24" i="19"/>
  <c r="AV24" i="19"/>
  <c r="AV42" i="19"/>
  <c r="AU42" i="19"/>
  <c r="AV54" i="19"/>
  <c r="AU54" i="19"/>
  <c r="AV74" i="19"/>
  <c r="AU74" i="19"/>
  <c r="AV44" i="19"/>
  <c r="AU44" i="19"/>
  <c r="AV61" i="19"/>
  <c r="AU61" i="19"/>
  <c r="AV40" i="19"/>
  <c r="AU40" i="19"/>
  <c r="AV66" i="19"/>
  <c r="AU66" i="19"/>
  <c r="AV55" i="19"/>
  <c r="AU55" i="19"/>
  <c r="AV79" i="19"/>
  <c r="AU79" i="19"/>
  <c r="AV82" i="19"/>
  <c r="AU82" i="19"/>
  <c r="AV28" i="19"/>
  <c r="AU28" i="19"/>
  <c r="AV68" i="19"/>
  <c r="AU68" i="19"/>
  <c r="AV88" i="19"/>
  <c r="AU88" i="19"/>
  <c r="AV93" i="19"/>
  <c r="AU93" i="19"/>
  <c r="AV70" i="19"/>
  <c r="AU70" i="19"/>
  <c r="AV90" i="19"/>
  <c r="AU90" i="19"/>
  <c r="AV89" i="19"/>
  <c r="AU89" i="19"/>
  <c r="AV20" i="19"/>
  <c r="AU20" i="19"/>
  <c r="AV29" i="19"/>
  <c r="AU29" i="19"/>
  <c r="AU71" i="19"/>
  <c r="AV71" i="19"/>
  <c r="AV72" i="19"/>
  <c r="AU72" i="19"/>
  <c r="AV69" i="19"/>
  <c r="AU69" i="19"/>
  <c r="AV52" i="19"/>
  <c r="AU52" i="19"/>
  <c r="AV22" i="19"/>
  <c r="AU22" i="19"/>
  <c r="AV67" i="19"/>
  <c r="AU67" i="19"/>
  <c r="AU15" i="19"/>
  <c r="AV15" i="19"/>
  <c r="AU23" i="19"/>
  <c r="AV23" i="19"/>
  <c r="AV27" i="19"/>
  <c r="AU27" i="19"/>
  <c r="AV84" i="19"/>
  <c r="AU84" i="19"/>
  <c r="AV14" i="19"/>
  <c r="AU14" i="19"/>
  <c r="AV43" i="19"/>
  <c r="AU43" i="19"/>
  <c r="AU32" i="19"/>
  <c r="AV32" i="19"/>
  <c r="AV76" i="19"/>
  <c r="AU76" i="19"/>
  <c r="AU8" i="19"/>
  <c r="AV8" i="19"/>
  <c r="AV62" i="19"/>
  <c r="AU62" i="19"/>
  <c r="AU48" i="19"/>
  <c r="AV48" i="19"/>
  <c r="AV85" i="19"/>
  <c r="AU85" i="19"/>
  <c r="AV35" i="19"/>
  <c r="AU35" i="19"/>
  <c r="AV94" i="19"/>
  <c r="AU94" i="19"/>
  <c r="AV9" i="19"/>
  <c r="AU9" i="19"/>
  <c r="AV38" i="19"/>
  <c r="AU38" i="19"/>
  <c r="AV13" i="19"/>
  <c r="AU13" i="19"/>
  <c r="AV50" i="19"/>
  <c r="AU50" i="19"/>
  <c r="AV53" i="19"/>
  <c r="AU53" i="19"/>
  <c r="AV12" i="19"/>
  <c r="AU12" i="19"/>
  <c r="AU73" i="19"/>
  <c r="AV73" i="19"/>
  <c r="AU33" i="19"/>
  <c r="AV33" i="19"/>
  <c r="AV92" i="19"/>
  <c r="AU92" i="19"/>
  <c r="AV10" i="19"/>
  <c r="AU10" i="19"/>
  <c r="AV47" i="19"/>
  <c r="AU47" i="19"/>
  <c r="AV16" i="19"/>
  <c r="AU16" i="19"/>
  <c r="AV87" i="19"/>
  <c r="AU87" i="19"/>
  <c r="AV6" i="19"/>
  <c r="AU6" i="19"/>
  <c r="AV18" i="19"/>
  <c r="AU18" i="19"/>
  <c r="AU56" i="19"/>
  <c r="AV56" i="19"/>
  <c r="AV34" i="19"/>
  <c r="AU34" i="19"/>
  <c r="AV11" i="19"/>
  <c r="AU11" i="19"/>
  <c r="AV64" i="19"/>
  <c r="AU64" i="19"/>
  <c r="AV37" i="19"/>
  <c r="AU37" i="19"/>
  <c r="AV25" i="19"/>
  <c r="AU25" i="19"/>
  <c r="AV86" i="19"/>
  <c r="AU86" i="19"/>
  <c r="AV46" i="19"/>
  <c r="AU46" i="19"/>
  <c r="AU17" i="19"/>
  <c r="AV17" i="19"/>
  <c r="AV60" i="19"/>
  <c r="AU60" i="19"/>
  <c r="AV83" i="19"/>
  <c r="AU83" i="19"/>
  <c r="AU49" i="19"/>
  <c r="AV49" i="19"/>
  <c r="AV21" i="19"/>
  <c r="AU21" i="19"/>
  <c r="AU7" i="19"/>
  <c r="AV7" i="19"/>
  <c r="AV51" i="19"/>
  <c r="AU51" i="19"/>
  <c r="AV26" i="19"/>
  <c r="AU26" i="19"/>
  <c r="AV91" i="19"/>
  <c r="AU91" i="19"/>
  <c r="AV39" i="19"/>
  <c r="AU39" i="19"/>
  <c r="AV63" i="19"/>
  <c r="AU63" i="19"/>
  <c r="AU81" i="19"/>
  <c r="AV81" i="19"/>
  <c r="AV45" i="19"/>
  <c r="AU45" i="19"/>
  <c r="AU65" i="19"/>
  <c r="AV65" i="19"/>
  <c r="AU5" i="19"/>
  <c r="AV5" i="19"/>
  <c r="DD39" i="18"/>
  <c r="DD22" i="18"/>
  <c r="DD46" i="18"/>
  <c r="DD32" i="18"/>
  <c r="DD71" i="18"/>
  <c r="DD18" i="18"/>
  <c r="DD40" i="18"/>
  <c r="DD91" i="18"/>
  <c r="DD64" i="18"/>
  <c r="DD26" i="18"/>
  <c r="DD87" i="18"/>
  <c r="DD65" i="18"/>
  <c r="DD93" i="18"/>
  <c r="DD68" i="18"/>
  <c r="DD63" i="18"/>
  <c r="DD57" i="18"/>
  <c r="DD54" i="18"/>
  <c r="DD25" i="18"/>
  <c r="DD41" i="18"/>
  <c r="DD48" i="18"/>
  <c r="DD21" i="18"/>
  <c r="DD92" i="18"/>
  <c r="DD61" i="18"/>
  <c r="DD82" i="18"/>
  <c r="DD74" i="18"/>
  <c r="DD76" i="18"/>
  <c r="DD70" i="18"/>
  <c r="DD45" i="18"/>
  <c r="DD44" i="18"/>
  <c r="DD23" i="18"/>
  <c r="DD55" i="18"/>
  <c r="DD67" i="18"/>
  <c r="DD20" i="18"/>
  <c r="DD56" i="18"/>
  <c r="DD60" i="18"/>
  <c r="DD50" i="18"/>
  <c r="DD94" i="18"/>
  <c r="DD84" i="18"/>
  <c r="DD73" i="18"/>
  <c r="DD24" i="18"/>
  <c r="DD31" i="18"/>
  <c r="DD83" i="18"/>
  <c r="DD88" i="18"/>
  <c r="DD66" i="18"/>
  <c r="DD37" i="18"/>
  <c r="DD28" i="18"/>
  <c r="DD95" i="18"/>
  <c r="DD72" i="18"/>
  <c r="DD34" i="18"/>
  <c r="DD77" i="18"/>
  <c r="DD78" i="18"/>
  <c r="DD62" i="18"/>
  <c r="DD38" i="18"/>
  <c r="DD42" i="18"/>
  <c r="DD47" i="18"/>
  <c r="DD33" i="18"/>
  <c r="DD49" i="18"/>
  <c r="DD35" i="18"/>
  <c r="DD52" i="18"/>
  <c r="DD43" i="18"/>
  <c r="DD86" i="18"/>
  <c r="DD81" i="18"/>
  <c r="DD51" i="18"/>
  <c r="DD80" i="18"/>
  <c r="DD27" i="18"/>
  <c r="DD53" i="18"/>
  <c r="DD29" i="18"/>
  <c r="DD69" i="18"/>
  <c r="DD75" i="18"/>
  <c r="DD19" i="18"/>
  <c r="DD58" i="18"/>
  <c r="CR26" i="18"/>
  <c r="C25" i="19" s="1"/>
  <c r="CR48" i="18"/>
  <c r="C47" i="19" s="1"/>
  <c r="DD17" i="18"/>
  <c r="E11" i="19"/>
  <c r="E5" i="19"/>
  <c r="E20" i="19"/>
  <c r="E8" i="19"/>
  <c r="E31" i="19"/>
  <c r="D62" i="19"/>
  <c r="E58" i="19"/>
  <c r="E18" i="19"/>
  <c r="F18" i="19" s="1"/>
  <c r="AM18" i="19" s="1"/>
  <c r="E40" i="19"/>
  <c r="E69" i="19"/>
  <c r="E36" i="19"/>
  <c r="E46" i="19"/>
  <c r="E19" i="19"/>
  <c r="E78" i="19"/>
  <c r="E6" i="19"/>
  <c r="E42" i="19"/>
  <c r="E26" i="19"/>
  <c r="D71" i="19"/>
  <c r="E82" i="19"/>
  <c r="E16" i="19"/>
  <c r="E15" i="19"/>
  <c r="E48" i="19"/>
  <c r="E13" i="19"/>
  <c r="D57" i="19"/>
  <c r="E91" i="19"/>
  <c r="E93" i="19"/>
  <c r="E94" i="19"/>
  <c r="D37" i="19"/>
  <c r="E44" i="19"/>
  <c r="E80" i="19"/>
  <c r="E67" i="19"/>
  <c r="D80" i="19"/>
  <c r="D19" i="19"/>
  <c r="D58" i="19"/>
  <c r="E53" i="19"/>
  <c r="E88" i="19"/>
  <c r="E45" i="19"/>
  <c r="E7" i="19"/>
  <c r="E59" i="19"/>
  <c r="D30" i="19"/>
  <c r="D59" i="19"/>
  <c r="E51" i="19"/>
  <c r="F51" i="19" s="1"/>
  <c r="AM51" i="19" s="1"/>
  <c r="E63" i="19"/>
  <c r="D78" i="19"/>
  <c r="E17" i="19"/>
  <c r="E68" i="19"/>
  <c r="K59" i="19"/>
  <c r="AN59" i="19" s="1"/>
  <c r="BB70" i="19" s="1"/>
  <c r="K58" i="19"/>
  <c r="AN58" i="19" s="1"/>
  <c r="K78" i="19"/>
  <c r="AN78" i="19" s="1"/>
  <c r="BB89" i="19" s="1"/>
  <c r="K36" i="19"/>
  <c r="AN36" i="19" s="1"/>
  <c r="BB47" i="19" s="1"/>
  <c r="K19" i="19"/>
  <c r="AN19" i="19" s="1"/>
  <c r="CR33" i="18"/>
  <c r="K57" i="19"/>
  <c r="AN57" i="19" s="1"/>
  <c r="P19" i="19"/>
  <c r="AO19" i="19" s="1"/>
  <c r="K77" i="19"/>
  <c r="AN77" i="19" s="1"/>
  <c r="P30" i="19"/>
  <c r="AO30" i="19" s="1"/>
  <c r="P36" i="19"/>
  <c r="AO36" i="19" s="1"/>
  <c r="BC46" i="19" s="1"/>
  <c r="K30" i="19"/>
  <c r="AN30" i="19" s="1"/>
  <c r="P59" i="19"/>
  <c r="AO59" i="19" s="1"/>
  <c r="BC70" i="19" s="1"/>
  <c r="P31" i="19"/>
  <c r="AO31" i="19" s="1"/>
  <c r="K31" i="19"/>
  <c r="AN31" i="19" s="1"/>
  <c r="P78" i="19"/>
  <c r="AO78" i="19" s="1"/>
  <c r="BC89" i="19" s="1"/>
  <c r="P77" i="19"/>
  <c r="AO77" i="19" s="1"/>
  <c r="CR35" i="18"/>
  <c r="CR12" i="18"/>
  <c r="CR32" i="18"/>
  <c r="CR30" i="18"/>
  <c r="CR44" i="18"/>
  <c r="CR36" i="18"/>
  <c r="CR56" i="18"/>
  <c r="CR85" i="18"/>
  <c r="CR95" i="18"/>
  <c r="CR7" i="18"/>
  <c r="CR15" i="18"/>
  <c r="CR76" i="18"/>
  <c r="CR9" i="18"/>
  <c r="CR89" i="18"/>
  <c r="CR17" i="18"/>
  <c r="CR52" i="18"/>
  <c r="CR16" i="18"/>
  <c r="CR38" i="18"/>
  <c r="CR29" i="18"/>
  <c r="CR50" i="18"/>
  <c r="CR93" i="18"/>
  <c r="CR41" i="18"/>
  <c r="CR46" i="18"/>
  <c r="CR83" i="18"/>
  <c r="CR63" i="18"/>
  <c r="CR79" i="18"/>
  <c r="CR65" i="18"/>
  <c r="CR39" i="18"/>
  <c r="CR59" i="18"/>
  <c r="CR11" i="18"/>
  <c r="CR45" i="18"/>
  <c r="CR71" i="18"/>
  <c r="CR54" i="18"/>
  <c r="CR82" i="18"/>
  <c r="CR70" i="18"/>
  <c r="CR90" i="18"/>
  <c r="CR23" i="18"/>
  <c r="CR67" i="18"/>
  <c r="CR20" i="18"/>
  <c r="CR73" i="18"/>
  <c r="CR57" i="18"/>
  <c r="CR25" i="18"/>
  <c r="CR64" i="18"/>
  <c r="CR60" i="18"/>
  <c r="CR6" i="18"/>
  <c r="CR13" i="18"/>
  <c r="CR94" i="18"/>
  <c r="CR84" i="18"/>
  <c r="CR55" i="18"/>
  <c r="CR24" i="18"/>
  <c r="CR31" i="18"/>
  <c r="CR88" i="18"/>
  <c r="CR66" i="18"/>
  <c r="CR61" i="18"/>
  <c r="CR37" i="18"/>
  <c r="CR28" i="18"/>
  <c r="CR72" i="18"/>
  <c r="CR34" i="18"/>
  <c r="CR18" i="18"/>
  <c r="CR77" i="18"/>
  <c r="CR78" i="18"/>
  <c r="CR62" i="18"/>
  <c r="CR68" i="18"/>
  <c r="CR74" i="18"/>
  <c r="CR42" i="18"/>
  <c r="CR47" i="18"/>
  <c r="CR22" i="18"/>
  <c r="CR49" i="18"/>
  <c r="CR87" i="18"/>
  <c r="CR8" i="18"/>
  <c r="CR43" i="18"/>
  <c r="CR21" i="18"/>
  <c r="CR86" i="18"/>
  <c r="CR81" i="18"/>
  <c r="CR51" i="18"/>
  <c r="CR80" i="18"/>
  <c r="CR40" i="18"/>
  <c r="CR27" i="18"/>
  <c r="CR53" i="18"/>
  <c r="CR69" i="18"/>
  <c r="CR75" i="18"/>
  <c r="CR14" i="18"/>
  <c r="CR91" i="18"/>
  <c r="CR92" i="18"/>
  <c r="CR19" i="18"/>
  <c r="CR58" i="18"/>
  <c r="CR10" i="18"/>
  <c r="W100" i="23" l="1"/>
  <c r="Y100" i="23"/>
  <c r="W114" i="32"/>
  <c r="O74" i="32"/>
  <c r="O76" i="32"/>
  <c r="O98" i="32"/>
  <c r="O71" i="32"/>
  <c r="O23" i="32"/>
  <c r="O22" i="32"/>
  <c r="BG98" i="20"/>
  <c r="BH98" i="20"/>
  <c r="Q114" i="32"/>
  <c r="AV98" i="20"/>
  <c r="AU98" i="20"/>
  <c r="O46" i="32"/>
  <c r="O28" i="32"/>
  <c r="O20" i="32"/>
  <c r="O70" i="32"/>
  <c r="O27" i="32"/>
  <c r="O67" i="32"/>
  <c r="J100" i="23"/>
  <c r="O91" i="32"/>
  <c r="O78" i="32"/>
  <c r="O94" i="32"/>
  <c r="O107" i="32"/>
  <c r="O66" i="32"/>
  <c r="O111" i="32"/>
  <c r="O68" i="32"/>
  <c r="O41" i="32"/>
  <c r="O102" i="32"/>
  <c r="O72" i="32"/>
  <c r="O51" i="32"/>
  <c r="O61" i="32"/>
  <c r="O52" i="32"/>
  <c r="O101" i="32"/>
  <c r="O39" i="32"/>
  <c r="O26" i="32"/>
  <c r="O58" i="32"/>
  <c r="AV99" i="20"/>
  <c r="AU99" i="20"/>
  <c r="O75" i="32"/>
  <c r="O87" i="32"/>
  <c r="O104" i="32"/>
  <c r="O63" i="32"/>
  <c r="O88" i="32"/>
  <c r="AQ100" i="23"/>
  <c r="BG99" i="20"/>
  <c r="BH99" i="20"/>
  <c r="O55" i="32"/>
  <c r="O92" i="32"/>
  <c r="O108" i="32"/>
  <c r="O29" i="32"/>
  <c r="O24" i="32"/>
  <c r="O95" i="32"/>
  <c r="O109" i="32"/>
  <c r="O93" i="32"/>
  <c r="O65" i="32"/>
  <c r="O84" i="32"/>
  <c r="R113" i="32"/>
  <c r="O30" i="32"/>
  <c r="O73" i="32"/>
  <c r="O99" i="32"/>
  <c r="O57" i="32"/>
  <c r="O35" i="32"/>
  <c r="O54" i="32"/>
  <c r="R114" i="32"/>
  <c r="O59" i="32"/>
  <c r="O80" i="32"/>
  <c r="O48" i="32"/>
  <c r="S113" i="32"/>
  <c r="T113" i="32"/>
  <c r="O69" i="32"/>
  <c r="O42" i="32"/>
  <c r="O25" i="32"/>
  <c r="O31" i="32"/>
  <c r="O89" i="32"/>
  <c r="O110" i="32"/>
  <c r="O114" i="32"/>
  <c r="S114" i="32"/>
  <c r="T114" i="32"/>
  <c r="O62" i="32"/>
  <c r="O106" i="32"/>
  <c r="O79" i="32"/>
  <c r="O96" i="32"/>
  <c r="O64" i="32"/>
  <c r="O33" i="32"/>
  <c r="O100" i="32"/>
  <c r="O113" i="32"/>
  <c r="P114" i="32"/>
  <c r="O44" i="32"/>
  <c r="O47" i="32"/>
  <c r="O82" i="32"/>
  <c r="O77" i="32"/>
  <c r="O103" i="32"/>
  <c r="O36" i="32"/>
  <c r="O85" i="32"/>
  <c r="Z113" i="32"/>
  <c r="P113" i="32"/>
  <c r="O43" i="32"/>
  <c r="O90" i="32"/>
  <c r="O83" i="32"/>
  <c r="O32" i="32"/>
  <c r="O40" i="32"/>
  <c r="O50" i="32"/>
  <c r="O105" i="32"/>
  <c r="N114" i="32"/>
  <c r="O45" i="32"/>
  <c r="O21" i="32"/>
  <c r="O60" i="32"/>
  <c r="O19" i="32"/>
  <c r="O37" i="32"/>
  <c r="O38" i="32"/>
  <c r="N113" i="32"/>
  <c r="U114" i="32"/>
  <c r="Z114" i="32" s="1"/>
  <c r="AA115" i="32" s="1"/>
  <c r="Y99" i="23"/>
  <c r="W98" i="23"/>
  <c r="BF100" i="23"/>
  <c r="BF99" i="23"/>
  <c r="AO114" i="32"/>
  <c r="AO113" i="32"/>
  <c r="BD98" i="23"/>
  <c r="BF98" i="23" s="1"/>
  <c r="AY97" i="20"/>
  <c r="S112" i="32"/>
  <c r="O112" i="32"/>
  <c r="P112" i="32"/>
  <c r="U112" i="32"/>
  <c r="Z112" i="32" s="1"/>
  <c r="AU26" i="20"/>
  <c r="W112" i="32"/>
  <c r="R112" i="32"/>
  <c r="T112" i="32"/>
  <c r="AU40" i="20"/>
  <c r="AO112" i="32"/>
  <c r="N112" i="32"/>
  <c r="AU43" i="20"/>
  <c r="Q112" i="32"/>
  <c r="AU56" i="20"/>
  <c r="AU78" i="20"/>
  <c r="AU90" i="20"/>
  <c r="AV55" i="20"/>
  <c r="F88" i="20"/>
  <c r="AM88" i="20" s="1"/>
  <c r="AH103" i="32" s="1"/>
  <c r="G90" i="33" s="1"/>
  <c r="AU51" i="20"/>
  <c r="AU80" i="20"/>
  <c r="AU84" i="20"/>
  <c r="BG74" i="20"/>
  <c r="AU29" i="20"/>
  <c r="AU83" i="20"/>
  <c r="AU75" i="20"/>
  <c r="AV41" i="20"/>
  <c r="AU96" i="20"/>
  <c r="X98" i="23"/>
  <c r="AQ98" i="23"/>
  <c r="AV86" i="20"/>
  <c r="AV79" i="20"/>
  <c r="AU39" i="20"/>
  <c r="J98" i="23"/>
  <c r="AV66" i="20"/>
  <c r="BH27" i="20"/>
  <c r="AU18" i="20"/>
  <c r="AV17" i="20"/>
  <c r="AU68" i="20"/>
  <c r="BG22" i="20"/>
  <c r="AU38" i="20"/>
  <c r="AU37" i="20"/>
  <c r="AV62" i="20"/>
  <c r="AU35" i="20"/>
  <c r="BG30" i="20"/>
  <c r="BH97" i="20"/>
  <c r="BG97" i="20"/>
  <c r="AV97" i="20"/>
  <c r="AU97" i="20"/>
  <c r="AV20" i="20"/>
  <c r="CR97" i="18"/>
  <c r="C96" i="19" s="1"/>
  <c r="CR98" i="18"/>
  <c r="C97" i="19" s="1"/>
  <c r="AU33" i="20"/>
  <c r="BG24" i="20"/>
  <c r="AU81" i="20"/>
  <c r="BG77" i="20"/>
  <c r="AU46" i="20"/>
  <c r="AV47" i="20"/>
  <c r="AU94" i="20"/>
  <c r="BG85" i="20"/>
  <c r="AU52" i="20"/>
  <c r="AU25" i="20"/>
  <c r="AU60" i="20"/>
  <c r="AY17" i="20"/>
  <c r="BG21" i="20"/>
  <c r="AV87" i="20"/>
  <c r="BG34" i="20"/>
  <c r="AU54" i="20"/>
  <c r="AV53" i="20"/>
  <c r="AV63" i="20"/>
  <c r="F88" i="19"/>
  <c r="AM88" i="19" s="1"/>
  <c r="BG64" i="20"/>
  <c r="C5" i="29"/>
  <c r="U44" i="32"/>
  <c r="Z44" i="32" s="1"/>
  <c r="AK44" i="32" s="1"/>
  <c r="R66" i="32"/>
  <c r="R80" i="32"/>
  <c r="R110" i="32"/>
  <c r="R27" i="32"/>
  <c r="R99" i="32"/>
  <c r="R92" i="32"/>
  <c r="R94" i="32"/>
  <c r="R67" i="32"/>
  <c r="R19" i="32"/>
  <c r="R98" i="32"/>
  <c r="U83" i="32"/>
  <c r="Z83" i="32" s="1"/>
  <c r="W69" i="26" s="1"/>
  <c r="Y70" i="33" s="1"/>
  <c r="F21" i="19"/>
  <c r="AM21" i="19" s="1"/>
  <c r="R89" i="32"/>
  <c r="R29" i="32"/>
  <c r="R70" i="32"/>
  <c r="R109" i="32"/>
  <c r="R65" i="32"/>
  <c r="C9" i="29"/>
  <c r="C13" i="29"/>
  <c r="BH93" i="20"/>
  <c r="BG93" i="20"/>
  <c r="BH50" i="20"/>
  <c r="BG50" i="20"/>
  <c r="AV96" i="20"/>
  <c r="AF6" i="33"/>
  <c r="E96" i="19"/>
  <c r="F96" i="19" s="1"/>
  <c r="AM96" i="19" s="1"/>
  <c r="BH96" i="20"/>
  <c r="DD97" i="18"/>
  <c r="C96" i="20" s="1"/>
  <c r="AL15" i="33"/>
  <c r="AL17" i="33" s="1"/>
  <c r="BC97" i="23"/>
  <c r="BE97" i="23" s="1"/>
  <c r="E96" i="20"/>
  <c r="AY96" i="20" s="1"/>
  <c r="AK15" i="33"/>
  <c r="AK17" i="33" s="1"/>
  <c r="F66" i="19"/>
  <c r="AM66" i="19" s="1"/>
  <c r="F22" i="19"/>
  <c r="AM22" i="19" s="1"/>
  <c r="F25" i="19"/>
  <c r="AM25" i="19" s="1"/>
  <c r="R111" i="32"/>
  <c r="W111" i="32"/>
  <c r="AO111" i="32"/>
  <c r="U89" i="32"/>
  <c r="Z89" i="32" s="1"/>
  <c r="W75" i="26" s="1"/>
  <c r="Y76" i="33" s="1"/>
  <c r="U87" i="32"/>
  <c r="Z87" i="32" s="1"/>
  <c r="W73" i="26" s="1"/>
  <c r="Y74" i="33" s="1"/>
  <c r="U105" i="32"/>
  <c r="Z105" i="32" s="1"/>
  <c r="W91" i="26" s="1"/>
  <c r="Y92" i="33" s="1"/>
  <c r="R60" i="32"/>
  <c r="U97" i="32"/>
  <c r="R88" i="32"/>
  <c r="U30" i="32"/>
  <c r="Z30" i="32" s="1"/>
  <c r="U62" i="32"/>
  <c r="Z62" i="32" s="1"/>
  <c r="AK62" i="32" s="1"/>
  <c r="R52" i="32"/>
  <c r="R95" i="32"/>
  <c r="R32" i="32"/>
  <c r="U86" i="32"/>
  <c r="Z86" i="32" s="1"/>
  <c r="U103" i="32"/>
  <c r="X115" i="32" s="1"/>
  <c r="AG115" i="32" s="1"/>
  <c r="H102" i="33" s="1"/>
  <c r="U60" i="32"/>
  <c r="U65" i="32"/>
  <c r="R34" i="32"/>
  <c r="U22" i="32"/>
  <c r="Z22" i="32" s="1"/>
  <c r="W8" i="26" s="1"/>
  <c r="Y9" i="33" s="1"/>
  <c r="U96" i="32"/>
  <c r="Z96" i="32" s="1"/>
  <c r="R22" i="32"/>
  <c r="R76" i="32"/>
  <c r="R25" i="32"/>
  <c r="R63" i="32"/>
  <c r="U88" i="32"/>
  <c r="Z88" i="32" s="1"/>
  <c r="W74" i="26" s="1"/>
  <c r="Y75" i="33" s="1"/>
  <c r="R107" i="32"/>
  <c r="U29" i="32"/>
  <c r="Z29" i="32" s="1"/>
  <c r="U50" i="32"/>
  <c r="R21" i="32"/>
  <c r="R47" i="32"/>
  <c r="U82" i="32"/>
  <c r="U81" i="32"/>
  <c r="Z81" i="32" s="1"/>
  <c r="W67" i="26" s="1"/>
  <c r="Y68" i="33" s="1"/>
  <c r="U80" i="32"/>
  <c r="R45" i="32"/>
  <c r="R39" i="32"/>
  <c r="R96" i="32"/>
  <c r="U108" i="32"/>
  <c r="Z108" i="32" s="1"/>
  <c r="W94" i="26" s="1"/>
  <c r="Y95" i="33" s="1"/>
  <c r="U45" i="32"/>
  <c r="Z45" i="32" s="1"/>
  <c r="W31" i="26" s="1"/>
  <c r="Y32" i="33" s="1"/>
  <c r="R24" i="32"/>
  <c r="R100" i="32"/>
  <c r="U26" i="32"/>
  <c r="Z26" i="32" s="1"/>
  <c r="AK26" i="32" s="1"/>
  <c r="R44" i="32"/>
  <c r="U100" i="32"/>
  <c r="U67" i="32"/>
  <c r="Z67" i="32" s="1"/>
  <c r="W53" i="26" s="1"/>
  <c r="Y54" i="33" s="1"/>
  <c r="U28" i="32"/>
  <c r="Z28" i="32" s="1"/>
  <c r="W14" i="26" s="1"/>
  <c r="Y15" i="33" s="1"/>
  <c r="U110" i="32"/>
  <c r="R26" i="32"/>
  <c r="R51" i="32"/>
  <c r="U106" i="32"/>
  <c r="U55" i="32"/>
  <c r="U48" i="32"/>
  <c r="Z48" i="32" s="1"/>
  <c r="AK48" i="32" s="1"/>
  <c r="R68" i="32"/>
  <c r="U95" i="32"/>
  <c r="R41" i="32"/>
  <c r="U38" i="32"/>
  <c r="Z38" i="32" s="1"/>
  <c r="R53" i="32"/>
  <c r="R74" i="32"/>
  <c r="U36" i="32"/>
  <c r="U37" i="32"/>
  <c r="Z37" i="32" s="1"/>
  <c r="AK37" i="32" s="1"/>
  <c r="R93" i="32"/>
  <c r="U57" i="32"/>
  <c r="R64" i="32"/>
  <c r="R40" i="32"/>
  <c r="U32" i="32"/>
  <c r="Z32" i="32" s="1"/>
  <c r="W18" i="26" s="1"/>
  <c r="Y19" i="33" s="1"/>
  <c r="R69" i="32"/>
  <c r="U19" i="32"/>
  <c r="AP115" i="32" s="1"/>
  <c r="AS115" i="32" s="1"/>
  <c r="L102" i="33" s="1"/>
  <c r="U61" i="32"/>
  <c r="Z61" i="32" s="1"/>
  <c r="R57" i="32"/>
  <c r="U72" i="32"/>
  <c r="Z72" i="32" s="1"/>
  <c r="U94" i="32"/>
  <c r="Z94" i="32" s="1"/>
  <c r="W80" i="26" s="1"/>
  <c r="Y81" i="33" s="1"/>
  <c r="U41" i="32"/>
  <c r="Z41" i="32" s="1"/>
  <c r="AK41" i="32" s="1"/>
  <c r="R83" i="32"/>
  <c r="R46" i="32"/>
  <c r="R105" i="32"/>
  <c r="R81" i="32"/>
  <c r="U84" i="32"/>
  <c r="U101" i="32"/>
  <c r="U49" i="32"/>
  <c r="U52" i="32"/>
  <c r="U63" i="32"/>
  <c r="U71" i="32"/>
  <c r="U70" i="32"/>
  <c r="U51" i="32"/>
  <c r="Z51" i="32" s="1"/>
  <c r="U42" i="32"/>
  <c r="Z42" i="32" s="1"/>
  <c r="U58" i="32"/>
  <c r="Z58" i="32" s="1"/>
  <c r="R87" i="32"/>
  <c r="U27" i="32"/>
  <c r="Z27" i="32" s="1"/>
  <c r="W13" i="26" s="1"/>
  <c r="Y14" i="33" s="1"/>
  <c r="U104" i="32"/>
  <c r="Z104" i="32" s="1"/>
  <c r="U66" i="32"/>
  <c r="Z66" i="32" s="1"/>
  <c r="R104" i="32"/>
  <c r="R50" i="32"/>
  <c r="R71" i="32"/>
  <c r="U64" i="32"/>
  <c r="Z64" i="32" s="1"/>
  <c r="U90" i="32"/>
  <c r="Z90" i="32" s="1"/>
  <c r="W76" i="26" s="1"/>
  <c r="Y77" i="33" s="1"/>
  <c r="R33" i="32"/>
  <c r="R48" i="32"/>
  <c r="U99" i="32"/>
  <c r="X111" i="32" s="1"/>
  <c r="U33" i="32"/>
  <c r="R103" i="32"/>
  <c r="U39" i="32"/>
  <c r="Z39" i="32" s="1"/>
  <c r="AK39" i="32" s="1"/>
  <c r="R73" i="32"/>
  <c r="U92" i="32"/>
  <c r="Z92" i="32" s="1"/>
  <c r="U23" i="32"/>
  <c r="Z23" i="32" s="1"/>
  <c r="W9" i="26" s="1"/>
  <c r="Y10" i="33" s="1"/>
  <c r="U59" i="32"/>
  <c r="Z59" i="32" s="1"/>
  <c r="W45" i="26" s="1"/>
  <c r="Y46" i="33" s="1"/>
  <c r="U56" i="32"/>
  <c r="Z56" i="32" s="1"/>
  <c r="W42" i="26" s="1"/>
  <c r="Y43" i="33" s="1"/>
  <c r="R79" i="32"/>
  <c r="U43" i="32"/>
  <c r="Z43" i="32" s="1"/>
  <c r="U76" i="32"/>
  <c r="U21" i="32"/>
  <c r="R36" i="32"/>
  <c r="R38" i="32"/>
  <c r="U102" i="32"/>
  <c r="U93" i="32"/>
  <c r="Z111" i="32"/>
  <c r="U25" i="32"/>
  <c r="Z25" i="32" s="1"/>
  <c r="R56" i="32"/>
  <c r="R82" i="32"/>
  <c r="U69" i="32"/>
  <c r="Z69" i="32" s="1"/>
  <c r="W55" i="26" s="1"/>
  <c r="Y56" i="33" s="1"/>
  <c r="U46" i="32"/>
  <c r="Z46" i="32" s="1"/>
  <c r="AK46" i="32" s="1"/>
  <c r="R59" i="32"/>
  <c r="U68" i="32"/>
  <c r="U109" i="32"/>
  <c r="Z109" i="32" s="1"/>
  <c r="U24" i="32"/>
  <c r="Z24" i="32" s="1"/>
  <c r="U54" i="32"/>
  <c r="R49" i="32"/>
  <c r="U107" i="32"/>
  <c r="Z107" i="32" s="1"/>
  <c r="W93" i="26" s="1"/>
  <c r="Y94" i="33" s="1"/>
  <c r="U40" i="32"/>
  <c r="Z40" i="32" s="1"/>
  <c r="W26" i="26" s="1"/>
  <c r="Y27" i="33" s="1"/>
  <c r="R37" i="32"/>
  <c r="R91" i="32"/>
  <c r="U74" i="32"/>
  <c r="R84" i="32"/>
  <c r="R102" i="32"/>
  <c r="R108" i="32"/>
  <c r="F76" i="19"/>
  <c r="AM76" i="19" s="1"/>
  <c r="R78" i="32"/>
  <c r="U73" i="32"/>
  <c r="Z73" i="32" s="1"/>
  <c r="U77" i="32"/>
  <c r="U79" i="32"/>
  <c r="Z79" i="32" s="1"/>
  <c r="R35" i="32"/>
  <c r="U91" i="32"/>
  <c r="Z91" i="32" s="1"/>
  <c r="AK91" i="32" s="1"/>
  <c r="R61" i="32"/>
  <c r="U34" i="32"/>
  <c r="Z34" i="32" s="1"/>
  <c r="W20" i="26" s="1"/>
  <c r="Y21" i="33" s="1"/>
  <c r="U78" i="32"/>
  <c r="Z78" i="32" s="1"/>
  <c r="AK78" i="32" s="1"/>
  <c r="U53" i="32"/>
  <c r="R101" i="32"/>
  <c r="R28" i="32"/>
  <c r="R20" i="32"/>
  <c r="U85" i="32"/>
  <c r="Z85" i="32" s="1"/>
  <c r="W71" i="26" s="1"/>
  <c r="Y72" i="33" s="1"/>
  <c r="U75" i="32"/>
  <c r="R72" i="32"/>
  <c r="R58" i="32"/>
  <c r="U47" i="32"/>
  <c r="R77" i="32"/>
  <c r="R75" i="32"/>
  <c r="U98" i="32"/>
  <c r="Z98" i="32" s="1"/>
  <c r="AK98" i="32" s="1"/>
  <c r="R55" i="32"/>
  <c r="U35" i="32"/>
  <c r="R31" i="32"/>
  <c r="R23" i="32"/>
  <c r="N22" i="32"/>
  <c r="U31" i="32"/>
  <c r="R90" i="32"/>
  <c r="R42" i="32"/>
  <c r="R30" i="32"/>
  <c r="R86" i="32"/>
  <c r="R54" i="32"/>
  <c r="U20" i="32"/>
  <c r="Z20" i="32" s="1"/>
  <c r="R62" i="32"/>
  <c r="AY25" i="20"/>
  <c r="L17" i="32" a="1"/>
  <c r="L17" i="32" s="1"/>
  <c r="N111" i="32"/>
  <c r="Q111" i="32"/>
  <c r="S111" i="32"/>
  <c r="P111" i="32"/>
  <c r="T111" i="32"/>
  <c r="F28" i="19"/>
  <c r="AM28" i="19" s="1"/>
  <c r="AB7" i="33"/>
  <c r="AC7" i="33"/>
  <c r="D5" i="29"/>
  <c r="BB22" i="19"/>
  <c r="BG72" i="20"/>
  <c r="W89" i="32"/>
  <c r="AQ97" i="23"/>
  <c r="J97" i="23"/>
  <c r="X97" i="23"/>
  <c r="W97" i="23"/>
  <c r="AY66" i="20"/>
  <c r="F41" i="19"/>
  <c r="AM41" i="19" s="1"/>
  <c r="N103" i="32"/>
  <c r="N97" i="32"/>
  <c r="N106" i="32"/>
  <c r="N90" i="32"/>
  <c r="N19" i="32"/>
  <c r="N57" i="32"/>
  <c r="N81" i="32"/>
  <c r="N23" i="32"/>
  <c r="N108" i="32"/>
  <c r="N39" i="32"/>
  <c r="N24" i="32"/>
  <c r="N94" i="32"/>
  <c r="N77" i="32"/>
  <c r="N75" i="32"/>
  <c r="N28" i="32"/>
  <c r="N96" i="32"/>
  <c r="N27" i="32"/>
  <c r="N52" i="32"/>
  <c r="N33" i="32"/>
  <c r="N47" i="32"/>
  <c r="N25" i="32"/>
  <c r="N78" i="32"/>
  <c r="N34" i="32"/>
  <c r="N32" i="32"/>
  <c r="N105" i="32"/>
  <c r="N64" i="32"/>
  <c r="N74" i="32"/>
  <c r="N55" i="32"/>
  <c r="N86" i="32"/>
  <c r="N59" i="32"/>
  <c r="N37" i="32"/>
  <c r="N89" i="32"/>
  <c r="N99" i="32"/>
  <c r="N68" i="32"/>
  <c r="N29" i="32"/>
  <c r="N104" i="32"/>
  <c r="N84" i="32"/>
  <c r="N98" i="32"/>
  <c r="N100" i="32"/>
  <c r="N71" i="32"/>
  <c r="N43" i="32"/>
  <c r="N92" i="32"/>
  <c r="F20" i="20"/>
  <c r="AM20" i="20" s="1"/>
  <c r="AH35" i="32" s="1"/>
  <c r="G22" i="33" s="1"/>
  <c r="N38" i="32"/>
  <c r="N31" i="32"/>
  <c r="N67" i="32"/>
  <c r="N110" i="32"/>
  <c r="N48" i="32"/>
  <c r="N61" i="32"/>
  <c r="N45" i="32"/>
  <c r="N26" i="32"/>
  <c r="N35" i="32"/>
  <c r="N49" i="32"/>
  <c r="N101" i="32"/>
  <c r="N76" i="32"/>
  <c r="N30" i="32"/>
  <c r="N93" i="32"/>
  <c r="N65" i="32"/>
  <c r="N88" i="32"/>
  <c r="N51" i="32"/>
  <c r="N85" i="32"/>
  <c r="N107" i="32"/>
  <c r="N79" i="32"/>
  <c r="N44" i="32"/>
  <c r="N82" i="32"/>
  <c r="N50" i="32"/>
  <c r="N87" i="32"/>
  <c r="N20" i="32"/>
  <c r="N91" i="32"/>
  <c r="N54" i="32"/>
  <c r="N70" i="32"/>
  <c r="N72" i="32"/>
  <c r="N46" i="32"/>
  <c r="AY22" i="20"/>
  <c r="N40" i="32"/>
  <c r="N42" i="32"/>
  <c r="N63" i="32"/>
  <c r="N73" i="32"/>
  <c r="N21" i="32"/>
  <c r="W85" i="32"/>
  <c r="N60" i="32"/>
  <c r="N83" i="32"/>
  <c r="N95" i="32"/>
  <c r="N102" i="32"/>
  <c r="N62" i="32"/>
  <c r="W77" i="32"/>
  <c r="N69" i="32"/>
  <c r="N80" i="32"/>
  <c r="DG79" i="21"/>
  <c r="W97" i="32"/>
  <c r="N109" i="32"/>
  <c r="W67" i="32"/>
  <c r="W79" i="32"/>
  <c r="N53" i="32"/>
  <c r="N58" i="32"/>
  <c r="N36" i="32"/>
  <c r="N41" i="32"/>
  <c r="AY23" i="20"/>
  <c r="N66" i="32"/>
  <c r="AY78" i="20"/>
  <c r="F35" i="19"/>
  <c r="AM35" i="19" s="1"/>
  <c r="F33" i="20"/>
  <c r="AM33" i="20" s="1"/>
  <c r="AH48" i="32" s="1"/>
  <c r="G35" i="33" s="1"/>
  <c r="W42" i="32"/>
  <c r="W52" i="32"/>
  <c r="W107" i="32"/>
  <c r="AY27" i="20"/>
  <c r="W59" i="32"/>
  <c r="W71" i="32"/>
  <c r="W68" i="32"/>
  <c r="W56" i="32"/>
  <c r="AQ77" i="23"/>
  <c r="AQ31" i="23"/>
  <c r="AQ44" i="23"/>
  <c r="W63" i="32"/>
  <c r="W75" i="32"/>
  <c r="AQ75" i="23"/>
  <c r="AQ74" i="23"/>
  <c r="AQ93" i="23"/>
  <c r="W36" i="32"/>
  <c r="F84" i="20"/>
  <c r="AM84" i="20" s="1"/>
  <c r="AH99" i="32" s="1"/>
  <c r="G86" i="33" s="1"/>
  <c r="AQ34" i="23"/>
  <c r="AQ39" i="23"/>
  <c r="AQ69" i="23"/>
  <c r="AQ60" i="23"/>
  <c r="AQ48" i="23"/>
  <c r="AQ43" i="23"/>
  <c r="AQ37" i="23"/>
  <c r="AQ46" i="23"/>
  <c r="AQ92" i="23"/>
  <c r="AQ81" i="23"/>
  <c r="AQ80" i="23"/>
  <c r="AQ53" i="23"/>
  <c r="AQ68" i="23"/>
  <c r="AQ84" i="23"/>
  <c r="AQ62" i="23"/>
  <c r="AQ54" i="23"/>
  <c r="AQ90" i="23"/>
  <c r="AQ57" i="23"/>
  <c r="AQ88" i="23"/>
  <c r="AQ89" i="23"/>
  <c r="AQ42" i="23"/>
  <c r="AQ82" i="23"/>
  <c r="AQ47" i="23"/>
  <c r="AQ17" i="23"/>
  <c r="AQ55" i="23"/>
  <c r="AQ33" i="23"/>
  <c r="AQ70" i="23"/>
  <c r="AQ65" i="23"/>
  <c r="AQ67" i="23"/>
  <c r="AQ56" i="23"/>
  <c r="AQ30" i="23"/>
  <c r="AQ45" i="23"/>
  <c r="AQ32" i="23"/>
  <c r="AQ85" i="23"/>
  <c r="AQ87" i="23"/>
  <c r="AQ36" i="23"/>
  <c r="AQ73" i="23"/>
  <c r="AQ76" i="23"/>
  <c r="AQ86" i="23"/>
  <c r="AQ61" i="23"/>
  <c r="AQ49" i="23"/>
  <c r="AQ52" i="23"/>
  <c r="AQ83" i="23"/>
  <c r="AQ63" i="23"/>
  <c r="AQ40" i="23"/>
  <c r="AQ59" i="23"/>
  <c r="AQ50" i="23"/>
  <c r="AQ38" i="23"/>
  <c r="AQ66" i="23"/>
  <c r="AQ35" i="23"/>
  <c r="AQ95" i="23"/>
  <c r="AQ41" i="23"/>
  <c r="AQ96" i="23"/>
  <c r="AQ51" i="23"/>
  <c r="AQ71" i="23"/>
  <c r="AQ64" i="23"/>
  <c r="AQ79" i="23"/>
  <c r="AQ78" i="23"/>
  <c r="AQ58" i="23"/>
  <c r="AQ72" i="23"/>
  <c r="AQ91" i="23"/>
  <c r="AQ94" i="23"/>
  <c r="W99" i="32"/>
  <c r="W76" i="32"/>
  <c r="F81" i="19"/>
  <c r="AM81" i="19" s="1"/>
  <c r="P30" i="32"/>
  <c r="P33" i="32"/>
  <c r="P42" i="32"/>
  <c r="P43" i="32"/>
  <c r="P34" i="32"/>
  <c r="P27" i="32"/>
  <c r="T79" i="32"/>
  <c r="P32" i="32"/>
  <c r="T70" i="32"/>
  <c r="P41" i="32"/>
  <c r="P88" i="32"/>
  <c r="P72" i="32"/>
  <c r="P53" i="32"/>
  <c r="P91" i="32"/>
  <c r="AY83" i="20"/>
  <c r="F83" i="20"/>
  <c r="AM83" i="20" s="1"/>
  <c r="AH98" i="32" s="1"/>
  <c r="G85" i="33" s="1"/>
  <c r="F68" i="19"/>
  <c r="AM68" i="19" s="1"/>
  <c r="F92" i="19"/>
  <c r="AM92" i="19" s="1"/>
  <c r="F34" i="20"/>
  <c r="AM34" i="20" s="1"/>
  <c r="AH49" i="32" s="1"/>
  <c r="G36" i="33" s="1"/>
  <c r="F7" i="19"/>
  <c r="AM7" i="19" s="1"/>
  <c r="AY52" i="20"/>
  <c r="AY28" i="20"/>
  <c r="F24" i="19"/>
  <c r="AM24" i="19" s="1"/>
  <c r="F26" i="19"/>
  <c r="AM26" i="19" s="1"/>
  <c r="AY32" i="20"/>
  <c r="F47" i="20"/>
  <c r="AM47" i="20" s="1"/>
  <c r="AH62" i="32" s="1"/>
  <c r="G49" i="33" s="1"/>
  <c r="F24" i="20"/>
  <c r="AM24" i="20" s="1"/>
  <c r="AH39" i="32" s="1"/>
  <c r="G26" i="33" s="1"/>
  <c r="W84" i="32"/>
  <c r="AY67" i="20"/>
  <c r="BF96" i="23"/>
  <c r="F32" i="19"/>
  <c r="AM32" i="19" s="1"/>
  <c r="F8" i="19"/>
  <c r="AM8" i="19" s="1"/>
  <c r="F67" i="19"/>
  <c r="AM67" i="19" s="1"/>
  <c r="F39" i="19"/>
  <c r="AM39" i="19" s="1"/>
  <c r="F64" i="19"/>
  <c r="AM64" i="19" s="1"/>
  <c r="W96" i="32"/>
  <c r="F17" i="19"/>
  <c r="AM17" i="19" s="1"/>
  <c r="F6" i="19"/>
  <c r="AM6" i="19" s="1"/>
  <c r="F38" i="20"/>
  <c r="AM38" i="20" s="1"/>
  <c r="AH53" i="32" s="1"/>
  <c r="G40" i="33" s="1"/>
  <c r="AY76" i="20"/>
  <c r="AY92" i="20"/>
  <c r="AY45" i="20"/>
  <c r="F68" i="20"/>
  <c r="AM68" i="20" s="1"/>
  <c r="AH83" i="32" s="1"/>
  <c r="G70" i="33" s="1"/>
  <c r="AY60" i="20"/>
  <c r="F53" i="19"/>
  <c r="AM53" i="19" s="1"/>
  <c r="AY46" i="20"/>
  <c r="F35" i="20"/>
  <c r="AM35" i="20" s="1"/>
  <c r="AH50" i="32" s="1"/>
  <c r="G37" i="33" s="1"/>
  <c r="F53" i="20"/>
  <c r="AM53" i="20" s="1"/>
  <c r="AH68" i="32" s="1"/>
  <c r="G55" i="33" s="1"/>
  <c r="AY39" i="20"/>
  <c r="AY93" i="20"/>
  <c r="F69" i="19"/>
  <c r="AM69" i="19" s="1"/>
  <c r="F14" i="19"/>
  <c r="AM14" i="19" s="1"/>
  <c r="DG19" i="21"/>
  <c r="AY80" i="20"/>
  <c r="F13" i="19"/>
  <c r="AM13" i="19" s="1"/>
  <c r="F87" i="19"/>
  <c r="AM87" i="19" s="1"/>
  <c r="F11" i="19"/>
  <c r="AM11" i="19" s="1"/>
  <c r="F43" i="19"/>
  <c r="AM43" i="19" s="1"/>
  <c r="AY26" i="20"/>
  <c r="F65" i="19"/>
  <c r="AM65" i="19" s="1"/>
  <c r="AY85" i="20"/>
  <c r="AY49" i="20"/>
  <c r="F34" i="19"/>
  <c r="AM34" i="19" s="1"/>
  <c r="F93" i="19"/>
  <c r="AM93" i="19" s="1"/>
  <c r="W70" i="32"/>
  <c r="F15" i="19"/>
  <c r="AM15" i="19" s="1"/>
  <c r="W44" i="32"/>
  <c r="W58" i="32"/>
  <c r="AY81" i="20"/>
  <c r="F5" i="19"/>
  <c r="AM5" i="19" s="1"/>
  <c r="F75" i="19"/>
  <c r="AM75" i="19" s="1"/>
  <c r="F52" i="19"/>
  <c r="AM52" i="19" s="1"/>
  <c r="F38" i="19"/>
  <c r="AM38" i="19" s="1"/>
  <c r="F44" i="20"/>
  <c r="AM44" i="20" s="1"/>
  <c r="AH59" i="32" s="1"/>
  <c r="G46" i="33" s="1"/>
  <c r="W72" i="32"/>
  <c r="F90" i="19"/>
  <c r="AM90" i="19" s="1"/>
  <c r="AY43" i="20"/>
  <c r="AY29" i="20"/>
  <c r="F27" i="19"/>
  <c r="AM27" i="19" s="1"/>
  <c r="F63" i="19"/>
  <c r="AM63" i="19" s="1"/>
  <c r="W83" i="32"/>
  <c r="F87" i="20"/>
  <c r="AM87" i="20" s="1"/>
  <c r="AH102" i="32" s="1"/>
  <c r="G89" i="33" s="1"/>
  <c r="AY54" i="20"/>
  <c r="W57" i="32"/>
  <c r="W100" i="32"/>
  <c r="AY55" i="20"/>
  <c r="F91" i="19"/>
  <c r="AM91" i="19" s="1"/>
  <c r="F83" i="19"/>
  <c r="AM83" i="19" s="1"/>
  <c r="W78" i="32"/>
  <c r="F12" i="19"/>
  <c r="AM12" i="19" s="1"/>
  <c r="F44" i="19"/>
  <c r="AM44" i="19" s="1"/>
  <c r="F40" i="19"/>
  <c r="AM40" i="19" s="1"/>
  <c r="W80" i="32"/>
  <c r="W90" i="32"/>
  <c r="W98" i="32"/>
  <c r="F33" i="19"/>
  <c r="AM33" i="19" s="1"/>
  <c r="W62" i="32"/>
  <c r="F86" i="20"/>
  <c r="AM86" i="20" s="1"/>
  <c r="AH101" i="32" s="1"/>
  <c r="G88" i="33" s="1"/>
  <c r="W40" i="32"/>
  <c r="F45" i="19"/>
  <c r="AM45" i="19" s="1"/>
  <c r="AY94" i="20"/>
  <c r="F42" i="19"/>
  <c r="AM42" i="19" s="1"/>
  <c r="W82" i="32"/>
  <c r="F56" i="20"/>
  <c r="AM56" i="20" s="1"/>
  <c r="AH71" i="32" s="1"/>
  <c r="G58" i="33" s="1"/>
  <c r="AY90" i="20"/>
  <c r="AY51" i="20"/>
  <c r="F55" i="19"/>
  <c r="AM55" i="19" s="1"/>
  <c r="AY40" i="20"/>
  <c r="F72" i="20"/>
  <c r="AM72" i="20" s="1"/>
  <c r="AH87" i="32" s="1"/>
  <c r="G74" i="33" s="1"/>
  <c r="F16" i="19"/>
  <c r="AM16" i="19" s="1"/>
  <c r="AY62" i="20"/>
  <c r="F29" i="19"/>
  <c r="AM29" i="19" s="1"/>
  <c r="W95" i="32"/>
  <c r="F75" i="20"/>
  <c r="AM75" i="20" s="1"/>
  <c r="AH90" i="32" s="1"/>
  <c r="G77" i="33" s="1"/>
  <c r="AY84" i="20"/>
  <c r="F74" i="20"/>
  <c r="AM74" i="20" s="1"/>
  <c r="AH89" i="32" s="1"/>
  <c r="G76" i="33" s="1"/>
  <c r="BE17" i="23"/>
  <c r="BF17" i="23" s="1"/>
  <c r="F50" i="19"/>
  <c r="AM50" i="19" s="1"/>
  <c r="W37" i="32"/>
  <c r="DG42" i="21"/>
  <c r="X48" i="23"/>
  <c r="X11" i="23"/>
  <c r="Y11" i="23" s="1"/>
  <c r="W34" i="32"/>
  <c r="W86" i="32"/>
  <c r="W91" i="32"/>
  <c r="F94" i="19"/>
  <c r="AM94" i="19" s="1"/>
  <c r="F46" i="19"/>
  <c r="AM46" i="19" s="1"/>
  <c r="F54" i="19"/>
  <c r="AM54" i="19" s="1"/>
  <c r="W73" i="32"/>
  <c r="W48" i="32"/>
  <c r="W103" i="32"/>
  <c r="W33" i="32"/>
  <c r="AY21" i="20"/>
  <c r="W94" i="32"/>
  <c r="W46" i="32"/>
  <c r="W74" i="32"/>
  <c r="F82" i="19"/>
  <c r="AM82" i="19" s="1"/>
  <c r="AY37" i="20"/>
  <c r="W64" i="32"/>
  <c r="W66" i="32"/>
  <c r="W69" i="32"/>
  <c r="W87" i="32"/>
  <c r="F86" i="19"/>
  <c r="AM86" i="19" s="1"/>
  <c r="W53" i="32"/>
  <c r="Y96" i="23"/>
  <c r="W32" i="32"/>
  <c r="W109" i="32"/>
  <c r="W102" i="32"/>
  <c r="AY64" i="20"/>
  <c r="W45" i="32"/>
  <c r="F89" i="19"/>
  <c r="AM89" i="19" s="1"/>
  <c r="AY50" i="20"/>
  <c r="F85" i="19"/>
  <c r="AM85" i="19" s="1"/>
  <c r="AY41" i="20"/>
  <c r="F48" i="19"/>
  <c r="AM48" i="19" s="1"/>
  <c r="W101" i="32"/>
  <c r="F65" i="20"/>
  <c r="AM65" i="20" s="1"/>
  <c r="AH80" i="32" s="1"/>
  <c r="G67" i="33" s="1"/>
  <c r="AY86" i="20"/>
  <c r="S51" i="32"/>
  <c r="T63" i="32"/>
  <c r="W39" i="32"/>
  <c r="P99" i="32"/>
  <c r="W51" i="32"/>
  <c r="P29" i="32"/>
  <c r="P82" i="32"/>
  <c r="S54" i="32"/>
  <c r="P26" i="32"/>
  <c r="P106" i="32"/>
  <c r="P92" i="32"/>
  <c r="P77" i="32"/>
  <c r="P51" i="32"/>
  <c r="Q86" i="32"/>
  <c r="P60" i="32"/>
  <c r="DG53" i="21"/>
  <c r="W50" i="32"/>
  <c r="W106" i="32"/>
  <c r="T47" i="32"/>
  <c r="T51" i="32"/>
  <c r="T21" i="32"/>
  <c r="S32" i="32"/>
  <c r="T85" i="32"/>
  <c r="T41" i="32"/>
  <c r="T45" i="32"/>
  <c r="S99" i="32"/>
  <c r="T103" i="32"/>
  <c r="T71" i="32"/>
  <c r="T101" i="32"/>
  <c r="T48" i="32"/>
  <c r="T55" i="32"/>
  <c r="S58" i="32"/>
  <c r="T110" i="32"/>
  <c r="T57" i="32"/>
  <c r="T30" i="32"/>
  <c r="T40" i="32"/>
  <c r="T81" i="32"/>
  <c r="S83" i="32"/>
  <c r="DG62" i="21"/>
  <c r="T96" i="32"/>
  <c r="T46" i="32"/>
  <c r="T68" i="32"/>
  <c r="T29" i="32"/>
  <c r="P110" i="32"/>
  <c r="DG74" i="21"/>
  <c r="T34" i="32"/>
  <c r="T60" i="32"/>
  <c r="T52" i="32"/>
  <c r="T77" i="32"/>
  <c r="T83" i="32"/>
  <c r="T105" i="32"/>
  <c r="T106" i="32"/>
  <c r="T99" i="32"/>
  <c r="P100" i="32"/>
  <c r="P49" i="32"/>
  <c r="S110" i="32"/>
  <c r="T42" i="32"/>
  <c r="T74" i="32"/>
  <c r="T72" i="32"/>
  <c r="T80" i="32"/>
  <c r="T94" i="32"/>
  <c r="Q36" i="32"/>
  <c r="T59" i="32"/>
  <c r="T25" i="32"/>
  <c r="T100" i="32"/>
  <c r="T61" i="32"/>
  <c r="T58" i="32"/>
  <c r="T84" i="32"/>
  <c r="T73" i="32"/>
  <c r="T23" i="32"/>
  <c r="T104" i="32"/>
  <c r="T28" i="32"/>
  <c r="T89" i="32"/>
  <c r="T44" i="32"/>
  <c r="AU95" i="20"/>
  <c r="AV95" i="20"/>
  <c r="T87" i="32"/>
  <c r="T67" i="32"/>
  <c r="T56" i="32"/>
  <c r="T24" i="32"/>
  <c r="BH95" i="20"/>
  <c r="BG95" i="20"/>
  <c r="T91" i="32"/>
  <c r="F27" i="20"/>
  <c r="AM27" i="20" s="1"/>
  <c r="AH42" i="32" s="1"/>
  <c r="G29" i="33" s="1"/>
  <c r="T78" i="32"/>
  <c r="T32" i="32"/>
  <c r="T31" i="32"/>
  <c r="T35" i="32"/>
  <c r="S98" i="32"/>
  <c r="P36" i="32"/>
  <c r="T54" i="32"/>
  <c r="T90" i="32"/>
  <c r="T75" i="32"/>
  <c r="T39" i="32"/>
  <c r="S69" i="32"/>
  <c r="Q110" i="32"/>
  <c r="W110" i="32"/>
  <c r="W88" i="32"/>
  <c r="W108" i="32"/>
  <c r="J96" i="23"/>
  <c r="AO77" i="32"/>
  <c r="AO110" i="32"/>
  <c r="W54" i="32"/>
  <c r="W65" i="32"/>
  <c r="W81" i="32"/>
  <c r="W60" i="32"/>
  <c r="Q92" i="32"/>
  <c r="Q54" i="32"/>
  <c r="S30" i="32"/>
  <c r="P65" i="32"/>
  <c r="P98" i="32"/>
  <c r="P108" i="32"/>
  <c r="T36" i="32"/>
  <c r="T50" i="32"/>
  <c r="T93" i="32"/>
  <c r="P40" i="32"/>
  <c r="P64" i="32"/>
  <c r="P20" i="32"/>
  <c r="P24" i="32"/>
  <c r="Q38" i="32"/>
  <c r="Q67" i="32"/>
  <c r="S39" i="32"/>
  <c r="Q53" i="32"/>
  <c r="P35" i="32"/>
  <c r="P19" i="32"/>
  <c r="T19" i="32"/>
  <c r="T82" i="32"/>
  <c r="T95" i="32"/>
  <c r="S105" i="32"/>
  <c r="Q52" i="32"/>
  <c r="P25" i="32"/>
  <c r="P71" i="32"/>
  <c r="T22" i="32"/>
  <c r="T76" i="32"/>
  <c r="T86" i="32"/>
  <c r="T69" i="32"/>
  <c r="S96" i="32"/>
  <c r="S44" i="32"/>
  <c r="Q72" i="32"/>
  <c r="Q108" i="32"/>
  <c r="Q78" i="32"/>
  <c r="Q41" i="32"/>
  <c r="Q89" i="32"/>
  <c r="S49" i="32"/>
  <c r="S48" i="32"/>
  <c r="Q42" i="32"/>
  <c r="Q76" i="32"/>
  <c r="S84" i="32"/>
  <c r="S55" i="32"/>
  <c r="Q103" i="32"/>
  <c r="Q90" i="32"/>
  <c r="P80" i="32"/>
  <c r="P46" i="32"/>
  <c r="S61" i="32"/>
  <c r="S88" i="32"/>
  <c r="Q63" i="32"/>
  <c r="Q98" i="32"/>
  <c r="Q27" i="32"/>
  <c r="Q95" i="32"/>
  <c r="S71" i="32"/>
  <c r="Q99" i="32"/>
  <c r="Q75" i="32"/>
  <c r="S57" i="32"/>
  <c r="Q101" i="32"/>
  <c r="Q74" i="32"/>
  <c r="T20" i="32"/>
  <c r="T49" i="32"/>
  <c r="T27" i="32"/>
  <c r="T66" i="32"/>
  <c r="T26" i="32"/>
  <c r="T62" i="32"/>
  <c r="S75" i="32"/>
  <c r="S46" i="32"/>
  <c r="Q109" i="32"/>
  <c r="Q59" i="32"/>
  <c r="P74" i="32"/>
  <c r="P59" i="32"/>
  <c r="P50" i="32"/>
  <c r="S76" i="32"/>
  <c r="S43" i="32"/>
  <c r="Q104" i="32"/>
  <c r="Q58" i="32"/>
  <c r="Q84" i="32"/>
  <c r="T108" i="32"/>
  <c r="T92" i="32"/>
  <c r="T64" i="32"/>
  <c r="T88" i="32"/>
  <c r="T102" i="32"/>
  <c r="T98" i="32"/>
  <c r="S35" i="32"/>
  <c r="S28" i="32"/>
  <c r="Q39" i="32"/>
  <c r="Q30" i="32"/>
  <c r="Q82" i="32"/>
  <c r="P22" i="32"/>
  <c r="P48" i="32"/>
  <c r="P75" i="32"/>
  <c r="T33" i="32"/>
  <c r="T43" i="32"/>
  <c r="T97" i="32"/>
  <c r="T37" i="32"/>
  <c r="T107" i="32"/>
  <c r="T53" i="32"/>
  <c r="S106" i="32"/>
  <c r="S56" i="32"/>
  <c r="Q55" i="32"/>
  <c r="Q31" i="32"/>
  <c r="Q26" i="32"/>
  <c r="P95" i="32"/>
  <c r="P103" i="32"/>
  <c r="P37" i="32"/>
  <c r="AH31" i="32"/>
  <c r="F85" i="20"/>
  <c r="AM85" i="20" s="1"/>
  <c r="AH100" i="32" s="1"/>
  <c r="G87" i="33" s="1"/>
  <c r="AY20" i="20"/>
  <c r="X50" i="23"/>
  <c r="Y50" i="23" s="1"/>
  <c r="F40" i="20"/>
  <c r="AM40" i="20" s="1"/>
  <c r="AH55" i="32" s="1"/>
  <c r="G42" i="33" s="1"/>
  <c r="DG40" i="21"/>
  <c r="AO63" i="32"/>
  <c r="AO106" i="32"/>
  <c r="AO91" i="32"/>
  <c r="AO69" i="32"/>
  <c r="AO37" i="32"/>
  <c r="AO36" i="32"/>
  <c r="AO88" i="32"/>
  <c r="AO85" i="32"/>
  <c r="AO39" i="32"/>
  <c r="AO95" i="32"/>
  <c r="AO22" i="32"/>
  <c r="AO46" i="32"/>
  <c r="AO53" i="32"/>
  <c r="AO98" i="32"/>
  <c r="AO42" i="32"/>
  <c r="AO60" i="32"/>
  <c r="AO52" i="32"/>
  <c r="AO50" i="32"/>
  <c r="AY69" i="20"/>
  <c r="AO89" i="32"/>
  <c r="AO62" i="32"/>
  <c r="AO99" i="32"/>
  <c r="F71" i="19"/>
  <c r="AM71" i="19" s="1"/>
  <c r="AO76" i="32"/>
  <c r="AO73" i="32"/>
  <c r="AO72" i="32"/>
  <c r="AO45" i="32"/>
  <c r="AO34" i="32"/>
  <c r="AY48" i="20"/>
  <c r="AO59" i="32"/>
  <c r="AO44" i="32"/>
  <c r="AO21" i="32"/>
  <c r="AO75" i="32"/>
  <c r="AO102" i="32"/>
  <c r="S79" i="32"/>
  <c r="S65" i="32"/>
  <c r="S36" i="32"/>
  <c r="S47" i="32"/>
  <c r="S85" i="32"/>
  <c r="S104" i="32"/>
  <c r="AO86" i="32"/>
  <c r="AO58" i="32"/>
  <c r="AO80" i="32"/>
  <c r="S53" i="32"/>
  <c r="S94" i="32"/>
  <c r="S41" i="32"/>
  <c r="S22" i="32"/>
  <c r="S97" i="32"/>
  <c r="S38" i="32"/>
  <c r="Q56" i="32"/>
  <c r="Q73" i="32"/>
  <c r="Q107" i="32"/>
  <c r="AO93" i="32"/>
  <c r="W93" i="32"/>
  <c r="W43" i="32"/>
  <c r="AO43" i="32"/>
  <c r="AO35" i="32"/>
  <c r="W35" i="32"/>
  <c r="AO100" i="32"/>
  <c r="AO65" i="32"/>
  <c r="AO103" i="32"/>
  <c r="S81" i="32"/>
  <c r="S33" i="32"/>
  <c r="S27" i="32"/>
  <c r="S87" i="32"/>
  <c r="S100" i="32"/>
  <c r="S102" i="32"/>
  <c r="AO82" i="32"/>
  <c r="Q71" i="32"/>
  <c r="Q21" i="32"/>
  <c r="Q50" i="32"/>
  <c r="Q49" i="32"/>
  <c r="Q51" i="32"/>
  <c r="P105" i="32"/>
  <c r="P21" i="32"/>
  <c r="P45" i="32"/>
  <c r="AO71" i="32"/>
  <c r="W38" i="32"/>
  <c r="AO38" i="32"/>
  <c r="W92" i="32"/>
  <c r="AO92" i="32"/>
  <c r="W104" i="32"/>
  <c r="AO104" i="32"/>
  <c r="AO74" i="32"/>
  <c r="AO64" i="32"/>
  <c r="S86" i="32"/>
  <c r="S107" i="32"/>
  <c r="S74" i="32"/>
  <c r="S101" i="32"/>
  <c r="S109" i="32"/>
  <c r="S89" i="32"/>
  <c r="AO97" i="32"/>
  <c r="Q62" i="32"/>
  <c r="Q40" i="32"/>
  <c r="Q19" i="32"/>
  <c r="Q88" i="32"/>
  <c r="Q81" i="32"/>
  <c r="Q66" i="32"/>
  <c r="P76" i="32"/>
  <c r="P78" i="32"/>
  <c r="P38" i="32"/>
  <c r="P79" i="32"/>
  <c r="P69" i="32"/>
  <c r="W47" i="32"/>
  <c r="AO47" i="32"/>
  <c r="AO109" i="32"/>
  <c r="AO90" i="32"/>
  <c r="AO107" i="32"/>
  <c r="AO48" i="32"/>
  <c r="AO27" i="32"/>
  <c r="AO28" i="32"/>
  <c r="AO78" i="32"/>
  <c r="S20" i="32"/>
  <c r="S91" i="32"/>
  <c r="S62" i="32"/>
  <c r="S72" i="32"/>
  <c r="S68" i="32"/>
  <c r="Q57" i="32"/>
  <c r="Q64" i="32"/>
  <c r="Q91" i="32"/>
  <c r="Q69" i="32"/>
  <c r="Q25" i="32"/>
  <c r="Q34" i="32"/>
  <c r="P47" i="32"/>
  <c r="P54" i="32"/>
  <c r="P96" i="32"/>
  <c r="P52" i="32"/>
  <c r="F73" i="20"/>
  <c r="AM73" i="20" s="1"/>
  <c r="AH88" i="32" s="1"/>
  <c r="G75" i="33" s="1"/>
  <c r="AO31" i="32"/>
  <c r="AO29" i="32"/>
  <c r="AO94" i="32"/>
  <c r="AO30" i="32"/>
  <c r="AO67" i="32"/>
  <c r="AO84" i="32"/>
  <c r="S50" i="32"/>
  <c r="S92" i="32"/>
  <c r="S40" i="32"/>
  <c r="S80" i="32"/>
  <c r="S21" i="32"/>
  <c r="AO96" i="32"/>
  <c r="Q93" i="32"/>
  <c r="Q44" i="32"/>
  <c r="Q102" i="32"/>
  <c r="Q33" i="32"/>
  <c r="Q48" i="32"/>
  <c r="P23" i="32"/>
  <c r="P87" i="32"/>
  <c r="P58" i="32"/>
  <c r="AO70" i="32"/>
  <c r="W41" i="32"/>
  <c r="AY57" i="20"/>
  <c r="AO26" i="32"/>
  <c r="W31" i="32"/>
  <c r="AO51" i="32"/>
  <c r="W49" i="32"/>
  <c r="AO49" i="32"/>
  <c r="AO81" i="32"/>
  <c r="S73" i="32"/>
  <c r="S82" i="32"/>
  <c r="S103" i="32"/>
  <c r="S52" i="32"/>
  <c r="S31" i="32"/>
  <c r="Q68" i="32"/>
  <c r="Q28" i="32"/>
  <c r="Q45" i="32"/>
  <c r="Q79" i="32"/>
  <c r="Q24" i="32"/>
  <c r="Q20" i="32"/>
  <c r="P86" i="32"/>
  <c r="P68" i="32"/>
  <c r="P28" i="32"/>
  <c r="P67" i="32"/>
  <c r="P81" i="32"/>
  <c r="P31" i="32"/>
  <c r="AO41" i="32"/>
  <c r="AO105" i="32"/>
  <c r="AO87" i="32"/>
  <c r="AO54" i="32"/>
  <c r="AO24" i="32"/>
  <c r="AO20" i="32"/>
  <c r="S70" i="32"/>
  <c r="S26" i="32"/>
  <c r="S67" i="32"/>
  <c r="S95" i="32"/>
  <c r="S19" i="32"/>
  <c r="Q22" i="32"/>
  <c r="Q35" i="32"/>
  <c r="Q87" i="32"/>
  <c r="Q70" i="32"/>
  <c r="Q106" i="32"/>
  <c r="Q60" i="32"/>
  <c r="P94" i="32"/>
  <c r="P70" i="32"/>
  <c r="P85" i="32"/>
  <c r="P55" i="32"/>
  <c r="P73" i="32"/>
  <c r="P90" i="32"/>
  <c r="AO57" i="32"/>
  <c r="W105" i="32"/>
  <c r="AO23" i="32"/>
  <c r="AO83" i="32"/>
  <c r="AO56" i="32"/>
  <c r="AO68" i="32"/>
  <c r="W55" i="32"/>
  <c r="AO66" i="32"/>
  <c r="S34" i="32"/>
  <c r="S78" i="32"/>
  <c r="S63" i="32"/>
  <c r="S64" i="32"/>
  <c r="S108" i="32"/>
  <c r="S37" i="32"/>
  <c r="Q61" i="32"/>
  <c r="Q97" i="32"/>
  <c r="Q100" i="32"/>
  <c r="Q94" i="32"/>
  <c r="Q65" i="32"/>
  <c r="Q83" i="32"/>
  <c r="P62" i="32"/>
  <c r="P104" i="32"/>
  <c r="P97" i="32"/>
  <c r="P93" i="32"/>
  <c r="P109" i="32"/>
  <c r="P83" i="32"/>
  <c r="W61" i="32"/>
  <c r="AO25" i="32"/>
  <c r="AO101" i="32"/>
  <c r="AO108" i="32"/>
  <c r="AO55" i="32"/>
  <c r="S66" i="32"/>
  <c r="S90" i="32"/>
  <c r="S25" i="32"/>
  <c r="S29" i="32"/>
  <c r="S45" i="32"/>
  <c r="S23" i="32"/>
  <c r="AO33" i="32"/>
  <c r="Q43" i="32"/>
  <c r="Q80" i="32"/>
  <c r="Q23" i="32"/>
  <c r="Q32" i="32"/>
  <c r="Q77" i="32"/>
  <c r="Q29" i="32"/>
  <c r="P66" i="32"/>
  <c r="P63" i="32"/>
  <c r="P61" i="32"/>
  <c r="P56" i="32"/>
  <c r="P101" i="32"/>
  <c r="P107" i="32"/>
  <c r="AO61" i="32"/>
  <c r="AO79" i="32"/>
  <c r="AO32" i="32"/>
  <c r="T109" i="32"/>
  <c r="T38" i="32"/>
  <c r="AO40" i="32"/>
  <c r="S93" i="32"/>
  <c r="S24" i="32"/>
  <c r="S60" i="32"/>
  <c r="S42" i="32"/>
  <c r="S59" i="32"/>
  <c r="Q105" i="32"/>
  <c r="Q47" i="32"/>
  <c r="Q37" i="32"/>
  <c r="Q96" i="32"/>
  <c r="Q46" i="32"/>
  <c r="P39" i="32"/>
  <c r="P57" i="32"/>
  <c r="P84" i="32"/>
  <c r="P102" i="32"/>
  <c r="P44" i="32"/>
  <c r="AY73" i="20"/>
  <c r="X19" i="23"/>
  <c r="Y19" i="23" s="1"/>
  <c r="F71" i="20"/>
  <c r="AM71" i="20" s="1"/>
  <c r="AH86" i="32" s="1"/>
  <c r="G73" i="33" s="1"/>
  <c r="AY71" i="20"/>
  <c r="F76" i="20"/>
  <c r="AM76" i="20" s="1"/>
  <c r="AH91" i="32" s="1"/>
  <c r="G78" i="33" s="1"/>
  <c r="AY82" i="20"/>
  <c r="AY58" i="20"/>
  <c r="DG43" i="21"/>
  <c r="F63" i="20"/>
  <c r="AM63" i="20" s="1"/>
  <c r="AH78" i="32" s="1"/>
  <c r="G65" i="33" s="1"/>
  <c r="DG37" i="21"/>
  <c r="DG94" i="21"/>
  <c r="DG88" i="21"/>
  <c r="DG90" i="21"/>
  <c r="DG57" i="21"/>
  <c r="DG34" i="21"/>
  <c r="DG85" i="21"/>
  <c r="DG28" i="21"/>
  <c r="DG69" i="21"/>
  <c r="DG32" i="21"/>
  <c r="DE31" i="21"/>
  <c r="DG23" i="21"/>
  <c r="AY75" i="20"/>
  <c r="CR95" i="21"/>
  <c r="DG66" i="21"/>
  <c r="DG82" i="21"/>
  <c r="DG47" i="21"/>
  <c r="DG72" i="21"/>
  <c r="F61" i="19"/>
  <c r="AM61" i="19" s="1"/>
  <c r="DG95" i="21"/>
  <c r="DG58" i="21"/>
  <c r="DG93" i="21"/>
  <c r="DG92" i="21"/>
  <c r="CR92" i="21"/>
  <c r="DG51" i="21"/>
  <c r="DG63" i="21"/>
  <c r="DG73" i="21"/>
  <c r="DG18" i="21"/>
  <c r="DG45" i="21"/>
  <c r="DG25" i="21"/>
  <c r="DE92" i="21"/>
  <c r="DG87" i="21"/>
  <c r="DG89" i="21"/>
  <c r="DG33" i="21"/>
  <c r="DG20" i="21"/>
  <c r="F46" i="20"/>
  <c r="AM46" i="20" s="1"/>
  <c r="AH61" i="32" s="1"/>
  <c r="G48" i="33" s="1"/>
  <c r="DG78" i="21"/>
  <c r="AY38" i="20"/>
  <c r="DG60" i="21"/>
  <c r="CR93" i="21"/>
  <c r="DG35" i="21"/>
  <c r="DG41" i="21"/>
  <c r="DG61" i="21"/>
  <c r="DG71" i="21"/>
  <c r="DG67" i="21"/>
  <c r="F94" i="20"/>
  <c r="AM94" i="20" s="1"/>
  <c r="AH109" i="32" s="1"/>
  <c r="G96" i="33" s="1"/>
  <c r="DG31" i="21"/>
  <c r="J71" i="23"/>
  <c r="J20" i="23"/>
  <c r="J14" i="23"/>
  <c r="DG81" i="21"/>
  <c r="DG83" i="21"/>
  <c r="F54" i="20"/>
  <c r="AM54" i="20" s="1"/>
  <c r="DG75" i="21"/>
  <c r="DG44" i="21"/>
  <c r="CR35" i="21"/>
  <c r="CR31" i="21"/>
  <c r="DE47" i="21"/>
  <c r="CR9" i="21"/>
  <c r="DG55" i="21"/>
  <c r="CR8" i="21"/>
  <c r="DG29" i="21"/>
  <c r="DG59" i="21"/>
  <c r="J92" i="23"/>
  <c r="DG36" i="21"/>
  <c r="DG91" i="21"/>
  <c r="DG24" i="21"/>
  <c r="DG76" i="21"/>
  <c r="DE21" i="21"/>
  <c r="CR10" i="21"/>
  <c r="DG46" i="21"/>
  <c r="DG54" i="21"/>
  <c r="AY33" i="20"/>
  <c r="AY65" i="20"/>
  <c r="DG64" i="21"/>
  <c r="DG68" i="21"/>
  <c r="DE55" i="21"/>
  <c r="DG80" i="21"/>
  <c r="DG70" i="21"/>
  <c r="CR55" i="21"/>
  <c r="DE67" i="21"/>
  <c r="BD69" i="23"/>
  <c r="BF69" i="23" s="1"/>
  <c r="DG30" i="21"/>
  <c r="DG48" i="21"/>
  <c r="DG38" i="21"/>
  <c r="DG52" i="21"/>
  <c r="DG22" i="21"/>
  <c r="AY68" i="20"/>
  <c r="BD66" i="23"/>
  <c r="BF66" i="23" s="1"/>
  <c r="DG26" i="21"/>
  <c r="J83" i="23"/>
  <c r="DE79" i="21"/>
  <c r="DG86" i="21"/>
  <c r="DE94" i="21"/>
  <c r="DG49" i="21"/>
  <c r="CR29" i="21"/>
  <c r="DG21" i="21"/>
  <c r="DG56" i="21"/>
  <c r="AQ25" i="23"/>
  <c r="J87" i="23"/>
  <c r="J77" i="23"/>
  <c r="J39" i="23"/>
  <c r="J8" i="23"/>
  <c r="J72" i="23"/>
  <c r="J63" i="23"/>
  <c r="DE77" i="21"/>
  <c r="J65" i="23"/>
  <c r="AQ19" i="23"/>
  <c r="J58" i="23"/>
  <c r="CR77" i="21"/>
  <c r="DE89" i="21"/>
  <c r="J57" i="23"/>
  <c r="AQ20" i="23"/>
  <c r="J15" i="23"/>
  <c r="J44" i="23"/>
  <c r="AQ23" i="23"/>
  <c r="J55" i="23"/>
  <c r="J74" i="23"/>
  <c r="AQ28" i="23"/>
  <c r="J94" i="23"/>
  <c r="J53" i="23"/>
  <c r="J38" i="23"/>
  <c r="J90" i="23"/>
  <c r="J10" i="23"/>
  <c r="AQ24" i="23"/>
  <c r="J31" i="23"/>
  <c r="AQ29" i="23"/>
  <c r="J18" i="23"/>
  <c r="J68" i="23"/>
  <c r="J42" i="23"/>
  <c r="J56" i="23"/>
  <c r="J61" i="23"/>
  <c r="J86" i="23"/>
  <c r="AY44" i="20"/>
  <c r="F32" i="20"/>
  <c r="AM32" i="20" s="1"/>
  <c r="AH47" i="32" s="1"/>
  <c r="G34" i="33" s="1"/>
  <c r="F21" i="20"/>
  <c r="AM21" i="20" s="1"/>
  <c r="AH36" i="32" s="1"/>
  <c r="G23" i="33" s="1"/>
  <c r="DG50" i="21"/>
  <c r="F23" i="20"/>
  <c r="AM23" i="20" s="1"/>
  <c r="AH38" i="32" s="1"/>
  <c r="G25" i="33" s="1"/>
  <c r="AY34" i="20"/>
  <c r="AY36" i="20"/>
  <c r="CR49" i="21"/>
  <c r="DE48" i="21"/>
  <c r="F28" i="20"/>
  <c r="AM28" i="20" s="1"/>
  <c r="AH43" i="32" s="1"/>
  <c r="G30" i="33" s="1"/>
  <c r="F49" i="20"/>
  <c r="AM49" i="20" s="1"/>
  <c r="AH64" i="32" s="1"/>
  <c r="G51" i="33" s="1"/>
  <c r="F45" i="20"/>
  <c r="AM45" i="20" s="1"/>
  <c r="AH60" i="32" s="1"/>
  <c r="G47" i="33" s="1"/>
  <c r="W57" i="23"/>
  <c r="Y57" i="23" s="1"/>
  <c r="CR54" i="21"/>
  <c r="X75" i="23"/>
  <c r="Y75" i="23" s="1"/>
  <c r="W24" i="23"/>
  <c r="Y24" i="23" s="1"/>
  <c r="F37" i="19"/>
  <c r="AM37" i="19" s="1"/>
  <c r="F60" i="20"/>
  <c r="AM60" i="20" s="1"/>
  <c r="AH75" i="32" s="1"/>
  <c r="G62" i="33" s="1"/>
  <c r="AY53" i="20"/>
  <c r="F82" i="20"/>
  <c r="AM82" i="20" s="1"/>
  <c r="AH97" i="32" s="1"/>
  <c r="G84" i="33" s="1"/>
  <c r="AY72" i="20"/>
  <c r="AY61" i="20"/>
  <c r="DG27" i="21"/>
  <c r="DG77" i="21"/>
  <c r="F64" i="20"/>
  <c r="AM64" i="20" s="1"/>
  <c r="AH79" i="32" s="1"/>
  <c r="G66" i="33" s="1"/>
  <c r="DG65" i="21"/>
  <c r="AQ18" i="23"/>
  <c r="J73" i="23"/>
  <c r="J32" i="23"/>
  <c r="J45" i="23"/>
  <c r="F67" i="20"/>
  <c r="AM67" i="20" s="1"/>
  <c r="AH82" i="32" s="1"/>
  <c r="G69" i="33" s="1"/>
  <c r="J93" i="23"/>
  <c r="J29" i="23"/>
  <c r="J50" i="23"/>
  <c r="J49" i="23"/>
  <c r="J62" i="23"/>
  <c r="J34" i="23"/>
  <c r="J40" i="23"/>
  <c r="J70" i="23"/>
  <c r="J64" i="23"/>
  <c r="J12" i="23"/>
  <c r="J82" i="23"/>
  <c r="J76" i="23"/>
  <c r="J6" i="23"/>
  <c r="J30" i="23"/>
  <c r="J27" i="23"/>
  <c r="J69" i="23"/>
  <c r="J60" i="23"/>
  <c r="J9" i="23"/>
  <c r="J89" i="23"/>
  <c r="J23" i="23"/>
  <c r="J75" i="23"/>
  <c r="J79" i="23"/>
  <c r="J66" i="23"/>
  <c r="J19" i="23"/>
  <c r="J21" i="23"/>
  <c r="J78" i="23"/>
  <c r="J85" i="23"/>
  <c r="J52" i="23"/>
  <c r="J88" i="23"/>
  <c r="J13" i="23"/>
  <c r="AQ22" i="23"/>
  <c r="AQ21" i="23"/>
  <c r="J81" i="23"/>
  <c r="J46" i="23"/>
  <c r="J67" i="23"/>
  <c r="AQ26" i="23"/>
  <c r="J59" i="23"/>
  <c r="J11" i="23"/>
  <c r="J25" i="23"/>
  <c r="J91" i="23"/>
  <c r="J41" i="23"/>
  <c r="J24" i="23"/>
  <c r="J84" i="23"/>
  <c r="J36" i="23"/>
  <c r="DG84" i="21"/>
  <c r="J26" i="23"/>
  <c r="J37" i="23"/>
  <c r="J48" i="23"/>
  <c r="J95" i="23"/>
  <c r="J51" i="23"/>
  <c r="J43" i="23"/>
  <c r="J16" i="23"/>
  <c r="J35" i="23"/>
  <c r="J47" i="23"/>
  <c r="J22" i="23"/>
  <c r="J80" i="23"/>
  <c r="J54" i="23"/>
  <c r="J28" i="23"/>
  <c r="AQ27" i="23"/>
  <c r="J17" i="23"/>
  <c r="J7" i="23"/>
  <c r="J33" i="23"/>
  <c r="DE66" i="21"/>
  <c r="BF87" i="23"/>
  <c r="BF25" i="23"/>
  <c r="DE54" i="21"/>
  <c r="BF85" i="23"/>
  <c r="BF64" i="23"/>
  <c r="BF77" i="23"/>
  <c r="BF93" i="23"/>
  <c r="BF94" i="23"/>
  <c r="BF63" i="23"/>
  <c r="BF29" i="23"/>
  <c r="BF18" i="23"/>
  <c r="BF59" i="23"/>
  <c r="F18" i="20"/>
  <c r="AM18" i="20" s="1"/>
  <c r="AH33" i="32" s="1"/>
  <c r="G20" i="33" s="1"/>
  <c r="BF61" i="23"/>
  <c r="BF44" i="23"/>
  <c r="AY16" i="20"/>
  <c r="BF40" i="23"/>
  <c r="BF83" i="23"/>
  <c r="BF39" i="23"/>
  <c r="F91" i="20"/>
  <c r="AM91" i="20" s="1"/>
  <c r="AH106" i="32" s="1"/>
  <c r="G93" i="33" s="1"/>
  <c r="BF82" i="23"/>
  <c r="BF26" i="23"/>
  <c r="BF35" i="23"/>
  <c r="BF91" i="23"/>
  <c r="BF24" i="23"/>
  <c r="BF84" i="23"/>
  <c r="BF62" i="23"/>
  <c r="BF20" i="23"/>
  <c r="BF72" i="23"/>
  <c r="BF48" i="23"/>
  <c r="BF76" i="23"/>
  <c r="BF49" i="23"/>
  <c r="BF58" i="23"/>
  <c r="BF30" i="23"/>
  <c r="BF73" i="23"/>
  <c r="BF22" i="23"/>
  <c r="BF95" i="23"/>
  <c r="AY77" i="20"/>
  <c r="BF51" i="23"/>
  <c r="BF42" i="23"/>
  <c r="AY30" i="20"/>
  <c r="BF27" i="23"/>
  <c r="BF57" i="23"/>
  <c r="BF54" i="23"/>
  <c r="BF50" i="23"/>
  <c r="BF28" i="23"/>
  <c r="BF23" i="23"/>
  <c r="BF55" i="23"/>
  <c r="BF74" i="23"/>
  <c r="F30" i="20"/>
  <c r="AM30" i="20" s="1"/>
  <c r="AH45" i="32" s="1"/>
  <c r="G32" i="33" s="1"/>
  <c r="BF43" i="23"/>
  <c r="BF65" i="23"/>
  <c r="BF33" i="23"/>
  <c r="BF52" i="23"/>
  <c r="F92" i="20"/>
  <c r="AM92" i="20" s="1"/>
  <c r="AH107" i="32" s="1"/>
  <c r="G94" i="33" s="1"/>
  <c r="AY59" i="20"/>
  <c r="BF46" i="23"/>
  <c r="BF67" i="23"/>
  <c r="F36" i="20"/>
  <c r="AM36" i="20" s="1"/>
  <c r="AH51" i="32" s="1"/>
  <c r="G38" i="33" s="1"/>
  <c r="F50" i="20"/>
  <c r="AM50" i="20" s="1"/>
  <c r="AH65" i="32" s="1"/>
  <c r="G52" i="33" s="1"/>
  <c r="F39" i="20"/>
  <c r="AM39" i="20" s="1"/>
  <c r="AH54" i="32" s="1"/>
  <c r="G41" i="33" s="1"/>
  <c r="BF89" i="23"/>
  <c r="F66" i="20"/>
  <c r="AM66" i="20" s="1"/>
  <c r="AH81" i="32" s="1"/>
  <c r="G68" i="33" s="1"/>
  <c r="BF38" i="23"/>
  <c r="F55" i="20"/>
  <c r="AM55" i="20" s="1"/>
  <c r="AH70" i="32" s="1"/>
  <c r="G57" i="33" s="1"/>
  <c r="BF21" i="23"/>
  <c r="BF47" i="23"/>
  <c r="BF37" i="23"/>
  <c r="AY89" i="20"/>
  <c r="F43" i="20"/>
  <c r="AM43" i="20" s="1"/>
  <c r="AH58" i="32" s="1"/>
  <c r="G45" i="33" s="1"/>
  <c r="BF56" i="23"/>
  <c r="BF60" i="23"/>
  <c r="BF81" i="23"/>
  <c r="F70" i="20"/>
  <c r="AM70" i="20" s="1"/>
  <c r="AH85" i="32" s="1"/>
  <c r="G72" i="33" s="1"/>
  <c r="BF41" i="23"/>
  <c r="BF34" i="23"/>
  <c r="F90" i="20"/>
  <c r="AM90" i="20" s="1"/>
  <c r="AH105" i="32" s="1"/>
  <c r="G92" i="33" s="1"/>
  <c r="BF53" i="23"/>
  <c r="BF68" i="23"/>
  <c r="F57" i="20"/>
  <c r="AM57" i="20" s="1"/>
  <c r="AH72" i="32" s="1"/>
  <c r="G59" i="33" s="1"/>
  <c r="AY42" i="20"/>
  <c r="F77" i="20"/>
  <c r="AM77" i="20" s="1"/>
  <c r="AH92" i="32" s="1"/>
  <c r="G79" i="33" s="1"/>
  <c r="BF88" i="23"/>
  <c r="BF36" i="23"/>
  <c r="BF75" i="23"/>
  <c r="BF79" i="23"/>
  <c r="BF86" i="23"/>
  <c r="BF45" i="23"/>
  <c r="BF19" i="23"/>
  <c r="AY91" i="20"/>
  <c r="BF71" i="23"/>
  <c r="F61" i="20"/>
  <c r="AM61" i="20" s="1"/>
  <c r="AH76" i="32" s="1"/>
  <c r="G63" i="33" s="1"/>
  <c r="BF31" i="23"/>
  <c r="BF32" i="23"/>
  <c r="BF92" i="23"/>
  <c r="F26" i="20"/>
  <c r="AM26" i="20" s="1"/>
  <c r="AH41" i="32" s="1"/>
  <c r="G28" i="33" s="1"/>
  <c r="BF78" i="23"/>
  <c r="AY47" i="20"/>
  <c r="F17" i="20"/>
  <c r="AM17" i="20" s="1"/>
  <c r="AH32" i="32" s="1"/>
  <c r="G19" i="33" s="1"/>
  <c r="F42" i="20"/>
  <c r="AM42" i="20" s="1"/>
  <c r="AH57" i="32" s="1"/>
  <c r="G44" i="33" s="1"/>
  <c r="AY19" i="20"/>
  <c r="AY56" i="20"/>
  <c r="AY79" i="20"/>
  <c r="BF90" i="23"/>
  <c r="BF80" i="23"/>
  <c r="F31" i="20"/>
  <c r="AM31" i="20" s="1"/>
  <c r="AH46" i="32" s="1"/>
  <c r="G33" i="33" s="1"/>
  <c r="BF70" i="23"/>
  <c r="F93" i="20"/>
  <c r="AM93" i="20" s="1"/>
  <c r="AH108" i="32" s="1"/>
  <c r="G95" i="33" s="1"/>
  <c r="AY87" i="20"/>
  <c r="AY18" i="20"/>
  <c r="F51" i="20"/>
  <c r="AM51" i="20" s="1"/>
  <c r="AH66" i="32" s="1"/>
  <c r="G53" i="33" s="1"/>
  <c r="F48" i="20"/>
  <c r="AM48" i="20" s="1"/>
  <c r="AH63" i="32" s="1"/>
  <c r="G50" i="33" s="1"/>
  <c r="Y39" i="23"/>
  <c r="F89" i="20"/>
  <c r="AM89" i="20" s="1"/>
  <c r="AH104" i="32" s="1"/>
  <c r="G91" i="33" s="1"/>
  <c r="AY70" i="20"/>
  <c r="F37" i="20"/>
  <c r="AM37" i="20" s="1"/>
  <c r="AH52" i="32" s="1"/>
  <c r="G39" i="33" s="1"/>
  <c r="AY31" i="20"/>
  <c r="AY74" i="20"/>
  <c r="Y34" i="23"/>
  <c r="C73" i="20"/>
  <c r="C83" i="20"/>
  <c r="C70" i="20"/>
  <c r="C31" i="20"/>
  <c r="F79" i="20"/>
  <c r="AM79" i="20" s="1"/>
  <c r="AH94" i="32" s="1"/>
  <c r="G81" i="33" s="1"/>
  <c r="F81" i="20"/>
  <c r="AM81" i="20" s="1"/>
  <c r="AH96" i="32" s="1"/>
  <c r="G83" i="33" s="1"/>
  <c r="C28" i="20"/>
  <c r="C77" i="20"/>
  <c r="C59" i="20"/>
  <c r="C40" i="20"/>
  <c r="C45" i="20"/>
  <c r="C29" i="20"/>
  <c r="C39" i="20"/>
  <c r="C93" i="20"/>
  <c r="C49" i="20"/>
  <c r="C52" i="20"/>
  <c r="C76" i="20"/>
  <c r="C55" i="20"/>
  <c r="C24" i="20"/>
  <c r="C21" i="20"/>
  <c r="C30" i="20"/>
  <c r="C18" i="20"/>
  <c r="C47" i="20"/>
  <c r="C88" i="20"/>
  <c r="F29" i="20"/>
  <c r="AM29" i="20" s="1"/>
  <c r="AH44" i="32" s="1"/>
  <c r="G31" i="33" s="1"/>
  <c r="C26" i="20"/>
  <c r="C33" i="20"/>
  <c r="C19" i="20"/>
  <c r="C53" i="20"/>
  <c r="C38" i="20"/>
  <c r="C58" i="20"/>
  <c r="C32" i="20"/>
  <c r="C57" i="20"/>
  <c r="F25" i="20"/>
  <c r="AM25" i="20" s="1"/>
  <c r="AH40" i="32" s="1"/>
  <c r="G27" i="33" s="1"/>
  <c r="C50" i="20"/>
  <c r="C94" i="20"/>
  <c r="C54" i="20"/>
  <c r="C62" i="20"/>
  <c r="C84" i="20"/>
  <c r="AY24" i="20"/>
  <c r="C48" i="20"/>
  <c r="C72" i="20"/>
  <c r="C91" i="20"/>
  <c r="C61" i="20"/>
  <c r="C71" i="20"/>
  <c r="F22" i="20"/>
  <c r="AM22" i="20" s="1"/>
  <c r="AH37" i="32" s="1"/>
  <c r="G24" i="33" s="1"/>
  <c r="C80" i="20"/>
  <c r="C27" i="20"/>
  <c r="C22" i="20"/>
  <c r="C67" i="20"/>
  <c r="C35" i="20"/>
  <c r="C90" i="20"/>
  <c r="F52" i="20"/>
  <c r="AM52" i="20" s="1"/>
  <c r="AH67" i="32" s="1"/>
  <c r="G54" i="33" s="1"/>
  <c r="C74" i="20"/>
  <c r="F41" i="20"/>
  <c r="AM41" i="20" s="1"/>
  <c r="AH56" i="32" s="1"/>
  <c r="G43" i="33" s="1"/>
  <c r="C56" i="20"/>
  <c r="C89" i="20"/>
  <c r="F69" i="20"/>
  <c r="AM69" i="20" s="1"/>
  <c r="AH84" i="32" s="1"/>
  <c r="G71" i="33" s="1"/>
  <c r="C85" i="20"/>
  <c r="C36" i="20"/>
  <c r="C43" i="20"/>
  <c r="C92" i="20"/>
  <c r="C78" i="20"/>
  <c r="C60" i="20"/>
  <c r="C17" i="20"/>
  <c r="C37" i="20"/>
  <c r="C66" i="20"/>
  <c r="C42" i="20"/>
  <c r="C65" i="20"/>
  <c r="C44" i="20"/>
  <c r="C64" i="20"/>
  <c r="AY35" i="20"/>
  <c r="C63" i="20"/>
  <c r="C23" i="20"/>
  <c r="C46" i="20"/>
  <c r="C20" i="20"/>
  <c r="C79" i="20"/>
  <c r="C16" i="20"/>
  <c r="C51" i="20"/>
  <c r="C87" i="20"/>
  <c r="C69" i="20"/>
  <c r="C86" i="20"/>
  <c r="C81" i="20"/>
  <c r="C41" i="20"/>
  <c r="F62" i="20"/>
  <c r="AM62" i="20" s="1"/>
  <c r="AH77" i="32" s="1"/>
  <c r="G64" i="33" s="1"/>
  <c r="C68" i="20"/>
  <c r="C34" i="20"/>
  <c r="C82" i="20"/>
  <c r="C75" i="20"/>
  <c r="C25" i="20"/>
  <c r="Y16" i="23"/>
  <c r="Y9" i="23"/>
  <c r="Y83" i="23"/>
  <c r="Y47" i="23"/>
  <c r="Y54" i="23"/>
  <c r="Y46" i="23"/>
  <c r="Y45" i="23"/>
  <c r="Y60" i="23"/>
  <c r="X26" i="23"/>
  <c r="Y26" i="23" s="1"/>
  <c r="Y41" i="23"/>
  <c r="Y79" i="23"/>
  <c r="Y56" i="23"/>
  <c r="Y23" i="23"/>
  <c r="Y27" i="23"/>
  <c r="Y12" i="23"/>
  <c r="Y66" i="23"/>
  <c r="Y43" i="23"/>
  <c r="Y73" i="23"/>
  <c r="Y10" i="23"/>
  <c r="X76" i="23"/>
  <c r="Y76" i="23" s="1"/>
  <c r="Y89" i="23"/>
  <c r="Y30" i="23"/>
  <c r="Y28" i="23"/>
  <c r="Y35" i="23"/>
  <c r="Y55" i="23"/>
  <c r="Y65" i="23"/>
  <c r="Y95" i="23"/>
  <c r="Y69" i="23"/>
  <c r="X63" i="23"/>
  <c r="Y63" i="23" s="1"/>
  <c r="Y49" i="23"/>
  <c r="W40" i="23"/>
  <c r="Y40" i="23" s="1"/>
  <c r="X58" i="23"/>
  <c r="Y58" i="23" s="1"/>
  <c r="Y74" i="23"/>
  <c r="Y15" i="23"/>
  <c r="Y92" i="23"/>
  <c r="Y84" i="23"/>
  <c r="X44" i="23"/>
  <c r="Y44" i="23" s="1"/>
  <c r="Y90" i="23"/>
  <c r="W48" i="23"/>
  <c r="Y7" i="23"/>
  <c r="Y17" i="23"/>
  <c r="X88" i="23"/>
  <c r="Y88" i="23" s="1"/>
  <c r="Y52" i="23"/>
  <c r="Y85" i="23"/>
  <c r="Y72" i="23"/>
  <c r="Y29" i="23"/>
  <c r="Y22" i="23"/>
  <c r="Y38" i="23"/>
  <c r="Y86" i="23"/>
  <c r="Y70" i="23"/>
  <c r="Y33" i="23"/>
  <c r="Y64" i="23"/>
  <c r="Y87" i="23"/>
  <c r="Y25" i="23"/>
  <c r="Y14" i="23"/>
  <c r="Y68" i="23"/>
  <c r="W91" i="23"/>
  <c r="Y91" i="23" s="1"/>
  <c r="Y94" i="23"/>
  <c r="Y59" i="23"/>
  <c r="Y18" i="23"/>
  <c r="W77" i="23"/>
  <c r="X77" i="23"/>
  <c r="Y81" i="23"/>
  <c r="W93" i="23"/>
  <c r="Y93" i="23" s="1"/>
  <c r="Y8" i="23"/>
  <c r="W53" i="23"/>
  <c r="Y53" i="23" s="1"/>
  <c r="X82" i="23"/>
  <c r="Y82" i="23" s="1"/>
  <c r="X78" i="23"/>
  <c r="W78" i="23"/>
  <c r="W67" i="23"/>
  <c r="Y67" i="23" s="1"/>
  <c r="W31" i="23"/>
  <c r="Y31" i="23" s="1"/>
  <c r="Y20" i="23"/>
  <c r="X13" i="23"/>
  <c r="Y13" i="23" s="1"/>
  <c r="W51" i="23"/>
  <c r="Y51" i="23" s="1"/>
  <c r="W42" i="23"/>
  <c r="Y42" i="23" s="1"/>
  <c r="X62" i="23"/>
  <c r="W62" i="23"/>
  <c r="W32" i="23"/>
  <c r="X32" i="23"/>
  <c r="W36" i="23"/>
  <c r="Y36" i="23" s="1"/>
  <c r="W61" i="23"/>
  <c r="X61" i="23"/>
  <c r="W80" i="23"/>
  <c r="X80" i="23"/>
  <c r="F36" i="19"/>
  <c r="AM36" i="19" s="1"/>
  <c r="W71" i="23"/>
  <c r="X71" i="23"/>
  <c r="W21" i="23"/>
  <c r="X21" i="23"/>
  <c r="W37" i="23"/>
  <c r="X37" i="23"/>
  <c r="Y6" i="23"/>
  <c r="F30" i="19"/>
  <c r="AM30" i="19" s="1"/>
  <c r="F57" i="19"/>
  <c r="AM57" i="19" s="1"/>
  <c r="F79" i="19"/>
  <c r="AM79" i="19" s="1"/>
  <c r="F77" i="19"/>
  <c r="AM77" i="19" s="1"/>
  <c r="F31" i="19"/>
  <c r="AM31" i="19" s="1"/>
  <c r="F62" i="19"/>
  <c r="AM62" i="19" s="1"/>
  <c r="F20" i="19"/>
  <c r="AM20" i="19" s="1"/>
  <c r="CR62" i="21"/>
  <c r="DG39" i="21"/>
  <c r="DE87" i="21"/>
  <c r="DE38" i="21"/>
  <c r="DE18" i="21"/>
  <c r="DE75" i="21"/>
  <c r="DE45" i="21"/>
  <c r="DE29" i="21"/>
  <c r="DE78" i="21"/>
  <c r="DE26" i="21"/>
  <c r="CR30" i="21"/>
  <c r="CR34" i="21"/>
  <c r="DE52" i="21"/>
  <c r="CR94" i="21"/>
  <c r="DE63" i="21"/>
  <c r="CR44" i="21"/>
  <c r="CR38" i="21"/>
  <c r="CR61" i="21"/>
  <c r="CR41" i="21"/>
  <c r="DE46" i="21"/>
  <c r="DE51" i="21"/>
  <c r="DE88" i="21"/>
  <c r="DE73" i="21"/>
  <c r="DE40" i="21"/>
  <c r="CR40" i="21"/>
  <c r="CR18" i="21"/>
  <c r="DE69" i="21"/>
  <c r="DE22" i="21"/>
  <c r="DE42" i="21"/>
  <c r="CR67" i="21"/>
  <c r="CR43" i="21"/>
  <c r="DE30" i="21"/>
  <c r="CR39" i="21"/>
  <c r="DE39" i="21"/>
  <c r="CR78" i="21"/>
  <c r="DE90" i="21"/>
  <c r="DE50" i="21"/>
  <c r="CR25" i="21"/>
  <c r="DE57" i="21"/>
  <c r="DE17" i="21"/>
  <c r="CR87" i="21"/>
  <c r="DE68" i="21"/>
  <c r="CR71" i="21"/>
  <c r="DE72" i="21"/>
  <c r="CR88" i="21"/>
  <c r="CR19" i="21"/>
  <c r="DE49" i="21"/>
  <c r="CR26" i="21"/>
  <c r="DE61" i="21"/>
  <c r="DE60" i="21"/>
  <c r="DE37" i="21"/>
  <c r="CR20" i="21"/>
  <c r="DE25" i="21"/>
  <c r="CR28" i="21"/>
  <c r="CR57" i="21"/>
  <c r="CR76" i="21"/>
  <c r="CR83" i="21"/>
  <c r="CR27" i="21"/>
  <c r="CR85" i="21"/>
  <c r="CR58" i="21"/>
  <c r="DE27" i="21"/>
  <c r="DE43" i="21"/>
  <c r="CR60" i="21"/>
  <c r="DE32" i="21"/>
  <c r="CR17" i="21"/>
  <c r="CR72" i="21"/>
  <c r="CR45" i="21"/>
  <c r="CR46" i="21"/>
  <c r="DE84" i="21"/>
  <c r="CR73" i="21"/>
  <c r="DE20" i="21"/>
  <c r="DE83" i="21"/>
  <c r="CR69" i="21"/>
  <c r="DE95" i="21"/>
  <c r="CR14" i="21"/>
  <c r="CR70" i="21"/>
  <c r="CR82" i="21"/>
  <c r="DE23" i="21"/>
  <c r="CR89" i="21"/>
  <c r="CR79" i="21"/>
  <c r="CR63" i="21"/>
  <c r="CR84" i="21"/>
  <c r="DE82" i="21"/>
  <c r="CR56" i="21"/>
  <c r="DE34" i="21"/>
  <c r="CR51" i="21"/>
  <c r="CR22" i="21"/>
  <c r="DE33" i="21"/>
  <c r="CR15" i="21"/>
  <c r="CR74" i="21"/>
  <c r="CR64" i="21"/>
  <c r="CR68" i="21"/>
  <c r="DE56" i="21"/>
  <c r="CR86" i="21"/>
  <c r="CR7" i="21"/>
  <c r="DE62" i="21"/>
  <c r="CR50" i="21"/>
  <c r="CR11" i="21"/>
  <c r="DE91" i="21"/>
  <c r="DE41" i="21"/>
  <c r="CR42" i="21"/>
  <c r="DE85" i="21"/>
  <c r="CR80" i="21"/>
  <c r="CR52" i="21"/>
  <c r="CR21" i="21"/>
  <c r="DE58" i="21"/>
  <c r="DE64" i="21"/>
  <c r="CR48" i="21"/>
  <c r="DE76" i="21"/>
  <c r="CR75" i="21"/>
  <c r="DE19" i="21"/>
  <c r="CR47" i="21"/>
  <c r="DE28" i="21"/>
  <c r="CR53" i="21"/>
  <c r="CR12" i="21"/>
  <c r="DE59" i="21"/>
  <c r="DE86" i="21"/>
  <c r="CR33" i="21"/>
  <c r="DE80" i="21"/>
  <c r="CR59" i="21"/>
  <c r="DE53" i="21"/>
  <c r="DE70" i="21"/>
  <c r="DE74" i="21"/>
  <c r="CR23" i="21"/>
  <c r="CR36" i="21"/>
  <c r="DE81" i="21"/>
  <c r="DE71" i="21"/>
  <c r="CR13" i="21"/>
  <c r="CR16" i="21"/>
  <c r="DE35" i="21"/>
  <c r="CR24" i="21"/>
  <c r="DE44" i="21"/>
  <c r="DE93" i="21"/>
  <c r="CR37" i="21"/>
  <c r="CR91" i="21"/>
  <c r="CR81" i="21"/>
  <c r="DE36" i="21"/>
  <c r="CR90" i="21"/>
  <c r="CR32" i="21"/>
  <c r="CR65" i="21"/>
  <c r="DE24" i="21"/>
  <c r="CR66" i="21"/>
  <c r="DE65" i="21"/>
  <c r="BC83" i="19"/>
  <c r="BB68" i="19"/>
  <c r="BB21" i="19"/>
  <c r="BC44" i="19"/>
  <c r="BB42" i="19"/>
  <c r="BB38" i="19"/>
  <c r="BB88" i="19"/>
  <c r="BB66" i="19"/>
  <c r="BB63" i="19"/>
  <c r="BC36" i="19"/>
  <c r="BB37" i="19"/>
  <c r="BB31" i="19"/>
  <c r="BB62" i="19"/>
  <c r="BB20" i="19"/>
  <c r="BB29" i="19"/>
  <c r="BB25" i="19"/>
  <c r="BB69" i="19"/>
  <c r="BC81" i="19"/>
  <c r="BB79" i="19"/>
  <c r="BC42" i="19"/>
  <c r="BC68" i="19"/>
  <c r="BC30" i="19"/>
  <c r="BC47" i="19"/>
  <c r="BC43" i="19"/>
  <c r="BC34" i="19"/>
  <c r="BC77" i="19"/>
  <c r="BC82" i="19"/>
  <c r="BC40" i="19"/>
  <c r="BC33" i="19"/>
  <c r="BC35" i="19"/>
  <c r="BC22" i="19"/>
  <c r="BB80" i="19"/>
  <c r="BC23" i="19"/>
  <c r="BB83" i="19"/>
  <c r="BB28" i="19"/>
  <c r="BC84" i="19"/>
  <c r="BB46" i="19"/>
  <c r="BB40" i="19"/>
  <c r="BB78" i="19"/>
  <c r="BB30" i="19"/>
  <c r="BB26" i="19"/>
  <c r="BB57" i="19"/>
  <c r="BC32" i="19"/>
  <c r="BB87" i="19"/>
  <c r="BC80" i="19"/>
  <c r="BC64" i="19"/>
  <c r="BB82" i="19"/>
  <c r="BB77" i="19"/>
  <c r="BC27" i="19"/>
  <c r="BB60" i="19"/>
  <c r="BC60" i="19"/>
  <c r="BB34" i="19"/>
  <c r="BB27" i="19"/>
  <c r="BC20" i="19"/>
  <c r="BB59" i="19"/>
  <c r="BC26" i="19"/>
  <c r="BB33" i="19"/>
  <c r="BC69" i="19"/>
  <c r="BC66" i="19"/>
  <c r="BB36" i="19"/>
  <c r="BB58" i="19"/>
  <c r="BB84" i="19"/>
  <c r="BC61" i="19"/>
  <c r="BB32" i="19"/>
  <c r="BB81" i="19"/>
  <c r="BC24" i="19"/>
  <c r="BB23" i="19"/>
  <c r="BC59" i="19"/>
  <c r="BC85" i="19"/>
  <c r="BB19" i="19"/>
  <c r="BB85" i="19"/>
  <c r="BB44" i="19"/>
  <c r="BC29" i="19"/>
  <c r="BC79" i="19"/>
  <c r="BC25" i="19"/>
  <c r="BB39" i="19"/>
  <c r="BC41" i="19"/>
  <c r="BC38" i="19"/>
  <c r="BC19" i="19"/>
  <c r="BB65" i="19"/>
  <c r="BC39" i="19"/>
  <c r="BC37" i="19"/>
  <c r="BB64" i="19"/>
  <c r="BC63" i="19"/>
  <c r="BC62" i="19"/>
  <c r="BC67" i="19"/>
  <c r="BB45" i="19"/>
  <c r="BB61" i="19"/>
  <c r="BC31" i="19"/>
  <c r="BC45" i="19"/>
  <c r="BC88" i="19"/>
  <c r="BC87" i="19"/>
  <c r="BC86" i="19"/>
  <c r="BB35" i="19"/>
  <c r="BB67" i="19"/>
  <c r="BC21" i="19"/>
  <c r="BC65" i="19"/>
  <c r="BB41" i="19"/>
  <c r="BC78" i="19"/>
  <c r="BC28" i="19"/>
  <c r="BB24" i="19"/>
  <c r="BB43" i="19"/>
  <c r="BB86" i="19"/>
  <c r="DG17" i="21"/>
  <c r="CR6" i="21"/>
  <c r="AU30" i="20"/>
  <c r="AV77" i="20"/>
  <c r="AV69" i="20"/>
  <c r="AU36" i="20"/>
  <c r="AV42" i="20"/>
  <c r="AV70" i="20"/>
  <c r="AV58" i="20"/>
  <c r="AV61" i="20"/>
  <c r="AU91" i="20"/>
  <c r="AU73" i="20"/>
  <c r="AV71" i="20"/>
  <c r="AU59" i="20"/>
  <c r="AU57" i="20"/>
  <c r="BH70" i="20"/>
  <c r="BG70" i="20"/>
  <c r="BH31" i="20"/>
  <c r="BG31" i="20"/>
  <c r="BG19" i="20"/>
  <c r="BH19" i="20"/>
  <c r="AU31" i="20"/>
  <c r="BH42" i="20"/>
  <c r="BG42" i="20"/>
  <c r="BH58" i="20"/>
  <c r="BG58" i="20"/>
  <c r="BH48" i="20"/>
  <c r="BG48" i="20"/>
  <c r="AU19" i="20"/>
  <c r="BH57" i="20"/>
  <c r="BG57" i="20"/>
  <c r="BG36" i="20"/>
  <c r="BH36" i="20"/>
  <c r="BH73" i="20"/>
  <c r="BG73" i="20"/>
  <c r="BH69" i="20"/>
  <c r="BG69" i="20"/>
  <c r="AU89" i="20"/>
  <c r="BH59" i="20"/>
  <c r="BG59" i="20"/>
  <c r="BH82" i="20"/>
  <c r="BG82" i="20"/>
  <c r="AU82" i="20"/>
  <c r="BH91" i="20"/>
  <c r="BG91" i="20"/>
  <c r="BH61" i="20"/>
  <c r="BG61" i="20"/>
  <c r="BH89" i="20"/>
  <c r="BG89" i="20"/>
  <c r="BH71" i="20"/>
  <c r="BG71" i="20"/>
  <c r="AU48" i="20"/>
  <c r="AU31" i="19"/>
  <c r="AV31" i="19"/>
  <c r="AV30" i="19"/>
  <c r="AU30" i="19"/>
  <c r="AV77" i="19"/>
  <c r="AU77" i="19"/>
  <c r="AU57" i="19"/>
  <c r="AV57" i="19"/>
  <c r="AV19" i="19"/>
  <c r="AU19" i="19"/>
  <c r="AV36" i="19"/>
  <c r="AU36" i="19"/>
  <c r="AV78" i="19"/>
  <c r="AU78" i="19"/>
  <c r="AV58" i="19"/>
  <c r="AU58" i="19"/>
  <c r="AV59" i="19"/>
  <c r="AU59" i="19"/>
  <c r="F19" i="19"/>
  <c r="AM19" i="19" s="1"/>
  <c r="F19" i="20"/>
  <c r="AM19" i="20" s="1"/>
  <c r="AH34" i="32" s="1"/>
  <c r="G21" i="33" s="1"/>
  <c r="F58" i="19"/>
  <c r="AM58" i="19" s="1"/>
  <c r="F58" i="20"/>
  <c r="AM58" i="20" s="1"/>
  <c r="AH73" i="32" s="1"/>
  <c r="G60" i="33" s="1"/>
  <c r="F78" i="20"/>
  <c r="AM78" i="20" s="1"/>
  <c r="AH93" i="32" s="1"/>
  <c r="G80" i="33" s="1"/>
  <c r="F78" i="19"/>
  <c r="AM78" i="19" s="1"/>
  <c r="F80" i="19"/>
  <c r="AM80" i="19" s="1"/>
  <c r="F59" i="20"/>
  <c r="AM59" i="20" s="1"/>
  <c r="AH74" i="32" s="1"/>
  <c r="G61" i="33" s="1"/>
  <c r="F59" i="19"/>
  <c r="AM59" i="19" s="1"/>
  <c r="F80" i="20"/>
  <c r="AM80" i="20" s="1"/>
  <c r="AH95" i="32" s="1"/>
  <c r="G82" i="33" s="1"/>
  <c r="C16" i="19"/>
  <c r="C80" i="19"/>
  <c r="C33" i="19"/>
  <c r="C24" i="19"/>
  <c r="C78" i="19"/>
  <c r="C88" i="19"/>
  <c r="C39" i="19"/>
  <c r="C11" i="19"/>
  <c r="C85" i="19"/>
  <c r="C75" i="19"/>
  <c r="C45" i="19"/>
  <c r="C76" i="19"/>
  <c r="C38" i="19"/>
  <c r="C63" i="19"/>
  <c r="C8" i="19"/>
  <c r="C36" i="19"/>
  <c r="C57" i="19"/>
  <c r="C60" i="19"/>
  <c r="C66" i="19"/>
  <c r="C40" i="19"/>
  <c r="C6" i="19"/>
  <c r="C94" i="19"/>
  <c r="C86" i="19"/>
  <c r="C91" i="19"/>
  <c r="C48" i="19"/>
  <c r="C87" i="19"/>
  <c r="C89" i="19"/>
  <c r="C92" i="19"/>
  <c r="C84" i="19"/>
  <c r="C7" i="19"/>
  <c r="C18" i="19"/>
  <c r="C65" i="19"/>
  <c r="C22" i="19"/>
  <c r="C90" i="19"/>
  <c r="C21" i="19"/>
  <c r="C30" i="19"/>
  <c r="C69" i="19"/>
  <c r="C49" i="19"/>
  <c r="C59" i="19"/>
  <c r="C64" i="19"/>
  <c r="C56" i="19"/>
  <c r="C82" i="19"/>
  <c r="C42" i="19"/>
  <c r="C14" i="19"/>
  <c r="C46" i="19"/>
  <c r="C23" i="19"/>
  <c r="C81" i="19"/>
  <c r="C55" i="19"/>
  <c r="C74" i="19"/>
  <c r="C35" i="19"/>
  <c r="C58" i="19"/>
  <c r="C79" i="19"/>
  <c r="C34" i="19"/>
  <c r="C50" i="19"/>
  <c r="C71" i="19"/>
  <c r="C72" i="19"/>
  <c r="C43" i="19"/>
  <c r="C32" i="19"/>
  <c r="C51" i="19"/>
  <c r="C17" i="19"/>
  <c r="C62" i="19"/>
  <c r="C27" i="19"/>
  <c r="C9" i="19"/>
  <c r="C19" i="19"/>
  <c r="C83" i="19"/>
  <c r="C67" i="19"/>
  <c r="C93" i="19"/>
  <c r="C44" i="19"/>
  <c r="C28" i="19"/>
  <c r="C29" i="19"/>
  <c r="C77" i="19"/>
  <c r="C5" i="19"/>
  <c r="C15" i="19"/>
  <c r="C20" i="19"/>
  <c r="C13" i="19"/>
  <c r="C41" i="19"/>
  <c r="C54" i="19"/>
  <c r="C53" i="19"/>
  <c r="C68" i="19"/>
  <c r="C73" i="19"/>
  <c r="C70" i="19"/>
  <c r="C52" i="19"/>
  <c r="C26" i="19"/>
  <c r="C61" i="19"/>
  <c r="C12" i="19"/>
  <c r="C10" i="19"/>
  <c r="C37" i="19"/>
  <c r="C31" i="19"/>
  <c r="BA100" i="19" l="1"/>
  <c r="AA113" i="32"/>
  <c r="W100" i="26"/>
  <c r="Y101" i="33" s="1"/>
  <c r="AK114" i="32"/>
  <c r="AA114" i="32"/>
  <c r="V114" i="32" a="1"/>
  <c r="V114" i="32" s="1"/>
  <c r="V113" i="32" a="1"/>
  <c r="V113" i="32" s="1"/>
  <c r="W99" i="26"/>
  <c r="Y100" i="33" s="1"/>
  <c r="AK113" i="32"/>
  <c r="Y98" i="23"/>
  <c r="K99" i="23"/>
  <c r="AC99" i="23" s="1"/>
  <c r="C100" i="33" s="1"/>
  <c r="K100" i="23"/>
  <c r="AC100" i="23" s="1"/>
  <c r="C101" i="33" s="1"/>
  <c r="AR100" i="23"/>
  <c r="BJ100" i="23" s="1"/>
  <c r="AR99" i="23"/>
  <c r="BJ99" i="23" s="1"/>
  <c r="AP113" i="32"/>
  <c r="AS113" i="32" s="1"/>
  <c r="L100" i="33" s="1"/>
  <c r="AP114" i="32"/>
  <c r="AS114" i="32" s="1"/>
  <c r="L101" i="33" s="1"/>
  <c r="Z102" i="32"/>
  <c r="AD102" i="32" s="1"/>
  <c r="X114" i="32"/>
  <c r="AG114" i="32" s="1"/>
  <c r="H101" i="33" s="1"/>
  <c r="Z101" i="32"/>
  <c r="X113" i="32"/>
  <c r="AG113" i="32" s="1"/>
  <c r="H100" i="33" s="1"/>
  <c r="BA98" i="19"/>
  <c r="BA99" i="19"/>
  <c r="X112" i="32"/>
  <c r="AG112" i="32" s="1"/>
  <c r="H99" i="33" s="1"/>
  <c r="AP112" i="32"/>
  <c r="AS112" i="32" s="1"/>
  <c r="L99" i="33" s="1"/>
  <c r="W98" i="26"/>
  <c r="Y99" i="33" s="1"/>
  <c r="AK112" i="32"/>
  <c r="V112" i="32" a="1"/>
  <c r="V112" i="32" s="1"/>
  <c r="AR98" i="23"/>
  <c r="BJ98" i="23" s="1"/>
  <c r="K98" i="23"/>
  <c r="AC98" i="23" s="1"/>
  <c r="C99" i="33" s="1"/>
  <c r="BA97" i="19"/>
  <c r="W97" i="26"/>
  <c r="Y98" i="33" s="1"/>
  <c r="AA112" i="32"/>
  <c r="X95" i="32"/>
  <c r="AG95" i="32" s="1"/>
  <c r="H82" i="33" s="1"/>
  <c r="X83" i="32"/>
  <c r="AG83" i="32" s="1"/>
  <c r="H70" i="33" s="1"/>
  <c r="BD97" i="23"/>
  <c r="BF97" i="23" s="1"/>
  <c r="BG97" i="23" s="1"/>
  <c r="BK97" i="23" s="1"/>
  <c r="F96" i="20"/>
  <c r="AM96" i="20" s="1"/>
  <c r="AH111" i="32" s="1"/>
  <c r="G98" i="33" s="1"/>
  <c r="G18" i="33"/>
  <c r="X89" i="32"/>
  <c r="AG89" i="32" s="1"/>
  <c r="H76" i="33" s="1"/>
  <c r="X87" i="32"/>
  <c r="AG87" i="32" s="1"/>
  <c r="H74" i="33" s="1"/>
  <c r="X48" i="32"/>
  <c r="AG48" i="32" s="1"/>
  <c r="H35" i="33" s="1"/>
  <c r="Z95" i="32"/>
  <c r="AA95" i="32" s="1"/>
  <c r="X51" i="32"/>
  <c r="AG51" i="32" s="1"/>
  <c r="H38" i="33" s="1"/>
  <c r="X108" i="32"/>
  <c r="AG108" i="32" s="1"/>
  <c r="H95" i="33" s="1"/>
  <c r="Z75" i="32"/>
  <c r="W61" i="26" s="1"/>
  <c r="Y62" i="33" s="1"/>
  <c r="X97" i="32"/>
  <c r="AG97" i="32" s="1"/>
  <c r="H84" i="33" s="1"/>
  <c r="X42" i="32"/>
  <c r="AG42" i="32" s="1"/>
  <c r="H29" i="33" s="1"/>
  <c r="Z97" i="32"/>
  <c r="W83" i="26" s="1"/>
  <c r="Y84" i="33" s="1"/>
  <c r="X100" i="32"/>
  <c r="AG100" i="32" s="1"/>
  <c r="H87" i="33" s="1"/>
  <c r="X58" i="32"/>
  <c r="AG58" i="32" s="1"/>
  <c r="H45" i="33" s="1"/>
  <c r="X109" i="32"/>
  <c r="AG109" i="32" s="1"/>
  <c r="H96" i="33" s="1"/>
  <c r="X39" i="32"/>
  <c r="AG39" i="32" s="1"/>
  <c r="H26" i="33" s="1"/>
  <c r="X68" i="32"/>
  <c r="AG68" i="32" s="1"/>
  <c r="H55" i="33" s="1"/>
  <c r="X66" i="32"/>
  <c r="AG66" i="32" s="1"/>
  <c r="H53" i="33" s="1"/>
  <c r="X88" i="32"/>
  <c r="AG88" i="32" s="1"/>
  <c r="H75" i="33" s="1"/>
  <c r="X84" i="32"/>
  <c r="AG84" i="32" s="1"/>
  <c r="H71" i="33" s="1"/>
  <c r="X41" i="32"/>
  <c r="AG41" i="32" s="1"/>
  <c r="H28" i="33" s="1"/>
  <c r="X59" i="32"/>
  <c r="AG59" i="32" s="1"/>
  <c r="H46" i="33" s="1"/>
  <c r="Z100" i="32"/>
  <c r="X37" i="32"/>
  <c r="AG37" i="32" s="1"/>
  <c r="H24" i="33" s="1"/>
  <c r="X56" i="32"/>
  <c r="AG56" i="32" s="1"/>
  <c r="H43" i="33" s="1"/>
  <c r="Z36" i="32"/>
  <c r="W22" i="26" s="1"/>
  <c r="Y23" i="33" s="1"/>
  <c r="X36" i="32"/>
  <c r="AG36" i="32" s="1"/>
  <c r="H23" i="33" s="1"/>
  <c r="X53" i="32"/>
  <c r="AG53" i="32" s="1"/>
  <c r="H40" i="33" s="1"/>
  <c r="X62" i="32"/>
  <c r="AG62" i="32" s="1"/>
  <c r="H49" i="33" s="1"/>
  <c r="X101" i="32"/>
  <c r="AG101" i="32" s="1"/>
  <c r="H88" i="33" s="1"/>
  <c r="Z54" i="32"/>
  <c r="W40" i="26" s="1"/>
  <c r="Y41" i="33" s="1"/>
  <c r="Z76" i="32"/>
  <c r="W62" i="26" s="1"/>
  <c r="Y63" i="33" s="1"/>
  <c r="X54" i="32"/>
  <c r="AG54" i="32" s="1"/>
  <c r="H41" i="33" s="1"/>
  <c r="X91" i="32"/>
  <c r="AG91" i="32" s="1"/>
  <c r="H78" i="33" s="1"/>
  <c r="X50" i="32"/>
  <c r="AG50" i="32" s="1"/>
  <c r="H37" i="33" s="1"/>
  <c r="X96" i="32"/>
  <c r="AG96" i="32" s="1"/>
  <c r="H83" i="33" s="1"/>
  <c r="X79" i="32"/>
  <c r="AG79" i="32" s="1"/>
  <c r="H66" i="33" s="1"/>
  <c r="Z50" i="32"/>
  <c r="AK50" i="32" s="1"/>
  <c r="Z84" i="32"/>
  <c r="AD84" i="32" s="1"/>
  <c r="X98" i="32"/>
  <c r="AG98" i="32" s="1"/>
  <c r="H85" i="33" s="1"/>
  <c r="AG111" i="32"/>
  <c r="H98" i="33" s="1"/>
  <c r="X61" i="32"/>
  <c r="AG61" i="32" s="1"/>
  <c r="H48" i="33" s="1"/>
  <c r="X110" i="32"/>
  <c r="AG110" i="32" s="1"/>
  <c r="H97" i="33" s="1"/>
  <c r="Z49" i="32"/>
  <c r="AD61" i="32" s="1"/>
  <c r="X49" i="32"/>
  <c r="AG49" i="32" s="1"/>
  <c r="H36" i="33" s="1"/>
  <c r="Z110" i="32"/>
  <c r="AK110" i="32" s="1"/>
  <c r="X107" i="32"/>
  <c r="AG107" i="32" s="1"/>
  <c r="H94" i="33" s="1"/>
  <c r="X46" i="32"/>
  <c r="AG46" i="32" s="1"/>
  <c r="H33" i="33" s="1"/>
  <c r="X34" i="32"/>
  <c r="AG34" i="32" s="1"/>
  <c r="H21" i="33" s="1"/>
  <c r="X35" i="32"/>
  <c r="AG35" i="32" s="1"/>
  <c r="H22" i="33" s="1"/>
  <c r="X99" i="32"/>
  <c r="AG99" i="32" s="1"/>
  <c r="H86" i="33" s="1"/>
  <c r="Z35" i="32"/>
  <c r="W21" i="26" s="1"/>
  <c r="Y22" i="33" s="1"/>
  <c r="X74" i="32"/>
  <c r="AG74" i="32" s="1"/>
  <c r="H61" i="33" s="1"/>
  <c r="X38" i="32"/>
  <c r="AG38" i="32" s="1"/>
  <c r="H25" i="33" s="1"/>
  <c r="X104" i="32"/>
  <c r="AG104" i="32" s="1"/>
  <c r="H91" i="33" s="1"/>
  <c r="Z77" i="32"/>
  <c r="AD89" i="32" s="1"/>
  <c r="Z68" i="32"/>
  <c r="W54" i="26" s="1"/>
  <c r="Y55" i="33" s="1"/>
  <c r="X81" i="32"/>
  <c r="AG81" i="32" s="1"/>
  <c r="H68" i="33" s="1"/>
  <c r="X93" i="32"/>
  <c r="AG93" i="32" s="1"/>
  <c r="H80" i="33" s="1"/>
  <c r="X73" i="32"/>
  <c r="AG73" i="32" s="1"/>
  <c r="H60" i="33" s="1"/>
  <c r="X45" i="32"/>
  <c r="AG45" i="32" s="1"/>
  <c r="H32" i="33" s="1"/>
  <c r="X43" i="32"/>
  <c r="AG43" i="32" s="1"/>
  <c r="H30" i="33" s="1"/>
  <c r="X75" i="32"/>
  <c r="AG75" i="32" s="1"/>
  <c r="H62" i="33" s="1"/>
  <c r="X60" i="32"/>
  <c r="AG60" i="32" s="1"/>
  <c r="H47" i="33" s="1"/>
  <c r="AP70" i="32"/>
  <c r="AS70" i="32" s="1"/>
  <c r="L57" i="33" s="1"/>
  <c r="X85" i="32"/>
  <c r="AG85" i="32" s="1"/>
  <c r="H72" i="33" s="1"/>
  <c r="Z47" i="32"/>
  <c r="X92" i="32"/>
  <c r="AG92" i="32" s="1"/>
  <c r="H79" i="33" s="1"/>
  <c r="X32" i="32"/>
  <c r="AG32" i="32" s="1"/>
  <c r="H19" i="33" s="1"/>
  <c r="X55" i="32"/>
  <c r="AG55" i="32" s="1"/>
  <c r="H42" i="33" s="1"/>
  <c r="Z60" i="32"/>
  <c r="AK60" i="32" s="1"/>
  <c r="Z93" i="32"/>
  <c r="AA94" i="32" s="1"/>
  <c r="X44" i="32"/>
  <c r="AG44" i="32" s="1"/>
  <c r="H31" i="33" s="1"/>
  <c r="X72" i="32"/>
  <c r="AG72" i="32" s="1"/>
  <c r="H59" i="33" s="1"/>
  <c r="X63" i="32"/>
  <c r="AG63" i="32" s="1"/>
  <c r="H50" i="33" s="1"/>
  <c r="Z63" i="32"/>
  <c r="AD63" i="32" s="1"/>
  <c r="X102" i="32"/>
  <c r="AG102" i="32" s="1"/>
  <c r="H89" i="33" s="1"/>
  <c r="Z53" i="32"/>
  <c r="W39" i="26" s="1"/>
  <c r="Y40" i="33" s="1"/>
  <c r="AP66" i="32"/>
  <c r="AS66" i="32" s="1"/>
  <c r="L53" i="33" s="1"/>
  <c r="X103" i="32"/>
  <c r="AG103" i="32" s="1"/>
  <c r="H90" i="33" s="1"/>
  <c r="Z103" i="32"/>
  <c r="AD115" i="32" s="1"/>
  <c r="X71" i="32"/>
  <c r="AG71" i="32" s="1"/>
  <c r="H58" i="33" s="1"/>
  <c r="X106" i="32"/>
  <c r="AG106" i="32" s="1"/>
  <c r="H93" i="33" s="1"/>
  <c r="X80" i="32"/>
  <c r="AG80" i="32" s="1"/>
  <c r="H67" i="33" s="1"/>
  <c r="X69" i="32"/>
  <c r="AG69" i="32" s="1"/>
  <c r="H56" i="33" s="1"/>
  <c r="X77" i="32"/>
  <c r="AG77" i="32" s="1"/>
  <c r="H64" i="33" s="1"/>
  <c r="AP33" i="32"/>
  <c r="AS33" i="32" s="1"/>
  <c r="L20" i="33" s="1"/>
  <c r="AP27" i="32"/>
  <c r="AS27" i="32" s="1"/>
  <c r="L14" i="33" s="1"/>
  <c r="Z33" i="32"/>
  <c r="AK33" i="32" s="1"/>
  <c r="AP32" i="32"/>
  <c r="AS32" i="32" s="1"/>
  <c r="L19" i="33" s="1"/>
  <c r="AP62" i="32"/>
  <c r="AS62" i="32" s="1"/>
  <c r="L49" i="33" s="1"/>
  <c r="X40" i="32"/>
  <c r="AG40" i="32" s="1"/>
  <c r="H27" i="33" s="1"/>
  <c r="AP52" i="32"/>
  <c r="AS52" i="32" s="1"/>
  <c r="L39" i="33" s="1"/>
  <c r="X82" i="32"/>
  <c r="AG82" i="32" s="1"/>
  <c r="H69" i="33" s="1"/>
  <c r="AP103" i="32"/>
  <c r="AS103" i="32" s="1"/>
  <c r="L90" i="33" s="1"/>
  <c r="AP35" i="32"/>
  <c r="AS35" i="32" s="1"/>
  <c r="L22" i="33" s="1"/>
  <c r="AP21" i="32"/>
  <c r="AS21" i="32" s="1"/>
  <c r="L8" i="33" s="1"/>
  <c r="AP101" i="32"/>
  <c r="AS101" i="32" s="1"/>
  <c r="L88" i="33" s="1"/>
  <c r="AP22" i="32"/>
  <c r="AS22" i="32" s="1"/>
  <c r="L9" i="33" s="1"/>
  <c r="AP73" i="32"/>
  <c r="AS73" i="32" s="1"/>
  <c r="L60" i="33" s="1"/>
  <c r="X70" i="32"/>
  <c r="AG70" i="32" s="1"/>
  <c r="H57" i="33" s="1"/>
  <c r="AP51" i="32"/>
  <c r="AS51" i="32" s="1"/>
  <c r="L38" i="33" s="1"/>
  <c r="AP76" i="32"/>
  <c r="AS76" i="32" s="1"/>
  <c r="L63" i="33" s="1"/>
  <c r="Z19" i="32"/>
  <c r="AA20" i="32" s="1"/>
  <c r="X31" i="32"/>
  <c r="AG31" i="32" s="1"/>
  <c r="H18" i="33" s="1"/>
  <c r="AP72" i="32"/>
  <c r="AS72" i="32" s="1"/>
  <c r="L59" i="33" s="1"/>
  <c r="AP98" i="32"/>
  <c r="AS98" i="32" s="1"/>
  <c r="L85" i="33" s="1"/>
  <c r="AP56" i="32"/>
  <c r="AS56" i="32" s="1"/>
  <c r="L43" i="33" s="1"/>
  <c r="AP48" i="32"/>
  <c r="AS48" i="32" s="1"/>
  <c r="L35" i="33" s="1"/>
  <c r="X90" i="32"/>
  <c r="AG90" i="32" s="1"/>
  <c r="H77" i="33" s="1"/>
  <c r="AP38" i="32"/>
  <c r="AS38" i="32" s="1"/>
  <c r="L25" i="33" s="1"/>
  <c r="AP80" i="32"/>
  <c r="AS80" i="32" s="1"/>
  <c r="L67" i="33" s="1"/>
  <c r="Z106" i="32"/>
  <c r="W92" i="26" s="1"/>
  <c r="Y93" i="33" s="1"/>
  <c r="AP31" i="32"/>
  <c r="AS31" i="32" s="1"/>
  <c r="L18" i="33" s="1"/>
  <c r="AP84" i="32"/>
  <c r="AS84" i="32" s="1"/>
  <c r="L71" i="33" s="1"/>
  <c r="AP24" i="32"/>
  <c r="AS24" i="32" s="1"/>
  <c r="L11" i="33" s="1"/>
  <c r="Z57" i="32"/>
  <c r="AD69" i="32" s="1"/>
  <c r="X33" i="32"/>
  <c r="AG33" i="32" s="1"/>
  <c r="H20" i="33" s="1"/>
  <c r="AP81" i="32"/>
  <c r="AS81" i="32" s="1"/>
  <c r="L68" i="33" s="1"/>
  <c r="AP54" i="32"/>
  <c r="AS54" i="32" s="1"/>
  <c r="L41" i="33" s="1"/>
  <c r="AP50" i="32"/>
  <c r="AS50" i="32" s="1"/>
  <c r="L37" i="33" s="1"/>
  <c r="AP110" i="32"/>
  <c r="AS110" i="32" s="1"/>
  <c r="L97" i="33" s="1"/>
  <c r="Z31" i="32"/>
  <c r="AA32" i="32" s="1"/>
  <c r="Z52" i="32"/>
  <c r="AD64" i="32" s="1"/>
  <c r="AP58" i="32"/>
  <c r="AS58" i="32" s="1"/>
  <c r="L45" i="33" s="1"/>
  <c r="AP59" i="32"/>
  <c r="AS59" i="32" s="1"/>
  <c r="L46" i="33" s="1"/>
  <c r="AP83" i="32"/>
  <c r="AS83" i="32" s="1"/>
  <c r="L70" i="33" s="1"/>
  <c r="AP105" i="32"/>
  <c r="AS105" i="32" s="1"/>
  <c r="L92" i="33" s="1"/>
  <c r="Z80" i="32"/>
  <c r="W66" i="26" s="1"/>
  <c r="Y67" i="33" s="1"/>
  <c r="Z82" i="32"/>
  <c r="W68" i="26" s="1"/>
  <c r="Y69" i="33" s="1"/>
  <c r="Z74" i="32"/>
  <c r="W60" i="26" s="1"/>
  <c r="Y61" i="33" s="1"/>
  <c r="AK111" i="32"/>
  <c r="AP26" i="32"/>
  <c r="AS26" i="32" s="1"/>
  <c r="L13" i="33" s="1"/>
  <c r="AP36" i="32"/>
  <c r="AS36" i="32" s="1"/>
  <c r="L23" i="33" s="1"/>
  <c r="AP65" i="32"/>
  <c r="AS65" i="32" s="1"/>
  <c r="L52" i="33" s="1"/>
  <c r="AP78" i="32"/>
  <c r="AS78" i="32" s="1"/>
  <c r="L65" i="33" s="1"/>
  <c r="X64" i="32"/>
  <c r="AG64" i="32" s="1"/>
  <c r="H51" i="33" s="1"/>
  <c r="AP91" i="32"/>
  <c r="AS91" i="32" s="1"/>
  <c r="L78" i="33" s="1"/>
  <c r="AP40" i="32"/>
  <c r="AS40" i="32" s="1"/>
  <c r="L27" i="33" s="1"/>
  <c r="AP92" i="32"/>
  <c r="AS92" i="32" s="1"/>
  <c r="L79" i="33" s="1"/>
  <c r="X52" i="32"/>
  <c r="AG52" i="32" s="1"/>
  <c r="H39" i="33" s="1"/>
  <c r="X67" i="32"/>
  <c r="AG67" i="32" s="1"/>
  <c r="H54" i="33" s="1"/>
  <c r="AP64" i="32"/>
  <c r="AS64" i="32" s="1"/>
  <c r="L51" i="33" s="1"/>
  <c r="AP67" i="32"/>
  <c r="AS67" i="32" s="1"/>
  <c r="L54" i="33" s="1"/>
  <c r="AP100" i="32"/>
  <c r="AS100" i="32" s="1"/>
  <c r="L87" i="33" s="1"/>
  <c r="AP75" i="32"/>
  <c r="AS75" i="32" s="1"/>
  <c r="L62" i="33" s="1"/>
  <c r="AP34" i="32"/>
  <c r="AS34" i="32" s="1"/>
  <c r="L21" i="33" s="1"/>
  <c r="X65" i="32"/>
  <c r="AG65" i="32" s="1"/>
  <c r="H52" i="33" s="1"/>
  <c r="Z70" i="32"/>
  <c r="W56" i="26" s="1"/>
  <c r="Y57" i="33" s="1"/>
  <c r="Z21" i="32"/>
  <c r="AA21" i="32" s="1"/>
  <c r="AP90" i="32"/>
  <c r="AS90" i="32" s="1"/>
  <c r="L77" i="33" s="1"/>
  <c r="AP25" i="32"/>
  <c r="AS25" i="32" s="1"/>
  <c r="L12" i="33" s="1"/>
  <c r="AP57" i="32"/>
  <c r="AS57" i="32" s="1"/>
  <c r="L44" i="33" s="1"/>
  <c r="AP69" i="32"/>
  <c r="AS69" i="32" s="1"/>
  <c r="L56" i="33" s="1"/>
  <c r="AP88" i="32"/>
  <c r="AS88" i="32" s="1"/>
  <c r="L75" i="33" s="1"/>
  <c r="AP96" i="32"/>
  <c r="AS96" i="32" s="1"/>
  <c r="L83" i="33" s="1"/>
  <c r="AP108" i="32"/>
  <c r="AS108" i="32" s="1"/>
  <c r="L95" i="33" s="1"/>
  <c r="AP29" i="32"/>
  <c r="AS29" i="32" s="1"/>
  <c r="L16" i="33" s="1"/>
  <c r="AP107" i="32"/>
  <c r="AS107" i="32" s="1"/>
  <c r="L94" i="33" s="1"/>
  <c r="AP74" i="32"/>
  <c r="AS74" i="32" s="1"/>
  <c r="L61" i="33" s="1"/>
  <c r="X78" i="32"/>
  <c r="AG78" i="32" s="1"/>
  <c r="H65" i="33" s="1"/>
  <c r="X76" i="32"/>
  <c r="AG76" i="32" s="1"/>
  <c r="H63" i="33" s="1"/>
  <c r="AP111" i="32"/>
  <c r="AS111" i="32" s="1"/>
  <c r="L98" i="33" s="1"/>
  <c r="X57" i="32"/>
  <c r="AG57" i="32" s="1"/>
  <c r="H44" i="33" s="1"/>
  <c r="AP60" i="32"/>
  <c r="AS60" i="32" s="1"/>
  <c r="L47" i="33" s="1"/>
  <c r="AP41" i="32"/>
  <c r="AS41" i="32" s="1"/>
  <c r="L28" i="33" s="1"/>
  <c r="Z55" i="32"/>
  <c r="AD67" i="32" s="1"/>
  <c r="AP79" i="32"/>
  <c r="AS79" i="32" s="1"/>
  <c r="L66" i="33" s="1"/>
  <c r="AP109" i="32"/>
  <c r="AS109" i="32" s="1"/>
  <c r="L96" i="33" s="1"/>
  <c r="AP49" i="32"/>
  <c r="AS49" i="32" s="1"/>
  <c r="L36" i="33" s="1"/>
  <c r="Z65" i="32"/>
  <c r="X105" i="32"/>
  <c r="AG105" i="32" s="1"/>
  <c r="H92" i="33" s="1"/>
  <c r="Z99" i="32"/>
  <c r="W85" i="26" s="1"/>
  <c r="Y86" i="33" s="1"/>
  <c r="AP42" i="32"/>
  <c r="AS42" i="32" s="1"/>
  <c r="L29" i="33" s="1"/>
  <c r="AP20" i="32"/>
  <c r="AS20" i="32" s="1"/>
  <c r="L7" i="33" s="1"/>
  <c r="AP63" i="32"/>
  <c r="AS63" i="32" s="1"/>
  <c r="L50" i="33" s="1"/>
  <c r="AP53" i="32"/>
  <c r="AS53" i="32" s="1"/>
  <c r="L40" i="33" s="1"/>
  <c r="AP44" i="32"/>
  <c r="AS44" i="32" s="1"/>
  <c r="L31" i="33" s="1"/>
  <c r="AP86" i="32"/>
  <c r="AS86" i="32" s="1"/>
  <c r="L73" i="33" s="1"/>
  <c r="AP23" i="32"/>
  <c r="AS23" i="32" s="1"/>
  <c r="L10" i="33" s="1"/>
  <c r="X94" i="32"/>
  <c r="AG94" i="32" s="1"/>
  <c r="H81" i="33" s="1"/>
  <c r="AP39" i="32"/>
  <c r="AS39" i="32" s="1"/>
  <c r="L26" i="33" s="1"/>
  <c r="AP61" i="32"/>
  <c r="AS61" i="32" s="1"/>
  <c r="L48" i="33" s="1"/>
  <c r="AP30" i="32"/>
  <c r="AS30" i="32" s="1"/>
  <c r="L17" i="33" s="1"/>
  <c r="Z71" i="32"/>
  <c r="W57" i="26" s="1"/>
  <c r="Y58" i="33" s="1"/>
  <c r="AP71" i="32"/>
  <c r="AS71" i="32" s="1"/>
  <c r="L58" i="33" s="1"/>
  <c r="AP28" i="32"/>
  <c r="AS28" i="32" s="1"/>
  <c r="L15" i="33" s="1"/>
  <c r="AP104" i="32"/>
  <c r="AS104" i="32" s="1"/>
  <c r="L91" i="33" s="1"/>
  <c r="AP94" i="32"/>
  <c r="AS94" i="32" s="1"/>
  <c r="L81" i="33" s="1"/>
  <c r="AP37" i="32"/>
  <c r="AS37" i="32" s="1"/>
  <c r="L24" i="33" s="1"/>
  <c r="X86" i="32"/>
  <c r="AG86" i="32" s="1"/>
  <c r="H73" i="33" s="1"/>
  <c r="AP55" i="32"/>
  <c r="AS55" i="32" s="1"/>
  <c r="L42" i="33" s="1"/>
  <c r="AP77" i="32"/>
  <c r="AS77" i="32" s="1"/>
  <c r="L64" i="33" s="1"/>
  <c r="AP82" i="32"/>
  <c r="AS82" i="32" s="1"/>
  <c r="L69" i="33" s="1"/>
  <c r="AP43" i="32"/>
  <c r="AS43" i="32" s="1"/>
  <c r="L30" i="33" s="1"/>
  <c r="AP93" i="32"/>
  <c r="AS93" i="32" s="1"/>
  <c r="L80" i="33" s="1"/>
  <c r="AP99" i="32"/>
  <c r="AS99" i="32" s="1"/>
  <c r="L86" i="33" s="1"/>
  <c r="AP95" i="32"/>
  <c r="AS95" i="32" s="1"/>
  <c r="L82" i="33" s="1"/>
  <c r="AP85" i="32"/>
  <c r="AS85" i="32" s="1"/>
  <c r="L72" i="33" s="1"/>
  <c r="AP46" i="32"/>
  <c r="AS46" i="32" s="1"/>
  <c r="L33" i="33" s="1"/>
  <c r="AP45" i="32"/>
  <c r="AS45" i="32" s="1"/>
  <c r="L32" i="33" s="1"/>
  <c r="AP106" i="32"/>
  <c r="AS106" i="32" s="1"/>
  <c r="L93" i="33" s="1"/>
  <c r="X47" i="32"/>
  <c r="AG47" i="32" s="1"/>
  <c r="H34" i="33" s="1"/>
  <c r="AP97" i="32"/>
  <c r="AS97" i="32" s="1"/>
  <c r="L84" i="33" s="1"/>
  <c r="AP68" i="32"/>
  <c r="AS68" i="32" s="1"/>
  <c r="L55" i="33" s="1"/>
  <c r="AP87" i="32"/>
  <c r="AS87" i="32" s="1"/>
  <c r="L74" i="33" s="1"/>
  <c r="AP102" i="32"/>
  <c r="AS102" i="32" s="1"/>
  <c r="L89" i="33" s="1"/>
  <c r="AP47" i="32"/>
  <c r="AS47" i="32" s="1"/>
  <c r="L34" i="33" s="1"/>
  <c r="AP89" i="32"/>
  <c r="AS89" i="32" s="1"/>
  <c r="L76" i="33" s="1"/>
  <c r="AK32" i="32"/>
  <c r="V111" i="32" a="1"/>
  <c r="V111" i="32" s="1"/>
  <c r="AB6" i="33"/>
  <c r="AA105" i="32"/>
  <c r="AK105" i="32"/>
  <c r="AD32" i="32"/>
  <c r="AK20" i="32"/>
  <c r="W6" i="26"/>
  <c r="Y7" i="33" s="1"/>
  <c r="AK85" i="32"/>
  <c r="Y97" i="23"/>
  <c r="Z97" i="23" s="1"/>
  <c r="AD97" i="23" s="1"/>
  <c r="D98" i="33" s="1"/>
  <c r="AR97" i="23"/>
  <c r="BJ97" i="23" s="1"/>
  <c r="K97" i="23"/>
  <c r="AC97" i="23" s="1"/>
  <c r="C98" i="33" s="1"/>
  <c r="AK56" i="32"/>
  <c r="W23" i="26"/>
  <c r="Y24" i="33" s="1"/>
  <c r="AD37" i="32"/>
  <c r="BA96" i="19"/>
  <c r="AK59" i="32"/>
  <c r="AA59" i="32"/>
  <c r="AK67" i="32"/>
  <c r="AR41" i="23"/>
  <c r="BJ41" i="23" s="1"/>
  <c r="AR58" i="23"/>
  <c r="BJ58" i="23" s="1"/>
  <c r="AR55" i="23"/>
  <c r="BJ55" i="23" s="1"/>
  <c r="AR62" i="23"/>
  <c r="BJ62" i="23" s="1"/>
  <c r="AR69" i="23"/>
  <c r="BJ69" i="23" s="1"/>
  <c r="AR66" i="23"/>
  <c r="BJ66" i="23" s="1"/>
  <c r="AR79" i="23"/>
  <c r="BJ79" i="23" s="1"/>
  <c r="AR86" i="23"/>
  <c r="BJ86" i="23" s="1"/>
  <c r="AR31" i="23"/>
  <c r="BJ31" i="23" s="1"/>
  <c r="AR83" i="23"/>
  <c r="BJ83" i="23" s="1"/>
  <c r="AR82" i="23"/>
  <c r="BJ82" i="23" s="1"/>
  <c r="AR80" i="23"/>
  <c r="BJ80" i="23" s="1"/>
  <c r="AR61" i="23"/>
  <c r="BJ61" i="23" s="1"/>
  <c r="AR56" i="23"/>
  <c r="BJ56" i="23" s="1"/>
  <c r="AR89" i="23"/>
  <c r="BJ89" i="23" s="1"/>
  <c r="AR46" i="23"/>
  <c r="BJ46" i="23" s="1"/>
  <c r="AR85" i="23"/>
  <c r="BJ85" i="23" s="1"/>
  <c r="AR92" i="23"/>
  <c r="BJ92" i="23" s="1"/>
  <c r="AR50" i="23"/>
  <c r="BJ50" i="23" s="1"/>
  <c r="AR93" i="23"/>
  <c r="BJ93" i="23" s="1"/>
  <c r="AR33" i="23"/>
  <c r="BJ33" i="23" s="1"/>
  <c r="AR35" i="23"/>
  <c r="BJ35" i="23" s="1"/>
  <c r="AR74" i="23"/>
  <c r="BJ74" i="23" s="1"/>
  <c r="AR96" i="23"/>
  <c r="BJ96" i="23" s="1"/>
  <c r="AR81" i="23"/>
  <c r="BJ81" i="23" s="1"/>
  <c r="AR73" i="23"/>
  <c r="BJ73" i="23" s="1"/>
  <c r="AR34" i="23"/>
  <c r="BJ34" i="23" s="1"/>
  <c r="AR49" i="23"/>
  <c r="BJ49" i="23" s="1"/>
  <c r="AR63" i="23"/>
  <c r="BJ63" i="23" s="1"/>
  <c r="AR78" i="23"/>
  <c r="BJ78" i="23" s="1"/>
  <c r="AR88" i="23"/>
  <c r="BJ88" i="23" s="1"/>
  <c r="AR37" i="23"/>
  <c r="BJ37" i="23" s="1"/>
  <c r="AR32" i="23"/>
  <c r="BJ32" i="23" s="1"/>
  <c r="AR30" i="23"/>
  <c r="BJ30" i="23" s="1"/>
  <c r="AR60" i="23"/>
  <c r="BJ60" i="23" s="1"/>
  <c r="AR43" i="23"/>
  <c r="BJ43" i="23" s="1"/>
  <c r="AR48" i="23"/>
  <c r="BJ48" i="23" s="1"/>
  <c r="AR39" i="23"/>
  <c r="BJ39" i="23" s="1"/>
  <c r="AR72" i="23"/>
  <c r="BJ72" i="23" s="1"/>
  <c r="AR71" i="23"/>
  <c r="BJ71" i="23" s="1"/>
  <c r="AR51" i="23"/>
  <c r="BJ51" i="23" s="1"/>
  <c r="AR29" i="23"/>
  <c r="BJ29" i="23" s="1"/>
  <c r="AR36" i="23"/>
  <c r="BJ36" i="23" s="1"/>
  <c r="AR53" i="23"/>
  <c r="BJ53" i="23" s="1"/>
  <c r="AR52" i="23"/>
  <c r="BJ52" i="23" s="1"/>
  <c r="AR44" i="23"/>
  <c r="BJ44" i="23" s="1"/>
  <c r="AR59" i="23"/>
  <c r="BJ59" i="23" s="1"/>
  <c r="AR87" i="23"/>
  <c r="BJ87" i="23" s="1"/>
  <c r="AR84" i="23"/>
  <c r="BJ84" i="23" s="1"/>
  <c r="AR45" i="23"/>
  <c r="BJ45" i="23" s="1"/>
  <c r="AR94" i="23"/>
  <c r="BJ94" i="23" s="1"/>
  <c r="AR77" i="23"/>
  <c r="BJ77" i="23" s="1"/>
  <c r="AR70" i="23"/>
  <c r="BJ70" i="23" s="1"/>
  <c r="AR67" i="23"/>
  <c r="BJ67" i="23" s="1"/>
  <c r="AR54" i="23"/>
  <c r="BJ54" i="23" s="1"/>
  <c r="AR90" i="23"/>
  <c r="BJ90" i="23" s="1"/>
  <c r="AR47" i="23"/>
  <c r="BJ47" i="23" s="1"/>
  <c r="AR75" i="23"/>
  <c r="BJ75" i="23" s="1"/>
  <c r="AR57" i="23"/>
  <c r="BJ57" i="23" s="1"/>
  <c r="AR38" i="23"/>
  <c r="BJ38" i="23" s="1"/>
  <c r="AR91" i="23"/>
  <c r="BJ91" i="23" s="1"/>
  <c r="AR65" i="23"/>
  <c r="BJ65" i="23" s="1"/>
  <c r="AR95" i="23"/>
  <c r="BJ95" i="23" s="1"/>
  <c r="AR40" i="23"/>
  <c r="BJ40" i="23" s="1"/>
  <c r="AR42" i="23"/>
  <c r="BJ42" i="23" s="1"/>
  <c r="AR76" i="23"/>
  <c r="BJ76" i="23" s="1"/>
  <c r="AR64" i="23"/>
  <c r="BJ64" i="23" s="1"/>
  <c r="AR68" i="23"/>
  <c r="BJ68" i="23" s="1"/>
  <c r="AD56" i="32"/>
  <c r="W30" i="26"/>
  <c r="Y31" i="33" s="1"/>
  <c r="AD44" i="32"/>
  <c r="AA44" i="32"/>
  <c r="AA45" i="32"/>
  <c r="AK45" i="32"/>
  <c r="BA17" i="19"/>
  <c r="BA92" i="19"/>
  <c r="BA75" i="19"/>
  <c r="W48" i="26"/>
  <c r="Y49" i="33" s="1"/>
  <c r="W12" i="26"/>
  <c r="Y13" i="33" s="1"/>
  <c r="BA18" i="19"/>
  <c r="AK22" i="32"/>
  <c r="W84" i="26"/>
  <c r="Y85" i="33" s="1"/>
  <c r="Y48" i="23"/>
  <c r="Z55" i="23" s="1"/>
  <c r="AD55" i="23" s="1"/>
  <c r="D56" i="33" s="1"/>
  <c r="W64" i="26"/>
  <c r="Y65" i="33" s="1"/>
  <c r="AK87" i="32"/>
  <c r="BA16" i="19"/>
  <c r="AK107" i="32"/>
  <c r="AK69" i="32"/>
  <c r="AD46" i="32"/>
  <c r="W32" i="26"/>
  <c r="Y33" i="33" s="1"/>
  <c r="AA62" i="32"/>
  <c r="AD78" i="32"/>
  <c r="AA87" i="32"/>
  <c r="BA51" i="19"/>
  <c r="W27" i="26"/>
  <c r="Y28" i="33" s="1"/>
  <c r="AA67" i="32"/>
  <c r="BA94" i="19"/>
  <c r="W34" i="26"/>
  <c r="Y35" i="33" s="1"/>
  <c r="W52" i="26"/>
  <c r="Y53" i="33" s="1"/>
  <c r="AK28" i="32"/>
  <c r="AK34" i="32"/>
  <c r="AD34" i="32"/>
  <c r="AK108" i="32"/>
  <c r="AA46" i="32"/>
  <c r="AD41" i="32"/>
  <c r="AA108" i="32"/>
  <c r="AD108" i="32"/>
  <c r="BA50" i="19"/>
  <c r="AK66" i="32"/>
  <c r="BA95" i="19"/>
  <c r="AA23" i="32"/>
  <c r="AK94" i="32"/>
  <c r="W25" i="26"/>
  <c r="Y26" i="33" s="1"/>
  <c r="AK23" i="32"/>
  <c r="AK96" i="32"/>
  <c r="W82" i="26"/>
  <c r="Y83" i="33" s="1"/>
  <c r="AD39" i="32"/>
  <c r="AD51" i="32"/>
  <c r="AD90" i="32"/>
  <c r="AK51" i="32"/>
  <c r="AK90" i="32"/>
  <c r="BA91" i="19"/>
  <c r="BA93" i="19"/>
  <c r="BA49" i="19"/>
  <c r="BA52" i="19"/>
  <c r="BA54" i="19"/>
  <c r="AK83" i="32"/>
  <c r="W37" i="26"/>
  <c r="Y38" i="33" s="1"/>
  <c r="AA28" i="32"/>
  <c r="BA53" i="19"/>
  <c r="AA27" i="32"/>
  <c r="BA55" i="19"/>
  <c r="BA57" i="19"/>
  <c r="AK27" i="32"/>
  <c r="BA56" i="19"/>
  <c r="BA48" i="19"/>
  <c r="AK40" i="32"/>
  <c r="AD40" i="32"/>
  <c r="AA41" i="32"/>
  <c r="AA40" i="32"/>
  <c r="AK81" i="32"/>
  <c r="AD81" i="32"/>
  <c r="W77" i="26"/>
  <c r="Y78" i="33" s="1"/>
  <c r="AA89" i="32"/>
  <c r="AA88" i="32"/>
  <c r="AK88" i="32"/>
  <c r="AA91" i="32"/>
  <c r="AH69" i="32"/>
  <c r="G56" i="33" s="1"/>
  <c r="AA90" i="32"/>
  <c r="AK89" i="32"/>
  <c r="V110" i="32" a="1"/>
  <c r="V110" i="32" s="1"/>
  <c r="V43" i="32" a="1"/>
  <c r="V43" i="32" s="1"/>
  <c r="V51" i="32" a="1"/>
  <c r="V51" i="32" s="1"/>
  <c r="V58" i="32" a="1"/>
  <c r="V58" i="32" s="1"/>
  <c r="V35" i="32" a="1"/>
  <c r="V35" i="32" s="1"/>
  <c r="V46" i="32" a="1"/>
  <c r="V46" i="32" s="1"/>
  <c r="V75" i="32" a="1"/>
  <c r="V75" i="32" s="1"/>
  <c r="V30" i="32" a="1"/>
  <c r="V30" i="32" s="1"/>
  <c r="V36" i="32" a="1"/>
  <c r="V36" i="32" s="1"/>
  <c r="V99" i="32" a="1"/>
  <c r="V99" i="32" s="1"/>
  <c r="V54" i="32" a="1"/>
  <c r="V54" i="32" s="1"/>
  <c r="V27" i="32" a="1"/>
  <c r="V27" i="32" s="1"/>
  <c r="V77" i="32" a="1"/>
  <c r="V77" i="32" s="1"/>
  <c r="V55" i="32" a="1"/>
  <c r="V55" i="32" s="1"/>
  <c r="V106" i="32" a="1"/>
  <c r="V106" i="32" s="1"/>
  <c r="V42" i="32" a="1"/>
  <c r="V42" i="32" s="1"/>
  <c r="V32" i="32" a="1"/>
  <c r="V32" i="32" s="1"/>
  <c r="V41" i="32" a="1"/>
  <c r="V41" i="32" s="1"/>
  <c r="V26" i="32" a="1"/>
  <c r="V26" i="32" s="1"/>
  <c r="V108" i="32" a="1"/>
  <c r="V108" i="32" s="1"/>
  <c r="V74" i="32" a="1"/>
  <c r="V74" i="32" s="1"/>
  <c r="V49" i="32" a="1"/>
  <c r="V49" i="32" s="1"/>
  <c r="V39" i="32" a="1"/>
  <c r="V39" i="32" s="1"/>
  <c r="Z96" i="23"/>
  <c r="AD96" i="23" s="1"/>
  <c r="D97" i="33" s="1"/>
  <c r="BG96" i="23"/>
  <c r="BK96" i="23" s="1"/>
  <c r="K96" i="23"/>
  <c r="AC96" i="23" s="1"/>
  <c r="C97" i="33" s="1"/>
  <c r="V82" i="32" a="1"/>
  <c r="V82" i="32" s="1"/>
  <c r="V103" i="32" a="1"/>
  <c r="V103" i="32" s="1"/>
  <c r="V76" i="32" a="1"/>
  <c r="V76" i="32" s="1"/>
  <c r="V88" i="32" a="1"/>
  <c r="V88" i="32" s="1"/>
  <c r="V92" i="32" a="1"/>
  <c r="V92" i="32" s="1"/>
  <c r="V53" i="32" a="1"/>
  <c r="V53" i="32" s="1"/>
  <c r="V72" i="32" a="1"/>
  <c r="V72" i="32" s="1"/>
  <c r="V84" i="32" a="1"/>
  <c r="V84" i="32" s="1"/>
  <c r="V48" i="32" a="1"/>
  <c r="V48" i="32" s="1"/>
  <c r="V71" i="32" a="1"/>
  <c r="V71" i="32" s="1"/>
  <c r="V98" i="32" a="1"/>
  <c r="V98" i="32" s="1"/>
  <c r="V95" i="32" a="1"/>
  <c r="V95" i="32" s="1"/>
  <c r="V59" i="32" a="1"/>
  <c r="V59" i="32" s="1"/>
  <c r="V89" i="32" a="1"/>
  <c r="V89" i="32" s="1"/>
  <c r="V65" i="32" a="1"/>
  <c r="V65" i="32" s="1"/>
  <c r="V61" i="32" a="1"/>
  <c r="V61" i="32" s="1"/>
  <c r="V85" i="32" a="1"/>
  <c r="V85" i="32" s="1"/>
  <c r="V78" i="32" a="1"/>
  <c r="V78" i="32" s="1"/>
  <c r="V22" i="32" a="1"/>
  <c r="V22" i="32" s="1"/>
  <c r="V19" i="32" a="1"/>
  <c r="V19" i="32" s="1"/>
  <c r="V47" i="32" a="1"/>
  <c r="V47" i="32" s="1"/>
  <c r="V94" i="32" a="1"/>
  <c r="V94" i="32" s="1"/>
  <c r="V57" i="32" a="1"/>
  <c r="V57" i="32" s="1"/>
  <c r="V20" i="32" a="1"/>
  <c r="V20" i="32" s="1"/>
  <c r="V38" i="32" a="1"/>
  <c r="V38" i="32" s="1"/>
  <c r="V24" i="32" a="1"/>
  <c r="V24" i="32" s="1"/>
  <c r="V93" i="32" a="1"/>
  <c r="V93" i="32" s="1"/>
  <c r="V60" i="32" a="1"/>
  <c r="V60" i="32" s="1"/>
  <c r="V104" i="32" a="1"/>
  <c r="V104" i="32" s="1"/>
  <c r="V62" i="32" a="1"/>
  <c r="V62" i="32" s="1"/>
  <c r="V37" i="32" a="1"/>
  <c r="V37" i="32" s="1"/>
  <c r="V56" i="32" a="1"/>
  <c r="V56" i="32" s="1"/>
  <c r="V63" i="32" a="1"/>
  <c r="V63" i="32" s="1"/>
  <c r="V34" i="32" a="1"/>
  <c r="V34" i="32" s="1"/>
  <c r="V25" i="32" a="1"/>
  <c r="V25" i="32" s="1"/>
  <c r="V31" i="32" a="1"/>
  <c r="V31" i="32" s="1"/>
  <c r="V81" i="32" a="1"/>
  <c r="V81" i="32" s="1"/>
  <c r="V67" i="32" a="1"/>
  <c r="V67" i="32" s="1"/>
  <c r="AD91" i="32"/>
  <c r="V33" i="32" a="1"/>
  <c r="V33" i="32" s="1"/>
  <c r="V68" i="32" a="1"/>
  <c r="V68" i="32" s="1"/>
  <c r="V52" i="32" a="1"/>
  <c r="V52" i="32" s="1"/>
  <c r="V70" i="32" a="1"/>
  <c r="V70" i="32" s="1"/>
  <c r="V96" i="32" a="1"/>
  <c r="V96" i="32" s="1"/>
  <c r="V79" i="32" a="1"/>
  <c r="V79" i="32" s="1"/>
  <c r="V69" i="32" a="1"/>
  <c r="V69" i="32" s="1"/>
  <c r="BA74" i="19"/>
  <c r="V91" i="32" a="1"/>
  <c r="V91" i="32" s="1"/>
  <c r="AK64" i="32"/>
  <c r="V45" i="32" a="1"/>
  <c r="V45" i="32" s="1"/>
  <c r="V66" i="32" a="1"/>
  <c r="V66" i="32" s="1"/>
  <c r="V100" i="32" a="1"/>
  <c r="V100" i="32" s="1"/>
  <c r="V64" i="32" a="1"/>
  <c r="V64" i="32" s="1"/>
  <c r="W50" i="26"/>
  <c r="Y51" i="33" s="1"/>
  <c r="BA76" i="19"/>
  <c r="V86" i="32" a="1"/>
  <c r="V86" i="32" s="1"/>
  <c r="V29" i="32" a="1"/>
  <c r="V29" i="32" s="1"/>
  <c r="V105" i="32" a="1"/>
  <c r="V105" i="32" s="1"/>
  <c r="V109" i="32" a="1"/>
  <c r="V109" i="32" s="1"/>
  <c r="BA77" i="19"/>
  <c r="V101" i="32" a="1"/>
  <c r="V101" i="32" s="1"/>
  <c r="V87" i="32" a="1"/>
  <c r="V87" i="32" s="1"/>
  <c r="V90" i="32" a="1"/>
  <c r="V90" i="32" s="1"/>
  <c r="V23" i="32" a="1"/>
  <c r="V23" i="32" s="1"/>
  <c r="V40" i="32" a="1"/>
  <c r="V40" i="32" s="1"/>
  <c r="V97" i="32" a="1"/>
  <c r="V97" i="32" s="1"/>
  <c r="V80" i="32" a="1"/>
  <c r="V80" i="32" s="1"/>
  <c r="V73" i="32" a="1"/>
  <c r="V73" i="32" s="1"/>
  <c r="V44" i="32" a="1"/>
  <c r="V44" i="32" s="1"/>
  <c r="V28" i="32" a="1"/>
  <c r="V28" i="32" s="1"/>
  <c r="V50" i="32" a="1"/>
  <c r="V50" i="32" s="1"/>
  <c r="V107" i="32" a="1"/>
  <c r="V107" i="32" s="1"/>
  <c r="V102" i="32" a="1"/>
  <c r="V102" i="32" s="1"/>
  <c r="V83" i="32" a="1"/>
  <c r="V83" i="32" s="1"/>
  <c r="V21" i="32" a="1"/>
  <c r="V21" i="32" s="1"/>
  <c r="W59" i="26"/>
  <c r="Y60" i="33" s="1"/>
  <c r="AK73" i="32"/>
  <c r="AD73" i="32"/>
  <c r="AA73" i="32"/>
  <c r="W65" i="26"/>
  <c r="Y66" i="33" s="1"/>
  <c r="AD79" i="32"/>
  <c r="AK79" i="32"/>
  <c r="AA79" i="32"/>
  <c r="AA26" i="32"/>
  <c r="W58" i="26"/>
  <c r="Y59" i="33" s="1"/>
  <c r="AK72" i="32"/>
  <c r="W47" i="26"/>
  <c r="Y48" i="33" s="1"/>
  <c r="AK61" i="32"/>
  <c r="W10" i="26"/>
  <c r="Y11" i="33" s="1"/>
  <c r="AK24" i="32"/>
  <c r="AA24" i="32"/>
  <c r="W95" i="26"/>
  <c r="Y96" i="33" s="1"/>
  <c r="AA109" i="32"/>
  <c r="AK109" i="32"/>
  <c r="W24" i="26"/>
  <c r="Y25" i="33" s="1"/>
  <c r="AD38" i="32"/>
  <c r="AK38" i="32"/>
  <c r="AA38" i="32"/>
  <c r="W11" i="26"/>
  <c r="Y12" i="33" s="1"/>
  <c r="AA25" i="32"/>
  <c r="AK25" i="32"/>
  <c r="AD98" i="32"/>
  <c r="W90" i="26"/>
  <c r="Y91" i="33" s="1"/>
  <c r="AD104" i="32"/>
  <c r="AK104" i="32"/>
  <c r="W29" i="26"/>
  <c r="Y30" i="33" s="1"/>
  <c r="AA43" i="32"/>
  <c r="AK43" i="32"/>
  <c r="W16" i="26"/>
  <c r="Y17" i="33" s="1"/>
  <c r="AK30" i="32"/>
  <c r="AA30" i="32"/>
  <c r="W28" i="26"/>
  <c r="Y29" i="33" s="1"/>
  <c r="AK42" i="32"/>
  <c r="AA42" i="32"/>
  <c r="AD42" i="32"/>
  <c r="W72" i="26"/>
  <c r="Y73" i="33" s="1"/>
  <c r="AK86" i="32"/>
  <c r="AA86" i="32"/>
  <c r="AA39" i="32"/>
  <c r="W44" i="26"/>
  <c r="Y45" i="33" s="1"/>
  <c r="AK58" i="32"/>
  <c r="AD58" i="32"/>
  <c r="W78" i="26"/>
  <c r="Y79" i="33" s="1"/>
  <c r="AA92" i="32"/>
  <c r="AK92" i="32"/>
  <c r="AD85" i="32"/>
  <c r="W15" i="26"/>
  <c r="Y16" i="33" s="1"/>
  <c r="AA29" i="32"/>
  <c r="AK29" i="32"/>
  <c r="Z92" i="23"/>
  <c r="Z95" i="23"/>
  <c r="AD95" i="23" s="1"/>
  <c r="D96" i="33" s="1"/>
  <c r="Z19" i="23"/>
  <c r="AD19" i="23" s="1"/>
  <c r="D20" i="33" s="1"/>
  <c r="Z94" i="23"/>
  <c r="AD94" i="23" s="1"/>
  <c r="D95" i="33" s="1"/>
  <c r="Z20" i="23"/>
  <c r="AD20" i="23" s="1"/>
  <c r="D21" i="33" s="1"/>
  <c r="Z60" i="23"/>
  <c r="AD60" i="23" s="1"/>
  <c r="D61" i="33" s="1"/>
  <c r="Z18" i="23"/>
  <c r="AD18" i="23" s="1"/>
  <c r="D19" i="33" s="1"/>
  <c r="Z93" i="23"/>
  <c r="AD93" i="23" s="1"/>
  <c r="D94" i="33" s="1"/>
  <c r="Z17" i="23"/>
  <c r="AD17" i="23" s="1"/>
  <c r="D18" i="33" s="1"/>
  <c r="K78" i="23"/>
  <c r="AC78" i="23" s="1"/>
  <c r="C79" i="33" s="1"/>
  <c r="K30" i="23"/>
  <c r="AC30" i="23" s="1"/>
  <c r="C31" i="33" s="1"/>
  <c r="K50" i="23"/>
  <c r="AC50" i="23" s="1"/>
  <c r="C51" i="33" s="1"/>
  <c r="K18" i="23"/>
  <c r="K62" i="23"/>
  <c r="AC62" i="23" s="1"/>
  <c r="C63" i="33" s="1"/>
  <c r="K33" i="23"/>
  <c r="AC33" i="23" s="1"/>
  <c r="C34" i="33" s="1"/>
  <c r="K93" i="23"/>
  <c r="AC93" i="23" s="1"/>
  <c r="C94" i="33" s="1"/>
  <c r="K42" i="23"/>
  <c r="AC42" i="23" s="1"/>
  <c r="C43" i="33" s="1"/>
  <c r="K47" i="23"/>
  <c r="AC47" i="23" s="1"/>
  <c r="C48" i="33" s="1"/>
  <c r="K77" i="23"/>
  <c r="AC77" i="23" s="1"/>
  <c r="C78" i="33" s="1"/>
  <c r="K21" i="23"/>
  <c r="AC21" i="23" s="1"/>
  <c r="C22" i="33" s="1"/>
  <c r="K88" i="23"/>
  <c r="AC88" i="23" s="1"/>
  <c r="C89" i="33" s="1"/>
  <c r="K95" i="23"/>
  <c r="AC95" i="23" s="1"/>
  <c r="C96" i="33" s="1"/>
  <c r="K57" i="23"/>
  <c r="AC57" i="23" s="1"/>
  <c r="C58" i="33" s="1"/>
  <c r="K90" i="23"/>
  <c r="AC90" i="23" s="1"/>
  <c r="C91" i="33" s="1"/>
  <c r="K23" i="23"/>
  <c r="AC23" i="23" s="1"/>
  <c r="C24" i="33" s="1"/>
  <c r="K68" i="23"/>
  <c r="AC68" i="23" s="1"/>
  <c r="C69" i="33" s="1"/>
  <c r="K58" i="23"/>
  <c r="AC58" i="23" s="1"/>
  <c r="C59" i="33" s="1"/>
  <c r="K86" i="23"/>
  <c r="AC86" i="23" s="1"/>
  <c r="C87" i="33" s="1"/>
  <c r="K56" i="23"/>
  <c r="AC56" i="23" s="1"/>
  <c r="C57" i="33" s="1"/>
  <c r="K49" i="23"/>
  <c r="AC49" i="23" s="1"/>
  <c r="C50" i="33" s="1"/>
  <c r="K46" i="23"/>
  <c r="AC46" i="23" s="1"/>
  <c r="C47" i="33" s="1"/>
  <c r="K35" i="23"/>
  <c r="AC35" i="23" s="1"/>
  <c r="C36" i="33" s="1"/>
  <c r="K92" i="23"/>
  <c r="AC92" i="23" s="1"/>
  <c r="C93" i="33" s="1"/>
  <c r="K34" i="23"/>
  <c r="AC34" i="23" s="1"/>
  <c r="C35" i="33" s="1"/>
  <c r="K75" i="23"/>
  <c r="AC75" i="23" s="1"/>
  <c r="C76" i="33" s="1"/>
  <c r="K66" i="23"/>
  <c r="AC66" i="23" s="1"/>
  <c r="C67" i="33" s="1"/>
  <c r="K44" i="23"/>
  <c r="AC44" i="23" s="1"/>
  <c r="C45" i="33" s="1"/>
  <c r="K27" i="23"/>
  <c r="AC27" i="23" s="1"/>
  <c r="C28" i="33" s="1"/>
  <c r="K81" i="23"/>
  <c r="AC81" i="23" s="1"/>
  <c r="C82" i="33" s="1"/>
  <c r="K43" i="23"/>
  <c r="AC43" i="23" s="1"/>
  <c r="C44" i="33" s="1"/>
  <c r="K64" i="23"/>
  <c r="AC64" i="23" s="1"/>
  <c r="C65" i="33" s="1"/>
  <c r="K54" i="23"/>
  <c r="AC54" i="23" s="1"/>
  <c r="C55" i="33" s="1"/>
  <c r="K52" i="23"/>
  <c r="AC52" i="23" s="1"/>
  <c r="C53" i="33" s="1"/>
  <c r="K20" i="23"/>
  <c r="AC20" i="23" s="1"/>
  <c r="C21" i="33" s="1"/>
  <c r="K51" i="23"/>
  <c r="AC51" i="23" s="1"/>
  <c r="C52" i="33" s="1"/>
  <c r="K84" i="23"/>
  <c r="AC84" i="23" s="1"/>
  <c r="C85" i="33" s="1"/>
  <c r="K72" i="23"/>
  <c r="AC72" i="23" s="1"/>
  <c r="C73" i="33" s="1"/>
  <c r="K69" i="23"/>
  <c r="AC69" i="23" s="1"/>
  <c r="C70" i="33" s="1"/>
  <c r="K25" i="23"/>
  <c r="AC25" i="23" s="1"/>
  <c r="C26" i="33" s="1"/>
  <c r="K71" i="23"/>
  <c r="AC71" i="23" s="1"/>
  <c r="C72" i="33" s="1"/>
  <c r="K45" i="23"/>
  <c r="AC45" i="23" s="1"/>
  <c r="C46" i="33" s="1"/>
  <c r="K31" i="23"/>
  <c r="AC31" i="23" s="1"/>
  <c r="C32" i="33" s="1"/>
  <c r="K67" i="23"/>
  <c r="AC67" i="23" s="1"/>
  <c r="C68" i="33" s="1"/>
  <c r="K76" i="23"/>
  <c r="AC76" i="23" s="1"/>
  <c r="C77" i="33" s="1"/>
  <c r="K28" i="23"/>
  <c r="AC28" i="23" s="1"/>
  <c r="C29" i="33" s="1"/>
  <c r="K59" i="23"/>
  <c r="AC59" i="23" s="1"/>
  <c r="C60" i="33" s="1"/>
  <c r="K24" i="23"/>
  <c r="AC24" i="23" s="1"/>
  <c r="C25" i="33" s="1"/>
  <c r="K80" i="23"/>
  <c r="AC80" i="23" s="1"/>
  <c r="C81" i="33" s="1"/>
  <c r="K53" i="23"/>
  <c r="AC53" i="23" s="1"/>
  <c r="C54" i="33" s="1"/>
  <c r="K36" i="23"/>
  <c r="AC36" i="23" s="1"/>
  <c r="C37" i="33" s="1"/>
  <c r="K38" i="23"/>
  <c r="AC38" i="23" s="1"/>
  <c r="C39" i="33" s="1"/>
  <c r="K73" i="23"/>
  <c r="AC73" i="23" s="1"/>
  <c r="C74" i="33" s="1"/>
  <c r="K79" i="23"/>
  <c r="AC79" i="23" s="1"/>
  <c r="C80" i="33" s="1"/>
  <c r="K82" i="23"/>
  <c r="AC82" i="23" s="1"/>
  <c r="C83" i="33" s="1"/>
  <c r="K63" i="23"/>
  <c r="AC63" i="23" s="1"/>
  <c r="C64" i="33" s="1"/>
  <c r="K41" i="23"/>
  <c r="AC41" i="23" s="1"/>
  <c r="C42" i="33" s="1"/>
  <c r="K60" i="23"/>
  <c r="AC60" i="23" s="1"/>
  <c r="C61" i="33" s="1"/>
  <c r="K29" i="23"/>
  <c r="AC29" i="23" s="1"/>
  <c r="C30" i="33" s="1"/>
  <c r="K55" i="23"/>
  <c r="AC55" i="23" s="1"/>
  <c r="C56" i="33" s="1"/>
  <c r="K39" i="23"/>
  <c r="AC39" i="23" s="1"/>
  <c r="C40" i="33" s="1"/>
  <c r="K48" i="23"/>
  <c r="AC48" i="23" s="1"/>
  <c r="C49" i="33" s="1"/>
  <c r="K17" i="23"/>
  <c r="AC17" i="23" s="1"/>
  <c r="C18" i="33" s="1"/>
  <c r="K61" i="23"/>
  <c r="AC61" i="23" s="1"/>
  <c r="C62" i="33" s="1"/>
  <c r="K74" i="23"/>
  <c r="AC74" i="23" s="1"/>
  <c r="C75" i="33" s="1"/>
  <c r="K94" i="23"/>
  <c r="AC94" i="23" s="1"/>
  <c r="C95" i="33" s="1"/>
  <c r="K65" i="23"/>
  <c r="AC65" i="23" s="1"/>
  <c r="C66" i="33" s="1"/>
  <c r="K37" i="23"/>
  <c r="AC37" i="23" s="1"/>
  <c r="C38" i="33" s="1"/>
  <c r="K22" i="23"/>
  <c r="AC22" i="23" s="1"/>
  <c r="C23" i="33" s="1"/>
  <c r="K89" i="23"/>
  <c r="AC89" i="23" s="1"/>
  <c r="C90" i="33" s="1"/>
  <c r="K87" i="23"/>
  <c r="AC87" i="23" s="1"/>
  <c r="C88" i="33" s="1"/>
  <c r="K40" i="23"/>
  <c r="AC40" i="23" s="1"/>
  <c r="C41" i="33" s="1"/>
  <c r="K83" i="23"/>
  <c r="AC83" i="23" s="1"/>
  <c r="C84" i="33" s="1"/>
  <c r="K91" i="23"/>
  <c r="AC91" i="23" s="1"/>
  <c r="C92" i="33" s="1"/>
  <c r="K70" i="23"/>
  <c r="AC70" i="23" s="1"/>
  <c r="C71" i="33" s="1"/>
  <c r="K32" i="23"/>
  <c r="AC32" i="23" s="1"/>
  <c r="C33" i="33" s="1"/>
  <c r="K85" i="23"/>
  <c r="AC85" i="23" s="1"/>
  <c r="C86" i="33" s="1"/>
  <c r="K26" i="23"/>
  <c r="AC26" i="23" s="1"/>
  <c r="C27" i="33" s="1"/>
  <c r="K19" i="23"/>
  <c r="AC19" i="23" s="1"/>
  <c r="C20" i="33" s="1"/>
  <c r="BA71" i="19"/>
  <c r="BA47" i="19"/>
  <c r="BG46" i="23"/>
  <c r="BK46" i="23" s="1"/>
  <c r="BG51" i="23"/>
  <c r="BK51" i="23" s="1"/>
  <c r="BG79" i="23"/>
  <c r="BK79" i="23" s="1"/>
  <c r="BG66" i="23"/>
  <c r="BK66" i="23" s="1"/>
  <c r="BG73" i="23"/>
  <c r="BK73" i="23" s="1"/>
  <c r="BG59" i="23"/>
  <c r="BK59" i="23" s="1"/>
  <c r="BG65" i="23"/>
  <c r="BK65" i="23" s="1"/>
  <c r="BG58" i="23"/>
  <c r="BK58" i="23" s="1"/>
  <c r="BG54" i="23"/>
  <c r="BK54" i="23" s="1"/>
  <c r="BG69" i="23"/>
  <c r="BK69" i="23" s="1"/>
  <c r="BK25" i="23"/>
  <c r="BL25" i="23" s="1"/>
  <c r="BG95" i="23"/>
  <c r="BK95" i="23" s="1"/>
  <c r="BG56" i="23"/>
  <c r="BK56" i="23" s="1"/>
  <c r="BG57" i="23"/>
  <c r="BK57" i="23" s="1"/>
  <c r="BG48" i="23"/>
  <c r="BK48" i="23" s="1"/>
  <c r="BG68" i="23"/>
  <c r="BK68" i="23" s="1"/>
  <c r="BK21" i="23"/>
  <c r="BL21" i="23" s="1"/>
  <c r="BG49" i="23"/>
  <c r="BK49" i="23" s="1"/>
  <c r="BG52" i="23"/>
  <c r="BK52" i="23" s="1"/>
  <c r="BG43" i="23"/>
  <c r="BK43" i="23" s="1"/>
  <c r="BG82" i="23"/>
  <c r="BK82" i="23" s="1"/>
  <c r="BG86" i="23"/>
  <c r="BK86" i="23" s="1"/>
  <c r="BK26" i="23"/>
  <c r="BL26" i="23" s="1"/>
  <c r="BG60" i="23"/>
  <c r="BK60" i="23" s="1"/>
  <c r="BG36" i="23"/>
  <c r="BK36" i="23" s="1"/>
  <c r="BG64" i="23"/>
  <c r="BK64" i="23" s="1"/>
  <c r="BK18" i="23"/>
  <c r="BL18" i="23" s="1"/>
  <c r="BG93" i="23"/>
  <c r="BK93" i="23" s="1"/>
  <c r="BG44" i="23"/>
  <c r="BK44" i="23" s="1"/>
  <c r="BG50" i="23"/>
  <c r="BK50" i="23" s="1"/>
  <c r="BG61" i="23"/>
  <c r="BK61" i="23" s="1"/>
  <c r="BG63" i="23"/>
  <c r="BK63" i="23" s="1"/>
  <c r="BG55" i="23"/>
  <c r="BK55" i="23" s="1"/>
  <c r="BG31" i="23"/>
  <c r="BK31" i="23" s="1"/>
  <c r="BG94" i="23"/>
  <c r="BK94" i="23" s="1"/>
  <c r="BG67" i="23"/>
  <c r="BK67" i="23" s="1"/>
  <c r="BG32" i="23"/>
  <c r="BK32" i="23" s="1"/>
  <c r="BG62" i="23"/>
  <c r="BK62" i="23" s="1"/>
  <c r="BG53" i="23"/>
  <c r="BK53" i="23" s="1"/>
  <c r="BG47" i="23"/>
  <c r="BK47" i="23" s="1"/>
  <c r="BG45" i="23"/>
  <c r="BK45" i="23" s="1"/>
  <c r="BG29" i="23"/>
  <c r="BK29" i="23" s="1"/>
  <c r="BG89" i="23"/>
  <c r="BK89" i="23" s="1"/>
  <c r="BG84" i="23"/>
  <c r="BK84" i="23" s="1"/>
  <c r="BG39" i="23"/>
  <c r="BK39" i="23" s="1"/>
  <c r="BG88" i="23"/>
  <c r="BK88" i="23" s="1"/>
  <c r="BG30" i="23"/>
  <c r="BK30" i="23" s="1"/>
  <c r="BG37" i="23"/>
  <c r="BK37" i="23" s="1"/>
  <c r="BA45" i="19"/>
  <c r="BK28" i="23"/>
  <c r="BL28" i="23" s="1"/>
  <c r="BG74" i="23"/>
  <c r="BK74" i="23" s="1"/>
  <c r="BG35" i="23"/>
  <c r="BK35" i="23" s="1"/>
  <c r="BK22" i="23"/>
  <c r="BL22" i="23" s="1"/>
  <c r="BG41" i="23"/>
  <c r="BK41" i="23" s="1"/>
  <c r="BG75" i="23"/>
  <c r="BK75" i="23" s="1"/>
  <c r="BG42" i="23"/>
  <c r="BK42" i="23" s="1"/>
  <c r="BG90" i="23"/>
  <c r="BK90" i="23" s="1"/>
  <c r="BK20" i="23"/>
  <c r="BL20" i="23" s="1"/>
  <c r="BG72" i="23"/>
  <c r="BK72" i="23" s="1"/>
  <c r="BG71" i="23"/>
  <c r="BK71" i="23" s="1"/>
  <c r="BK24" i="23"/>
  <c r="BL24" i="23" s="1"/>
  <c r="BG92" i="23"/>
  <c r="BK92" i="23" s="1"/>
  <c r="BG85" i="23"/>
  <c r="BK85" i="23" s="1"/>
  <c r="BG38" i="23"/>
  <c r="BK38" i="23" s="1"/>
  <c r="BK23" i="23"/>
  <c r="BL23" i="23" s="1"/>
  <c r="BG70" i="23"/>
  <c r="BK70" i="23" s="1"/>
  <c r="BG40" i="23"/>
  <c r="BK40" i="23" s="1"/>
  <c r="BG78" i="23"/>
  <c r="BK78" i="23" s="1"/>
  <c r="BG34" i="23"/>
  <c r="BK34" i="23" s="1"/>
  <c r="BG87" i="23"/>
  <c r="BK87" i="23" s="1"/>
  <c r="BG77" i="23"/>
  <c r="BK77" i="23" s="1"/>
  <c r="BG76" i="23"/>
  <c r="BK76" i="23" s="1"/>
  <c r="BG91" i="23"/>
  <c r="BK91" i="23" s="1"/>
  <c r="BG80" i="23"/>
  <c r="BK80" i="23" s="1"/>
  <c r="BG83" i="23"/>
  <c r="BK83" i="23" s="1"/>
  <c r="BK19" i="23"/>
  <c r="BL19" i="23" s="1"/>
  <c r="BK27" i="23"/>
  <c r="BL27" i="23" s="1"/>
  <c r="BG81" i="23"/>
  <c r="BK81" i="23" s="1"/>
  <c r="BG33" i="23"/>
  <c r="BK33" i="23" s="1"/>
  <c r="BA73" i="19"/>
  <c r="BA44" i="19"/>
  <c r="BA43" i="19"/>
  <c r="BA46" i="19"/>
  <c r="BA36" i="19"/>
  <c r="Y78" i="23"/>
  <c r="BA32" i="19"/>
  <c r="BA41" i="19"/>
  <c r="BA31" i="19"/>
  <c r="BA42" i="19"/>
  <c r="Y80" i="23"/>
  <c r="Z91" i="23" s="1"/>
  <c r="BA34" i="19"/>
  <c r="Y62" i="23"/>
  <c r="BA72" i="19"/>
  <c r="BA40" i="19"/>
  <c r="BA70" i="19"/>
  <c r="BA33" i="19"/>
  <c r="Y32" i="23"/>
  <c r="Z34" i="23" s="1"/>
  <c r="BA30" i="19"/>
  <c r="Y21" i="23"/>
  <c r="Z29" i="23" s="1"/>
  <c r="BA39" i="19"/>
  <c r="Y77" i="23"/>
  <c r="BA37" i="19"/>
  <c r="BA38" i="19"/>
  <c r="Y71" i="23"/>
  <c r="Y61" i="23"/>
  <c r="Z61" i="23" s="1"/>
  <c r="BA35" i="19"/>
  <c r="Y37" i="23"/>
  <c r="BA64" i="19"/>
  <c r="BA82" i="19"/>
  <c r="BA63" i="19"/>
  <c r="BA79" i="19"/>
  <c r="BA61" i="19"/>
  <c r="BA68" i="19"/>
  <c r="BA62" i="19"/>
  <c r="BA29" i="19"/>
  <c r="BA28" i="19"/>
  <c r="BA80" i="19"/>
  <c r="BA67" i="19"/>
  <c r="BA25" i="19"/>
  <c r="BA22" i="19"/>
  <c r="BA58" i="19"/>
  <c r="BA59" i="19"/>
  <c r="BA86" i="19"/>
  <c r="BA26" i="19"/>
  <c r="BA90" i="19"/>
  <c r="BA27" i="19"/>
  <c r="BA78" i="19"/>
  <c r="BA66" i="19"/>
  <c r="BA20" i="19"/>
  <c r="BA89" i="19"/>
  <c r="BA85" i="19"/>
  <c r="BA88" i="19"/>
  <c r="BA81" i="19"/>
  <c r="BA24" i="19"/>
  <c r="BA19" i="19"/>
  <c r="BA87" i="19"/>
  <c r="BA21" i="19"/>
  <c r="BA69" i="19"/>
  <c r="BA23" i="19"/>
  <c r="BA84" i="19"/>
  <c r="BA65" i="19"/>
  <c r="BA83" i="19"/>
  <c r="BA60" i="19"/>
  <c r="Z101" i="23" l="1"/>
  <c r="AD101" i="23" s="1"/>
  <c r="D102" i="33" s="1"/>
  <c r="BG101" i="23"/>
  <c r="BK101" i="23" s="1"/>
  <c r="BL101" i="23" s="1"/>
  <c r="AK102" i="32"/>
  <c r="AA103" i="32"/>
  <c r="AA102" i="32"/>
  <c r="AD101" i="32"/>
  <c r="AK101" i="32"/>
  <c r="BG99" i="23"/>
  <c r="BK99" i="23" s="1"/>
  <c r="BL99" i="23" s="1"/>
  <c r="BG100" i="23"/>
  <c r="BK100" i="23" s="1"/>
  <c r="BL100" i="23" s="1"/>
  <c r="Z100" i="23"/>
  <c r="AD100" i="23" s="1"/>
  <c r="D101" i="33" s="1"/>
  <c r="Z99" i="23"/>
  <c r="AD99" i="23" s="1"/>
  <c r="D100" i="33" s="1"/>
  <c r="W87" i="26"/>
  <c r="Y88" i="33" s="1"/>
  <c r="AD113" i="32"/>
  <c r="W88" i="26"/>
  <c r="Y89" i="33" s="1"/>
  <c r="AD114" i="32"/>
  <c r="AD107" i="32"/>
  <c r="AD95" i="32"/>
  <c r="Z98" i="23"/>
  <c r="AD98" i="23" s="1"/>
  <c r="D99" i="33" s="1"/>
  <c r="BG98" i="23"/>
  <c r="BK98" i="23" s="1"/>
  <c r="BL98" i="23" s="1"/>
  <c r="W86" i="26"/>
  <c r="Y87" i="33" s="1"/>
  <c r="AD112" i="32"/>
  <c r="AK95" i="32"/>
  <c r="W81" i="26"/>
  <c r="Y82" i="33" s="1"/>
  <c r="AA96" i="32"/>
  <c r="AD87" i="32"/>
  <c r="AK75" i="32"/>
  <c r="AA98" i="32"/>
  <c r="AD36" i="32"/>
  <c r="AD109" i="32"/>
  <c r="AD97" i="32"/>
  <c r="AK97" i="32"/>
  <c r="AA97" i="32"/>
  <c r="W96" i="26"/>
  <c r="Y97" i="33" s="1"/>
  <c r="AA110" i="32"/>
  <c r="AD88" i="32"/>
  <c r="AK76" i="32"/>
  <c r="AD76" i="32"/>
  <c r="AA76" i="32"/>
  <c r="AA84" i="32"/>
  <c r="AA85" i="32"/>
  <c r="AD96" i="32"/>
  <c r="AK84" i="32"/>
  <c r="W70" i="26"/>
  <c r="Y71" i="33" s="1"/>
  <c r="AA101" i="32"/>
  <c r="AD100" i="32"/>
  <c r="AK100" i="32"/>
  <c r="AD48" i="32"/>
  <c r="AA37" i="32"/>
  <c r="AK36" i="32"/>
  <c r="AA111" i="32"/>
  <c r="AD66" i="32"/>
  <c r="AD54" i="32"/>
  <c r="AK54" i="32"/>
  <c r="AD49" i="32"/>
  <c r="AA49" i="32"/>
  <c r="AK49" i="32"/>
  <c r="W35" i="26"/>
  <c r="Y36" i="33" s="1"/>
  <c r="AA51" i="32"/>
  <c r="AA50" i="32"/>
  <c r="AD50" i="32"/>
  <c r="W36" i="26"/>
  <c r="Y37" i="33" s="1"/>
  <c r="AD62" i="32"/>
  <c r="AD110" i="32"/>
  <c r="AK19" i="32"/>
  <c r="AA64" i="32"/>
  <c r="AK63" i="32"/>
  <c r="AK93" i="32"/>
  <c r="AK77" i="32"/>
  <c r="AD93" i="32"/>
  <c r="W5" i="26"/>
  <c r="Y6" i="33" s="1"/>
  <c r="AA77" i="32"/>
  <c r="W63" i="26"/>
  <c r="Y64" i="33" s="1"/>
  <c r="AD105" i="32"/>
  <c r="AK52" i="32"/>
  <c r="AA36" i="32"/>
  <c r="AD35" i="32"/>
  <c r="AK35" i="32"/>
  <c r="AA35" i="32"/>
  <c r="W38" i="26"/>
  <c r="Y39" i="33" s="1"/>
  <c r="AA69" i="32"/>
  <c r="AA68" i="32"/>
  <c r="AD71" i="32"/>
  <c r="AK68" i="32"/>
  <c r="AA72" i="32"/>
  <c r="AD83" i="32"/>
  <c r="AD68" i="32"/>
  <c r="AD52" i="32"/>
  <c r="AA52" i="32"/>
  <c r="AD75" i="32"/>
  <c r="AA63" i="32"/>
  <c r="AD47" i="32"/>
  <c r="W49" i="26"/>
  <c r="Y50" i="33" s="1"/>
  <c r="AA48" i="32"/>
  <c r="AA47" i="32"/>
  <c r="AK71" i="32"/>
  <c r="AA104" i="32"/>
  <c r="AA78" i="32"/>
  <c r="AD77" i="32"/>
  <c r="AA93" i="32"/>
  <c r="W79" i="26"/>
  <c r="Y80" i="33" s="1"/>
  <c r="W33" i="26"/>
  <c r="Y34" i="33" s="1"/>
  <c r="AD59" i="32"/>
  <c r="AK47" i="32"/>
  <c r="AD72" i="32"/>
  <c r="AA71" i="32"/>
  <c r="W46" i="26"/>
  <c r="Y47" i="33" s="1"/>
  <c r="AK70" i="32"/>
  <c r="AA70" i="32"/>
  <c r="AA60" i="32"/>
  <c r="AD60" i="32"/>
  <c r="AA61" i="32"/>
  <c r="AD70" i="32"/>
  <c r="W7" i="26"/>
  <c r="Y8" i="33" s="1"/>
  <c r="AA56" i="32"/>
  <c r="W41" i="26"/>
  <c r="Y42" i="33" s="1"/>
  <c r="W19" i="26"/>
  <c r="Y20" i="33" s="1"/>
  <c r="AA55" i="32"/>
  <c r="AA34" i="32"/>
  <c r="AK55" i="32"/>
  <c r="AD55" i="32"/>
  <c r="AA33" i="32"/>
  <c r="AD45" i="32"/>
  <c r="AD92" i="32"/>
  <c r="AD53" i="32"/>
  <c r="W51" i="26"/>
  <c r="Y52" i="33" s="1"/>
  <c r="AA65" i="32"/>
  <c r="AK65" i="32"/>
  <c r="AA66" i="32"/>
  <c r="AA22" i="32"/>
  <c r="AD33" i="32"/>
  <c r="AK21" i="32"/>
  <c r="AK31" i="32"/>
  <c r="AD43" i="32"/>
  <c r="W17" i="26"/>
  <c r="Y18" i="33" s="1"/>
  <c r="AA31" i="32"/>
  <c r="AA54" i="32"/>
  <c r="AK53" i="32"/>
  <c r="AA53" i="32"/>
  <c r="AK99" i="32"/>
  <c r="AD103" i="32"/>
  <c r="AK103" i="32"/>
  <c r="AA107" i="32"/>
  <c r="AA106" i="32"/>
  <c r="W89" i="26"/>
  <c r="Y90" i="33" s="1"/>
  <c r="AK106" i="32"/>
  <c r="AD106" i="32"/>
  <c r="AD31" i="32"/>
  <c r="BL49" i="23"/>
  <c r="AA81" i="32"/>
  <c r="AA80" i="32"/>
  <c r="AA99" i="32"/>
  <c r="AD99" i="32"/>
  <c r="AA100" i="32"/>
  <c r="BL87" i="23"/>
  <c r="BL83" i="23"/>
  <c r="BL29" i="23"/>
  <c r="BL73" i="23"/>
  <c r="AD111" i="32"/>
  <c r="BL78" i="23"/>
  <c r="AK82" i="32"/>
  <c r="AA83" i="32"/>
  <c r="AA74" i="32"/>
  <c r="W43" i="26"/>
  <c r="Y44" i="33" s="1"/>
  <c r="AD82" i="32"/>
  <c r="AD65" i="32"/>
  <c r="AA82" i="32"/>
  <c r="AD80" i="32"/>
  <c r="AD74" i="32"/>
  <c r="AD57" i="32"/>
  <c r="AA58" i="32"/>
  <c r="AK74" i="32"/>
  <c r="AA57" i="32"/>
  <c r="AK80" i="32"/>
  <c r="AA75" i="32"/>
  <c r="AD94" i="32"/>
  <c r="AK57" i="32"/>
  <c r="AD86" i="32"/>
  <c r="BL86" i="23"/>
  <c r="BL71" i="23"/>
  <c r="BL94" i="23"/>
  <c r="BL50" i="23"/>
  <c r="BL64" i="23"/>
  <c r="BL93" i="23"/>
  <c r="BL31" i="23"/>
  <c r="BL51" i="23"/>
  <c r="BL81" i="23"/>
  <c r="BL72" i="23"/>
  <c r="BL65" i="23"/>
  <c r="BL55" i="23"/>
  <c r="BL38" i="23"/>
  <c r="BL32" i="23"/>
  <c r="BL80" i="23"/>
  <c r="BL35" i="23"/>
  <c r="BL67" i="23"/>
  <c r="BL66" i="23"/>
  <c r="BL53" i="23"/>
  <c r="BL97" i="23"/>
  <c r="BL54" i="23"/>
  <c r="BL79" i="23"/>
  <c r="BL74" i="23"/>
  <c r="BL44" i="23"/>
  <c r="BL56" i="23"/>
  <c r="BL37" i="23"/>
  <c r="BL40" i="23"/>
  <c r="BL46" i="23"/>
  <c r="BL85" i="23"/>
  <c r="BL84" i="23"/>
  <c r="BL42" i="23"/>
  <c r="BL41" i="23"/>
  <c r="BL92" i="23"/>
  <c r="BL45" i="23"/>
  <c r="BL30" i="23"/>
  <c r="BL76" i="23"/>
  <c r="BL58" i="23"/>
  <c r="BL77" i="23"/>
  <c r="BL68" i="23"/>
  <c r="BL62" i="23"/>
  <c r="BL43" i="23"/>
  <c r="BL69" i="23"/>
  <c r="BL70" i="23"/>
  <c r="BL33" i="23"/>
  <c r="BL48" i="23"/>
  <c r="BL60" i="23"/>
  <c r="BL39" i="23"/>
  <c r="BL47" i="23"/>
  <c r="BL57" i="23"/>
  <c r="BL36" i="23"/>
  <c r="BL34" i="23"/>
  <c r="BL82" i="23"/>
  <c r="BL88" i="23"/>
  <c r="BL95" i="23"/>
  <c r="BL89" i="23"/>
  <c r="BL59" i="23"/>
  <c r="BL52" i="23"/>
  <c r="BL63" i="23"/>
  <c r="BL61" i="23"/>
  <c r="BL91" i="23"/>
  <c r="BL75" i="23"/>
  <c r="BL90" i="23"/>
  <c r="BL96" i="23"/>
  <c r="Z59" i="23"/>
  <c r="AD59" i="23" s="1"/>
  <c r="D60" i="33" s="1"/>
  <c r="Z57" i="23"/>
  <c r="AD57" i="23" s="1"/>
  <c r="D58" i="33" s="1"/>
  <c r="Z52" i="23"/>
  <c r="AD52" i="23" s="1"/>
  <c r="D53" i="33" s="1"/>
  <c r="Z50" i="23"/>
  <c r="AD50" i="23" s="1"/>
  <c r="D51" i="33" s="1"/>
  <c r="Z56" i="23"/>
  <c r="AD56" i="23" s="1"/>
  <c r="D57" i="33" s="1"/>
  <c r="Z49" i="23"/>
  <c r="AD49" i="23" s="1"/>
  <c r="D50" i="33" s="1"/>
  <c r="Z51" i="23"/>
  <c r="AD51" i="23" s="1"/>
  <c r="D52" i="33" s="1"/>
  <c r="Z53" i="23"/>
  <c r="AD53" i="23" s="1"/>
  <c r="D54" i="33" s="1"/>
  <c r="Z58" i="23"/>
  <c r="AD58" i="23" s="1"/>
  <c r="D59" i="33" s="1"/>
  <c r="Z54" i="23"/>
  <c r="AD54" i="23" s="1"/>
  <c r="D55" i="33" s="1"/>
  <c r="AC6" i="33"/>
  <c r="Z73" i="23"/>
  <c r="AD73" i="23" s="1"/>
  <c r="D74" i="33" s="1"/>
  <c r="Z88" i="23"/>
  <c r="AD88" i="23" s="1"/>
  <c r="D89" i="33" s="1"/>
  <c r="Z48" i="23"/>
  <c r="AD48" i="23" s="1"/>
  <c r="D49" i="33" s="1"/>
  <c r="Z82" i="23"/>
  <c r="AD82" i="23" s="1"/>
  <c r="D83" i="33" s="1"/>
  <c r="Z87" i="23"/>
  <c r="AD87" i="23" s="1"/>
  <c r="D88" i="33" s="1"/>
  <c r="Z33" i="23"/>
  <c r="AD33" i="23" s="1"/>
  <c r="D34" i="33" s="1"/>
  <c r="Z67" i="23"/>
  <c r="AD67" i="23" s="1"/>
  <c r="D68" i="33" s="1"/>
  <c r="Z86" i="23"/>
  <c r="AD86" i="23" s="1"/>
  <c r="D87" i="33" s="1"/>
  <c r="Z44" i="23"/>
  <c r="AD44" i="23" s="1"/>
  <c r="D45" i="33" s="1"/>
  <c r="Z71" i="23"/>
  <c r="AD71" i="23" s="1"/>
  <c r="D72" i="33" s="1"/>
  <c r="Z80" i="23"/>
  <c r="AD80" i="23" s="1"/>
  <c r="D81" i="33" s="1"/>
  <c r="Z23" i="23"/>
  <c r="AD23" i="23" s="1"/>
  <c r="D24" i="33" s="1"/>
  <c r="Z89" i="23"/>
  <c r="AD89" i="23" s="1"/>
  <c r="D90" i="33" s="1"/>
  <c r="Z64" i="23"/>
  <c r="AD64" i="23" s="1"/>
  <c r="D65" i="33" s="1"/>
  <c r="Z46" i="23"/>
  <c r="AD46" i="23" s="1"/>
  <c r="D47" i="33" s="1"/>
  <c r="Z63" i="23"/>
  <c r="AD63" i="23" s="1"/>
  <c r="D64" i="33" s="1"/>
  <c r="Z65" i="23"/>
  <c r="AD65" i="23" s="1"/>
  <c r="D66" i="33" s="1"/>
  <c r="Z36" i="23"/>
  <c r="AD36" i="23" s="1"/>
  <c r="D37" i="33" s="1"/>
  <c r="Z24" i="23"/>
  <c r="AD24" i="23" s="1"/>
  <c r="D25" i="33" s="1"/>
  <c r="Z40" i="23"/>
  <c r="AD40" i="23" s="1"/>
  <c r="D41" i="33" s="1"/>
  <c r="Z37" i="23"/>
  <c r="AD37" i="23" s="1"/>
  <c r="D38" i="33" s="1"/>
  <c r="Z68" i="23"/>
  <c r="AD68" i="23" s="1"/>
  <c r="D69" i="33" s="1"/>
  <c r="Z35" i="23"/>
  <c r="AD35" i="23" s="1"/>
  <c r="D36" i="33" s="1"/>
  <c r="Z75" i="23"/>
  <c r="AD75" i="23" s="1"/>
  <c r="D76" i="33" s="1"/>
  <c r="Z66" i="23"/>
  <c r="AD66" i="23" s="1"/>
  <c r="D67" i="33" s="1"/>
  <c r="Z27" i="23"/>
  <c r="AD27" i="23" s="1"/>
  <c r="D28" i="33" s="1"/>
  <c r="Z74" i="23"/>
  <c r="AD74" i="23" s="1"/>
  <c r="D75" i="33" s="1"/>
  <c r="Z85" i="23"/>
  <c r="AD85" i="23" s="1"/>
  <c r="D86" i="33" s="1"/>
  <c r="Z43" i="23"/>
  <c r="AD43" i="23" s="1"/>
  <c r="D44" i="33" s="1"/>
  <c r="Z45" i="23"/>
  <c r="AD45" i="23" s="1"/>
  <c r="D46" i="33" s="1"/>
  <c r="Z25" i="23"/>
  <c r="AD25" i="23" s="1"/>
  <c r="D26" i="33" s="1"/>
  <c r="Z70" i="23"/>
  <c r="AD70" i="23" s="1"/>
  <c r="D71" i="33" s="1"/>
  <c r="Z78" i="23"/>
  <c r="AD78" i="23" s="1"/>
  <c r="D79" i="33" s="1"/>
  <c r="Z62" i="23"/>
  <c r="AD62" i="23" s="1"/>
  <c r="D63" i="33" s="1"/>
  <c r="Z41" i="23"/>
  <c r="AD41" i="23" s="1"/>
  <c r="D42" i="33" s="1"/>
  <c r="Z69" i="23"/>
  <c r="AD69" i="23" s="1"/>
  <c r="D70" i="33" s="1"/>
  <c r="Z84" i="23"/>
  <c r="AD84" i="23" s="1"/>
  <c r="D85" i="33" s="1"/>
  <c r="Z30" i="23"/>
  <c r="AD30" i="23" s="1"/>
  <c r="D31" i="33" s="1"/>
  <c r="Z76" i="23"/>
  <c r="AD76" i="23" s="1"/>
  <c r="D77" i="33" s="1"/>
  <c r="Z38" i="23"/>
  <c r="AD38" i="23" s="1"/>
  <c r="D39" i="33" s="1"/>
  <c r="Z26" i="23"/>
  <c r="AD26" i="23" s="1"/>
  <c r="D27" i="33" s="1"/>
  <c r="Z28" i="23"/>
  <c r="AD28" i="23" s="1"/>
  <c r="D29" i="33" s="1"/>
  <c r="Z79" i="23"/>
  <c r="AD79" i="23" s="1"/>
  <c r="D80" i="33" s="1"/>
  <c r="Z83" i="23"/>
  <c r="AD83" i="23" s="1"/>
  <c r="D84" i="33" s="1"/>
  <c r="Z21" i="23"/>
  <c r="AD21" i="23" s="1"/>
  <c r="D22" i="33" s="1"/>
  <c r="Z72" i="23"/>
  <c r="AD72" i="23" s="1"/>
  <c r="D73" i="33" s="1"/>
  <c r="Z42" i="23"/>
  <c r="AD42" i="23" s="1"/>
  <c r="D43" i="33" s="1"/>
  <c r="Z81" i="23"/>
  <c r="AD81" i="23" s="1"/>
  <c r="D82" i="33" s="1"/>
  <c r="Z39" i="23"/>
  <c r="AD39" i="23" s="1"/>
  <c r="D40" i="33" s="1"/>
  <c r="Z90" i="23"/>
  <c r="AD90" i="23" s="1"/>
  <c r="D91" i="33" s="1"/>
  <c r="Z32" i="23"/>
  <c r="AD32" i="23" s="1"/>
  <c r="D33" i="33" s="1"/>
  <c r="Z22" i="23"/>
  <c r="AD22" i="23" s="1"/>
  <c r="D23" i="33" s="1"/>
  <c r="Z31" i="23"/>
  <c r="AD31" i="23" s="1"/>
  <c r="D32" i="33" s="1"/>
  <c r="Z77" i="23"/>
  <c r="AD77" i="23" s="1"/>
  <c r="D78" i="33" s="1"/>
  <c r="Z47" i="23"/>
  <c r="AD47" i="23" s="1"/>
  <c r="D48" i="33" s="1"/>
  <c r="AC18" i="23"/>
  <c r="C19" i="33" s="1"/>
  <c r="AD29" i="23"/>
  <c r="D30" i="33" s="1"/>
  <c r="AD34" i="23"/>
  <c r="D35" i="33" s="1"/>
  <c r="AD92" i="23"/>
  <c r="D93" i="33" s="1"/>
  <c r="AD91" i="23"/>
  <c r="D92" i="33" s="1"/>
  <c r="AD61" i="23"/>
  <c r="D62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tc={77866EE3-0F25-413C-8851-875238B11575}</author>
    <author>tc={B7C2C3AF-BC01-4950-BA85-48F6BEAA5EBA}</author>
    <author>tc={EC942676-B80A-4473-B2C4-699763FB5776}</author>
  </authors>
  <commentList>
    <comment ref="V3" authorId="0" shapeId="0" xr:uid="{77866EE3-0F25-413C-8851-875238B115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B7C2C3AF-BC01-4950-BA85-48F6BEAA5E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EC942676-B80A-4473-B2C4-699763FB57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tc={387A2506-2D38-4CE4-8C2A-F42436AA88C6}</author>
    <author>tc={106F65EC-74A1-4F8E-9E12-B5AFB9C03FE0}</author>
    <author>tc={B23EC975-894E-4D9A-9663-61A9EDF3F9D4}</author>
  </authors>
  <commentList>
    <comment ref="V3" authorId="0" shapeId="0" xr:uid="{387A2506-2D38-4CE4-8C2A-F42436AA88C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06F65EC-74A1-4F8E-9E12-B5AFB9C03FE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B23EC975-894E-4D9A-9663-61A9EDF3F9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tc={3602F04C-DF94-458C-8AAD-F705E4185081}</author>
    <author>tc={1A6D8080-2443-41CB-938B-81FF58A4C199}</author>
    <author>tc={6C1E8B53-BF56-441B-AB18-08C9A69E3C25}</author>
  </authors>
  <commentList>
    <comment ref="V3" authorId="0" shapeId="0" xr:uid="{3602F04C-DF94-458C-8AAD-F705E41850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A6D8080-2443-41CB-938B-81FF58A4C19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6C1E8B53-BF56-441B-AB18-08C9A69E3C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tc={B9926CF0-8C98-4023-9C2F-75F9C9DA428D}</author>
    <author>tc={2F27420E-732A-47B3-90B1-6A8D4590541D}</author>
    <author>tc={57C9E20B-884C-44A9-9CDB-E8AD18957483}</author>
  </authors>
  <commentList>
    <comment ref="V3" authorId="0" shapeId="0" xr:uid="{B9926CF0-8C98-4023-9C2F-75F9C9DA42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2F27420E-732A-47B3-90B1-6A8D459054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C9E20B-884C-44A9-9CDB-E8AD189574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tc={7292C18B-4D5F-4C8F-BC33-466016C1A688}</author>
    <author>tc={04A9C600-5EDB-4B13-9333-7DD4CBE3F026}</author>
    <author>tc={5705D883-4705-4B4A-BB85-8D5BC954B748}</author>
  </authors>
  <commentList>
    <comment ref="V3" authorId="0" shapeId="0" xr:uid="{7292C18B-4D5F-4C8F-BC33-466016C1A6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04A9C600-5EDB-4B13-9333-7DD4CBE3F0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05D883-4705-4B4A-BB85-8D5BC954B7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tc={130FC608-3D68-49CA-A20F-361E77835775}</author>
    <author>tc={962269BA-F7F9-46AA-9450-D1D8913893CB}</author>
    <author>tc={C233D1B9-982B-47A1-879F-F067FAA0FB04}</author>
  </authors>
  <commentList>
    <comment ref="V3" authorId="0" shapeId="0" xr:uid="{130FC608-3D68-49CA-A20F-361E778357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962269BA-F7F9-46AA-9450-D1D8913893C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C233D1B9-982B-47A1-879F-F067FAA0FB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tc={3D42CB28-8920-44E2-9086-1995D84CC43B}</author>
    <author>tc={62938753-515A-4A19-A8EB-AA5FA01DA43E}</author>
    <author>tc={FC3E2450-FB25-4203-8DD7-91259BBD987E}</author>
  </authors>
  <commentList>
    <comment ref="V3" authorId="0" shapeId="0" xr:uid="{3D42CB28-8920-44E2-9086-1995D84CC4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62938753-515A-4A19-A8EB-AA5FA01DA4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FC3E2450-FB25-4203-8DD7-91259BBD9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<sst xmlns="http://schemas.openxmlformats.org/spreadsheetml/2006/main" count="1571" uniqueCount="230">
  <si>
    <t>Core</t>
  </si>
  <si>
    <t>Fecha</t>
  </si>
  <si>
    <t>Nivel general</t>
  </si>
  <si>
    <t>Supercore</t>
  </si>
  <si>
    <t>no food &amp; energy</t>
  </si>
  <si>
    <t>no food &amp; energy &amp; shelter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</si>
  <si>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</si>
  <si>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</si>
  <si>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</si>
  <si>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</si>
  <si>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</si>
  <si>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</si>
  <si>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</si>
  <si>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</si>
  <si>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</si>
  <si>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</si>
  <si>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</si>
  <si>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</si>
  <si>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Estacional</t>
  </si>
  <si>
    <t>Núcleo</t>
  </si>
  <si>
    <t>Regulados</t>
  </si>
  <si>
    <t>headline</t>
  </si>
  <si>
    <t>Nivel General</t>
  </si>
  <si>
    <t>Índices</t>
  </si>
  <si>
    <t>Tasas de inflación mensual</t>
  </si>
  <si>
    <t>Tasas de inflación interanual</t>
  </si>
  <si>
    <t>Subyacente</t>
  </si>
  <si>
    <t>Subyacente-AyB</t>
  </si>
  <si>
    <t>Subyacente-Food</t>
  </si>
  <si>
    <t>region</t>
  </si>
  <si>
    <t>decil</t>
  </si>
  <si>
    <t>total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</si>
  <si>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</si>
  <si>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</si>
  <si>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</si>
  <si>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</si>
  <si>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</si>
  <si>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</si>
  <si>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</si>
  <si>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</si>
  <si>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</si>
  <si>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</si>
  <si>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</si>
  <si>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</si>
  <si>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Metropolitana</t>
  </si>
  <si>
    <t>Pond GBA</t>
  </si>
  <si>
    <t>Decil 1</t>
  </si>
  <si>
    <t>Decil 2</t>
  </si>
  <si>
    <t>Decil 3</t>
  </si>
  <si>
    <t>Decil 4</t>
  </si>
  <si>
    <t>Decil 5</t>
  </si>
  <si>
    <t>Decil 6</t>
  </si>
  <si>
    <t>Decil 7</t>
  </si>
  <si>
    <t>Decil 8</t>
  </si>
  <si>
    <t>Decil 9</t>
  </si>
  <si>
    <t>Decil 10</t>
  </si>
  <si>
    <t>Deciles</t>
  </si>
  <si>
    <t>Total</t>
  </si>
  <si>
    <t>GBA INDEC</t>
  </si>
  <si>
    <t>Ajustados para que sumen como INDEC</t>
  </si>
  <si>
    <t>Pond PAM</t>
  </si>
  <si>
    <t>Pampeana</t>
  </si>
  <si>
    <t>PAM INDEC</t>
  </si>
  <si>
    <t>d1-d10</t>
  </si>
  <si>
    <t>Mensual</t>
  </si>
  <si>
    <t>Interanual</t>
  </si>
  <si>
    <t>EquiNOAiento y mantenimiento del hogar</t>
  </si>
  <si>
    <t>EquiNEAiento y mantenimiento del hogar</t>
  </si>
  <si>
    <t>EquiCUYiento y mantenimiento del hogar</t>
  </si>
  <si>
    <t>EquiPATiento y mantenimiento del hogar</t>
  </si>
  <si>
    <t>Noroeste</t>
  </si>
  <si>
    <t>Pond NOA</t>
  </si>
  <si>
    <t>NOA INDEC</t>
  </si>
  <si>
    <t>Pond NEA</t>
  </si>
  <si>
    <t>NEA INDEC</t>
  </si>
  <si>
    <t>Noreste</t>
  </si>
  <si>
    <t>Pond CUY</t>
  </si>
  <si>
    <t>CUY INDEC</t>
  </si>
  <si>
    <t>Cuyo</t>
  </si>
  <si>
    <t>Patagonia</t>
  </si>
  <si>
    <t>Pond PAT</t>
  </si>
  <si>
    <t>PAT INDEC</t>
  </si>
  <si>
    <t>GBA</t>
  </si>
  <si>
    <t>PAM</t>
  </si>
  <si>
    <t>NOA</t>
  </si>
  <si>
    <t>NEA</t>
  </si>
  <si>
    <t>CUY</t>
  </si>
  <si>
    <t>PAT</t>
  </si>
  <si>
    <t>NAC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</si>
  <si>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</si>
  <si>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</si>
  <si>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</si>
  <si>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</si>
  <si>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</si>
  <si>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</si>
  <si>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</si>
  <si>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</si>
  <si>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</si>
  <si>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</si>
  <si>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Nacional</t>
  </si>
  <si>
    <t>Nacional por deciles</t>
  </si>
  <si>
    <t>d1</t>
  </si>
  <si>
    <t>d10</t>
  </si>
  <si>
    <t>d1 - d10</t>
  </si>
  <si>
    <t>NG</t>
  </si>
  <si>
    <t>Nacional por deciles - mensual</t>
  </si>
  <si>
    <t>Nacional por deciles - interanual</t>
  </si>
  <si>
    <t>D1/D10</t>
  </si>
  <si>
    <t>ponderando D1/D10</t>
  </si>
  <si>
    <t>nac</t>
  </si>
  <si>
    <t>d1-d10 - 12m rolling average</t>
  </si>
  <si>
    <t>Regiones</t>
  </si>
  <si>
    <t>Max</t>
  </si>
  <si>
    <t>Min</t>
  </si>
  <si>
    <t>Dif</t>
  </si>
  <si>
    <t>12 rolling av</t>
  </si>
  <si>
    <t>Income</t>
  </si>
  <si>
    <t>Desigualdad geográfica de la inflación</t>
  </si>
  <si>
    <t>Desigualdad por ingresos de la inflación</t>
  </si>
  <si>
    <t>Nivel de precios acumulado desde diciembre de 2016</t>
  </si>
  <si>
    <t>Nivel de precios acumulado desde febrero de 2021</t>
  </si>
  <si>
    <t>Incidencia mensual</t>
  </si>
  <si>
    <t>Incidencia Feb 21 - Jun 24</t>
  </si>
  <si>
    <t>Incidencia acumulada Feb21 - Jun24</t>
  </si>
  <si>
    <t>Figure 12</t>
  </si>
  <si>
    <t>Figure 10 + 17</t>
  </si>
  <si>
    <t>Geographic</t>
  </si>
  <si>
    <t>Promedio</t>
  </si>
  <si>
    <t>Acumulado</t>
  </si>
  <si>
    <t>dic16-jun24</t>
  </si>
  <si>
    <t>FEB21-jun24</t>
  </si>
  <si>
    <t>Mapa</t>
  </si>
  <si>
    <t>Nucleo</t>
  </si>
  <si>
    <t xml:space="preserve">Ponderadores por decil y region </t>
  </si>
  <si>
    <t>Agregado</t>
  </si>
  <si>
    <t>D1/D10 Nucleo</t>
  </si>
  <si>
    <t>D1/D10 NG</t>
  </si>
  <si>
    <t>interanual</t>
  </si>
  <si>
    <t>mensual</t>
  </si>
  <si>
    <t>d1-d10 nucleo</t>
  </si>
  <si>
    <t>d1-d10 ng</t>
  </si>
  <si>
    <t>dataf9</t>
  </si>
  <si>
    <t>GeoInfIneq</t>
  </si>
  <si>
    <t>IncInfIneq</t>
  </si>
  <si>
    <t>price level</t>
  </si>
  <si>
    <t>NivelGeneral</t>
  </si>
  <si>
    <t>dataf4</t>
  </si>
  <si>
    <t>acumulada</t>
  </si>
  <si>
    <t>NGd1</t>
  </si>
  <si>
    <t>NGd10</t>
  </si>
  <si>
    <t>Nucleod1</t>
  </si>
  <si>
    <t>Nucleod10</t>
  </si>
  <si>
    <t>acum d1-d10</t>
  </si>
  <si>
    <t>National Inflation Inequality Indices</t>
  </si>
  <si>
    <t>dataf10</t>
  </si>
  <si>
    <t>dataf12</t>
  </si>
  <si>
    <t>dataf17</t>
  </si>
  <si>
    <t>Between regions</t>
  </si>
  <si>
    <t>Within regions (dos mapas side by side)</t>
  </si>
  <si>
    <t>Desigualdad geografica y de ingresos</t>
  </si>
  <si>
    <t>NG y Núcleo d1-d0 yoy</t>
  </si>
  <si>
    <t>NG y Núcleo d1-d0 acumulado dic16</t>
  </si>
  <si>
    <t>codregion</t>
  </si>
  <si>
    <t>f10value</t>
  </si>
  <si>
    <t>f12value</t>
  </si>
  <si>
    <t>Mes</t>
  </si>
  <si>
    <t>Pacum dic16</t>
  </si>
  <si>
    <t>CUY/PAT</t>
  </si>
  <si>
    <t>GeoInfIneqNG</t>
  </si>
  <si>
    <t>IncInfIneqNG</t>
  </si>
  <si>
    <t>GeoInfIneqNUC</t>
  </si>
  <si>
    <t>IncInfIneqNUC</t>
  </si>
  <si>
    <t>dataf19</t>
  </si>
  <si>
    <t>Brecha de inflación acumulada por tipo de desigualdad</t>
  </si>
  <si>
    <t>dataf5</t>
  </si>
  <si>
    <t>Pacum feb21</t>
  </si>
  <si>
    <t>f19yoyprom16</t>
  </si>
  <si>
    <t>f19yoyprom21</t>
  </si>
  <si>
    <t>f19acum16</t>
  </si>
  <si>
    <t>f19acum21</t>
  </si>
  <si>
    <t>Definición</t>
  </si>
  <si>
    <t>para cada región, promedio desde enero-17 hasta actualidad de (tasa de inflación mensual de esa región para el decil 1 - tasa de inflación mensual de esa región para el decil 10)</t>
  </si>
  <si>
    <t>para cada región, promedio desde enero-17 hasta actualidad de (tasa de inflación interanual de esa región para el decil 1 - tasa de inflación interanual de esa región para el decil 10)</t>
  </si>
  <si>
    <t>para cada región, promedio desde febrero-21 hasta actualidad de (tasa de inflación interanual de esa región para el decil 1 - tasa de inflación interanual de esa región para el decil 10)</t>
  </si>
  <si>
    <t xml:space="preserve">para cada región, diferencia de (tasa de inflación acumulada desde diciembre-16 hasta hoy para el decil 1 - tasa de inflación acumulada desde diciembre-16 hasta hoy para el decil 10) </t>
  </si>
  <si>
    <t xml:space="preserve">para cada región, diferencia de (tasa de inflación acumulada desde febrero-21 hasta hoy para el decil 1 - tasa de inflación acumulada desde febrero-21 hasta hoy para el decil 10) </t>
  </si>
  <si>
    <t>Deciles - Índices</t>
  </si>
  <si>
    <t>Deciles - Tasa de inflación mensual</t>
  </si>
  <si>
    <t>Deciles - Tasa de inflación interanual</t>
  </si>
  <si>
    <t>Budget shares por decil para GBA</t>
  </si>
  <si>
    <t>Budget shares por decil para PAM</t>
  </si>
  <si>
    <t>Inflación por deciles GBA</t>
  </si>
  <si>
    <t>Inflación por deciles PAM</t>
  </si>
  <si>
    <t>Inflación por deciles NOA</t>
  </si>
  <si>
    <t>Budget shares por decil para NOA</t>
  </si>
  <si>
    <t>Budget shares por decil para NEA</t>
  </si>
  <si>
    <t>Budget shares por decil para CUY</t>
  </si>
  <si>
    <t>Inflación por deciles NEA</t>
  </si>
  <si>
    <t>Inflación por deciles CUY</t>
  </si>
  <si>
    <t>Budget shares por decil para PAT</t>
  </si>
  <si>
    <t>Inflación por deciles PAT</t>
  </si>
  <si>
    <t>Geo &gt; Ingesos?</t>
  </si>
  <si>
    <t>NOTA IMPORTANTE: NO ESCRIBIR NADA ABAJO, LA HOJA F19data TOMA TODA LA COLUMNA!!!!</t>
  </si>
  <si>
    <t>Max fila</t>
  </si>
  <si>
    <t>19a</t>
  </si>
  <si>
    <t>19b</t>
  </si>
  <si>
    <t>19c</t>
  </si>
  <si>
    <t>19d</t>
  </si>
  <si>
    <t>Subyacente SE</t>
  </si>
  <si>
    <t>Núcleo INDEC</t>
  </si>
  <si>
    <t>Subyacente CE</t>
  </si>
  <si>
    <t>Tasa de inflación mensual</t>
  </si>
  <si>
    <t>Rango de la tasa de inflación por mes</t>
  </si>
  <si>
    <t>Quintil</t>
  </si>
  <si>
    <t>Budget shares por decil para Total País</t>
  </si>
  <si>
    <t>10% con menores ingresos</t>
  </si>
  <si>
    <t>10% con mayores ingresos</t>
  </si>
  <si>
    <t>Diferencia entre decil 1 y decil 10</t>
  </si>
  <si>
    <t>cuadro1deciles</t>
  </si>
  <si>
    <t>d1d10yoyxregion</t>
  </si>
  <si>
    <t>19e</t>
  </si>
  <si>
    <t>Sin promediar</t>
  </si>
  <si>
    <t>Último dato</t>
  </si>
  <si>
    <t>Acum dic16</t>
  </si>
  <si>
    <t>Acum dic21</t>
  </si>
  <si>
    <t>decil 1 GBA</t>
  </si>
  <si>
    <t>decil 10 GBA</t>
  </si>
  <si>
    <t>.</t>
  </si>
  <si>
    <t>Acumulado dic16-hoy</t>
  </si>
  <si>
    <t>Acumulado feb21-hoy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</si>
</sst>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%"/>
    <numFmt numFmtId="166" formatCode="0.0000"/>
    <numFmt numFmtId="167" formatCode="0.000"/>
    <numFmt numFmtId="168" formatCode="0.000%"/>
    <numFmt numFmtId="169" formatCode="0.0000000"/>
    <numFmt numFmtId="170" formatCode="0.00000%"/>
  </numFmts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42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8" xfId="0" applyBorder="1"/>
    <xf numFmtId="0" fontId="3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64" fontId="0" fillId="0" borderId="8" xfId="0" applyNumberFormat="1" applyBorder="1"/>
    <xf numFmtId="164" fontId="0" fillId="0" borderId="5" xfId="0" applyNumberFormat="1" applyBorder="1"/>
    <xf numFmtId="164" fontId="0" fillId="0" borderId="0" xfId="0" applyNumberFormat="1"/>
    <xf numFmtId="164" fontId="0" fillId="0" borderId="6" xfId="0" applyNumberFormat="1" applyBorder="1"/>
    <xf numFmtId="0" fontId="0" fillId="3" borderId="0" xfId="0" applyFill="1"/>
    <xf numFmtId="0" fontId="3" fillId="3" borderId="0" xfId="0" applyFont="1" applyFill="1" applyAlignment="1">
      <alignment horizontal="center" vertical="center" wrapText="1"/>
    </xf>
    <xf numFmtId="0" fontId="3" fillId="3" borderId="1" xfId="0" applyFont="1" applyFill="1" applyBorder="1"/>
    <xf numFmtId="165" fontId="0" fillId="0" borderId="0" xfId="0" applyNumberFormat="1"/>
    <xf numFmtId="0" fontId="0" fillId="2" borderId="0" xfId="0" applyFill="1"/>
    <xf numFmtId="0" fontId="1" fillId="2" borderId="5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17" fontId="0" fillId="2" borderId="0" xfId="0" applyNumberFormat="1" applyFill="1"/>
    <xf numFmtId="10" fontId="3" fillId="2" borderId="3" xfId="0" applyNumberFormat="1" applyFont="1" applyFill="1" applyBorder="1" applyAlignment="1">
      <alignment horizontal="center" vertical="center" wrapText="1"/>
    </xf>
    <xf numFmtId="0" fontId="6" fillId="0" borderId="0" xfId="0" applyFont="1"/>
    <xf numFmtId="2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17" fontId="6" fillId="0" borderId="0" xfId="0" applyNumberFormat="1" applyFont="1"/>
    <xf numFmtId="167" fontId="0" fillId="0" borderId="0" xfId="0" applyNumberFormat="1"/>
    <xf numFmtId="0" fontId="4" fillId="0" borderId="7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165" fontId="6" fillId="0" borderId="0" xfId="0" applyNumberFormat="1" applyFont="1"/>
    <xf numFmtId="164" fontId="6" fillId="0" borderId="0" xfId="0" applyNumberFormat="1" applyFont="1"/>
    <xf numFmtId="0" fontId="0" fillId="4" borderId="0" xfId="0" applyFill="1"/>
    <xf numFmtId="2" fontId="0" fillId="4" borderId="0" xfId="0" applyNumberFormat="1" applyFill="1"/>
    <xf numFmtId="164" fontId="0" fillId="4" borderId="0" xfId="0" applyNumberFormat="1" applyFill="1"/>
    <xf numFmtId="0" fontId="6" fillId="4" borderId="1" xfId="0" applyFont="1" applyFill="1" applyBorder="1"/>
    <xf numFmtId="0" fontId="0" fillId="4" borderId="1" xfId="0" applyFill="1" applyBorder="1"/>
    <xf numFmtId="10" fontId="0" fillId="0" borderId="0" xfId="0" applyNumberFormat="1"/>
    <xf numFmtId="0" fontId="9" fillId="4" borderId="0" xfId="0" applyFont="1" applyFill="1"/>
    <xf numFmtId="0" fontId="9" fillId="0" borderId="0" xfId="0" applyFont="1"/>
    <xf numFmtId="167" fontId="6" fillId="0" borderId="0" xfId="0" applyNumberFormat="1" applyFont="1"/>
    <xf numFmtId="168" fontId="0" fillId="0" borderId="0" xfId="0" applyNumberFormat="1"/>
    <xf numFmtId="0" fontId="0" fillId="0" borderId="1" xfId="0" applyBorder="1"/>
    <xf numFmtId="0" fontId="6" fillId="0" borderId="1" xfId="0" applyFont="1" applyBorder="1"/>
    <xf numFmtId="10" fontId="6" fillId="0" borderId="1" xfId="0" applyNumberFormat="1" applyFont="1" applyBorder="1"/>
    <xf numFmtId="9" fontId="0" fillId="0" borderId="0" xfId="0" applyNumberFormat="1"/>
    <xf numFmtId="17" fontId="6" fillId="0" borderId="1" xfId="0" applyNumberFormat="1" applyFont="1" applyBorder="1"/>
    <xf numFmtId="0" fontId="0" fillId="0" borderId="1" xfId="0" applyBorder="1" applyAlignment="1">
      <alignment horizontal="center"/>
    </xf>
    <xf numFmtId="17" fontId="6" fillId="0" borderId="1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17" fontId="0" fillId="0" borderId="0" xfId="0" applyNumberFormat="1" applyAlignment="1">
      <alignment horizontal="right"/>
    </xf>
    <xf numFmtId="17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9" fontId="0" fillId="0" borderId="0" xfId="0" applyNumberFormat="1"/>
    <xf numFmtId="0" fontId="0" fillId="0" borderId="16" xfId="0" applyBorder="1"/>
    <xf numFmtId="0" fontId="0" fillId="0" borderId="17" xfId="0" applyBorder="1"/>
    <xf numFmtId="0" fontId="0" fillId="0" borderId="18" xfId="0" applyBorder="1"/>
    <xf numFmtId="17" fontId="6" fillId="0" borderId="19" xfId="0" applyNumberFormat="1" applyFont="1" applyBorder="1"/>
    <xf numFmtId="0" fontId="0" fillId="0" borderId="22" xfId="0" applyBorder="1"/>
    <xf numFmtId="0" fontId="0" fillId="0" borderId="0" xfId="0" applyAlignment="1">
      <alignment horizontal="left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6" fillId="4" borderId="0" xfId="0" applyFont="1" applyFill="1"/>
    <xf numFmtId="0" fontId="0" fillId="5" borderId="0" xfId="0" applyFill="1"/>
    <xf numFmtId="17" fontId="0" fillId="5" borderId="0" xfId="0" applyNumberFormat="1" applyFill="1"/>
    <xf numFmtId="165" fontId="0" fillId="5" borderId="0" xfId="0" applyNumberFormat="1" applyFill="1"/>
    <xf numFmtId="170" fontId="0" fillId="0" borderId="0" xfId="0" applyNumberFormat="1"/>
    <xf numFmtId="0" fontId="6" fillId="2" borderId="24" xfId="0" applyFont="1" applyFill="1" applyBorder="1" applyAlignment="1">
      <alignment horizontal="center"/>
    </xf>
    <xf numFmtId="17" fontId="6" fillId="2" borderId="25" xfId="0" applyNumberFormat="1" applyFont="1" applyFill="1" applyBorder="1" applyAlignment="1">
      <alignment horizontal="center"/>
    </xf>
    <xf numFmtId="17" fontId="0" fillId="6" borderId="0" xfId="0" applyNumberFormat="1" applyFill="1"/>
    <xf numFmtId="165" fontId="0" fillId="6" borderId="0" xfId="0" applyNumberFormat="1" applyFill="1"/>
    <xf numFmtId="0" fontId="0" fillId="6" borderId="0" xfId="0" applyFill="1"/>
    <xf numFmtId="0" fontId="0" fillId="7" borderId="0" xfId="0" applyFill="1"/>
    <xf numFmtId="0" fontId="6" fillId="7" borderId="0" xfId="0" applyFont="1" applyFill="1"/>
    <xf numFmtId="2" fontId="6" fillId="7" borderId="0" xfId="0" applyNumberFormat="1" applyFont="1" applyFill="1"/>
    <xf numFmtId="2" fontId="0" fillId="7" borderId="0" xfId="0" applyNumberFormat="1" applyFill="1"/>
    <xf numFmtId="165" fontId="0" fillId="7" borderId="0" xfId="0" applyNumberFormat="1" applyFill="1"/>
    <xf numFmtId="166" fontId="6" fillId="7" borderId="0" xfId="0" applyNumberFormat="1" applyFont="1" applyFill="1"/>
    <xf numFmtId="0" fontId="0" fillId="8" borderId="0" xfId="0" applyFill="1"/>
    <xf numFmtId="0" fontId="6" fillId="8" borderId="0" xfId="0" applyFont="1" applyFill="1"/>
    <xf numFmtId="0" fontId="6" fillId="2" borderId="0" xfId="0" applyFont="1" applyFill="1"/>
    <xf numFmtId="2" fontId="6" fillId="2" borderId="0" xfId="0" applyNumberFormat="1" applyFont="1" applyFill="1"/>
    <xf numFmtId="2" fontId="0" fillId="2" borderId="0" xfId="0" applyNumberFormat="1" applyFill="1"/>
    <xf numFmtId="166" fontId="6" fillId="2" borderId="0" xfId="0" applyNumberFormat="1" applyFont="1" applyFill="1"/>
    <xf numFmtId="0" fontId="0" fillId="7" borderId="1" xfId="0" applyFill="1" applyBorder="1"/>
    <xf numFmtId="2" fontId="0" fillId="7" borderId="1" xfId="0" applyNumberFormat="1" applyFill="1" applyBorder="1"/>
    <xf numFmtId="0" fontId="1" fillId="8" borderId="1" xfId="0" applyFont="1" applyFill="1" applyBorder="1" applyAlignment="1">
      <alignment horizontal="center"/>
    </xf>
    <xf numFmtId="0" fontId="0" fillId="2" borderId="1" xfId="0" applyFill="1" applyBorder="1"/>
    <xf numFmtId="0" fontId="6" fillId="2" borderId="1" xfId="0" applyFont="1" applyFill="1" applyBorder="1"/>
    <xf numFmtId="0" fontId="10" fillId="8" borderId="1" xfId="0" applyFont="1" applyFill="1" applyBorder="1"/>
    <xf numFmtId="0" fontId="1" fillId="8" borderId="1" xfId="0" applyFont="1" applyFill="1" applyBorder="1"/>
    <xf numFmtId="0" fontId="0" fillId="8" borderId="1" xfId="0" applyFill="1" applyBorder="1"/>
    <xf numFmtId="0" fontId="6" fillId="8" borderId="1" xfId="0" applyFont="1" applyFill="1" applyBorder="1"/>
    <xf numFmtId="2" fontId="0" fillId="2" borderId="1" xfId="0" applyNumberFormat="1" applyFill="1" applyBorder="1"/>
    <xf numFmtId="0" fontId="6" fillId="2" borderId="0" xfId="0" applyFont="1" applyFill="1" applyAlignment="1">
      <alignment horizontal="center"/>
    </xf>
    <xf numFmtId="0" fontId="0" fillId="9" borderId="0" xfId="0" applyFill="1"/>
    <xf numFmtId="2" fontId="6" fillId="9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1" xfId="0" applyFont="1" applyFill="1" applyBorder="1"/>
    <xf numFmtId="0" fontId="0" fillId="9" borderId="1" xfId="0" applyFill="1" applyBorder="1"/>
    <xf numFmtId="0" fontId="11" fillId="0" borderId="0" xfId="0" applyFont="1"/>
    <xf numFmtId="0" fontId="12" fillId="0" borderId="0" xfId="0" applyFont="1"/>
    <xf numFmtId="0" fontId="0" fillId="10" borderId="0" xfId="0" applyFill="1"/>
    <xf numFmtId="0" fontId="12" fillId="10" borderId="0" xfId="0" applyFont="1" applyFill="1"/>
    <xf numFmtId="0" fontId="11" fillId="10" borderId="0" xfId="0" applyFont="1" applyFill="1"/>
    <xf numFmtId="0" fontId="11" fillId="10" borderId="1" xfId="0" applyFont="1" applyFill="1" applyBorder="1"/>
    <xf numFmtId="0" fontId="0" fillId="11" borderId="0" xfId="0" applyFill="1"/>
    <xf numFmtId="165" fontId="0" fillId="11" borderId="0" xfId="0" applyNumberFormat="1" applyFill="1"/>
    <xf numFmtId="0" fontId="0" fillId="12" borderId="0" xfId="0" applyFill="1"/>
    <xf numFmtId="10" fontId="0" fillId="12" borderId="0" xfId="0" applyNumberFormat="1" applyFill="1"/>
    <xf numFmtId="0" fontId="0" fillId="13" borderId="0" xfId="0" applyFill="1"/>
    <xf numFmtId="0" fontId="6" fillId="13" borderId="0" xfId="0" applyFont="1" applyFill="1" applyAlignment="1">
      <alignment horizontal="center"/>
    </xf>
    <xf numFmtId="10" fontId="0" fillId="13" borderId="0" xfId="0" applyNumberFormat="1" applyFill="1"/>
    <xf numFmtId="0" fontId="0" fillId="14" borderId="1" xfId="0" applyFill="1" applyBorder="1"/>
    <xf numFmtId="10" fontId="6" fillId="14" borderId="1" xfId="0" applyNumberFormat="1" applyFont="1" applyFill="1" applyBorder="1"/>
    <xf numFmtId="0" fontId="0" fillId="14" borderId="1" xfId="0" applyFill="1" applyBorder="1" applyAlignment="1">
      <alignment horizontal="center"/>
    </xf>
    <xf numFmtId="10" fontId="6" fillId="14" borderId="1" xfId="0" applyNumberFormat="1" applyFont="1" applyFill="1" applyBorder="1" applyAlignment="1">
      <alignment horizontal="center"/>
    </xf>
    <xf numFmtId="10" fontId="0" fillId="14" borderId="1" xfId="0" applyNumberFormat="1" applyFill="1" applyBorder="1" applyAlignment="1">
      <alignment horizontal="center"/>
    </xf>
    <xf numFmtId="0" fontId="6" fillId="14" borderId="1" xfId="0" applyFont="1" applyFill="1" applyBorder="1"/>
    <xf numFmtId="0" fontId="0" fillId="15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6" fillId="2" borderId="0" xfId="0" applyNumberFormat="1" applyFont="1" applyFill="1" applyAlignment="1">
      <alignment horizontal="right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0" fillId="16" borderId="1" xfId="0" applyFill="1" applyBorder="1"/>
    <xf numFmtId="0" fontId="6" fillId="17" borderId="1" xfId="0" applyFont="1" applyFill="1" applyBorder="1" applyAlignment="1">
      <alignment horizontal="center"/>
    </xf>
    <xf numFmtId="0" fontId="6" fillId="17" borderId="1" xfId="0" applyFont="1" applyFill="1" applyBorder="1"/>
    <xf numFmtId="0" fontId="0" fillId="18" borderId="0" xfId="0" applyFill="1" applyAlignment="1">
      <alignment horizontal="left"/>
    </xf>
    <xf numFmtId="0" fontId="0" fillId="18" borderId="0" xfId="0" applyFill="1" applyAlignment="1">
      <alignment horizontal="center"/>
    </xf>
    <xf numFmtId="0" fontId="6" fillId="18" borderId="0" xfId="0" applyFont="1" applyFill="1"/>
    <xf numFmtId="0" fontId="0" fillId="18" borderId="0" xfId="0" applyFill="1"/>
    <xf numFmtId="2" fontId="0" fillId="18" borderId="0" xfId="0" applyNumberFormat="1" applyFill="1" applyAlignment="1">
      <alignment horizontal="center"/>
    </xf>
    <xf numFmtId="0" fontId="0" fillId="19" borderId="0" xfId="0" applyFill="1"/>
    <xf numFmtId="0" fontId="0" fillId="2" borderId="1" xfId="0" applyFill="1" applyBorder="1" applyAlignment="1">
      <alignment horizontal="left"/>
    </xf>
    <xf numFmtId="165" fontId="0" fillId="2" borderId="1" xfId="0" applyNumberFormat="1" applyFill="1" applyBorder="1"/>
    <xf numFmtId="0" fontId="13" fillId="2" borderId="1" xfId="0" applyFont="1" applyFill="1" applyBorder="1"/>
    <xf numFmtId="0" fontId="14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2" fontId="13" fillId="2" borderId="1" xfId="0" applyNumberFormat="1" applyFont="1" applyFill="1" applyBorder="1" applyAlignment="1">
      <alignment horizontal="center"/>
    </xf>
    <xf numFmtId="17" fontId="6" fillId="0" borderId="0" xfId="0" applyNumberFormat="1" applyFont="1" applyAlignment="1">
      <alignment horizontal="right"/>
    </xf>
    <xf numFmtId="17" fontId="6" fillId="2" borderId="0" xfId="0" applyNumberFormat="1" applyFont="1" applyFill="1"/>
    <xf numFmtId="0" fontId="0" fillId="20" borderId="0" xfId="0" applyFill="1"/>
    <xf numFmtId="10" fontId="6" fillId="11" borderId="1" xfId="0" applyNumberFormat="1" applyFont="1" applyFill="1" applyBorder="1"/>
    <xf numFmtId="17" fontId="0" fillId="11" borderId="1" xfId="0" applyNumberFormat="1" applyFill="1" applyBorder="1"/>
    <xf numFmtId="0" fontId="0" fillId="11" borderId="1" xfId="0" applyFill="1" applyBorder="1"/>
    <xf numFmtId="0" fontId="6" fillId="11" borderId="1" xfId="0" applyFont="1" applyFill="1" applyBorder="1"/>
    <xf numFmtId="0" fontId="6" fillId="11" borderId="1" xfId="0" applyFont="1" applyFill="1" applyBorder="1" applyAlignment="1">
      <alignment horizontal="center" wrapText="1"/>
    </xf>
    <xf numFmtId="0" fontId="0" fillId="10" borderId="0" xfId="0" applyFill="1" applyAlignment="1">
      <alignment horizontal="center"/>
    </xf>
    <xf numFmtId="0" fontId="0" fillId="20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12" borderId="0" xfId="0" applyFill="1" applyAlignment="1">
      <alignment vertical="center"/>
    </xf>
    <xf numFmtId="0" fontId="6" fillId="15" borderId="0" xfId="0" applyFont="1" applyFill="1" applyAlignment="1">
      <alignment horizontal="center" vertical="center"/>
    </xf>
    <xf numFmtId="0" fontId="0" fillId="15" borderId="0" xfId="0" applyFill="1" applyAlignment="1">
      <alignment vertical="center"/>
    </xf>
    <xf numFmtId="0" fontId="0" fillId="14" borderId="1" xfId="0" applyFill="1" applyBorder="1" applyAlignment="1">
      <alignment vertical="center"/>
    </xf>
    <xf numFmtId="0" fontId="6" fillId="14" borderId="1" xfId="0" applyFont="1" applyFill="1" applyBorder="1" applyAlignment="1">
      <alignment vertical="center"/>
    </xf>
    <xf numFmtId="10" fontId="6" fillId="0" borderId="0" xfId="0" applyNumberFormat="1" applyFont="1"/>
    <xf numFmtId="10" fontId="6" fillId="0" borderId="1" xfId="0" applyNumberFormat="1" applyFont="1" applyBorder="1" applyAlignment="1">
      <alignment horizontal="center"/>
    </xf>
    <xf numFmtId="17" fontId="6" fillId="0" borderId="22" xfId="0" applyNumberFormat="1" applyFont="1" applyBorder="1"/>
    <xf numFmtId="0" fontId="0" fillId="0" borderId="26" xfId="0" applyBorder="1"/>
    <xf numFmtId="17" fontId="6" fillId="0" borderId="27" xfId="0" applyNumberFormat="1" applyFont="1" applyBorder="1"/>
    <xf numFmtId="17" fontId="6" fillId="0" borderId="29" xfId="0" applyNumberFormat="1" applyFont="1" applyBorder="1"/>
    <xf numFmtId="0" fontId="0" fillId="0" borderId="9" xfId="0" applyBorder="1"/>
    <xf numFmtId="10" fontId="6" fillId="0" borderId="20" xfId="0" applyNumberFormat="1" applyFont="1" applyBorder="1"/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6" fillId="0" borderId="31" xfId="0" applyFon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4" fontId="0" fillId="6" borderId="0" xfId="0" applyNumberFormat="1" applyFill="1" applyAlignment="1">
      <alignment horizontal="center"/>
    </xf>
    <xf numFmtId="164" fontId="0" fillId="6" borderId="6" xfId="0" applyNumberFormat="1" applyFill="1" applyBorder="1" applyAlignment="1">
      <alignment horizontal="center"/>
    </xf>
    <xf numFmtId="165" fontId="0" fillId="6" borderId="6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2" fontId="6" fillId="2" borderId="0" xfId="0" applyNumberFormat="1" applyFont="1" applyFill="1" applyAlignment="1">
      <alignment horizontal="center"/>
    </xf>
    <xf numFmtId="2" fontId="6" fillId="2" borderId="1" xfId="0" applyNumberFormat="1" applyFont="1" applyFill="1" applyBorder="1" applyAlignment="1">
      <alignment horizontal="center"/>
    </xf>
    <xf numFmtId="2" fontId="14" fillId="2" borderId="0" xfId="0" applyNumberFormat="1" applyFont="1" applyFill="1" applyAlignment="1">
      <alignment horizontal="center"/>
    </xf>
    <xf numFmtId="2" fontId="14" fillId="2" borderId="1" xfId="0" applyNumberFormat="1" applyFont="1" applyFill="1" applyBorder="1" applyAlignment="1">
      <alignment horizontal="center"/>
    </xf>
    <xf numFmtId="165" fontId="13" fillId="2" borderId="0" xfId="0" applyNumberFormat="1" applyFont="1" applyFill="1" applyAlignment="1">
      <alignment horizontal="center"/>
    </xf>
    <xf numFmtId="0" fontId="6" fillId="0" borderId="17" xfId="0" applyFont="1" applyBorder="1"/>
    <xf numFmtId="0" fontId="16" fillId="0" borderId="0" xfId="0" applyFont="1"/>
    <xf numFmtId="165" fontId="0" fillId="16" borderId="0" xfId="0" applyNumberFormat="1" applyFill="1"/>
    <xf numFmtId="17" fontId="0" fillId="0" borderId="0" xfId="0" applyNumberFormat="1" applyAlignment="1">
      <alignment vertical="center" wrapText="1"/>
    </xf>
    <xf numFmtId="168" fontId="0" fillId="0" borderId="1" xfId="0" applyNumberFormat="1" applyBorder="1"/>
    <xf numFmtId="168" fontId="0" fillId="0" borderId="20" xfId="0" applyNumberFormat="1" applyBorder="1"/>
    <xf numFmtId="168" fontId="0" fillId="0" borderId="17" xfId="0" applyNumberFormat="1" applyBorder="1"/>
    <xf numFmtId="168" fontId="0" fillId="0" borderId="18" xfId="0" applyNumberFormat="1" applyBorder="1"/>
    <xf numFmtId="168" fontId="6" fillId="0" borderId="0" xfId="0" applyNumberFormat="1" applyFont="1"/>
    <xf numFmtId="168" fontId="6" fillId="0" borderId="21" xfId="0" applyNumberFormat="1" applyFont="1" applyBorder="1"/>
    <xf numFmtId="168" fontId="0" fillId="0" borderId="26" xfId="0" applyNumberFormat="1" applyBorder="1"/>
    <xf numFmtId="168" fontId="0" fillId="0" borderId="28" xfId="0" applyNumberFormat="1" applyBorder="1"/>
    <xf numFmtId="168" fontId="0" fillId="0" borderId="21" xfId="0" applyNumberFormat="1" applyBorder="1"/>
    <xf numFmtId="168" fontId="0" fillId="0" borderId="9" xfId="0" applyNumberFormat="1" applyBorder="1"/>
    <xf numFmtId="168" fontId="0" fillId="0" borderId="30" xfId="0" applyNumberFormat="1" applyBorder="1"/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8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12" fillId="10" borderId="0" xfId="0" applyFont="1" applyFill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0" fontId="6" fillId="13" borderId="0" xfId="0" applyNumberFormat="1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15" fillId="12" borderId="0" xfId="0" applyFont="1" applyFill="1" applyAlignment="1">
      <alignment horizontal="center" vertical="center" wrapText="1"/>
    </xf>
    <xf numFmtId="0" fontId="15" fillId="12" borderId="1" xfId="0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10" fontId="6" fillId="12" borderId="0" xfId="0" applyNumberFormat="1" applyFont="1" applyFill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19" borderId="0" xfId="0" applyFill="1" applyAlignment="1">
      <alignment horizontal="center"/>
    </xf>
    <xf numFmtId="0" fontId="6" fillId="18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3.xml"/><Relationship Id="rId39" Type="http://schemas.openxmlformats.org/officeDocument/2006/relationships/calcChain" Target="calcChain.xml"/><Relationship Id="rId21" Type="http://schemas.openxmlformats.org/officeDocument/2006/relationships/worksheet" Target="worksheets/sheet19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worksheet" Target="worksheets/sheet22.xml"/><Relationship Id="rId33" Type="http://schemas.openxmlformats.org/officeDocument/2006/relationships/externalLink" Target="externalLinks/externalLink1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worksheet" Target="worksheets/sheet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1.xml"/><Relationship Id="rId32" Type="http://schemas.openxmlformats.org/officeDocument/2006/relationships/worksheet" Target="worksheets/sheet26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0.xml"/><Relationship Id="rId28" Type="http://schemas.openxmlformats.org/officeDocument/2006/relationships/chartsheet" Target="chartsheets/sheet5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7.xml"/><Relationship Id="rId31" Type="http://schemas.openxmlformats.org/officeDocument/2006/relationships/chartsheet" Target="chartsheets/sheet6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2.xml"/><Relationship Id="rId22" Type="http://schemas.openxmlformats.org/officeDocument/2006/relationships/chartsheet" Target="chartsheets/sheet3.xml"/><Relationship Id="rId27" Type="http://schemas.openxmlformats.org/officeDocument/2006/relationships/chartsheet" Target="chartsheets/sheet4.xml"/><Relationship Id="rId30" Type="http://schemas.openxmlformats.org/officeDocument/2006/relationships/worksheet" Target="worksheets/sheet25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Núcleo por regiones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'Nucleo&amp;Subyacente'!$X$2:$X$3</c:f>
              <c:strCache>
                <c:ptCount val="2"/>
                <c:pt idx="0">
                  <c:v>Nacional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'Nucleo&amp;Subyacente'!$X$4:$X$96</c:f>
              <c:numCache>
                <c:formatCode>0.0%</c:formatCode>
                <c:ptCount val="93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2-455A-A315-18EE87D9D1BA}"/>
            </c:ext>
          </c:extLst>
        </c:ser>
        <c:ser>
          <c:idx val="1"/>
          <c:order val="1"/>
          <c:tx>
            <c:strRef>
              <c:f>'Nucleo&amp;Subyacente'!$AA$2:$AA$3</c:f>
              <c:strCache>
                <c:ptCount val="2"/>
                <c:pt idx="0">
                  <c:v>GBA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'Nucleo&amp;Subyacente'!$AA$4:$AA$96</c:f>
              <c:numCache>
                <c:formatCode>0.0%</c:formatCode>
                <c:ptCount val="93"/>
                <c:pt idx="1">
                  <c:v>1.3388999999999873E-2</c:v>
                </c:pt>
                <c:pt idx="2">
                  <c:v>1.8460827974252858E-2</c:v>
                </c:pt>
                <c:pt idx="3">
                  <c:v>1.8209528755533722E-2</c:v>
                </c:pt>
                <c:pt idx="4">
                  <c:v>2.2915792408537028E-2</c:v>
                </c:pt>
                <c:pt idx="5">
                  <c:v>1.6024588524548911E-2</c:v>
                </c:pt>
                <c:pt idx="6">
                  <c:v>1.52261629977688E-2</c:v>
                </c:pt>
                <c:pt idx="7">
                  <c:v>1.7638427566378567E-2</c:v>
                </c:pt>
                <c:pt idx="8">
                  <c:v>1.5037394085539724E-2</c:v>
                </c:pt>
                <c:pt idx="9">
                  <c:v>1.7577956179525067E-2</c:v>
                </c:pt>
                <c:pt idx="10">
                  <c:v>1.1379782546023565E-2</c:v>
                </c:pt>
                <c:pt idx="11">
                  <c:v>1.3053647462441198E-2</c:v>
                </c:pt>
                <c:pt idx="12">
                  <c:v>1.9737249798599477E-2</c:v>
                </c:pt>
                <c:pt idx="13">
                  <c:v>1.4526482971683574E-2</c:v>
                </c:pt>
                <c:pt idx="14">
                  <c:v>2.177925134936487E-2</c:v>
                </c:pt>
                <c:pt idx="15">
                  <c:v>2.4654955787125399E-2</c:v>
                </c:pt>
                <c:pt idx="16">
                  <c:v>2.0976879971301043E-2</c:v>
                </c:pt>
                <c:pt idx="17">
                  <c:v>2.5668733472870464E-2</c:v>
                </c:pt>
                <c:pt idx="18">
                  <c:v>4.1844198359042295E-2</c:v>
                </c:pt>
                <c:pt idx="19">
                  <c:v>2.9012230632351699E-2</c:v>
                </c:pt>
                <c:pt idx="20">
                  <c:v>3.2115553737460001E-2</c:v>
                </c:pt>
                <c:pt idx="21">
                  <c:v>7.8133559484434345E-2</c:v>
                </c:pt>
                <c:pt idx="22">
                  <c:v>4.2589995556386429E-2</c:v>
                </c:pt>
                <c:pt idx="23">
                  <c:v>3.1737740106219769E-2</c:v>
                </c:pt>
                <c:pt idx="24">
                  <c:v>2.9441022734791433E-2</c:v>
                </c:pt>
                <c:pt idx="25">
                  <c:v>2.8822035527616086E-2</c:v>
                </c:pt>
                <c:pt idx="26">
                  <c:v>3.7170813536966385E-2</c:v>
                </c:pt>
                <c:pt idx="27">
                  <c:v>4.2874404674922317E-2</c:v>
                </c:pt>
                <c:pt idx="28">
                  <c:v>3.7077829491002356E-2</c:v>
                </c:pt>
                <c:pt idx="29">
                  <c:v>3.2639284045260508E-2</c:v>
                </c:pt>
                <c:pt idx="30">
                  <c:v>2.6002036267318562E-2</c:v>
                </c:pt>
                <c:pt idx="31">
                  <c:v>2.1152054733158288E-2</c:v>
                </c:pt>
                <c:pt idx="32">
                  <c:v>4.749258522846822E-2</c:v>
                </c:pt>
                <c:pt idx="33">
                  <c:v>6.2777892917349476E-2</c:v>
                </c:pt>
                <c:pt idx="34">
                  <c:v>3.8087464541537885E-2</c:v>
                </c:pt>
                <c:pt idx="35">
                  <c:v>3.6704365303000808E-2</c:v>
                </c:pt>
                <c:pt idx="36">
                  <c:v>3.9021443243812737E-2</c:v>
                </c:pt>
                <c:pt idx="37">
                  <c:v>2.0649428963785521E-2</c:v>
                </c:pt>
                <c:pt idx="38">
                  <c:v>2.13326202613211E-2</c:v>
                </c:pt>
                <c:pt idx="39">
                  <c:v>3.2593945306166772E-2</c:v>
                </c:pt>
                <c:pt idx="40">
                  <c:v>1.632457124073361E-2</c:v>
                </c:pt>
                <c:pt idx="41">
                  <c:v>1.3704299007668563E-2</c:v>
                </c:pt>
                <c:pt idx="42">
                  <c:v>2.321707717484589E-2</c:v>
                </c:pt>
                <c:pt idx="43">
                  <c:v>2.2797702515349627E-2</c:v>
                </c:pt>
                <c:pt idx="44">
                  <c:v>3.1957518451985134E-2</c:v>
                </c:pt>
                <c:pt idx="45">
                  <c:v>2.1865001196441192E-2</c:v>
                </c:pt>
                <c:pt idx="46">
                  <c:v>3.4418606291043652E-2</c:v>
                </c:pt>
                <c:pt idx="47">
                  <c:v>4.0936102721006895E-2</c:v>
                </c:pt>
                <c:pt idx="48">
                  <c:v>4.4510144468805191E-2</c:v>
                </c:pt>
                <c:pt idx="49">
                  <c:v>3.1723706257644535E-2</c:v>
                </c:pt>
                <c:pt idx="50">
                  <c:v>4.2636506858576118E-2</c:v>
                </c:pt>
                <c:pt idx="51">
                  <c:v>4.3474237987793707E-2</c:v>
                </c:pt>
                <c:pt idx="52">
                  <c:v>4.8042189880060926E-2</c:v>
                </c:pt>
                <c:pt idx="53">
                  <c:v>3.5589207741799189E-2</c:v>
                </c:pt>
                <c:pt idx="54">
                  <c:v>3.5113014897106387E-2</c:v>
                </c:pt>
                <c:pt idx="55">
                  <c:v>3.3872403155118525E-2</c:v>
                </c:pt>
                <c:pt idx="56">
                  <c:v>3.0708037108124531E-2</c:v>
                </c:pt>
                <c:pt idx="57">
                  <c:v>3.3543560146564122E-2</c:v>
                </c:pt>
                <c:pt idx="58">
                  <c:v>3.3256748076512466E-2</c:v>
                </c:pt>
                <c:pt idx="59">
                  <c:v>3.3467162419845931E-2</c:v>
                </c:pt>
                <c:pt idx="60">
                  <c:v>4.6120858434597123E-2</c:v>
                </c:pt>
                <c:pt idx="61">
                  <c:v>3.3325941525241376E-2</c:v>
                </c:pt>
                <c:pt idx="62">
                  <c:v>4.5055752632016333E-2</c:v>
                </c:pt>
                <c:pt idx="63">
                  <c:v>6.1371801752384103E-2</c:v>
                </c:pt>
                <c:pt idx="64">
                  <c:v>7.0400077096675506E-2</c:v>
                </c:pt>
                <c:pt idx="65">
                  <c:v>4.956387740531687E-2</c:v>
                </c:pt>
                <c:pt idx="66">
                  <c:v>5.2865886644448246E-2</c:v>
                </c:pt>
                <c:pt idx="67">
                  <c:v>7.4439790478378676E-2</c:v>
                </c:pt>
                <c:pt idx="68">
                  <c:v>6.9117123490354926E-2</c:v>
                </c:pt>
                <c:pt idx="69">
                  <c:v>5.4931384288529284E-2</c:v>
                </c:pt>
                <c:pt idx="70">
                  <c:v>5.7968333409517792E-2</c:v>
                </c:pt>
                <c:pt idx="71">
                  <c:v>4.8718287281936723E-2</c:v>
                </c:pt>
                <c:pt idx="72">
                  <c:v>5.6103745090080537E-2</c:v>
                </c:pt>
                <c:pt idx="73">
                  <c:v>5.5308339879507118E-2</c:v>
                </c:pt>
                <c:pt idx="74">
                  <c:v>7.5009235222463166E-2</c:v>
                </c:pt>
                <c:pt idx="75">
                  <c:v>6.8364663555540606E-2</c:v>
                </c:pt>
                <c:pt idx="76">
                  <c:v>8.4159340067341049E-2</c:v>
                </c:pt>
                <c:pt idx="77">
                  <c:v>7.9014950224384206E-2</c:v>
                </c:pt>
                <c:pt idx="78">
                  <c:v>6.5238797619025402E-2</c:v>
                </c:pt>
                <c:pt idx="79">
                  <c:v>6.3994676303772202E-2</c:v>
                </c:pt>
                <c:pt idx="80">
                  <c:v>0.13512674726903873</c:v>
                </c:pt>
                <c:pt idx="81">
                  <c:v>0.12698869433861515</c:v>
                </c:pt>
                <c:pt idx="82">
                  <c:v>9.1858032604187123E-2</c:v>
                </c:pt>
                <c:pt idx="83">
                  <c:v>0.13828668676605593</c:v>
                </c:pt>
                <c:pt idx="84">
                  <c:v>0.28498686499043679</c:v>
                </c:pt>
                <c:pt idx="85">
                  <c:v>0.18999510264087371</c:v>
                </c:pt>
                <c:pt idx="86">
                  <c:v>0.12883836080780187</c:v>
                </c:pt>
                <c:pt idx="87">
                  <c:v>9.6840961180812757E-2</c:v>
                </c:pt>
                <c:pt idx="88">
                  <c:v>6.3955110835908657E-2</c:v>
                </c:pt>
                <c:pt idx="89">
                  <c:v>3.9091774962724202E-2</c:v>
                </c:pt>
                <c:pt idx="90">
                  <c:v>3.8575669208773311E-2</c:v>
                </c:pt>
                <c:pt idx="91">
                  <c:v>3.8944694972016691E-2</c:v>
                </c:pt>
                <c:pt idx="92">
                  <c:v>4.2929681235247097E-2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2-455A-A315-18EE87D9D1BA}"/>
            </c:ext>
          </c:extLst>
        </c:ser>
        <c:ser>
          <c:idx val="2"/>
          <c:order val="2"/>
          <c:tx>
            <c:strRef>
              <c:f>'Nucleo&amp;Subyacente'!$AD$2:$AD$3</c:f>
              <c:strCache>
                <c:ptCount val="2"/>
                <c:pt idx="0">
                  <c:v>Pampeana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'Nucleo&amp;Subyacente'!$AD$4:$AD$96</c:f>
              <c:numCache>
                <c:formatCode>0.0%</c:formatCode>
                <c:ptCount val="93"/>
                <c:pt idx="1">
                  <c:v>1.6093000000000135E-2</c:v>
                </c:pt>
                <c:pt idx="2">
                  <c:v>1.5612744109053001E-2</c:v>
                </c:pt>
                <c:pt idx="3">
                  <c:v>2.0510544528502539E-2</c:v>
                </c:pt>
                <c:pt idx="4">
                  <c:v>1.9123122370321433E-2</c:v>
                </c:pt>
                <c:pt idx="5">
                  <c:v>1.6338042341944581E-2</c:v>
                </c:pt>
                <c:pt idx="6">
                  <c:v>1.1316496103307871E-2</c:v>
                </c:pt>
                <c:pt idx="7">
                  <c:v>1.9310314819229735E-2</c:v>
                </c:pt>
                <c:pt idx="8">
                  <c:v>1.3858417011800572E-2</c:v>
                </c:pt>
                <c:pt idx="9">
                  <c:v>1.5419823758405338E-2</c:v>
                </c:pt>
                <c:pt idx="10">
                  <c:v>1.4798657573179108E-2</c:v>
                </c:pt>
                <c:pt idx="11">
                  <c:v>1.3092303291973639E-2</c:v>
                </c:pt>
                <c:pt idx="12">
                  <c:v>1.4801078214224495E-2</c:v>
                </c:pt>
                <c:pt idx="13">
                  <c:v>1.5635104174687831E-2</c:v>
                </c:pt>
                <c:pt idx="14">
                  <c:v>2.0536207804574325E-2</c:v>
                </c:pt>
                <c:pt idx="15">
                  <c:v>2.5615831232365327E-2</c:v>
                </c:pt>
                <c:pt idx="16">
                  <c:v>2.1392352808306203E-2</c:v>
                </c:pt>
                <c:pt idx="17">
                  <c:v>2.8507589593810945E-2</c:v>
                </c:pt>
                <c:pt idx="18">
                  <c:v>4.0493268422309159E-2</c:v>
                </c:pt>
                <c:pt idx="19">
                  <c:v>3.4044687928444617E-2</c:v>
                </c:pt>
                <c:pt idx="20">
                  <c:v>3.5956662081664259E-2</c:v>
                </c:pt>
                <c:pt idx="21">
                  <c:v>7.3954705860831416E-2</c:v>
                </c:pt>
                <c:pt idx="22">
                  <c:v>4.6195012573863714E-2</c:v>
                </c:pt>
                <c:pt idx="23">
                  <c:v>3.2183962487567053E-2</c:v>
                </c:pt>
                <c:pt idx="24">
                  <c:v>2.551336468968679E-2</c:v>
                </c:pt>
                <c:pt idx="25">
                  <c:v>2.9536098619594053E-2</c:v>
                </c:pt>
                <c:pt idx="26">
                  <c:v>4.0920591061924139E-2</c:v>
                </c:pt>
                <c:pt idx="27">
                  <c:v>4.7486207006334435E-2</c:v>
                </c:pt>
                <c:pt idx="28">
                  <c:v>3.8539247521042652E-2</c:v>
                </c:pt>
                <c:pt idx="29">
                  <c:v>3.1857551139664819E-2</c:v>
                </c:pt>
                <c:pt idx="30">
                  <c:v>2.8227454419240239E-2</c:v>
                </c:pt>
                <c:pt idx="31">
                  <c:v>2.1083423432467274E-2</c:v>
                </c:pt>
                <c:pt idx="32">
                  <c:v>4.4069779697601286E-2</c:v>
                </c:pt>
                <c:pt idx="33">
                  <c:v>6.6502205005024351E-2</c:v>
                </c:pt>
                <c:pt idx="34">
                  <c:v>3.8539184274746452E-2</c:v>
                </c:pt>
                <c:pt idx="35">
                  <c:v>4.2074034246832648E-2</c:v>
                </c:pt>
                <c:pt idx="36">
                  <c:v>3.4893032161093851E-2</c:v>
                </c:pt>
                <c:pt idx="37">
                  <c:v>2.6042099446964562E-2</c:v>
                </c:pt>
                <c:pt idx="38">
                  <c:v>2.6228347380504946E-2</c:v>
                </c:pt>
                <c:pt idx="39">
                  <c:v>2.9659222127494278E-2</c:v>
                </c:pt>
                <c:pt idx="40">
                  <c:v>1.7333505395390247E-2</c:v>
                </c:pt>
                <c:pt idx="41">
                  <c:v>1.830021338766108E-2</c:v>
                </c:pt>
                <c:pt idx="42">
                  <c:v>2.5150762300477414E-2</c:v>
                </c:pt>
                <c:pt idx="43">
                  <c:v>2.7652941764256811E-2</c:v>
                </c:pt>
                <c:pt idx="44">
                  <c:v>2.9142833134262025E-2</c:v>
                </c:pt>
                <c:pt idx="45">
                  <c:v>2.4234467731701015E-2</c:v>
                </c:pt>
                <c:pt idx="46">
                  <c:v>3.5621124749954047E-2</c:v>
                </c:pt>
                <c:pt idx="47">
                  <c:v>3.8825908571566758E-2</c:v>
                </c:pt>
                <c:pt idx="48">
                  <c:v>5.1213434475808617E-2</c:v>
                </c:pt>
                <c:pt idx="49">
                  <c:v>4.5532770624759467E-2</c:v>
                </c:pt>
                <c:pt idx="50">
                  <c:v>3.8476967225785641E-2</c:v>
                </c:pt>
                <c:pt idx="51">
                  <c:v>4.9496624065589412E-2</c:v>
                </c:pt>
                <c:pt idx="52">
                  <c:v>4.189907415528582E-2</c:v>
                </c:pt>
                <c:pt idx="53">
                  <c:v>3.3948451686735659E-2</c:v>
                </c:pt>
                <c:pt idx="54">
                  <c:v>3.7112210896240061E-2</c:v>
                </c:pt>
                <c:pt idx="55">
                  <c:v>2.7471061783441053E-2</c:v>
                </c:pt>
                <c:pt idx="56">
                  <c:v>3.2048175612347185E-2</c:v>
                </c:pt>
                <c:pt idx="57">
                  <c:v>3.23070605716127E-2</c:v>
                </c:pt>
                <c:pt idx="58">
                  <c:v>3.1091310152772111E-2</c:v>
                </c:pt>
                <c:pt idx="59">
                  <c:v>3.2774555425462371E-2</c:v>
                </c:pt>
                <c:pt idx="60">
                  <c:v>4.0576113843960648E-2</c:v>
                </c:pt>
                <c:pt idx="61">
                  <c:v>3.145037446161969E-2</c:v>
                </c:pt>
                <c:pt idx="62">
                  <c:v>4.1737862176451257E-2</c:v>
                </c:pt>
                <c:pt idx="63">
                  <c:v>6.4985884837203578E-2</c:v>
                </c:pt>
                <c:pt idx="64">
                  <c:v>6.5108619311714522E-2</c:v>
                </c:pt>
                <c:pt idx="65">
                  <c:v>5.359835580775929E-2</c:v>
                </c:pt>
                <c:pt idx="66">
                  <c:v>4.9082253067259884E-2</c:v>
                </c:pt>
                <c:pt idx="67">
                  <c:v>7.2744957621488693E-2</c:v>
                </c:pt>
                <c:pt idx="68">
                  <c:v>6.6944071818515249E-2</c:v>
                </c:pt>
                <c:pt idx="69">
                  <c:v>5.5720945201296779E-2</c:v>
                </c:pt>
                <c:pt idx="70">
                  <c:v>5.4246419335542972E-2</c:v>
                </c:pt>
                <c:pt idx="71">
                  <c:v>4.7438322780496422E-2</c:v>
                </c:pt>
                <c:pt idx="72">
                  <c:v>5.1133003469707727E-2</c:v>
                </c:pt>
                <c:pt idx="73">
                  <c:v>5.1232576203804614E-2</c:v>
                </c:pt>
                <c:pt idx="74">
                  <c:v>7.5158535169098206E-2</c:v>
                </c:pt>
                <c:pt idx="75">
                  <c:v>7.5376612066975435E-2</c:v>
                </c:pt>
                <c:pt idx="76">
                  <c:v>8.5296686069846084E-2</c:v>
                </c:pt>
                <c:pt idx="77">
                  <c:v>8.0336770469257246E-2</c:v>
                </c:pt>
                <c:pt idx="78">
                  <c:v>6.5988378094498312E-2</c:v>
                </c:pt>
                <c:pt idx="79">
                  <c:v>6.5518011831975143E-2</c:v>
                </c:pt>
                <c:pt idx="80">
                  <c:v>0.13600198030008648</c:v>
                </c:pt>
                <c:pt idx="81">
                  <c:v>0.13768440174776098</c:v>
                </c:pt>
                <c:pt idx="82">
                  <c:v>8.699141312977865E-2</c:v>
                </c:pt>
                <c:pt idx="83">
                  <c:v>0.13377176232999033</c:v>
                </c:pt>
                <c:pt idx="84">
                  <c:v>0.28040909055770413</c:v>
                </c:pt>
                <c:pt idx="85">
                  <c:v>0.20715253530185085</c:v>
                </c:pt>
                <c:pt idx="86">
                  <c:v>0.12136137456370877</c:v>
                </c:pt>
                <c:pt idx="87">
                  <c:v>9.6640507336703596E-2</c:v>
                </c:pt>
                <c:pt idx="88">
                  <c:v>6.4245199874211512E-2</c:v>
                </c:pt>
                <c:pt idx="89">
                  <c:v>3.7580908193411089E-2</c:v>
                </c:pt>
                <c:pt idx="90">
                  <c:v>3.6949725972526215E-2</c:v>
                </c:pt>
                <c:pt idx="91">
                  <c:v>3.7066617199836838E-2</c:v>
                </c:pt>
                <c:pt idx="92">
                  <c:v>4.0318095897562856E-2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2-455A-A315-18EE87D9D1BA}"/>
            </c:ext>
          </c:extLst>
        </c:ser>
        <c:ser>
          <c:idx val="3"/>
          <c:order val="3"/>
          <c:tx>
            <c:strRef>
              <c:f>'Nucleo&amp;Subyacente'!$AG$2:$AG$3</c:f>
              <c:strCache>
                <c:ptCount val="2"/>
                <c:pt idx="0">
                  <c:v>NOA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'Nucleo&amp;Subyacente'!$AG$4:$AG$96</c:f>
              <c:numCache>
                <c:formatCode>0.0%</c:formatCode>
                <c:ptCount val="93"/>
                <c:pt idx="1">
                  <c:v>1.433899999999988E-2</c:v>
                </c:pt>
                <c:pt idx="2">
                  <c:v>1.5148781620345941E-2</c:v>
                </c:pt>
                <c:pt idx="3">
                  <c:v>2.2273369557300304E-2</c:v>
                </c:pt>
                <c:pt idx="4">
                  <c:v>2.0801033591731244E-2</c:v>
                </c:pt>
                <c:pt idx="5">
                  <c:v>1.5240066410059816E-2</c:v>
                </c:pt>
                <c:pt idx="6">
                  <c:v>9.810140506292031E-3</c:v>
                </c:pt>
                <c:pt idx="7">
                  <c:v>1.5912107144607779E-2</c:v>
                </c:pt>
                <c:pt idx="8">
                  <c:v>1.2409495480023569E-2</c:v>
                </c:pt>
                <c:pt idx="9">
                  <c:v>1.7466424131378666E-2</c:v>
                </c:pt>
                <c:pt idx="10">
                  <c:v>1.5598258532764309E-2</c:v>
                </c:pt>
                <c:pt idx="11">
                  <c:v>1.1966146311548576E-2</c:v>
                </c:pt>
                <c:pt idx="12">
                  <c:v>1.2667821841927829E-2</c:v>
                </c:pt>
                <c:pt idx="13">
                  <c:v>1.6318253874324729E-2</c:v>
                </c:pt>
                <c:pt idx="14">
                  <c:v>1.704443411150236E-2</c:v>
                </c:pt>
                <c:pt idx="15">
                  <c:v>3.070670907969375E-2</c:v>
                </c:pt>
                <c:pt idx="16">
                  <c:v>2.0369766253842014E-2</c:v>
                </c:pt>
                <c:pt idx="17">
                  <c:v>2.4072590383384274E-2</c:v>
                </c:pt>
                <c:pt idx="18">
                  <c:v>3.830567124577855E-2</c:v>
                </c:pt>
                <c:pt idx="19">
                  <c:v>3.4644248767726982E-2</c:v>
                </c:pt>
                <c:pt idx="20">
                  <c:v>3.1720345804455263E-2</c:v>
                </c:pt>
                <c:pt idx="21">
                  <c:v>7.5970443742396476E-2</c:v>
                </c:pt>
                <c:pt idx="22">
                  <c:v>4.9547994224370617E-2</c:v>
                </c:pt>
                <c:pt idx="23">
                  <c:v>3.7267656602814281E-2</c:v>
                </c:pt>
                <c:pt idx="24">
                  <c:v>2.2778569080749378E-2</c:v>
                </c:pt>
                <c:pt idx="25">
                  <c:v>3.3332186909227568E-2</c:v>
                </c:pt>
                <c:pt idx="26">
                  <c:v>4.2235984176783647E-2</c:v>
                </c:pt>
                <c:pt idx="27">
                  <c:v>5.0582203147592875E-2</c:v>
                </c:pt>
                <c:pt idx="28">
                  <c:v>3.8319136446582691E-2</c:v>
                </c:pt>
                <c:pt idx="29">
                  <c:v>2.8565861487102495E-2</c:v>
                </c:pt>
                <c:pt idx="30">
                  <c:v>3.0036888798888439E-2</c:v>
                </c:pt>
                <c:pt idx="31">
                  <c:v>2.1981606044285007E-2</c:v>
                </c:pt>
                <c:pt idx="32">
                  <c:v>4.3945766564321698E-2</c:v>
                </c:pt>
                <c:pt idx="33">
                  <c:v>6.7880411591999978E-2</c:v>
                </c:pt>
                <c:pt idx="34">
                  <c:v>3.3985257164668159E-2</c:v>
                </c:pt>
                <c:pt idx="35">
                  <c:v>3.905410949870336E-2</c:v>
                </c:pt>
                <c:pt idx="36">
                  <c:v>3.463746238658616E-2</c:v>
                </c:pt>
                <c:pt idx="37">
                  <c:v>2.5569461151309092E-2</c:v>
                </c:pt>
                <c:pt idx="38">
                  <c:v>2.6045577580972257E-2</c:v>
                </c:pt>
                <c:pt idx="39">
                  <c:v>3.550773949819197E-2</c:v>
                </c:pt>
                <c:pt idx="40">
                  <c:v>2.8123515657748843E-2</c:v>
                </c:pt>
                <c:pt idx="41">
                  <c:v>1.8481139238162081E-2</c:v>
                </c:pt>
                <c:pt idx="42">
                  <c:v>1.9462736313074158E-2</c:v>
                </c:pt>
                <c:pt idx="43">
                  <c:v>2.5236260338552086E-2</c:v>
                </c:pt>
                <c:pt idx="44">
                  <c:v>2.5933566400007768E-2</c:v>
                </c:pt>
                <c:pt idx="45">
                  <c:v>1.7960504139525435E-2</c:v>
                </c:pt>
                <c:pt idx="46">
                  <c:v>3.308619538908153E-2</c:v>
                </c:pt>
                <c:pt idx="47">
                  <c:v>3.9989413994543588E-2</c:v>
                </c:pt>
                <c:pt idx="48">
                  <c:v>5.3476401824941178E-2</c:v>
                </c:pt>
                <c:pt idx="49">
                  <c:v>5.0413969668443581E-2</c:v>
                </c:pt>
                <c:pt idx="50">
                  <c:v>3.9656775440921388E-2</c:v>
                </c:pt>
                <c:pt idx="51">
                  <c:v>4.2155982572361195E-2</c:v>
                </c:pt>
                <c:pt idx="52">
                  <c:v>4.4124879665296879E-2</c:v>
                </c:pt>
                <c:pt idx="53">
                  <c:v>3.5146831609344176E-2</c:v>
                </c:pt>
                <c:pt idx="54">
                  <c:v>3.737019196654745E-2</c:v>
                </c:pt>
                <c:pt idx="55">
                  <c:v>2.8503731088052486E-2</c:v>
                </c:pt>
                <c:pt idx="56">
                  <c:v>2.8468553743645986E-2</c:v>
                </c:pt>
                <c:pt idx="57">
                  <c:v>3.1760837461388691E-2</c:v>
                </c:pt>
                <c:pt idx="58">
                  <c:v>3.0917233988515092E-2</c:v>
                </c:pt>
                <c:pt idx="59">
                  <c:v>2.9549790857685165E-2</c:v>
                </c:pt>
                <c:pt idx="60">
                  <c:v>4.7818309375370571E-2</c:v>
                </c:pt>
                <c:pt idx="61">
                  <c:v>3.4967208208096956E-2</c:v>
                </c:pt>
                <c:pt idx="62">
                  <c:v>4.6406502000850613E-2</c:v>
                </c:pt>
                <c:pt idx="63">
                  <c:v>7.0773328065137697E-2</c:v>
                </c:pt>
                <c:pt idx="64">
                  <c:v>6.5451050157778301E-2</c:v>
                </c:pt>
                <c:pt idx="65">
                  <c:v>5.6877672153123005E-2</c:v>
                </c:pt>
                <c:pt idx="66">
                  <c:v>4.9891285406576058E-2</c:v>
                </c:pt>
                <c:pt idx="67">
                  <c:v>6.6343886657518114E-2</c:v>
                </c:pt>
                <c:pt idx="68">
                  <c:v>7.1122566185740199E-2</c:v>
                </c:pt>
                <c:pt idx="69">
                  <c:v>5.2774252675387157E-2</c:v>
                </c:pt>
                <c:pt idx="70">
                  <c:v>5.0846036055920196E-2</c:v>
                </c:pt>
                <c:pt idx="71">
                  <c:v>4.4886645510162859E-2</c:v>
                </c:pt>
                <c:pt idx="72">
                  <c:v>4.7972967408172362E-2</c:v>
                </c:pt>
                <c:pt idx="73">
                  <c:v>5.4158462690523157E-2</c:v>
                </c:pt>
                <c:pt idx="74">
                  <c:v>9.166322105768332E-2</c:v>
                </c:pt>
                <c:pt idx="75">
                  <c:v>7.923742560260294E-2</c:v>
                </c:pt>
                <c:pt idx="76">
                  <c:v>8.0566713728474681E-2</c:v>
                </c:pt>
                <c:pt idx="77">
                  <c:v>7.8389482439361169E-2</c:v>
                </c:pt>
                <c:pt idx="78">
                  <c:v>6.1779130004303573E-2</c:v>
                </c:pt>
                <c:pt idx="79">
                  <c:v>6.2588478507165979E-2</c:v>
                </c:pt>
                <c:pt idx="80">
                  <c:v>0.15282096768307296</c:v>
                </c:pt>
                <c:pt idx="81">
                  <c:v>0.14205598626584193</c:v>
                </c:pt>
                <c:pt idx="82">
                  <c:v>8.2300439535002656E-2</c:v>
                </c:pt>
                <c:pt idx="83">
                  <c:v>0.12368339646982518</c:v>
                </c:pt>
                <c:pt idx="84">
                  <c:v>0.28032354219823441</c:v>
                </c:pt>
                <c:pt idx="85">
                  <c:v>0.220301102857696</c:v>
                </c:pt>
                <c:pt idx="86">
                  <c:v>0.10773718841861668</c:v>
                </c:pt>
                <c:pt idx="87">
                  <c:v>7.9119254327425059E-2</c:v>
                </c:pt>
                <c:pt idx="88">
                  <c:v>6.6674814357776446E-2</c:v>
                </c:pt>
                <c:pt idx="89">
                  <c:v>3.4474103810659518E-2</c:v>
                </c:pt>
                <c:pt idx="90">
                  <c:v>3.0432961687898219E-2</c:v>
                </c:pt>
                <c:pt idx="91">
                  <c:v>3.507954188797946E-2</c:v>
                </c:pt>
                <c:pt idx="92">
                  <c:v>3.5966827803431745E-2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32-455A-A315-18EE87D9D1BA}"/>
            </c:ext>
          </c:extLst>
        </c:ser>
        <c:ser>
          <c:idx val="4"/>
          <c:order val="4"/>
          <c:tx>
            <c:strRef>
              <c:f>'Nucleo&amp;Subyacente'!$AJ$2:$AJ$3</c:f>
              <c:strCache>
                <c:ptCount val="2"/>
                <c:pt idx="0">
                  <c:v>NEA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'Nucleo&amp;Subyacente'!$AJ$4:$AJ$96</c:f>
              <c:numCache>
                <c:formatCode>0.0%</c:formatCode>
                <c:ptCount val="93"/>
                <c:pt idx="1">
                  <c:v>1.8639000000000072E-2</c:v>
                </c:pt>
                <c:pt idx="2">
                  <c:v>1.553739843065105E-2</c:v>
                </c:pt>
                <c:pt idx="3">
                  <c:v>1.8956640430908278E-2</c:v>
                </c:pt>
                <c:pt idx="4">
                  <c:v>2.0719568607956207E-2</c:v>
                </c:pt>
                <c:pt idx="5">
                  <c:v>2.0909624914956293E-2</c:v>
                </c:pt>
                <c:pt idx="6">
                  <c:v>1.5504186494515348E-2</c:v>
                </c:pt>
                <c:pt idx="7">
                  <c:v>1.4698196142698405E-2</c:v>
                </c:pt>
                <c:pt idx="8">
                  <c:v>1.0914989600985248E-2</c:v>
                </c:pt>
                <c:pt idx="9">
                  <c:v>1.3198833762165796E-2</c:v>
                </c:pt>
                <c:pt idx="10">
                  <c:v>1.231007837528697E-2</c:v>
                </c:pt>
                <c:pt idx="11">
                  <c:v>1.140627063690558E-2</c:v>
                </c:pt>
                <c:pt idx="12">
                  <c:v>1.4971974411749134E-2</c:v>
                </c:pt>
                <c:pt idx="13">
                  <c:v>1.2588796419422899E-2</c:v>
                </c:pt>
                <c:pt idx="14">
                  <c:v>1.7081896042915323E-2</c:v>
                </c:pt>
                <c:pt idx="15">
                  <c:v>2.5088536872766465E-2</c:v>
                </c:pt>
                <c:pt idx="16">
                  <c:v>2.0480338152020661E-2</c:v>
                </c:pt>
                <c:pt idx="17">
                  <c:v>3.0826672583908588E-2</c:v>
                </c:pt>
                <c:pt idx="18">
                  <c:v>3.5106195325253164E-2</c:v>
                </c:pt>
                <c:pt idx="19">
                  <c:v>3.3908328585632974E-2</c:v>
                </c:pt>
                <c:pt idx="20">
                  <c:v>3.5665996200692662E-2</c:v>
                </c:pt>
                <c:pt idx="21">
                  <c:v>7.9456041777372644E-2</c:v>
                </c:pt>
                <c:pt idx="22">
                  <c:v>5.2509036479515103E-2</c:v>
                </c:pt>
                <c:pt idx="23">
                  <c:v>3.3038597757461208E-2</c:v>
                </c:pt>
                <c:pt idx="24">
                  <c:v>2.5836996179149141E-2</c:v>
                </c:pt>
                <c:pt idx="25">
                  <c:v>3.2976591476057582E-2</c:v>
                </c:pt>
                <c:pt idx="26">
                  <c:v>4.1077484892601435E-2</c:v>
                </c:pt>
                <c:pt idx="27">
                  <c:v>4.9855368651090082E-2</c:v>
                </c:pt>
                <c:pt idx="28">
                  <c:v>3.8821716071057333E-2</c:v>
                </c:pt>
                <c:pt idx="29">
                  <c:v>2.7962760889860938E-2</c:v>
                </c:pt>
                <c:pt idx="30">
                  <c:v>2.9297729711649678E-2</c:v>
                </c:pt>
                <c:pt idx="31">
                  <c:v>2.0227417974631567E-2</c:v>
                </c:pt>
                <c:pt idx="32">
                  <c:v>5.1191056031193449E-2</c:v>
                </c:pt>
                <c:pt idx="33">
                  <c:v>6.6115952897686237E-2</c:v>
                </c:pt>
                <c:pt idx="34">
                  <c:v>3.5640172692223082E-2</c:v>
                </c:pt>
                <c:pt idx="35">
                  <c:v>4.4962989502893125E-2</c:v>
                </c:pt>
                <c:pt idx="36">
                  <c:v>3.5702144485005416E-2</c:v>
                </c:pt>
                <c:pt idx="37">
                  <c:v>3.468063758024087E-2</c:v>
                </c:pt>
                <c:pt idx="38">
                  <c:v>2.5400831070943264E-2</c:v>
                </c:pt>
                <c:pt idx="39">
                  <c:v>2.768478626373061E-2</c:v>
                </c:pt>
                <c:pt idx="40">
                  <c:v>2.1724707534621412E-2</c:v>
                </c:pt>
                <c:pt idx="41">
                  <c:v>1.9588199217243307E-2</c:v>
                </c:pt>
                <c:pt idx="42">
                  <c:v>2.4433350355844929E-2</c:v>
                </c:pt>
                <c:pt idx="43">
                  <c:v>2.6828255459690364E-2</c:v>
                </c:pt>
                <c:pt idx="44">
                  <c:v>2.5738515896893688E-2</c:v>
                </c:pt>
                <c:pt idx="45">
                  <c:v>3.2018726969531563E-2</c:v>
                </c:pt>
                <c:pt idx="46">
                  <c:v>3.3688142225024142E-2</c:v>
                </c:pt>
                <c:pt idx="47">
                  <c:v>4.0622437577916504E-2</c:v>
                </c:pt>
                <c:pt idx="48">
                  <c:v>6.5939083810949262E-2</c:v>
                </c:pt>
                <c:pt idx="49">
                  <c:v>4.377658098017867E-2</c:v>
                </c:pt>
                <c:pt idx="50">
                  <c:v>4.1228857547952469E-2</c:v>
                </c:pt>
                <c:pt idx="51">
                  <c:v>3.3213997147014673E-2</c:v>
                </c:pt>
                <c:pt idx="52">
                  <c:v>4.54907108741327E-2</c:v>
                </c:pt>
                <c:pt idx="53">
                  <c:v>3.0440175231088107E-2</c:v>
                </c:pt>
                <c:pt idx="54">
                  <c:v>3.4181150542441419E-2</c:v>
                </c:pt>
                <c:pt idx="55">
                  <c:v>3.1240761600324296E-2</c:v>
                </c:pt>
                <c:pt idx="56">
                  <c:v>3.0129831017331021E-2</c:v>
                </c:pt>
                <c:pt idx="57">
                  <c:v>3.0233091437660509E-2</c:v>
                </c:pt>
                <c:pt idx="58">
                  <c:v>3.3854580971987014E-2</c:v>
                </c:pt>
                <c:pt idx="59">
                  <c:v>3.4606993005073639E-2</c:v>
                </c:pt>
                <c:pt idx="60">
                  <c:v>5.1384316764135463E-2</c:v>
                </c:pt>
                <c:pt idx="61">
                  <c:v>2.984702945953277E-2</c:v>
                </c:pt>
                <c:pt idx="62">
                  <c:v>4.7264534531586522E-2</c:v>
                </c:pt>
                <c:pt idx="63">
                  <c:v>6.069268140889994E-2</c:v>
                </c:pt>
                <c:pt idx="64">
                  <c:v>6.4583334482182453E-2</c:v>
                </c:pt>
                <c:pt idx="65">
                  <c:v>5.4410717291928368E-2</c:v>
                </c:pt>
                <c:pt idx="66">
                  <c:v>4.9707421706367994E-2</c:v>
                </c:pt>
                <c:pt idx="67">
                  <c:v>7.6279899978893173E-2</c:v>
                </c:pt>
                <c:pt idx="68">
                  <c:v>6.939306182438032E-2</c:v>
                </c:pt>
                <c:pt idx="69">
                  <c:v>5.6318885743492419E-2</c:v>
                </c:pt>
                <c:pt idx="70">
                  <c:v>4.9130861978206708E-2</c:v>
                </c:pt>
                <c:pt idx="71">
                  <c:v>4.3046029280311204E-2</c:v>
                </c:pt>
                <c:pt idx="72">
                  <c:v>4.7903346953477755E-2</c:v>
                </c:pt>
                <c:pt idx="73">
                  <c:v>4.8968421338849044E-2</c:v>
                </c:pt>
                <c:pt idx="74">
                  <c:v>8.8970526820404627E-2</c:v>
                </c:pt>
                <c:pt idx="75">
                  <c:v>6.6585171487011818E-2</c:v>
                </c:pt>
                <c:pt idx="76">
                  <c:v>8.9665147355042718E-2</c:v>
                </c:pt>
                <c:pt idx="77">
                  <c:v>7.2711482085143553E-2</c:v>
                </c:pt>
                <c:pt idx="78">
                  <c:v>6.546499934736838E-2</c:v>
                </c:pt>
                <c:pt idx="79">
                  <c:v>6.3259733594090539E-2</c:v>
                </c:pt>
                <c:pt idx="80">
                  <c:v>0.15750196143360906</c:v>
                </c:pt>
                <c:pt idx="81">
                  <c:v>0.13930960726887753</c:v>
                </c:pt>
                <c:pt idx="82">
                  <c:v>7.8210845833999842E-2</c:v>
                </c:pt>
                <c:pt idx="83">
                  <c:v>0.13395793348934992</c:v>
                </c:pt>
                <c:pt idx="84">
                  <c:v>0.29580667744193767</c:v>
                </c:pt>
                <c:pt idx="85">
                  <c:v>0.19748192438428624</c:v>
                </c:pt>
                <c:pt idx="86">
                  <c:v>0.10256593162711991</c:v>
                </c:pt>
                <c:pt idx="87">
                  <c:v>8.1897928595635383E-2</c:v>
                </c:pt>
                <c:pt idx="88">
                  <c:v>4.8405213480244624E-2</c:v>
                </c:pt>
                <c:pt idx="89">
                  <c:v>2.8824135135800066E-2</c:v>
                </c:pt>
                <c:pt idx="90">
                  <c:v>3.0956302675237524E-2</c:v>
                </c:pt>
                <c:pt idx="91">
                  <c:v>3.2799161595759241E-2</c:v>
                </c:pt>
                <c:pt idx="92">
                  <c:v>3.9633983940529971E-2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32-455A-A315-18EE87D9D1BA}"/>
            </c:ext>
          </c:extLst>
        </c:ser>
        <c:ser>
          <c:idx val="5"/>
          <c:order val="5"/>
          <c:tx>
            <c:strRef>
              <c:f>'Nucleo&amp;Subyacente'!$AM$2:$AM$3</c:f>
              <c:strCache>
                <c:ptCount val="2"/>
                <c:pt idx="0">
                  <c:v>Cuyo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'Nucleo&amp;Subyacente'!$AM$4:$AM$96</c:f>
              <c:numCache>
                <c:formatCode>0.0%</c:formatCode>
                <c:ptCount val="93"/>
                <c:pt idx="1">
                  <c:v>1.7235000000000111E-2</c:v>
                </c:pt>
                <c:pt idx="2">
                  <c:v>1.4011511597614934E-2</c:v>
                </c:pt>
                <c:pt idx="3">
                  <c:v>2.0008957932617699E-2</c:v>
                </c:pt>
                <c:pt idx="4">
                  <c:v>2.3215828507394898E-2</c:v>
                </c:pt>
                <c:pt idx="5">
                  <c:v>1.7556033005342142E-2</c:v>
                </c:pt>
                <c:pt idx="6">
                  <c:v>1.3779687490015569E-2</c:v>
                </c:pt>
                <c:pt idx="7">
                  <c:v>1.5405907714029388E-2</c:v>
                </c:pt>
                <c:pt idx="8">
                  <c:v>1.4520372772926615E-2</c:v>
                </c:pt>
                <c:pt idx="9">
                  <c:v>1.4920924345581676E-2</c:v>
                </c:pt>
                <c:pt idx="10">
                  <c:v>1.612951844843824E-2</c:v>
                </c:pt>
                <c:pt idx="11">
                  <c:v>1.2094973085082561E-2</c:v>
                </c:pt>
                <c:pt idx="12">
                  <c:v>1.3006459263427805E-2</c:v>
                </c:pt>
                <c:pt idx="13">
                  <c:v>1.2140075890974877E-2</c:v>
                </c:pt>
                <c:pt idx="14">
                  <c:v>2.5909998652307697E-2</c:v>
                </c:pt>
                <c:pt idx="15">
                  <c:v>2.4708667021751785E-2</c:v>
                </c:pt>
                <c:pt idx="16">
                  <c:v>2.432342557370526E-2</c:v>
                </c:pt>
                <c:pt idx="17">
                  <c:v>2.3403758254461282E-2</c:v>
                </c:pt>
                <c:pt idx="18">
                  <c:v>4.1715552465734218E-2</c:v>
                </c:pt>
                <c:pt idx="19">
                  <c:v>3.6166762835312394E-2</c:v>
                </c:pt>
                <c:pt idx="20">
                  <c:v>3.0056648470491387E-2</c:v>
                </c:pt>
                <c:pt idx="21">
                  <c:v>8.3617810006246129E-2</c:v>
                </c:pt>
                <c:pt idx="22">
                  <c:v>4.8333497379364543E-2</c:v>
                </c:pt>
                <c:pt idx="23">
                  <c:v>3.6711422668119553E-2</c:v>
                </c:pt>
                <c:pt idx="24">
                  <c:v>2.8341701147343246E-2</c:v>
                </c:pt>
                <c:pt idx="25">
                  <c:v>3.528752543675262E-2</c:v>
                </c:pt>
                <c:pt idx="26">
                  <c:v>3.5450615938368957E-2</c:v>
                </c:pt>
                <c:pt idx="27">
                  <c:v>5.0343303476987566E-2</c:v>
                </c:pt>
                <c:pt idx="28">
                  <c:v>3.4222333464020593E-2</c:v>
                </c:pt>
                <c:pt idx="29">
                  <c:v>3.1408598699470103E-2</c:v>
                </c:pt>
                <c:pt idx="30">
                  <c:v>2.6965963611232935E-2</c:v>
                </c:pt>
                <c:pt idx="31">
                  <c:v>2.5093623599216075E-2</c:v>
                </c:pt>
                <c:pt idx="32">
                  <c:v>4.6762903113463983E-2</c:v>
                </c:pt>
                <c:pt idx="33">
                  <c:v>6.4301695958478566E-2</c:v>
                </c:pt>
                <c:pt idx="34">
                  <c:v>4.2535507800227856E-2</c:v>
                </c:pt>
                <c:pt idx="35">
                  <c:v>4.7217946252845255E-2</c:v>
                </c:pt>
                <c:pt idx="36">
                  <c:v>3.2503349154201944E-2</c:v>
                </c:pt>
                <c:pt idx="37">
                  <c:v>3.073728084725369E-2</c:v>
                </c:pt>
                <c:pt idx="38">
                  <c:v>2.6204029360942682E-2</c:v>
                </c:pt>
                <c:pt idx="39">
                  <c:v>2.8795392003188036E-2</c:v>
                </c:pt>
                <c:pt idx="40">
                  <c:v>1.3944063834212983E-2</c:v>
                </c:pt>
                <c:pt idx="41">
                  <c:v>1.3626320321731278E-2</c:v>
                </c:pt>
                <c:pt idx="42">
                  <c:v>1.9919700074758184E-2</c:v>
                </c:pt>
                <c:pt idx="43">
                  <c:v>2.522280396745602E-2</c:v>
                </c:pt>
                <c:pt idx="44">
                  <c:v>3.0615000327536279E-2</c:v>
                </c:pt>
                <c:pt idx="45">
                  <c:v>2.9222671082020479E-2</c:v>
                </c:pt>
                <c:pt idx="46">
                  <c:v>3.4260669922348663E-2</c:v>
                </c:pt>
                <c:pt idx="47">
                  <c:v>3.707883565404213E-2</c:v>
                </c:pt>
                <c:pt idx="48">
                  <c:v>5.6147569705421674E-2</c:v>
                </c:pt>
                <c:pt idx="49">
                  <c:v>4.0782748549551995E-2</c:v>
                </c:pt>
                <c:pt idx="50">
                  <c:v>4.0450791017361043E-2</c:v>
                </c:pt>
                <c:pt idx="51">
                  <c:v>4.9456687385333931E-2</c:v>
                </c:pt>
                <c:pt idx="52">
                  <c:v>4.6859660002435355E-2</c:v>
                </c:pt>
                <c:pt idx="53">
                  <c:v>3.9046494061581338E-2</c:v>
                </c:pt>
                <c:pt idx="54">
                  <c:v>3.7961500508357782E-2</c:v>
                </c:pt>
                <c:pt idx="55">
                  <c:v>3.4303770723232319E-2</c:v>
                </c:pt>
                <c:pt idx="56">
                  <c:v>2.9862828279861642E-2</c:v>
                </c:pt>
                <c:pt idx="57">
                  <c:v>2.4989540764666751E-2</c:v>
                </c:pt>
                <c:pt idx="58">
                  <c:v>2.8170559185098032E-2</c:v>
                </c:pt>
                <c:pt idx="59">
                  <c:v>3.2130529311979128E-2</c:v>
                </c:pt>
                <c:pt idx="60">
                  <c:v>4.8727102572675651E-2</c:v>
                </c:pt>
                <c:pt idx="61">
                  <c:v>3.6884693424198645E-2</c:v>
                </c:pt>
                <c:pt idx="62">
                  <c:v>5.1807119526779077E-2</c:v>
                </c:pt>
                <c:pt idx="63">
                  <c:v>6.7064544849574803E-2</c:v>
                </c:pt>
                <c:pt idx="64">
                  <c:v>6.2407021133173535E-2</c:v>
                </c:pt>
                <c:pt idx="65">
                  <c:v>5.6768720454353438E-2</c:v>
                </c:pt>
                <c:pt idx="66">
                  <c:v>4.8042930661396976E-2</c:v>
                </c:pt>
                <c:pt idx="67">
                  <c:v>6.8956193817581113E-2</c:v>
                </c:pt>
                <c:pt idx="68">
                  <c:v>6.1983457227753336E-2</c:v>
                </c:pt>
                <c:pt idx="69">
                  <c:v>5.4108423264667804E-2</c:v>
                </c:pt>
                <c:pt idx="70">
                  <c:v>4.7148417033930246E-2</c:v>
                </c:pt>
                <c:pt idx="71">
                  <c:v>4.889584698451821E-2</c:v>
                </c:pt>
                <c:pt idx="72">
                  <c:v>4.9390155024352955E-2</c:v>
                </c:pt>
                <c:pt idx="73">
                  <c:v>5.5355499660541652E-2</c:v>
                </c:pt>
                <c:pt idx="74">
                  <c:v>8.2703892478335206E-2</c:v>
                </c:pt>
                <c:pt idx="75">
                  <c:v>8.2739851370453366E-2</c:v>
                </c:pt>
                <c:pt idx="76">
                  <c:v>7.4708189281105897E-2</c:v>
                </c:pt>
                <c:pt idx="77">
                  <c:v>7.1226024060007997E-2</c:v>
                </c:pt>
                <c:pt idx="78">
                  <c:v>5.9035790959621082E-2</c:v>
                </c:pt>
                <c:pt idx="79">
                  <c:v>6.3652899771104998E-2</c:v>
                </c:pt>
                <c:pt idx="80">
                  <c:v>0.13695810410583542</c:v>
                </c:pt>
                <c:pt idx="81">
                  <c:v>0.14680743997840007</c:v>
                </c:pt>
                <c:pt idx="82">
                  <c:v>8.1393408898338793E-2</c:v>
                </c:pt>
                <c:pt idx="83">
                  <c:v>0.12454476823147176</c:v>
                </c:pt>
                <c:pt idx="84">
                  <c:v>0.28263720471264375</c:v>
                </c:pt>
                <c:pt idx="85">
                  <c:v>0.21731159266763456</c:v>
                </c:pt>
                <c:pt idx="86">
                  <c:v>0.12943290503023297</c:v>
                </c:pt>
                <c:pt idx="87">
                  <c:v>8.7571190977608904E-2</c:v>
                </c:pt>
                <c:pt idx="88">
                  <c:v>5.8643675453506017E-2</c:v>
                </c:pt>
                <c:pt idx="89">
                  <c:v>3.1202494560762517E-2</c:v>
                </c:pt>
                <c:pt idx="90">
                  <c:v>3.1412300670831339E-2</c:v>
                </c:pt>
                <c:pt idx="91">
                  <c:v>4.2569128564883041E-2</c:v>
                </c:pt>
                <c:pt idx="92">
                  <c:v>3.9106434275551605E-2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32-455A-A315-18EE87D9D1BA}"/>
            </c:ext>
          </c:extLst>
        </c:ser>
        <c:ser>
          <c:idx val="6"/>
          <c:order val="6"/>
          <c:tx>
            <c:strRef>
              <c:f>'Nucleo&amp;Subyacente'!$AP$2:$AP$3</c:f>
              <c:strCache>
                <c:ptCount val="2"/>
                <c:pt idx="0">
                  <c:v>Patagonia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'Nucleo&amp;Subyacente'!$AP$4:$AP$96</c:f>
              <c:numCache>
                <c:formatCode>0.0%</c:formatCode>
                <c:ptCount val="93"/>
                <c:pt idx="1">
                  <c:v>1.8374000000000112E-2</c:v>
                </c:pt>
                <c:pt idx="2">
                  <c:v>1.6561695408563004E-2</c:v>
                </c:pt>
                <c:pt idx="3">
                  <c:v>1.6779683938024093E-2</c:v>
                </c:pt>
                <c:pt idx="4">
                  <c:v>1.6726026993827636E-2</c:v>
                </c:pt>
                <c:pt idx="5">
                  <c:v>2.0174413226476506E-2</c:v>
                </c:pt>
                <c:pt idx="6">
                  <c:v>1.2999538380374487E-2</c:v>
                </c:pt>
                <c:pt idx="7">
                  <c:v>1.3276660690180186E-2</c:v>
                </c:pt>
                <c:pt idx="8">
                  <c:v>1.6764746561255039E-2</c:v>
                </c:pt>
                <c:pt idx="9">
                  <c:v>1.4106521172506881E-2</c:v>
                </c:pt>
                <c:pt idx="10">
                  <c:v>1.2189897944436812E-2</c:v>
                </c:pt>
                <c:pt idx="11">
                  <c:v>1.2633022495090351E-2</c:v>
                </c:pt>
                <c:pt idx="12">
                  <c:v>1.2971870358972293E-2</c:v>
                </c:pt>
                <c:pt idx="13">
                  <c:v>1.8453490785340199E-2</c:v>
                </c:pt>
                <c:pt idx="14">
                  <c:v>1.8986621797132841E-2</c:v>
                </c:pt>
                <c:pt idx="15">
                  <c:v>3.2451673060999164E-2</c:v>
                </c:pt>
                <c:pt idx="16">
                  <c:v>2.2616546313201313E-2</c:v>
                </c:pt>
                <c:pt idx="17">
                  <c:v>2.3712282052315681E-2</c:v>
                </c:pt>
                <c:pt idx="18">
                  <c:v>3.9783320267654299E-2</c:v>
                </c:pt>
                <c:pt idx="19">
                  <c:v>3.4261318484046566E-2</c:v>
                </c:pt>
                <c:pt idx="20">
                  <c:v>3.3719215668932545E-2</c:v>
                </c:pt>
                <c:pt idx="21">
                  <c:v>6.7263306074813123E-2</c:v>
                </c:pt>
                <c:pt idx="22">
                  <c:v>5.0566959462633454E-2</c:v>
                </c:pt>
                <c:pt idx="23">
                  <c:v>4.0629206624005709E-2</c:v>
                </c:pt>
                <c:pt idx="24">
                  <c:v>2.9625347881432118E-2</c:v>
                </c:pt>
                <c:pt idx="25">
                  <c:v>3.1618908360916631E-2</c:v>
                </c:pt>
                <c:pt idx="26">
                  <c:v>3.0102361945669731E-2</c:v>
                </c:pt>
                <c:pt idx="27">
                  <c:v>4.5293520147440702E-2</c:v>
                </c:pt>
                <c:pt idx="28">
                  <c:v>3.882586240318342E-2</c:v>
                </c:pt>
                <c:pt idx="29">
                  <c:v>3.1849523129888091E-2</c:v>
                </c:pt>
                <c:pt idx="30">
                  <c:v>2.7670171037862845E-2</c:v>
                </c:pt>
                <c:pt idx="31">
                  <c:v>2.3945438539692443E-2</c:v>
                </c:pt>
                <c:pt idx="32">
                  <c:v>5.1150399956658266E-2</c:v>
                </c:pt>
                <c:pt idx="33">
                  <c:v>5.7206999589785257E-2</c:v>
                </c:pt>
                <c:pt idx="34">
                  <c:v>3.7349173714717354E-2</c:v>
                </c:pt>
                <c:pt idx="35">
                  <c:v>3.985739214847861E-2</c:v>
                </c:pt>
                <c:pt idx="36">
                  <c:v>3.9402133143068507E-2</c:v>
                </c:pt>
                <c:pt idx="37">
                  <c:v>2.9306152096455929E-2</c:v>
                </c:pt>
                <c:pt idx="38">
                  <c:v>2.2115765836733914E-2</c:v>
                </c:pt>
                <c:pt idx="39">
                  <c:v>2.936221460742483E-2</c:v>
                </c:pt>
                <c:pt idx="40">
                  <c:v>6.3998093813846246E-3</c:v>
                </c:pt>
                <c:pt idx="41">
                  <c:v>1.7556068168009364E-2</c:v>
                </c:pt>
                <c:pt idx="42">
                  <c:v>1.5467949583180651E-2</c:v>
                </c:pt>
                <c:pt idx="43">
                  <c:v>3.1224849997990356E-2</c:v>
                </c:pt>
                <c:pt idx="44">
                  <c:v>3.4852713939581559E-2</c:v>
                </c:pt>
                <c:pt idx="45">
                  <c:v>1.9423366580457513E-2</c:v>
                </c:pt>
                <c:pt idx="46">
                  <c:v>3.2154604617227855E-2</c:v>
                </c:pt>
                <c:pt idx="47">
                  <c:v>2.8778914834603597E-2</c:v>
                </c:pt>
                <c:pt idx="48">
                  <c:v>3.6253773124341526E-2</c:v>
                </c:pt>
                <c:pt idx="49">
                  <c:v>3.8595211091106529E-2</c:v>
                </c:pt>
                <c:pt idx="50">
                  <c:v>4.0381817274688814E-2</c:v>
                </c:pt>
                <c:pt idx="51">
                  <c:v>4.2708609862947222E-2</c:v>
                </c:pt>
                <c:pt idx="52">
                  <c:v>5.1385959025452399E-2</c:v>
                </c:pt>
                <c:pt idx="53">
                  <c:v>3.2617516169492822E-2</c:v>
                </c:pt>
                <c:pt idx="54">
                  <c:v>3.5646173344560772E-2</c:v>
                </c:pt>
                <c:pt idx="55">
                  <c:v>3.7542969813028071E-2</c:v>
                </c:pt>
                <c:pt idx="56">
                  <c:v>3.9302184876113033E-2</c:v>
                </c:pt>
                <c:pt idx="57">
                  <c:v>3.920474206836122E-2</c:v>
                </c:pt>
                <c:pt idx="58">
                  <c:v>3.1257076877234669E-2</c:v>
                </c:pt>
                <c:pt idx="59">
                  <c:v>2.4265553853605182E-2</c:v>
                </c:pt>
                <c:pt idx="60">
                  <c:v>3.5316258116681265E-2</c:v>
                </c:pt>
                <c:pt idx="61">
                  <c:v>3.793761497137127E-2</c:v>
                </c:pt>
                <c:pt idx="62">
                  <c:v>4.5695343376285225E-2</c:v>
                </c:pt>
                <c:pt idx="63">
                  <c:v>7.0896740136655589E-2</c:v>
                </c:pt>
                <c:pt idx="64">
                  <c:v>6.0723059334538698E-2</c:v>
                </c:pt>
                <c:pt idx="65">
                  <c:v>4.8144128644022288E-2</c:v>
                </c:pt>
                <c:pt idx="66">
                  <c:v>5.0391341980388527E-2</c:v>
                </c:pt>
                <c:pt idx="67">
                  <c:v>7.9138913737057281E-2</c:v>
                </c:pt>
                <c:pt idx="68">
                  <c:v>6.6369645838586955E-2</c:v>
                </c:pt>
                <c:pt idx="69">
                  <c:v>5.6163400851913625E-2</c:v>
                </c:pt>
                <c:pt idx="70">
                  <c:v>6.4798253655739879E-2</c:v>
                </c:pt>
                <c:pt idx="71">
                  <c:v>4.4370105144212024E-2</c:v>
                </c:pt>
                <c:pt idx="72">
                  <c:v>4.3084787861634721E-2</c:v>
                </c:pt>
                <c:pt idx="73">
                  <c:v>5.4906039398248563E-2</c:v>
                </c:pt>
                <c:pt idx="74">
                  <c:v>6.6510595263563843E-2</c:v>
                </c:pt>
                <c:pt idx="75">
                  <c:v>6.6132822501692834E-2</c:v>
                </c:pt>
                <c:pt idx="76">
                  <c:v>8.3332987102094913E-2</c:v>
                </c:pt>
                <c:pt idx="77">
                  <c:v>7.2488699750693053E-2</c:v>
                </c:pt>
                <c:pt idx="78">
                  <c:v>6.5023363478899476E-2</c:v>
                </c:pt>
                <c:pt idx="79">
                  <c:v>7.8077038449553937E-2</c:v>
                </c:pt>
                <c:pt idx="80">
                  <c:v>0.13622949936206252</c:v>
                </c:pt>
                <c:pt idx="81">
                  <c:v>0.14802222819707045</c:v>
                </c:pt>
                <c:pt idx="82">
                  <c:v>8.7932503670771878E-2</c:v>
                </c:pt>
                <c:pt idx="83">
                  <c:v>0.12186499914957261</c:v>
                </c:pt>
                <c:pt idx="84">
                  <c:v>0.26450447873584704</c:v>
                </c:pt>
                <c:pt idx="85">
                  <c:v>0.24477317126502229</c:v>
                </c:pt>
                <c:pt idx="86">
                  <c:v>0.11472711248596545</c:v>
                </c:pt>
                <c:pt idx="87">
                  <c:v>9.230716210553358E-2</c:v>
                </c:pt>
                <c:pt idx="88">
                  <c:v>5.8442793965530093E-2</c:v>
                </c:pt>
                <c:pt idx="89">
                  <c:v>3.8803421567528806E-2</c:v>
                </c:pt>
                <c:pt idx="90">
                  <c:v>3.3898500639989226E-2</c:v>
                </c:pt>
                <c:pt idx="91">
                  <c:v>3.6974899834536723E-2</c:v>
                </c:pt>
                <c:pt idx="92">
                  <c:v>4.298529822144781E-2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32-455A-A315-18EE87D9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375327"/>
        <c:axId val="2110352287"/>
      </c:lineChart>
      <c:dateAx>
        <c:axId val="21103753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52287"/>
        <c:crosses val="autoZero"/>
        <c:auto val="1"/>
        <c:lblOffset val="100"/>
        <c:baseTimeUnit val="months"/>
      </c:dateAx>
      <c:valAx>
        <c:axId val="211035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7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'Nucleo&amp;Subyacente'!$Z$2:$Z$3</c:f>
              <c:strCache>
                <c:ptCount val="2"/>
                <c:pt idx="0">
                  <c:v>Nacional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'Nucleo&amp;Subyacente'!$Z$4:$Z$96</c:f>
              <c:numCache>
                <c:formatCode>0.0%</c:formatCode>
                <c:ptCount val="93"/>
                <c:pt idx="1">
                  <c:v>1.6071125160454836E-2</c:v>
                </c:pt>
                <c:pt idx="2">
                  <c:v>1.6587129602355866E-2</c:v>
                </c:pt>
                <c:pt idx="3">
                  <c:v>1.5406712121765809E-2</c:v>
                </c:pt>
                <c:pt idx="4">
                  <c:v>2.351668627254111E-2</c:v>
                </c:pt>
                <c:pt idx="5">
                  <c:v>1.8992711336613954E-2</c:v>
                </c:pt>
                <c:pt idx="6">
                  <c:v>1.2845299863458726E-2</c:v>
                </c:pt>
                <c:pt idx="7">
                  <c:v>1.8970622739784115E-2</c:v>
                </c:pt>
                <c:pt idx="8">
                  <c:v>1.1850518767444029E-2</c:v>
                </c:pt>
                <c:pt idx="9">
                  <c:v>8.3930691524045642E-3</c:v>
                </c:pt>
                <c:pt idx="10">
                  <c:v>1.1242575548358724E-2</c:v>
                </c:pt>
                <c:pt idx="11">
                  <c:v>1.5331481069844166E-2</c:v>
                </c:pt>
                <c:pt idx="12">
                  <c:v>1.6092283157157272E-2</c:v>
                </c:pt>
                <c:pt idx="13">
                  <c:v>2.0897458996679052E-2</c:v>
                </c:pt>
                <c:pt idx="14">
                  <c:v>1.7983795914283451E-2</c:v>
                </c:pt>
                <c:pt idx="15">
                  <c:v>1.8067303571129179E-2</c:v>
                </c:pt>
                <c:pt idx="16">
                  <c:v>1.8004298052539669E-2</c:v>
                </c:pt>
                <c:pt idx="17">
                  <c:v>3.0171770889211968E-2</c:v>
                </c:pt>
                <c:pt idx="18">
                  <c:v>3.8776893420350511E-2</c:v>
                </c:pt>
                <c:pt idx="19">
                  <c:v>3.7290015095868378E-2</c:v>
                </c:pt>
                <c:pt idx="20">
                  <c:v>3.0456734450290845E-2</c:v>
                </c:pt>
                <c:pt idx="21">
                  <c:v>6.2069660973153695E-2</c:v>
                </c:pt>
                <c:pt idx="22">
                  <c:v>4.2497681417742239E-2</c:v>
                </c:pt>
                <c:pt idx="23">
                  <c:v>3.6130883505072209E-2</c:v>
                </c:pt>
                <c:pt idx="24">
                  <c:v>2.4229847096925106E-2</c:v>
                </c:pt>
                <c:pt idx="25">
                  <c:v>3.0380644237767873E-2</c:v>
                </c:pt>
                <c:pt idx="26">
                  <c:v>4.0687265727846977E-2</c:v>
                </c:pt>
                <c:pt idx="27">
                  <c:v>4.1975317069248064E-2</c:v>
                </c:pt>
                <c:pt idx="28">
                  <c:v>3.386524285582726E-2</c:v>
                </c:pt>
                <c:pt idx="29">
                  <c:v>3.0463301848959512E-2</c:v>
                </c:pt>
                <c:pt idx="30">
                  <c:v>2.8068531320868395E-2</c:v>
                </c:pt>
                <c:pt idx="31">
                  <c:v>2.6156401341216995E-2</c:v>
                </c:pt>
                <c:pt idx="32">
                  <c:v>4.2592033185862688E-2</c:v>
                </c:pt>
                <c:pt idx="33">
                  <c:v>5.604927736662213E-2</c:v>
                </c:pt>
                <c:pt idx="34">
                  <c:v>3.0692155635380525E-2</c:v>
                </c:pt>
                <c:pt idx="35">
                  <c:v>4.6287648521011526E-2</c:v>
                </c:pt>
                <c:pt idx="36">
                  <c:v>3.6471646760306786E-2</c:v>
                </c:pt>
                <c:pt idx="37">
                  <c:v>3.7163515301583017E-2</c:v>
                </c:pt>
                <c:pt idx="38">
                  <c:v>2.7493312796353697E-2</c:v>
                </c:pt>
                <c:pt idx="39">
                  <c:v>2.5773247729802273E-2</c:v>
                </c:pt>
                <c:pt idx="40">
                  <c:v>2.1636451798899392E-2</c:v>
                </c:pt>
                <c:pt idx="41">
                  <c:v>2.5409286062487046E-2</c:v>
                </c:pt>
                <c:pt idx="42">
                  <c:v>2.8423820024944702E-2</c:v>
                </c:pt>
                <c:pt idx="43">
                  <c:v>2.5202307507687927E-2</c:v>
                </c:pt>
                <c:pt idx="44">
                  <c:v>2.8487881388671754E-2</c:v>
                </c:pt>
                <c:pt idx="45">
                  <c:v>2.0783611155087423E-2</c:v>
                </c:pt>
                <c:pt idx="46">
                  <c:v>3.8056187309627232E-2</c:v>
                </c:pt>
                <c:pt idx="47">
                  <c:v>3.8177756690174203E-2</c:v>
                </c:pt>
                <c:pt idx="48">
                  <c:v>4.4637467800873853E-2</c:v>
                </c:pt>
                <c:pt idx="49">
                  <c:v>4.4154605080767295E-2</c:v>
                </c:pt>
                <c:pt idx="50">
                  <c:v>4.0207631238916131E-2</c:v>
                </c:pt>
                <c:pt idx="51">
                  <c:v>4.2639067019178523E-2</c:v>
                </c:pt>
                <c:pt idx="52">
                  <c:v>4.0264021246632087E-2</c:v>
                </c:pt>
                <c:pt idx="53">
                  <c:v>3.4392062753316299E-2</c:v>
                </c:pt>
                <c:pt idx="54">
                  <c:v>3.3392906197851069E-2</c:v>
                </c:pt>
                <c:pt idx="55">
                  <c:v>3.4541573066029674E-2</c:v>
                </c:pt>
                <c:pt idx="56">
                  <c:v>2.293930593765503E-2</c:v>
                </c:pt>
                <c:pt idx="57">
                  <c:v>2.8700032466174585E-2</c:v>
                </c:pt>
                <c:pt idx="58">
                  <c:v>3.2283221522999117E-2</c:v>
                </c:pt>
                <c:pt idx="59">
                  <c:v>3.2830177179093756E-2</c:v>
                </c:pt>
                <c:pt idx="60">
                  <c:v>4.8131080127516768E-2</c:v>
                </c:pt>
                <c:pt idx="61">
                  <c:v>4.6519546953524893E-2</c:v>
                </c:pt>
                <c:pt idx="62">
                  <c:v>5.483457572400452E-2</c:v>
                </c:pt>
                <c:pt idx="63">
                  <c:v>5.8073885772523592E-2</c:v>
                </c:pt>
                <c:pt idx="64">
                  <c:v>6.2750546769323234E-2</c:v>
                </c:pt>
                <c:pt idx="65">
                  <c:v>5.5623114744234758E-2</c:v>
                </c:pt>
                <c:pt idx="66">
                  <c:v>5.4334339092253492E-2</c:v>
                </c:pt>
                <c:pt idx="67">
                  <c:v>8.4674222975686497E-2</c:v>
                </c:pt>
                <c:pt idx="68">
                  <c:v>7.2742470205036547E-2</c:v>
                </c:pt>
                <c:pt idx="69">
                  <c:v>6.0475888937236322E-2</c:v>
                </c:pt>
                <c:pt idx="70">
                  <c:v>5.7809872421920705E-2</c:v>
                </c:pt>
                <c:pt idx="71">
                  <c:v>5.0435981381491413E-2</c:v>
                </c:pt>
                <c:pt idx="72">
                  <c:v>5.4453681559162304E-2</c:v>
                </c:pt>
                <c:pt idx="73">
                  <c:v>6.5184856571002481E-2</c:v>
                </c:pt>
                <c:pt idx="74">
                  <c:v>7.6336872235405195E-2</c:v>
                </c:pt>
                <c:pt idx="75">
                  <c:v>7.1084652616734356E-2</c:v>
                </c:pt>
                <c:pt idx="76">
                  <c:v>9.1328312018425839E-2</c:v>
                </c:pt>
                <c:pt idx="77">
                  <c:v>7.8669215882175569E-2</c:v>
                </c:pt>
                <c:pt idx="78">
                  <c:v>5.4370472239243517E-2</c:v>
                </c:pt>
                <c:pt idx="79">
                  <c:v>6.4814787778752159E-2</c:v>
                </c:pt>
                <c:pt idx="80">
                  <c:v>0.12839157500930409</c:v>
                </c:pt>
                <c:pt idx="81">
                  <c:v>0.13191632863404212</c:v>
                </c:pt>
                <c:pt idx="82">
                  <c:v>8.3850801522422636E-2</c:v>
                </c:pt>
                <c:pt idx="83">
                  <c:v>0.14082551038815327</c:v>
                </c:pt>
                <c:pt idx="84">
                  <c:v>0.26100875524582445</c:v>
                </c:pt>
                <c:pt idx="85">
                  <c:v>0.20792190079539519</c:v>
                </c:pt>
                <c:pt idx="86">
                  <c:v>0.11286116528096501</c:v>
                </c:pt>
                <c:pt idx="87">
                  <c:v>8.5933262284148437E-2</c:v>
                </c:pt>
                <c:pt idx="88">
                  <c:v>6.6546810889213992E-2</c:v>
                </c:pt>
                <c:pt idx="89">
                  <c:v>5.1981664297674035E-2</c:v>
                </c:pt>
                <c:pt idx="90">
                  <c:v>3.8534584651457537E-2</c:v>
                </c:pt>
                <c:pt idx="91">
                  <c:v>4.0476441305927535E-2</c:v>
                </c:pt>
                <c:pt idx="92">
                  <c:v>3.3998562674812272E-2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B-4916-8912-E6316386F7D4}"/>
            </c:ext>
          </c:extLst>
        </c:ser>
        <c:ser>
          <c:idx val="1"/>
          <c:order val="1"/>
          <c:tx>
            <c:strRef>
              <c:f>'Nucleo&amp;Subyacente'!$AC$2:$AC$3</c:f>
              <c:strCache>
                <c:ptCount val="2"/>
                <c:pt idx="0">
                  <c:v>GBA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'Nucleo&amp;Subyacente'!$AC$4:$AC$96</c:f>
              <c:numCache>
                <c:formatCode>0.0%</c:formatCode>
                <c:ptCount val="93"/>
                <c:pt idx="1">
                  <c:v>1.5752078134238845E-2</c:v>
                </c:pt>
                <c:pt idx="2">
                  <c:v>1.7720793753650321E-2</c:v>
                </c:pt>
                <c:pt idx="3">
                  <c:v>1.7919902439352153E-2</c:v>
                </c:pt>
                <c:pt idx="4">
                  <c:v>2.6050993446173898E-2</c:v>
                </c:pt>
                <c:pt idx="5">
                  <c:v>1.7607492455163909E-2</c:v>
                </c:pt>
                <c:pt idx="6">
                  <c:v>1.4254427966520655E-2</c:v>
                </c:pt>
                <c:pt idx="7">
                  <c:v>1.7913485220969694E-2</c:v>
                </c:pt>
                <c:pt idx="8">
                  <c:v>1.1184097626744105E-2</c:v>
                </c:pt>
                <c:pt idx="9">
                  <c:v>7.6000495278543134E-3</c:v>
                </c:pt>
                <c:pt idx="10">
                  <c:v>1.0134763583951045E-2</c:v>
                </c:pt>
                <c:pt idx="11">
                  <c:v>1.5020312950672077E-2</c:v>
                </c:pt>
                <c:pt idx="12">
                  <c:v>1.7783102022765229E-2</c:v>
                </c:pt>
                <c:pt idx="13">
                  <c:v>2.3696114983695393E-2</c:v>
                </c:pt>
                <c:pt idx="14">
                  <c:v>1.9520173998515578E-2</c:v>
                </c:pt>
                <c:pt idx="15">
                  <c:v>1.8811418523138057E-2</c:v>
                </c:pt>
                <c:pt idx="16">
                  <c:v>1.6340085485004652E-2</c:v>
                </c:pt>
                <c:pt idx="17">
                  <c:v>3.09055546219692E-2</c:v>
                </c:pt>
                <c:pt idx="18">
                  <c:v>3.6652875167142218E-2</c:v>
                </c:pt>
                <c:pt idx="19">
                  <c:v>3.5780398737125241E-2</c:v>
                </c:pt>
                <c:pt idx="20">
                  <c:v>2.6578859471299454E-2</c:v>
                </c:pt>
                <c:pt idx="21">
                  <c:v>6.4867451123655551E-2</c:v>
                </c:pt>
                <c:pt idx="22">
                  <c:v>3.9902302053838934E-2</c:v>
                </c:pt>
                <c:pt idx="23">
                  <c:v>3.7532158535649174E-2</c:v>
                </c:pt>
                <c:pt idx="24">
                  <c:v>2.4396119515270431E-2</c:v>
                </c:pt>
                <c:pt idx="25">
                  <c:v>3.1734746373670353E-2</c:v>
                </c:pt>
                <c:pt idx="26">
                  <c:v>4.0365208563313715E-2</c:v>
                </c:pt>
                <c:pt idx="27">
                  <c:v>4.1045719805675729E-2</c:v>
                </c:pt>
                <c:pt idx="28">
                  <c:v>3.2643089202905706E-2</c:v>
                </c:pt>
                <c:pt idx="29">
                  <c:v>3.1027468821396065E-2</c:v>
                </c:pt>
                <c:pt idx="30">
                  <c:v>2.5024898433851916E-2</c:v>
                </c:pt>
                <c:pt idx="31">
                  <c:v>2.6647787514238797E-2</c:v>
                </c:pt>
                <c:pt idx="32">
                  <c:v>4.1918534952689157E-2</c:v>
                </c:pt>
                <c:pt idx="33">
                  <c:v>5.5070702345129341E-2</c:v>
                </c:pt>
                <c:pt idx="34">
                  <c:v>3.1222664743632889E-2</c:v>
                </c:pt>
                <c:pt idx="35">
                  <c:v>4.6745935317008103E-2</c:v>
                </c:pt>
                <c:pt idx="36">
                  <c:v>3.7473812548385332E-2</c:v>
                </c:pt>
                <c:pt idx="37">
                  <c:v>3.6832238946604257E-2</c:v>
                </c:pt>
                <c:pt idx="38">
                  <c:v>2.7042873103898746E-2</c:v>
                </c:pt>
                <c:pt idx="39">
                  <c:v>2.4156693581187438E-2</c:v>
                </c:pt>
                <c:pt idx="40">
                  <c:v>2.0796862242995928E-2</c:v>
                </c:pt>
                <c:pt idx="41">
                  <c:v>2.8611841086971568E-2</c:v>
                </c:pt>
                <c:pt idx="42">
                  <c:v>2.6457152599369094E-2</c:v>
                </c:pt>
                <c:pt idx="43">
                  <c:v>2.1530585144486469E-2</c:v>
                </c:pt>
                <c:pt idx="44">
                  <c:v>2.9491566286892201E-2</c:v>
                </c:pt>
                <c:pt idx="45">
                  <c:v>1.9957587489345396E-2</c:v>
                </c:pt>
                <c:pt idx="46">
                  <c:v>3.6331860449699827E-2</c:v>
                </c:pt>
                <c:pt idx="47">
                  <c:v>3.8219544071748546E-2</c:v>
                </c:pt>
                <c:pt idx="48">
                  <c:v>3.9848642947601709E-2</c:v>
                </c:pt>
                <c:pt idx="49">
                  <c:v>3.9246090957343327E-2</c:v>
                </c:pt>
                <c:pt idx="50">
                  <c:v>4.4247060813811245E-2</c:v>
                </c:pt>
                <c:pt idx="51">
                  <c:v>4.5466199811318164E-2</c:v>
                </c:pt>
                <c:pt idx="52">
                  <c:v>4.1494571964002303E-2</c:v>
                </c:pt>
                <c:pt idx="53">
                  <c:v>3.3831821286073316E-2</c:v>
                </c:pt>
                <c:pt idx="54">
                  <c:v>3.2438982776926251E-2</c:v>
                </c:pt>
                <c:pt idx="55">
                  <c:v>3.6229342464470404E-2</c:v>
                </c:pt>
                <c:pt idx="56">
                  <c:v>2.1681622760253205E-2</c:v>
                </c:pt>
                <c:pt idx="57">
                  <c:v>2.9425495021345061E-2</c:v>
                </c:pt>
                <c:pt idx="58">
                  <c:v>3.4000597792745335E-2</c:v>
                </c:pt>
                <c:pt idx="59">
                  <c:v>3.4209097667741384E-2</c:v>
                </c:pt>
                <c:pt idx="60">
                  <c:v>5.0233344995114448E-2</c:v>
                </c:pt>
                <c:pt idx="61">
                  <c:v>4.9898663888714001E-2</c:v>
                </c:pt>
                <c:pt idx="62">
                  <c:v>5.8122297216461227E-2</c:v>
                </c:pt>
                <c:pt idx="63">
                  <c:v>5.331964811285328E-2</c:v>
                </c:pt>
                <c:pt idx="64">
                  <c:v>6.4386604122861346E-2</c:v>
                </c:pt>
                <c:pt idx="65">
                  <c:v>5.511794846284146E-2</c:v>
                </c:pt>
                <c:pt idx="66">
                  <c:v>5.671664039175317E-2</c:v>
                </c:pt>
                <c:pt idx="67">
                  <c:v>8.5458112028732325E-2</c:v>
                </c:pt>
                <c:pt idx="68">
                  <c:v>6.9811087261237859E-2</c:v>
                </c:pt>
                <c:pt idx="69">
                  <c:v>5.7502194183642885E-2</c:v>
                </c:pt>
                <c:pt idx="70">
                  <c:v>5.917779734574391E-2</c:v>
                </c:pt>
                <c:pt idx="71">
                  <c:v>5.160554585629229E-2</c:v>
                </c:pt>
                <c:pt idx="72">
                  <c:v>5.995136213882013E-2</c:v>
                </c:pt>
                <c:pt idx="73">
                  <c:v>6.4761504487083066E-2</c:v>
                </c:pt>
                <c:pt idx="74">
                  <c:v>8.0285027938416409E-2</c:v>
                </c:pt>
                <c:pt idx="75">
                  <c:v>6.9374316564029037E-2</c:v>
                </c:pt>
                <c:pt idx="76">
                  <c:v>9.1686449618905375E-2</c:v>
                </c:pt>
                <c:pt idx="77">
                  <c:v>8.201567515151309E-2</c:v>
                </c:pt>
                <c:pt idx="78">
                  <c:v>5.1601353839047182E-2</c:v>
                </c:pt>
                <c:pt idx="79">
                  <c:v>6.4324854637990425E-2</c:v>
                </c:pt>
                <c:pt idx="80">
                  <c:v>0.12364036056691941</c:v>
                </c:pt>
                <c:pt idx="81">
                  <c:v>0.12691890605230105</c:v>
                </c:pt>
                <c:pt idx="82">
                  <c:v>8.8497962993015156E-2</c:v>
                </c:pt>
                <c:pt idx="83">
                  <c:v>0.14573699296229914</c:v>
                </c:pt>
                <c:pt idx="84">
                  <c:v>0.26662080123115484</c:v>
                </c:pt>
                <c:pt idx="85">
                  <c:v>0.19951866219444359</c:v>
                </c:pt>
                <c:pt idx="86">
                  <c:v>0.11739253273809935</c:v>
                </c:pt>
                <c:pt idx="87">
                  <c:v>8.775089949197401E-2</c:v>
                </c:pt>
                <c:pt idx="88">
                  <c:v>6.6711088091766513E-2</c:v>
                </c:pt>
                <c:pt idx="89">
                  <c:v>5.5832385659779771E-2</c:v>
                </c:pt>
                <c:pt idx="90">
                  <c:v>3.546627254561785E-2</c:v>
                </c:pt>
                <c:pt idx="91">
                  <c:v>4.1663829467732727E-2</c:v>
                </c:pt>
                <c:pt idx="92">
                  <c:v>3.0066254902507694E-2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B-4916-8912-E6316386F7D4}"/>
            </c:ext>
          </c:extLst>
        </c:ser>
        <c:ser>
          <c:idx val="2"/>
          <c:order val="2"/>
          <c:tx>
            <c:strRef>
              <c:f>'Nucleo&amp;Subyacente'!$AF$2:$AF$3</c:f>
              <c:strCache>
                <c:ptCount val="2"/>
                <c:pt idx="0">
                  <c:v>Pampeana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'Nucleo&amp;Subyacente'!$AF$4:$AF$96</c:f>
              <c:numCache>
                <c:formatCode>0.0%</c:formatCode>
                <c:ptCount val="93"/>
                <c:pt idx="1">
                  <c:v>1.6465510133685468E-2</c:v>
                </c:pt>
                <c:pt idx="2">
                  <c:v>1.5619923374860845E-2</c:v>
                </c:pt>
                <c:pt idx="3">
                  <c:v>1.3092652790207993E-2</c:v>
                </c:pt>
                <c:pt idx="4">
                  <c:v>2.1250308909550153E-2</c:v>
                </c:pt>
                <c:pt idx="5">
                  <c:v>1.9217795669792981E-2</c:v>
                </c:pt>
                <c:pt idx="6">
                  <c:v>1.1921781613532412E-2</c:v>
                </c:pt>
                <c:pt idx="7">
                  <c:v>2.2935091903863336E-2</c:v>
                </c:pt>
                <c:pt idx="8">
                  <c:v>1.3294246520265895E-2</c:v>
                </c:pt>
                <c:pt idx="9">
                  <c:v>9.3774722547101952E-3</c:v>
                </c:pt>
                <c:pt idx="10">
                  <c:v>1.2064112392827564E-2</c:v>
                </c:pt>
                <c:pt idx="11">
                  <c:v>1.6075355198562402E-2</c:v>
                </c:pt>
                <c:pt idx="12">
                  <c:v>1.4340938441829376E-2</c:v>
                </c:pt>
                <c:pt idx="13">
                  <c:v>2.0004553038685202E-2</c:v>
                </c:pt>
                <c:pt idx="14">
                  <c:v>1.5877859459490384E-2</c:v>
                </c:pt>
                <c:pt idx="15">
                  <c:v>1.5779250503589415E-2</c:v>
                </c:pt>
                <c:pt idx="16">
                  <c:v>1.9339828430016803E-2</c:v>
                </c:pt>
                <c:pt idx="17">
                  <c:v>3.0581053162248573E-2</c:v>
                </c:pt>
                <c:pt idx="18">
                  <c:v>4.1997530265068139E-2</c:v>
                </c:pt>
                <c:pt idx="19">
                  <c:v>3.8503045847190664E-2</c:v>
                </c:pt>
                <c:pt idx="20">
                  <c:v>3.5114507068457756E-2</c:v>
                </c:pt>
                <c:pt idx="21">
                  <c:v>5.8374804415290305E-2</c:v>
                </c:pt>
                <c:pt idx="22">
                  <c:v>4.3984865760862801E-2</c:v>
                </c:pt>
                <c:pt idx="23">
                  <c:v>3.3497029599466321E-2</c:v>
                </c:pt>
                <c:pt idx="24">
                  <c:v>2.395243946482184E-2</c:v>
                </c:pt>
                <c:pt idx="25">
                  <c:v>2.7414663175359122E-2</c:v>
                </c:pt>
                <c:pt idx="26">
                  <c:v>4.0966592076937092E-2</c:v>
                </c:pt>
                <c:pt idx="27">
                  <c:v>4.205224190794965E-2</c:v>
                </c:pt>
                <c:pt idx="28">
                  <c:v>3.4443219306688366E-2</c:v>
                </c:pt>
                <c:pt idx="29">
                  <c:v>2.8864547381577621E-2</c:v>
                </c:pt>
                <c:pt idx="30">
                  <c:v>3.1021305920714282E-2</c:v>
                </c:pt>
                <c:pt idx="31">
                  <c:v>2.6343039682809044E-2</c:v>
                </c:pt>
                <c:pt idx="32">
                  <c:v>4.1868997284462361E-2</c:v>
                </c:pt>
                <c:pt idx="33">
                  <c:v>5.7489040468668762E-2</c:v>
                </c:pt>
                <c:pt idx="34">
                  <c:v>2.9840088121903419E-2</c:v>
                </c:pt>
                <c:pt idx="35">
                  <c:v>4.5872572197277917E-2</c:v>
                </c:pt>
                <c:pt idx="36">
                  <c:v>3.5217614955975751E-2</c:v>
                </c:pt>
                <c:pt idx="37">
                  <c:v>3.7172609087156028E-2</c:v>
                </c:pt>
                <c:pt idx="38">
                  <c:v>2.788737996509405E-2</c:v>
                </c:pt>
                <c:pt idx="39">
                  <c:v>2.5660879613232934E-2</c:v>
                </c:pt>
                <c:pt idx="40">
                  <c:v>2.1502230304572434E-2</c:v>
                </c:pt>
                <c:pt idx="41">
                  <c:v>2.2368261473649786E-2</c:v>
                </c:pt>
                <c:pt idx="42">
                  <c:v>3.1108466815461533E-2</c:v>
                </c:pt>
                <c:pt idx="43">
                  <c:v>2.8551368846967184E-2</c:v>
                </c:pt>
                <c:pt idx="44">
                  <c:v>2.9659107581462063E-2</c:v>
                </c:pt>
                <c:pt idx="45">
                  <c:v>2.0811615852477594E-2</c:v>
                </c:pt>
                <c:pt idx="46">
                  <c:v>4.0338361634961295E-2</c:v>
                </c:pt>
                <c:pt idx="47">
                  <c:v>3.8673179643440525E-2</c:v>
                </c:pt>
                <c:pt idx="48">
                  <c:v>4.769503194579916E-2</c:v>
                </c:pt>
                <c:pt idx="49">
                  <c:v>4.8458763730909071E-2</c:v>
                </c:pt>
                <c:pt idx="50">
                  <c:v>3.6097677696089958E-2</c:v>
                </c:pt>
                <c:pt idx="51">
                  <c:v>4.3944269972376881E-2</c:v>
                </c:pt>
                <c:pt idx="52">
                  <c:v>3.7686984523553901E-2</c:v>
                </c:pt>
                <c:pt idx="53">
                  <c:v>3.3876813232234237E-2</c:v>
                </c:pt>
                <c:pt idx="54">
                  <c:v>3.4227963860067989E-2</c:v>
                </c:pt>
                <c:pt idx="55">
                  <c:v>3.2484921581868109E-2</c:v>
                </c:pt>
                <c:pt idx="56">
                  <c:v>2.4615224082335185E-2</c:v>
                </c:pt>
                <c:pt idx="57">
                  <c:v>2.8858192268541139E-2</c:v>
                </c:pt>
                <c:pt idx="58">
                  <c:v>3.1922304886264241E-2</c:v>
                </c:pt>
                <c:pt idx="59">
                  <c:v>3.2733622158252151E-2</c:v>
                </c:pt>
                <c:pt idx="60">
                  <c:v>4.5227818958084143E-2</c:v>
                </c:pt>
                <c:pt idx="61">
                  <c:v>4.3480438529204246E-2</c:v>
                </c:pt>
                <c:pt idx="62">
                  <c:v>5.0589056739536176E-2</c:v>
                </c:pt>
                <c:pt idx="63">
                  <c:v>6.0283668829173243E-2</c:v>
                </c:pt>
                <c:pt idx="64">
                  <c:v>5.9872829904729086E-2</c:v>
                </c:pt>
                <c:pt idx="65">
                  <c:v>5.5473507457026949E-2</c:v>
                </c:pt>
                <c:pt idx="66">
                  <c:v>5.262113557388548E-2</c:v>
                </c:pt>
                <c:pt idx="67">
                  <c:v>8.5918958512267274E-2</c:v>
                </c:pt>
                <c:pt idx="68">
                  <c:v>7.5952473536659681E-2</c:v>
                </c:pt>
                <c:pt idx="69">
                  <c:v>6.3600709510534648E-2</c:v>
                </c:pt>
                <c:pt idx="70">
                  <c:v>5.5901954056316372E-2</c:v>
                </c:pt>
                <c:pt idx="71">
                  <c:v>4.9899239382328542E-2</c:v>
                </c:pt>
                <c:pt idx="72">
                  <c:v>5.1826049311029854E-2</c:v>
                </c:pt>
                <c:pt idx="73">
                  <c:v>6.4391747208195182E-2</c:v>
                </c:pt>
                <c:pt idx="74">
                  <c:v>6.9863712168939385E-2</c:v>
                </c:pt>
                <c:pt idx="75">
                  <c:v>7.4512026602991277E-2</c:v>
                </c:pt>
                <c:pt idx="76">
                  <c:v>9.4730852479855132E-2</c:v>
                </c:pt>
                <c:pt idx="77">
                  <c:v>7.4697820157126893E-2</c:v>
                </c:pt>
                <c:pt idx="78">
                  <c:v>5.6476996645251187E-2</c:v>
                </c:pt>
                <c:pt idx="79">
                  <c:v>6.6354803766966119E-2</c:v>
                </c:pt>
                <c:pt idx="80">
                  <c:v>0.12870166979596309</c:v>
                </c:pt>
                <c:pt idx="81">
                  <c:v>0.13520378087853735</c:v>
                </c:pt>
                <c:pt idx="82">
                  <c:v>8.1297861576758335E-2</c:v>
                </c:pt>
                <c:pt idx="83">
                  <c:v>0.14029771937578461</c:v>
                </c:pt>
                <c:pt idx="84">
                  <c:v>0.25518406877392619</c:v>
                </c:pt>
                <c:pt idx="85">
                  <c:v>0.2128610173558998</c:v>
                </c:pt>
                <c:pt idx="86">
                  <c:v>0.11063013872884131</c:v>
                </c:pt>
                <c:pt idx="87">
                  <c:v>8.896328454271818E-2</c:v>
                </c:pt>
                <c:pt idx="88">
                  <c:v>6.6331838658099107E-2</c:v>
                </c:pt>
                <c:pt idx="89">
                  <c:v>5.0352008400128323E-2</c:v>
                </c:pt>
                <c:pt idx="90">
                  <c:v>4.3134997173745804E-2</c:v>
                </c:pt>
                <c:pt idx="91">
                  <c:v>4.0544632562857563E-2</c:v>
                </c:pt>
                <c:pt idx="92">
                  <c:v>3.5581607637385826E-2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B-4916-8912-E6316386F7D4}"/>
            </c:ext>
          </c:extLst>
        </c:ser>
        <c:ser>
          <c:idx val="3"/>
          <c:order val="3"/>
          <c:tx>
            <c:strRef>
              <c:f>'Nucleo&amp;Subyacente'!$AI$2:$AI$3</c:f>
              <c:strCache>
                <c:ptCount val="2"/>
                <c:pt idx="0">
                  <c:v>NOA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'Nucleo&amp;Subyacente'!$AI$4:$AI$96</c:f>
              <c:numCache>
                <c:formatCode>0.0%</c:formatCode>
                <c:ptCount val="93"/>
                <c:pt idx="1">
                  <c:v>1.4759993153831807E-2</c:v>
                </c:pt>
                <c:pt idx="2">
                  <c:v>1.713779585464037E-2</c:v>
                </c:pt>
                <c:pt idx="3">
                  <c:v>1.3913613735945241E-2</c:v>
                </c:pt>
                <c:pt idx="4">
                  <c:v>2.0532958475331542E-2</c:v>
                </c:pt>
                <c:pt idx="5">
                  <c:v>1.9090969754881337E-2</c:v>
                </c:pt>
                <c:pt idx="6">
                  <c:v>1.1059024236682813E-2</c:v>
                </c:pt>
                <c:pt idx="7">
                  <c:v>1.6528899416164755E-2</c:v>
                </c:pt>
                <c:pt idx="8">
                  <c:v>1.1254781486809806E-2</c:v>
                </c:pt>
                <c:pt idx="9">
                  <c:v>1.3092655645892126E-2</c:v>
                </c:pt>
                <c:pt idx="10">
                  <c:v>1.5430720589675317E-2</c:v>
                </c:pt>
                <c:pt idx="11">
                  <c:v>1.4789050208618315E-2</c:v>
                </c:pt>
                <c:pt idx="12">
                  <c:v>1.4493755485779802E-2</c:v>
                </c:pt>
                <c:pt idx="13">
                  <c:v>1.7251459604530561E-2</c:v>
                </c:pt>
                <c:pt idx="14">
                  <c:v>1.4577622260667278E-2</c:v>
                </c:pt>
                <c:pt idx="15">
                  <c:v>2.2066845405877E-2</c:v>
                </c:pt>
                <c:pt idx="16">
                  <c:v>1.653910985131013E-2</c:v>
                </c:pt>
                <c:pt idx="17">
                  <c:v>2.7965470639265799E-2</c:v>
                </c:pt>
                <c:pt idx="18">
                  <c:v>3.8889111034674517E-2</c:v>
                </c:pt>
                <c:pt idx="19">
                  <c:v>4.2117507744589222E-2</c:v>
                </c:pt>
                <c:pt idx="20">
                  <c:v>3.423114658896842E-2</c:v>
                </c:pt>
                <c:pt idx="21">
                  <c:v>5.9649808435667584E-2</c:v>
                </c:pt>
                <c:pt idx="22">
                  <c:v>4.6209243852560755E-2</c:v>
                </c:pt>
                <c:pt idx="23">
                  <c:v>3.3984224352942682E-2</c:v>
                </c:pt>
                <c:pt idx="24">
                  <c:v>2.2806993929737729E-2</c:v>
                </c:pt>
                <c:pt idx="25">
                  <c:v>3.158539356062251E-2</c:v>
                </c:pt>
                <c:pt idx="26">
                  <c:v>4.611636325302948E-2</c:v>
                </c:pt>
                <c:pt idx="27">
                  <c:v>4.1118079432284738E-2</c:v>
                </c:pt>
                <c:pt idx="28">
                  <c:v>3.2656951702319414E-2</c:v>
                </c:pt>
                <c:pt idx="29">
                  <c:v>3.1688212842466479E-2</c:v>
                </c:pt>
                <c:pt idx="30">
                  <c:v>3.0580753203446109E-2</c:v>
                </c:pt>
                <c:pt idx="31">
                  <c:v>2.3679733014412951E-2</c:v>
                </c:pt>
                <c:pt idx="32">
                  <c:v>4.6215508280336826E-2</c:v>
                </c:pt>
                <c:pt idx="33">
                  <c:v>5.8089147733389579E-2</c:v>
                </c:pt>
                <c:pt idx="34">
                  <c:v>2.7392873984215527E-2</c:v>
                </c:pt>
                <c:pt idx="35">
                  <c:v>4.0479586910818099E-2</c:v>
                </c:pt>
                <c:pt idx="36">
                  <c:v>3.6523075474169886E-2</c:v>
                </c:pt>
                <c:pt idx="37">
                  <c:v>3.4217358160321565E-2</c:v>
                </c:pt>
                <c:pt idx="38">
                  <c:v>2.8827377763893214E-2</c:v>
                </c:pt>
                <c:pt idx="39">
                  <c:v>3.5151288677438997E-2</c:v>
                </c:pt>
                <c:pt idx="40">
                  <c:v>3.2093223686660011E-2</c:v>
                </c:pt>
                <c:pt idx="41">
                  <c:v>2.5091602366035692E-2</c:v>
                </c:pt>
                <c:pt idx="42">
                  <c:v>2.7996406772760496E-2</c:v>
                </c:pt>
                <c:pt idx="43">
                  <c:v>2.4545286425532664E-2</c:v>
                </c:pt>
                <c:pt idx="44">
                  <c:v>2.3546162109099322E-2</c:v>
                </c:pt>
                <c:pt idx="45">
                  <c:v>1.9048740542371156E-2</c:v>
                </c:pt>
                <c:pt idx="46">
                  <c:v>4.3677701673269675E-2</c:v>
                </c:pt>
                <c:pt idx="47">
                  <c:v>3.6938836757186566E-2</c:v>
                </c:pt>
                <c:pt idx="48">
                  <c:v>5.0832967127449002E-2</c:v>
                </c:pt>
                <c:pt idx="49">
                  <c:v>5.1483350651515103E-2</c:v>
                </c:pt>
                <c:pt idx="50">
                  <c:v>3.6453063750012227E-2</c:v>
                </c:pt>
                <c:pt idx="51">
                  <c:v>3.3691632105337987E-2</c:v>
                </c:pt>
                <c:pt idx="52">
                  <c:v>3.8582560956493372E-2</c:v>
                </c:pt>
                <c:pt idx="53">
                  <c:v>3.6282789244632019E-2</c:v>
                </c:pt>
                <c:pt idx="54">
                  <c:v>3.2198143939514923E-2</c:v>
                </c:pt>
                <c:pt idx="55">
                  <c:v>3.2919438988675331E-2</c:v>
                </c:pt>
                <c:pt idx="56">
                  <c:v>2.2170998702400802E-2</c:v>
                </c:pt>
                <c:pt idx="57">
                  <c:v>2.9362214392073316E-2</c:v>
                </c:pt>
                <c:pt idx="58">
                  <c:v>3.2185601572155331E-2</c:v>
                </c:pt>
                <c:pt idx="59">
                  <c:v>3.2237317981569591E-2</c:v>
                </c:pt>
                <c:pt idx="60">
                  <c:v>5.0443663710168174E-2</c:v>
                </c:pt>
                <c:pt idx="61">
                  <c:v>4.6455171394874206E-2</c:v>
                </c:pt>
                <c:pt idx="62">
                  <c:v>5.4221018315119274E-2</c:v>
                </c:pt>
                <c:pt idx="63">
                  <c:v>6.205654572715269E-2</c:v>
                </c:pt>
                <c:pt idx="64">
                  <c:v>6.6739883443126091E-2</c:v>
                </c:pt>
                <c:pt idx="65">
                  <c:v>5.7294850454466584E-2</c:v>
                </c:pt>
                <c:pt idx="66">
                  <c:v>5.1631094711716674E-2</c:v>
                </c:pt>
                <c:pt idx="67">
                  <c:v>7.6762396216747186E-2</c:v>
                </c:pt>
                <c:pt idx="68">
                  <c:v>7.7489257452518334E-2</c:v>
                </c:pt>
                <c:pt idx="69">
                  <c:v>5.9330421997241256E-2</c:v>
                </c:pt>
                <c:pt idx="70">
                  <c:v>5.8052114715497538E-2</c:v>
                </c:pt>
                <c:pt idx="71">
                  <c:v>4.8489123203368623E-2</c:v>
                </c:pt>
                <c:pt idx="72">
                  <c:v>4.7890555467105189E-2</c:v>
                </c:pt>
                <c:pt idx="73">
                  <c:v>6.9020065250820384E-2</c:v>
                </c:pt>
                <c:pt idx="74">
                  <c:v>8.3891772943904819E-2</c:v>
                </c:pt>
                <c:pt idx="75">
                  <c:v>6.6453960540161949E-2</c:v>
                </c:pt>
                <c:pt idx="76">
                  <c:v>8.2358719838611094E-2</c:v>
                </c:pt>
                <c:pt idx="77">
                  <c:v>8.3523882711403097E-2</c:v>
                </c:pt>
                <c:pt idx="78">
                  <c:v>5.623773121089326E-2</c:v>
                </c:pt>
                <c:pt idx="79">
                  <c:v>6.1169925619227516E-2</c:v>
                </c:pt>
                <c:pt idx="80">
                  <c:v>0.14546372621657278</c:v>
                </c:pt>
                <c:pt idx="81">
                  <c:v>0.13067686195089423</c:v>
                </c:pt>
                <c:pt idx="82">
                  <c:v>7.9636676704641474E-2</c:v>
                </c:pt>
                <c:pt idx="83">
                  <c:v>0.12590455699541847</c:v>
                </c:pt>
                <c:pt idx="84">
                  <c:v>0.25406276051219145</c:v>
                </c:pt>
                <c:pt idx="85">
                  <c:v>0.2145371844645112</c:v>
                </c:pt>
                <c:pt idx="86">
                  <c:v>0.10114378268346713</c:v>
                </c:pt>
                <c:pt idx="87">
                  <c:v>6.8185274570108145E-2</c:v>
                </c:pt>
                <c:pt idx="88">
                  <c:v>7.5838138038809566E-2</c:v>
                </c:pt>
                <c:pt idx="89">
                  <c:v>4.8855883063357197E-2</c:v>
                </c:pt>
                <c:pt idx="90">
                  <c:v>3.6046385055287455E-2</c:v>
                </c:pt>
                <c:pt idx="91">
                  <c:v>3.6336376150993166E-2</c:v>
                </c:pt>
                <c:pt idx="92">
                  <c:v>3.8424318475895669E-2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FB-4916-8912-E6316386F7D4}"/>
            </c:ext>
          </c:extLst>
        </c:ser>
        <c:ser>
          <c:idx val="4"/>
          <c:order val="4"/>
          <c:tx>
            <c:strRef>
              <c:f>'Nucleo&amp;Subyacente'!$AL$2:$AL$3</c:f>
              <c:strCache>
                <c:ptCount val="2"/>
                <c:pt idx="0">
                  <c:v>NEA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'Nucleo&amp;Subyacente'!$AL$4:$AL$96</c:f>
              <c:numCache>
                <c:formatCode>0.0%</c:formatCode>
                <c:ptCount val="93"/>
                <c:pt idx="1">
                  <c:v>1.9940542009798223E-2</c:v>
                </c:pt>
                <c:pt idx="2">
                  <c:v>1.7324142204822923E-2</c:v>
                </c:pt>
                <c:pt idx="3">
                  <c:v>1.390622498138061E-2</c:v>
                </c:pt>
                <c:pt idx="4">
                  <c:v>2.4188446820845533E-2</c:v>
                </c:pt>
                <c:pt idx="5">
                  <c:v>2.4296813915484883E-2</c:v>
                </c:pt>
                <c:pt idx="6">
                  <c:v>1.5966907466034908E-2</c:v>
                </c:pt>
                <c:pt idx="7">
                  <c:v>1.3831913362981174E-2</c:v>
                </c:pt>
                <c:pt idx="8">
                  <c:v>7.2114665658267185E-3</c:v>
                </c:pt>
                <c:pt idx="9">
                  <c:v>4.3396947814371423E-3</c:v>
                </c:pt>
                <c:pt idx="10">
                  <c:v>8.2862169530382168E-3</c:v>
                </c:pt>
                <c:pt idx="11">
                  <c:v>1.5965162935852151E-2</c:v>
                </c:pt>
                <c:pt idx="12">
                  <c:v>1.1953526222145738E-2</c:v>
                </c:pt>
                <c:pt idx="13">
                  <c:v>1.6248880441385616E-2</c:v>
                </c:pt>
                <c:pt idx="14">
                  <c:v>1.6183252789733427E-2</c:v>
                </c:pt>
                <c:pt idx="15">
                  <c:v>1.8301809875977071E-2</c:v>
                </c:pt>
                <c:pt idx="16">
                  <c:v>1.9540137997918983E-2</c:v>
                </c:pt>
                <c:pt idx="17">
                  <c:v>3.2700827184312109E-2</c:v>
                </c:pt>
                <c:pt idx="18">
                  <c:v>3.4681306237091647E-2</c:v>
                </c:pt>
                <c:pt idx="19">
                  <c:v>3.7035351973873532E-2</c:v>
                </c:pt>
                <c:pt idx="20">
                  <c:v>3.2541945822727181E-2</c:v>
                </c:pt>
                <c:pt idx="21">
                  <c:v>6.4618293362431745E-2</c:v>
                </c:pt>
                <c:pt idx="22">
                  <c:v>4.6676180049255667E-2</c:v>
                </c:pt>
                <c:pt idx="23">
                  <c:v>3.3123978596133252E-2</c:v>
                </c:pt>
                <c:pt idx="24">
                  <c:v>2.1650572537403434E-2</c:v>
                </c:pt>
                <c:pt idx="25">
                  <c:v>3.3713960276177346E-2</c:v>
                </c:pt>
                <c:pt idx="26">
                  <c:v>4.415380129857982E-2</c:v>
                </c:pt>
                <c:pt idx="27">
                  <c:v>4.7947968742906077E-2</c:v>
                </c:pt>
                <c:pt idx="28">
                  <c:v>3.9983596521039111E-2</c:v>
                </c:pt>
                <c:pt idx="29">
                  <c:v>2.6833857179838994E-2</c:v>
                </c:pt>
                <c:pt idx="30">
                  <c:v>3.2391690166457821E-2</c:v>
                </c:pt>
                <c:pt idx="31">
                  <c:v>2.3056842049571369E-2</c:v>
                </c:pt>
                <c:pt idx="32">
                  <c:v>4.724894558664805E-2</c:v>
                </c:pt>
                <c:pt idx="33">
                  <c:v>5.6939017856248775E-2</c:v>
                </c:pt>
                <c:pt idx="34">
                  <c:v>2.9446393466641574E-2</c:v>
                </c:pt>
                <c:pt idx="35">
                  <c:v>4.5043782522955489E-2</c:v>
                </c:pt>
                <c:pt idx="36">
                  <c:v>3.6411465278986865E-2</c:v>
                </c:pt>
                <c:pt idx="37">
                  <c:v>4.6008245115013002E-2</c:v>
                </c:pt>
                <c:pt idx="38">
                  <c:v>2.6495205141620959E-2</c:v>
                </c:pt>
                <c:pt idx="39">
                  <c:v>3.0038309255278284E-2</c:v>
                </c:pt>
                <c:pt idx="40">
                  <c:v>2.9932827859690425E-2</c:v>
                </c:pt>
                <c:pt idx="41">
                  <c:v>2.2464157551332242E-2</c:v>
                </c:pt>
                <c:pt idx="42">
                  <c:v>3.2578181625725344E-2</c:v>
                </c:pt>
                <c:pt idx="43">
                  <c:v>2.6785662615945283E-2</c:v>
                </c:pt>
                <c:pt idx="44">
                  <c:v>1.9030331408020018E-2</c:v>
                </c:pt>
                <c:pt idx="45">
                  <c:v>2.9836108015406149E-2</c:v>
                </c:pt>
                <c:pt idx="46">
                  <c:v>3.5906340073453613E-2</c:v>
                </c:pt>
                <c:pt idx="47">
                  <c:v>4.1605507421911936E-2</c:v>
                </c:pt>
                <c:pt idx="48">
                  <c:v>6.4553424847029417E-2</c:v>
                </c:pt>
                <c:pt idx="49">
                  <c:v>4.6883297810690783E-2</c:v>
                </c:pt>
                <c:pt idx="50">
                  <c:v>3.8316077382855473E-2</c:v>
                </c:pt>
                <c:pt idx="51">
                  <c:v>2.9492818859141012E-2</c:v>
                </c:pt>
                <c:pt idx="52">
                  <c:v>4.0397462842166165E-2</c:v>
                </c:pt>
                <c:pt idx="53">
                  <c:v>3.5111326948422006E-2</c:v>
                </c:pt>
                <c:pt idx="54">
                  <c:v>3.1679796833654184E-2</c:v>
                </c:pt>
                <c:pt idx="55">
                  <c:v>3.3147362405248293E-2</c:v>
                </c:pt>
                <c:pt idx="56">
                  <c:v>2.3826273124631481E-2</c:v>
                </c:pt>
                <c:pt idx="57">
                  <c:v>2.0918095240536116E-2</c:v>
                </c:pt>
                <c:pt idx="58">
                  <c:v>3.2350042733942486E-2</c:v>
                </c:pt>
                <c:pt idx="59">
                  <c:v>3.2423087135967643E-2</c:v>
                </c:pt>
                <c:pt idx="60">
                  <c:v>5.1043538967215918E-2</c:v>
                </c:pt>
                <c:pt idx="61">
                  <c:v>4.06642506192747E-2</c:v>
                </c:pt>
                <c:pt idx="62">
                  <c:v>5.2770493394891371E-2</c:v>
                </c:pt>
                <c:pt idx="63">
                  <c:v>6.2201117410566109E-2</c:v>
                </c:pt>
                <c:pt idx="64">
                  <c:v>6.4802432340278049E-2</c:v>
                </c:pt>
                <c:pt idx="65">
                  <c:v>5.737858362790127E-2</c:v>
                </c:pt>
                <c:pt idx="66">
                  <c:v>5.2525698571344259E-2</c:v>
                </c:pt>
                <c:pt idx="67">
                  <c:v>8.267994278678259E-2</c:v>
                </c:pt>
                <c:pt idx="68">
                  <c:v>7.435153091651503E-2</c:v>
                </c:pt>
                <c:pt idx="69">
                  <c:v>6.346171517243171E-2</c:v>
                </c:pt>
                <c:pt idx="70">
                  <c:v>5.5197850888473621E-2</c:v>
                </c:pt>
                <c:pt idx="71">
                  <c:v>4.6200871538133681E-2</c:v>
                </c:pt>
                <c:pt idx="72">
                  <c:v>4.3894050157862186E-2</c:v>
                </c:pt>
                <c:pt idx="73">
                  <c:v>6.796032885147163E-2</c:v>
                </c:pt>
                <c:pt idx="74">
                  <c:v>8.3915634549182494E-2</c:v>
                </c:pt>
                <c:pt idx="75">
                  <c:v>6.2601228755879701E-2</c:v>
                </c:pt>
                <c:pt idx="76">
                  <c:v>9.3139644117414155E-2</c:v>
                </c:pt>
                <c:pt idx="77">
                  <c:v>7.3290434382361491E-2</c:v>
                </c:pt>
                <c:pt idx="78">
                  <c:v>6.1753594617742547E-2</c:v>
                </c:pt>
                <c:pt idx="79">
                  <c:v>6.0044803830073379E-2</c:v>
                </c:pt>
                <c:pt idx="80">
                  <c:v>0.14833782703583775</c:v>
                </c:pt>
                <c:pt idx="81">
                  <c:v>0.13248426444013872</c:v>
                </c:pt>
                <c:pt idx="82">
                  <c:v>7.1935777942143453E-2</c:v>
                </c:pt>
                <c:pt idx="83">
                  <c:v>0.13857419540857752</c:v>
                </c:pt>
                <c:pt idx="84">
                  <c:v>0.27901280623653912</c:v>
                </c:pt>
                <c:pt idx="85">
                  <c:v>0.19498567019617807</c:v>
                </c:pt>
                <c:pt idx="86">
                  <c:v>9.8996243856635413E-2</c:v>
                </c:pt>
                <c:pt idx="87">
                  <c:v>7.4159343866647465E-2</c:v>
                </c:pt>
                <c:pt idx="88">
                  <c:v>5.6147647096120856E-2</c:v>
                </c:pt>
                <c:pt idx="89">
                  <c:v>3.9249975917321045E-2</c:v>
                </c:pt>
                <c:pt idx="90">
                  <c:v>3.85923153749681E-2</c:v>
                </c:pt>
                <c:pt idx="91">
                  <c:v>3.2066605273213256E-2</c:v>
                </c:pt>
                <c:pt idx="92">
                  <c:v>4.0223620600937648E-2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FB-4916-8912-E6316386F7D4}"/>
            </c:ext>
          </c:extLst>
        </c:ser>
        <c:ser>
          <c:idx val="5"/>
          <c:order val="5"/>
          <c:tx>
            <c:strRef>
              <c:f>'Nucleo&amp;Subyacente'!$AO$2:$AO$3</c:f>
              <c:strCache>
                <c:ptCount val="2"/>
                <c:pt idx="0">
                  <c:v>Cuyo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'Nucleo&amp;Subyacente'!$AO$4:$AO$96</c:f>
              <c:numCache>
                <c:formatCode>0.0%</c:formatCode>
                <c:ptCount val="93"/>
                <c:pt idx="1">
                  <c:v>1.4547698853610402E-2</c:v>
                </c:pt>
                <c:pt idx="2">
                  <c:v>7.8207615131782315E-3</c:v>
                </c:pt>
                <c:pt idx="3">
                  <c:v>1.4947940979530117E-2</c:v>
                </c:pt>
                <c:pt idx="4">
                  <c:v>2.5257094523194024E-2</c:v>
                </c:pt>
                <c:pt idx="5">
                  <c:v>2.3762086857384013E-2</c:v>
                </c:pt>
                <c:pt idx="6">
                  <c:v>7.5271706828772267E-3</c:v>
                </c:pt>
                <c:pt idx="7">
                  <c:v>1.5767848800747331E-2</c:v>
                </c:pt>
                <c:pt idx="8">
                  <c:v>1.3099267926549363E-2</c:v>
                </c:pt>
                <c:pt idx="9">
                  <c:v>1.0834001866673271E-2</c:v>
                </c:pt>
                <c:pt idx="10">
                  <c:v>1.4177070600530417E-2</c:v>
                </c:pt>
                <c:pt idx="11">
                  <c:v>1.507124869376586E-2</c:v>
                </c:pt>
                <c:pt idx="12">
                  <c:v>1.5699775963216034E-2</c:v>
                </c:pt>
                <c:pt idx="13">
                  <c:v>1.1955714398912187E-2</c:v>
                </c:pt>
                <c:pt idx="14">
                  <c:v>2.1432619285238985E-2</c:v>
                </c:pt>
                <c:pt idx="15">
                  <c:v>1.7178236515743794E-2</c:v>
                </c:pt>
                <c:pt idx="16">
                  <c:v>1.8939598759926568E-2</c:v>
                </c:pt>
                <c:pt idx="17">
                  <c:v>2.7345479188475075E-2</c:v>
                </c:pt>
                <c:pt idx="18">
                  <c:v>4.1951109672430986E-2</c:v>
                </c:pt>
                <c:pt idx="19">
                  <c:v>4.1505559300635264E-2</c:v>
                </c:pt>
                <c:pt idx="20">
                  <c:v>2.7048271999745355E-2</c:v>
                </c:pt>
                <c:pt idx="21">
                  <c:v>7.1714794542439675E-2</c:v>
                </c:pt>
                <c:pt idx="22">
                  <c:v>4.4744172902945634E-2</c:v>
                </c:pt>
                <c:pt idx="23">
                  <c:v>3.8155851024324949E-2</c:v>
                </c:pt>
                <c:pt idx="24">
                  <c:v>2.368415009233571E-2</c:v>
                </c:pt>
                <c:pt idx="25">
                  <c:v>3.1103286272313291E-2</c:v>
                </c:pt>
                <c:pt idx="26">
                  <c:v>3.9265949289519764E-2</c:v>
                </c:pt>
                <c:pt idx="27">
                  <c:v>4.5336183021519982E-2</c:v>
                </c:pt>
                <c:pt idx="28">
                  <c:v>3.2155509605436228E-2</c:v>
                </c:pt>
                <c:pt idx="29">
                  <c:v>3.2459323397116657E-2</c:v>
                </c:pt>
                <c:pt idx="30">
                  <c:v>2.6941856894911576E-2</c:v>
                </c:pt>
                <c:pt idx="31">
                  <c:v>2.6415878393011738E-2</c:v>
                </c:pt>
                <c:pt idx="32">
                  <c:v>4.6979919985069563E-2</c:v>
                </c:pt>
                <c:pt idx="33">
                  <c:v>5.5964343685183326E-2</c:v>
                </c:pt>
                <c:pt idx="34">
                  <c:v>3.684278318555978E-2</c:v>
                </c:pt>
                <c:pt idx="35">
                  <c:v>5.250298847678958E-2</c:v>
                </c:pt>
                <c:pt idx="36">
                  <c:v>3.1123801905483139E-2</c:v>
                </c:pt>
                <c:pt idx="37">
                  <c:v>3.6136900950028306E-2</c:v>
                </c:pt>
                <c:pt idx="38">
                  <c:v>2.9036974391601467E-2</c:v>
                </c:pt>
                <c:pt idx="39">
                  <c:v>2.8093272028791194E-2</c:v>
                </c:pt>
                <c:pt idx="40">
                  <c:v>2.1428042038537765E-2</c:v>
                </c:pt>
                <c:pt idx="41">
                  <c:v>2.0702863480265954E-2</c:v>
                </c:pt>
                <c:pt idx="42">
                  <c:v>3.0445074422278839E-2</c:v>
                </c:pt>
                <c:pt idx="43">
                  <c:v>2.5175765685003793E-2</c:v>
                </c:pt>
                <c:pt idx="44">
                  <c:v>2.6965197692178977E-2</c:v>
                </c:pt>
                <c:pt idx="45">
                  <c:v>2.8275979505661963E-2</c:v>
                </c:pt>
                <c:pt idx="46">
                  <c:v>3.603072359405135E-2</c:v>
                </c:pt>
                <c:pt idx="47">
                  <c:v>3.6749054380001978E-2</c:v>
                </c:pt>
                <c:pt idx="48">
                  <c:v>4.907381375491715E-2</c:v>
                </c:pt>
                <c:pt idx="49">
                  <c:v>4.8601107084423223E-2</c:v>
                </c:pt>
                <c:pt idx="50">
                  <c:v>3.6131853017824067E-2</c:v>
                </c:pt>
                <c:pt idx="51">
                  <c:v>3.8426047468290925E-2</c:v>
                </c:pt>
                <c:pt idx="52">
                  <c:v>4.1555647150649744E-2</c:v>
                </c:pt>
                <c:pt idx="53">
                  <c:v>3.7693698649640561E-2</c:v>
                </c:pt>
                <c:pt idx="54">
                  <c:v>3.8892708648190499E-2</c:v>
                </c:pt>
                <c:pt idx="55">
                  <c:v>3.4818571026057565E-2</c:v>
                </c:pt>
                <c:pt idx="56">
                  <c:v>1.8053031248600027E-2</c:v>
                </c:pt>
                <c:pt idx="57">
                  <c:v>2.3230825145004852E-2</c:v>
                </c:pt>
                <c:pt idx="58">
                  <c:v>2.643083676218061E-2</c:v>
                </c:pt>
                <c:pt idx="59">
                  <c:v>3.156924309938991E-2</c:v>
                </c:pt>
                <c:pt idx="60">
                  <c:v>5.1165647403881298E-2</c:v>
                </c:pt>
                <c:pt idx="61">
                  <c:v>4.6738875277149816E-2</c:v>
                </c:pt>
                <c:pt idx="62">
                  <c:v>5.6059438819448415E-2</c:v>
                </c:pt>
                <c:pt idx="63">
                  <c:v>6.4923630056600734E-2</c:v>
                </c:pt>
                <c:pt idx="64">
                  <c:v>5.9616227420411283E-2</c:v>
                </c:pt>
                <c:pt idx="65">
                  <c:v>5.826082243326125E-2</c:v>
                </c:pt>
                <c:pt idx="66">
                  <c:v>5.0438871307847633E-2</c:v>
                </c:pt>
                <c:pt idx="67">
                  <c:v>7.8721088114213744E-2</c:v>
                </c:pt>
                <c:pt idx="68">
                  <c:v>7.3994918716212776E-2</c:v>
                </c:pt>
                <c:pt idx="69">
                  <c:v>6.2559217294589686E-2</c:v>
                </c:pt>
                <c:pt idx="70">
                  <c:v>5.5931210895344918E-2</c:v>
                </c:pt>
                <c:pt idx="71">
                  <c:v>5.1509962079260729E-2</c:v>
                </c:pt>
                <c:pt idx="72">
                  <c:v>4.7440748695062984E-2</c:v>
                </c:pt>
                <c:pt idx="73">
                  <c:v>6.6276090055287673E-2</c:v>
                </c:pt>
                <c:pt idx="74">
                  <c:v>7.5472040244952687E-2</c:v>
                </c:pt>
                <c:pt idx="75">
                  <c:v>7.946098072497132E-2</c:v>
                </c:pt>
                <c:pt idx="76">
                  <c:v>7.9537441809851561E-2</c:v>
                </c:pt>
                <c:pt idx="77">
                  <c:v>7.4663900081619161E-2</c:v>
                </c:pt>
                <c:pt idx="78">
                  <c:v>4.8921921715621819E-2</c:v>
                </c:pt>
                <c:pt idx="79">
                  <c:v>6.1229342525207509E-2</c:v>
                </c:pt>
                <c:pt idx="80">
                  <c:v>0.13197331353260111</c:v>
                </c:pt>
                <c:pt idx="81">
                  <c:v>0.13944386170044365</c:v>
                </c:pt>
                <c:pt idx="82">
                  <c:v>8.1179404337887284E-2</c:v>
                </c:pt>
                <c:pt idx="83">
                  <c:v>0.13434629627655692</c:v>
                </c:pt>
                <c:pt idx="84">
                  <c:v>0.25413339286530223</c:v>
                </c:pt>
                <c:pt idx="85">
                  <c:v>0.21833317783114081</c:v>
                </c:pt>
                <c:pt idx="86">
                  <c:v>0.11944760256214204</c:v>
                </c:pt>
                <c:pt idx="87">
                  <c:v>8.0154938535692333E-2</c:v>
                </c:pt>
                <c:pt idx="88">
                  <c:v>6.5365043693289104E-2</c:v>
                </c:pt>
                <c:pt idx="89">
                  <c:v>4.5087889853577146E-2</c:v>
                </c:pt>
                <c:pt idx="90">
                  <c:v>3.6910963648437045E-2</c:v>
                </c:pt>
                <c:pt idx="91">
                  <c:v>4.320157910109601E-2</c:v>
                </c:pt>
                <c:pt idx="92">
                  <c:v>4.2737062535880277E-2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FB-4916-8912-E6316386F7D4}"/>
            </c:ext>
          </c:extLst>
        </c:ser>
        <c:ser>
          <c:idx val="6"/>
          <c:order val="6"/>
          <c:tx>
            <c:strRef>
              <c:f>'Nucleo&amp;Subyacente'!$AR$2:$AR$3</c:f>
              <c:strCache>
                <c:ptCount val="2"/>
                <c:pt idx="0">
                  <c:v>Patagonia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'Nucleo&amp;Subyacente'!$AR$4:$AR$96</c:f>
              <c:numCache>
                <c:formatCode>0.0%</c:formatCode>
                <c:ptCount val="93"/>
                <c:pt idx="1">
                  <c:v>1.6142491522888269E-2</c:v>
                </c:pt>
                <c:pt idx="2">
                  <c:v>2.1159198024046644E-2</c:v>
                </c:pt>
                <c:pt idx="3">
                  <c:v>1.2388546871789918E-2</c:v>
                </c:pt>
                <c:pt idx="4">
                  <c:v>1.7444195452048561E-2</c:v>
                </c:pt>
                <c:pt idx="5">
                  <c:v>2.0194624590311072E-2</c:v>
                </c:pt>
                <c:pt idx="6">
                  <c:v>1.1486348077613062E-2</c:v>
                </c:pt>
                <c:pt idx="7">
                  <c:v>1.216410164234194E-2</c:v>
                </c:pt>
                <c:pt idx="8">
                  <c:v>1.1678750557367223E-2</c:v>
                </c:pt>
                <c:pt idx="9">
                  <c:v>2.9690654023051266E-3</c:v>
                </c:pt>
                <c:pt idx="10">
                  <c:v>9.2299319453887918E-3</c:v>
                </c:pt>
                <c:pt idx="11">
                  <c:v>1.3248148846001451E-2</c:v>
                </c:pt>
                <c:pt idx="12">
                  <c:v>1.965503038264127E-2</c:v>
                </c:pt>
                <c:pt idx="13">
                  <c:v>2.0215986061772329E-2</c:v>
                </c:pt>
                <c:pt idx="14">
                  <c:v>2.1693622229653986E-2</c:v>
                </c:pt>
                <c:pt idx="15">
                  <c:v>2.2711194546810809E-2</c:v>
                </c:pt>
                <c:pt idx="16">
                  <c:v>2.4194097366401879E-2</c:v>
                </c:pt>
                <c:pt idx="17">
                  <c:v>2.387294086329117E-2</c:v>
                </c:pt>
                <c:pt idx="18">
                  <c:v>3.5880022772886155E-2</c:v>
                </c:pt>
                <c:pt idx="19">
                  <c:v>3.1262160381745341E-2</c:v>
                </c:pt>
                <c:pt idx="20">
                  <c:v>2.9752582584434029E-2</c:v>
                </c:pt>
                <c:pt idx="21">
                  <c:v>5.2659795820500177E-2</c:v>
                </c:pt>
                <c:pt idx="22">
                  <c:v>4.4665966118623057E-2</c:v>
                </c:pt>
                <c:pt idx="23">
                  <c:v>4.6380365736106599E-2</c:v>
                </c:pt>
                <c:pt idx="24">
                  <c:v>3.0062221617726204E-2</c:v>
                </c:pt>
                <c:pt idx="25">
                  <c:v>3.351870268353685E-2</c:v>
                </c:pt>
                <c:pt idx="26">
                  <c:v>3.1748927227325696E-2</c:v>
                </c:pt>
                <c:pt idx="27">
                  <c:v>4.2152220427397857E-2</c:v>
                </c:pt>
                <c:pt idx="28">
                  <c:v>3.9379196312316678E-2</c:v>
                </c:pt>
                <c:pt idx="29">
                  <c:v>3.6449030123856696E-2</c:v>
                </c:pt>
                <c:pt idx="30">
                  <c:v>2.9054593233461379E-2</c:v>
                </c:pt>
                <c:pt idx="31">
                  <c:v>2.6483926898498655E-2</c:v>
                </c:pt>
                <c:pt idx="32">
                  <c:v>3.949653767314687E-2</c:v>
                </c:pt>
                <c:pt idx="33">
                  <c:v>5.0899577119026151E-2</c:v>
                </c:pt>
                <c:pt idx="34">
                  <c:v>3.1112316847148103E-2</c:v>
                </c:pt>
                <c:pt idx="35">
                  <c:v>4.7806234953053695E-2</c:v>
                </c:pt>
                <c:pt idx="36">
                  <c:v>4.2330813383072652E-2</c:v>
                </c:pt>
                <c:pt idx="37">
                  <c:v>3.7197626952067075E-2</c:v>
                </c:pt>
                <c:pt idx="38">
                  <c:v>2.6153018727036015E-2</c:v>
                </c:pt>
                <c:pt idx="39">
                  <c:v>2.1341567793701666E-2</c:v>
                </c:pt>
                <c:pt idx="40">
                  <c:v>6.7236753516699554E-3</c:v>
                </c:pt>
                <c:pt idx="41">
                  <c:v>2.5876356205387641E-2</c:v>
                </c:pt>
                <c:pt idx="42">
                  <c:v>2.1586749445054565E-2</c:v>
                </c:pt>
                <c:pt idx="43">
                  <c:v>3.5744184701696158E-2</c:v>
                </c:pt>
                <c:pt idx="44">
                  <c:v>2.8844262009916966E-2</c:v>
                </c:pt>
                <c:pt idx="45">
                  <c:v>1.3381196339157908E-2</c:v>
                </c:pt>
                <c:pt idx="46">
                  <c:v>3.3520444987886977E-2</c:v>
                </c:pt>
                <c:pt idx="47">
                  <c:v>3.3989285072606457E-2</c:v>
                </c:pt>
                <c:pt idx="48">
                  <c:v>3.2879537786301372E-2</c:v>
                </c:pt>
                <c:pt idx="49">
                  <c:v>3.9603867621679889E-2</c:v>
                </c:pt>
                <c:pt idx="50">
                  <c:v>4.5329141989074895E-2</c:v>
                </c:pt>
                <c:pt idx="51">
                  <c:v>3.7509025723015732E-2</c:v>
                </c:pt>
                <c:pt idx="52">
                  <c:v>4.925762345783502E-2</c:v>
                </c:pt>
                <c:pt idx="53">
                  <c:v>3.6353784677444212E-2</c:v>
                </c:pt>
                <c:pt idx="54">
                  <c:v>3.3523028498303908E-2</c:v>
                </c:pt>
                <c:pt idx="55">
                  <c:v>3.7431163769494624E-2</c:v>
                </c:pt>
                <c:pt idx="56">
                  <c:v>2.8706331513393746E-2</c:v>
                </c:pt>
                <c:pt idx="57">
                  <c:v>3.3942587364718557E-2</c:v>
                </c:pt>
                <c:pt idx="58">
                  <c:v>2.5010697921514335E-2</c:v>
                </c:pt>
                <c:pt idx="59">
                  <c:v>2.2576622383807976E-2</c:v>
                </c:pt>
                <c:pt idx="60">
                  <c:v>3.9253733185227402E-2</c:v>
                </c:pt>
                <c:pt idx="61">
                  <c:v>4.2027170424977944E-2</c:v>
                </c:pt>
                <c:pt idx="62">
                  <c:v>5.6258910487359426E-2</c:v>
                </c:pt>
                <c:pt idx="63">
                  <c:v>7.0727007204979708E-2</c:v>
                </c:pt>
                <c:pt idx="64">
                  <c:v>6.38478254421595E-2</c:v>
                </c:pt>
                <c:pt idx="65">
                  <c:v>5.4214036359673479E-2</c:v>
                </c:pt>
                <c:pt idx="66">
                  <c:v>5.4380979596832635E-2</c:v>
                </c:pt>
                <c:pt idx="67">
                  <c:v>8.8966648151417083E-2</c:v>
                </c:pt>
                <c:pt idx="68">
                  <c:v>6.6957045842564344E-2</c:v>
                </c:pt>
                <c:pt idx="69">
                  <c:v>6.2561894478274649E-2</c:v>
                </c:pt>
                <c:pt idx="70">
                  <c:v>6.3511146001325791E-2</c:v>
                </c:pt>
                <c:pt idx="71">
                  <c:v>4.9023108339591559E-2</c:v>
                </c:pt>
                <c:pt idx="72">
                  <c:v>4.8983135666386568E-2</c:v>
                </c:pt>
                <c:pt idx="73">
                  <c:v>6.5439168580849083E-2</c:v>
                </c:pt>
                <c:pt idx="74">
                  <c:v>6.7431232666567809E-2</c:v>
                </c:pt>
                <c:pt idx="75">
                  <c:v>6.8400998976771321E-2</c:v>
                </c:pt>
                <c:pt idx="76">
                  <c:v>8.7772876542770994E-2</c:v>
                </c:pt>
                <c:pt idx="77">
                  <c:v>7.7985669837979055E-2</c:v>
                </c:pt>
                <c:pt idx="78">
                  <c:v>6.2500048488166371E-2</c:v>
                </c:pt>
                <c:pt idx="79">
                  <c:v>7.2976486448978584E-2</c:v>
                </c:pt>
                <c:pt idx="80">
                  <c:v>0.12265945803916134</c:v>
                </c:pt>
                <c:pt idx="81">
                  <c:v>0.15002073483604184</c:v>
                </c:pt>
                <c:pt idx="82">
                  <c:v>7.9148929215142827E-2</c:v>
                </c:pt>
                <c:pt idx="83">
                  <c:v>0.12872163683605176</c:v>
                </c:pt>
                <c:pt idx="84">
                  <c:v>0.24894740273244054</c:v>
                </c:pt>
                <c:pt idx="85">
                  <c:v>0.24804612763685085</c:v>
                </c:pt>
                <c:pt idx="86">
                  <c:v>0.10920550002561158</c:v>
                </c:pt>
                <c:pt idx="87">
                  <c:v>9.0474045511073742E-2</c:v>
                </c:pt>
                <c:pt idx="88">
                  <c:v>6.4357641003577104E-2</c:v>
                </c:pt>
                <c:pt idx="89">
                  <c:v>5.0989385012189636E-2</c:v>
                </c:pt>
                <c:pt idx="90">
                  <c:v>4.0115366791311891E-2</c:v>
                </c:pt>
                <c:pt idx="91">
                  <c:v>3.9363215231191129E-2</c:v>
                </c:pt>
                <c:pt idx="92">
                  <c:v>3.8844899670708921E-2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FB-4916-8912-E6316386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408447"/>
        <c:axId val="2110383487"/>
      </c:lineChart>
      <c:dateAx>
        <c:axId val="211040844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83487"/>
        <c:crosses val="autoZero"/>
        <c:auto val="1"/>
        <c:lblOffset val="100"/>
        <c:baseTimeUnit val="months"/>
      </c:dateAx>
      <c:valAx>
        <c:axId val="21103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40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Tasa de inflación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NAC!$AM$4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NAC!$AM$5:$AM$1000</c:f>
              <c:numCache>
                <c:formatCode>0.0%</c:formatCode>
                <c:ptCount val="996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  <c:pt idx="93">
                  <c:v>3.262205751650904E-2</c:v>
                </c:pt>
                <c:pt idx="94">
                  <c:v>2.9178168076062105E-2</c:v>
                </c:pt>
                <c:pt idx="95">
                  <c:v>2.7148338562957175E-2</c:v>
                </c:pt>
                <c:pt idx="96">
                  <c:v>3.1972815061501292E-2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A-4D46-85E0-BD58E2A70FAE}"/>
            </c:ext>
          </c:extLst>
        </c:ser>
        <c:ser>
          <c:idx val="1"/>
          <c:order val="1"/>
          <c:tx>
            <c:strRef>
              <c:f>NAC!$AO$4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NAC!$AO$5:$AO$1000</c:f>
              <c:numCache>
                <c:formatCode>0.0%</c:formatCode>
                <c:ptCount val="996"/>
                <c:pt idx="1">
                  <c:v>1.5773205158000181E-2</c:v>
                </c:pt>
                <c:pt idx="2">
                  <c:v>2.0444683450613121E-2</c:v>
                </c:pt>
                <c:pt idx="3">
                  <c:v>2.4480380528399515E-2</c:v>
                </c:pt>
                <c:pt idx="4">
                  <c:v>2.6659370250050385E-2</c:v>
                </c:pt>
                <c:pt idx="5">
                  <c:v>1.4278524617887589E-2</c:v>
                </c:pt>
                <c:pt idx="6">
                  <c:v>1.1847748155942472E-2</c:v>
                </c:pt>
                <c:pt idx="7">
                  <c:v>1.7192048520818126E-2</c:v>
                </c:pt>
                <c:pt idx="8">
                  <c:v>1.4063261818943795E-2</c:v>
                </c:pt>
                <c:pt idx="9">
                  <c:v>1.9137584473317926E-2</c:v>
                </c:pt>
                <c:pt idx="10">
                  <c:v>1.5094811717630607E-2</c:v>
                </c:pt>
                <c:pt idx="11">
                  <c:v>1.3742884236531694E-2</c:v>
                </c:pt>
                <c:pt idx="12">
                  <c:v>3.1264346678821164E-2</c:v>
                </c:pt>
                <c:pt idx="13">
                  <c:v>1.7680273225480603E-2</c:v>
                </c:pt>
                <c:pt idx="14">
                  <c:v>2.4301853441867749E-2</c:v>
                </c:pt>
                <c:pt idx="15">
                  <c:v>2.3675263679263203E-2</c:v>
                </c:pt>
                <c:pt idx="16">
                  <c:v>2.7388708343269341E-2</c:v>
                </c:pt>
                <c:pt idx="17">
                  <c:v>2.0952763402106056E-2</c:v>
                </c:pt>
                <c:pt idx="18">
                  <c:v>3.7131831353322653E-2</c:v>
                </c:pt>
                <c:pt idx="19">
                  <c:v>3.0945142585926622E-2</c:v>
                </c:pt>
                <c:pt idx="20">
                  <c:v>3.8617478707752229E-2</c:v>
                </c:pt>
                <c:pt idx="21">
                  <c:v>6.5717413940491687E-2</c:v>
                </c:pt>
                <c:pt idx="22">
                  <c:v>5.4034905650825804E-2</c:v>
                </c:pt>
                <c:pt idx="23">
                  <c:v>3.1616396320933493E-2</c:v>
                </c:pt>
                <c:pt idx="24">
                  <c:v>2.5388972307632596E-2</c:v>
                </c:pt>
                <c:pt idx="25">
                  <c:v>2.9362545517698013E-2</c:v>
                </c:pt>
                <c:pt idx="26">
                  <c:v>3.7495120507033075E-2</c:v>
                </c:pt>
                <c:pt idx="27">
                  <c:v>4.6983036092574038E-2</c:v>
                </c:pt>
                <c:pt idx="28">
                  <c:v>3.4434963327649726E-2</c:v>
                </c:pt>
                <c:pt idx="29">
                  <c:v>3.0656010029662228E-2</c:v>
                </c:pt>
                <c:pt idx="30">
                  <c:v>2.7275165831051273E-2</c:v>
                </c:pt>
                <c:pt idx="31">
                  <c:v>2.2015160634027753E-2</c:v>
                </c:pt>
                <c:pt idx="32">
                  <c:v>3.9500220876642178E-2</c:v>
                </c:pt>
                <c:pt idx="33">
                  <c:v>5.9062275467364644E-2</c:v>
                </c:pt>
                <c:pt idx="34">
                  <c:v>3.3022917007008212E-2</c:v>
                </c:pt>
                <c:pt idx="35">
                  <c:v>4.2582854464265241E-2</c:v>
                </c:pt>
                <c:pt idx="36">
                  <c:v>3.7055465345279925E-2</c:v>
                </c:pt>
                <c:pt idx="37">
                  <c:v>2.2473406926382555E-2</c:v>
                </c:pt>
                <c:pt idx="38">
                  <c:v>1.9915954200334429E-2</c:v>
                </c:pt>
                <c:pt idx="39">
                  <c:v>3.3200702371088076E-2</c:v>
                </c:pt>
                <c:pt idx="40">
                  <c:v>1.4979180303079431E-2</c:v>
                </c:pt>
                <c:pt idx="41">
                  <c:v>1.5801085317134422E-2</c:v>
                </c:pt>
                <c:pt idx="42">
                  <c:v>2.2362803790897168E-2</c:v>
                </c:pt>
                <c:pt idx="43">
                  <c:v>1.9362500732193366E-2</c:v>
                </c:pt>
                <c:pt idx="44">
                  <c:v>2.7129661454095455E-2</c:v>
                </c:pt>
                <c:pt idx="45">
                  <c:v>2.8580004620077482E-2</c:v>
                </c:pt>
                <c:pt idx="46">
                  <c:v>3.7623895107373073E-2</c:v>
                </c:pt>
                <c:pt idx="47">
                  <c:v>3.1328993490713275E-2</c:v>
                </c:pt>
                <c:pt idx="48">
                  <c:v>3.9212466541358459E-2</c:v>
                </c:pt>
                <c:pt idx="49">
                  <c:v>4.0237038663685443E-2</c:v>
                </c:pt>
                <c:pt idx="50">
                  <c:v>3.5707041366430436E-2</c:v>
                </c:pt>
                <c:pt idx="51">
                  <c:v>4.8808753438509767E-2</c:v>
                </c:pt>
                <c:pt idx="52">
                  <c:v>4.0881071730040075E-2</c:v>
                </c:pt>
                <c:pt idx="53">
                  <c:v>3.2730749850307994E-2</c:v>
                </c:pt>
                <c:pt idx="54">
                  <c:v>3.200337885421134E-2</c:v>
                </c:pt>
                <c:pt idx="55">
                  <c:v>2.9775563778329239E-2</c:v>
                </c:pt>
                <c:pt idx="56">
                  <c:v>2.46572266643863E-2</c:v>
                </c:pt>
                <c:pt idx="57">
                  <c:v>3.5496953153825839E-2</c:v>
                </c:pt>
                <c:pt idx="58">
                  <c:v>3.516645969131349E-2</c:v>
                </c:pt>
                <c:pt idx="59">
                  <c:v>2.5088300014406872E-2</c:v>
                </c:pt>
                <c:pt idx="60">
                  <c:v>3.8170680147101566E-2</c:v>
                </c:pt>
                <c:pt idx="61">
                  <c:v>3.8677926903469384E-2</c:v>
                </c:pt>
                <c:pt idx="62">
                  <c:v>4.735911134987103E-2</c:v>
                </c:pt>
                <c:pt idx="63">
                  <c:v>6.7264576525291941E-2</c:v>
                </c:pt>
                <c:pt idx="64">
                  <c:v>6.0592641295506899E-2</c:v>
                </c:pt>
                <c:pt idx="65">
                  <c:v>5.0601898716172045E-2</c:v>
                </c:pt>
                <c:pt idx="66">
                  <c:v>5.2946467562125177E-2</c:v>
                </c:pt>
                <c:pt idx="67">
                  <c:v>7.3437844146262865E-2</c:v>
                </c:pt>
                <c:pt idx="68">
                  <c:v>6.9836854052698794E-2</c:v>
                </c:pt>
                <c:pt idx="69">
                  <c:v>6.2216073838354813E-2</c:v>
                </c:pt>
                <c:pt idx="70">
                  <c:v>6.3339584565172302E-2</c:v>
                </c:pt>
                <c:pt idx="71">
                  <c:v>4.8968404358110451E-2</c:v>
                </c:pt>
                <c:pt idx="72">
                  <c:v>5.1413534009757011E-2</c:v>
                </c:pt>
                <c:pt idx="73">
                  <c:v>6.0122279768626719E-2</c:v>
                </c:pt>
                <c:pt idx="74">
                  <c:v>6.6362865800557946E-2</c:v>
                </c:pt>
                <c:pt idx="75">
                  <c:v>7.7286695006892669E-2</c:v>
                </c:pt>
                <c:pt idx="76">
                  <c:v>8.4344068768026359E-2</c:v>
                </c:pt>
                <c:pt idx="77">
                  <c:v>7.7617560079335401E-2</c:v>
                </c:pt>
                <c:pt idx="78">
                  <c:v>5.9205471585058955E-2</c:v>
                </c:pt>
                <c:pt idx="79">
                  <c:v>6.3430777576463759E-2</c:v>
                </c:pt>
                <c:pt idx="80">
                  <c:v>0.1237748374278318</c:v>
                </c:pt>
                <c:pt idx="81">
                  <c:v>0.12753748637249829</c:v>
                </c:pt>
                <c:pt idx="82">
                  <c:v>8.3345319403587581E-2</c:v>
                </c:pt>
                <c:pt idx="83">
                  <c:v>0.12805825385848957</c:v>
                </c:pt>
                <c:pt idx="84">
                  <c:v>0.25488051939796019</c:v>
                </c:pt>
                <c:pt idx="85">
                  <c:v>0.20632799821447789</c:v>
                </c:pt>
                <c:pt idx="86">
                  <c:v>0.13274268400769862</c:v>
                </c:pt>
                <c:pt idx="87">
                  <c:v>0.11065227406762657</c:v>
                </c:pt>
                <c:pt idx="88">
                  <c:v>8.8123371688753505E-2</c:v>
                </c:pt>
                <c:pt idx="89">
                  <c:v>4.167896311984487E-2</c:v>
                </c:pt>
                <c:pt idx="90">
                  <c:v>4.5422492749952692E-2</c:v>
                </c:pt>
                <c:pt idx="91">
                  <c:v>4.0416797102416968E-2</c:v>
                </c:pt>
                <c:pt idx="92">
                  <c:v>4.1542727455157635E-2</c:v>
                </c:pt>
                <c:pt idx="93">
                  <c:v>3.4828511997854861E-2</c:v>
                </c:pt>
                <c:pt idx="94">
                  <c:v>2.7060563944908411E-2</c:v>
                </c:pt>
                <c:pt idx="95">
                  <c:v>2.4346911314303776E-2</c:v>
                </c:pt>
                <c:pt idx="96">
                  <c:v>2.6912015231938646E-2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A-4D46-85E0-BD58E2A70FAE}"/>
            </c:ext>
          </c:extLst>
        </c:ser>
        <c:ser>
          <c:idx val="2"/>
          <c:order val="2"/>
          <c:tx>
            <c:strRef>
              <c:f>NAC!$AT$4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NAC!$AT$5:$AT$1000</c:f>
              <c:numCache>
                <c:formatCode>0.0%</c:formatCode>
                <c:ptCount val="996"/>
                <c:pt idx="1">
                  <c:v>1.5202651276246648E-2</c:v>
                </c:pt>
                <c:pt idx="2">
                  <c:v>1.4325796474716102E-2</c:v>
                </c:pt>
                <c:pt idx="3">
                  <c:v>2.3487437782162335E-2</c:v>
                </c:pt>
                <c:pt idx="4">
                  <c:v>2.4324627632601015E-2</c:v>
                </c:pt>
                <c:pt idx="5">
                  <c:v>1.3947666485020882E-2</c:v>
                </c:pt>
                <c:pt idx="6">
                  <c:v>1.2402506745986974E-2</c:v>
                </c:pt>
                <c:pt idx="7">
                  <c:v>1.7328808380458582E-2</c:v>
                </c:pt>
                <c:pt idx="8">
                  <c:v>1.0255314329874921E-2</c:v>
                </c:pt>
                <c:pt idx="9">
                  <c:v>2.1351104813896127E-2</c:v>
                </c:pt>
                <c:pt idx="10">
                  <c:v>1.5513649685722219E-2</c:v>
                </c:pt>
                <c:pt idx="11">
                  <c:v>1.4395321228751756E-2</c:v>
                </c:pt>
                <c:pt idx="12">
                  <c:v>1.8488680755820885E-2</c:v>
                </c:pt>
                <c:pt idx="13">
                  <c:v>1.5338633631148957E-2</c:v>
                </c:pt>
                <c:pt idx="14">
                  <c:v>2.3495218232256754E-2</c:v>
                </c:pt>
                <c:pt idx="15">
                  <c:v>3.0434436625145667E-2</c:v>
                </c:pt>
                <c:pt idx="16">
                  <c:v>2.5160800006274187E-2</c:v>
                </c:pt>
                <c:pt idx="17">
                  <c:v>2.1641565352815695E-2</c:v>
                </c:pt>
                <c:pt idx="18">
                  <c:v>3.5770975404513239E-2</c:v>
                </c:pt>
                <c:pt idx="19">
                  <c:v>3.1875104236002372E-2</c:v>
                </c:pt>
                <c:pt idx="20">
                  <c:v>3.6620862464570303E-2</c:v>
                </c:pt>
                <c:pt idx="21">
                  <c:v>7.6184296875086766E-2</c:v>
                </c:pt>
                <c:pt idx="22">
                  <c:v>4.9698547598123977E-2</c:v>
                </c:pt>
                <c:pt idx="23">
                  <c:v>3.2776031300629782E-2</c:v>
                </c:pt>
                <c:pt idx="24">
                  <c:v>2.9329473635761216E-2</c:v>
                </c:pt>
                <c:pt idx="25">
                  <c:v>2.520281317332751E-2</c:v>
                </c:pt>
                <c:pt idx="26">
                  <c:v>2.1972160372397243E-2</c:v>
                </c:pt>
                <c:pt idx="27">
                  <c:v>4.5579906514400248E-2</c:v>
                </c:pt>
                <c:pt idx="28">
                  <c:v>4.0977241598007419E-2</c:v>
                </c:pt>
                <c:pt idx="29">
                  <c:v>3.3913347244880709E-2</c:v>
                </c:pt>
                <c:pt idx="30">
                  <c:v>2.8610537082921939E-2</c:v>
                </c:pt>
                <c:pt idx="31">
                  <c:v>2.1271719729709204E-2</c:v>
                </c:pt>
                <c:pt idx="32">
                  <c:v>4.1051479306398964E-2</c:v>
                </c:pt>
                <c:pt idx="33">
                  <c:v>7.0299390180332377E-2</c:v>
                </c:pt>
                <c:pt idx="34">
                  <c:v>4.0329297229123817E-2</c:v>
                </c:pt>
                <c:pt idx="35">
                  <c:v>4.3602316934813201E-2</c:v>
                </c:pt>
                <c:pt idx="36">
                  <c:v>4.4432951888683458E-2</c:v>
                </c:pt>
                <c:pt idx="37">
                  <c:v>8.7289864015773766E-3</c:v>
                </c:pt>
                <c:pt idx="38">
                  <c:v>1.7700541217853916E-2</c:v>
                </c:pt>
                <c:pt idx="39">
                  <c:v>3.5898323284551115E-2</c:v>
                </c:pt>
                <c:pt idx="40">
                  <c:v>8.7043743559511721E-3</c:v>
                </c:pt>
                <c:pt idx="41">
                  <c:v>2.4723803210620066E-2</c:v>
                </c:pt>
                <c:pt idx="42">
                  <c:v>3.0619279432907653E-2</c:v>
                </c:pt>
                <c:pt idx="43">
                  <c:v>2.4936802122238477E-2</c:v>
                </c:pt>
                <c:pt idx="44">
                  <c:v>2.5911179947258667E-2</c:v>
                </c:pt>
                <c:pt idx="45">
                  <c:v>3.1455312585355832E-2</c:v>
                </c:pt>
                <c:pt idx="46">
                  <c:v>3.6386767220851768E-2</c:v>
                </c:pt>
                <c:pt idx="47">
                  <c:v>3.4623918663812425E-2</c:v>
                </c:pt>
                <c:pt idx="48">
                  <c:v>3.7829770914323602E-2</c:v>
                </c:pt>
                <c:pt idx="49">
                  <c:v>3.8538179309028475E-2</c:v>
                </c:pt>
                <c:pt idx="50">
                  <c:v>3.4045389566839557E-2</c:v>
                </c:pt>
                <c:pt idx="51">
                  <c:v>5.834845240278419E-2</c:v>
                </c:pt>
                <c:pt idx="52">
                  <c:v>4.1247333137939268E-2</c:v>
                </c:pt>
                <c:pt idx="53">
                  <c:v>3.5868160803214977E-2</c:v>
                </c:pt>
                <c:pt idx="54">
                  <c:v>3.1778804658582516E-2</c:v>
                </c:pt>
                <c:pt idx="55">
                  <c:v>2.4715682325322064E-2</c:v>
                </c:pt>
                <c:pt idx="56">
                  <c:v>3.1628367706559191E-2</c:v>
                </c:pt>
                <c:pt idx="57">
                  <c:v>3.915672418985916E-2</c:v>
                </c:pt>
                <c:pt idx="58">
                  <c:v>3.7014486913371725E-2</c:v>
                </c:pt>
                <c:pt idx="59">
                  <c:v>2.4488976058279821E-2</c:v>
                </c:pt>
                <c:pt idx="60">
                  <c:v>3.4132738988168709E-2</c:v>
                </c:pt>
                <c:pt idx="61">
                  <c:v>3.4150412623390469E-2</c:v>
                </c:pt>
                <c:pt idx="62">
                  <c:v>3.7017838525988944E-2</c:v>
                </c:pt>
                <c:pt idx="63">
                  <c:v>6.5756467984202871E-2</c:v>
                </c:pt>
                <c:pt idx="64">
                  <c:v>6.3159566871370476E-2</c:v>
                </c:pt>
                <c:pt idx="65">
                  <c:v>5.5050989839947384E-2</c:v>
                </c:pt>
                <c:pt idx="66">
                  <c:v>5.2285208993683163E-2</c:v>
                </c:pt>
                <c:pt idx="67">
                  <c:v>8.1093315882744488E-2</c:v>
                </c:pt>
                <c:pt idx="68">
                  <c:v>7.1763694286729685E-2</c:v>
                </c:pt>
                <c:pt idx="69">
                  <c:v>6.4323733560432972E-2</c:v>
                </c:pt>
                <c:pt idx="70">
                  <c:v>6.1366843437855367E-2</c:v>
                </c:pt>
                <c:pt idx="71">
                  <c:v>4.9714841715484903E-2</c:v>
                </c:pt>
                <c:pt idx="72">
                  <c:v>5.0655082138084229E-2</c:v>
                </c:pt>
                <c:pt idx="73">
                  <c:v>5.2170844627424717E-2</c:v>
                </c:pt>
                <c:pt idx="74">
                  <c:v>5.0827493867543261E-2</c:v>
                </c:pt>
                <c:pt idx="75">
                  <c:v>6.9125504372946178E-2</c:v>
                </c:pt>
                <c:pt idx="76">
                  <c:v>7.8184106816608701E-2</c:v>
                </c:pt>
                <c:pt idx="77">
                  <c:v>8.0347649041186742E-2</c:v>
                </c:pt>
                <c:pt idx="78">
                  <c:v>6.6582237492861074E-2</c:v>
                </c:pt>
                <c:pt idx="79">
                  <c:v>6.6525083727210887E-2</c:v>
                </c:pt>
                <c:pt idx="80">
                  <c:v>0.11211058488195702</c:v>
                </c:pt>
                <c:pt idx="81">
                  <c:v>0.1237250119037181</c:v>
                </c:pt>
                <c:pt idx="82">
                  <c:v>8.6109021363764082E-2</c:v>
                </c:pt>
                <c:pt idx="83">
                  <c:v>0.12067789742531354</c:v>
                </c:pt>
                <c:pt idx="84">
                  <c:v>0.25437590923109288</c:v>
                </c:pt>
                <c:pt idx="85">
                  <c:v>0.21745454870722369</c:v>
                </c:pt>
                <c:pt idx="86">
                  <c:v>0.13567743530453025</c:v>
                </c:pt>
                <c:pt idx="87">
                  <c:v>0.11578617167992378</c:v>
                </c:pt>
                <c:pt idx="88">
                  <c:v>7.9057084769303287E-2</c:v>
                </c:pt>
                <c:pt idx="89">
                  <c:v>3.6149116675018078E-2</c:v>
                </c:pt>
                <c:pt idx="90">
                  <c:v>3.9122394264013316E-2</c:v>
                </c:pt>
                <c:pt idx="91">
                  <c:v>3.6768006097735784E-2</c:v>
                </c:pt>
                <c:pt idx="92">
                  <c:v>3.9375528656488301E-2</c:v>
                </c:pt>
                <c:pt idx="93">
                  <c:v>3.5953377871973169E-2</c:v>
                </c:pt>
                <c:pt idx="94">
                  <c:v>2.8235498484050936E-2</c:v>
                </c:pt>
                <c:pt idx="95">
                  <c:v>2.6553237214373082E-2</c:v>
                </c:pt>
                <c:pt idx="96">
                  <c:v>2.1421672898688682E-2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A-4D46-85E0-BD58E2A70FAE}"/>
            </c:ext>
          </c:extLst>
        </c:ser>
        <c:ser>
          <c:idx val="3"/>
          <c:order val="3"/>
          <c:tx>
            <c:strRef>
              <c:f>NAC!$AP$4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NAC!$AP$5:$AP$1000</c:f>
              <c:numCache>
                <c:formatCode>0.0%</c:formatCode>
                <c:ptCount val="996"/>
                <c:pt idx="1">
                  <c:v>1.3804449689418075E-2</c:v>
                </c:pt>
                <c:pt idx="2">
                  <c:v>1.3870218318391636E-2</c:v>
                </c:pt>
                <c:pt idx="3">
                  <c:v>2.2225412738072547E-2</c:v>
                </c:pt>
                <c:pt idx="4">
                  <c:v>2.4312931595273257E-2</c:v>
                </c:pt>
                <c:pt idx="5">
                  <c:v>1.4792162091655792E-2</c:v>
                </c:pt>
                <c:pt idx="6">
                  <c:v>1.1455840389562821E-2</c:v>
                </c:pt>
                <c:pt idx="7">
                  <c:v>1.4780599852860954E-2</c:v>
                </c:pt>
                <c:pt idx="8">
                  <c:v>1.1766228461568939E-2</c:v>
                </c:pt>
                <c:pt idx="9">
                  <c:v>1.9897922135522883E-2</c:v>
                </c:pt>
                <c:pt idx="10">
                  <c:v>1.5532617296067475E-2</c:v>
                </c:pt>
                <c:pt idx="11">
                  <c:v>1.2119743534524829E-2</c:v>
                </c:pt>
                <c:pt idx="12">
                  <c:v>1.0703750612536256E-2</c:v>
                </c:pt>
                <c:pt idx="13">
                  <c:v>1.8737093613815814E-2</c:v>
                </c:pt>
                <c:pt idx="14">
                  <c:v>1.5533260151273209E-2</c:v>
                </c:pt>
                <c:pt idx="15">
                  <c:v>2.4924180054811451E-2</c:v>
                </c:pt>
                <c:pt idx="16">
                  <c:v>1.8458078735626327E-2</c:v>
                </c:pt>
                <c:pt idx="17">
                  <c:v>2.6184705002594733E-2</c:v>
                </c:pt>
                <c:pt idx="18">
                  <c:v>3.724260761695497E-2</c:v>
                </c:pt>
                <c:pt idx="19">
                  <c:v>3.3234793349713687E-2</c:v>
                </c:pt>
                <c:pt idx="20">
                  <c:v>3.0484389374460852E-2</c:v>
                </c:pt>
                <c:pt idx="21">
                  <c:v>7.3609224884623403E-2</c:v>
                </c:pt>
                <c:pt idx="22">
                  <c:v>4.7352956661399048E-2</c:v>
                </c:pt>
                <c:pt idx="23">
                  <c:v>3.2112047823609657E-2</c:v>
                </c:pt>
                <c:pt idx="24">
                  <c:v>1.9397853217051786E-2</c:v>
                </c:pt>
                <c:pt idx="25">
                  <c:v>2.8545002299660061E-2</c:v>
                </c:pt>
                <c:pt idx="26">
                  <c:v>3.8460336684094543E-2</c:v>
                </c:pt>
                <c:pt idx="27">
                  <c:v>4.925625134936884E-2</c:v>
                </c:pt>
                <c:pt idx="28">
                  <c:v>3.4256953784773669E-2</c:v>
                </c:pt>
                <c:pt idx="29">
                  <c:v>2.6043283384242333E-2</c:v>
                </c:pt>
                <c:pt idx="30">
                  <c:v>2.6543112758762089E-2</c:v>
                </c:pt>
                <c:pt idx="31">
                  <c:v>2.2583019714832453E-2</c:v>
                </c:pt>
                <c:pt idx="32">
                  <c:v>4.3197305268563913E-2</c:v>
                </c:pt>
                <c:pt idx="33">
                  <c:v>6.6454587959771771E-2</c:v>
                </c:pt>
                <c:pt idx="34">
                  <c:v>3.523997150626168E-2</c:v>
                </c:pt>
                <c:pt idx="35">
                  <c:v>4.2213889788204728E-2</c:v>
                </c:pt>
                <c:pt idx="36">
                  <c:v>3.2298251453055649E-2</c:v>
                </c:pt>
                <c:pt idx="37">
                  <c:v>3.4545551144651743E-2</c:v>
                </c:pt>
                <c:pt idx="38">
                  <c:v>2.4987366612627016E-2</c:v>
                </c:pt>
                <c:pt idx="39">
                  <c:v>3.3234241405470044E-2</c:v>
                </c:pt>
                <c:pt idx="40">
                  <c:v>2.2137947256879675E-2</c:v>
                </c:pt>
                <c:pt idx="41">
                  <c:v>2.1000529761293407E-2</c:v>
                </c:pt>
                <c:pt idx="42">
                  <c:v>2.659640176810929E-2</c:v>
                </c:pt>
                <c:pt idx="43">
                  <c:v>2.1767046156847103E-2</c:v>
                </c:pt>
                <c:pt idx="44">
                  <c:v>2.967202725301088E-2</c:v>
                </c:pt>
                <c:pt idx="45">
                  <c:v>3.0497583905824799E-2</c:v>
                </c:pt>
                <c:pt idx="46">
                  <c:v>4.2775578402319159E-2</c:v>
                </c:pt>
                <c:pt idx="47">
                  <c:v>3.3068851927852805E-2</c:v>
                </c:pt>
                <c:pt idx="48">
                  <c:v>3.9908438173098748E-2</c:v>
                </c:pt>
                <c:pt idx="49">
                  <c:v>4.0476512790178498E-2</c:v>
                </c:pt>
                <c:pt idx="50">
                  <c:v>3.735556145094443E-2</c:v>
                </c:pt>
                <c:pt idx="51">
                  <c:v>5.1933520614978024E-2</c:v>
                </c:pt>
                <c:pt idx="52">
                  <c:v>4.1392481246489421E-2</c:v>
                </c:pt>
                <c:pt idx="53">
                  <c:v>2.8820723874573462E-2</c:v>
                </c:pt>
                <c:pt idx="54">
                  <c:v>3.1889474381529226E-2</c:v>
                </c:pt>
                <c:pt idx="55">
                  <c:v>3.1245184748183608E-2</c:v>
                </c:pt>
                <c:pt idx="56">
                  <c:v>2.4714352585702315E-2</c:v>
                </c:pt>
                <c:pt idx="57">
                  <c:v>3.7820068726047706E-2</c:v>
                </c:pt>
                <c:pt idx="58">
                  <c:v>3.7048858224215442E-2</c:v>
                </c:pt>
                <c:pt idx="59">
                  <c:v>2.7263060285256824E-2</c:v>
                </c:pt>
                <c:pt idx="60">
                  <c:v>4.4273418471631354E-2</c:v>
                </c:pt>
                <c:pt idx="61">
                  <c:v>4.2356466242150503E-2</c:v>
                </c:pt>
                <c:pt idx="62">
                  <c:v>5.2365797049921836E-2</c:v>
                </c:pt>
                <c:pt idx="63">
                  <c:v>6.7427903058997263E-2</c:v>
                </c:pt>
                <c:pt idx="64">
                  <c:v>6.4628611378213519E-2</c:v>
                </c:pt>
                <c:pt idx="65">
                  <c:v>5.0164136168485474E-2</c:v>
                </c:pt>
                <c:pt idx="66">
                  <c:v>5.2145149065560004E-2</c:v>
                </c:pt>
                <c:pt idx="67">
                  <c:v>8.1261907616276163E-2</c:v>
                </c:pt>
                <c:pt idx="68">
                  <c:v>7.4711286306812008E-2</c:v>
                </c:pt>
                <c:pt idx="69">
                  <c:v>7.0379769210257237E-2</c:v>
                </c:pt>
                <c:pt idx="70">
                  <c:v>6.2478396812383874E-2</c:v>
                </c:pt>
                <c:pt idx="71">
                  <c:v>4.409834893018183E-2</c:v>
                </c:pt>
                <c:pt idx="72">
                  <c:v>5.1526394220669403E-2</c:v>
                </c:pt>
                <c:pt idx="73">
                  <c:v>6.0263060568407134E-2</c:v>
                </c:pt>
                <c:pt idx="74">
                  <c:v>7.3417856454684571E-2</c:v>
                </c:pt>
                <c:pt idx="75">
                  <c:v>8.1613912460305471E-2</c:v>
                </c:pt>
                <c:pt idx="76">
                  <c:v>9.4191846966215298E-2</c:v>
                </c:pt>
                <c:pt idx="77">
                  <c:v>7.2600641138994115E-2</c:v>
                </c:pt>
                <c:pt idx="78">
                  <c:v>5.1446617734555389E-2</c:v>
                </c:pt>
                <c:pt idx="79">
                  <c:v>6.2631959343621313E-2</c:v>
                </c:pt>
                <c:pt idx="80">
                  <c:v>0.12998604595468533</c:v>
                </c:pt>
                <c:pt idx="81">
                  <c:v>0.14097161769571809</c:v>
                </c:pt>
                <c:pt idx="82">
                  <c:v>8.8902078532239415E-2</c:v>
                </c:pt>
                <c:pt idx="83">
                  <c:v>0.13374371914370564</c:v>
                </c:pt>
                <c:pt idx="84">
                  <c:v>0.25518771551305086</c:v>
                </c:pt>
                <c:pt idx="85">
                  <c:v>0.20611105794683526</c:v>
                </c:pt>
                <c:pt idx="86">
                  <c:v>0.11140499498428214</c:v>
                </c:pt>
                <c:pt idx="87">
                  <c:v>9.5798540734777671E-2</c:v>
                </c:pt>
                <c:pt idx="88">
                  <c:v>6.7740822828161518E-2</c:v>
                </c:pt>
                <c:pt idx="89">
                  <c:v>4.6302738757263429E-2</c:v>
                </c:pt>
                <c:pt idx="90">
                  <c:v>3.5389321576794863E-2</c:v>
                </c:pt>
                <c:pt idx="91">
                  <c:v>3.8383244461459798E-2</c:v>
                </c:pt>
                <c:pt idx="92">
                  <c:v>3.5634590142584965E-2</c:v>
                </c:pt>
                <c:pt idx="93">
                  <c:v>3.0432367928817428E-2</c:v>
                </c:pt>
                <c:pt idx="94">
                  <c:v>2.5126575975043197E-2</c:v>
                </c:pt>
                <c:pt idx="95">
                  <c:v>1.8945754661226832E-2</c:v>
                </c:pt>
                <c:pt idx="96">
                  <c:v>2.4270684145170085E-2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FA-4D46-85E0-BD58E2A70FAE}"/>
            </c:ext>
          </c:extLst>
        </c:ser>
        <c:ser>
          <c:idx val="4"/>
          <c:order val="4"/>
          <c:tx>
            <c:strRef>
              <c:f>NAC!$AQ$4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NAC!$AQ$5:$AQ$91000</c:f>
              <c:numCache>
                <c:formatCode>0.0%</c:formatCode>
                <c:ptCount val="90996"/>
                <c:pt idx="1">
                  <c:v>1.4832500455618458E-2</c:v>
                </c:pt>
                <c:pt idx="2">
                  <c:v>7.7305529051108213E-3</c:v>
                </c:pt>
                <c:pt idx="3">
                  <c:v>1.8384670124292901E-2</c:v>
                </c:pt>
                <c:pt idx="4">
                  <c:v>2.6104250561300724E-2</c:v>
                </c:pt>
                <c:pt idx="5">
                  <c:v>1.5897653661735456E-2</c:v>
                </c:pt>
                <c:pt idx="6">
                  <c:v>1.3820849606220209E-2</c:v>
                </c:pt>
                <c:pt idx="7">
                  <c:v>1.584881932256299E-2</c:v>
                </c:pt>
                <c:pt idx="8">
                  <c:v>4.7949052430362737E-3</c:v>
                </c:pt>
                <c:pt idx="9">
                  <c:v>2.266433292811576E-2</c:v>
                </c:pt>
                <c:pt idx="10">
                  <c:v>1.4391355911938852E-2</c:v>
                </c:pt>
                <c:pt idx="11">
                  <c:v>1.2402214115656784E-2</c:v>
                </c:pt>
                <c:pt idx="12">
                  <c:v>1.4342148453357462E-2</c:v>
                </c:pt>
                <c:pt idx="13">
                  <c:v>1.6683623518795265E-2</c:v>
                </c:pt>
                <c:pt idx="14">
                  <c:v>1.0597561985061565E-2</c:v>
                </c:pt>
                <c:pt idx="15">
                  <c:v>2.8085770270987798E-2</c:v>
                </c:pt>
                <c:pt idx="16">
                  <c:v>2.4266011487100947E-2</c:v>
                </c:pt>
                <c:pt idx="17">
                  <c:v>2.2288205775711001E-2</c:v>
                </c:pt>
                <c:pt idx="18">
                  <c:v>2.8947388341341584E-2</c:v>
                </c:pt>
                <c:pt idx="19">
                  <c:v>2.8734971510382179E-2</c:v>
                </c:pt>
                <c:pt idx="20">
                  <c:v>2.4534193916044167E-2</c:v>
                </c:pt>
                <c:pt idx="21">
                  <c:v>7.9116451027143597E-2</c:v>
                </c:pt>
                <c:pt idx="22">
                  <c:v>4.050125732748544E-2</c:v>
                </c:pt>
                <c:pt idx="23">
                  <c:v>2.9239151422889798E-2</c:v>
                </c:pt>
                <c:pt idx="24">
                  <c:v>2.1862533735105716E-2</c:v>
                </c:pt>
                <c:pt idx="25">
                  <c:v>2.3991595869331306E-2</c:v>
                </c:pt>
                <c:pt idx="26">
                  <c:v>2.4645399383876887E-2</c:v>
                </c:pt>
                <c:pt idx="27">
                  <c:v>4.1391502453197004E-2</c:v>
                </c:pt>
                <c:pt idx="28">
                  <c:v>4.3922687628920709E-2</c:v>
                </c:pt>
                <c:pt idx="29">
                  <c:v>2.7847893479121533E-2</c:v>
                </c:pt>
                <c:pt idx="30">
                  <c:v>2.7349404224678908E-2</c:v>
                </c:pt>
                <c:pt idx="31">
                  <c:v>2.3813446303257768E-2</c:v>
                </c:pt>
                <c:pt idx="32">
                  <c:v>4.1515568110179313E-2</c:v>
                </c:pt>
                <c:pt idx="33">
                  <c:v>7.5035613117350852E-2</c:v>
                </c:pt>
                <c:pt idx="34">
                  <c:v>4.1781748215741432E-2</c:v>
                </c:pt>
                <c:pt idx="35">
                  <c:v>3.2142021916899299E-2</c:v>
                </c:pt>
                <c:pt idx="36">
                  <c:v>3.3222894391417679E-2</c:v>
                </c:pt>
                <c:pt idx="37">
                  <c:v>2.3663958370802929E-2</c:v>
                </c:pt>
                <c:pt idx="38">
                  <c:v>2.4648215868227963E-2</c:v>
                </c:pt>
                <c:pt idx="39">
                  <c:v>2.8503293091842963E-2</c:v>
                </c:pt>
                <c:pt idx="40">
                  <c:v>1.4723383965175252E-2</c:v>
                </c:pt>
                <c:pt idx="41">
                  <c:v>3.5117402295780087E-2</c:v>
                </c:pt>
                <c:pt idx="42">
                  <c:v>3.9250184574826985E-2</c:v>
                </c:pt>
                <c:pt idx="43">
                  <c:v>2.9759353370146124E-2</c:v>
                </c:pt>
                <c:pt idx="44">
                  <c:v>2.7070407346426961E-2</c:v>
                </c:pt>
                <c:pt idx="45">
                  <c:v>3.0230727371650445E-2</c:v>
                </c:pt>
                <c:pt idx="46">
                  <c:v>4.0787402712077814E-2</c:v>
                </c:pt>
                <c:pt idx="47">
                  <c:v>3.8106011511534144E-2</c:v>
                </c:pt>
                <c:pt idx="48">
                  <c:v>3.7488144961118408E-2</c:v>
                </c:pt>
                <c:pt idx="49">
                  <c:v>3.3794966883351707E-2</c:v>
                </c:pt>
                <c:pt idx="50">
                  <c:v>3.6771573139593228E-2</c:v>
                </c:pt>
                <c:pt idx="51">
                  <c:v>5.587416723831562E-2</c:v>
                </c:pt>
                <c:pt idx="52">
                  <c:v>4.0403866761010931E-2</c:v>
                </c:pt>
                <c:pt idx="53">
                  <c:v>2.8060591368670007E-2</c:v>
                </c:pt>
                <c:pt idx="54">
                  <c:v>2.9562423769208479E-2</c:v>
                </c:pt>
                <c:pt idx="55">
                  <c:v>2.8937341294529739E-2</c:v>
                </c:pt>
                <c:pt idx="56">
                  <c:v>3.3250220335634628E-2</c:v>
                </c:pt>
                <c:pt idx="57">
                  <c:v>4.2853897846336197E-2</c:v>
                </c:pt>
                <c:pt idx="58">
                  <c:v>4.0668801990437764E-2</c:v>
                </c:pt>
                <c:pt idx="59">
                  <c:v>3.3444668132762034E-2</c:v>
                </c:pt>
                <c:pt idx="60">
                  <c:v>4.4872528540593759E-2</c:v>
                </c:pt>
                <c:pt idx="61">
                  <c:v>3.8854330071545595E-2</c:v>
                </c:pt>
                <c:pt idx="62">
                  <c:v>3.6694035586388507E-2</c:v>
                </c:pt>
                <c:pt idx="63">
                  <c:v>6.4090239340902411E-2</c:v>
                </c:pt>
                <c:pt idx="64">
                  <c:v>7.2093132403342475E-2</c:v>
                </c:pt>
                <c:pt idx="65">
                  <c:v>5.4627676053730534E-2</c:v>
                </c:pt>
                <c:pt idx="66">
                  <c:v>5.5837400581310259E-2</c:v>
                </c:pt>
                <c:pt idx="67">
                  <c:v>9.9526102654595938E-2</c:v>
                </c:pt>
                <c:pt idx="68">
                  <c:v>7.7950479552185481E-2</c:v>
                </c:pt>
                <c:pt idx="69">
                  <c:v>7.0890396281700019E-2</c:v>
                </c:pt>
                <c:pt idx="70">
                  <c:v>6.3702512526741417E-2</c:v>
                </c:pt>
                <c:pt idx="71">
                  <c:v>4.9534716591281391E-2</c:v>
                </c:pt>
                <c:pt idx="72">
                  <c:v>5.3710824673875779E-2</c:v>
                </c:pt>
                <c:pt idx="73">
                  <c:v>5.37048994853766E-2</c:v>
                </c:pt>
                <c:pt idx="74">
                  <c:v>5.6522484111962035E-2</c:v>
                </c:pt>
                <c:pt idx="75">
                  <c:v>7.2148364079309024E-2</c:v>
                </c:pt>
                <c:pt idx="76">
                  <c:v>9.2794507178413088E-2</c:v>
                </c:pt>
                <c:pt idx="77">
                  <c:v>8.3530618404731527E-2</c:v>
                </c:pt>
                <c:pt idx="78">
                  <c:v>5.9833026145463597E-2</c:v>
                </c:pt>
                <c:pt idx="79">
                  <c:v>6.4472661824987121E-2</c:v>
                </c:pt>
                <c:pt idx="80">
                  <c:v>0.11334786849309708</c:v>
                </c:pt>
                <c:pt idx="81">
                  <c:v>0.14085527565170386</c:v>
                </c:pt>
                <c:pt idx="82">
                  <c:v>9.7763974723403146E-2</c:v>
                </c:pt>
                <c:pt idx="83">
                  <c:v>0.11677905217043238</c:v>
                </c:pt>
                <c:pt idx="84">
                  <c:v>0.22491428517976741</c:v>
                </c:pt>
                <c:pt idx="85">
                  <c:v>0.20768002752339676</c:v>
                </c:pt>
                <c:pt idx="86">
                  <c:v>0.10016778914929536</c:v>
                </c:pt>
                <c:pt idx="87">
                  <c:v>8.5172044879447961E-2</c:v>
                </c:pt>
                <c:pt idx="88">
                  <c:v>7.5544898449011688E-2</c:v>
                </c:pt>
                <c:pt idx="89">
                  <c:v>4.2784350034431817E-2</c:v>
                </c:pt>
                <c:pt idx="90">
                  <c:v>4.1301578765011948E-2</c:v>
                </c:pt>
                <c:pt idx="91">
                  <c:v>4.2159953376419201E-2</c:v>
                </c:pt>
                <c:pt idx="92">
                  <c:v>3.5501768801605049E-2</c:v>
                </c:pt>
                <c:pt idx="93">
                  <c:v>3.7539759308072851E-2</c:v>
                </c:pt>
                <c:pt idx="94">
                  <c:v>3.6021017221887996E-2</c:v>
                </c:pt>
                <c:pt idx="95">
                  <c:v>2.5603372302966054E-2</c:v>
                </c:pt>
                <c:pt idx="96">
                  <c:v>2.6005642103470228E-2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A-4D46-85E0-BD58E2A70FAE}"/>
            </c:ext>
          </c:extLst>
        </c:ser>
        <c:ser>
          <c:idx val="5"/>
          <c:order val="5"/>
          <c:tx>
            <c:strRef>
              <c:f>NAC!$AR$4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NAC!$AR$5:$AR$1000</c:f>
              <c:numCache>
                <c:formatCode>0.0%</c:formatCode>
                <c:ptCount val="996"/>
                <c:pt idx="1">
                  <c:v>9.5177585346730709E-3</c:v>
                </c:pt>
                <c:pt idx="2">
                  <c:v>4.5027194922224734E-3</c:v>
                </c:pt>
                <c:pt idx="3">
                  <c:v>2.1172981826767412E-2</c:v>
                </c:pt>
                <c:pt idx="4">
                  <c:v>2.84629917979069E-2</c:v>
                </c:pt>
                <c:pt idx="5">
                  <c:v>1.6335966475259367E-2</c:v>
                </c:pt>
                <c:pt idx="6">
                  <c:v>1.4187467033009105E-2</c:v>
                </c:pt>
                <c:pt idx="7">
                  <c:v>1.2641720504670273E-2</c:v>
                </c:pt>
                <c:pt idx="8">
                  <c:v>3.9958312499777104E-3</c:v>
                </c:pt>
                <c:pt idx="9">
                  <c:v>2.5538294552072571E-2</c:v>
                </c:pt>
                <c:pt idx="10">
                  <c:v>1.4542344937388263E-2</c:v>
                </c:pt>
                <c:pt idx="11">
                  <c:v>1.0437269725547038E-2</c:v>
                </c:pt>
                <c:pt idx="12">
                  <c:v>1.3150224383421394E-2</c:v>
                </c:pt>
                <c:pt idx="13">
                  <c:v>1.2452925276218219E-2</c:v>
                </c:pt>
                <c:pt idx="14">
                  <c:v>7.0294872415308518E-3</c:v>
                </c:pt>
                <c:pt idx="15">
                  <c:v>3.1752739525773732E-2</c:v>
                </c:pt>
                <c:pt idx="16">
                  <c:v>2.4742323042729275E-2</c:v>
                </c:pt>
                <c:pt idx="17">
                  <c:v>2.1701909180439571E-2</c:v>
                </c:pt>
                <c:pt idx="18">
                  <c:v>2.9763970952556784E-2</c:v>
                </c:pt>
                <c:pt idx="19">
                  <c:v>2.8788729274007441E-2</c:v>
                </c:pt>
                <c:pt idx="20">
                  <c:v>2.4622158184667953E-2</c:v>
                </c:pt>
                <c:pt idx="21">
                  <c:v>8.6569419803378622E-2</c:v>
                </c:pt>
                <c:pt idx="22">
                  <c:v>4.3699054485281996E-2</c:v>
                </c:pt>
                <c:pt idx="23">
                  <c:v>3.0392476832857396E-2</c:v>
                </c:pt>
                <c:pt idx="24">
                  <c:v>2.0337201519570414E-2</c:v>
                </c:pt>
                <c:pt idx="25">
                  <c:v>1.959831324940331E-2</c:v>
                </c:pt>
                <c:pt idx="26">
                  <c:v>2.0718248024051977E-2</c:v>
                </c:pt>
                <c:pt idx="27">
                  <c:v>4.0745689112477557E-2</c:v>
                </c:pt>
                <c:pt idx="28">
                  <c:v>4.4984712587466058E-2</c:v>
                </c:pt>
                <c:pt idx="29">
                  <c:v>2.977669654585835E-2</c:v>
                </c:pt>
                <c:pt idx="30">
                  <c:v>2.8031138501356523E-2</c:v>
                </c:pt>
                <c:pt idx="31">
                  <c:v>2.1880431528908062E-2</c:v>
                </c:pt>
                <c:pt idx="32">
                  <c:v>4.3392144427384371E-2</c:v>
                </c:pt>
                <c:pt idx="33">
                  <c:v>8.2622044127802274E-2</c:v>
                </c:pt>
                <c:pt idx="34">
                  <c:v>4.7136916967733589E-2</c:v>
                </c:pt>
                <c:pt idx="35">
                  <c:v>3.1886784628269105E-2</c:v>
                </c:pt>
                <c:pt idx="36">
                  <c:v>3.334019297281543E-2</c:v>
                </c:pt>
                <c:pt idx="37">
                  <c:v>1.7872025202487984E-2</c:v>
                </c:pt>
                <c:pt idx="38">
                  <c:v>2.2671249327379739E-2</c:v>
                </c:pt>
                <c:pt idx="39">
                  <c:v>3.0798592461540375E-2</c:v>
                </c:pt>
                <c:pt idx="40">
                  <c:v>1.4622112149112132E-2</c:v>
                </c:pt>
                <c:pt idx="41">
                  <c:v>4.1567998164632858E-2</c:v>
                </c:pt>
                <c:pt idx="42">
                  <c:v>4.4604940275071447E-2</c:v>
                </c:pt>
                <c:pt idx="43">
                  <c:v>3.3003112615385577E-2</c:v>
                </c:pt>
                <c:pt idx="44">
                  <c:v>2.9658369539170337E-2</c:v>
                </c:pt>
                <c:pt idx="45">
                  <c:v>3.4142777593210161E-2</c:v>
                </c:pt>
                <c:pt idx="46">
                  <c:v>4.2880746763872102E-2</c:v>
                </c:pt>
                <c:pt idx="47">
                  <c:v>3.9868480021330255E-2</c:v>
                </c:pt>
                <c:pt idx="48">
                  <c:v>3.4994433420320492E-2</c:v>
                </c:pt>
                <c:pt idx="49">
                  <c:v>2.7802288568598676E-2</c:v>
                </c:pt>
                <c:pt idx="50">
                  <c:v>3.1499205585250545E-2</c:v>
                </c:pt>
                <c:pt idx="51">
                  <c:v>6.3511836349219308E-2</c:v>
                </c:pt>
                <c:pt idx="52">
                  <c:v>4.0904284678823899E-2</c:v>
                </c:pt>
                <c:pt idx="53">
                  <c:v>2.5257399582842899E-2</c:v>
                </c:pt>
                <c:pt idx="54">
                  <c:v>2.9055487968019378E-2</c:v>
                </c:pt>
                <c:pt idx="55">
                  <c:v>2.3200231552286343E-2</c:v>
                </c:pt>
                <c:pt idx="56">
                  <c:v>3.4439462018120759E-2</c:v>
                </c:pt>
                <c:pt idx="57">
                  <c:v>4.3520388149808076E-2</c:v>
                </c:pt>
                <c:pt idx="58">
                  <c:v>4.0473621339220056E-2</c:v>
                </c:pt>
                <c:pt idx="59">
                  <c:v>2.8337823638372228E-2</c:v>
                </c:pt>
                <c:pt idx="60">
                  <c:v>4.0421043220060904E-2</c:v>
                </c:pt>
                <c:pt idx="61">
                  <c:v>3.3037209330913253E-2</c:v>
                </c:pt>
                <c:pt idx="62">
                  <c:v>3.4545450950489442E-2</c:v>
                </c:pt>
                <c:pt idx="63">
                  <c:v>6.7361230206351319E-2</c:v>
                </c:pt>
                <c:pt idx="64">
                  <c:v>7.1641101627050618E-2</c:v>
                </c:pt>
                <c:pt idx="65">
                  <c:v>5.3895348376793439E-2</c:v>
                </c:pt>
                <c:pt idx="66">
                  <c:v>5.3752079100651828E-2</c:v>
                </c:pt>
                <c:pt idx="67">
                  <c:v>0.10017241985439052</c:v>
                </c:pt>
                <c:pt idx="68">
                  <c:v>8.1755230617308161E-2</c:v>
                </c:pt>
                <c:pt idx="69">
                  <c:v>7.8265192630692981E-2</c:v>
                </c:pt>
                <c:pt idx="70">
                  <c:v>6.0354243985794698E-2</c:v>
                </c:pt>
                <c:pt idx="71">
                  <c:v>4.7698169472784935E-2</c:v>
                </c:pt>
                <c:pt idx="72">
                  <c:v>4.7863512207714898E-2</c:v>
                </c:pt>
                <c:pt idx="73">
                  <c:v>5.0838086132222404E-2</c:v>
                </c:pt>
                <c:pt idx="74">
                  <c:v>5.0117658899278883E-2</c:v>
                </c:pt>
                <c:pt idx="75">
                  <c:v>6.9861031643456695E-2</c:v>
                </c:pt>
                <c:pt idx="76">
                  <c:v>9.0670997323893276E-2</c:v>
                </c:pt>
                <c:pt idx="77">
                  <c:v>8.0083547861901083E-2</c:v>
                </c:pt>
                <c:pt idx="78">
                  <c:v>5.8725363120754936E-2</c:v>
                </c:pt>
                <c:pt idx="79">
                  <c:v>6.0887255063153622E-2</c:v>
                </c:pt>
                <c:pt idx="80">
                  <c:v>0.1093309734871466</c:v>
                </c:pt>
                <c:pt idx="81">
                  <c:v>0.14394681184217606</c:v>
                </c:pt>
                <c:pt idx="82">
                  <c:v>0.1013604728617723</c:v>
                </c:pt>
                <c:pt idx="83">
                  <c:v>0.1155188240456646</c:v>
                </c:pt>
                <c:pt idx="84">
                  <c:v>0.22817382199562175</c:v>
                </c:pt>
                <c:pt idx="85">
                  <c:v>0.21238167480835402</c:v>
                </c:pt>
                <c:pt idx="86">
                  <c:v>9.615078906740715E-2</c:v>
                </c:pt>
                <c:pt idx="87">
                  <c:v>8.5899128516855106E-2</c:v>
                </c:pt>
                <c:pt idx="88">
                  <c:v>7.6493777269784902E-2</c:v>
                </c:pt>
                <c:pt idx="89">
                  <c:v>3.8292077583637507E-2</c:v>
                </c:pt>
                <c:pt idx="90">
                  <c:v>3.357928281530409E-2</c:v>
                </c:pt>
                <c:pt idx="91">
                  <c:v>3.3832929903470088E-2</c:v>
                </c:pt>
                <c:pt idx="92">
                  <c:v>3.0576909898703208E-2</c:v>
                </c:pt>
                <c:pt idx="93">
                  <c:v>3.7918368298525129E-2</c:v>
                </c:pt>
                <c:pt idx="94">
                  <c:v>3.3471859218128674E-2</c:v>
                </c:pt>
                <c:pt idx="95">
                  <c:v>2.1480997019715842E-2</c:v>
                </c:pt>
                <c:pt idx="96">
                  <c:v>1.8152319783075743E-2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A-4D46-85E0-BD58E2A70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55615"/>
        <c:axId val="501061855"/>
      </c:lineChart>
      <c:dateAx>
        <c:axId val="50105561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61855"/>
        <c:crosses val="autoZero"/>
        <c:auto val="1"/>
        <c:lblOffset val="100"/>
        <c:baseTimeUnit val="months"/>
      </c:dateAx>
      <c:valAx>
        <c:axId val="5010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NAC!$BJ$4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NAC!$BJ$5:$BJ$1000</c:f>
              <c:numCache>
                <c:formatCode>General</c:formatCode>
                <c:ptCount val="996"/>
                <c:pt idx="12" formatCode="0.0%">
                  <c:v>0.21126299999999998</c:v>
                </c:pt>
                <c:pt idx="13" formatCode="0.0%">
                  <c:v>0.21120272225993286</c:v>
                </c:pt>
                <c:pt idx="14" formatCode="0.0%">
                  <c:v>0.21608072822048152</c:v>
                </c:pt>
                <c:pt idx="15" formatCode="0.0%">
                  <c:v>0.22375498665946814</c:v>
                </c:pt>
                <c:pt idx="16" formatCode="0.0%">
                  <c:v>0.22397907416198914</c:v>
                </c:pt>
                <c:pt idx="17" formatCode="0.0%">
                  <c:v>0.235996992864004</c:v>
                </c:pt>
                <c:pt idx="18" formatCode="0.0%">
                  <c:v>0.26939880884071155</c:v>
                </c:pt>
                <c:pt idx="19" formatCode="0.0%">
                  <c:v>0.28721531047795956</c:v>
                </c:pt>
                <c:pt idx="20" formatCode="0.0%">
                  <c:v>0.31158442104157369</c:v>
                </c:pt>
                <c:pt idx="21" formatCode="0.0%">
                  <c:v>0.38910470310376244</c:v>
                </c:pt>
                <c:pt idx="22" formatCode="0.0%">
                  <c:v>0.43331788870515919</c:v>
                </c:pt>
                <c:pt idx="23" formatCode="0.0%">
                  <c:v>0.46181584376820384</c:v>
                </c:pt>
                <c:pt idx="24" formatCode="0.0%">
                  <c:v>0.47723987276091151</c:v>
                </c:pt>
                <c:pt idx="25" formatCode="0.0%">
                  <c:v>0.49912885609288304</c:v>
                </c:pt>
                <c:pt idx="26" formatCode="0.0%">
                  <c:v>0.52504176881468978</c:v>
                </c:pt>
                <c:pt idx="27" formatCode="0.0%">
                  <c:v>0.55482189737933596</c:v>
                </c:pt>
                <c:pt idx="28" formatCode="0.0%">
                  <c:v>0.57974315605026727</c:v>
                </c:pt>
                <c:pt idx="29" formatCode="0.0%">
                  <c:v>0.58778450637652857</c:v>
                </c:pt>
                <c:pt idx="30" formatCode="0.0%">
                  <c:v>0.56730500916866955</c:v>
                </c:pt>
                <c:pt idx="31" formatCode="0.0%">
                  <c:v>0.55142725090367284</c:v>
                </c:pt>
                <c:pt idx="32" formatCode="0.0%">
                  <c:v>0.57072517280321677</c:v>
                </c:pt>
                <c:pt idx="33" formatCode="0.0%">
                  <c:v>0.55316359938489024</c:v>
                </c:pt>
                <c:pt idx="34" formatCode="0.0%">
                  <c:v>0.54224278188990893</c:v>
                </c:pt>
                <c:pt idx="35" formatCode="0.0%">
                  <c:v>0.55238736157414148</c:v>
                </c:pt>
                <c:pt idx="36" formatCode="0.0%">
                  <c:v>0.56657143527786435</c:v>
                </c:pt>
                <c:pt idx="37" formatCode="0.0%">
                  <c:v>0.55802590914220729</c:v>
                </c:pt>
                <c:pt idx="38" formatCode="0.0%">
                  <c:v>0.53591712096713118</c:v>
                </c:pt>
                <c:pt idx="39" formatCode="0.0%">
                  <c:v>0.51449141784949415</c:v>
                </c:pt>
                <c:pt idx="40" formatCode="0.0%">
                  <c:v>0.48455236645469668</c:v>
                </c:pt>
                <c:pt idx="41" formatCode="0.0%">
                  <c:v>0.46193603716343268</c:v>
                </c:pt>
                <c:pt idx="42" formatCode="0.0%">
                  <c:v>0.45600971965163684</c:v>
                </c:pt>
                <c:pt idx="43" formatCode="0.0%">
                  <c:v>0.46150596862354143</c:v>
                </c:pt>
                <c:pt idx="44" formatCode="0.0%">
                  <c:v>0.43909426566841603</c:v>
                </c:pt>
                <c:pt idx="45" formatCode="0.0%">
                  <c:v>0.38337795400703767</c:v>
                </c:pt>
                <c:pt idx="46" formatCode="0.0%">
                  <c:v>0.3787793477065271</c:v>
                </c:pt>
                <c:pt idx="47" formatCode="0.0%">
                  <c:v>0.37824286106362237</c:v>
                </c:pt>
                <c:pt idx="48" formatCode="0.0%">
                  <c:v>0.39404418026140275</c:v>
                </c:pt>
                <c:pt idx="49" formatCode="0.0%">
                  <c:v>0.41411561575731959</c:v>
                </c:pt>
                <c:pt idx="50" formatCode="0.0%">
                  <c:v>0.43742997263192684</c:v>
                </c:pt>
                <c:pt idx="51" formatCode="0.0%">
                  <c:v>0.45702114184779674</c:v>
                </c:pt>
                <c:pt idx="52" formatCode="0.0%">
                  <c:v>0.49774830794754688</c:v>
                </c:pt>
                <c:pt idx="53" formatCode="0.0%">
                  <c:v>0.52537362021833944</c:v>
                </c:pt>
                <c:pt idx="54" formatCode="0.0%">
                  <c:v>0.54467293439597109</c:v>
                </c:pt>
                <c:pt idx="55" formatCode="0.0%">
                  <c:v>0.55371541277107639</c:v>
                </c:pt>
                <c:pt idx="56" formatCode="0.0%">
                  <c:v>0.5552069968951574</c:v>
                </c:pt>
                <c:pt idx="57" formatCode="0.0%">
                  <c:v>0.56957441466504677</c:v>
                </c:pt>
                <c:pt idx="58" formatCode="0.0%">
                  <c:v>0.56565138693591543</c:v>
                </c:pt>
                <c:pt idx="59" formatCode="0.0%">
                  <c:v>0.55533399854112298</c:v>
                </c:pt>
                <c:pt idx="60" formatCode="0.0%">
                  <c:v>0.54869327000464474</c:v>
                </c:pt>
                <c:pt idx="61" formatCode="0.0%">
                  <c:v>0.5395458980454968</c:v>
                </c:pt>
                <c:pt idx="62" formatCode="0.0%">
                  <c:v>0.54518293242768689</c:v>
                </c:pt>
                <c:pt idx="63" formatCode="0.0%">
                  <c:v>0.57283233722720261</c:v>
                </c:pt>
                <c:pt idx="64" formatCode="0.0%">
                  <c:v>0.60517414667458258</c:v>
                </c:pt>
                <c:pt idx="65" formatCode="0.0%">
                  <c:v>0.63188718498740282</c:v>
                </c:pt>
                <c:pt idx="66" formatCode="0.0%">
                  <c:v>0.65509897494026936</c:v>
                </c:pt>
                <c:pt idx="67" formatCode="0.0%">
                  <c:v>0.72242564775148632</c:v>
                </c:pt>
                <c:pt idx="68" formatCode="0.0%">
                  <c:v>0.7837088902196232</c:v>
                </c:pt>
                <c:pt idx="69" formatCode="0.0%">
                  <c:v>0.82258582306074834</c:v>
                </c:pt>
                <c:pt idx="70" formatCode="0.0%">
                  <c:v>0.86405534592718891</c:v>
                </c:pt>
                <c:pt idx="71" formatCode="0.0%">
                  <c:v>0.89119189759351092</c:v>
                </c:pt>
                <c:pt idx="72" formatCode="0.0%">
                  <c:v>0.90618479684997388</c:v>
                </c:pt>
                <c:pt idx="73" formatCode="0.0%">
                  <c:v>0.94401331884316209</c:v>
                </c:pt>
                <c:pt idx="74" formatCode="0.0%">
                  <c:v>1.0043051604036735</c:v>
                </c:pt>
                <c:pt idx="75" formatCode="0.0%">
                  <c:v>1.0196334948539154</c:v>
                </c:pt>
                <c:pt idx="76" formatCode="0.0%">
                  <c:v>1.0516507315857213</c:v>
                </c:pt>
                <c:pt idx="77" formatCode="0.0%">
                  <c:v>1.1031350766681021</c:v>
                </c:pt>
                <c:pt idx="78" formatCode="0.0%">
                  <c:v>1.1313312511118592</c:v>
                </c:pt>
                <c:pt idx="79" formatCode="0.0%">
                  <c:v>1.1148238997778974</c:v>
                </c:pt>
                <c:pt idx="80" formatCode="0.0%">
                  <c:v>1.2531386656507726</c:v>
                </c:pt>
                <c:pt idx="81" formatCode="0.0%">
                  <c:v>1.4221661655360331</c:v>
                </c:pt>
                <c:pt idx="82" formatCode="0.0%">
                  <c:v>1.4970204489302419</c:v>
                </c:pt>
                <c:pt idx="83" formatCode="0.0%">
                  <c:v>1.7031530331452598</c:v>
                </c:pt>
                <c:pt idx="84" formatCode="0.0%">
                  <c:v>2.2940569815402889</c:v>
                </c:pt>
                <c:pt idx="85" formatCode="0.0%">
                  <c:v>2.7588220928477827</c:v>
                </c:pt>
                <c:pt idx="86" formatCode="0.0%">
                  <c:v>2.9193779728094613</c:v>
                </c:pt>
                <c:pt idx="87" formatCode="0.0%">
                  <c:v>2.9998756363747283</c:v>
                </c:pt>
                <c:pt idx="88" formatCode="0.0%">
                  <c:v>2.9223068155153893</c:v>
                </c:pt>
                <c:pt idx="89" formatCode="0.0%">
                  <c:v>2.7729109319125778</c:v>
                </c:pt>
                <c:pt idx="90" formatCode="0.0%">
                  <c:v>2.6722705129156328</c:v>
                </c:pt>
                <c:pt idx="91" formatCode="0.0%">
                  <c:v>2.578756768940333</c:v>
                </c:pt>
                <c:pt idx="92" formatCode="0.0%">
                  <c:v>2.2747345341988732</c:v>
                </c:pt>
                <c:pt idx="93" formatCode="0.0%">
                  <c:v>1.9812363868812932</c:v>
                </c:pt>
                <c:pt idx="94" formatCode="0.0%">
                  <c:v>1.8197722979021491</c:v>
                </c:pt>
                <c:pt idx="95" formatCode="0.0%">
                  <c:v>1.5539965530330466</c:v>
                </c:pt>
                <c:pt idx="96" formatCode="0.0%">
                  <c:v>1.0549512681579096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D70-94A7-9FDDB1618526}"/>
            </c:ext>
          </c:extLst>
        </c:ser>
        <c:ser>
          <c:idx val="1"/>
          <c:order val="1"/>
          <c:tx>
            <c:strRef>
              <c:f>NAC!$BL$4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NAC!$BL$5:$BL$1000</c:f>
              <c:numCache>
                <c:formatCode>General</c:formatCode>
                <c:ptCount val="996"/>
                <c:pt idx="12" formatCode="0.0%">
                  <c:v>0.24822792612189004</c:v>
                </c:pt>
                <c:pt idx="13" formatCode="0.0%">
                  <c:v>0.25057141737245336</c:v>
                </c:pt>
                <c:pt idx="14" formatCode="0.0%">
                  <c:v>0.25529844140544533</c:v>
                </c:pt>
                <c:pt idx="15" formatCode="0.0%">
                  <c:v>0.25431192966243987</c:v>
                </c:pt>
                <c:pt idx="16" formatCode="0.0%">
                  <c:v>0.25520299197345642</c:v>
                </c:pt>
                <c:pt idx="17" formatCode="0.0%">
                  <c:v>0.2634625817091778</c:v>
                </c:pt>
                <c:pt idx="18" formatCode="0.0%">
                  <c:v>0.29503402424184255</c:v>
                </c:pt>
                <c:pt idx="19" formatCode="0.0%">
                  <c:v>0.31254372143109443</c:v>
                </c:pt>
                <c:pt idx="20" formatCode="0.0%">
                  <c:v>0.34432525264863778</c:v>
                </c:pt>
                <c:pt idx="21" formatCode="0.0%">
                  <c:v>0.405767831129491</c:v>
                </c:pt>
                <c:pt idx="22" formatCode="0.0%">
                  <c:v>0.45969454887107841</c:v>
                </c:pt>
                <c:pt idx="23" formatCode="0.0%">
                  <c:v>0.48543072770347684</c:v>
                </c:pt>
                <c:pt idx="24" formatCode="0.0%">
                  <c:v>0.47696785234486283</c:v>
                </c:pt>
                <c:pt idx="25" formatCode="0.0%">
                  <c:v>0.49392243137316383</c:v>
                </c:pt>
                <c:pt idx="26" formatCode="0.0%">
                  <c:v>0.51316453031647691</c:v>
                </c:pt>
                <c:pt idx="27" formatCode="0.0%">
                  <c:v>0.54761734533297912</c:v>
                </c:pt>
                <c:pt idx="28" formatCode="0.0%">
                  <c:v>0.5582315426128488</c:v>
                </c:pt>
                <c:pt idx="29" formatCode="0.0%">
                  <c:v>0.5730411454689357</c:v>
                </c:pt>
                <c:pt idx="30" formatCode="0.0%">
                  <c:v>0.55809131946328105</c:v>
                </c:pt>
                <c:pt idx="31" formatCode="0.0%">
                  <c:v>0.54459523049843317</c:v>
                </c:pt>
                <c:pt idx="32" formatCode="0.0%">
                  <c:v>0.54590801347366646</c:v>
                </c:pt>
                <c:pt idx="33" formatCode="0.0%">
                  <c:v>0.53625420491071618</c:v>
                </c:pt>
                <c:pt idx="34" formatCode="0.0%">
                  <c:v>0.50562926475499181</c:v>
                </c:pt>
                <c:pt idx="35" formatCode="0.0%">
                  <c:v>0.52163465238763873</c:v>
                </c:pt>
                <c:pt idx="36" formatCode="0.0%">
                  <c:v>0.53894724356752288</c:v>
                </c:pt>
                <c:pt idx="37" formatCode="0.0%">
                  <c:v>0.52864764514923412</c:v>
                </c:pt>
                <c:pt idx="38" formatCode="0.0%">
                  <c:v>0.50274646195592032</c:v>
                </c:pt>
                <c:pt idx="39" formatCode="0.0%">
                  <c:v>0.4829645242133993</c:v>
                </c:pt>
                <c:pt idx="40" formatCode="0.0%">
                  <c:v>0.45507274073827686</c:v>
                </c:pt>
                <c:pt idx="41" formatCode="0.0%">
                  <c:v>0.43410066489087895</c:v>
                </c:pt>
                <c:pt idx="42" formatCode="0.0%">
                  <c:v>0.42724289016576855</c:v>
                </c:pt>
                <c:pt idx="43" formatCode="0.0%">
                  <c:v>0.4235384539394289</c:v>
                </c:pt>
                <c:pt idx="44" formatCode="0.0%">
                  <c:v>0.40659765231084743</c:v>
                </c:pt>
                <c:pt idx="45" formatCode="0.0%">
                  <c:v>0.36611250653226102</c:v>
                </c:pt>
                <c:pt idx="46" formatCode="0.0%">
                  <c:v>0.3721970314945926</c:v>
                </c:pt>
                <c:pt idx="47" formatCode="0.0%">
                  <c:v>0.35738524502156821</c:v>
                </c:pt>
                <c:pt idx="48" formatCode="0.0%">
                  <c:v>0.36020850924888337</c:v>
                </c:pt>
                <c:pt idx="49" formatCode="0.0%">
                  <c:v>0.38383967939038954</c:v>
                </c:pt>
                <c:pt idx="50" formatCode="0.0%">
                  <c:v>0.40526530069885269</c:v>
                </c:pt>
                <c:pt idx="51" formatCode="0.0%">
                  <c:v>0.42649394729795831</c:v>
                </c:pt>
                <c:pt idx="52" formatCode="0.0%">
                  <c:v>0.46289754262401717</c:v>
                </c:pt>
                <c:pt idx="53" formatCode="0.0%">
                  <c:v>0.48727865916446356</c:v>
                </c:pt>
                <c:pt idx="54" formatCode="0.0%">
                  <c:v>0.50130325151130406</c:v>
                </c:pt>
                <c:pt idx="55" formatCode="0.0%">
                  <c:v>0.51663946939074035</c:v>
                </c:pt>
                <c:pt idx="56" formatCode="0.0%">
                  <c:v>0.51298872077711422</c:v>
                </c:pt>
                <c:pt idx="57" formatCode="0.0%">
                  <c:v>0.5231631992491339</c:v>
                </c:pt>
                <c:pt idx="58" formatCode="0.0%">
                  <c:v>0.51955584671232069</c:v>
                </c:pt>
                <c:pt idx="59" formatCode="0.0%">
                  <c:v>0.51036083491752593</c:v>
                </c:pt>
                <c:pt idx="60" formatCode="0.0%">
                  <c:v>0.50884673321176765</c:v>
                </c:pt>
                <c:pt idx="61" formatCode="0.0%">
                  <c:v>0.50658526722019337</c:v>
                </c:pt>
                <c:pt idx="62" formatCode="0.0%">
                  <c:v>0.52353488353882893</c:v>
                </c:pt>
                <c:pt idx="63" formatCode="0.0%">
                  <c:v>0.55034443312062731</c:v>
                </c:pt>
                <c:pt idx="64" formatCode="0.0%">
                  <c:v>0.5797039084477158</c:v>
                </c:pt>
                <c:pt idx="65" formatCode="0.0%">
                  <c:v>0.60704029183317054</c:v>
                </c:pt>
                <c:pt idx="66" formatCode="0.0%">
                  <c:v>0.63965296353432466</c:v>
                </c:pt>
                <c:pt idx="67" formatCode="0.0%">
                  <c:v>0.70917392510897659</c:v>
                </c:pt>
                <c:pt idx="68" formatCode="0.0%">
                  <c:v>0.78453555733951363</c:v>
                </c:pt>
                <c:pt idx="69" formatCode="0.0%">
                  <c:v>0.83058226059360263</c:v>
                </c:pt>
                <c:pt idx="70" formatCode="0.0%">
                  <c:v>0.88040344841971652</c:v>
                </c:pt>
                <c:pt idx="71" formatCode="0.0%">
                  <c:v>0.92420868017964564</c:v>
                </c:pt>
                <c:pt idx="72" formatCode="0.0%">
                  <c:v>0.94875379095975521</c:v>
                </c:pt>
                <c:pt idx="73" formatCode="0.0%">
                  <c:v>0.98898740222483594</c:v>
                </c:pt>
                <c:pt idx="74" formatCode="0.0%">
                  <c:v>1.0250764835989163</c:v>
                </c:pt>
                <c:pt idx="75" formatCode="0.0%">
                  <c:v>1.0440929082974746</c:v>
                </c:pt>
                <c:pt idx="76" formatCode="0.0%">
                  <c:v>1.0898693191155009</c:v>
                </c:pt>
                <c:pt idx="77" formatCode="0.0%">
                  <c:v>1.143609181843221</c:v>
                </c:pt>
                <c:pt idx="78" formatCode="0.0%">
                  <c:v>1.1563513856551757</c:v>
                </c:pt>
                <c:pt idx="79" formatCode="0.0%">
                  <c:v>1.1362489158365419</c:v>
                </c:pt>
                <c:pt idx="80" formatCode="0.0%">
                  <c:v>1.2439522147751121</c:v>
                </c:pt>
                <c:pt idx="81" formatCode="0.0%">
                  <c:v>1.3819449753238815</c:v>
                </c:pt>
                <c:pt idx="82" formatCode="0.0%">
                  <c:v>1.4267590312169594</c:v>
                </c:pt>
                <c:pt idx="83" formatCode="0.0%">
                  <c:v>1.6097311834335768</c:v>
                </c:pt>
                <c:pt idx="84" formatCode="0.0%">
                  <c:v>2.1147600035798946</c:v>
                </c:pt>
                <c:pt idx="85" formatCode="0.0%">
                  <c:v>2.5443290568868311</c:v>
                </c:pt>
                <c:pt idx="86" formatCode="0.0%">
                  <c:v>2.7649593188810044</c:v>
                </c:pt>
                <c:pt idx="87" formatCode="0.0%">
                  <c:v>2.8815671340492472</c:v>
                </c:pt>
                <c:pt idx="88" formatCode="0.0%">
                  <c:v>2.8950956979333826</c:v>
                </c:pt>
                <c:pt idx="89" formatCode="0.0%">
                  <c:v>2.7651940708697262</c:v>
                </c:pt>
                <c:pt idx="90" formatCode="0.0%">
                  <c:v>2.7161992425941461</c:v>
                </c:pt>
                <c:pt idx="91" formatCode="0.0%">
                  <c:v>2.6357760137295103</c:v>
                </c:pt>
                <c:pt idx="92" formatCode="0.0%">
                  <c:v>2.3697284719627492</c:v>
                </c:pt>
                <c:pt idx="93" formatCode="0.0%">
                  <c:v>2.0926609027400493</c:v>
                </c:pt>
                <c:pt idx="94" formatCode="0.0%">
                  <c:v>1.9319829919117897</c:v>
                </c:pt>
                <c:pt idx="95" formatCode="0.0%">
                  <c:v>1.6624225402526722</c:v>
                </c:pt>
                <c:pt idx="96" formatCode="0.0%">
                  <c:v>1.1787522030555579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D70-94A7-9FDDB1618526}"/>
            </c:ext>
          </c:extLst>
        </c:ser>
        <c:ser>
          <c:idx val="2"/>
          <c:order val="2"/>
          <c:tx>
            <c:strRef>
              <c:f>NAC!$BQ$4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NAC!$BQ$5:$BQ$1000</c:f>
              <c:numCache>
                <c:formatCode>General</c:formatCode>
                <c:ptCount val="996"/>
                <c:pt idx="12" formatCode="0.0%">
                  <c:v>0.22049458175560965</c:v>
                </c:pt>
                <c:pt idx="13" formatCode="0.0%">
                  <c:v>0.22065806214759265</c:v>
                </c:pt>
                <c:pt idx="14" formatCode="0.0%">
                  <c:v>0.23169271061307972</c:v>
                </c:pt>
                <c:pt idx="15" formatCode="0.0%">
                  <c:v>0.24005291858405564</c:v>
                </c:pt>
                <c:pt idx="16" formatCode="0.0%">
                  <c:v>0.24106519336925669</c:v>
                </c:pt>
                <c:pt idx="17" formatCode="0.0%">
                  <c:v>0.25048247436091242</c:v>
                </c:pt>
                <c:pt idx="18" formatCode="0.0%">
                  <c:v>0.27934635045310308</c:v>
                </c:pt>
                <c:pt idx="19" formatCode="0.0%">
                  <c:v>0.29763910925645121</c:v>
                </c:pt>
                <c:pt idx="20" formatCode="0.0%">
                  <c:v>0.33150477263012879</c:v>
                </c:pt>
                <c:pt idx="21" formatCode="0.0%">
                  <c:v>0.40298915893362564</c:v>
                </c:pt>
                <c:pt idx="22" formatCode="0.0%">
                  <c:v>0.45021751591848269</c:v>
                </c:pt>
                <c:pt idx="23" formatCode="0.0%">
                  <c:v>0.47649526695243671</c:v>
                </c:pt>
                <c:pt idx="24" formatCode="0.0%">
                  <c:v>0.4922110816489389</c:v>
                </c:pt>
                <c:pt idx="25" formatCode="0.0%">
                  <c:v>0.50670815438571881</c:v>
                </c:pt>
                <c:pt idx="26" formatCode="0.0%">
                  <c:v>0.5044660298929291</c:v>
                </c:pt>
                <c:pt idx="27" formatCode="0.0%">
                  <c:v>0.52657888263276731</c:v>
                </c:pt>
                <c:pt idx="28" formatCode="0.0%">
                  <c:v>0.55013132994853153</c:v>
                </c:pt>
                <c:pt idx="29" formatCode="0.0%">
                  <c:v>0.56875123954335693</c:v>
                </c:pt>
                <c:pt idx="30" formatCode="0.0%">
                  <c:v>0.55790622963343606</c:v>
                </c:pt>
                <c:pt idx="31" formatCode="0.0%">
                  <c:v>0.54189743291982273</c:v>
                </c:pt>
                <c:pt idx="32" formatCode="0.0%">
                  <c:v>0.54848765021337109</c:v>
                </c:pt>
                <c:pt idx="33" formatCode="0.0%">
                  <c:v>0.54002004353490007</c:v>
                </c:pt>
                <c:pt idx="34" formatCode="0.0%">
                  <c:v>0.52627435112237597</c:v>
                </c:pt>
                <c:pt idx="35" formatCode="0.0%">
                  <c:v>0.54227383366320292</c:v>
                </c:pt>
                <c:pt idx="36" formatCode="0.0%">
                  <c:v>0.56490380774186777</c:v>
                </c:pt>
                <c:pt idx="37" formatCode="0.0%">
                  <c:v>0.53975760846116727</c:v>
                </c:pt>
                <c:pt idx="38" formatCode="0.0%">
                  <c:v>0.53332175986499797</c:v>
                </c:pt>
                <c:pt idx="39" formatCode="0.0%">
                  <c:v>0.51912391411090364</c:v>
                </c:pt>
                <c:pt idx="40" formatCode="0.0%">
                  <c:v>0.47202731829188882</c:v>
                </c:pt>
                <c:pt idx="41" formatCode="0.0%">
                  <c:v>0.45894376549984406</c:v>
                </c:pt>
                <c:pt idx="42" formatCode="0.0%">
                  <c:v>0.46179289257209666</c:v>
                </c:pt>
                <c:pt idx="43" formatCode="0.0%">
                  <c:v>0.46703889252351849</c:v>
                </c:pt>
                <c:pt idx="44" formatCode="0.0%">
                  <c:v>0.44570334049192617</c:v>
                </c:pt>
                <c:pt idx="45" formatCode="0.0%">
                  <c:v>0.39323483191142206</c:v>
                </c:pt>
                <c:pt idx="46" formatCode="0.0%">
                  <c:v>0.38795489780977688</c:v>
                </c:pt>
                <c:pt idx="47" formatCode="0.0%">
                  <c:v>0.37601393940780259</c:v>
                </c:pt>
                <c:pt idx="48" formatCode="0.0%">
                  <c:v>0.36731441585416436</c:v>
                </c:pt>
                <c:pt idx="49" formatCode="0.0%">
                  <c:v>0.40772025303817605</c:v>
                </c:pt>
                <c:pt idx="50" formatCode="0.0%">
                  <c:v>0.43032903933809319</c:v>
                </c:pt>
                <c:pt idx="51" formatCode="0.0%">
                  <c:v>0.46132732449110248</c:v>
                </c:pt>
                <c:pt idx="52" formatCode="0.0%">
                  <c:v>0.50847286692842064</c:v>
                </c:pt>
                <c:pt idx="53" formatCode="0.0%">
                  <c:v>0.5248782251284605</c:v>
                </c:pt>
                <c:pt idx="54" formatCode="0.0%">
                  <c:v>0.52659382933207266</c:v>
                </c:pt>
                <c:pt idx="55" formatCode="0.0%">
                  <c:v>0.52626448208176702</c:v>
                </c:pt>
                <c:pt idx="56" formatCode="0.0%">
                  <c:v>0.53477003381467791</c:v>
                </c:pt>
                <c:pt idx="57" formatCode="0.0%">
                  <c:v>0.54622946943388784</c:v>
                </c:pt>
                <c:pt idx="58" formatCode="0.0%">
                  <c:v>0.54716599112426123</c:v>
                </c:pt>
                <c:pt idx="59" formatCode="0.0%">
                  <c:v>0.53201030195217336</c:v>
                </c:pt>
                <c:pt idx="60" formatCode="0.0%">
                  <c:v>0.52655286456094741</c:v>
                </c:pt>
                <c:pt idx="61" formatCode="0.0%">
                  <c:v>0.52010326267202855</c:v>
                </c:pt>
                <c:pt idx="62" formatCode="0.0%">
                  <c:v>0.52447292517090771</c:v>
                </c:pt>
                <c:pt idx="63" formatCode="0.0%">
                  <c:v>0.53514362550356043</c:v>
                </c:pt>
                <c:pt idx="64" formatCode="0.0%">
                  <c:v>0.56744951946925948</c:v>
                </c:pt>
                <c:pt idx="65" formatCode="0.0%">
                  <c:v>0.59647649152366844</c:v>
                </c:pt>
                <c:pt idx="66" formatCode="0.0%">
                  <c:v>0.62820615324849949</c:v>
                </c:pt>
                <c:pt idx="67" formatCode="0.0%">
                  <c:v>0.71778652314728064</c:v>
                </c:pt>
                <c:pt idx="68" formatCode="0.0%">
                  <c:v>0.78461671632508456</c:v>
                </c:pt>
                <c:pt idx="69" formatCode="0.0%">
                  <c:v>0.82783778642656647</c:v>
                </c:pt>
                <c:pt idx="70" formatCode="0.0%">
                  <c:v>0.87076115732032444</c:v>
                </c:pt>
                <c:pt idx="71" formatCode="0.0%">
                  <c:v>0.91682467848465121</c:v>
                </c:pt>
                <c:pt idx="72" formatCode="0.0%">
                  <c:v>0.94744979448971778</c:v>
                </c:pt>
                <c:pt idx="73" formatCode="0.0%">
                  <c:v>0.98138478709282251</c:v>
                </c:pt>
                <c:pt idx="74" formatCode="0.0%">
                  <c:v>1.0077702936793278</c:v>
                </c:pt>
                <c:pt idx="75" formatCode="0.0%">
                  <c:v>1.0141171950426733</c:v>
                </c:pt>
                <c:pt idx="76" formatCode="0.0%">
                  <c:v>1.0425806404127425</c:v>
                </c:pt>
                <c:pt idx="77" formatCode="0.0%">
                  <c:v>1.0915550187595264</c:v>
                </c:pt>
                <c:pt idx="78" formatCode="0.0%">
                  <c:v>1.1199722401128516</c:v>
                </c:pt>
                <c:pt idx="79" formatCode="0.0%">
                  <c:v>1.0914046342424624</c:v>
                </c:pt>
                <c:pt idx="80" formatCode="0.0%">
                  <c:v>1.1701362375034674</c:v>
                </c:pt>
                <c:pt idx="81" formatCode="0.0%">
                  <c:v>1.291254335899676</c:v>
                </c:pt>
                <c:pt idx="82" formatCode="0.0%">
                  <c:v>1.3446671806694583</c:v>
                </c:pt>
                <c:pt idx="83" formatCode="0.0%">
                  <c:v>1.5031718918069528</c:v>
                </c:pt>
                <c:pt idx="84" formatCode="0.0%">
                  <c:v>1.9885340785268211</c:v>
                </c:pt>
                <c:pt idx="85" formatCode="0.0%">
                  <c:v>2.4579977448029307</c:v>
                </c:pt>
                <c:pt idx="86" formatCode="0.0%">
                  <c:v>2.7372166535658433</c:v>
                </c:pt>
                <c:pt idx="87" formatCode="0.0%">
                  <c:v>2.9003228765610647</c:v>
                </c:pt>
                <c:pt idx="88" formatCode="0.0%">
                  <c:v>2.9034808677224087</c:v>
                </c:pt>
                <c:pt idx="89" formatCode="0.0%">
                  <c:v>2.7437840093769781</c:v>
                </c:pt>
                <c:pt idx="90" formatCode="0.0%">
                  <c:v>2.6473978908327456</c:v>
                </c:pt>
                <c:pt idx="91" formatCode="0.0%">
                  <c:v>2.545631974738404</c:v>
                </c:pt>
                <c:pt idx="92" formatCode="0.0%">
                  <c:v>2.3137380025532632</c:v>
                </c:pt>
                <c:pt idx="93" formatCode="0.0%">
                  <c:v>2.0549093779732575</c:v>
                </c:pt>
                <c:pt idx="94" formatCode="0.0%">
                  <c:v>1.8921279588855215</c:v>
                </c:pt>
                <c:pt idx="95" formatCode="0.0%">
                  <c:v>1.6492209094629624</c:v>
                </c:pt>
                <c:pt idx="96" formatCode="0.0%">
                  <c:v>1.1572254643191853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3-4D70-94A7-9FDDB1618526}"/>
            </c:ext>
          </c:extLst>
        </c:ser>
        <c:ser>
          <c:idx val="3"/>
          <c:order val="3"/>
          <c:tx>
            <c:strRef>
              <c:f>NAC!$BM$4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NAC!$BM$5:$BM$1000</c:f>
              <c:numCache>
                <c:formatCode>General</c:formatCode>
                <c:ptCount val="996"/>
                <c:pt idx="12" formatCode="0.0%">
                  <c:v>0.20170705772784236</c:v>
                </c:pt>
                <c:pt idx="13" formatCode="0.0%">
                  <c:v>0.20755393778348141</c:v>
                </c:pt>
                <c:pt idx="14" formatCode="0.0%">
                  <c:v>0.20953467720920971</c:v>
                </c:pt>
                <c:pt idx="15" formatCode="0.0%">
                  <c:v>0.21272795788354859</c:v>
                </c:pt>
                <c:pt idx="16" formatCode="0.0%">
                  <c:v>0.20579614678053915</c:v>
                </c:pt>
                <c:pt idx="17" formatCode="0.0%">
                  <c:v>0.2193329919171112</c:v>
                </c:pt>
                <c:pt idx="18" formatCode="0.0%">
                  <c:v>0.25041952558440017</c:v>
                </c:pt>
                <c:pt idx="19" formatCode="0.0%">
                  <c:v>0.27315890775304164</c:v>
                </c:pt>
                <c:pt idx="20" formatCode="0.0%">
                  <c:v>0.29671295871127468</c:v>
                </c:pt>
                <c:pt idx="21" formatCode="0.0%">
                  <c:v>0.36500228531191126</c:v>
                </c:pt>
                <c:pt idx="22" formatCode="0.0%">
                  <c:v>0.40777278348529977</c:v>
                </c:pt>
                <c:pt idx="23" formatCode="0.0%">
                  <c:v>0.43558038435181712</c:v>
                </c:pt>
                <c:pt idx="24" formatCode="0.0%">
                  <c:v>0.44792928792620312</c:v>
                </c:pt>
                <c:pt idx="25" formatCode="0.0%">
                  <c:v>0.46186925175844484</c:v>
                </c:pt>
                <c:pt idx="26" formatCode="0.0%">
                  <c:v>0.49487298440926053</c:v>
                </c:pt>
                <c:pt idx="27" formatCode="0.0%">
                  <c:v>0.53036181054955955</c:v>
                </c:pt>
                <c:pt idx="28" formatCode="0.0%">
                  <c:v>0.55410161440567451</c:v>
                </c:pt>
                <c:pt idx="29" formatCode="0.0%">
                  <c:v>0.55388743896111592</c:v>
                </c:pt>
                <c:pt idx="30" formatCode="0.0%">
                  <c:v>0.53785858463013891</c:v>
                </c:pt>
                <c:pt idx="31" formatCode="0.0%">
                  <c:v>0.52200456806839224</c:v>
                </c:pt>
                <c:pt idx="32" formatCode="0.0%">
                  <c:v>0.54078128731208674</c:v>
                </c:pt>
                <c:pt idx="33" formatCode="0.0%">
                  <c:v>0.53051337005149457</c:v>
                </c:pt>
                <c:pt idx="34" formatCode="0.0%">
                  <c:v>0.51281247408012209</c:v>
                </c:pt>
                <c:pt idx="35" formatCode="0.0%">
                  <c:v>0.52761919256330492</c:v>
                </c:pt>
                <c:pt idx="36" formatCode="0.0%">
                  <c:v>0.54695109116877827</c:v>
                </c:pt>
                <c:pt idx="37" formatCode="0.0%">
                  <c:v>0.55597602985655303</c:v>
                </c:pt>
                <c:pt idx="38" formatCode="0.0%">
                  <c:v>0.53578881832653247</c:v>
                </c:pt>
                <c:pt idx="39" formatCode="0.0%">
                  <c:v>0.51233751776262193</c:v>
                </c:pt>
                <c:pt idx="40" formatCode="0.0%">
                  <c:v>0.49461655569118101</c:v>
                </c:pt>
                <c:pt idx="41" formatCode="0.0%">
                  <c:v>0.48727087820058657</c:v>
                </c:pt>
                <c:pt idx="42" formatCode="0.0%">
                  <c:v>0.48734808410723107</c:v>
                </c:pt>
                <c:pt idx="43" formatCode="0.0%">
                  <c:v>0.48616124970381014</c:v>
                </c:pt>
                <c:pt idx="44" formatCode="0.0%">
                  <c:v>0.46689284862889502</c:v>
                </c:pt>
                <c:pt idx="45" formatCode="0.0%">
                  <c:v>0.41743451003638055</c:v>
                </c:pt>
                <c:pt idx="46" formatCode="0.0%">
                  <c:v>0.42775214610388956</c:v>
                </c:pt>
                <c:pt idx="47" formatCode="0.0%">
                  <c:v>0.41522415395251611</c:v>
                </c:pt>
                <c:pt idx="48" formatCode="0.0%">
                  <c:v>0.42565730158899995</c:v>
                </c:pt>
                <c:pt idx="49" formatCode="0.0%">
                  <c:v>0.43383047363157834</c:v>
                </c:pt>
                <c:pt idx="50" formatCode="0.0%">
                  <c:v>0.45113204752472713</c:v>
                </c:pt>
                <c:pt idx="51" formatCode="0.0%">
                  <c:v>0.47739436272792712</c:v>
                </c:pt>
                <c:pt idx="52" formatCode="0.0%">
                  <c:v>0.50522479407972742</c:v>
                </c:pt>
                <c:pt idx="53" formatCode="0.0%">
                  <c:v>0.51675382832672967</c:v>
                </c:pt>
                <c:pt idx="54" formatCode="0.0%">
                  <c:v>0.52457412473161558</c:v>
                </c:pt>
                <c:pt idx="55" formatCode="0.0%">
                  <c:v>0.53871641372138379</c:v>
                </c:pt>
                <c:pt idx="56" formatCode="0.0%">
                  <c:v>0.53130778730193073</c:v>
                </c:pt>
                <c:pt idx="57" formatCode="0.0%">
                  <c:v>0.54218891715874018</c:v>
                </c:pt>
                <c:pt idx="58" formatCode="0.0%">
                  <c:v>0.53371951628931047</c:v>
                </c:pt>
                <c:pt idx="59" formatCode="0.0%">
                  <c:v>0.52510009471528685</c:v>
                </c:pt>
                <c:pt idx="60" formatCode="0.0%">
                  <c:v>0.53150165048919451</c:v>
                </c:pt>
                <c:pt idx="61" formatCode="0.0%">
                  <c:v>0.53426879782903902</c:v>
                </c:pt>
                <c:pt idx="62" formatCode="0.0%">
                  <c:v>0.55646922455192893</c:v>
                </c:pt>
                <c:pt idx="63" formatCode="0.0%">
                  <c:v>0.57939513094709238</c:v>
                </c:pt>
                <c:pt idx="64" formatCode="0.0%">
                  <c:v>0.61463547640087501</c:v>
                </c:pt>
                <c:pt idx="65" formatCode="0.0%">
                  <c:v>0.64813191545725046</c:v>
                </c:pt>
                <c:pt idx="66" formatCode="0.0%">
                  <c:v>0.68048424072530289</c:v>
                </c:pt>
                <c:pt idx="67" formatCode="0.0%">
                  <c:v>0.76198989602014788</c:v>
                </c:pt>
                <c:pt idx="68" formatCode="0.0%">
                  <c:v>0.84795930966824673</c:v>
                </c:pt>
                <c:pt idx="69" formatCode="0.0%">
                  <c:v>0.90593564240930058</c:v>
                </c:pt>
                <c:pt idx="70" formatCode="0.0%">
                  <c:v>0.95267120706553587</c:v>
                </c:pt>
                <c:pt idx="71" formatCode="0.0%">
                  <c:v>0.98467253629707052</c:v>
                </c:pt>
                <c:pt idx="72" formatCode="0.0%">
                  <c:v>0.99845703135451669</c:v>
                </c:pt>
                <c:pt idx="73" formatCode="0.0%">
                  <c:v>1.0327884338045181</c:v>
                </c:pt>
                <c:pt idx="74" formatCode="0.0%">
                  <c:v>1.0734533651294735</c:v>
                </c:pt>
                <c:pt idx="75" formatCode="0.0%">
                  <c:v>1.1010093516711472</c:v>
                </c:pt>
                <c:pt idx="76" formatCode="0.0%">
                  <c:v>1.1593514192919314</c:v>
                </c:pt>
                <c:pt idx="77" formatCode="0.0%">
                  <c:v>1.2054854446156122</c:v>
                </c:pt>
                <c:pt idx="78" formatCode="0.0%">
                  <c:v>1.2040211973256763</c:v>
                </c:pt>
                <c:pt idx="79" formatCode="0.0%">
                  <c:v>1.1660463083475436</c:v>
                </c:pt>
                <c:pt idx="80" formatCode="0.0%">
                  <c:v>1.2774508228488397</c:v>
                </c:pt>
                <c:pt idx="81" formatCode="0.0%">
                  <c:v>1.4276493486844419</c:v>
                </c:pt>
                <c:pt idx="82" formatCode="0.0%">
                  <c:v>1.4880246315226677</c:v>
                </c:pt>
                <c:pt idx="83" formatCode="0.0%">
                  <c:v>1.7016442483161915</c:v>
                </c:pt>
                <c:pt idx="84" formatCode="0.0%">
                  <c:v>2.2249030464767738</c:v>
                </c:pt>
                <c:pt idx="85" formatCode="0.0%">
                  <c:v>2.6685152674062449</c:v>
                </c:pt>
                <c:pt idx="86" formatCode="0.0%">
                  <c:v>2.7983401970204911</c:v>
                </c:pt>
                <c:pt idx="87" formatCode="0.0%">
                  <c:v>2.8481528363865722</c:v>
                </c:pt>
                <c:pt idx="88" formatCode="0.0%">
                  <c:v>2.7551274827025725</c:v>
                </c:pt>
                <c:pt idx="89" formatCode="0.0%">
                  <c:v>2.6630596876785066</c:v>
                </c:pt>
                <c:pt idx="90" formatCode="0.0%">
                  <c:v>2.6071188217738364</c:v>
                </c:pt>
                <c:pt idx="91" formatCode="0.0%">
                  <c:v>2.5248062251253223</c:v>
                </c:pt>
                <c:pt idx="92" formatCode="0.0%">
                  <c:v>2.2304923263061993</c:v>
                </c:pt>
                <c:pt idx="93" formatCode="0.0%">
                  <c:v>1.9175167951104273</c:v>
                </c:pt>
                <c:pt idx="94" formatCode="0.0%">
                  <c:v>1.7466418344546155</c:v>
                </c:pt>
                <c:pt idx="95" formatCode="0.0%">
                  <c:v>1.4685288125840659</c:v>
                </c:pt>
                <c:pt idx="96" formatCode="0.0%">
                  <c:v>1.0143932771554089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83-4D70-94A7-9FDDB1618526}"/>
            </c:ext>
          </c:extLst>
        </c:ser>
        <c:ser>
          <c:idx val="4"/>
          <c:order val="4"/>
          <c:tx>
            <c:strRef>
              <c:f>NAC!$BN$4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NAC!$BN$5:$BN$1000</c:f>
              <c:numCache>
                <c:formatCode>General</c:formatCode>
                <c:ptCount val="996"/>
                <c:pt idx="12" formatCode="0.0%">
                  <c:v>0.19683979367644544</c:v>
                </c:pt>
                <c:pt idx="13" formatCode="0.0%">
                  <c:v>0.19902291034250386</c:v>
                </c:pt>
                <c:pt idx="14" formatCode="0.0%">
                  <c:v>0.20243414915144031</c:v>
                </c:pt>
                <c:pt idx="15" formatCode="0.0%">
                  <c:v>0.21388849881216365</c:v>
                </c:pt>
                <c:pt idx="16" formatCode="0.0%">
                  <c:v>0.21171384914180358</c:v>
                </c:pt>
                <c:pt idx="17" formatCode="0.0%">
                  <c:v>0.21933619227081436</c:v>
                </c:pt>
                <c:pt idx="18" formatCode="0.0%">
                  <c:v>0.23752908715030285</c:v>
                </c:pt>
                <c:pt idx="19" formatCode="0.0%">
                  <c:v>0.25322727752129359</c:v>
                </c:pt>
                <c:pt idx="20" formatCode="0.0%">
                  <c:v>0.27784704308220376</c:v>
                </c:pt>
                <c:pt idx="21" formatCode="0.0%">
                  <c:v>0.34838550801724821</c:v>
                </c:pt>
                <c:pt idx="22" formatCode="0.0%">
                  <c:v>0.38309224371575112</c:v>
                </c:pt>
                <c:pt idx="23" formatCode="0.0%">
                  <c:v>0.406094008303854</c:v>
                </c:pt>
                <c:pt idx="24" formatCode="0.0%">
                  <c:v>0.41651886218666512</c:v>
                </c:pt>
                <c:pt idx="25" formatCode="0.0%">
                  <c:v>0.42670087007919344</c:v>
                </c:pt>
                <c:pt idx="26" formatCode="0.0%">
                  <c:v>0.44653276221264893</c:v>
                </c:pt>
                <c:pt idx="27" formatCode="0.0%">
                  <c:v>0.46525413554876605</c:v>
                </c:pt>
                <c:pt idx="28" formatCode="0.0%">
                  <c:v>0.49337380923209695</c:v>
                </c:pt>
                <c:pt idx="29" formatCode="0.0%">
                  <c:v>0.50149548368444252</c:v>
                </c:pt>
                <c:pt idx="30" formatCode="0.0%">
                  <c:v>0.49916361913883533</c:v>
                </c:pt>
                <c:pt idx="31" formatCode="0.0%">
                  <c:v>0.4919915371687209</c:v>
                </c:pt>
                <c:pt idx="32" formatCode="0.0%">
                  <c:v>0.51672088904159841</c:v>
                </c:pt>
                <c:pt idx="33" formatCode="0.0%">
                  <c:v>0.51098518545123572</c:v>
                </c:pt>
                <c:pt idx="34" formatCode="0.0%">
                  <c:v>0.51284467648849774</c:v>
                </c:pt>
                <c:pt idx="35" formatCode="0.0%">
                  <c:v>0.51711151006874645</c:v>
                </c:pt>
                <c:pt idx="36" formatCode="0.0%">
                  <c:v>0.53397770619713003</c:v>
                </c:pt>
                <c:pt idx="37" formatCode="0.0%">
                  <c:v>0.53348689297123619</c:v>
                </c:pt>
                <c:pt idx="38" formatCode="0.0%">
                  <c:v>0.53349110812883072</c:v>
                </c:pt>
                <c:pt idx="39" formatCode="0.0%">
                  <c:v>0.51451269855972859</c:v>
                </c:pt>
                <c:pt idx="40" formatCode="0.0%">
                  <c:v>0.47215063792831558</c:v>
                </c:pt>
                <c:pt idx="41" formatCode="0.0%">
                  <c:v>0.48256250150245328</c:v>
                </c:pt>
                <c:pt idx="42" formatCode="0.0%">
                  <c:v>0.49973645479740081</c:v>
                </c:pt>
                <c:pt idx="43" formatCode="0.0%">
                  <c:v>0.50844633609193557</c:v>
                </c:pt>
                <c:pt idx="44" formatCode="0.0%">
                  <c:v>0.48752514154092319</c:v>
                </c:pt>
                <c:pt idx="45" formatCode="0.0%">
                  <c:v>0.42552868933285826</c:v>
                </c:pt>
                <c:pt idx="46" formatCode="0.0%">
                  <c:v>0.42416807033083659</c:v>
                </c:pt>
                <c:pt idx="47" formatCode="0.0%">
                  <c:v>0.43239729012046357</c:v>
                </c:pt>
                <c:pt idx="48" formatCode="0.0%">
                  <c:v>0.4383103737260321</c:v>
                </c:pt>
                <c:pt idx="49" formatCode="0.0%">
                  <c:v>0.45254505935772782</c:v>
                </c:pt>
                <c:pt idx="50" formatCode="0.0%">
                  <c:v>0.46973117497734918</c:v>
                </c:pt>
                <c:pt idx="51" formatCode="0.0%">
                  <c:v>0.50884415331164434</c:v>
                </c:pt>
                <c:pt idx="52" formatCode="0.0%">
                  <c:v>0.54702977801786146</c:v>
                </c:pt>
                <c:pt idx="53" formatCode="0.0%">
                  <c:v>0.53648305489460246</c:v>
                </c:pt>
                <c:pt idx="54" formatCode="0.0%">
                  <c:v>0.52216015119091486</c:v>
                </c:pt>
                <c:pt idx="55" formatCode="0.0%">
                  <c:v>0.52094507698818404</c:v>
                </c:pt>
                <c:pt idx="56" formatCode="0.0%">
                  <c:v>0.53009650037202682</c:v>
                </c:pt>
                <c:pt idx="57" formatCode="0.0%">
                  <c:v>0.54884440649999866</c:v>
                </c:pt>
                <c:pt idx="58" formatCode="0.0%">
                  <c:v>0.54866791121975167</c:v>
                </c:pt>
                <c:pt idx="59" formatCode="0.0%">
                  <c:v>0.54171402324122986</c:v>
                </c:pt>
                <c:pt idx="60" formatCode="0.0%">
                  <c:v>0.55268726449970806</c:v>
                </c:pt>
                <c:pt idx="61" formatCode="0.0%">
                  <c:v>0.56028607184587864</c:v>
                </c:pt>
                <c:pt idx="62" formatCode="0.0%">
                  <c:v>0.56016938195251664</c:v>
                </c:pt>
                <c:pt idx="63" formatCode="0.0%">
                  <c:v>0.57230952566670323</c:v>
                </c:pt>
                <c:pt idx="64" formatCode="0.0%">
                  <c:v>0.62019990345426068</c:v>
                </c:pt>
                <c:pt idx="65" formatCode="0.0%">
                  <c:v>0.66206901934410434</c:v>
                </c:pt>
                <c:pt idx="66" formatCode="0.0%">
                  <c:v>0.70448589853002197</c:v>
                </c:pt>
                <c:pt idx="67" formatCode="0.0%">
                  <c:v>0.82141969372260348</c:v>
                </c:pt>
                <c:pt idx="68" formatCode="0.0%">
                  <c:v>0.90021757912260236</c:v>
                </c:pt>
                <c:pt idx="69" formatCode="0.0%">
                  <c:v>0.95130378333006083</c:v>
                </c:pt>
                <c:pt idx="70" formatCode="0.0%">
                  <c:v>0.99449309238559658</c:v>
                </c:pt>
                <c:pt idx="71" formatCode="0.0%">
                  <c:v>1.0255460277736614</c:v>
                </c:pt>
                <c:pt idx="72" formatCode="0.0%">
                  <c:v>1.0426795776910485</c:v>
                </c:pt>
                <c:pt idx="73" formatCode="0.0%">
                  <c:v>1.0718799708362807</c:v>
                </c:pt>
                <c:pt idx="74" formatCode="0.0%">
                  <c:v>1.1115080230316967</c:v>
                </c:pt>
                <c:pt idx="75" formatCode="0.0%">
                  <c:v>1.1274980156156666</c:v>
                </c:pt>
                <c:pt idx="76" formatCode="0.0%">
                  <c:v>1.168578526649021</c:v>
                </c:pt>
                <c:pt idx="77" formatCode="0.0%">
                  <c:v>1.2280102119371303</c:v>
                </c:pt>
                <c:pt idx="78" formatCode="0.0%">
                  <c:v>1.2364417133739134</c:v>
                </c:pt>
                <c:pt idx="79" formatCode="0.0%">
                  <c:v>1.1651428355397702</c:v>
                </c:pt>
                <c:pt idx="80" formatCode="0.0%">
                  <c:v>1.236241095168606</c:v>
                </c:pt>
                <c:pt idx="81" formatCode="0.0%">
                  <c:v>1.3823422638866791</c:v>
                </c:pt>
                <c:pt idx="82" formatCode="0.0%">
                  <c:v>1.4586286879622694</c:v>
                </c:pt>
                <c:pt idx="83" formatCode="0.0%">
                  <c:v>1.6161545419853014</c:v>
                </c:pt>
                <c:pt idx="84" formatCode="0.0%">
                  <c:v>2.0412187060027045</c:v>
                </c:pt>
                <c:pt idx="85" formatCode="0.0%">
                  <c:v>2.4856240038020125</c:v>
                </c:pt>
                <c:pt idx="86" formatCode="0.0%">
                  <c:v>2.6296163231129084</c:v>
                </c:pt>
                <c:pt idx="87" formatCode="0.0%">
                  <c:v>2.6737062699924059</c:v>
                </c:pt>
                <c:pt idx="88" formatCode="0.0%">
                  <c:v>2.6157173294113094</c:v>
                </c:pt>
                <c:pt idx="89" formatCode="0.0%">
                  <c:v>2.4797479473256936</c:v>
                </c:pt>
                <c:pt idx="90" formatCode="0.0%">
                  <c:v>2.4189036780943152</c:v>
                </c:pt>
                <c:pt idx="91" formatCode="0.0%">
                  <c:v>2.3472390842359179</c:v>
                </c:pt>
                <c:pt idx="92" formatCode="0.0%">
                  <c:v>2.1131976720083405</c:v>
                </c:pt>
                <c:pt idx="93" formatCode="0.0%">
                  <c:v>1.8312674115906931</c:v>
                </c:pt>
                <c:pt idx="94" formatCode="0.0%">
                  <c:v>1.6720247806660304</c:v>
                </c:pt>
                <c:pt idx="95" formatCode="0.0%">
                  <c:v>1.4538762798265257</c:v>
                </c:pt>
                <c:pt idx="96" formatCode="0.0%">
                  <c:v>1.0554017032762375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83-4D70-94A7-9FDDB1618526}"/>
            </c:ext>
          </c:extLst>
        </c:ser>
        <c:ser>
          <c:idx val="5"/>
          <c:order val="5"/>
          <c:tx>
            <c:strRef>
              <c:f>NAC!$BO$4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NAC!$BO$5:$BO$1000</c:f>
              <c:numCache>
                <c:formatCode>General</c:formatCode>
                <c:ptCount val="996"/>
                <c:pt idx="12" formatCode="0.0%">
                  <c:v>0.18878026356542743</c:v>
                </c:pt>
                <c:pt idx="13" formatCode="0.0%">
                  <c:v>0.19223663494980747</c:v>
                </c:pt>
                <c:pt idx="14" formatCode="0.0%">
                  <c:v>0.19523563636640673</c:v>
                </c:pt>
                <c:pt idx="15" formatCode="0.0%">
                  <c:v>0.20761875230368254</c:v>
                </c:pt>
                <c:pt idx="16" formatCode="0.0%">
                  <c:v>0.20324995206906427</c:v>
                </c:pt>
                <c:pt idx="17" formatCode="0.0%">
                  <c:v>0.20960274338590135</c:v>
                </c:pt>
                <c:pt idx="18" formatCode="0.0%">
                  <c:v>0.22818055319513353</c:v>
                </c:pt>
                <c:pt idx="19" formatCode="0.0%">
                  <c:v>0.24776442156754075</c:v>
                </c:pt>
                <c:pt idx="20" formatCode="0.0%">
                  <c:v>0.27339878786235317</c:v>
                </c:pt>
                <c:pt idx="21" formatCode="0.0%">
                  <c:v>0.34918041525719667</c:v>
                </c:pt>
                <c:pt idx="22" formatCode="0.0%">
                  <c:v>0.3879542147852868</c:v>
                </c:pt>
                <c:pt idx="23" formatCode="0.0%">
                  <c:v>0.41536503447825757</c:v>
                </c:pt>
                <c:pt idx="24" formatCode="0.0%">
                  <c:v>0.42540520018842209</c:v>
                </c:pt>
                <c:pt idx="25" formatCode="0.0%">
                  <c:v>0.43546499943445904</c:v>
                </c:pt>
                <c:pt idx="26" formatCode="0.0%">
                  <c:v>0.45497757303621622</c:v>
                </c:pt>
                <c:pt idx="27" formatCode="0.0%">
                  <c:v>0.46765942932100169</c:v>
                </c:pt>
                <c:pt idx="28" formatCode="0.0%">
                  <c:v>0.49665104332900745</c:v>
                </c:pt>
                <c:pt idx="29" formatCode="0.0%">
                  <c:v>0.50847948255039244</c:v>
                </c:pt>
                <c:pt idx="30" formatCode="0.0%">
                  <c:v>0.50594109290668121</c:v>
                </c:pt>
                <c:pt idx="31" formatCode="0.0%">
                  <c:v>0.49582872565347325</c:v>
                </c:pt>
                <c:pt idx="32" formatCode="0.0%">
                  <c:v>0.52323071415987044</c:v>
                </c:pt>
                <c:pt idx="33" formatCode="0.0%">
                  <c:v>0.51769700065774216</c:v>
                </c:pt>
                <c:pt idx="34" formatCode="0.0%">
                  <c:v>0.52269617504222388</c:v>
                </c:pt>
                <c:pt idx="35" formatCode="0.0%">
                  <c:v>0.52490443724868241</c:v>
                </c:pt>
                <c:pt idx="36" formatCode="0.0%">
                  <c:v>0.54433754165282444</c:v>
                </c:pt>
                <c:pt idx="37" formatCode="0.0%">
                  <c:v>0.54172281445691417</c:v>
                </c:pt>
                <c:pt idx="38" formatCode="0.0%">
                  <c:v>0.54467268497390853</c:v>
                </c:pt>
                <c:pt idx="39" formatCode="0.0%">
                  <c:v>0.52990922387843065</c:v>
                </c:pt>
                <c:pt idx="40" formatCode="0.0%">
                  <c:v>0.48545687743543464</c:v>
                </c:pt>
                <c:pt idx="41" formatCode="0.0%">
                  <c:v>0.50246587573795565</c:v>
                </c:pt>
                <c:pt idx="42" formatCode="0.0%">
                  <c:v>0.52668846070026798</c:v>
                </c:pt>
                <c:pt idx="43" formatCode="0.0%">
                  <c:v>0.54330573640381385</c:v>
                </c:pt>
                <c:pt idx="44" formatCode="0.0%">
                  <c:v>0.52299178859362461</c:v>
                </c:pt>
                <c:pt idx="45" formatCode="0.0%">
                  <c:v>0.45479298805219615</c:v>
                </c:pt>
                <c:pt idx="46" formatCode="0.0%">
                  <c:v>0.44887986774462041</c:v>
                </c:pt>
                <c:pt idx="47" formatCode="0.0%">
                  <c:v>0.46008702529111645</c:v>
                </c:pt>
                <c:pt idx="48" formatCode="0.0%">
                  <c:v>0.46242443075597639</c:v>
                </c:pt>
                <c:pt idx="49" formatCode="0.0%">
                  <c:v>0.47669170541415573</c:v>
                </c:pt>
                <c:pt idx="50" formatCode="0.0%">
                  <c:v>0.48943888080442011</c:v>
                </c:pt>
                <c:pt idx="51" formatCode="0.0%">
                  <c:v>0.53670745268633646</c:v>
                </c:pt>
                <c:pt idx="52" formatCode="0.0%">
                  <c:v>0.57651341582826787</c:v>
                </c:pt>
                <c:pt idx="53" formatCode="0.0%">
                  <c:v>0.55182575498452824</c:v>
                </c:pt>
                <c:pt idx="54" formatCode="0.0%">
                  <c:v>0.52872607429602514</c:v>
                </c:pt>
                <c:pt idx="55" formatCode="0.0%">
                  <c:v>0.51421893515833106</c:v>
                </c:pt>
                <c:pt idx="56" formatCode="0.0%">
                  <c:v>0.52125002525242703</c:v>
                </c:pt>
                <c:pt idx="57" formatCode="0.0%">
                  <c:v>0.53504472614395482</c:v>
                </c:pt>
                <c:pt idx="58" formatCode="0.0%">
                  <c:v>0.53150161232222093</c:v>
                </c:pt>
                <c:pt idx="59" formatCode="0.0%">
                  <c:v>0.51451944661481175</c:v>
                </c:pt>
                <c:pt idx="60" formatCode="0.0%">
                  <c:v>0.52246026813569402</c:v>
                </c:pt>
                <c:pt idx="61" formatCode="0.0%">
                  <c:v>0.53021463778062072</c:v>
                </c:pt>
                <c:pt idx="62" formatCode="0.0%">
                  <c:v>0.53473370015402799</c:v>
                </c:pt>
                <c:pt idx="63" formatCode="0.0%">
                  <c:v>0.54028868720333656</c:v>
                </c:pt>
                <c:pt idx="64" formatCode="0.0%">
                  <c:v>0.58577180426111797</c:v>
                </c:pt>
                <c:pt idx="65" formatCode="0.0%">
                  <c:v>0.63006629240409362</c:v>
                </c:pt>
                <c:pt idx="66" formatCode="0.0%">
                  <c:v>0.66918671031477595</c:v>
                </c:pt>
                <c:pt idx="67" formatCode="0.0%">
                  <c:v>0.79475446315118936</c:v>
                </c:pt>
                <c:pt idx="68" formatCode="0.0%">
                  <c:v>0.87684741299394475</c:v>
                </c:pt>
                <c:pt idx="69" formatCode="0.0%">
                  <c:v>0.9393384741609907</c:v>
                </c:pt>
                <c:pt idx="70" formatCode="0.0%">
                  <c:v>0.97639396081441787</c:v>
                </c:pt>
                <c:pt idx="71" formatCode="0.0%">
                  <c:v>1.0136032024729915</c:v>
                </c:pt>
                <c:pt idx="72" formatCode="0.0%">
                  <c:v>1.0280071589149573</c:v>
                </c:pt>
                <c:pt idx="73" formatCode="0.0%">
                  <c:v>1.062952952988919</c:v>
                </c:pt>
                <c:pt idx="74" formatCode="0.0%">
                  <c:v>1.094004979115947</c:v>
                </c:pt>
                <c:pt idx="75" formatCode="0.0%">
                  <c:v>1.0989092200682702</c:v>
                </c:pt>
                <c:pt idx="76" formatCode="0.0%">
                  <c:v>1.136181048737773</c:v>
                </c:pt>
                <c:pt idx="77" formatCode="0.0%">
                  <c:v>1.1892629183245531</c:v>
                </c:pt>
                <c:pt idx="78" formatCode="0.0%">
                  <c:v>1.1995953546759957</c:v>
                </c:pt>
                <c:pt idx="79" formatCode="0.0%">
                  <c:v>1.1210517878467874</c:v>
                </c:pt>
                <c:pt idx="80" formatCode="0.0%">
                  <c:v>1.1751209312720485</c:v>
                </c:pt>
                <c:pt idx="81" formatCode="0.0%">
                  <c:v>1.3076165972020428</c:v>
                </c:pt>
                <c:pt idx="82" formatCode="0.0%">
                  <c:v>1.3968572022918821</c:v>
                </c:pt>
                <c:pt idx="83" formatCode="0.0%">
                  <c:v>1.552012980085173</c:v>
                </c:pt>
                <c:pt idx="84" formatCode="0.0%">
                  <c:v>1.991148655353062</c:v>
                </c:pt>
                <c:pt idx="85" formatCode="0.0%">
                  <c:v>2.450972956000574</c:v>
                </c:pt>
                <c:pt idx="86" formatCode="0.0%">
                  <c:v>2.6022503732918696</c:v>
                </c:pt>
                <c:pt idx="87" formatCode="0.0%">
                  <c:v>2.6562510694012915</c:v>
                </c:pt>
                <c:pt idx="88" formatCode="0.0%">
                  <c:v>2.6087248437006392</c:v>
                </c:pt>
                <c:pt idx="89" formatCode="0.0%">
                  <c:v>2.4690931297036132</c:v>
                </c:pt>
                <c:pt idx="90" formatCode="0.0%">
                  <c:v>2.3866977347642879</c:v>
                </c:pt>
                <c:pt idx="91" formatCode="0.0%">
                  <c:v>2.3003315150773314</c:v>
                </c:pt>
                <c:pt idx="92" formatCode="0.0%">
                  <c:v>2.0660330737525467</c:v>
                </c:pt>
                <c:pt idx="93" formatCode="0.0%">
                  <c:v>1.7818531527124866</c:v>
                </c:pt>
                <c:pt idx="94" formatCode="0.0%">
                  <c:v>1.6103778196572458</c:v>
                </c:pt>
                <c:pt idx="95" formatCode="0.0%">
                  <c:v>1.3903239285117448</c:v>
                </c:pt>
                <c:pt idx="96" formatCode="0.0%">
                  <c:v>0.98157118256499021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83-4D70-94A7-9FDDB1618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745055"/>
        <c:axId val="732749375"/>
      </c:lineChart>
      <c:dateAx>
        <c:axId val="73274505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9375"/>
        <c:crosses val="autoZero"/>
        <c:auto val="1"/>
        <c:lblOffset val="100"/>
        <c:baseTimeUnit val="months"/>
      </c:dateAx>
      <c:valAx>
        <c:axId val="73274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d1d10_m!$AM$5:$AM$94</c:f>
              <c:numCache>
                <c:formatCode>0.00%</c:formatCode>
                <c:ptCount val="90"/>
                <c:pt idx="0">
                  <c:v>-2.7604284788604883E-3</c:v>
                </c:pt>
                <c:pt idx="1">
                  <c:v>6.1687858431724862E-4</c:v>
                </c:pt>
                <c:pt idx="2">
                  <c:v>2.6895301134095551E-3</c:v>
                </c:pt>
                <c:pt idx="3">
                  <c:v>2.1144637504268982E-3</c:v>
                </c:pt>
                <c:pt idx="4">
                  <c:v>-5.540811264630463E-4</c:v>
                </c:pt>
                <c:pt idx="5">
                  <c:v>-1.0240416714668577E-3</c:v>
                </c:pt>
                <c:pt idx="6">
                  <c:v>-4.0876268528782234E-3</c:v>
                </c:pt>
                <c:pt idx="7">
                  <c:v>1.624440124225357E-3</c:v>
                </c:pt>
                <c:pt idx="8">
                  <c:v>5.4082927841059281E-4</c:v>
                </c:pt>
                <c:pt idx="9">
                  <c:v>1.1683792366818935E-3</c:v>
                </c:pt>
                <c:pt idx="10">
                  <c:v>-1.1482273012670685E-3</c:v>
                </c:pt>
                <c:pt idx="11">
                  <c:v>-3.2299619018616443E-3</c:v>
                </c:pt>
                <c:pt idx="12">
                  <c:v>-9.6788538999836859E-4</c:v>
                </c:pt>
                <c:pt idx="13">
                  <c:v>-7.5179268607383776E-4</c:v>
                </c:pt>
                <c:pt idx="14">
                  <c:v>-4.9257829308002599E-4</c:v>
                </c:pt>
                <c:pt idx="15">
                  <c:v>-1.966135866470875E-3</c:v>
                </c:pt>
                <c:pt idx="16">
                  <c:v>2.2263166530251954E-3</c:v>
                </c:pt>
                <c:pt idx="17">
                  <c:v>2.0721832291978881E-3</c:v>
                </c:pt>
                <c:pt idx="18">
                  <c:v>-8.12930216389951E-4</c:v>
                </c:pt>
                <c:pt idx="19">
                  <c:v>1.2541966992483111E-3</c:v>
                </c:pt>
                <c:pt idx="20">
                  <c:v>-7.9177010465314446E-4</c:v>
                </c:pt>
                <c:pt idx="21">
                  <c:v>1.9369007861700371E-3</c:v>
                </c:pt>
                <c:pt idx="22">
                  <c:v>-5.5630495467973162E-6</c:v>
                </c:pt>
                <c:pt idx="23">
                  <c:v>-3.1230563586672755E-3</c:v>
                </c:pt>
                <c:pt idx="24">
                  <c:v>7.6950307168210941E-4</c:v>
                </c:pt>
                <c:pt idx="25">
                  <c:v>6.729731382297599E-3</c:v>
                </c:pt>
                <c:pt idx="26">
                  <c:v>4.657344650224049E-3</c:v>
                </c:pt>
                <c:pt idx="27">
                  <c:v>-3.0323541367103246E-3</c:v>
                </c:pt>
                <c:pt idx="28">
                  <c:v>-2.6990600601917158E-3</c:v>
                </c:pt>
                <c:pt idx="29">
                  <c:v>-3.0676753015046465E-4</c:v>
                </c:pt>
                <c:pt idx="30">
                  <c:v>-1.9310417829101478E-3</c:v>
                </c:pt>
                <c:pt idx="31">
                  <c:v>-3.28133647008233E-4</c:v>
                </c:pt>
                <c:pt idx="32">
                  <c:v>-1.3219418896759372E-3</c:v>
                </c:pt>
                <c:pt idx="33">
                  <c:v>-4.2970982446182138E-3</c:v>
                </c:pt>
                <c:pt idx="34">
                  <c:v>3.4734494241734915E-3</c:v>
                </c:pt>
                <c:pt idx="35">
                  <c:v>-3.8405222450792476E-3</c:v>
                </c:pt>
                <c:pt idx="36">
                  <c:v>8.6565272966399043E-3</c:v>
                </c:pt>
                <c:pt idx="37">
                  <c:v>2.3358160627859892E-3</c:v>
                </c:pt>
                <c:pt idx="38">
                  <c:v>2.8940743481780107E-3</c:v>
                </c:pt>
                <c:pt idx="39">
                  <c:v>4.7937699956235313E-3</c:v>
                </c:pt>
                <c:pt idx="40">
                  <c:v>-1.5554881335868576E-3</c:v>
                </c:pt>
                <c:pt idx="41">
                  <c:v>-2.8214413382980918E-3</c:v>
                </c:pt>
                <c:pt idx="42">
                  <c:v>-2.7725693743094748E-3</c:v>
                </c:pt>
                <c:pt idx="43">
                  <c:v>1.7091441801355689E-3</c:v>
                </c:pt>
                <c:pt idx="44">
                  <c:v>1.4277277807586142E-3</c:v>
                </c:pt>
                <c:pt idx="45">
                  <c:v>3.3943654633579179E-3</c:v>
                </c:pt>
                <c:pt idx="46">
                  <c:v>-2.354333574941192E-3</c:v>
                </c:pt>
                <c:pt idx="47">
                  <c:v>1.3175383926822271E-4</c:v>
                </c:pt>
                <c:pt idx="48">
                  <c:v>1.367222828380088E-3</c:v>
                </c:pt>
                <c:pt idx="49">
                  <c:v>-9.7482948525473567E-4</c:v>
                </c:pt>
                <c:pt idx="50">
                  <c:v>1.2641680719587267E-3</c:v>
                </c:pt>
                <c:pt idx="51">
                  <c:v>9.1680639775670869E-4</c:v>
                </c:pt>
                <c:pt idx="52">
                  <c:v>-3.2152240225145068E-3</c:v>
                </c:pt>
                <c:pt idx="53">
                  <c:v>1.1446311182250479E-3</c:v>
                </c:pt>
                <c:pt idx="54">
                  <c:v>-2.9135407572034033E-4</c:v>
                </c:pt>
                <c:pt idx="55">
                  <c:v>-4.5529547200742204E-3</c:v>
                </c:pt>
                <c:pt idx="56">
                  <c:v>-1.1547639638536111E-3</c:v>
                </c:pt>
                <c:pt idx="57">
                  <c:v>-6.3111820500871829E-4</c:v>
                </c:pt>
                <c:pt idx="58">
                  <c:v>-1.6546128572143548E-3</c:v>
                </c:pt>
                <c:pt idx="59">
                  <c:v>2.3369389046696831E-3</c:v>
                </c:pt>
                <c:pt idx="60">
                  <c:v>1.9211804970264978E-3</c:v>
                </c:pt>
                <c:pt idx="61">
                  <c:v>7.9452943639148899E-3</c:v>
                </c:pt>
                <c:pt idx="62">
                  <c:v>5.3392463123176359E-3</c:v>
                </c:pt>
                <c:pt idx="63">
                  <c:v>5.3283175737672828E-4</c:v>
                </c:pt>
                <c:pt idx="64">
                  <c:v>-3.2480105502672441E-3</c:v>
                </c:pt>
                <c:pt idx="65">
                  <c:v>-3.0649511111027206E-3</c:v>
                </c:pt>
                <c:pt idx="66">
                  <c:v>-6.6743401876718789E-3</c:v>
                </c:pt>
                <c:pt idx="67">
                  <c:v>1.7927535256598848E-3</c:v>
                </c:pt>
                <c:pt idx="68">
                  <c:v>5.177571871780362E-3</c:v>
                </c:pt>
                <c:pt idx="69">
                  <c:v>2.1516468989668525E-4</c:v>
                </c:pt>
                <c:pt idx="70">
                  <c:v>-3.457351900518324E-3</c:v>
                </c:pt>
                <c:pt idx="71">
                  <c:v>-3.5697980938367291E-3</c:v>
                </c:pt>
                <c:pt idx="72">
                  <c:v>1.7486947255873631E-3</c:v>
                </c:pt>
                <c:pt idx="73">
                  <c:v>9.496116631642515E-3</c:v>
                </c:pt>
                <c:pt idx="74">
                  <c:v>7.3448514171454704E-3</c:v>
                </c:pt>
                <c:pt idx="75">
                  <c:v>6.7404073902774808E-3</c:v>
                </c:pt>
                <c:pt idx="76">
                  <c:v>-6.7734901137630477E-3</c:v>
                </c:pt>
                <c:pt idx="77">
                  <c:v>-8.1235977463449682E-3</c:v>
                </c:pt>
                <c:pt idx="78">
                  <c:v>-4.785825945545108E-3</c:v>
                </c:pt>
                <c:pt idx="79">
                  <c:v>6.1489949374204933E-3</c:v>
                </c:pt>
                <c:pt idx="80">
                  <c:v>6.9058825176402383E-3</c:v>
                </c:pt>
                <c:pt idx="81">
                  <c:v>-7.2345472821311319E-6</c:v>
                </c:pt>
                <c:pt idx="82">
                  <c:v>6.5898461526574525E-3</c:v>
                </c:pt>
                <c:pt idx="83">
                  <c:v>3.4619776639313038E-3</c:v>
                </c:pt>
                <c:pt idx="84">
                  <c:v>-7.3764037984429542E-3</c:v>
                </c:pt>
                <c:pt idx="85">
                  <c:v>-3.9476760448702297E-3</c:v>
                </c:pt>
                <c:pt idx="86">
                  <c:v>1.4172491647523877E-4</c:v>
                </c:pt>
                <c:pt idx="87">
                  <c:v>-2.5065751029562655E-3</c:v>
                </c:pt>
                <c:pt idx="88">
                  <c:v>3.302216059505092E-3</c:v>
                </c:pt>
                <c:pt idx="89">
                  <c:v>-4.3095249490128218E-3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F-4136-99F2-A50BFC3F54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d1d10_m!$AU$5:$AU$94</c:f>
              <c:numCache>
                <c:formatCode>0.00%</c:formatCode>
                <c:ptCount val="90"/>
                <c:pt idx="0">
                  <c:v>-3.2195312835481271E-3</c:v>
                </c:pt>
                <c:pt idx="1">
                  <c:v>-2.513293248849191E-3</c:v>
                </c:pt>
                <c:pt idx="2">
                  <c:v>-3.6982842811585925E-3</c:v>
                </c:pt>
                <c:pt idx="3">
                  <c:v>-4.4705788323029516E-4</c:v>
                </c:pt>
                <c:pt idx="4">
                  <c:v>-1.7720677004082752E-3</c:v>
                </c:pt>
                <c:pt idx="5">
                  <c:v>-3.4689669476841711E-3</c:v>
                </c:pt>
                <c:pt idx="6">
                  <c:v>-4.8850349543332339E-3</c:v>
                </c:pt>
                <c:pt idx="7">
                  <c:v>-3.6237615392709088E-4</c:v>
                </c:pt>
                <c:pt idx="8">
                  <c:v>-4.6052592059520059E-4</c:v>
                </c:pt>
                <c:pt idx="9">
                  <c:v>4.0111172417778285E-4</c:v>
                </c:pt>
                <c:pt idx="10">
                  <c:v>-2.8228566585608572E-3</c:v>
                </c:pt>
                <c:pt idx="11">
                  <c:v>-7.2153864612609642E-3</c:v>
                </c:pt>
                <c:pt idx="12">
                  <c:v>-5.9175503543313912E-3</c:v>
                </c:pt>
                <c:pt idx="13">
                  <c:v>-3.1127701036441913E-3</c:v>
                </c:pt>
                <c:pt idx="14">
                  <c:v>-3.9882435577542896E-3</c:v>
                </c:pt>
                <c:pt idx="15">
                  <c:v>-4.5333640022484634E-3</c:v>
                </c:pt>
                <c:pt idx="16">
                  <c:v>-4.5246265047227396E-4</c:v>
                </c:pt>
                <c:pt idx="17">
                  <c:v>-9.5830730849666423E-4</c:v>
                </c:pt>
                <c:pt idx="18">
                  <c:v>-2.0813283378304792E-3</c:v>
                </c:pt>
                <c:pt idx="19">
                  <c:v>2.5047436100056331E-4</c:v>
                </c:pt>
                <c:pt idx="20">
                  <c:v>-4.9909027769987624E-3</c:v>
                </c:pt>
                <c:pt idx="21">
                  <c:v>-8.3444813879562929E-5</c:v>
                </c:pt>
                <c:pt idx="22">
                  <c:v>-1.8721164229513754E-3</c:v>
                </c:pt>
                <c:pt idx="23">
                  <c:v>-6.4488002340945538E-3</c:v>
                </c:pt>
                <c:pt idx="24">
                  <c:v>-2.8427735906766394E-3</c:v>
                </c:pt>
                <c:pt idx="25">
                  <c:v>2.8374157854629267E-3</c:v>
                </c:pt>
                <c:pt idx="26">
                  <c:v>2.9757417551983245E-3</c:v>
                </c:pt>
                <c:pt idx="27">
                  <c:v>-5.3819227599525288E-3</c:v>
                </c:pt>
                <c:pt idx="28">
                  <c:v>-6.1472862915474824E-3</c:v>
                </c:pt>
                <c:pt idx="29">
                  <c:v>-1.7874786002276544E-3</c:v>
                </c:pt>
                <c:pt idx="30">
                  <c:v>-5.7882350050624254E-3</c:v>
                </c:pt>
                <c:pt idx="31">
                  <c:v>-3.6933247294308469E-3</c:v>
                </c:pt>
                <c:pt idx="32">
                  <c:v>-2.4491522973344448E-3</c:v>
                </c:pt>
                <c:pt idx="33">
                  <c:v>-6.4030105314116792E-3</c:v>
                </c:pt>
                <c:pt idx="34">
                  <c:v>5.6610805695700428E-4</c:v>
                </c:pt>
                <c:pt idx="35">
                  <c:v>-4.9923039861901053E-3</c:v>
                </c:pt>
                <c:pt idx="36">
                  <c:v>4.6405962633770947E-3</c:v>
                </c:pt>
                <c:pt idx="37">
                  <c:v>9.4297882827643065E-4</c:v>
                </c:pt>
                <c:pt idx="38">
                  <c:v>-5.5923080875452946E-4</c:v>
                </c:pt>
                <c:pt idx="39">
                  <c:v>-1.9925723766180958E-3</c:v>
                </c:pt>
                <c:pt idx="40">
                  <c:v>-5.86999019645007E-3</c:v>
                </c:pt>
                <c:pt idx="41">
                  <c:v>-4.5947212603996146E-3</c:v>
                </c:pt>
                <c:pt idx="42">
                  <c:v>-6.0746706407242002E-3</c:v>
                </c:pt>
                <c:pt idx="43">
                  <c:v>-3.3838806338626348E-4</c:v>
                </c:pt>
                <c:pt idx="44">
                  <c:v>2.5547313932494653E-4</c:v>
                </c:pt>
                <c:pt idx="45">
                  <c:v>1.3986773160719057E-3</c:v>
                </c:pt>
                <c:pt idx="46">
                  <c:v>-4.6098695332486006E-3</c:v>
                </c:pt>
                <c:pt idx="47">
                  <c:v>-4.233471884804052E-3</c:v>
                </c:pt>
                <c:pt idx="48">
                  <c:v>-4.4049544588407041E-3</c:v>
                </c:pt>
                <c:pt idx="49">
                  <c:v>-2.4149989455146681E-3</c:v>
                </c:pt>
                <c:pt idx="50">
                  <c:v>-3.2303154482595797E-3</c:v>
                </c:pt>
                <c:pt idx="51">
                  <c:v>-3.6204240764665663E-3</c:v>
                </c:pt>
                <c:pt idx="52">
                  <c:v>-5.9379147065508064E-3</c:v>
                </c:pt>
                <c:pt idx="53">
                  <c:v>-1.0254365050630376E-3</c:v>
                </c:pt>
                <c:pt idx="54">
                  <c:v>-8.1240688626382784E-4</c:v>
                </c:pt>
                <c:pt idx="55">
                  <c:v>-5.1377896827808911E-3</c:v>
                </c:pt>
                <c:pt idx="56">
                  <c:v>-1.4473713572660252E-3</c:v>
                </c:pt>
                <c:pt idx="57">
                  <c:v>-3.1312480665763864E-3</c:v>
                </c:pt>
                <c:pt idx="58">
                  <c:v>-2.7713284469648158E-3</c:v>
                </c:pt>
                <c:pt idx="59">
                  <c:v>2.7541054464275128E-4</c:v>
                </c:pt>
                <c:pt idx="60">
                  <c:v>-6.1787715939631838E-4</c:v>
                </c:pt>
                <c:pt idx="61">
                  <c:v>2.0336566165566339E-3</c:v>
                </c:pt>
                <c:pt idx="62">
                  <c:v>2.9329294663709149E-3</c:v>
                </c:pt>
                <c:pt idx="63">
                  <c:v>-9.3108061337177084E-4</c:v>
                </c:pt>
                <c:pt idx="64">
                  <c:v>-4.2369544383769053E-3</c:v>
                </c:pt>
                <c:pt idx="65">
                  <c:v>-4.5505925158515481E-3</c:v>
                </c:pt>
                <c:pt idx="66">
                  <c:v>-8.5227569503363299E-3</c:v>
                </c:pt>
                <c:pt idx="67">
                  <c:v>-1.7054579604425246E-3</c:v>
                </c:pt>
                <c:pt idx="68">
                  <c:v>-9.2327677932990682E-4</c:v>
                </c:pt>
                <c:pt idx="69">
                  <c:v>-1.6307307548986127E-3</c:v>
                </c:pt>
                <c:pt idx="70">
                  <c:v>-5.7197165236828607E-3</c:v>
                </c:pt>
                <c:pt idx="71">
                  <c:v>-1.1537049396113108E-2</c:v>
                </c:pt>
                <c:pt idx="72">
                  <c:v>-1.0354844407454156E-3</c:v>
                </c:pt>
                <c:pt idx="73">
                  <c:v>6.359216375085408E-3</c:v>
                </c:pt>
                <c:pt idx="74">
                  <c:v>2.5664017152244867E-3</c:v>
                </c:pt>
                <c:pt idx="75">
                  <c:v>3.0230897926337708E-3</c:v>
                </c:pt>
                <c:pt idx="76">
                  <c:v>-9.0993448596954352E-3</c:v>
                </c:pt>
                <c:pt idx="77">
                  <c:v>-1.006050268369485E-2</c:v>
                </c:pt>
                <c:pt idx="78">
                  <c:v>-5.6667498595395216E-3</c:v>
                </c:pt>
                <c:pt idx="79">
                  <c:v>-1.453923155371406E-3</c:v>
                </c:pt>
                <c:pt idx="80">
                  <c:v>5.2938158734325835E-3</c:v>
                </c:pt>
                <c:pt idx="81">
                  <c:v>-7.8558665684180795E-3</c:v>
                </c:pt>
                <c:pt idx="82">
                  <c:v>2.7874459606627155E-3</c:v>
                </c:pt>
                <c:pt idx="83">
                  <c:v>-2.5737593699270978E-3</c:v>
                </c:pt>
                <c:pt idx="84">
                  <c:v>-2.0501324036415802E-2</c:v>
                </c:pt>
                <c:pt idx="85">
                  <c:v>-1.2734549260615013E-2</c:v>
                </c:pt>
                <c:pt idx="86">
                  <c:v>-1.4251353933034672E-2</c:v>
                </c:pt>
                <c:pt idx="87">
                  <c:v>-4.4196001547491814E-3</c:v>
                </c:pt>
                <c:pt idx="88">
                  <c:v>-3.1930055786419942E-3</c:v>
                </c:pt>
                <c:pt idx="89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F-4136-99F2-A50BFC3F54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d1d10_m!$AV$5:$AV$94</c:f>
              <c:numCache>
                <c:formatCode>0.00%</c:formatCode>
                <c:ptCount val="90"/>
                <c:pt idx="0">
                  <c:v>2.5994143511409717E-4</c:v>
                </c:pt>
                <c:pt idx="1">
                  <c:v>3.2399778205509655E-3</c:v>
                </c:pt>
                <c:pt idx="2">
                  <c:v>5.2686680571720768E-3</c:v>
                </c:pt>
                <c:pt idx="3">
                  <c:v>4.8339824192014103E-3</c:v>
                </c:pt>
                <c:pt idx="4">
                  <c:v>1.7031710075212647E-3</c:v>
                </c:pt>
                <c:pt idx="5">
                  <c:v>8.3678159165723187E-4</c:v>
                </c:pt>
                <c:pt idx="6">
                  <c:v>-2.1910498328030492E-3</c:v>
                </c:pt>
                <c:pt idx="7">
                  <c:v>2.4405986738138541E-3</c:v>
                </c:pt>
                <c:pt idx="8">
                  <c:v>4.0046881182420613E-3</c:v>
                </c:pt>
                <c:pt idx="9">
                  <c:v>1.6935966758935272E-3</c:v>
                </c:pt>
                <c:pt idx="10">
                  <c:v>-6.90256965709235E-4</c:v>
                </c:pt>
                <c:pt idx="11">
                  <c:v>-1.6854121421867596E-3</c:v>
                </c:pt>
                <c:pt idx="12">
                  <c:v>-6.753175067220063E-5</c:v>
                </c:pt>
                <c:pt idx="13">
                  <c:v>8.2759223242345747E-4</c:v>
                </c:pt>
                <c:pt idx="14">
                  <c:v>7.1112017002628036E-4</c:v>
                </c:pt>
                <c:pt idx="15">
                  <c:v>1.9767708684850227E-3</c:v>
                </c:pt>
                <c:pt idx="16">
                  <c:v>3.063557640458292E-3</c:v>
                </c:pt>
                <c:pt idx="17">
                  <c:v>6.16555701760646E-3</c:v>
                </c:pt>
                <c:pt idx="18">
                  <c:v>9.8057277731200543E-4</c:v>
                </c:pt>
                <c:pt idx="19">
                  <c:v>4.308423364413061E-3</c:v>
                </c:pt>
                <c:pt idx="20">
                  <c:v>4.0909260279957671E-3</c:v>
                </c:pt>
                <c:pt idx="21">
                  <c:v>3.8781942762158295E-3</c:v>
                </c:pt>
                <c:pt idx="22">
                  <c:v>3.7934829859544994E-3</c:v>
                </c:pt>
                <c:pt idx="23">
                  <c:v>-4.641923736836695E-4</c:v>
                </c:pt>
                <c:pt idx="24">
                  <c:v>2.4209689990410954E-3</c:v>
                </c:pt>
                <c:pt idx="25">
                  <c:v>1.1785217818364613E-2</c:v>
                </c:pt>
                <c:pt idx="26">
                  <c:v>4.8427343448564919E-3</c:v>
                </c:pt>
                <c:pt idx="27">
                  <c:v>-8.7173976512167073E-4</c:v>
                </c:pt>
                <c:pt idx="28">
                  <c:v>4.0400975239274217E-5</c:v>
                </c:pt>
                <c:pt idx="29">
                  <c:v>5.4126822244171535E-4</c:v>
                </c:pt>
                <c:pt idx="30">
                  <c:v>-2.4711341860528258E-4</c:v>
                </c:pt>
                <c:pt idx="31">
                  <c:v>3.80268287264518E-3</c:v>
                </c:pt>
                <c:pt idx="32">
                  <c:v>1.1751168643270304E-4</c:v>
                </c:pt>
                <c:pt idx="33">
                  <c:v>-1.0912262509201742E-3</c:v>
                </c:pt>
                <c:pt idx="34">
                  <c:v>4.8232737608182585E-3</c:v>
                </c:pt>
                <c:pt idx="35">
                  <c:v>-2.3121388431239787E-3</c:v>
                </c:pt>
                <c:pt idx="36">
                  <c:v>1.0405338857348623E-2</c:v>
                </c:pt>
                <c:pt idx="37">
                  <c:v>7.2644328634829947E-3</c:v>
                </c:pt>
                <c:pt idx="38">
                  <c:v>6.6737014464097744E-3</c:v>
                </c:pt>
                <c:pt idx="39">
                  <c:v>8.4402333804314278E-3</c:v>
                </c:pt>
                <c:pt idx="40">
                  <c:v>-9.3127268863124613E-4</c:v>
                </c:pt>
                <c:pt idx="41">
                  <c:v>2.1621426093649809E-3</c:v>
                </c:pt>
                <c:pt idx="42">
                  <c:v>-1.7624915752953996E-3</c:v>
                </c:pt>
                <c:pt idx="43">
                  <c:v>2.3978423993693543E-3</c:v>
                </c:pt>
                <c:pt idx="44">
                  <c:v>3.4781513781516615E-3</c:v>
                </c:pt>
                <c:pt idx="45">
                  <c:v>6.4501432632180222E-3</c:v>
                </c:pt>
                <c:pt idx="46">
                  <c:v>1.544596499599038E-3</c:v>
                </c:pt>
                <c:pt idx="47">
                  <c:v>1.2188267361935123E-2</c:v>
                </c:pt>
                <c:pt idx="48">
                  <c:v>3.5888875943348442E-3</c:v>
                </c:pt>
                <c:pt idx="49">
                  <c:v>1.079230694043698E-3</c:v>
                </c:pt>
                <c:pt idx="50">
                  <c:v>3.1306310794656511E-3</c:v>
                </c:pt>
                <c:pt idx="51">
                  <c:v>2.1860555495425427E-3</c:v>
                </c:pt>
                <c:pt idx="52">
                  <c:v>-1.1395893331038742E-3</c:v>
                </c:pt>
                <c:pt idx="53">
                  <c:v>3.0702368836428295E-3</c:v>
                </c:pt>
                <c:pt idx="54">
                  <c:v>1.952299468909402E-3</c:v>
                </c:pt>
                <c:pt idx="55">
                  <c:v>-1.1009536136661335E-3</c:v>
                </c:pt>
                <c:pt idx="56">
                  <c:v>1.7732232358431688E-3</c:v>
                </c:pt>
                <c:pt idx="57">
                  <c:v>2.1575194210670112E-3</c:v>
                </c:pt>
                <c:pt idx="58">
                  <c:v>-2.7537721089743172E-4</c:v>
                </c:pt>
                <c:pt idx="59">
                  <c:v>4.4390180897602161E-3</c:v>
                </c:pt>
                <c:pt idx="60">
                  <c:v>4.5665570853190562E-3</c:v>
                </c:pt>
                <c:pt idx="61">
                  <c:v>1.1407073717810023E-2</c:v>
                </c:pt>
                <c:pt idx="62">
                  <c:v>9.135916229496166E-3</c:v>
                </c:pt>
                <c:pt idx="63">
                  <c:v>4.8892440515968527E-3</c:v>
                </c:pt>
                <c:pt idx="64">
                  <c:v>-8.8131891607057256E-4</c:v>
                </c:pt>
                <c:pt idx="65">
                  <c:v>-1.4482477044497344E-5</c:v>
                </c:pt>
                <c:pt idx="66">
                  <c:v>-1.2964592215412019E-3</c:v>
                </c:pt>
                <c:pt idx="67">
                  <c:v>7.0834628601808003E-3</c:v>
                </c:pt>
                <c:pt idx="68">
                  <c:v>7.8767626673035274E-3</c:v>
                </c:pt>
                <c:pt idx="69">
                  <c:v>2.3683861202694612E-3</c:v>
                </c:pt>
                <c:pt idx="70">
                  <c:v>-1.724676556408955E-3</c:v>
                </c:pt>
                <c:pt idx="71">
                  <c:v>-1.9066150767503842E-3</c:v>
                </c:pt>
                <c:pt idx="72">
                  <c:v>5.3824747159676445E-3</c:v>
                </c:pt>
                <c:pt idx="73">
                  <c:v>1.3004773377253809E-2</c:v>
                </c:pt>
                <c:pt idx="74">
                  <c:v>8.8537918307334262E-3</c:v>
                </c:pt>
                <c:pt idx="75">
                  <c:v>7.5716495673969764E-3</c:v>
                </c:pt>
                <c:pt idx="76">
                  <c:v>-7.0437662610389751E-4</c:v>
                </c:pt>
                <c:pt idx="77">
                  <c:v>1.930516031173557E-3</c:v>
                </c:pt>
                <c:pt idx="78">
                  <c:v>-2.3972355613952612E-3</c:v>
                </c:pt>
                <c:pt idx="79">
                  <c:v>1.4666075203254358E-2</c:v>
                </c:pt>
                <c:pt idx="80">
                  <c:v>1.2457229533178404E-2</c:v>
                </c:pt>
                <c:pt idx="81">
                  <c:v>3.0255341546707726E-3</c:v>
                </c:pt>
                <c:pt idx="82">
                  <c:v>8.3313520217891401E-3</c:v>
                </c:pt>
                <c:pt idx="83">
                  <c:v>8.0680028806479065E-3</c:v>
                </c:pt>
                <c:pt idx="84">
                  <c:v>3.6067913264790086E-3</c:v>
                </c:pt>
                <c:pt idx="85">
                  <c:v>-2.2138960697213328E-3</c:v>
                </c:pt>
                <c:pt idx="86">
                  <c:v>3.6971102376648357E-3</c:v>
                </c:pt>
                <c:pt idx="87">
                  <c:v>-1.7765134484371004E-5</c:v>
                </c:pt>
                <c:pt idx="88">
                  <c:v>4.4460926273393042E-3</c:v>
                </c:pt>
                <c:pt idx="89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CF-4136-99F2-A50BFC3F5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613888"/>
        <c:axId val="974596128"/>
      </c:lineChart>
      <c:dateAx>
        <c:axId val="9746138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596128"/>
        <c:crosses val="autoZero"/>
        <c:auto val="1"/>
        <c:lblOffset val="100"/>
        <c:baseTimeUnit val="months"/>
      </c:dateAx>
      <c:valAx>
        <c:axId val="9745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6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d1d10_m!$AN$3</c:f>
              <c:strCache>
                <c:ptCount val="1"/>
                <c:pt idx="0">
                  <c:v>GBA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d1d10_m!$AN$4:$AN$94</c:f>
              <c:numCache>
                <c:formatCode>0.00%</c:formatCode>
                <c:ptCount val="91"/>
                <c:pt idx="1">
                  <c:v>-2.8733625597334722E-3</c:v>
                </c:pt>
                <c:pt idx="2">
                  <c:v>6.5391298278227872E-4</c:v>
                </c:pt>
                <c:pt idx="3">
                  <c:v>5.2686680571720768E-3</c:v>
                </c:pt>
                <c:pt idx="4">
                  <c:v>2.6461744015746635E-3</c:v>
                </c:pt>
                <c:pt idx="5">
                  <c:v>-1.2429019862754132E-3</c:v>
                </c:pt>
                <c:pt idx="6">
                  <c:v>-3.4289083996030811E-4</c:v>
                </c:pt>
                <c:pt idx="7">
                  <c:v>-3.918988875515117E-3</c:v>
                </c:pt>
                <c:pt idx="8">
                  <c:v>1.563489121354289E-3</c:v>
                </c:pt>
                <c:pt idx="9">
                  <c:v>5.0744657409751426E-4</c:v>
                </c:pt>
                <c:pt idx="10">
                  <c:v>1.6935966758935272E-3</c:v>
                </c:pt>
                <c:pt idx="11">
                  <c:v>-6.90256965709235E-4</c:v>
                </c:pt>
                <c:pt idx="12">
                  <c:v>-1.6854121421867596E-3</c:v>
                </c:pt>
                <c:pt idx="13">
                  <c:v>-9.4702552184089406E-4</c:v>
                </c:pt>
                <c:pt idx="14">
                  <c:v>7.28982469285544E-4</c:v>
                </c:pt>
                <c:pt idx="15">
                  <c:v>-7.9904432530675251E-4</c:v>
                </c:pt>
                <c:pt idx="16">
                  <c:v>-2.1480825854138796E-3</c:v>
                </c:pt>
                <c:pt idx="17">
                  <c:v>3.063557640458292E-3</c:v>
                </c:pt>
                <c:pt idx="18">
                  <c:v>4.1278267789213174E-4</c:v>
                </c:pt>
                <c:pt idx="19">
                  <c:v>-6.2703747239800656E-4</c:v>
                </c:pt>
                <c:pt idx="20">
                  <c:v>1.3476612845420011E-3</c:v>
                </c:pt>
                <c:pt idx="21">
                  <c:v>1.035669451157073E-4</c:v>
                </c:pt>
                <c:pt idx="22">
                  <c:v>3.8781942762158295E-3</c:v>
                </c:pt>
                <c:pt idx="23">
                  <c:v>-6.1963977026846528E-4</c:v>
                </c:pt>
                <c:pt idx="24">
                  <c:v>-4.0495526448081076E-3</c:v>
                </c:pt>
                <c:pt idx="25">
                  <c:v>1.7878810655347355E-3</c:v>
                </c:pt>
                <c:pt idx="26">
                  <c:v>5.6925656448194584E-3</c:v>
                </c:pt>
                <c:pt idx="27">
                  <c:v>4.6922995570815029E-3</c:v>
                </c:pt>
                <c:pt idx="28">
                  <c:v>-3.1466938617754625E-3</c:v>
                </c:pt>
                <c:pt idx="29">
                  <c:v>-2.4474771347335889E-3</c:v>
                </c:pt>
                <c:pt idx="30">
                  <c:v>4.9477715329215854E-4</c:v>
                </c:pt>
                <c:pt idx="31">
                  <c:v>-1.225096233120615E-3</c:v>
                </c:pt>
                <c:pt idx="32">
                  <c:v>-1.555116535620904E-3</c:v>
                </c:pt>
                <c:pt idx="33">
                  <c:v>-1.0870478922995197E-3</c:v>
                </c:pt>
                <c:pt idx="34">
                  <c:v>-3.8495356597880726E-3</c:v>
                </c:pt>
                <c:pt idx="35">
                  <c:v>4.8232737608182585E-3</c:v>
                </c:pt>
                <c:pt idx="36">
                  <c:v>-4.9923039861901053E-3</c:v>
                </c:pt>
                <c:pt idx="37">
                  <c:v>8.570173770629852E-3</c:v>
                </c:pt>
                <c:pt idx="38">
                  <c:v>2.1299878711091846E-3</c:v>
                </c:pt>
                <c:pt idx="39">
                  <c:v>1.2323173653387975E-3</c:v>
                </c:pt>
                <c:pt idx="40">
                  <c:v>4.7589600284563272E-3</c:v>
                </c:pt>
                <c:pt idx="41">
                  <c:v>-1.3246395943344869E-3</c:v>
                </c:pt>
                <c:pt idx="42">
                  <c:v>-2.4934971399506178E-3</c:v>
                </c:pt>
                <c:pt idx="43">
                  <c:v>-2.2743938503593242E-3</c:v>
                </c:pt>
                <c:pt idx="44">
                  <c:v>2.3978423993693543E-3</c:v>
                </c:pt>
                <c:pt idx="45">
                  <c:v>1.8052733302427182E-3</c:v>
                </c:pt>
                <c:pt idx="46">
                  <c:v>4.1609700329248156E-3</c:v>
                </c:pt>
                <c:pt idx="47">
                  <c:v>-4.4555306641649306E-3</c:v>
                </c:pt>
                <c:pt idx="48">
                  <c:v>-4.233471884804052E-3</c:v>
                </c:pt>
                <c:pt idx="49">
                  <c:v>2.0275129381408519E-4</c:v>
                </c:pt>
                <c:pt idx="50">
                  <c:v>-1.0037312959487732E-3</c:v>
                </c:pt>
                <c:pt idx="51">
                  <c:v>3.1306310794656511E-3</c:v>
                </c:pt>
                <c:pt idx="52">
                  <c:v>2.1860555495425427E-3</c:v>
                </c:pt>
                <c:pt idx="53">
                  <c:v>-4.5484048798953847E-3</c:v>
                </c:pt>
                <c:pt idx="54">
                  <c:v>2.852787499807663E-3</c:v>
                </c:pt>
                <c:pt idx="55">
                  <c:v>-5.6517793656851723E-4</c:v>
                </c:pt>
                <c:pt idx="56">
                  <c:v>-4.6139137713359091E-3</c:v>
                </c:pt>
                <c:pt idx="57">
                  <c:v>-1.4285784311616201E-3</c:v>
                </c:pt>
                <c:pt idx="58">
                  <c:v>-1.231280504365273E-3</c:v>
                </c:pt>
                <c:pt idx="59">
                  <c:v>-2.5847954123736638E-3</c:v>
                </c:pt>
                <c:pt idx="60">
                  <c:v>3.5002628445424122E-4</c:v>
                </c:pt>
                <c:pt idx="61">
                  <c:v>1.0717203729757596E-3</c:v>
                </c:pt>
                <c:pt idx="62">
                  <c:v>1.1407073717810023E-2</c:v>
                </c:pt>
                <c:pt idx="63">
                  <c:v>2.9329294663709149E-3</c:v>
                </c:pt>
                <c:pt idx="64">
                  <c:v>7.6222773222789364E-4</c:v>
                </c:pt>
                <c:pt idx="65">
                  <c:v>-2.828271501363E-3</c:v>
                </c:pt>
                <c:pt idx="66">
                  <c:v>-2.6587410191807326E-3</c:v>
                </c:pt>
                <c:pt idx="67">
                  <c:v>-8.5227569503363299E-3</c:v>
                </c:pt>
                <c:pt idx="68">
                  <c:v>9.6445233425890287E-4</c:v>
                </c:pt>
                <c:pt idx="69">
                  <c:v>7.2547503603126451E-3</c:v>
                </c:pt>
                <c:pt idx="70">
                  <c:v>1.4894469463448967E-3</c:v>
                </c:pt>
                <c:pt idx="71">
                  <c:v>-4.1579048339872582E-3</c:v>
                </c:pt>
                <c:pt idx="72">
                  <c:v>-1.9066150767503842E-3</c:v>
                </c:pt>
                <c:pt idx="73">
                  <c:v>8.6471607686311458E-4</c:v>
                </c:pt>
                <c:pt idx="74">
                  <c:v>9.925591541975809E-3</c:v>
                </c:pt>
                <c:pt idx="75">
                  <c:v>7.8999047799377387E-3</c:v>
                </c:pt>
                <c:pt idx="76">
                  <c:v>6.9548420321809967E-3</c:v>
                </c:pt>
                <c:pt idx="77">
                  <c:v>-7.3163128190780746E-3</c:v>
                </c:pt>
                <c:pt idx="78">
                  <c:v>-1.006050268369485E-2</c:v>
                </c:pt>
                <c:pt idx="79">
                  <c:v>-4.3281541816819757E-3</c:v>
                </c:pt>
                <c:pt idx="80">
                  <c:v>3.3749850433770767E-3</c:v>
                </c:pt>
                <c:pt idx="81">
                  <c:v>5.2938158734325835E-3</c:v>
                </c:pt>
                <c:pt idx="82">
                  <c:v>3.0255341546707726E-3</c:v>
                </c:pt>
                <c:pt idx="83">
                  <c:v>6.6950624539467984E-3</c:v>
                </c:pt>
                <c:pt idx="84">
                  <c:v>4.7076595604671478E-3</c:v>
                </c:pt>
                <c:pt idx="85">
                  <c:v>-7.307379275585113E-3</c:v>
                </c:pt>
                <c:pt idx="86">
                  <c:v>-3.1404299708461814E-3</c:v>
                </c:pt>
                <c:pt idx="87">
                  <c:v>3.6971102376648357E-3</c:v>
                </c:pt>
                <c:pt idx="88">
                  <c:v>-1.4540915277145849E-3</c:v>
                </c:pt>
                <c:pt idx="89">
                  <c:v>4.4460926273393042E-3</c:v>
                </c:pt>
                <c:pt idx="90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1F4-920C-977AC4A49485}"/>
            </c:ext>
          </c:extLst>
        </c:ser>
        <c:ser>
          <c:idx val="1"/>
          <c:order val="1"/>
          <c:tx>
            <c:strRef>
              <c:f>d1d10_m!$AO$3</c:f>
              <c:strCache>
                <c:ptCount val="1"/>
                <c:pt idx="0">
                  <c:v>PAM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d1d10_m!$AO$4:$AO$94</c:f>
              <c:numCache>
                <c:formatCode>0.00%</c:formatCode>
                <c:ptCount val="91"/>
                <c:pt idx="1">
                  <c:v>-2.9268300003382208E-3</c:v>
                </c:pt>
                <c:pt idx="2">
                  <c:v>6.3136889767667626E-4</c:v>
                </c:pt>
                <c:pt idx="3">
                  <c:v>2.0898148993777621E-3</c:v>
                </c:pt>
                <c:pt idx="4">
                  <c:v>1.7422116328522641E-3</c:v>
                </c:pt>
                <c:pt idx="5">
                  <c:v>1.7234298874035936E-4</c:v>
                </c:pt>
                <c:pt idx="6">
                  <c:v>-1.775441441380865E-3</c:v>
                </c:pt>
                <c:pt idx="7">
                  <c:v>-4.8850349543332339E-3</c:v>
                </c:pt>
                <c:pt idx="8">
                  <c:v>2.030316718937053E-3</c:v>
                </c:pt>
                <c:pt idx="9">
                  <c:v>-2.4036522958881257E-4</c:v>
                </c:pt>
                <c:pt idx="10">
                  <c:v>4.0111172417778285E-4</c:v>
                </c:pt>
                <c:pt idx="11">
                  <c:v>-1.381838850346373E-3</c:v>
                </c:pt>
                <c:pt idx="12">
                  <c:v>-4.6372669509022746E-3</c:v>
                </c:pt>
                <c:pt idx="13">
                  <c:v>-6.753175067220063E-5</c:v>
                </c:pt>
                <c:pt idx="14">
                  <c:v>-2.1555360640694854E-3</c:v>
                </c:pt>
                <c:pt idx="15">
                  <c:v>7.1112017002628036E-4</c:v>
                </c:pt>
                <c:pt idx="16">
                  <c:v>-1.8685751751728041E-3</c:v>
                </c:pt>
                <c:pt idx="17">
                  <c:v>1.3643430260996681E-3</c:v>
                </c:pt>
                <c:pt idx="18">
                  <c:v>3.5102000256890253E-3</c:v>
                </c:pt>
                <c:pt idx="19">
                  <c:v>-1.1805909444984053E-3</c:v>
                </c:pt>
                <c:pt idx="20">
                  <c:v>2.5047436100056331E-4</c:v>
                </c:pt>
                <c:pt idx="21">
                  <c:v>-1.8362455651879106E-3</c:v>
                </c:pt>
                <c:pt idx="22">
                  <c:v>5.2544886704031235E-4</c:v>
                </c:pt>
                <c:pt idx="23">
                  <c:v>7.4409073367220913E-4</c:v>
                </c:pt>
                <c:pt idx="24">
                  <c:v>-2.2030432018824708E-3</c:v>
                </c:pt>
                <c:pt idx="25">
                  <c:v>-1.2116922862093205E-4</c:v>
                </c:pt>
                <c:pt idx="26">
                  <c:v>7.5743024467926912E-3</c:v>
                </c:pt>
                <c:pt idx="27">
                  <c:v>4.8427343448564919E-3</c:v>
                </c:pt>
                <c:pt idx="28">
                  <c:v>-3.066080077402944E-3</c:v>
                </c:pt>
                <c:pt idx="29">
                  <c:v>-3.1133863598848954E-3</c:v>
                </c:pt>
                <c:pt idx="30">
                  <c:v>-1.3364640839825803E-3</c:v>
                </c:pt>
                <c:pt idx="31">
                  <c:v>-2.1959950412044904E-3</c:v>
                </c:pt>
                <c:pt idx="32">
                  <c:v>2.2399288940322393E-5</c:v>
                </c:pt>
                <c:pt idx="33">
                  <c:v>-1.9562658466729665E-3</c:v>
                </c:pt>
                <c:pt idx="34">
                  <c:v>-4.6578249936319871E-3</c:v>
                </c:pt>
                <c:pt idx="35">
                  <c:v>2.5100439635243887E-3</c:v>
                </c:pt>
                <c:pt idx="36">
                  <c:v>-2.7926325532068308E-3</c:v>
                </c:pt>
                <c:pt idx="37">
                  <c:v>9.2043432157769001E-3</c:v>
                </c:pt>
                <c:pt idx="38">
                  <c:v>9.4297882827643065E-4</c:v>
                </c:pt>
                <c:pt idx="39">
                  <c:v>5.0827318863351234E-3</c:v>
                </c:pt>
                <c:pt idx="40">
                  <c:v>4.520974097447894E-3</c:v>
                </c:pt>
                <c:pt idx="41">
                  <c:v>-1.0049297671490542E-3</c:v>
                </c:pt>
                <c:pt idx="42">
                  <c:v>-4.5947212603996146E-3</c:v>
                </c:pt>
                <c:pt idx="43">
                  <c:v>-2.8323760147574983E-3</c:v>
                </c:pt>
                <c:pt idx="44">
                  <c:v>1.3843390399803646E-3</c:v>
                </c:pt>
                <c:pt idx="45">
                  <c:v>3.7252871431037171E-4</c:v>
                </c:pt>
                <c:pt idx="46">
                  <c:v>2.3816555981595044E-3</c:v>
                </c:pt>
                <c:pt idx="47">
                  <c:v>-5.1137457651950768E-5</c:v>
                </c:pt>
                <c:pt idx="48">
                  <c:v>2.0255654607979068E-3</c:v>
                </c:pt>
                <c:pt idx="49">
                  <c:v>3.5888875943348442E-3</c:v>
                </c:pt>
                <c:pt idx="50">
                  <c:v>-1.1891058532047527E-3</c:v>
                </c:pt>
                <c:pt idx="51">
                  <c:v>8.5657777723247008E-4</c:v>
                </c:pt>
                <c:pt idx="52">
                  <c:v>-3.8229263285005644E-5</c:v>
                </c:pt>
                <c:pt idx="53">
                  <c:v>-1.7574019759543091E-3</c:v>
                </c:pt>
                <c:pt idx="54">
                  <c:v>-7.1730393847246887E-4</c:v>
                </c:pt>
                <c:pt idx="55">
                  <c:v>-1.2774558479722309E-4</c:v>
                </c:pt>
                <c:pt idx="56">
                  <c:v>-5.1377896827808911E-3</c:v>
                </c:pt>
                <c:pt idx="57">
                  <c:v>-1.4473713572660252E-3</c:v>
                </c:pt>
                <c:pt idx="58">
                  <c:v>8.7516881632554444E-5</c:v>
                </c:pt>
                <c:pt idx="59">
                  <c:v>-6.508764254968824E-4</c:v>
                </c:pt>
                <c:pt idx="60">
                  <c:v>4.3758130002193862E-3</c:v>
                </c:pt>
                <c:pt idx="61">
                  <c:v>3.1635189831871191E-3</c:v>
                </c:pt>
                <c:pt idx="62">
                  <c:v>5.9434241788558495E-3</c:v>
                </c:pt>
                <c:pt idx="63">
                  <c:v>7.1804410980129685E-3</c:v>
                </c:pt>
                <c:pt idx="64">
                  <c:v>-9.3108061337177084E-4</c:v>
                </c:pt>
                <c:pt idx="65">
                  <c:v>-4.2369544383769053E-3</c:v>
                </c:pt>
                <c:pt idx="66">
                  <c:v>-3.3597213815022009E-3</c:v>
                </c:pt>
                <c:pt idx="67">
                  <c:v>-6.1513344545047755E-3</c:v>
                </c:pt>
                <c:pt idx="68">
                  <c:v>2.8319102262148732E-3</c:v>
                </c:pt>
                <c:pt idx="69">
                  <c:v>4.079286055600706E-3</c:v>
                </c:pt>
                <c:pt idx="70">
                  <c:v>-1.1384733429151694E-3</c:v>
                </c:pt>
                <c:pt idx="71">
                  <c:v>-2.7515524886638776E-3</c:v>
                </c:pt>
                <c:pt idx="72">
                  <c:v>-3.2424040065199833E-3</c:v>
                </c:pt>
                <c:pt idx="73">
                  <c:v>2.3410700597097378E-3</c:v>
                </c:pt>
                <c:pt idx="74">
                  <c:v>8.7990656866299144E-3</c:v>
                </c:pt>
                <c:pt idx="75">
                  <c:v>8.8537918307334262E-3</c:v>
                </c:pt>
                <c:pt idx="76">
                  <c:v>7.5716495673969764E-3</c:v>
                </c:pt>
                <c:pt idx="77">
                  <c:v>-9.0993448596954352E-3</c:v>
                </c:pt>
                <c:pt idx="78">
                  <c:v>-8.2842755584571215E-3</c:v>
                </c:pt>
                <c:pt idx="79">
                  <c:v>-5.5288046517014688E-3</c:v>
                </c:pt>
                <c:pt idx="80">
                  <c:v>7.6490859230649022E-3</c:v>
                </c:pt>
                <c:pt idx="81">
                  <c:v>7.8853075965166219E-3</c:v>
                </c:pt>
                <c:pt idx="82">
                  <c:v>-2.2637570237451499E-3</c:v>
                </c:pt>
                <c:pt idx="83">
                  <c:v>6.92725757414836E-3</c:v>
                </c:pt>
                <c:pt idx="84">
                  <c:v>2.458963422300231E-3</c:v>
                </c:pt>
                <c:pt idx="85">
                  <c:v>-7.1841418063778306E-3</c:v>
                </c:pt>
                <c:pt idx="86">
                  <c:v>-2.615567321773371E-3</c:v>
                </c:pt>
                <c:pt idx="87">
                  <c:v>-1.7241691122531488E-3</c:v>
                </c:pt>
                <c:pt idx="88">
                  <c:v>-4.4196001547491814E-3</c:v>
                </c:pt>
                <c:pt idx="89">
                  <c:v>4.1819435506746938E-3</c:v>
                </c:pt>
                <c:pt idx="90">
                  <c:v>-2.2048107785410664E-3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1F4-920C-977AC4A49485}"/>
            </c:ext>
          </c:extLst>
        </c:ser>
        <c:ser>
          <c:idx val="2"/>
          <c:order val="2"/>
          <c:tx>
            <c:strRef>
              <c:f>d1d10_m!$AP$3</c:f>
              <c:strCache>
                <c:ptCount val="1"/>
                <c:pt idx="0">
                  <c:v>NOA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d1d10_m!$AP$4:$AP$94</c:f>
              <c:numCache>
                <c:formatCode>0.00%</c:formatCode>
                <c:ptCount val="91"/>
                <c:pt idx="1">
                  <c:v>-2.9705680918414856E-3</c:v>
                </c:pt>
                <c:pt idx="2">
                  <c:v>3.2399778205509655E-3</c:v>
                </c:pt>
                <c:pt idx="3">
                  <c:v>-3.6982842811585925E-3</c:v>
                </c:pt>
                <c:pt idx="4">
                  <c:v>9.4327597080567926E-4</c:v>
                </c:pt>
                <c:pt idx="5">
                  <c:v>-1.7720677004082752E-3</c:v>
                </c:pt>
                <c:pt idx="6">
                  <c:v>-4.2354433904989719E-4</c:v>
                </c:pt>
                <c:pt idx="7">
                  <c:v>-3.8579246288801272E-3</c:v>
                </c:pt>
                <c:pt idx="8">
                  <c:v>-3.6237615392709088E-4</c:v>
                </c:pt>
                <c:pt idx="9">
                  <c:v>4.0046881182420613E-3</c:v>
                </c:pt>
                <c:pt idx="10">
                  <c:v>1.5789052168821982E-3</c:v>
                </c:pt>
                <c:pt idx="11">
                  <c:v>-1.7132883273924815E-3</c:v>
                </c:pt>
                <c:pt idx="12">
                  <c:v>-4.378293580298509E-3</c:v>
                </c:pt>
                <c:pt idx="13">
                  <c:v>-1.955982851084892E-3</c:v>
                </c:pt>
                <c:pt idx="14">
                  <c:v>-2.113254993169722E-3</c:v>
                </c:pt>
                <c:pt idx="15">
                  <c:v>-2.4271401769415668E-3</c:v>
                </c:pt>
                <c:pt idx="16">
                  <c:v>-4.5333640022484634E-3</c:v>
                </c:pt>
                <c:pt idx="17">
                  <c:v>2.8120426611732974E-3</c:v>
                </c:pt>
                <c:pt idx="18">
                  <c:v>6.16555701760646E-3</c:v>
                </c:pt>
                <c:pt idx="19">
                  <c:v>9.8057277731200543E-4</c:v>
                </c:pt>
                <c:pt idx="20">
                  <c:v>4.308423364413061E-3</c:v>
                </c:pt>
                <c:pt idx="21">
                  <c:v>-1.4656437703131076E-3</c:v>
                </c:pt>
                <c:pt idx="22">
                  <c:v>3.9964435060380055E-5</c:v>
                </c:pt>
                <c:pt idx="23">
                  <c:v>-1.8721164229513754E-3</c:v>
                </c:pt>
                <c:pt idx="24">
                  <c:v>-1.5927340343215857E-3</c:v>
                </c:pt>
                <c:pt idx="25">
                  <c:v>5.1561616430029211E-4</c:v>
                </c:pt>
                <c:pt idx="26">
                  <c:v>1.1785217818364613E-2</c:v>
                </c:pt>
                <c:pt idx="27">
                  <c:v>4.2718281875337993E-3</c:v>
                </c:pt>
                <c:pt idx="28">
                  <c:v>-5.3819227599525288E-3</c:v>
                </c:pt>
                <c:pt idx="29">
                  <c:v>-6.1472862915474824E-3</c:v>
                </c:pt>
                <c:pt idx="30">
                  <c:v>-1.7874786002276544E-3</c:v>
                </c:pt>
                <c:pt idx="31">
                  <c:v>-3.7134244955896456E-3</c:v>
                </c:pt>
                <c:pt idx="32">
                  <c:v>3.3106035026988501E-3</c:v>
                </c:pt>
                <c:pt idx="33">
                  <c:v>1.1751168643270304E-4</c:v>
                </c:pt>
                <c:pt idx="34">
                  <c:v>-6.4030105314116792E-3</c:v>
                </c:pt>
                <c:pt idx="35">
                  <c:v>5.6610805695700428E-4</c:v>
                </c:pt>
                <c:pt idx="36">
                  <c:v>-2.3121388431239787E-3</c:v>
                </c:pt>
                <c:pt idx="37">
                  <c:v>1.0405338857348623E-2</c:v>
                </c:pt>
                <c:pt idx="38">
                  <c:v>7.2644328634829947E-3</c:v>
                </c:pt>
                <c:pt idx="39">
                  <c:v>6.6737014464097744E-3</c:v>
                </c:pt>
                <c:pt idx="40">
                  <c:v>8.4402333804314278E-3</c:v>
                </c:pt>
                <c:pt idx="41">
                  <c:v>-2.8674808313244871E-3</c:v>
                </c:pt>
                <c:pt idx="42">
                  <c:v>-2.6889124993589864E-3</c:v>
                </c:pt>
                <c:pt idx="43">
                  <c:v>-6.0746706407242002E-3</c:v>
                </c:pt>
                <c:pt idx="44">
                  <c:v>7.8336943254209146E-4</c:v>
                </c:pt>
                <c:pt idx="45">
                  <c:v>3.4781513781516615E-3</c:v>
                </c:pt>
                <c:pt idx="46">
                  <c:v>6.4501432632180222E-3</c:v>
                </c:pt>
                <c:pt idx="47">
                  <c:v>-4.6098695332486006E-3</c:v>
                </c:pt>
                <c:pt idx="48">
                  <c:v>8.7850151888422268E-3</c:v>
                </c:pt>
                <c:pt idx="49">
                  <c:v>6.205627035593686E-5</c:v>
                </c:pt>
                <c:pt idx="50">
                  <c:v>1.079230694043698E-3</c:v>
                </c:pt>
                <c:pt idx="51">
                  <c:v>-3.2303154482595797E-3</c:v>
                </c:pt>
                <c:pt idx="52">
                  <c:v>2.2373317484691846E-4</c:v>
                </c:pt>
                <c:pt idx="53">
                  <c:v>-1.1395893331038742E-3</c:v>
                </c:pt>
                <c:pt idx="54">
                  <c:v>4.5719270121469258E-4</c:v>
                </c:pt>
                <c:pt idx="55">
                  <c:v>-6.3815807296996319E-4</c:v>
                </c:pt>
                <c:pt idx="56">
                  <c:v>-4.3191979195704722E-3</c:v>
                </c:pt>
                <c:pt idx="57">
                  <c:v>-1.2649428633475512E-3</c:v>
                </c:pt>
                <c:pt idx="58">
                  <c:v>2.1575194210670112E-3</c:v>
                </c:pt>
                <c:pt idx="59">
                  <c:v>-2.7537721089743172E-4</c:v>
                </c:pt>
                <c:pt idx="60">
                  <c:v>3.5328109360703852E-3</c:v>
                </c:pt>
                <c:pt idx="61">
                  <c:v>4.5665570853190562E-3</c:v>
                </c:pt>
                <c:pt idx="62">
                  <c:v>4.4161688790929077E-3</c:v>
                </c:pt>
                <c:pt idx="63">
                  <c:v>8.8746130710610771E-3</c:v>
                </c:pt>
                <c:pt idx="64">
                  <c:v>2.3155680428414982E-3</c:v>
                </c:pt>
                <c:pt idx="65">
                  <c:v>-4.1097536154186542E-3</c:v>
                </c:pt>
                <c:pt idx="66">
                  <c:v>-4.4308745705443631E-3</c:v>
                </c:pt>
                <c:pt idx="67">
                  <c:v>-4.6752923677313429E-3</c:v>
                </c:pt>
                <c:pt idx="68">
                  <c:v>4.5946608528146804E-4</c:v>
                </c:pt>
                <c:pt idx="69">
                  <c:v>-9.2327677932990682E-4</c:v>
                </c:pt>
                <c:pt idx="70">
                  <c:v>-1.6307307548986127E-3</c:v>
                </c:pt>
                <c:pt idx="71">
                  <c:v>-2.5567185086259325E-3</c:v>
                </c:pt>
                <c:pt idx="72">
                  <c:v>-7.193560572382296E-3</c:v>
                </c:pt>
                <c:pt idx="73">
                  <c:v>5.3824747159676445E-3</c:v>
                </c:pt>
                <c:pt idx="74">
                  <c:v>1.3004773377253809E-2</c:v>
                </c:pt>
                <c:pt idx="75">
                  <c:v>3.3092129301510731E-3</c:v>
                </c:pt>
                <c:pt idx="76">
                  <c:v>4.6583975984966219E-3</c:v>
                </c:pt>
                <c:pt idx="77">
                  <c:v>-7.0437662610389751E-4</c:v>
                </c:pt>
                <c:pt idx="78">
                  <c:v>-6.1987051691312356E-3</c:v>
                </c:pt>
                <c:pt idx="79">
                  <c:v>-5.6667498595395216E-3</c:v>
                </c:pt>
                <c:pt idx="80">
                  <c:v>1.4666075203254358E-2</c:v>
                </c:pt>
                <c:pt idx="81">
                  <c:v>5.4236951784196741E-3</c:v>
                </c:pt>
                <c:pt idx="82">
                  <c:v>-2.9513701178678353E-3</c:v>
                </c:pt>
                <c:pt idx="83">
                  <c:v>4.9842350908153588E-3</c:v>
                </c:pt>
                <c:pt idx="84">
                  <c:v>8.0680028806479065E-3</c:v>
                </c:pt>
                <c:pt idx="85">
                  <c:v>-6.9041879558349173E-3</c:v>
                </c:pt>
                <c:pt idx="86">
                  <c:v>-1.2734549260615013E-2</c:v>
                </c:pt>
                <c:pt idx="87">
                  <c:v>-3.3952563362862342E-3</c:v>
                </c:pt>
                <c:pt idx="88">
                  <c:v>-2.4506465095956997E-3</c:v>
                </c:pt>
                <c:pt idx="89">
                  <c:v>2.2615867242483656E-3</c:v>
                </c:pt>
                <c:pt idx="90">
                  <c:v>-6.6430714501861665E-3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1F4-920C-977AC4A49485}"/>
            </c:ext>
          </c:extLst>
        </c:ser>
        <c:ser>
          <c:idx val="3"/>
          <c:order val="3"/>
          <c:tx>
            <c:strRef>
              <c:f>d1d10_m!$AQ$3</c:f>
              <c:strCache>
                <c:ptCount val="1"/>
                <c:pt idx="0">
                  <c:v>NEA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d1d10_m!$AQ$4:$AQ$94</c:f>
              <c:numCache>
                <c:formatCode>0.00%</c:formatCode>
                <c:ptCount val="91"/>
                <c:pt idx="1">
                  <c:v>2.5994143511409717E-4</c:v>
                </c:pt>
                <c:pt idx="2">
                  <c:v>7.3311967100853082E-4</c:v>
                </c:pt>
                <c:pt idx="3">
                  <c:v>4.5125216847941019E-4</c:v>
                </c:pt>
                <c:pt idx="4">
                  <c:v>4.8339824192014103E-3</c:v>
                </c:pt>
                <c:pt idx="5">
                  <c:v>-1.5960578942331161E-3</c:v>
                </c:pt>
                <c:pt idx="6">
                  <c:v>8.3678159165723187E-4</c:v>
                </c:pt>
                <c:pt idx="7">
                  <c:v>-2.5931850380958021E-3</c:v>
                </c:pt>
                <c:pt idx="8">
                  <c:v>2.4405986738138541E-3</c:v>
                </c:pt>
                <c:pt idx="9">
                  <c:v>1.5722952125478695E-3</c:v>
                </c:pt>
                <c:pt idx="10">
                  <c:v>8.3087367015366453E-4</c:v>
                </c:pt>
                <c:pt idx="11">
                  <c:v>-1.2013693797894298E-3</c:v>
                </c:pt>
                <c:pt idx="12">
                  <c:v>-2.1608058439237521E-3</c:v>
                </c:pt>
                <c:pt idx="13">
                  <c:v>-6.6535207490736603E-4</c:v>
                </c:pt>
                <c:pt idx="14">
                  <c:v>8.2759223242345747E-4</c:v>
                </c:pt>
                <c:pt idx="15">
                  <c:v>-6.9765843308000619E-4</c:v>
                </c:pt>
                <c:pt idx="16">
                  <c:v>3.9938632631963955E-5</c:v>
                </c:pt>
                <c:pt idx="17">
                  <c:v>3.0078665257786685E-3</c:v>
                </c:pt>
                <c:pt idx="18">
                  <c:v>1.3029247881999328E-3</c:v>
                </c:pt>
                <c:pt idx="19">
                  <c:v>-2.0813283378304792E-3</c:v>
                </c:pt>
                <c:pt idx="20">
                  <c:v>2.5518900923502397E-3</c:v>
                </c:pt>
                <c:pt idx="21">
                  <c:v>-4.9909027769987624E-3</c:v>
                </c:pt>
                <c:pt idx="22">
                  <c:v>9.9856500019424033E-5</c:v>
                </c:pt>
                <c:pt idx="23">
                  <c:v>5.0105650230669596E-4</c:v>
                </c:pt>
                <c:pt idx="24">
                  <c:v>-4.641923736836695E-4</c:v>
                </c:pt>
                <c:pt idx="25">
                  <c:v>2.4209689990410954E-3</c:v>
                </c:pt>
                <c:pt idx="26">
                  <c:v>4.2298134028229128E-3</c:v>
                </c:pt>
                <c:pt idx="27">
                  <c:v>4.7222746340658261E-3</c:v>
                </c:pt>
                <c:pt idx="28">
                  <c:v>-1.5579487354950849E-3</c:v>
                </c:pt>
                <c:pt idx="29">
                  <c:v>-5.1654348841823072E-4</c:v>
                </c:pt>
                <c:pt idx="30">
                  <c:v>1.8203789442949869E-4</c:v>
                </c:pt>
                <c:pt idx="31">
                  <c:v>-2.4711341860528258E-4</c:v>
                </c:pt>
                <c:pt idx="32">
                  <c:v>2.2707660224061677E-3</c:v>
                </c:pt>
                <c:pt idx="33">
                  <c:v>-2.4491522973344448E-3</c:v>
                </c:pt>
                <c:pt idx="34">
                  <c:v>-5.2940008938286987E-3</c:v>
                </c:pt>
                <c:pt idx="35">
                  <c:v>9.874300933367941E-4</c:v>
                </c:pt>
                <c:pt idx="36">
                  <c:v>-2.4643596172684301E-3</c:v>
                </c:pt>
                <c:pt idx="37">
                  <c:v>9.3133882649514277E-3</c:v>
                </c:pt>
                <c:pt idx="38">
                  <c:v>3.0583936089403352E-3</c:v>
                </c:pt>
                <c:pt idx="39">
                  <c:v>-5.5923080875452946E-4</c:v>
                </c:pt>
                <c:pt idx="40">
                  <c:v>5.1338704961383375E-3</c:v>
                </c:pt>
                <c:pt idx="41">
                  <c:v>-5.86999019645007E-3</c:v>
                </c:pt>
                <c:pt idx="42">
                  <c:v>-2.3210623141343145E-3</c:v>
                </c:pt>
                <c:pt idx="43">
                  <c:v>-3.5193739047205685E-3</c:v>
                </c:pt>
                <c:pt idx="44">
                  <c:v>9.7316575841621678E-4</c:v>
                </c:pt>
                <c:pt idx="45">
                  <c:v>2.5547313932494653E-4</c:v>
                </c:pt>
                <c:pt idx="46">
                  <c:v>1.5349979070400366E-3</c:v>
                </c:pt>
                <c:pt idx="47">
                  <c:v>-1.8275946389676445E-3</c:v>
                </c:pt>
                <c:pt idx="48">
                  <c:v>1.2188267361935123E-2</c:v>
                </c:pt>
                <c:pt idx="49">
                  <c:v>3.2562208328790199E-3</c:v>
                </c:pt>
                <c:pt idx="50">
                  <c:v>-2.4149989455146681E-3</c:v>
                </c:pt>
                <c:pt idx="51">
                  <c:v>-7.5254359026244444E-4</c:v>
                </c:pt>
                <c:pt idx="52">
                  <c:v>-3.6204240764665663E-3</c:v>
                </c:pt>
                <c:pt idx="53">
                  <c:v>-2.8118180535312565E-3</c:v>
                </c:pt>
                <c:pt idx="54">
                  <c:v>9.0917381659672003E-5</c:v>
                </c:pt>
                <c:pt idx="55">
                  <c:v>-8.1240688626382784E-4</c:v>
                </c:pt>
                <c:pt idx="56">
                  <c:v>-3.317617661610317E-3</c:v>
                </c:pt>
                <c:pt idx="57">
                  <c:v>-9.5925589696332914E-4</c:v>
                </c:pt>
                <c:pt idx="58">
                  <c:v>-3.1312480665763864E-3</c:v>
                </c:pt>
                <c:pt idx="59">
                  <c:v>-2.7713284469648158E-3</c:v>
                </c:pt>
                <c:pt idx="60">
                  <c:v>3.2429138943845803E-3</c:v>
                </c:pt>
                <c:pt idx="61">
                  <c:v>8.4098476179828019E-4</c:v>
                </c:pt>
                <c:pt idx="62">
                  <c:v>3.8250606600358505E-3</c:v>
                </c:pt>
                <c:pt idx="63">
                  <c:v>4.1124354650039496E-3</c:v>
                </c:pt>
                <c:pt idx="64">
                  <c:v>1.128849927111153E-3</c:v>
                </c:pt>
                <c:pt idx="65">
                  <c:v>-1.4027062321280148E-3</c:v>
                </c:pt>
                <c:pt idx="66">
                  <c:v>-3.9475280875258534E-3</c:v>
                </c:pt>
                <c:pt idx="67">
                  <c:v>-3.7285603614696239E-3</c:v>
                </c:pt>
                <c:pt idx="68">
                  <c:v>-1.7054579604425246E-3</c:v>
                </c:pt>
                <c:pt idx="69">
                  <c:v>2.3353285879763597E-3</c:v>
                </c:pt>
                <c:pt idx="70">
                  <c:v>-1.5969011392304999E-3</c:v>
                </c:pt>
                <c:pt idx="71">
                  <c:v>-2.5500120170716123E-3</c:v>
                </c:pt>
                <c:pt idx="72">
                  <c:v>-6.5092803473649763E-3</c:v>
                </c:pt>
                <c:pt idx="73">
                  <c:v>3.7641131149319662E-3</c:v>
                </c:pt>
                <c:pt idx="74">
                  <c:v>6.5311845608353458E-3</c:v>
                </c:pt>
                <c:pt idx="75">
                  <c:v>3.1045331663335229E-3</c:v>
                </c:pt>
                <c:pt idx="76">
                  <c:v>3.0230897926337708E-3</c:v>
                </c:pt>
                <c:pt idx="77">
                  <c:v>-3.0175602801361112E-3</c:v>
                </c:pt>
                <c:pt idx="78">
                  <c:v>1.930516031173557E-3</c:v>
                </c:pt>
                <c:pt idx="79">
                  <c:v>-2.3972355613952612E-3</c:v>
                </c:pt>
                <c:pt idx="80">
                  <c:v>1.2278461143796937E-2</c:v>
                </c:pt>
                <c:pt idx="81">
                  <c:v>6.0374722881015863E-3</c:v>
                </c:pt>
                <c:pt idx="82">
                  <c:v>-7.8558665684180795E-3</c:v>
                </c:pt>
                <c:pt idx="83">
                  <c:v>7.4701962647634179E-3</c:v>
                </c:pt>
                <c:pt idx="84">
                  <c:v>3.1908749126812186E-3</c:v>
                </c:pt>
                <c:pt idx="85">
                  <c:v>-5.0315623958161471E-3</c:v>
                </c:pt>
                <c:pt idx="86">
                  <c:v>-6.9170912454097344E-3</c:v>
                </c:pt>
                <c:pt idx="87">
                  <c:v>-1.4251353933034672E-2</c:v>
                </c:pt>
                <c:pt idx="88">
                  <c:v>-6.0795100161725735E-4</c:v>
                </c:pt>
                <c:pt idx="89">
                  <c:v>-8.6528831487386881E-4</c:v>
                </c:pt>
                <c:pt idx="90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E-41F4-920C-977AC4A49485}"/>
            </c:ext>
          </c:extLst>
        </c:ser>
        <c:ser>
          <c:idx val="4"/>
          <c:order val="4"/>
          <c:tx>
            <c:strRef>
              <c:f>d1d10_m!$AR$3</c:f>
              <c:strCache>
                <c:ptCount val="1"/>
                <c:pt idx="0">
                  <c:v>CUY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d1d10_m!$AR$4:$AR$94</c:f>
              <c:numCache>
                <c:formatCode>0.00%</c:formatCode>
                <c:ptCount val="91"/>
                <c:pt idx="1">
                  <c:v>-2.6337826381934715E-3</c:v>
                </c:pt>
                <c:pt idx="2">
                  <c:v>-2.513293248849191E-3</c:v>
                </c:pt>
                <c:pt idx="3">
                  <c:v>-8.6560520684852982E-4</c:v>
                </c:pt>
                <c:pt idx="4">
                  <c:v>1.4566522726287001E-3</c:v>
                </c:pt>
                <c:pt idx="5">
                  <c:v>1.2281988592193205E-3</c:v>
                </c:pt>
                <c:pt idx="6">
                  <c:v>-3.4689669476841711E-3</c:v>
                </c:pt>
                <c:pt idx="7">
                  <c:v>-2.1910498328030492E-3</c:v>
                </c:pt>
                <c:pt idx="8">
                  <c:v>2.0722471680714172E-3</c:v>
                </c:pt>
                <c:pt idx="9">
                  <c:v>1.2802337311494938E-3</c:v>
                </c:pt>
                <c:pt idx="10">
                  <c:v>1.3515034760305245E-3</c:v>
                </c:pt>
                <c:pt idx="11">
                  <c:v>-2.8228566585608572E-3</c:v>
                </c:pt>
                <c:pt idx="12">
                  <c:v>-7.2153864612609642E-3</c:v>
                </c:pt>
                <c:pt idx="13">
                  <c:v>-5.9175503543313912E-3</c:v>
                </c:pt>
                <c:pt idx="14">
                  <c:v>-3.1127701036441913E-3</c:v>
                </c:pt>
                <c:pt idx="15">
                  <c:v>-9.5373585144997719E-5</c:v>
                </c:pt>
                <c:pt idx="16">
                  <c:v>-2.5524364722362414E-3</c:v>
                </c:pt>
                <c:pt idx="17">
                  <c:v>1.6331359400620915E-3</c:v>
                </c:pt>
                <c:pt idx="18">
                  <c:v>4.6171074642316068E-3</c:v>
                </c:pt>
                <c:pt idx="19">
                  <c:v>-6.2106192221023093E-5</c:v>
                </c:pt>
                <c:pt idx="20">
                  <c:v>1.9674119732859818E-3</c:v>
                </c:pt>
                <c:pt idx="21">
                  <c:v>4.0909260279957671E-3</c:v>
                </c:pt>
                <c:pt idx="22">
                  <c:v>-8.3444813879562929E-5</c:v>
                </c:pt>
                <c:pt idx="23">
                  <c:v>-4.5493562030762824E-4</c:v>
                </c:pt>
                <c:pt idx="24">
                  <c:v>-6.4488002340945538E-3</c:v>
                </c:pt>
                <c:pt idx="25">
                  <c:v>-2.8427735906766394E-3</c:v>
                </c:pt>
                <c:pt idx="26">
                  <c:v>8.7136861904963947E-3</c:v>
                </c:pt>
                <c:pt idx="27">
                  <c:v>4.8090544931933543E-3</c:v>
                </c:pt>
                <c:pt idx="28">
                  <c:v>-1.7104983420541675E-3</c:v>
                </c:pt>
                <c:pt idx="29">
                  <c:v>-1.7816952237441619E-3</c:v>
                </c:pt>
                <c:pt idx="30">
                  <c:v>4.5403865644999541E-4</c:v>
                </c:pt>
                <c:pt idx="31">
                  <c:v>-5.7882350050624254E-3</c:v>
                </c:pt>
                <c:pt idx="32">
                  <c:v>3.80268287264518E-3</c:v>
                </c:pt>
                <c:pt idx="33">
                  <c:v>-1.0633920080569403E-3</c:v>
                </c:pt>
                <c:pt idx="34">
                  <c:v>-4.7544327618527227E-3</c:v>
                </c:pt>
                <c:pt idx="35">
                  <c:v>4.6497370962947926E-3</c:v>
                </c:pt>
                <c:pt idx="36">
                  <c:v>-4.8897685390443257E-3</c:v>
                </c:pt>
                <c:pt idx="37">
                  <c:v>6.8999478352356203E-3</c:v>
                </c:pt>
                <c:pt idx="38">
                  <c:v>6.4578421559020605E-3</c:v>
                </c:pt>
                <c:pt idx="39">
                  <c:v>2.6618561997204804E-3</c:v>
                </c:pt>
                <c:pt idx="40">
                  <c:v>7.4301606491893324E-3</c:v>
                </c:pt>
                <c:pt idx="41">
                  <c:v>-2.1471352213815464E-3</c:v>
                </c:pt>
                <c:pt idx="42">
                  <c:v>2.1621426093649809E-3</c:v>
                </c:pt>
                <c:pt idx="43">
                  <c:v>-1.9674293766316353E-3</c:v>
                </c:pt>
                <c:pt idx="44">
                  <c:v>1.7033082622295304E-3</c:v>
                </c:pt>
                <c:pt idx="45">
                  <c:v>3.4633079880275197E-3</c:v>
                </c:pt>
                <c:pt idx="46">
                  <c:v>1.3986773160719057E-3</c:v>
                </c:pt>
                <c:pt idx="47">
                  <c:v>-5.1216988310809342E-4</c:v>
                </c:pt>
                <c:pt idx="48">
                  <c:v>3.4664809345246184E-3</c:v>
                </c:pt>
                <c:pt idx="49">
                  <c:v>1.5445495103463269E-3</c:v>
                </c:pt>
                <c:pt idx="50">
                  <c:v>-1.732947930457307E-3</c:v>
                </c:pt>
                <c:pt idx="51">
                  <c:v>-1.4225862728447503E-3</c:v>
                </c:pt>
                <c:pt idx="52">
                  <c:v>1.5169265622116956E-3</c:v>
                </c:pt>
                <c:pt idx="53">
                  <c:v>-5.9379147065508064E-3</c:v>
                </c:pt>
                <c:pt idx="54">
                  <c:v>3.0702368836428295E-3</c:v>
                </c:pt>
                <c:pt idx="55">
                  <c:v>-8.3314921451860258E-5</c:v>
                </c:pt>
                <c:pt idx="56">
                  <c:v>-4.5150845559420727E-3</c:v>
                </c:pt>
                <c:pt idx="57">
                  <c:v>1.7732232358431688E-3</c:v>
                </c:pt>
                <c:pt idx="58">
                  <c:v>-2.5991316006819254E-3</c:v>
                </c:pt>
                <c:pt idx="59">
                  <c:v>-1.0365972496275688E-3</c:v>
                </c:pt>
                <c:pt idx="60">
                  <c:v>4.4390180897602161E-3</c:v>
                </c:pt>
                <c:pt idx="61">
                  <c:v>-6.1787715939631838E-4</c:v>
                </c:pt>
                <c:pt idx="62">
                  <c:v>5.6919337469654163E-3</c:v>
                </c:pt>
                <c:pt idx="63">
                  <c:v>9.135916229496166E-3</c:v>
                </c:pt>
                <c:pt idx="64">
                  <c:v>1.4252134893120161E-3</c:v>
                </c:pt>
                <c:pt idx="65">
                  <c:v>-2.9051484811353223E-3</c:v>
                </c:pt>
                <c:pt idx="66">
                  <c:v>-4.5505925158515481E-3</c:v>
                </c:pt>
                <c:pt idx="67">
                  <c:v>-4.3927209442689019E-3</c:v>
                </c:pt>
                <c:pt idx="68">
                  <c:v>7.0834628601808003E-3</c:v>
                </c:pt>
                <c:pt idx="69">
                  <c:v>7.8767626673035274E-3</c:v>
                </c:pt>
                <c:pt idx="70">
                  <c:v>7.9187578234618528E-4</c:v>
                </c:pt>
                <c:pt idx="71">
                  <c:v>-5.7197165236828607E-3</c:v>
                </c:pt>
                <c:pt idx="72">
                  <c:v>-1.1537049396113108E-2</c:v>
                </c:pt>
                <c:pt idx="73">
                  <c:v>9.539071560229484E-4</c:v>
                </c:pt>
                <c:pt idx="74">
                  <c:v>1.0830934489134414E-2</c:v>
                </c:pt>
                <c:pt idx="75">
                  <c:v>6.0273740165999179E-3</c:v>
                </c:pt>
                <c:pt idx="76">
                  <c:v>6.3111930597856691E-3</c:v>
                </c:pt>
                <c:pt idx="77">
                  <c:v>-2.2300180581640294E-3</c:v>
                </c:pt>
                <c:pt idx="78">
                  <c:v>-6.95739962647135E-3</c:v>
                </c:pt>
                <c:pt idx="79">
                  <c:v>-4.6641303123868827E-3</c:v>
                </c:pt>
                <c:pt idx="80">
                  <c:v>8.8019380606645381E-3</c:v>
                </c:pt>
                <c:pt idx="81">
                  <c:v>1.2457229533178404E-2</c:v>
                </c:pt>
                <c:pt idx="82">
                  <c:v>1.709966152946496E-3</c:v>
                </c:pt>
                <c:pt idx="83">
                  <c:v>8.3313520217891401E-3</c:v>
                </c:pt>
                <c:pt idx="84">
                  <c:v>-2.5737593699270978E-3</c:v>
                </c:pt>
                <c:pt idx="85">
                  <c:v>-2.0501324036415802E-2</c:v>
                </c:pt>
                <c:pt idx="86">
                  <c:v>-6.9845821613758741E-3</c:v>
                </c:pt>
                <c:pt idx="87">
                  <c:v>3.6083767639238928E-4</c:v>
                </c:pt>
                <c:pt idx="88">
                  <c:v>-3.3618209759298523E-3</c:v>
                </c:pt>
                <c:pt idx="89">
                  <c:v>-3.1930055786419942E-3</c:v>
                </c:pt>
                <c:pt idx="90">
                  <c:v>5.5764363757759838E-5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AE-41F4-920C-977AC4A49485}"/>
            </c:ext>
          </c:extLst>
        </c:ser>
        <c:ser>
          <c:idx val="5"/>
          <c:order val="5"/>
          <c:tx>
            <c:strRef>
              <c:f>d1d10_m!$AS$3</c:f>
              <c:strCache>
                <c:ptCount val="1"/>
                <c:pt idx="0">
                  <c:v>PAT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d1d10_m!$AS$4:$AS$94</c:f>
              <c:numCache>
                <c:formatCode>0.00%</c:formatCode>
                <c:ptCount val="91"/>
                <c:pt idx="1">
                  <c:v>-3.2195312835481271E-3</c:v>
                </c:pt>
                <c:pt idx="2">
                  <c:v>-3.4394399799775321E-4</c:v>
                </c:pt>
                <c:pt idx="3">
                  <c:v>-2.2362275585123825E-3</c:v>
                </c:pt>
                <c:pt idx="4">
                  <c:v>-4.4705788323029516E-4</c:v>
                </c:pt>
                <c:pt idx="5">
                  <c:v>1.7031710075212647E-3</c:v>
                </c:pt>
                <c:pt idx="6">
                  <c:v>-2.1268110941963236E-3</c:v>
                </c:pt>
                <c:pt idx="7">
                  <c:v>-3.8056338524417033E-3</c:v>
                </c:pt>
                <c:pt idx="8">
                  <c:v>8.7305259747894048E-4</c:v>
                </c:pt>
                <c:pt idx="9">
                  <c:v>-4.6052592059520059E-4</c:v>
                </c:pt>
                <c:pt idx="10">
                  <c:v>1.3776433605330318E-3</c:v>
                </c:pt>
                <c:pt idx="11">
                  <c:v>-9.6324648508372412E-4</c:v>
                </c:pt>
                <c:pt idx="12">
                  <c:v>-2.7438268954453893E-3</c:v>
                </c:pt>
                <c:pt idx="13">
                  <c:v>-8.8848196264890156E-4</c:v>
                </c:pt>
                <c:pt idx="14">
                  <c:v>-1.6625887115946369E-3</c:v>
                </c:pt>
                <c:pt idx="15">
                  <c:v>-3.9882435577542896E-3</c:v>
                </c:pt>
                <c:pt idx="16">
                  <c:v>1.9767708684850227E-3</c:v>
                </c:pt>
                <c:pt idx="17">
                  <c:v>-4.5246265047227396E-4</c:v>
                </c:pt>
                <c:pt idx="18">
                  <c:v>-9.5830730849666423E-4</c:v>
                </c:pt>
                <c:pt idx="19">
                  <c:v>-1.895964359509561E-3</c:v>
                </c:pt>
                <c:pt idx="20">
                  <c:v>9.1384800396832055E-4</c:v>
                </c:pt>
                <c:pt idx="21">
                  <c:v>-2.4693981734289494E-3</c:v>
                </c:pt>
                <c:pt idx="22">
                  <c:v>8.8470032590426406E-4</c:v>
                </c:pt>
                <c:pt idx="23">
                  <c:v>3.7934829859544994E-3</c:v>
                </c:pt>
                <c:pt idx="24">
                  <c:v>-2.3570022550063463E-3</c:v>
                </c:pt>
                <c:pt idx="25">
                  <c:v>4.9302314555155213E-4</c:v>
                </c:pt>
                <c:pt idx="26">
                  <c:v>2.8374157854629267E-3</c:v>
                </c:pt>
                <c:pt idx="27">
                  <c:v>2.9757417551983245E-3</c:v>
                </c:pt>
                <c:pt idx="28">
                  <c:v>-8.7173976512167073E-4</c:v>
                </c:pt>
                <c:pt idx="29">
                  <c:v>4.0400975239274217E-5</c:v>
                </c:pt>
                <c:pt idx="30">
                  <c:v>5.4126822244171535E-4</c:v>
                </c:pt>
                <c:pt idx="31">
                  <c:v>-1.1526305587388208E-3</c:v>
                </c:pt>
                <c:pt idx="32">
                  <c:v>-3.6933247294308469E-3</c:v>
                </c:pt>
                <c:pt idx="33">
                  <c:v>-3.2762814767828274E-4</c:v>
                </c:pt>
                <c:pt idx="34">
                  <c:v>-1.0912262509201742E-3</c:v>
                </c:pt>
                <c:pt idx="35">
                  <c:v>3.3369380367143098E-3</c:v>
                </c:pt>
                <c:pt idx="36">
                  <c:v>-3.1663638482011258E-3</c:v>
                </c:pt>
                <c:pt idx="37">
                  <c:v>4.6405962633770947E-3</c:v>
                </c:pt>
                <c:pt idx="38">
                  <c:v>2.040914314993536E-3</c:v>
                </c:pt>
                <c:pt idx="39">
                  <c:v>-4.7531786773191698E-6</c:v>
                </c:pt>
                <c:pt idx="40">
                  <c:v>-1.9925723766180958E-3</c:v>
                </c:pt>
                <c:pt idx="41">
                  <c:v>-9.3127268863124613E-4</c:v>
                </c:pt>
                <c:pt idx="42">
                  <c:v>1.0261303013558987E-3</c:v>
                </c:pt>
                <c:pt idx="43">
                  <c:v>-1.7624915752953996E-3</c:v>
                </c:pt>
                <c:pt idx="44">
                  <c:v>-3.3838806338626348E-4</c:v>
                </c:pt>
                <c:pt idx="45">
                  <c:v>1.314346590893356E-3</c:v>
                </c:pt>
                <c:pt idx="46">
                  <c:v>3.4291241862036692E-3</c:v>
                </c:pt>
                <c:pt idx="47">
                  <c:v>1.544596499599038E-3</c:v>
                </c:pt>
                <c:pt idx="48">
                  <c:v>-1.6679527883933787E-3</c:v>
                </c:pt>
                <c:pt idx="49">
                  <c:v>-4.4049544588407041E-3</c:v>
                </c:pt>
                <c:pt idx="50">
                  <c:v>1.4378561196193296E-4</c:v>
                </c:pt>
                <c:pt idx="51">
                  <c:v>-1.0215817538246075E-3</c:v>
                </c:pt>
                <c:pt idx="52">
                  <c:v>1.1958389990254226E-3</c:v>
                </c:pt>
                <c:pt idx="53">
                  <c:v>-1.9848968349098772E-3</c:v>
                </c:pt>
                <c:pt idx="54">
                  <c:v>-1.0254365050630376E-3</c:v>
                </c:pt>
                <c:pt idx="55">
                  <c:v>1.952299468909402E-3</c:v>
                </c:pt>
                <c:pt idx="56">
                  <c:v>-1.1009536136661335E-3</c:v>
                </c:pt>
                <c:pt idx="57">
                  <c:v>1.292410235298469E-4</c:v>
                </c:pt>
                <c:pt idx="58">
                  <c:v>-3.5547686467074513E-5</c:v>
                </c:pt>
                <c:pt idx="59">
                  <c:v>-1.9366340285453809E-3</c:v>
                </c:pt>
                <c:pt idx="60">
                  <c:v>2.7541054464275128E-4</c:v>
                </c:pt>
                <c:pt idx="61">
                  <c:v>6.1427456025064942E-4</c:v>
                </c:pt>
                <c:pt idx="62">
                  <c:v>2.0336566165566339E-3</c:v>
                </c:pt>
                <c:pt idx="63">
                  <c:v>6.0606653960522117E-3</c:v>
                </c:pt>
                <c:pt idx="64">
                  <c:v>4.8892440515968527E-3</c:v>
                </c:pt>
                <c:pt idx="65">
                  <c:v>-8.8131891607057256E-4</c:v>
                </c:pt>
                <c:pt idx="66">
                  <c:v>-1.4482477044497344E-5</c:v>
                </c:pt>
                <c:pt idx="67">
                  <c:v>-1.2964592215412019E-3</c:v>
                </c:pt>
                <c:pt idx="68">
                  <c:v>9.9529302175938028E-4</c:v>
                </c:pt>
                <c:pt idx="69">
                  <c:v>2.788379632767013E-3</c:v>
                </c:pt>
                <c:pt idx="70">
                  <c:v>2.3683861202694612E-3</c:v>
                </c:pt>
                <c:pt idx="71">
                  <c:v>-1.724676556408955E-3</c:v>
                </c:pt>
                <c:pt idx="72">
                  <c:v>-4.1230242262564332E-3</c:v>
                </c:pt>
                <c:pt idx="73">
                  <c:v>-1.0354844407454156E-3</c:v>
                </c:pt>
                <c:pt idx="74">
                  <c:v>6.359216375085408E-3</c:v>
                </c:pt>
                <c:pt idx="75">
                  <c:v>2.5664017152244867E-3</c:v>
                </c:pt>
                <c:pt idx="76">
                  <c:v>5.9170725651884748E-3</c:v>
                </c:pt>
                <c:pt idx="77">
                  <c:v>-2.5151949697606035E-3</c:v>
                </c:pt>
                <c:pt idx="78">
                  <c:v>-2.3846790812322993E-3</c:v>
                </c:pt>
                <c:pt idx="79">
                  <c:v>-4.4958039287787965E-3</c:v>
                </c:pt>
                <c:pt idx="80">
                  <c:v>-1.453923155371406E-3</c:v>
                </c:pt>
                <c:pt idx="81">
                  <c:v>1.2234808389450791E-2</c:v>
                </c:pt>
                <c:pt idx="82">
                  <c:v>-8.3579121222698838E-4</c:v>
                </c:pt>
                <c:pt idx="83">
                  <c:v>2.7874459606627155E-3</c:v>
                </c:pt>
                <c:pt idx="84">
                  <c:v>-1.0632100112661913E-3</c:v>
                </c:pt>
                <c:pt idx="85">
                  <c:v>3.6067913264790086E-3</c:v>
                </c:pt>
                <c:pt idx="86">
                  <c:v>-2.2138960697213328E-3</c:v>
                </c:pt>
                <c:pt idx="87">
                  <c:v>3.906605410120001E-5</c:v>
                </c:pt>
                <c:pt idx="88">
                  <c:v>-1.7765134484371004E-5</c:v>
                </c:pt>
                <c:pt idx="89">
                  <c:v>-1.5714643752859914E-3</c:v>
                </c:pt>
                <c:pt idx="90">
                  <c:v>8.7594468602669728E-4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AE-41F4-920C-977AC4A4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818496"/>
        <c:axId val="984820416"/>
      </c:lineChart>
      <c:catAx>
        <c:axId val="98481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20416"/>
        <c:crosses val="autoZero"/>
        <c:auto val="1"/>
        <c:lblAlgn val="ctr"/>
        <c:lblOffset val="100"/>
        <c:noMultiLvlLbl val="0"/>
      </c:catAx>
      <c:valAx>
        <c:axId val="9848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d1d10index!$S$16:$S$94</c:f>
              <c:numCache>
                <c:formatCode>0.0%</c:formatCode>
                <c:ptCount val="79"/>
                <c:pt idx="0">
                  <c:v>1.505270533948444E-3</c:v>
                </c:pt>
                <c:pt idx="1">
                  <c:v>3.4146200383027292E-3</c:v>
                </c:pt>
                <c:pt idx="2">
                  <c:v>3.4874097407080473E-3</c:v>
                </c:pt>
                <c:pt idx="3">
                  <c:v>-2.4412893031032779E-3</c:v>
                </c:pt>
                <c:pt idx="4">
                  <c:v>-7.091673183816094E-3</c:v>
                </c:pt>
                <c:pt idx="5">
                  <c:v>-2.8808869008666305E-3</c:v>
                </c:pt>
                <c:pt idx="6">
                  <c:v>-2.1474397672438528E-3</c:v>
                </c:pt>
                <c:pt idx="7">
                  <c:v>1.0943320552958546E-3</c:v>
                </c:pt>
                <c:pt idx="8">
                  <c:v>8.48781771150664E-4</c:v>
                </c:pt>
                <c:pt idx="9">
                  <c:v>4.4827975645755913E-4</c:v>
                </c:pt>
                <c:pt idx="10">
                  <c:v>2.4692777354433648E-3</c:v>
                </c:pt>
                <c:pt idx="11">
                  <c:v>2.5495806903381713E-3</c:v>
                </c:pt>
                <c:pt idx="12">
                  <c:v>2.351258372721432E-4</c:v>
                </c:pt>
                <c:pt idx="13">
                  <c:v>2.9104623707587596E-3</c:v>
                </c:pt>
                <c:pt idx="14">
                  <c:v>7.7032846600202376E-3</c:v>
                </c:pt>
                <c:pt idx="15">
                  <c:v>1.3015958013410378E-2</c:v>
                </c:pt>
                <c:pt idx="16">
                  <c:v>1.205022680438228E-2</c:v>
                </c:pt>
                <c:pt idx="17">
                  <c:v>6.619160578470451E-3</c:v>
                </c:pt>
                <c:pt idx="18">
                  <c:v>6.7047739134022954E-3</c:v>
                </c:pt>
                <c:pt idx="19">
                  <c:v>6.1117529170449103E-3</c:v>
                </c:pt>
                <c:pt idx="20">
                  <c:v>3.3064315649551368E-3</c:v>
                </c:pt>
                <c:pt idx="21">
                  <c:v>2.1789394094440251E-3</c:v>
                </c:pt>
                <c:pt idx="22">
                  <c:v>-5.2295052145031606E-3</c:v>
                </c:pt>
                <c:pt idx="23">
                  <c:v>-6.1568818839896622E-6</c:v>
                </c:pt>
                <c:pt idx="24">
                  <c:v>-8.768497785265339E-4</c:v>
                </c:pt>
                <c:pt idx="25">
                  <c:v>5.8051128122611484E-3</c:v>
                </c:pt>
                <c:pt idx="26">
                  <c:v>2.4040751051082054E-3</c:v>
                </c:pt>
                <c:pt idx="27">
                  <c:v>-8.8608985608384927E-4</c:v>
                </c:pt>
                <c:pt idx="28">
                  <c:v>6.8754339290042488E-3</c:v>
                </c:pt>
                <c:pt idx="29">
                  <c:v>7.9547092819893805E-3</c:v>
                </c:pt>
                <c:pt idx="30">
                  <c:v>5.010128899750832E-3</c:v>
                </c:pt>
                <c:pt idx="31">
                  <c:v>3.9669885524555859E-3</c:v>
                </c:pt>
                <c:pt idx="32">
                  <c:v>7.818218710118785E-3</c:v>
                </c:pt>
                <c:pt idx="33">
                  <c:v>1.0627282261607363E-2</c:v>
                </c:pt>
                <c:pt idx="34">
                  <c:v>1.8485198407767189E-2</c:v>
                </c:pt>
                <c:pt idx="35">
                  <c:v>9.3978588945815567E-3</c:v>
                </c:pt>
                <c:pt idx="36">
                  <c:v>1.0133240381355213E-2</c:v>
                </c:pt>
                <c:pt idx="37">
                  <c:v>1.8760404188411517E-3</c:v>
                </c:pt>
                <c:pt idx="38">
                  <c:v>-1.1848224333954605E-3</c:v>
                </c:pt>
                <c:pt idx="39">
                  <c:v>6.0206636592963214E-4</c:v>
                </c:pt>
                <c:pt idx="40">
                  <c:v>-1.9870153706889049E-3</c:v>
                </c:pt>
                <c:pt idx="41">
                  <c:v>-5.0737862592845628E-3</c:v>
                </c:pt>
                <c:pt idx="42">
                  <c:v>1.2424857082637963E-4</c:v>
                </c:pt>
                <c:pt idx="43">
                  <c:v>1.8153725503236018E-3</c:v>
                </c:pt>
                <c:pt idx="44">
                  <c:v>-5.0038512404846358E-3</c:v>
                </c:pt>
                <c:pt idx="45">
                  <c:v>-8.1154894136067357E-3</c:v>
                </c:pt>
                <c:pt idx="46">
                  <c:v>-1.3261667230512253E-2</c:v>
                </c:pt>
                <c:pt idx="47">
                  <c:v>-1.1483848701661414E-2</c:v>
                </c:pt>
                <c:pt idx="48">
                  <c:v>-7.1055223965156289E-3</c:v>
                </c:pt>
                <c:pt idx="49">
                  <c:v>-6.2764694775800933E-3</c:v>
                </c:pt>
                <c:pt idx="50">
                  <c:v>5.583151149754384E-3</c:v>
                </c:pt>
                <c:pt idx="51">
                  <c:v>5.3544418793378679E-3</c:v>
                </c:pt>
                <c:pt idx="52">
                  <c:v>3.9666310104233826E-3</c:v>
                </c:pt>
                <c:pt idx="53">
                  <c:v>5.6772864343066498E-3</c:v>
                </c:pt>
                <c:pt idx="54">
                  <c:v>3.7353621928204461E-4</c:v>
                </c:pt>
                <c:pt idx="55">
                  <c:v>-6.9944641701237265E-3</c:v>
                </c:pt>
                <c:pt idx="56">
                  <c:v>-1.6176338866160656E-3</c:v>
                </c:pt>
                <c:pt idx="57">
                  <c:v>6.6163134198473639E-3</c:v>
                </c:pt>
                <c:pt idx="58">
                  <c:v>9.2212598595859951E-3</c:v>
                </c:pt>
                <c:pt idx="59">
                  <c:v>7.7752934362407267E-3</c:v>
                </c:pt>
                <c:pt idx="60">
                  <c:v>5.6146113609842896E-3</c:v>
                </c:pt>
                <c:pt idx="61">
                  <c:v>5.3982930186760036E-3</c:v>
                </c:pt>
                <c:pt idx="62">
                  <c:v>3.7890784060108373E-3</c:v>
                </c:pt>
                <c:pt idx="63">
                  <c:v>8.3918054952489829E-3</c:v>
                </c:pt>
                <c:pt idx="64">
                  <c:v>1.4138029502396732E-2</c:v>
                </c:pt>
                <c:pt idx="65">
                  <c:v>1.0008321317845681E-2</c:v>
                </c:pt>
                <c:pt idx="66">
                  <c:v>2.9677711893489889E-3</c:v>
                </c:pt>
                <c:pt idx="67">
                  <c:v>6.8496886466795637E-3</c:v>
                </c:pt>
                <c:pt idx="68">
                  <c:v>8.9684101275182559E-3</c:v>
                </c:pt>
                <c:pt idx="69">
                  <c:v>6.8306356231093712E-3</c:v>
                </c:pt>
                <c:pt idx="70">
                  <c:v>8.2273814837263703E-3</c:v>
                </c:pt>
                <c:pt idx="71">
                  <c:v>1.8245214516489749E-2</c:v>
                </c:pt>
                <c:pt idx="72">
                  <c:v>2.3932089809517221E-2</c:v>
                </c:pt>
                <c:pt idx="73">
                  <c:v>1.6860688164366033E-2</c:v>
                </c:pt>
                <c:pt idx="74">
                  <c:v>4.7022067276545343E-3</c:v>
                </c:pt>
                <c:pt idx="75">
                  <c:v>6.859659076057234E-4</c:v>
                </c:pt>
                <c:pt idx="76">
                  <c:v>-7.0205449548926824E-3</c:v>
                </c:pt>
                <c:pt idx="77">
                  <c:v>4.0054617514753144E-3</c:v>
                </c:pt>
                <c:pt idx="78">
                  <c:v>6.6736069825725775E-3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7-41A6-8321-DACEC1BA68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d1d10index!$T$16:$T$94</c:f>
              <c:numCache>
                <c:formatCode>0.0%</c:formatCode>
                <c:ptCount val="79"/>
                <c:pt idx="0">
                  <c:v>-8.5566319357295306E-3</c:v>
                </c:pt>
                <c:pt idx="1">
                  <c:v>-5.7669341514139383E-3</c:v>
                </c:pt>
                <c:pt idx="2">
                  <c:v>-8.4761607535410732E-3</c:v>
                </c:pt>
                <c:pt idx="3">
                  <c:v>-9.811795675620294E-3</c:v>
                </c:pt>
                <c:pt idx="4">
                  <c:v>-1.3285521047728177E-2</c:v>
                </c:pt>
                <c:pt idx="5">
                  <c:v>-1.2135867975277104E-2</c:v>
                </c:pt>
                <c:pt idx="6">
                  <c:v>-7.0438053087186203E-3</c:v>
                </c:pt>
                <c:pt idx="7">
                  <c:v>-3.4133373506003428E-3</c:v>
                </c:pt>
                <c:pt idx="8">
                  <c:v>-5.1680771520485891E-3</c:v>
                </c:pt>
                <c:pt idx="9">
                  <c:v>-6.649533164674426E-3</c:v>
                </c:pt>
                <c:pt idx="10">
                  <c:v>-6.5477268264833022E-3</c:v>
                </c:pt>
                <c:pt idx="11">
                  <c:v>-4.4784888870265105E-3</c:v>
                </c:pt>
                <c:pt idx="12">
                  <c:v>-2.1378826422731034E-3</c:v>
                </c:pt>
                <c:pt idx="13">
                  <c:v>-2.1892635076637967E-3</c:v>
                </c:pt>
                <c:pt idx="14">
                  <c:v>7.2479046595546048E-3</c:v>
                </c:pt>
                <c:pt idx="15">
                  <c:v>1.122029284011572E-2</c:v>
                </c:pt>
                <c:pt idx="16">
                  <c:v>1.0066928750402271E-2</c:v>
                </c:pt>
                <c:pt idx="17">
                  <c:v>5.672228055154438E-3</c:v>
                </c:pt>
                <c:pt idx="18">
                  <c:v>9.7340877014606697E-4</c:v>
                </c:pt>
                <c:pt idx="19">
                  <c:v>-3.3098751823890105E-5</c:v>
                </c:pt>
                <c:pt idx="20">
                  <c:v>-2.529480253785632E-4</c:v>
                </c:pt>
                <c:pt idx="21">
                  <c:v>-3.7089700505510415E-4</c:v>
                </c:pt>
                <c:pt idx="22">
                  <c:v>-5.356955847621081E-3</c:v>
                </c:pt>
                <c:pt idx="23">
                  <c:v>-3.682051401657338E-3</c:v>
                </c:pt>
                <c:pt idx="24">
                  <c:v>-4.2220736154069405E-3</c:v>
                </c:pt>
                <c:pt idx="25">
                  <c:v>4.8637173602701367E-3</c:v>
                </c:pt>
                <c:pt idx="26">
                  <c:v>-1.5306592505558436E-3</c:v>
                </c:pt>
                <c:pt idx="27">
                  <c:v>-1.2311832520640609E-3</c:v>
                </c:pt>
                <c:pt idx="28">
                  <c:v>6.1968864615129515E-3</c:v>
                </c:pt>
                <c:pt idx="29">
                  <c:v>8.2481431428971241E-3</c:v>
                </c:pt>
                <c:pt idx="30">
                  <c:v>5.0449207590008704E-3</c:v>
                </c:pt>
                <c:pt idx="31">
                  <c:v>4.4175512037960551E-3</c:v>
                </c:pt>
                <c:pt idx="32">
                  <c:v>5.7509905390684679E-3</c:v>
                </c:pt>
                <c:pt idx="33">
                  <c:v>7.97240258857701E-3</c:v>
                </c:pt>
                <c:pt idx="34">
                  <c:v>1.4842434993664444E-2</c:v>
                </c:pt>
                <c:pt idx="35">
                  <c:v>1.2356578436369281E-2</c:v>
                </c:pt>
                <c:pt idx="36">
                  <c:v>1.7064402623262476E-2</c:v>
                </c:pt>
                <c:pt idx="37">
                  <c:v>1.1449819808897921E-2</c:v>
                </c:pt>
                <c:pt idx="38">
                  <c:v>9.356780788407848E-3</c:v>
                </c:pt>
                <c:pt idx="39">
                  <c:v>5.2104628977855949E-3</c:v>
                </c:pt>
                <c:pt idx="40">
                  <c:v>7.095366939735559E-4</c:v>
                </c:pt>
                <c:pt idx="41">
                  <c:v>-4.3082868662613905E-6</c:v>
                </c:pt>
                <c:pt idx="42">
                  <c:v>3.7899098043419066E-3</c:v>
                </c:pt>
                <c:pt idx="43">
                  <c:v>6.4521523864615737E-3</c:v>
                </c:pt>
                <c:pt idx="44">
                  <c:v>5.8124567900996738E-5</c:v>
                </c:pt>
                <c:pt idx="45">
                  <c:v>-1.7022078843752508E-3</c:v>
                </c:pt>
                <c:pt idx="46">
                  <c:v>-3.9005553242962288E-3</c:v>
                </c:pt>
                <c:pt idx="47">
                  <c:v>-4.4818500945059681E-3</c:v>
                </c:pt>
                <c:pt idx="48">
                  <c:v>-2.2097069952684567E-3</c:v>
                </c:pt>
                <c:pt idx="49">
                  <c:v>-2.5928064896515446E-3</c:v>
                </c:pt>
                <c:pt idx="50">
                  <c:v>4.2386061453785207E-3</c:v>
                </c:pt>
                <c:pt idx="51">
                  <c:v>1.0199679488593016E-2</c:v>
                </c:pt>
                <c:pt idx="52">
                  <c:v>9.3485402537101248E-3</c:v>
                </c:pt>
                <c:pt idx="53">
                  <c:v>7.0062067935994232E-3</c:v>
                </c:pt>
                <c:pt idx="54">
                  <c:v>4.4905748774708432E-3</c:v>
                </c:pt>
                <c:pt idx="55">
                  <c:v>-1.1119793319760429E-3</c:v>
                </c:pt>
                <c:pt idx="56">
                  <c:v>6.5813041035018838E-3</c:v>
                </c:pt>
                <c:pt idx="57">
                  <c:v>1.1865336881120347E-2</c:v>
                </c:pt>
                <c:pt idx="58">
                  <c:v>1.0694700249690214E-2</c:v>
                </c:pt>
                <c:pt idx="59">
                  <c:v>8.6855994585639529E-3</c:v>
                </c:pt>
                <c:pt idx="60">
                  <c:v>1.3398253357546075E-3</c:v>
                </c:pt>
                <c:pt idx="61">
                  <c:v>4.9917875034943826E-4</c:v>
                </c:pt>
                <c:pt idx="62">
                  <c:v>3.0934602767653807E-3</c:v>
                </c:pt>
                <c:pt idx="63">
                  <c:v>4.5749582399510214E-3</c:v>
                </c:pt>
                <c:pt idx="64">
                  <c:v>1.2489847487370032E-2</c:v>
                </c:pt>
                <c:pt idx="65">
                  <c:v>8.0139449828762199E-3</c:v>
                </c:pt>
                <c:pt idx="66">
                  <c:v>3.3539339936483614E-3</c:v>
                </c:pt>
                <c:pt idx="67">
                  <c:v>3.8780100485158453E-3</c:v>
                </c:pt>
                <c:pt idx="68">
                  <c:v>8.0651902769237616E-3</c:v>
                </c:pt>
                <c:pt idx="69">
                  <c:v>1.122295144372587E-2</c:v>
                </c:pt>
                <c:pt idx="70">
                  <c:v>1.0195087306222206E-2</c:v>
                </c:pt>
                <c:pt idx="71">
                  <c:v>1.9071064877653088E-2</c:v>
                </c:pt>
                <c:pt idx="72">
                  <c:v>2.422227348835615E-2</c:v>
                </c:pt>
                <c:pt idx="73">
                  <c:v>1.5931987080362031E-2</c:v>
                </c:pt>
                <c:pt idx="74">
                  <c:v>5.2150998026088136E-3</c:v>
                </c:pt>
                <c:pt idx="75">
                  <c:v>-4.552400584465488E-3</c:v>
                </c:pt>
                <c:pt idx="76">
                  <c:v>-1.5480043000386967E-2</c:v>
                </c:pt>
                <c:pt idx="77">
                  <c:v>-3.1213337323052759E-3</c:v>
                </c:pt>
                <c:pt idx="78">
                  <c:v>2.6007433915891109E-3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7-41A6-8321-DACEC1BA68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d1d10index!$U$16:$U$94</c:f>
              <c:numCache>
                <c:formatCode>0.0%</c:formatCode>
                <c:ptCount val="79"/>
                <c:pt idx="0">
                  <c:v>-9.1820696965768667E-3</c:v>
                </c:pt>
                <c:pt idx="1">
                  <c:v>-8.1864880548421226E-3</c:v>
                </c:pt>
                <c:pt idx="2">
                  <c:v>-1.3377858521050667E-2</c:v>
                </c:pt>
                <c:pt idx="3">
                  <c:v>-1.2162017669330227E-2</c:v>
                </c:pt>
                <c:pt idx="4">
                  <c:v>-1.740989860717046E-2</c:v>
                </c:pt>
                <c:pt idx="5">
                  <c:v>-1.2983940369066582E-2</c:v>
                </c:pt>
                <c:pt idx="6">
                  <c:v>-6.6629025615979609E-3</c:v>
                </c:pt>
                <c:pt idx="7">
                  <c:v>-1.9324664557081039E-3</c:v>
                </c:pt>
                <c:pt idx="8">
                  <c:v>2.5729878305160714E-3</c:v>
                </c:pt>
                <c:pt idx="9">
                  <c:v>-2.7447894390477678E-3</c:v>
                </c:pt>
                <c:pt idx="10">
                  <c:v>-4.2516508207560699E-3</c:v>
                </c:pt>
                <c:pt idx="11">
                  <c:v>-4.3724602280699187E-3</c:v>
                </c:pt>
                <c:pt idx="12">
                  <c:v>-1.660419403901936E-3</c:v>
                </c:pt>
                <c:pt idx="13">
                  <c:v>7.5806177791570839E-4</c:v>
                </c:pt>
                <c:pt idx="14">
                  <c:v>1.4244693237623895E-2</c:v>
                </c:pt>
                <c:pt idx="15">
                  <c:v>2.0790228689071544E-2</c:v>
                </c:pt>
                <c:pt idx="16">
                  <c:v>1.9990956102267976E-2</c:v>
                </c:pt>
                <c:pt idx="17">
                  <c:v>1.1190058021863347E-2</c:v>
                </c:pt>
                <c:pt idx="18">
                  <c:v>3.4314067239689106E-3</c:v>
                </c:pt>
                <c:pt idx="19">
                  <c:v>-1.1626870372636322E-3</c:v>
                </c:pt>
                <c:pt idx="20">
                  <c:v>-2.1297240812451212E-3</c:v>
                </c:pt>
                <c:pt idx="21">
                  <c:v>-6.3900510429226731E-4</c:v>
                </c:pt>
                <c:pt idx="22">
                  <c:v>-6.8703984337981083E-3</c:v>
                </c:pt>
                <c:pt idx="23">
                  <c:v>-4.5251926543071752E-3</c:v>
                </c:pt>
                <c:pt idx="24">
                  <c:v>-5.1935484658528486E-3</c:v>
                </c:pt>
                <c:pt idx="25">
                  <c:v>4.4677282421612396E-3</c:v>
                </c:pt>
                <c:pt idx="26">
                  <c:v>2.7868839888012253E-4</c:v>
                </c:pt>
                <c:pt idx="27">
                  <c:v>2.6407238839971647E-3</c:v>
                </c:pt>
                <c:pt idx="28">
                  <c:v>1.6186463541901341E-2</c:v>
                </c:pt>
                <c:pt idx="29">
                  <c:v>1.9339560304093784E-2</c:v>
                </c:pt>
                <c:pt idx="30">
                  <c:v>1.843186644469208E-2</c:v>
                </c:pt>
                <c:pt idx="31">
                  <c:v>1.6076603279183477E-2</c:v>
                </c:pt>
                <c:pt idx="32">
                  <c:v>1.3627036433256468E-2</c:v>
                </c:pt>
                <c:pt idx="33">
                  <c:v>1.696575289832758E-2</c:v>
                </c:pt>
                <c:pt idx="34">
                  <c:v>2.967032204383746E-2</c:v>
                </c:pt>
                <c:pt idx="35">
                  <c:v>2.4521198638728148E-2</c:v>
                </c:pt>
                <c:pt idx="36">
                  <c:v>3.5496888110307934E-2</c:v>
                </c:pt>
                <c:pt idx="37">
                  <c:v>2.5085195883580491E-2</c:v>
                </c:pt>
                <c:pt idx="38">
                  <c:v>1.8860638001374053E-2</c:v>
                </c:pt>
                <c:pt idx="39">
                  <c:v>9.1884241632558261E-3</c:v>
                </c:pt>
                <c:pt idx="40">
                  <c:v>1.1339882157961334E-3</c:v>
                </c:pt>
                <c:pt idx="41">
                  <c:v>2.8519337219083951E-3</c:v>
                </c:pt>
                <c:pt idx="42">
                  <c:v>5.9372090826301793E-3</c:v>
                </c:pt>
                <c:pt idx="43">
                  <c:v>1.1318336905425275E-2</c:v>
                </c:pt>
                <c:pt idx="44">
                  <c:v>6.293834280070687E-3</c:v>
                </c:pt>
                <c:pt idx="45">
                  <c:v>1.651564091380342E-3</c:v>
                </c:pt>
                <c:pt idx="46">
                  <c:v>-2.4546238524458808E-3</c:v>
                </c:pt>
                <c:pt idx="47">
                  <c:v>1.7433547042964292E-3</c:v>
                </c:pt>
                <c:pt idx="48">
                  <c:v>-3.283417148063128E-3</c:v>
                </c:pt>
                <c:pt idx="49">
                  <c:v>1.0437573876733719E-3</c:v>
                </c:pt>
                <c:pt idx="50">
                  <c:v>4.2208869717805797E-3</c:v>
                </c:pt>
                <c:pt idx="51">
                  <c:v>1.5758187270669799E-2</c:v>
                </c:pt>
                <c:pt idx="52">
                  <c:v>1.7752680933360798E-2</c:v>
                </c:pt>
                <c:pt idx="53">
                  <c:v>1.491933438781623E-2</c:v>
                </c:pt>
                <c:pt idx="54">
                  <c:v>1.0208810571610272E-2</c:v>
                </c:pt>
                <c:pt idx="55">
                  <c:v>6.42362212004155E-3</c:v>
                </c:pt>
                <c:pt idx="56">
                  <c:v>1.1107889649460079E-2</c:v>
                </c:pt>
                <c:pt idx="57">
                  <c:v>1.1466747359204277E-2</c:v>
                </c:pt>
                <c:pt idx="58">
                  <c:v>7.8070189626802122E-3</c:v>
                </c:pt>
                <c:pt idx="59">
                  <c:v>5.6157704708879042E-3</c:v>
                </c:pt>
                <c:pt idx="60">
                  <c:v>-4.6535425983649237E-3</c:v>
                </c:pt>
                <c:pt idx="61">
                  <c:v>-3.9836633758766338E-3</c:v>
                </c:pt>
                <c:pt idx="62">
                  <c:v>3.9314969747081818E-3</c:v>
                </c:pt>
                <c:pt idx="63">
                  <c:v>-1.3107176834687984E-3</c:v>
                </c:pt>
                <c:pt idx="64">
                  <c:v>8.3786762825477368E-4</c:v>
                </c:pt>
                <c:pt idx="65">
                  <c:v>4.0851657090805737E-3</c:v>
                </c:pt>
                <c:pt idx="66">
                  <c:v>2.4770397403151012E-3</c:v>
                </c:pt>
                <c:pt idx="67">
                  <c:v>1.5080625978667328E-3</c:v>
                </c:pt>
                <c:pt idx="68">
                  <c:v>1.408575831633363E-2</c:v>
                </c:pt>
                <c:pt idx="69">
                  <c:v>1.9843300285718346E-2</c:v>
                </c:pt>
                <c:pt idx="70">
                  <c:v>1.861714117695823E-2</c:v>
                </c:pt>
                <c:pt idx="71">
                  <c:v>2.567333694352536E-2</c:v>
                </c:pt>
                <c:pt idx="72">
                  <c:v>3.9420549732571031E-2</c:v>
                </c:pt>
                <c:pt idx="73">
                  <c:v>2.8324233326787684E-2</c:v>
                </c:pt>
                <c:pt idx="74">
                  <c:v>4.4096201483467823E-3</c:v>
                </c:pt>
                <c:pt idx="75">
                  <c:v>-1.8119790064744512E-3</c:v>
                </c:pt>
                <c:pt idx="76">
                  <c:v>-8.3509364653303608E-3</c:v>
                </c:pt>
                <c:pt idx="77">
                  <c:v>-5.546390941424284E-3</c:v>
                </c:pt>
                <c:pt idx="78">
                  <c:v>-6.0743588428597839E-3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27-41A6-8321-DACEC1BA68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d1d10index!$V$16:$V$94</c:f>
              <c:numCache>
                <c:formatCode>0.0%</c:formatCode>
                <c:ptCount val="79"/>
                <c:pt idx="0">
                  <c:v>4.3521589552422135E-3</c:v>
                </c:pt>
                <c:pt idx="1">
                  <c:v>3.4402820992043281E-3</c:v>
                </c:pt>
                <c:pt idx="2">
                  <c:v>3.5310440717264413E-3</c:v>
                </c:pt>
                <c:pt idx="3">
                  <c:v>2.4047090172749641E-3</c:v>
                </c:pt>
                <c:pt idx="4">
                  <c:v>-2.2918340711944873E-3</c:v>
                </c:pt>
                <c:pt idx="5">
                  <c:v>2.2055241228349232E-3</c:v>
                </c:pt>
                <c:pt idx="6">
                  <c:v>2.6444987736229386E-3</c:v>
                </c:pt>
                <c:pt idx="7">
                  <c:v>3.1950722314963986E-3</c:v>
                </c:pt>
                <c:pt idx="8">
                  <c:v>3.2356519700440511E-3</c:v>
                </c:pt>
                <c:pt idx="9">
                  <c:v>-2.9593642482628191E-3</c:v>
                </c:pt>
                <c:pt idx="10">
                  <c:v>-3.6808860546865274E-3</c:v>
                </c:pt>
                <c:pt idx="11">
                  <c:v>-2.0163736138583133E-3</c:v>
                </c:pt>
                <c:pt idx="12">
                  <c:v>-3.5637711650082782E-4</c:v>
                </c:pt>
                <c:pt idx="13">
                  <c:v>2.6427264889217206E-3</c:v>
                </c:pt>
                <c:pt idx="14">
                  <c:v>5.893478805887975E-3</c:v>
                </c:pt>
                <c:pt idx="15">
                  <c:v>1.1117520340555354E-2</c:v>
                </c:pt>
                <c:pt idx="16">
                  <c:v>9.5583676799755324E-3</c:v>
                </c:pt>
                <c:pt idx="17">
                  <c:v>6.095775614211707E-3</c:v>
                </c:pt>
                <c:pt idx="18">
                  <c:v>5.0028835553475037E-3</c:v>
                </c:pt>
                <c:pt idx="19">
                  <c:v>6.782438531485635E-3</c:v>
                </c:pt>
                <c:pt idx="20">
                  <c:v>6.498722060202855E-3</c:v>
                </c:pt>
                <c:pt idx="21">
                  <c:v>8.8545830125745795E-3</c:v>
                </c:pt>
                <c:pt idx="22">
                  <c:v>3.6079780957771757E-3</c:v>
                </c:pt>
                <c:pt idx="23">
                  <c:v>4.0700812589511415E-3</c:v>
                </c:pt>
                <c:pt idx="24">
                  <c:v>2.1487430882389802E-3</c:v>
                </c:pt>
                <c:pt idx="25">
                  <c:v>8.8821216144143733E-3</c:v>
                </c:pt>
                <c:pt idx="26">
                  <c:v>7.8182667799464589E-3</c:v>
                </c:pt>
                <c:pt idx="27">
                  <c:v>2.7527615342544109E-3</c:v>
                </c:pt>
                <c:pt idx="28">
                  <c:v>9.32307703120272E-3</c:v>
                </c:pt>
                <c:pt idx="29">
                  <c:v>4.0243606896801509E-3</c:v>
                </c:pt>
                <c:pt idx="30">
                  <c:v>1.5732605304177305E-3</c:v>
                </c:pt>
                <c:pt idx="31">
                  <c:v>-1.6228592002992537E-3</c:v>
                </c:pt>
                <c:pt idx="32">
                  <c:v>-2.8427844575783512E-3</c:v>
                </c:pt>
                <c:pt idx="33">
                  <c:v>-2.9589310824618131E-4</c:v>
                </c:pt>
                <c:pt idx="34">
                  <c:v>6.3215611837323937E-3</c:v>
                </c:pt>
                <c:pt idx="35">
                  <c:v>3.5999092231850938E-3</c:v>
                </c:pt>
                <c:pt idx="36">
                  <c:v>1.7670060937022392E-2</c:v>
                </c:pt>
                <c:pt idx="37">
                  <c:v>1.1667849564482191E-2</c:v>
                </c:pt>
                <c:pt idx="38">
                  <c:v>6.3010530694027622E-3</c:v>
                </c:pt>
                <c:pt idx="39">
                  <c:v>6.1117831129771094E-3</c:v>
                </c:pt>
                <c:pt idx="40">
                  <c:v>-2.4046126789071254E-3</c:v>
                </c:pt>
                <c:pt idx="41">
                  <c:v>6.3587927855368598E-4</c:v>
                </c:pt>
                <c:pt idx="42">
                  <c:v>2.9959491104540881E-3</c:v>
                </c:pt>
                <c:pt idx="43">
                  <c:v>5.6576525796083743E-3</c:v>
                </c:pt>
                <c:pt idx="44">
                  <c:v>1.4651590364234135E-3</c:v>
                </c:pt>
                <c:pt idx="45">
                  <c:v>2.8454474470329671E-4</c:v>
                </c:pt>
                <c:pt idx="46">
                  <c:v>-4.2057823012526807E-3</c:v>
                </c:pt>
                <c:pt idx="47">
                  <c:v>-5.1292993555567268E-3</c:v>
                </c:pt>
                <c:pt idx="48">
                  <c:v>-1.3500277374302039E-2</c:v>
                </c:pt>
                <c:pt idx="49">
                  <c:v>-1.5777362040950593E-2</c:v>
                </c:pt>
                <c:pt idx="50">
                  <c:v>-9.8820968538116949E-3</c:v>
                </c:pt>
                <c:pt idx="51">
                  <c:v>-5.3478810483814643E-3</c:v>
                </c:pt>
                <c:pt idx="52">
                  <c:v>-8.240233904798222E-4</c:v>
                </c:pt>
                <c:pt idx="53">
                  <c:v>5.6647073293780714E-4</c:v>
                </c:pt>
                <c:pt idx="54">
                  <c:v>-3.2756061141573367E-3</c:v>
                </c:pt>
                <c:pt idx="55">
                  <c:v>-5.9405306842427175E-3</c:v>
                </c:pt>
                <c:pt idx="56">
                  <c:v>-4.30526691073152E-3</c:v>
                </c:pt>
                <c:pt idx="57">
                  <c:v>-1.1965478883685376E-3</c:v>
                </c:pt>
                <c:pt idx="58">
                  <c:v>3.2111027389714053E-4</c:v>
                </c:pt>
                <c:pt idx="59">
                  <c:v>5.7110488176381757E-4</c:v>
                </c:pt>
                <c:pt idx="60">
                  <c:v>-8.7011604364698458E-3</c:v>
                </c:pt>
                <c:pt idx="61">
                  <c:v>-5.969537386674606E-3</c:v>
                </c:pt>
                <c:pt idx="62">
                  <c:v>-3.559527362459125E-3</c:v>
                </c:pt>
                <c:pt idx="63">
                  <c:v>-4.4707404971258136E-3</c:v>
                </c:pt>
                <c:pt idx="64">
                  <c:v>-2.7527832384416362E-3</c:v>
                </c:pt>
                <c:pt idx="65">
                  <c:v>-4.2271992054763174E-3</c:v>
                </c:pt>
                <c:pt idx="66">
                  <c:v>1.3374720717309607E-3</c:v>
                </c:pt>
                <c:pt idx="67">
                  <c:v>2.54824684196997E-3</c:v>
                </c:pt>
                <c:pt idx="68">
                  <c:v>1.5002452903344565E-2</c:v>
                </c:pt>
                <c:pt idx="69">
                  <c:v>1.8214321955689616E-2</c:v>
                </c:pt>
                <c:pt idx="70">
                  <c:v>1.2325879001835016E-2</c:v>
                </c:pt>
                <c:pt idx="71">
                  <c:v>2.1543264916941807E-2</c:v>
                </c:pt>
                <c:pt idx="72">
                  <c:v>3.0461696225980717E-2</c:v>
                </c:pt>
                <c:pt idx="73">
                  <c:v>2.2477823694044829E-2</c:v>
                </c:pt>
                <c:pt idx="74">
                  <c:v>9.9702247331630023E-3</c:v>
                </c:pt>
                <c:pt idx="75">
                  <c:v>-5.9030262652546295E-3</c:v>
                </c:pt>
                <c:pt idx="76">
                  <c:v>-9.2379483970564946E-3</c:v>
                </c:pt>
                <c:pt idx="77">
                  <c:v>-7.2768544170475069E-3</c:v>
                </c:pt>
                <c:pt idx="78">
                  <c:v>-7.7695367386396708E-3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27-41A6-8321-DACEC1BA688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d1d10index!$W$16:$W$94</c:f>
              <c:numCache>
                <c:formatCode>0.0%</c:formatCode>
                <c:ptCount val="79"/>
                <c:pt idx="0">
                  <c:v>-1.3919382016127635E-2</c:v>
                </c:pt>
                <c:pt idx="1">
                  <c:v>-1.7108899924904275E-2</c:v>
                </c:pt>
                <c:pt idx="2">
                  <c:v>-1.7656380955776152E-2</c:v>
                </c:pt>
                <c:pt idx="3">
                  <c:v>-1.6918728065383748E-2</c:v>
                </c:pt>
                <c:pt idx="4">
                  <c:v>-2.0726836445577379E-2</c:v>
                </c:pt>
                <c:pt idx="5">
                  <c:v>-2.0338905850430633E-2</c:v>
                </c:pt>
                <c:pt idx="6">
                  <c:v>-1.2581088513095362E-2</c:v>
                </c:pt>
                <c:pt idx="7">
                  <c:v>-1.0504378213350152E-2</c:v>
                </c:pt>
                <c:pt idx="8">
                  <c:v>-1.0644467038565697E-2</c:v>
                </c:pt>
                <c:pt idx="9">
                  <c:v>-8.101632585584273E-3</c:v>
                </c:pt>
                <c:pt idx="10">
                  <c:v>-9.4965952623135008E-3</c:v>
                </c:pt>
                <c:pt idx="11">
                  <c:v>-7.1755085401534746E-3</c:v>
                </c:pt>
                <c:pt idx="12">
                  <c:v>-6.4910650852879614E-3</c:v>
                </c:pt>
                <c:pt idx="13">
                  <c:v>-3.4393604642298792E-3</c:v>
                </c:pt>
                <c:pt idx="14">
                  <c:v>8.0140985485188665E-3</c:v>
                </c:pt>
                <c:pt idx="15">
                  <c:v>1.2764213731753626E-2</c:v>
                </c:pt>
                <c:pt idx="16">
                  <c:v>1.35898779655661E-2</c:v>
                </c:pt>
                <c:pt idx="17">
                  <c:v>1.0214813053949667E-2</c:v>
                </c:pt>
                <c:pt idx="18">
                  <c:v>6.1711076958412825E-3</c:v>
                </c:pt>
                <c:pt idx="19">
                  <c:v>5.8075824932135589E-4</c:v>
                </c:pt>
                <c:pt idx="20">
                  <c:v>2.3231072080525106E-3</c:v>
                </c:pt>
                <c:pt idx="21">
                  <c:v>-2.5065694396978477E-3</c:v>
                </c:pt>
                <c:pt idx="22">
                  <c:v>-6.9886838428602216E-3</c:v>
                </c:pt>
                <c:pt idx="23">
                  <c:v>-2.1230239847725985E-3</c:v>
                </c:pt>
                <c:pt idx="24">
                  <c:v>-5.6702936351760158E-4</c:v>
                </c:pt>
                <c:pt idx="25">
                  <c:v>8.9605848053049275E-3</c:v>
                </c:pt>
                <c:pt idx="26">
                  <c:v>6.8608042632611888E-3</c:v>
                </c:pt>
                <c:pt idx="27">
                  <c:v>4.8244742898044812E-3</c:v>
                </c:pt>
                <c:pt idx="28">
                  <c:v>1.3899138795266941E-2</c:v>
                </c:pt>
                <c:pt idx="29">
                  <c:v>1.3507315507146345E-2</c:v>
                </c:pt>
                <c:pt idx="30">
                  <c:v>1.5200870505147845E-2</c:v>
                </c:pt>
                <c:pt idx="31">
                  <c:v>1.897176511107812E-2</c:v>
                </c:pt>
                <c:pt idx="32">
                  <c:v>1.6951655807974086E-2</c:v>
                </c:pt>
                <c:pt idx="33">
                  <c:v>2.138286348487406E-2</c:v>
                </c:pt>
                <c:pt idx="34">
                  <c:v>2.7459113530128976E-2</c:v>
                </c:pt>
                <c:pt idx="35">
                  <c:v>2.2390449688058922E-2</c:v>
                </c:pt>
                <c:pt idx="36">
                  <c:v>3.0663441302086758E-2</c:v>
                </c:pt>
                <c:pt idx="37">
                  <c:v>2.5270258121355971E-2</c:v>
                </c:pt>
                <c:pt idx="38">
                  <c:v>1.7125422415121383E-2</c:v>
                </c:pt>
                <c:pt idx="39">
                  <c:v>1.3118831606682813E-2</c:v>
                </c:pt>
                <c:pt idx="40">
                  <c:v>7.1799500845475261E-3</c:v>
                </c:pt>
                <c:pt idx="41">
                  <c:v>3.5488249387432003E-3</c:v>
                </c:pt>
                <c:pt idx="42">
                  <c:v>4.4053766648926018E-3</c:v>
                </c:pt>
                <c:pt idx="43">
                  <c:v>6.2583357229668568E-3</c:v>
                </c:pt>
                <c:pt idx="44">
                  <c:v>1.4380716527218063E-4</c:v>
                </c:pt>
                <c:pt idx="45">
                  <c:v>-1.4745936065420073E-3</c:v>
                </c:pt>
                <c:pt idx="46">
                  <c:v>-5.3316834339600661E-3</c:v>
                </c:pt>
                <c:pt idx="47">
                  <c:v>-5.8422356710010614E-3</c:v>
                </c:pt>
                <c:pt idx="48">
                  <c:v>-4.9015210549077093E-3</c:v>
                </c:pt>
                <c:pt idx="49">
                  <c:v>-6.9618857099980058E-3</c:v>
                </c:pt>
                <c:pt idx="50">
                  <c:v>7.7887022509548487E-5</c:v>
                </c:pt>
                <c:pt idx="51">
                  <c:v>1.00464770852422E-2</c:v>
                </c:pt>
                <c:pt idx="52">
                  <c:v>9.9364220106354928E-3</c:v>
                </c:pt>
                <c:pt idx="53">
                  <c:v>1.2939175611778486E-2</c:v>
                </c:pt>
                <c:pt idx="54">
                  <c:v>5.5844252956276375E-3</c:v>
                </c:pt>
                <c:pt idx="55">
                  <c:v>1.5585357029155311E-3</c:v>
                </c:pt>
                <c:pt idx="56">
                  <c:v>1.2727641490223318E-2</c:v>
                </c:pt>
                <c:pt idx="57">
                  <c:v>1.8516501680256869E-2</c:v>
                </c:pt>
                <c:pt idx="58">
                  <c:v>2.185081826506341E-2</c:v>
                </c:pt>
                <c:pt idx="59">
                  <c:v>1.7323376722728989E-2</c:v>
                </c:pt>
                <c:pt idx="60">
                  <c:v>1.9228054833058117E-3</c:v>
                </c:pt>
                <c:pt idx="61">
                  <c:v>3.4173827711563298E-3</c:v>
                </c:pt>
                <c:pt idx="62">
                  <c:v>8.193870824612981E-3</c:v>
                </c:pt>
                <c:pt idx="63">
                  <c:v>5.2107293229675111E-3</c:v>
                </c:pt>
                <c:pt idx="64">
                  <c:v>9.7845561730651731E-3</c:v>
                </c:pt>
                <c:pt idx="65">
                  <c:v>1.0476642429006811E-2</c:v>
                </c:pt>
                <c:pt idx="66">
                  <c:v>8.1674699398843753E-3</c:v>
                </c:pt>
                <c:pt idx="67">
                  <c:v>7.8689116083814348E-3</c:v>
                </c:pt>
                <c:pt idx="68">
                  <c:v>9.0628821402662929E-3</c:v>
                </c:pt>
                <c:pt idx="69">
                  <c:v>1.2633585494728594E-2</c:v>
                </c:pt>
                <c:pt idx="70">
                  <c:v>1.3488872179896028E-2</c:v>
                </c:pt>
                <c:pt idx="71">
                  <c:v>2.6589189325556539E-2</c:v>
                </c:pt>
                <c:pt idx="72">
                  <c:v>3.5806900057907542E-2</c:v>
                </c:pt>
                <c:pt idx="73">
                  <c:v>1.77066577961833E-2</c:v>
                </c:pt>
                <c:pt idx="74">
                  <c:v>1.2532224573458262E-3</c:v>
                </c:pt>
                <c:pt idx="75">
                  <c:v>-4.000715025442525E-3</c:v>
                </c:pt>
                <c:pt idx="76">
                  <c:v>-1.2921885356492857E-2</c:v>
                </c:pt>
                <c:pt idx="77">
                  <c:v>-1.3893879930605757E-2</c:v>
                </c:pt>
                <c:pt idx="78">
                  <c:v>-7.3016062215034427E-3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27-41A6-8321-DACEC1BA688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d1d10index!$X$16:$X$94</c:f>
              <c:numCache>
                <c:formatCode>0.0%</c:formatCode>
                <c:ptCount val="79"/>
                <c:pt idx="0">
                  <c:v>-1.2080664673937758E-2</c:v>
                </c:pt>
                <c:pt idx="1">
                  <c:v>-9.831784165949875E-3</c:v>
                </c:pt>
                <c:pt idx="2">
                  <c:v>-1.1110604236648336E-2</c:v>
                </c:pt>
                <c:pt idx="3">
                  <c:v>-1.2769757597504983E-2</c:v>
                </c:pt>
                <c:pt idx="4">
                  <c:v>-1.0435899208710242E-2</c:v>
                </c:pt>
                <c:pt idx="5">
                  <c:v>-1.2529038449304308E-2</c:v>
                </c:pt>
                <c:pt idx="6">
                  <c:v>-1.1366603422868882E-2</c:v>
                </c:pt>
                <c:pt idx="7">
                  <c:v>-9.4743187525611061E-3</c:v>
                </c:pt>
                <c:pt idx="8">
                  <c:v>-9.4511282340175029E-3</c:v>
                </c:pt>
                <c:pt idx="9">
                  <c:v>-1.1295051699357628E-2</c:v>
                </c:pt>
                <c:pt idx="10">
                  <c:v>-1.1808541238413572E-2</c:v>
                </c:pt>
                <c:pt idx="11">
                  <c:v>-7.2647434357304697E-3</c:v>
                </c:pt>
                <c:pt idx="12">
                  <c:v>-6.8895975102782891E-3</c:v>
                </c:pt>
                <c:pt idx="13">
                  <c:v>-5.5543747415749412E-3</c:v>
                </c:pt>
                <c:pt idx="14">
                  <c:v>-1.1865995308721899E-3</c:v>
                </c:pt>
                <c:pt idx="15">
                  <c:v>5.5539793979146879E-3</c:v>
                </c:pt>
                <c:pt idx="16">
                  <c:v>2.7771835191023886E-3</c:v>
                </c:pt>
                <c:pt idx="17">
                  <c:v>3.2614823354755185E-3</c:v>
                </c:pt>
                <c:pt idx="18">
                  <c:v>4.7221245929878197E-3</c:v>
                </c:pt>
                <c:pt idx="19">
                  <c:v>5.4386395457461933E-3</c:v>
                </c:pt>
                <c:pt idx="20">
                  <c:v>9.9673156158996967E-4</c:v>
                </c:pt>
                <c:pt idx="21">
                  <c:v>3.0073490591036034E-3</c:v>
                </c:pt>
                <c:pt idx="22">
                  <c:v>1.1107786784312346E-3</c:v>
                </c:pt>
                <c:pt idx="23">
                  <c:v>6.6434516698343771E-4</c:v>
                </c:pt>
                <c:pt idx="24">
                  <c:v>-8.1396771004604851E-5</c:v>
                </c:pt>
                <c:pt idx="25">
                  <c:v>3.9711974589740073E-3</c:v>
                </c:pt>
                <c:pt idx="26">
                  <c:v>3.2216837323326697E-3</c:v>
                </c:pt>
                <c:pt idx="27">
                  <c:v>3.5652753833437245E-4</c:v>
                </c:pt>
                <c:pt idx="28">
                  <c:v>-7.8196352730786067E-4</c:v>
                </c:pt>
                <c:pt idx="29">
                  <c:v>-1.7366070045090609E-3</c:v>
                </c:pt>
                <c:pt idx="30">
                  <c:v>-1.2571045378929613E-3</c:v>
                </c:pt>
                <c:pt idx="31">
                  <c:v>-1.8476026356482045E-3</c:v>
                </c:pt>
                <c:pt idx="32">
                  <c:v>1.3687593514870589E-3</c:v>
                </c:pt>
                <c:pt idx="33">
                  <c:v>2.9689236723264845E-3</c:v>
                </c:pt>
                <c:pt idx="34">
                  <c:v>7.3612194738179593E-3</c:v>
                </c:pt>
                <c:pt idx="35">
                  <c:v>5.6589322397329056E-3</c:v>
                </c:pt>
                <c:pt idx="36">
                  <c:v>7.0920338397335581E-3</c:v>
                </c:pt>
                <c:pt idx="37">
                  <c:v>-1.6910523857472937E-3</c:v>
                </c:pt>
                <c:pt idx="38">
                  <c:v>-3.5527736582285918E-3</c:v>
                </c:pt>
                <c:pt idx="39">
                  <c:v>-4.5270065206188814E-3</c:v>
                </c:pt>
                <c:pt idx="40">
                  <c:v>-1.4138088921671343E-3</c:v>
                </c:pt>
                <c:pt idx="41">
                  <c:v>-2.4145240335472495E-3</c:v>
                </c:pt>
                <c:pt idx="42">
                  <c:v>-4.4063026834042507E-3</c:v>
                </c:pt>
                <c:pt idx="43">
                  <c:v>-8.1181449705003406E-4</c:v>
                </c:pt>
                <c:pt idx="44">
                  <c:v>-1.5469001431086538E-3</c:v>
                </c:pt>
                <c:pt idx="45">
                  <c:v>-2.7052105090878964E-3</c:v>
                </c:pt>
                <c:pt idx="46">
                  <c:v>-6.0378568908654451E-3</c:v>
                </c:pt>
                <c:pt idx="47">
                  <c:v>-9.4079183451152293E-3</c:v>
                </c:pt>
                <c:pt idx="48">
                  <c:v>-7.5372543548075654E-3</c:v>
                </c:pt>
                <c:pt idx="49">
                  <c:v>-2.7326858487488614E-3</c:v>
                </c:pt>
                <c:pt idx="50">
                  <c:v>-9.3499009015807211E-4</c:v>
                </c:pt>
                <c:pt idx="51">
                  <c:v>5.7038567745273383E-3</c:v>
                </c:pt>
                <c:pt idx="52">
                  <c:v>9.2031172147939433E-3</c:v>
                </c:pt>
                <c:pt idx="53">
                  <c:v>1.0292206849627838E-2</c:v>
                </c:pt>
                <c:pt idx="54">
                  <c:v>1.1280790161889431E-2</c:v>
                </c:pt>
                <c:pt idx="55">
                  <c:v>8.1625678809775781E-3</c:v>
                </c:pt>
                <c:pt idx="56">
                  <c:v>1.0180696946229251E-2</c:v>
                </c:pt>
                <c:pt idx="57">
                  <c:v>1.2711195154133437E-2</c:v>
                </c:pt>
                <c:pt idx="58">
                  <c:v>1.4997465652996755E-2</c:v>
                </c:pt>
                <c:pt idx="59">
                  <c:v>1.525290612576935E-2</c:v>
                </c:pt>
                <c:pt idx="60">
                  <c:v>1.0984398174671561E-2</c:v>
                </c:pt>
                <c:pt idx="61">
                  <c:v>9.398079027724604E-3</c:v>
                </c:pt>
                <c:pt idx="62">
                  <c:v>1.3512560871928647E-2</c:v>
                </c:pt>
                <c:pt idx="63">
                  <c:v>1.0234643757870421E-2</c:v>
                </c:pt>
                <c:pt idx="64">
                  <c:v>1.1096868365402468E-2</c:v>
                </c:pt>
                <c:pt idx="65">
                  <c:v>9.5775213519542213E-3</c:v>
                </c:pt>
                <c:pt idx="66">
                  <c:v>7.3402744684938348E-3</c:v>
                </c:pt>
                <c:pt idx="67">
                  <c:v>4.3495244220435048E-3</c:v>
                </c:pt>
                <c:pt idx="68">
                  <c:v>2.110691523293351E-3</c:v>
                </c:pt>
                <c:pt idx="69">
                  <c:v>1.0241402155724444E-2</c:v>
                </c:pt>
                <c:pt idx="70">
                  <c:v>7.222082604412039E-3</c:v>
                </c:pt>
                <c:pt idx="71">
                  <c:v>1.1393195730674543E-2</c:v>
                </c:pt>
                <c:pt idx="72">
                  <c:v>1.4523664309662232E-2</c:v>
                </c:pt>
                <c:pt idx="73">
                  <c:v>1.8466703705758425E-2</c:v>
                </c:pt>
                <c:pt idx="74">
                  <c:v>1.0354973729127748E-2</c:v>
                </c:pt>
                <c:pt idx="75">
                  <c:v>7.9679286034235464E-3</c:v>
                </c:pt>
                <c:pt idx="76">
                  <c:v>2.4549903725623601E-3</c:v>
                </c:pt>
                <c:pt idx="77">
                  <c:v>3.2975692604468865E-3</c:v>
                </c:pt>
                <c:pt idx="78">
                  <c:v>6.3785861545799794E-3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27-41A6-8321-DACEC1BA688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d1d10index!$Y$16:$Y$94</c:f>
              <c:numCache>
                <c:formatCode>0.0%</c:formatCode>
                <c:ptCount val="79"/>
                <c:pt idx="0">
                  <c:v>-3.9616625015885809E-3</c:v>
                </c:pt>
                <c:pt idx="1">
                  <c:v>-2.189246580276083E-3</c:v>
                </c:pt>
                <c:pt idx="2">
                  <c:v>-3.5216924378753678E-3</c:v>
                </c:pt>
                <c:pt idx="3">
                  <c:v>-6.6211227721919563E-3</c:v>
                </c:pt>
                <c:pt idx="4">
                  <c:v>-1.054896750926626E-2</c:v>
                </c:pt>
                <c:pt idx="5">
                  <c:v>-7.8423655731422182E-3</c:v>
                </c:pt>
                <c:pt idx="6">
                  <c:v>-4.8659217269709787E-3</c:v>
                </c:pt>
                <c:pt idx="7">
                  <c:v>-1.6325119471882754E-3</c:v>
                </c:pt>
                <c:pt idx="8">
                  <c:v>-2.0382384309799439E-3</c:v>
                </c:pt>
                <c:pt idx="9">
                  <c:v>-3.3193358812009244E-3</c:v>
                </c:pt>
                <c:pt idx="10">
                  <c:v>-2.6083113833562654E-3</c:v>
                </c:pt>
                <c:pt idx="11">
                  <c:v>-1.4725242382500614E-3</c:v>
                </c:pt>
                <c:pt idx="12">
                  <c:v>-1.3969715856945175E-3</c:v>
                </c:pt>
                <c:pt idx="13">
                  <c:v>3.0628666404797222E-4</c:v>
                </c:pt>
                <c:pt idx="14">
                  <c:v>7.5257856265549261E-3</c:v>
                </c:pt>
                <c:pt idx="15">
                  <c:v>1.2498168980008328E-2</c:v>
                </c:pt>
                <c:pt idx="16">
                  <c:v>1.1459072159552663E-2</c:v>
                </c:pt>
                <c:pt idx="17">
                  <c:v>6.6151337231754592E-3</c:v>
                </c:pt>
                <c:pt idx="18">
                  <c:v>4.3339293454018879E-3</c:v>
                </c:pt>
                <c:pt idx="19">
                  <c:v>3.2388859091831979E-3</c:v>
                </c:pt>
                <c:pt idx="20">
                  <c:v>1.7136712641414586E-3</c:v>
                </c:pt>
                <c:pt idx="21">
                  <c:v>1.2191134437442575E-3</c:v>
                </c:pt>
                <c:pt idx="22">
                  <c:v>-4.7895348234747726E-3</c:v>
                </c:pt>
                <c:pt idx="23">
                  <c:v>-1.4568934072184403E-3</c:v>
                </c:pt>
                <c:pt idx="24">
                  <c:v>-2.1204138215580315E-3</c:v>
                </c:pt>
                <c:pt idx="25">
                  <c:v>5.6118527755915082E-3</c:v>
                </c:pt>
                <c:pt idx="26">
                  <c:v>1.429949263743735E-3</c:v>
                </c:pt>
                <c:pt idx="27">
                  <c:v>-2.4896091630810524E-4</c:v>
                </c:pt>
                <c:pt idx="28">
                  <c:v>7.4087951954506792E-3</c:v>
                </c:pt>
                <c:pt idx="29">
                  <c:v>8.4999771097127308E-3</c:v>
                </c:pt>
                <c:pt idx="30">
                  <c:v>6.0189433400685832E-3</c:v>
                </c:pt>
                <c:pt idx="31">
                  <c:v>5.19053410449688E-3</c:v>
                </c:pt>
                <c:pt idx="32">
                  <c:v>7.2009666548917828E-3</c:v>
                </c:pt>
                <c:pt idx="33">
                  <c:v>9.8646171825067519E-3</c:v>
                </c:pt>
                <c:pt idx="34">
                  <c:v>1.7412677079171157E-2</c:v>
                </c:pt>
                <c:pt idx="35">
                  <c:v>1.1662020250223337E-2</c:v>
                </c:pt>
                <c:pt idx="36">
                  <c:v>1.5471721715666131E-2</c:v>
                </c:pt>
                <c:pt idx="37">
                  <c:v>8.1930531098122206E-3</c:v>
                </c:pt>
                <c:pt idx="38">
                  <c:v>4.939532186632789E-3</c:v>
                </c:pt>
                <c:pt idx="39">
                  <c:v>3.4218985798537549E-3</c:v>
                </c:pt>
                <c:pt idx="40">
                  <c:v>-3.7803547512293978E-4</c:v>
                </c:pt>
                <c:pt idx="41">
                  <c:v>-1.9828731769221397E-3</c:v>
                </c:pt>
                <c:pt idx="42">
                  <c:v>1.9180897650070694E-3</c:v>
                </c:pt>
                <c:pt idx="43">
                  <c:v>4.3289060538187485E-3</c:v>
                </c:pt>
                <c:pt idx="44">
                  <c:v>-1.7960466216003779E-3</c:v>
                </c:pt>
                <c:pt idx="45">
                  <c:v>-4.303282111588258E-3</c:v>
                </c:pt>
                <c:pt idx="46">
                  <c:v>-8.2041325406122523E-3</c:v>
                </c:pt>
                <c:pt idx="47">
                  <c:v>-7.5235542009375322E-3</c:v>
                </c:pt>
                <c:pt idx="48">
                  <c:v>-5.3736760383849003E-3</c:v>
                </c:pt>
                <c:pt idx="49">
                  <c:v>-4.8270080374961388E-3</c:v>
                </c:pt>
                <c:pt idx="50">
                  <c:v>3.7454787618196317E-3</c:v>
                </c:pt>
                <c:pt idx="51">
                  <c:v>7.4933099895366784E-3</c:v>
                </c:pt>
                <c:pt idx="52">
                  <c:v>7.0753497175013447E-3</c:v>
                </c:pt>
                <c:pt idx="53">
                  <c:v>7.1187089802076109E-3</c:v>
                </c:pt>
                <c:pt idx="54">
                  <c:v>3.0434028138104363E-3</c:v>
                </c:pt>
                <c:pt idx="55">
                  <c:v>-2.8986388015197484E-3</c:v>
                </c:pt>
                <c:pt idx="56">
                  <c:v>3.1975188352308948E-3</c:v>
                </c:pt>
                <c:pt idx="57">
                  <c:v>9.2696361329789312E-3</c:v>
                </c:pt>
                <c:pt idx="58">
                  <c:v>1.0131646309853082E-2</c:v>
                </c:pt>
                <c:pt idx="59">
                  <c:v>8.4369354637467975E-3</c:v>
                </c:pt>
                <c:pt idx="60">
                  <c:v>2.8392492787825407E-3</c:v>
                </c:pt>
                <c:pt idx="61">
                  <c:v>2.6301961048103006E-3</c:v>
                </c:pt>
                <c:pt idx="62">
                  <c:v>3.8888473976090854E-3</c:v>
                </c:pt>
                <c:pt idx="63">
                  <c:v>5.747164679753558E-3</c:v>
                </c:pt>
                <c:pt idx="64">
                  <c:v>1.1520570608605896E-2</c:v>
                </c:pt>
                <c:pt idx="65">
                  <c:v>8.2755539876666617E-3</c:v>
                </c:pt>
                <c:pt idx="66">
                  <c:v>3.4566998199316856E-3</c:v>
                </c:pt>
                <c:pt idx="67">
                  <c:v>5.208937261129476E-3</c:v>
                </c:pt>
                <c:pt idx="68">
                  <c:v>8.9870585714557638E-3</c:v>
                </c:pt>
                <c:pt idx="69">
                  <c:v>1.0200846679141895E-2</c:v>
                </c:pt>
                <c:pt idx="70">
                  <c:v>1.0031990224206311E-2</c:v>
                </c:pt>
                <c:pt idx="71">
                  <c:v>1.9317482854901868E-2</c:v>
                </c:pt>
                <c:pt idx="72">
                  <c:v>2.5587342408105673E-2</c:v>
                </c:pt>
                <c:pt idx="73">
                  <c:v>1.7708931112187187E-2</c:v>
                </c:pt>
                <c:pt idx="74">
                  <c:v>5.1673110988237347E-3</c:v>
                </c:pt>
                <c:pt idx="75">
                  <c:v>-1.4856228795009363E-3</c:v>
                </c:pt>
                <c:pt idx="76">
                  <c:v>-9.9807227198851489E-3</c:v>
                </c:pt>
                <c:pt idx="77">
                  <c:v>-5.5298092104594243E-4</c:v>
                </c:pt>
                <c:pt idx="78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27-41A6-8321-DACEC1BA6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390192"/>
        <c:axId val="873391152"/>
      </c:lineChart>
      <c:catAx>
        <c:axId val="873390192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1152"/>
        <c:crosses val="autoZero"/>
        <c:auto val="1"/>
        <c:lblAlgn val="ctr"/>
        <c:lblOffset val="100"/>
        <c:noMultiLvlLbl val="0"/>
      </c:catAx>
      <c:valAx>
        <c:axId val="873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D1 / D10</a:t>
            </a:r>
          </a:p>
          <a:p>
            <a:pPr>
              <a:defRPr/>
            </a:pPr>
            <a:r>
              <a:rPr lang="es-AR" baseline="0"/>
              <a:t>variación interanual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W_nucleo!$AD$18</c:f>
              <c:strCache>
                <c:ptCount val="1"/>
                <c:pt idx="0">
                  <c:v>D1/D10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W_nucleo!$AD$19:$AD$109</c:f>
              <c:numCache>
                <c:formatCode>General</c:formatCode>
                <c:ptCount val="91"/>
                <c:pt idx="12" formatCode="0.0%">
                  <c:v>-3.0892682447644093E-3</c:v>
                </c:pt>
                <c:pt idx="13" formatCode="0.0%">
                  <c:v>-4.1236274358900094E-3</c:v>
                </c:pt>
                <c:pt idx="14" formatCode="0.0%">
                  <c:v>-4.1870454590012818E-3</c:v>
                </c:pt>
                <c:pt idx="15" formatCode="0.0%">
                  <c:v>-4.4150196232397576E-3</c:v>
                </c:pt>
                <c:pt idx="16" formatCode="0.0%">
                  <c:v>-4.1113982827117868E-3</c:v>
                </c:pt>
                <c:pt idx="17" formatCode="0.0%">
                  <c:v>-4.0220825070359512E-3</c:v>
                </c:pt>
                <c:pt idx="18" formatCode="0.0%">
                  <c:v>-4.5939072765446287E-3</c:v>
                </c:pt>
                <c:pt idx="19" formatCode="0.0%">
                  <c:v>-2.6872795888286394E-3</c:v>
                </c:pt>
                <c:pt idx="20" formatCode="0.0%">
                  <c:v>-1.3435305171238809E-3</c:v>
                </c:pt>
                <c:pt idx="21" formatCode="0.0%">
                  <c:v>-3.7790003360871349E-4</c:v>
                </c:pt>
                <c:pt idx="22" formatCode="0.0%">
                  <c:v>8.4450452115114594E-4</c:v>
                </c:pt>
                <c:pt idx="23" formatCode="0.0%">
                  <c:v>1.8736079565730979E-3</c:v>
                </c:pt>
                <c:pt idx="24" formatCode="0.0%">
                  <c:v>2.035226007155444E-3</c:v>
                </c:pt>
                <c:pt idx="25" formatCode="0.0%">
                  <c:v>3.4628246648222838E-3</c:v>
                </c:pt>
                <c:pt idx="26" formatCode="0.0%">
                  <c:v>5.8396924718118193E-3</c:v>
                </c:pt>
                <c:pt idx="27" formatCode="0.0%">
                  <c:v>7.3728756403528273E-3</c:v>
                </c:pt>
                <c:pt idx="28" formatCode="0.0%">
                  <c:v>7.7112115833928296E-3</c:v>
                </c:pt>
                <c:pt idx="29" formatCode="0.0%">
                  <c:v>6.0324203868282744E-3</c:v>
                </c:pt>
                <c:pt idx="30" formatCode="0.0%">
                  <c:v>8.2174380523609702E-3</c:v>
                </c:pt>
                <c:pt idx="31" formatCode="0.0%">
                  <c:v>6.7613039967229227E-3</c:v>
                </c:pt>
                <c:pt idx="32" formatCode="0.0%">
                  <c:v>6.2191918761118625E-3</c:v>
                </c:pt>
                <c:pt idx="33" formatCode="0.0%">
                  <c:v>7.1876076255166232E-3</c:v>
                </c:pt>
                <c:pt idx="34" formatCode="0.0%">
                  <c:v>4.4899531807351956E-3</c:v>
                </c:pt>
                <c:pt idx="35" formatCode="0.0%">
                  <c:v>5.5030311237500573E-3</c:v>
                </c:pt>
                <c:pt idx="36" formatCode="0.0%">
                  <c:v>5.6426743185549189E-3</c:v>
                </c:pt>
                <c:pt idx="37" formatCode="0.0%">
                  <c:v>7.0162695922471041E-3</c:v>
                </c:pt>
                <c:pt idx="38" formatCode="0.0%">
                  <c:v>6.95784601921412E-3</c:v>
                </c:pt>
                <c:pt idx="39" formatCode="0.0%">
                  <c:v>4.5399468563951384E-3</c:v>
                </c:pt>
                <c:pt idx="40" formatCode="0.0%">
                  <c:v>6.7624015368774604E-3</c:v>
                </c:pt>
                <c:pt idx="41" formatCode="0.0%">
                  <c:v>9.2218140934539061E-3</c:v>
                </c:pt>
                <c:pt idx="42" formatCode="0.0%">
                  <c:v>8.2106789426092952E-3</c:v>
                </c:pt>
                <c:pt idx="43" formatCode="0.0%">
                  <c:v>8.9107739484475257E-3</c:v>
                </c:pt>
                <c:pt idx="44" formatCode="0.0%">
                  <c:v>7.3099468521968802E-3</c:v>
                </c:pt>
                <c:pt idx="45" formatCode="0.0%">
                  <c:v>7.2348774720696341E-3</c:v>
                </c:pt>
                <c:pt idx="46" formatCode="0.0%">
                  <c:v>7.7150847761595642E-3</c:v>
                </c:pt>
                <c:pt idx="47" formatCode="0.0%">
                  <c:v>6.1623189497563846E-3</c:v>
                </c:pt>
                <c:pt idx="48" formatCode="0.0%">
                  <c:v>1.2106063931992095E-2</c:v>
                </c:pt>
                <c:pt idx="49" formatCode="0.0%">
                  <c:v>1.3661687878849138E-2</c:v>
                </c:pt>
                <c:pt idx="50" formatCode="0.0%">
                  <c:v>1.1715647158910825E-2</c:v>
                </c:pt>
                <c:pt idx="51" formatCode="0.0%">
                  <c:v>1.0838417051531435E-2</c:v>
                </c:pt>
                <c:pt idx="52" formatCode="0.0%">
                  <c:v>7.2901729905205936E-3</c:v>
                </c:pt>
                <c:pt idx="53" formatCode="0.0%">
                  <c:v>5.4036784349662526E-3</c:v>
                </c:pt>
                <c:pt idx="54" formatCode="0.0%">
                  <c:v>5.7246941689734765E-3</c:v>
                </c:pt>
                <c:pt idx="55" formatCode="0.0%">
                  <c:v>3.8048631437661573E-3</c:v>
                </c:pt>
                <c:pt idx="56" formatCode="0.0%">
                  <c:v>4.90252859839857E-3</c:v>
                </c:pt>
                <c:pt idx="57" formatCode="0.0%">
                  <c:v>2.4856798367896005E-3</c:v>
                </c:pt>
                <c:pt idx="58" formatCode="0.0%">
                  <c:v>2.3186165587023577E-3</c:v>
                </c:pt>
                <c:pt idx="59" formatCode="0.0%">
                  <c:v>2.1576820001034669E-3</c:v>
                </c:pt>
                <c:pt idx="60" formatCode="0.0%">
                  <c:v>-1.2156629098248883E-3</c:v>
                </c:pt>
                <c:pt idx="61" formatCode="0.0%">
                  <c:v>-5.6536114087732958E-3</c:v>
                </c:pt>
                <c:pt idx="62" formatCode="0.0%">
                  <c:v>-4.4827935784854667E-3</c:v>
                </c:pt>
                <c:pt idx="63" formatCode="0.0%">
                  <c:v>-2.3618885764061792E-3</c:v>
                </c:pt>
                <c:pt idx="64" formatCode="0.0%">
                  <c:v>-2.6269940835792482E-3</c:v>
                </c:pt>
                <c:pt idx="65" formatCode="0.0%">
                  <c:v>-2.3355367789912318E-4</c:v>
                </c:pt>
                <c:pt idx="66" formatCode="0.0%">
                  <c:v>-1.3710792113997838E-3</c:v>
                </c:pt>
                <c:pt idx="67" formatCode="0.0%">
                  <c:v>-1.2042789225646944E-3</c:v>
                </c:pt>
                <c:pt idx="68" formatCode="0.0%">
                  <c:v>-4.3636536380176061E-4</c:v>
                </c:pt>
                <c:pt idx="69" formatCode="0.0%">
                  <c:v>5.9058093275887735E-4</c:v>
                </c:pt>
                <c:pt idx="70" formatCode="0.0%">
                  <c:v>-1.720719857768005E-3</c:v>
                </c:pt>
                <c:pt idx="71" formatCode="0.0%">
                  <c:v>-2.7514981799471316E-3</c:v>
                </c:pt>
                <c:pt idx="72" formatCode="0.0%">
                  <c:v>-5.8645256466471896E-3</c:v>
                </c:pt>
                <c:pt idx="73" formatCode="0.0%">
                  <c:v>-6.5221597382203456E-3</c:v>
                </c:pt>
                <c:pt idx="74" formatCode="0.0%">
                  <c:v>-2.9212752268718001E-3</c:v>
                </c:pt>
                <c:pt idx="75" formatCode="0.0%">
                  <c:v>-2.1650440517712033E-3</c:v>
                </c:pt>
                <c:pt idx="76" formatCode="0.0%">
                  <c:v>-7.9645653112903059E-4</c:v>
                </c:pt>
                <c:pt idx="77" formatCode="0.0%">
                  <c:v>-3.5001848698696936E-3</c:v>
                </c:pt>
                <c:pt idx="78" formatCode="0.0%">
                  <c:v>-3.1501487305749531E-3</c:v>
                </c:pt>
                <c:pt idx="79" formatCode="0.0%">
                  <c:v>-2.8217491745590184E-3</c:v>
                </c:pt>
                <c:pt idx="80" formatCode="0.0%">
                  <c:v>1.7245330498874001E-3</c:v>
                </c:pt>
                <c:pt idx="81" formatCode="0.0%">
                  <c:v>5.0655335192366646E-3</c:v>
                </c:pt>
                <c:pt idx="82" formatCode="0.0%">
                  <c:v>4.5962842384115188E-3</c:v>
                </c:pt>
                <c:pt idx="83" formatCode="0.0%">
                  <c:v>3.6027656034807176E-3</c:v>
                </c:pt>
                <c:pt idx="84" formatCode="0.0%">
                  <c:v>6.6686067200909527E-3</c:v>
                </c:pt>
                <c:pt idx="85" formatCode="0.0%">
                  <c:v>1.1030896986978345E-2</c:v>
                </c:pt>
                <c:pt idx="86" formatCode="0.0%">
                  <c:v>1.52753639453862E-3</c:v>
                </c:pt>
                <c:pt idx="87" formatCode="0.0%">
                  <c:v>-4.1359569043494249E-3</c:v>
                </c:pt>
                <c:pt idx="88" formatCode="0.0%">
                  <c:v>-5.8264547543658285E-3</c:v>
                </c:pt>
                <c:pt idx="89" formatCode="0.0%">
                  <c:v>-7.0969557037953157E-3</c:v>
                </c:pt>
                <c:pt idx="90" formatCode="0.0%">
                  <c:v>-8.5874836973712787E-3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BD-AFBC-356179089B13}"/>
            </c:ext>
          </c:extLst>
        </c:ser>
        <c:ser>
          <c:idx val="1"/>
          <c:order val="1"/>
          <c:tx>
            <c:strRef>
              <c:f>W_nucleo!$AE$18</c:f>
              <c:strCache>
                <c:ptCount val="1"/>
                <c:pt idx="0">
                  <c:v>D1/D10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W_nucleo!$AE$19:$AE$109</c:f>
              <c:numCache>
                <c:formatCode>General</c:formatCode>
                <c:ptCount val="91"/>
                <c:pt idx="12" formatCode="0.0%">
                  <c:v>-3.9616625015885809E-3</c:v>
                </c:pt>
                <c:pt idx="13" formatCode="0.0%">
                  <c:v>-2.189246580276083E-3</c:v>
                </c:pt>
                <c:pt idx="14" formatCode="0.0%">
                  <c:v>-3.5216924378753678E-3</c:v>
                </c:pt>
                <c:pt idx="15" formatCode="0.0%">
                  <c:v>-6.6211227721919563E-3</c:v>
                </c:pt>
                <c:pt idx="16" formatCode="0.0%">
                  <c:v>-1.054896750926626E-2</c:v>
                </c:pt>
                <c:pt idx="17" formatCode="0.0%">
                  <c:v>-7.8423655731422182E-3</c:v>
                </c:pt>
                <c:pt idx="18" formatCode="0.0%">
                  <c:v>-4.8659217269709787E-3</c:v>
                </c:pt>
                <c:pt idx="19" formatCode="0.0%">
                  <c:v>-1.6325119471882754E-3</c:v>
                </c:pt>
                <c:pt idx="20" formatCode="0.0%">
                  <c:v>-2.0382384309799439E-3</c:v>
                </c:pt>
                <c:pt idx="21" formatCode="0.0%">
                  <c:v>-3.3193358812009244E-3</c:v>
                </c:pt>
                <c:pt idx="22" formatCode="0.0%">
                  <c:v>-2.6083113833562654E-3</c:v>
                </c:pt>
                <c:pt idx="23" formatCode="0.0%">
                  <c:v>-1.4725242382500614E-3</c:v>
                </c:pt>
                <c:pt idx="24" formatCode="0.0%">
                  <c:v>-1.3969715856945175E-3</c:v>
                </c:pt>
                <c:pt idx="25" formatCode="0.0%">
                  <c:v>3.0628666404797222E-4</c:v>
                </c:pt>
                <c:pt idx="26" formatCode="0.0%">
                  <c:v>7.5257856265549261E-3</c:v>
                </c:pt>
                <c:pt idx="27" formatCode="0.0%">
                  <c:v>1.2498168980008328E-2</c:v>
                </c:pt>
                <c:pt idx="28" formatCode="0.0%">
                  <c:v>1.1459072159552663E-2</c:v>
                </c:pt>
                <c:pt idx="29" formatCode="0.0%">
                  <c:v>6.6151337231754592E-3</c:v>
                </c:pt>
                <c:pt idx="30" formatCode="0.0%">
                  <c:v>4.3339293454018879E-3</c:v>
                </c:pt>
                <c:pt idx="31" formatCode="0.0%">
                  <c:v>3.2388859091831979E-3</c:v>
                </c:pt>
                <c:pt idx="32" formatCode="0.0%">
                  <c:v>1.7136712641414586E-3</c:v>
                </c:pt>
                <c:pt idx="33" formatCode="0.0%">
                  <c:v>1.2191134437442575E-3</c:v>
                </c:pt>
                <c:pt idx="34" formatCode="0.0%">
                  <c:v>-4.7895348234747726E-3</c:v>
                </c:pt>
                <c:pt idx="35" formatCode="0.0%">
                  <c:v>-1.4568934072184403E-3</c:v>
                </c:pt>
                <c:pt idx="36" formatCode="0.0%">
                  <c:v>-2.1204138215580315E-3</c:v>
                </c:pt>
                <c:pt idx="37" formatCode="0.0%">
                  <c:v>5.6118527755915082E-3</c:v>
                </c:pt>
                <c:pt idx="38" formatCode="0.0%">
                  <c:v>1.429949263743735E-3</c:v>
                </c:pt>
                <c:pt idx="39" formatCode="0.0%">
                  <c:v>-2.4896091630810524E-4</c:v>
                </c:pt>
                <c:pt idx="40" formatCode="0.0%">
                  <c:v>7.4087951954506792E-3</c:v>
                </c:pt>
                <c:pt idx="41" formatCode="0.0%">
                  <c:v>8.4999771097127308E-3</c:v>
                </c:pt>
                <c:pt idx="42" formatCode="0.0%">
                  <c:v>6.0189433400685832E-3</c:v>
                </c:pt>
                <c:pt idx="43" formatCode="0.0%">
                  <c:v>5.19053410449688E-3</c:v>
                </c:pt>
                <c:pt idx="44" formatCode="0.0%">
                  <c:v>7.2009666548917828E-3</c:v>
                </c:pt>
                <c:pt idx="45" formatCode="0.0%">
                  <c:v>9.8646171825067519E-3</c:v>
                </c:pt>
                <c:pt idx="46" formatCode="0.0%">
                  <c:v>1.7412677079171157E-2</c:v>
                </c:pt>
                <c:pt idx="47" formatCode="0.0%">
                  <c:v>1.1662020250223337E-2</c:v>
                </c:pt>
                <c:pt idx="48" formatCode="0.0%">
                  <c:v>1.5471721715666131E-2</c:v>
                </c:pt>
                <c:pt idx="49" formatCode="0.0%">
                  <c:v>8.1930531098122206E-3</c:v>
                </c:pt>
                <c:pt idx="50" formatCode="0.0%">
                  <c:v>4.939532186632789E-3</c:v>
                </c:pt>
                <c:pt idx="51" formatCode="0.0%">
                  <c:v>3.4218985798537549E-3</c:v>
                </c:pt>
                <c:pt idx="52" formatCode="0.0%">
                  <c:v>-3.7803547512293978E-4</c:v>
                </c:pt>
                <c:pt idx="53" formatCode="0.0%">
                  <c:v>-1.9828731769221397E-3</c:v>
                </c:pt>
                <c:pt idx="54" formatCode="0.0%">
                  <c:v>1.9180897650070694E-3</c:v>
                </c:pt>
                <c:pt idx="55" formatCode="0.0%">
                  <c:v>4.3289060538187485E-3</c:v>
                </c:pt>
                <c:pt idx="56" formatCode="0.0%">
                  <c:v>-1.7960466216003779E-3</c:v>
                </c:pt>
                <c:pt idx="57" formatCode="0.0%">
                  <c:v>-4.303282111588258E-3</c:v>
                </c:pt>
                <c:pt idx="58" formatCode="0.0%">
                  <c:v>-8.2041325406122523E-3</c:v>
                </c:pt>
                <c:pt idx="59" formatCode="0.0%">
                  <c:v>-7.5235542009375322E-3</c:v>
                </c:pt>
                <c:pt idx="60" formatCode="0.0%">
                  <c:v>-5.3736760383849003E-3</c:v>
                </c:pt>
                <c:pt idx="61" formatCode="0.0%">
                  <c:v>-4.8270080374961388E-3</c:v>
                </c:pt>
                <c:pt idx="62" formatCode="0.0%">
                  <c:v>3.7454787618196317E-3</c:v>
                </c:pt>
                <c:pt idx="63" formatCode="0.0%">
                  <c:v>7.4933099895366784E-3</c:v>
                </c:pt>
                <c:pt idx="64" formatCode="0.0%">
                  <c:v>7.0753497175013447E-3</c:v>
                </c:pt>
                <c:pt idx="65" formatCode="0.0%">
                  <c:v>7.1187089802076109E-3</c:v>
                </c:pt>
                <c:pt idx="66" formatCode="0.0%">
                  <c:v>3.0434028138104363E-3</c:v>
                </c:pt>
                <c:pt idx="67" formatCode="0.0%">
                  <c:v>-2.8986388015197484E-3</c:v>
                </c:pt>
                <c:pt idx="68" formatCode="0.0%">
                  <c:v>3.1975188352308948E-3</c:v>
                </c:pt>
                <c:pt idx="69" formatCode="0.0%">
                  <c:v>9.2696361329789312E-3</c:v>
                </c:pt>
                <c:pt idx="70" formatCode="0.0%">
                  <c:v>1.0131646309853082E-2</c:v>
                </c:pt>
                <c:pt idx="71" formatCode="0.0%">
                  <c:v>8.4369354637467975E-3</c:v>
                </c:pt>
                <c:pt idx="72" formatCode="0.0%">
                  <c:v>2.8392492787825407E-3</c:v>
                </c:pt>
                <c:pt idx="73" formatCode="0.0%">
                  <c:v>2.6301961048103006E-3</c:v>
                </c:pt>
                <c:pt idx="74" formatCode="0.0%">
                  <c:v>3.8888473976090854E-3</c:v>
                </c:pt>
                <c:pt idx="75" formatCode="0.0%">
                  <c:v>5.747164679753558E-3</c:v>
                </c:pt>
                <c:pt idx="76" formatCode="0.0%">
                  <c:v>1.1520570608605896E-2</c:v>
                </c:pt>
                <c:pt idx="77" formatCode="0.0%">
                  <c:v>8.2755539876666617E-3</c:v>
                </c:pt>
                <c:pt idx="78" formatCode="0.0%">
                  <c:v>3.4566998199316856E-3</c:v>
                </c:pt>
                <c:pt idx="79" formatCode="0.0%">
                  <c:v>5.208937261129476E-3</c:v>
                </c:pt>
                <c:pt idx="80" formatCode="0.0%">
                  <c:v>8.9870585714557638E-3</c:v>
                </c:pt>
                <c:pt idx="81" formatCode="0.0%">
                  <c:v>1.0200846679141895E-2</c:v>
                </c:pt>
                <c:pt idx="82" formatCode="0.0%">
                  <c:v>1.0031990224206311E-2</c:v>
                </c:pt>
                <c:pt idx="83" formatCode="0.0%">
                  <c:v>1.9317482854901868E-2</c:v>
                </c:pt>
                <c:pt idx="84" formatCode="0.0%">
                  <c:v>2.5587342408105673E-2</c:v>
                </c:pt>
                <c:pt idx="85" formatCode="0.0%">
                  <c:v>1.7708931112187187E-2</c:v>
                </c:pt>
                <c:pt idx="86" formatCode="0.0%">
                  <c:v>5.1673110988237347E-3</c:v>
                </c:pt>
                <c:pt idx="87" formatCode="0.0%">
                  <c:v>-1.4856228795009363E-3</c:v>
                </c:pt>
                <c:pt idx="88" formatCode="0.0%">
                  <c:v>-9.9807227198851489E-3</c:v>
                </c:pt>
                <c:pt idx="89" formatCode="0.0%">
                  <c:v>-5.5298092104594243E-4</c:v>
                </c:pt>
                <c:pt idx="90" formatCode="0.0%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BD-AFBC-356179089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69232"/>
        <c:axId val="995964432"/>
      </c:lineChart>
      <c:dateAx>
        <c:axId val="9959692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4432"/>
        <c:crosses val="autoZero"/>
        <c:auto val="1"/>
        <c:lblOffset val="100"/>
        <c:baseTimeUnit val="months"/>
      </c:dateAx>
      <c:valAx>
        <c:axId val="9959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Inflación D1 - D10</a:t>
            </a:r>
          </a:p>
          <a:p>
            <a:pPr>
              <a:defRPr/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variación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W_nucleo!$AG$18</c:f>
              <c:strCache>
                <c:ptCount val="1"/>
                <c:pt idx="0">
                  <c:v>d1-d10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W_nucleo!$AG$19:$AG$109</c:f>
              <c:numCache>
                <c:formatCode>General</c:formatCode>
                <c:ptCount val="91"/>
                <c:pt idx="12" formatCode="0.0%">
                  <c:v>-3.7466738278584266E-3</c:v>
                </c:pt>
                <c:pt idx="13" formatCode="0.0%">
                  <c:v>-5.0029563910964914E-3</c:v>
                </c:pt>
                <c:pt idx="14" formatCode="0.0%">
                  <c:v>-5.0994944302682477E-3</c:v>
                </c:pt>
                <c:pt idx="15" formatCode="0.0%">
                  <c:v>-5.4122610028199958E-3</c:v>
                </c:pt>
                <c:pt idx="16" formatCode="0.0%">
                  <c:v>-5.0396736870477188E-3</c:v>
                </c:pt>
                <c:pt idx="17" formatCode="0.0%">
                  <c:v>-4.9778710058840936E-3</c:v>
                </c:pt>
                <c:pt idx="18" formatCode="0.0%">
                  <c:v>-5.8391251875493655E-3</c:v>
                </c:pt>
                <c:pt idx="19" formatCode="0.0%">
                  <c:v>-3.4610948898468052E-3</c:v>
                </c:pt>
                <c:pt idx="20" formatCode="0.0%">
                  <c:v>-1.7621265230001182E-3</c:v>
                </c:pt>
                <c:pt idx="21" formatCode="0.0%">
                  <c:v>-5.2477011675633456E-4</c:v>
                </c:pt>
                <c:pt idx="22" formatCode="0.0%">
                  <c:v>1.2096975562214674E-3</c:v>
                </c:pt>
                <c:pt idx="23" formatCode="0.0%">
                  <c:v>2.7362894706117746E-3</c:v>
                </c:pt>
                <c:pt idx="24" formatCode="0.0%">
                  <c:v>3.0033733077514668E-3</c:v>
                </c:pt>
                <c:pt idx="25" formatCode="0.0%">
                  <c:v>5.1832242756848501E-3</c:v>
                </c:pt>
                <c:pt idx="26" formatCode="0.0%">
                  <c:v>8.8841322413402146E-3</c:v>
                </c:pt>
                <c:pt idx="27" formatCode="0.0%">
                  <c:v>1.1427375037560417E-2</c:v>
                </c:pt>
                <c:pt idx="28" formatCode="0.0%">
                  <c:v>1.2142471704955415E-2</c:v>
                </c:pt>
                <c:pt idx="29" formatCode="0.0%">
                  <c:v>9.5532770981225923E-3</c:v>
                </c:pt>
                <c:pt idx="30" formatCode="0.0%">
                  <c:v>1.2835842816844023E-2</c:v>
                </c:pt>
                <c:pt idx="31" formatCode="0.0%">
                  <c:v>1.046136490916405E-2</c:v>
                </c:pt>
                <c:pt idx="32" formatCode="0.0%">
                  <c:v>9.7472548923791535E-3</c:v>
                </c:pt>
                <c:pt idx="33" formatCode="0.0%">
                  <c:v>1.1132678016418263E-2</c:v>
                </c:pt>
                <c:pt idx="34" formatCode="0.0%">
                  <c:v>6.9114382708859168E-3</c:v>
                </c:pt>
                <c:pt idx="35" formatCode="0.0%">
                  <c:v>8.5215096358648434E-3</c:v>
                </c:pt>
                <c:pt idx="36" formatCode="0.0%">
                  <c:v>8.8178283292199566E-3</c:v>
                </c:pt>
                <c:pt idx="37" formatCode="0.0%">
                  <c:v>1.0898223135549445E-2</c:v>
                </c:pt>
                <c:pt idx="38" formatCode="0.0%">
                  <c:v>1.0653522489987743E-2</c:v>
                </c:pt>
                <c:pt idx="39" formatCode="0.0%">
                  <c:v>6.8620016178380094E-3</c:v>
                </c:pt>
                <c:pt idx="40" formatCode="0.0%">
                  <c:v>1.0011571155119636E-2</c:v>
                </c:pt>
                <c:pt idx="41" formatCode="0.0%">
                  <c:v>1.3432095574882563E-2</c:v>
                </c:pt>
                <c:pt idx="42" formatCode="0.0%">
                  <c:v>1.1914429874925414E-2</c:v>
                </c:pt>
                <c:pt idx="43" formatCode="0.0%">
                  <c:v>1.2974480954545564E-2</c:v>
                </c:pt>
                <c:pt idx="44" formatCode="0.0%">
                  <c:v>1.048469721414258E-2</c:v>
                </c:pt>
                <c:pt idx="45" formatCode="0.0%">
                  <c:v>9.9762046304778806E-3</c:v>
                </c:pt>
                <c:pt idx="46" formatCode="0.0%">
                  <c:v>1.0601554920043998E-2</c:v>
                </c:pt>
                <c:pt idx="47" formatCode="0.0%">
                  <c:v>8.4715343528372067E-3</c:v>
                </c:pt>
                <c:pt idx="48" formatCode="0.0%">
                  <c:v>1.6791949605226009E-2</c:v>
                </c:pt>
                <c:pt idx="49" formatCode="0.0%">
                  <c:v>1.920502363995924E-2</c:v>
                </c:pt>
                <c:pt idx="50" formatCode="0.0%">
                  <c:v>1.6758621025481535E-2</c:v>
                </c:pt>
                <c:pt idx="51" formatCode="0.0%">
                  <c:v>1.5710902984053199E-2</c:v>
                </c:pt>
                <c:pt idx="52" formatCode="0.0%">
                  <c:v>1.0879084751988621E-2</c:v>
                </c:pt>
                <c:pt idx="53" formatCode="0.0%">
                  <c:v>8.2185505968166428E-3</c:v>
                </c:pt>
                <c:pt idx="54" formatCode="0.0%">
                  <c:v>8.8157662447758689E-3</c:v>
                </c:pt>
                <c:pt idx="55" formatCode="0.0%">
                  <c:v>5.8999878828083219E-3</c:v>
                </c:pt>
                <c:pt idx="56" formatCode="0.0%">
                  <c:v>7.6058172989499351E-3</c:v>
                </c:pt>
                <c:pt idx="57" formatCode="0.0%">
                  <c:v>3.8961008023616905E-3</c:v>
                </c:pt>
                <c:pt idx="58" formatCode="0.0%">
                  <c:v>3.6261704376292503E-3</c:v>
                </c:pt>
                <c:pt idx="59" formatCode="0.0%">
                  <c:v>3.3522151804559197E-3</c:v>
                </c:pt>
                <c:pt idx="60" formatCode="0.0%">
                  <c:v>-1.883636341441397E-3</c:v>
                </c:pt>
                <c:pt idx="61" formatCode="0.0%">
                  <c:v>-8.7266271437547172E-3</c:v>
                </c:pt>
                <c:pt idx="62" formatCode="0.0%">
                  <c:v>-6.9414672002034994E-3</c:v>
                </c:pt>
                <c:pt idx="63" formatCode="0.0%">
                  <c:v>-3.7211724345851405E-3</c:v>
                </c:pt>
                <c:pt idx="64" formatCode="0.0%">
                  <c:v>-4.2239542518764939E-3</c:v>
                </c:pt>
                <c:pt idx="65" formatCode="0.0%">
                  <c:v>-3.8140458124846788E-4</c:v>
                </c:pt>
                <c:pt idx="66" formatCode="0.0%">
                  <c:v>-2.2724380912908515E-3</c:v>
                </c:pt>
                <c:pt idx="67" formatCode="0.0%">
                  <c:v>-2.0768210849315683E-3</c:v>
                </c:pt>
                <c:pt idx="68" formatCode="0.0%">
                  <c:v>-7.7922906905802947E-4</c:v>
                </c:pt>
                <c:pt idx="69" formatCode="0.0%">
                  <c:v>1.0770569114708639E-3</c:v>
                </c:pt>
                <c:pt idx="70" formatCode="0.0%">
                  <c:v>-3.2122937556380293E-3</c:v>
                </c:pt>
                <c:pt idx="71" formatCode="0.0%">
                  <c:v>-5.213044321152438E-3</c:v>
                </c:pt>
                <c:pt idx="72" formatCode="0.0%">
                  <c:v>-1.1209920004150664E-2</c:v>
                </c:pt>
                <c:pt idx="73" formatCode="0.0%">
                  <c:v>-1.27181280839197E-2</c:v>
                </c:pt>
                <c:pt idx="74" formatCode="0.0%">
                  <c:v>-5.8654356590035484E-3</c:v>
                </c:pt>
                <c:pt idx="75" formatCode="0.0%">
                  <c:v>-4.3777729560909862E-3</c:v>
                </c:pt>
                <c:pt idx="76" formatCode="0.0%">
                  <c:v>-1.635055836971766E-3</c:v>
                </c:pt>
                <c:pt idx="77" formatCode="0.0%">
                  <c:v>-7.3736004385205334E-3</c:v>
                </c:pt>
                <c:pt idx="78" formatCode="0.0%">
                  <c:v>-6.7233961329251635E-3</c:v>
                </c:pt>
                <c:pt idx="79" formatCode="0.0%">
                  <c:v>-5.9742433233727077E-3</c:v>
                </c:pt>
                <c:pt idx="80" formatCode="0.0%">
                  <c:v>3.884099668876928E-3</c:v>
                </c:pt>
                <c:pt idx="81" formatCode="0.0%">
                  <c:v>1.2246342965041901E-2</c:v>
                </c:pt>
                <c:pt idx="82" formatCode="0.0%">
                  <c:v>1.1456250297735782E-2</c:v>
                </c:pt>
                <c:pt idx="83" formatCode="0.0%">
                  <c:v>9.7264214723762343E-3</c:v>
                </c:pt>
                <c:pt idx="84" formatCode="0.0%">
                  <c:v>2.1917274402178943E-2</c:v>
                </c:pt>
                <c:pt idx="85" formatCode="0.0%">
                  <c:v>4.1282482773896678E-2</c:v>
                </c:pt>
                <c:pt idx="86" formatCode="0.0%">
                  <c:v>5.9795550397225838E-3</c:v>
                </c:pt>
                <c:pt idx="87" formatCode="0.0%">
                  <c:v>-1.656078731605648E-2</c:v>
                </c:pt>
                <c:pt idx="88" formatCode="0.0%">
                  <c:v>-2.2885113073574992E-2</c:v>
                </c:pt>
                <c:pt idx="89" formatCode="0.0%">
                  <c:v>-2.6828461093953315E-2</c:v>
                </c:pt>
                <c:pt idx="90" formatCode="0.0%">
                  <c:v>-3.16133018861815E-2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22B-8146-34A44AB6BC98}"/>
            </c:ext>
          </c:extLst>
        </c:ser>
        <c:ser>
          <c:idx val="1"/>
          <c:order val="1"/>
          <c:tx>
            <c:strRef>
              <c:f>W_nucleo!$AH$18</c:f>
              <c:strCache>
                <c:ptCount val="1"/>
                <c:pt idx="0">
                  <c:v>d1-d10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W_nucleo!$AH$19:$AH$111</c:f>
              <c:numCache>
                <c:formatCode>General</c:formatCode>
                <c:ptCount val="93"/>
                <c:pt idx="12" formatCode="0.0%">
                  <c:v>-4.9644612564481161E-3</c:v>
                </c:pt>
                <c:pt idx="13" formatCode="0.0%">
                  <c:v>-2.7680427008669461E-3</c:v>
                </c:pt>
                <c:pt idx="14" formatCode="0.0%">
                  <c:v>-4.4541779873015219E-3</c:v>
                </c:pt>
                <c:pt idx="15" formatCode="0.0%">
                  <c:v>-8.3445835240809618E-3</c:v>
                </c:pt>
                <c:pt idx="16" formatCode="0.0%">
                  <c:v>-1.333013019365703E-2</c:v>
                </c:pt>
                <c:pt idx="17" formatCode="0.0%">
                  <c:v>-9.9776185899571601E-3</c:v>
                </c:pt>
                <c:pt idx="18" formatCode="0.0%">
                  <c:v>-6.3396903285937167E-3</c:v>
                </c:pt>
                <c:pt idx="19" formatCode="0.0%">
                  <c:v>-2.1930635765308182E-3</c:v>
                </c:pt>
                <c:pt idx="20" formatCode="0.0%">
                  <c:v>-2.7763640929929778E-3</c:v>
                </c:pt>
                <c:pt idx="21" formatCode="0.0%">
                  <c:v>-4.6932738849663203E-3</c:v>
                </c:pt>
                <c:pt idx="22" formatCode="0.0%">
                  <c:v>-3.8718711540619566E-3</c:v>
                </c:pt>
                <c:pt idx="23" formatCode="0.0%">
                  <c:v>-2.2668976849391509E-3</c:v>
                </c:pt>
                <c:pt idx="24" formatCode="0.0%">
                  <c:v>-2.1267621781482227E-3</c:v>
                </c:pt>
                <c:pt idx="25" formatCode="0.0%">
                  <c:v>3.8422060795717528E-4</c:v>
                </c:pt>
                <c:pt idx="26" formatCode="0.0%">
                  <c:v>1.1309925203758286E-2</c:v>
                </c:pt>
                <c:pt idx="27" formatCode="0.0%">
                  <c:v>1.9205585565064132E-2</c:v>
                </c:pt>
                <c:pt idx="28" formatCode="0.0%">
                  <c:v>1.7752472797612606E-2</c:v>
                </c:pt>
                <c:pt idx="29" formatCode="0.0%">
                  <c:v>1.0362681840511367E-2</c:v>
                </c:pt>
                <c:pt idx="30" formatCode="0.0%">
                  <c:v>6.6835596849743606E-3</c:v>
                </c:pt>
                <c:pt idx="31" formatCode="0.0%">
                  <c:v>4.9243167902039975E-3</c:v>
                </c:pt>
                <c:pt idx="32" formatCode="0.0%">
                  <c:v>2.5757344655299441E-3</c:v>
                </c:pt>
                <c:pt idx="33" formatCode="0.0%">
                  <c:v>1.7839197811300167E-3</c:v>
                </c:pt>
                <c:pt idx="34" formatCode="0.0%">
                  <c:v>-7.27488410460575E-3</c:v>
                </c:pt>
                <c:pt idx="35" formatCode="0.0%">
                  <c:v>-2.2765214954756363E-3</c:v>
                </c:pt>
                <c:pt idx="36" formatCode="0.0%">
                  <c:v>-3.3137205332445241E-3</c:v>
                </c:pt>
                <c:pt idx="37" formatCode="0.0%">
                  <c:v>8.4960429072771237E-3</c:v>
                </c:pt>
                <c:pt idx="38" formatCode="0.0%">
                  <c:v>2.0484688391744221E-3</c:v>
                </c:pt>
                <c:pt idx="39" formatCode="0.0%">
                  <c:v>-4.2346459635655975E-4</c:v>
                </c:pt>
                <c:pt idx="40" formatCode="0.0%">
                  <c:v>1.0730707939710982E-2</c:v>
                </c:pt>
                <c:pt idx="41" formatCode="0.0%">
                  <c:v>1.2139556390957429E-2</c:v>
                </c:pt>
                <c:pt idx="42" formatCode="0.0%">
                  <c:v>8.5672242910996843E-3</c:v>
                </c:pt>
                <c:pt idx="43" formatCode="0.0%">
                  <c:v>7.3628707834685336E-3</c:v>
                </c:pt>
                <c:pt idx="44" formatCode="0.0%">
                  <c:v>1.006454107228949E-2</c:v>
                </c:pt>
                <c:pt idx="45" formatCode="0.0%">
                  <c:v>1.3380745157226093E-2</c:v>
                </c:pt>
                <c:pt idx="46" formatCode="0.0%">
                  <c:v>2.3659808372217928E-2</c:v>
                </c:pt>
                <c:pt idx="47" formatCode="0.0%">
                  <c:v>1.5779353227556969E-2</c:v>
                </c:pt>
                <c:pt idx="48" formatCode="0.0%">
                  <c:v>2.1055161815331846E-2</c:v>
                </c:pt>
                <c:pt idx="49" formatCode="0.0%">
                  <c:v>1.1490117271602207E-2</c:v>
                </c:pt>
                <c:pt idx="50" formatCode="0.0%">
                  <c:v>7.1142886771951019E-3</c:v>
                </c:pt>
                <c:pt idx="51" formatCode="0.0%">
                  <c:v>4.9370128640995325E-3</c:v>
                </c:pt>
                <c:pt idx="52" formatCode="0.0%">
                  <c:v>-5.6083101856363449E-4</c:v>
                </c:pt>
                <c:pt idx="53" formatCode="0.0%">
                  <c:v>-2.9247745155911442E-3</c:v>
                </c:pt>
                <c:pt idx="54" formatCode="0.0%">
                  <c:v>2.8607274029619489E-3</c:v>
                </c:pt>
                <c:pt idx="55" formatCode="0.0%">
                  <c:v>6.5881057051730973E-3</c:v>
                </c:pt>
                <c:pt idx="56" formatCode="0.0%">
                  <c:v>-2.6739092412939591E-3</c:v>
                </c:pt>
                <c:pt idx="57" formatCode="0.0%">
                  <c:v>-6.5069579254402043E-3</c:v>
                </c:pt>
                <c:pt idx="58" formatCode="0.0%">
                  <c:v>-1.2384214250013015E-2</c:v>
                </c:pt>
                <c:pt idx="59" formatCode="0.0%">
                  <c:v>-1.1297522815393757E-2</c:v>
                </c:pt>
                <c:pt idx="60" formatCode="0.0%">
                  <c:v>-8.0820789115672031E-3</c:v>
                </c:pt>
                <c:pt idx="61" formatCode="0.0%">
                  <c:v>-7.265378316585247E-3</c:v>
                </c:pt>
                <c:pt idx="62" formatCode="0.0%">
                  <c:v>5.638143389056216E-3</c:v>
                </c:pt>
                <c:pt idx="63" formatCode="0.0%">
                  <c:v>1.1633770681148681E-2</c:v>
                </c:pt>
                <c:pt idx="64" formatCode="0.0%">
                  <c:v>1.1255788470215355E-2</c:v>
                </c:pt>
                <c:pt idx="65" formatCode="0.0%">
                  <c:v>1.1478847189056784E-2</c:v>
                </c:pt>
                <c:pt idx="66" formatCode="0.0%">
                  <c:v>5.1196909465216489E-3</c:v>
                </c:pt>
                <c:pt idx="67" formatCode="0.0%">
                  <c:v>-4.8071087980514626E-3</c:v>
                </c:pt>
                <c:pt idx="68" formatCode="0.0%">
                  <c:v>5.9161920407300173E-3</c:v>
                </c:pt>
                <c:pt idx="69" formatCode="0.0%">
                  <c:v>1.7052746289014875E-2</c:v>
                </c:pt>
                <c:pt idx="70" formatCode="0.0%">
                  <c:v>1.9046362266365691E-2</c:v>
                </c:pt>
                <c:pt idx="71" formatCode="0.0%">
                  <c:v>1.6243109297129577E-2</c:v>
                </c:pt>
                <c:pt idx="72" formatCode="0.0%">
                  <c:v>5.4283489372806137E-3</c:v>
                </c:pt>
                <c:pt idx="73" formatCode="0.0%">
                  <c:v>5.1426429789946937E-3</c:v>
                </c:pt>
                <c:pt idx="74" formatCode="0.0%">
                  <c:v>7.905524547438425E-3</c:v>
                </c:pt>
                <c:pt idx="75" formatCode="0.0%">
                  <c:v>1.1696918817447166E-2</c:v>
                </c:pt>
                <c:pt idx="76" formatCode="0.0%">
                  <c:v>2.3919847332479982E-2</c:v>
                </c:pt>
                <c:pt idx="77" formatCode="0.0%">
                  <c:v>1.7672507041766039E-2</c:v>
                </c:pt>
                <c:pt idx="78" formatCode="0.0%">
                  <c:v>7.4892385377873794E-3</c:v>
                </c:pt>
                <c:pt idx="79" formatCode="0.0%">
                  <c:v>1.1066709961313759E-2</c:v>
                </c:pt>
                <c:pt idx="80" formatCode="0.0%">
                  <c:v>2.0148448937997276E-2</c:v>
                </c:pt>
                <c:pt idx="81" formatCode="0.0%">
                  <c:v>2.4376405704945814E-2</c:v>
                </c:pt>
                <c:pt idx="82" formatCode="0.0%">
                  <c:v>2.4328578431466852E-2</c:v>
                </c:pt>
                <c:pt idx="83" formatCode="0.0%">
                  <c:v>5.0078336656400158E-2</c:v>
                </c:pt>
                <c:pt idx="84" formatCode="0.0%">
                  <c:v>7.9021541433215159E-2</c:v>
                </c:pt>
                <c:pt idx="85" formatCode="0.0%">
                  <c:v>6.231405797580658E-2</c:v>
                </c:pt>
                <c:pt idx="86" formatCode="0.0%">
                  <c:v>1.9382973771546297E-2</c:v>
                </c:pt>
                <c:pt idx="87" formatCode="0.0%">
                  <c:v>-6.0113146624951597E-3</c:v>
                </c:pt>
                <c:pt idx="88" formatCode="0.0%">
                  <c:v>-3.9155610050674028E-2</c:v>
                </c:pt>
                <c:pt idx="89" formatCode="0.0%">
                  <c:v>-2.2946414826217065E-3</c:v>
                </c:pt>
                <c:pt idx="90" formatCode="0.0%">
                  <c:v>1.0919912246653674E-2</c:v>
                </c:pt>
                <c:pt idx="91" formatCode="0.0%">
                  <c:v>1.1721704816914258E-2</c:v>
                </c:pt>
                <c:pt idx="92" formatCode="0.0%">
                  <c:v>-1.5319220709354653E-2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22B-8146-34A44AB6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365984"/>
        <c:axId val="852374624"/>
      </c:lineChart>
      <c:dateAx>
        <c:axId val="8523659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74624"/>
        <c:crosses val="autoZero"/>
        <c:auto val="1"/>
        <c:lblOffset val="100"/>
        <c:baseTimeUnit val="months"/>
      </c:dateAx>
      <c:valAx>
        <c:axId val="8523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W_nucleo!$AJ$19:$AJ$109</c:f>
              <c:numCache>
                <c:formatCode>General</c:formatCode>
                <c:ptCount val="91"/>
                <c:pt idx="0">
                  <c:v>99.999999999999986</c:v>
                </c:pt>
                <c:pt idx="1">
                  <c:v>99.728599262512361</c:v>
                </c:pt>
                <c:pt idx="2">
                  <c:v>99.788969023019689</c:v>
                </c:pt>
                <c:pt idx="3">
                  <c:v>100.05179446817434</c:v>
                </c:pt>
                <c:pt idx="4">
                  <c:v>100.25850845698</c:v>
                </c:pt>
                <c:pt idx="5">
                  <c:v>100.20401885504847</c:v>
                </c:pt>
                <c:pt idx="6">
                  <c:v>100.10229986490427</c:v>
                </c:pt>
                <c:pt idx="7">
                  <c:v>99.700699343001943</c:v>
                </c:pt>
                <c:pt idx="8">
                  <c:v>99.860701364963191</c:v>
                </c:pt>
                <c:pt idx="9">
                  <c:v>99.913282723412266</c:v>
                </c:pt>
                <c:pt idx="10">
                  <c:v>100.02896102061088</c:v>
                </c:pt>
                <c:pt idx="11">
                  <c:v>99.916445121884735</c:v>
                </c:pt>
                <c:pt idx="12">
                  <c:v>99.603833749841129</c:v>
                </c:pt>
                <c:pt idx="13">
                  <c:v>99.510268767621184</c:v>
                </c:pt>
                <c:pt idx="14">
                  <c:v>99.437542965427937</c:v>
                </c:pt>
                <c:pt idx="15">
                  <c:v>99.389339253422435</c:v>
                </c:pt>
                <c:pt idx="16">
                  <c:v>99.200884708739821</c:v>
                </c:pt>
                <c:pt idx="17">
                  <c:v>99.418182307289143</c:v>
                </c:pt>
                <c:pt idx="18">
                  <c:v>99.615209909071865</c:v>
                </c:pt>
                <c:pt idx="19">
                  <c:v>99.537936760181466</c:v>
                </c:pt>
                <c:pt idx="20">
                  <c:v>99.657161445696516</c:v>
                </c:pt>
                <c:pt idx="21">
                  <c:v>99.581636979059866</c:v>
                </c:pt>
                <c:pt idx="22">
                  <c:v>99.768054342915519</c:v>
                </c:pt>
                <c:pt idx="23">
                  <c:v>99.769315734642973</c:v>
                </c:pt>
                <c:pt idx="24">
                  <c:v>99.464690024266361</c:v>
                </c:pt>
                <c:pt idx="25">
                  <c:v>99.540747435880533</c:v>
                </c:pt>
                <c:pt idx="26">
                  <c:v>100.18588859701708</c:v>
                </c:pt>
                <c:pt idx="27">
                  <c:v>100.63152401022307</c:v>
                </c:pt>
                <c:pt idx="28">
                  <c:v>100.33763480490873</c:v>
                </c:pt>
                <c:pt idx="29">
                  <c:v>100.07584687776691</c:v>
                </c:pt>
                <c:pt idx="30">
                  <c:v>100.04693519054516</c:v>
                </c:pt>
                <c:pt idx="31">
                  <c:v>99.860328780983195</c:v>
                </c:pt>
                <c:pt idx="32">
                  <c:v>99.827941059531923</c:v>
                </c:pt>
                <c:pt idx="33">
                  <c:v>99.703038291451108</c:v>
                </c:pt>
                <c:pt idx="34">
                  <c:v>99.290211772369801</c:v>
                </c:pt>
                <c:pt idx="35">
                  <c:v>99.623962476306474</c:v>
                </c:pt>
                <c:pt idx="36">
                  <c:v>99.253783720781925</c:v>
                </c:pt>
                <c:pt idx="37">
                  <c:v>100.09935545566303</c:v>
                </c:pt>
                <c:pt idx="38">
                  <c:v>100.32914933465391</c:v>
                </c:pt>
                <c:pt idx="39">
                  <c:v>100.60647069379601</c:v>
                </c:pt>
                <c:pt idx="40">
                  <c:v>101.08101579157423</c:v>
                </c:pt>
                <c:pt idx="41">
                  <c:v>100.92648928546305</c:v>
                </c:pt>
                <c:pt idx="42">
                  <c:v>100.64911202480455</c:v>
                </c:pt>
                <c:pt idx="43">
                  <c:v>100.37865722320717</c:v>
                </c:pt>
                <c:pt idx="44">
                  <c:v>100.54679873432812</c:v>
                </c:pt>
                <c:pt idx="45">
                  <c:v>100.68657059612909</c:v>
                </c:pt>
                <c:pt idx="46">
                  <c:v>101.01912016708459</c:v>
                </c:pt>
                <c:pt idx="47">
                  <c:v>100.78577914411265</c:v>
                </c:pt>
                <c:pt idx="48">
                  <c:v>100.78941064173678</c:v>
                </c:pt>
                <c:pt idx="49">
                  <c:v>100.91947479116925</c:v>
                </c:pt>
                <c:pt idx="50">
                  <c:v>100.82472839704991</c:v>
                </c:pt>
                <c:pt idx="51">
                  <c:v>100.95073583298722</c:v>
                </c:pt>
                <c:pt idx="52">
                  <c:v>101.04280358174356</c:v>
                </c:pt>
                <c:pt idx="53">
                  <c:v>100.72636485701798</c:v>
                </c:pt>
                <c:pt idx="54">
                  <c:v>100.84216605643638</c:v>
                </c:pt>
                <c:pt idx="55">
                  <c:v>100.81318700013492</c:v>
                </c:pt>
                <c:pt idx="56">
                  <c:v>100.36621199614859</c:v>
                </c:pt>
                <c:pt idx="57">
                  <c:v>100.25328787800559</c:v>
                </c:pt>
                <c:pt idx="58">
                  <c:v>100.1903459160978</c:v>
                </c:pt>
                <c:pt idx="59">
                  <c:v>100.0275118720382</c:v>
                </c:pt>
                <c:pt idx="60">
                  <c:v>100.24780100084834</c:v>
                </c:pt>
                <c:pt idx="61">
                  <c:v>100.43233567521239</c:v>
                </c:pt>
                <c:pt idx="62">
                  <c:v>101.20236527592729</c:v>
                </c:pt>
                <c:pt idx="63">
                  <c:v>101.70719099025561</c:v>
                </c:pt>
                <c:pt idx="64">
                  <c:v>101.75771675352118</c:v>
                </c:pt>
                <c:pt idx="65">
                  <c:v>101.4434065350693</c:v>
                </c:pt>
                <c:pt idx="66">
                  <c:v>101.14906938836327</c:v>
                </c:pt>
                <c:pt idx="67">
                  <c:v>100.52096598459146</c:v>
                </c:pt>
                <c:pt idx="68">
                  <c:v>100.68713484942705</c:v>
                </c:pt>
                <c:pt idx="69">
                  <c:v>101.18259937776949</c:v>
                </c:pt>
                <c:pt idx="70">
                  <c:v>101.20543906458153</c:v>
                </c:pt>
                <c:pt idx="71">
                  <c:v>100.87143753430175</c:v>
                </c:pt>
                <c:pt idx="72">
                  <c:v>100.53242949753952</c:v>
                </c:pt>
                <c:pt idx="73">
                  <c:v>100.69649241330232</c:v>
                </c:pt>
                <c:pt idx="74">
                  <c:v>101.59592583076247</c:v>
                </c:pt>
                <c:pt idx="75">
                  <c:v>102.29171896599175</c:v>
                </c:pt>
                <c:pt idx="76">
                  <c:v>102.93002371435064</c:v>
                </c:pt>
                <c:pt idx="77">
                  <c:v>102.28290692254308</c:v>
                </c:pt>
                <c:pt idx="78">
                  <c:v>101.49871135830428</c:v>
                </c:pt>
                <c:pt idx="79">
                  <c:v>101.04457338983332</c:v>
                </c:pt>
                <c:pt idx="80">
                  <c:v>101.59201602771093</c:v>
                </c:pt>
                <c:pt idx="81">
                  <c:v>102.21474756061916</c:v>
                </c:pt>
                <c:pt idx="82">
                  <c:v>102.22073103991391</c:v>
                </c:pt>
                <c:pt idx="83">
                  <c:v>102.82001979941992</c:v>
                </c:pt>
                <c:pt idx="84">
                  <c:v>103.10478719421181</c:v>
                </c:pt>
                <c:pt idx="85">
                  <c:v>102.47971966068837</c:v>
                </c:pt>
                <c:pt idx="86">
                  <c:v>102.12090358590304</c:v>
                </c:pt>
                <c:pt idx="87">
                  <c:v>102.1397520479124</c:v>
                </c:pt>
                <c:pt idx="88">
                  <c:v>101.9027076881065</c:v>
                </c:pt>
                <c:pt idx="89">
                  <c:v>102.2263464264658</c:v>
                </c:pt>
                <c:pt idx="90">
                  <c:v>101.803710744672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2-42BC-8775-93D85FCB8D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W_nucleo!$AK$19:$AK$109</c:f>
              <c:numCache>
                <c:formatCode>0.0</c:formatCode>
                <c:ptCount val="91"/>
                <c:pt idx="0">
                  <c:v>100</c:v>
                </c:pt>
                <c:pt idx="1">
                  <c:v>100.08052148277851</c:v>
                </c:pt>
                <c:pt idx="2">
                  <c:v>99.988795193977168</c:v>
                </c:pt>
                <c:pt idx="3">
                  <c:v>100.06342678753313</c:v>
                </c:pt>
                <c:pt idx="4">
                  <c:v>100.02454043315258</c:v>
                </c:pt>
                <c:pt idx="5">
                  <c:v>100.06995828893459</c:v>
                </c:pt>
                <c:pt idx="6">
                  <c:v>100.00337089858546</c:v>
                </c:pt>
                <c:pt idx="7">
                  <c:v>99.956221540995642</c:v>
                </c:pt>
                <c:pt idx="8">
                  <c:v>99.859173810939424</c:v>
                </c:pt>
                <c:pt idx="9">
                  <c:v>99.799541544100549</c:v>
                </c:pt>
                <c:pt idx="10">
                  <c:v>99.882176592189879</c:v>
                </c:pt>
                <c:pt idx="11">
                  <c:v>99.84586812086394</c:v>
                </c:pt>
                <c:pt idx="12">
                  <c:v>99.691073175523556</c:v>
                </c:pt>
                <c:pt idx="13">
                  <c:v>99.667826698593942</c:v>
                </c:pt>
                <c:pt idx="14">
                  <c:v>99.570137563109213</c:v>
                </c:pt>
                <c:pt idx="15">
                  <c:v>99.621644794697559</c:v>
                </c:pt>
                <c:pt idx="16">
                  <c:v>99.613299709386681</c:v>
                </c:pt>
                <c:pt idx="17">
                  <c:v>99.667468660220848</c:v>
                </c:pt>
                <c:pt idx="18">
                  <c:v>99.543964685335453</c:v>
                </c:pt>
                <c:pt idx="19">
                  <c:v>99.687611227072097</c:v>
                </c:pt>
                <c:pt idx="20">
                  <c:v>99.725009963509649</c:v>
                </c:pt>
                <c:pt idx="21">
                  <c:v>99.761827293996902</c:v>
                </c:pt>
                <c:pt idx="22">
                  <c:v>99.966527541904398</c:v>
                </c:pt>
                <c:pt idx="23">
                  <c:v>100.03294013380615</c:v>
                </c:pt>
                <c:pt idx="24">
                  <c:v>99.893967040331617</c:v>
                </c:pt>
                <c:pt idx="25">
                  <c:v>100.01295890717508</c:v>
                </c:pt>
                <c:pt idx="26">
                  <c:v>100.15159654585378</c:v>
                </c:pt>
                <c:pt idx="27">
                  <c:v>100.35614279285628</c:v>
                </c:pt>
                <c:pt idx="28">
                  <c:v>100.38143893996568</c:v>
                </c:pt>
                <c:pt idx="29">
                  <c:v>100.26870473007033</c:v>
                </c:pt>
                <c:pt idx="30">
                  <c:v>100.3619610486236</c:v>
                </c:pt>
                <c:pt idx="31">
                  <c:v>100.36162947128547</c:v>
                </c:pt>
                <c:pt idx="32">
                  <c:v>100.34521893531989</c:v>
                </c:pt>
                <c:pt idx="33">
                  <c:v>100.4788761645907</c:v>
                </c:pt>
                <c:pt idx="34">
                  <c:v>100.41537257020823</c:v>
                </c:pt>
                <c:pt idx="35">
                  <c:v>100.5834245167627</c:v>
                </c:pt>
                <c:pt idx="36">
                  <c:v>100.45763616272868</c:v>
                </c:pt>
                <c:pt idx="37">
                  <c:v>100.71467678958615</c:v>
                </c:pt>
                <c:pt idx="38">
                  <c:v>100.84843593319827</c:v>
                </c:pt>
                <c:pt idx="39">
                  <c:v>100.81175434784863</c:v>
                </c:pt>
                <c:pt idx="40">
                  <c:v>101.06025853692728</c:v>
                </c:pt>
                <c:pt idx="41">
                  <c:v>101.19336408448245</c:v>
                </c:pt>
                <c:pt idx="42">
                  <c:v>101.1860008888445</c:v>
                </c:pt>
                <c:pt idx="43">
                  <c:v>101.25592926460195</c:v>
                </c:pt>
                <c:pt idx="44">
                  <c:v>101.07873715260914</c:v>
                </c:pt>
                <c:pt idx="45">
                  <c:v>101.20582852217277</c:v>
                </c:pt>
                <c:pt idx="46">
                  <c:v>101.19008568241705</c:v>
                </c:pt>
                <c:pt idx="47">
                  <c:v>101.20325165969373</c:v>
                </c:pt>
                <c:pt idx="48">
                  <c:v>101.67378272857147</c:v>
                </c:pt>
                <c:pt idx="49">
                  <c:v>102.09060926870465</c:v>
                </c:pt>
                <c:pt idx="50">
                  <c:v>102.02994062511965</c:v>
                </c:pt>
                <c:pt idx="51">
                  <c:v>101.90439418516716</c:v>
                </c:pt>
                <c:pt idx="52">
                  <c:v>101.79700530412821</c:v>
                </c:pt>
                <c:pt idx="53">
                  <c:v>101.74018048374745</c:v>
                </c:pt>
                <c:pt idx="54">
                  <c:v>101.76525979811461</c:v>
                </c:pt>
                <c:pt idx="55">
                  <c:v>101.64119421794862</c:v>
                </c:pt>
                <c:pt idx="56">
                  <c:v>101.57427855218981</c:v>
                </c:pt>
                <c:pt idx="57">
                  <c:v>101.45739380949593</c:v>
                </c:pt>
                <c:pt idx="58">
                  <c:v>101.42470669065682</c:v>
                </c:pt>
                <c:pt idx="59">
                  <c:v>101.42161609415179</c:v>
                </c:pt>
                <c:pt idx="60">
                  <c:v>101.55018168200675</c:v>
                </c:pt>
                <c:pt idx="61">
                  <c:v>101.51342863541448</c:v>
                </c:pt>
                <c:pt idx="62">
                  <c:v>101.57256146247211</c:v>
                </c:pt>
                <c:pt idx="63">
                  <c:v>101.66370736065562</c:v>
                </c:pt>
                <c:pt idx="64">
                  <c:v>101.52958517346818</c:v>
                </c:pt>
                <c:pt idx="65">
                  <c:v>101.71641869040535</c:v>
                </c:pt>
                <c:pt idx="66">
                  <c:v>101.62573156596272</c:v>
                </c:pt>
                <c:pt idx="67">
                  <c:v>101.51878987008764</c:v>
                </c:pt>
                <c:pt idx="68">
                  <c:v>101.52995505517649</c:v>
                </c:pt>
                <c:pt idx="69">
                  <c:v>101.51731261176722</c:v>
                </c:pt>
                <c:pt idx="70">
                  <c:v>101.25018318378591</c:v>
                </c:pt>
                <c:pt idx="71">
                  <c:v>101.14255470206143</c:v>
                </c:pt>
                <c:pt idx="72">
                  <c:v>100.95463803711094</c:v>
                </c:pt>
                <c:pt idx="73">
                  <c:v>100.85134183827988</c:v>
                </c:pt>
                <c:pt idx="74">
                  <c:v>101.27584005494188</c:v>
                </c:pt>
                <c:pt idx="75">
                  <c:v>101.44360095575342</c:v>
                </c:pt>
                <c:pt idx="76">
                  <c:v>101.44872127225395</c:v>
                </c:pt>
                <c:pt idx="77">
                  <c:v>101.36039242068786</c:v>
                </c:pt>
                <c:pt idx="78">
                  <c:v>101.30559539667645</c:v>
                </c:pt>
                <c:pt idx="79">
                  <c:v>101.23232930856949</c:v>
                </c:pt>
                <c:pt idx="80">
                  <c:v>101.70504681822273</c:v>
                </c:pt>
                <c:pt idx="81">
                  <c:v>102.03155196158495</c:v>
                </c:pt>
                <c:pt idx="82">
                  <c:v>101.71555780488981</c:v>
                </c:pt>
                <c:pt idx="83">
                  <c:v>101.50694761919019</c:v>
                </c:pt>
                <c:pt idx="84">
                  <c:v>101.62786481474957</c:v>
                </c:pt>
                <c:pt idx="85">
                  <c:v>101.96382260109648</c:v>
                </c:pt>
                <c:pt idx="86">
                  <c:v>101.43054258651327</c:v>
                </c:pt>
                <c:pt idx="87">
                  <c:v>101.02403459397841</c:v>
                </c:pt>
                <c:pt idx="88">
                  <c:v>100.85763488787289</c:v>
                </c:pt>
                <c:pt idx="89">
                  <c:v>100.64104220555893</c:v>
                </c:pt>
                <c:pt idx="90">
                  <c:v>100.435635247755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2-42BC-8775-93D85FCB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044784"/>
        <c:axId val="938036624"/>
      </c:lineChart>
      <c:catAx>
        <c:axId val="93804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36624"/>
        <c:crosses val="autoZero"/>
        <c:auto val="1"/>
        <c:lblAlgn val="ctr"/>
        <c:lblOffset val="100"/>
        <c:noMultiLvlLbl val="0"/>
      </c:catAx>
      <c:valAx>
        <c:axId val="9380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W_nucleo!$AR$18</c:f>
              <c:strCache>
                <c:ptCount val="1"/>
                <c:pt idx="0">
                  <c:v>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W_nucleo!$AR$19:$AR$109</c:f>
              <c:numCache>
                <c:formatCode>0.0%</c:formatCode>
                <c:ptCount val="91"/>
                <c:pt idx="1">
                  <c:v>-2.7604284788604883E-3</c:v>
                </c:pt>
                <c:pt idx="2">
                  <c:v>-2.1903402671674677E-3</c:v>
                </c:pt>
                <c:pt idx="3">
                  <c:v>5.4553461588779939E-4</c:v>
                </c:pt>
                <c:pt idx="4">
                  <c:v>2.8029059946612644E-3</c:v>
                </c:pt>
                <c:pt idx="5">
                  <c:v>2.2401688065358805E-3</c:v>
                </c:pt>
                <c:pt idx="6">
                  <c:v>1.1357298243650504E-3</c:v>
                </c:pt>
                <c:pt idx="7">
                  <c:v>-3.4131640392287554E-3</c:v>
                </c:pt>
                <c:pt idx="8">
                  <c:v>-1.6143310401628419E-3</c:v>
                </c:pt>
                <c:pt idx="9">
                  <c:v>-1.021212612287492E-3</c:v>
                </c:pt>
                <c:pt idx="10">
                  <c:v>3.3562007172749375E-4</c:v>
                </c:pt>
                <c:pt idx="11">
                  <c:v>-1.0288127133410985E-3</c:v>
                </c:pt>
                <c:pt idx="12">
                  <c:v>-4.9644612564481161E-3</c:v>
                </c:pt>
                <c:pt idx="13">
                  <c:v>-6.2582583085430965E-3</c:v>
                </c:pt>
                <c:pt idx="14">
                  <c:v>-7.3601502242788275E-3</c:v>
                </c:pt>
                <c:pt idx="15">
                  <c:v>-8.1687396294700676E-3</c:v>
                </c:pt>
                <c:pt idx="16">
                  <c:v>-1.1001482694596998E-2</c:v>
                </c:pt>
                <c:pt idx="17">
                  <c:v>-8.1954605728666863E-3</c:v>
                </c:pt>
                <c:pt idx="18">
                  <c:v>-5.6169610709184692E-3</c:v>
                </c:pt>
                <c:pt idx="19">
                  <c:v>-6.9671097658503545E-3</c:v>
                </c:pt>
                <c:pt idx="20">
                  <c:v>-5.3683214356166076E-3</c:v>
                </c:pt>
                <c:pt idx="21">
                  <c:v>-6.9466762690097994E-3</c:v>
                </c:pt>
                <c:pt idx="22">
                  <c:v>-4.1268945951089542E-3</c:v>
                </c:pt>
                <c:pt idx="23">
                  <c:v>-4.2664956983125002E-3</c:v>
                </c:pt>
                <c:pt idx="24">
                  <c:v>-9.9756266550801165E-3</c:v>
                </c:pt>
                <c:pt idx="25">
                  <c:v>-8.8507531769932424E-3</c:v>
                </c:pt>
                <c:pt idx="26">
                  <c:v>3.5450391837348327E-3</c:v>
                </c:pt>
                <c:pt idx="27">
                  <c:v>1.2860670141175756E-2</c:v>
                </c:pt>
                <c:pt idx="28">
                  <c:v>7.0660695475326385E-3</c:v>
                </c:pt>
                <c:pt idx="29">
                  <c:v>1.5403498786978886E-3</c:v>
                </c:pt>
                <c:pt idx="30">
                  <c:v>9.1007547742183448E-4</c:v>
                </c:pt>
                <c:pt idx="31">
                  <c:v>-3.4157486667925063E-3</c:v>
                </c:pt>
                <c:pt idx="32">
                  <c:v>-4.3059582678210973E-3</c:v>
                </c:pt>
                <c:pt idx="33">
                  <c:v>-7.7213734641170539E-3</c:v>
                </c:pt>
                <c:pt idx="34">
                  <c:v>-1.8859227972385373E-2</c:v>
                </c:pt>
                <c:pt idx="35">
                  <c:v>-1.0570068933366539E-2</c:v>
                </c:pt>
                <c:pt idx="36">
                  <c:v>-2.1433435719049765E-2</c:v>
                </c:pt>
                <c:pt idx="37">
                  <c:v>2.5411444734140254E-3</c:v>
                </c:pt>
                <c:pt idx="38">
                  <c:v>9.3529551809945488E-3</c:v>
                </c:pt>
                <c:pt idx="39">
                  <c:v>1.8206676870457184E-2</c:v>
                </c:pt>
                <c:pt idx="40">
                  <c:v>3.311296516225104E-2</c:v>
                </c:pt>
                <c:pt idx="41">
                  <c:v>2.8809527698887116E-2</c:v>
                </c:pt>
                <c:pt idx="42">
                  <c:v>2.0581632554697471E-2</c:v>
                </c:pt>
                <c:pt idx="43">
                  <c:v>1.2064955651584164E-2</c:v>
                </c:pt>
                <c:pt idx="44">
                  <c:v>1.8000472058997463E-2</c:v>
                </c:pt>
                <c:pt idx="45">
                  <c:v>2.3322143046081045E-2</c:v>
                </c:pt>
                <c:pt idx="46">
                  <c:v>3.5971618859425902E-2</c:v>
                </c:pt>
                <c:pt idx="47">
                  <c:v>2.8645781077293542E-2</c:v>
                </c:pt>
                <c:pt idx="48">
                  <c:v>3.0280830878137266E-2</c:v>
                </c:pt>
                <c:pt idx="49">
                  <c:v>3.6778885561777663E-2</c:v>
                </c:pt>
                <c:pt idx="50">
                  <c:v>3.4181730177567538E-2</c:v>
                </c:pt>
                <c:pt idx="51">
                  <c:v>4.1067266486814802E-2</c:v>
                </c:pt>
                <c:pt idx="52">
                  <c:v>4.6738211137378194E-2</c:v>
                </c:pt>
                <c:pt idx="53">
                  <c:v>3.3691384831374904E-2</c:v>
                </c:pt>
                <c:pt idx="54">
                  <c:v>4.0120356264883306E-2</c:v>
                </c:pt>
                <c:pt idx="55">
                  <c:v>3.9917400472426756E-2</c:v>
                </c:pt>
                <c:pt idx="56">
                  <c:v>1.8233361519081726E-2</c:v>
                </c:pt>
                <c:pt idx="57">
                  <c:v>1.2990020062136232E-2</c:v>
                </c:pt>
                <c:pt idx="58">
                  <c:v>1.011509437430913E-2</c:v>
                </c:pt>
                <c:pt idx="59">
                  <c:v>1.327022196169203E-3</c:v>
                </c:pt>
                <c:pt idx="60">
                  <c:v>1.447424801857089E-2</c:v>
                </c:pt>
                <c:pt idx="61">
                  <c:v>2.6220789414055368E-2</c:v>
                </c:pt>
                <c:pt idx="62">
                  <c:v>7.5520070576838627E-2</c:v>
                </c:pt>
                <c:pt idx="63">
                  <c:v>0.11440392240901076</c:v>
                </c:pt>
                <c:pt idx="64">
                  <c:v>0.12492965832188485</c:v>
                </c:pt>
                <c:pt idx="65">
                  <c:v>0.10792494995821933</c:v>
                </c:pt>
                <c:pt idx="66">
                  <c:v>9.0563245922592017E-2</c:v>
                </c:pt>
                <c:pt idx="67">
                  <c:v>4.4378049642498141E-2</c:v>
                </c:pt>
                <c:pt idx="68">
                  <c:v>6.2757358539290209E-2</c:v>
                </c:pt>
                <c:pt idx="69">
                  <c:v>0.11385678264150378</c:v>
                </c:pt>
                <c:pt idx="70">
                  <c:v>0.1231556989054674</c:v>
                </c:pt>
                <c:pt idx="71">
                  <c:v>9.3580719358177689E-2</c:v>
                </c:pt>
                <c:pt idx="72">
                  <c:v>5.9826573202000688E-2</c:v>
                </c:pt>
                <c:pt idx="73">
                  <c:v>8.3305393906940139E-2</c:v>
                </c:pt>
                <c:pt idx="74">
                  <c:v>0.20322986347698979</c:v>
                </c:pt>
                <c:pt idx="75">
                  <c:v>0.31318117858852546</c:v>
                </c:pt>
                <c:pt idx="76">
                  <c:v>0.43300761915397601</c:v>
                </c:pt>
                <c:pt idx="77">
                  <c:v>0.36478227255301299</c:v>
                </c:pt>
                <c:pt idx="78">
                  <c:v>0.25488391496713447</c:v>
                </c:pt>
                <c:pt idx="79">
                  <c:v>0.18906452946089303</c:v>
                </c:pt>
                <c:pt idx="80">
                  <c:v>0.32459775358243803</c:v>
                </c:pt>
                <c:pt idx="81">
                  <c:v>0.50769789352683148</c:v>
                </c:pt>
                <c:pt idx="82">
                  <c:v>0.5499015667901439</c:v>
                </c:pt>
                <c:pt idx="83">
                  <c:v>0.78563004442531081</c:v>
                </c:pt>
                <c:pt idx="84">
                  <c:v>1.0839841733381022</c:v>
                </c:pt>
                <c:pt idx="85">
                  <c:v>1.0463761806494958</c:v>
                </c:pt>
                <c:pt idx="86">
                  <c:v>1.0147870200556852</c:v>
                </c:pt>
                <c:pt idx="87">
                  <c:v>1.1316869603431954</c:v>
                </c:pt>
                <c:pt idx="88">
                  <c:v>1.0965245471491798</c:v>
                </c:pt>
                <c:pt idx="89">
                  <c:v>1.3353154220371124</c:v>
                </c:pt>
                <c:pt idx="90">
                  <c:v>1.1336182928114837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6-497A-9978-50A448377AD7}"/>
            </c:ext>
          </c:extLst>
        </c:ser>
        <c:ser>
          <c:idx val="1"/>
          <c:order val="1"/>
          <c:tx>
            <c:strRef>
              <c:f>W_nucleo!$AS$18</c:f>
              <c:strCache>
                <c:ptCount val="1"/>
                <c:pt idx="0">
                  <c:v>Nucleo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W_nucleo!$AS$19:$AS$109</c:f>
              <c:numCache>
                <c:formatCode>0.0%</c:formatCode>
                <c:ptCount val="91"/>
                <c:pt idx="1">
                  <c:v>8.1703785426356923E-4</c:v>
                </c:pt>
                <c:pt idx="2">
                  <c:v>-1.1565585591077898E-4</c:v>
                </c:pt>
                <c:pt idx="3">
                  <c:v>6.6709799343933618E-4</c:v>
                </c:pt>
                <c:pt idx="4">
                  <c:v>2.6361914939432296E-4</c:v>
                </c:pt>
                <c:pt idx="5">
                  <c:v>7.6387714563330711E-4</c:v>
                </c:pt>
                <c:pt idx="6">
                  <c:v>3.7313889942103273E-5</c:v>
                </c:pt>
                <c:pt idx="7">
                  <c:v>-4.9317052818609319E-4</c:v>
                </c:pt>
                <c:pt idx="8">
                  <c:v>-1.6097114557369618E-3</c:v>
                </c:pt>
                <c:pt idx="9">
                  <c:v>-2.3293946439382207E-3</c:v>
                </c:pt>
                <c:pt idx="10">
                  <c:v>-1.3865045236520768E-3</c:v>
                </c:pt>
                <c:pt idx="11">
                  <c:v>-1.8372751145609989E-3</c:v>
                </c:pt>
                <c:pt idx="12">
                  <c:v>-3.7466738278584266E-3</c:v>
                </c:pt>
                <c:pt idx="13">
                  <c:v>-4.0892384376198798E-3</c:v>
                </c:pt>
                <c:pt idx="14">
                  <c:v>-5.403961254959011E-3</c:v>
                </c:pt>
                <c:pt idx="15">
                  <c:v>-4.878235089186056E-3</c:v>
                </c:pt>
                <c:pt idx="16">
                  <c:v>-5.0919261463111543E-3</c:v>
                </c:pt>
                <c:pt idx="17">
                  <c:v>-4.4937569871776883E-3</c:v>
                </c:pt>
                <c:pt idx="18">
                  <c:v>-6.4163622599007208E-3</c:v>
                </c:pt>
                <c:pt idx="19">
                  <c:v>-4.5324467952467806E-3</c:v>
                </c:pt>
                <c:pt idx="20">
                  <c:v>-4.1225992428715053E-3</c:v>
                </c:pt>
                <c:pt idx="21">
                  <c:v>-3.8432872770499671E-3</c:v>
                </c:pt>
                <c:pt idx="22">
                  <c:v>-5.6422476203943361E-4</c:v>
                </c:pt>
                <c:pt idx="23">
                  <c:v>5.7344318477881018E-4</c:v>
                </c:pt>
                <c:pt idx="24">
                  <c:v>-1.8977011611664985E-3</c:v>
                </c:pt>
                <c:pt idx="25">
                  <c:v>2.3878969963164742E-4</c:v>
                </c:pt>
                <c:pt idx="26">
                  <c:v>2.8993261564960182E-3</c:v>
                </c:pt>
                <c:pt idx="27">
                  <c:v>7.1169963778143774E-3</c:v>
                </c:pt>
                <c:pt idx="28">
                  <c:v>7.9089185835905518E-3</c:v>
                </c:pt>
                <c:pt idx="29">
                  <c:v>5.7505990496906634E-3</c:v>
                </c:pt>
                <c:pt idx="30">
                  <c:v>7.9550001064521147E-3</c:v>
                </c:pt>
                <c:pt idx="31">
                  <c:v>8.1181860935926053E-3</c:v>
                </c:pt>
                <c:pt idx="32">
                  <c:v>8.1114246169247117E-3</c:v>
                </c:pt>
                <c:pt idx="33">
                  <c:v>1.1968765720797414E-2</c:v>
                </c:pt>
                <c:pt idx="34">
                  <c:v>1.0777771464489661E-2</c:v>
                </c:pt>
                <c:pt idx="35">
                  <c:v>1.5727666160956666E-2</c:v>
                </c:pt>
                <c:pt idx="36">
                  <c:v>1.2799232545389838E-2</c:v>
                </c:pt>
                <c:pt idx="37">
                  <c:v>2.0455321780745717E-2</c:v>
                </c:pt>
                <c:pt idx="38">
                  <c:v>2.4845356624956683E-2</c:v>
                </c:pt>
                <c:pt idx="39">
                  <c:v>2.4518689571228158E-2</c:v>
                </c:pt>
                <c:pt idx="40">
                  <c:v>3.2546563522274141E-2</c:v>
                </c:pt>
                <c:pt idx="41">
                  <c:v>3.7199589754206563E-2</c:v>
                </c:pt>
                <c:pt idx="42">
                  <c:v>3.7823138372257592E-2</c:v>
                </c:pt>
                <c:pt idx="43">
                  <c:v>4.1052057878785408E-2</c:v>
                </c:pt>
                <c:pt idx="44">
                  <c:v>3.6354639107318842E-2</c:v>
                </c:pt>
                <c:pt idx="45">
                  <c:v>4.155716049171021E-2</c:v>
                </c:pt>
                <c:pt idx="46">
                  <c:v>4.2432464040860207E-2</c:v>
                </c:pt>
                <c:pt idx="47">
                  <c:v>4.4591694894976275E-2</c:v>
                </c:pt>
                <c:pt idx="48">
                  <c:v>6.4932307335475059E-2</c:v>
                </c:pt>
                <c:pt idx="49">
                  <c:v>8.4116268085041135E-2</c:v>
                </c:pt>
                <c:pt idx="50">
                  <c:v>8.50318275005435E-2</c:v>
                </c:pt>
                <c:pt idx="51">
                  <c:v>8.3380552209589176E-2</c:v>
                </c:pt>
                <c:pt idx="52">
                  <c:v>8.2318461845682478E-2</c:v>
                </c:pt>
                <c:pt idx="53">
                  <c:v>8.2502140667358503E-2</c:v>
                </c:pt>
                <c:pt idx="54">
                  <c:v>8.6693982463607711E-2</c:v>
                </c:pt>
                <c:pt idx="55">
                  <c:v>8.3184384979216652E-2</c:v>
                </c:pt>
                <c:pt idx="56">
                  <c:v>8.2309797487480019E-2</c:v>
                </c:pt>
                <c:pt idx="57">
                  <c:v>7.8726732906385877E-2</c:v>
                </c:pt>
                <c:pt idx="58">
                  <c:v>7.9444669966426851E-2</c:v>
                </c:pt>
                <c:pt idx="59">
                  <c:v>8.1851056936140587E-2</c:v>
                </c:pt>
                <c:pt idx="60">
                  <c:v>9.3181189137186315E-2</c:v>
                </c:pt>
                <c:pt idx="61">
                  <c:v>9.3991707177004002E-2</c:v>
                </c:pt>
                <c:pt idx="62">
                  <c:v>0.10200191870327657</c:v>
                </c:pt>
                <c:pt idx="63">
                  <c:v>0.11476388665007331</c:v>
                </c:pt>
                <c:pt idx="64">
                  <c:v>0.11266309152741716</c:v>
                </c:pt>
                <c:pt idx="65">
                  <c:v>0.13289032179604998</c:v>
                </c:pt>
                <c:pt idx="66">
                  <c:v>0.13233011062787448</c:v>
                </c:pt>
                <c:pt idx="67">
                  <c:v>0.13275519427369176</c:v>
                </c:pt>
                <c:pt idx="68">
                  <c:v>0.14284449282373579</c:v>
                </c:pt>
                <c:pt idx="69">
                  <c:v>0.14947880136205782</c:v>
                </c:pt>
                <c:pt idx="70">
                  <c:v>0.13014216796408462</c:v>
                </c:pt>
                <c:pt idx="71">
                  <c:v>0.12463532476760264</c:v>
                </c:pt>
                <c:pt idx="72">
                  <c:v>0.10968670891467269</c:v>
                </c:pt>
                <c:pt idx="73">
                  <c:v>0.10310110762126712</c:v>
                </c:pt>
                <c:pt idx="74">
                  <c:v>0.16615933469650912</c:v>
                </c:pt>
                <c:pt idx="75">
                  <c:v>0.20135479095206676</c:v>
                </c:pt>
                <c:pt idx="76">
                  <c:v>0.21906013278479541</c:v>
                </c:pt>
                <c:pt idx="77">
                  <c:v>0.22188244294538606</c:v>
                </c:pt>
                <c:pt idx="78">
                  <c:v>0.22681725411007392</c:v>
                </c:pt>
                <c:pt idx="79">
                  <c:v>0.22805789342819338</c:v>
                </c:pt>
                <c:pt idx="80">
                  <c:v>0.35854195396918342</c:v>
                </c:pt>
                <c:pt idx="81">
                  <c:v>0.48385328990422138</c:v>
                </c:pt>
                <c:pt idx="82">
                  <c:v>0.44512845312150517</c:v>
                </c:pt>
                <c:pt idx="83">
                  <c:v>0.44379191038189347</c:v>
                </c:pt>
                <c:pt idx="84">
                  <c:v>0.61473090417590726</c:v>
                </c:pt>
                <c:pt idx="85">
                  <c:v>0.89005447372345259</c:v>
                </c:pt>
                <c:pt idx="86">
                  <c:v>0.72930065627254237</c:v>
                </c:pt>
                <c:pt idx="87">
                  <c:v>0.57191884852347386</c:v>
                </c:pt>
                <c:pt idx="88">
                  <c:v>0.50936562543401465</c:v>
                </c:pt>
                <c:pt idx="89">
                  <c:v>0.39524740429129679</c:v>
                </c:pt>
                <c:pt idx="90">
                  <c:v>0.27860853914073402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6-497A-9978-50A448377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726848"/>
        <c:axId val="813730208"/>
      </c:lineChart>
      <c:dateAx>
        <c:axId val="8137268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30208"/>
        <c:crosses val="autoZero"/>
        <c:auto val="1"/>
        <c:lblOffset val="100"/>
        <c:baseTimeUnit val="months"/>
      </c:dateAx>
      <c:valAx>
        <c:axId val="8137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1966514837254382E-2"/>
          <c:y val="0.11936262628540674"/>
          <c:w val="0.91961342322043738"/>
          <c:h val="0.7716208446402838"/>
        </c:manualLayout>
      </c:layout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'F10.12.17data'!$S$5:$S$95</c:f>
              <c:numCache>
                <c:formatCode>General</c:formatCode>
                <c:ptCount val="91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4A71-B92D-39920F843D76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'F10.12.17data'!$T$5:$T$95</c:f>
              <c:numCache>
                <c:formatCode>General</c:formatCode>
                <c:ptCount val="91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0-4A71-B92D-39920F84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471312"/>
        <c:axId val="1077474192"/>
      </c:lineChart>
      <c:dateAx>
        <c:axId val="10774713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4192"/>
        <c:crosses val="autoZero"/>
        <c:auto val="1"/>
        <c:lblOffset val="100"/>
        <c:baseTimeUnit val="months"/>
      </c:dateAx>
      <c:valAx>
        <c:axId val="10774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'F10.12.17data'!$V$4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'F10.12.17data'!$V$5:$V$95</c:f>
              <c:numCache>
                <c:formatCode>General</c:formatCode>
                <c:ptCount val="91"/>
                <c:pt idx="0">
                  <c:v>1</c:v>
                </c:pt>
                <c:pt idx="1">
                  <c:v>0.99888155039307758</c:v>
                </c:pt>
                <c:pt idx="2">
                  <c:v>0.99637571963989024</c:v>
                </c:pt>
                <c:pt idx="3">
                  <c:v>0.99954019101073421</c:v>
                </c:pt>
                <c:pt idx="4">
                  <c:v>1.0059202946692121</c:v>
                </c:pt>
                <c:pt idx="5">
                  <c:v>1.0033384990767606</c:v>
                </c:pt>
                <c:pt idx="6">
                  <c:v>1.0041112078560508</c:v>
                </c:pt>
                <c:pt idx="7">
                  <c:v>1.0062211950726565</c:v>
                </c:pt>
                <c:pt idx="8">
                  <c:v>1.0040000947806573</c:v>
                </c:pt>
                <c:pt idx="9">
                  <c:v>1.0048063817395572</c:v>
                </c:pt>
                <c:pt idx="10">
                  <c:v>1.0087172643042732</c:v>
                </c:pt>
                <c:pt idx="11">
                  <c:v>1.0081812954815439</c:v>
                </c:pt>
                <c:pt idx="12">
                  <c:v>1.008215720807186</c:v>
                </c:pt>
                <c:pt idx="13">
                  <c:v>1.0019657700670996</c:v>
                </c:pt>
                <c:pt idx="14">
                  <c:v>1.0087735008790366</c:v>
                </c:pt>
                <c:pt idx="15">
                  <c:v>1.0012080723816608</c:v>
                </c:pt>
                <c:pt idx="16">
                  <c:v>1.0028792181306303</c:v>
                </c:pt>
                <c:pt idx="17">
                  <c:v>1.0025769729484717</c:v>
                </c:pt>
                <c:pt idx="18">
                  <c:v>1.0044400644892033</c:v>
                </c:pt>
                <c:pt idx="19">
                  <c:v>1.0062905684313515</c:v>
                </c:pt>
                <c:pt idx="20">
                  <c:v>1.0027251835839273</c:v>
                </c:pt>
                <c:pt idx="21">
                  <c:v>1.0180907197770368</c:v>
                </c:pt>
                <c:pt idx="22">
                  <c:v>1.0159263008416528</c:v>
                </c:pt>
                <c:pt idx="23">
                  <c:v>1.0121015189342597</c:v>
                </c:pt>
                <c:pt idx="24">
                  <c:v>1.0108397193757896</c:v>
                </c:pt>
                <c:pt idx="25">
                  <c:v>1.0144344420251905</c:v>
                </c:pt>
                <c:pt idx="26">
                  <c:v>1.0197013487475914</c:v>
                </c:pt>
                <c:pt idx="27">
                  <c:v>1.0246274970234324</c:v>
                </c:pt>
                <c:pt idx="28">
                  <c:v>1.0200868877595302</c:v>
                </c:pt>
                <c:pt idx="29">
                  <c:v>1.019650989675672</c:v>
                </c:pt>
                <c:pt idx="30">
                  <c:v>1.0189522773653059</c:v>
                </c:pt>
                <c:pt idx="31">
                  <c:v>1.0200948634223392</c:v>
                </c:pt>
                <c:pt idx="32">
                  <c:v>1.0158369922430972</c:v>
                </c:pt>
                <c:pt idx="33">
                  <c:v>1.0226540630937895</c:v>
                </c:pt>
                <c:pt idx="34">
                  <c:v>1.0277669274595231</c:v>
                </c:pt>
                <c:pt idx="35">
                  <c:v>1.0350419000984294</c:v>
                </c:pt>
                <c:pt idx="36">
                  <c:v>1.0281720561174357</c:v>
                </c:pt>
                <c:pt idx="37">
                  <c:v>1.0296016080415931</c:v>
                </c:pt>
                <c:pt idx="38">
                  <c:v>1.0337198134732228</c:v>
                </c:pt>
                <c:pt idx="39">
                  <c:v>1.0331505913389643</c:v>
                </c:pt>
                <c:pt idx="40">
                  <c:v>1.0408953771353189</c:v>
                </c:pt>
                <c:pt idx="41">
                  <c:v>1.0368754941092535</c:v>
                </c:pt>
                <c:pt idx="42">
                  <c:v>1.0414210939900772</c:v>
                </c:pt>
                <c:pt idx="43">
                  <c:v>1.0353597026811787</c:v>
                </c:pt>
                <c:pt idx="44">
                  <c:v>1.031119912954279</c:v>
                </c:pt>
                <c:pt idx="45">
                  <c:v>1.0410316516252864</c:v>
                </c:pt>
                <c:pt idx="46">
                  <c:v>1.0431558301477799</c:v>
                </c:pt>
                <c:pt idx="47">
                  <c:v>1.0515717401822058</c:v>
                </c:pt>
                <c:pt idx="48">
                  <c:v>1.0717596080888514</c:v>
                </c:pt>
                <c:pt idx="49">
                  <c:v>1.0740169979401681</c:v>
                </c:pt>
                <c:pt idx="50">
                  <c:v>1.074088201579843</c:v>
                </c:pt>
                <c:pt idx="51">
                  <c:v>1.0810393578104358</c:v>
                </c:pt>
                <c:pt idx="52">
                  <c:v>1.0763853985796736</c:v>
                </c:pt>
                <c:pt idx="53">
                  <c:v>1.0830868711215162</c:v>
                </c:pt>
                <c:pt idx="54">
                  <c:v>1.0855082583848525</c:v>
                </c:pt>
                <c:pt idx="55">
                  <c:v>1.0821193121292969</c:v>
                </c:pt>
                <c:pt idx="56">
                  <c:v>1.0722910733210658</c:v>
                </c:pt>
                <c:pt idx="57">
                  <c:v>1.0576232866507747</c:v>
                </c:pt>
                <c:pt idx="58">
                  <c:v>1.0544578557809587</c:v>
                </c:pt>
                <c:pt idx="59">
                  <c:v>1.062554667322072</c:v>
                </c:pt>
                <c:pt idx="60">
                  <c:v>1.0763183412311137</c:v>
                </c:pt>
                <c:pt idx="61">
                  <c:v>1.0752264848837254</c:v>
                </c:pt>
                <c:pt idx="62">
                  <c:v>1.0815108617132845</c:v>
                </c:pt>
                <c:pt idx="63">
                  <c:v>1.0776406838783466</c:v>
                </c:pt>
                <c:pt idx="64">
                  <c:v>1.0793515034257639</c:v>
                </c:pt>
                <c:pt idx="65">
                  <c:v>1.0882328832689707</c:v>
                </c:pt>
                <c:pt idx="66">
                  <c:v>1.0857998677645306</c:v>
                </c:pt>
                <c:pt idx="67">
                  <c:v>1.0755542952980885</c:v>
                </c:pt>
                <c:pt idx="68">
                  <c:v>1.0711303284130789</c:v>
                </c:pt>
                <c:pt idx="69">
                  <c:v>1.069046229668384</c:v>
                </c:pt>
                <c:pt idx="70">
                  <c:v>1.0513259796303811</c:v>
                </c:pt>
                <c:pt idx="71">
                  <c:v>1.0558818645129315</c:v>
                </c:pt>
                <c:pt idx="72">
                  <c:v>1.0622645890178668</c:v>
                </c:pt>
                <c:pt idx="73">
                  <c:v>1.0627171845126058</c:v>
                </c:pt>
                <c:pt idx="74">
                  <c:v>1.0788528847114442</c:v>
                </c:pt>
                <c:pt idx="75">
                  <c:v>1.0956580525323798</c:v>
                </c:pt>
                <c:pt idx="76">
                  <c:v>1.0869351304977535</c:v>
                </c:pt>
                <c:pt idx="77">
                  <c:v>1.0856554465561419</c:v>
                </c:pt>
                <c:pt idx="78">
                  <c:v>1.0795518802494173</c:v>
                </c:pt>
                <c:pt idx="79">
                  <c:v>1.0651080089156095</c:v>
                </c:pt>
                <c:pt idx="80">
                  <c:v>1.0657910071552803</c:v>
                </c:pt>
                <c:pt idx="81">
                  <c:v>1.0646632325118484</c:v>
                </c:pt>
                <c:pt idx="82">
                  <c:v>1.0582639993290637</c:v>
                </c:pt>
                <c:pt idx="83">
                  <c:v>1.0607918463944761</c:v>
                </c:pt>
                <c:pt idx="84">
                  <c:v>1.0760033764384984</c:v>
                </c:pt>
                <c:pt idx="85">
                  <c:v>1.0522651147413162</c:v>
                </c:pt>
                <c:pt idx="86">
                  <c:v>1.0661468911022105</c:v>
                </c:pt>
                <c:pt idx="87">
                  <c:v>1.0615243443776667</c:v>
                </c:pt>
                <c:pt idx="88">
                  <c:v>1.0617258107120187</c:v>
                </c:pt>
                <c:pt idx="89">
                  <c:v>1.0539571605315596</c:v>
                </c:pt>
                <c:pt idx="90">
                  <c:v>1.0514227258086297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D-42AB-95DB-86C2EE67A929}"/>
            </c:ext>
          </c:extLst>
        </c:ser>
        <c:ser>
          <c:idx val="1"/>
          <c:order val="1"/>
          <c:tx>
            <c:strRef>
              <c:f>'F10.12.17data'!$W$4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'F10.12.17data'!$W$5:$W$95</c:f>
              <c:numCache>
                <c:formatCode>General</c:formatCode>
                <c:ptCount val="91"/>
                <c:pt idx="0">
                  <c:v>1</c:v>
                </c:pt>
                <c:pt idx="1">
                  <c:v>1.0008052148277851</c:v>
                </c:pt>
                <c:pt idx="2">
                  <c:v>0.99988795193977165</c:v>
                </c:pt>
                <c:pt idx="3">
                  <c:v>1.0006342678753313</c:v>
                </c:pt>
                <c:pt idx="4">
                  <c:v>1.0002454043315259</c:v>
                </c:pt>
                <c:pt idx="5">
                  <c:v>1.0006995828893459</c:v>
                </c:pt>
                <c:pt idx="6">
                  <c:v>1.0000337089858546</c:v>
                </c:pt>
                <c:pt idx="7">
                  <c:v>0.99956221540995638</c:v>
                </c:pt>
                <c:pt idx="8">
                  <c:v>0.99859173810939428</c:v>
                </c:pt>
                <c:pt idx="9">
                  <c:v>0.99799541544100545</c:v>
                </c:pt>
                <c:pt idx="10">
                  <c:v>0.99882176592189875</c:v>
                </c:pt>
                <c:pt idx="11">
                  <c:v>0.99845868120863945</c:v>
                </c:pt>
                <c:pt idx="12">
                  <c:v>0.99691073175523559</c:v>
                </c:pt>
                <c:pt idx="13">
                  <c:v>0.99667826698593942</c:v>
                </c:pt>
                <c:pt idx="14">
                  <c:v>0.99570137563109218</c:v>
                </c:pt>
                <c:pt idx="15">
                  <c:v>0.99621644794697561</c:v>
                </c:pt>
                <c:pt idx="16">
                  <c:v>0.99613299709386682</c:v>
                </c:pt>
                <c:pt idx="17">
                  <c:v>0.99667468660220848</c:v>
                </c:pt>
                <c:pt idx="18">
                  <c:v>0.99543964685335451</c:v>
                </c:pt>
                <c:pt idx="19">
                  <c:v>0.99687611227072093</c:v>
                </c:pt>
                <c:pt idx="20">
                  <c:v>0.99725009963509648</c:v>
                </c:pt>
                <c:pt idx="21">
                  <c:v>0.99761827293996896</c:v>
                </c:pt>
                <c:pt idx="22">
                  <c:v>0.99966527541904393</c:v>
                </c:pt>
                <c:pt idx="23">
                  <c:v>1.0003294013380615</c:v>
                </c:pt>
                <c:pt idx="24">
                  <c:v>0.99893967040331622</c:v>
                </c:pt>
                <c:pt idx="25">
                  <c:v>1.0001295890717508</c:v>
                </c:pt>
                <c:pt idx="26">
                  <c:v>1.0015159654585377</c:v>
                </c:pt>
                <c:pt idx="27">
                  <c:v>1.0035614279285627</c:v>
                </c:pt>
                <c:pt idx="28">
                  <c:v>1.0038143893996567</c:v>
                </c:pt>
                <c:pt idx="29">
                  <c:v>1.0026870473007032</c:v>
                </c:pt>
                <c:pt idx="30">
                  <c:v>1.003619610486236</c:v>
                </c:pt>
                <c:pt idx="31">
                  <c:v>1.0036162947128546</c:v>
                </c:pt>
                <c:pt idx="32">
                  <c:v>1.0034521893531989</c:v>
                </c:pt>
                <c:pt idx="33">
                  <c:v>1.004788761645907</c:v>
                </c:pt>
                <c:pt idx="34">
                  <c:v>1.0041537257020823</c:v>
                </c:pt>
                <c:pt idx="35">
                  <c:v>1.005834245167627</c:v>
                </c:pt>
                <c:pt idx="36">
                  <c:v>1.0045763616272867</c:v>
                </c:pt>
                <c:pt idx="37">
                  <c:v>1.0071467678958614</c:v>
                </c:pt>
                <c:pt idx="38">
                  <c:v>1.0084843593319828</c:v>
                </c:pt>
                <c:pt idx="39">
                  <c:v>1.0081175434784864</c:v>
                </c:pt>
                <c:pt idx="40">
                  <c:v>1.0106025853692728</c:v>
                </c:pt>
                <c:pt idx="41">
                  <c:v>1.0119336408448245</c:v>
                </c:pt>
                <c:pt idx="42">
                  <c:v>1.0118600088884451</c:v>
                </c:pt>
                <c:pt idx="43">
                  <c:v>1.0125592926460194</c:v>
                </c:pt>
                <c:pt idx="44">
                  <c:v>1.0107873715260913</c:v>
                </c:pt>
                <c:pt idx="45">
                  <c:v>1.0120582852217277</c:v>
                </c:pt>
                <c:pt idx="46">
                  <c:v>1.0119008568241705</c:v>
                </c:pt>
                <c:pt idx="47">
                  <c:v>1.0120325165969373</c:v>
                </c:pt>
                <c:pt idx="48">
                  <c:v>1.0167378272857146</c:v>
                </c:pt>
                <c:pt idx="49">
                  <c:v>1.0209060926870466</c:v>
                </c:pt>
                <c:pt idx="50">
                  <c:v>1.0202994062511965</c:v>
                </c:pt>
                <c:pt idx="51">
                  <c:v>1.0190439418516717</c:v>
                </c:pt>
                <c:pt idx="52">
                  <c:v>1.0179700530412821</c:v>
                </c:pt>
                <c:pt idx="53">
                  <c:v>1.0174018048374744</c:v>
                </c:pt>
                <c:pt idx="54">
                  <c:v>1.0176525979811462</c:v>
                </c:pt>
                <c:pt idx="55">
                  <c:v>1.0164119421794862</c:v>
                </c:pt>
                <c:pt idx="56">
                  <c:v>1.0157427855218981</c:v>
                </c:pt>
                <c:pt idx="57">
                  <c:v>1.0145739380949592</c:v>
                </c:pt>
                <c:pt idx="58">
                  <c:v>1.0142470669065682</c:v>
                </c:pt>
                <c:pt idx="59">
                  <c:v>1.0142161609415179</c:v>
                </c:pt>
                <c:pt idx="60">
                  <c:v>1.0155018168200676</c:v>
                </c:pt>
                <c:pt idx="61">
                  <c:v>1.0151342863541448</c:v>
                </c:pt>
                <c:pt idx="62">
                  <c:v>1.0157256146247211</c:v>
                </c:pt>
                <c:pt idx="63">
                  <c:v>1.0166370736065562</c:v>
                </c:pt>
                <c:pt idx="64">
                  <c:v>1.0152958517346817</c:v>
                </c:pt>
                <c:pt idx="65">
                  <c:v>1.0171641869040535</c:v>
                </c:pt>
                <c:pt idx="66">
                  <c:v>1.0162573156596273</c:v>
                </c:pt>
                <c:pt idx="67">
                  <c:v>1.0151878987008764</c:v>
                </c:pt>
                <c:pt idx="68">
                  <c:v>1.0152995505517648</c:v>
                </c:pt>
                <c:pt idx="69">
                  <c:v>1.0151731261176722</c:v>
                </c:pt>
                <c:pt idx="70">
                  <c:v>1.0125018318378591</c:v>
                </c:pt>
                <c:pt idx="71">
                  <c:v>1.0114255470206144</c:v>
                </c:pt>
                <c:pt idx="72">
                  <c:v>1.0095463803711093</c:v>
                </c:pt>
                <c:pt idx="73">
                  <c:v>1.0085134183827988</c:v>
                </c:pt>
                <c:pt idx="74">
                  <c:v>1.0127584005494188</c:v>
                </c:pt>
                <c:pt idx="75">
                  <c:v>1.0144360095575342</c:v>
                </c:pt>
                <c:pt idx="76">
                  <c:v>1.0144872127225395</c:v>
                </c:pt>
                <c:pt idx="77">
                  <c:v>1.0136039242068786</c:v>
                </c:pt>
                <c:pt idx="78">
                  <c:v>1.0130559539667645</c:v>
                </c:pt>
                <c:pt idx="79">
                  <c:v>1.0123232930856949</c:v>
                </c:pt>
                <c:pt idx="80">
                  <c:v>1.0170504681822272</c:v>
                </c:pt>
                <c:pt idx="81">
                  <c:v>1.0203155196158495</c:v>
                </c:pt>
                <c:pt idx="82">
                  <c:v>1.0171555780488981</c:v>
                </c:pt>
                <c:pt idx="83">
                  <c:v>1.0150694761919019</c:v>
                </c:pt>
                <c:pt idx="84">
                  <c:v>1.0162786481474957</c:v>
                </c:pt>
                <c:pt idx="85">
                  <c:v>1.0196382260109649</c:v>
                </c:pt>
                <c:pt idx="86">
                  <c:v>1.0143054258651327</c:v>
                </c:pt>
                <c:pt idx="87">
                  <c:v>1.0102403459397842</c:v>
                </c:pt>
                <c:pt idx="88">
                  <c:v>1.0085763488787289</c:v>
                </c:pt>
                <c:pt idx="89">
                  <c:v>1.0064104220555894</c:v>
                </c:pt>
                <c:pt idx="90">
                  <c:v>1.0043563524775501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D-42AB-95DB-86C2EE67A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564160"/>
        <c:axId val="950552160"/>
      </c:lineChart>
      <c:dateAx>
        <c:axId val="9505641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52160"/>
        <c:crosses val="autoZero"/>
        <c:auto val="1"/>
        <c:lblOffset val="100"/>
        <c:baseTimeUnit val="months"/>
      </c:dateAx>
      <c:valAx>
        <c:axId val="95055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F9data!$J$4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F9data!$J$5:$J$96</c:f>
              <c:numCache>
                <c:formatCode>0.0%</c:formatCode>
                <c:ptCount val="92"/>
                <c:pt idx="1">
                  <c:v>1.2469233400000279E-2</c:v>
                </c:pt>
                <c:pt idx="2">
                  <c:v>9.3115737677686994E-3</c:v>
                </c:pt>
                <c:pt idx="3">
                  <c:v>1.0808275592759431E-2</c:v>
                </c:pt>
                <c:pt idx="4">
                  <c:v>1.3250852138857239E-2</c:v>
                </c:pt>
                <c:pt idx="5">
                  <c:v>6.4163746072378736E-3</c:v>
                </c:pt>
                <c:pt idx="6">
                  <c:v>4.4188602315182735E-3</c:v>
                </c:pt>
                <c:pt idx="7">
                  <c:v>6.6873746012052759E-3</c:v>
                </c:pt>
                <c:pt idx="8">
                  <c:v>5.4515709971760806E-3</c:v>
                </c:pt>
                <c:pt idx="9">
                  <c:v>7.5088817432980015E-3</c:v>
                </c:pt>
                <c:pt idx="10">
                  <c:v>5.8202097064572467E-3</c:v>
                </c:pt>
                <c:pt idx="11">
                  <c:v>4.4896766035777969E-3</c:v>
                </c:pt>
                <c:pt idx="12">
                  <c:v>1.2735465374557942E-2</c:v>
                </c:pt>
                <c:pt idx="13">
                  <c:v>1.0646919090763651E-2</c:v>
                </c:pt>
                <c:pt idx="14">
                  <c:v>6.0229849539001901E-3</c:v>
                </c:pt>
                <c:pt idx="15">
                  <c:v>1.1722029945191004E-2</c:v>
                </c:pt>
                <c:pt idx="16">
                  <c:v>7.8040279900994936E-3</c:v>
                </c:pt>
                <c:pt idx="17">
                  <c:v>7.4484801288674518E-3</c:v>
                </c:pt>
                <c:pt idx="18">
                  <c:v>8.2712102678004218E-3</c:v>
                </c:pt>
                <c:pt idx="19">
                  <c:v>8.4245124927804227E-3</c:v>
                </c:pt>
                <c:pt idx="20">
                  <c:v>6.6170938444276572E-3</c:v>
                </c:pt>
                <c:pt idx="21">
                  <c:v>1.3371833655697829E-2</c:v>
                </c:pt>
                <c:pt idx="22">
                  <c:v>1.0768493394427203E-2</c:v>
                </c:pt>
                <c:pt idx="23">
                  <c:v>1.2999123449739969E-2</c:v>
                </c:pt>
                <c:pt idx="24">
                  <c:v>5.6338337635828406E-3</c:v>
                </c:pt>
                <c:pt idx="25">
                  <c:v>6.1174958129794899E-3</c:v>
                </c:pt>
                <c:pt idx="26">
                  <c:v>1.5249281729030839E-2</c:v>
                </c:pt>
                <c:pt idx="27">
                  <c:v>8.5557586367430716E-3</c:v>
                </c:pt>
                <c:pt idx="28">
                  <c:v>4.2089512555318898E-3</c:v>
                </c:pt>
                <c:pt idx="29">
                  <c:v>1.0999704884877781E-2</c:v>
                </c:pt>
                <c:pt idx="30">
                  <c:v>3.0032138145226206E-3</c:v>
                </c:pt>
                <c:pt idx="31">
                  <c:v>9.3850103384942596E-3</c:v>
                </c:pt>
                <c:pt idx="32">
                  <c:v>6.0376268430437641E-3</c:v>
                </c:pt>
                <c:pt idx="33">
                  <c:v>9.2725268373345937E-3</c:v>
                </c:pt>
                <c:pt idx="34">
                  <c:v>8.6547842455877433E-3</c:v>
                </c:pt>
                <c:pt idx="35">
                  <c:v>6.8835499237247522E-3</c:v>
                </c:pt>
                <c:pt idx="36">
                  <c:v>8.8664407187641903E-3</c:v>
                </c:pt>
                <c:pt idx="37">
                  <c:v>1.2041413613428587E-2</c:v>
                </c:pt>
                <c:pt idx="38">
                  <c:v>5.1534442828427007E-3</c:v>
                </c:pt>
                <c:pt idx="39">
                  <c:v>1.1884610766624837E-2</c:v>
                </c:pt>
                <c:pt idx="40">
                  <c:v>1.976596850737744E-2</c:v>
                </c:pt>
                <c:pt idx="41">
                  <c:v>3.2800157413093167E-3</c:v>
                </c:pt>
                <c:pt idx="42">
                  <c:v>6.0500729083106108E-3</c:v>
                </c:pt>
                <c:pt idx="43">
                  <c:v>1.0884663599914246E-2</c:v>
                </c:pt>
                <c:pt idx="44">
                  <c:v>5.6602029668992859E-3</c:v>
                </c:pt>
                <c:pt idx="45">
                  <c:v>1.2936462904532098E-2</c:v>
                </c:pt>
                <c:pt idx="46">
                  <c:v>6.0647301312259927E-3</c:v>
                </c:pt>
                <c:pt idx="47">
                  <c:v>7.5805432801987482E-3</c:v>
                </c:pt>
                <c:pt idx="48">
                  <c:v>2.5257741592158656E-2</c:v>
                </c:pt>
                <c:pt idx="49">
                  <c:v>2.2256935882515094E-2</c:v>
                </c:pt>
                <c:pt idx="50">
                  <c:v>7.8937153335632004E-3</c:v>
                </c:pt>
                <c:pt idx="51">
                  <c:v>1.8703668806100415E-2</c:v>
                </c:pt>
                <c:pt idx="52">
                  <c:v>7.972935469598541E-3</c:v>
                </c:pt>
                <c:pt idx="53">
                  <c:v>4.9026319065004209E-3</c:v>
                </c:pt>
                <c:pt idx="54">
                  <c:v>6.9339344128893643E-3</c:v>
                </c:pt>
                <c:pt idx="55">
                  <c:v>5.9631213338466882E-3</c:v>
                </c:pt>
                <c:pt idx="56">
                  <c:v>1.6279665932161791E-2</c:v>
                </c:pt>
                <c:pt idx="57">
                  <c:v>1.006549793680267E-2</c:v>
                </c:pt>
                <c:pt idx="58">
                  <c:v>9.0545488018292097E-3</c:v>
                </c:pt>
                <c:pt idx="59">
                  <c:v>7.807731479342328E-3</c:v>
                </c:pt>
                <c:pt idx="60">
                  <c:v>1.32148934401215E-2</c:v>
                </c:pt>
                <c:pt idx="61">
                  <c:v>6.2680193603870116E-3</c:v>
                </c:pt>
                <c:pt idx="62">
                  <c:v>8.4151220286134976E-3</c:v>
                </c:pt>
                <c:pt idx="63">
                  <c:v>8.0950857280863708E-3</c:v>
                </c:pt>
                <c:pt idx="64">
                  <c:v>5.1759435097320505E-3</c:v>
                </c:pt>
                <c:pt idx="65">
                  <c:v>7.7934213513999318E-3</c:v>
                </c:pt>
                <c:pt idx="66">
                  <c:v>5.4998209000363119E-3</c:v>
                </c:pt>
                <c:pt idx="67">
                  <c:v>1.3028708560515412E-2</c:v>
                </c:pt>
                <c:pt idx="68">
                  <c:v>1.1825077387742855E-2</c:v>
                </c:pt>
                <c:pt idx="69">
                  <c:v>8.1034973604798832E-3</c:v>
                </c:pt>
                <c:pt idx="70">
                  <c:v>6.1097634026239245E-3</c:v>
                </c:pt>
                <c:pt idx="71">
                  <c:v>4.6936063684068774E-3</c:v>
                </c:pt>
                <c:pt idx="72">
                  <c:v>8.0937539106931133E-3</c:v>
                </c:pt>
                <c:pt idx="73">
                  <c:v>7.0690152322796518E-3</c:v>
                </c:pt>
                <c:pt idx="74">
                  <c:v>2.0039452576545047E-2</c:v>
                </c:pt>
                <c:pt idx="75">
                  <c:v>1.6102541643044477E-2</c:v>
                </c:pt>
                <c:pt idx="76">
                  <c:v>1.3608067431193582E-2</c:v>
                </c:pt>
                <c:pt idx="77">
                  <c:v>6.873431652346218E-3</c:v>
                </c:pt>
                <c:pt idx="78">
                  <c:v>1.4737812578594633E-2</c:v>
                </c:pt>
                <c:pt idx="79">
                  <c:v>1.7224965814230497E-2</c:v>
                </c:pt>
                <c:pt idx="80">
                  <c:v>2.0343228120819123E-2</c:v>
                </c:pt>
                <c:pt idx="81">
                  <c:v>1.8100991977485714E-2</c:v>
                </c:pt>
                <c:pt idx="82">
                  <c:v>1.2301022136845585E-2</c:v>
                </c:pt>
                <c:pt idx="83">
                  <c:v>1.2000196343257441E-2</c:v>
                </c:pt>
                <c:pt idx="84">
                  <c:v>4.0464850479676739E-2</c:v>
                </c:pt>
                <c:pt idx="85">
                  <c:v>4.6865529469787504E-2</c:v>
                </c:pt>
                <c:pt idx="86">
                  <c:v>4.0778219585039022E-2</c:v>
                </c:pt>
                <c:pt idx="87">
                  <c:v>2.716018319567759E-2</c:v>
                </c:pt>
                <c:pt idx="88">
                  <c:v>2.9402633843476522E-2</c:v>
                </c:pt>
                <c:pt idx="89">
                  <c:v>7.8924174109427092E-3</c:v>
                </c:pt>
                <c:pt idx="90">
                  <c:v>7.1085713427736508E-3</c:v>
                </c:pt>
                <c:pt idx="91">
                  <c:v>1.0203319958425272E-2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E-480A-A580-4BCC2E5C70FF}"/>
            </c:ext>
          </c:extLst>
        </c:ser>
        <c:ser>
          <c:idx val="1"/>
          <c:order val="1"/>
          <c:tx>
            <c:strRef>
              <c:f>F9data!$Y$4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F9data!$Y$5:$Y$96</c:f>
              <c:numCache>
                <c:formatCode>0.0%</c:formatCode>
                <c:ptCount val="92"/>
                <c:pt idx="1">
                  <c:v>2.7604284788604883E-3</c:v>
                </c:pt>
                <c:pt idx="2">
                  <c:v>1.2417464194247607E-3</c:v>
                </c:pt>
                <c:pt idx="3">
                  <c:v>2.7517960553935517E-3</c:v>
                </c:pt>
                <c:pt idx="4">
                  <c:v>2.6043398583879274E-3</c:v>
                </c:pt>
                <c:pt idx="5">
                  <c:v>6.53911620740244E-4</c:v>
                </c:pt>
                <c:pt idx="6">
                  <c:v>1.0240416714668577E-3</c:v>
                </c:pt>
                <c:pt idx="7">
                  <c:v>4.0876268528782234E-3</c:v>
                </c:pt>
                <c:pt idx="8">
                  <c:v>1.624440124225357E-3</c:v>
                </c:pt>
                <c:pt idx="9">
                  <c:v>7.6411391267350304E-4</c:v>
                </c:pt>
                <c:pt idx="10">
                  <c:v>1.2222479875831915E-3</c:v>
                </c:pt>
                <c:pt idx="11">
                  <c:v>1.1482273012670685E-3</c:v>
                </c:pt>
                <c:pt idx="12">
                  <c:v>3.9761646454166133E-3</c:v>
                </c:pt>
                <c:pt idx="13">
                  <c:v>1.2374960578462879E-3</c:v>
                </c:pt>
                <c:pt idx="14">
                  <c:v>1.2615677550982252E-3</c:v>
                </c:pt>
                <c:pt idx="15">
                  <c:v>1.478438257989545E-3</c:v>
                </c:pt>
                <c:pt idx="16">
                  <c:v>1.966135866470875E-3</c:v>
                </c:pt>
                <c:pt idx="17">
                  <c:v>2.2263166530251954E-3</c:v>
                </c:pt>
                <c:pt idx="18">
                  <c:v>2.0721832291978881E-3</c:v>
                </c:pt>
                <c:pt idx="19">
                  <c:v>1.3444394786106262E-3</c:v>
                </c:pt>
                <c:pt idx="20">
                  <c:v>1.7425652995959329E-3</c:v>
                </c:pt>
                <c:pt idx="21">
                  <c:v>1.7330608520982338E-3</c:v>
                </c:pt>
                <c:pt idx="22">
                  <c:v>1.9743678085788474E-3</c:v>
                </c:pt>
                <c:pt idx="23">
                  <c:v>7.6982253329638262E-4</c:v>
                </c:pt>
                <c:pt idx="24">
                  <c:v>3.1230563586672755E-3</c:v>
                </c:pt>
                <c:pt idx="25">
                  <c:v>7.9252566579612882E-4</c:v>
                </c:pt>
                <c:pt idx="26">
                  <c:v>6.729731382297599E-3</c:v>
                </c:pt>
                <c:pt idx="27">
                  <c:v>4.657344650224049E-3</c:v>
                </c:pt>
                <c:pt idx="28">
                  <c:v>3.0323541367103246E-3</c:v>
                </c:pt>
                <c:pt idx="29">
                  <c:v>2.6990600601917158E-3</c:v>
                </c:pt>
                <c:pt idx="30">
                  <c:v>4.3225321998940913E-4</c:v>
                </c:pt>
                <c:pt idx="31">
                  <c:v>1.9310417829101478E-3</c:v>
                </c:pt>
                <c:pt idx="32">
                  <c:v>9.5036775325696432E-4</c:v>
                </c:pt>
                <c:pt idx="33">
                  <c:v>1.6769432652199434E-3</c:v>
                </c:pt>
                <c:pt idx="34">
                  <c:v>4.2970982446182138E-3</c:v>
                </c:pt>
                <c:pt idx="35">
                  <c:v>3.606013936160668E-3</c:v>
                </c:pt>
                <c:pt idx="36">
                  <c:v>3.8405222450792476E-3</c:v>
                </c:pt>
                <c:pt idx="37">
                  <c:v>8.6565272966399043E-3</c:v>
                </c:pt>
                <c:pt idx="38">
                  <c:v>2.3358160627859892E-3</c:v>
                </c:pt>
                <c:pt idx="39">
                  <c:v>3.474246962072769E-3</c:v>
                </c:pt>
                <c:pt idx="40">
                  <c:v>4.7937699956235313E-3</c:v>
                </c:pt>
                <c:pt idx="41">
                  <c:v>1.5554881335868576E-3</c:v>
                </c:pt>
                <c:pt idx="42">
                  <c:v>2.8214413382980918E-3</c:v>
                </c:pt>
                <c:pt idx="43">
                  <c:v>2.7725693743094748E-3</c:v>
                </c:pt>
                <c:pt idx="44">
                  <c:v>1.7091441801355689E-3</c:v>
                </c:pt>
                <c:pt idx="45">
                  <c:v>1.8472382938992116E-3</c:v>
                </c:pt>
                <c:pt idx="46">
                  <c:v>3.3943654633579179E-3</c:v>
                </c:pt>
                <c:pt idx="47">
                  <c:v>2.354333574941192E-3</c:v>
                </c:pt>
                <c:pt idx="48">
                  <c:v>7.1242840622587345E-4</c:v>
                </c:pt>
                <c:pt idx="49">
                  <c:v>1.644173933992743E-3</c:v>
                </c:pt>
                <c:pt idx="50">
                  <c:v>1.3167437513939007E-3</c:v>
                </c:pt>
                <c:pt idx="51">
                  <c:v>2.6356189096827798E-3</c:v>
                </c:pt>
                <c:pt idx="52">
                  <c:v>1.0949361262924118E-3</c:v>
                </c:pt>
                <c:pt idx="53">
                  <c:v>3.2152240225145068E-3</c:v>
                </c:pt>
                <c:pt idx="54">
                  <c:v>1.3546548312706186E-3</c:v>
                </c:pt>
                <c:pt idx="55">
                  <c:v>6.4059061485099988E-4</c:v>
                </c:pt>
                <c:pt idx="56">
                  <c:v>4.5529547200742204E-3</c:v>
                </c:pt>
                <c:pt idx="57">
                  <c:v>1.1547639638536111E-3</c:v>
                </c:pt>
                <c:pt idx="58">
                  <c:v>9.8861966734453688E-4</c:v>
                </c:pt>
                <c:pt idx="59">
                  <c:v>1.7200150132266057E-3</c:v>
                </c:pt>
                <c:pt idx="60">
                  <c:v>2.6501459549077566E-3</c:v>
                </c:pt>
                <c:pt idx="61">
                  <c:v>1.9211804970264978E-3</c:v>
                </c:pt>
                <c:pt idx="62">
                  <c:v>7.9452943639148899E-3</c:v>
                </c:pt>
                <c:pt idx="63">
                  <c:v>5.3392463123176359E-3</c:v>
                </c:pt>
                <c:pt idx="64">
                  <c:v>9.1983780868831744E-4</c:v>
                </c:pt>
                <c:pt idx="65">
                  <c:v>3.2480105502672441E-3</c:v>
                </c:pt>
                <c:pt idx="66">
                  <c:v>3.0649511111027206E-3</c:v>
                </c:pt>
                <c:pt idx="67">
                  <c:v>6.6743401876718789E-3</c:v>
                </c:pt>
                <c:pt idx="68">
                  <c:v>2.065962458890791E-3</c:v>
                </c:pt>
                <c:pt idx="69">
                  <c:v>5.177571871780362E-3</c:v>
                </c:pt>
                <c:pt idx="70">
                  <c:v>1.0677097720992457E-3</c:v>
                </c:pt>
                <c:pt idx="71">
                  <c:v>3.5866060687357315E-3</c:v>
                </c:pt>
                <c:pt idx="72">
                  <c:v>3.5697980938367291E-3</c:v>
                </c:pt>
                <c:pt idx="73">
                  <c:v>1.7926198574995666E-3</c:v>
                </c:pt>
                <c:pt idx="74">
                  <c:v>9.496116631642515E-3</c:v>
                </c:pt>
                <c:pt idx="75">
                  <c:v>7.3448514171454704E-3</c:v>
                </c:pt>
                <c:pt idx="76">
                  <c:v>6.7404073902774808E-3</c:v>
                </c:pt>
                <c:pt idx="77">
                  <c:v>6.7734901137630477E-3</c:v>
                </c:pt>
                <c:pt idx="78">
                  <c:v>8.1235977463449682E-3</c:v>
                </c:pt>
                <c:pt idx="79">
                  <c:v>4.785825945545108E-3</c:v>
                </c:pt>
                <c:pt idx="80">
                  <c:v>6.1489949374204933E-3</c:v>
                </c:pt>
                <c:pt idx="81">
                  <c:v>6.9058825176402383E-3</c:v>
                </c:pt>
                <c:pt idx="82">
                  <c:v>1.0567986550789055E-3</c:v>
                </c:pt>
                <c:pt idx="83">
                  <c:v>6.5898461526574525E-3</c:v>
                </c:pt>
                <c:pt idx="84">
                  <c:v>4.1037214711856507E-3</c:v>
                </c:pt>
                <c:pt idx="85">
                  <c:v>7.3764037984429542E-3</c:v>
                </c:pt>
                <c:pt idx="86">
                  <c:v>5.1341627094112496E-3</c:v>
                </c:pt>
                <c:pt idx="87">
                  <c:v>3.4266165809302418E-3</c:v>
                </c:pt>
                <c:pt idx="88">
                  <c:v>4.0040555839784275E-3</c:v>
                </c:pt>
                <c:pt idx="89">
                  <c:v>3.302216059505092E-3</c:v>
                </c:pt>
                <c:pt idx="90">
                  <c:v>4.3537078212874114E-3</c:v>
                </c:pt>
                <c:pt idx="91">
                  <c:v>4.3850842595325457E-3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E-480A-A580-4BCC2E5C70FF}"/>
            </c:ext>
          </c:extLst>
        </c:ser>
        <c:ser>
          <c:idx val="2"/>
          <c:order val="2"/>
          <c:tx>
            <c:strRef>
              <c:f>F9data!$K$4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F9data!$K$5:$K$96</c:f>
              <c:numCache>
                <c:formatCode>General</c:formatCode>
                <c:ptCount val="92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E-480A-A580-4BCC2E5C70FF}"/>
            </c:ext>
          </c:extLst>
        </c:ser>
        <c:ser>
          <c:idx val="3"/>
          <c:order val="3"/>
          <c:tx>
            <c:strRef>
              <c:f>F9data!$Z$4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F9data!$Z$5:$Z$96</c:f>
              <c:numCache>
                <c:formatCode>General</c:formatCode>
                <c:ptCount val="92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E-480A-A580-4BCC2E5C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356271"/>
        <c:axId val="833357231"/>
      </c:lineChart>
      <c:catAx>
        <c:axId val="833356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7231"/>
        <c:crosses val="autoZero"/>
        <c:auto val="1"/>
        <c:lblAlgn val="ctr"/>
        <c:lblOffset val="100"/>
        <c:noMultiLvlLbl val="0"/>
      </c:catAx>
      <c:valAx>
        <c:axId val="8333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F9data!$AQ$17:$AQ$96</c:f>
              <c:numCache>
                <c:formatCode>0.0%</c:formatCode>
                <c:ptCount val="80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  <c:pt idx="79">
                  <c:v>0.12985135445169416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D-423A-9C90-84034F1E567F}"/>
            </c:ext>
          </c:extLst>
        </c:ser>
        <c:ser>
          <c:idx val="1"/>
          <c:order val="1"/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F9data!$BF$17:$BF$96</c:f>
              <c:numCache>
                <c:formatCode>0.0%</c:formatCode>
                <c:ptCount val="80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  <c:pt idx="79">
                  <c:v>1.4751989284468081E-2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D-423A-9C90-84034F1E567F}"/>
            </c:ext>
          </c:extLst>
        </c:ser>
        <c:ser>
          <c:idx val="2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F9data!$AR$17:$AR$96</c:f>
              <c:numCache>
                <c:formatCode>0.0%</c:formatCode>
                <c:ptCount val="80"/>
                <c:pt idx="12">
                  <c:v>2.9204531463163878E-2</c:v>
                </c:pt>
                <c:pt idx="13">
                  <c:v>2.8808029915980287E-2</c:v>
                </c:pt>
                <c:pt idx="14">
                  <c:v>2.8896946973637625E-2</c:v>
                </c:pt>
                <c:pt idx="15">
                  <c:v>2.879530452700613E-2</c:v>
                </c:pt>
                <c:pt idx="16">
                  <c:v>2.935347951224454E-2</c:v>
                </c:pt>
                <c:pt idx="17">
                  <c:v>2.9256107024240717E-2</c:v>
                </c:pt>
                <c:pt idx="18">
                  <c:v>3.0658447624411524E-2</c:v>
                </c:pt>
                <c:pt idx="19">
                  <c:v>3.0000286244170615E-2</c:v>
                </c:pt>
                <c:pt idx="20">
                  <c:v>3.0334130445975233E-2</c:v>
                </c:pt>
                <c:pt idx="21">
                  <c:v>3.1388073984932666E-2</c:v>
                </c:pt>
                <c:pt idx="22">
                  <c:v>3.2998824334771464E-2</c:v>
                </c:pt>
                <c:pt idx="23">
                  <c:v>3.384667677596577E-2</c:v>
                </c:pt>
                <c:pt idx="24">
                  <c:v>3.4856353743122653E-2</c:v>
                </c:pt>
                <c:pt idx="25">
                  <c:v>3.645888600326995E-2</c:v>
                </c:pt>
                <c:pt idx="26">
                  <c:v>3.820897548788664E-2</c:v>
                </c:pt>
                <c:pt idx="27">
                  <c:v>3.9323811843442261E-2</c:v>
                </c:pt>
                <c:pt idx="28">
                  <c:v>4.0424226833730224E-2</c:v>
                </c:pt>
                <c:pt idx="29">
                  <c:v>4.1653363908358394E-2</c:v>
                </c:pt>
                <c:pt idx="30">
                  <c:v>4.4057200789607245E-2</c:v>
                </c:pt>
                <c:pt idx="31">
                  <c:v>4.5846270786602542E-2</c:v>
                </c:pt>
                <c:pt idx="32">
                  <c:v>4.7540013849117595E-2</c:v>
                </c:pt>
                <c:pt idx="33">
                  <c:v>4.8620572585323159E-2</c:v>
                </c:pt>
                <c:pt idx="34">
                  <c:v>4.9807872419366156E-2</c:v>
                </c:pt>
                <c:pt idx="35">
                  <c:v>5.1882471317259218E-2</c:v>
                </c:pt>
                <c:pt idx="36">
                  <c:v>5.6558325771809401E-2</c:v>
                </c:pt>
                <c:pt idx="37">
                  <c:v>6.0308578133799098E-2</c:v>
                </c:pt>
                <c:pt idx="38">
                  <c:v>6.2986748285339594E-2</c:v>
                </c:pt>
                <c:pt idx="39">
                  <c:v>6.4429659827820771E-2</c:v>
                </c:pt>
                <c:pt idx="40">
                  <c:v>6.4653789410043044E-2</c:v>
                </c:pt>
                <c:pt idx="41">
                  <c:v>6.4836677099522108E-2</c:v>
                </c:pt>
                <c:pt idx="42">
                  <c:v>6.4918535862976467E-2</c:v>
                </c:pt>
                <c:pt idx="43">
                  <c:v>6.4274443235254247E-2</c:v>
                </c:pt>
                <c:pt idx="44">
                  <c:v>6.2094625738299797E-2</c:v>
                </c:pt>
                <c:pt idx="45">
                  <c:v>5.9691150822931298E-2</c:v>
                </c:pt>
                <c:pt idx="46">
                  <c:v>5.6331142427986598E-2</c:v>
                </c:pt>
                <c:pt idx="47">
                  <c:v>5.2725746605982095E-2</c:v>
                </c:pt>
                <c:pt idx="48">
                  <c:v>4.9337608092325312E-2</c:v>
                </c:pt>
                <c:pt idx="49">
                  <c:v>4.4775899295224977E-2</c:v>
                </c:pt>
                <c:pt idx="50">
                  <c:v>4.0298014141843828E-2</c:v>
                </c:pt>
                <c:pt idx="51">
                  <c:v>3.607169737539842E-2</c:v>
                </c:pt>
                <c:pt idx="52">
                  <c:v>3.2713566990913406E-2</c:v>
                </c:pt>
                <c:pt idx="53">
                  <c:v>3.0894617950044685E-2</c:v>
                </c:pt>
                <c:pt idx="54">
                  <c:v>2.8860043359326015E-2</c:v>
                </c:pt>
                <c:pt idx="55">
                  <c:v>2.6549687775702394E-2</c:v>
                </c:pt>
                <c:pt idx="56">
                  <c:v>2.6278946839828753E-2</c:v>
                </c:pt>
                <c:pt idx="57">
                  <c:v>2.9161534796775371E-2</c:v>
                </c:pt>
                <c:pt idx="58">
                  <c:v>3.2182453820823194E-2</c:v>
                </c:pt>
                <c:pt idx="59">
                  <c:v>3.4632953987747822E-2</c:v>
                </c:pt>
                <c:pt idx="60">
                  <c:v>3.5560508725613019E-2</c:v>
                </c:pt>
                <c:pt idx="61">
                  <c:v>3.5465194513073353E-2</c:v>
                </c:pt>
                <c:pt idx="62">
                  <c:v>3.6416414488329933E-2</c:v>
                </c:pt>
                <c:pt idx="63">
                  <c:v>3.8034327844102947E-2</c:v>
                </c:pt>
                <c:pt idx="64">
                  <c:v>4.0149617381245568E-2</c:v>
                </c:pt>
                <c:pt idx="65">
                  <c:v>4.4364595381605948E-2</c:v>
                </c:pt>
                <c:pt idx="66">
                  <c:v>4.7872659822498789E-2</c:v>
                </c:pt>
                <c:pt idx="67">
                  <c:v>5.0857459152494282E-2</c:v>
                </c:pt>
                <c:pt idx="68">
                  <c:v>5.3855212404160656E-2</c:v>
                </c:pt>
                <c:pt idx="69">
                  <c:v>5.4729981215298547E-2</c:v>
                </c:pt>
                <c:pt idx="70">
                  <c:v>5.3418945021269718E-2</c:v>
                </c:pt>
                <c:pt idx="71">
                  <c:v>5.2987061438917453E-2</c:v>
                </c:pt>
                <c:pt idx="72">
                  <c:v>5.9360575131362905E-2</c:v>
                </c:pt>
                <c:pt idx="73">
                  <c:v>6.6792658978208422E-2</c:v>
                </c:pt>
                <c:pt idx="74">
                  <c:v>7.1501298021848417E-2</c:v>
                </c:pt>
                <c:pt idx="75">
                  <c:v>7.8995705662196311E-2</c:v>
                </c:pt>
                <c:pt idx="76">
                  <c:v>8.5737764249656637E-2</c:v>
                </c:pt>
                <c:pt idx="77">
                  <c:v>9.4034438566089978E-2</c:v>
                </c:pt>
                <c:pt idx="78">
                  <c:v>0.10186322978171324</c:v>
                </c:pt>
                <c:pt idx="79">
                  <c:v>0.1066567528409167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D-423A-9C90-84034F1E567F}"/>
            </c:ext>
          </c:extLst>
        </c:ser>
        <c:ser>
          <c:idx val="3"/>
          <c:order val="3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F9data!$BG$17:$BG$96</c:f>
              <c:numCache>
                <c:formatCode>0.0%</c:formatCode>
                <c:ptCount val="80"/>
                <c:pt idx="12">
                  <c:v>8.036940416195874E-3</c:v>
                </c:pt>
                <c:pt idx="13">
                  <c:v>7.7876744656801321E-3</c:v>
                </c:pt>
                <c:pt idx="14">
                  <c:v>8.1121896103077962E-3</c:v>
                </c:pt>
                <c:pt idx="15">
                  <c:v>9.0004005923225612E-3</c:v>
                </c:pt>
                <c:pt idx="16">
                  <c:v>9.5774064774744629E-3</c:v>
                </c:pt>
                <c:pt idx="17">
                  <c:v>9.3087828594648689E-3</c:v>
                </c:pt>
                <c:pt idx="18">
                  <c:v>8.971829201853106E-3</c:v>
                </c:pt>
                <c:pt idx="19">
                  <c:v>8.7788707134183949E-3</c:v>
                </c:pt>
                <c:pt idx="20">
                  <c:v>8.690918984394105E-3</c:v>
                </c:pt>
                <c:pt idx="21">
                  <c:v>8.5918037784621457E-3</c:v>
                </c:pt>
                <c:pt idx="22">
                  <c:v>8.6444067611188662E-3</c:v>
                </c:pt>
                <c:pt idx="23">
                  <c:v>8.367676167218896E-3</c:v>
                </c:pt>
                <c:pt idx="24">
                  <c:v>8.2135089725777505E-3</c:v>
                </c:pt>
                <c:pt idx="25">
                  <c:v>8.4916416412136233E-3</c:v>
                </c:pt>
                <c:pt idx="26">
                  <c:v>8.4932299352794127E-3</c:v>
                </c:pt>
                <c:pt idx="27">
                  <c:v>8.0055753685296122E-3</c:v>
                </c:pt>
                <c:pt idx="28">
                  <c:v>7.4727327402216177E-3</c:v>
                </c:pt>
                <c:pt idx="29">
                  <c:v>7.1974740995673315E-3</c:v>
                </c:pt>
                <c:pt idx="30">
                  <c:v>7.4290800535672897E-3</c:v>
                </c:pt>
                <c:pt idx="31">
                  <c:v>7.9669858810336516E-3</c:v>
                </c:pt>
                <c:pt idx="32">
                  <c:v>8.6909277096232935E-3</c:v>
                </c:pt>
                <c:pt idx="33">
                  <c:v>9.6272977284254536E-3</c:v>
                </c:pt>
                <c:pt idx="34">
                  <c:v>1.111098642615227E-2</c:v>
                </c:pt>
                <c:pt idx="35">
                  <c:v>1.196796078751484E-2</c:v>
                </c:pt>
                <c:pt idx="36">
                  <c:v>1.3452302345215567E-2</c:v>
                </c:pt>
                <c:pt idx="37">
                  <c:v>1.4389212497065502E-2</c:v>
                </c:pt>
                <c:pt idx="38">
                  <c:v>1.4707873878658932E-2</c:v>
                </c:pt>
                <c:pt idx="39">
                  <c:v>1.5266220093817737E-2</c:v>
                </c:pt>
                <c:pt idx="40">
                  <c:v>1.5550887262314838E-2</c:v>
                </c:pt>
                <c:pt idx="41">
                  <c:v>1.5155780325713528E-2</c:v>
                </c:pt>
                <c:pt idx="42">
                  <c:v>1.4674199091636928E-2</c:v>
                </c:pt>
                <c:pt idx="43">
                  <c:v>1.4327740582792079E-2</c:v>
                </c:pt>
                <c:pt idx="44">
                  <c:v>1.3755895829811985E-2</c:v>
                </c:pt>
                <c:pt idx="45">
                  <c:v>1.3211383855467376E-2</c:v>
                </c:pt>
                <c:pt idx="46">
                  <c:v>1.2929683611053408E-2</c:v>
                </c:pt>
                <c:pt idx="47">
                  <c:v>1.1952169345222457E-2</c:v>
                </c:pt>
                <c:pt idx="48">
                  <c:v>1.1165798077663585E-2</c:v>
                </c:pt>
                <c:pt idx="49">
                  <c:v>1.0036856745042348E-2</c:v>
                </c:pt>
                <c:pt idx="50">
                  <c:v>9.254365893170028E-3</c:v>
                </c:pt>
                <c:pt idx="51">
                  <c:v>9.0824422245411405E-3</c:v>
                </c:pt>
                <c:pt idx="52">
                  <c:v>8.9591117151992354E-3</c:v>
                </c:pt>
                <c:pt idx="53">
                  <c:v>9.1750931123210522E-3</c:v>
                </c:pt>
                <c:pt idx="54">
                  <c:v>9.0195123219578566E-3</c:v>
                </c:pt>
                <c:pt idx="55">
                  <c:v>9.0505890246747982E-3</c:v>
                </c:pt>
                <c:pt idx="56">
                  <c:v>9.0138680921570194E-3</c:v>
                </c:pt>
                <c:pt idx="57">
                  <c:v>9.9303843856298323E-3</c:v>
                </c:pt>
                <c:pt idx="58">
                  <c:v>1.0781254036606706E-2</c:v>
                </c:pt>
                <c:pt idx="59">
                  <c:v>1.1078092117154133E-2</c:v>
                </c:pt>
                <c:pt idx="60">
                  <c:v>1.0782388308732845E-2</c:v>
                </c:pt>
                <c:pt idx="61">
                  <c:v>1.0737985576300586E-2</c:v>
                </c:pt>
                <c:pt idx="62">
                  <c:v>1.086977681548317E-2</c:v>
                </c:pt>
                <c:pt idx="63">
                  <c:v>1.1348945658099673E-2</c:v>
                </c:pt>
                <c:pt idx="64">
                  <c:v>1.2294028477432849E-2</c:v>
                </c:pt>
                <c:pt idx="65">
                  <c:v>1.2787622213705978E-2</c:v>
                </c:pt>
                <c:pt idx="66">
                  <c:v>1.2700208898436158E-2</c:v>
                </c:pt>
                <c:pt idx="67">
                  <c:v>1.3157671899574012E-2</c:v>
                </c:pt>
                <c:pt idx="68">
                  <c:v>1.4067740928540625E-2</c:v>
                </c:pt>
                <c:pt idx="69">
                  <c:v>1.5297293174705944E-2</c:v>
                </c:pt>
                <c:pt idx="70">
                  <c:v>1.5772024941092439E-2</c:v>
                </c:pt>
                <c:pt idx="71">
                  <c:v>1.8159099894172012E-2</c:v>
                </c:pt>
                <c:pt idx="72">
                  <c:v>2.2988210058486287E-2</c:v>
                </c:pt>
                <c:pt idx="73">
                  <c:v>2.7208262725400872E-2</c:v>
                </c:pt>
                <c:pt idx="74">
                  <c:v>2.8395721494736501E-2</c:v>
                </c:pt>
                <c:pt idx="75">
                  <c:v>2.9291291630327655E-2</c:v>
                </c:pt>
                <c:pt idx="76">
                  <c:v>3.1349639362743847E-2</c:v>
                </c:pt>
                <c:pt idx="77">
                  <c:v>3.054907541335302E-2</c:v>
                </c:pt>
                <c:pt idx="78">
                  <c:v>3.0377477004370254E-2</c:v>
                </c:pt>
                <c:pt idx="79">
                  <c:v>3.0716670480825561E-2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1D-423A-9C90-84034F1E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806927"/>
        <c:axId val="1027827567"/>
      </c:lineChart>
      <c:dateAx>
        <c:axId val="10278069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27567"/>
        <c:crosses val="autoZero"/>
        <c:auto val="1"/>
        <c:lblOffset val="100"/>
        <c:baseTimeUnit val="months"/>
      </c:dateAx>
      <c:valAx>
        <c:axId val="102782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0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(F9) Desigualdad</a:t>
            </a:r>
            <a:r>
              <a:rPr lang="es-AR" baseline="0"/>
              <a:t> de la inflación</a:t>
            </a:r>
          </a:p>
          <a:p>
            <a:pPr>
              <a:defRPr/>
            </a:pPr>
            <a:r>
              <a:rPr lang="es-AR" sz="1400" baseline="0"/>
              <a:t>inflación mensual, media móvil 12m</a:t>
            </a:r>
            <a:endParaRPr lang="es-AR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F9data!$AC$4</c:f>
              <c:strCache>
                <c:ptCount val="1"/>
                <c:pt idx="0">
                  <c:v>Desigualdad geográfica de la inflación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F9data!$AC$5:$AC$1000</c:f>
              <c:numCache>
                <c:formatCode>General</c:formatCode>
                <c:ptCount val="996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  <c:pt idx="92" formatCode="0.0%">
                  <c:v>2.1971975796075682E-2</c:v>
                </c:pt>
                <c:pt idx="93" formatCode="0.0%">
                  <c:v>2.104254114633991E-2</c:v>
                </c:pt>
                <c:pt idx="94" formatCode="0.0%">
                  <c:v>2.0842076462394128E-2</c:v>
                </c:pt>
                <c:pt idx="95" formatCode="0.0%">
                  <c:v>2.1103107474823229E-2</c:v>
                </c:pt>
                <c:pt idx="96" formatCode="0.0%">
                  <c:v>1.8251111280151128E-2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2-4F51-BD92-6033CB5365EC}"/>
            </c:ext>
          </c:extLst>
        </c:ser>
        <c:ser>
          <c:idx val="1"/>
          <c:order val="1"/>
          <c:tx>
            <c:strRef>
              <c:f>F9data!$AD$4</c:f>
              <c:strCache>
                <c:ptCount val="1"/>
                <c:pt idx="0">
                  <c:v>Desigualdad por ingresos de la inflación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</c:numCache>
            </c:numRef>
          </c:cat>
          <c:val>
            <c:numRef>
              <c:f>F9data!$AD$5:$AD$1000</c:f>
              <c:numCache>
                <c:formatCode>General</c:formatCode>
                <c:ptCount val="996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  <c:pt idx="92" formatCode="0.0%">
                  <c:v>4.430965063676906E-3</c:v>
                </c:pt>
                <c:pt idx="93" formatCode="0.0%">
                  <c:v>4.0001387839074072E-3</c:v>
                </c:pt>
                <c:pt idx="94" formatCode="0.0%">
                  <c:v>4.2522073247499752E-3</c:v>
                </c:pt>
                <c:pt idx="95" formatCode="0.0%">
                  <c:v>4.1308961147799583E-3</c:v>
                </c:pt>
                <c:pt idx="96" formatCode="0.0%">
                  <c:v>3.9012898480586164E-3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2-4F51-BD92-6033CB536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976592"/>
        <c:axId val="43389088"/>
      </c:lineChart>
      <c:dateAx>
        <c:axId val="13029765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89088"/>
        <c:crosses val="autoZero"/>
        <c:auto val="1"/>
        <c:lblOffset val="100"/>
        <c:baseTimeUnit val="months"/>
      </c:dateAx>
      <c:valAx>
        <c:axId val="433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29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Desigualdad de la inflación</a:t>
            </a:r>
          </a:p>
          <a:p>
            <a:pPr>
              <a:defRPr/>
            </a:pPr>
            <a:r>
              <a:rPr lang="es-AR" sz="1400"/>
              <a:t>tasa de inflación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F9data!$AQ$17:$AQ$95</c:f>
              <c:numCache>
                <c:formatCode>0.0%</c:formatCode>
                <c:ptCount val="79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5-40D2-82CA-4D2FC99C92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F9data!$BF$17:$BF$95</c:f>
              <c:numCache>
                <c:formatCode>0.0%</c:formatCode>
                <c:ptCount val="79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5-40D2-82CA-4D2FC99C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928800"/>
        <c:axId val="1303925440"/>
      </c:lineChart>
      <c:dateAx>
        <c:axId val="13039288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5440"/>
        <c:crosses val="autoZero"/>
        <c:auto val="1"/>
        <c:lblOffset val="100"/>
        <c:baseTimeUnit val="months"/>
      </c:dateAx>
      <c:valAx>
        <c:axId val="13039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acumulada desde</a:t>
            </a:r>
            <a:r>
              <a:rPr lang="es-AR" baseline="0"/>
              <a:t> febrero 2021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F14incidenciageo!$B$5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F14incidenciageo!$B$6:$B$11</c:f>
              <c:numCache>
                <c:formatCode>0%</c:formatCode>
                <c:ptCount val="6"/>
                <c:pt idx="0">
                  <c:v>3.9149772945439905</c:v>
                </c:pt>
                <c:pt idx="1">
                  <c:v>4.31092439273207</c:v>
                </c:pt>
                <c:pt idx="2">
                  <c:v>5.2388855408773107</c:v>
                </c:pt>
                <c:pt idx="3">
                  <c:v>5.0928751422594383</c:v>
                </c:pt>
                <c:pt idx="4">
                  <c:v>4.4164761717253329</c:v>
                </c:pt>
                <c:pt idx="5">
                  <c:v>4.31092439273207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1-449D-B4E0-C2181007DD76}"/>
            </c:ext>
          </c:extLst>
        </c:ser>
        <c:ser>
          <c:idx val="1"/>
          <c:order val="1"/>
          <c:tx>
            <c:strRef>
              <c:f>F14incidenciageo!$C$5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F14incidenciageo!$C$6:$C$11</c:f>
              <c:numCache>
                <c:formatCode>0%</c:formatCode>
                <c:ptCount val="6"/>
                <c:pt idx="0">
                  <c:v>0.36351253653787718</c:v>
                </c:pt>
                <c:pt idx="1">
                  <c:v>0.38551020246251527</c:v>
                </c:pt>
                <c:pt idx="2">
                  <c:v>0.32338208135873286</c:v>
                </c:pt>
                <c:pt idx="3">
                  <c:v>0.40114607208449954</c:v>
                </c:pt>
                <c:pt idx="4">
                  <c:v>0.36179485934147515</c:v>
                </c:pt>
                <c:pt idx="5">
                  <c:v>0.38551020246251527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1-449D-B4E0-C2181007DD76}"/>
            </c:ext>
          </c:extLst>
        </c:ser>
        <c:ser>
          <c:idx val="2"/>
          <c:order val="2"/>
          <c:tx>
            <c:strRef>
              <c:f>F14incidenciageo!$D$5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F14incidenciageo!$D$6:$D$11</c:f>
              <c:numCache>
                <c:formatCode>0%</c:formatCode>
                <c:ptCount val="6"/>
                <c:pt idx="0">
                  <c:v>1.1726447874446013</c:v>
                </c:pt>
                <c:pt idx="1">
                  <c:v>1.587013865916491</c:v>
                </c:pt>
                <c:pt idx="2">
                  <c:v>1.3709939420801447</c:v>
                </c:pt>
                <c:pt idx="3">
                  <c:v>1.2346948672142644</c:v>
                </c:pt>
                <c:pt idx="4">
                  <c:v>1.2457900639080075</c:v>
                </c:pt>
                <c:pt idx="5">
                  <c:v>1.587013865916491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1-449D-B4E0-C2181007DD76}"/>
            </c:ext>
          </c:extLst>
        </c:ser>
        <c:ser>
          <c:idx val="3"/>
          <c:order val="3"/>
          <c:tx>
            <c:strRef>
              <c:f>F14incidenciageo!$E$5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F14incidenciageo!$E$6:$E$11</c:f>
              <c:numCache>
                <c:formatCode>0%</c:formatCode>
                <c:ptCount val="6"/>
                <c:pt idx="0">
                  <c:v>1.2681809797330956</c:v>
                </c:pt>
                <c:pt idx="1">
                  <c:v>1.2501371118784941</c:v>
                </c:pt>
                <c:pt idx="2">
                  <c:v>0.96137170280299844</c:v>
                </c:pt>
                <c:pt idx="3">
                  <c:v>1.0586890423352506</c:v>
                </c:pt>
                <c:pt idx="4">
                  <c:v>1.1246412025416104</c:v>
                </c:pt>
                <c:pt idx="5">
                  <c:v>1.2501371118784941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1-449D-B4E0-C2181007DD76}"/>
            </c:ext>
          </c:extLst>
        </c:ser>
        <c:ser>
          <c:idx val="4"/>
          <c:order val="4"/>
          <c:tx>
            <c:strRef>
              <c:f>F14incidenciageo!$F$5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F14incidenciageo!$F$6:$F$11</c:f>
              <c:numCache>
                <c:formatCode>0%</c:formatCode>
                <c:ptCount val="6"/>
                <c:pt idx="0">
                  <c:v>0.87028890532346392</c:v>
                </c:pt>
                <c:pt idx="1">
                  <c:v>0.94600737538881119</c:v>
                </c:pt>
                <c:pt idx="2">
                  <c:v>0.79134274436392782</c:v>
                </c:pt>
                <c:pt idx="3">
                  <c:v>1.0209472001276843</c:v>
                </c:pt>
                <c:pt idx="4">
                  <c:v>0.81427479840994199</c:v>
                </c:pt>
                <c:pt idx="5">
                  <c:v>0.94600737538881119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11-449D-B4E0-C2181007DD76}"/>
            </c:ext>
          </c:extLst>
        </c:ser>
        <c:ser>
          <c:idx val="5"/>
          <c:order val="5"/>
          <c:tx>
            <c:strRef>
              <c:f>F14incidenciageo!$G$5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F14incidenciageo!$G$6:$G$11</c:f>
              <c:numCache>
                <c:formatCode>0%</c:formatCode>
                <c:ptCount val="6"/>
                <c:pt idx="0">
                  <c:v>1.3691145007973025</c:v>
                </c:pt>
                <c:pt idx="1">
                  <c:v>0.80058271381499446</c:v>
                </c:pt>
                <c:pt idx="2">
                  <c:v>1.0321984421920263</c:v>
                </c:pt>
                <c:pt idx="3">
                  <c:v>0.85171644139928049</c:v>
                </c:pt>
                <c:pt idx="4">
                  <c:v>1.2730334066151281</c:v>
                </c:pt>
                <c:pt idx="5">
                  <c:v>0.80058271381499446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11-449D-B4E0-C2181007DD76}"/>
            </c:ext>
          </c:extLst>
        </c:ser>
        <c:ser>
          <c:idx val="6"/>
          <c:order val="6"/>
          <c:tx>
            <c:strRef>
              <c:f>F14incidenciageo!$H$5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F14incidenciageo!$H$6:$H$11</c:f>
              <c:numCache>
                <c:formatCode>0%</c:formatCode>
                <c:ptCount val="6"/>
                <c:pt idx="0">
                  <c:v>1.6955333530779551</c:v>
                </c:pt>
                <c:pt idx="1">
                  <c:v>2.2403613150079265</c:v>
                </c:pt>
                <c:pt idx="2">
                  <c:v>1.2381191944421053</c:v>
                </c:pt>
                <c:pt idx="3">
                  <c:v>1.5667429070015335</c:v>
                </c:pt>
                <c:pt idx="4">
                  <c:v>1.8856689659452259</c:v>
                </c:pt>
                <c:pt idx="5">
                  <c:v>2.2403613150079265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1-449D-B4E0-C2181007DD76}"/>
            </c:ext>
          </c:extLst>
        </c:ser>
        <c:ser>
          <c:idx val="7"/>
          <c:order val="7"/>
          <c:tx>
            <c:strRef>
              <c:f>F14incidenciageo!$I$5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F14incidenciageo!$I$6:$I$11</c:f>
              <c:numCache>
                <c:formatCode>0%</c:formatCode>
                <c:ptCount val="6"/>
                <c:pt idx="0">
                  <c:v>0.36784905124200279</c:v>
                </c:pt>
                <c:pt idx="1">
                  <c:v>0.32845383355197721</c:v>
                </c:pt>
                <c:pt idx="2">
                  <c:v>0.32515057704000433</c:v>
                </c:pt>
                <c:pt idx="3">
                  <c:v>0.34713892816060832</c:v>
                </c:pt>
                <c:pt idx="4">
                  <c:v>0.2743528654024503</c:v>
                </c:pt>
                <c:pt idx="5">
                  <c:v>0.32845383355197721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11-449D-B4E0-C2181007DD76}"/>
            </c:ext>
          </c:extLst>
        </c:ser>
        <c:ser>
          <c:idx val="8"/>
          <c:order val="8"/>
          <c:tx>
            <c:strRef>
              <c:f>F14incidenciageo!$J$5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F14incidenciageo!$J$6:$J$11</c:f>
              <c:numCache>
                <c:formatCode>0%</c:formatCode>
                <c:ptCount val="6"/>
                <c:pt idx="0">
                  <c:v>1.0285413704684232</c:v>
                </c:pt>
                <c:pt idx="1">
                  <c:v>0.95955301145232164</c:v>
                </c:pt>
                <c:pt idx="2">
                  <c:v>0.6949578996655642</c:v>
                </c:pt>
                <c:pt idx="3">
                  <c:v>0.73397471353736188</c:v>
                </c:pt>
                <c:pt idx="4">
                  <c:v>0.79534765629650728</c:v>
                </c:pt>
                <c:pt idx="5">
                  <c:v>0.95955301145232164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1-449D-B4E0-C2181007DD76}"/>
            </c:ext>
          </c:extLst>
        </c:ser>
        <c:ser>
          <c:idx val="9"/>
          <c:order val="9"/>
          <c:tx>
            <c:strRef>
              <c:f>F14incidenciageo!$K$5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F14incidenciageo!$K$6:$K$11</c:f>
              <c:numCache>
                <c:formatCode>0%</c:formatCode>
                <c:ptCount val="6"/>
                <c:pt idx="0">
                  <c:v>0.37172765428439292</c:v>
                </c:pt>
                <c:pt idx="1">
                  <c:v>0.16298878822749974</c:v>
                </c:pt>
                <c:pt idx="2">
                  <c:v>0.19730294786310512</c:v>
                </c:pt>
                <c:pt idx="3">
                  <c:v>0.10521209250255081</c:v>
                </c:pt>
                <c:pt idx="4">
                  <c:v>0.16875848933008639</c:v>
                </c:pt>
                <c:pt idx="5">
                  <c:v>0.16298878822749974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1-449D-B4E0-C2181007DD76}"/>
            </c:ext>
          </c:extLst>
        </c:ser>
        <c:ser>
          <c:idx val="10"/>
          <c:order val="10"/>
          <c:tx>
            <c:strRef>
              <c:f>F14incidenciageo!$L$5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F14incidenciageo!$L$6:$L$11</c:f>
              <c:numCache>
                <c:formatCode>0%</c:formatCode>
                <c:ptCount val="6"/>
                <c:pt idx="0">
                  <c:v>1.6761203587539968</c:v>
                </c:pt>
                <c:pt idx="1">
                  <c:v>0.75164889399681956</c:v>
                </c:pt>
                <c:pt idx="2">
                  <c:v>1.1917838706293431</c:v>
                </c:pt>
                <c:pt idx="3">
                  <c:v>0.67315520443702159</c:v>
                </c:pt>
                <c:pt idx="4">
                  <c:v>1.0098367855455972</c:v>
                </c:pt>
                <c:pt idx="5">
                  <c:v>0.75164889399681956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1-449D-B4E0-C2181007DD76}"/>
            </c:ext>
          </c:extLst>
        </c:ser>
        <c:ser>
          <c:idx val="11"/>
          <c:order val="11"/>
          <c:tx>
            <c:strRef>
              <c:f>F14incidenciageo!$M$5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F14incidenciageo!$M$6:$M$11</c:f>
              <c:numCache>
                <c:formatCode>0%</c:formatCode>
                <c:ptCount val="6"/>
                <c:pt idx="0">
                  <c:v>0.50827233971786823</c:v>
                </c:pt>
                <c:pt idx="1">
                  <c:v>0.50434131448064201</c:v>
                </c:pt>
                <c:pt idx="2">
                  <c:v>0.48341895411731817</c:v>
                </c:pt>
                <c:pt idx="3">
                  <c:v>0.47759621462324653</c:v>
                </c:pt>
                <c:pt idx="4">
                  <c:v>0.50659128237777773</c:v>
                </c:pt>
                <c:pt idx="5">
                  <c:v>0.50434131448064201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11-449D-B4E0-C2181007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3765200"/>
        <c:axId val="1243758480"/>
      </c:barChart>
      <c:catAx>
        <c:axId val="1243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58480"/>
        <c:crosses val="autoZero"/>
        <c:auto val="1"/>
        <c:lblAlgn val="ctr"/>
        <c:lblOffset val="100"/>
        <c:noMultiLvlLbl val="0"/>
      </c:catAx>
      <c:valAx>
        <c:axId val="12437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137442932163747E-2"/>
          <c:y val="0.76674783682765635"/>
          <c:w val="0.91672072021765683"/>
          <c:h val="0.220018086571354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'F10.12.17data'!$S$5:$S$98</c:f>
              <c:numCache>
                <c:formatCode>General</c:formatCode>
                <c:ptCount val="94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  <c:pt idx="91">
                  <c:v>1.0418921208443506</c:v>
                </c:pt>
                <c:pt idx="92">
                  <c:v>1.0409488164319205</c:v>
                </c:pt>
                <c:pt idx="93">
                  <c:v>1.0339763673950231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6-4485-B93D-C891B1DB2332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'F10.12.17data'!$T$5:$T$98</c:f>
              <c:numCache>
                <c:formatCode>General</c:formatCode>
                <c:ptCount val="94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  <c:pt idx="91">
                  <c:v>1.013765198739643</c:v>
                </c:pt>
                <c:pt idx="92">
                  <c:v>1.0113950950703319</c:v>
                </c:pt>
                <c:pt idx="93">
                  <c:v>1.0096887501044938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6-4485-B93D-C891B1DB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403728"/>
        <c:axId val="837405648"/>
      </c:lineChart>
      <c:dateAx>
        <c:axId val="8374037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5648"/>
        <c:crosses val="autoZero"/>
        <c:auto val="1"/>
        <c:lblOffset val="100"/>
        <c:baseTimeUnit val="months"/>
      </c:dateAx>
      <c:valAx>
        <c:axId val="8374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93734E-D814-42AF-BE47-12ACF955797D}">
  <sheetPr codeName="Gráfico7">
    <tabColor theme="0" tint="-0.14999847407452621"/>
  </sheetPr>
  <sheetViews>
    <sheetView zoomScale="17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81E99D-7667-4BC7-8445-F1CD38BDAEFC}">
  <sheetPr codeName="Gráfico8">
    <tabColor theme="0" tint="-0.14999847407452621"/>
  </sheetPr>
  <sheetViews>
    <sheetView zoomScale="17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C03910-E4CC-4B04-95A5-2791389E8418}">
  <sheetPr/>
  <sheetViews>
    <sheetView zoomScale="8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8AEC71-979A-41F3-9A19-F6E64F59291E}">
  <sheetPr>
    <tabColor theme="0" tint="-0.14999847407452621"/>
  </sheetPr>
  <sheetViews>
    <sheetView zoomScale="7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077DE9-DD27-4B84-8D83-9D293963598F}">
  <sheetPr>
    <tabColor theme="0" tint="-0.14999847407452621"/>
  </sheetPr>
  <sheetViews>
    <sheetView zoomScale="85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39A3BC-98F4-44C9-9EA6-85155F49E706}">
  <sheetPr>
    <tabColor theme="4"/>
  </sheetPr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928359</xdr:colOff>
      <xdr:row>76</xdr:row>
      <xdr:rowOff>40824</xdr:rowOff>
    </xdr:from>
    <xdr:to>
      <xdr:col>50</xdr:col>
      <xdr:colOff>596960</xdr:colOff>
      <xdr:row>135</xdr:row>
      <xdr:rowOff>149679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749E2E7-290B-8FAB-9BF7-A3097D826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118293</xdr:colOff>
      <xdr:row>76</xdr:row>
      <xdr:rowOff>92188</xdr:rowOff>
    </xdr:from>
    <xdr:to>
      <xdr:col>70</xdr:col>
      <xdr:colOff>215080</xdr:colOff>
      <xdr:row>134</xdr:row>
      <xdr:rowOff>107541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0E2249-F095-EE26-EAD4-00E867A7E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5279" cy="607358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BED0DB-DBB4-8230-C4A2-87973F9245D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0.14032</cdr:x>
      <cdr:y>0.15089</cdr:y>
    </cdr:from>
    <cdr:to>
      <cdr:x>0.34498</cdr:x>
      <cdr:y>0.30459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15CFC38-8AFD-5DCB-900E-734AE073B0A5}"/>
            </a:ext>
          </a:extLst>
        </cdr:cNvPr>
        <cdr:cNvSpPr txBox="1"/>
      </cdr:nvSpPr>
      <cdr:spPr>
        <a:xfrm xmlns:a="http://schemas.openxmlformats.org/drawingml/2006/main">
          <a:off x="1306123" y="918278"/>
          <a:ext cx="1905000" cy="93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Nota:</a:t>
          </a:r>
        </a:p>
        <a:p xmlns:a="http://schemas.openxmlformats.org/drawingml/2006/main">
          <a:r>
            <a:rPr lang="es-AR" sz="1100"/>
            <a:t>Núcleo no tiene regulados</a:t>
          </a:r>
          <a:r>
            <a:rPr lang="es-AR" sz="1100" baseline="0"/>
            <a:t> y "supercore" sí al incluir salud y transporte </a:t>
          </a:r>
          <a:endParaRPr lang="es-AR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5279" cy="607358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C79875-63FA-2396-3B93-CD793F64E3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488622</xdr:colOff>
      <xdr:row>100</xdr:row>
      <xdr:rowOff>40925</xdr:rowOff>
    </xdr:from>
    <xdr:to>
      <xdr:col>45</xdr:col>
      <xdr:colOff>541962</xdr:colOff>
      <xdr:row>115</xdr:row>
      <xdr:rowOff>132365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BA1CA7C-4DF8-C0E5-A59F-8CA208AAF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38108</xdr:colOff>
      <xdr:row>21</xdr:row>
      <xdr:rowOff>50808</xdr:rowOff>
    </xdr:from>
    <xdr:to>
      <xdr:col>10</xdr:col>
      <xdr:colOff>684263</xdr:colOff>
      <xdr:row>36</xdr:row>
      <xdr:rowOff>88891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21C16-B99A-393B-3D8D-02EF0B86A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7435" cy="60691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1AF784-F62F-8415-4E3D-E470D27130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50457</xdr:colOff>
      <xdr:row>127</xdr:row>
      <xdr:rowOff>142485</xdr:rowOff>
    </xdr:from>
    <xdr:to>
      <xdr:col>24</xdr:col>
      <xdr:colOff>8987</xdr:colOff>
      <xdr:row>146</xdr:row>
      <xdr:rowOff>109807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4E4383E-9B97-82D2-8A24-35678D704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7863</xdr:colOff>
      <xdr:row>116</xdr:row>
      <xdr:rowOff>7475</xdr:rowOff>
    </xdr:from>
    <xdr:to>
      <xdr:col>28</xdr:col>
      <xdr:colOff>950595</xdr:colOff>
      <xdr:row>138</xdr:row>
      <xdr:rowOff>160119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4C528CF-E2AD-1993-71CC-B1E59E51E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919368</xdr:colOff>
      <xdr:row>121</xdr:row>
      <xdr:rowOff>81997</xdr:rowOff>
    </xdr:from>
    <xdr:to>
      <xdr:col>38</xdr:col>
      <xdr:colOff>298173</xdr:colOff>
      <xdr:row>140</xdr:row>
      <xdr:rowOff>8281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BAB5862-3E93-FA8F-0F1B-32CC7901A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252926</xdr:colOff>
      <xdr:row>112</xdr:row>
      <xdr:rowOff>170570</xdr:rowOff>
    </xdr:from>
    <xdr:to>
      <xdr:col>49</xdr:col>
      <xdr:colOff>787498</xdr:colOff>
      <xdr:row>149</xdr:row>
      <xdr:rowOff>95543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4593574-EE92-1FB1-FFEB-27644C196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74263</xdr:colOff>
      <xdr:row>6</xdr:row>
      <xdr:rowOff>19828</xdr:rowOff>
    </xdr:from>
    <xdr:to>
      <xdr:col>32</xdr:col>
      <xdr:colOff>757845</xdr:colOff>
      <xdr:row>27</xdr:row>
      <xdr:rowOff>29324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7D1074-BB6E-3356-C5E1-0F6462A6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113109</xdr:colOff>
      <xdr:row>27</xdr:row>
      <xdr:rowOff>174069</xdr:rowOff>
    </xdr:from>
    <xdr:to>
      <xdr:col>32</xdr:col>
      <xdr:colOff>575309</xdr:colOff>
      <xdr:row>44</xdr:row>
      <xdr:rowOff>174783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F82C8F5-DCEB-F21F-002A-EA4DF3772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269500</xdr:colOff>
      <xdr:row>67</xdr:row>
      <xdr:rowOff>66395</xdr:rowOff>
    </xdr:from>
    <xdr:to>
      <xdr:col>22</xdr:col>
      <xdr:colOff>79000</xdr:colOff>
      <xdr:row>88</xdr:row>
      <xdr:rowOff>174251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0EDCE4-F8C1-A066-D554-58C995EF7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297872</xdr:colOff>
      <xdr:row>62</xdr:row>
      <xdr:rowOff>83126</xdr:rowOff>
    </xdr:from>
    <xdr:to>
      <xdr:col>54</xdr:col>
      <xdr:colOff>429491</xdr:colOff>
      <xdr:row>81</xdr:row>
      <xdr:rowOff>41563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F8B32FC-D8B5-3F54-055D-5410327BC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687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ACDA2A-B4F4-F444-09AC-3BD82ECB60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11613173" cy="758336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43971B-83F4-9F7E-65DC-95DFC0A1E6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488632</xdr:colOff>
      <xdr:row>3</xdr:row>
      <xdr:rowOff>88581</xdr:rowOff>
    </xdr:from>
    <xdr:to>
      <xdr:col>23</xdr:col>
      <xdr:colOff>598170</xdr:colOff>
      <xdr:row>33</xdr:row>
      <xdr:rowOff>83819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0D7EB1-AA6E-0E66-8AF8-8A2624C6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687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6B5618-A16C-41C3-1017-CDAA1D661E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0.10023</cdr:x>
      <cdr:y>0.1159</cdr:y>
    </cdr:from>
    <cdr:to>
      <cdr:x>0.39293</cdr:x>
      <cdr:y>0.30744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59BD60E6-B86F-3225-7215-352A19809975}"/>
            </a:ext>
          </a:extLst>
        </cdr:cNvPr>
        <cdr:cNvSpPr txBox="1"/>
      </cdr:nvSpPr>
      <cdr:spPr>
        <a:xfrm xmlns:a="http://schemas.openxmlformats.org/drawingml/2006/main">
          <a:off x="648819" y="576304"/>
          <a:ext cx="1894647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geographic</a:t>
          </a:r>
          <a:r>
            <a:rPr lang="es-AR" sz="1100" baseline="0"/>
            <a:t> = CUY/PAT</a:t>
          </a:r>
          <a:endParaRPr lang="es-AR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nflation%20Inequality\Excels\IPCse.xlsx" TargetMode="External"/><Relationship Id="rId1" Type="http://schemas.openxmlformats.org/officeDocument/2006/relationships/externalLinkPath" Target="IPC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Chart1"/>
      <sheetName val="LinePlot"/>
      <sheetName val="Subyacente1y"/>
      <sheetName val="Cuadro1"/>
      <sheetName val="Figura1"/>
      <sheetName val="Cuadro2"/>
      <sheetName val="Revisión SA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Chart17"/>
      <sheetName val="Chart18"/>
      <sheetName val="Chart19"/>
      <sheetName val="Promedios anuales"/>
    </sheetNames>
    <sheetDataSet>
      <sheetData sheetId="0"/>
      <sheetData sheetId="1">
        <row r="3">
          <cell r="C3">
            <v>0.2344</v>
          </cell>
          <cell r="D3">
            <v>3.27E-2</v>
          </cell>
          <cell r="E3">
            <v>8.4900000000000003E-2</v>
          </cell>
          <cell r="F3">
            <v>0.1046</v>
          </cell>
          <cell r="G3">
            <v>6.2700000000000006E-2</v>
          </cell>
          <cell r="H3">
            <v>8.7999999999999995E-2</v>
          </cell>
          <cell r="I3">
            <v>0.1159</v>
          </cell>
          <cell r="J3">
            <v>2.81E-2</v>
          </cell>
          <cell r="K3">
            <v>7.46E-2</v>
          </cell>
          <cell r="L3">
            <v>3.0200000000000001E-2</v>
          </cell>
          <cell r="M3">
            <v>0.1084</v>
          </cell>
          <cell r="N3">
            <v>3.5499999999999997E-2</v>
          </cell>
        </row>
        <row r="6"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B7">
            <v>101.313</v>
          </cell>
          <cell r="C7">
            <v>101.3069</v>
          </cell>
          <cell r="D7">
            <v>100.5008</v>
          </cell>
          <cell r="E7">
            <v>97.871899999999997</v>
          </cell>
          <cell r="F7">
            <v>99.981200000000001</v>
          </cell>
          <cell r="G7">
            <v>100.8651</v>
          </cell>
          <cell r="H7">
            <v>101.35590000000001</v>
          </cell>
          <cell r="I7">
            <v>101.75830000000001</v>
          </cell>
          <cell r="J7">
            <v>103.81740000000001</v>
          </cell>
          <cell r="K7">
            <v>103.24299999999999</v>
          </cell>
          <cell r="L7">
            <v>100.48690000000001</v>
          </cell>
          <cell r="M7">
            <v>103.2868</v>
          </cell>
          <cell r="N7">
            <v>102.117</v>
          </cell>
          <cell r="R7">
            <v>101.5562</v>
          </cell>
          <cell r="S7">
            <v>101.3389</v>
          </cell>
          <cell r="T7">
            <v>101.12739999999999</v>
          </cell>
        </row>
        <row r="8">
          <cell r="B8">
            <v>103.8085</v>
          </cell>
          <cell r="C8">
            <v>103.16459999999999</v>
          </cell>
          <cell r="D8">
            <v>105.4806</v>
          </cell>
          <cell r="E8">
            <v>97.425299999999993</v>
          </cell>
          <cell r="F8">
            <v>108.4042</v>
          </cell>
          <cell r="G8">
            <v>101.2178</v>
          </cell>
          <cell r="H8">
            <v>104.6961</v>
          </cell>
          <cell r="I8">
            <v>103.5441</v>
          </cell>
          <cell r="J8">
            <v>108.0484</v>
          </cell>
          <cell r="K8">
            <v>103.3096</v>
          </cell>
          <cell r="L8">
            <v>104.93600000000001</v>
          </cell>
          <cell r="M8">
            <v>105.1373</v>
          </cell>
          <cell r="N8">
            <v>104.1416</v>
          </cell>
          <cell r="R8">
            <v>102.0783</v>
          </cell>
          <cell r="S8">
            <v>103.2097</v>
          </cell>
          <cell r="T8">
            <v>106.3489</v>
          </cell>
        </row>
        <row r="9">
          <cell r="B9">
            <v>106.2627</v>
          </cell>
          <cell r="C9">
            <v>106.7878</v>
          </cell>
          <cell r="D9">
            <v>107.1121</v>
          </cell>
          <cell r="E9">
            <v>102.0665</v>
          </cell>
          <cell r="F9">
            <v>110.7756</v>
          </cell>
          <cell r="G9">
            <v>102.1399</v>
          </cell>
          <cell r="H9">
            <v>106.6572</v>
          </cell>
          <cell r="I9">
            <v>104.5685</v>
          </cell>
          <cell r="J9">
            <v>110.6652</v>
          </cell>
          <cell r="K9">
            <v>104.8017</v>
          </cell>
          <cell r="L9">
            <v>111.93380000000001</v>
          </cell>
          <cell r="M9">
            <v>106.18129999999999</v>
          </cell>
          <cell r="N9">
            <v>105.5869</v>
          </cell>
          <cell r="R9">
            <v>105.879</v>
          </cell>
          <cell r="S9">
            <v>105.0891</v>
          </cell>
          <cell r="T9">
            <v>109.8871</v>
          </cell>
        </row>
        <row r="10">
          <cell r="B10">
            <v>109.0613</v>
          </cell>
          <cell r="C10">
            <v>109.2144</v>
          </cell>
          <cell r="D10">
            <v>109.5812</v>
          </cell>
          <cell r="E10">
            <v>107.2381</v>
          </cell>
          <cell r="F10">
            <v>115.889</v>
          </cell>
          <cell r="G10">
            <v>103.1802</v>
          </cell>
          <cell r="H10">
            <v>108.1913</v>
          </cell>
          <cell r="I10">
            <v>105.08759999999999</v>
          </cell>
          <cell r="J10">
            <v>118.23860000000001</v>
          </cell>
          <cell r="K10">
            <v>108.3531</v>
          </cell>
          <cell r="L10">
            <v>116.2786</v>
          </cell>
          <cell r="M10">
            <v>108.3494</v>
          </cell>
          <cell r="N10">
            <v>107.5817</v>
          </cell>
          <cell r="R10">
            <v>108.5334</v>
          </cell>
          <cell r="S10">
            <v>107.4973</v>
          </cell>
          <cell r="T10">
            <v>113.8991</v>
          </cell>
        </row>
        <row r="11">
          <cell r="B11">
            <v>110.4607</v>
          </cell>
          <cell r="C11">
            <v>110.36150000000001</v>
          </cell>
          <cell r="D11">
            <v>111.639</v>
          </cell>
          <cell r="E11">
            <v>107.9072</v>
          </cell>
          <cell r="F11">
            <v>118.0458</v>
          </cell>
          <cell r="G11">
            <v>106.2886</v>
          </cell>
          <cell r="H11">
            <v>109.78789999999999</v>
          </cell>
          <cell r="I11">
            <v>106.2149</v>
          </cell>
          <cell r="J11">
            <v>118.18210000000001</v>
          </cell>
          <cell r="K11">
            <v>109.31910000000001</v>
          </cell>
          <cell r="L11">
            <v>118.53619999999999</v>
          </cell>
          <cell r="M11">
            <v>109.4833</v>
          </cell>
          <cell r="N11">
            <v>109.0808</v>
          </cell>
          <cell r="R11">
            <v>108.0039</v>
          </cell>
          <cell r="S11">
            <v>109.2199</v>
          </cell>
          <cell r="T11">
            <v>115.2166</v>
          </cell>
        </row>
        <row r="12">
          <cell r="B12">
            <v>111.9943</v>
          </cell>
          <cell r="C12">
            <v>111.7923</v>
          </cell>
          <cell r="D12">
            <v>112.1628</v>
          </cell>
          <cell r="E12">
            <v>108.5621</v>
          </cell>
          <cell r="F12">
            <v>120.9192</v>
          </cell>
          <cell r="G12">
            <v>107.74850000000001</v>
          </cell>
          <cell r="H12">
            <v>111.1892</v>
          </cell>
          <cell r="I12">
            <v>106.5466</v>
          </cell>
          <cell r="J12">
            <v>120.4465</v>
          </cell>
          <cell r="K12">
            <v>112.5701</v>
          </cell>
          <cell r="L12">
            <v>119.4016</v>
          </cell>
          <cell r="M12">
            <v>111.3293</v>
          </cell>
          <cell r="N12">
            <v>110.1832</v>
          </cell>
          <cell r="R12">
            <v>109.5654</v>
          </cell>
          <cell r="S12">
            <v>110.88290000000001</v>
          </cell>
          <cell r="T12">
            <v>116.3567</v>
          </cell>
        </row>
        <row r="13">
          <cell r="B13">
            <v>113.9199</v>
          </cell>
          <cell r="C13">
            <v>113.1579</v>
          </cell>
          <cell r="D13">
            <v>115.9318</v>
          </cell>
          <cell r="E13">
            <v>106.5553</v>
          </cell>
          <cell r="F13">
            <v>123.9173</v>
          </cell>
          <cell r="G13">
            <v>110.4314</v>
          </cell>
          <cell r="H13">
            <v>114.98950000000001</v>
          </cell>
          <cell r="I13">
            <v>108.06829999999999</v>
          </cell>
          <cell r="J13">
            <v>121.0689</v>
          </cell>
          <cell r="K13">
            <v>116.10420000000001</v>
          </cell>
          <cell r="L13">
            <v>120.24039999999999</v>
          </cell>
          <cell r="M13">
            <v>114.0646</v>
          </cell>
          <cell r="N13">
            <v>111.78189999999999</v>
          </cell>
          <cell r="R13">
            <v>110.12479999999999</v>
          </cell>
          <cell r="S13">
            <v>112.8387</v>
          </cell>
          <cell r="T13">
            <v>118.809</v>
          </cell>
        </row>
        <row r="14">
          <cell r="B14">
            <v>115.6031</v>
          </cell>
          <cell r="C14">
            <v>115.6549</v>
          </cell>
          <cell r="D14">
            <v>117.4477</v>
          </cell>
          <cell r="E14">
            <v>105.6182</v>
          </cell>
          <cell r="F14">
            <v>127.1644</v>
          </cell>
          <cell r="G14">
            <v>111.5098</v>
          </cell>
          <cell r="H14">
            <v>118.31910000000001</v>
          </cell>
          <cell r="I14">
            <v>109.2582</v>
          </cell>
          <cell r="J14">
            <v>123.38330000000001</v>
          </cell>
          <cell r="K14">
            <v>116.1082</v>
          </cell>
          <cell r="L14">
            <v>121.9879</v>
          </cell>
          <cell r="M14">
            <v>115.0985</v>
          </cell>
          <cell r="N14">
            <v>113.45180000000001</v>
          </cell>
          <cell r="R14">
            <v>111.48820000000001</v>
          </cell>
          <cell r="S14">
            <v>114.5355</v>
          </cell>
          <cell r="T14">
            <v>120.5959</v>
          </cell>
        </row>
        <row r="15">
          <cell r="B15">
            <v>117.96559999999999</v>
          </cell>
          <cell r="C15">
            <v>117.8695</v>
          </cell>
          <cell r="D15">
            <v>118.2786</v>
          </cell>
          <cell r="E15">
            <v>111.8326</v>
          </cell>
          <cell r="F15">
            <v>128.2415</v>
          </cell>
          <cell r="G15">
            <v>112.5568</v>
          </cell>
          <cell r="H15">
            <v>121.1943</v>
          </cell>
          <cell r="I15">
            <v>110.258</v>
          </cell>
          <cell r="J15">
            <v>124.5391</v>
          </cell>
          <cell r="K15">
            <v>120.017</v>
          </cell>
          <cell r="L15">
            <v>128.29490000000001</v>
          </cell>
          <cell r="M15">
            <v>116.4971</v>
          </cell>
          <cell r="N15">
            <v>115.5821</v>
          </cell>
          <cell r="R15">
            <v>117.1944</v>
          </cell>
          <cell r="S15">
            <v>116.5488</v>
          </cell>
          <cell r="T15">
            <v>122.4798</v>
          </cell>
        </row>
        <row r="16">
          <cell r="B16">
            <v>119.49850000000001</v>
          </cell>
          <cell r="C16">
            <v>119.69499999999999</v>
          </cell>
          <cell r="D16">
            <v>122.1014</v>
          </cell>
          <cell r="E16">
            <v>113.6026</v>
          </cell>
          <cell r="F16">
            <v>128.9128</v>
          </cell>
          <cell r="G16">
            <v>113.4367</v>
          </cell>
          <cell r="H16">
            <v>122.14870000000001</v>
          </cell>
          <cell r="I16">
            <v>111.16500000000001</v>
          </cell>
          <cell r="J16">
            <v>130.4597</v>
          </cell>
          <cell r="K16">
            <v>120.605</v>
          </cell>
          <cell r="L16">
            <v>129.2551</v>
          </cell>
          <cell r="M16">
            <v>118.4669</v>
          </cell>
          <cell r="N16">
            <v>117.3347</v>
          </cell>
          <cell r="R16">
            <v>119.84439999999999</v>
          </cell>
          <cell r="S16">
            <v>117.8751</v>
          </cell>
          <cell r="T16">
            <v>124.1174</v>
          </cell>
        </row>
        <row r="17">
          <cell r="B17">
            <v>120.89409999999999</v>
          </cell>
          <cell r="C17">
            <v>120.90900000000001</v>
          </cell>
          <cell r="D17">
            <v>123.4181</v>
          </cell>
          <cell r="E17">
            <v>114.8528</v>
          </cell>
          <cell r="F17">
            <v>130.16079999999999</v>
          </cell>
          <cell r="G17">
            <v>114.2362</v>
          </cell>
          <cell r="H17">
            <v>123.5655</v>
          </cell>
          <cell r="I17">
            <v>114.133</v>
          </cell>
          <cell r="J17">
            <v>131.18530000000001</v>
          </cell>
          <cell r="K17">
            <v>120.7139</v>
          </cell>
          <cell r="L17">
            <v>129.78229999999999</v>
          </cell>
          <cell r="M17">
            <v>120.49160000000001</v>
          </cell>
          <cell r="N17">
            <v>118.7033</v>
          </cell>
          <cell r="R17">
            <v>121.0014</v>
          </cell>
          <cell r="S17">
            <v>119.41379999999999</v>
          </cell>
          <cell r="T17">
            <v>125.1994</v>
          </cell>
        </row>
        <row r="18">
          <cell r="B18">
            <v>125.03919999999999</v>
          </cell>
          <cell r="C18">
            <v>121.5528</v>
          </cell>
          <cell r="D18">
            <v>124.10720000000001</v>
          </cell>
          <cell r="E18">
            <v>115.6853</v>
          </cell>
          <cell r="F18">
            <v>154.71449999999999</v>
          </cell>
          <cell r="G18">
            <v>117.67149999999999</v>
          </cell>
          <cell r="H18">
            <v>127.1571</v>
          </cell>
          <cell r="I18">
            <v>117.4772</v>
          </cell>
          <cell r="J18">
            <v>134.18889999999999</v>
          </cell>
          <cell r="K18">
            <v>121.4988</v>
          </cell>
          <cell r="L18">
            <v>129.74799999999999</v>
          </cell>
          <cell r="M18">
            <v>122.6855</v>
          </cell>
          <cell r="N18">
            <v>119.6537</v>
          </cell>
          <cell r="R18">
            <v>121.1666</v>
          </cell>
          <cell r="S18">
            <v>121.77070000000001</v>
          </cell>
          <cell r="T18">
            <v>136.39590000000001</v>
          </cell>
        </row>
        <row r="19">
          <cell r="B19">
            <v>127.0147</v>
          </cell>
          <cell r="C19">
            <v>124.7282</v>
          </cell>
          <cell r="D19">
            <v>126.72</v>
          </cell>
          <cell r="E19">
            <v>113.6271</v>
          </cell>
          <cell r="F19">
            <v>152.2688</v>
          </cell>
          <cell r="G19">
            <v>119.0239</v>
          </cell>
          <cell r="H19">
            <v>129.5154</v>
          </cell>
          <cell r="I19">
            <v>119.9686</v>
          </cell>
          <cell r="J19">
            <v>136.67359999999999</v>
          </cell>
          <cell r="K19">
            <v>126.2139</v>
          </cell>
          <cell r="L19">
            <v>129.89150000000001</v>
          </cell>
          <cell r="M19">
            <v>126.6387</v>
          </cell>
          <cell r="N19">
            <v>123.61020000000001</v>
          </cell>
          <cell r="R19">
            <v>125.17700000000001</v>
          </cell>
          <cell r="S19">
            <v>123.53959999999999</v>
          </cell>
          <cell r="T19">
            <v>138.06309999999999</v>
          </cell>
        </row>
        <row r="20">
          <cell r="B20">
            <v>130.29130000000001</v>
          </cell>
          <cell r="C20">
            <v>127.78019999999999</v>
          </cell>
          <cell r="D20">
            <v>128.89670000000001</v>
          </cell>
          <cell r="E20">
            <v>112.9568</v>
          </cell>
          <cell r="F20">
            <v>159.7757</v>
          </cell>
          <cell r="G20">
            <v>121.13500000000001</v>
          </cell>
          <cell r="H20">
            <v>133.0564</v>
          </cell>
          <cell r="I20">
            <v>125.3874</v>
          </cell>
          <cell r="J20">
            <v>147.17619999999999</v>
          </cell>
          <cell r="K20">
            <v>126.56059999999999</v>
          </cell>
          <cell r="L20">
            <v>131.83090000000001</v>
          </cell>
          <cell r="M20">
            <v>128.916</v>
          </cell>
          <cell r="N20">
            <v>125.3827</v>
          </cell>
          <cell r="R20">
            <v>124.01730000000001</v>
          </cell>
          <cell r="S20">
            <v>126.2302</v>
          </cell>
          <cell r="T20">
            <v>145.0608</v>
          </cell>
        </row>
        <row r="21">
          <cell r="B21">
            <v>133.50280000000001</v>
          </cell>
          <cell r="C21">
            <v>130.28989999999999</v>
          </cell>
          <cell r="D21">
            <v>129.74449999999999</v>
          </cell>
          <cell r="E21">
            <v>120.66500000000001</v>
          </cell>
          <cell r="F21">
            <v>161.36859999999999</v>
          </cell>
          <cell r="G21">
            <v>126.9603</v>
          </cell>
          <cell r="H21">
            <v>134.39510000000001</v>
          </cell>
          <cell r="I21">
            <v>127.0591</v>
          </cell>
          <cell r="J21">
            <v>150.54859999999999</v>
          </cell>
          <cell r="K21">
            <v>128.1069</v>
          </cell>
          <cell r="L21">
            <v>151.1936</v>
          </cell>
          <cell r="M21">
            <v>130.73439999999999</v>
          </cell>
          <cell r="N21">
            <v>128.3929</v>
          </cell>
          <cell r="R21">
            <v>127.2642</v>
          </cell>
          <cell r="S21">
            <v>129.3424</v>
          </cell>
          <cell r="T21">
            <v>148.54830000000001</v>
          </cell>
        </row>
        <row r="22">
          <cell r="B22">
            <v>136.93799999999999</v>
          </cell>
          <cell r="C22">
            <v>131.33519999999999</v>
          </cell>
          <cell r="D22">
            <v>131.1986</v>
          </cell>
          <cell r="E22">
            <v>124.60299999999999</v>
          </cell>
          <cell r="F22">
            <v>172.21090000000001</v>
          </cell>
          <cell r="G22">
            <v>128.37799999999999</v>
          </cell>
          <cell r="H22">
            <v>136.37360000000001</v>
          </cell>
          <cell r="I22">
            <v>133.76329999999999</v>
          </cell>
          <cell r="J22">
            <v>151.57640000000001</v>
          </cell>
          <cell r="K22">
            <v>130.85249999999999</v>
          </cell>
          <cell r="L22">
            <v>152.07239999999999</v>
          </cell>
          <cell r="M22">
            <v>133.59639999999999</v>
          </cell>
          <cell r="N22">
            <v>130.19220000000001</v>
          </cell>
          <cell r="R22">
            <v>126.84010000000001</v>
          </cell>
          <cell r="S22">
            <v>132.0556</v>
          </cell>
          <cell r="T22">
            <v>155.8449</v>
          </cell>
        </row>
        <row r="23">
          <cell r="B23">
            <v>139.58000000000001</v>
          </cell>
          <cell r="C23">
            <v>136.16900000000001</v>
          </cell>
          <cell r="D23">
            <v>133.02629999999999</v>
          </cell>
          <cell r="E23">
            <v>126.7286</v>
          </cell>
          <cell r="F23">
            <v>170.0052</v>
          </cell>
          <cell r="G23">
            <v>131.3665</v>
          </cell>
          <cell r="H23">
            <v>139.46979999999999</v>
          </cell>
          <cell r="I23">
            <v>136.43709999999999</v>
          </cell>
          <cell r="J23">
            <v>157.00280000000001</v>
          </cell>
          <cell r="K23">
            <v>133.42449999999999</v>
          </cell>
          <cell r="L23">
            <v>152.54949999999999</v>
          </cell>
          <cell r="M23">
            <v>136.35900000000001</v>
          </cell>
          <cell r="N23">
            <v>132.20339999999999</v>
          </cell>
          <cell r="R23">
            <v>130.80099999999999</v>
          </cell>
          <cell r="S23">
            <v>135.4453</v>
          </cell>
          <cell r="T23">
            <v>155.6943</v>
          </cell>
        </row>
        <row r="24">
          <cell r="B24">
            <v>145.0582</v>
          </cell>
          <cell r="C24">
            <v>142.63210000000001</v>
          </cell>
          <cell r="D24">
            <v>134.47409999999999</v>
          </cell>
          <cell r="E24">
            <v>129.43440000000001</v>
          </cell>
          <cell r="F24">
            <v>176.56909999999999</v>
          </cell>
          <cell r="G24">
            <v>136.51730000000001</v>
          </cell>
          <cell r="H24">
            <v>146.1936</v>
          </cell>
          <cell r="I24">
            <v>145.3092</v>
          </cell>
          <cell r="J24">
            <v>157.35769999999999</v>
          </cell>
          <cell r="K24">
            <v>138.59180000000001</v>
          </cell>
          <cell r="L24">
            <v>154.77799999999999</v>
          </cell>
          <cell r="M24">
            <v>140.6163</v>
          </cell>
          <cell r="N24">
            <v>135.93770000000001</v>
          </cell>
          <cell r="R24">
            <v>134.96299999999999</v>
          </cell>
          <cell r="S24">
            <v>141.1129</v>
          </cell>
          <cell r="T24">
            <v>161.208</v>
          </cell>
        </row>
        <row r="25">
          <cell r="B25">
            <v>149.11779999999999</v>
          </cell>
          <cell r="C25">
            <v>148.27019999999999</v>
          </cell>
          <cell r="D25">
            <v>138.00290000000001</v>
          </cell>
          <cell r="E25">
            <v>128.5779</v>
          </cell>
          <cell r="F25">
            <v>176.57740000000001</v>
          </cell>
          <cell r="G25">
            <v>142.42080000000001</v>
          </cell>
          <cell r="H25">
            <v>149.76939999999999</v>
          </cell>
          <cell r="I25">
            <v>151.5932</v>
          </cell>
          <cell r="J25">
            <v>158.0181</v>
          </cell>
          <cell r="K25">
            <v>145.24760000000001</v>
          </cell>
          <cell r="L25">
            <v>158.24870000000001</v>
          </cell>
          <cell r="M25">
            <v>144.80459999999999</v>
          </cell>
          <cell r="N25">
            <v>141.7807</v>
          </cell>
          <cell r="R25">
            <v>140.4659</v>
          </cell>
          <cell r="S25">
            <v>145.20689999999999</v>
          </cell>
          <cell r="T25">
            <v>164.5163</v>
          </cell>
        </row>
        <row r="26">
          <cell r="B26">
            <v>155.1747</v>
          </cell>
          <cell r="C26">
            <v>153.43819999999999</v>
          </cell>
          <cell r="D26">
            <v>139.49019999999999</v>
          </cell>
          <cell r="E26">
            <v>129.5497</v>
          </cell>
          <cell r="F26">
            <v>191.83500000000001</v>
          </cell>
          <cell r="G26">
            <v>146.88999999999999</v>
          </cell>
          <cell r="H26">
            <v>157.345</v>
          </cell>
          <cell r="I26">
            <v>156.60310000000001</v>
          </cell>
          <cell r="J26">
            <v>182.2124</v>
          </cell>
          <cell r="K26">
            <v>147.2747</v>
          </cell>
          <cell r="L26">
            <v>161.3912</v>
          </cell>
          <cell r="M26">
            <v>148.3622</v>
          </cell>
          <cell r="N26">
            <v>149.62569999999999</v>
          </cell>
          <cell r="R26">
            <v>142.57650000000001</v>
          </cell>
          <cell r="S26">
            <v>149.87029999999999</v>
          </cell>
          <cell r="T26">
            <v>176.44890000000001</v>
          </cell>
        </row>
        <row r="27">
          <cell r="B27">
            <v>165.49029999999999</v>
          </cell>
          <cell r="C27">
            <v>164.56450000000001</v>
          </cell>
          <cell r="D27">
            <v>145.55959999999999</v>
          </cell>
          <cell r="E27">
            <v>146.56569999999999</v>
          </cell>
          <cell r="F27">
            <v>193.24</v>
          </cell>
          <cell r="G27">
            <v>161.5882</v>
          </cell>
          <cell r="H27">
            <v>164.1223</v>
          </cell>
          <cell r="I27">
            <v>173.2611</v>
          </cell>
          <cell r="J27">
            <v>184.71199999999999</v>
          </cell>
          <cell r="K27">
            <v>159.14519999999999</v>
          </cell>
          <cell r="L27">
            <v>165.0215</v>
          </cell>
          <cell r="M27">
            <v>157.65110000000001</v>
          </cell>
          <cell r="N27">
            <v>160.82220000000001</v>
          </cell>
          <cell r="R27">
            <v>150.7758</v>
          </cell>
          <cell r="S27">
            <v>161.58019999999999</v>
          </cell>
          <cell r="T27">
            <v>183.61689999999999</v>
          </cell>
        </row>
        <row r="28">
          <cell r="B28">
            <v>173.85489999999999</v>
          </cell>
          <cell r="C28">
            <v>174.56</v>
          </cell>
          <cell r="D28">
            <v>149.22380000000001</v>
          </cell>
          <cell r="E28">
            <v>153.68090000000001</v>
          </cell>
          <cell r="F28">
            <v>206.9187</v>
          </cell>
          <cell r="G28">
            <v>167.88659999999999</v>
          </cell>
          <cell r="H28">
            <v>173.69149999999999</v>
          </cell>
          <cell r="I28">
            <v>185.61490000000001</v>
          </cell>
          <cell r="J28">
            <v>185.1122</v>
          </cell>
          <cell r="K28">
            <v>162.62649999999999</v>
          </cell>
          <cell r="L28">
            <v>169.7671</v>
          </cell>
          <cell r="M28">
            <v>161.73509999999999</v>
          </cell>
          <cell r="N28">
            <v>170.43860000000001</v>
          </cell>
          <cell r="R28">
            <v>160.1883</v>
          </cell>
          <cell r="S28">
            <v>168.46190000000001</v>
          </cell>
          <cell r="T28">
            <v>195.87100000000001</v>
          </cell>
        </row>
        <row r="29">
          <cell r="B29">
            <v>178.87700000000001</v>
          </cell>
          <cell r="C29">
            <v>180.05670000000001</v>
          </cell>
          <cell r="D29">
            <v>156.56319999999999</v>
          </cell>
          <cell r="E29">
            <v>156.28909999999999</v>
          </cell>
          <cell r="F29">
            <v>208.9736</v>
          </cell>
          <cell r="G29">
            <v>173.9992</v>
          </cell>
          <cell r="H29">
            <v>179.6549</v>
          </cell>
          <cell r="I29">
            <v>191.1071</v>
          </cell>
          <cell r="J29">
            <v>193.57089999999999</v>
          </cell>
          <cell r="K29">
            <v>169.47739999999999</v>
          </cell>
          <cell r="L29">
            <v>171.61600000000001</v>
          </cell>
          <cell r="M29">
            <v>166.29580000000001</v>
          </cell>
          <cell r="N29">
            <v>176.4477</v>
          </cell>
          <cell r="R29">
            <v>162.6491</v>
          </cell>
          <cell r="S29">
            <v>173.80850000000001</v>
          </cell>
          <cell r="T29">
            <v>201.09229999999999</v>
          </cell>
        </row>
        <row r="30">
          <cell r="B30">
            <v>183.93809999999999</v>
          </cell>
          <cell r="C30">
            <v>182.97649999999999</v>
          </cell>
          <cell r="D30">
            <v>158.6651</v>
          </cell>
          <cell r="E30">
            <v>156.86189999999999</v>
          </cell>
          <cell r="F30">
            <v>218.83760000000001</v>
          </cell>
          <cell r="G30">
            <v>176.63800000000001</v>
          </cell>
          <cell r="H30">
            <v>190.51320000000001</v>
          </cell>
          <cell r="I30">
            <v>197.0384</v>
          </cell>
          <cell r="J30">
            <v>206.58529999999999</v>
          </cell>
          <cell r="K30">
            <v>173.7047</v>
          </cell>
          <cell r="L30">
            <v>175.19030000000001</v>
          </cell>
          <cell r="M30">
            <v>170.12620000000001</v>
          </cell>
          <cell r="N30">
            <v>182.4813</v>
          </cell>
          <cell r="R30">
            <v>165.97819999999999</v>
          </cell>
          <cell r="S30">
            <v>178.9256</v>
          </cell>
          <cell r="T30">
            <v>206.76849999999999</v>
          </cell>
        </row>
        <row r="31">
          <cell r="B31">
            <v>189.12360000000001</v>
          </cell>
          <cell r="C31">
            <v>189.91540000000001</v>
          </cell>
          <cell r="D31">
            <v>164.64500000000001</v>
          </cell>
          <cell r="E31">
            <v>155.51310000000001</v>
          </cell>
          <cell r="F31">
            <v>221.858</v>
          </cell>
          <cell r="G31">
            <v>181.31319999999999</v>
          </cell>
          <cell r="H31">
            <v>194.64619999999999</v>
          </cell>
          <cell r="I31">
            <v>203.45320000000001</v>
          </cell>
          <cell r="J31">
            <v>223.52789999999999</v>
          </cell>
          <cell r="K31">
            <v>179.1848</v>
          </cell>
          <cell r="L31">
            <v>175.77770000000001</v>
          </cell>
          <cell r="M31">
            <v>175.7302</v>
          </cell>
          <cell r="N31">
            <v>189.548</v>
          </cell>
          <cell r="R31">
            <v>168.3449</v>
          </cell>
          <cell r="S31">
            <v>184.08260000000001</v>
          </cell>
          <cell r="T31">
            <v>213.3075</v>
          </cell>
        </row>
        <row r="32">
          <cell r="B32">
            <v>196.3597</v>
          </cell>
          <cell r="C32">
            <v>200.33670000000001</v>
          </cell>
          <cell r="D32">
            <v>168.45509999999999</v>
          </cell>
          <cell r="E32">
            <v>157.07320000000001</v>
          </cell>
          <cell r="F32">
            <v>237.6627</v>
          </cell>
          <cell r="G32">
            <v>185.71250000000001</v>
          </cell>
          <cell r="H32">
            <v>201.72450000000001</v>
          </cell>
          <cell r="I32">
            <v>208.74170000000001</v>
          </cell>
          <cell r="J32">
            <v>226.78620000000001</v>
          </cell>
          <cell r="K32">
            <v>183.64840000000001</v>
          </cell>
          <cell r="L32">
            <v>179.23089999999999</v>
          </cell>
          <cell r="M32">
            <v>182.04859999999999</v>
          </cell>
          <cell r="N32">
            <v>193.9828</v>
          </cell>
          <cell r="R32">
            <v>171.1095</v>
          </cell>
          <cell r="S32">
            <v>190.92509999999999</v>
          </cell>
          <cell r="T32">
            <v>223.7149</v>
          </cell>
        </row>
        <row r="33">
          <cell r="B33">
            <v>205.7679</v>
          </cell>
          <cell r="C33">
            <v>212.03190000000001</v>
          </cell>
          <cell r="D33">
            <v>175.4443</v>
          </cell>
          <cell r="E33">
            <v>170.2354</v>
          </cell>
          <cell r="F33">
            <v>246.30539999999999</v>
          </cell>
          <cell r="G33">
            <v>193.48869999999999</v>
          </cell>
          <cell r="H33">
            <v>207.44069999999999</v>
          </cell>
          <cell r="I33">
            <v>217.70079999999999</v>
          </cell>
          <cell r="J33">
            <v>236.20249999999999</v>
          </cell>
          <cell r="K33">
            <v>185.2328</v>
          </cell>
          <cell r="L33">
            <v>210.87</v>
          </cell>
          <cell r="M33">
            <v>189.63480000000001</v>
          </cell>
          <cell r="N33">
            <v>200.42240000000001</v>
          </cell>
          <cell r="R33">
            <v>181.01179999999999</v>
          </cell>
          <cell r="S33">
            <v>199.11089999999999</v>
          </cell>
          <cell r="T33">
            <v>236.4956</v>
          </cell>
        </row>
        <row r="34">
          <cell r="B34">
            <v>212.4469</v>
          </cell>
          <cell r="C34">
            <v>216.29419999999999</v>
          </cell>
          <cell r="D34">
            <v>177.39080000000001</v>
          </cell>
          <cell r="E34">
            <v>180.81280000000001</v>
          </cell>
          <cell r="F34">
            <v>254.74369999999999</v>
          </cell>
          <cell r="G34">
            <v>202.1052</v>
          </cell>
          <cell r="H34">
            <v>213.8031</v>
          </cell>
          <cell r="I34">
            <v>226.13829999999999</v>
          </cell>
          <cell r="J34">
            <v>243.88300000000001</v>
          </cell>
          <cell r="K34">
            <v>191.4187</v>
          </cell>
          <cell r="L34">
            <v>213.02</v>
          </cell>
          <cell r="M34">
            <v>197.2612</v>
          </cell>
          <cell r="N34">
            <v>205.74549999999999</v>
          </cell>
          <cell r="R34">
            <v>181.6677</v>
          </cell>
          <cell r="S34">
            <v>206.49350000000001</v>
          </cell>
          <cell r="T34">
            <v>243.81790000000001</v>
          </cell>
        </row>
        <row r="35">
          <cell r="B35">
            <v>218.8793</v>
          </cell>
          <cell r="C35">
            <v>221.99770000000001</v>
          </cell>
          <cell r="D35">
            <v>181.17230000000001</v>
          </cell>
          <cell r="E35">
            <v>185.3862</v>
          </cell>
          <cell r="F35">
            <v>263.59519999999998</v>
          </cell>
          <cell r="G35">
            <v>208.77359999999999</v>
          </cell>
          <cell r="H35">
            <v>225.65270000000001</v>
          </cell>
          <cell r="I35">
            <v>232.71789999999999</v>
          </cell>
          <cell r="J35">
            <v>246.7191</v>
          </cell>
          <cell r="K35">
            <v>196.6069</v>
          </cell>
          <cell r="L35">
            <v>224.273</v>
          </cell>
          <cell r="M35">
            <v>201.35769999999999</v>
          </cell>
          <cell r="N35">
            <v>210.92429999999999</v>
          </cell>
          <cell r="R35">
            <v>182.09219999999999</v>
          </cell>
          <cell r="S35">
            <v>213.23330000000001</v>
          </cell>
          <cell r="T35">
            <v>252.0521</v>
          </cell>
        </row>
        <row r="36">
          <cell r="B36">
            <v>224.6105</v>
          </cell>
          <cell r="C36">
            <v>227.9555</v>
          </cell>
          <cell r="D36">
            <v>186.20689999999999</v>
          </cell>
          <cell r="E36">
            <v>187.71459999999999</v>
          </cell>
          <cell r="F36">
            <v>270.55349999999999</v>
          </cell>
          <cell r="G36">
            <v>215.67449999999999</v>
          </cell>
          <cell r="H36">
            <v>231.8228</v>
          </cell>
          <cell r="I36">
            <v>237.3329</v>
          </cell>
          <cell r="J36">
            <v>266.27080000000001</v>
          </cell>
          <cell r="K36">
            <v>202.81219999999999</v>
          </cell>
          <cell r="L36">
            <v>228.94370000000001</v>
          </cell>
          <cell r="M36">
            <v>205.68199999999999</v>
          </cell>
          <cell r="N36">
            <v>214.06280000000001</v>
          </cell>
          <cell r="R36">
            <v>186.93090000000001</v>
          </cell>
          <cell r="S36">
            <v>218.77780000000001</v>
          </cell>
          <cell r="T36">
            <v>258.73419999999999</v>
          </cell>
        </row>
        <row r="37">
          <cell r="B37">
            <v>229.42859999999999</v>
          </cell>
          <cell r="C37">
            <v>233.6669</v>
          </cell>
          <cell r="D37">
            <v>188.35570000000001</v>
          </cell>
          <cell r="E37">
            <v>187.69640000000001</v>
          </cell>
          <cell r="F37">
            <v>276.91969999999998</v>
          </cell>
          <cell r="G37">
            <v>220.6806</v>
          </cell>
          <cell r="H37">
            <v>240.79589999999999</v>
          </cell>
          <cell r="I37">
            <v>237.32990000000001</v>
          </cell>
          <cell r="J37">
            <v>266.71069999999997</v>
          </cell>
          <cell r="K37">
            <v>211.161</v>
          </cell>
          <cell r="L37">
            <v>234.0668</v>
          </cell>
          <cell r="M37">
            <v>211.42599999999999</v>
          </cell>
          <cell r="N37">
            <v>220.5043</v>
          </cell>
          <cell r="R37">
            <v>194.69970000000001</v>
          </cell>
          <cell r="S37">
            <v>223.40539999999999</v>
          </cell>
          <cell r="T37">
            <v>262.78379999999999</v>
          </cell>
        </row>
        <row r="38">
          <cell r="B38">
            <v>238.30690000000001</v>
          </cell>
          <cell r="C38">
            <v>243.78569999999999</v>
          </cell>
          <cell r="D38">
            <v>196.64959999999999</v>
          </cell>
          <cell r="E38">
            <v>193.47640000000001</v>
          </cell>
          <cell r="F38">
            <v>281.36470000000003</v>
          </cell>
          <cell r="G38">
            <v>234.53880000000001</v>
          </cell>
          <cell r="H38">
            <v>253.76820000000001</v>
          </cell>
          <cell r="I38">
            <v>247.21469999999999</v>
          </cell>
          <cell r="J38">
            <v>270.31279999999998</v>
          </cell>
          <cell r="K38">
            <v>222.39019999999999</v>
          </cell>
          <cell r="L38">
            <v>238.49950000000001</v>
          </cell>
          <cell r="M38">
            <v>218.14930000000001</v>
          </cell>
          <cell r="N38">
            <v>229.56739999999999</v>
          </cell>
          <cell r="R38">
            <v>200.57429999999999</v>
          </cell>
          <cell r="S38">
            <v>234.0155</v>
          </cell>
          <cell r="T38">
            <v>267.92140000000001</v>
          </cell>
        </row>
        <row r="39">
          <cell r="B39">
            <v>252.1482</v>
          </cell>
          <cell r="C39">
            <v>257.577</v>
          </cell>
          <cell r="D39">
            <v>208.22460000000001</v>
          </cell>
          <cell r="E39">
            <v>216.02330000000001</v>
          </cell>
          <cell r="F39">
            <v>285.79050000000001</v>
          </cell>
          <cell r="G39">
            <v>252.4058</v>
          </cell>
          <cell r="H39">
            <v>272.95359999999999</v>
          </cell>
          <cell r="I39">
            <v>258.26519999999999</v>
          </cell>
          <cell r="J39">
            <v>288.495</v>
          </cell>
          <cell r="K39">
            <v>239.5231</v>
          </cell>
          <cell r="L39">
            <v>240.667</v>
          </cell>
          <cell r="M39">
            <v>229.7003</v>
          </cell>
          <cell r="N39">
            <v>248.06399999999999</v>
          </cell>
          <cell r="R39">
            <v>221.47550000000001</v>
          </cell>
          <cell r="S39">
            <v>248.70650000000001</v>
          </cell>
          <cell r="T39">
            <v>276.08429999999998</v>
          </cell>
        </row>
        <row r="40">
          <cell r="B40">
            <v>260.21010000000001</v>
          </cell>
          <cell r="C40">
            <v>263.9796</v>
          </cell>
          <cell r="D40">
            <v>221.63659999999999</v>
          </cell>
          <cell r="E40">
            <v>225.88749999999999</v>
          </cell>
          <cell r="F40">
            <v>291.39240000000001</v>
          </cell>
          <cell r="G40">
            <v>274.34820000000002</v>
          </cell>
          <cell r="H40">
            <v>285.37889999999999</v>
          </cell>
          <cell r="I40">
            <v>264.6173</v>
          </cell>
          <cell r="J40">
            <v>288.72680000000003</v>
          </cell>
          <cell r="K40">
            <v>244.99170000000001</v>
          </cell>
          <cell r="L40">
            <v>243.77189999999999</v>
          </cell>
          <cell r="M40">
            <v>235.77930000000001</v>
          </cell>
          <cell r="N40">
            <v>257.26190000000003</v>
          </cell>
          <cell r="R40">
            <v>227.39060000000001</v>
          </cell>
          <cell r="S40">
            <v>258.17910000000001</v>
          </cell>
          <cell r="T40">
            <v>280.964</v>
          </cell>
        </row>
        <row r="41">
          <cell r="B41">
            <v>270.80189999999999</v>
          </cell>
          <cell r="C41">
            <v>278.92930000000001</v>
          </cell>
          <cell r="D41">
            <v>233.7037</v>
          </cell>
          <cell r="E41">
            <v>235.2338</v>
          </cell>
          <cell r="F41">
            <v>296.22309999999999</v>
          </cell>
          <cell r="G41">
            <v>274.41910000000001</v>
          </cell>
          <cell r="H41">
            <v>302.00450000000001</v>
          </cell>
          <cell r="I41">
            <v>274.29680000000002</v>
          </cell>
          <cell r="J41">
            <v>308.4409</v>
          </cell>
          <cell r="K41">
            <v>251.88640000000001</v>
          </cell>
          <cell r="L41">
            <v>262.17619999999999</v>
          </cell>
          <cell r="M41">
            <v>243.07140000000001</v>
          </cell>
          <cell r="N41">
            <v>268.23790000000002</v>
          </cell>
          <cell r="R41">
            <v>246.56809999999999</v>
          </cell>
          <cell r="S41">
            <v>267.65539999999999</v>
          </cell>
          <cell r="T41">
            <v>290.97000000000003</v>
          </cell>
        </row>
        <row r="42">
          <cell r="B42">
            <v>281.17750000000001</v>
          </cell>
          <cell r="C42">
            <v>286.76240000000001</v>
          </cell>
          <cell r="D42">
            <v>240.84100000000001</v>
          </cell>
          <cell r="E42">
            <v>239.85470000000001</v>
          </cell>
          <cell r="F42">
            <v>304.29730000000001</v>
          </cell>
          <cell r="G42">
            <v>289.60300000000001</v>
          </cell>
          <cell r="H42">
            <v>321.226</v>
          </cell>
          <cell r="I42">
            <v>286.46769999999998</v>
          </cell>
          <cell r="J42">
            <v>339.70929999999998</v>
          </cell>
          <cell r="K42">
            <v>259.08670000000001</v>
          </cell>
          <cell r="L42">
            <v>271.99059999999997</v>
          </cell>
          <cell r="M42">
            <v>251.95</v>
          </cell>
          <cell r="N42">
            <v>277.80799999999999</v>
          </cell>
          <cell r="R42">
            <v>250.1103</v>
          </cell>
          <cell r="S42">
            <v>278.09969999999998</v>
          </cell>
          <cell r="T42">
            <v>304.22109999999998</v>
          </cell>
        </row>
        <row r="43">
          <cell r="B43">
            <v>286.49130000000002</v>
          </cell>
          <cell r="C43">
            <v>300.07870000000003</v>
          </cell>
          <cell r="D43">
            <v>251.67660000000001</v>
          </cell>
          <cell r="E43">
            <v>241.2054</v>
          </cell>
          <cell r="F43">
            <v>302.4597</v>
          </cell>
          <cell r="G43">
            <v>284.22340000000003</v>
          </cell>
          <cell r="H43">
            <v>313.71269999999998</v>
          </cell>
          <cell r="I43">
            <v>288.75290000000001</v>
          </cell>
          <cell r="J43">
            <v>340.00700000000001</v>
          </cell>
          <cell r="K43">
            <v>273.41520000000003</v>
          </cell>
          <cell r="L43">
            <v>275.07819999999998</v>
          </cell>
          <cell r="M43">
            <v>262.57279999999997</v>
          </cell>
          <cell r="N43">
            <v>287.01170000000002</v>
          </cell>
          <cell r="R43">
            <v>258.98880000000003</v>
          </cell>
          <cell r="S43">
            <v>283.84230000000002</v>
          </cell>
          <cell r="T43">
            <v>306.66809999999998</v>
          </cell>
        </row>
        <row r="44">
          <cell r="B44">
            <v>291.73700000000002</v>
          </cell>
          <cell r="C44">
            <v>307.38200000000001</v>
          </cell>
          <cell r="D44">
            <v>254.7114</v>
          </cell>
          <cell r="E44">
            <v>246.8443</v>
          </cell>
          <cell r="F44">
            <v>305.98700000000002</v>
          </cell>
          <cell r="G44">
            <v>289.63990000000001</v>
          </cell>
          <cell r="H44">
            <v>314.54390000000001</v>
          </cell>
          <cell r="I44">
            <v>292.73090000000002</v>
          </cell>
          <cell r="J44">
            <v>348.33769999999998</v>
          </cell>
          <cell r="K44">
            <v>276.15039999999999</v>
          </cell>
          <cell r="L44">
            <v>277.20679999999999</v>
          </cell>
          <cell r="M44">
            <v>271.22640000000001</v>
          </cell>
          <cell r="N44">
            <v>294.68889999999999</v>
          </cell>
          <cell r="R44">
            <v>265.60649999999998</v>
          </cell>
          <cell r="S44">
            <v>289.8974</v>
          </cell>
          <cell r="T44">
            <v>308.91539999999998</v>
          </cell>
        </row>
        <row r="45">
          <cell r="B45">
            <v>302.22739999999999</v>
          </cell>
          <cell r="C45">
            <v>319.0265</v>
          </cell>
          <cell r="D45">
            <v>262.85939999999999</v>
          </cell>
          <cell r="E45">
            <v>256.9769</v>
          </cell>
          <cell r="F45">
            <v>312.08909999999997</v>
          </cell>
          <cell r="G45">
            <v>298.1909</v>
          </cell>
          <cell r="H45">
            <v>322.79289999999997</v>
          </cell>
          <cell r="I45">
            <v>299.26769999999999</v>
          </cell>
          <cell r="J45">
            <v>377.40359999999998</v>
          </cell>
          <cell r="K45">
            <v>285.3886</v>
          </cell>
          <cell r="L45">
            <v>332.72219999999999</v>
          </cell>
          <cell r="M45">
            <v>276.41269999999997</v>
          </cell>
          <cell r="N45">
            <v>301.26229999999998</v>
          </cell>
          <cell r="R45">
            <v>277.99509999999998</v>
          </cell>
          <cell r="S45">
            <v>299.34629999999999</v>
          </cell>
          <cell r="T45">
            <v>321.61410000000001</v>
          </cell>
        </row>
        <row r="46">
          <cell r="B46">
            <v>306.44830000000002</v>
          </cell>
          <cell r="C46">
            <v>329.25409999999999</v>
          </cell>
          <cell r="D46">
            <v>265.51139999999998</v>
          </cell>
          <cell r="E46">
            <v>260.5659</v>
          </cell>
          <cell r="F46">
            <v>312.75189999999998</v>
          </cell>
          <cell r="G46">
            <v>301.065</v>
          </cell>
          <cell r="H46">
            <v>325.54469999999998</v>
          </cell>
          <cell r="I46">
            <v>304.83069999999998</v>
          </cell>
          <cell r="J46">
            <v>366.56630000000001</v>
          </cell>
          <cell r="K46">
            <v>291.29649999999998</v>
          </cell>
          <cell r="L46">
            <v>325.48320000000001</v>
          </cell>
          <cell r="M46">
            <v>280.2731</v>
          </cell>
          <cell r="N46">
            <v>300.13139999999999</v>
          </cell>
          <cell r="R46">
            <v>291.16750000000002</v>
          </cell>
          <cell r="S46">
            <v>304.233</v>
          </cell>
          <cell r="T46">
            <v>319.8458</v>
          </cell>
        </row>
        <row r="47">
          <cell r="B47">
            <v>311.09219999999999</v>
          </cell>
          <cell r="C47">
            <v>330.08890000000002</v>
          </cell>
          <cell r="D47">
            <v>265.39510000000001</v>
          </cell>
          <cell r="E47">
            <v>286.92660000000001</v>
          </cell>
          <cell r="F47">
            <v>313.53879999999998</v>
          </cell>
          <cell r="G47">
            <v>309.66759999999999</v>
          </cell>
          <cell r="H47">
            <v>328.2396</v>
          </cell>
          <cell r="I47">
            <v>305.57510000000002</v>
          </cell>
          <cell r="J47">
            <v>368.3501</v>
          </cell>
          <cell r="K47">
            <v>300.62419999999997</v>
          </cell>
          <cell r="L47">
            <v>319.09769999999997</v>
          </cell>
          <cell r="M47">
            <v>284.5204</v>
          </cell>
          <cell r="N47">
            <v>307.34840000000003</v>
          </cell>
          <cell r="R47">
            <v>309.80619999999999</v>
          </cell>
          <cell r="S47">
            <v>308.40230000000003</v>
          </cell>
          <cell r="T47">
            <v>319.58280000000002</v>
          </cell>
        </row>
        <row r="48">
          <cell r="B48">
            <v>317.46609999999998</v>
          </cell>
          <cell r="C48">
            <v>333.92809999999997</v>
          </cell>
          <cell r="D48">
            <v>275.08240000000001</v>
          </cell>
          <cell r="E48">
            <v>301.88749999999999</v>
          </cell>
          <cell r="F48">
            <v>315.65879999999999</v>
          </cell>
          <cell r="G48">
            <v>323.58479999999997</v>
          </cell>
          <cell r="H48">
            <v>333.07249999999999</v>
          </cell>
          <cell r="I48">
            <v>311.29910000000001</v>
          </cell>
          <cell r="J48">
            <v>369.71199999999999</v>
          </cell>
          <cell r="K48">
            <v>315.8605</v>
          </cell>
          <cell r="L48">
            <v>317.4008</v>
          </cell>
          <cell r="M48">
            <v>290.34980000000002</v>
          </cell>
          <cell r="N48">
            <v>305.9117</v>
          </cell>
          <cell r="R48">
            <v>320.82249999999999</v>
          </cell>
          <cell r="S48">
            <v>315.5625</v>
          </cell>
          <cell r="T48">
            <v>321.5532</v>
          </cell>
        </row>
        <row r="49">
          <cell r="B49">
            <v>322.67910000000001</v>
          </cell>
          <cell r="C49">
            <v>338.36540000000002</v>
          </cell>
          <cell r="D49">
            <v>279.39429999999999</v>
          </cell>
          <cell r="E49">
            <v>306.02519999999998</v>
          </cell>
          <cell r="F49">
            <v>317.17309999999998</v>
          </cell>
          <cell r="G49">
            <v>337.73719999999997</v>
          </cell>
          <cell r="H49">
            <v>338.69189999999998</v>
          </cell>
          <cell r="I49">
            <v>316.75080000000003</v>
          </cell>
          <cell r="J49">
            <v>376.63220000000001</v>
          </cell>
          <cell r="K49">
            <v>322.84339999999997</v>
          </cell>
          <cell r="L49">
            <v>315.72140000000002</v>
          </cell>
          <cell r="M49">
            <v>295.11750000000001</v>
          </cell>
          <cell r="N49">
            <v>315.11770000000001</v>
          </cell>
          <cell r="R49">
            <v>320.93389999999999</v>
          </cell>
          <cell r="S49">
            <v>322.75659999999999</v>
          </cell>
          <cell r="T49">
            <v>323.23700000000002</v>
          </cell>
        </row>
        <row r="50">
          <cell r="B50">
            <v>331.69569999999999</v>
          </cell>
          <cell r="C50">
            <v>350.89159999999998</v>
          </cell>
          <cell r="D50">
            <v>283.57389999999998</v>
          </cell>
          <cell r="E50">
            <v>313.90100000000001</v>
          </cell>
          <cell r="F50">
            <v>325.16269999999997</v>
          </cell>
          <cell r="G50">
            <v>349.43579999999997</v>
          </cell>
          <cell r="H50">
            <v>346.60539999999997</v>
          </cell>
          <cell r="I50">
            <v>325.64229999999998</v>
          </cell>
          <cell r="J50">
            <v>377.59219999999999</v>
          </cell>
          <cell r="K50">
            <v>333.55959999999999</v>
          </cell>
          <cell r="L50">
            <v>319.06049999999999</v>
          </cell>
          <cell r="M50">
            <v>299.70299999999997</v>
          </cell>
          <cell r="N50">
            <v>330.74619999999999</v>
          </cell>
          <cell r="R50">
            <v>335.65140000000002</v>
          </cell>
          <cell r="S50">
            <v>333.0711</v>
          </cell>
          <cell r="T50">
            <v>325.86900000000003</v>
          </cell>
        </row>
        <row r="51">
          <cell r="B51">
            <v>340.90199999999999</v>
          </cell>
          <cell r="C51">
            <v>360.80549999999999</v>
          </cell>
          <cell r="D51">
            <v>296.19779999999997</v>
          </cell>
          <cell r="E51">
            <v>337.44209999999998</v>
          </cell>
          <cell r="F51">
            <v>328.73680000000002</v>
          </cell>
          <cell r="G51">
            <v>359.6755</v>
          </cell>
          <cell r="H51">
            <v>356.52010000000001</v>
          </cell>
          <cell r="I51">
            <v>336.76130000000001</v>
          </cell>
          <cell r="J51">
            <v>374.47500000000002</v>
          </cell>
          <cell r="K51">
            <v>341.80110000000002</v>
          </cell>
          <cell r="L51">
            <v>319.85809999999998</v>
          </cell>
          <cell r="M51">
            <v>303.55290000000002</v>
          </cell>
          <cell r="N51">
            <v>339.9264</v>
          </cell>
          <cell r="R51">
            <v>366.82499999999999</v>
          </cell>
          <cell r="S51">
            <v>340.3537</v>
          </cell>
          <cell r="T51">
            <v>330.83969999999999</v>
          </cell>
        </row>
        <row r="52">
          <cell r="B52">
            <v>353.0444</v>
          </cell>
          <cell r="C52">
            <v>378.08359999999999</v>
          </cell>
          <cell r="D52">
            <v>302.29570000000001</v>
          </cell>
          <cell r="E52">
            <v>358.41219999999998</v>
          </cell>
          <cell r="F52">
            <v>335.96120000000002</v>
          </cell>
          <cell r="G52">
            <v>376.6123</v>
          </cell>
          <cell r="H52">
            <v>365.4615</v>
          </cell>
          <cell r="I52">
            <v>350.68169999999998</v>
          </cell>
          <cell r="J52">
            <v>372.48540000000003</v>
          </cell>
          <cell r="K52">
            <v>350.2174</v>
          </cell>
          <cell r="L52">
            <v>319.9665</v>
          </cell>
          <cell r="M52">
            <v>313.62119999999999</v>
          </cell>
          <cell r="N52">
            <v>346.38639999999998</v>
          </cell>
          <cell r="R52">
            <v>400.00670000000002</v>
          </cell>
          <cell r="S52">
            <v>352.06819999999999</v>
          </cell>
          <cell r="T52">
            <v>334.76530000000002</v>
          </cell>
        </row>
        <row r="53">
          <cell r="B53">
            <v>363.53809999999999</v>
          </cell>
          <cell r="C53">
            <v>386.15469999999999</v>
          </cell>
          <cell r="D53">
            <v>309.56049999999999</v>
          </cell>
          <cell r="E53">
            <v>369.1583</v>
          </cell>
          <cell r="F53">
            <v>344.24299999999999</v>
          </cell>
          <cell r="G53">
            <v>391.35520000000002</v>
          </cell>
          <cell r="H53">
            <v>378.01420000000002</v>
          </cell>
          <cell r="I53">
            <v>365.08859999999999</v>
          </cell>
          <cell r="J53">
            <v>365.82170000000002</v>
          </cell>
          <cell r="K53">
            <v>369.5455</v>
          </cell>
          <cell r="L53">
            <v>321.49360000000001</v>
          </cell>
          <cell r="M53">
            <v>324.48050000000001</v>
          </cell>
          <cell r="N53">
            <v>357.91699999999997</v>
          </cell>
          <cell r="R53">
            <v>402.74979999999999</v>
          </cell>
          <cell r="S53">
            <v>366.48050000000001</v>
          </cell>
          <cell r="T53">
            <v>337.22469999999998</v>
          </cell>
        </row>
        <row r="54">
          <cell r="B54">
            <v>377.05070000000001</v>
          </cell>
          <cell r="C54">
            <v>396.89299999999997</v>
          </cell>
          <cell r="D54">
            <v>318.33550000000002</v>
          </cell>
          <cell r="E54">
            <v>383.92380000000003</v>
          </cell>
          <cell r="F54">
            <v>358.44959999999998</v>
          </cell>
          <cell r="G54">
            <v>398.9083</v>
          </cell>
          <cell r="H54">
            <v>399.82369999999997</v>
          </cell>
          <cell r="I54">
            <v>383.36689999999999</v>
          </cell>
          <cell r="J54">
            <v>365.61219999999997</v>
          </cell>
          <cell r="K54">
            <v>387.54599999999999</v>
          </cell>
          <cell r="L54">
            <v>321.44740000000002</v>
          </cell>
          <cell r="M54">
            <v>342.51740000000001</v>
          </cell>
          <cell r="N54">
            <v>362.61759999999998</v>
          </cell>
          <cell r="R54">
            <v>409.34589999999997</v>
          </cell>
          <cell r="S54">
            <v>382.79259999999999</v>
          </cell>
          <cell r="T54">
            <v>345.6189</v>
          </cell>
        </row>
        <row r="55">
          <cell r="B55">
            <v>389.44540000000001</v>
          </cell>
          <cell r="C55">
            <v>412.73509999999999</v>
          </cell>
          <cell r="D55">
            <v>331.37349999999998</v>
          </cell>
          <cell r="E55">
            <v>384.25459999999998</v>
          </cell>
          <cell r="F55">
            <v>355.00139999999999</v>
          </cell>
          <cell r="G55">
            <v>409.69799999999998</v>
          </cell>
          <cell r="H55">
            <v>412.6576</v>
          </cell>
          <cell r="I55">
            <v>394.42340000000002</v>
          </cell>
          <cell r="J55">
            <v>426.72949999999997</v>
          </cell>
          <cell r="K55">
            <v>404.77499999999998</v>
          </cell>
          <cell r="L55">
            <v>323.75689999999997</v>
          </cell>
          <cell r="M55">
            <v>362.41219999999998</v>
          </cell>
          <cell r="N55">
            <v>370.19549999999998</v>
          </cell>
          <cell r="R55">
            <v>417.58229999999998</v>
          </cell>
          <cell r="S55">
            <v>394.93619999999999</v>
          </cell>
          <cell r="T55">
            <v>360.62490000000003</v>
          </cell>
        </row>
        <row r="56">
          <cell r="B56">
            <v>403.48540000000003</v>
          </cell>
          <cell r="C56">
            <v>429.20240000000001</v>
          </cell>
          <cell r="D56">
            <v>343.42009999999999</v>
          </cell>
          <cell r="E56">
            <v>393.1268</v>
          </cell>
          <cell r="F56">
            <v>362.9717</v>
          </cell>
          <cell r="G56">
            <v>430.1651</v>
          </cell>
          <cell r="H56">
            <v>424.77910000000003</v>
          </cell>
          <cell r="I56">
            <v>413.51010000000002</v>
          </cell>
          <cell r="J56">
            <v>430.81959999999998</v>
          </cell>
          <cell r="K56">
            <v>415.6103</v>
          </cell>
          <cell r="L56">
            <v>323.75689999999997</v>
          </cell>
          <cell r="M56">
            <v>383.44409999999999</v>
          </cell>
          <cell r="N56">
            <v>382.41930000000002</v>
          </cell>
          <cell r="R56">
            <v>432.20069999999998</v>
          </cell>
          <cell r="S56">
            <v>411.7749</v>
          </cell>
          <cell r="T56">
            <v>366.17309999999998</v>
          </cell>
        </row>
        <row r="57">
          <cell r="B57">
            <v>424.45389999999998</v>
          </cell>
          <cell r="C57">
            <v>450.19900000000001</v>
          </cell>
          <cell r="D57">
            <v>364.9237</v>
          </cell>
          <cell r="E57">
            <v>456.928</v>
          </cell>
          <cell r="F57">
            <v>366.42750000000001</v>
          </cell>
          <cell r="G57">
            <v>443.51909999999998</v>
          </cell>
          <cell r="H57">
            <v>441.87189999999998</v>
          </cell>
          <cell r="I57">
            <v>428.98950000000002</v>
          </cell>
          <cell r="J57">
            <v>431.22609999999997</v>
          </cell>
          <cell r="K57">
            <v>430.11470000000003</v>
          </cell>
          <cell r="L57">
            <v>421.30599999999998</v>
          </cell>
          <cell r="M57">
            <v>393.63139999999999</v>
          </cell>
          <cell r="N57">
            <v>390.65559999999999</v>
          </cell>
          <cell r="R57">
            <v>478.42649999999998</v>
          </cell>
          <cell r="S57">
            <v>429.67649999999998</v>
          </cell>
          <cell r="T57">
            <v>384.78680000000003</v>
          </cell>
        </row>
        <row r="58">
          <cell r="B58">
            <v>441.89550000000003</v>
          </cell>
          <cell r="C58">
            <v>471.38729999999998</v>
          </cell>
          <cell r="D58">
            <v>378.94549999999998</v>
          </cell>
          <cell r="E58">
            <v>479.45499999999998</v>
          </cell>
          <cell r="F58">
            <v>381.59339999999997</v>
          </cell>
          <cell r="G58">
            <v>464.21039999999999</v>
          </cell>
          <cell r="H58">
            <v>458.53190000000001</v>
          </cell>
          <cell r="I58">
            <v>450.67399999999998</v>
          </cell>
          <cell r="J58">
            <v>433.33539999999999</v>
          </cell>
          <cell r="K58">
            <v>441.90460000000002</v>
          </cell>
          <cell r="L58">
            <v>434.3193</v>
          </cell>
          <cell r="M58">
            <v>406.20580000000001</v>
          </cell>
          <cell r="N58">
            <v>406.06659999999999</v>
          </cell>
          <cell r="R58">
            <v>483.95209999999997</v>
          </cell>
          <cell r="S58">
            <v>450.31909999999999</v>
          </cell>
          <cell r="T58">
            <v>398.18060000000003</v>
          </cell>
        </row>
        <row r="59">
          <cell r="B59">
            <v>456.78559999999999</v>
          </cell>
          <cell r="C59">
            <v>485.77269999999999</v>
          </cell>
          <cell r="D59">
            <v>383.27589999999998</v>
          </cell>
          <cell r="E59">
            <v>480.41309999999999</v>
          </cell>
          <cell r="F59">
            <v>391.89</v>
          </cell>
          <cell r="G59">
            <v>474.37709999999998</v>
          </cell>
          <cell r="H59">
            <v>482.71010000000001</v>
          </cell>
          <cell r="I59">
            <v>479.06330000000003</v>
          </cell>
          <cell r="J59">
            <v>440.3408</v>
          </cell>
          <cell r="K59">
            <v>458.71879999999999</v>
          </cell>
          <cell r="L59">
            <v>445.9948</v>
          </cell>
          <cell r="M59">
            <v>424.62150000000003</v>
          </cell>
          <cell r="N59">
            <v>416.28140000000002</v>
          </cell>
          <cell r="R59">
            <v>484.24639999999999</v>
          </cell>
          <cell r="S59">
            <v>466.34559999999999</v>
          </cell>
          <cell r="T59">
            <v>416.30189999999999</v>
          </cell>
        </row>
        <row r="60">
          <cell r="B60">
            <v>470.78399999999999</v>
          </cell>
          <cell r="C60">
            <v>502.45209999999997</v>
          </cell>
          <cell r="D60">
            <v>405.26440000000002</v>
          </cell>
          <cell r="E60">
            <v>499.33</v>
          </cell>
          <cell r="F60">
            <v>400.32659999999998</v>
          </cell>
          <cell r="G60">
            <v>489.81099999999998</v>
          </cell>
          <cell r="H60">
            <v>493.1037</v>
          </cell>
          <cell r="I60">
            <v>494.89909999999998</v>
          </cell>
          <cell r="J60">
            <v>471.07990000000001</v>
          </cell>
          <cell r="K60">
            <v>467.09660000000002</v>
          </cell>
          <cell r="L60">
            <v>450.48610000000002</v>
          </cell>
          <cell r="M60">
            <v>436.57220000000001</v>
          </cell>
          <cell r="N60">
            <v>423.13170000000002</v>
          </cell>
          <cell r="R60">
            <v>487.8827</v>
          </cell>
          <cell r="S60">
            <v>482.72039999999998</v>
          </cell>
          <cell r="T60">
            <v>427.97809999999998</v>
          </cell>
        </row>
        <row r="61">
          <cell r="B61">
            <v>485.30360000000002</v>
          </cell>
          <cell r="C61">
            <v>520.39210000000003</v>
          </cell>
          <cell r="D61">
            <v>419.59609999999998</v>
          </cell>
          <cell r="E61">
            <v>502.5215</v>
          </cell>
          <cell r="F61">
            <v>414.81979999999999</v>
          </cell>
          <cell r="G61">
            <v>502.9341</v>
          </cell>
          <cell r="H61">
            <v>507.3922</v>
          </cell>
          <cell r="I61">
            <v>502.5147</v>
          </cell>
          <cell r="J61">
            <v>471.77870000000001</v>
          </cell>
          <cell r="K61">
            <v>485.36739999999998</v>
          </cell>
          <cell r="L61">
            <v>468.17899999999997</v>
          </cell>
          <cell r="M61">
            <v>460.74450000000002</v>
          </cell>
          <cell r="N61">
            <v>438.8603</v>
          </cell>
          <cell r="R61">
            <v>510.91140000000001</v>
          </cell>
          <cell r="S61">
            <v>499.07130000000001</v>
          </cell>
          <cell r="T61">
            <v>433.27929999999998</v>
          </cell>
        </row>
        <row r="62">
          <cell r="B62">
            <v>497.93709999999999</v>
          </cell>
          <cell r="C62">
            <v>527.85599999999999</v>
          </cell>
          <cell r="D62">
            <v>427.22989999999999</v>
          </cell>
          <cell r="E62">
            <v>522.09370000000001</v>
          </cell>
          <cell r="F62">
            <v>426.66390000000001</v>
          </cell>
          <cell r="G62">
            <v>518.05319999999995</v>
          </cell>
          <cell r="H62">
            <v>531.3048</v>
          </cell>
          <cell r="I62">
            <v>514.26020000000005</v>
          </cell>
          <cell r="J62">
            <v>465.93900000000002</v>
          </cell>
          <cell r="K62">
            <v>503.5727</v>
          </cell>
          <cell r="L62">
            <v>488.72609999999997</v>
          </cell>
          <cell r="M62">
            <v>470.13499999999999</v>
          </cell>
          <cell r="N62">
            <v>452.62670000000003</v>
          </cell>
          <cell r="R62">
            <v>515.55309999999997</v>
          </cell>
          <cell r="S62">
            <v>514.39679999999998</v>
          </cell>
          <cell r="T62">
            <v>441.59500000000003</v>
          </cell>
        </row>
        <row r="63">
          <cell r="B63">
            <v>517.04250000000002</v>
          </cell>
          <cell r="C63">
            <v>545.09169999999995</v>
          </cell>
          <cell r="D63">
            <v>453.63909999999998</v>
          </cell>
          <cell r="E63">
            <v>557.31089999999995</v>
          </cell>
          <cell r="F63">
            <v>432.50790000000001</v>
          </cell>
          <cell r="G63">
            <v>538.15179999999998</v>
          </cell>
          <cell r="H63">
            <v>556.54079999999999</v>
          </cell>
          <cell r="I63">
            <v>533.35569999999996</v>
          </cell>
          <cell r="J63">
            <v>483.94349999999997</v>
          </cell>
          <cell r="K63">
            <v>520.47770000000003</v>
          </cell>
          <cell r="L63">
            <v>506.64580000000001</v>
          </cell>
          <cell r="M63">
            <v>491.37439999999998</v>
          </cell>
          <cell r="N63">
            <v>460.97359999999998</v>
          </cell>
          <cell r="R63">
            <v>554.49900000000002</v>
          </cell>
          <cell r="S63">
            <v>531.65150000000006</v>
          </cell>
          <cell r="T63">
            <v>457.20780000000002</v>
          </cell>
        </row>
        <row r="64">
          <cell r="B64">
            <v>536.54229999999995</v>
          </cell>
          <cell r="C64">
            <v>564.47670000000005</v>
          </cell>
          <cell r="D64">
            <v>460.15210000000002</v>
          </cell>
          <cell r="E64">
            <v>589.80820000000006</v>
          </cell>
          <cell r="F64">
            <v>445.23149999999998</v>
          </cell>
          <cell r="G64">
            <v>553.17240000000004</v>
          </cell>
          <cell r="H64">
            <v>588.5367</v>
          </cell>
          <cell r="I64">
            <v>550.25130000000001</v>
          </cell>
          <cell r="J64">
            <v>488.77980000000002</v>
          </cell>
          <cell r="K64">
            <v>545.24189999999999</v>
          </cell>
          <cell r="L64">
            <v>511.52100000000002</v>
          </cell>
          <cell r="M64">
            <v>511.34300000000002</v>
          </cell>
          <cell r="N64">
            <v>479.07350000000002</v>
          </cell>
          <cell r="R64">
            <v>608.31569999999999</v>
          </cell>
          <cell r="S64">
            <v>549.33249999999998</v>
          </cell>
          <cell r="T64">
            <v>466.60160000000002</v>
          </cell>
        </row>
        <row r="65">
          <cell r="B65">
            <v>548.70730000000003</v>
          </cell>
          <cell r="C65">
            <v>574.65920000000006</v>
          </cell>
          <cell r="D65">
            <v>464.41180000000003</v>
          </cell>
          <cell r="E65">
            <v>609.36009999999999</v>
          </cell>
          <cell r="F65">
            <v>453.15190000000001</v>
          </cell>
          <cell r="G65">
            <v>568.44889999999998</v>
          </cell>
          <cell r="H65">
            <v>600.76319999999998</v>
          </cell>
          <cell r="I65">
            <v>559.35599999999999</v>
          </cell>
          <cell r="J65">
            <v>488.25060000000002</v>
          </cell>
          <cell r="K65">
            <v>550.16139999999996</v>
          </cell>
          <cell r="L65">
            <v>513.52760000000001</v>
          </cell>
          <cell r="M65">
            <v>541.94370000000004</v>
          </cell>
          <cell r="N65">
            <v>488.4307</v>
          </cell>
          <cell r="R65">
            <v>598.96550000000002</v>
          </cell>
          <cell r="S65">
            <v>567.71709999999996</v>
          </cell>
          <cell r="T65">
            <v>470.16430000000003</v>
          </cell>
        </row>
        <row r="66">
          <cell r="B66">
            <v>570.99810000000002</v>
          </cell>
          <cell r="C66">
            <v>596.93219999999997</v>
          </cell>
          <cell r="D66">
            <v>488.44830000000002</v>
          </cell>
          <cell r="E66">
            <v>642.09810000000004</v>
          </cell>
          <cell r="F66">
            <v>464.44510000000002</v>
          </cell>
          <cell r="G66">
            <v>588.3098</v>
          </cell>
          <cell r="H66">
            <v>603.15020000000004</v>
          </cell>
          <cell r="I66">
            <v>597.08360000000005</v>
          </cell>
          <cell r="J66">
            <v>495.75110000000001</v>
          </cell>
          <cell r="K66">
            <v>575.09760000000006</v>
          </cell>
          <cell r="L66">
            <v>521.81269999999995</v>
          </cell>
          <cell r="M66">
            <v>575.90629999999999</v>
          </cell>
          <cell r="N66">
            <v>502.35160000000002</v>
          </cell>
          <cell r="R66">
            <v>629.14290000000005</v>
          </cell>
          <cell r="S66">
            <v>593.90070000000003</v>
          </cell>
          <cell r="T66">
            <v>477.4545</v>
          </cell>
        </row>
        <row r="67">
          <cell r="B67">
            <v>593.42190000000005</v>
          </cell>
          <cell r="C67">
            <v>627.76549999999997</v>
          </cell>
          <cell r="D67">
            <v>496.23090000000002</v>
          </cell>
          <cell r="E67">
            <v>654.92639999999994</v>
          </cell>
          <cell r="F67">
            <v>469.01760000000002</v>
          </cell>
          <cell r="G67">
            <v>609.41980000000001</v>
          </cell>
          <cell r="H67">
            <v>632.43340000000001</v>
          </cell>
          <cell r="I67">
            <v>608.89940000000001</v>
          </cell>
          <cell r="J67">
            <v>539.1585</v>
          </cell>
          <cell r="K67">
            <v>604.47829999999999</v>
          </cell>
          <cell r="L67">
            <v>525.6626</v>
          </cell>
          <cell r="M67">
            <v>610.07339999999999</v>
          </cell>
          <cell r="N67">
            <v>526.89390000000003</v>
          </cell>
          <cell r="R67">
            <v>686.98710000000005</v>
          </cell>
          <cell r="S67">
            <v>613.69299999999998</v>
          </cell>
          <cell r="T67">
            <v>491.66550000000001</v>
          </cell>
        </row>
        <row r="68">
          <cell r="B68">
            <v>620.50070000000005</v>
          </cell>
          <cell r="C68">
            <v>681.46540000000005</v>
          </cell>
          <cell r="D68">
            <v>509.69690000000003</v>
          </cell>
          <cell r="E68">
            <v>673.75729999999999</v>
          </cell>
          <cell r="F68">
            <v>480.79910000000001</v>
          </cell>
          <cell r="G68">
            <v>635.60419999999999</v>
          </cell>
          <cell r="H68">
            <v>652.19069999999999</v>
          </cell>
          <cell r="I68">
            <v>633.82060000000001</v>
          </cell>
          <cell r="J68">
            <v>547.94539999999995</v>
          </cell>
          <cell r="K68">
            <v>612.94749999999999</v>
          </cell>
          <cell r="L68">
            <v>536.26499999999999</v>
          </cell>
          <cell r="M68">
            <v>637.10429999999997</v>
          </cell>
          <cell r="N68">
            <v>550.06389999999999</v>
          </cell>
          <cell r="R68">
            <v>744.09109999999998</v>
          </cell>
          <cell r="S68">
            <v>641.34339999999997</v>
          </cell>
          <cell r="T68">
            <v>503.54050000000001</v>
          </cell>
        </row>
        <row r="69">
          <cell r="B69">
            <v>661.86879999999996</v>
          </cell>
          <cell r="C69">
            <v>722.84559999999999</v>
          </cell>
          <cell r="D69">
            <v>540.39350000000002</v>
          </cell>
          <cell r="E69">
            <v>765.58519999999999</v>
          </cell>
          <cell r="F69">
            <v>521.06349999999998</v>
          </cell>
          <cell r="G69">
            <v>662.79359999999997</v>
          </cell>
          <cell r="H69">
            <v>688.11419999999998</v>
          </cell>
          <cell r="I69">
            <v>665.74189999999999</v>
          </cell>
          <cell r="J69">
            <v>558.43330000000003</v>
          </cell>
          <cell r="K69">
            <v>627.62760000000003</v>
          </cell>
          <cell r="L69">
            <v>655.03710000000001</v>
          </cell>
          <cell r="M69">
            <v>673.75149999999996</v>
          </cell>
          <cell r="N69">
            <v>582.41970000000003</v>
          </cell>
          <cell r="R69">
            <v>789.16139999999996</v>
          </cell>
          <cell r="S69">
            <v>680.7038</v>
          </cell>
          <cell r="T69">
            <v>549.14639999999997</v>
          </cell>
        </row>
        <row r="70">
          <cell r="B70">
            <v>702.82899999999995</v>
          </cell>
          <cell r="C70">
            <v>765.71180000000004</v>
          </cell>
          <cell r="D70">
            <v>558.92169999999999</v>
          </cell>
          <cell r="E70">
            <v>847.17129999999997</v>
          </cell>
          <cell r="F70">
            <v>546.07039999999995</v>
          </cell>
          <cell r="G70">
            <v>699.3546</v>
          </cell>
          <cell r="H70">
            <v>731.02629999999999</v>
          </cell>
          <cell r="I70">
            <v>705.5607</v>
          </cell>
          <cell r="J70">
            <v>583.01940000000002</v>
          </cell>
          <cell r="K70">
            <v>664.30889999999999</v>
          </cell>
          <cell r="L70">
            <v>677.90869999999995</v>
          </cell>
          <cell r="M70">
            <v>719.4846</v>
          </cell>
          <cell r="N70">
            <v>610.80240000000003</v>
          </cell>
          <cell r="R70">
            <v>835.38130000000001</v>
          </cell>
          <cell r="S70">
            <v>728.62540000000001</v>
          </cell>
          <cell r="T70">
            <v>567.26379999999995</v>
          </cell>
        </row>
        <row r="71">
          <cell r="B71">
            <v>736.36369999999999</v>
          </cell>
          <cell r="C71">
            <v>799.12929999999994</v>
          </cell>
          <cell r="D71">
            <v>589.58410000000003</v>
          </cell>
          <cell r="E71">
            <v>889.32</v>
          </cell>
          <cell r="F71">
            <v>561.59370000000001</v>
          </cell>
          <cell r="G71">
            <v>736.6078</v>
          </cell>
          <cell r="H71">
            <v>775.64689999999996</v>
          </cell>
          <cell r="I71">
            <v>743.726</v>
          </cell>
          <cell r="J71">
            <v>600.96</v>
          </cell>
          <cell r="K71">
            <v>698.74490000000003</v>
          </cell>
          <cell r="L71">
            <v>700.9896</v>
          </cell>
          <cell r="M71">
            <v>757.17849999999999</v>
          </cell>
          <cell r="N71">
            <v>637.71579999999994</v>
          </cell>
          <cell r="R71">
            <v>859.35850000000005</v>
          </cell>
          <cell r="S71">
            <v>764.73889999999994</v>
          </cell>
          <cell r="T71">
            <v>597.51819999999998</v>
          </cell>
        </row>
        <row r="72">
          <cell r="B72">
            <v>776.67010000000005</v>
          </cell>
          <cell r="C72">
            <v>838.78210000000001</v>
          </cell>
          <cell r="D72">
            <v>630.69000000000005</v>
          </cell>
          <cell r="E72">
            <v>938.55870000000004</v>
          </cell>
          <cell r="F72">
            <v>603.73950000000002</v>
          </cell>
          <cell r="G72">
            <v>782.70680000000004</v>
          </cell>
          <cell r="H72">
            <v>836.83489999999995</v>
          </cell>
          <cell r="I72">
            <v>769.29589999999996</v>
          </cell>
          <cell r="J72">
            <v>602.45299999999997</v>
          </cell>
          <cell r="K72">
            <v>735.303</v>
          </cell>
          <cell r="L72">
            <v>716.11969999999997</v>
          </cell>
          <cell r="M72">
            <v>807.13030000000003</v>
          </cell>
          <cell r="N72">
            <v>671.47910000000002</v>
          </cell>
          <cell r="R72">
            <v>920.51189999999997</v>
          </cell>
          <cell r="S72">
            <v>805.16750000000002</v>
          </cell>
          <cell r="T72">
            <v>628.07690000000002</v>
          </cell>
        </row>
        <row r="73">
          <cell r="B73">
            <v>833.88940000000002</v>
          </cell>
          <cell r="C73">
            <v>888.21220000000005</v>
          </cell>
          <cell r="D73">
            <v>671.59760000000006</v>
          </cell>
          <cell r="E73">
            <v>1007.6592000000001</v>
          </cell>
          <cell r="F73">
            <v>632.22280000000001</v>
          </cell>
          <cell r="G73">
            <v>864.60760000000005</v>
          </cell>
          <cell r="H73">
            <v>895.2133</v>
          </cell>
          <cell r="I73">
            <v>799.73860000000002</v>
          </cell>
          <cell r="J73">
            <v>630.5231</v>
          </cell>
          <cell r="K73">
            <v>833.64390000000003</v>
          </cell>
          <cell r="L73">
            <v>772.99069999999995</v>
          </cell>
          <cell r="M73">
            <v>898.03470000000004</v>
          </cell>
          <cell r="N73">
            <v>726.51909999999998</v>
          </cell>
          <cell r="R73">
            <v>1021.8762</v>
          </cell>
          <cell r="S73">
            <v>865.10400000000004</v>
          </cell>
          <cell r="T73">
            <v>657.42330000000004</v>
          </cell>
        </row>
        <row r="74">
          <cell r="B74">
            <v>891.851</v>
          </cell>
          <cell r="C74">
            <v>949.15340000000003</v>
          </cell>
          <cell r="D74">
            <v>720.77599999999995</v>
          </cell>
          <cell r="E74">
            <v>1105.1036999999999</v>
          </cell>
          <cell r="F74">
            <v>666.64880000000005</v>
          </cell>
          <cell r="G74">
            <v>938.91330000000005</v>
          </cell>
          <cell r="H74">
            <v>951.63379999999995</v>
          </cell>
          <cell r="I74">
            <v>865.98410000000001</v>
          </cell>
          <cell r="J74">
            <v>655.88810000000001</v>
          </cell>
          <cell r="K74">
            <v>875.92830000000004</v>
          </cell>
          <cell r="L74">
            <v>802.64390000000003</v>
          </cell>
          <cell r="M74">
            <v>953.65989999999999</v>
          </cell>
          <cell r="N74">
            <v>785.76440000000002</v>
          </cell>
          <cell r="R74">
            <v>1097.1542999999999</v>
          </cell>
          <cell r="S74">
            <v>924.89750000000004</v>
          </cell>
          <cell r="T74">
            <v>702.19830000000002</v>
          </cell>
        </row>
        <row r="75">
          <cell r="B75">
            <v>945.68359999999996</v>
          </cell>
          <cell r="C75">
            <v>1016.1594</v>
          </cell>
          <cell r="D75">
            <v>792.09760000000006</v>
          </cell>
          <cell r="E75">
            <v>1228.9766</v>
          </cell>
          <cell r="F75">
            <v>682.25540000000001</v>
          </cell>
          <cell r="G75">
            <v>995.74379999999996</v>
          </cell>
          <cell r="H75">
            <v>988.60469999999998</v>
          </cell>
          <cell r="I75">
            <v>922.67340000000002</v>
          </cell>
          <cell r="J75">
            <v>670.17960000000005</v>
          </cell>
          <cell r="K75">
            <v>918.55690000000004</v>
          </cell>
          <cell r="L75">
            <v>829.86599999999999</v>
          </cell>
          <cell r="M75">
            <v>989.71109999999999</v>
          </cell>
          <cell r="N75">
            <v>840.67570000000001</v>
          </cell>
          <cell r="R75">
            <v>1224.7239999999999</v>
          </cell>
          <cell r="S75">
            <v>975.70339999999999</v>
          </cell>
          <cell r="T75">
            <v>731.72389999999996</v>
          </cell>
        </row>
        <row r="76">
          <cell r="B76">
            <v>1007.6275000000001</v>
          </cell>
          <cell r="C76">
            <v>1084.2719</v>
          </cell>
          <cell r="D76">
            <v>834.25549999999998</v>
          </cell>
          <cell r="E76">
            <v>1311.454</v>
          </cell>
          <cell r="F76">
            <v>737.50660000000005</v>
          </cell>
          <cell r="G76">
            <v>1037.6003000000001</v>
          </cell>
          <cell r="H76">
            <v>1061.7218</v>
          </cell>
          <cell r="I76">
            <v>954.71720000000005</v>
          </cell>
          <cell r="J76">
            <v>761.09799999999996</v>
          </cell>
          <cell r="K76">
            <v>966.86800000000005</v>
          </cell>
          <cell r="L76">
            <v>912.45330000000001</v>
          </cell>
          <cell r="M76">
            <v>1068.9781</v>
          </cell>
          <cell r="N76">
            <v>891.38459999999998</v>
          </cell>
          <cell r="R76">
            <v>1331.2452000000001</v>
          </cell>
          <cell r="S76">
            <v>1032.2633000000001</v>
          </cell>
          <cell r="T76">
            <v>789.42660000000001</v>
          </cell>
        </row>
        <row r="77">
          <cell r="B77">
            <v>1058.0026</v>
          </cell>
          <cell r="C77">
            <v>1117.6376</v>
          </cell>
          <cell r="D77">
            <v>881.89160000000004</v>
          </cell>
          <cell r="E77">
            <v>1365.8336999999999</v>
          </cell>
          <cell r="F77">
            <v>816.53470000000004</v>
          </cell>
          <cell r="G77">
            <v>1095.6400000000001</v>
          </cell>
          <cell r="H77">
            <v>1095.4888000000001</v>
          </cell>
          <cell r="I77">
            <v>1023.5071</v>
          </cell>
          <cell r="J77">
            <v>804.65840000000003</v>
          </cell>
          <cell r="K77">
            <v>1008.0804000000001</v>
          </cell>
          <cell r="L77">
            <v>945.03409999999997</v>
          </cell>
          <cell r="M77">
            <v>1127.9205999999999</v>
          </cell>
          <cell r="N77">
            <v>943.75639999999999</v>
          </cell>
          <cell r="R77">
            <v>1380.2361000000001</v>
          </cell>
          <cell r="S77">
            <v>1082.5534</v>
          </cell>
          <cell r="T77">
            <v>840.67520000000002</v>
          </cell>
        </row>
        <row r="78">
          <cell r="B78">
            <v>1114.5359000000001</v>
          </cell>
          <cell r="C78">
            <v>1178.7917</v>
          </cell>
          <cell r="D78">
            <v>941.13779999999997</v>
          </cell>
          <cell r="E78">
            <v>1421.1654000000001</v>
          </cell>
          <cell r="F78">
            <v>850.82460000000003</v>
          </cell>
          <cell r="G78">
            <v>1164.6745000000001</v>
          </cell>
          <cell r="H78">
            <v>1156.2369000000001</v>
          </cell>
          <cell r="I78">
            <v>1076.0345</v>
          </cell>
          <cell r="J78">
            <v>825.68899999999996</v>
          </cell>
          <cell r="K78">
            <v>1047.7140999999999</v>
          </cell>
          <cell r="L78">
            <v>997.10289999999998</v>
          </cell>
          <cell r="M78">
            <v>1211.6701</v>
          </cell>
          <cell r="N78">
            <v>1000.5614</v>
          </cell>
          <cell r="R78">
            <v>1458.6084000000001</v>
          </cell>
          <cell r="S78">
            <v>1143.2887000000001</v>
          </cell>
          <cell r="T78">
            <v>875.0145</v>
          </cell>
        </row>
        <row r="79">
          <cell r="B79">
            <v>1180.9670000000001</v>
          </cell>
          <cell r="C79">
            <v>1257.1455000000001</v>
          </cell>
          <cell r="D79">
            <v>1012.1953999999999</v>
          </cell>
          <cell r="E79">
            <v>1441.6596999999999</v>
          </cell>
          <cell r="F79">
            <v>917.57799999999997</v>
          </cell>
          <cell r="G79">
            <v>1222.4079999999999</v>
          </cell>
          <cell r="H79">
            <v>1219.4517000000001</v>
          </cell>
          <cell r="I79">
            <v>1143.5941</v>
          </cell>
          <cell r="J79">
            <v>892.96489999999994</v>
          </cell>
          <cell r="K79">
            <v>1157.8351</v>
          </cell>
          <cell r="L79">
            <v>1004.4879</v>
          </cell>
          <cell r="M79">
            <v>1277.9054000000001</v>
          </cell>
          <cell r="N79">
            <v>1070.7782</v>
          </cell>
          <cell r="R79">
            <v>1548.1442999999999</v>
          </cell>
          <cell r="S79">
            <v>1206.5220999999999</v>
          </cell>
          <cell r="T79">
            <v>940.44460000000004</v>
          </cell>
        </row>
        <row r="80">
          <cell r="B80">
            <v>1259.9952000000001</v>
          </cell>
          <cell r="C80">
            <v>1385.6735000000001</v>
          </cell>
          <cell r="D80">
            <v>1066.1418000000001</v>
          </cell>
          <cell r="E80">
            <v>1507.7109</v>
          </cell>
          <cell r="F80">
            <v>960.15650000000005</v>
          </cell>
          <cell r="G80">
            <v>1284.3587</v>
          </cell>
          <cell r="H80">
            <v>1285.6180999999999</v>
          </cell>
          <cell r="I80">
            <v>1195.5036</v>
          </cell>
          <cell r="J80">
            <v>962.197</v>
          </cell>
          <cell r="K80">
            <v>1220.6316999999999</v>
          </cell>
          <cell r="L80">
            <v>1046.7559000000001</v>
          </cell>
          <cell r="M80">
            <v>1377.2121</v>
          </cell>
          <cell r="N80">
            <v>1146.2512999999999</v>
          </cell>
          <cell r="R80">
            <v>1614.4139</v>
          </cell>
          <cell r="S80">
            <v>1297.0224000000001</v>
          </cell>
          <cell r="T80">
            <v>991.47860000000003</v>
          </cell>
        </row>
        <row r="81">
          <cell r="B81">
            <v>1358.4994999999999</v>
          </cell>
          <cell r="C81">
            <v>1519.6853000000001</v>
          </cell>
          <cell r="D81">
            <v>1153.9078999999999</v>
          </cell>
          <cell r="E81">
            <v>1669.1856</v>
          </cell>
          <cell r="F81">
            <v>1020.4746</v>
          </cell>
          <cell r="G81">
            <v>1360.2311</v>
          </cell>
          <cell r="H81">
            <v>1357.3400999999999</v>
          </cell>
          <cell r="I81">
            <v>1264.6741</v>
          </cell>
          <cell r="J81">
            <v>978.59349999999995</v>
          </cell>
          <cell r="K81">
            <v>1263.1586</v>
          </cell>
          <cell r="L81">
            <v>1304.6416999999999</v>
          </cell>
          <cell r="M81">
            <v>1480.5161000000001</v>
          </cell>
          <cell r="N81">
            <v>1216.9855</v>
          </cell>
          <cell r="R81">
            <v>1796.6041</v>
          </cell>
          <cell r="S81">
            <v>1385.6929</v>
          </cell>
          <cell r="T81">
            <v>1081.2155</v>
          </cell>
        </row>
        <row r="82">
          <cell r="B82">
            <v>1475.1378</v>
          </cell>
          <cell r="C82">
            <v>1673.9213999999999</v>
          </cell>
          <cell r="D82">
            <v>1194.8185000000001</v>
          </cell>
          <cell r="E82">
            <v>1873.6613</v>
          </cell>
          <cell r="F82">
            <v>1093.6605999999999</v>
          </cell>
          <cell r="G82">
            <v>1480.2565999999999</v>
          </cell>
          <cell r="H82">
            <v>1449.7507000000001</v>
          </cell>
          <cell r="I82">
            <v>1357.2902999999999</v>
          </cell>
          <cell r="J82">
            <v>1044.5793000000001</v>
          </cell>
          <cell r="K82">
            <v>1354.7739999999999</v>
          </cell>
          <cell r="L82">
            <v>1376.2207000000001</v>
          </cell>
          <cell r="M82">
            <v>1608.8219999999999</v>
          </cell>
          <cell r="N82">
            <v>1301.2085</v>
          </cell>
          <cell r="R82">
            <v>2037.5064</v>
          </cell>
          <cell r="S82">
            <v>1502.3118999999999</v>
          </cell>
          <cell r="T82">
            <v>1141.9467</v>
          </cell>
        </row>
        <row r="83">
          <cell r="B83">
            <v>1592.4495999999999</v>
          </cell>
          <cell r="C83">
            <v>1769.0365999999999</v>
          </cell>
          <cell r="D83">
            <v>1290.3738000000001</v>
          </cell>
          <cell r="E83">
            <v>2020.3142</v>
          </cell>
          <cell r="F83">
            <v>1223.1349</v>
          </cell>
          <cell r="G83">
            <v>1606.675</v>
          </cell>
          <cell r="H83">
            <v>1567.7876000000001</v>
          </cell>
          <cell r="I83">
            <v>1479.7090000000001</v>
          </cell>
          <cell r="J83">
            <v>1111.5159000000001</v>
          </cell>
          <cell r="K83">
            <v>1490.0619999999999</v>
          </cell>
          <cell r="L83">
            <v>1444.3366000000001</v>
          </cell>
          <cell r="M83">
            <v>1757.1008999999999</v>
          </cell>
          <cell r="N83">
            <v>1394.021</v>
          </cell>
          <cell r="R83">
            <v>2160.8528000000001</v>
          </cell>
          <cell r="S83">
            <v>1621.0170000000001</v>
          </cell>
          <cell r="T83">
            <v>1252.443</v>
          </cell>
        </row>
        <row r="84">
          <cell r="B84">
            <v>1685.1612</v>
          </cell>
          <cell r="C84">
            <v>1832.4661000000001</v>
          </cell>
          <cell r="D84">
            <v>1348.6302000000001</v>
          </cell>
          <cell r="E84">
            <v>2092.3393999999998</v>
          </cell>
          <cell r="F84">
            <v>1312.2864</v>
          </cell>
          <cell r="G84">
            <v>1742.6687999999999</v>
          </cell>
          <cell r="H84">
            <v>1701.0304000000001</v>
          </cell>
          <cell r="I84">
            <v>1575.9159</v>
          </cell>
          <cell r="J84">
            <v>1234.0205000000001</v>
          </cell>
          <cell r="K84">
            <v>1580.3923</v>
          </cell>
          <cell r="L84">
            <v>1542.7581</v>
          </cell>
          <cell r="M84">
            <v>1874.8076000000001</v>
          </cell>
          <cell r="N84">
            <v>1483.6935000000001</v>
          </cell>
          <cell r="R84">
            <v>2170.5830999999998</v>
          </cell>
          <cell r="S84">
            <v>1726.7701999999999</v>
          </cell>
          <cell r="T84">
            <v>1344.1706999999999</v>
          </cell>
        </row>
        <row r="85">
          <cell r="B85">
            <v>1789.4275</v>
          </cell>
          <cell r="C85">
            <v>1941.6682000000001</v>
          </cell>
          <cell r="D85">
            <v>1465.7752</v>
          </cell>
          <cell r="E85">
            <v>2146.4783000000002</v>
          </cell>
          <cell r="F85">
            <v>1359.47</v>
          </cell>
          <cell r="G85">
            <v>1845.9603</v>
          </cell>
          <cell r="H85">
            <v>1841.4954</v>
          </cell>
          <cell r="I85">
            <v>1636.9606000000001</v>
          </cell>
          <cell r="J85">
            <v>1389.7398000000001</v>
          </cell>
          <cell r="K85">
            <v>1774.182</v>
          </cell>
          <cell r="L85">
            <v>1653.5364</v>
          </cell>
          <cell r="M85">
            <v>2002.0742</v>
          </cell>
          <cell r="N85">
            <v>1579.8798999999999</v>
          </cell>
          <cell r="R85">
            <v>2269.8240000000001</v>
          </cell>
          <cell r="S85">
            <v>1837.2743</v>
          </cell>
          <cell r="T85">
            <v>1432.3543</v>
          </cell>
        </row>
        <row r="86">
          <cell r="B86">
            <v>2008.8079</v>
          </cell>
          <cell r="C86">
            <v>2236.1003000000001</v>
          </cell>
          <cell r="D86">
            <v>1574.3594000000001</v>
          </cell>
          <cell r="E86">
            <v>2324.1482000000001</v>
          </cell>
          <cell r="F86">
            <v>1520.058</v>
          </cell>
          <cell r="G86">
            <v>2111.1010000000001</v>
          </cell>
          <cell r="H86">
            <v>2137.6410999999998</v>
          </cell>
          <cell r="I86">
            <v>1788.5897</v>
          </cell>
          <cell r="J86">
            <v>1459.8776</v>
          </cell>
          <cell r="K86">
            <v>1978.2928999999999</v>
          </cell>
          <cell r="L86">
            <v>1810.2864</v>
          </cell>
          <cell r="M86">
            <v>2256.3582000000001</v>
          </cell>
          <cell r="N86">
            <v>1725.8297</v>
          </cell>
          <cell r="R86">
            <v>2503.4050999999999</v>
          </cell>
          <cell r="S86">
            <v>2085.5392000000002</v>
          </cell>
          <cell r="T86">
            <v>1560.3887</v>
          </cell>
        </row>
        <row r="87">
          <cell r="B87">
            <v>2253.4785000000002</v>
          </cell>
          <cell r="C87">
            <v>2530.5562</v>
          </cell>
          <cell r="D87">
            <v>1752.8624</v>
          </cell>
          <cell r="E87">
            <v>2732.4364999999998</v>
          </cell>
          <cell r="F87">
            <v>1626.3733</v>
          </cell>
          <cell r="G87">
            <v>2361.4146999999998</v>
          </cell>
          <cell r="H87">
            <v>2308.6914000000002</v>
          </cell>
          <cell r="I87">
            <v>1969.5310999999999</v>
          </cell>
          <cell r="J87">
            <v>1588.0853999999999</v>
          </cell>
          <cell r="K87">
            <v>2270.7096000000001</v>
          </cell>
          <cell r="L87">
            <v>1994.2591</v>
          </cell>
          <cell r="M87">
            <v>2566.4686999999999</v>
          </cell>
          <cell r="N87">
            <v>1943.7140999999999</v>
          </cell>
          <cell r="R87">
            <v>2902.3424</v>
          </cell>
          <cell r="S87">
            <v>2350.3791000000001</v>
          </cell>
          <cell r="T87">
            <v>1676.2644</v>
          </cell>
        </row>
        <row r="88">
          <cell r="B88">
            <v>2447.5650000000001</v>
          </cell>
          <cell r="C88">
            <v>2750.7102</v>
          </cell>
          <cell r="D88">
            <v>1932.4716000000001</v>
          </cell>
          <cell r="E88">
            <v>3025.3688999999999</v>
          </cell>
          <cell r="F88">
            <v>1771.8731</v>
          </cell>
          <cell r="G88">
            <v>2630.6120999999998</v>
          </cell>
          <cell r="H88">
            <v>2430.3649</v>
          </cell>
          <cell r="I88">
            <v>2086.3757999999998</v>
          </cell>
          <cell r="J88">
            <v>1798.6922</v>
          </cell>
          <cell r="K88">
            <v>2494.3485000000001</v>
          </cell>
          <cell r="L88">
            <v>2125.6536999999998</v>
          </cell>
          <cell r="M88">
            <v>2792.1903000000002</v>
          </cell>
          <cell r="N88">
            <v>2066.5706</v>
          </cell>
          <cell r="R88">
            <v>3136.14</v>
          </cell>
          <cell r="S88">
            <v>2566.2802999999999</v>
          </cell>
          <cell r="T88">
            <v>1788.3083999999999</v>
          </cell>
        </row>
        <row r="89">
          <cell r="B89">
            <v>2763.4349999999999</v>
          </cell>
          <cell r="C89">
            <v>3211.5925999999999</v>
          </cell>
          <cell r="D89">
            <v>2157.0974000000001</v>
          </cell>
          <cell r="E89">
            <v>3293.4886999999999</v>
          </cell>
          <cell r="F89">
            <v>1872.1497999999999</v>
          </cell>
          <cell r="G89">
            <v>2951.1770000000001</v>
          </cell>
          <cell r="H89">
            <v>2858.4288999999999</v>
          </cell>
          <cell r="I89">
            <v>2289.8688000000002</v>
          </cell>
          <cell r="J89">
            <v>2076.7950999999998</v>
          </cell>
          <cell r="K89">
            <v>2827.4038999999998</v>
          </cell>
          <cell r="L89">
            <v>2342.4504000000002</v>
          </cell>
          <cell r="M89">
            <v>3144.9902000000002</v>
          </cell>
          <cell r="N89">
            <v>2304.0306999999998</v>
          </cell>
          <cell r="R89">
            <v>3517.4297999999999</v>
          </cell>
          <cell r="S89">
            <v>2921.1626999999999</v>
          </cell>
          <cell r="T89">
            <v>1959.9784999999999</v>
          </cell>
        </row>
        <row r="90">
          <cell r="B90">
            <v>3456.6426000000001</v>
          </cell>
          <cell r="C90">
            <v>4160.2902000000004</v>
          </cell>
          <cell r="D90">
            <v>2599.1671999999999</v>
          </cell>
          <cell r="E90">
            <v>3903.2478000000001</v>
          </cell>
          <cell r="F90">
            <v>2144.0192000000002</v>
          </cell>
          <cell r="G90">
            <v>3861.1660999999999</v>
          </cell>
          <cell r="H90">
            <v>3734.1484</v>
          </cell>
          <cell r="I90">
            <v>2992.9425999999999</v>
          </cell>
          <cell r="J90">
            <v>2407.9195</v>
          </cell>
          <cell r="K90">
            <v>3420.4326999999998</v>
          </cell>
          <cell r="L90">
            <v>2505.3618999999999</v>
          </cell>
          <cell r="M90">
            <v>3851.6554000000001</v>
          </cell>
          <cell r="N90">
            <v>3022.1365000000001</v>
          </cell>
          <cell r="R90">
            <v>4083.1795999999999</v>
          </cell>
          <cell r="S90">
            <v>3753.6556999999998</v>
          </cell>
          <cell r="T90">
            <v>2300.9443000000001</v>
          </cell>
        </row>
        <row r="91">
          <cell r="B91">
            <v>4132.4790000000003</v>
          </cell>
          <cell r="C91">
            <v>4976.384</v>
          </cell>
          <cell r="D91">
            <v>3133.3525</v>
          </cell>
          <cell r="E91">
            <v>4336.4071999999996</v>
          </cell>
          <cell r="F91">
            <v>2343.5657999999999</v>
          </cell>
          <cell r="G91">
            <v>4665.1943000000001</v>
          </cell>
          <cell r="H91">
            <v>4501.8783999999996</v>
          </cell>
          <cell r="I91">
            <v>3744.2226000000001</v>
          </cell>
          <cell r="J91">
            <v>3008.3053</v>
          </cell>
          <cell r="K91">
            <v>4241.7008999999998</v>
          </cell>
          <cell r="L91">
            <v>2526.5470999999998</v>
          </cell>
          <cell r="M91">
            <v>4576.0835999999999</v>
          </cell>
          <cell r="N91">
            <v>4346.9142000000002</v>
          </cell>
          <cell r="R91">
            <v>4758.7129000000004</v>
          </cell>
          <cell r="S91">
            <v>4466.8319000000001</v>
          </cell>
          <cell r="T91">
            <v>2867.0994999999998</v>
          </cell>
        </row>
        <row r="92">
          <cell r="B92">
            <v>4751.2725</v>
          </cell>
          <cell r="C92">
            <v>5642.3450999999995</v>
          </cell>
          <cell r="D92">
            <v>3715.4594000000002</v>
          </cell>
          <cell r="E92">
            <v>4626.5888999999997</v>
          </cell>
          <cell r="F92">
            <v>2881.4007999999999</v>
          </cell>
          <cell r="G92">
            <v>5130.0468000000001</v>
          </cell>
          <cell r="H92">
            <v>5174.9526999999998</v>
          </cell>
          <cell r="I92">
            <v>4971.5340999999999</v>
          </cell>
          <cell r="J92">
            <v>3761.7429999999999</v>
          </cell>
          <cell r="K92">
            <v>4611.1338999999998</v>
          </cell>
          <cell r="L92">
            <v>2903.5475999999999</v>
          </cell>
          <cell r="M92">
            <v>5029.3190999999997</v>
          </cell>
          <cell r="N92">
            <v>4991.3922000000002</v>
          </cell>
          <cell r="R92">
            <v>5204.0041000000001</v>
          </cell>
          <cell r="S92">
            <v>5042.3311999999996</v>
          </cell>
          <cell r="T92">
            <v>3691.3624</v>
          </cell>
        </row>
        <row r="93">
          <cell r="B93">
            <v>5296.8225000000002</v>
          </cell>
          <cell r="C93">
            <v>6293.3226000000004</v>
          </cell>
          <cell r="D93">
            <v>4178.8128999999999</v>
          </cell>
          <cell r="E93">
            <v>5192.7168000000001</v>
          </cell>
          <cell r="F93">
            <v>3281.3524000000002</v>
          </cell>
          <cell r="G93">
            <v>5378.6423999999997</v>
          </cell>
          <cell r="H93">
            <v>5826.7575999999999</v>
          </cell>
          <cell r="I93">
            <v>5575.7173000000003</v>
          </cell>
          <cell r="J93">
            <v>4353.0271000000002</v>
          </cell>
          <cell r="K93">
            <v>5006.3648999999996</v>
          </cell>
          <cell r="L93">
            <v>4267.3401000000003</v>
          </cell>
          <cell r="M93">
            <v>5412.4058000000005</v>
          </cell>
          <cell r="N93">
            <v>5446.5568000000003</v>
          </cell>
          <cell r="R93">
            <v>5842.3567000000003</v>
          </cell>
          <cell r="S93">
            <v>5530.6354000000001</v>
          </cell>
          <cell r="T93">
            <v>4363.4796999999999</v>
          </cell>
        </row>
        <row r="94">
          <cell r="B94">
            <v>5785.5699000000004</v>
          </cell>
          <cell r="C94">
            <v>6653.7983000000004</v>
          </cell>
          <cell r="D94">
            <v>4406.2161999999998</v>
          </cell>
          <cell r="E94">
            <v>5722.2933999999996</v>
          </cell>
          <cell r="F94">
            <v>4607.8824999999997</v>
          </cell>
          <cell r="G94">
            <v>5721.9053000000004</v>
          </cell>
          <cell r="H94">
            <v>6382.8552</v>
          </cell>
          <cell r="I94">
            <v>5852.5933999999997</v>
          </cell>
          <cell r="J94">
            <v>4983.8865999999998</v>
          </cell>
          <cell r="K94">
            <v>5353.7737999999999</v>
          </cell>
          <cell r="L94">
            <v>4626.4997999999996</v>
          </cell>
          <cell r="M94">
            <v>5836.3244999999997</v>
          </cell>
          <cell r="N94">
            <v>5731.0835999999999</v>
          </cell>
          <cell r="R94">
            <v>6360.8620000000001</v>
          </cell>
          <cell r="S94">
            <v>5884.3477999999996</v>
          </cell>
          <cell r="T94">
            <v>5235.9684999999999</v>
          </cell>
        </row>
        <row r="95">
          <cell r="B95">
            <v>6034.3831</v>
          </cell>
          <cell r="C95">
            <v>7015.6737999999996</v>
          </cell>
          <cell r="D95">
            <v>4725.0281999999997</v>
          </cell>
          <cell r="E95">
            <v>5861.2154</v>
          </cell>
          <cell r="F95">
            <v>4703.3330999999998</v>
          </cell>
          <cell r="G95">
            <v>5899.4931999999999</v>
          </cell>
          <cell r="H95">
            <v>6389.1055999999999</v>
          </cell>
          <cell r="I95">
            <v>6087.5690999999997</v>
          </cell>
          <cell r="J95">
            <v>5421.6220999999996</v>
          </cell>
          <cell r="K95">
            <v>5649.4642000000003</v>
          </cell>
          <cell r="L95">
            <v>5036.7632000000003</v>
          </cell>
          <cell r="M95">
            <v>6173.1674000000003</v>
          </cell>
          <cell r="N95">
            <v>6001.6670999999997</v>
          </cell>
          <cell r="R95">
            <v>6894.7831999999999</v>
          </cell>
          <cell r="S95">
            <v>6114.3774000000003</v>
          </cell>
          <cell r="T95">
            <v>5411.6225000000004</v>
          </cell>
        </row>
        <row r="96">
          <cell r="B96">
            <v>6297.0959999999995</v>
          </cell>
          <cell r="C96">
            <v>7168.2646000000004</v>
          </cell>
          <cell r="D96">
            <v>4828.8023999999996</v>
          </cell>
          <cell r="E96">
            <v>5966.0955999999996</v>
          </cell>
          <cell r="F96">
            <v>5254.8694999999998</v>
          </cell>
          <cell r="G96">
            <v>6030.6255000000001</v>
          </cell>
          <cell r="H96">
            <v>6702.2530999999999</v>
          </cell>
          <cell r="I96">
            <v>6316.2102999999997</v>
          </cell>
          <cell r="J96">
            <v>5712.7313999999997</v>
          </cell>
          <cell r="K96">
            <v>5978.6320999999998</v>
          </cell>
          <cell r="L96">
            <v>5290.2033000000001</v>
          </cell>
          <cell r="M96">
            <v>6622.2825999999995</v>
          </cell>
          <cell r="N96">
            <v>6159.3338999999996</v>
          </cell>
          <cell r="R96">
            <v>7053.8581999999997</v>
          </cell>
          <cell r="S96">
            <v>6350.2435999999998</v>
          </cell>
          <cell r="T96">
            <v>5799.9677000000001</v>
          </cell>
        </row>
        <row r="97">
          <cell r="B97">
            <v>6551.3220000000001</v>
          </cell>
          <cell r="C97">
            <v>7429.5407999999998</v>
          </cell>
          <cell r="D97">
            <v>5137.9975000000004</v>
          </cell>
          <cell r="E97">
            <v>6014.3987999999999</v>
          </cell>
          <cell r="F97">
            <v>5514.9953999999998</v>
          </cell>
          <cell r="G97">
            <v>6222.2560999999996</v>
          </cell>
          <cell r="H97">
            <v>7093.6656000000003</v>
          </cell>
          <cell r="I97">
            <v>6423.7254000000003</v>
          </cell>
          <cell r="J97">
            <v>5930.2983000000004</v>
          </cell>
          <cell r="K97">
            <v>6302.1849000000002</v>
          </cell>
          <cell r="L97">
            <v>5450.2375000000002</v>
          </cell>
          <cell r="M97">
            <v>7082.7804999999998</v>
          </cell>
          <cell r="N97">
            <v>6373.7302</v>
          </cell>
          <cell r="R97">
            <v>7463.0861999999997</v>
          </cell>
          <cell r="S97">
            <v>6597.5519000000004</v>
          </cell>
          <cell r="T97">
            <v>6004.7313000000004</v>
          </cell>
        </row>
        <row r="98">
          <cell r="B98">
            <v>6822.4011</v>
          </cell>
          <cell r="C98">
            <v>7642.3734000000004</v>
          </cell>
          <cell r="D98">
            <v>5298.9102999999996</v>
          </cell>
          <cell r="E98">
            <v>6139.8903</v>
          </cell>
          <cell r="F98">
            <v>5852.2071999999998</v>
          </cell>
          <cell r="G98">
            <v>6485.4665999999997</v>
          </cell>
          <cell r="H98">
            <v>7408.4618</v>
          </cell>
          <cell r="I98">
            <v>6867.0366999999997</v>
          </cell>
          <cell r="J98">
            <v>6202.5992999999999</v>
          </cell>
          <cell r="K98">
            <v>6500.2097999999996</v>
          </cell>
          <cell r="L98">
            <v>5813.6611000000003</v>
          </cell>
          <cell r="M98">
            <v>7408.7635</v>
          </cell>
          <cell r="N98">
            <v>6534.0289000000002</v>
          </cell>
          <cell r="R98">
            <v>7376.7821000000004</v>
          </cell>
          <cell r="S98">
            <v>6880.7826999999997</v>
          </cell>
          <cell r="T98">
            <v>6401.0248000000001</v>
          </cell>
        </row>
        <row r="99">
          <cell r="B99">
            <v>7076.0410000000002</v>
          </cell>
          <cell r="C99">
            <v>7810.7110000000002</v>
          </cell>
          <cell r="D99">
            <v>5438.7329</v>
          </cell>
          <cell r="E99">
            <v>6590.5496999999996</v>
          </cell>
          <cell r="F99">
            <v>6254.0780000000004</v>
          </cell>
          <cell r="G99">
            <v>6666.3154000000004</v>
          </cell>
          <cell r="H99">
            <v>7651.0169999999998</v>
          </cell>
          <cell r="I99">
            <v>7171.5043999999998</v>
          </cell>
          <cell r="J99">
            <v>6392.9931999999999</v>
          </cell>
          <cell r="K99">
            <v>6617.3455000000004</v>
          </cell>
          <cell r="L99">
            <v>6031.7588999999998</v>
          </cell>
          <cell r="M99">
            <v>7709.6544999999996</v>
          </cell>
          <cell r="N99">
            <v>6761.1369000000004</v>
          </cell>
          <cell r="R99">
            <v>7648.8315000000002</v>
          </cell>
          <cell r="S99">
            <v>7117.1826000000001</v>
          </cell>
          <cell r="T99">
            <v>6697.0771000000004</v>
          </cell>
        </row>
        <row r="100">
          <cell r="B100">
            <v>7275.6041999999998</v>
          </cell>
          <cell r="C100">
            <v>7904.0442000000003</v>
          </cell>
          <cell r="D100">
            <v>5634.0618000000004</v>
          </cell>
          <cell r="E100">
            <v>6884.6687000000002</v>
          </cell>
          <cell r="F100">
            <v>6546.2992000000004</v>
          </cell>
          <cell r="G100">
            <v>6840.2644</v>
          </cell>
          <cell r="H100">
            <v>7946.7150000000001</v>
          </cell>
          <cell r="I100">
            <v>7275.5056000000004</v>
          </cell>
          <cell r="J100">
            <v>6532.7465000000002</v>
          </cell>
          <cell r="K100">
            <v>6840.3157000000001</v>
          </cell>
          <cell r="L100">
            <v>6195.5641999999998</v>
          </cell>
          <cell r="M100">
            <v>8017.9795999999997</v>
          </cell>
          <cell r="N100">
            <v>6982.0895</v>
          </cell>
          <cell r="R100">
            <v>7740.4696999999996</v>
          </cell>
          <cell r="S100">
            <v>7336.5033000000003</v>
          </cell>
          <cell r="T100">
            <v>6887.1385</v>
          </cell>
        </row>
        <row r="101">
          <cell r="B101">
            <v>7464.8666999999996</v>
          </cell>
          <cell r="C101">
            <v>7979.6192000000001</v>
          </cell>
          <cell r="D101">
            <v>5858.2430000000004</v>
          </cell>
          <cell r="E101">
            <v>7011.9666999999999</v>
          </cell>
          <cell r="F101">
            <v>6841.4128000000001</v>
          </cell>
          <cell r="G101">
            <v>6926.5582999999997</v>
          </cell>
          <cell r="H101">
            <v>8198.7775999999994</v>
          </cell>
          <cell r="I101">
            <v>7599.3388999999997</v>
          </cell>
          <cell r="J101">
            <v>6624.5025999999998</v>
          </cell>
          <cell r="K101">
            <v>7008.6745000000001</v>
          </cell>
          <cell r="L101">
            <v>6456.3485000000001</v>
          </cell>
          <cell r="M101">
            <v>8276.5421999999999</v>
          </cell>
          <cell r="N101">
            <v>7161.5998</v>
          </cell>
          <cell r="R101">
            <v>7646.2381999999998</v>
          </cell>
          <cell r="S101">
            <v>7543.8585000000003</v>
          </cell>
          <cell r="T101">
            <v>7150.8652000000002</v>
          </cell>
        </row>
        <row r="102">
          <cell r="B102">
            <v>7678.7745000000004</v>
          </cell>
          <cell r="C102">
            <v>8155.8024999999998</v>
          </cell>
          <cell r="D102">
            <v>6021.7889999999998</v>
          </cell>
          <cell r="E102">
            <v>7109.0513000000001</v>
          </cell>
          <cell r="F102">
            <v>7218.6886000000004</v>
          </cell>
          <cell r="G102">
            <v>6960.5953</v>
          </cell>
          <cell r="H102">
            <v>8401.7446999999993</v>
          </cell>
          <cell r="I102">
            <v>7731.2981</v>
          </cell>
          <cell r="J102">
            <v>6957.1093000000001</v>
          </cell>
          <cell r="K102">
            <v>7314.9804999999997</v>
          </cell>
          <cell r="L102">
            <v>6602.9556000000002</v>
          </cell>
          <cell r="M102">
            <v>8668.9585000000006</v>
          </cell>
          <cell r="N102">
            <v>7304.9327999999996</v>
          </cell>
          <cell r="R102">
            <v>7560.2289000000001</v>
          </cell>
          <cell r="S102">
            <v>7806.1018000000004</v>
          </cell>
          <cell r="T102">
            <v>7357.6882999999998</v>
          </cell>
        </row>
      </sheetData>
      <sheetData sheetId="2">
        <row r="3">
          <cell r="C3">
            <v>0.28649999999999998</v>
          </cell>
          <cell r="D3">
            <v>3.7999999999999999E-2</v>
          </cell>
          <cell r="E3">
            <v>0.1043</v>
          </cell>
          <cell r="F3">
            <v>8.6699999999999999E-2</v>
          </cell>
          <cell r="G3">
            <v>6.3399999999999998E-2</v>
          </cell>
          <cell r="H3">
            <v>8.1600000000000006E-2</v>
          </cell>
          <cell r="I3">
            <v>0.1041</v>
          </cell>
          <cell r="J3">
            <v>2.86E-2</v>
          </cell>
          <cell r="K3">
            <v>7.3899999999999993E-2</v>
          </cell>
          <cell r="L3">
            <v>1.61E-2</v>
          </cell>
          <cell r="M3">
            <v>8.1000000000000003E-2</v>
          </cell>
          <cell r="N3">
            <v>3.5799999999999998E-2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101.78740000000001</v>
          </cell>
          <cell r="C7">
            <v>101.3185</v>
          </cell>
          <cell r="D7">
            <v>101.31229999999999</v>
          </cell>
          <cell r="E7">
            <v>99.648099999999999</v>
          </cell>
          <cell r="F7">
            <v>102.22499999999999</v>
          </cell>
          <cell r="G7">
            <v>100.8374</v>
          </cell>
          <cell r="H7">
            <v>103.1538</v>
          </cell>
          <cell r="I7">
            <v>102.43389999999999</v>
          </cell>
          <cell r="J7">
            <v>102.0782</v>
          </cell>
          <cell r="K7">
            <v>103.5814</v>
          </cell>
          <cell r="L7">
            <v>100.3682</v>
          </cell>
          <cell r="M7">
            <v>103.1259</v>
          </cell>
          <cell r="N7">
            <v>101.5745</v>
          </cell>
          <cell r="R7">
            <v>102.0904</v>
          </cell>
          <cell r="S7">
            <v>101.6093</v>
          </cell>
          <cell r="T7">
            <v>102.23309999999999</v>
          </cell>
        </row>
        <row r="8">
          <cell r="A8">
            <v>42767</v>
          </cell>
          <cell r="B8">
            <v>103.5312</v>
          </cell>
          <cell r="C8">
            <v>103.09050000000001</v>
          </cell>
          <cell r="D8">
            <v>105.2329</v>
          </cell>
          <cell r="E8">
            <v>99.931899999999999</v>
          </cell>
          <cell r="F8">
            <v>104.5783</v>
          </cell>
          <cell r="G8">
            <v>101.54040000000001</v>
          </cell>
          <cell r="H8">
            <v>105.4773</v>
          </cell>
          <cell r="I8">
            <v>104.4485</v>
          </cell>
          <cell r="J8">
            <v>106.7706</v>
          </cell>
          <cell r="K8">
            <v>104.51730000000001</v>
          </cell>
          <cell r="L8">
            <v>102.01779999999999</v>
          </cell>
          <cell r="M8">
            <v>104.4851</v>
          </cell>
          <cell r="N8">
            <v>103.518</v>
          </cell>
          <cell r="R8">
            <v>102.6254</v>
          </cell>
          <cell r="S8">
            <v>103.1957</v>
          </cell>
          <cell r="T8">
            <v>105.2868</v>
          </cell>
        </row>
        <row r="9">
          <cell r="A9">
            <v>42795</v>
          </cell>
          <cell r="B9">
            <v>105.8173</v>
          </cell>
          <cell r="C9">
            <v>105.4796</v>
          </cell>
          <cell r="D9">
            <v>107.7278</v>
          </cell>
          <cell r="E9">
            <v>102.39700000000001</v>
          </cell>
          <cell r="F9">
            <v>107.74769999999999</v>
          </cell>
          <cell r="G9">
            <v>102.0686</v>
          </cell>
          <cell r="H9">
            <v>107.4786</v>
          </cell>
          <cell r="I9">
            <v>105.71040000000001</v>
          </cell>
          <cell r="J9">
            <v>110.9914</v>
          </cell>
          <cell r="K9">
            <v>106.50449999999999</v>
          </cell>
          <cell r="L9">
            <v>114.7719</v>
          </cell>
          <cell r="M9">
            <v>105.6069</v>
          </cell>
          <cell r="N9">
            <v>105.8309</v>
          </cell>
          <cell r="R9">
            <v>104.1769</v>
          </cell>
          <cell r="S9">
            <v>105.31229999999999</v>
          </cell>
          <cell r="T9">
            <v>108.6317</v>
          </cell>
        </row>
        <row r="10">
          <cell r="A10">
            <v>42826</v>
          </cell>
          <cell r="B10">
            <v>108.69119999999999</v>
          </cell>
          <cell r="C10">
            <v>107.6223</v>
          </cell>
          <cell r="D10">
            <v>110.2615</v>
          </cell>
          <cell r="E10">
            <v>107.7653</v>
          </cell>
          <cell r="F10">
            <v>115.7988</v>
          </cell>
          <cell r="G10">
            <v>103.23399999999999</v>
          </cell>
          <cell r="H10">
            <v>109.65560000000001</v>
          </cell>
          <cell r="I10">
            <v>106.4751</v>
          </cell>
          <cell r="J10">
            <v>118.1294</v>
          </cell>
          <cell r="K10">
            <v>108.16030000000001</v>
          </cell>
          <cell r="L10">
            <v>116.85850000000001</v>
          </cell>
          <cell r="M10">
            <v>107.51430000000001</v>
          </cell>
          <cell r="N10">
            <v>107.5104</v>
          </cell>
          <cell r="R10">
            <v>108.5973</v>
          </cell>
          <cell r="S10">
            <v>107.3262</v>
          </cell>
          <cell r="T10">
            <v>113.6053</v>
          </cell>
        </row>
        <row r="11">
          <cell r="A11">
            <v>42856</v>
          </cell>
          <cell r="B11">
            <v>110.3005</v>
          </cell>
          <cell r="C11">
            <v>109.1784</v>
          </cell>
          <cell r="D11">
            <v>111.93219999999999</v>
          </cell>
          <cell r="E11">
            <v>110.8815</v>
          </cell>
          <cell r="F11">
            <v>117.1786</v>
          </cell>
          <cell r="G11">
            <v>105.9881</v>
          </cell>
          <cell r="H11">
            <v>111.3292</v>
          </cell>
          <cell r="I11">
            <v>107.2349</v>
          </cell>
          <cell r="J11">
            <v>119.2354</v>
          </cell>
          <cell r="K11">
            <v>107.97320000000001</v>
          </cell>
          <cell r="L11">
            <v>119.0889</v>
          </cell>
          <cell r="M11">
            <v>109.64879999999999</v>
          </cell>
          <cell r="N11">
            <v>108.5852</v>
          </cell>
          <cell r="R11">
            <v>110.4495</v>
          </cell>
          <cell r="S11">
            <v>109.0797</v>
          </cell>
          <cell r="T11">
            <v>114.551</v>
          </cell>
        </row>
        <row r="12">
          <cell r="A12">
            <v>42887</v>
          </cell>
          <cell r="B12">
            <v>111.4058</v>
          </cell>
          <cell r="C12">
            <v>109.72969999999999</v>
          </cell>
          <cell r="D12">
            <v>112.7727</v>
          </cell>
          <cell r="E12">
            <v>112.00579999999999</v>
          </cell>
          <cell r="F12">
            <v>118.5639</v>
          </cell>
          <cell r="G12">
            <v>107.33240000000001</v>
          </cell>
          <cell r="H12">
            <v>113.0929</v>
          </cell>
          <cell r="I12">
            <v>108.0181</v>
          </cell>
          <cell r="J12">
            <v>120.18170000000001</v>
          </cell>
          <cell r="K12">
            <v>109.8691</v>
          </cell>
          <cell r="L12">
            <v>121.30800000000001</v>
          </cell>
          <cell r="M12">
            <v>110.8486</v>
          </cell>
          <cell r="N12">
            <v>110.4629</v>
          </cell>
          <cell r="R12">
            <v>111.2188</v>
          </cell>
          <cell r="S12">
            <v>110.3141</v>
          </cell>
          <cell r="T12">
            <v>115.4054</v>
          </cell>
        </row>
        <row r="13">
          <cell r="A13">
            <v>42917</v>
          </cell>
          <cell r="B13">
            <v>113.5783</v>
          </cell>
          <cell r="C13">
            <v>111.0117</v>
          </cell>
          <cell r="D13">
            <v>115.9517</v>
          </cell>
          <cell r="E13">
            <v>110.8592</v>
          </cell>
          <cell r="F13">
            <v>120.4739</v>
          </cell>
          <cell r="G13">
            <v>110.0163</v>
          </cell>
          <cell r="H13">
            <v>117.2026</v>
          </cell>
          <cell r="I13">
            <v>111.0984</v>
          </cell>
          <cell r="J13">
            <v>122.0774</v>
          </cell>
          <cell r="K13">
            <v>115.29819999999999</v>
          </cell>
          <cell r="L13">
            <v>122.31659999999999</v>
          </cell>
          <cell r="M13">
            <v>114.3545</v>
          </cell>
          <cell r="N13">
            <v>112.0335</v>
          </cell>
          <cell r="R13">
            <v>112.33159999999999</v>
          </cell>
          <cell r="S13">
            <v>112.4443</v>
          </cell>
          <cell r="T13">
            <v>118.3858</v>
          </cell>
        </row>
        <row r="14">
          <cell r="A14">
            <v>42948</v>
          </cell>
          <cell r="B14">
            <v>115.09050000000001</v>
          </cell>
          <cell r="C14">
            <v>113.46769999999999</v>
          </cell>
          <cell r="D14">
            <v>117.2003</v>
          </cell>
          <cell r="E14">
            <v>110.16</v>
          </cell>
          <cell r="F14">
            <v>122.5117</v>
          </cell>
          <cell r="G14">
            <v>111.202</v>
          </cell>
          <cell r="H14">
            <v>119.85899999999999</v>
          </cell>
          <cell r="I14">
            <v>112.3391</v>
          </cell>
          <cell r="J14">
            <v>123.14960000000001</v>
          </cell>
          <cell r="K14">
            <v>116.041</v>
          </cell>
          <cell r="L14">
            <v>126.2009</v>
          </cell>
          <cell r="M14">
            <v>114.7535</v>
          </cell>
          <cell r="N14">
            <v>113.5919</v>
          </cell>
          <cell r="R14">
            <v>113.33750000000001</v>
          </cell>
          <cell r="S14">
            <v>114.0026</v>
          </cell>
          <cell r="T14">
            <v>120.0483</v>
          </cell>
        </row>
        <row r="15">
          <cell r="A15">
            <v>42979</v>
          </cell>
          <cell r="B15">
            <v>117.29470000000001</v>
          </cell>
          <cell r="C15">
            <v>115.16719999999999</v>
          </cell>
          <cell r="D15">
            <v>118.0307</v>
          </cell>
          <cell r="E15">
            <v>112.9665</v>
          </cell>
          <cell r="F15">
            <v>127.7062</v>
          </cell>
          <cell r="G15">
            <v>112.4815</v>
          </cell>
          <cell r="H15">
            <v>122.7381</v>
          </cell>
          <cell r="I15">
            <v>112.9931</v>
          </cell>
          <cell r="J15">
            <v>124.87009999999999</v>
          </cell>
          <cell r="K15">
            <v>118.8879</v>
          </cell>
          <cell r="L15">
            <v>130.43719999999999</v>
          </cell>
          <cell r="M15">
            <v>116.7469</v>
          </cell>
          <cell r="N15">
            <v>115.5247</v>
          </cell>
          <cell r="R15">
            <v>116.7187</v>
          </cell>
          <cell r="S15">
            <v>115.76049999999999</v>
          </cell>
          <cell r="T15">
            <v>123.1099</v>
          </cell>
        </row>
        <row r="16">
          <cell r="A16">
            <v>43009</v>
          </cell>
          <cell r="B16">
            <v>119.27200000000001</v>
          </cell>
          <cell r="C16">
            <v>116.7037</v>
          </cell>
          <cell r="D16">
            <v>121.4659</v>
          </cell>
          <cell r="E16">
            <v>116.26260000000001</v>
          </cell>
          <cell r="F16">
            <v>129.1378</v>
          </cell>
          <cell r="G16">
            <v>113.18129999999999</v>
          </cell>
          <cell r="H16">
            <v>124.26519999999999</v>
          </cell>
          <cell r="I16">
            <v>114.89400000000001</v>
          </cell>
          <cell r="J16">
            <v>132.3484</v>
          </cell>
          <cell r="K16">
            <v>121.2011</v>
          </cell>
          <cell r="L16">
            <v>131.52420000000001</v>
          </cell>
          <cell r="M16">
            <v>118.1844</v>
          </cell>
          <cell r="N16">
            <v>117.00749999999999</v>
          </cell>
          <cell r="R16">
            <v>119.65730000000001</v>
          </cell>
          <cell r="S16">
            <v>117.4736</v>
          </cell>
          <cell r="T16">
            <v>125.4312</v>
          </cell>
        </row>
        <row r="17">
          <cell r="A17">
            <v>43040</v>
          </cell>
          <cell r="B17">
            <v>121.2004</v>
          </cell>
          <cell r="C17">
            <v>118.319</v>
          </cell>
          <cell r="D17">
            <v>122.9479</v>
          </cell>
          <cell r="E17">
            <v>118.2047</v>
          </cell>
          <cell r="F17">
            <v>130.8879</v>
          </cell>
          <cell r="G17">
            <v>114.50490000000001</v>
          </cell>
          <cell r="H17">
            <v>126.1285</v>
          </cell>
          <cell r="I17">
            <v>118.8746</v>
          </cell>
          <cell r="J17">
            <v>133.33260000000001</v>
          </cell>
          <cell r="K17">
            <v>122.7223</v>
          </cell>
          <cell r="L17">
            <v>131.9256</v>
          </cell>
          <cell r="M17">
            <v>120.6172</v>
          </cell>
          <cell r="N17">
            <v>118.7008</v>
          </cell>
          <cell r="R17">
            <v>122.82559999999999</v>
          </cell>
          <cell r="S17">
            <v>119.0116</v>
          </cell>
          <cell r="T17">
            <v>127.9791</v>
          </cell>
        </row>
        <row r="18">
          <cell r="A18">
            <v>43070</v>
          </cell>
          <cell r="B18">
            <v>124.97029999999999</v>
          </cell>
          <cell r="C18">
            <v>119.059</v>
          </cell>
          <cell r="D18">
            <v>123.6549</v>
          </cell>
          <cell r="E18">
            <v>119.14619999999999</v>
          </cell>
          <cell r="F18">
            <v>156.3938</v>
          </cell>
          <cell r="G18">
            <v>117.9903</v>
          </cell>
          <cell r="H18">
            <v>128.96449999999999</v>
          </cell>
          <cell r="I18">
            <v>122.863</v>
          </cell>
          <cell r="J18">
            <v>135.3074</v>
          </cell>
          <cell r="K18">
            <v>123.56229999999999</v>
          </cell>
          <cell r="L18">
            <v>131.93340000000001</v>
          </cell>
          <cell r="M18">
            <v>122.86060000000001</v>
          </cell>
          <cell r="N18">
            <v>120.20359999999999</v>
          </cell>
          <cell r="R18">
            <v>123.1002</v>
          </cell>
          <cell r="S18">
            <v>120.7731</v>
          </cell>
          <cell r="T18">
            <v>141.0616</v>
          </cell>
        </row>
        <row r="19">
          <cell r="A19">
            <v>43101</v>
          </cell>
          <cell r="B19">
            <v>127.3092</v>
          </cell>
          <cell r="C19">
            <v>121.3325</v>
          </cell>
          <cell r="D19">
            <v>126.8616</v>
          </cell>
          <cell r="E19">
            <v>119.3271</v>
          </cell>
          <cell r="F19">
            <v>160.0429</v>
          </cell>
          <cell r="G19">
            <v>119.0718</v>
          </cell>
          <cell r="H19">
            <v>131.1694</v>
          </cell>
          <cell r="I19">
            <v>125.0926</v>
          </cell>
          <cell r="J19">
            <v>137.99529999999999</v>
          </cell>
          <cell r="K19">
            <v>127.6349</v>
          </cell>
          <cell r="L19">
            <v>133.45150000000001</v>
          </cell>
          <cell r="M19">
            <v>126.16370000000001</v>
          </cell>
          <cell r="N19">
            <v>122.4357</v>
          </cell>
          <cell r="R19">
            <v>126.4568</v>
          </cell>
          <cell r="S19">
            <v>122.6614</v>
          </cell>
          <cell r="T19">
            <v>144.3725</v>
          </cell>
        </row>
        <row r="20">
          <cell r="A20">
            <v>43132</v>
          </cell>
          <cell r="B20">
            <v>130.29400000000001</v>
          </cell>
          <cell r="C20">
            <v>123.6952</v>
          </cell>
          <cell r="D20">
            <v>128.9811</v>
          </cell>
          <cell r="E20">
            <v>118.033</v>
          </cell>
          <cell r="F20">
            <v>165.27680000000001</v>
          </cell>
          <cell r="G20">
            <v>121.16500000000001</v>
          </cell>
          <cell r="H20">
            <v>134.02699999999999</v>
          </cell>
          <cell r="I20">
            <v>130.86949999999999</v>
          </cell>
          <cell r="J20">
            <v>152.91149999999999</v>
          </cell>
          <cell r="K20">
            <v>129.78440000000001</v>
          </cell>
          <cell r="L20">
            <v>137.47659999999999</v>
          </cell>
          <cell r="M20">
            <v>128.54900000000001</v>
          </cell>
          <cell r="N20">
            <v>125.1645</v>
          </cell>
          <cell r="R20">
            <v>125.3417</v>
          </cell>
          <cell r="S20">
            <v>125.18040000000001</v>
          </cell>
          <cell r="T20">
            <v>151.5573</v>
          </cell>
        </row>
        <row r="21">
          <cell r="A21">
            <v>43160</v>
          </cell>
          <cell r="B21">
            <v>132.8261</v>
          </cell>
          <cell r="C21">
            <v>126.88500000000001</v>
          </cell>
          <cell r="D21">
            <v>129.90270000000001</v>
          </cell>
          <cell r="E21">
            <v>121.4585</v>
          </cell>
          <cell r="F21">
            <v>163.51689999999999</v>
          </cell>
          <cell r="G21">
            <v>126.56959999999999</v>
          </cell>
          <cell r="H21">
            <v>135.8143</v>
          </cell>
          <cell r="I21">
            <v>133.3014</v>
          </cell>
          <cell r="J21">
            <v>157.74180000000001</v>
          </cell>
          <cell r="K21">
            <v>130.47649999999999</v>
          </cell>
          <cell r="L21">
            <v>151.88</v>
          </cell>
          <cell r="M21">
            <v>130.4066</v>
          </cell>
          <cell r="N21">
            <v>126.97620000000001</v>
          </cell>
          <cell r="R21">
            <v>126.3991</v>
          </cell>
          <cell r="S21">
            <v>128.387</v>
          </cell>
          <cell r="T21">
            <v>152.6046</v>
          </cell>
        </row>
        <row r="22">
          <cell r="A22">
            <v>43191</v>
          </cell>
          <cell r="B22">
            <v>136.62950000000001</v>
          </cell>
          <cell r="C22">
            <v>128.52879999999999</v>
          </cell>
          <cell r="D22">
            <v>131.7559</v>
          </cell>
          <cell r="E22">
            <v>127.8707</v>
          </cell>
          <cell r="F22">
            <v>177.59870000000001</v>
          </cell>
          <cell r="G22">
            <v>128.1799</v>
          </cell>
          <cell r="H22">
            <v>138.5342</v>
          </cell>
          <cell r="I22">
            <v>137.48070000000001</v>
          </cell>
          <cell r="J22">
            <v>159.73169999999999</v>
          </cell>
          <cell r="K22">
            <v>132.59520000000001</v>
          </cell>
          <cell r="L22">
            <v>152.3955</v>
          </cell>
          <cell r="M22">
            <v>134.0968</v>
          </cell>
          <cell r="N22">
            <v>129.5735</v>
          </cell>
          <cell r="R22">
            <v>129.1695</v>
          </cell>
          <cell r="S22">
            <v>131.1335</v>
          </cell>
          <cell r="T22">
            <v>160.80879999999999</v>
          </cell>
        </row>
        <row r="23">
          <cell r="A23">
            <v>43221</v>
          </cell>
          <cell r="B23">
            <v>139.65549999999999</v>
          </cell>
          <cell r="C23">
            <v>132.2808</v>
          </cell>
          <cell r="D23">
            <v>133.91579999999999</v>
          </cell>
          <cell r="E23">
            <v>130.90790000000001</v>
          </cell>
          <cell r="F23">
            <v>175.95140000000001</v>
          </cell>
          <cell r="G23">
            <v>130.80600000000001</v>
          </cell>
          <cell r="H23">
            <v>141.2139</v>
          </cell>
          <cell r="I23">
            <v>139.66249999999999</v>
          </cell>
          <cell r="J23">
            <v>167.5772</v>
          </cell>
          <cell r="K23">
            <v>137.27930000000001</v>
          </cell>
          <cell r="L23">
            <v>155.44380000000001</v>
          </cell>
          <cell r="M23">
            <v>138.4391</v>
          </cell>
          <cell r="N23">
            <v>132.67910000000001</v>
          </cell>
          <cell r="R23">
            <v>132.0247</v>
          </cell>
          <cell r="S23">
            <v>134.87180000000001</v>
          </cell>
          <cell r="T23">
            <v>161.4068</v>
          </cell>
        </row>
        <row r="24">
          <cell r="A24">
            <v>43252</v>
          </cell>
          <cell r="B24">
            <v>144.8408</v>
          </cell>
          <cell r="C24">
            <v>140.00399999999999</v>
          </cell>
          <cell r="D24">
            <v>134.84059999999999</v>
          </cell>
          <cell r="E24">
            <v>133.5153</v>
          </cell>
          <cell r="F24">
            <v>178.95179999999999</v>
          </cell>
          <cell r="G24">
            <v>136.3065</v>
          </cell>
          <cell r="H24">
            <v>146.64420000000001</v>
          </cell>
          <cell r="I24">
            <v>147.89519999999999</v>
          </cell>
          <cell r="J24">
            <v>168.24959999999999</v>
          </cell>
          <cell r="K24">
            <v>141.45590000000001</v>
          </cell>
          <cell r="L24">
            <v>157.65520000000001</v>
          </cell>
          <cell r="M24">
            <v>141.33709999999999</v>
          </cell>
          <cell r="N24">
            <v>137.1062</v>
          </cell>
          <cell r="R24">
            <v>136.84540000000001</v>
          </cell>
          <cell r="S24">
            <v>140.33320000000001</v>
          </cell>
          <cell r="T24">
            <v>165.83600000000001</v>
          </cell>
        </row>
        <row r="25">
          <cell r="A25">
            <v>43282</v>
          </cell>
          <cell r="B25">
            <v>149.62469999999999</v>
          </cell>
          <cell r="C25">
            <v>145.55520000000001</v>
          </cell>
          <cell r="D25">
            <v>138.13399999999999</v>
          </cell>
          <cell r="E25">
            <v>133.03139999999999</v>
          </cell>
          <cell r="F25">
            <v>182.821</v>
          </cell>
          <cell r="G25">
            <v>141.9281</v>
          </cell>
          <cell r="H25">
            <v>151.36699999999999</v>
          </cell>
          <cell r="I25">
            <v>156.52699999999999</v>
          </cell>
          <cell r="J25">
            <v>169.17850000000001</v>
          </cell>
          <cell r="K25">
            <v>149.83000000000001</v>
          </cell>
          <cell r="L25">
            <v>159.9452</v>
          </cell>
          <cell r="M25">
            <v>144.73429999999999</v>
          </cell>
          <cell r="N25">
            <v>142.2893</v>
          </cell>
          <cell r="R25">
            <v>141.1157</v>
          </cell>
          <cell r="S25">
            <v>145.11080000000001</v>
          </cell>
          <cell r="T25">
            <v>170.96109999999999</v>
          </cell>
        </row>
        <row r="26">
          <cell r="A26">
            <v>43313</v>
          </cell>
          <cell r="B26">
            <v>155.2167</v>
          </cell>
          <cell r="C26">
            <v>151.7748</v>
          </cell>
          <cell r="D26">
            <v>140.40190000000001</v>
          </cell>
          <cell r="E26">
            <v>132.72280000000001</v>
          </cell>
          <cell r="F26">
            <v>188.67910000000001</v>
          </cell>
          <cell r="G26">
            <v>146.0566</v>
          </cell>
          <cell r="H26">
            <v>156.55330000000001</v>
          </cell>
          <cell r="I26">
            <v>163.96940000000001</v>
          </cell>
          <cell r="J26">
            <v>187.5521</v>
          </cell>
          <cell r="K26">
            <v>159.1987</v>
          </cell>
          <cell r="L26">
            <v>163.43989999999999</v>
          </cell>
          <cell r="M26">
            <v>148.16200000000001</v>
          </cell>
          <cell r="N26">
            <v>148.89779999999999</v>
          </cell>
          <cell r="R26">
            <v>143.44409999999999</v>
          </cell>
          <cell r="S26">
            <v>150.32849999999999</v>
          </cell>
          <cell r="T26">
            <v>179.90889999999999</v>
          </cell>
        </row>
        <row r="27">
          <cell r="A27">
            <v>43344</v>
          </cell>
          <cell r="B27">
            <v>165.0633</v>
          </cell>
          <cell r="C27">
            <v>161.94800000000001</v>
          </cell>
          <cell r="D27">
            <v>146.71170000000001</v>
          </cell>
          <cell r="E27">
            <v>142.28059999999999</v>
          </cell>
          <cell r="F27">
            <v>195.15549999999999</v>
          </cell>
          <cell r="G27">
            <v>160.17400000000001</v>
          </cell>
          <cell r="H27">
            <v>163.73949999999999</v>
          </cell>
          <cell r="I27">
            <v>181.3792</v>
          </cell>
          <cell r="J27">
            <v>193.4102</v>
          </cell>
          <cell r="K27">
            <v>167.697</v>
          </cell>
          <cell r="L27">
            <v>165.7987</v>
          </cell>
          <cell r="M27">
            <v>155.0753</v>
          </cell>
          <cell r="N27">
            <v>161.39009999999999</v>
          </cell>
          <cell r="R27">
            <v>147.10409999999999</v>
          </cell>
          <cell r="S27">
            <v>161.446</v>
          </cell>
          <cell r="T27">
            <v>189.0718</v>
          </cell>
        </row>
        <row r="28">
          <cell r="A28">
            <v>43374</v>
          </cell>
          <cell r="B28">
            <v>174.61709999999999</v>
          </cell>
          <cell r="C28">
            <v>171.25049999999999</v>
          </cell>
          <cell r="D28">
            <v>150.00309999999999</v>
          </cell>
          <cell r="E28">
            <v>149.8879</v>
          </cell>
          <cell r="F28">
            <v>218.03870000000001</v>
          </cell>
          <cell r="G28">
            <v>167.01179999999999</v>
          </cell>
          <cell r="H28">
            <v>172.67400000000001</v>
          </cell>
          <cell r="I28">
            <v>196.12360000000001</v>
          </cell>
          <cell r="J28">
            <v>195.69380000000001</v>
          </cell>
          <cell r="K28">
            <v>172.05629999999999</v>
          </cell>
          <cell r="L28">
            <v>168.1978</v>
          </cell>
          <cell r="M28">
            <v>161.05430000000001</v>
          </cell>
          <cell r="N28">
            <v>171.98330000000001</v>
          </cell>
          <cell r="R28">
            <v>156.7182</v>
          </cell>
          <cell r="S28">
            <v>168.904</v>
          </cell>
          <cell r="T28">
            <v>206.04409999999999</v>
          </cell>
        </row>
        <row r="29">
          <cell r="A29">
            <v>43405</v>
          </cell>
          <cell r="B29">
            <v>180.3503</v>
          </cell>
          <cell r="C29">
            <v>177.61789999999999</v>
          </cell>
          <cell r="D29">
            <v>156.322</v>
          </cell>
          <cell r="E29">
            <v>153.90649999999999</v>
          </cell>
          <cell r="F29">
            <v>224.92439999999999</v>
          </cell>
          <cell r="G29">
            <v>172.44919999999999</v>
          </cell>
          <cell r="H29">
            <v>184.59280000000001</v>
          </cell>
          <cell r="I29">
            <v>200.7638</v>
          </cell>
          <cell r="J29">
            <v>198.44370000000001</v>
          </cell>
          <cell r="K29">
            <v>173.78309999999999</v>
          </cell>
          <cell r="L29">
            <v>169.9212</v>
          </cell>
          <cell r="M29">
            <v>165.15600000000001</v>
          </cell>
          <cell r="N29">
            <v>179.9777</v>
          </cell>
          <cell r="R29">
            <v>164.1653</v>
          </cell>
          <cell r="S29">
            <v>174.34</v>
          </cell>
          <cell r="T29">
            <v>211.77160000000001</v>
          </cell>
        </row>
        <row r="30">
          <cell r="A30">
            <v>43435</v>
          </cell>
          <cell r="B30">
            <v>184.50800000000001</v>
          </cell>
          <cell r="C30">
            <v>180.69759999999999</v>
          </cell>
          <cell r="D30">
            <v>158.43770000000001</v>
          </cell>
          <cell r="E30">
            <v>156.5489</v>
          </cell>
          <cell r="F30">
            <v>228.7319</v>
          </cell>
          <cell r="G30">
            <v>176.2287</v>
          </cell>
          <cell r="H30">
            <v>193.375</v>
          </cell>
          <cell r="I30">
            <v>202.7961</v>
          </cell>
          <cell r="J30">
            <v>215.77860000000001</v>
          </cell>
          <cell r="K30">
            <v>178.15539999999999</v>
          </cell>
          <cell r="L30">
            <v>169.9419</v>
          </cell>
          <cell r="M30">
            <v>170.08240000000001</v>
          </cell>
          <cell r="N30">
            <v>185.6412</v>
          </cell>
          <cell r="R30">
            <v>165.3655</v>
          </cell>
          <cell r="S30">
            <v>178.78800000000001</v>
          </cell>
          <cell r="T30">
            <v>216.7304</v>
          </cell>
        </row>
        <row r="31">
          <cell r="A31">
            <v>43466</v>
          </cell>
          <cell r="B31">
            <v>189.80500000000001</v>
          </cell>
          <cell r="C31">
            <v>186.1421</v>
          </cell>
          <cell r="D31">
            <v>163.53749999999999</v>
          </cell>
          <cell r="E31">
            <v>154.98849999999999</v>
          </cell>
          <cell r="F31">
            <v>238.34020000000001</v>
          </cell>
          <cell r="G31">
            <v>180.96270000000001</v>
          </cell>
          <cell r="H31">
            <v>199.48150000000001</v>
          </cell>
          <cell r="I31">
            <v>207.2756</v>
          </cell>
          <cell r="J31">
            <v>229.86709999999999</v>
          </cell>
          <cell r="K31">
            <v>184.94069999999999</v>
          </cell>
          <cell r="L31">
            <v>170.13929999999999</v>
          </cell>
          <cell r="M31">
            <v>176.22239999999999</v>
          </cell>
          <cell r="N31">
            <v>191.32050000000001</v>
          </cell>
          <cell r="R31">
            <v>166.8588</v>
          </cell>
          <cell r="S31">
            <v>184.06870000000001</v>
          </cell>
          <cell r="T31">
            <v>224.4453</v>
          </cell>
        </row>
        <row r="32">
          <cell r="A32">
            <v>43497</v>
          </cell>
          <cell r="B32">
            <v>196.6309</v>
          </cell>
          <cell r="C32">
            <v>197.40469999999999</v>
          </cell>
          <cell r="D32">
            <v>167.3245</v>
          </cell>
          <cell r="E32">
            <v>155.98740000000001</v>
          </cell>
          <cell r="F32">
            <v>249.88</v>
          </cell>
          <cell r="G32">
            <v>186.43629999999999</v>
          </cell>
          <cell r="H32">
            <v>205.45740000000001</v>
          </cell>
          <cell r="I32">
            <v>210.72559999999999</v>
          </cell>
          <cell r="J32">
            <v>231.429</v>
          </cell>
          <cell r="K32">
            <v>188.1233</v>
          </cell>
          <cell r="L32">
            <v>173.29929999999999</v>
          </cell>
          <cell r="M32">
            <v>183.19990000000001</v>
          </cell>
          <cell r="N32">
            <v>198.61150000000001</v>
          </cell>
          <cell r="R32">
            <v>169.42230000000001</v>
          </cell>
          <cell r="S32">
            <v>191.6009</v>
          </cell>
          <cell r="T32">
            <v>231.4024</v>
          </cell>
        </row>
        <row r="33">
          <cell r="A33">
            <v>43525</v>
          </cell>
          <cell r="B33">
            <v>205.51310000000001</v>
          </cell>
          <cell r="C33">
            <v>208.99610000000001</v>
          </cell>
          <cell r="D33">
            <v>174.02119999999999</v>
          </cell>
          <cell r="E33">
            <v>164.94880000000001</v>
          </cell>
          <cell r="F33">
            <v>255.32759999999999</v>
          </cell>
          <cell r="G33">
            <v>193.2714</v>
          </cell>
          <cell r="H33">
            <v>212.0874</v>
          </cell>
          <cell r="I33">
            <v>219.1139</v>
          </cell>
          <cell r="J33">
            <v>241.8571</v>
          </cell>
          <cell r="K33">
            <v>194.71180000000001</v>
          </cell>
          <cell r="L33">
            <v>200.87479999999999</v>
          </cell>
          <cell r="M33">
            <v>190.97190000000001</v>
          </cell>
          <cell r="N33">
            <v>204.0069</v>
          </cell>
          <cell r="R33">
            <v>176.5273</v>
          </cell>
          <cell r="S33">
            <v>200.69929999999999</v>
          </cell>
          <cell r="T33">
            <v>240.61799999999999</v>
          </cell>
        </row>
        <row r="34">
          <cell r="A34">
            <v>43556</v>
          </cell>
          <cell r="B34">
            <v>213.0489</v>
          </cell>
          <cell r="C34">
            <v>215.04300000000001</v>
          </cell>
          <cell r="D34">
            <v>175.81270000000001</v>
          </cell>
          <cell r="E34">
            <v>176.4177</v>
          </cell>
          <cell r="F34">
            <v>262.92989999999998</v>
          </cell>
          <cell r="G34">
            <v>202.1858</v>
          </cell>
          <cell r="H34">
            <v>220.21700000000001</v>
          </cell>
          <cell r="I34">
            <v>230.09530000000001</v>
          </cell>
          <cell r="J34">
            <v>249.57560000000001</v>
          </cell>
          <cell r="K34">
            <v>199.39789999999999</v>
          </cell>
          <cell r="L34">
            <v>203.60210000000001</v>
          </cell>
          <cell r="M34">
            <v>199.0967</v>
          </cell>
          <cell r="N34">
            <v>210.6962</v>
          </cell>
          <cell r="R34">
            <v>181.3588</v>
          </cell>
          <cell r="S34">
            <v>208.4341</v>
          </cell>
          <cell r="T34">
            <v>249.1233</v>
          </cell>
        </row>
        <row r="35">
          <cell r="A35">
            <v>43586</v>
          </cell>
          <cell r="B35">
            <v>219.33779999999999</v>
          </cell>
          <cell r="C35">
            <v>219.69880000000001</v>
          </cell>
          <cell r="D35">
            <v>179.91390000000001</v>
          </cell>
          <cell r="E35">
            <v>183.9485</v>
          </cell>
          <cell r="F35">
            <v>270.32819999999998</v>
          </cell>
          <cell r="G35">
            <v>208.36170000000001</v>
          </cell>
          <cell r="H35">
            <v>231.0471</v>
          </cell>
          <cell r="I35">
            <v>239.59370000000001</v>
          </cell>
          <cell r="J35">
            <v>255.5985</v>
          </cell>
          <cell r="K35">
            <v>203.06559999999999</v>
          </cell>
          <cell r="L35">
            <v>208.9931</v>
          </cell>
          <cell r="M35">
            <v>203.5625</v>
          </cell>
          <cell r="N35">
            <v>216.74119999999999</v>
          </cell>
          <cell r="R35">
            <v>182.22790000000001</v>
          </cell>
          <cell r="S35">
            <v>215.07429999999999</v>
          </cell>
          <cell r="T35">
            <v>257.52420000000001</v>
          </cell>
        </row>
        <row r="36">
          <cell r="A36">
            <v>43617</v>
          </cell>
          <cell r="B36">
            <v>225.50129999999999</v>
          </cell>
          <cell r="C36">
            <v>225.04069999999999</v>
          </cell>
          <cell r="D36">
            <v>184.60140000000001</v>
          </cell>
          <cell r="E36">
            <v>188.17310000000001</v>
          </cell>
          <cell r="F36">
            <v>277.35520000000002</v>
          </cell>
          <cell r="G36">
            <v>215.99950000000001</v>
          </cell>
          <cell r="H36">
            <v>240.04300000000001</v>
          </cell>
          <cell r="I36">
            <v>242.6841</v>
          </cell>
          <cell r="J36">
            <v>272.48399999999998</v>
          </cell>
          <cell r="K36">
            <v>211.93039999999999</v>
          </cell>
          <cell r="L36">
            <v>213.39599999999999</v>
          </cell>
          <cell r="M36">
            <v>209.18899999999999</v>
          </cell>
          <cell r="N36">
            <v>222.32570000000001</v>
          </cell>
          <cell r="R36">
            <v>186.554</v>
          </cell>
          <cell r="S36">
            <v>221.14529999999999</v>
          </cell>
          <cell r="T36">
            <v>265.15629999999999</v>
          </cell>
        </row>
        <row r="37">
          <cell r="A37">
            <v>43647</v>
          </cell>
          <cell r="B37">
            <v>230.50380000000001</v>
          </cell>
          <cell r="C37">
            <v>230.0146</v>
          </cell>
          <cell r="D37">
            <v>185.6962</v>
          </cell>
          <cell r="E37">
            <v>188.3922</v>
          </cell>
          <cell r="F37">
            <v>283.01659999999998</v>
          </cell>
          <cell r="G37">
            <v>221.95249999999999</v>
          </cell>
          <cell r="H37">
            <v>251.07759999999999</v>
          </cell>
          <cell r="I37">
            <v>247.18870000000001</v>
          </cell>
          <cell r="J37">
            <v>272.64589999999998</v>
          </cell>
          <cell r="K37">
            <v>220.01410000000001</v>
          </cell>
          <cell r="L37">
            <v>217.21250000000001</v>
          </cell>
          <cell r="M37">
            <v>214.5196</v>
          </cell>
          <cell r="N37">
            <v>227.3458</v>
          </cell>
          <cell r="R37">
            <v>193.62289999999999</v>
          </cell>
          <cell r="S37">
            <v>225.80779999999999</v>
          </cell>
          <cell r="T37">
            <v>270.08690000000001</v>
          </cell>
        </row>
        <row r="38">
          <cell r="A38">
            <v>43678</v>
          </cell>
          <cell r="B38">
            <v>239.3972</v>
          </cell>
          <cell r="C38">
            <v>240.16659999999999</v>
          </cell>
          <cell r="D38">
            <v>193.63990000000001</v>
          </cell>
          <cell r="E38">
            <v>194.23159999999999</v>
          </cell>
          <cell r="F38">
            <v>290.03489999999999</v>
          </cell>
          <cell r="G38">
            <v>234.4091</v>
          </cell>
          <cell r="H38">
            <v>263.64280000000002</v>
          </cell>
          <cell r="I38">
            <v>256.88959999999997</v>
          </cell>
          <cell r="J38">
            <v>275.0489</v>
          </cell>
          <cell r="K38">
            <v>225.81950000000001</v>
          </cell>
          <cell r="L38">
            <v>223.6489</v>
          </cell>
          <cell r="M38">
            <v>222.85650000000001</v>
          </cell>
          <cell r="N38">
            <v>237.5067</v>
          </cell>
          <cell r="R38">
            <v>200.90309999999999</v>
          </cell>
          <cell r="S38">
            <v>235.75909999999999</v>
          </cell>
          <cell r="T38">
            <v>276.21719999999999</v>
          </cell>
        </row>
        <row r="39">
          <cell r="A39">
            <v>43709</v>
          </cell>
          <cell r="B39">
            <v>253.88900000000001</v>
          </cell>
          <cell r="C39">
            <v>254.4057</v>
          </cell>
          <cell r="D39">
            <v>204.0461</v>
          </cell>
          <cell r="E39">
            <v>209.15389999999999</v>
          </cell>
          <cell r="F39">
            <v>296.96379999999999</v>
          </cell>
          <cell r="G39">
            <v>251.88460000000001</v>
          </cell>
          <cell r="H39">
            <v>287.863</v>
          </cell>
          <cell r="I39">
            <v>269.54230000000001</v>
          </cell>
          <cell r="J39">
            <v>293.67329999999998</v>
          </cell>
          <cell r="K39">
            <v>243.11529999999999</v>
          </cell>
          <cell r="L39">
            <v>226.36240000000001</v>
          </cell>
          <cell r="M39">
            <v>234.221</v>
          </cell>
          <cell r="N39">
            <v>256.59089999999998</v>
          </cell>
          <cell r="R39">
            <v>214.8382</v>
          </cell>
          <cell r="S39">
            <v>251.4376</v>
          </cell>
          <cell r="T39">
            <v>286.83269999999999</v>
          </cell>
        </row>
        <row r="40">
          <cell r="A40">
            <v>43739</v>
          </cell>
          <cell r="B40">
            <v>262.64670000000001</v>
          </cell>
          <cell r="C40">
            <v>260.90440000000001</v>
          </cell>
          <cell r="D40">
            <v>216.08879999999999</v>
          </cell>
          <cell r="E40">
            <v>218.9974</v>
          </cell>
          <cell r="F40">
            <v>303.59870000000001</v>
          </cell>
          <cell r="G40">
            <v>271.45440000000002</v>
          </cell>
          <cell r="H40">
            <v>301.87560000000002</v>
          </cell>
          <cell r="I40">
            <v>282.47000000000003</v>
          </cell>
          <cell r="J40">
            <v>295.39249999999998</v>
          </cell>
          <cell r="K40">
            <v>245.90029999999999</v>
          </cell>
          <cell r="L40">
            <v>230.7576</v>
          </cell>
          <cell r="M40">
            <v>239.62110000000001</v>
          </cell>
          <cell r="N40">
            <v>266.18009999999998</v>
          </cell>
          <cell r="R40">
            <v>220.95490000000001</v>
          </cell>
          <cell r="S40">
            <v>261.12779999999998</v>
          </cell>
          <cell r="T40">
            <v>293.91109999999998</v>
          </cell>
        </row>
        <row r="41">
          <cell r="A41">
            <v>43770</v>
          </cell>
          <cell r="B41">
            <v>274.44830000000002</v>
          </cell>
          <cell r="C41">
            <v>274.46370000000002</v>
          </cell>
          <cell r="D41">
            <v>228.25020000000001</v>
          </cell>
          <cell r="E41">
            <v>229.517</v>
          </cell>
          <cell r="F41">
            <v>308.08170000000001</v>
          </cell>
          <cell r="G41">
            <v>273.745</v>
          </cell>
          <cell r="H41">
            <v>321.88380000000001</v>
          </cell>
          <cell r="I41">
            <v>297.79140000000001</v>
          </cell>
          <cell r="J41">
            <v>318.68329999999997</v>
          </cell>
          <cell r="K41">
            <v>255.07900000000001</v>
          </cell>
          <cell r="L41">
            <v>236.38640000000001</v>
          </cell>
          <cell r="M41">
            <v>248.0136</v>
          </cell>
          <cell r="N41">
            <v>279.62329999999997</v>
          </cell>
          <cell r="R41">
            <v>237.1687</v>
          </cell>
          <cell r="S41">
            <v>272.11450000000002</v>
          </cell>
          <cell r="T41">
            <v>305.87490000000003</v>
          </cell>
        </row>
        <row r="42">
          <cell r="A42">
            <v>43800</v>
          </cell>
          <cell r="B42">
            <v>284.39909999999998</v>
          </cell>
          <cell r="C42">
            <v>283.68279999999999</v>
          </cell>
          <cell r="D42">
            <v>235.45400000000001</v>
          </cell>
          <cell r="E42">
            <v>235.61420000000001</v>
          </cell>
          <cell r="F42">
            <v>312.9196</v>
          </cell>
          <cell r="G42">
            <v>288.22129999999999</v>
          </cell>
          <cell r="H42">
            <v>338.34660000000002</v>
          </cell>
          <cell r="I42">
            <v>312.69799999999998</v>
          </cell>
          <cell r="J42">
            <v>348.45620000000002</v>
          </cell>
          <cell r="K42">
            <v>258.95339999999999</v>
          </cell>
          <cell r="L42">
            <v>237.3579</v>
          </cell>
          <cell r="M42">
            <v>255.8099</v>
          </cell>
          <cell r="N42">
            <v>290.30450000000002</v>
          </cell>
          <cell r="R42">
            <v>242.29589999999999</v>
          </cell>
          <cell r="S42">
            <v>281.60939999999999</v>
          </cell>
          <cell r="T42">
            <v>320.43979999999999</v>
          </cell>
        </row>
        <row r="43">
          <cell r="A43">
            <v>43831</v>
          </cell>
          <cell r="B43">
            <v>291.529</v>
          </cell>
          <cell r="C43">
            <v>297.05990000000003</v>
          </cell>
          <cell r="D43">
            <v>245.46190000000001</v>
          </cell>
          <cell r="E43">
            <v>238.95930000000001</v>
          </cell>
          <cell r="F43">
            <v>318.7405</v>
          </cell>
          <cell r="G43">
            <v>285.32569999999998</v>
          </cell>
          <cell r="H43">
            <v>332.02010000000001</v>
          </cell>
          <cell r="I43">
            <v>318.67399999999998</v>
          </cell>
          <cell r="J43">
            <v>348.66919999999999</v>
          </cell>
          <cell r="K43">
            <v>273.10989999999998</v>
          </cell>
          <cell r="L43">
            <v>237.09729999999999</v>
          </cell>
          <cell r="M43">
            <v>265.5847</v>
          </cell>
          <cell r="N43">
            <v>298.74509999999998</v>
          </cell>
          <cell r="R43">
            <v>252.17179999999999</v>
          </cell>
          <cell r="S43">
            <v>288.94310000000002</v>
          </cell>
          <cell r="T43">
            <v>325.1413</v>
          </cell>
        </row>
        <row r="44">
          <cell r="A44">
            <v>43862</v>
          </cell>
          <cell r="B44">
            <v>298.08960000000002</v>
          </cell>
          <cell r="C44">
            <v>304.81959999999998</v>
          </cell>
          <cell r="D44">
            <v>248.63939999999999</v>
          </cell>
          <cell r="E44">
            <v>245.12119999999999</v>
          </cell>
          <cell r="F44">
            <v>321.41840000000002</v>
          </cell>
          <cell r="G44">
            <v>292.05669999999998</v>
          </cell>
          <cell r="H44">
            <v>334.13400000000001</v>
          </cell>
          <cell r="I44">
            <v>325.62150000000003</v>
          </cell>
          <cell r="J44">
            <v>358.04610000000002</v>
          </cell>
          <cell r="K44">
            <v>281.25139999999999</v>
          </cell>
          <cell r="L44">
            <v>240.8005</v>
          </cell>
          <cell r="M44">
            <v>276.05810000000002</v>
          </cell>
          <cell r="N44">
            <v>305.49299999999999</v>
          </cell>
          <cell r="R44">
            <v>257.83519999999999</v>
          </cell>
          <cell r="S44">
            <v>296.52159999999998</v>
          </cell>
          <cell r="T44">
            <v>328.63709999999998</v>
          </cell>
        </row>
        <row r="45">
          <cell r="A45">
            <v>43891</v>
          </cell>
          <cell r="B45">
            <v>307.15120000000002</v>
          </cell>
          <cell r="C45">
            <v>317.5421</v>
          </cell>
          <cell r="D45">
            <v>254.71170000000001</v>
          </cell>
          <cell r="E45">
            <v>256.25360000000001</v>
          </cell>
          <cell r="F45">
            <v>324.00459999999998</v>
          </cell>
          <cell r="G45">
            <v>300.35930000000002</v>
          </cell>
          <cell r="H45">
            <v>342.96660000000003</v>
          </cell>
          <cell r="I45">
            <v>328.62419999999997</v>
          </cell>
          <cell r="J45">
            <v>386.01850000000002</v>
          </cell>
          <cell r="K45">
            <v>284.88139999999999</v>
          </cell>
          <cell r="L45">
            <v>275.25240000000002</v>
          </cell>
          <cell r="M45">
            <v>281.33890000000002</v>
          </cell>
          <cell r="N45">
            <v>310.78379999999999</v>
          </cell>
          <cell r="R45">
            <v>271.34859999999998</v>
          </cell>
          <cell r="S45">
            <v>305.31619999999998</v>
          </cell>
          <cell r="T45">
            <v>335.88740000000001</v>
          </cell>
        </row>
        <row r="46">
          <cell r="A46">
            <v>43922</v>
          </cell>
          <cell r="B46">
            <v>311.65969999999999</v>
          </cell>
          <cell r="C46">
            <v>327.39019999999999</v>
          </cell>
          <cell r="D46">
            <v>259.16469999999998</v>
          </cell>
          <cell r="E46">
            <v>260.01499999999999</v>
          </cell>
          <cell r="F46">
            <v>322.92140000000001</v>
          </cell>
          <cell r="G46">
            <v>304.9205</v>
          </cell>
          <cell r="H46">
            <v>346.3546</v>
          </cell>
          <cell r="I46">
            <v>332.15910000000002</v>
          </cell>
          <cell r="J46">
            <v>364.76710000000003</v>
          </cell>
          <cell r="K46">
            <v>292.42110000000002</v>
          </cell>
          <cell r="L46">
            <v>269.9939</v>
          </cell>
          <cell r="M46">
            <v>285.46850000000001</v>
          </cell>
          <cell r="N46">
            <v>313.2099</v>
          </cell>
          <cell r="R46">
            <v>283.77330000000001</v>
          </cell>
          <cell r="S46">
            <v>310.60840000000002</v>
          </cell>
          <cell r="T46">
            <v>332.69760000000002</v>
          </cell>
        </row>
        <row r="47">
          <cell r="A47">
            <v>43952</v>
          </cell>
          <cell r="B47">
            <v>316.5258</v>
          </cell>
          <cell r="C47">
            <v>331.20209999999997</v>
          </cell>
          <cell r="D47">
            <v>259.78550000000001</v>
          </cell>
          <cell r="E47">
            <v>275.26150000000001</v>
          </cell>
          <cell r="F47">
            <v>322.42840000000001</v>
          </cell>
          <cell r="G47">
            <v>313.6318</v>
          </cell>
          <cell r="H47">
            <v>349.89420000000001</v>
          </cell>
          <cell r="I47">
            <v>338.66059999999999</v>
          </cell>
          <cell r="J47">
            <v>365.35789999999997</v>
          </cell>
          <cell r="K47">
            <v>293.39080000000001</v>
          </cell>
          <cell r="L47">
            <v>274.35579999999999</v>
          </cell>
          <cell r="M47">
            <v>289.92559999999997</v>
          </cell>
          <cell r="N47">
            <v>317.8372</v>
          </cell>
          <cell r="R47">
            <v>293.0881</v>
          </cell>
          <cell r="S47">
            <v>316.29259999999999</v>
          </cell>
          <cell r="T47">
            <v>331.89350000000002</v>
          </cell>
        </row>
        <row r="48">
          <cell r="A48">
            <v>43983</v>
          </cell>
          <cell r="B48">
            <v>324.52359999999999</v>
          </cell>
          <cell r="C48">
            <v>333.71589999999998</v>
          </cell>
          <cell r="D48">
            <v>269.28480000000002</v>
          </cell>
          <cell r="E48">
            <v>298.13040000000001</v>
          </cell>
          <cell r="F48">
            <v>326.2482</v>
          </cell>
          <cell r="G48">
            <v>324.80380000000002</v>
          </cell>
          <cell r="H48">
            <v>360.78429999999997</v>
          </cell>
          <cell r="I48">
            <v>346.12119999999999</v>
          </cell>
          <cell r="J48">
            <v>367.53440000000001</v>
          </cell>
          <cell r="K48">
            <v>306.71510000000001</v>
          </cell>
          <cell r="L48">
            <v>277.73050000000001</v>
          </cell>
          <cell r="M48">
            <v>297.25130000000001</v>
          </cell>
          <cell r="N48">
            <v>321.5265</v>
          </cell>
          <cell r="R48">
            <v>309.67950000000002</v>
          </cell>
          <cell r="S48">
            <v>324.24759999999998</v>
          </cell>
          <cell r="T48">
            <v>334.71319999999997</v>
          </cell>
        </row>
        <row r="49">
          <cell r="A49">
            <v>44013</v>
          </cell>
          <cell r="B49">
            <v>331.44290000000001</v>
          </cell>
          <cell r="C49">
            <v>337.97390000000001</v>
          </cell>
          <cell r="D49">
            <v>272.44209999999998</v>
          </cell>
          <cell r="E49">
            <v>311.96789999999999</v>
          </cell>
          <cell r="F49">
            <v>331.80489999999998</v>
          </cell>
          <cell r="G49">
            <v>335.08190000000002</v>
          </cell>
          <cell r="H49">
            <v>369.6979</v>
          </cell>
          <cell r="I49">
            <v>352.3623</v>
          </cell>
          <cell r="J49">
            <v>364.81270000000001</v>
          </cell>
          <cell r="K49">
            <v>319.91989999999998</v>
          </cell>
          <cell r="L49">
            <v>279.61349999999999</v>
          </cell>
          <cell r="M49">
            <v>303.58909999999997</v>
          </cell>
          <cell r="N49">
            <v>326.6678</v>
          </cell>
          <cell r="R49">
            <v>313.30930000000001</v>
          </cell>
          <cell r="S49">
            <v>333.214</v>
          </cell>
          <cell r="T49">
            <v>336.39060000000001</v>
          </cell>
        </row>
        <row r="50">
          <cell r="A50">
            <v>44044</v>
          </cell>
          <cell r="B50">
            <v>340.15899999999999</v>
          </cell>
          <cell r="C50">
            <v>349.48559999999998</v>
          </cell>
          <cell r="D50">
            <v>275.4803</v>
          </cell>
          <cell r="E50">
            <v>317.90519999999998</v>
          </cell>
          <cell r="F50">
            <v>338.77</v>
          </cell>
          <cell r="G50">
            <v>346.3082</v>
          </cell>
          <cell r="H50">
            <v>378.238</v>
          </cell>
          <cell r="I50">
            <v>361.8261</v>
          </cell>
          <cell r="J50">
            <v>364.79239999999999</v>
          </cell>
          <cell r="K50">
            <v>331.19299999999998</v>
          </cell>
          <cell r="L50">
            <v>280.9819</v>
          </cell>
          <cell r="M50">
            <v>310.81610000000001</v>
          </cell>
          <cell r="N50">
            <v>333.5342</v>
          </cell>
          <cell r="R50">
            <v>324.66669999999999</v>
          </cell>
          <cell r="S50">
            <v>342.9248</v>
          </cell>
          <cell r="T50">
            <v>339.9298</v>
          </cell>
        </row>
        <row r="51">
          <cell r="A51">
            <v>44075</v>
          </cell>
          <cell r="B51">
            <v>350.03699999999998</v>
          </cell>
          <cell r="C51">
            <v>360.0591</v>
          </cell>
          <cell r="D51">
            <v>286.75439999999998</v>
          </cell>
          <cell r="E51">
            <v>330.97359999999998</v>
          </cell>
          <cell r="F51">
            <v>345.71480000000003</v>
          </cell>
          <cell r="G51">
            <v>354.23899999999998</v>
          </cell>
          <cell r="H51">
            <v>393.2183</v>
          </cell>
          <cell r="I51">
            <v>376.4649</v>
          </cell>
          <cell r="J51">
            <v>370.19529999999997</v>
          </cell>
          <cell r="K51">
            <v>334.29739999999998</v>
          </cell>
          <cell r="L51">
            <v>282.17140000000001</v>
          </cell>
          <cell r="M51">
            <v>319.02850000000001</v>
          </cell>
          <cell r="N51">
            <v>337.3861</v>
          </cell>
          <cell r="R51">
            <v>345.8734</v>
          </cell>
          <cell r="S51">
            <v>351.23540000000003</v>
          </cell>
          <cell r="T51">
            <v>348.35629999999998</v>
          </cell>
        </row>
        <row r="52">
          <cell r="A52">
            <v>44105</v>
          </cell>
          <cell r="B52">
            <v>364.09</v>
          </cell>
          <cell r="C52">
            <v>376.87700000000001</v>
          </cell>
          <cell r="D52">
            <v>292.6825</v>
          </cell>
          <cell r="E52">
            <v>354.77420000000001</v>
          </cell>
          <cell r="F52">
            <v>354.56220000000002</v>
          </cell>
          <cell r="G52">
            <v>369.47179999999997</v>
          </cell>
          <cell r="H52">
            <v>406.94819999999999</v>
          </cell>
          <cell r="I52">
            <v>392.84050000000002</v>
          </cell>
          <cell r="J52">
            <v>371.88299999999998</v>
          </cell>
          <cell r="K52">
            <v>344.25409999999999</v>
          </cell>
          <cell r="L52">
            <v>282.85270000000003</v>
          </cell>
          <cell r="M52">
            <v>330.42570000000001</v>
          </cell>
          <cell r="N52">
            <v>344.41390000000001</v>
          </cell>
          <cell r="R52">
            <v>381.03980000000001</v>
          </cell>
          <cell r="S52">
            <v>363.74680000000001</v>
          </cell>
          <cell r="T52">
            <v>354.79719999999998</v>
          </cell>
        </row>
        <row r="53">
          <cell r="A53">
            <v>44136</v>
          </cell>
          <cell r="B53">
            <v>376.38170000000002</v>
          </cell>
          <cell r="C53">
            <v>389.90469999999999</v>
          </cell>
          <cell r="D53">
            <v>302.7303</v>
          </cell>
          <cell r="E53">
            <v>368.39069999999998</v>
          </cell>
          <cell r="F53">
            <v>365.19369999999998</v>
          </cell>
          <cell r="G53">
            <v>383.12479999999999</v>
          </cell>
          <cell r="H53">
            <v>422.07339999999999</v>
          </cell>
          <cell r="I53">
            <v>404.91579999999999</v>
          </cell>
          <cell r="J53">
            <v>372.6465</v>
          </cell>
          <cell r="K53">
            <v>362.49149999999997</v>
          </cell>
          <cell r="L53">
            <v>283.80290000000002</v>
          </cell>
          <cell r="M53">
            <v>340.56529999999998</v>
          </cell>
          <cell r="N53">
            <v>352.02589999999998</v>
          </cell>
          <cell r="R53">
            <v>394.48660000000001</v>
          </cell>
          <cell r="S53">
            <v>377.86959999999999</v>
          </cell>
          <cell r="T53">
            <v>359.85829999999999</v>
          </cell>
        </row>
        <row r="54">
          <cell r="A54">
            <v>44166</v>
          </cell>
          <cell r="B54">
            <v>392.15910000000002</v>
          </cell>
          <cell r="C54">
            <v>410.40089999999998</v>
          </cell>
          <cell r="D54">
            <v>313.58870000000002</v>
          </cell>
          <cell r="E54">
            <v>379.67809999999997</v>
          </cell>
          <cell r="F54">
            <v>373.22770000000003</v>
          </cell>
          <cell r="G54">
            <v>394.07479999999998</v>
          </cell>
          <cell r="H54">
            <v>443.71319999999997</v>
          </cell>
          <cell r="I54">
            <v>424.4015</v>
          </cell>
          <cell r="J54">
            <v>372.37290000000002</v>
          </cell>
          <cell r="K54">
            <v>388.05029999999999</v>
          </cell>
          <cell r="L54">
            <v>284.1361</v>
          </cell>
          <cell r="M54">
            <v>352.80939999999998</v>
          </cell>
          <cell r="N54">
            <v>359.0625</v>
          </cell>
          <cell r="R54">
            <v>397.61290000000002</v>
          </cell>
          <cell r="S54">
            <v>397.22160000000002</v>
          </cell>
          <cell r="T54">
            <v>370.76650000000001</v>
          </cell>
        </row>
        <row r="55">
          <cell r="A55">
            <v>44197</v>
          </cell>
          <cell r="B55">
            <v>410.28859999999997</v>
          </cell>
          <cell r="C55">
            <v>434.10329999999999</v>
          </cell>
          <cell r="D55">
            <v>329.26459999999997</v>
          </cell>
          <cell r="E55">
            <v>388.20650000000001</v>
          </cell>
          <cell r="F55">
            <v>382.8587</v>
          </cell>
          <cell r="G55">
            <v>405.68610000000001</v>
          </cell>
          <cell r="H55">
            <v>458.16550000000001</v>
          </cell>
          <cell r="I55">
            <v>448.09100000000001</v>
          </cell>
          <cell r="J55">
            <v>421.97649999999999</v>
          </cell>
          <cell r="K55">
            <v>410.11270000000002</v>
          </cell>
          <cell r="L55">
            <v>284.1361</v>
          </cell>
          <cell r="M55">
            <v>368.9803</v>
          </cell>
          <cell r="N55">
            <v>366.82380000000001</v>
          </cell>
          <cell r="R55">
            <v>412.40600000000001</v>
          </cell>
          <cell r="S55">
            <v>415.3082</v>
          </cell>
          <cell r="T55">
            <v>391.11810000000003</v>
          </cell>
        </row>
        <row r="56">
          <cell r="A56">
            <v>44228</v>
          </cell>
          <cell r="B56">
            <v>424.43729999999999</v>
          </cell>
          <cell r="C56">
            <v>449.57549999999998</v>
          </cell>
          <cell r="D56">
            <v>340.51429999999999</v>
          </cell>
          <cell r="E56">
            <v>400.15789999999998</v>
          </cell>
          <cell r="F56">
            <v>388.97949999999997</v>
          </cell>
          <cell r="G56">
            <v>422.11810000000003</v>
          </cell>
          <cell r="H56">
            <v>474.84980000000002</v>
          </cell>
          <cell r="I56">
            <v>469.87779999999998</v>
          </cell>
          <cell r="J56">
            <v>434.01609999999999</v>
          </cell>
          <cell r="K56">
            <v>416.85</v>
          </cell>
          <cell r="L56">
            <v>284.37270000000001</v>
          </cell>
          <cell r="M56">
            <v>388.2627</v>
          </cell>
          <cell r="N56">
            <v>378.89659999999998</v>
          </cell>
          <cell r="R56">
            <v>423.25959999999998</v>
          </cell>
          <cell r="S56">
            <v>431.28800000000001</v>
          </cell>
          <cell r="T56">
            <v>400.79649999999998</v>
          </cell>
        </row>
        <row r="57">
          <cell r="A57">
            <v>44256</v>
          </cell>
          <cell r="B57">
            <v>444.91300000000001</v>
          </cell>
          <cell r="C57">
            <v>470.97219999999999</v>
          </cell>
          <cell r="D57">
            <v>363.65780000000001</v>
          </cell>
          <cell r="E57">
            <v>428.60250000000002</v>
          </cell>
          <cell r="F57">
            <v>394.39260000000002</v>
          </cell>
          <cell r="G57">
            <v>436.49259999999998</v>
          </cell>
          <cell r="H57">
            <v>495.1857</v>
          </cell>
          <cell r="I57">
            <v>490.92669999999998</v>
          </cell>
          <cell r="J57">
            <v>431.7056</v>
          </cell>
          <cell r="K57">
            <v>453.57780000000002</v>
          </cell>
          <cell r="L57">
            <v>368.87380000000002</v>
          </cell>
          <cell r="M57">
            <v>400.2079</v>
          </cell>
          <cell r="N57">
            <v>386.99439999999998</v>
          </cell>
          <cell r="R57">
            <v>446.92680000000001</v>
          </cell>
          <cell r="S57">
            <v>452.63529999999997</v>
          </cell>
          <cell r="T57">
            <v>416.1918</v>
          </cell>
        </row>
        <row r="58">
          <cell r="A58">
            <v>44287</v>
          </cell>
          <cell r="B58">
            <v>462.50529999999998</v>
          </cell>
          <cell r="C58">
            <v>489.75940000000003</v>
          </cell>
          <cell r="D58">
            <v>375.6388</v>
          </cell>
          <cell r="E58">
            <v>459.54</v>
          </cell>
          <cell r="F58">
            <v>403.19279999999998</v>
          </cell>
          <cell r="G58">
            <v>454.99250000000001</v>
          </cell>
          <cell r="H58">
            <v>513.66700000000003</v>
          </cell>
          <cell r="I58">
            <v>521.90129999999999</v>
          </cell>
          <cell r="J58">
            <v>434.07440000000003</v>
          </cell>
          <cell r="K58">
            <v>450.42880000000002</v>
          </cell>
          <cell r="L58">
            <v>375.77760000000001</v>
          </cell>
          <cell r="M58">
            <v>418.21120000000002</v>
          </cell>
          <cell r="N58">
            <v>399.73680000000002</v>
          </cell>
          <cell r="R58">
            <v>461.58730000000003</v>
          </cell>
          <cell r="S58">
            <v>471.6003</v>
          </cell>
          <cell r="T58">
            <v>430.71960000000001</v>
          </cell>
        </row>
        <row r="59">
          <cell r="A59">
            <v>44317</v>
          </cell>
          <cell r="B59">
            <v>477.44490000000002</v>
          </cell>
          <cell r="C59">
            <v>505.18270000000001</v>
          </cell>
          <cell r="D59">
            <v>383.62150000000003</v>
          </cell>
          <cell r="E59">
            <v>475.62880000000001</v>
          </cell>
          <cell r="F59">
            <v>409.62139999999999</v>
          </cell>
          <cell r="G59">
            <v>467.01179999999999</v>
          </cell>
          <cell r="H59">
            <v>535.75160000000005</v>
          </cell>
          <cell r="I59">
            <v>551.25480000000005</v>
          </cell>
          <cell r="J59">
            <v>435.08780000000002</v>
          </cell>
          <cell r="K59">
            <v>461.18450000000001</v>
          </cell>
          <cell r="L59">
            <v>383.0926</v>
          </cell>
          <cell r="M59">
            <v>429.33600000000001</v>
          </cell>
          <cell r="N59">
            <v>414.26209999999998</v>
          </cell>
          <cell r="R59">
            <v>472.60910000000001</v>
          </cell>
          <cell r="S59">
            <v>487.61040000000003</v>
          </cell>
          <cell r="T59">
            <v>444.2808</v>
          </cell>
        </row>
        <row r="60">
          <cell r="A60">
            <v>44348</v>
          </cell>
          <cell r="B60">
            <v>492.92899999999997</v>
          </cell>
          <cell r="C60">
            <v>520.16089999999997</v>
          </cell>
          <cell r="D60">
            <v>402.97579999999999</v>
          </cell>
          <cell r="E60">
            <v>490.78919999999999</v>
          </cell>
          <cell r="F60">
            <v>420.25229999999999</v>
          </cell>
          <cell r="G60">
            <v>481.57060000000001</v>
          </cell>
          <cell r="H60">
            <v>556.97739999999999</v>
          </cell>
          <cell r="I60">
            <v>569.03510000000006</v>
          </cell>
          <cell r="J60">
            <v>465.93380000000002</v>
          </cell>
          <cell r="K60">
            <v>473.14830000000001</v>
          </cell>
          <cell r="L60">
            <v>389.05340000000001</v>
          </cell>
          <cell r="M60">
            <v>444.55500000000001</v>
          </cell>
          <cell r="N60">
            <v>424.1241</v>
          </cell>
          <cell r="R60">
            <v>472.69560000000001</v>
          </cell>
          <cell r="S60">
            <v>505.70670000000001</v>
          </cell>
          <cell r="T60">
            <v>460.02300000000002</v>
          </cell>
        </row>
        <row r="61">
          <cell r="A61">
            <v>44378</v>
          </cell>
          <cell r="B61">
            <v>507.05470000000003</v>
          </cell>
          <cell r="C61">
            <v>537.35649999999998</v>
          </cell>
          <cell r="D61">
            <v>414.45859999999999</v>
          </cell>
          <cell r="E61">
            <v>496.32659999999998</v>
          </cell>
          <cell r="F61">
            <v>430.6721</v>
          </cell>
          <cell r="G61">
            <v>494.78609999999998</v>
          </cell>
          <cell r="H61">
            <v>582.35440000000006</v>
          </cell>
          <cell r="I61">
            <v>585.8075</v>
          </cell>
          <cell r="J61">
            <v>467.43790000000001</v>
          </cell>
          <cell r="K61">
            <v>481.90219999999999</v>
          </cell>
          <cell r="L61">
            <v>394.0675</v>
          </cell>
          <cell r="M61">
            <v>461.93110000000001</v>
          </cell>
          <cell r="N61">
            <v>436.65699999999998</v>
          </cell>
          <cell r="R61">
            <v>497.64920000000001</v>
          </cell>
          <cell r="S61">
            <v>519.59900000000005</v>
          </cell>
          <cell r="T61">
            <v>468.2627</v>
          </cell>
        </row>
        <row r="62">
          <cell r="A62">
            <v>44409</v>
          </cell>
          <cell r="B62">
            <v>518.53200000000004</v>
          </cell>
          <cell r="C62">
            <v>544.38199999999995</v>
          </cell>
          <cell r="D62">
            <v>423.32130000000001</v>
          </cell>
          <cell r="E62">
            <v>510.35890000000001</v>
          </cell>
          <cell r="F62">
            <v>426.03210000000001</v>
          </cell>
          <cell r="G62">
            <v>511.85759999999999</v>
          </cell>
          <cell r="H62">
            <v>605.23749999999995</v>
          </cell>
          <cell r="I62">
            <v>599.51779999999997</v>
          </cell>
          <cell r="J62">
            <v>466.00479999999999</v>
          </cell>
          <cell r="K62">
            <v>499.79669999999999</v>
          </cell>
          <cell r="L62">
            <v>412.01600000000002</v>
          </cell>
          <cell r="M62">
            <v>481.18509999999998</v>
          </cell>
          <cell r="N62">
            <v>452.25580000000002</v>
          </cell>
          <cell r="R62">
            <v>496.91750000000002</v>
          </cell>
          <cell r="S62">
            <v>536.25120000000004</v>
          </cell>
          <cell r="T62">
            <v>468.90359999999998</v>
          </cell>
        </row>
        <row r="63">
          <cell r="A63">
            <v>44440</v>
          </cell>
          <cell r="B63">
            <v>536.21400000000006</v>
          </cell>
          <cell r="C63">
            <v>559.16459999999995</v>
          </cell>
          <cell r="D63">
            <v>447.19049999999999</v>
          </cell>
          <cell r="E63">
            <v>538.22680000000003</v>
          </cell>
          <cell r="F63">
            <v>436.28089999999997</v>
          </cell>
          <cell r="G63">
            <v>528.22090000000003</v>
          </cell>
          <cell r="H63">
            <v>630.88649999999996</v>
          </cell>
          <cell r="I63">
            <v>615.97149999999999</v>
          </cell>
          <cell r="J63">
            <v>473.77679999999998</v>
          </cell>
          <cell r="K63">
            <v>521.68769999999995</v>
          </cell>
          <cell r="L63">
            <v>423.84249999999997</v>
          </cell>
          <cell r="M63">
            <v>500.18819999999999</v>
          </cell>
          <cell r="N63">
            <v>461.5052</v>
          </cell>
          <cell r="R63">
            <v>524.06399999999996</v>
          </cell>
          <cell r="S63">
            <v>553.57590000000005</v>
          </cell>
          <cell r="T63">
            <v>481.98610000000002</v>
          </cell>
        </row>
        <row r="64">
          <cell r="A64">
            <v>44470</v>
          </cell>
          <cell r="B64">
            <v>554.44759999999997</v>
          </cell>
          <cell r="C64">
            <v>578.37540000000001</v>
          </cell>
          <cell r="D64">
            <v>460.30509999999998</v>
          </cell>
          <cell r="E64">
            <v>563.15930000000003</v>
          </cell>
          <cell r="F64">
            <v>444.87529999999998</v>
          </cell>
          <cell r="G64">
            <v>542.29600000000005</v>
          </cell>
          <cell r="H64">
            <v>657.78710000000001</v>
          </cell>
          <cell r="I64">
            <v>634.13710000000003</v>
          </cell>
          <cell r="J64">
            <v>480.7987</v>
          </cell>
          <cell r="K64">
            <v>538.5068</v>
          </cell>
          <cell r="L64">
            <v>432.37110000000001</v>
          </cell>
          <cell r="M64">
            <v>523.00630000000001</v>
          </cell>
          <cell r="N64">
            <v>474.84690000000001</v>
          </cell>
          <cell r="R64">
            <v>562.79380000000003</v>
          </cell>
          <cell r="S64">
            <v>570.78729999999996</v>
          </cell>
          <cell r="T64">
            <v>491.14240000000001</v>
          </cell>
        </row>
        <row r="65">
          <cell r="A65">
            <v>44501</v>
          </cell>
          <cell r="B65">
            <v>570.02070000000003</v>
          </cell>
          <cell r="C65">
            <v>591.90800000000002</v>
          </cell>
          <cell r="D65">
            <v>465.1798</v>
          </cell>
          <cell r="E65">
            <v>595.13599999999997</v>
          </cell>
          <cell r="F65">
            <v>456.86559999999997</v>
          </cell>
          <cell r="G65">
            <v>556.55240000000003</v>
          </cell>
          <cell r="H65">
            <v>674.04870000000005</v>
          </cell>
          <cell r="I65">
            <v>648.85799999999995</v>
          </cell>
          <cell r="J65">
            <v>490.86750000000001</v>
          </cell>
          <cell r="K65">
            <v>548.93920000000003</v>
          </cell>
          <cell r="L65">
            <v>439.52510000000001</v>
          </cell>
          <cell r="M65">
            <v>546.15430000000003</v>
          </cell>
          <cell r="N65">
            <v>483.89449999999999</v>
          </cell>
          <cell r="R65">
            <v>575.92269999999996</v>
          </cell>
          <cell r="S65">
            <v>589.49459999999999</v>
          </cell>
          <cell r="T65">
            <v>497.08159999999998</v>
          </cell>
        </row>
        <row r="66">
          <cell r="A66">
            <v>44531</v>
          </cell>
          <cell r="B66">
            <v>590.09580000000005</v>
          </cell>
          <cell r="C66">
            <v>618.92660000000001</v>
          </cell>
          <cell r="D66">
            <v>491.47469999999998</v>
          </cell>
          <cell r="E66">
            <v>617.21619999999996</v>
          </cell>
          <cell r="F66">
            <v>465.59399999999999</v>
          </cell>
          <cell r="G66">
            <v>575.22170000000006</v>
          </cell>
          <cell r="H66">
            <v>676.97929999999997</v>
          </cell>
          <cell r="I66">
            <v>672.18349999999998</v>
          </cell>
          <cell r="J66">
            <v>500.90879999999999</v>
          </cell>
          <cell r="K66">
            <v>568.38250000000005</v>
          </cell>
          <cell r="L66">
            <v>441.50790000000001</v>
          </cell>
          <cell r="M66">
            <v>571.51499999999999</v>
          </cell>
          <cell r="N66">
            <v>501.08460000000002</v>
          </cell>
          <cell r="R66">
            <v>590.73249999999996</v>
          </cell>
          <cell r="S66">
            <v>613.41399999999999</v>
          </cell>
          <cell r="T66">
            <v>506.74650000000003</v>
          </cell>
        </row>
        <row r="67">
          <cell r="A67">
            <v>44562</v>
          </cell>
          <cell r="B67">
            <v>612.8039</v>
          </cell>
          <cell r="C67">
            <v>650.12350000000004</v>
          </cell>
          <cell r="D67">
            <v>501.8449</v>
          </cell>
          <cell r="E67">
            <v>633.25570000000005</v>
          </cell>
          <cell r="F67">
            <v>475.30900000000003</v>
          </cell>
          <cell r="G67">
            <v>592.6635</v>
          </cell>
          <cell r="H67">
            <v>701.89269999999999</v>
          </cell>
          <cell r="I67">
            <v>695.72619999999995</v>
          </cell>
          <cell r="J67">
            <v>532.00549999999998</v>
          </cell>
          <cell r="K67">
            <v>586.99180000000001</v>
          </cell>
          <cell r="L67">
            <v>444.71390000000002</v>
          </cell>
          <cell r="M67">
            <v>599.49180000000001</v>
          </cell>
          <cell r="N67">
            <v>520.33050000000003</v>
          </cell>
          <cell r="R67">
            <v>648.27959999999996</v>
          </cell>
          <cell r="S67">
            <v>632.70609999999999</v>
          </cell>
          <cell r="T67">
            <v>519.99680000000001</v>
          </cell>
        </row>
        <row r="68">
          <cell r="A68">
            <v>44593</v>
          </cell>
          <cell r="B68">
            <v>641.39559999999994</v>
          </cell>
          <cell r="C68">
            <v>693.62779999999998</v>
          </cell>
          <cell r="D68">
            <v>513.73630000000003</v>
          </cell>
          <cell r="E68">
            <v>657.81420000000003</v>
          </cell>
          <cell r="F68">
            <v>493.02120000000002</v>
          </cell>
          <cell r="G68">
            <v>620.63980000000004</v>
          </cell>
          <cell r="H68">
            <v>728.42430000000002</v>
          </cell>
          <cell r="I68">
            <v>733.73310000000004</v>
          </cell>
          <cell r="J68">
            <v>537.81100000000004</v>
          </cell>
          <cell r="K68">
            <v>601.32280000000003</v>
          </cell>
          <cell r="L68">
            <v>456.78870000000001</v>
          </cell>
          <cell r="M68">
            <v>617.70780000000002</v>
          </cell>
          <cell r="N68">
            <v>542.39779999999996</v>
          </cell>
          <cell r="R68">
            <v>704.84649999999999</v>
          </cell>
          <cell r="S68">
            <v>659.11389999999994</v>
          </cell>
          <cell r="T68">
            <v>539.00469999999996</v>
          </cell>
        </row>
        <row r="69">
          <cell r="A69">
            <v>44621</v>
          </cell>
          <cell r="B69">
            <v>683.90589999999997</v>
          </cell>
          <cell r="C69">
            <v>748.26390000000004</v>
          </cell>
          <cell r="D69">
            <v>542.44029999999998</v>
          </cell>
          <cell r="E69">
            <v>717.77430000000004</v>
          </cell>
          <cell r="F69">
            <v>522.81949999999995</v>
          </cell>
          <cell r="G69">
            <v>648.97460000000001</v>
          </cell>
          <cell r="H69">
            <v>760.45439999999996</v>
          </cell>
          <cell r="I69">
            <v>773.8048</v>
          </cell>
          <cell r="J69">
            <v>567.63059999999996</v>
          </cell>
          <cell r="K69">
            <v>628.41679999999997</v>
          </cell>
          <cell r="L69">
            <v>574.51599999999996</v>
          </cell>
          <cell r="M69">
            <v>649.96860000000004</v>
          </cell>
          <cell r="N69">
            <v>569.86450000000002</v>
          </cell>
          <cell r="R69">
            <v>750.16790000000003</v>
          </cell>
          <cell r="S69">
            <v>701.947</v>
          </cell>
          <cell r="T69">
            <v>578.62310000000002</v>
          </cell>
        </row>
        <row r="70">
          <cell r="A70">
            <v>44652</v>
          </cell>
          <cell r="B70">
            <v>723.95090000000005</v>
          </cell>
          <cell r="C70">
            <v>789.69079999999997</v>
          </cell>
          <cell r="D70">
            <v>561.24369999999999</v>
          </cell>
          <cell r="E70">
            <v>781.67510000000004</v>
          </cell>
          <cell r="F70">
            <v>543.81709999999998</v>
          </cell>
          <cell r="G70">
            <v>684.93079999999998</v>
          </cell>
          <cell r="H70">
            <v>812.16759999999999</v>
          </cell>
          <cell r="I70">
            <v>811.43910000000005</v>
          </cell>
          <cell r="J70">
            <v>583.81510000000003</v>
          </cell>
          <cell r="K70">
            <v>658.55989999999997</v>
          </cell>
          <cell r="L70">
            <v>597.88170000000002</v>
          </cell>
          <cell r="M70">
            <v>703.83029999999997</v>
          </cell>
          <cell r="N70">
            <v>601.42039999999997</v>
          </cell>
          <cell r="R70">
            <v>781.27869999999996</v>
          </cell>
          <cell r="S70">
            <v>747.64980000000003</v>
          </cell>
          <cell r="T70">
            <v>604.08240000000001</v>
          </cell>
        </row>
        <row r="71">
          <cell r="A71">
            <v>44682</v>
          </cell>
          <cell r="B71">
            <v>762.15629999999999</v>
          </cell>
          <cell r="C71">
            <v>824.13379999999995</v>
          </cell>
          <cell r="D71">
            <v>591.07100000000003</v>
          </cell>
          <cell r="E71">
            <v>833.68539999999996</v>
          </cell>
          <cell r="F71">
            <v>561.7817</v>
          </cell>
          <cell r="G71">
            <v>723.01580000000001</v>
          </cell>
          <cell r="H71">
            <v>863.59029999999996</v>
          </cell>
          <cell r="I71">
            <v>869.27560000000005</v>
          </cell>
          <cell r="J71">
            <v>599.95360000000005</v>
          </cell>
          <cell r="K71">
            <v>690.62620000000004</v>
          </cell>
          <cell r="L71">
            <v>620.32039999999995</v>
          </cell>
          <cell r="M71">
            <v>746.25080000000003</v>
          </cell>
          <cell r="N71">
            <v>628.28459999999995</v>
          </cell>
          <cell r="R71">
            <v>811.13170000000002</v>
          </cell>
          <cell r="S71">
            <v>787.72260000000006</v>
          </cell>
          <cell r="T71">
            <v>640.82550000000003</v>
          </cell>
        </row>
        <row r="72">
          <cell r="A72">
            <v>44713</v>
          </cell>
          <cell r="B72">
            <v>801.44709999999998</v>
          </cell>
          <cell r="C72">
            <v>859.59609999999998</v>
          </cell>
          <cell r="D72">
            <v>631.57899999999995</v>
          </cell>
          <cell r="E72">
            <v>884.44179999999994</v>
          </cell>
          <cell r="F72">
            <v>595.5444</v>
          </cell>
          <cell r="G72">
            <v>765.2133</v>
          </cell>
          <cell r="H72">
            <v>924.4932</v>
          </cell>
          <cell r="I72">
            <v>919.697</v>
          </cell>
          <cell r="J72">
            <v>601.28020000000004</v>
          </cell>
          <cell r="K72">
            <v>715.92409999999995</v>
          </cell>
          <cell r="L72">
            <v>633.02980000000002</v>
          </cell>
          <cell r="M72">
            <v>787.29740000000004</v>
          </cell>
          <cell r="N72">
            <v>657.33090000000004</v>
          </cell>
          <cell r="R72">
            <v>862.43949999999995</v>
          </cell>
          <cell r="S72">
            <v>826.38580000000002</v>
          </cell>
          <cell r="T72">
            <v>674.89449999999999</v>
          </cell>
        </row>
        <row r="73">
          <cell r="A73">
            <v>44743</v>
          </cell>
          <cell r="B73">
            <v>861.702</v>
          </cell>
          <cell r="C73">
            <v>911.61620000000005</v>
          </cell>
          <cell r="D73">
            <v>674.17809999999997</v>
          </cell>
          <cell r="E73">
            <v>964.71389999999997</v>
          </cell>
          <cell r="F73">
            <v>619.23850000000004</v>
          </cell>
          <cell r="G73">
            <v>843.24120000000005</v>
          </cell>
          <cell r="H73">
            <v>989.22389999999996</v>
          </cell>
          <cell r="I73">
            <v>982.80960000000005</v>
          </cell>
          <cell r="J73">
            <v>637.84469999999999</v>
          </cell>
          <cell r="K73">
            <v>818.33010000000002</v>
          </cell>
          <cell r="L73">
            <v>657.27689999999996</v>
          </cell>
          <cell r="M73">
            <v>856.39940000000001</v>
          </cell>
          <cell r="N73">
            <v>710.53210000000001</v>
          </cell>
          <cell r="R73">
            <v>966.41700000000003</v>
          </cell>
          <cell r="S73">
            <v>886.50120000000004</v>
          </cell>
          <cell r="T73">
            <v>708.52539999999999</v>
          </cell>
        </row>
        <row r="74">
          <cell r="A74">
            <v>44774</v>
          </cell>
          <cell r="B74">
            <v>921.38019999999995</v>
          </cell>
          <cell r="C74">
            <v>978.44949999999994</v>
          </cell>
          <cell r="D74">
            <v>720.16809999999998</v>
          </cell>
          <cell r="E74">
            <v>1062.1811</v>
          </cell>
          <cell r="F74">
            <v>649.78459999999995</v>
          </cell>
          <cell r="G74">
            <v>914.05060000000003</v>
          </cell>
          <cell r="H74">
            <v>1042.1079999999999</v>
          </cell>
          <cell r="I74">
            <v>1040.6887999999999</v>
          </cell>
          <cell r="J74">
            <v>662.36490000000003</v>
          </cell>
          <cell r="K74">
            <v>851.01469999999995</v>
          </cell>
          <cell r="L74">
            <v>700.02790000000005</v>
          </cell>
          <cell r="M74">
            <v>917.23339999999996</v>
          </cell>
          <cell r="N74">
            <v>777.82929999999999</v>
          </cell>
          <cell r="R74">
            <v>1056.1436000000001</v>
          </cell>
          <cell r="S74">
            <v>945.84720000000004</v>
          </cell>
          <cell r="T74">
            <v>750.74630000000002</v>
          </cell>
        </row>
        <row r="75">
          <cell r="A75">
            <v>44805</v>
          </cell>
          <cell r="B75">
            <v>979.09519999999998</v>
          </cell>
          <cell r="C75">
            <v>1043.7363</v>
          </cell>
          <cell r="D75">
            <v>782.69060000000002</v>
          </cell>
          <cell r="E75">
            <v>1168.8358000000001</v>
          </cell>
          <cell r="F75">
            <v>671.20119999999997</v>
          </cell>
          <cell r="G75">
            <v>969.20230000000004</v>
          </cell>
          <cell r="H75">
            <v>1086.393</v>
          </cell>
          <cell r="I75">
            <v>1096.4184</v>
          </cell>
          <cell r="J75">
            <v>678.27120000000002</v>
          </cell>
          <cell r="K75">
            <v>900.5616</v>
          </cell>
          <cell r="L75">
            <v>730.75580000000002</v>
          </cell>
          <cell r="M75">
            <v>970.00019999999995</v>
          </cell>
          <cell r="N75">
            <v>829.78009999999995</v>
          </cell>
          <cell r="R75">
            <v>1180.1107999999999</v>
          </cell>
          <cell r="S75">
            <v>998.55070000000001</v>
          </cell>
          <cell r="T75">
            <v>785.19399999999996</v>
          </cell>
        </row>
        <row r="76">
          <cell r="A76">
            <v>44835</v>
          </cell>
          <cell r="B76">
            <v>1039.2079000000001</v>
          </cell>
          <cell r="C76">
            <v>1101.8146999999999</v>
          </cell>
          <cell r="D76">
            <v>828.46349999999995</v>
          </cell>
          <cell r="E76">
            <v>1249.3424</v>
          </cell>
          <cell r="F76">
            <v>716.25699999999995</v>
          </cell>
          <cell r="G76">
            <v>1022.4126</v>
          </cell>
          <cell r="H76">
            <v>1165.6206999999999</v>
          </cell>
          <cell r="I76">
            <v>1149.3269</v>
          </cell>
          <cell r="J76">
            <v>752.5915</v>
          </cell>
          <cell r="K76">
            <v>954.48479999999995</v>
          </cell>
          <cell r="L76">
            <v>771.07349999999997</v>
          </cell>
          <cell r="M76">
            <v>1039.6890000000001</v>
          </cell>
          <cell r="N76">
            <v>876.68050000000005</v>
          </cell>
          <cell r="R76">
            <v>1283.4398000000001</v>
          </cell>
          <cell r="S76">
            <v>1052.7184999999999</v>
          </cell>
          <cell r="T76">
            <v>839.649</v>
          </cell>
        </row>
        <row r="77">
          <cell r="A77">
            <v>44866</v>
          </cell>
          <cell r="B77">
            <v>1090.4933000000001</v>
          </cell>
          <cell r="C77">
            <v>1144.7059999999999</v>
          </cell>
          <cell r="D77">
            <v>887.20090000000005</v>
          </cell>
          <cell r="E77">
            <v>1310.7929999999999</v>
          </cell>
          <cell r="F77">
            <v>771.25409999999999</v>
          </cell>
          <cell r="G77">
            <v>1078.1928</v>
          </cell>
          <cell r="H77">
            <v>1218.6491000000001</v>
          </cell>
          <cell r="I77">
            <v>1209.5364</v>
          </cell>
          <cell r="J77">
            <v>809.83249999999998</v>
          </cell>
          <cell r="K77">
            <v>987.27520000000004</v>
          </cell>
          <cell r="L77">
            <v>809.27160000000003</v>
          </cell>
          <cell r="M77">
            <v>1101.3733</v>
          </cell>
          <cell r="N77">
            <v>926.54</v>
          </cell>
          <cell r="R77">
            <v>1342.2271000000001</v>
          </cell>
          <cell r="S77">
            <v>1102.6577</v>
          </cell>
          <cell r="T77">
            <v>891.07050000000004</v>
          </cell>
        </row>
        <row r="78">
          <cell r="A78">
            <v>44896</v>
          </cell>
          <cell r="B78">
            <v>1145.8755000000001</v>
          </cell>
          <cell r="C78">
            <v>1196.5014000000001</v>
          </cell>
          <cell r="D78">
            <v>953.68269999999995</v>
          </cell>
          <cell r="E78">
            <v>1360.9686999999999</v>
          </cell>
          <cell r="F78">
            <v>805.41160000000002</v>
          </cell>
          <cell r="G78">
            <v>1137.8426999999999</v>
          </cell>
          <cell r="H78">
            <v>1291.3530000000001</v>
          </cell>
          <cell r="I78">
            <v>1283.7352000000001</v>
          </cell>
          <cell r="J78">
            <v>838.17819999999995</v>
          </cell>
          <cell r="K78">
            <v>1033.3182999999999</v>
          </cell>
          <cell r="L78">
            <v>832.92859999999996</v>
          </cell>
          <cell r="M78">
            <v>1175.0926999999999</v>
          </cell>
          <cell r="N78">
            <v>977.29359999999997</v>
          </cell>
          <cell r="R78">
            <v>1395.6314</v>
          </cell>
          <cell r="S78">
            <v>1159.0399</v>
          </cell>
          <cell r="T78">
            <v>944.12199999999996</v>
          </cell>
        </row>
        <row r="79">
          <cell r="A79">
            <v>44927</v>
          </cell>
          <cell r="B79">
            <v>1215.4751000000001</v>
          </cell>
          <cell r="C79">
            <v>1278.5706</v>
          </cell>
          <cell r="D79">
            <v>1020.4934</v>
          </cell>
          <cell r="E79">
            <v>1402.0838000000001</v>
          </cell>
          <cell r="F79">
            <v>875.80679999999995</v>
          </cell>
          <cell r="G79">
            <v>1201.931</v>
          </cell>
          <cell r="H79">
            <v>1350.9194</v>
          </cell>
          <cell r="I79">
            <v>1358.9829999999999</v>
          </cell>
          <cell r="J79">
            <v>899.97879999999998</v>
          </cell>
          <cell r="K79">
            <v>1114.8544999999999</v>
          </cell>
          <cell r="L79">
            <v>849.31899999999996</v>
          </cell>
          <cell r="M79">
            <v>1249.6818000000001</v>
          </cell>
          <cell r="N79">
            <v>1041.5759</v>
          </cell>
          <cell r="R79">
            <v>1526.9209000000001</v>
          </cell>
          <cell r="S79">
            <v>1218.4204999999999</v>
          </cell>
          <cell r="T79">
            <v>1011.8095</v>
          </cell>
        </row>
        <row r="80">
          <cell r="A80">
            <v>44958</v>
          </cell>
          <cell r="B80">
            <v>1292.6661999999999</v>
          </cell>
          <cell r="C80">
            <v>1395.4491</v>
          </cell>
          <cell r="D80">
            <v>1072.2820999999999</v>
          </cell>
          <cell r="E80">
            <v>1444.5440000000001</v>
          </cell>
          <cell r="F80">
            <v>925.27829999999994</v>
          </cell>
          <cell r="G80">
            <v>1257.4591</v>
          </cell>
          <cell r="H80">
            <v>1423.6166000000001</v>
          </cell>
          <cell r="I80">
            <v>1424.3795</v>
          </cell>
          <cell r="J80">
            <v>981.3107</v>
          </cell>
          <cell r="K80">
            <v>1185.2597000000001</v>
          </cell>
          <cell r="L80">
            <v>856.25009999999997</v>
          </cell>
          <cell r="M80">
            <v>1333.5694000000001</v>
          </cell>
          <cell r="N80">
            <v>1106.5046</v>
          </cell>
          <cell r="R80">
            <v>1563.7811999999999</v>
          </cell>
          <cell r="S80">
            <v>1309.9952000000001</v>
          </cell>
          <cell r="T80">
            <v>1062.848</v>
          </cell>
        </row>
        <row r="81">
          <cell r="A81">
            <v>44986</v>
          </cell>
          <cell r="B81">
            <v>1393.7727</v>
          </cell>
          <cell r="C81">
            <v>1529.3406</v>
          </cell>
          <cell r="D81">
            <v>1159.1043999999999</v>
          </cell>
          <cell r="E81">
            <v>1578.2150999999999</v>
          </cell>
          <cell r="F81">
            <v>995.54359999999997</v>
          </cell>
          <cell r="G81">
            <v>1329.9359999999999</v>
          </cell>
          <cell r="H81">
            <v>1507.2679000000001</v>
          </cell>
          <cell r="I81">
            <v>1495.6575</v>
          </cell>
          <cell r="J81">
            <v>1000.5747</v>
          </cell>
          <cell r="K81">
            <v>1238.7964999999999</v>
          </cell>
          <cell r="L81">
            <v>1127.0903000000001</v>
          </cell>
          <cell r="M81">
            <v>1444.6695</v>
          </cell>
          <cell r="N81">
            <v>1182.0061000000001</v>
          </cell>
          <cell r="R81">
            <v>1707.0622000000001</v>
          </cell>
          <cell r="S81">
            <v>1408.7382</v>
          </cell>
          <cell r="T81">
            <v>1146.2019</v>
          </cell>
        </row>
        <row r="82">
          <cell r="A82">
            <v>45017</v>
          </cell>
          <cell r="B82">
            <v>1512.8030000000001</v>
          </cell>
          <cell r="C82">
            <v>1694.7150999999999</v>
          </cell>
          <cell r="D82">
            <v>1206.3108999999999</v>
          </cell>
          <cell r="E82">
            <v>1728.85</v>
          </cell>
          <cell r="F82">
            <v>1035.4757999999999</v>
          </cell>
          <cell r="G82">
            <v>1442.9646</v>
          </cell>
          <cell r="H82">
            <v>1605.6421</v>
          </cell>
          <cell r="I82">
            <v>1582.2275999999999</v>
          </cell>
          <cell r="J82">
            <v>1058.3235999999999</v>
          </cell>
          <cell r="K82">
            <v>1350.9799</v>
          </cell>
          <cell r="L82">
            <v>1192.5355999999999</v>
          </cell>
          <cell r="M82">
            <v>1601.1621</v>
          </cell>
          <cell r="N82">
            <v>1260.3993</v>
          </cell>
          <cell r="R82">
            <v>1932.0678</v>
          </cell>
          <cell r="S82">
            <v>1528.8988999999999</v>
          </cell>
          <cell r="T82">
            <v>1195.4755</v>
          </cell>
        </row>
        <row r="83">
          <cell r="A83">
            <v>45047</v>
          </cell>
          <cell r="B83">
            <v>1628.9716000000001</v>
          </cell>
          <cell r="C83">
            <v>1784.4199000000001</v>
          </cell>
          <cell r="D83">
            <v>1313.4963</v>
          </cell>
          <cell r="E83">
            <v>1862.1864</v>
          </cell>
          <cell r="F83">
            <v>1163.72</v>
          </cell>
          <cell r="G83">
            <v>1572.6388999999999</v>
          </cell>
          <cell r="H83">
            <v>1753.6673000000001</v>
          </cell>
          <cell r="I83">
            <v>1717.8072999999999</v>
          </cell>
          <cell r="J83">
            <v>1135.0014000000001</v>
          </cell>
          <cell r="K83">
            <v>1448.3376000000001</v>
          </cell>
          <cell r="L83">
            <v>1253.2796000000001</v>
          </cell>
          <cell r="M83">
            <v>1768.1877999999999</v>
          </cell>
          <cell r="N83">
            <v>1345.8189</v>
          </cell>
          <cell r="R83">
            <v>2028.4989</v>
          </cell>
          <cell r="S83">
            <v>1651.7257</v>
          </cell>
          <cell r="T83">
            <v>1300.2003999999999</v>
          </cell>
        </row>
        <row r="84">
          <cell r="A84">
            <v>45078</v>
          </cell>
          <cell r="B84">
            <v>1724.8611000000001</v>
          </cell>
          <cell r="C84">
            <v>1859.8761</v>
          </cell>
          <cell r="D84">
            <v>1371.8692000000001</v>
          </cell>
          <cell r="E84">
            <v>1951.2893999999999</v>
          </cell>
          <cell r="F84">
            <v>1227.7257999999999</v>
          </cell>
          <cell r="G84">
            <v>1694.0840000000001</v>
          </cell>
          <cell r="H84">
            <v>1902.4856</v>
          </cell>
          <cell r="I84">
            <v>1835.3534</v>
          </cell>
          <cell r="J84">
            <v>1259.8487</v>
          </cell>
          <cell r="K84">
            <v>1546.3218999999999</v>
          </cell>
          <cell r="L84">
            <v>1328.5257999999999</v>
          </cell>
          <cell r="M84">
            <v>1891.1036999999999</v>
          </cell>
          <cell r="N84">
            <v>1433.71</v>
          </cell>
          <cell r="R84">
            <v>2076.2759000000001</v>
          </cell>
          <cell r="S84">
            <v>1760.7203999999999</v>
          </cell>
          <cell r="T84">
            <v>1379.3122000000001</v>
          </cell>
        </row>
        <row r="85">
          <cell r="A85">
            <v>45108</v>
          </cell>
          <cell r="B85">
            <v>1835.8968</v>
          </cell>
          <cell r="C85">
            <v>1962.4652000000001</v>
          </cell>
          <cell r="D85">
            <v>1501.4989</v>
          </cell>
          <cell r="E85">
            <v>2011.0222000000001</v>
          </cell>
          <cell r="F85">
            <v>1273.0572</v>
          </cell>
          <cell r="G85">
            <v>1794.6132</v>
          </cell>
          <cell r="H85">
            <v>2083.3742000000002</v>
          </cell>
          <cell r="I85">
            <v>1944.6304</v>
          </cell>
          <cell r="J85">
            <v>1412.8756000000001</v>
          </cell>
          <cell r="K85">
            <v>1715.2483</v>
          </cell>
          <cell r="L85">
            <v>1391.1409000000001</v>
          </cell>
          <cell r="M85">
            <v>2052.8604999999998</v>
          </cell>
          <cell r="N85">
            <v>1519.3797</v>
          </cell>
          <cell r="R85">
            <v>2189.0601999999999</v>
          </cell>
          <cell r="S85">
            <v>1876.0793000000001</v>
          </cell>
          <cell r="T85">
            <v>1473.8833</v>
          </cell>
        </row>
        <row r="86">
          <cell r="A86">
            <v>45139</v>
          </cell>
          <cell r="B86">
            <v>2060.6329000000001</v>
          </cell>
          <cell r="C86">
            <v>2268.5309000000002</v>
          </cell>
          <cell r="D86">
            <v>1637.173</v>
          </cell>
          <cell r="E86">
            <v>2210.3040999999998</v>
          </cell>
          <cell r="F86">
            <v>1363.0549000000001</v>
          </cell>
          <cell r="G86">
            <v>2035.8291999999999</v>
          </cell>
          <cell r="H86">
            <v>2386.1039999999998</v>
          </cell>
          <cell r="I86">
            <v>2163.1233000000002</v>
          </cell>
          <cell r="J86">
            <v>1464.4824000000001</v>
          </cell>
          <cell r="K86">
            <v>1899.9518</v>
          </cell>
          <cell r="L86">
            <v>1489.0287000000001</v>
          </cell>
          <cell r="M86">
            <v>2286.5587</v>
          </cell>
          <cell r="N86">
            <v>1657.0518</v>
          </cell>
          <cell r="R86">
            <v>2420.2181999999998</v>
          </cell>
          <cell r="S86">
            <v>2131.2298000000001</v>
          </cell>
          <cell r="T86">
            <v>1586.4371000000001</v>
          </cell>
        </row>
        <row r="87">
          <cell r="A87">
            <v>45170</v>
          </cell>
          <cell r="B87">
            <v>2330.0572999999999</v>
          </cell>
          <cell r="C87">
            <v>2613.5810999999999</v>
          </cell>
          <cell r="D87">
            <v>1825.2112</v>
          </cell>
          <cell r="E87">
            <v>2514.7961</v>
          </cell>
          <cell r="F87">
            <v>1485.8992000000001</v>
          </cell>
          <cell r="G87">
            <v>2303.127</v>
          </cell>
          <cell r="H87">
            <v>2632.2471999999998</v>
          </cell>
          <cell r="I87">
            <v>2406.9739</v>
          </cell>
          <cell r="J87">
            <v>1619.0211999999999</v>
          </cell>
          <cell r="K87">
            <v>2199.5888</v>
          </cell>
          <cell r="L87">
            <v>1583.8839</v>
          </cell>
          <cell r="M87">
            <v>2585.6390999999999</v>
          </cell>
          <cell r="N87">
            <v>1832.499</v>
          </cell>
          <cell r="R87">
            <v>2762.9893999999999</v>
          </cell>
          <cell r="S87">
            <v>2424.6669000000002</v>
          </cell>
          <cell r="T87">
            <v>1724.9404999999999</v>
          </cell>
        </row>
        <row r="88">
          <cell r="A88">
            <v>45200</v>
          </cell>
          <cell r="B88">
            <v>2523.5826000000002</v>
          </cell>
          <cell r="C88">
            <v>2797.7784000000001</v>
          </cell>
          <cell r="D88">
            <v>2003.5676000000001</v>
          </cell>
          <cell r="E88">
            <v>2816.4027000000001</v>
          </cell>
          <cell r="F88">
            <v>1600.4757999999999</v>
          </cell>
          <cell r="G88">
            <v>2535.0738999999999</v>
          </cell>
          <cell r="H88">
            <v>2774.4634000000001</v>
          </cell>
          <cell r="I88">
            <v>2612.259</v>
          </cell>
          <cell r="J88">
            <v>1820.6018999999999</v>
          </cell>
          <cell r="K88">
            <v>2374.1024000000002</v>
          </cell>
          <cell r="L88">
            <v>1709.6310000000001</v>
          </cell>
          <cell r="M88">
            <v>2810.9917</v>
          </cell>
          <cell r="N88">
            <v>1999.2001</v>
          </cell>
          <cell r="R88">
            <v>2967.027</v>
          </cell>
          <cell r="S88">
            <v>2635.5920999999998</v>
          </cell>
          <cell r="T88">
            <v>1850.0447999999999</v>
          </cell>
        </row>
        <row r="89">
          <cell r="A89">
            <v>45231</v>
          </cell>
          <cell r="B89">
            <v>2851.9486999999999</v>
          </cell>
          <cell r="C89">
            <v>3226.0954999999999</v>
          </cell>
          <cell r="D89">
            <v>2246.6133</v>
          </cell>
          <cell r="E89">
            <v>3134.2350999999999</v>
          </cell>
          <cell r="F89">
            <v>1726.1294</v>
          </cell>
          <cell r="G89">
            <v>2848.2746000000002</v>
          </cell>
          <cell r="H89">
            <v>3169.1974</v>
          </cell>
          <cell r="I89">
            <v>2901.6306</v>
          </cell>
          <cell r="J89">
            <v>2101.7948000000001</v>
          </cell>
          <cell r="K89">
            <v>2707.0311000000002</v>
          </cell>
          <cell r="L89">
            <v>1820.9295999999999</v>
          </cell>
          <cell r="M89">
            <v>3152.5038</v>
          </cell>
          <cell r="N89">
            <v>2224.8517000000002</v>
          </cell>
          <cell r="R89">
            <v>3380.7633000000001</v>
          </cell>
          <cell r="S89">
            <v>2988.1599000000001</v>
          </cell>
          <cell r="T89">
            <v>2039.3589999999999</v>
          </cell>
        </row>
        <row r="90">
          <cell r="A90">
            <v>45261</v>
          </cell>
          <cell r="B90">
            <v>3584.8438999999998</v>
          </cell>
          <cell r="C90">
            <v>4192.8014999999996</v>
          </cell>
          <cell r="D90">
            <v>2700.7406000000001</v>
          </cell>
          <cell r="E90">
            <v>3635.7266</v>
          </cell>
          <cell r="F90">
            <v>1962.5994000000001</v>
          </cell>
          <cell r="G90">
            <v>3746.6994</v>
          </cell>
          <cell r="H90">
            <v>4246.2746999999999</v>
          </cell>
          <cell r="I90">
            <v>3815.7957000000001</v>
          </cell>
          <cell r="J90">
            <v>2412.3398999999999</v>
          </cell>
          <cell r="K90">
            <v>3200.7963</v>
          </cell>
          <cell r="L90">
            <v>1916.9936</v>
          </cell>
          <cell r="M90">
            <v>3787.8710999999998</v>
          </cell>
          <cell r="N90">
            <v>2992.4623999999999</v>
          </cell>
          <cell r="R90">
            <v>3917.6709000000001</v>
          </cell>
          <cell r="S90">
            <v>3826.0671000000002</v>
          </cell>
          <cell r="T90">
            <v>2520.2449000000001</v>
          </cell>
        </row>
        <row r="91">
          <cell r="A91">
            <v>45292</v>
          </cell>
          <cell r="B91">
            <v>4344.9628000000002</v>
          </cell>
          <cell r="C91">
            <v>5060.9238999999998</v>
          </cell>
          <cell r="D91">
            <v>3291.1788999999999</v>
          </cell>
          <cell r="E91">
            <v>4091.5612999999998</v>
          </cell>
          <cell r="F91">
            <v>2300.2745</v>
          </cell>
          <cell r="G91">
            <v>4601.1211999999996</v>
          </cell>
          <cell r="H91">
            <v>5111.0886</v>
          </cell>
          <cell r="I91">
            <v>4803.8797000000004</v>
          </cell>
          <cell r="J91">
            <v>3010.3074000000001</v>
          </cell>
          <cell r="K91">
            <v>4021.0016000000001</v>
          </cell>
          <cell r="L91">
            <v>1927.6886</v>
          </cell>
          <cell r="M91">
            <v>4541.1567999999997</v>
          </cell>
          <cell r="N91">
            <v>4268.2353000000003</v>
          </cell>
          <cell r="R91">
            <v>4576.9582</v>
          </cell>
          <cell r="S91">
            <v>4618.6466</v>
          </cell>
          <cell r="T91">
            <v>3227.4303</v>
          </cell>
        </row>
        <row r="92">
          <cell r="A92">
            <v>45323</v>
          </cell>
          <cell r="B92">
            <v>4861.5492999999997</v>
          </cell>
          <cell r="C92">
            <v>5628.0232999999998</v>
          </cell>
          <cell r="D92">
            <v>3858.7296000000001</v>
          </cell>
          <cell r="E92">
            <v>4388.3534</v>
          </cell>
          <cell r="F92">
            <v>2645.587</v>
          </cell>
          <cell r="G92">
            <v>5103.1849000000002</v>
          </cell>
          <cell r="H92">
            <v>5767.9195</v>
          </cell>
          <cell r="I92">
            <v>5469.5218000000004</v>
          </cell>
          <cell r="J92">
            <v>3784.0306</v>
          </cell>
          <cell r="K92">
            <v>4344.3017</v>
          </cell>
          <cell r="L92">
            <v>1971.9055000000001</v>
          </cell>
          <cell r="M92">
            <v>5081.1623</v>
          </cell>
          <cell r="N92">
            <v>5007.6291000000001</v>
          </cell>
          <cell r="R92">
            <v>4926.3977000000004</v>
          </cell>
          <cell r="S92">
            <v>5179.1719000000003</v>
          </cell>
          <cell r="T92">
            <v>3691.3847999999998</v>
          </cell>
        </row>
        <row r="93">
          <cell r="A93">
            <v>45352</v>
          </cell>
          <cell r="B93">
            <v>5409.8995000000004</v>
          </cell>
          <cell r="C93">
            <v>6197.6368000000002</v>
          </cell>
          <cell r="D93">
            <v>4328.2021999999997</v>
          </cell>
          <cell r="E93">
            <v>4872.1019999999999</v>
          </cell>
          <cell r="F93">
            <v>3067.2615999999998</v>
          </cell>
          <cell r="G93">
            <v>5398.2626</v>
          </cell>
          <cell r="H93">
            <v>6490.3874999999998</v>
          </cell>
          <cell r="I93">
            <v>6209.1849000000002</v>
          </cell>
          <cell r="J93">
            <v>4440.9143000000004</v>
          </cell>
          <cell r="K93">
            <v>4754.0658999999996</v>
          </cell>
          <cell r="L93">
            <v>3195.6287000000002</v>
          </cell>
          <cell r="M93">
            <v>5543.6466</v>
          </cell>
          <cell r="N93">
            <v>5549.3392000000003</v>
          </cell>
          <cell r="R93">
            <v>5483.4629000000004</v>
          </cell>
          <cell r="S93">
            <v>5679.6896999999999</v>
          </cell>
          <cell r="T93">
            <v>4404.4926999999998</v>
          </cell>
        </row>
        <row r="94">
          <cell r="A94">
            <v>45383</v>
          </cell>
          <cell r="B94">
            <v>5884.0006999999996</v>
          </cell>
          <cell r="C94">
            <v>6592.8978999999999</v>
          </cell>
          <cell r="D94">
            <v>4559.2714999999998</v>
          </cell>
          <cell r="E94">
            <v>5320.5360000000001</v>
          </cell>
          <cell r="F94">
            <v>4107.4026000000003</v>
          </cell>
          <cell r="G94">
            <v>5758.3734000000004</v>
          </cell>
          <cell r="H94">
            <v>7077.5950000000003</v>
          </cell>
          <cell r="I94">
            <v>6750.3963000000003</v>
          </cell>
          <cell r="J94">
            <v>5046.5226000000002</v>
          </cell>
          <cell r="K94">
            <v>5050.9679999999998</v>
          </cell>
          <cell r="L94">
            <v>3462.0027</v>
          </cell>
          <cell r="M94">
            <v>5943.9913999999999</v>
          </cell>
          <cell r="N94">
            <v>5886.5032000000001</v>
          </cell>
          <cell r="R94">
            <v>6073.0295999999998</v>
          </cell>
          <cell r="S94">
            <v>6044.5825000000004</v>
          </cell>
          <cell r="T94">
            <v>5195.4790999999996</v>
          </cell>
        </row>
        <row r="95">
          <cell r="A95">
            <v>45413</v>
          </cell>
          <cell r="B95">
            <v>6120.2950000000001</v>
          </cell>
          <cell r="C95">
            <v>6892.8837999999996</v>
          </cell>
          <cell r="D95">
            <v>4853.8110999999999</v>
          </cell>
          <cell r="E95">
            <v>5574.6666999999998</v>
          </cell>
          <cell r="F95">
            <v>4247.3498</v>
          </cell>
          <cell r="G95">
            <v>5955.5541999999996</v>
          </cell>
          <cell r="H95">
            <v>7135.1193999999996</v>
          </cell>
          <cell r="I95">
            <v>6938.7856000000002</v>
          </cell>
          <cell r="J95">
            <v>5425.8454000000002</v>
          </cell>
          <cell r="K95">
            <v>5230.0985000000001</v>
          </cell>
          <cell r="L95">
            <v>3657.7615999999998</v>
          </cell>
          <cell r="M95">
            <v>6283.5744999999997</v>
          </cell>
          <cell r="N95">
            <v>6137.1220999999996</v>
          </cell>
          <cell r="R95">
            <v>6425.6617999999999</v>
          </cell>
          <cell r="S95">
            <v>6271.7434000000003</v>
          </cell>
          <cell r="T95">
            <v>5392.1022000000003</v>
          </cell>
        </row>
        <row r="96">
          <cell r="A96">
            <v>45444</v>
          </cell>
          <cell r="B96">
            <v>6410.2557999999999</v>
          </cell>
          <cell r="C96">
            <v>7146.5493999999999</v>
          </cell>
          <cell r="D96">
            <v>4949.0753000000004</v>
          </cell>
          <cell r="E96">
            <v>5774.1277</v>
          </cell>
          <cell r="F96">
            <v>4872.2358000000004</v>
          </cell>
          <cell r="G96">
            <v>6092.5487000000003</v>
          </cell>
          <cell r="H96">
            <v>7449.8456999999999</v>
          </cell>
          <cell r="I96">
            <v>7239.1189000000004</v>
          </cell>
          <cell r="J96">
            <v>5704.0375000000004</v>
          </cell>
          <cell r="K96">
            <v>5563.7098999999998</v>
          </cell>
          <cell r="L96">
            <v>3871.0751</v>
          </cell>
          <cell r="M96">
            <v>6645.8182999999999</v>
          </cell>
          <cell r="N96">
            <v>6351.1633000000002</v>
          </cell>
          <cell r="R96">
            <v>6826.7147000000004</v>
          </cell>
          <cell r="S96">
            <v>6503.4826000000003</v>
          </cell>
          <cell r="T96">
            <v>5820.2762000000002</v>
          </cell>
        </row>
        <row r="97">
          <cell r="A97">
            <v>45474</v>
          </cell>
          <cell r="B97">
            <v>6662.3272999999999</v>
          </cell>
          <cell r="C97">
            <v>7362.1289999999999</v>
          </cell>
          <cell r="D97">
            <v>5243.0785999999998</v>
          </cell>
          <cell r="E97">
            <v>5885.5653000000002</v>
          </cell>
          <cell r="F97">
            <v>5109.8065999999999</v>
          </cell>
          <cell r="G97">
            <v>6320.7986000000001</v>
          </cell>
          <cell r="H97">
            <v>7922.2417999999998</v>
          </cell>
          <cell r="I97">
            <v>7480.9992000000002</v>
          </cell>
          <cell r="J97">
            <v>5848.9656000000004</v>
          </cell>
          <cell r="K97">
            <v>5895.0487000000003</v>
          </cell>
          <cell r="L97">
            <v>4043.6262000000002</v>
          </cell>
          <cell r="M97">
            <v>7018.6466</v>
          </cell>
          <cell r="N97">
            <v>6549.0828000000001</v>
          </cell>
          <cell r="R97">
            <v>7165.5192999999999</v>
          </cell>
          <cell r="S97">
            <v>6744.5447000000004</v>
          </cell>
          <cell r="T97">
            <v>6057.7137000000002</v>
          </cell>
        </row>
        <row r="98">
          <cell r="A98">
            <v>45505</v>
          </cell>
          <cell r="B98">
            <v>6922.6205</v>
          </cell>
          <cell r="C98">
            <v>7642.3905999999997</v>
          </cell>
          <cell r="D98">
            <v>5400.7969000000003</v>
          </cell>
          <cell r="E98">
            <v>5975.5604000000003</v>
          </cell>
          <cell r="F98">
            <v>5428.1850000000004</v>
          </cell>
          <cell r="G98">
            <v>6594.6517999999996</v>
          </cell>
          <cell r="H98">
            <v>8239.2304999999997</v>
          </cell>
          <cell r="I98">
            <v>7773.1298999999999</v>
          </cell>
          <cell r="J98">
            <v>6145.2587999999996</v>
          </cell>
          <cell r="K98">
            <v>6165.424</v>
          </cell>
          <cell r="L98">
            <v>4266.4916999999996</v>
          </cell>
          <cell r="M98">
            <v>7336.7413999999999</v>
          </cell>
          <cell r="N98">
            <v>6704.1913000000004</v>
          </cell>
          <cell r="R98">
            <v>7322.7752</v>
          </cell>
          <cell r="S98">
            <v>7016.4718999999996</v>
          </cell>
          <cell r="T98">
            <v>6340.5319</v>
          </cell>
        </row>
        <row r="99">
          <cell r="A99">
            <v>45536</v>
          </cell>
          <cell r="B99">
            <v>7145.0798000000004</v>
          </cell>
          <cell r="C99">
            <v>7829.2466000000004</v>
          </cell>
          <cell r="D99">
            <v>5508.7037</v>
          </cell>
          <cell r="E99">
            <v>6269.5326999999997</v>
          </cell>
          <cell r="F99">
            <v>5819.9402</v>
          </cell>
          <cell r="G99">
            <v>6762.0992999999999</v>
          </cell>
          <cell r="H99">
            <v>8503.7914000000001</v>
          </cell>
          <cell r="I99">
            <v>7972.1369000000004</v>
          </cell>
          <cell r="J99">
            <v>6328.45</v>
          </cell>
          <cell r="K99">
            <v>6287.2129000000004</v>
          </cell>
          <cell r="L99">
            <v>4493.6381000000001</v>
          </cell>
          <cell r="M99">
            <v>7607.3294999999998</v>
          </cell>
          <cell r="N99">
            <v>6912.7278999999999</v>
          </cell>
          <cell r="R99">
            <v>7489.8352999999997</v>
          </cell>
          <cell r="S99">
            <v>7238.5775999999996</v>
          </cell>
          <cell r="T99">
            <v>6598.6130999999996</v>
          </cell>
        </row>
        <row r="100">
          <cell r="A100">
            <v>45566</v>
          </cell>
          <cell r="B100">
            <v>7328.3831</v>
          </cell>
          <cell r="C100">
            <v>7944.0281999999997</v>
          </cell>
          <cell r="D100">
            <v>5653.7555000000002</v>
          </cell>
          <cell r="E100">
            <v>6539.4998999999998</v>
          </cell>
          <cell r="F100">
            <v>6154.4485999999997</v>
          </cell>
          <cell r="G100">
            <v>6946.8049000000001</v>
          </cell>
          <cell r="H100">
            <v>8776.3346999999994</v>
          </cell>
          <cell r="I100">
            <v>8039.4890999999998</v>
          </cell>
          <cell r="J100">
            <v>6459.4472999999998</v>
          </cell>
          <cell r="K100">
            <v>6415.6890999999996</v>
          </cell>
          <cell r="L100">
            <v>4667.3715000000002</v>
          </cell>
          <cell r="M100">
            <v>7910.5333000000001</v>
          </cell>
          <cell r="N100">
            <v>7085.3967000000002</v>
          </cell>
          <cell r="R100">
            <v>7636.6659</v>
          </cell>
          <cell r="S100">
            <v>7440.4641000000001</v>
          </cell>
          <cell r="T100">
            <v>6738.4305999999997</v>
          </cell>
        </row>
        <row r="101">
          <cell r="A101">
            <v>45597</v>
          </cell>
          <cell r="B101">
            <v>7497.9411</v>
          </cell>
          <cell r="C101">
            <v>8016.8550999999998</v>
          </cell>
          <cell r="D101">
            <v>5869.1872999999996</v>
          </cell>
          <cell r="E101">
            <v>6666.2658000000001</v>
          </cell>
          <cell r="F101">
            <v>6447.5083999999997</v>
          </cell>
          <cell r="G101">
            <v>7080.2348000000002</v>
          </cell>
          <cell r="H101">
            <v>9026.8017</v>
          </cell>
          <cell r="I101">
            <v>8242.2139000000006</v>
          </cell>
          <cell r="J101">
            <v>6550.3626000000004</v>
          </cell>
          <cell r="K101">
            <v>6612.4357</v>
          </cell>
          <cell r="L101">
            <v>4998.8662000000004</v>
          </cell>
          <cell r="M101">
            <v>8205.6879000000008</v>
          </cell>
          <cell r="N101">
            <v>7238.3522999999996</v>
          </cell>
          <cell r="R101">
            <v>7557.0549000000001</v>
          </cell>
          <cell r="S101">
            <v>7635.6219000000001</v>
          </cell>
          <cell r="T101">
            <v>6971.4748</v>
          </cell>
        </row>
        <row r="102">
          <cell r="A102">
            <v>45627</v>
          </cell>
          <cell r="B102">
            <v>7687.2759999999998</v>
          </cell>
          <cell r="C102">
            <v>8191.2124999999996</v>
          </cell>
          <cell r="D102">
            <v>6005.2424000000001</v>
          </cell>
          <cell r="E102">
            <v>6759.2601000000004</v>
          </cell>
          <cell r="F102">
            <v>6832.4048000000003</v>
          </cell>
          <cell r="G102">
            <v>7175.2317000000003</v>
          </cell>
          <cell r="H102">
            <v>9205.7630000000008</v>
          </cell>
          <cell r="I102">
            <v>8428.0935000000009</v>
          </cell>
          <cell r="J102">
            <v>6879.2740000000003</v>
          </cell>
          <cell r="K102">
            <v>6670.6466</v>
          </cell>
          <cell r="L102">
            <v>5117.2359999999999</v>
          </cell>
          <cell r="M102">
            <v>8568.0465000000004</v>
          </cell>
          <cell r="N102">
            <v>7411.4483</v>
          </cell>
          <cell r="R102">
            <v>7447.2066000000004</v>
          </cell>
          <cell r="S102">
            <v>7860.3392000000003</v>
          </cell>
          <cell r="T102">
            <v>7220.5186000000003</v>
          </cell>
        </row>
      </sheetData>
      <sheetData sheetId="3">
        <row r="3">
          <cell r="C3">
            <v>0.34670000000000001</v>
          </cell>
          <cell r="D3">
            <v>3.1300000000000001E-2</v>
          </cell>
          <cell r="E3">
            <v>0.1237</v>
          </cell>
          <cell r="F3">
            <v>7.0000000000000007E-2</v>
          </cell>
          <cell r="G3">
            <v>6.1199999999999997E-2</v>
          </cell>
          <cell r="H3">
            <v>6.3299999999999995E-2</v>
          </cell>
          <cell r="I3">
            <v>8.4099999999999994E-2</v>
          </cell>
          <cell r="J3">
            <v>2.5899999999999999E-2</v>
          </cell>
          <cell r="K3">
            <v>5.9499999999999997E-2</v>
          </cell>
          <cell r="L3">
            <v>2.0400000000000001E-2</v>
          </cell>
          <cell r="M3">
            <v>7.9899999999999999E-2</v>
          </cell>
          <cell r="N3">
            <v>3.4000000000000002E-2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101.6014</v>
          </cell>
          <cell r="C7">
            <v>101.0322</v>
          </cell>
          <cell r="D7">
            <v>101.34439999999999</v>
          </cell>
          <cell r="E7">
            <v>100.483</v>
          </cell>
          <cell r="F7">
            <v>101.5904</v>
          </cell>
          <cell r="G7">
            <v>100.4121</v>
          </cell>
          <cell r="H7">
            <v>102.7132</v>
          </cell>
          <cell r="I7">
            <v>102.928</v>
          </cell>
          <cell r="J7">
            <v>104.10980000000001</v>
          </cell>
          <cell r="K7">
            <v>103.41119999999999</v>
          </cell>
          <cell r="L7">
            <v>100.5123</v>
          </cell>
          <cell r="M7">
            <v>102.48</v>
          </cell>
          <cell r="N7">
            <v>102.0385</v>
          </cell>
          <cell r="R7">
            <v>101.5611</v>
          </cell>
          <cell r="S7">
            <v>101.43389999999999</v>
          </cell>
          <cell r="T7">
            <v>102.2777</v>
          </cell>
        </row>
        <row r="8">
          <cell r="A8">
            <v>42767</v>
          </cell>
          <cell r="B8">
            <v>103.7115</v>
          </cell>
          <cell r="C8">
            <v>103.8789</v>
          </cell>
          <cell r="D8">
            <v>105.45910000000001</v>
          </cell>
          <cell r="E8">
            <v>100.4131</v>
          </cell>
          <cell r="F8">
            <v>107.6923</v>
          </cell>
          <cell r="G8">
            <v>100.6545</v>
          </cell>
          <cell r="H8">
            <v>104.0851</v>
          </cell>
          <cell r="I8">
            <v>105.5673</v>
          </cell>
          <cell r="J8">
            <v>107.0784</v>
          </cell>
          <cell r="K8">
            <v>103.4842</v>
          </cell>
          <cell r="L8">
            <v>102.8592</v>
          </cell>
          <cell r="M8">
            <v>103.3877</v>
          </cell>
          <cell r="N8">
            <v>103.52589999999999</v>
          </cell>
          <cell r="R8">
            <v>103.5611</v>
          </cell>
          <cell r="S8">
            <v>102.9705</v>
          </cell>
          <cell r="T8">
            <v>106.6823</v>
          </cell>
        </row>
        <row r="9">
          <cell r="A9">
            <v>42795</v>
          </cell>
          <cell r="B9">
            <v>107.05500000000001</v>
          </cell>
          <cell r="C9">
            <v>105.9988</v>
          </cell>
          <cell r="D9">
            <v>107.1161</v>
          </cell>
          <cell r="E9">
            <v>102.2209</v>
          </cell>
          <cell r="F9">
            <v>121.37269999999999</v>
          </cell>
          <cell r="G9">
            <v>102.0194</v>
          </cell>
          <cell r="H9">
            <v>107.044</v>
          </cell>
          <cell r="I9">
            <v>106.4422</v>
          </cell>
          <cell r="J9">
            <v>113.163</v>
          </cell>
          <cell r="K9">
            <v>105.1461</v>
          </cell>
          <cell r="L9">
            <v>130.75299999999999</v>
          </cell>
          <cell r="M9">
            <v>105.0341</v>
          </cell>
          <cell r="N9">
            <v>105.685</v>
          </cell>
          <cell r="R9">
            <v>104.2786</v>
          </cell>
          <cell r="S9">
            <v>105.264</v>
          </cell>
          <cell r="T9">
            <v>115.9572</v>
          </cell>
        </row>
        <row r="10">
          <cell r="A10">
            <v>42826</v>
          </cell>
          <cell r="B10">
            <v>109.96259999999999</v>
          </cell>
          <cell r="C10">
            <v>108.3813</v>
          </cell>
          <cell r="D10">
            <v>109.2687</v>
          </cell>
          <cell r="E10">
            <v>105.8574</v>
          </cell>
          <cell r="F10">
            <v>131.83949999999999</v>
          </cell>
          <cell r="G10">
            <v>103.1266</v>
          </cell>
          <cell r="H10">
            <v>109.21429999999999</v>
          </cell>
          <cell r="I10">
            <v>106.98909999999999</v>
          </cell>
          <cell r="J10">
            <v>120.6617</v>
          </cell>
          <cell r="K10">
            <v>107.70950000000001</v>
          </cell>
          <cell r="L10">
            <v>131.78829999999999</v>
          </cell>
          <cell r="M10">
            <v>107.1572</v>
          </cell>
          <cell r="N10">
            <v>106.9473</v>
          </cell>
          <cell r="R10">
            <v>107.76990000000001</v>
          </cell>
          <cell r="S10">
            <v>107.45359999999999</v>
          </cell>
          <cell r="T10">
            <v>121.2229</v>
          </cell>
        </row>
        <row r="11">
          <cell r="A11">
            <v>42856</v>
          </cell>
          <cell r="B11">
            <v>111.636</v>
          </cell>
          <cell r="C11">
            <v>109.5925</v>
          </cell>
          <cell r="D11">
            <v>111.2548</v>
          </cell>
          <cell r="E11">
            <v>107.8263</v>
          </cell>
          <cell r="F11">
            <v>135.64250000000001</v>
          </cell>
          <cell r="G11">
            <v>106.0504</v>
          </cell>
          <cell r="H11">
            <v>110.9083</v>
          </cell>
          <cell r="I11">
            <v>108.233</v>
          </cell>
          <cell r="J11">
            <v>120.8609</v>
          </cell>
          <cell r="K11">
            <v>108.8826</v>
          </cell>
          <cell r="L11">
            <v>133.0204</v>
          </cell>
          <cell r="M11">
            <v>109.0168</v>
          </cell>
          <cell r="N11">
            <v>108.18389999999999</v>
          </cell>
          <cell r="R11">
            <v>109.1944</v>
          </cell>
          <cell r="S11">
            <v>109.0912</v>
          </cell>
          <cell r="T11">
            <v>123.2123</v>
          </cell>
        </row>
        <row r="12">
          <cell r="A12">
            <v>42887</v>
          </cell>
          <cell r="B12">
            <v>112.69240000000001</v>
          </cell>
          <cell r="C12">
            <v>110.239</v>
          </cell>
          <cell r="D12">
            <v>111.59990000000001</v>
          </cell>
          <cell r="E12">
            <v>110.9264</v>
          </cell>
          <cell r="F12">
            <v>136.40260000000001</v>
          </cell>
          <cell r="G12">
            <v>106.5386</v>
          </cell>
          <cell r="H12">
            <v>112.6816</v>
          </cell>
          <cell r="I12">
            <v>109.1964</v>
          </cell>
          <cell r="J12">
            <v>121.8266</v>
          </cell>
          <cell r="K12">
            <v>110.3471</v>
          </cell>
          <cell r="L12">
            <v>133.4391</v>
          </cell>
          <cell r="M12">
            <v>109.398</v>
          </cell>
          <cell r="N12">
            <v>108.4948</v>
          </cell>
          <cell r="R12">
            <v>110.7449</v>
          </cell>
          <cell r="S12">
            <v>110.1614</v>
          </cell>
          <cell r="T12">
            <v>123.8629</v>
          </cell>
        </row>
        <row r="13">
          <cell r="A13">
            <v>42917</v>
          </cell>
          <cell r="B13">
            <v>114.28570000000001</v>
          </cell>
          <cell r="C13">
            <v>111.3233</v>
          </cell>
          <cell r="D13">
            <v>113.8749</v>
          </cell>
          <cell r="E13">
            <v>110.601</v>
          </cell>
          <cell r="F13">
            <v>138.6344</v>
          </cell>
          <cell r="G13">
            <v>109.3629</v>
          </cell>
          <cell r="H13">
            <v>116.0536</v>
          </cell>
          <cell r="I13">
            <v>112.37779999999999</v>
          </cell>
          <cell r="J13">
            <v>121.67740000000001</v>
          </cell>
          <cell r="K13">
            <v>113.0802</v>
          </cell>
          <cell r="L13">
            <v>135.33799999999999</v>
          </cell>
          <cell r="M13">
            <v>111.2471</v>
          </cell>
          <cell r="N13">
            <v>109.41540000000001</v>
          </cell>
          <cell r="R13">
            <v>110.0316</v>
          </cell>
          <cell r="S13">
            <v>111.9143</v>
          </cell>
          <cell r="T13">
            <v>126.4854</v>
          </cell>
        </row>
        <row r="14">
          <cell r="A14">
            <v>42948</v>
          </cell>
          <cell r="B14">
            <v>115.7385</v>
          </cell>
          <cell r="C14">
            <v>112.78740000000001</v>
          </cell>
          <cell r="D14">
            <v>116.0454</v>
          </cell>
          <cell r="E14">
            <v>110.3081</v>
          </cell>
          <cell r="F14">
            <v>139.6986</v>
          </cell>
          <cell r="G14">
            <v>110.1396</v>
          </cell>
          <cell r="H14">
            <v>118.4669</v>
          </cell>
          <cell r="I14">
            <v>113.7116</v>
          </cell>
          <cell r="J14">
            <v>124.5091</v>
          </cell>
          <cell r="K14">
            <v>116.6181</v>
          </cell>
          <cell r="L14">
            <v>137.38399999999999</v>
          </cell>
          <cell r="M14">
            <v>112.9072</v>
          </cell>
          <cell r="N14">
            <v>111.4284</v>
          </cell>
          <cell r="R14">
            <v>111.4599</v>
          </cell>
          <cell r="S14">
            <v>113.3031</v>
          </cell>
          <cell r="T14">
            <v>128.20320000000001</v>
          </cell>
        </row>
        <row r="15">
          <cell r="A15">
            <v>42979</v>
          </cell>
          <cell r="B15">
            <v>117.77809999999999</v>
          </cell>
          <cell r="C15">
            <v>115.8514</v>
          </cell>
          <cell r="D15">
            <v>116.804</v>
          </cell>
          <cell r="E15">
            <v>111.70699999999999</v>
          </cell>
          <cell r="F15">
            <v>141.22229999999999</v>
          </cell>
          <cell r="G15">
            <v>111.3973</v>
          </cell>
          <cell r="H15">
            <v>120.7606</v>
          </cell>
          <cell r="I15">
            <v>114.5102</v>
          </cell>
          <cell r="J15">
            <v>125.999</v>
          </cell>
          <cell r="K15">
            <v>118.2457</v>
          </cell>
          <cell r="L15">
            <v>139.22</v>
          </cell>
          <cell r="M15">
            <v>114.7894</v>
          </cell>
          <cell r="N15">
            <v>113.22920000000001</v>
          </cell>
          <cell r="R15">
            <v>115.3391</v>
          </cell>
          <cell r="S15">
            <v>115.2821</v>
          </cell>
          <cell r="T15">
            <v>129.16390000000001</v>
          </cell>
        </row>
        <row r="16">
          <cell r="A16">
            <v>43009</v>
          </cell>
          <cell r="B16">
            <v>119.9939</v>
          </cell>
          <cell r="C16">
            <v>118.05119999999999</v>
          </cell>
          <cell r="D16">
            <v>120.004</v>
          </cell>
          <cell r="E16">
            <v>115.1964</v>
          </cell>
          <cell r="F16">
            <v>142.48050000000001</v>
          </cell>
          <cell r="G16">
            <v>112.4689</v>
          </cell>
          <cell r="H16">
            <v>122.39319999999999</v>
          </cell>
          <cell r="I16">
            <v>115.9691</v>
          </cell>
          <cell r="J16">
            <v>132.59520000000001</v>
          </cell>
          <cell r="K16">
            <v>120.16079999999999</v>
          </cell>
          <cell r="L16">
            <v>139.6695</v>
          </cell>
          <cell r="M16">
            <v>117.2603</v>
          </cell>
          <cell r="N16">
            <v>114.7045</v>
          </cell>
          <cell r="R16">
            <v>119.6955</v>
          </cell>
          <cell r="S16">
            <v>117.08029999999999</v>
          </cell>
          <cell r="T16">
            <v>131.46559999999999</v>
          </cell>
        </row>
        <row r="17">
          <cell r="A17">
            <v>43040</v>
          </cell>
          <cell r="B17">
            <v>121.506</v>
          </cell>
          <cell r="C17">
            <v>119.1339</v>
          </cell>
          <cell r="D17">
            <v>120.8879</v>
          </cell>
          <cell r="E17">
            <v>116.9432</v>
          </cell>
          <cell r="F17">
            <v>144.0943</v>
          </cell>
          <cell r="G17">
            <v>113.6152</v>
          </cell>
          <cell r="H17">
            <v>123.92310000000001</v>
          </cell>
          <cell r="I17">
            <v>119.1704</v>
          </cell>
          <cell r="J17">
            <v>134.37129999999999</v>
          </cell>
          <cell r="K17">
            <v>123.0569</v>
          </cell>
          <cell r="L17">
            <v>139.79150000000001</v>
          </cell>
          <cell r="M17">
            <v>118.16330000000001</v>
          </cell>
          <cell r="N17">
            <v>116.2012</v>
          </cell>
          <cell r="R17">
            <v>121.3064</v>
          </cell>
          <cell r="S17">
            <v>118.4813</v>
          </cell>
          <cell r="T17">
            <v>133.33619999999999</v>
          </cell>
        </row>
        <row r="18">
          <cell r="A18">
            <v>43070</v>
          </cell>
          <cell r="B18">
            <v>124.313</v>
          </cell>
          <cell r="C18">
            <v>120.5958</v>
          </cell>
          <cell r="D18">
            <v>121.4554</v>
          </cell>
          <cell r="E18">
            <v>117.80759999999999</v>
          </cell>
          <cell r="F18">
            <v>163.72989999999999</v>
          </cell>
          <cell r="G18">
            <v>116.48569999999999</v>
          </cell>
          <cell r="H18">
            <v>125.59990000000001</v>
          </cell>
          <cell r="I18">
            <v>122.96120000000001</v>
          </cell>
          <cell r="J18">
            <v>135.2912</v>
          </cell>
          <cell r="K18">
            <v>124.73309999999999</v>
          </cell>
          <cell r="L18">
            <v>139.73060000000001</v>
          </cell>
          <cell r="M18">
            <v>118.61320000000001</v>
          </cell>
          <cell r="N18">
            <v>117.4346</v>
          </cell>
          <cell r="R18">
            <v>122.2081</v>
          </cell>
          <cell r="S18">
            <v>119.98220000000001</v>
          </cell>
          <cell r="T18">
            <v>142.55000000000001</v>
          </cell>
        </row>
        <row r="19">
          <cell r="A19">
            <v>43101</v>
          </cell>
          <cell r="B19">
            <v>126.64790000000001</v>
          </cell>
          <cell r="C19">
            <v>122.4465</v>
          </cell>
          <cell r="D19">
            <v>124.366</v>
          </cell>
          <cell r="E19">
            <v>117.4853</v>
          </cell>
          <cell r="F19">
            <v>170.93170000000001</v>
          </cell>
          <cell r="G19">
            <v>118.1949</v>
          </cell>
          <cell r="H19">
            <v>127.55670000000001</v>
          </cell>
          <cell r="I19">
            <v>125.4409</v>
          </cell>
          <cell r="J19">
            <v>139.21899999999999</v>
          </cell>
          <cell r="K19">
            <v>128.46459999999999</v>
          </cell>
          <cell r="L19">
            <v>140.56030000000001</v>
          </cell>
          <cell r="M19">
            <v>122.26439999999999</v>
          </cell>
          <cell r="N19">
            <v>119.4494</v>
          </cell>
          <cell r="R19">
            <v>123.83</v>
          </cell>
          <cell r="S19">
            <v>121.9401</v>
          </cell>
          <cell r="T19">
            <v>146.85079999999999</v>
          </cell>
        </row>
        <row r="20">
          <cell r="A20">
            <v>43132</v>
          </cell>
          <cell r="B20">
            <v>129.23599999999999</v>
          </cell>
          <cell r="C20">
            <v>124.6618</v>
          </cell>
          <cell r="D20">
            <v>126.9426</v>
          </cell>
          <cell r="E20">
            <v>116.7573</v>
          </cell>
          <cell r="F20">
            <v>174.9795</v>
          </cell>
          <cell r="G20">
            <v>120.04689999999999</v>
          </cell>
          <cell r="H20">
            <v>129.6688</v>
          </cell>
          <cell r="I20">
            <v>131.4907</v>
          </cell>
          <cell r="J20">
            <v>154.76499999999999</v>
          </cell>
          <cell r="K20">
            <v>129.85059999999999</v>
          </cell>
          <cell r="L20">
            <v>140.95240000000001</v>
          </cell>
          <cell r="M20">
            <v>125.1444</v>
          </cell>
          <cell r="N20">
            <v>121.4153</v>
          </cell>
          <cell r="R20">
            <v>123.7252</v>
          </cell>
          <cell r="S20">
            <v>124.0185</v>
          </cell>
          <cell r="T20">
            <v>153.3304</v>
          </cell>
        </row>
        <row r="21">
          <cell r="A21">
            <v>43160</v>
          </cell>
          <cell r="B21">
            <v>133.24799999999999</v>
          </cell>
          <cell r="C21">
            <v>128.4881</v>
          </cell>
          <cell r="D21">
            <v>127.52249999999999</v>
          </cell>
          <cell r="E21">
            <v>118.1545</v>
          </cell>
          <cell r="F21">
            <v>178.91249999999999</v>
          </cell>
          <cell r="G21">
            <v>124.67610000000001</v>
          </cell>
          <cell r="H21">
            <v>131.92619999999999</v>
          </cell>
          <cell r="I21">
            <v>136.62039999999999</v>
          </cell>
          <cell r="J21">
            <v>159.8844</v>
          </cell>
          <cell r="K21">
            <v>135.5034</v>
          </cell>
          <cell r="L21">
            <v>169.12880000000001</v>
          </cell>
          <cell r="M21">
            <v>128.42429999999999</v>
          </cell>
          <cell r="N21">
            <v>123.0472</v>
          </cell>
          <cell r="R21">
            <v>124.50839999999999</v>
          </cell>
          <cell r="S21">
            <v>127.8267</v>
          </cell>
          <cell r="T21">
            <v>160.43430000000001</v>
          </cell>
        </row>
        <row r="22">
          <cell r="A22">
            <v>43191</v>
          </cell>
          <cell r="B22">
            <v>137.0205</v>
          </cell>
          <cell r="C22">
            <v>129.87960000000001</v>
          </cell>
          <cell r="D22">
            <v>129.07749999999999</v>
          </cell>
          <cell r="E22">
            <v>123.2706</v>
          </cell>
          <cell r="F22">
            <v>199.30670000000001</v>
          </cell>
          <cell r="G22">
            <v>126.09099999999999</v>
          </cell>
          <cell r="H22">
            <v>134.30240000000001</v>
          </cell>
          <cell r="I22">
            <v>140.0829</v>
          </cell>
          <cell r="J22">
            <v>164.0095</v>
          </cell>
          <cell r="K22">
            <v>139.49619999999999</v>
          </cell>
          <cell r="L22">
            <v>171.58430000000001</v>
          </cell>
          <cell r="M22">
            <v>130.62610000000001</v>
          </cell>
          <cell r="N22">
            <v>125.4644</v>
          </cell>
          <cell r="R22">
            <v>126.1915</v>
          </cell>
          <cell r="S22">
            <v>130.43049999999999</v>
          </cell>
          <cell r="T22">
            <v>170.21449999999999</v>
          </cell>
        </row>
        <row r="23">
          <cell r="A23">
            <v>43221</v>
          </cell>
          <cell r="B23">
            <v>140.178</v>
          </cell>
          <cell r="C23">
            <v>133.62020000000001</v>
          </cell>
          <cell r="D23">
            <v>131.35040000000001</v>
          </cell>
          <cell r="E23">
            <v>126.7907</v>
          </cell>
          <cell r="F23">
            <v>202.74610000000001</v>
          </cell>
          <cell r="G23">
            <v>128.58750000000001</v>
          </cell>
          <cell r="H23">
            <v>138.27529999999999</v>
          </cell>
          <cell r="I23">
            <v>143.11189999999999</v>
          </cell>
          <cell r="J23">
            <v>169.83189999999999</v>
          </cell>
          <cell r="K23">
            <v>140.453</v>
          </cell>
          <cell r="L23">
            <v>172.20760000000001</v>
          </cell>
          <cell r="M23">
            <v>132.4006</v>
          </cell>
          <cell r="N23">
            <v>128.16810000000001</v>
          </cell>
          <cell r="R23">
            <v>128.91300000000001</v>
          </cell>
          <cell r="S23">
            <v>133.5703</v>
          </cell>
          <cell r="T23">
            <v>173.75129999999999</v>
          </cell>
        </row>
        <row r="24">
          <cell r="A24">
            <v>43252</v>
          </cell>
          <cell r="B24">
            <v>144.9444</v>
          </cell>
          <cell r="C24">
            <v>140.86080000000001</v>
          </cell>
          <cell r="D24">
            <v>132.5093</v>
          </cell>
          <cell r="E24">
            <v>128.80260000000001</v>
          </cell>
          <cell r="F24">
            <v>206.59790000000001</v>
          </cell>
          <cell r="G24">
            <v>132.97800000000001</v>
          </cell>
          <cell r="H24">
            <v>142.52600000000001</v>
          </cell>
          <cell r="I24">
            <v>149.8176</v>
          </cell>
          <cell r="J24">
            <v>170.7499</v>
          </cell>
          <cell r="K24">
            <v>142.8296</v>
          </cell>
          <cell r="L24">
            <v>173.21600000000001</v>
          </cell>
          <cell r="M24">
            <v>135.75909999999999</v>
          </cell>
          <cell r="N24">
            <v>132.44730000000001</v>
          </cell>
          <cell r="R24">
            <v>133.45339999999999</v>
          </cell>
          <cell r="S24">
            <v>138.68680000000001</v>
          </cell>
          <cell r="T24">
            <v>177.32579999999999</v>
          </cell>
        </row>
        <row r="25">
          <cell r="A25">
            <v>43282</v>
          </cell>
          <cell r="B25">
            <v>149.9066</v>
          </cell>
          <cell r="C25">
            <v>146.88120000000001</v>
          </cell>
          <cell r="D25">
            <v>136.26</v>
          </cell>
          <cell r="E25">
            <v>130.78710000000001</v>
          </cell>
          <cell r="F25">
            <v>208.68860000000001</v>
          </cell>
          <cell r="G25">
            <v>138.62190000000001</v>
          </cell>
          <cell r="H25">
            <v>147.51259999999999</v>
          </cell>
          <cell r="I25">
            <v>157.565</v>
          </cell>
          <cell r="J25">
            <v>172.46520000000001</v>
          </cell>
          <cell r="K25">
            <v>148.01499999999999</v>
          </cell>
          <cell r="L25">
            <v>176.4408</v>
          </cell>
          <cell r="M25">
            <v>141.6122</v>
          </cell>
          <cell r="N25">
            <v>137.35839999999999</v>
          </cell>
          <cell r="R25">
            <v>140.22499999999999</v>
          </cell>
          <cell r="S25">
            <v>143.4915</v>
          </cell>
          <cell r="T25">
            <v>181.60570000000001</v>
          </cell>
        </row>
        <row r="26">
          <cell r="A26">
            <v>43313</v>
          </cell>
          <cell r="B26">
            <v>155.86590000000001</v>
          </cell>
          <cell r="C26">
            <v>154.62880000000001</v>
          </cell>
          <cell r="D26">
            <v>138.154</v>
          </cell>
          <cell r="E26">
            <v>130.58619999999999</v>
          </cell>
          <cell r="F26">
            <v>221.84719999999999</v>
          </cell>
          <cell r="G26">
            <v>143.0701</v>
          </cell>
          <cell r="H26">
            <v>151.89230000000001</v>
          </cell>
          <cell r="I26">
            <v>164.72579999999999</v>
          </cell>
          <cell r="J26">
            <v>187.40430000000001</v>
          </cell>
          <cell r="K26">
            <v>152.72399999999999</v>
          </cell>
          <cell r="L26">
            <v>179.74610000000001</v>
          </cell>
          <cell r="M26">
            <v>145.09229999999999</v>
          </cell>
          <cell r="N26">
            <v>141.85900000000001</v>
          </cell>
          <cell r="R26">
            <v>147.1876</v>
          </cell>
          <cell r="S26">
            <v>148.04310000000001</v>
          </cell>
          <cell r="T26">
            <v>192.2885</v>
          </cell>
        </row>
        <row r="27">
          <cell r="A27">
            <v>43344</v>
          </cell>
          <cell r="B27">
            <v>165.17760000000001</v>
          </cell>
          <cell r="C27">
            <v>164.26759999999999</v>
          </cell>
          <cell r="D27">
            <v>144.30080000000001</v>
          </cell>
          <cell r="E27">
            <v>138.298</v>
          </cell>
          <cell r="F27">
            <v>227.87090000000001</v>
          </cell>
          <cell r="G27">
            <v>156.70150000000001</v>
          </cell>
          <cell r="H27">
            <v>158.6412</v>
          </cell>
          <cell r="I27">
            <v>177.63329999999999</v>
          </cell>
          <cell r="J27">
            <v>193.1104</v>
          </cell>
          <cell r="K27">
            <v>163.06620000000001</v>
          </cell>
          <cell r="L27">
            <v>181.37430000000001</v>
          </cell>
          <cell r="M27">
            <v>155.56039999999999</v>
          </cell>
          <cell r="N27">
            <v>154.27170000000001</v>
          </cell>
          <cell r="R27">
            <v>147.7903</v>
          </cell>
          <cell r="S27">
            <v>159.29</v>
          </cell>
          <cell r="T27">
            <v>200.3383</v>
          </cell>
        </row>
        <row r="28">
          <cell r="A28">
            <v>43374</v>
          </cell>
          <cell r="B28">
            <v>173.95820000000001</v>
          </cell>
          <cell r="C28">
            <v>173.28</v>
          </cell>
          <cell r="D28">
            <v>147.86539999999999</v>
          </cell>
          <cell r="E28">
            <v>146.3604</v>
          </cell>
          <cell r="F28">
            <v>244.41929999999999</v>
          </cell>
          <cell r="G28">
            <v>164.1919</v>
          </cell>
          <cell r="H28">
            <v>165.78290000000001</v>
          </cell>
          <cell r="I28">
            <v>192.02529999999999</v>
          </cell>
          <cell r="J28">
            <v>195.95349999999999</v>
          </cell>
          <cell r="K28">
            <v>170.2379</v>
          </cell>
          <cell r="L28">
            <v>181.67259999999999</v>
          </cell>
          <cell r="M28">
            <v>161.16130000000001</v>
          </cell>
          <cell r="N28">
            <v>163.50880000000001</v>
          </cell>
          <cell r="R28">
            <v>156.97470000000001</v>
          </cell>
          <cell r="S28">
            <v>167.1825</v>
          </cell>
          <cell r="T28">
            <v>212.26240000000001</v>
          </cell>
        </row>
        <row r="29">
          <cell r="A29">
            <v>43405</v>
          </cell>
          <cell r="B29">
            <v>179.64789999999999</v>
          </cell>
          <cell r="C29">
            <v>178.29570000000001</v>
          </cell>
          <cell r="D29">
            <v>155.40649999999999</v>
          </cell>
          <cell r="E29">
            <v>150.47370000000001</v>
          </cell>
          <cell r="F29">
            <v>250.56659999999999</v>
          </cell>
          <cell r="G29">
            <v>169.2621</v>
          </cell>
          <cell r="H29">
            <v>180.59649999999999</v>
          </cell>
          <cell r="I29">
            <v>197.2996</v>
          </cell>
          <cell r="J29">
            <v>200.22829999999999</v>
          </cell>
          <cell r="K29">
            <v>174.47319999999999</v>
          </cell>
          <cell r="L29">
            <v>187.18260000000001</v>
          </cell>
          <cell r="M29">
            <v>165.04040000000001</v>
          </cell>
          <cell r="N29">
            <v>172.30959999999999</v>
          </cell>
          <cell r="R29">
            <v>159.32079999999999</v>
          </cell>
          <cell r="S29">
            <v>173.41300000000001</v>
          </cell>
          <cell r="T29">
            <v>218.24860000000001</v>
          </cell>
        </row>
        <row r="30">
          <cell r="A30">
            <v>43435</v>
          </cell>
          <cell r="B30">
            <v>183.71799999999999</v>
          </cell>
          <cell r="C30">
            <v>181.8631</v>
          </cell>
          <cell r="D30">
            <v>157.4922</v>
          </cell>
          <cell r="E30">
            <v>151.87880000000001</v>
          </cell>
          <cell r="F30">
            <v>253.9186</v>
          </cell>
          <cell r="G30">
            <v>172.38810000000001</v>
          </cell>
          <cell r="H30">
            <v>187.59829999999999</v>
          </cell>
          <cell r="I30">
            <v>203.07429999999999</v>
          </cell>
          <cell r="J30">
            <v>215.1189</v>
          </cell>
          <cell r="K30">
            <v>179.67009999999999</v>
          </cell>
          <cell r="L30">
            <v>187.59549999999999</v>
          </cell>
          <cell r="M30">
            <v>169.47389999999999</v>
          </cell>
          <cell r="N30">
            <v>177.65639999999999</v>
          </cell>
          <cell r="R30">
            <v>162.16829999999999</v>
          </cell>
          <cell r="S30">
            <v>177.3631</v>
          </cell>
          <cell r="T30">
            <v>223.65539999999999</v>
          </cell>
        </row>
        <row r="31">
          <cell r="A31">
            <v>43466</v>
          </cell>
          <cell r="B31">
            <v>189.62309999999999</v>
          </cell>
          <cell r="C31">
            <v>187.73609999999999</v>
          </cell>
          <cell r="D31">
            <v>162.9281</v>
          </cell>
          <cell r="E31">
            <v>152.41220000000001</v>
          </cell>
          <cell r="F31">
            <v>268.71100000000001</v>
          </cell>
          <cell r="G31">
            <v>177.44739999999999</v>
          </cell>
          <cell r="H31">
            <v>196.08940000000001</v>
          </cell>
          <cell r="I31">
            <v>204.49930000000001</v>
          </cell>
          <cell r="J31">
            <v>228.66390000000001</v>
          </cell>
          <cell r="K31">
            <v>185.4879</v>
          </cell>
          <cell r="L31">
            <v>187.59549999999999</v>
          </cell>
          <cell r="M31">
            <v>177.72110000000001</v>
          </cell>
          <cell r="N31">
            <v>185.71860000000001</v>
          </cell>
          <cell r="R31">
            <v>164.62129999999999</v>
          </cell>
          <cell r="S31">
            <v>183.27500000000001</v>
          </cell>
          <cell r="T31">
            <v>231.9982</v>
          </cell>
        </row>
        <row r="32">
          <cell r="A32">
            <v>43497</v>
          </cell>
          <cell r="B32">
            <v>197.61699999999999</v>
          </cell>
          <cell r="C32">
            <v>200.6078</v>
          </cell>
          <cell r="D32">
            <v>166.94290000000001</v>
          </cell>
          <cell r="E32">
            <v>154.45400000000001</v>
          </cell>
          <cell r="F32">
            <v>288.50779999999997</v>
          </cell>
          <cell r="G32">
            <v>182.39490000000001</v>
          </cell>
          <cell r="H32">
            <v>200.7878</v>
          </cell>
          <cell r="I32">
            <v>206.5831</v>
          </cell>
          <cell r="J32">
            <v>230.3913</v>
          </cell>
          <cell r="K32">
            <v>190.36060000000001</v>
          </cell>
          <cell r="L32">
            <v>190.88990000000001</v>
          </cell>
          <cell r="M32">
            <v>182.19579999999999</v>
          </cell>
          <cell r="N32">
            <v>192.54159999999999</v>
          </cell>
          <cell r="R32">
            <v>172.6677</v>
          </cell>
          <cell r="S32">
            <v>191.01580000000001</v>
          </cell>
          <cell r="T32">
            <v>240.93260000000001</v>
          </cell>
        </row>
        <row r="33">
          <cell r="A33">
            <v>43525</v>
          </cell>
          <cell r="B33">
            <v>207.2604</v>
          </cell>
          <cell r="C33">
            <v>213.03389999999999</v>
          </cell>
          <cell r="D33">
            <v>173.9572</v>
          </cell>
          <cell r="E33">
            <v>159.0908</v>
          </cell>
          <cell r="F33">
            <v>295.416</v>
          </cell>
          <cell r="G33">
            <v>188.81110000000001</v>
          </cell>
          <cell r="H33">
            <v>211.14580000000001</v>
          </cell>
          <cell r="I33">
            <v>216.2516</v>
          </cell>
          <cell r="J33">
            <v>239.90430000000001</v>
          </cell>
          <cell r="K33">
            <v>193.25559999999999</v>
          </cell>
          <cell r="L33">
            <v>239.1842</v>
          </cell>
          <cell r="M33">
            <v>189.4298</v>
          </cell>
          <cell r="N33">
            <v>198.86680000000001</v>
          </cell>
          <cell r="R33">
            <v>177.072</v>
          </cell>
          <cell r="S33">
            <v>200.67779999999999</v>
          </cell>
          <cell r="T33">
            <v>254.2432</v>
          </cell>
        </row>
        <row r="34">
          <cell r="A34">
            <v>43556</v>
          </cell>
          <cell r="B34">
            <v>214.7732</v>
          </cell>
          <cell r="C34">
            <v>218.34620000000001</v>
          </cell>
          <cell r="D34">
            <v>175.08850000000001</v>
          </cell>
          <cell r="E34">
            <v>167.47640000000001</v>
          </cell>
          <cell r="F34">
            <v>304.54669999999999</v>
          </cell>
          <cell r="G34">
            <v>198.6893</v>
          </cell>
          <cell r="H34">
            <v>219.6788</v>
          </cell>
          <cell r="I34">
            <v>227.0772</v>
          </cell>
          <cell r="J34">
            <v>254.65690000000001</v>
          </cell>
          <cell r="K34">
            <v>202.1036</v>
          </cell>
          <cell r="L34">
            <v>242.67140000000001</v>
          </cell>
          <cell r="M34">
            <v>197.8794</v>
          </cell>
          <cell r="N34">
            <v>206.1925</v>
          </cell>
          <cell r="R34">
            <v>180.47970000000001</v>
          </cell>
          <cell r="S34">
            <v>208.36760000000001</v>
          </cell>
          <cell r="T34">
            <v>264.00209999999998</v>
          </cell>
        </row>
        <row r="35">
          <cell r="A35">
            <v>43586</v>
          </cell>
          <cell r="B35">
            <v>223.0958</v>
          </cell>
          <cell r="C35">
            <v>223.1516</v>
          </cell>
          <cell r="D35">
            <v>178.76230000000001</v>
          </cell>
          <cell r="E35">
            <v>174.13560000000001</v>
          </cell>
          <cell r="F35">
            <v>342.548</v>
          </cell>
          <cell r="G35">
            <v>205.1609</v>
          </cell>
          <cell r="H35">
            <v>227.85910000000001</v>
          </cell>
          <cell r="I35">
            <v>237.69370000000001</v>
          </cell>
          <cell r="J35">
            <v>261.87290000000002</v>
          </cell>
          <cell r="K35">
            <v>207.06960000000001</v>
          </cell>
          <cell r="L35">
            <v>243.1671</v>
          </cell>
          <cell r="M35">
            <v>204.83109999999999</v>
          </cell>
          <cell r="N35">
            <v>212.15940000000001</v>
          </cell>
          <cell r="R35">
            <v>184.8278</v>
          </cell>
          <cell r="S35">
            <v>214.31979999999999</v>
          </cell>
          <cell r="T35">
            <v>284.32130000000001</v>
          </cell>
        </row>
        <row r="36">
          <cell r="A36">
            <v>43617</v>
          </cell>
          <cell r="B36">
            <v>229.39580000000001</v>
          </cell>
          <cell r="C36">
            <v>227.94309999999999</v>
          </cell>
          <cell r="D36">
            <v>183.68129999999999</v>
          </cell>
          <cell r="E36">
            <v>179.7817</v>
          </cell>
          <cell r="F36">
            <v>353.21839999999997</v>
          </cell>
          <cell r="G36">
            <v>212.15710000000001</v>
          </cell>
          <cell r="H36">
            <v>239.2954</v>
          </cell>
          <cell r="I36">
            <v>238.6925</v>
          </cell>
          <cell r="J36">
            <v>277.90780000000001</v>
          </cell>
          <cell r="K36">
            <v>216.23269999999999</v>
          </cell>
          <cell r="L36">
            <v>244.38499999999999</v>
          </cell>
          <cell r="M36">
            <v>213.19290000000001</v>
          </cell>
          <cell r="N36">
            <v>216.56829999999999</v>
          </cell>
          <cell r="R36">
            <v>188.82149999999999</v>
          </cell>
          <cell r="S36">
            <v>220.75729999999999</v>
          </cell>
          <cell r="T36">
            <v>291.73610000000002</v>
          </cell>
        </row>
        <row r="37">
          <cell r="A37">
            <v>43647</v>
          </cell>
          <cell r="B37">
            <v>233.93199999999999</v>
          </cell>
          <cell r="C37">
            <v>231.19929999999999</v>
          </cell>
          <cell r="D37">
            <v>184.15799999999999</v>
          </cell>
          <cell r="E37">
            <v>182.08260000000001</v>
          </cell>
          <cell r="F37">
            <v>357.45339999999999</v>
          </cell>
          <cell r="G37">
            <v>216.43430000000001</v>
          </cell>
          <cell r="H37">
            <v>247.54560000000001</v>
          </cell>
          <cell r="I37">
            <v>245.63050000000001</v>
          </cell>
          <cell r="J37">
            <v>277.97030000000001</v>
          </cell>
          <cell r="K37">
            <v>224.02359999999999</v>
          </cell>
          <cell r="L37">
            <v>251.77629999999999</v>
          </cell>
          <cell r="M37">
            <v>220.9991</v>
          </cell>
          <cell r="N37">
            <v>222.5813</v>
          </cell>
          <cell r="R37">
            <v>191.0737</v>
          </cell>
          <cell r="S37">
            <v>225.60990000000001</v>
          </cell>
          <cell r="T37">
            <v>296.67959999999999</v>
          </cell>
        </row>
        <row r="38">
          <cell r="A38">
            <v>43678</v>
          </cell>
          <cell r="B38">
            <v>243.63480000000001</v>
          </cell>
          <cell r="C38">
            <v>243.39750000000001</v>
          </cell>
          <cell r="D38">
            <v>192.5762</v>
          </cell>
          <cell r="E38">
            <v>186.81</v>
          </cell>
          <cell r="F38">
            <v>365.07940000000002</v>
          </cell>
          <cell r="G38">
            <v>231.14099999999999</v>
          </cell>
          <cell r="H38">
            <v>259.21100000000001</v>
          </cell>
          <cell r="I38">
            <v>251.6284</v>
          </cell>
          <cell r="J38">
            <v>281.81119999999999</v>
          </cell>
          <cell r="K38">
            <v>233.29650000000001</v>
          </cell>
          <cell r="L38">
            <v>259.22649999999999</v>
          </cell>
          <cell r="M38">
            <v>230.00550000000001</v>
          </cell>
          <cell r="N38">
            <v>235.10249999999999</v>
          </cell>
          <cell r="R38">
            <v>203.5009</v>
          </cell>
          <cell r="S38">
            <v>235.52449999999999</v>
          </cell>
          <cell r="T38">
            <v>303.61950000000002</v>
          </cell>
        </row>
        <row r="39">
          <cell r="A39">
            <v>43709</v>
          </cell>
          <cell r="B39">
            <v>257.83530000000002</v>
          </cell>
          <cell r="C39">
            <v>257.15629999999999</v>
          </cell>
          <cell r="D39">
            <v>203.7149</v>
          </cell>
          <cell r="E39">
            <v>204.18520000000001</v>
          </cell>
          <cell r="F39">
            <v>368.99020000000002</v>
          </cell>
          <cell r="G39">
            <v>247.72839999999999</v>
          </cell>
          <cell r="H39">
            <v>284.43380000000002</v>
          </cell>
          <cell r="I39">
            <v>263.1232</v>
          </cell>
          <cell r="J39">
            <v>302.40570000000002</v>
          </cell>
          <cell r="K39">
            <v>246.59350000000001</v>
          </cell>
          <cell r="L39">
            <v>260.51119999999997</v>
          </cell>
          <cell r="M39">
            <v>242.45050000000001</v>
          </cell>
          <cell r="N39">
            <v>256.72089999999997</v>
          </cell>
          <cell r="R39">
            <v>216.5496</v>
          </cell>
          <cell r="S39">
            <v>251.512</v>
          </cell>
          <cell r="T39">
            <v>311.7371</v>
          </cell>
        </row>
        <row r="40">
          <cell r="A40">
            <v>43739</v>
          </cell>
          <cell r="B40">
            <v>265.20240000000001</v>
          </cell>
          <cell r="C40">
            <v>261.45569999999998</v>
          </cell>
          <cell r="D40">
            <v>216.5239</v>
          </cell>
          <cell r="E40">
            <v>213.24160000000001</v>
          </cell>
          <cell r="F40">
            <v>371.52969999999999</v>
          </cell>
          <cell r="G40">
            <v>268.24970000000002</v>
          </cell>
          <cell r="H40">
            <v>297.18950000000001</v>
          </cell>
          <cell r="I40">
            <v>270.30849999999998</v>
          </cell>
          <cell r="J40">
            <v>305.39940000000001</v>
          </cell>
          <cell r="K40">
            <v>254.3766</v>
          </cell>
          <cell r="L40">
            <v>263.7081</v>
          </cell>
          <cell r="M40">
            <v>249.14959999999999</v>
          </cell>
          <cell r="N40">
            <v>267.57080000000002</v>
          </cell>
          <cell r="R40">
            <v>221.29429999999999</v>
          </cell>
          <cell r="S40">
            <v>260.05970000000002</v>
          </cell>
          <cell r="T40">
            <v>316.41410000000002</v>
          </cell>
        </row>
        <row r="41">
          <cell r="A41">
            <v>43770</v>
          </cell>
          <cell r="B41">
            <v>275.4348</v>
          </cell>
          <cell r="C41">
            <v>271.62540000000001</v>
          </cell>
          <cell r="D41">
            <v>228.87100000000001</v>
          </cell>
          <cell r="E41">
            <v>221.79679999999999</v>
          </cell>
          <cell r="F41">
            <v>373.08620000000002</v>
          </cell>
          <cell r="G41">
            <v>269.78620000000001</v>
          </cell>
          <cell r="H41">
            <v>319.34690000000001</v>
          </cell>
          <cell r="I41">
            <v>286.02050000000003</v>
          </cell>
          <cell r="J41">
            <v>329.16980000000001</v>
          </cell>
          <cell r="K41">
            <v>261.31639999999999</v>
          </cell>
          <cell r="L41">
            <v>267.27440000000001</v>
          </cell>
          <cell r="M41">
            <v>257.92579999999998</v>
          </cell>
          <cell r="N41">
            <v>283.24299999999999</v>
          </cell>
          <cell r="R41">
            <v>230.81039999999999</v>
          </cell>
          <cell r="S41">
            <v>270.21609999999998</v>
          </cell>
          <cell r="T41">
            <v>327.45100000000002</v>
          </cell>
        </row>
        <row r="42">
          <cell r="A42">
            <v>43800</v>
          </cell>
          <cell r="B42">
            <v>285.5958</v>
          </cell>
          <cell r="C42">
            <v>280.72289999999998</v>
          </cell>
          <cell r="D42">
            <v>235.7834</v>
          </cell>
          <cell r="E42">
            <v>228.3314</v>
          </cell>
          <cell r="F42">
            <v>381.94760000000002</v>
          </cell>
          <cell r="G42">
            <v>284.49849999999998</v>
          </cell>
          <cell r="H42">
            <v>332.56180000000001</v>
          </cell>
          <cell r="I42">
            <v>301.01850000000002</v>
          </cell>
          <cell r="J42">
            <v>363.3252</v>
          </cell>
          <cell r="K42">
            <v>273.40249999999997</v>
          </cell>
          <cell r="L42">
            <v>267.89389999999997</v>
          </cell>
          <cell r="M42">
            <v>263.96679999999998</v>
          </cell>
          <cell r="N42">
            <v>291.01690000000002</v>
          </cell>
          <cell r="R42">
            <v>238.8579</v>
          </cell>
          <cell r="S42">
            <v>279.57569999999998</v>
          </cell>
          <cell r="T42">
            <v>342.21769999999998</v>
          </cell>
        </row>
        <row r="43">
          <cell r="A43">
            <v>43831</v>
          </cell>
          <cell r="B43">
            <v>292.54649999999998</v>
          </cell>
          <cell r="C43">
            <v>293.8845</v>
          </cell>
          <cell r="D43">
            <v>245.83430000000001</v>
          </cell>
          <cell r="E43">
            <v>231.55439999999999</v>
          </cell>
          <cell r="F43">
            <v>385.62200000000001</v>
          </cell>
          <cell r="G43">
            <v>281.68509999999998</v>
          </cell>
          <cell r="H43">
            <v>329.03859999999997</v>
          </cell>
          <cell r="I43">
            <v>306.1909</v>
          </cell>
          <cell r="J43">
            <v>363.60079999999999</v>
          </cell>
          <cell r="K43">
            <v>281.09699999999998</v>
          </cell>
          <cell r="L43">
            <v>267.89389999999997</v>
          </cell>
          <cell r="M43">
            <v>272.55650000000003</v>
          </cell>
          <cell r="N43">
            <v>297.66649999999998</v>
          </cell>
          <cell r="R43">
            <v>248.71459999999999</v>
          </cell>
          <cell r="S43">
            <v>286.72430000000003</v>
          </cell>
          <cell r="T43">
            <v>346.32920000000001</v>
          </cell>
        </row>
        <row r="44">
          <cell r="A44">
            <v>43862</v>
          </cell>
          <cell r="B44">
            <v>297.89729999999997</v>
          </cell>
          <cell r="C44">
            <v>304.64949999999999</v>
          </cell>
          <cell r="D44">
            <v>249.58860000000001</v>
          </cell>
          <cell r="E44">
            <v>235.07320000000001</v>
          </cell>
          <cell r="F44">
            <v>371.28100000000001</v>
          </cell>
          <cell r="G44">
            <v>286.79300000000001</v>
          </cell>
          <cell r="H44">
            <v>329.58879999999999</v>
          </cell>
          <cell r="I44">
            <v>309.27359999999999</v>
          </cell>
          <cell r="J44">
            <v>367.73419999999999</v>
          </cell>
          <cell r="K44">
            <v>288.31540000000001</v>
          </cell>
          <cell r="L44">
            <v>272.94819999999999</v>
          </cell>
          <cell r="M44">
            <v>279.1275</v>
          </cell>
          <cell r="N44">
            <v>306.4341</v>
          </cell>
          <cell r="R44">
            <v>256.983</v>
          </cell>
          <cell r="S44">
            <v>294.19220000000001</v>
          </cell>
          <cell r="T44">
            <v>341.4169</v>
          </cell>
        </row>
        <row r="45">
          <cell r="A45">
            <v>43891</v>
          </cell>
          <cell r="B45">
            <v>309.18079999999998</v>
          </cell>
          <cell r="C45">
            <v>319.8956</v>
          </cell>
          <cell r="D45">
            <v>256.78730000000002</v>
          </cell>
          <cell r="E45">
            <v>243.7132</v>
          </cell>
          <cell r="F45">
            <v>373.51679999999999</v>
          </cell>
          <cell r="G45">
            <v>294.68709999999999</v>
          </cell>
          <cell r="H45">
            <v>338.05200000000002</v>
          </cell>
          <cell r="I45">
            <v>310.95359999999999</v>
          </cell>
          <cell r="J45">
            <v>401.91660000000002</v>
          </cell>
          <cell r="K45">
            <v>297.92349999999999</v>
          </cell>
          <cell r="L45">
            <v>319.92309999999998</v>
          </cell>
          <cell r="M45">
            <v>288.1968</v>
          </cell>
          <cell r="N45">
            <v>313.66649999999998</v>
          </cell>
          <cell r="R45">
            <v>273.11130000000003</v>
          </cell>
          <cell r="S45">
            <v>304.63830000000002</v>
          </cell>
          <cell r="T45">
            <v>352.4778</v>
          </cell>
        </row>
        <row r="46">
          <cell r="A46">
            <v>43922</v>
          </cell>
          <cell r="B46">
            <v>317.1934</v>
          </cell>
          <cell r="C46">
            <v>334.79969999999997</v>
          </cell>
          <cell r="D46">
            <v>260.5487</v>
          </cell>
          <cell r="E46">
            <v>250.0292</v>
          </cell>
          <cell r="F46">
            <v>374.09289999999999</v>
          </cell>
          <cell r="G46">
            <v>299.4366</v>
          </cell>
          <cell r="H46">
            <v>345.58210000000003</v>
          </cell>
          <cell r="I46">
            <v>316.51100000000002</v>
          </cell>
          <cell r="J46">
            <v>384.57920000000001</v>
          </cell>
          <cell r="K46">
            <v>305.8159</v>
          </cell>
          <cell r="L46">
            <v>322.13580000000002</v>
          </cell>
          <cell r="M46">
            <v>295.66570000000002</v>
          </cell>
          <cell r="N46">
            <v>313.95740000000001</v>
          </cell>
          <cell r="R46">
            <v>291.82220000000001</v>
          </cell>
          <cell r="S46">
            <v>313.20580000000001</v>
          </cell>
          <cell r="T46">
            <v>350.71069999999997</v>
          </cell>
        </row>
        <row r="47">
          <cell r="A47">
            <v>43952</v>
          </cell>
          <cell r="B47">
            <v>322.50450000000001</v>
          </cell>
          <cell r="C47">
            <v>336.89010000000002</v>
          </cell>
          <cell r="D47">
            <v>261.95389999999998</v>
          </cell>
          <cell r="E47">
            <v>267.01119999999997</v>
          </cell>
          <cell r="F47">
            <v>374.58260000000001</v>
          </cell>
          <cell r="G47">
            <v>307.32839999999999</v>
          </cell>
          <cell r="H47">
            <v>350.77600000000001</v>
          </cell>
          <cell r="I47">
            <v>319.63740000000001</v>
          </cell>
          <cell r="J47">
            <v>386.88049999999998</v>
          </cell>
          <cell r="K47">
            <v>315.33109999999999</v>
          </cell>
          <cell r="L47">
            <v>320.88869999999997</v>
          </cell>
          <cell r="M47">
            <v>300.61630000000002</v>
          </cell>
          <cell r="N47">
            <v>323.8596</v>
          </cell>
          <cell r="R47">
            <v>300.79660000000001</v>
          </cell>
          <cell r="S47">
            <v>318.99419999999998</v>
          </cell>
          <cell r="T47">
            <v>351.56270000000001</v>
          </cell>
        </row>
        <row r="48">
          <cell r="A48">
            <v>43983</v>
          </cell>
          <cell r="B48">
            <v>329.63260000000002</v>
          </cell>
          <cell r="C48">
            <v>340.66390000000001</v>
          </cell>
          <cell r="D48">
            <v>272.4196</v>
          </cell>
          <cell r="E48">
            <v>289.36680000000001</v>
          </cell>
          <cell r="F48">
            <v>377.18130000000002</v>
          </cell>
          <cell r="G48">
            <v>319.87630000000001</v>
          </cell>
          <cell r="H48">
            <v>362.51119999999997</v>
          </cell>
          <cell r="I48">
            <v>320.96050000000002</v>
          </cell>
          <cell r="J48">
            <v>384.29129999999998</v>
          </cell>
          <cell r="K48">
            <v>319.7724</v>
          </cell>
          <cell r="L48">
            <v>334.25880000000001</v>
          </cell>
          <cell r="M48">
            <v>307.26060000000001</v>
          </cell>
          <cell r="N48">
            <v>321.57979999999998</v>
          </cell>
          <cell r="R48">
            <v>318.03100000000001</v>
          </cell>
          <cell r="S48">
            <v>325.20269999999999</v>
          </cell>
          <cell r="T48">
            <v>355.03089999999997</v>
          </cell>
        </row>
        <row r="49">
          <cell r="A49">
            <v>44013</v>
          </cell>
          <cell r="B49">
            <v>335.87529999999998</v>
          </cell>
          <cell r="C49">
            <v>342.41019999999997</v>
          </cell>
          <cell r="D49">
            <v>275.97579999999999</v>
          </cell>
          <cell r="E49">
            <v>301.55669999999998</v>
          </cell>
          <cell r="F49">
            <v>381.3605</v>
          </cell>
          <cell r="G49">
            <v>331.80329999999998</v>
          </cell>
          <cell r="H49">
            <v>371.63659999999999</v>
          </cell>
          <cell r="I49">
            <v>328.02210000000002</v>
          </cell>
          <cell r="J49">
            <v>383.00779999999997</v>
          </cell>
          <cell r="K49">
            <v>336.07209999999998</v>
          </cell>
          <cell r="L49">
            <v>339.46929999999998</v>
          </cell>
          <cell r="M49">
            <v>313.07960000000003</v>
          </cell>
          <cell r="N49">
            <v>330.89109999999999</v>
          </cell>
          <cell r="R49">
            <v>320.00069999999999</v>
          </cell>
          <cell r="S49">
            <v>333.40960000000001</v>
          </cell>
          <cell r="T49">
            <v>356.73360000000002</v>
          </cell>
        </row>
        <row r="50">
          <cell r="A50">
            <v>44044</v>
          </cell>
          <cell r="B50">
            <v>344.45499999999998</v>
          </cell>
          <cell r="C50">
            <v>351.8039</v>
          </cell>
          <cell r="D50">
            <v>278.86660000000001</v>
          </cell>
          <cell r="E50">
            <v>310.44420000000002</v>
          </cell>
          <cell r="F50">
            <v>391.89049999999997</v>
          </cell>
          <cell r="G50">
            <v>341.46839999999997</v>
          </cell>
          <cell r="H50">
            <v>382.13369999999998</v>
          </cell>
          <cell r="I50">
            <v>336.50560000000002</v>
          </cell>
          <cell r="J50">
            <v>391.62909999999999</v>
          </cell>
          <cell r="K50">
            <v>343.99220000000003</v>
          </cell>
          <cell r="L50">
            <v>342.2903</v>
          </cell>
          <cell r="M50">
            <v>318.93380000000002</v>
          </cell>
          <cell r="N50">
            <v>336.9701</v>
          </cell>
          <cell r="R50">
            <v>331.32650000000001</v>
          </cell>
          <cell r="S50">
            <v>342.05610000000001</v>
          </cell>
          <cell r="T50">
            <v>363.09539999999998</v>
          </cell>
        </row>
        <row r="51">
          <cell r="A51">
            <v>44075</v>
          </cell>
          <cell r="B51">
            <v>352.4418</v>
          </cell>
          <cell r="C51">
            <v>362.66609999999997</v>
          </cell>
          <cell r="D51">
            <v>290.45999999999998</v>
          </cell>
          <cell r="E51">
            <v>319.23039999999997</v>
          </cell>
          <cell r="F51">
            <v>394.89019999999999</v>
          </cell>
          <cell r="G51">
            <v>346.99310000000003</v>
          </cell>
          <cell r="H51">
            <v>396.36770000000001</v>
          </cell>
          <cell r="I51">
            <v>344.52050000000003</v>
          </cell>
          <cell r="J51">
            <v>387.62889999999999</v>
          </cell>
          <cell r="K51">
            <v>353.14960000000002</v>
          </cell>
          <cell r="L51">
            <v>343.2758</v>
          </cell>
          <cell r="M51">
            <v>319.4196</v>
          </cell>
          <cell r="N51">
            <v>341.34620000000001</v>
          </cell>
          <cell r="R51">
            <v>355.06079999999997</v>
          </cell>
          <cell r="S51">
            <v>348.19959999999998</v>
          </cell>
          <cell r="T51">
            <v>366.96480000000003</v>
          </cell>
        </row>
        <row r="52">
          <cell r="A52">
            <v>44105</v>
          </cell>
          <cell r="B52">
            <v>366.78120000000001</v>
          </cell>
          <cell r="C52">
            <v>382.69009999999997</v>
          </cell>
          <cell r="D52">
            <v>295.01940000000002</v>
          </cell>
          <cell r="E52">
            <v>340.01889999999997</v>
          </cell>
          <cell r="F52">
            <v>400.38760000000002</v>
          </cell>
          <cell r="G52">
            <v>363.02120000000002</v>
          </cell>
          <cell r="H52">
            <v>410.61509999999998</v>
          </cell>
          <cell r="I52">
            <v>357.30759999999998</v>
          </cell>
          <cell r="J52">
            <v>382.93869999999998</v>
          </cell>
          <cell r="K52">
            <v>354.8039</v>
          </cell>
          <cell r="L52">
            <v>343.87860000000001</v>
          </cell>
          <cell r="M52">
            <v>332.91109999999998</v>
          </cell>
          <cell r="N52">
            <v>349.37349999999998</v>
          </cell>
          <cell r="R52">
            <v>399.87380000000002</v>
          </cell>
          <cell r="S52">
            <v>359.72019999999998</v>
          </cell>
          <cell r="T52">
            <v>370.4461</v>
          </cell>
        </row>
        <row r="53">
          <cell r="A53">
            <v>44136</v>
          </cell>
          <cell r="B53">
            <v>378.17</v>
          </cell>
          <cell r="C53">
            <v>390.71960000000001</v>
          </cell>
          <cell r="D53">
            <v>306.85169999999999</v>
          </cell>
          <cell r="E53">
            <v>358.8571</v>
          </cell>
          <cell r="F53">
            <v>403.4443</v>
          </cell>
          <cell r="G53">
            <v>382.27960000000002</v>
          </cell>
          <cell r="H53">
            <v>429.67410000000001</v>
          </cell>
          <cell r="I53">
            <v>370.3972</v>
          </cell>
          <cell r="J53">
            <v>390.56950000000001</v>
          </cell>
          <cell r="K53">
            <v>367.35109999999997</v>
          </cell>
          <cell r="L53">
            <v>343.96539999999999</v>
          </cell>
          <cell r="M53">
            <v>344.73579999999998</v>
          </cell>
          <cell r="N53">
            <v>358.61770000000001</v>
          </cell>
          <cell r="R53">
            <v>403.60329999999999</v>
          </cell>
          <cell r="S53">
            <v>374.10520000000002</v>
          </cell>
          <cell r="T53">
            <v>375.72379999999998</v>
          </cell>
        </row>
        <row r="54">
          <cell r="A54">
            <v>44166</v>
          </cell>
          <cell r="B54">
            <v>394.47019999999998</v>
          </cell>
          <cell r="C54">
            <v>415.69779999999997</v>
          </cell>
          <cell r="D54">
            <v>318.35070000000002</v>
          </cell>
          <cell r="E54">
            <v>372.17959999999999</v>
          </cell>
          <cell r="F54">
            <v>409.24990000000003</v>
          </cell>
          <cell r="G54">
            <v>389.95589999999999</v>
          </cell>
          <cell r="H54">
            <v>448.27679999999998</v>
          </cell>
          <cell r="I54">
            <v>387.49849999999998</v>
          </cell>
          <cell r="J54">
            <v>389.42009999999999</v>
          </cell>
          <cell r="K54">
            <v>383.37439999999998</v>
          </cell>
          <cell r="L54">
            <v>345.05489999999998</v>
          </cell>
          <cell r="M54">
            <v>356.63249999999999</v>
          </cell>
          <cell r="N54">
            <v>365.83269999999999</v>
          </cell>
          <cell r="R54">
            <v>411.52190000000002</v>
          </cell>
          <cell r="S54">
            <v>394.11099999999999</v>
          </cell>
          <cell r="T54">
            <v>383.68770000000001</v>
          </cell>
        </row>
        <row r="55">
          <cell r="A55">
            <v>44197</v>
          </cell>
          <cell r="B55">
            <v>416.2149</v>
          </cell>
          <cell r="C55">
            <v>438.27460000000002</v>
          </cell>
          <cell r="D55">
            <v>334.00659999999999</v>
          </cell>
          <cell r="E55">
            <v>386.60050000000001</v>
          </cell>
          <cell r="F55">
            <v>437.85969999999998</v>
          </cell>
          <cell r="G55">
            <v>401.79719999999998</v>
          </cell>
          <cell r="H55">
            <v>471.44650000000001</v>
          </cell>
          <cell r="I55">
            <v>414.80950000000001</v>
          </cell>
          <cell r="J55">
            <v>450.67590000000001</v>
          </cell>
          <cell r="K55">
            <v>403.11619999999999</v>
          </cell>
          <cell r="L55">
            <v>352.69720000000001</v>
          </cell>
          <cell r="M55">
            <v>381.36669999999998</v>
          </cell>
          <cell r="N55">
            <v>373.45909999999998</v>
          </cell>
          <cell r="R55">
            <v>431.3526</v>
          </cell>
          <cell r="S55">
            <v>413.97969999999998</v>
          </cell>
          <cell r="T55">
            <v>414.0478</v>
          </cell>
        </row>
        <row r="56">
          <cell r="A56">
            <v>44228</v>
          </cell>
          <cell r="B56">
            <v>429.91820000000001</v>
          </cell>
          <cell r="C56">
            <v>455.41860000000003</v>
          </cell>
          <cell r="D56">
            <v>347.52510000000001</v>
          </cell>
          <cell r="E56">
            <v>395.89909999999998</v>
          </cell>
          <cell r="F56">
            <v>441.49279999999999</v>
          </cell>
          <cell r="G56">
            <v>421.51069999999999</v>
          </cell>
          <cell r="H56">
            <v>486.37549999999999</v>
          </cell>
          <cell r="I56">
            <v>431.97239999999999</v>
          </cell>
          <cell r="J56">
            <v>457.6558</v>
          </cell>
          <cell r="K56">
            <v>413.76170000000002</v>
          </cell>
          <cell r="L56">
            <v>352.95269999999999</v>
          </cell>
          <cell r="M56">
            <v>396.33679999999998</v>
          </cell>
          <cell r="N56">
            <v>382.92500000000001</v>
          </cell>
          <cell r="R56">
            <v>438.47730000000001</v>
          </cell>
          <cell r="S56">
            <v>430.39679999999998</v>
          </cell>
          <cell r="T56">
            <v>421.96</v>
          </cell>
        </row>
        <row r="57">
          <cell r="A57">
            <v>44256</v>
          </cell>
          <cell r="B57">
            <v>447.91050000000001</v>
          </cell>
          <cell r="C57">
            <v>471.39400000000001</v>
          </cell>
          <cell r="D57">
            <v>369.9409</v>
          </cell>
          <cell r="E57">
            <v>419.57830000000001</v>
          </cell>
          <cell r="F57">
            <v>448.19600000000003</v>
          </cell>
          <cell r="G57">
            <v>434.33670000000001</v>
          </cell>
          <cell r="H57">
            <v>503.95299999999997</v>
          </cell>
          <cell r="I57">
            <v>456.10149999999999</v>
          </cell>
          <cell r="J57">
            <v>460.4092</v>
          </cell>
          <cell r="K57">
            <v>424.97269999999997</v>
          </cell>
          <cell r="L57">
            <v>447.73009999999999</v>
          </cell>
          <cell r="M57">
            <v>413.46800000000002</v>
          </cell>
          <cell r="N57">
            <v>394.30180000000001</v>
          </cell>
          <cell r="R57">
            <v>449.99650000000003</v>
          </cell>
          <cell r="S57">
            <v>448.54059999999998</v>
          </cell>
          <cell r="T57">
            <v>443.98700000000002</v>
          </cell>
        </row>
        <row r="58">
          <cell r="A58">
            <v>44287</v>
          </cell>
          <cell r="B58">
            <v>465.79899999999998</v>
          </cell>
          <cell r="C58">
            <v>489.8741</v>
          </cell>
          <cell r="D58">
            <v>381.7518</v>
          </cell>
          <cell r="E58">
            <v>444.70909999999998</v>
          </cell>
          <cell r="F58">
            <v>467.1902</v>
          </cell>
          <cell r="G58">
            <v>447.15159999999997</v>
          </cell>
          <cell r="H58">
            <v>521.36580000000004</v>
          </cell>
          <cell r="I58">
            <v>480.65969999999999</v>
          </cell>
          <cell r="J58">
            <v>462.50779999999997</v>
          </cell>
          <cell r="K58">
            <v>437.57429999999999</v>
          </cell>
          <cell r="L58">
            <v>454.99860000000001</v>
          </cell>
          <cell r="M58">
            <v>430.43529999999998</v>
          </cell>
          <cell r="N58">
            <v>406.48770000000002</v>
          </cell>
          <cell r="R58">
            <v>460.58679999999998</v>
          </cell>
          <cell r="S58">
            <v>468.33240000000001</v>
          </cell>
          <cell r="T58">
            <v>459.72980000000001</v>
          </cell>
        </row>
        <row r="59">
          <cell r="A59">
            <v>44317</v>
          </cell>
          <cell r="B59">
            <v>480.91570000000002</v>
          </cell>
          <cell r="C59">
            <v>505.79509999999999</v>
          </cell>
          <cell r="D59">
            <v>389.36380000000003</v>
          </cell>
          <cell r="E59">
            <v>459.19330000000002</v>
          </cell>
          <cell r="F59">
            <v>474.8725</v>
          </cell>
          <cell r="G59">
            <v>458.4332</v>
          </cell>
          <cell r="H59">
            <v>546.21190000000001</v>
          </cell>
          <cell r="I59">
            <v>505.68830000000003</v>
          </cell>
          <cell r="J59">
            <v>464.69659999999999</v>
          </cell>
          <cell r="K59">
            <v>447.89530000000002</v>
          </cell>
          <cell r="L59">
            <v>456.44639999999998</v>
          </cell>
          <cell r="M59">
            <v>449.42290000000003</v>
          </cell>
          <cell r="N59">
            <v>419.57470000000001</v>
          </cell>
          <cell r="R59">
            <v>472.1703</v>
          </cell>
          <cell r="S59">
            <v>484.7928</v>
          </cell>
          <cell r="T59">
            <v>472.17630000000003</v>
          </cell>
        </row>
        <row r="60">
          <cell r="A60">
            <v>44348</v>
          </cell>
          <cell r="B60">
            <v>496.72019999999998</v>
          </cell>
          <cell r="C60">
            <v>522.86220000000003</v>
          </cell>
          <cell r="D60">
            <v>409.65469999999999</v>
          </cell>
          <cell r="E60">
            <v>470.27780000000001</v>
          </cell>
          <cell r="F60">
            <v>496.32819999999998</v>
          </cell>
          <cell r="G60">
            <v>473.37490000000003</v>
          </cell>
          <cell r="H60">
            <v>571.26729999999998</v>
          </cell>
          <cell r="I60">
            <v>522.28470000000004</v>
          </cell>
          <cell r="J60">
            <v>495.89960000000002</v>
          </cell>
          <cell r="K60">
            <v>455.39499999999998</v>
          </cell>
          <cell r="L60">
            <v>458.19220000000001</v>
          </cell>
          <cell r="M60">
            <v>462.52429999999998</v>
          </cell>
          <cell r="N60">
            <v>423.8888</v>
          </cell>
          <cell r="R60">
            <v>472.33010000000002</v>
          </cell>
          <cell r="S60">
            <v>502.90960000000001</v>
          </cell>
          <cell r="T60">
            <v>490.2122</v>
          </cell>
        </row>
        <row r="61">
          <cell r="A61">
            <v>44378</v>
          </cell>
          <cell r="B61">
            <v>510.39460000000003</v>
          </cell>
          <cell r="C61">
            <v>537.43010000000004</v>
          </cell>
          <cell r="D61">
            <v>423.35449999999997</v>
          </cell>
          <cell r="E61">
            <v>478.3125</v>
          </cell>
          <cell r="F61">
            <v>502.39879999999999</v>
          </cell>
          <cell r="G61">
            <v>484.22050000000002</v>
          </cell>
          <cell r="H61">
            <v>595.45770000000005</v>
          </cell>
          <cell r="I61">
            <v>536.60609999999997</v>
          </cell>
          <cell r="J61">
            <v>506.10410000000002</v>
          </cell>
          <cell r="K61">
            <v>471.99619999999999</v>
          </cell>
          <cell r="L61">
            <v>462.51400000000001</v>
          </cell>
          <cell r="M61">
            <v>483.50220000000002</v>
          </cell>
          <cell r="N61">
            <v>434.51909999999998</v>
          </cell>
          <cell r="R61">
            <v>490.62430000000001</v>
          </cell>
          <cell r="S61">
            <v>517.24440000000004</v>
          </cell>
          <cell r="T61">
            <v>498.03680000000003</v>
          </cell>
        </row>
        <row r="62">
          <cell r="A62">
            <v>44409</v>
          </cell>
          <cell r="B62">
            <v>522.5566</v>
          </cell>
          <cell r="C62">
            <v>545.25540000000001</v>
          </cell>
          <cell r="D62">
            <v>432.18509999999998</v>
          </cell>
          <cell r="E62">
            <v>495.14850000000001</v>
          </cell>
          <cell r="F62">
            <v>505.82990000000001</v>
          </cell>
          <cell r="G62">
            <v>500.28620000000001</v>
          </cell>
          <cell r="H62">
            <v>615.22220000000004</v>
          </cell>
          <cell r="I62">
            <v>546.80150000000003</v>
          </cell>
          <cell r="J62">
            <v>508.44439999999997</v>
          </cell>
          <cell r="K62">
            <v>494.5034</v>
          </cell>
          <cell r="L62">
            <v>492.6841</v>
          </cell>
          <cell r="M62">
            <v>499.7627</v>
          </cell>
          <cell r="N62">
            <v>447.58699999999999</v>
          </cell>
          <cell r="R62">
            <v>495.91160000000002</v>
          </cell>
          <cell r="S62">
            <v>531.96960000000001</v>
          </cell>
          <cell r="T62">
            <v>505.20170000000002</v>
          </cell>
        </row>
        <row r="63">
          <cell r="A63">
            <v>44440</v>
          </cell>
          <cell r="B63">
            <v>539.59619999999995</v>
          </cell>
          <cell r="C63">
            <v>559.69970000000001</v>
          </cell>
          <cell r="D63">
            <v>456.9606</v>
          </cell>
          <cell r="E63">
            <v>524.9846</v>
          </cell>
          <cell r="F63">
            <v>514.94539999999995</v>
          </cell>
          <cell r="G63">
            <v>519.50990000000002</v>
          </cell>
          <cell r="H63">
            <v>637.16430000000003</v>
          </cell>
          <cell r="I63">
            <v>558.90060000000005</v>
          </cell>
          <cell r="J63">
            <v>513.59339999999997</v>
          </cell>
          <cell r="K63">
            <v>512.59889999999996</v>
          </cell>
          <cell r="L63">
            <v>504.25670000000002</v>
          </cell>
          <cell r="M63">
            <v>517.70029999999997</v>
          </cell>
          <cell r="N63">
            <v>461.2903</v>
          </cell>
          <cell r="R63">
            <v>523.23379999999997</v>
          </cell>
          <cell r="S63">
            <v>548.86540000000002</v>
          </cell>
          <cell r="T63">
            <v>515.45740000000001</v>
          </cell>
        </row>
        <row r="64">
          <cell r="A64">
            <v>44470</v>
          </cell>
          <cell r="B64">
            <v>556.8596</v>
          </cell>
          <cell r="C64">
            <v>579.63070000000005</v>
          </cell>
          <cell r="D64">
            <v>469.2724</v>
          </cell>
          <cell r="E64">
            <v>546.49919999999997</v>
          </cell>
          <cell r="F64">
            <v>522.09</v>
          </cell>
          <cell r="G64">
            <v>533.45129999999995</v>
          </cell>
          <cell r="H64">
            <v>657.37469999999996</v>
          </cell>
          <cell r="I64">
            <v>572.61869999999999</v>
          </cell>
          <cell r="J64">
            <v>518.36900000000003</v>
          </cell>
          <cell r="K64">
            <v>537.23760000000004</v>
          </cell>
          <cell r="L64">
            <v>509.0213</v>
          </cell>
          <cell r="M64">
            <v>534.29700000000003</v>
          </cell>
          <cell r="N64">
            <v>476.23700000000002</v>
          </cell>
          <cell r="R64">
            <v>558.346</v>
          </cell>
          <cell r="S64">
            <v>565.83479999999997</v>
          </cell>
          <cell r="T64">
            <v>521.11770000000001</v>
          </cell>
        </row>
        <row r="65">
          <cell r="A65">
            <v>44501</v>
          </cell>
          <cell r="B65">
            <v>571.64520000000005</v>
          </cell>
          <cell r="C65">
            <v>593.66449999999998</v>
          </cell>
          <cell r="D65">
            <v>476.27839999999998</v>
          </cell>
          <cell r="E65">
            <v>569.33780000000002</v>
          </cell>
          <cell r="F65">
            <v>535.85699999999997</v>
          </cell>
          <cell r="G65">
            <v>546.89099999999996</v>
          </cell>
          <cell r="H65">
            <v>675.80380000000002</v>
          </cell>
          <cell r="I65">
            <v>586.23479999999995</v>
          </cell>
          <cell r="J65">
            <v>527.32230000000004</v>
          </cell>
          <cell r="K65">
            <v>546.66219999999998</v>
          </cell>
          <cell r="L65">
            <v>512.02700000000004</v>
          </cell>
          <cell r="M65">
            <v>552.56960000000004</v>
          </cell>
          <cell r="N65">
            <v>489.88330000000002</v>
          </cell>
          <cell r="R65">
            <v>571.88139999999999</v>
          </cell>
          <cell r="S65">
            <v>582.55510000000004</v>
          </cell>
          <cell r="T65">
            <v>529.31939999999997</v>
          </cell>
        </row>
        <row r="66">
          <cell r="A66">
            <v>44531</v>
          </cell>
          <cell r="B66">
            <v>594.74749999999995</v>
          </cell>
          <cell r="C66">
            <v>621.3492</v>
          </cell>
          <cell r="D66">
            <v>501.36939999999998</v>
          </cell>
          <cell r="E66">
            <v>597.02260000000001</v>
          </cell>
          <cell r="F66">
            <v>544.37890000000004</v>
          </cell>
          <cell r="G66">
            <v>562.36339999999996</v>
          </cell>
          <cell r="H66">
            <v>681.79269999999997</v>
          </cell>
          <cell r="I66">
            <v>607.16219999999998</v>
          </cell>
          <cell r="J66">
            <v>538.96559999999999</v>
          </cell>
          <cell r="K66">
            <v>566.29020000000003</v>
          </cell>
          <cell r="L66">
            <v>512.09550000000002</v>
          </cell>
          <cell r="M66">
            <v>596.82119999999998</v>
          </cell>
          <cell r="N66">
            <v>507.6875</v>
          </cell>
          <cell r="R66">
            <v>586.44000000000005</v>
          </cell>
          <cell r="S66">
            <v>610.41189999999995</v>
          </cell>
          <cell r="T66">
            <v>540.14750000000004</v>
          </cell>
        </row>
        <row r="67">
          <cell r="A67">
            <v>44562</v>
          </cell>
          <cell r="B67">
            <v>618.75620000000004</v>
          </cell>
          <cell r="C67">
            <v>652.69550000000004</v>
          </cell>
          <cell r="D67">
            <v>509.51060000000001</v>
          </cell>
          <cell r="E67">
            <v>616.96</v>
          </cell>
          <cell r="F67">
            <v>555.84130000000005</v>
          </cell>
          <cell r="G67">
            <v>583.42949999999996</v>
          </cell>
          <cell r="H67">
            <v>702.85720000000003</v>
          </cell>
          <cell r="I67">
            <v>623.34259999999995</v>
          </cell>
          <cell r="J67">
            <v>574.31079999999997</v>
          </cell>
          <cell r="K67">
            <v>585.73919999999998</v>
          </cell>
          <cell r="L67">
            <v>518.88499999999999</v>
          </cell>
          <cell r="M67">
            <v>629.08150000000001</v>
          </cell>
          <cell r="N67">
            <v>532.52890000000002</v>
          </cell>
          <cell r="R67">
            <v>643.36599999999999</v>
          </cell>
          <cell r="S67">
            <v>631.75630000000001</v>
          </cell>
          <cell r="T67">
            <v>550.95699999999999</v>
          </cell>
        </row>
        <row r="68">
          <cell r="A68">
            <v>44593</v>
          </cell>
          <cell r="B68">
            <v>648.78049999999996</v>
          </cell>
          <cell r="C68">
            <v>693.56119999999999</v>
          </cell>
          <cell r="D68">
            <v>523.90949999999998</v>
          </cell>
          <cell r="E68">
            <v>637.59370000000001</v>
          </cell>
          <cell r="F68">
            <v>557.95939999999996</v>
          </cell>
          <cell r="G68">
            <v>608.13310000000001</v>
          </cell>
          <cell r="H68">
            <v>733.07979999999998</v>
          </cell>
          <cell r="I68">
            <v>659.16570000000002</v>
          </cell>
          <cell r="J68">
            <v>585.15110000000004</v>
          </cell>
          <cell r="K68">
            <v>610.40350000000001</v>
          </cell>
          <cell r="L68">
            <v>541.83360000000005</v>
          </cell>
          <cell r="M68">
            <v>669.86019999999996</v>
          </cell>
          <cell r="N68">
            <v>555.87530000000004</v>
          </cell>
          <cell r="R68">
            <v>697.58789999999999</v>
          </cell>
          <cell r="S68">
            <v>661.07389999999998</v>
          </cell>
          <cell r="T68">
            <v>566.44129999999996</v>
          </cell>
        </row>
        <row r="69">
          <cell r="A69">
            <v>44621</v>
          </cell>
          <cell r="B69">
            <v>692.68269999999995</v>
          </cell>
          <cell r="C69">
            <v>753.55679999999995</v>
          </cell>
          <cell r="D69">
            <v>551.3098</v>
          </cell>
          <cell r="E69">
            <v>678.62080000000003</v>
          </cell>
          <cell r="F69">
            <v>589.39570000000003</v>
          </cell>
          <cell r="G69">
            <v>634.84490000000005</v>
          </cell>
          <cell r="H69">
            <v>771.45960000000002</v>
          </cell>
          <cell r="I69">
            <v>699.36339999999996</v>
          </cell>
          <cell r="J69">
            <v>608.72299999999996</v>
          </cell>
          <cell r="K69">
            <v>630.69529999999997</v>
          </cell>
          <cell r="L69">
            <v>644.58709999999996</v>
          </cell>
          <cell r="M69">
            <v>703.73379999999997</v>
          </cell>
          <cell r="N69">
            <v>582.43510000000003</v>
          </cell>
          <cell r="R69">
            <v>729.19</v>
          </cell>
          <cell r="S69">
            <v>707.86030000000005</v>
          </cell>
          <cell r="T69">
            <v>607.97739999999999</v>
          </cell>
        </row>
        <row r="70">
          <cell r="A70">
            <v>44652</v>
          </cell>
          <cell r="B70">
            <v>736.77269999999999</v>
          </cell>
          <cell r="C70">
            <v>801.13890000000004</v>
          </cell>
          <cell r="D70">
            <v>568.81200000000001</v>
          </cell>
          <cell r="E70">
            <v>752.29100000000005</v>
          </cell>
          <cell r="F70">
            <v>617.86509999999998</v>
          </cell>
          <cell r="G70">
            <v>670.89170000000001</v>
          </cell>
          <cell r="H70">
            <v>813.1644</v>
          </cell>
          <cell r="I70">
            <v>734.71400000000006</v>
          </cell>
          <cell r="J70">
            <v>628.00229999999999</v>
          </cell>
          <cell r="K70">
            <v>668.92020000000002</v>
          </cell>
          <cell r="L70">
            <v>672.43939999999998</v>
          </cell>
          <cell r="M70">
            <v>748.577</v>
          </cell>
          <cell r="N70">
            <v>617.61699999999996</v>
          </cell>
          <cell r="R70">
            <v>785.15449999999998</v>
          </cell>
          <cell r="S70">
            <v>754.19050000000004</v>
          </cell>
          <cell r="T70">
            <v>634.9357</v>
          </cell>
        </row>
        <row r="71">
          <cell r="A71">
            <v>44682</v>
          </cell>
          <cell r="B71">
            <v>777.66740000000004</v>
          </cell>
          <cell r="C71">
            <v>838.64469999999994</v>
          </cell>
          <cell r="D71">
            <v>605.94529999999997</v>
          </cell>
          <cell r="E71">
            <v>790.79669999999999</v>
          </cell>
          <cell r="F71">
            <v>679.6345</v>
          </cell>
          <cell r="G71">
            <v>709.16079999999999</v>
          </cell>
          <cell r="H71">
            <v>861.22439999999995</v>
          </cell>
          <cell r="I71">
            <v>778.54510000000005</v>
          </cell>
          <cell r="J71">
            <v>652.17899999999997</v>
          </cell>
          <cell r="K71">
            <v>720.11440000000005</v>
          </cell>
          <cell r="L71">
            <v>674.81309999999996</v>
          </cell>
          <cell r="M71">
            <v>796.26890000000003</v>
          </cell>
          <cell r="N71">
            <v>648.2704</v>
          </cell>
          <cell r="R71">
            <v>807.34490000000005</v>
          </cell>
          <cell r="S71">
            <v>797.08709999999996</v>
          </cell>
          <cell r="T71">
            <v>681.44489999999996</v>
          </cell>
        </row>
        <row r="72">
          <cell r="A72">
            <v>44713</v>
          </cell>
          <cell r="B72">
            <v>818.41099999999994</v>
          </cell>
          <cell r="C72">
            <v>874.85810000000004</v>
          </cell>
          <cell r="D72">
            <v>639.87149999999997</v>
          </cell>
          <cell r="E72">
            <v>834.87699999999995</v>
          </cell>
          <cell r="F72">
            <v>741.14660000000003</v>
          </cell>
          <cell r="G72">
            <v>749.93880000000001</v>
          </cell>
          <cell r="H72">
            <v>926.93510000000003</v>
          </cell>
          <cell r="I72">
            <v>817.90740000000005</v>
          </cell>
          <cell r="J72">
            <v>657.96360000000004</v>
          </cell>
          <cell r="K72">
            <v>737.47749999999996</v>
          </cell>
          <cell r="L72">
            <v>683.17269999999996</v>
          </cell>
          <cell r="M72">
            <v>857.52409999999998</v>
          </cell>
          <cell r="N72">
            <v>682.28859999999997</v>
          </cell>
          <cell r="R72">
            <v>851.34739999999999</v>
          </cell>
          <cell r="S72">
            <v>836.85479999999995</v>
          </cell>
          <cell r="T72">
            <v>723.63369999999998</v>
          </cell>
        </row>
        <row r="73">
          <cell r="A73">
            <v>44743</v>
          </cell>
          <cell r="B73">
            <v>873.56240000000003</v>
          </cell>
          <cell r="C73">
            <v>922.745</v>
          </cell>
          <cell r="D73">
            <v>678.64239999999995</v>
          </cell>
          <cell r="E73">
            <v>919.25779999999997</v>
          </cell>
          <cell r="F73">
            <v>775.47619999999995</v>
          </cell>
          <cell r="G73">
            <v>824.73889999999994</v>
          </cell>
          <cell r="H73">
            <v>983.2876</v>
          </cell>
          <cell r="I73">
            <v>863.17229999999995</v>
          </cell>
          <cell r="J73">
            <v>697.68309999999997</v>
          </cell>
          <cell r="K73">
            <v>813.55499999999995</v>
          </cell>
          <cell r="L73">
            <v>713.27729999999997</v>
          </cell>
          <cell r="M73">
            <v>915.54499999999996</v>
          </cell>
          <cell r="N73">
            <v>733.40250000000003</v>
          </cell>
          <cell r="R73">
            <v>938.32439999999997</v>
          </cell>
          <cell r="S73">
            <v>892.375</v>
          </cell>
          <cell r="T73">
            <v>754.64459999999997</v>
          </cell>
        </row>
        <row r="74">
          <cell r="A74">
            <v>44774</v>
          </cell>
          <cell r="B74">
            <v>940.04340000000002</v>
          </cell>
          <cell r="C74">
            <v>988.42129999999997</v>
          </cell>
          <cell r="D74">
            <v>725.29219999999998</v>
          </cell>
          <cell r="E74">
            <v>1026.5281</v>
          </cell>
          <cell r="F74">
            <v>841.67600000000004</v>
          </cell>
          <cell r="G74">
            <v>895.01130000000001</v>
          </cell>
          <cell r="H74">
            <v>1033.6036999999999</v>
          </cell>
          <cell r="I74">
            <v>915.91920000000005</v>
          </cell>
          <cell r="J74">
            <v>728.6123</v>
          </cell>
          <cell r="K74">
            <v>875.47580000000005</v>
          </cell>
          <cell r="L74">
            <v>748.49310000000003</v>
          </cell>
          <cell r="M74">
            <v>981.0104</v>
          </cell>
          <cell r="N74">
            <v>791.95839999999998</v>
          </cell>
          <cell r="R74">
            <v>1048.0606</v>
          </cell>
          <cell r="S74">
            <v>955.84299999999996</v>
          </cell>
          <cell r="T74">
            <v>801.89499999999998</v>
          </cell>
        </row>
        <row r="75">
          <cell r="A75">
            <v>44805</v>
          </cell>
          <cell r="B75">
            <v>997.77850000000001</v>
          </cell>
          <cell r="C75">
            <v>1041.0436999999999</v>
          </cell>
          <cell r="D75">
            <v>794.31719999999996</v>
          </cell>
          <cell r="E75">
            <v>1140.7017000000001</v>
          </cell>
          <cell r="F75">
            <v>860.55780000000004</v>
          </cell>
          <cell r="G75">
            <v>945.18939999999998</v>
          </cell>
          <cell r="H75">
            <v>1092.7001</v>
          </cell>
          <cell r="I75">
            <v>977.06870000000004</v>
          </cell>
          <cell r="J75">
            <v>750.99459999999999</v>
          </cell>
          <cell r="K75">
            <v>913.06290000000001</v>
          </cell>
          <cell r="L75">
            <v>778.22349999999994</v>
          </cell>
          <cell r="M75">
            <v>1040.6318000000001</v>
          </cell>
          <cell r="N75">
            <v>843.3279</v>
          </cell>
          <cell r="R75">
            <v>1175.4957999999999</v>
          </cell>
          <cell r="S75">
            <v>1006.2868999999999</v>
          </cell>
          <cell r="T75">
            <v>838.05529999999999</v>
          </cell>
        </row>
        <row r="76">
          <cell r="A76">
            <v>44835</v>
          </cell>
          <cell r="B76">
            <v>1060.4603999999999</v>
          </cell>
          <cell r="C76">
            <v>1098.8796</v>
          </cell>
          <cell r="D76">
            <v>835.67700000000002</v>
          </cell>
          <cell r="E76">
            <v>1223.7727</v>
          </cell>
          <cell r="F76">
            <v>929.04269999999997</v>
          </cell>
          <cell r="G76">
            <v>997.10519999999997</v>
          </cell>
          <cell r="H76">
            <v>1157.9342999999999</v>
          </cell>
          <cell r="I76">
            <v>1031.6123</v>
          </cell>
          <cell r="J76">
            <v>834.27530000000002</v>
          </cell>
          <cell r="K76">
            <v>978.8845</v>
          </cell>
          <cell r="L76">
            <v>806.42089999999996</v>
          </cell>
          <cell r="M76">
            <v>1113.0381</v>
          </cell>
          <cell r="N76">
            <v>900.33040000000005</v>
          </cell>
          <cell r="R76">
            <v>1301.3792000000001</v>
          </cell>
          <cell r="S76">
            <v>1057.4526000000001</v>
          </cell>
          <cell r="T76">
            <v>900.1277</v>
          </cell>
        </row>
        <row r="77">
          <cell r="A77">
            <v>44866</v>
          </cell>
          <cell r="B77">
            <v>1108.8388</v>
          </cell>
          <cell r="C77">
            <v>1142.1966</v>
          </cell>
          <cell r="D77">
            <v>887.07730000000004</v>
          </cell>
          <cell r="E77">
            <v>1281.8228999999999</v>
          </cell>
          <cell r="F77">
            <v>983.69949999999994</v>
          </cell>
          <cell r="G77">
            <v>1042.9712999999999</v>
          </cell>
          <cell r="H77">
            <v>1223.8496</v>
          </cell>
          <cell r="I77">
            <v>1084.4384</v>
          </cell>
          <cell r="J77">
            <v>870.75739999999996</v>
          </cell>
          <cell r="K77">
            <v>1013.6889</v>
          </cell>
          <cell r="L77">
            <v>818.54150000000004</v>
          </cell>
          <cell r="M77">
            <v>1164.4648</v>
          </cell>
          <cell r="N77">
            <v>957.72929999999997</v>
          </cell>
          <cell r="R77">
            <v>1355.7615000000001</v>
          </cell>
          <cell r="S77">
            <v>1104.9181000000001</v>
          </cell>
          <cell r="T77">
            <v>947.74839999999995</v>
          </cell>
        </row>
        <row r="78">
          <cell r="A78">
            <v>44896</v>
          </cell>
          <cell r="B78">
            <v>1160.5028</v>
          </cell>
          <cell r="C78">
            <v>1179.9822999999999</v>
          </cell>
          <cell r="D78">
            <v>952.84370000000001</v>
          </cell>
          <cell r="E78">
            <v>1336.1892</v>
          </cell>
          <cell r="F78">
            <v>1017.7917</v>
          </cell>
          <cell r="G78">
            <v>1110.2260000000001</v>
          </cell>
          <cell r="H78">
            <v>1291.0668000000001</v>
          </cell>
          <cell r="I78">
            <v>1151.4947</v>
          </cell>
          <cell r="J78">
            <v>918.56330000000003</v>
          </cell>
          <cell r="K78">
            <v>1078.2791999999999</v>
          </cell>
          <cell r="L78">
            <v>824.93679999999995</v>
          </cell>
          <cell r="M78">
            <v>1239.7318</v>
          </cell>
          <cell r="N78">
            <v>1021.2511</v>
          </cell>
          <cell r="R78">
            <v>1407.5344</v>
          </cell>
          <cell r="S78">
            <v>1157.9242999999999</v>
          </cell>
          <cell r="T78">
            <v>994.14779999999996</v>
          </cell>
        </row>
        <row r="79">
          <cell r="A79">
            <v>44927</v>
          </cell>
          <cell r="B79">
            <v>1233.9903999999999</v>
          </cell>
          <cell r="C79">
            <v>1272.7179000000001</v>
          </cell>
          <cell r="D79">
            <v>1022.842</v>
          </cell>
          <cell r="E79">
            <v>1369.8489999999999</v>
          </cell>
          <cell r="F79">
            <v>1091.6903</v>
          </cell>
          <cell r="G79">
            <v>1173.2438999999999</v>
          </cell>
          <cell r="H79">
            <v>1346.3378</v>
          </cell>
          <cell r="I79">
            <v>1207.701</v>
          </cell>
          <cell r="J79">
            <v>1004.3818</v>
          </cell>
          <cell r="K79">
            <v>1156.7891999999999</v>
          </cell>
          <cell r="L79">
            <v>824.93679999999995</v>
          </cell>
          <cell r="M79">
            <v>1350.1977999999999</v>
          </cell>
          <cell r="N79">
            <v>1080.2559000000001</v>
          </cell>
          <cell r="R79">
            <v>1566.211</v>
          </cell>
          <cell r="S79">
            <v>1220.6357</v>
          </cell>
          <cell r="T79">
            <v>1048.4727</v>
          </cell>
        </row>
        <row r="80">
          <cell r="A80">
            <v>44958</v>
          </cell>
          <cell r="B80">
            <v>1323.9654</v>
          </cell>
          <cell r="C80">
            <v>1407.5310999999999</v>
          </cell>
          <cell r="D80">
            <v>1072.6902</v>
          </cell>
          <cell r="E80">
            <v>1419.1828</v>
          </cell>
          <cell r="F80">
            <v>1123.4573</v>
          </cell>
          <cell r="G80">
            <v>1236.7800999999999</v>
          </cell>
          <cell r="H80">
            <v>1415.28</v>
          </cell>
          <cell r="I80">
            <v>1273.1359</v>
          </cell>
          <cell r="J80">
            <v>1066.8407999999999</v>
          </cell>
          <cell r="K80">
            <v>1282.6683</v>
          </cell>
          <cell r="L80">
            <v>842.04560000000004</v>
          </cell>
          <cell r="M80">
            <v>1451.4363000000001</v>
          </cell>
          <cell r="N80">
            <v>1140.5523000000001</v>
          </cell>
          <cell r="R80">
            <v>1601.3803</v>
          </cell>
          <cell r="S80">
            <v>1332.5231000000001</v>
          </cell>
          <cell r="T80">
            <v>1092.8925999999999</v>
          </cell>
        </row>
        <row r="81">
          <cell r="A81">
            <v>44986</v>
          </cell>
          <cell r="B81">
            <v>1421.13</v>
          </cell>
          <cell r="C81">
            <v>1524.2950000000001</v>
          </cell>
          <cell r="D81">
            <v>1166.7916</v>
          </cell>
          <cell r="E81">
            <v>1500.2306000000001</v>
          </cell>
          <cell r="F81">
            <v>1182.3430000000001</v>
          </cell>
          <cell r="G81">
            <v>1316.3036</v>
          </cell>
          <cell r="H81">
            <v>1494.3576</v>
          </cell>
          <cell r="I81">
            <v>1341.2973</v>
          </cell>
          <cell r="J81">
            <v>1097.9241999999999</v>
          </cell>
          <cell r="K81">
            <v>1339.7923000000001</v>
          </cell>
          <cell r="L81">
            <v>1227.1312</v>
          </cell>
          <cell r="M81">
            <v>1570.3315</v>
          </cell>
          <cell r="N81">
            <v>1211.8616</v>
          </cell>
          <cell r="R81">
            <v>1657.2927999999999</v>
          </cell>
          <cell r="S81">
            <v>1438.1088</v>
          </cell>
          <cell r="T81">
            <v>1186.961</v>
          </cell>
        </row>
        <row r="82">
          <cell r="A82">
            <v>45017</v>
          </cell>
          <cell r="B82">
            <v>1530.4512</v>
          </cell>
          <cell r="C82">
            <v>1652.9989</v>
          </cell>
          <cell r="D82">
            <v>1216.539</v>
          </cell>
          <cell r="E82">
            <v>1658.0142000000001</v>
          </cell>
          <cell r="F82">
            <v>1230.9614999999999</v>
          </cell>
          <cell r="G82">
            <v>1429.7199000000001</v>
          </cell>
          <cell r="H82">
            <v>1586.6638</v>
          </cell>
          <cell r="I82">
            <v>1414.3273999999999</v>
          </cell>
          <cell r="J82">
            <v>1168.8492000000001</v>
          </cell>
          <cell r="K82">
            <v>1397.3359</v>
          </cell>
          <cell r="L82">
            <v>1256.7741000000001</v>
          </cell>
          <cell r="M82">
            <v>1738.5677000000001</v>
          </cell>
          <cell r="N82">
            <v>1270.3368</v>
          </cell>
          <cell r="R82">
            <v>1822.5518</v>
          </cell>
          <cell r="S82">
            <v>1553.9725000000001</v>
          </cell>
          <cell r="T82">
            <v>1231.0758000000001</v>
          </cell>
        </row>
        <row r="83">
          <cell r="A83">
            <v>45047</v>
          </cell>
          <cell r="B83">
            <v>1652.2346</v>
          </cell>
          <cell r="C83">
            <v>1783.5959</v>
          </cell>
          <cell r="D83">
            <v>1320.4931999999999</v>
          </cell>
          <cell r="E83">
            <v>1781.3771999999999</v>
          </cell>
          <cell r="F83">
            <v>1350.9875999999999</v>
          </cell>
          <cell r="G83">
            <v>1566.0825</v>
          </cell>
          <cell r="H83">
            <v>1751.2184</v>
          </cell>
          <cell r="I83">
            <v>1504.3751999999999</v>
          </cell>
          <cell r="J83">
            <v>1238.7999</v>
          </cell>
          <cell r="K83">
            <v>1473.3356000000001</v>
          </cell>
          <cell r="L83">
            <v>1298.0071</v>
          </cell>
          <cell r="M83">
            <v>1895.9688000000001</v>
          </cell>
          <cell r="N83">
            <v>1373.4546</v>
          </cell>
          <cell r="R83">
            <v>1979.3557000000001</v>
          </cell>
          <cell r="S83">
            <v>1675.7876000000001</v>
          </cell>
          <cell r="T83">
            <v>1327.7408</v>
          </cell>
        </row>
        <row r="84">
          <cell r="A84">
            <v>45078</v>
          </cell>
          <cell r="B84">
            <v>1761.6307999999999</v>
          </cell>
          <cell r="C84">
            <v>1875.15</v>
          </cell>
          <cell r="D84">
            <v>1387.0482999999999</v>
          </cell>
          <cell r="E84">
            <v>1881.0060000000001</v>
          </cell>
          <cell r="F84">
            <v>1616.9427000000001</v>
          </cell>
          <cell r="G84">
            <v>1687.2463</v>
          </cell>
          <cell r="H84">
            <v>1915.6464000000001</v>
          </cell>
          <cell r="I84">
            <v>1592.9015999999999</v>
          </cell>
          <cell r="J84">
            <v>1371.8606</v>
          </cell>
          <cell r="K84">
            <v>1560.7822000000001</v>
          </cell>
          <cell r="L84">
            <v>1372.1087</v>
          </cell>
          <cell r="M84">
            <v>1969.3008</v>
          </cell>
          <cell r="N84">
            <v>1471.6691000000001</v>
          </cell>
          <cell r="R84">
            <v>2070.9980999999998</v>
          </cell>
          <cell r="S84">
            <v>1779.3163</v>
          </cell>
          <cell r="T84">
            <v>1472.4815000000001</v>
          </cell>
        </row>
        <row r="85">
          <cell r="A85">
            <v>45108</v>
          </cell>
          <cell r="B85">
            <v>1868.6533999999999</v>
          </cell>
          <cell r="C85">
            <v>1973.5213000000001</v>
          </cell>
          <cell r="D85">
            <v>1507.7398000000001</v>
          </cell>
          <cell r="E85">
            <v>1946.0835999999999</v>
          </cell>
          <cell r="F85">
            <v>1680.0205000000001</v>
          </cell>
          <cell r="G85">
            <v>1791.3086000000001</v>
          </cell>
          <cell r="H85">
            <v>2107.1864999999998</v>
          </cell>
          <cell r="I85">
            <v>1703.1215</v>
          </cell>
          <cell r="J85">
            <v>1523.5114000000001</v>
          </cell>
          <cell r="K85">
            <v>1706.0368000000001</v>
          </cell>
          <cell r="L85">
            <v>1467.3545999999999</v>
          </cell>
          <cell r="M85">
            <v>2113.0704000000001</v>
          </cell>
          <cell r="N85">
            <v>1557.4840999999999</v>
          </cell>
          <cell r="R85">
            <v>2176.1361000000002</v>
          </cell>
          <cell r="S85">
            <v>1890.681</v>
          </cell>
          <cell r="T85">
            <v>1564.0706</v>
          </cell>
        </row>
        <row r="86">
          <cell r="A86">
            <v>45139</v>
          </cell>
          <cell r="B86">
            <v>2124.297</v>
          </cell>
          <cell r="C86">
            <v>2326.1869000000002</v>
          </cell>
          <cell r="D86">
            <v>1662.7599</v>
          </cell>
          <cell r="E86">
            <v>2139.2420999999999</v>
          </cell>
          <cell r="F86">
            <v>1764.8856000000001</v>
          </cell>
          <cell r="G86">
            <v>2070.4814000000001</v>
          </cell>
          <cell r="H86">
            <v>2408.4443999999999</v>
          </cell>
          <cell r="I86">
            <v>1895.7266</v>
          </cell>
          <cell r="J86">
            <v>1590.48</v>
          </cell>
          <cell r="K86">
            <v>1890.5587</v>
          </cell>
          <cell r="L86">
            <v>1625.3846000000001</v>
          </cell>
          <cell r="M86">
            <v>2431.8489</v>
          </cell>
          <cell r="N86">
            <v>1702.6509000000001</v>
          </cell>
          <cell r="R86">
            <v>2444.2714999999998</v>
          </cell>
          <cell r="S86">
            <v>2179.6167</v>
          </cell>
          <cell r="T86">
            <v>1682.1537000000001</v>
          </cell>
        </row>
        <row r="87">
          <cell r="A87">
            <v>45170</v>
          </cell>
          <cell r="B87">
            <v>2404.2327</v>
          </cell>
          <cell r="C87">
            <v>2651.1747999999998</v>
          </cell>
          <cell r="D87">
            <v>1866.1147000000001</v>
          </cell>
          <cell r="E87">
            <v>2459.4641000000001</v>
          </cell>
          <cell r="F87">
            <v>1981.2706000000001</v>
          </cell>
          <cell r="G87">
            <v>2318.0663</v>
          </cell>
          <cell r="H87">
            <v>2692.1149999999998</v>
          </cell>
          <cell r="I87">
            <v>2129.0275999999999</v>
          </cell>
          <cell r="J87">
            <v>1758.7003999999999</v>
          </cell>
          <cell r="K87">
            <v>2187.3364999999999</v>
          </cell>
          <cell r="L87">
            <v>1728.2738999999999</v>
          </cell>
          <cell r="M87">
            <v>2711.8530000000001</v>
          </cell>
          <cell r="N87">
            <v>1906.4668999999999</v>
          </cell>
          <cell r="R87">
            <v>2719.2799</v>
          </cell>
          <cell r="S87">
            <v>2489.2442999999998</v>
          </cell>
          <cell r="T87">
            <v>1850.8729000000001</v>
          </cell>
        </row>
        <row r="88">
          <cell r="A88">
            <v>45200</v>
          </cell>
          <cell r="B88">
            <v>2589.8146999999999</v>
          </cell>
          <cell r="C88">
            <v>2834.4787999999999</v>
          </cell>
          <cell r="D88">
            <v>2031.3694</v>
          </cell>
          <cell r="E88">
            <v>2702.4259999999999</v>
          </cell>
          <cell r="F88">
            <v>2057.0898999999999</v>
          </cell>
          <cell r="G88">
            <v>2559.3398999999999</v>
          </cell>
          <cell r="H88">
            <v>2801.0569</v>
          </cell>
          <cell r="I88">
            <v>2277.0306999999998</v>
          </cell>
          <cell r="J88">
            <v>1963.8300999999999</v>
          </cell>
          <cell r="K88">
            <v>2421.0311000000002</v>
          </cell>
          <cell r="L88">
            <v>1832.4507000000001</v>
          </cell>
          <cell r="M88">
            <v>2959.7175999999999</v>
          </cell>
          <cell r="N88">
            <v>2089.8874999999998</v>
          </cell>
          <cell r="R88">
            <v>2918.2777000000001</v>
          </cell>
          <cell r="S88">
            <v>2694.1102000000001</v>
          </cell>
          <cell r="T88">
            <v>1952.3639000000001</v>
          </cell>
        </row>
        <row r="89">
          <cell r="A89">
            <v>45231</v>
          </cell>
          <cell r="B89">
            <v>2895.7168999999999</v>
          </cell>
          <cell r="C89">
            <v>3208.6768000000002</v>
          </cell>
          <cell r="D89">
            <v>2262.2024000000001</v>
          </cell>
          <cell r="E89">
            <v>2974.3584000000001</v>
          </cell>
          <cell r="F89">
            <v>2208.5462000000002</v>
          </cell>
          <cell r="G89">
            <v>2902.6958</v>
          </cell>
          <cell r="H89">
            <v>3218.4153999999999</v>
          </cell>
          <cell r="I89">
            <v>2525.6145999999999</v>
          </cell>
          <cell r="J89">
            <v>2243.7939999999999</v>
          </cell>
          <cell r="K89">
            <v>2671.6444999999999</v>
          </cell>
          <cell r="L89">
            <v>1918.4467999999999</v>
          </cell>
          <cell r="M89">
            <v>3258.8042</v>
          </cell>
          <cell r="N89">
            <v>2341.5407</v>
          </cell>
          <cell r="R89">
            <v>3251.4875999999999</v>
          </cell>
          <cell r="S89">
            <v>3027.3269</v>
          </cell>
          <cell r="T89">
            <v>2133.2287999999999</v>
          </cell>
        </row>
        <row r="90">
          <cell r="A90">
            <v>45261</v>
          </cell>
          <cell r="B90">
            <v>3626.27</v>
          </cell>
          <cell r="C90">
            <v>4149.6255000000001</v>
          </cell>
          <cell r="D90">
            <v>2723.7811999999999</v>
          </cell>
          <cell r="E90">
            <v>3442.7901000000002</v>
          </cell>
          <cell r="F90">
            <v>2427.8501000000001</v>
          </cell>
          <cell r="G90">
            <v>3728.2973999999999</v>
          </cell>
          <cell r="H90">
            <v>4336.5448999999999</v>
          </cell>
          <cell r="I90">
            <v>3378.2354999999998</v>
          </cell>
          <cell r="J90">
            <v>2609.498</v>
          </cell>
          <cell r="K90">
            <v>3215.6727000000001</v>
          </cell>
          <cell r="L90">
            <v>2062.0196000000001</v>
          </cell>
          <cell r="M90">
            <v>3917.9459999999999</v>
          </cell>
          <cell r="N90">
            <v>3111.0625</v>
          </cell>
          <cell r="R90">
            <v>3772.5146</v>
          </cell>
          <cell r="S90">
            <v>3875.9578999999999</v>
          </cell>
          <cell r="T90">
            <v>2557.0630000000001</v>
          </cell>
        </row>
        <row r="91">
          <cell r="A91">
            <v>45292</v>
          </cell>
          <cell r="B91">
            <v>4413.6008000000002</v>
          </cell>
          <cell r="C91">
            <v>5053.2181</v>
          </cell>
          <cell r="D91">
            <v>3247.6498999999999</v>
          </cell>
          <cell r="E91">
            <v>3842.4027000000001</v>
          </cell>
          <cell r="F91">
            <v>2954.9949000000001</v>
          </cell>
          <cell r="G91">
            <v>4643.4915000000001</v>
          </cell>
          <cell r="H91">
            <v>5211.3847999999998</v>
          </cell>
          <cell r="I91">
            <v>4376.8348999999998</v>
          </cell>
          <cell r="J91">
            <v>3285.6161000000002</v>
          </cell>
          <cell r="K91">
            <v>3924.3407000000002</v>
          </cell>
          <cell r="L91">
            <v>2094.4014000000002</v>
          </cell>
          <cell r="M91">
            <v>4703.97</v>
          </cell>
          <cell r="N91">
            <v>4663.8040000000001</v>
          </cell>
          <cell r="R91">
            <v>4305.0276999999996</v>
          </cell>
          <cell r="S91">
            <v>4729.8356999999996</v>
          </cell>
          <cell r="T91">
            <v>3269.1237000000001</v>
          </cell>
        </row>
        <row r="92">
          <cell r="A92">
            <v>45323</v>
          </cell>
          <cell r="B92">
            <v>4929.6046999999999</v>
          </cell>
          <cell r="C92">
            <v>5528.6818000000003</v>
          </cell>
          <cell r="D92">
            <v>3745.1495</v>
          </cell>
          <cell r="E92">
            <v>4096.4126999999999</v>
          </cell>
          <cell r="F92">
            <v>3765.4070000000002</v>
          </cell>
          <cell r="G92">
            <v>5136.4609</v>
          </cell>
          <cell r="H92">
            <v>5813.6212999999998</v>
          </cell>
          <cell r="I92">
            <v>5133.2819</v>
          </cell>
          <cell r="J92">
            <v>3965.8234000000002</v>
          </cell>
          <cell r="K92">
            <v>4252.9299000000001</v>
          </cell>
          <cell r="L92">
            <v>2138.8359</v>
          </cell>
          <cell r="M92">
            <v>5310.2717000000002</v>
          </cell>
          <cell r="N92">
            <v>5516.8092999999999</v>
          </cell>
          <cell r="R92">
            <v>4673.7412999999997</v>
          </cell>
          <cell r="S92">
            <v>5239.4148999999998</v>
          </cell>
          <cell r="T92">
            <v>3915.0819000000001</v>
          </cell>
        </row>
        <row r="93">
          <cell r="A93">
            <v>45352</v>
          </cell>
          <cell r="B93">
            <v>5361.7677000000003</v>
          </cell>
          <cell r="C93">
            <v>5980.7633999999998</v>
          </cell>
          <cell r="D93">
            <v>4216.8222999999998</v>
          </cell>
          <cell r="E93">
            <v>4372.1611999999996</v>
          </cell>
          <cell r="F93">
            <v>3989.2275</v>
          </cell>
          <cell r="G93">
            <v>5332.5880999999999</v>
          </cell>
          <cell r="H93">
            <v>6446.3477000000003</v>
          </cell>
          <cell r="I93">
            <v>5720.4260000000004</v>
          </cell>
          <cell r="J93">
            <v>4506.7968000000001</v>
          </cell>
          <cell r="K93">
            <v>4511.1751000000004</v>
          </cell>
          <cell r="L93">
            <v>3754.2163</v>
          </cell>
          <cell r="M93">
            <v>5727.8389999999999</v>
          </cell>
          <cell r="N93">
            <v>5921.8051999999998</v>
          </cell>
          <cell r="R93">
            <v>4968.9858999999997</v>
          </cell>
          <cell r="S93">
            <v>5653.9534999999996</v>
          </cell>
          <cell r="T93">
            <v>4513.0729000000001</v>
          </cell>
        </row>
        <row r="94">
          <cell r="A94">
            <v>45383</v>
          </cell>
          <cell r="B94">
            <v>5849.8004000000001</v>
          </cell>
          <cell r="C94">
            <v>6439.7599</v>
          </cell>
          <cell r="D94">
            <v>4442.2887000000001</v>
          </cell>
          <cell r="E94">
            <v>4813.3351000000002</v>
          </cell>
          <cell r="F94">
            <v>5243.6387999999997</v>
          </cell>
          <cell r="G94">
            <v>5665.5223999999998</v>
          </cell>
          <cell r="H94">
            <v>6982.4027999999998</v>
          </cell>
          <cell r="I94">
            <v>6119.6170000000002</v>
          </cell>
          <cell r="J94">
            <v>5157.51</v>
          </cell>
          <cell r="K94">
            <v>5049.2407999999996</v>
          </cell>
          <cell r="L94">
            <v>4002.5432999999998</v>
          </cell>
          <cell r="M94">
            <v>6089.8710000000001</v>
          </cell>
          <cell r="N94">
            <v>6178.1337999999996</v>
          </cell>
          <cell r="R94">
            <v>5626.3001999999997</v>
          </cell>
          <cell r="S94">
            <v>6030.9297999999999</v>
          </cell>
          <cell r="T94">
            <v>5309.4165000000003</v>
          </cell>
        </row>
        <row r="95">
          <cell r="A95">
            <v>45413</v>
          </cell>
          <cell r="B95">
            <v>6093.7424000000001</v>
          </cell>
          <cell r="C95">
            <v>6739.4067999999997</v>
          </cell>
          <cell r="D95">
            <v>4716.4627</v>
          </cell>
          <cell r="E95">
            <v>5010.2826999999997</v>
          </cell>
          <cell r="F95">
            <v>5277.7383</v>
          </cell>
          <cell r="G95">
            <v>5840.0906000000004</v>
          </cell>
          <cell r="H95">
            <v>7115.8539000000001</v>
          </cell>
          <cell r="I95">
            <v>6457.8757999999998</v>
          </cell>
          <cell r="J95">
            <v>5551.8575000000001</v>
          </cell>
          <cell r="K95">
            <v>5209.5974999999999</v>
          </cell>
          <cell r="L95">
            <v>4116.0601999999999</v>
          </cell>
          <cell r="M95">
            <v>6442.54</v>
          </cell>
          <cell r="N95">
            <v>6380.9883</v>
          </cell>
          <cell r="R95">
            <v>6085.1005999999998</v>
          </cell>
          <cell r="S95">
            <v>6238.8406999999997</v>
          </cell>
          <cell r="T95">
            <v>5539.2325000000001</v>
          </cell>
        </row>
        <row r="96">
          <cell r="A96">
            <v>45444</v>
          </cell>
          <cell r="B96">
            <v>6383.7683999999999</v>
          </cell>
          <cell r="C96">
            <v>6951.7907999999998</v>
          </cell>
          <cell r="D96">
            <v>4789.3091999999997</v>
          </cell>
          <cell r="E96">
            <v>5160.7758000000003</v>
          </cell>
          <cell r="F96">
            <v>6345.9384</v>
          </cell>
          <cell r="G96">
            <v>5980.5409</v>
          </cell>
          <cell r="H96">
            <v>7496.8162000000002</v>
          </cell>
          <cell r="I96">
            <v>6761.223</v>
          </cell>
          <cell r="J96">
            <v>5854.8816999999999</v>
          </cell>
          <cell r="K96">
            <v>5435.1911</v>
          </cell>
          <cell r="L96">
            <v>4510.9982</v>
          </cell>
          <cell r="M96">
            <v>6808.9723000000004</v>
          </cell>
          <cell r="N96">
            <v>6495.5898999999999</v>
          </cell>
          <cell r="R96">
            <v>6436.5223999999998</v>
          </cell>
          <cell r="S96">
            <v>6428.7070999999996</v>
          </cell>
          <cell r="T96">
            <v>6172.4666999999999</v>
          </cell>
        </row>
        <row r="97">
          <cell r="A97">
            <v>45474</v>
          </cell>
          <cell r="B97">
            <v>6612.6868000000004</v>
          </cell>
          <cell r="C97">
            <v>7071.0450000000001</v>
          </cell>
          <cell r="D97">
            <v>5081.9849000000004</v>
          </cell>
          <cell r="E97">
            <v>5301.8389999999999</v>
          </cell>
          <cell r="F97">
            <v>6789.4228000000003</v>
          </cell>
          <cell r="G97">
            <v>6220.9309000000003</v>
          </cell>
          <cell r="H97">
            <v>7847.4866000000002</v>
          </cell>
          <cell r="I97">
            <v>6947.1817000000001</v>
          </cell>
          <cell r="J97">
            <v>6062.4521000000004</v>
          </cell>
          <cell r="K97">
            <v>5843.1957000000002</v>
          </cell>
          <cell r="L97">
            <v>4791.8198000000002</v>
          </cell>
          <cell r="M97">
            <v>7230.2052999999996</v>
          </cell>
          <cell r="N97">
            <v>6740.9808999999996</v>
          </cell>
          <cell r="R97">
            <v>6578.0432000000001</v>
          </cell>
          <cell r="S97">
            <v>6654.2232000000004</v>
          </cell>
          <cell r="T97">
            <v>6476.9116000000004</v>
          </cell>
        </row>
        <row r="98">
          <cell r="A98">
            <v>45505</v>
          </cell>
          <cell r="B98">
            <v>6946.3271999999997</v>
          </cell>
          <cell r="C98">
            <v>7390.5934999999999</v>
          </cell>
          <cell r="D98">
            <v>5240.7880999999998</v>
          </cell>
          <cell r="E98">
            <v>5501.3189000000002</v>
          </cell>
          <cell r="F98">
            <v>7941.6464999999998</v>
          </cell>
          <cell r="G98">
            <v>6479.4862999999996</v>
          </cell>
          <cell r="H98">
            <v>8177.5823</v>
          </cell>
          <cell r="I98">
            <v>7151.0351000000001</v>
          </cell>
          <cell r="J98">
            <v>6370.5430999999999</v>
          </cell>
          <cell r="K98">
            <v>6022.5227000000004</v>
          </cell>
          <cell r="L98">
            <v>5168.3653999999997</v>
          </cell>
          <cell r="M98">
            <v>7609.5906000000004</v>
          </cell>
          <cell r="N98">
            <v>6800.8944000000001</v>
          </cell>
          <cell r="R98">
            <v>7051.4674999999997</v>
          </cell>
          <cell r="S98">
            <v>6893.5545000000002</v>
          </cell>
          <cell r="T98">
            <v>7075.2034999999996</v>
          </cell>
        </row>
        <row r="99">
          <cell r="A99">
            <v>45536</v>
          </cell>
          <cell r="B99">
            <v>7183.8906999999999</v>
          </cell>
          <cell r="C99">
            <v>7545.4507000000003</v>
          </cell>
          <cell r="D99">
            <v>5317.8782000000001</v>
          </cell>
          <cell r="E99">
            <v>5783.3909999999996</v>
          </cell>
          <cell r="F99">
            <v>8717.1749999999993</v>
          </cell>
          <cell r="G99">
            <v>6638.5389999999998</v>
          </cell>
          <cell r="H99">
            <v>8439.2314000000006</v>
          </cell>
          <cell r="I99">
            <v>7390.3829999999998</v>
          </cell>
          <cell r="J99">
            <v>6504.0446000000002</v>
          </cell>
          <cell r="K99">
            <v>6175.8513000000003</v>
          </cell>
          <cell r="L99">
            <v>5360.5433000000003</v>
          </cell>
          <cell r="M99">
            <v>7849.4926999999998</v>
          </cell>
          <cell r="N99">
            <v>7100.2798000000003</v>
          </cell>
          <cell r="R99">
            <v>7211.7471999999998</v>
          </cell>
          <cell r="S99">
            <v>7102.4164000000001</v>
          </cell>
          <cell r="T99">
            <v>7478.8346000000001</v>
          </cell>
        </row>
        <row r="100">
          <cell r="A100">
            <v>45566</v>
          </cell>
          <cell r="B100">
            <v>7367.1800999999996</v>
          </cell>
          <cell r="C100">
            <v>7605.8082000000004</v>
          </cell>
          <cell r="D100">
            <v>5448.5496999999996</v>
          </cell>
          <cell r="E100">
            <v>6012.0113000000001</v>
          </cell>
          <cell r="F100">
            <v>9150.1108000000004</v>
          </cell>
          <cell r="G100">
            <v>6813.8680000000004</v>
          </cell>
          <cell r="H100">
            <v>8692.8060000000005</v>
          </cell>
          <cell r="I100">
            <v>7529.7538000000004</v>
          </cell>
          <cell r="J100">
            <v>6586.0261</v>
          </cell>
          <cell r="K100">
            <v>6363.3374000000003</v>
          </cell>
          <cell r="L100">
            <v>5757.4423999999999</v>
          </cell>
          <cell r="M100">
            <v>8285.2828000000009</v>
          </cell>
          <cell r="N100">
            <v>7247.192</v>
          </cell>
          <cell r="R100">
            <v>7296.6279999999997</v>
          </cell>
          <cell r="S100">
            <v>7285.5011000000004</v>
          </cell>
          <cell r="T100">
            <v>7733.1541999999999</v>
          </cell>
        </row>
        <row r="101">
          <cell r="A101">
            <v>45597</v>
          </cell>
          <cell r="B101">
            <v>7509.1194999999998</v>
          </cell>
          <cell r="C101">
            <v>7612.2295000000004</v>
          </cell>
          <cell r="D101">
            <v>5677.7295000000004</v>
          </cell>
          <cell r="E101">
            <v>6114.6705000000002</v>
          </cell>
          <cell r="F101">
            <v>9365.4892</v>
          </cell>
          <cell r="G101">
            <v>6899.5383000000002</v>
          </cell>
          <cell r="H101">
            <v>8899.1466999999993</v>
          </cell>
          <cell r="I101">
            <v>7732.9762000000001</v>
          </cell>
          <cell r="J101">
            <v>6747.9115000000002</v>
          </cell>
          <cell r="K101">
            <v>6729.9946</v>
          </cell>
          <cell r="L101">
            <v>6051.6607000000004</v>
          </cell>
          <cell r="M101">
            <v>8684.5022000000008</v>
          </cell>
          <cell r="N101">
            <v>7408.2700999999997</v>
          </cell>
          <cell r="R101">
            <v>7013.7457000000004</v>
          </cell>
          <cell r="S101">
            <v>7488.3968999999997</v>
          </cell>
          <cell r="T101">
            <v>7942.7668999999996</v>
          </cell>
        </row>
        <row r="102">
          <cell r="A102">
            <v>45627</v>
          </cell>
          <cell r="B102">
            <v>7713.1412</v>
          </cell>
          <cell r="C102">
            <v>7797.5668999999998</v>
          </cell>
          <cell r="D102">
            <v>5770.3107</v>
          </cell>
          <cell r="E102">
            <v>6268.3189000000002</v>
          </cell>
          <cell r="F102">
            <v>9845.9634999999998</v>
          </cell>
          <cell r="G102">
            <v>6962.7347</v>
          </cell>
          <cell r="H102">
            <v>9053.0331999999999</v>
          </cell>
          <cell r="I102">
            <v>7914.3028000000004</v>
          </cell>
          <cell r="J102">
            <v>7139.4844000000003</v>
          </cell>
          <cell r="K102">
            <v>6903.7031999999999</v>
          </cell>
          <cell r="L102">
            <v>6238.1698999999999</v>
          </cell>
          <cell r="M102">
            <v>9008.2551000000003</v>
          </cell>
          <cell r="N102">
            <v>7561.6021000000001</v>
          </cell>
          <cell r="R102">
            <v>6912.3348999999998</v>
          </cell>
          <cell r="S102">
            <v>7718.4291000000003</v>
          </cell>
          <cell r="T102">
            <v>8264.2821999999996</v>
          </cell>
        </row>
      </sheetData>
      <sheetData sheetId="4">
        <row r="3">
          <cell r="C3">
            <v>0.35310000000000002</v>
          </cell>
          <cell r="D3">
            <v>3.6400000000000002E-2</v>
          </cell>
          <cell r="E3">
            <v>0.11600000000000001</v>
          </cell>
          <cell r="F3">
            <v>8.1100000000000005E-2</v>
          </cell>
          <cell r="G3">
            <v>7.7800000000000008E-2</v>
          </cell>
          <cell r="H3">
            <v>5.2599999999999994E-2</v>
          </cell>
          <cell r="I3">
            <v>9.6299999999999997E-2</v>
          </cell>
          <cell r="J3">
            <v>2.8199999999999999E-2</v>
          </cell>
          <cell r="K3">
            <v>6.2400000000000004E-2</v>
          </cell>
          <cell r="L3">
            <v>1.3599999999999998E-2</v>
          </cell>
          <cell r="M3">
            <v>4.9499999999999995E-2</v>
          </cell>
          <cell r="N3">
            <v>3.3000000000000002E-2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101.67270000000001</v>
          </cell>
          <cell r="C7">
            <v>101.73260000000001</v>
          </cell>
          <cell r="D7">
            <v>100.7754</v>
          </cell>
          <cell r="E7">
            <v>100.2847</v>
          </cell>
          <cell r="F7">
            <v>101.39400000000001</v>
          </cell>
          <cell r="G7">
            <v>101.4132</v>
          </cell>
          <cell r="H7">
            <v>102.5966</v>
          </cell>
          <cell r="I7">
            <v>100.3463</v>
          </cell>
          <cell r="J7">
            <v>102.7252</v>
          </cell>
          <cell r="K7">
            <v>103.633</v>
          </cell>
          <cell r="L7">
            <v>101.6601</v>
          </cell>
          <cell r="M7">
            <v>104.29389999999999</v>
          </cell>
          <cell r="N7">
            <v>102.0562</v>
          </cell>
          <cell r="R7">
            <v>102.47709999999999</v>
          </cell>
          <cell r="S7">
            <v>101.8639</v>
          </cell>
          <cell r="T7">
            <v>100.3476</v>
          </cell>
        </row>
        <row r="8">
          <cell r="A8">
            <v>42767</v>
          </cell>
          <cell r="B8">
            <v>103.46169999999999</v>
          </cell>
          <cell r="C8">
            <v>103.3712</v>
          </cell>
          <cell r="D8">
            <v>104.2784</v>
          </cell>
          <cell r="E8">
            <v>100.42910000000001</v>
          </cell>
          <cell r="F8">
            <v>103.9854</v>
          </cell>
          <cell r="G8">
            <v>101.7747</v>
          </cell>
          <cell r="H8">
            <v>105.2343</v>
          </cell>
          <cell r="I8">
            <v>101.2812</v>
          </cell>
          <cell r="J8">
            <v>107.0976</v>
          </cell>
          <cell r="K8">
            <v>105.6846</v>
          </cell>
          <cell r="L8">
            <v>109.7825</v>
          </cell>
          <cell r="M8">
            <v>108.3164</v>
          </cell>
          <cell r="N8">
            <v>103.2166</v>
          </cell>
          <cell r="R8">
            <v>104.07129999999999</v>
          </cell>
          <cell r="S8">
            <v>103.4466</v>
          </cell>
          <cell r="T8">
            <v>103.0912</v>
          </cell>
        </row>
        <row r="9">
          <cell r="A9">
            <v>42795</v>
          </cell>
          <cell r="B9">
            <v>105.988</v>
          </cell>
          <cell r="C9">
            <v>105.02979999999999</v>
          </cell>
          <cell r="D9">
            <v>106.3092</v>
          </cell>
          <cell r="E9">
            <v>103.2313</v>
          </cell>
          <cell r="F9">
            <v>113.2471</v>
          </cell>
          <cell r="G9">
            <v>103.1742</v>
          </cell>
          <cell r="H9">
            <v>107.6407</v>
          </cell>
          <cell r="I9">
            <v>102.3716</v>
          </cell>
          <cell r="J9">
            <v>110.7662</v>
          </cell>
          <cell r="K9">
            <v>105.7406</v>
          </cell>
          <cell r="L9">
            <v>123.958</v>
          </cell>
          <cell r="M9">
            <v>110.4746</v>
          </cell>
          <cell r="N9">
            <v>104.53749999999999</v>
          </cell>
          <cell r="R9">
            <v>104.9091</v>
          </cell>
          <cell r="S9">
            <v>105.4076</v>
          </cell>
          <cell r="T9">
            <v>109.04689999999999</v>
          </cell>
        </row>
        <row r="10">
          <cell r="A10">
            <v>42826</v>
          </cell>
          <cell r="B10">
            <v>108.3473</v>
          </cell>
          <cell r="C10">
            <v>107.93519999999999</v>
          </cell>
          <cell r="D10">
            <v>109.41679999999999</v>
          </cell>
          <cell r="E10">
            <v>103.2573</v>
          </cell>
          <cell r="F10">
            <v>116.5835</v>
          </cell>
          <cell r="G10">
            <v>104.9504</v>
          </cell>
          <cell r="H10">
            <v>110.3274</v>
          </cell>
          <cell r="I10">
            <v>102.8986</v>
          </cell>
          <cell r="J10">
            <v>120.0581</v>
          </cell>
          <cell r="K10">
            <v>109.1455</v>
          </cell>
          <cell r="L10">
            <v>125.2085</v>
          </cell>
          <cell r="M10">
            <v>110.876</v>
          </cell>
          <cell r="N10">
            <v>107.72620000000001</v>
          </cell>
          <cell r="R10">
            <v>107.1165</v>
          </cell>
          <cell r="S10">
            <v>107.5916</v>
          </cell>
          <cell r="T10">
            <v>112.2076</v>
          </cell>
        </row>
        <row r="11">
          <cell r="A11">
            <v>42856</v>
          </cell>
          <cell r="B11">
            <v>110.4331</v>
          </cell>
          <cell r="C11">
            <v>109.8801</v>
          </cell>
          <cell r="D11">
            <v>111.5329</v>
          </cell>
          <cell r="E11">
            <v>107.36239999999999</v>
          </cell>
          <cell r="F11">
            <v>117.776</v>
          </cell>
          <cell r="G11">
            <v>106.84569999999999</v>
          </cell>
          <cell r="H11">
            <v>112.6649</v>
          </cell>
          <cell r="I11">
            <v>104.89149999999999</v>
          </cell>
          <cell r="J11">
            <v>120.4868</v>
          </cell>
          <cell r="K11">
            <v>109.7089</v>
          </cell>
          <cell r="L11">
            <v>125.2085</v>
          </cell>
          <cell r="M11">
            <v>114.1092</v>
          </cell>
          <cell r="N11">
            <v>110.1254</v>
          </cell>
          <cell r="R11">
            <v>109.2521</v>
          </cell>
          <cell r="S11">
            <v>109.8413</v>
          </cell>
          <cell r="T11">
            <v>113.6091</v>
          </cell>
        </row>
        <row r="12">
          <cell r="A12">
            <v>42887</v>
          </cell>
          <cell r="B12">
            <v>111.94029999999999</v>
          </cell>
          <cell r="C12">
            <v>111.3432</v>
          </cell>
          <cell r="D12">
            <v>114.2932</v>
          </cell>
          <cell r="E12">
            <v>107.6865</v>
          </cell>
          <cell r="F12">
            <v>120.8334</v>
          </cell>
          <cell r="G12">
            <v>107.4653</v>
          </cell>
          <cell r="H12">
            <v>114.50409999999999</v>
          </cell>
          <cell r="I12">
            <v>106.5643</v>
          </cell>
          <cell r="J12">
            <v>120.80670000000001</v>
          </cell>
          <cell r="K12">
            <v>112.3574</v>
          </cell>
          <cell r="L12">
            <v>125.4614</v>
          </cell>
          <cell r="M12">
            <v>114.7012</v>
          </cell>
          <cell r="N12">
            <v>112.9007</v>
          </cell>
          <cell r="R12">
            <v>108.84</v>
          </cell>
          <cell r="S12">
            <v>111.54430000000001</v>
          </cell>
          <cell r="T12">
            <v>115.6964</v>
          </cell>
        </row>
        <row r="13">
          <cell r="A13">
            <v>42917</v>
          </cell>
          <cell r="B13">
            <v>113.3741</v>
          </cell>
          <cell r="C13">
            <v>112.1396</v>
          </cell>
          <cell r="D13">
            <v>117.5087</v>
          </cell>
          <cell r="E13">
            <v>107.3429</v>
          </cell>
          <cell r="F13">
            <v>122.6814</v>
          </cell>
          <cell r="G13">
            <v>109.8963</v>
          </cell>
          <cell r="H13">
            <v>116.3472</v>
          </cell>
          <cell r="I13">
            <v>110.6746</v>
          </cell>
          <cell r="J13">
            <v>121.6829</v>
          </cell>
          <cell r="K13">
            <v>114.8339</v>
          </cell>
          <cell r="L13">
            <v>126.8147</v>
          </cell>
          <cell r="M13">
            <v>114.911</v>
          </cell>
          <cell r="N13">
            <v>113.985</v>
          </cell>
          <cell r="R13">
            <v>107.55800000000001</v>
          </cell>
          <cell r="S13">
            <v>113.18380000000001</v>
          </cell>
          <cell r="T13">
            <v>118.2337</v>
          </cell>
        </row>
        <row r="14">
          <cell r="A14">
            <v>42948</v>
          </cell>
          <cell r="B14">
            <v>114.68089999999999</v>
          </cell>
          <cell r="C14">
            <v>113.6752</v>
          </cell>
          <cell r="D14">
            <v>119.621</v>
          </cell>
          <cell r="E14">
            <v>106.0912</v>
          </cell>
          <cell r="F14">
            <v>125.24</v>
          </cell>
          <cell r="G14">
            <v>110.20269999999999</v>
          </cell>
          <cell r="H14">
            <v>119.303</v>
          </cell>
          <cell r="I14">
            <v>111.5878</v>
          </cell>
          <cell r="J14">
            <v>122.6999</v>
          </cell>
          <cell r="K14">
            <v>118.114</v>
          </cell>
          <cell r="L14">
            <v>128.41909999999999</v>
          </cell>
          <cell r="M14">
            <v>114.8047</v>
          </cell>
          <cell r="N14">
            <v>117.2701</v>
          </cell>
          <cell r="R14">
            <v>108.6521</v>
          </cell>
          <cell r="S14">
            <v>114.4192</v>
          </cell>
          <cell r="T14">
            <v>119.9735</v>
          </cell>
        </row>
        <row r="15">
          <cell r="A15">
            <v>42979</v>
          </cell>
          <cell r="B15">
            <v>116.17019999999999</v>
          </cell>
          <cell r="C15">
            <v>115.5282</v>
          </cell>
          <cell r="D15">
            <v>120.8207</v>
          </cell>
          <cell r="E15">
            <v>108.3729</v>
          </cell>
          <cell r="F15">
            <v>126.0757</v>
          </cell>
          <cell r="G15">
            <v>111.002</v>
          </cell>
          <cell r="H15">
            <v>121.3068</v>
          </cell>
          <cell r="I15">
            <v>112.42189999999999</v>
          </cell>
          <cell r="J15">
            <v>123.532</v>
          </cell>
          <cell r="K15">
            <v>119.73909999999999</v>
          </cell>
          <cell r="L15">
            <v>130.8278</v>
          </cell>
          <cell r="M15">
            <v>115.1332</v>
          </cell>
          <cell r="N15">
            <v>118.3978</v>
          </cell>
          <cell r="R15">
            <v>111.5347</v>
          </cell>
          <cell r="S15">
            <v>115.9294</v>
          </cell>
          <cell r="T15">
            <v>120.3964</v>
          </cell>
        </row>
        <row r="16">
          <cell r="A16">
            <v>43009</v>
          </cell>
          <cell r="B16">
            <v>117.90260000000001</v>
          </cell>
          <cell r="C16">
            <v>117.3227</v>
          </cell>
          <cell r="D16">
            <v>124.096</v>
          </cell>
          <cell r="E16">
            <v>109.2453</v>
          </cell>
          <cell r="F16">
            <v>127.26730000000001</v>
          </cell>
          <cell r="G16">
            <v>112.0223</v>
          </cell>
          <cell r="H16">
            <v>122.9813</v>
          </cell>
          <cell r="I16">
            <v>114.7539</v>
          </cell>
          <cell r="J16">
            <v>129.69280000000001</v>
          </cell>
          <cell r="K16">
            <v>121.6468</v>
          </cell>
          <cell r="L16">
            <v>133.22489999999999</v>
          </cell>
          <cell r="M16">
            <v>115.64919999999999</v>
          </cell>
          <cell r="N16">
            <v>119.5804</v>
          </cell>
          <cell r="R16">
            <v>113.67570000000001</v>
          </cell>
          <cell r="S16">
            <v>117.3565</v>
          </cell>
          <cell r="T16">
            <v>123.0485</v>
          </cell>
        </row>
        <row r="17">
          <cell r="A17">
            <v>43040</v>
          </cell>
          <cell r="B17">
            <v>119.696</v>
          </cell>
          <cell r="C17">
            <v>119.117</v>
          </cell>
          <cell r="D17">
            <v>125.5617</v>
          </cell>
          <cell r="E17">
            <v>111.6844</v>
          </cell>
          <cell r="F17">
            <v>129.54740000000001</v>
          </cell>
          <cell r="G17">
            <v>112.81440000000001</v>
          </cell>
          <cell r="H17">
            <v>124.4777</v>
          </cell>
          <cell r="I17">
            <v>118.3001</v>
          </cell>
          <cell r="J17">
            <v>130.2373</v>
          </cell>
          <cell r="K17">
            <v>121.8421</v>
          </cell>
          <cell r="L17">
            <v>133.22489999999999</v>
          </cell>
          <cell r="M17">
            <v>117.60720000000001</v>
          </cell>
          <cell r="N17">
            <v>120.5569</v>
          </cell>
          <cell r="R17">
            <v>116.875</v>
          </cell>
          <cell r="S17">
            <v>118.6951</v>
          </cell>
          <cell r="T17">
            <v>125.64879999999999</v>
          </cell>
        </row>
        <row r="18">
          <cell r="A18">
            <v>43070</v>
          </cell>
          <cell r="B18">
            <v>122.2757</v>
          </cell>
          <cell r="C18">
            <v>120.45440000000001</v>
          </cell>
          <cell r="D18">
            <v>126.12569999999999</v>
          </cell>
          <cell r="E18">
            <v>113.23480000000001</v>
          </cell>
          <cell r="F18">
            <v>142.96350000000001</v>
          </cell>
          <cell r="G18">
            <v>115.08159999999999</v>
          </cell>
          <cell r="H18">
            <v>125.73860000000001</v>
          </cell>
          <cell r="I18">
            <v>121.8522</v>
          </cell>
          <cell r="J18">
            <v>130.99610000000001</v>
          </cell>
          <cell r="K18">
            <v>123.0341</v>
          </cell>
          <cell r="L18">
            <v>133.36000000000001</v>
          </cell>
          <cell r="M18">
            <v>119.8308</v>
          </cell>
          <cell r="N18">
            <v>121.3574</v>
          </cell>
          <cell r="R18">
            <v>117.52719999999999</v>
          </cell>
          <cell r="S18">
            <v>120.4722</v>
          </cell>
          <cell r="T18">
            <v>132.76650000000001</v>
          </cell>
        </row>
        <row r="19">
          <cell r="A19">
            <v>43101</v>
          </cell>
          <cell r="B19">
            <v>124.71720000000001</v>
          </cell>
          <cell r="C19">
            <v>122.23909999999999</v>
          </cell>
          <cell r="D19">
            <v>128.64769999999999</v>
          </cell>
          <cell r="E19">
            <v>114.03959999999999</v>
          </cell>
          <cell r="F19">
            <v>150.86529999999999</v>
          </cell>
          <cell r="G19">
            <v>115.7603</v>
          </cell>
          <cell r="H19">
            <v>127.99160000000001</v>
          </cell>
          <cell r="I19">
            <v>125.8222</v>
          </cell>
          <cell r="J19">
            <v>134.34569999999999</v>
          </cell>
          <cell r="K19">
            <v>126.12009999999999</v>
          </cell>
          <cell r="L19">
            <v>135.16290000000001</v>
          </cell>
          <cell r="M19">
            <v>121.1752</v>
          </cell>
          <cell r="N19">
            <v>122.9868</v>
          </cell>
          <cell r="R19">
            <v>120.04430000000001</v>
          </cell>
          <cell r="S19">
            <v>121.9888</v>
          </cell>
          <cell r="T19">
            <v>138.81530000000001</v>
          </cell>
        </row>
        <row r="20">
          <cell r="A20">
            <v>43132</v>
          </cell>
          <cell r="B20">
            <v>127.29340000000001</v>
          </cell>
          <cell r="C20">
            <v>124.745</v>
          </cell>
          <cell r="D20">
            <v>130.93700000000001</v>
          </cell>
          <cell r="E20">
            <v>112.5759</v>
          </cell>
          <cell r="F20">
            <v>156.38030000000001</v>
          </cell>
          <cell r="G20">
            <v>117.5562</v>
          </cell>
          <cell r="H20">
            <v>130.8022</v>
          </cell>
          <cell r="I20">
            <v>129.3279</v>
          </cell>
          <cell r="J20">
            <v>146.66409999999999</v>
          </cell>
          <cell r="K20">
            <v>127.2774</v>
          </cell>
          <cell r="L20">
            <v>138.14019999999999</v>
          </cell>
          <cell r="M20">
            <v>124.5937</v>
          </cell>
          <cell r="N20">
            <v>125.2907</v>
          </cell>
          <cell r="R20">
            <v>120.3421</v>
          </cell>
          <cell r="S20">
            <v>124.07259999999999</v>
          </cell>
          <cell r="T20">
            <v>144.94929999999999</v>
          </cell>
        </row>
        <row r="21">
          <cell r="A21">
            <v>43160</v>
          </cell>
          <cell r="B21">
            <v>130.3843</v>
          </cell>
          <cell r="C21">
            <v>127.8202</v>
          </cell>
          <cell r="D21">
            <v>131.82069999999999</v>
          </cell>
          <cell r="E21">
            <v>113.4136</v>
          </cell>
          <cell r="F21">
            <v>158.1823</v>
          </cell>
          <cell r="G21">
            <v>121.65170000000001</v>
          </cell>
          <cell r="H21">
            <v>133.29519999999999</v>
          </cell>
          <cell r="I21">
            <v>134.3939</v>
          </cell>
          <cell r="J21">
            <v>150.5669</v>
          </cell>
          <cell r="K21">
            <v>129.85169999999999</v>
          </cell>
          <cell r="L21">
            <v>164.06899999999999</v>
          </cell>
          <cell r="M21">
            <v>127.4808</v>
          </cell>
          <cell r="N21">
            <v>126.0938</v>
          </cell>
          <cell r="R21">
            <v>120.9623</v>
          </cell>
          <cell r="S21">
            <v>127.1854</v>
          </cell>
          <cell r="T21">
            <v>149.69759999999999</v>
          </cell>
        </row>
        <row r="22">
          <cell r="A22">
            <v>43191</v>
          </cell>
          <cell r="B22">
            <v>133.8357</v>
          </cell>
          <cell r="C22">
            <v>130.15600000000001</v>
          </cell>
          <cell r="D22">
            <v>133.97730000000001</v>
          </cell>
          <cell r="E22">
            <v>115.7987</v>
          </cell>
          <cell r="F22">
            <v>174.41489999999999</v>
          </cell>
          <cell r="G22">
            <v>123.24590000000001</v>
          </cell>
          <cell r="H22">
            <v>135.81290000000001</v>
          </cell>
          <cell r="I22">
            <v>138.0523</v>
          </cell>
          <cell r="J22">
            <v>154.3117</v>
          </cell>
          <cell r="K22">
            <v>131.2139</v>
          </cell>
          <cell r="L22">
            <v>164.9556</v>
          </cell>
          <cell r="M22">
            <v>129.04310000000001</v>
          </cell>
          <cell r="N22">
            <v>128.09690000000001</v>
          </cell>
          <cell r="R22">
            <v>121.6058</v>
          </cell>
          <cell r="S22">
            <v>129.7902</v>
          </cell>
          <cell r="T22">
            <v>158.48240000000001</v>
          </cell>
        </row>
        <row r="23">
          <cell r="A23">
            <v>43221</v>
          </cell>
          <cell r="B23">
            <v>137.25360000000001</v>
          </cell>
          <cell r="C23">
            <v>134.67230000000001</v>
          </cell>
          <cell r="D23">
            <v>137.35470000000001</v>
          </cell>
          <cell r="E23">
            <v>118.89790000000001</v>
          </cell>
          <cell r="F23">
            <v>176.35499999999999</v>
          </cell>
          <cell r="G23">
            <v>125.3505</v>
          </cell>
          <cell r="H23">
            <v>139.2183</v>
          </cell>
          <cell r="I23">
            <v>140.32480000000001</v>
          </cell>
          <cell r="J23">
            <v>158.7191</v>
          </cell>
          <cell r="K23">
            <v>134.91059999999999</v>
          </cell>
          <cell r="L23">
            <v>165.36490000000001</v>
          </cell>
          <cell r="M23">
            <v>132.6337</v>
          </cell>
          <cell r="N23">
            <v>130.6259</v>
          </cell>
          <cell r="R23">
            <v>124.4665</v>
          </cell>
          <cell r="S23">
            <v>133.7912</v>
          </cell>
          <cell r="T23">
            <v>159.9853</v>
          </cell>
        </row>
        <row r="24">
          <cell r="A24">
            <v>43252</v>
          </cell>
          <cell r="B24">
            <v>141.50550000000001</v>
          </cell>
          <cell r="C24">
            <v>140.0188</v>
          </cell>
          <cell r="D24">
            <v>138.77590000000001</v>
          </cell>
          <cell r="E24">
            <v>120.5296</v>
          </cell>
          <cell r="F24">
            <v>179.7354</v>
          </cell>
          <cell r="G24">
            <v>129.73159999999999</v>
          </cell>
          <cell r="H24">
            <v>146.74789999999999</v>
          </cell>
          <cell r="I24">
            <v>146.6386</v>
          </cell>
          <cell r="J24">
            <v>159.8092</v>
          </cell>
          <cell r="K24">
            <v>137.14510000000001</v>
          </cell>
          <cell r="L24">
            <v>166.13560000000001</v>
          </cell>
          <cell r="M24">
            <v>136.1575</v>
          </cell>
          <cell r="N24">
            <v>135.1353</v>
          </cell>
          <cell r="R24">
            <v>126.77460000000001</v>
          </cell>
          <cell r="S24">
            <v>138.4881</v>
          </cell>
          <cell r="T24">
            <v>163.84899999999999</v>
          </cell>
        </row>
        <row r="25">
          <cell r="A25">
            <v>43282</v>
          </cell>
          <cell r="B25">
            <v>146.3416</v>
          </cell>
          <cell r="C25">
            <v>145.34610000000001</v>
          </cell>
          <cell r="D25">
            <v>142.7192</v>
          </cell>
          <cell r="E25">
            <v>122.1503</v>
          </cell>
          <cell r="F25">
            <v>182.48480000000001</v>
          </cell>
          <cell r="G25">
            <v>134.44200000000001</v>
          </cell>
          <cell r="H25">
            <v>150.92400000000001</v>
          </cell>
          <cell r="I25">
            <v>158.08920000000001</v>
          </cell>
          <cell r="J25">
            <v>161.52879999999999</v>
          </cell>
          <cell r="K25">
            <v>141.88339999999999</v>
          </cell>
          <cell r="L25">
            <v>167.53649999999999</v>
          </cell>
          <cell r="M25">
            <v>139.46260000000001</v>
          </cell>
          <cell r="N25">
            <v>140.74719999999999</v>
          </cell>
          <cell r="R25">
            <v>129.7672</v>
          </cell>
          <cell r="S25">
            <v>143.184</v>
          </cell>
          <cell r="T25">
            <v>170.541</v>
          </cell>
        </row>
        <row r="26">
          <cell r="A26">
            <v>43313</v>
          </cell>
          <cell r="B26">
            <v>152.1739</v>
          </cell>
          <cell r="C26">
            <v>152.08840000000001</v>
          </cell>
          <cell r="D26">
            <v>145.30449999999999</v>
          </cell>
          <cell r="E26">
            <v>123.1921</v>
          </cell>
          <cell r="F26">
            <v>192.8235</v>
          </cell>
          <cell r="G26">
            <v>138.67679999999999</v>
          </cell>
          <cell r="H26">
            <v>155.43270000000001</v>
          </cell>
          <cell r="I26">
            <v>165.69579999999999</v>
          </cell>
          <cell r="J26">
            <v>175.6737</v>
          </cell>
          <cell r="K26">
            <v>144.7698</v>
          </cell>
          <cell r="L26">
            <v>169.9057</v>
          </cell>
          <cell r="M26">
            <v>144.8913</v>
          </cell>
          <cell r="N26">
            <v>147.3871</v>
          </cell>
          <cell r="R26">
            <v>134.24629999999999</v>
          </cell>
          <cell r="S26">
            <v>148.29079999999999</v>
          </cell>
          <cell r="T26">
            <v>180.2003</v>
          </cell>
        </row>
        <row r="27">
          <cell r="A27">
            <v>43344</v>
          </cell>
          <cell r="B27">
            <v>163.30000000000001</v>
          </cell>
          <cell r="C27">
            <v>162.90899999999999</v>
          </cell>
          <cell r="D27">
            <v>152.21889999999999</v>
          </cell>
          <cell r="E27">
            <v>134.42089999999999</v>
          </cell>
          <cell r="F27">
            <v>204.48849999999999</v>
          </cell>
          <cell r="G27">
            <v>151.63460000000001</v>
          </cell>
          <cell r="H27">
            <v>165.3278</v>
          </cell>
          <cell r="I27">
            <v>183.31630000000001</v>
          </cell>
          <cell r="J27">
            <v>179.73849999999999</v>
          </cell>
          <cell r="K27">
            <v>154.86959999999999</v>
          </cell>
          <cell r="L27">
            <v>170.52</v>
          </cell>
          <cell r="M27">
            <v>154.3553</v>
          </cell>
          <cell r="N27">
            <v>158.2312</v>
          </cell>
          <cell r="R27">
            <v>139.92910000000001</v>
          </cell>
          <cell r="S27">
            <v>160.07339999999999</v>
          </cell>
          <cell r="T27">
            <v>192.57140000000001</v>
          </cell>
        </row>
        <row r="28">
          <cell r="A28">
            <v>43374</v>
          </cell>
          <cell r="B28">
            <v>171.25</v>
          </cell>
          <cell r="C28">
            <v>172.29490000000001</v>
          </cell>
          <cell r="D28">
            <v>155.2388</v>
          </cell>
          <cell r="E28">
            <v>140.3176</v>
          </cell>
          <cell r="F28">
            <v>209.12219999999999</v>
          </cell>
          <cell r="G28">
            <v>161.96960000000001</v>
          </cell>
          <cell r="H28">
            <v>172.83199999999999</v>
          </cell>
          <cell r="I28">
            <v>196.3142</v>
          </cell>
          <cell r="J28">
            <v>181.40119999999999</v>
          </cell>
          <cell r="K28">
            <v>162.86410000000001</v>
          </cell>
          <cell r="L28">
            <v>170.8742</v>
          </cell>
          <cell r="M28">
            <v>158.19669999999999</v>
          </cell>
          <cell r="N28">
            <v>166.5727</v>
          </cell>
          <cell r="R28">
            <v>147.5889</v>
          </cell>
          <cell r="S28">
            <v>168.4787</v>
          </cell>
          <cell r="T28">
            <v>198.92420000000001</v>
          </cell>
        </row>
        <row r="29">
          <cell r="A29">
            <v>43405</v>
          </cell>
          <cell r="B29">
            <v>176.42830000000001</v>
          </cell>
          <cell r="C29">
            <v>177.67080000000001</v>
          </cell>
          <cell r="D29">
            <v>161.3845</v>
          </cell>
          <cell r="E29">
            <v>141.99289999999999</v>
          </cell>
          <cell r="F29">
            <v>211.49440000000001</v>
          </cell>
          <cell r="G29">
            <v>168.50749999999999</v>
          </cell>
          <cell r="H29">
            <v>186.2175</v>
          </cell>
          <cell r="I29">
            <v>201.8416</v>
          </cell>
          <cell r="J29">
            <v>184.9453</v>
          </cell>
          <cell r="K29">
            <v>168.06319999999999</v>
          </cell>
          <cell r="L29">
            <v>170.9691</v>
          </cell>
          <cell r="M29">
            <v>161.97290000000001</v>
          </cell>
          <cell r="N29">
            <v>176.01159999999999</v>
          </cell>
          <cell r="R29">
            <v>152.02459999999999</v>
          </cell>
          <cell r="S29">
            <v>174.04499999999999</v>
          </cell>
          <cell r="T29">
            <v>203.09100000000001</v>
          </cell>
        </row>
        <row r="30">
          <cell r="A30">
            <v>43435</v>
          </cell>
          <cell r="B30">
            <v>180.77180000000001</v>
          </cell>
          <cell r="C30">
            <v>181.74019999999999</v>
          </cell>
          <cell r="D30">
            <v>163.7105</v>
          </cell>
          <cell r="E30">
            <v>145.41630000000001</v>
          </cell>
          <cell r="F30">
            <v>213.6807</v>
          </cell>
          <cell r="G30">
            <v>170.31379999999999</v>
          </cell>
          <cell r="H30">
            <v>193.114</v>
          </cell>
          <cell r="I30">
            <v>208.2355</v>
          </cell>
          <cell r="J30">
            <v>198.6506</v>
          </cell>
          <cell r="K30">
            <v>173.68899999999999</v>
          </cell>
          <cell r="L30">
            <v>172.97210000000001</v>
          </cell>
          <cell r="M30">
            <v>164.0146</v>
          </cell>
          <cell r="N30">
            <v>183.97380000000001</v>
          </cell>
          <cell r="R30">
            <v>155.64859999999999</v>
          </cell>
          <cell r="S30">
            <v>178.54179999999999</v>
          </cell>
          <cell r="T30">
            <v>207.33580000000001</v>
          </cell>
        </row>
        <row r="31">
          <cell r="A31">
            <v>43466</v>
          </cell>
          <cell r="B31">
            <v>186.97370000000001</v>
          </cell>
          <cell r="C31">
            <v>187.5026</v>
          </cell>
          <cell r="D31">
            <v>167.48589999999999</v>
          </cell>
          <cell r="E31">
            <v>148.25909999999999</v>
          </cell>
          <cell r="F31">
            <v>227.9795</v>
          </cell>
          <cell r="G31">
            <v>174.67509999999999</v>
          </cell>
          <cell r="H31">
            <v>201.60239999999999</v>
          </cell>
          <cell r="I31">
            <v>210.22130000000001</v>
          </cell>
          <cell r="J31">
            <v>215.2833</v>
          </cell>
          <cell r="K31">
            <v>179.9331</v>
          </cell>
          <cell r="L31">
            <v>181.13740000000001</v>
          </cell>
          <cell r="M31">
            <v>170.82380000000001</v>
          </cell>
          <cell r="N31">
            <v>191.73429999999999</v>
          </cell>
          <cell r="R31">
            <v>158.74969999999999</v>
          </cell>
          <cell r="S31">
            <v>184.42949999999999</v>
          </cell>
          <cell r="T31">
            <v>216.97059999999999</v>
          </cell>
        </row>
        <row r="32">
          <cell r="A32">
            <v>43497</v>
          </cell>
          <cell r="B32">
            <v>195.4282</v>
          </cell>
          <cell r="C32">
            <v>197.35120000000001</v>
          </cell>
          <cell r="D32">
            <v>171.95769999999999</v>
          </cell>
          <cell r="E32">
            <v>151.93029999999999</v>
          </cell>
          <cell r="F32">
            <v>251.08420000000001</v>
          </cell>
          <cell r="G32">
            <v>181.01329999999999</v>
          </cell>
          <cell r="H32">
            <v>205.93</v>
          </cell>
          <cell r="I32">
            <v>218.01220000000001</v>
          </cell>
          <cell r="J32">
            <v>218.13200000000001</v>
          </cell>
          <cell r="K32">
            <v>184.6412</v>
          </cell>
          <cell r="L32">
            <v>181.13740000000001</v>
          </cell>
          <cell r="M32">
            <v>178.21449999999999</v>
          </cell>
          <cell r="N32">
            <v>200.92509999999999</v>
          </cell>
          <cell r="R32">
            <v>163.934</v>
          </cell>
          <cell r="S32">
            <v>192.00540000000001</v>
          </cell>
          <cell r="T32">
            <v>231.21109999999999</v>
          </cell>
        </row>
        <row r="33">
          <cell r="A33">
            <v>43525</v>
          </cell>
          <cell r="B33">
            <v>205.48599999999999</v>
          </cell>
          <cell r="C33">
            <v>209.72409999999999</v>
          </cell>
          <cell r="D33">
            <v>177.25749999999999</v>
          </cell>
          <cell r="E33">
            <v>159.4717</v>
          </cell>
          <cell r="F33">
            <v>263.59899999999999</v>
          </cell>
          <cell r="G33">
            <v>186.57079999999999</v>
          </cell>
          <cell r="H33">
            <v>213.5318</v>
          </cell>
          <cell r="I33">
            <v>228.1952</v>
          </cell>
          <cell r="J33">
            <v>228.76599999999999</v>
          </cell>
          <cell r="K33">
            <v>189.1737</v>
          </cell>
          <cell r="L33">
            <v>221.70910000000001</v>
          </cell>
          <cell r="M33">
            <v>187.0104</v>
          </cell>
          <cell r="N33">
            <v>207.73779999999999</v>
          </cell>
          <cell r="R33">
            <v>172.0753</v>
          </cell>
          <cell r="S33">
            <v>201.5779</v>
          </cell>
          <cell r="T33">
            <v>244.5429</v>
          </cell>
        </row>
        <row r="34">
          <cell r="A34">
            <v>43556</v>
          </cell>
          <cell r="B34">
            <v>212.69730000000001</v>
          </cell>
          <cell r="C34">
            <v>217.32419999999999</v>
          </cell>
          <cell r="D34">
            <v>178.77979999999999</v>
          </cell>
          <cell r="E34">
            <v>166.10579999999999</v>
          </cell>
          <cell r="F34">
            <v>267.79680000000002</v>
          </cell>
          <cell r="G34">
            <v>196.1482</v>
          </cell>
          <cell r="H34">
            <v>222.6283</v>
          </cell>
          <cell r="I34">
            <v>235.31319999999999</v>
          </cell>
          <cell r="J34">
            <v>236.423</v>
          </cell>
          <cell r="K34">
            <v>195.3075</v>
          </cell>
          <cell r="L34">
            <v>232.62459999999999</v>
          </cell>
          <cell r="M34">
            <v>198.3279</v>
          </cell>
          <cell r="N34">
            <v>212.14940000000001</v>
          </cell>
          <cell r="R34">
            <v>176.27199999999999</v>
          </cell>
          <cell r="S34">
            <v>209.40350000000001</v>
          </cell>
          <cell r="T34">
            <v>251.4512</v>
          </cell>
        </row>
        <row r="35">
          <cell r="A35">
            <v>43586</v>
          </cell>
          <cell r="B35">
            <v>218.6002</v>
          </cell>
          <cell r="C35">
            <v>222.4479</v>
          </cell>
          <cell r="D35">
            <v>181.0498</v>
          </cell>
          <cell r="E35">
            <v>171.0145</v>
          </cell>
          <cell r="F35">
            <v>280.61540000000002</v>
          </cell>
          <cell r="G35">
            <v>201.66849999999999</v>
          </cell>
          <cell r="H35">
            <v>233.6713</v>
          </cell>
          <cell r="I35">
            <v>242.29329999999999</v>
          </cell>
          <cell r="J35">
            <v>243.73570000000001</v>
          </cell>
          <cell r="K35">
            <v>197.86189999999999</v>
          </cell>
          <cell r="L35">
            <v>235.33459999999999</v>
          </cell>
          <cell r="M35">
            <v>200.76259999999999</v>
          </cell>
          <cell r="N35">
            <v>218.09299999999999</v>
          </cell>
          <cell r="R35">
            <v>177.25020000000001</v>
          </cell>
          <cell r="S35">
            <v>215.25899999999999</v>
          </cell>
          <cell r="T35">
            <v>261.01909999999998</v>
          </cell>
        </row>
        <row r="36">
          <cell r="A36">
            <v>43617</v>
          </cell>
          <cell r="B36">
            <v>224.98060000000001</v>
          </cell>
          <cell r="C36">
            <v>228.06309999999999</v>
          </cell>
          <cell r="D36">
            <v>185.7216</v>
          </cell>
          <cell r="E36">
            <v>175.1748</v>
          </cell>
          <cell r="F36">
            <v>291.18470000000002</v>
          </cell>
          <cell r="G36">
            <v>208.93360000000001</v>
          </cell>
          <cell r="H36">
            <v>243.7698</v>
          </cell>
          <cell r="I36">
            <v>246.21809999999999</v>
          </cell>
          <cell r="J36">
            <v>258.10969999999998</v>
          </cell>
          <cell r="K36">
            <v>206.45</v>
          </cell>
          <cell r="L36">
            <v>235.8091</v>
          </cell>
          <cell r="M36">
            <v>205.71510000000001</v>
          </cell>
          <cell r="N36">
            <v>224.76599999999999</v>
          </cell>
          <cell r="R36">
            <v>181.4751</v>
          </cell>
          <cell r="S36">
            <v>221.56559999999999</v>
          </cell>
          <cell r="T36">
            <v>269.2133</v>
          </cell>
        </row>
        <row r="37">
          <cell r="A37">
            <v>43647</v>
          </cell>
          <cell r="B37">
            <v>229.1739</v>
          </cell>
          <cell r="C37">
            <v>232.15299999999999</v>
          </cell>
          <cell r="D37">
            <v>188.21379999999999</v>
          </cell>
          <cell r="E37">
            <v>177.1789</v>
          </cell>
          <cell r="F37">
            <v>294.4477</v>
          </cell>
          <cell r="G37">
            <v>214.52940000000001</v>
          </cell>
          <cell r="H37">
            <v>254.29339999999999</v>
          </cell>
          <cell r="I37">
            <v>248.69649999999999</v>
          </cell>
          <cell r="J37">
            <v>259.69139999999999</v>
          </cell>
          <cell r="K37">
            <v>211.3623</v>
          </cell>
          <cell r="L37">
            <v>240.47069999999999</v>
          </cell>
          <cell r="M37">
            <v>211.5652</v>
          </cell>
          <cell r="N37">
            <v>231.7055</v>
          </cell>
          <cell r="R37">
            <v>185.49379999999999</v>
          </cell>
          <cell r="S37">
            <v>226.04730000000001</v>
          </cell>
          <cell r="T37">
            <v>272.38819999999998</v>
          </cell>
        </row>
        <row r="38">
          <cell r="A38">
            <v>43678</v>
          </cell>
          <cell r="B38">
            <v>239.39930000000001</v>
          </cell>
          <cell r="C38">
            <v>244.49969999999999</v>
          </cell>
          <cell r="D38">
            <v>196.99279999999999</v>
          </cell>
          <cell r="E38">
            <v>184.25370000000001</v>
          </cell>
          <cell r="F38">
            <v>299.41500000000002</v>
          </cell>
          <cell r="G38">
            <v>229.5438</v>
          </cell>
          <cell r="H38">
            <v>267.02820000000003</v>
          </cell>
          <cell r="I38">
            <v>258.45179999999999</v>
          </cell>
          <cell r="J38">
            <v>263.42230000000001</v>
          </cell>
          <cell r="K38">
            <v>220.57660000000001</v>
          </cell>
          <cell r="L38">
            <v>251.5583</v>
          </cell>
          <cell r="M38">
            <v>218.119</v>
          </cell>
          <cell r="N38">
            <v>243.52879999999999</v>
          </cell>
          <cell r="R38">
            <v>197.05600000000001</v>
          </cell>
          <cell r="S38">
            <v>237.6189</v>
          </cell>
          <cell r="T38">
            <v>276.34210000000002</v>
          </cell>
        </row>
        <row r="39">
          <cell r="A39">
            <v>43709</v>
          </cell>
          <cell r="B39">
            <v>254.215</v>
          </cell>
          <cell r="C39">
            <v>258.63319999999999</v>
          </cell>
          <cell r="D39">
            <v>207.18799999999999</v>
          </cell>
          <cell r="E39">
            <v>200.06039999999999</v>
          </cell>
          <cell r="F39">
            <v>309.67509999999999</v>
          </cell>
          <cell r="G39">
            <v>244.66579999999999</v>
          </cell>
          <cell r="H39">
            <v>289.32470000000001</v>
          </cell>
          <cell r="I39">
            <v>272.14640000000003</v>
          </cell>
          <cell r="J39">
            <v>281.79649999999998</v>
          </cell>
          <cell r="K39">
            <v>238.43350000000001</v>
          </cell>
          <cell r="L39">
            <v>255.1061</v>
          </cell>
          <cell r="M39">
            <v>233.8715</v>
          </cell>
          <cell r="N39">
            <v>263.49430000000001</v>
          </cell>
          <cell r="R39">
            <v>212.4134</v>
          </cell>
          <cell r="S39">
            <v>253.32929999999999</v>
          </cell>
          <cell r="T39">
            <v>287.23379999999997</v>
          </cell>
        </row>
        <row r="40">
          <cell r="A40">
            <v>43739</v>
          </cell>
          <cell r="B40">
            <v>262.608</v>
          </cell>
          <cell r="C40">
            <v>264.33010000000002</v>
          </cell>
          <cell r="D40">
            <v>217.76660000000001</v>
          </cell>
          <cell r="E40">
            <v>211.46019999999999</v>
          </cell>
          <cell r="F40">
            <v>311.92899999999997</v>
          </cell>
          <cell r="G40">
            <v>262.53199999999998</v>
          </cell>
          <cell r="H40">
            <v>305.41120000000001</v>
          </cell>
          <cell r="I40">
            <v>283.14659999999998</v>
          </cell>
          <cell r="J40">
            <v>285.11059999999998</v>
          </cell>
          <cell r="K40">
            <v>245.83869999999999</v>
          </cell>
          <cell r="L40">
            <v>261.01670000000001</v>
          </cell>
          <cell r="M40">
            <v>238.02670000000001</v>
          </cell>
          <cell r="N40">
            <v>274.2045</v>
          </cell>
          <cell r="R40">
            <v>221.46530000000001</v>
          </cell>
          <cell r="S40">
            <v>262.358</v>
          </cell>
          <cell r="T40">
            <v>292.64589999999998</v>
          </cell>
        </row>
        <row r="41">
          <cell r="A41">
            <v>43770</v>
          </cell>
          <cell r="B41">
            <v>273.89150000000001</v>
          </cell>
          <cell r="C41">
            <v>276.74430000000001</v>
          </cell>
          <cell r="D41">
            <v>230.1284</v>
          </cell>
          <cell r="E41">
            <v>220.63079999999999</v>
          </cell>
          <cell r="F41">
            <v>316.96179999999998</v>
          </cell>
          <cell r="G41">
            <v>265.10910000000001</v>
          </cell>
          <cell r="H41">
            <v>324.1266</v>
          </cell>
          <cell r="I41">
            <v>299.5421</v>
          </cell>
          <cell r="J41">
            <v>305.5822</v>
          </cell>
          <cell r="K41">
            <v>257.34879999999998</v>
          </cell>
          <cell r="L41">
            <v>261.02809999999999</v>
          </cell>
          <cell r="M41">
            <v>245.61750000000001</v>
          </cell>
          <cell r="N41">
            <v>290.65989999999999</v>
          </cell>
          <cell r="R41">
            <v>229.75360000000001</v>
          </cell>
          <cell r="S41">
            <v>274.15440000000001</v>
          </cell>
          <cell r="T41">
            <v>304.01389999999998</v>
          </cell>
        </row>
        <row r="42">
          <cell r="A42">
            <v>43800</v>
          </cell>
          <cell r="B42">
            <v>284.81119999999999</v>
          </cell>
          <cell r="C42">
            <v>287.53559999999999</v>
          </cell>
          <cell r="D42">
            <v>237.696</v>
          </cell>
          <cell r="E42">
            <v>228.9624</v>
          </cell>
          <cell r="F42">
            <v>323.39019999999999</v>
          </cell>
          <cell r="G42">
            <v>278.97280000000001</v>
          </cell>
          <cell r="H42">
            <v>338.13670000000002</v>
          </cell>
          <cell r="I42">
            <v>318.22309999999999</v>
          </cell>
          <cell r="J42">
            <v>328.27080000000001</v>
          </cell>
          <cell r="K42">
            <v>261.18459999999999</v>
          </cell>
          <cell r="L42">
            <v>261.91750000000002</v>
          </cell>
          <cell r="M42">
            <v>254.49369999999999</v>
          </cell>
          <cell r="N42">
            <v>302.7928</v>
          </cell>
          <cell r="R42">
            <v>242.34889999999999</v>
          </cell>
          <cell r="S42">
            <v>283.94229999999999</v>
          </cell>
          <cell r="T42">
            <v>318.23009999999999</v>
          </cell>
        </row>
        <row r="43">
          <cell r="A43">
            <v>43831</v>
          </cell>
          <cell r="B43">
            <v>293.6216</v>
          </cell>
          <cell r="C43">
            <v>304.75869999999998</v>
          </cell>
          <cell r="D43">
            <v>246.51339999999999</v>
          </cell>
          <cell r="E43">
            <v>231.57919999999999</v>
          </cell>
          <cell r="F43">
            <v>327.33229999999998</v>
          </cell>
          <cell r="G43">
            <v>277.56060000000002</v>
          </cell>
          <cell r="H43">
            <v>332.39819999999997</v>
          </cell>
          <cell r="I43">
            <v>323.2063</v>
          </cell>
          <cell r="J43">
            <v>330.49799999999999</v>
          </cell>
          <cell r="K43">
            <v>269.7509</v>
          </cell>
          <cell r="L43">
            <v>261.07760000000002</v>
          </cell>
          <cell r="M43">
            <v>270.9855</v>
          </cell>
          <cell r="N43">
            <v>312.34859999999998</v>
          </cell>
          <cell r="R43">
            <v>252.94640000000001</v>
          </cell>
          <cell r="S43">
            <v>293.78960000000001</v>
          </cell>
          <cell r="T43">
            <v>321.67469999999997</v>
          </cell>
        </row>
        <row r="44">
          <cell r="A44">
            <v>43862</v>
          </cell>
          <cell r="B44">
            <v>300.14749999999998</v>
          </cell>
          <cell r="C44">
            <v>313.62400000000002</v>
          </cell>
          <cell r="D44">
            <v>250.44669999999999</v>
          </cell>
          <cell r="E44">
            <v>236.37889999999999</v>
          </cell>
          <cell r="F44">
            <v>329.34829999999999</v>
          </cell>
          <cell r="G44">
            <v>285.46769999999998</v>
          </cell>
          <cell r="H44">
            <v>335.1721</v>
          </cell>
          <cell r="I44">
            <v>329.04419999999999</v>
          </cell>
          <cell r="J44">
            <v>338.06389999999999</v>
          </cell>
          <cell r="K44">
            <v>281.24860000000001</v>
          </cell>
          <cell r="L44">
            <v>276.29379999999998</v>
          </cell>
          <cell r="M44">
            <v>269.68970000000002</v>
          </cell>
          <cell r="N44">
            <v>316.49369999999999</v>
          </cell>
          <cell r="R44">
            <v>257.7944</v>
          </cell>
          <cell r="S44">
            <v>301.25209999999998</v>
          </cell>
          <cell r="T44">
            <v>325.67829999999998</v>
          </cell>
        </row>
        <row r="45">
          <cell r="A45">
            <v>43891</v>
          </cell>
          <cell r="B45">
            <v>310.58</v>
          </cell>
          <cell r="C45">
            <v>323.65100000000001</v>
          </cell>
          <cell r="D45">
            <v>256.0086</v>
          </cell>
          <cell r="E45">
            <v>246.0669</v>
          </cell>
          <cell r="F45">
            <v>336.29500000000002</v>
          </cell>
          <cell r="G45">
            <v>292.9796</v>
          </cell>
          <cell r="H45">
            <v>345.45420000000001</v>
          </cell>
          <cell r="I45">
            <v>340.93680000000001</v>
          </cell>
          <cell r="J45">
            <v>364.76499999999999</v>
          </cell>
          <cell r="K45">
            <v>292.0684</v>
          </cell>
          <cell r="L45">
            <v>322.64479999999998</v>
          </cell>
          <cell r="M45">
            <v>278.57560000000001</v>
          </cell>
          <cell r="N45">
            <v>323.61219999999997</v>
          </cell>
          <cell r="R45">
            <v>272.01080000000002</v>
          </cell>
          <cell r="S45">
            <v>309.59219999999999</v>
          </cell>
          <cell r="T45">
            <v>341.72050000000002</v>
          </cell>
        </row>
        <row r="46">
          <cell r="A46">
            <v>43922</v>
          </cell>
          <cell r="B46">
            <v>317.23180000000002</v>
          </cell>
          <cell r="C46">
            <v>335.20589999999999</v>
          </cell>
          <cell r="D46">
            <v>261.6035</v>
          </cell>
          <cell r="E46">
            <v>251.33699999999999</v>
          </cell>
          <cell r="F46">
            <v>340.91730000000001</v>
          </cell>
          <cell r="G46">
            <v>299.3064</v>
          </cell>
          <cell r="H46">
            <v>353.69139999999999</v>
          </cell>
          <cell r="I46">
            <v>342.47710000000001</v>
          </cell>
          <cell r="J46">
            <v>347.61590000000001</v>
          </cell>
          <cell r="K46">
            <v>298.47800000000001</v>
          </cell>
          <cell r="L46">
            <v>320.98439999999999</v>
          </cell>
          <cell r="M46">
            <v>284.54199999999997</v>
          </cell>
          <cell r="N46">
            <v>327.22340000000003</v>
          </cell>
          <cell r="R46">
            <v>288.26330000000002</v>
          </cell>
          <cell r="S46">
            <v>316.31799999999998</v>
          </cell>
          <cell r="T46">
            <v>341.30160000000001</v>
          </cell>
        </row>
        <row r="47">
          <cell r="A47">
            <v>43952</v>
          </cell>
          <cell r="B47">
            <v>322.45710000000003</v>
          </cell>
          <cell r="C47">
            <v>336.4375</v>
          </cell>
          <cell r="D47">
            <v>259.24599999999998</v>
          </cell>
          <cell r="E47">
            <v>264.20530000000002</v>
          </cell>
          <cell r="F47">
            <v>343.35430000000002</v>
          </cell>
          <cell r="G47">
            <v>309.83760000000001</v>
          </cell>
          <cell r="H47">
            <v>362.303</v>
          </cell>
          <cell r="I47">
            <v>347.57299999999998</v>
          </cell>
          <cell r="J47">
            <v>348.80180000000001</v>
          </cell>
          <cell r="K47">
            <v>314.98289999999997</v>
          </cell>
          <cell r="L47">
            <v>322.113</v>
          </cell>
          <cell r="M47">
            <v>289.22879999999998</v>
          </cell>
          <cell r="N47">
            <v>330.60930000000002</v>
          </cell>
          <cell r="R47">
            <v>293.72579999999999</v>
          </cell>
          <cell r="S47">
            <v>322.51409999999998</v>
          </cell>
          <cell r="T47">
            <v>342.51659999999998</v>
          </cell>
        </row>
        <row r="48">
          <cell r="A48">
            <v>43983</v>
          </cell>
          <cell r="B48">
            <v>329.89420000000001</v>
          </cell>
          <cell r="C48">
            <v>341.7851</v>
          </cell>
          <cell r="D48">
            <v>274.45839999999998</v>
          </cell>
          <cell r="E48">
            <v>272.02420000000001</v>
          </cell>
          <cell r="F48">
            <v>347.0378</v>
          </cell>
          <cell r="G48">
            <v>332.99630000000002</v>
          </cell>
          <cell r="H48">
            <v>370.90109999999999</v>
          </cell>
          <cell r="I48">
            <v>349.30720000000002</v>
          </cell>
          <cell r="J48">
            <v>352.03280000000001</v>
          </cell>
          <cell r="K48">
            <v>326.57249999999999</v>
          </cell>
          <cell r="L48">
            <v>322.29669999999999</v>
          </cell>
          <cell r="M48">
            <v>295.89949999999999</v>
          </cell>
          <cell r="N48">
            <v>337.29599999999999</v>
          </cell>
          <cell r="R48">
            <v>305.4384</v>
          </cell>
          <cell r="S48">
            <v>330.39420000000001</v>
          </cell>
          <cell r="T48">
            <v>345.1816</v>
          </cell>
        </row>
        <row r="49">
          <cell r="A49">
            <v>44013</v>
          </cell>
          <cell r="B49">
            <v>337.1583</v>
          </cell>
          <cell r="C49">
            <v>347.39449999999999</v>
          </cell>
          <cell r="D49">
            <v>276.94970000000001</v>
          </cell>
          <cell r="E49">
            <v>288.10860000000002</v>
          </cell>
          <cell r="F49">
            <v>349.80720000000002</v>
          </cell>
          <cell r="G49">
            <v>342.79489999999998</v>
          </cell>
          <cell r="H49">
            <v>380.71710000000002</v>
          </cell>
          <cell r="I49">
            <v>357.89769999999999</v>
          </cell>
          <cell r="J49">
            <v>354.59539999999998</v>
          </cell>
          <cell r="K49">
            <v>334.0557</v>
          </cell>
          <cell r="L49">
            <v>322.66039999999998</v>
          </cell>
          <cell r="M49">
            <v>302.4151</v>
          </cell>
          <cell r="N49">
            <v>341.21370000000002</v>
          </cell>
          <cell r="R49">
            <v>312.29169999999999</v>
          </cell>
          <cell r="S49">
            <v>339.25810000000001</v>
          </cell>
          <cell r="T49">
            <v>346.4042</v>
          </cell>
        </row>
        <row r="50">
          <cell r="A50">
            <v>44044</v>
          </cell>
          <cell r="B50">
            <v>345.05610000000001</v>
          </cell>
          <cell r="C50">
            <v>357.6112</v>
          </cell>
          <cell r="D50">
            <v>281.71440000000001</v>
          </cell>
          <cell r="E50">
            <v>286.666</v>
          </cell>
          <cell r="F50">
            <v>354.45549999999997</v>
          </cell>
          <cell r="G50">
            <v>354.24639999999999</v>
          </cell>
          <cell r="H50">
            <v>391.60520000000002</v>
          </cell>
          <cell r="I50">
            <v>371.91039999999998</v>
          </cell>
          <cell r="J50">
            <v>357.13839999999999</v>
          </cell>
          <cell r="K50">
            <v>340.0498</v>
          </cell>
          <cell r="L50">
            <v>327.06599999999997</v>
          </cell>
          <cell r="M50">
            <v>307.15039999999999</v>
          </cell>
          <cell r="N50">
            <v>351.95150000000001</v>
          </cell>
          <cell r="R50">
            <v>320.57279999999997</v>
          </cell>
          <cell r="S50">
            <v>347.99009999999998</v>
          </cell>
          <cell r="T50">
            <v>350.72969999999998</v>
          </cell>
        </row>
        <row r="51">
          <cell r="A51">
            <v>44075</v>
          </cell>
          <cell r="B51">
            <v>356.7869</v>
          </cell>
          <cell r="C51">
            <v>370.58960000000002</v>
          </cell>
          <cell r="D51">
            <v>292.98880000000003</v>
          </cell>
          <cell r="E51">
            <v>302.79820000000001</v>
          </cell>
          <cell r="F51">
            <v>358.66739999999999</v>
          </cell>
          <cell r="G51">
            <v>368.45859999999999</v>
          </cell>
          <cell r="H51">
            <v>409.64769999999999</v>
          </cell>
          <cell r="I51">
            <v>381.4486</v>
          </cell>
          <cell r="J51">
            <v>362.01850000000002</v>
          </cell>
          <cell r="K51">
            <v>352.70170000000002</v>
          </cell>
          <cell r="L51">
            <v>327.06599999999997</v>
          </cell>
          <cell r="M51">
            <v>316.91980000000001</v>
          </cell>
          <cell r="N51">
            <v>356.21550000000002</v>
          </cell>
          <cell r="R51">
            <v>343.76560000000001</v>
          </cell>
          <cell r="S51">
            <v>359.13229999999999</v>
          </cell>
          <cell r="T51">
            <v>356.69760000000002</v>
          </cell>
        </row>
        <row r="52">
          <cell r="A52">
            <v>44105</v>
          </cell>
          <cell r="B52">
            <v>370.15219999999999</v>
          </cell>
          <cell r="C52">
            <v>387.19119999999998</v>
          </cell>
          <cell r="D52">
            <v>297.0951</v>
          </cell>
          <cell r="E52">
            <v>318.51010000000002</v>
          </cell>
          <cell r="F52">
            <v>368.42430000000002</v>
          </cell>
          <cell r="G52">
            <v>386.82260000000002</v>
          </cell>
          <cell r="H52">
            <v>421.69490000000002</v>
          </cell>
          <cell r="I52">
            <v>396.34280000000001</v>
          </cell>
          <cell r="J52">
            <v>362.27659999999997</v>
          </cell>
          <cell r="K52">
            <v>362.9391</v>
          </cell>
          <cell r="L52">
            <v>327.7792</v>
          </cell>
          <cell r="M52">
            <v>322.26220000000001</v>
          </cell>
          <cell r="N52">
            <v>366.01350000000002</v>
          </cell>
          <cell r="R52">
            <v>375.97579999999999</v>
          </cell>
          <cell r="S52">
            <v>371.23079999999999</v>
          </cell>
          <cell r="T52">
            <v>361.77159999999998</v>
          </cell>
        </row>
        <row r="53">
          <cell r="A53">
            <v>44136</v>
          </cell>
          <cell r="B53">
            <v>383.76679999999999</v>
          </cell>
          <cell r="C53">
            <v>400.6413</v>
          </cell>
          <cell r="D53">
            <v>305.9135</v>
          </cell>
          <cell r="E53">
            <v>334.1207</v>
          </cell>
          <cell r="F53">
            <v>378.81659999999999</v>
          </cell>
          <cell r="G53">
            <v>403.61009999999999</v>
          </cell>
          <cell r="H53">
            <v>439.51319999999998</v>
          </cell>
          <cell r="I53">
            <v>412.0487</v>
          </cell>
          <cell r="J53">
            <v>362.15719999999999</v>
          </cell>
          <cell r="K53">
            <v>384.97539999999998</v>
          </cell>
          <cell r="L53">
            <v>328.75529999999998</v>
          </cell>
          <cell r="M53">
            <v>333.32810000000001</v>
          </cell>
          <cell r="N53">
            <v>372.14909999999998</v>
          </cell>
          <cell r="R53">
            <v>389.52480000000003</v>
          </cell>
          <cell r="S53">
            <v>386.31110000000001</v>
          </cell>
          <cell r="T53">
            <v>369.63099999999997</v>
          </cell>
        </row>
        <row r="54">
          <cell r="A54">
            <v>44166</v>
          </cell>
          <cell r="B54">
            <v>405.06189999999998</v>
          </cell>
          <cell r="C54">
            <v>437.01229999999998</v>
          </cell>
          <cell r="D54">
            <v>323.36259999999999</v>
          </cell>
          <cell r="E54">
            <v>354.5455</v>
          </cell>
          <cell r="F54">
            <v>385.26639999999998</v>
          </cell>
          <cell r="G54">
            <v>411.69709999999998</v>
          </cell>
          <cell r="H54">
            <v>459.72859999999997</v>
          </cell>
          <cell r="I54">
            <v>426.78930000000003</v>
          </cell>
          <cell r="J54">
            <v>364.92809999999997</v>
          </cell>
          <cell r="K54">
            <v>393.46910000000003</v>
          </cell>
          <cell r="L54">
            <v>328.75529999999998</v>
          </cell>
          <cell r="M54">
            <v>353.94760000000002</v>
          </cell>
          <cell r="N54">
            <v>377.76920000000001</v>
          </cell>
          <cell r="R54">
            <v>405.42079999999999</v>
          </cell>
          <cell r="S54">
            <v>411.78410000000002</v>
          </cell>
          <cell r="T54">
            <v>378.20260000000002</v>
          </cell>
        </row>
        <row r="55">
          <cell r="A55">
            <v>44197</v>
          </cell>
          <cell r="B55">
            <v>422.54</v>
          </cell>
          <cell r="C55">
            <v>461.12079999999997</v>
          </cell>
          <cell r="D55">
            <v>337.91699999999997</v>
          </cell>
          <cell r="E55">
            <v>357.5874</v>
          </cell>
          <cell r="F55">
            <v>388.82639999999998</v>
          </cell>
          <cell r="G55">
            <v>423.2817</v>
          </cell>
          <cell r="H55">
            <v>477.0172</v>
          </cell>
          <cell r="I55">
            <v>453.68040000000002</v>
          </cell>
          <cell r="J55">
            <v>412.5874</v>
          </cell>
          <cell r="K55">
            <v>409.42579999999998</v>
          </cell>
          <cell r="L55">
            <v>328.99430000000001</v>
          </cell>
          <cell r="M55">
            <v>370.23579999999998</v>
          </cell>
          <cell r="N55">
            <v>385.22910000000002</v>
          </cell>
          <cell r="R55">
            <v>417.36669999999998</v>
          </cell>
          <cell r="S55">
            <v>429.81060000000002</v>
          </cell>
          <cell r="T55">
            <v>397.41609999999997</v>
          </cell>
        </row>
        <row r="56">
          <cell r="A56">
            <v>44228</v>
          </cell>
          <cell r="B56">
            <v>438.58249999999998</v>
          </cell>
          <cell r="C56">
            <v>478.19920000000002</v>
          </cell>
          <cell r="D56">
            <v>348.20780000000002</v>
          </cell>
          <cell r="E56">
            <v>370.70639999999997</v>
          </cell>
          <cell r="F56">
            <v>394.06830000000002</v>
          </cell>
          <cell r="G56">
            <v>441.12189999999998</v>
          </cell>
          <cell r="H56">
            <v>507.11520000000002</v>
          </cell>
          <cell r="I56">
            <v>475.61090000000002</v>
          </cell>
          <cell r="J56">
            <v>426.3605</v>
          </cell>
          <cell r="K56">
            <v>420.9735</v>
          </cell>
          <cell r="L56">
            <v>334.6893</v>
          </cell>
          <cell r="M56">
            <v>391.64440000000002</v>
          </cell>
          <cell r="N56">
            <v>396.15159999999997</v>
          </cell>
          <cell r="R56">
            <v>430.65019999999998</v>
          </cell>
          <cell r="S56">
            <v>447.53120000000001</v>
          </cell>
          <cell r="T56">
            <v>408.76490000000001</v>
          </cell>
        </row>
        <row r="57">
          <cell r="A57">
            <v>44256</v>
          </cell>
          <cell r="B57">
            <v>453.17649999999998</v>
          </cell>
          <cell r="C57">
            <v>493.31119999999999</v>
          </cell>
          <cell r="D57">
            <v>367.70060000000001</v>
          </cell>
          <cell r="E57">
            <v>383.3997</v>
          </cell>
          <cell r="F57">
            <v>402.16590000000002</v>
          </cell>
          <cell r="G57">
            <v>453.83730000000003</v>
          </cell>
          <cell r="H57">
            <v>521.62009999999998</v>
          </cell>
          <cell r="I57">
            <v>495.17349999999999</v>
          </cell>
          <cell r="J57">
            <v>433.28019999999998</v>
          </cell>
          <cell r="K57">
            <v>428.2826</v>
          </cell>
          <cell r="L57">
            <v>412.90170000000001</v>
          </cell>
          <cell r="M57">
            <v>406.99450000000002</v>
          </cell>
          <cell r="N57">
            <v>405.5625</v>
          </cell>
          <cell r="R57">
            <v>441.113</v>
          </cell>
          <cell r="S57">
            <v>462.39550000000003</v>
          </cell>
          <cell r="T57">
            <v>425.20580000000001</v>
          </cell>
        </row>
        <row r="58">
          <cell r="A58">
            <v>44287</v>
          </cell>
          <cell r="B58">
            <v>471.91019999999997</v>
          </cell>
          <cell r="C58">
            <v>510.59070000000003</v>
          </cell>
          <cell r="D58">
            <v>383.697</v>
          </cell>
          <cell r="E58">
            <v>406.84730000000002</v>
          </cell>
          <cell r="F58">
            <v>422.60559999999998</v>
          </cell>
          <cell r="G58">
            <v>473.09500000000003</v>
          </cell>
          <cell r="H58">
            <v>537.56129999999996</v>
          </cell>
          <cell r="I58">
            <v>525.08889999999997</v>
          </cell>
          <cell r="J58">
            <v>437.1961</v>
          </cell>
          <cell r="K58">
            <v>440.25720000000001</v>
          </cell>
          <cell r="L58">
            <v>438.12459999999999</v>
          </cell>
          <cell r="M58">
            <v>420.1841</v>
          </cell>
          <cell r="N58">
            <v>423.80070000000001</v>
          </cell>
          <cell r="R58">
            <v>446.62349999999998</v>
          </cell>
          <cell r="S58">
            <v>483.43020000000001</v>
          </cell>
          <cell r="T58">
            <v>444.16860000000003</v>
          </cell>
        </row>
        <row r="59">
          <cell r="A59">
            <v>44317</v>
          </cell>
          <cell r="B59">
            <v>486.75510000000003</v>
          </cell>
          <cell r="C59">
            <v>524.54470000000003</v>
          </cell>
          <cell r="D59">
            <v>388.33269999999999</v>
          </cell>
          <cell r="E59">
            <v>432.58690000000001</v>
          </cell>
          <cell r="F59">
            <v>434.43979999999999</v>
          </cell>
          <cell r="G59">
            <v>478.58069999999998</v>
          </cell>
          <cell r="H59">
            <v>558.33860000000004</v>
          </cell>
          <cell r="I59">
            <v>548.78790000000004</v>
          </cell>
          <cell r="J59">
            <v>443.72190000000001</v>
          </cell>
          <cell r="K59">
            <v>455.10070000000002</v>
          </cell>
          <cell r="L59">
            <v>438.12459999999999</v>
          </cell>
          <cell r="M59">
            <v>430.19690000000003</v>
          </cell>
          <cell r="N59">
            <v>435.79169999999999</v>
          </cell>
          <cell r="R59">
            <v>463.85120000000001</v>
          </cell>
          <cell r="S59">
            <v>498.14589999999998</v>
          </cell>
          <cell r="T59">
            <v>457.84210000000002</v>
          </cell>
        </row>
        <row r="60">
          <cell r="A60">
            <v>44348</v>
          </cell>
          <cell r="B60">
            <v>500.64460000000003</v>
          </cell>
          <cell r="C60">
            <v>538.07759999999996</v>
          </cell>
          <cell r="D60">
            <v>416.2269</v>
          </cell>
          <cell r="E60">
            <v>439.58819999999997</v>
          </cell>
          <cell r="F60">
            <v>443.16550000000001</v>
          </cell>
          <cell r="G60">
            <v>494.77460000000002</v>
          </cell>
          <cell r="H60">
            <v>583.28930000000003</v>
          </cell>
          <cell r="I60">
            <v>563.83339999999998</v>
          </cell>
          <cell r="J60">
            <v>470.68889999999999</v>
          </cell>
          <cell r="K60">
            <v>469.46469999999999</v>
          </cell>
          <cell r="L60">
            <v>441.88440000000003</v>
          </cell>
          <cell r="M60">
            <v>439.86369999999999</v>
          </cell>
          <cell r="N60">
            <v>446.95089999999999</v>
          </cell>
          <cell r="R60">
            <v>462.25240000000002</v>
          </cell>
          <cell r="S60">
            <v>515.17309999999998</v>
          </cell>
          <cell r="T60">
            <v>470.24829999999997</v>
          </cell>
        </row>
        <row r="61">
          <cell r="A61">
            <v>44378</v>
          </cell>
          <cell r="B61">
            <v>515.54729999999995</v>
          </cell>
          <cell r="C61">
            <v>554.42610000000002</v>
          </cell>
          <cell r="D61">
            <v>424.93189999999998</v>
          </cell>
          <cell r="E61">
            <v>453.64210000000003</v>
          </cell>
          <cell r="F61">
            <v>450.98050000000001</v>
          </cell>
          <cell r="G61">
            <v>509.346</v>
          </cell>
          <cell r="H61">
            <v>609.23249999999996</v>
          </cell>
          <cell r="I61">
            <v>580.18119999999999</v>
          </cell>
          <cell r="J61">
            <v>476.75040000000001</v>
          </cell>
          <cell r="K61">
            <v>484.03609999999998</v>
          </cell>
          <cell r="L61">
            <v>442.57889999999998</v>
          </cell>
          <cell r="M61">
            <v>459.7998</v>
          </cell>
          <cell r="N61">
            <v>459.04559999999998</v>
          </cell>
          <cell r="R61">
            <v>482.31209999999999</v>
          </cell>
          <cell r="S61">
            <v>531.26750000000004</v>
          </cell>
          <cell r="T61">
            <v>476.79340000000002</v>
          </cell>
        </row>
        <row r="62">
          <cell r="A62">
            <v>44409</v>
          </cell>
          <cell r="B62">
            <v>529.66039999999998</v>
          </cell>
          <cell r="C62">
            <v>565.28340000000003</v>
          </cell>
          <cell r="D62">
            <v>442.02859999999998</v>
          </cell>
          <cell r="E62">
            <v>476.1927</v>
          </cell>
          <cell r="F62">
            <v>462.98910000000001</v>
          </cell>
          <cell r="G62">
            <v>528.06910000000005</v>
          </cell>
          <cell r="H62">
            <v>630.19190000000003</v>
          </cell>
          <cell r="I62">
            <v>597.78809999999999</v>
          </cell>
          <cell r="J62">
            <v>472.31950000000001</v>
          </cell>
          <cell r="K62">
            <v>498.36290000000002</v>
          </cell>
          <cell r="L62">
            <v>448.0532</v>
          </cell>
          <cell r="M62">
            <v>468.96199999999999</v>
          </cell>
          <cell r="N62">
            <v>474.65039999999999</v>
          </cell>
          <cell r="R62">
            <v>494.416</v>
          </cell>
          <cell r="S62">
            <v>547.27449999999999</v>
          </cell>
          <cell r="T62">
            <v>484.82920000000001</v>
          </cell>
        </row>
        <row r="63">
          <cell r="A63">
            <v>44440</v>
          </cell>
          <cell r="B63">
            <v>544.65250000000003</v>
          </cell>
          <cell r="C63">
            <v>578.88440000000003</v>
          </cell>
          <cell r="D63">
            <v>464.8236</v>
          </cell>
          <cell r="E63">
            <v>495.23230000000001</v>
          </cell>
          <cell r="F63">
            <v>475.22519999999997</v>
          </cell>
          <cell r="G63">
            <v>539.12850000000003</v>
          </cell>
          <cell r="H63">
            <v>651.92759999999998</v>
          </cell>
          <cell r="I63">
            <v>611.0326</v>
          </cell>
          <cell r="J63">
            <v>487.14319999999998</v>
          </cell>
          <cell r="K63">
            <v>514.37440000000004</v>
          </cell>
          <cell r="L63">
            <v>457.60550000000001</v>
          </cell>
          <cell r="M63">
            <v>485.35039999999998</v>
          </cell>
          <cell r="N63">
            <v>490.43779999999998</v>
          </cell>
          <cell r="R63">
            <v>508.3546</v>
          </cell>
          <cell r="S63">
            <v>563.82029999999997</v>
          </cell>
          <cell r="T63">
            <v>494.41590000000002</v>
          </cell>
        </row>
        <row r="64">
          <cell r="A64">
            <v>44470</v>
          </cell>
          <cell r="B64">
            <v>563.83199999999999</v>
          </cell>
          <cell r="C64">
            <v>597.22630000000004</v>
          </cell>
          <cell r="D64">
            <v>478.49130000000002</v>
          </cell>
          <cell r="E64">
            <v>529.61279999999999</v>
          </cell>
          <cell r="F64">
            <v>483.61380000000003</v>
          </cell>
          <cell r="G64">
            <v>552.78890000000001</v>
          </cell>
          <cell r="H64">
            <v>674.99900000000002</v>
          </cell>
          <cell r="I64">
            <v>635.28020000000004</v>
          </cell>
          <cell r="J64">
            <v>492.87700000000001</v>
          </cell>
          <cell r="K64">
            <v>533.89509999999996</v>
          </cell>
          <cell r="L64">
            <v>458.41430000000003</v>
          </cell>
          <cell r="M64">
            <v>508.89490000000001</v>
          </cell>
          <cell r="N64">
            <v>501.61290000000002</v>
          </cell>
          <cell r="R64">
            <v>542.80899999999997</v>
          </cell>
          <cell r="S64">
            <v>582.90819999999997</v>
          </cell>
          <cell r="T64">
            <v>503.17270000000002</v>
          </cell>
        </row>
        <row r="65">
          <cell r="A65">
            <v>44501</v>
          </cell>
          <cell r="B65">
            <v>580.5865</v>
          </cell>
          <cell r="C65">
            <v>613.43449999999996</v>
          </cell>
          <cell r="D65">
            <v>492.12849999999997</v>
          </cell>
          <cell r="E65">
            <v>547.75580000000002</v>
          </cell>
          <cell r="F65">
            <v>498.10250000000002</v>
          </cell>
          <cell r="G65">
            <v>567.47320000000002</v>
          </cell>
          <cell r="H65">
            <v>697.69079999999997</v>
          </cell>
          <cell r="I65">
            <v>659.13499999999999</v>
          </cell>
          <cell r="J65">
            <v>494.84390000000002</v>
          </cell>
          <cell r="K65">
            <v>545.58680000000004</v>
          </cell>
          <cell r="L65">
            <v>458.49259999999998</v>
          </cell>
          <cell r="M65">
            <v>538.49720000000002</v>
          </cell>
          <cell r="N65">
            <v>512.80190000000005</v>
          </cell>
          <cell r="R65">
            <v>554.10450000000003</v>
          </cell>
          <cell r="S65">
            <v>603.08090000000004</v>
          </cell>
          <cell r="T65">
            <v>510.2527</v>
          </cell>
        </row>
        <row r="66">
          <cell r="A66">
            <v>44531</v>
          </cell>
          <cell r="B66">
            <v>606.20780000000002</v>
          </cell>
          <cell r="C66">
            <v>649.25189999999998</v>
          </cell>
          <cell r="D66">
            <v>522.34540000000004</v>
          </cell>
          <cell r="E66">
            <v>576.80949999999996</v>
          </cell>
          <cell r="F66">
            <v>506.54219999999998</v>
          </cell>
          <cell r="G66">
            <v>583.79870000000005</v>
          </cell>
          <cell r="H66">
            <v>703.93089999999995</v>
          </cell>
          <cell r="I66">
            <v>680.11699999999996</v>
          </cell>
          <cell r="J66">
            <v>504.99979999999999</v>
          </cell>
          <cell r="K66">
            <v>559.74829999999997</v>
          </cell>
          <cell r="L66">
            <v>461.76299999999998</v>
          </cell>
          <cell r="M66">
            <v>588.62310000000002</v>
          </cell>
          <cell r="N66">
            <v>528.09439999999995</v>
          </cell>
          <cell r="R66">
            <v>575.57650000000001</v>
          </cell>
          <cell r="S66">
            <v>634.06979999999999</v>
          </cell>
          <cell r="T66">
            <v>517.55899999999997</v>
          </cell>
        </row>
        <row r="67">
          <cell r="A67">
            <v>44562</v>
          </cell>
          <cell r="B67">
            <v>626.96400000000006</v>
          </cell>
          <cell r="C67">
            <v>674.04740000000004</v>
          </cell>
          <cell r="D67">
            <v>532.73929999999996</v>
          </cell>
          <cell r="E67">
            <v>590.67179999999996</v>
          </cell>
          <cell r="F67">
            <v>519.39869999999996</v>
          </cell>
          <cell r="G67">
            <v>601.77080000000001</v>
          </cell>
          <cell r="H67">
            <v>728.18709999999999</v>
          </cell>
          <cell r="I67">
            <v>700.91849999999999</v>
          </cell>
          <cell r="J67">
            <v>542.0942</v>
          </cell>
          <cell r="K67">
            <v>577.15290000000005</v>
          </cell>
          <cell r="L67">
            <v>464.26319999999998</v>
          </cell>
          <cell r="M67">
            <v>621.00819999999999</v>
          </cell>
          <cell r="N67">
            <v>543.98599999999999</v>
          </cell>
          <cell r="R67">
            <v>613.19839999999999</v>
          </cell>
          <cell r="S67">
            <v>652.99490000000003</v>
          </cell>
          <cell r="T67">
            <v>533.65509999999995</v>
          </cell>
        </row>
        <row r="68">
          <cell r="A68">
            <v>44593</v>
          </cell>
          <cell r="B68">
            <v>658.08259999999996</v>
          </cell>
          <cell r="C68">
            <v>716.47090000000003</v>
          </cell>
          <cell r="D68">
            <v>554.02919999999995</v>
          </cell>
          <cell r="E68">
            <v>608.92539999999997</v>
          </cell>
          <cell r="F68">
            <v>532.3501</v>
          </cell>
          <cell r="G68">
            <v>630.60559999999998</v>
          </cell>
          <cell r="H68">
            <v>762.85</v>
          </cell>
          <cell r="I68">
            <v>741.56230000000005</v>
          </cell>
          <cell r="J68">
            <v>551.02610000000004</v>
          </cell>
          <cell r="K68">
            <v>600.54049999999995</v>
          </cell>
          <cell r="L68">
            <v>497.35919999999999</v>
          </cell>
          <cell r="M68">
            <v>647.85929999999996</v>
          </cell>
          <cell r="N68">
            <v>566.01739999999995</v>
          </cell>
          <cell r="R68">
            <v>664.75260000000003</v>
          </cell>
          <cell r="S68">
            <v>683.85839999999996</v>
          </cell>
          <cell r="T68">
            <v>551.35500000000002</v>
          </cell>
        </row>
        <row r="69">
          <cell r="A69">
            <v>44621</v>
          </cell>
          <cell r="B69">
            <v>705.78380000000004</v>
          </cell>
          <cell r="C69">
            <v>771.91899999999998</v>
          </cell>
          <cell r="D69">
            <v>575.09590000000003</v>
          </cell>
          <cell r="E69">
            <v>654.52760000000001</v>
          </cell>
          <cell r="F69">
            <v>614.45500000000004</v>
          </cell>
          <cell r="G69">
            <v>654.16840000000002</v>
          </cell>
          <cell r="H69">
            <v>797.47389999999996</v>
          </cell>
          <cell r="I69">
            <v>801.06920000000002</v>
          </cell>
          <cell r="J69">
            <v>576.13599999999997</v>
          </cell>
          <cell r="K69">
            <v>618.53800000000001</v>
          </cell>
          <cell r="L69">
            <v>624.71199999999999</v>
          </cell>
          <cell r="M69">
            <v>677.59400000000005</v>
          </cell>
          <cell r="N69">
            <v>596.06830000000002</v>
          </cell>
          <cell r="R69">
            <v>710.94910000000004</v>
          </cell>
          <cell r="S69">
            <v>725.36360000000002</v>
          </cell>
          <cell r="T69">
            <v>624.64170000000001</v>
          </cell>
        </row>
        <row r="70">
          <cell r="A70">
            <v>44652</v>
          </cell>
          <cell r="B70">
            <v>748.30560000000003</v>
          </cell>
          <cell r="C70">
            <v>821.46759999999995</v>
          </cell>
          <cell r="D70">
            <v>593.69989999999996</v>
          </cell>
          <cell r="E70">
            <v>712.37139999999999</v>
          </cell>
          <cell r="F70">
            <v>649.88639999999998</v>
          </cell>
          <cell r="G70">
            <v>690.26009999999997</v>
          </cell>
          <cell r="H70">
            <v>847.66250000000002</v>
          </cell>
          <cell r="I70">
            <v>834.0788</v>
          </cell>
          <cell r="J70">
            <v>595.97040000000004</v>
          </cell>
          <cell r="K70">
            <v>646.02589999999998</v>
          </cell>
          <cell r="L70">
            <v>642.89469999999994</v>
          </cell>
          <cell r="M70">
            <v>728.49369999999999</v>
          </cell>
          <cell r="N70">
            <v>629.26059999999995</v>
          </cell>
          <cell r="R70">
            <v>752.35640000000001</v>
          </cell>
          <cell r="S70">
            <v>772.21</v>
          </cell>
          <cell r="T70">
            <v>650.8338</v>
          </cell>
        </row>
        <row r="71">
          <cell r="A71">
            <v>44682</v>
          </cell>
          <cell r="B71">
            <v>787.69799999999998</v>
          </cell>
          <cell r="C71">
            <v>863.0607</v>
          </cell>
          <cell r="D71">
            <v>640.19830000000002</v>
          </cell>
          <cell r="E71">
            <v>745.95510000000002</v>
          </cell>
          <cell r="F71">
            <v>683.82129999999995</v>
          </cell>
          <cell r="G71">
            <v>724.94410000000005</v>
          </cell>
          <cell r="H71">
            <v>898.99990000000003</v>
          </cell>
          <cell r="I71">
            <v>881.53510000000006</v>
          </cell>
          <cell r="J71">
            <v>611.96770000000004</v>
          </cell>
          <cell r="K71">
            <v>678.73509999999999</v>
          </cell>
          <cell r="L71">
            <v>665.6087</v>
          </cell>
          <cell r="M71">
            <v>779.62660000000005</v>
          </cell>
          <cell r="N71">
            <v>661.49030000000005</v>
          </cell>
          <cell r="R71">
            <v>777.33929999999998</v>
          </cell>
          <cell r="S71">
            <v>814.22649999999999</v>
          </cell>
          <cell r="T71">
            <v>690.01379999999995</v>
          </cell>
        </row>
        <row r="72">
          <cell r="A72">
            <v>44713</v>
          </cell>
          <cell r="B72">
            <v>826.48220000000003</v>
          </cell>
          <cell r="C72">
            <v>900.13440000000003</v>
          </cell>
          <cell r="D72">
            <v>678.74149999999997</v>
          </cell>
          <cell r="E72">
            <v>790.39179999999999</v>
          </cell>
          <cell r="F72">
            <v>711.6069</v>
          </cell>
          <cell r="G72">
            <v>764.26279999999997</v>
          </cell>
          <cell r="H72">
            <v>959.80219999999997</v>
          </cell>
          <cell r="I72">
            <v>940.27970000000005</v>
          </cell>
          <cell r="J72">
            <v>623.60950000000003</v>
          </cell>
          <cell r="K72">
            <v>704.30150000000003</v>
          </cell>
          <cell r="L72">
            <v>669.23800000000006</v>
          </cell>
          <cell r="M72">
            <v>816.69380000000001</v>
          </cell>
          <cell r="N72">
            <v>696.59569999999997</v>
          </cell>
          <cell r="R72">
            <v>817.55169999999998</v>
          </cell>
          <cell r="S72">
            <v>854.69960000000003</v>
          </cell>
          <cell r="T72">
            <v>721.10530000000006</v>
          </cell>
        </row>
        <row r="73">
          <cell r="A73">
            <v>44743</v>
          </cell>
          <cell r="B73">
            <v>887.95740000000001</v>
          </cell>
          <cell r="C73">
            <v>959.17089999999996</v>
          </cell>
          <cell r="D73">
            <v>721.14250000000004</v>
          </cell>
          <cell r="E73">
            <v>867.83240000000001</v>
          </cell>
          <cell r="F73">
            <v>750.77719999999999</v>
          </cell>
          <cell r="G73">
            <v>850.14930000000004</v>
          </cell>
          <cell r="H73">
            <v>1023.7507000000001</v>
          </cell>
          <cell r="I73">
            <v>988.6105</v>
          </cell>
          <cell r="J73">
            <v>665.15189999999996</v>
          </cell>
          <cell r="K73">
            <v>784.64760000000001</v>
          </cell>
          <cell r="L73">
            <v>693.55510000000004</v>
          </cell>
          <cell r="M73">
            <v>887.13620000000003</v>
          </cell>
          <cell r="N73">
            <v>763.88800000000003</v>
          </cell>
          <cell r="R73">
            <v>895.27850000000001</v>
          </cell>
          <cell r="S73">
            <v>919.89599999999996</v>
          </cell>
          <cell r="T73">
            <v>756.37829999999997</v>
          </cell>
        </row>
        <row r="74">
          <cell r="A74">
            <v>44774</v>
          </cell>
          <cell r="B74">
            <v>955.64210000000003</v>
          </cell>
          <cell r="C74">
            <v>1031.0056</v>
          </cell>
          <cell r="D74">
            <v>768.26440000000002</v>
          </cell>
          <cell r="E74">
            <v>959.78470000000004</v>
          </cell>
          <cell r="F74">
            <v>809.7423</v>
          </cell>
          <cell r="G74">
            <v>922.90980000000002</v>
          </cell>
          <cell r="H74">
            <v>1077.5753</v>
          </cell>
          <cell r="I74">
            <v>1066.0541000000001</v>
          </cell>
          <cell r="J74">
            <v>688.1739</v>
          </cell>
          <cell r="K74">
            <v>827.1721</v>
          </cell>
          <cell r="L74">
            <v>724.26790000000005</v>
          </cell>
          <cell r="M74">
            <v>949.72490000000005</v>
          </cell>
          <cell r="N74">
            <v>836.19359999999995</v>
          </cell>
          <cell r="R74">
            <v>999.51589999999999</v>
          </cell>
          <cell r="S74">
            <v>983.73040000000003</v>
          </cell>
          <cell r="T74">
            <v>813.49469999999997</v>
          </cell>
        </row>
        <row r="75">
          <cell r="A75">
            <v>44805</v>
          </cell>
          <cell r="B75">
            <v>1021.0723</v>
          </cell>
          <cell r="C75">
            <v>1101.2800999999999</v>
          </cell>
          <cell r="D75">
            <v>850.06610000000001</v>
          </cell>
          <cell r="E75">
            <v>1060.2226000000001</v>
          </cell>
          <cell r="F75">
            <v>893.95360000000005</v>
          </cell>
          <cell r="G75">
            <v>973.07690000000002</v>
          </cell>
          <cell r="H75">
            <v>1134.345</v>
          </cell>
          <cell r="I75">
            <v>1118.115</v>
          </cell>
          <cell r="J75">
            <v>705.60249999999996</v>
          </cell>
          <cell r="K75">
            <v>862.44529999999997</v>
          </cell>
          <cell r="L75">
            <v>737.71569999999997</v>
          </cell>
          <cell r="M75">
            <v>997.45330000000001</v>
          </cell>
          <cell r="N75">
            <v>897.30169999999998</v>
          </cell>
          <cell r="R75">
            <v>1125.6894</v>
          </cell>
          <cell r="S75">
            <v>1039.133</v>
          </cell>
          <cell r="T75">
            <v>875.72640000000001</v>
          </cell>
        </row>
        <row r="76">
          <cell r="A76">
            <v>44835</v>
          </cell>
          <cell r="B76">
            <v>1084.624</v>
          </cell>
          <cell r="C76">
            <v>1165.5308</v>
          </cell>
          <cell r="D76">
            <v>896.97280000000001</v>
          </cell>
          <cell r="E76">
            <v>1145.8843999999999</v>
          </cell>
          <cell r="F76">
            <v>960.59289999999999</v>
          </cell>
          <cell r="G76">
            <v>1019.3931</v>
          </cell>
          <cell r="H76">
            <v>1198.4779000000001</v>
          </cell>
          <cell r="I76">
            <v>1188.1101000000001</v>
          </cell>
          <cell r="J76">
            <v>786.61400000000003</v>
          </cell>
          <cell r="K76">
            <v>900.85050000000001</v>
          </cell>
          <cell r="L76">
            <v>742.83929999999998</v>
          </cell>
          <cell r="M76">
            <v>1068.5793000000001</v>
          </cell>
          <cell r="N76">
            <v>952.58389999999997</v>
          </cell>
          <cell r="R76">
            <v>1250.9559999999999</v>
          </cell>
          <cell r="S76">
            <v>1090.1865</v>
          </cell>
          <cell r="T76">
            <v>945.17200000000003</v>
          </cell>
        </row>
        <row r="77">
          <cell r="A77">
            <v>44866</v>
          </cell>
          <cell r="B77">
            <v>1133.7592</v>
          </cell>
          <cell r="C77">
            <v>1207.7786000000001</v>
          </cell>
          <cell r="D77">
            <v>956.30190000000005</v>
          </cell>
          <cell r="E77">
            <v>1189.8228999999999</v>
          </cell>
          <cell r="F77">
            <v>1028.0217</v>
          </cell>
          <cell r="G77">
            <v>1069.7639999999999</v>
          </cell>
          <cell r="H77">
            <v>1259.8725999999999</v>
          </cell>
          <cell r="I77">
            <v>1242.9649999999999</v>
          </cell>
          <cell r="J77">
            <v>829.98140000000001</v>
          </cell>
          <cell r="K77">
            <v>958.4443</v>
          </cell>
          <cell r="L77">
            <v>748.04010000000005</v>
          </cell>
          <cell r="M77">
            <v>1122.7119</v>
          </cell>
          <cell r="N77">
            <v>997.81510000000003</v>
          </cell>
          <cell r="R77">
            <v>1301.7642000000001</v>
          </cell>
          <cell r="S77">
            <v>1137.1147000000001</v>
          </cell>
          <cell r="T77">
            <v>1001.8613</v>
          </cell>
        </row>
        <row r="78">
          <cell r="A78">
            <v>44896</v>
          </cell>
          <cell r="B78">
            <v>1188.0618999999999</v>
          </cell>
          <cell r="C78">
            <v>1250.7602999999999</v>
          </cell>
          <cell r="D78">
            <v>1022.9953</v>
          </cell>
          <cell r="E78">
            <v>1242.8506</v>
          </cell>
          <cell r="F78">
            <v>1072.7994000000001</v>
          </cell>
          <cell r="G78">
            <v>1140.1874</v>
          </cell>
          <cell r="H78">
            <v>1324.9135000000001</v>
          </cell>
          <cell r="I78">
            <v>1320.8494000000001</v>
          </cell>
          <cell r="J78">
            <v>860.45240000000001</v>
          </cell>
          <cell r="K78">
            <v>1021.1976</v>
          </cell>
          <cell r="L78">
            <v>756.30650000000003</v>
          </cell>
          <cell r="M78">
            <v>1206.3206</v>
          </cell>
          <cell r="N78">
            <v>1042.8313000000001</v>
          </cell>
          <cell r="R78">
            <v>1354.2639999999999</v>
          </cell>
          <cell r="S78">
            <v>1191.5862999999999</v>
          </cell>
          <cell r="T78">
            <v>1056.7683</v>
          </cell>
        </row>
        <row r="79">
          <cell r="A79">
            <v>44927</v>
          </cell>
          <cell r="B79">
            <v>1255.1401000000001</v>
          </cell>
          <cell r="C79">
            <v>1333.8569</v>
          </cell>
          <cell r="D79">
            <v>1094.2367999999999</v>
          </cell>
          <cell r="E79">
            <v>1285.1650999999999</v>
          </cell>
          <cell r="F79">
            <v>1106.8607999999999</v>
          </cell>
          <cell r="G79">
            <v>1214.0663999999999</v>
          </cell>
          <cell r="H79">
            <v>1380.1413</v>
          </cell>
          <cell r="I79">
            <v>1390.3132000000001</v>
          </cell>
          <cell r="J79">
            <v>920.85599999999999</v>
          </cell>
          <cell r="K79">
            <v>1098.7965999999999</v>
          </cell>
          <cell r="L79">
            <v>757.15509999999995</v>
          </cell>
          <cell r="M79">
            <v>1264.9845</v>
          </cell>
          <cell r="N79">
            <v>1123.7778000000001</v>
          </cell>
          <cell r="R79">
            <v>1499.0170000000001</v>
          </cell>
          <cell r="S79">
            <v>1249.9364</v>
          </cell>
          <cell r="T79">
            <v>1103.5505000000001</v>
          </cell>
        </row>
        <row r="80">
          <cell r="A80">
            <v>44958</v>
          </cell>
          <cell r="B80">
            <v>1352.5571</v>
          </cell>
          <cell r="C80">
            <v>1464.6519000000001</v>
          </cell>
          <cell r="D80">
            <v>1164.3136999999999</v>
          </cell>
          <cell r="E80">
            <v>1343.7585999999999</v>
          </cell>
          <cell r="F80">
            <v>1162.9031</v>
          </cell>
          <cell r="G80">
            <v>1304.6880000000001</v>
          </cell>
          <cell r="H80">
            <v>1443.2473</v>
          </cell>
          <cell r="I80">
            <v>1489.3810000000001</v>
          </cell>
          <cell r="J80">
            <v>1003.6746000000001</v>
          </cell>
          <cell r="K80">
            <v>1177.7956999999999</v>
          </cell>
          <cell r="L80">
            <v>870.1635</v>
          </cell>
          <cell r="M80">
            <v>1389.5864999999999</v>
          </cell>
          <cell r="N80">
            <v>1198.4830999999999</v>
          </cell>
          <cell r="R80">
            <v>1550.7363</v>
          </cell>
          <cell r="S80">
            <v>1361.1439</v>
          </cell>
          <cell r="T80">
            <v>1178.6501000000001</v>
          </cell>
        </row>
        <row r="81">
          <cell r="A81">
            <v>44986</v>
          </cell>
          <cell r="B81">
            <v>1437.0682999999999</v>
          </cell>
          <cell r="C81">
            <v>1565.5211999999999</v>
          </cell>
          <cell r="D81">
            <v>1260.5052000000001</v>
          </cell>
          <cell r="E81">
            <v>1419.2901999999999</v>
          </cell>
          <cell r="F81">
            <v>1225.9077</v>
          </cell>
          <cell r="G81">
            <v>1377.8498</v>
          </cell>
          <cell r="H81">
            <v>1525.1347000000001</v>
          </cell>
          <cell r="I81">
            <v>1565.3430000000001</v>
          </cell>
          <cell r="J81">
            <v>1018.6818</v>
          </cell>
          <cell r="K81">
            <v>1240.1518000000001</v>
          </cell>
          <cell r="L81">
            <v>1068.5110999999999</v>
          </cell>
          <cell r="M81">
            <v>1491.4927</v>
          </cell>
          <cell r="N81">
            <v>1263.7900999999999</v>
          </cell>
          <cell r="R81">
            <v>1621.5037</v>
          </cell>
          <cell r="S81">
            <v>1451.7759000000001</v>
          </cell>
          <cell r="T81">
            <v>1248.6395</v>
          </cell>
        </row>
        <row r="82">
          <cell r="A82">
            <v>45017</v>
          </cell>
          <cell r="B82">
            <v>1556.9070999999999</v>
          </cell>
          <cell r="C82">
            <v>1718.9866999999999</v>
          </cell>
          <cell r="D82">
            <v>1328.5187000000001</v>
          </cell>
          <cell r="E82">
            <v>1552.6465000000001</v>
          </cell>
          <cell r="F82">
            <v>1282.1463000000001</v>
          </cell>
          <cell r="G82">
            <v>1492.1755000000001</v>
          </cell>
          <cell r="H82">
            <v>1631.2057</v>
          </cell>
          <cell r="I82">
            <v>1648.7021</v>
          </cell>
          <cell r="J82">
            <v>1078.6663000000001</v>
          </cell>
          <cell r="K82">
            <v>1322.0314000000001</v>
          </cell>
          <cell r="L82">
            <v>1105.8432</v>
          </cell>
          <cell r="M82">
            <v>1704.9675</v>
          </cell>
          <cell r="N82">
            <v>1347.4223999999999</v>
          </cell>
          <cell r="R82">
            <v>1767.5971999999999</v>
          </cell>
          <cell r="S82">
            <v>1581.9495999999999</v>
          </cell>
          <cell r="T82">
            <v>1309.0373</v>
          </cell>
        </row>
        <row r="83">
          <cell r="A83">
            <v>45047</v>
          </cell>
          <cell r="B83">
            <v>1670.3598</v>
          </cell>
          <cell r="C83">
            <v>1818.8897999999999</v>
          </cell>
          <cell r="D83">
            <v>1445.5184999999999</v>
          </cell>
          <cell r="E83">
            <v>1681.9269999999999</v>
          </cell>
          <cell r="F83">
            <v>1442.5259000000001</v>
          </cell>
          <cell r="G83">
            <v>1619.2837</v>
          </cell>
          <cell r="H83">
            <v>1810.9196999999999</v>
          </cell>
          <cell r="I83">
            <v>1742.9239</v>
          </cell>
          <cell r="J83">
            <v>1156.2231999999999</v>
          </cell>
          <cell r="K83">
            <v>1409.7677000000001</v>
          </cell>
          <cell r="L83">
            <v>1141.8189</v>
          </cell>
          <cell r="M83">
            <v>1819.5398</v>
          </cell>
          <cell r="N83">
            <v>1458.5242000000001</v>
          </cell>
          <cell r="R83">
            <v>1884.9422999999999</v>
          </cell>
          <cell r="S83">
            <v>1696.9755</v>
          </cell>
          <cell r="T83">
            <v>1413.5147999999999</v>
          </cell>
        </row>
        <row r="84">
          <cell r="A84">
            <v>45078</v>
          </cell>
          <cell r="B84">
            <v>1780.7632000000001</v>
          </cell>
          <cell r="C84">
            <v>1927.3097</v>
          </cell>
          <cell r="D84">
            <v>1519.1686999999999</v>
          </cell>
          <cell r="E84">
            <v>1742.2814000000001</v>
          </cell>
          <cell r="F84">
            <v>1659.4426000000001</v>
          </cell>
          <cell r="G84">
            <v>1742.0851</v>
          </cell>
          <cell r="H84">
            <v>1965.5635</v>
          </cell>
          <cell r="I84">
            <v>1842.2573</v>
          </cell>
          <cell r="J84">
            <v>1255.6029000000001</v>
          </cell>
          <cell r="K84">
            <v>1503.82</v>
          </cell>
          <cell r="L84">
            <v>1287.5186000000001</v>
          </cell>
          <cell r="M84">
            <v>1884.9912999999999</v>
          </cell>
          <cell r="N84">
            <v>1570.5906</v>
          </cell>
          <cell r="R84">
            <v>1954.3027</v>
          </cell>
          <cell r="S84">
            <v>1808.068</v>
          </cell>
          <cell r="T84">
            <v>1550.1685</v>
          </cell>
        </row>
        <row r="85">
          <cell r="A85">
            <v>45108</v>
          </cell>
          <cell r="B85">
            <v>1892.223</v>
          </cell>
          <cell r="C85">
            <v>2028.6119000000001</v>
          </cell>
          <cell r="D85">
            <v>1654.1398999999999</v>
          </cell>
          <cell r="E85">
            <v>1813.3806999999999</v>
          </cell>
          <cell r="F85">
            <v>1765.9550999999999</v>
          </cell>
          <cell r="G85">
            <v>1865.9938</v>
          </cell>
          <cell r="H85">
            <v>2153.4906000000001</v>
          </cell>
          <cell r="I85">
            <v>1947.9602</v>
          </cell>
          <cell r="J85">
            <v>1392.5418</v>
          </cell>
          <cell r="K85">
            <v>1654.9487999999999</v>
          </cell>
          <cell r="L85">
            <v>1370.6412</v>
          </cell>
          <cell r="M85">
            <v>2019.5811000000001</v>
          </cell>
          <cell r="N85">
            <v>1664.4857999999999</v>
          </cell>
          <cell r="R85">
            <v>2049.4204</v>
          </cell>
          <cell r="S85">
            <v>1922.4458999999999</v>
          </cell>
          <cell r="T85">
            <v>1661.6167</v>
          </cell>
        </row>
        <row r="86">
          <cell r="A86">
            <v>45139</v>
          </cell>
          <cell r="B86">
            <v>2160.5495999999998</v>
          </cell>
          <cell r="C86">
            <v>2385.2926000000002</v>
          </cell>
          <cell r="D86">
            <v>1848.9467</v>
          </cell>
          <cell r="E86">
            <v>2025.0259000000001</v>
          </cell>
          <cell r="F86">
            <v>1890.7175</v>
          </cell>
          <cell r="G86">
            <v>2168.1808999999998</v>
          </cell>
          <cell r="H86">
            <v>2537.9852999999998</v>
          </cell>
          <cell r="I86">
            <v>2163.0362</v>
          </cell>
          <cell r="J86">
            <v>1480.7353000000001</v>
          </cell>
          <cell r="K86">
            <v>1868.9124999999999</v>
          </cell>
          <cell r="L86">
            <v>1444.0436999999999</v>
          </cell>
          <cell r="M86">
            <v>2269.1273999999999</v>
          </cell>
          <cell r="N86">
            <v>1876.1070999999999</v>
          </cell>
          <cell r="R86">
            <v>2321.0266000000001</v>
          </cell>
          <cell r="S86">
            <v>2225.2348999999999</v>
          </cell>
          <cell r="T86">
            <v>1791.2288000000001</v>
          </cell>
        </row>
        <row r="87">
          <cell r="A87">
            <v>45170</v>
          </cell>
          <cell r="B87">
            <v>2440.4173000000001</v>
          </cell>
          <cell r="C87">
            <v>2744.8274000000001</v>
          </cell>
          <cell r="D87">
            <v>2053.2449999999999</v>
          </cell>
          <cell r="E87">
            <v>2275.2229000000002</v>
          </cell>
          <cell r="F87">
            <v>2057.3391000000001</v>
          </cell>
          <cell r="G87">
            <v>2471.8090000000002</v>
          </cell>
          <cell r="H87">
            <v>2751.5808000000002</v>
          </cell>
          <cell r="I87">
            <v>2429.2094999999999</v>
          </cell>
          <cell r="J87">
            <v>1613.788</v>
          </cell>
          <cell r="K87">
            <v>2122.0697</v>
          </cell>
          <cell r="L87">
            <v>1531.0840000000001</v>
          </cell>
          <cell r="M87">
            <v>2560.9306000000001</v>
          </cell>
          <cell r="N87">
            <v>2096.7640999999999</v>
          </cell>
          <cell r="R87">
            <v>2590.6541000000002</v>
          </cell>
          <cell r="S87">
            <v>2535.2314999999999</v>
          </cell>
          <cell r="T87">
            <v>1959.0789</v>
          </cell>
        </row>
        <row r="88">
          <cell r="A88">
            <v>45200</v>
          </cell>
          <cell r="B88">
            <v>2620.9032000000002</v>
          </cell>
          <cell r="C88">
            <v>2902.8526999999999</v>
          </cell>
          <cell r="D88">
            <v>2237.4292</v>
          </cell>
          <cell r="E88">
            <v>2507.8449999999998</v>
          </cell>
          <cell r="F88">
            <v>2185.8832000000002</v>
          </cell>
          <cell r="G88">
            <v>2711.0718999999999</v>
          </cell>
          <cell r="H88">
            <v>2858.1722</v>
          </cell>
          <cell r="I88">
            <v>2603.7545</v>
          </cell>
          <cell r="J88">
            <v>1812.0535</v>
          </cell>
          <cell r="K88">
            <v>2384.4771000000001</v>
          </cell>
          <cell r="L88">
            <v>1573.8791000000001</v>
          </cell>
          <cell r="M88">
            <v>2808.2503000000002</v>
          </cell>
          <cell r="N88">
            <v>2240.7129</v>
          </cell>
          <cell r="R88">
            <v>2752.4672999999998</v>
          </cell>
          <cell r="S88">
            <v>2733.5140999999999</v>
          </cell>
          <cell r="T88">
            <v>2082.3103000000001</v>
          </cell>
        </row>
        <row r="89">
          <cell r="A89">
            <v>45231</v>
          </cell>
          <cell r="B89">
            <v>2957.0558999999998</v>
          </cell>
          <cell r="C89">
            <v>3326.7536</v>
          </cell>
          <cell r="D89">
            <v>2498.9639999999999</v>
          </cell>
          <cell r="E89">
            <v>2816.7896999999998</v>
          </cell>
          <cell r="F89">
            <v>2332.7474000000002</v>
          </cell>
          <cell r="G89">
            <v>3041.0985000000001</v>
          </cell>
          <cell r="H89">
            <v>3342.6671999999999</v>
          </cell>
          <cell r="I89">
            <v>2875.0639000000001</v>
          </cell>
          <cell r="J89">
            <v>2102.7417</v>
          </cell>
          <cell r="K89">
            <v>2685.9618999999998</v>
          </cell>
          <cell r="L89">
            <v>1597.5636</v>
          </cell>
          <cell r="M89">
            <v>3130.6143999999999</v>
          </cell>
          <cell r="N89">
            <v>2502.0055000000002</v>
          </cell>
          <cell r="R89">
            <v>3112.5864999999999</v>
          </cell>
          <cell r="S89">
            <v>3099.69</v>
          </cell>
          <cell r="T89">
            <v>2282.7127999999998</v>
          </cell>
        </row>
        <row r="90">
          <cell r="A90">
            <v>45261</v>
          </cell>
          <cell r="B90">
            <v>3795.5250000000001</v>
          </cell>
          <cell r="C90">
            <v>4361.8208999999997</v>
          </cell>
          <cell r="D90">
            <v>2995.9295999999999</v>
          </cell>
          <cell r="E90">
            <v>3351.52</v>
          </cell>
          <cell r="F90">
            <v>2784.2035999999998</v>
          </cell>
          <cell r="G90">
            <v>4024.0063</v>
          </cell>
          <cell r="H90">
            <v>4404.9066999999995</v>
          </cell>
          <cell r="I90">
            <v>3939.5902999999998</v>
          </cell>
          <cell r="J90">
            <v>2491.6977999999999</v>
          </cell>
          <cell r="K90">
            <v>3300.32</v>
          </cell>
          <cell r="L90">
            <v>1666.3031000000001</v>
          </cell>
          <cell r="M90">
            <v>3912.1541000000002</v>
          </cell>
          <cell r="N90">
            <v>3485.3935999999999</v>
          </cell>
          <cell r="R90">
            <v>3801.4861000000001</v>
          </cell>
          <cell r="S90">
            <v>4016.5990000000002</v>
          </cell>
          <cell r="T90">
            <v>2916.3249000000001</v>
          </cell>
        </row>
        <row r="91">
          <cell r="A91">
            <v>45292</v>
          </cell>
          <cell r="B91">
            <v>4535.8005000000003</v>
          </cell>
          <cell r="C91">
            <v>5164.8729000000003</v>
          </cell>
          <cell r="D91">
            <v>3588.8771999999999</v>
          </cell>
          <cell r="E91">
            <v>3713.7529</v>
          </cell>
          <cell r="F91">
            <v>3320.4169999999999</v>
          </cell>
          <cell r="G91">
            <v>4808.9090999999999</v>
          </cell>
          <cell r="H91">
            <v>5347.2013999999999</v>
          </cell>
          <cell r="I91">
            <v>4862.2214000000004</v>
          </cell>
          <cell r="J91">
            <v>3144.8398000000002</v>
          </cell>
          <cell r="K91">
            <v>4020.2417</v>
          </cell>
          <cell r="L91">
            <v>1731.924</v>
          </cell>
          <cell r="M91">
            <v>4702.9301999999998</v>
          </cell>
          <cell r="N91">
            <v>4901.3258999999998</v>
          </cell>
          <cell r="R91">
            <v>4270.9620000000004</v>
          </cell>
          <cell r="S91">
            <v>4809.8046999999997</v>
          </cell>
          <cell r="T91">
            <v>3638.3002000000001</v>
          </cell>
        </row>
        <row r="92">
          <cell r="A92">
            <v>45323</v>
          </cell>
          <cell r="B92">
            <v>5030.0151999999998</v>
          </cell>
          <cell r="C92">
            <v>5614.4766</v>
          </cell>
          <cell r="D92">
            <v>4172.4666999999999</v>
          </cell>
          <cell r="E92">
            <v>4113.3240999999998</v>
          </cell>
          <cell r="F92">
            <v>3757.9068000000002</v>
          </cell>
          <cell r="G92">
            <v>5240.9094999999998</v>
          </cell>
          <cell r="H92">
            <v>6043.2228999999998</v>
          </cell>
          <cell r="I92">
            <v>5506.0509000000002</v>
          </cell>
          <cell r="J92">
            <v>3874.7808</v>
          </cell>
          <cell r="K92">
            <v>4439.0955000000004</v>
          </cell>
          <cell r="L92">
            <v>2153.348</v>
          </cell>
          <cell r="M92">
            <v>5198.5934999999999</v>
          </cell>
          <cell r="N92">
            <v>5603.1544000000004</v>
          </cell>
          <cell r="R92">
            <v>4762.3963999999996</v>
          </cell>
          <cell r="S92">
            <v>5303.1268</v>
          </cell>
          <cell r="T92">
            <v>4138.0108</v>
          </cell>
        </row>
        <row r="93">
          <cell r="A93">
            <v>45352</v>
          </cell>
          <cell r="B93">
            <v>5550.3829999999998</v>
          </cell>
          <cell r="C93">
            <v>6073.9264000000003</v>
          </cell>
          <cell r="D93">
            <v>4577.9759999999997</v>
          </cell>
          <cell r="E93">
            <v>4350.3892999999998</v>
          </cell>
          <cell r="F93">
            <v>4303.8472000000002</v>
          </cell>
          <cell r="G93">
            <v>5492.5124999999998</v>
          </cell>
          <cell r="H93">
            <v>6682.5127000000002</v>
          </cell>
          <cell r="I93">
            <v>6878.1840000000002</v>
          </cell>
          <cell r="J93">
            <v>4433.5904</v>
          </cell>
          <cell r="K93">
            <v>4811.2094999999999</v>
          </cell>
          <cell r="L93">
            <v>2812.8492999999999</v>
          </cell>
          <cell r="M93">
            <v>5637.2186000000002</v>
          </cell>
          <cell r="N93">
            <v>6107.3989000000001</v>
          </cell>
          <cell r="R93">
            <v>5084.3960999999999</v>
          </cell>
          <cell r="S93">
            <v>5737.4418999999998</v>
          </cell>
          <cell r="T93">
            <v>5139.0223999999998</v>
          </cell>
        </row>
        <row r="94">
          <cell r="A94">
            <v>45383</v>
          </cell>
          <cell r="B94">
            <v>5899.3334999999997</v>
          </cell>
          <cell r="C94">
            <v>6372.5847000000003</v>
          </cell>
          <cell r="D94">
            <v>4834.1197000000002</v>
          </cell>
          <cell r="E94">
            <v>4698.6671999999999</v>
          </cell>
          <cell r="F94">
            <v>4858.9993999999997</v>
          </cell>
          <cell r="G94">
            <v>5800.5306</v>
          </cell>
          <cell r="H94">
            <v>7208.42</v>
          </cell>
          <cell r="I94">
            <v>7140.0715</v>
          </cell>
          <cell r="J94">
            <v>5147.9739</v>
          </cell>
          <cell r="K94">
            <v>5139.0812999999998</v>
          </cell>
          <cell r="L94">
            <v>3204.0354000000002</v>
          </cell>
          <cell r="M94">
            <v>5939.0902999999998</v>
          </cell>
          <cell r="N94">
            <v>6441.2623000000003</v>
          </cell>
          <cell r="R94">
            <v>5606.6527999999998</v>
          </cell>
          <cell r="S94">
            <v>6015.1639999999998</v>
          </cell>
          <cell r="T94">
            <v>5647.5289000000002</v>
          </cell>
        </row>
        <row r="95">
          <cell r="A95">
            <v>45413</v>
          </cell>
          <cell r="B95">
            <v>6119.4233999999997</v>
          </cell>
          <cell r="C95">
            <v>6588.5012999999999</v>
          </cell>
          <cell r="D95">
            <v>5088.2376999999997</v>
          </cell>
          <cell r="E95">
            <v>4839.9922999999999</v>
          </cell>
          <cell r="F95">
            <v>5125.5649000000003</v>
          </cell>
          <cell r="G95">
            <v>6010.5622000000003</v>
          </cell>
          <cell r="H95">
            <v>7286.415</v>
          </cell>
          <cell r="I95">
            <v>7495.8725000000004</v>
          </cell>
          <cell r="J95">
            <v>5547.0666000000001</v>
          </cell>
          <cell r="K95">
            <v>5331.0231999999996</v>
          </cell>
          <cell r="L95">
            <v>3520.8328999999999</v>
          </cell>
          <cell r="M95">
            <v>6095.9449999999997</v>
          </cell>
          <cell r="N95">
            <v>6641.1736000000001</v>
          </cell>
          <cell r="R95">
            <v>5864.1535999999996</v>
          </cell>
          <cell r="S95">
            <v>6188.5459000000001</v>
          </cell>
          <cell r="T95">
            <v>6026.0713999999998</v>
          </cell>
        </row>
        <row r="96">
          <cell r="A96">
            <v>45444</v>
          </cell>
          <cell r="B96">
            <v>6387.5649999999996</v>
          </cell>
          <cell r="C96">
            <v>6804.0159999999996</v>
          </cell>
          <cell r="D96">
            <v>5181.6046999999999</v>
          </cell>
          <cell r="E96">
            <v>5038.9440000000004</v>
          </cell>
          <cell r="F96">
            <v>6119.3764000000001</v>
          </cell>
          <cell r="G96">
            <v>6196.5149000000001</v>
          </cell>
          <cell r="H96">
            <v>7608.7867999999999</v>
          </cell>
          <cell r="I96">
            <v>7611.0835999999999</v>
          </cell>
          <cell r="J96">
            <v>5825.2632999999996</v>
          </cell>
          <cell r="K96">
            <v>5579.7629999999999</v>
          </cell>
          <cell r="L96">
            <v>3727.6439</v>
          </cell>
          <cell r="M96">
            <v>6355.9695000000002</v>
          </cell>
          <cell r="N96">
            <v>6743.5861999999997</v>
          </cell>
          <cell r="R96">
            <v>6164.1391000000003</v>
          </cell>
          <cell r="S96">
            <v>6380.1203999999998</v>
          </cell>
          <cell r="T96">
            <v>6574.7761</v>
          </cell>
        </row>
        <row r="97">
          <cell r="A97">
            <v>45474</v>
          </cell>
          <cell r="B97">
            <v>6681.8247000000001</v>
          </cell>
          <cell r="C97">
            <v>6966.6063000000004</v>
          </cell>
          <cell r="D97">
            <v>5463.4231</v>
          </cell>
          <cell r="E97">
            <v>5239.6139000000003</v>
          </cell>
          <cell r="F97">
            <v>7318.8768</v>
          </cell>
          <cell r="G97">
            <v>6372.8963999999996</v>
          </cell>
          <cell r="H97">
            <v>8052.4781999999996</v>
          </cell>
          <cell r="I97">
            <v>7803.4481999999998</v>
          </cell>
          <cell r="J97">
            <v>6065.0798000000004</v>
          </cell>
          <cell r="K97">
            <v>5816.2004999999999</v>
          </cell>
          <cell r="L97">
            <v>4242.6689999999999</v>
          </cell>
          <cell r="M97">
            <v>6611.5740999999998</v>
          </cell>
          <cell r="N97">
            <v>7023.8486999999996</v>
          </cell>
          <cell r="R97">
            <v>6417.9633999999996</v>
          </cell>
          <cell r="S97">
            <v>6589.3829999999998</v>
          </cell>
          <cell r="T97">
            <v>7233.9958999999999</v>
          </cell>
        </row>
        <row r="98">
          <cell r="A98">
            <v>45505</v>
          </cell>
          <cell r="B98">
            <v>6973.5357999999997</v>
          </cell>
          <cell r="C98">
            <v>7330.3049000000001</v>
          </cell>
          <cell r="D98">
            <v>5657.9444999999996</v>
          </cell>
          <cell r="E98">
            <v>5350.7565999999997</v>
          </cell>
          <cell r="F98">
            <v>7660.6037999999999</v>
          </cell>
          <cell r="G98">
            <v>6625.2066999999997</v>
          </cell>
          <cell r="H98">
            <v>8358.1023000000005</v>
          </cell>
          <cell r="I98">
            <v>8078.9877999999999</v>
          </cell>
          <cell r="J98">
            <v>6350.4875000000002</v>
          </cell>
          <cell r="K98">
            <v>6093.7035999999998</v>
          </cell>
          <cell r="L98">
            <v>4429.4070000000002</v>
          </cell>
          <cell r="M98">
            <v>7024.0596999999998</v>
          </cell>
          <cell r="N98">
            <v>7176.5758999999998</v>
          </cell>
          <cell r="R98">
            <v>6863.3762999999999</v>
          </cell>
          <cell r="S98">
            <v>6850.5465000000004</v>
          </cell>
          <cell r="T98">
            <v>7538.0928000000004</v>
          </cell>
        </row>
        <row r="99">
          <cell r="A99">
            <v>45536</v>
          </cell>
          <cell r="B99">
            <v>7201.2696999999998</v>
          </cell>
          <cell r="C99">
            <v>7505.1256000000003</v>
          </cell>
          <cell r="D99">
            <v>5751.7709999999997</v>
          </cell>
          <cell r="E99">
            <v>5596.4363000000003</v>
          </cell>
          <cell r="F99">
            <v>8257.9243999999999</v>
          </cell>
          <cell r="G99">
            <v>6766.7849999999999</v>
          </cell>
          <cell r="H99">
            <v>8688.4616999999998</v>
          </cell>
          <cell r="I99">
            <v>8264.2831000000006</v>
          </cell>
          <cell r="J99">
            <v>6462.1480000000001</v>
          </cell>
          <cell r="K99">
            <v>6393.723</v>
          </cell>
          <cell r="L99">
            <v>4561.4816000000001</v>
          </cell>
          <cell r="M99">
            <v>7226.1073999999999</v>
          </cell>
          <cell r="N99">
            <v>7350.2979999999998</v>
          </cell>
          <cell r="R99">
            <v>7048.4090999999999</v>
          </cell>
          <cell r="S99">
            <v>7062.5909000000001</v>
          </cell>
          <cell r="T99">
            <v>7858.0729000000001</v>
          </cell>
        </row>
        <row r="100">
          <cell r="A100">
            <v>45566</v>
          </cell>
          <cell r="B100">
            <v>7385.7947999999997</v>
          </cell>
          <cell r="C100">
            <v>7589.9058999999997</v>
          </cell>
          <cell r="D100">
            <v>5869.7199000000001</v>
          </cell>
          <cell r="E100">
            <v>5873.8558000000003</v>
          </cell>
          <cell r="F100">
            <v>8851.0910999999996</v>
          </cell>
          <cell r="G100">
            <v>6924.1296000000002</v>
          </cell>
          <cell r="H100">
            <v>8953.8716999999997</v>
          </cell>
          <cell r="I100">
            <v>8315.1111999999994</v>
          </cell>
          <cell r="J100">
            <v>6562.0272999999997</v>
          </cell>
          <cell r="K100">
            <v>6559.9483</v>
          </cell>
          <cell r="L100">
            <v>4625.3239000000003</v>
          </cell>
          <cell r="M100">
            <v>7592.3514999999998</v>
          </cell>
          <cell r="N100">
            <v>7552.7272000000003</v>
          </cell>
          <cell r="R100">
            <v>7161.7591000000002</v>
          </cell>
          <cell r="S100">
            <v>7240.3346000000001</v>
          </cell>
          <cell r="T100">
            <v>8119.6904000000004</v>
          </cell>
        </row>
        <row r="101">
          <cell r="A101">
            <v>45597</v>
          </cell>
          <cell r="B101">
            <v>7516.9946</v>
          </cell>
          <cell r="C101">
            <v>7602.3046999999997</v>
          </cell>
          <cell r="D101">
            <v>6104.7704000000003</v>
          </cell>
          <cell r="E101">
            <v>6080.2407999999996</v>
          </cell>
          <cell r="F101">
            <v>9043.3544999999995</v>
          </cell>
          <cell r="G101">
            <v>7068.2667000000001</v>
          </cell>
          <cell r="H101">
            <v>9199.8160000000007</v>
          </cell>
          <cell r="I101">
            <v>8511.4971000000005</v>
          </cell>
          <cell r="J101">
            <v>6674.3166000000001</v>
          </cell>
          <cell r="K101">
            <v>6735.1589999999997</v>
          </cell>
          <cell r="L101">
            <v>4676.7161999999998</v>
          </cell>
          <cell r="M101">
            <v>7933.2927</v>
          </cell>
          <cell r="N101">
            <v>7672.8687</v>
          </cell>
          <cell r="R101">
            <v>7052.6521000000002</v>
          </cell>
          <cell r="S101">
            <v>7407.2565999999997</v>
          </cell>
          <cell r="T101">
            <v>8279.1692000000003</v>
          </cell>
        </row>
        <row r="102">
          <cell r="A102">
            <v>45627</v>
          </cell>
          <cell r="B102">
            <v>7737.2547000000004</v>
          </cell>
          <cell r="C102">
            <v>7793.4165000000003</v>
          </cell>
          <cell r="D102">
            <v>6271.1021000000001</v>
          </cell>
          <cell r="E102">
            <v>6186.0362999999998</v>
          </cell>
          <cell r="F102">
            <v>9274.4130000000005</v>
          </cell>
          <cell r="G102">
            <v>7159.424</v>
          </cell>
          <cell r="H102">
            <v>9348.7551000000003</v>
          </cell>
          <cell r="I102">
            <v>9129.2301000000007</v>
          </cell>
          <cell r="J102">
            <v>7019.9250000000002</v>
          </cell>
          <cell r="K102">
            <v>6935.8842999999997</v>
          </cell>
          <cell r="L102">
            <v>4724.8948</v>
          </cell>
          <cell r="M102">
            <v>8205.4948999999997</v>
          </cell>
          <cell r="N102">
            <v>7821.7668999999996</v>
          </cell>
          <cell r="R102">
            <v>6999.0700999999999</v>
          </cell>
          <cell r="S102">
            <v>7608.2974000000004</v>
          </cell>
          <cell r="T102">
            <v>8768.8395</v>
          </cell>
        </row>
      </sheetData>
      <sheetData sheetId="5">
        <row r="3">
          <cell r="C3">
            <v>0.28420000000000001</v>
          </cell>
          <cell r="D3">
            <v>3.5700000000000003E-2</v>
          </cell>
          <cell r="E3">
            <v>0.1138</v>
          </cell>
          <cell r="F3">
            <v>8.8800000000000004E-2</v>
          </cell>
          <cell r="G3">
            <v>6.2799999999999995E-2</v>
          </cell>
          <cell r="H3">
            <v>7.3999999999999996E-2</v>
          </cell>
          <cell r="I3">
            <v>0.121</v>
          </cell>
          <cell r="J3">
            <v>2.53E-2</v>
          </cell>
          <cell r="K3">
            <v>6.7199999999999996E-2</v>
          </cell>
          <cell r="L3">
            <v>2.24E-2</v>
          </cell>
          <cell r="M3">
            <v>6.8500000000000005E-2</v>
          </cell>
          <cell r="N3">
            <v>3.6299999999999999E-2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101.70740000000001</v>
          </cell>
          <cell r="C7">
            <v>101.4532</v>
          </cell>
          <cell r="D7">
            <v>101.3446</v>
          </cell>
          <cell r="E7">
            <v>99.890100000000004</v>
          </cell>
          <cell r="F7">
            <v>102.9333</v>
          </cell>
          <cell r="G7">
            <v>101.2098</v>
          </cell>
          <cell r="H7">
            <v>103.1395</v>
          </cell>
          <cell r="I7">
            <v>102.6271</v>
          </cell>
          <cell r="J7">
            <v>102.79730000000001</v>
          </cell>
          <cell r="K7">
            <v>101.494</v>
          </cell>
          <cell r="L7">
            <v>100</v>
          </cell>
          <cell r="M7">
            <v>101.8587</v>
          </cell>
          <cell r="N7">
            <v>102.0274</v>
          </cell>
          <cell r="R7">
            <v>100.66079999999999</v>
          </cell>
          <cell r="S7">
            <v>101.7235</v>
          </cell>
          <cell r="T7">
            <v>102.2456</v>
          </cell>
        </row>
        <row r="8">
          <cell r="A8">
            <v>42767</v>
          </cell>
          <cell r="B8">
            <v>103.26519999999999</v>
          </cell>
          <cell r="C8">
            <v>103.2726</v>
          </cell>
          <cell r="D8">
            <v>103.6784</v>
          </cell>
          <cell r="E8">
            <v>97.656899999999993</v>
          </cell>
          <cell r="F8">
            <v>106.73820000000001</v>
          </cell>
          <cell r="G8">
            <v>101.4084</v>
          </cell>
          <cell r="H8">
            <v>105.49209999999999</v>
          </cell>
          <cell r="I8">
            <v>105.0294</v>
          </cell>
          <cell r="J8">
            <v>105.09269999999999</v>
          </cell>
          <cell r="K8">
            <v>103.06950000000001</v>
          </cell>
          <cell r="L8">
            <v>102.6468</v>
          </cell>
          <cell r="M8">
            <v>103.79470000000001</v>
          </cell>
          <cell r="N8">
            <v>103.145</v>
          </cell>
          <cell r="R8">
            <v>100.3694</v>
          </cell>
          <cell r="S8">
            <v>103.14879999999999</v>
          </cell>
          <cell r="T8">
            <v>105.2775</v>
          </cell>
        </row>
        <row r="9">
          <cell r="A9">
            <v>42795</v>
          </cell>
          <cell r="B9">
            <v>105.9238</v>
          </cell>
          <cell r="C9">
            <v>105.61069999999999</v>
          </cell>
          <cell r="D9">
            <v>107.6177</v>
          </cell>
          <cell r="E9">
            <v>99.965900000000005</v>
          </cell>
          <cell r="F9">
            <v>111.8642</v>
          </cell>
          <cell r="G9">
            <v>102.4367</v>
          </cell>
          <cell r="H9">
            <v>107.55370000000001</v>
          </cell>
          <cell r="I9">
            <v>107.7578</v>
          </cell>
          <cell r="J9">
            <v>108.0971</v>
          </cell>
          <cell r="K9">
            <v>105.7508</v>
          </cell>
          <cell r="L9">
            <v>112.7186</v>
          </cell>
          <cell r="M9">
            <v>104.05370000000001</v>
          </cell>
          <cell r="N9">
            <v>105.59139999999999</v>
          </cell>
          <cell r="R9">
            <v>102.07210000000001</v>
          </cell>
          <cell r="S9">
            <v>105.2127</v>
          </cell>
          <cell r="T9">
            <v>110.40819999999999</v>
          </cell>
        </row>
        <row r="10">
          <cell r="A10">
            <v>42826</v>
          </cell>
          <cell r="B10">
            <v>109.45059999999999</v>
          </cell>
          <cell r="C10">
            <v>108.66200000000001</v>
          </cell>
          <cell r="D10">
            <v>110.4164</v>
          </cell>
          <cell r="E10">
            <v>103.6297</v>
          </cell>
          <cell r="F10">
            <v>122.532</v>
          </cell>
          <cell r="G10">
            <v>103.4704</v>
          </cell>
          <cell r="H10">
            <v>109.9679</v>
          </cell>
          <cell r="I10">
            <v>108.5852</v>
          </cell>
          <cell r="J10">
            <v>117.3494</v>
          </cell>
          <cell r="K10">
            <v>108.008</v>
          </cell>
          <cell r="L10">
            <v>123.0399</v>
          </cell>
          <cell r="M10">
            <v>106.7437</v>
          </cell>
          <cell r="N10">
            <v>106.9862</v>
          </cell>
          <cell r="R10">
            <v>106.68559999999999</v>
          </cell>
          <cell r="S10">
            <v>107.6553</v>
          </cell>
          <cell r="T10">
            <v>116.84439999999999</v>
          </cell>
        </row>
        <row r="11">
          <cell r="A11">
            <v>42856</v>
          </cell>
          <cell r="B11">
            <v>111.3091</v>
          </cell>
          <cell r="C11">
            <v>110.5564</v>
          </cell>
          <cell r="D11">
            <v>111.7646</v>
          </cell>
          <cell r="E11">
            <v>105.77160000000001</v>
          </cell>
          <cell r="F11">
            <v>126.0123</v>
          </cell>
          <cell r="G11">
            <v>105.9601</v>
          </cell>
          <cell r="H11">
            <v>111.5318</v>
          </cell>
          <cell r="I11">
            <v>109.0421</v>
          </cell>
          <cell r="J11">
            <v>117.3533</v>
          </cell>
          <cell r="K11">
            <v>110.9068</v>
          </cell>
          <cell r="L11">
            <v>125.92610000000001</v>
          </cell>
          <cell r="M11">
            <v>107.55110000000001</v>
          </cell>
          <cell r="N11">
            <v>109.1074</v>
          </cell>
          <cell r="R11">
            <v>109.93810000000001</v>
          </cell>
          <cell r="S11">
            <v>109.5453</v>
          </cell>
          <cell r="T11">
            <v>117.8142</v>
          </cell>
        </row>
        <row r="12">
          <cell r="A12">
            <v>42887</v>
          </cell>
          <cell r="B12">
            <v>112.4298</v>
          </cell>
          <cell r="C12">
            <v>111.17910000000001</v>
          </cell>
          <cell r="D12">
            <v>112.0463</v>
          </cell>
          <cell r="E12">
            <v>105.7636</v>
          </cell>
          <cell r="F12">
            <v>127.1536</v>
          </cell>
          <cell r="G12">
            <v>107.3218</v>
          </cell>
          <cell r="H12">
            <v>113.73650000000001</v>
          </cell>
          <cell r="I12">
            <v>111.879</v>
          </cell>
          <cell r="J12">
            <v>117.0591</v>
          </cell>
          <cell r="K12">
            <v>112.7822</v>
          </cell>
          <cell r="L12">
            <v>125.956</v>
          </cell>
          <cell r="M12">
            <v>108.7289</v>
          </cell>
          <cell r="N12">
            <v>110.24630000000001</v>
          </cell>
          <cell r="R12">
            <v>109.3961</v>
          </cell>
          <cell r="S12">
            <v>111.0548</v>
          </cell>
          <cell r="T12">
            <v>118.60980000000001</v>
          </cell>
        </row>
        <row r="13">
          <cell r="A13">
            <v>42917</v>
          </cell>
          <cell r="B13">
            <v>114.0184</v>
          </cell>
          <cell r="C13">
            <v>112.524</v>
          </cell>
          <cell r="D13">
            <v>114.64409999999999</v>
          </cell>
          <cell r="E13">
            <v>105.76519999999999</v>
          </cell>
          <cell r="F13">
            <v>128.38650000000001</v>
          </cell>
          <cell r="G13">
            <v>109.2936</v>
          </cell>
          <cell r="H13">
            <v>117.285</v>
          </cell>
          <cell r="I13">
            <v>112.9427</v>
          </cell>
          <cell r="J13">
            <v>119.8053</v>
          </cell>
          <cell r="K13">
            <v>115.2405</v>
          </cell>
          <cell r="L13">
            <v>127.1536</v>
          </cell>
          <cell r="M13">
            <v>111.3908</v>
          </cell>
          <cell r="N13">
            <v>111.4859</v>
          </cell>
          <cell r="R13">
            <v>108.8904</v>
          </cell>
          <cell r="S13">
            <v>112.7657</v>
          </cell>
          <cell r="T13">
            <v>120.983</v>
          </cell>
        </row>
        <row r="14">
          <cell r="A14">
            <v>42948</v>
          </cell>
          <cell r="B14">
            <v>115.56740000000001</v>
          </cell>
          <cell r="C14">
            <v>115.00579999999999</v>
          </cell>
          <cell r="D14">
            <v>116.9571</v>
          </cell>
          <cell r="E14">
            <v>105.09350000000001</v>
          </cell>
          <cell r="F14">
            <v>131.3004</v>
          </cell>
          <cell r="G14">
            <v>110.3561</v>
          </cell>
          <cell r="H14">
            <v>119.52979999999999</v>
          </cell>
          <cell r="I14">
            <v>113.4674</v>
          </cell>
          <cell r="J14">
            <v>121.3918</v>
          </cell>
          <cell r="K14">
            <v>116.5243</v>
          </cell>
          <cell r="L14">
            <v>128.5598</v>
          </cell>
          <cell r="M14">
            <v>112.212</v>
          </cell>
          <cell r="N14">
            <v>113.36369999999999</v>
          </cell>
          <cell r="R14">
            <v>109.8083</v>
          </cell>
          <cell r="S14">
            <v>114.40309999999999</v>
          </cell>
          <cell r="T14">
            <v>122.6005</v>
          </cell>
        </row>
        <row r="15">
          <cell r="A15">
            <v>42979</v>
          </cell>
          <cell r="B15">
            <v>117.57769999999999</v>
          </cell>
          <cell r="C15">
            <v>117.16540000000001</v>
          </cell>
          <cell r="D15">
            <v>117.5981</v>
          </cell>
          <cell r="E15">
            <v>107.93640000000001</v>
          </cell>
          <cell r="F15">
            <v>132.9221</v>
          </cell>
          <cell r="G15">
            <v>111.9858</v>
          </cell>
          <cell r="H15">
            <v>123.3663</v>
          </cell>
          <cell r="I15">
            <v>114.61839999999999</v>
          </cell>
          <cell r="J15">
            <v>121.5069</v>
          </cell>
          <cell r="K15">
            <v>119.604</v>
          </cell>
          <cell r="L15">
            <v>129.27930000000001</v>
          </cell>
          <cell r="M15">
            <v>114.3078</v>
          </cell>
          <cell r="N15">
            <v>113.6678</v>
          </cell>
          <cell r="R15">
            <v>115.5044</v>
          </cell>
          <cell r="S15">
            <v>116.1101</v>
          </cell>
          <cell r="T15">
            <v>123.5164</v>
          </cell>
        </row>
        <row r="16">
          <cell r="A16">
            <v>43009</v>
          </cell>
          <cell r="B16">
            <v>119.5964</v>
          </cell>
          <cell r="C16">
            <v>119.12860000000001</v>
          </cell>
          <cell r="D16">
            <v>121.0022</v>
          </cell>
          <cell r="E16">
            <v>110.34059999999999</v>
          </cell>
          <cell r="F16">
            <v>134.6046</v>
          </cell>
          <cell r="G16">
            <v>112.39660000000001</v>
          </cell>
          <cell r="H16">
            <v>125.8797</v>
          </cell>
          <cell r="I16">
            <v>116.8203</v>
          </cell>
          <cell r="J16">
            <v>127.7813</v>
          </cell>
          <cell r="K16">
            <v>122.6707</v>
          </cell>
          <cell r="L16">
            <v>131.17519999999999</v>
          </cell>
          <cell r="M16">
            <v>113.5111</v>
          </cell>
          <cell r="N16">
            <v>116.0149</v>
          </cell>
          <cell r="R16">
            <v>117.7796</v>
          </cell>
          <cell r="S16">
            <v>117.9829</v>
          </cell>
          <cell r="T16">
            <v>125.8647</v>
          </cell>
        </row>
        <row r="17">
          <cell r="A17">
            <v>43040</v>
          </cell>
          <cell r="B17">
            <v>121.4671</v>
          </cell>
          <cell r="C17">
            <v>120.7283</v>
          </cell>
          <cell r="D17">
            <v>122.3994</v>
          </cell>
          <cell r="E17">
            <v>110.2628</v>
          </cell>
          <cell r="F17">
            <v>138.76050000000001</v>
          </cell>
          <cell r="G17">
            <v>113.631</v>
          </cell>
          <cell r="H17">
            <v>127.5262</v>
          </cell>
          <cell r="I17">
            <v>120.2882</v>
          </cell>
          <cell r="J17">
            <v>129.5342</v>
          </cell>
          <cell r="K17">
            <v>122.97</v>
          </cell>
          <cell r="L17">
            <v>132.6018</v>
          </cell>
          <cell r="M17">
            <v>117.3295</v>
          </cell>
          <cell r="N17">
            <v>116.81180000000001</v>
          </cell>
          <cell r="R17">
            <v>119.6113</v>
          </cell>
          <cell r="S17">
            <v>119.40989999999999</v>
          </cell>
          <cell r="T17">
            <v>129.19890000000001</v>
          </cell>
        </row>
        <row r="18">
          <cell r="A18">
            <v>43070</v>
          </cell>
          <cell r="B18">
            <v>125.5295</v>
          </cell>
          <cell r="C18">
            <v>121.41849999999999</v>
          </cell>
          <cell r="D18">
            <v>122.8733</v>
          </cell>
          <cell r="E18">
            <v>111.7244</v>
          </cell>
          <cell r="F18">
            <v>165.11750000000001</v>
          </cell>
          <cell r="G18">
            <v>116.5744</v>
          </cell>
          <cell r="H18">
            <v>130.21729999999999</v>
          </cell>
          <cell r="I18">
            <v>125.0211</v>
          </cell>
          <cell r="J18">
            <v>131.9562</v>
          </cell>
          <cell r="K18">
            <v>123.68859999999999</v>
          </cell>
          <cell r="L18">
            <v>132.6405</v>
          </cell>
          <cell r="M18">
            <v>119.8785</v>
          </cell>
          <cell r="N18">
            <v>119.5664</v>
          </cell>
          <cell r="R18">
            <v>120.2878</v>
          </cell>
          <cell r="S18">
            <v>120.96299999999999</v>
          </cell>
          <cell r="T18">
            <v>143.3261</v>
          </cell>
        </row>
        <row r="19">
          <cell r="A19">
            <v>43101</v>
          </cell>
          <cell r="B19">
            <v>127.41419999999999</v>
          </cell>
          <cell r="C19">
            <v>122.1729</v>
          </cell>
          <cell r="D19">
            <v>125.51260000000001</v>
          </cell>
          <cell r="E19">
            <v>111.3325</v>
          </cell>
          <cell r="F19">
            <v>168.02019999999999</v>
          </cell>
          <cell r="G19">
            <v>117.1258</v>
          </cell>
          <cell r="H19">
            <v>132.24340000000001</v>
          </cell>
          <cell r="I19">
            <v>130.12039999999999</v>
          </cell>
          <cell r="J19">
            <v>132.6422</v>
          </cell>
          <cell r="K19">
            <v>126.50530000000001</v>
          </cell>
          <cell r="L19">
            <v>134.8449</v>
          </cell>
          <cell r="M19">
            <v>123.69889999999999</v>
          </cell>
          <cell r="N19">
            <v>120.7685</v>
          </cell>
          <cell r="R19">
            <v>120.86109999999999</v>
          </cell>
          <cell r="S19">
            <v>122.4315</v>
          </cell>
          <cell r="T19">
            <v>147.30330000000001</v>
          </cell>
        </row>
        <row r="20">
          <cell r="A20">
            <v>43132</v>
          </cell>
          <cell r="B20">
            <v>130.773</v>
          </cell>
          <cell r="C20">
            <v>124.8639</v>
          </cell>
          <cell r="D20">
            <v>127.71429999999999</v>
          </cell>
          <cell r="E20">
            <v>113.2231</v>
          </cell>
          <cell r="F20">
            <v>171.25470000000001</v>
          </cell>
          <cell r="G20">
            <v>119.46720000000001</v>
          </cell>
          <cell r="H20">
            <v>134.29429999999999</v>
          </cell>
          <cell r="I20">
            <v>136.5915</v>
          </cell>
          <cell r="J20">
            <v>143.8904</v>
          </cell>
          <cell r="K20">
            <v>128.8322</v>
          </cell>
          <cell r="L20">
            <v>134.8449</v>
          </cell>
          <cell r="M20">
            <v>129.94980000000001</v>
          </cell>
          <cell r="N20">
            <v>122.47799999999999</v>
          </cell>
          <cell r="R20">
            <v>121.2899</v>
          </cell>
          <cell r="S20">
            <v>125.6037</v>
          </cell>
          <cell r="T20">
            <v>152.92179999999999</v>
          </cell>
        </row>
        <row r="21">
          <cell r="A21">
            <v>43160</v>
          </cell>
          <cell r="B21">
            <v>133.5455</v>
          </cell>
          <cell r="C21">
            <v>128.37970000000001</v>
          </cell>
          <cell r="D21">
            <v>128.90190000000001</v>
          </cell>
          <cell r="E21">
            <v>115.0064</v>
          </cell>
          <cell r="F21">
            <v>172.4761</v>
          </cell>
          <cell r="G21">
            <v>124.5471</v>
          </cell>
          <cell r="H21">
            <v>136.7567</v>
          </cell>
          <cell r="I21">
            <v>137.83869999999999</v>
          </cell>
          <cell r="J21">
            <v>148.64089999999999</v>
          </cell>
          <cell r="K21">
            <v>128.7396</v>
          </cell>
          <cell r="L21">
            <v>148.60820000000001</v>
          </cell>
          <cell r="M21">
            <v>133.8828</v>
          </cell>
          <cell r="N21">
            <v>124.5802</v>
          </cell>
          <cell r="R21">
            <v>122.62909999999999</v>
          </cell>
          <cell r="S21">
            <v>128.7072</v>
          </cell>
          <cell r="T21">
            <v>155.42769999999999</v>
          </cell>
        </row>
        <row r="22">
          <cell r="A22">
            <v>43191</v>
          </cell>
          <cell r="B22">
            <v>138.02459999999999</v>
          </cell>
          <cell r="C22">
            <v>130.68709999999999</v>
          </cell>
          <cell r="D22">
            <v>130.51320000000001</v>
          </cell>
          <cell r="E22">
            <v>119.4644</v>
          </cell>
          <cell r="F22">
            <v>192.60659999999999</v>
          </cell>
          <cell r="G22">
            <v>125.9871</v>
          </cell>
          <cell r="H22">
            <v>140.0968</v>
          </cell>
          <cell r="I22">
            <v>142.39670000000001</v>
          </cell>
          <cell r="J22">
            <v>148.5419</v>
          </cell>
          <cell r="K22">
            <v>131.45410000000001</v>
          </cell>
          <cell r="L22">
            <v>157.87110000000001</v>
          </cell>
          <cell r="M22">
            <v>135.7439</v>
          </cell>
          <cell r="N22">
            <v>126.4113</v>
          </cell>
          <cell r="R22">
            <v>123.0916</v>
          </cell>
          <cell r="S22">
            <v>131.83779999999999</v>
          </cell>
          <cell r="T22">
            <v>166.55529999999999</v>
          </cell>
        </row>
        <row r="23">
          <cell r="A23">
            <v>43221</v>
          </cell>
          <cell r="B23">
            <v>140.5213</v>
          </cell>
          <cell r="C23">
            <v>134.4059</v>
          </cell>
          <cell r="D23">
            <v>133.14070000000001</v>
          </cell>
          <cell r="E23">
            <v>119.8026</v>
          </cell>
          <cell r="F23">
            <v>192.11930000000001</v>
          </cell>
          <cell r="G23">
            <v>129.6516</v>
          </cell>
          <cell r="H23">
            <v>142.25409999999999</v>
          </cell>
          <cell r="I23">
            <v>145.518</v>
          </cell>
          <cell r="J23">
            <v>152.33779999999999</v>
          </cell>
          <cell r="K23">
            <v>134.71700000000001</v>
          </cell>
          <cell r="L23">
            <v>158.46449999999999</v>
          </cell>
          <cell r="M23">
            <v>137.79820000000001</v>
          </cell>
          <cell r="N23">
            <v>129.5548</v>
          </cell>
          <cell r="R23">
            <v>124.4883</v>
          </cell>
          <cell r="S23">
            <v>134.92330000000001</v>
          </cell>
          <cell r="T23">
            <v>167.75970000000001</v>
          </cell>
        </row>
        <row r="24">
          <cell r="A24">
            <v>43252</v>
          </cell>
          <cell r="B24">
            <v>145.6472</v>
          </cell>
          <cell r="C24">
            <v>142.50229999999999</v>
          </cell>
          <cell r="D24">
            <v>134.3355</v>
          </cell>
          <cell r="E24">
            <v>120.6733</v>
          </cell>
          <cell r="F24">
            <v>195.29929999999999</v>
          </cell>
          <cell r="G24">
            <v>135.44</v>
          </cell>
          <cell r="H24">
            <v>147.5675</v>
          </cell>
          <cell r="I24">
            <v>151.90119999999999</v>
          </cell>
          <cell r="J24">
            <v>153.16730000000001</v>
          </cell>
          <cell r="K24">
            <v>139.94739999999999</v>
          </cell>
          <cell r="L24">
            <v>159.464</v>
          </cell>
          <cell r="M24">
            <v>142.07470000000001</v>
          </cell>
          <cell r="N24">
            <v>134.61789999999999</v>
          </cell>
          <cell r="R24">
            <v>130.0102</v>
          </cell>
          <cell r="S24">
            <v>140.55170000000001</v>
          </cell>
          <cell r="T24">
            <v>171.0292</v>
          </cell>
        </row>
        <row r="25">
          <cell r="A25">
            <v>43282</v>
          </cell>
          <cell r="B25">
            <v>150.9503</v>
          </cell>
          <cell r="C25">
            <v>148.5976</v>
          </cell>
          <cell r="D25">
            <v>138.0368</v>
          </cell>
          <cell r="E25">
            <v>123.9204</v>
          </cell>
          <cell r="F25">
            <v>198.1353</v>
          </cell>
          <cell r="G25">
            <v>140.6677</v>
          </cell>
          <cell r="H25">
            <v>151.84350000000001</v>
          </cell>
          <cell r="I25">
            <v>160.566</v>
          </cell>
          <cell r="J25">
            <v>155.16229999999999</v>
          </cell>
          <cell r="K25">
            <v>147.2062</v>
          </cell>
          <cell r="L25">
            <v>161.10319999999999</v>
          </cell>
          <cell r="M25">
            <v>148.0265</v>
          </cell>
          <cell r="N25">
            <v>138.5137</v>
          </cell>
          <cell r="R25">
            <v>138.1343</v>
          </cell>
          <cell r="S25">
            <v>145.63499999999999</v>
          </cell>
          <cell r="T25">
            <v>175.4546</v>
          </cell>
        </row>
        <row r="26">
          <cell r="A26">
            <v>43313</v>
          </cell>
          <cell r="B26">
            <v>156.0822</v>
          </cell>
          <cell r="C26">
            <v>154.9999</v>
          </cell>
          <cell r="D26">
            <v>139.72749999999999</v>
          </cell>
          <cell r="E26">
            <v>123.39239999999999</v>
          </cell>
          <cell r="F26">
            <v>210.29859999999999</v>
          </cell>
          <cell r="G26">
            <v>145.06209999999999</v>
          </cell>
          <cell r="H26">
            <v>156.37899999999999</v>
          </cell>
          <cell r="I26">
            <v>166.3646</v>
          </cell>
          <cell r="J26">
            <v>169.11940000000001</v>
          </cell>
          <cell r="K26">
            <v>150.852</v>
          </cell>
          <cell r="L26">
            <v>163.1951</v>
          </cell>
          <cell r="M26">
            <v>149.43860000000001</v>
          </cell>
          <cell r="N26">
            <v>143.38480000000001</v>
          </cell>
          <cell r="R26">
            <v>140.43450000000001</v>
          </cell>
          <cell r="S26">
            <v>150.01230000000001</v>
          </cell>
          <cell r="T26">
            <v>184.63669999999999</v>
          </cell>
        </row>
        <row r="27">
          <cell r="A27">
            <v>43344</v>
          </cell>
          <cell r="B27">
            <v>166.75620000000001</v>
          </cell>
          <cell r="C27">
            <v>167.81270000000001</v>
          </cell>
          <cell r="D27">
            <v>145.94479999999999</v>
          </cell>
          <cell r="E27">
            <v>133.59950000000001</v>
          </cell>
          <cell r="F27">
            <v>215.56479999999999</v>
          </cell>
          <cell r="G27">
            <v>158.9075</v>
          </cell>
          <cell r="H27">
            <v>163.58930000000001</v>
          </cell>
          <cell r="I27">
            <v>181.29830000000001</v>
          </cell>
          <cell r="J27">
            <v>171.874</v>
          </cell>
          <cell r="K27">
            <v>161.85489999999999</v>
          </cell>
          <cell r="L27">
            <v>163.5566</v>
          </cell>
          <cell r="M27">
            <v>159.55950000000001</v>
          </cell>
          <cell r="N27">
            <v>156.07759999999999</v>
          </cell>
          <cell r="R27">
            <v>145.48349999999999</v>
          </cell>
          <cell r="S27">
            <v>162.55600000000001</v>
          </cell>
          <cell r="T27">
            <v>192.40960000000001</v>
          </cell>
        </row>
        <row r="28">
          <cell r="A28">
            <v>43374</v>
          </cell>
          <cell r="B28">
            <v>176.6713</v>
          </cell>
          <cell r="C28">
            <v>177.57689999999999</v>
          </cell>
          <cell r="D28">
            <v>148.6378</v>
          </cell>
          <cell r="E28">
            <v>140.16300000000001</v>
          </cell>
          <cell r="F28">
            <v>242.55779999999999</v>
          </cell>
          <cell r="G28">
            <v>166.6301</v>
          </cell>
          <cell r="H28">
            <v>172.25389999999999</v>
          </cell>
          <cell r="I28">
            <v>195.94040000000001</v>
          </cell>
          <cell r="J28">
            <v>172.5153</v>
          </cell>
          <cell r="K28">
            <v>165.68109999999999</v>
          </cell>
          <cell r="L28">
            <v>172.26859999999999</v>
          </cell>
          <cell r="M28">
            <v>162.06309999999999</v>
          </cell>
          <cell r="N28">
            <v>166.0309</v>
          </cell>
          <cell r="R28">
            <v>153.49700000000001</v>
          </cell>
          <cell r="S28">
            <v>170.41290000000001</v>
          </cell>
          <cell r="T28">
            <v>210.08609999999999</v>
          </cell>
        </row>
        <row r="29">
          <cell r="A29">
            <v>43405</v>
          </cell>
          <cell r="B29">
            <v>183.13939999999999</v>
          </cell>
          <cell r="C29">
            <v>183.27719999999999</v>
          </cell>
          <cell r="D29">
            <v>155.44980000000001</v>
          </cell>
          <cell r="E29">
            <v>145.90649999999999</v>
          </cell>
          <cell r="F29">
            <v>250.72149999999999</v>
          </cell>
          <cell r="G29">
            <v>172.87799999999999</v>
          </cell>
          <cell r="H29">
            <v>188.43680000000001</v>
          </cell>
          <cell r="I29">
            <v>200.61439999999999</v>
          </cell>
          <cell r="J29">
            <v>178.8212</v>
          </cell>
          <cell r="K29">
            <v>171.4417</v>
          </cell>
          <cell r="L29">
            <v>174.75149999999999</v>
          </cell>
          <cell r="M29">
            <v>163.51310000000001</v>
          </cell>
          <cell r="N29">
            <v>176.18889999999999</v>
          </cell>
          <cell r="R29">
            <v>160.78739999999999</v>
          </cell>
          <cell r="S29">
            <v>176.66900000000001</v>
          </cell>
          <cell r="T29">
            <v>216.77889999999999</v>
          </cell>
        </row>
        <row r="30">
          <cell r="A30">
            <v>43435</v>
          </cell>
          <cell r="B30">
            <v>187.70849999999999</v>
          </cell>
          <cell r="C30">
            <v>184.88720000000001</v>
          </cell>
          <cell r="D30">
            <v>158.2336</v>
          </cell>
          <cell r="E30">
            <v>149.73560000000001</v>
          </cell>
          <cell r="F30">
            <v>254.8493</v>
          </cell>
          <cell r="G30">
            <v>177.6481</v>
          </cell>
          <cell r="H30">
            <v>196.26150000000001</v>
          </cell>
          <cell r="I30">
            <v>208.58029999999999</v>
          </cell>
          <cell r="J30">
            <v>194.6626</v>
          </cell>
          <cell r="K30">
            <v>176.52070000000001</v>
          </cell>
          <cell r="L30">
            <v>175.2663</v>
          </cell>
          <cell r="M30">
            <v>169.6335</v>
          </cell>
          <cell r="N30">
            <v>181.54740000000001</v>
          </cell>
          <cell r="R30">
            <v>160.76509999999999</v>
          </cell>
          <cell r="S30">
            <v>181.67609999999999</v>
          </cell>
          <cell r="T30">
            <v>222.51560000000001</v>
          </cell>
        </row>
        <row r="31">
          <cell r="A31">
            <v>43466</v>
          </cell>
          <cell r="B31">
            <v>193.20679999999999</v>
          </cell>
          <cell r="C31">
            <v>190.02799999999999</v>
          </cell>
          <cell r="D31">
            <v>163.13059999999999</v>
          </cell>
          <cell r="E31">
            <v>149.0438</v>
          </cell>
          <cell r="F31">
            <v>261.51280000000003</v>
          </cell>
          <cell r="G31">
            <v>182.2216</v>
          </cell>
          <cell r="H31">
            <v>204.43719999999999</v>
          </cell>
          <cell r="I31">
            <v>213.03700000000001</v>
          </cell>
          <cell r="J31">
            <v>208.71440000000001</v>
          </cell>
          <cell r="K31">
            <v>183.9478</v>
          </cell>
          <cell r="L31">
            <v>176.38570000000001</v>
          </cell>
          <cell r="M31">
            <v>180.8578</v>
          </cell>
          <cell r="N31">
            <v>188.97380000000001</v>
          </cell>
          <cell r="R31">
            <v>158.45689999999999</v>
          </cell>
          <cell r="S31">
            <v>188.08699999999999</v>
          </cell>
          <cell r="T31">
            <v>229.45400000000001</v>
          </cell>
        </row>
        <row r="32">
          <cell r="A32">
            <v>43497</v>
          </cell>
          <cell r="B32">
            <v>200.51390000000001</v>
          </cell>
          <cell r="C32">
            <v>201.97669999999999</v>
          </cell>
          <cell r="D32">
            <v>167.37379999999999</v>
          </cell>
          <cell r="E32">
            <v>150.08539999999999</v>
          </cell>
          <cell r="F32">
            <v>277.74509999999998</v>
          </cell>
          <cell r="G32">
            <v>188.19739999999999</v>
          </cell>
          <cell r="H32">
            <v>210.30029999999999</v>
          </cell>
          <cell r="I32">
            <v>216.77250000000001</v>
          </cell>
          <cell r="J32">
            <v>211.1789</v>
          </cell>
          <cell r="K32">
            <v>189.58240000000001</v>
          </cell>
          <cell r="L32">
            <v>176.38570000000001</v>
          </cell>
          <cell r="M32">
            <v>186.65969999999999</v>
          </cell>
          <cell r="N32">
            <v>191.71770000000001</v>
          </cell>
          <cell r="R32">
            <v>162.4298</v>
          </cell>
          <cell r="S32">
            <v>194.75479999999999</v>
          </cell>
          <cell r="T32">
            <v>240.7201</v>
          </cell>
        </row>
        <row r="33">
          <cell r="A33">
            <v>43525</v>
          </cell>
          <cell r="B33">
            <v>209.4128</v>
          </cell>
          <cell r="C33">
            <v>215.73009999999999</v>
          </cell>
          <cell r="D33">
            <v>173.8673</v>
          </cell>
          <cell r="E33">
            <v>155.20779999999999</v>
          </cell>
          <cell r="F33">
            <v>277.75880000000001</v>
          </cell>
          <cell r="G33">
            <v>194.98740000000001</v>
          </cell>
          <cell r="H33">
            <v>218.81829999999999</v>
          </cell>
          <cell r="I33">
            <v>224.8528</v>
          </cell>
          <cell r="J33">
            <v>221.80080000000001</v>
          </cell>
          <cell r="K33">
            <v>192.41839999999999</v>
          </cell>
          <cell r="L33">
            <v>201.5515</v>
          </cell>
          <cell r="M33">
            <v>199.61349999999999</v>
          </cell>
          <cell r="N33">
            <v>198.0625</v>
          </cell>
          <cell r="R33">
            <v>168.24979999999999</v>
          </cell>
          <cell r="S33">
            <v>204.55940000000001</v>
          </cell>
          <cell r="T33">
            <v>248.4135</v>
          </cell>
        </row>
        <row r="34">
          <cell r="A34">
            <v>43556</v>
          </cell>
          <cell r="B34">
            <v>216.4238</v>
          </cell>
          <cell r="C34">
            <v>222.2396</v>
          </cell>
          <cell r="D34">
            <v>175.6661</v>
          </cell>
          <cell r="E34">
            <v>163.7047</v>
          </cell>
          <cell r="F34">
            <v>280.89359999999999</v>
          </cell>
          <cell r="G34">
            <v>203.40190000000001</v>
          </cell>
          <cell r="H34">
            <v>227.31389999999999</v>
          </cell>
          <cell r="I34">
            <v>235.32210000000001</v>
          </cell>
          <cell r="J34">
            <v>230.27109999999999</v>
          </cell>
          <cell r="K34">
            <v>198.54259999999999</v>
          </cell>
          <cell r="L34">
            <v>213.73570000000001</v>
          </cell>
          <cell r="M34">
            <v>203.97280000000001</v>
          </cell>
          <cell r="N34">
            <v>204.41220000000001</v>
          </cell>
          <cell r="R34">
            <v>172.82069999999999</v>
          </cell>
          <cell r="S34">
            <v>211.5599</v>
          </cell>
          <cell r="T34">
            <v>256.83580000000001</v>
          </cell>
        </row>
        <row r="35">
          <cell r="A35">
            <v>43586</v>
          </cell>
          <cell r="B35">
            <v>222.66200000000001</v>
          </cell>
          <cell r="C35">
            <v>227.31219999999999</v>
          </cell>
          <cell r="D35">
            <v>179.51079999999999</v>
          </cell>
          <cell r="E35">
            <v>169.79820000000001</v>
          </cell>
          <cell r="F35">
            <v>287.18270000000001</v>
          </cell>
          <cell r="G35">
            <v>209.90639999999999</v>
          </cell>
          <cell r="H35">
            <v>237.5976</v>
          </cell>
          <cell r="I35">
            <v>244.05539999999999</v>
          </cell>
          <cell r="J35">
            <v>237.69489999999999</v>
          </cell>
          <cell r="K35">
            <v>205.52180000000001</v>
          </cell>
          <cell r="L35">
            <v>213.10730000000001</v>
          </cell>
          <cell r="M35">
            <v>207.90219999999999</v>
          </cell>
          <cell r="N35">
            <v>211.81989999999999</v>
          </cell>
          <cell r="R35">
            <v>173.8014</v>
          </cell>
          <cell r="S35">
            <v>218.2047</v>
          </cell>
          <cell r="T35">
            <v>264.71969999999999</v>
          </cell>
        </row>
        <row r="36">
          <cell r="A36">
            <v>43617</v>
          </cell>
          <cell r="B36">
            <v>228.50749999999999</v>
          </cell>
          <cell r="C36">
            <v>232.84610000000001</v>
          </cell>
          <cell r="D36">
            <v>184.7621</v>
          </cell>
          <cell r="E36">
            <v>174.6995</v>
          </cell>
          <cell r="F36">
            <v>293.89679999999998</v>
          </cell>
          <cell r="G36">
            <v>215.358</v>
          </cell>
          <cell r="H36">
            <v>249.01560000000001</v>
          </cell>
          <cell r="I36">
            <v>246.88220000000001</v>
          </cell>
          <cell r="J36">
            <v>253.4162</v>
          </cell>
          <cell r="K36">
            <v>210.87389999999999</v>
          </cell>
          <cell r="L36">
            <v>216.24299999999999</v>
          </cell>
          <cell r="M36">
            <v>212.67599999999999</v>
          </cell>
          <cell r="N36">
            <v>218.63059999999999</v>
          </cell>
          <cell r="R36">
            <v>177.4265</v>
          </cell>
          <cell r="S36">
            <v>224.08879999999999</v>
          </cell>
          <cell r="T36">
            <v>271.69310000000002</v>
          </cell>
        </row>
        <row r="37">
          <cell r="A37">
            <v>43647</v>
          </cell>
          <cell r="B37">
            <v>234.91030000000001</v>
          </cell>
          <cell r="C37">
            <v>237.2552</v>
          </cell>
          <cell r="D37">
            <v>185.78440000000001</v>
          </cell>
          <cell r="E37">
            <v>175.65170000000001</v>
          </cell>
          <cell r="F37">
            <v>305.93299999999999</v>
          </cell>
          <cell r="G37">
            <v>221.75319999999999</v>
          </cell>
          <cell r="H37">
            <v>258.58609999999999</v>
          </cell>
          <cell r="I37">
            <v>255.50069999999999</v>
          </cell>
          <cell r="J37">
            <v>254.99959999999999</v>
          </cell>
          <cell r="K37">
            <v>220.22450000000001</v>
          </cell>
          <cell r="L37">
            <v>218.56960000000001</v>
          </cell>
          <cell r="M37">
            <v>224.99039999999999</v>
          </cell>
          <cell r="N37">
            <v>224.673</v>
          </cell>
          <cell r="R37">
            <v>182.8741</v>
          </cell>
          <cell r="S37">
            <v>229.71199999999999</v>
          </cell>
          <cell r="T37">
            <v>281.16829999999999</v>
          </cell>
        </row>
        <row r="38">
          <cell r="A38">
            <v>43678</v>
          </cell>
          <cell r="B38">
            <v>245.18459999999999</v>
          </cell>
          <cell r="C38">
            <v>250.13560000000001</v>
          </cell>
          <cell r="D38">
            <v>193.517</v>
          </cell>
          <cell r="E38">
            <v>181.2704</v>
          </cell>
          <cell r="F38">
            <v>321.2287</v>
          </cell>
          <cell r="G38">
            <v>232.499</v>
          </cell>
          <cell r="H38">
            <v>270.12110000000001</v>
          </cell>
          <cell r="I38">
            <v>262.97949999999997</v>
          </cell>
          <cell r="J38">
            <v>258.32330000000002</v>
          </cell>
          <cell r="K38">
            <v>229.15180000000001</v>
          </cell>
          <cell r="L38">
            <v>222.77940000000001</v>
          </cell>
          <cell r="M38">
            <v>235.64850000000001</v>
          </cell>
          <cell r="N38">
            <v>235.63380000000001</v>
          </cell>
          <cell r="R38">
            <v>192.7321</v>
          </cell>
          <cell r="S38">
            <v>240.45400000000001</v>
          </cell>
          <cell r="T38">
            <v>290.15769999999998</v>
          </cell>
        </row>
        <row r="39">
          <cell r="A39">
            <v>43709</v>
          </cell>
          <cell r="B39">
            <v>259.46600000000001</v>
          </cell>
          <cell r="C39">
            <v>263.43369999999999</v>
          </cell>
          <cell r="D39">
            <v>204.28620000000001</v>
          </cell>
          <cell r="E39">
            <v>194.0333</v>
          </cell>
          <cell r="F39">
            <v>331.24509999999998</v>
          </cell>
          <cell r="G39">
            <v>250.61500000000001</v>
          </cell>
          <cell r="H39">
            <v>293.4359</v>
          </cell>
          <cell r="I39">
            <v>276.05220000000003</v>
          </cell>
          <cell r="J39">
            <v>272.72039999999998</v>
          </cell>
          <cell r="K39">
            <v>248.9957</v>
          </cell>
          <cell r="L39">
            <v>224.417</v>
          </cell>
          <cell r="M39">
            <v>247.5575</v>
          </cell>
          <cell r="N39">
            <v>257.1361</v>
          </cell>
          <cell r="R39">
            <v>208.38140000000001</v>
          </cell>
          <cell r="S39">
            <v>255.91560000000001</v>
          </cell>
          <cell r="T39">
            <v>299.83210000000003</v>
          </cell>
        </row>
        <row r="40">
          <cell r="A40">
            <v>43739</v>
          </cell>
          <cell r="B40">
            <v>269.12569999999999</v>
          </cell>
          <cell r="C40">
            <v>269.17419999999998</v>
          </cell>
          <cell r="D40">
            <v>217.12440000000001</v>
          </cell>
          <cell r="E40">
            <v>207.64019999999999</v>
          </cell>
          <cell r="F40">
            <v>339.23259999999999</v>
          </cell>
          <cell r="G40">
            <v>270.77229999999997</v>
          </cell>
          <cell r="H40">
            <v>307.29289999999997</v>
          </cell>
          <cell r="I40">
            <v>288.38889999999998</v>
          </cell>
          <cell r="J40">
            <v>275.30630000000002</v>
          </cell>
          <cell r="K40">
            <v>255.5258</v>
          </cell>
          <cell r="L40">
            <v>230.8964</v>
          </cell>
          <cell r="M40">
            <v>254.17160000000001</v>
          </cell>
          <cell r="N40">
            <v>268.85320000000002</v>
          </cell>
          <cell r="R40">
            <v>216.2448</v>
          </cell>
          <cell r="S40">
            <v>266.80110000000002</v>
          </cell>
          <cell r="T40">
            <v>306.52249999999998</v>
          </cell>
        </row>
        <row r="41">
          <cell r="A41">
            <v>43770</v>
          </cell>
          <cell r="B41">
            <v>281.27690000000001</v>
          </cell>
          <cell r="C41">
            <v>283.75940000000003</v>
          </cell>
          <cell r="D41">
            <v>230.76589999999999</v>
          </cell>
          <cell r="E41">
            <v>219.39830000000001</v>
          </cell>
          <cell r="F41">
            <v>342.56400000000002</v>
          </cell>
          <cell r="G41">
            <v>273.99130000000002</v>
          </cell>
          <cell r="H41">
            <v>328.31229999999999</v>
          </cell>
          <cell r="I41">
            <v>301.53390000000002</v>
          </cell>
          <cell r="J41">
            <v>295.67099999999999</v>
          </cell>
          <cell r="K41">
            <v>267.75689999999997</v>
          </cell>
          <cell r="L41">
            <v>233.29310000000001</v>
          </cell>
          <cell r="M41">
            <v>262.4744</v>
          </cell>
          <cell r="N41">
            <v>284.74400000000003</v>
          </cell>
          <cell r="R41">
            <v>229.43969999999999</v>
          </cell>
          <cell r="S41">
            <v>279.39890000000003</v>
          </cell>
          <cell r="T41">
            <v>316.63339999999999</v>
          </cell>
        </row>
        <row r="42">
          <cell r="A42">
            <v>43800</v>
          </cell>
          <cell r="B42">
            <v>290.46870000000001</v>
          </cell>
          <cell r="C42">
            <v>291.81689999999998</v>
          </cell>
          <cell r="D42">
            <v>237.8552</v>
          </cell>
          <cell r="E42">
            <v>222.6283</v>
          </cell>
          <cell r="F42">
            <v>345.22930000000002</v>
          </cell>
          <cell r="G42">
            <v>289.28050000000002</v>
          </cell>
          <cell r="H42">
            <v>345.65899999999999</v>
          </cell>
          <cell r="I42">
            <v>318.67180000000002</v>
          </cell>
          <cell r="J42">
            <v>318.95139999999998</v>
          </cell>
          <cell r="K42">
            <v>273.4237</v>
          </cell>
          <cell r="L42">
            <v>234.85929999999999</v>
          </cell>
          <cell r="M42">
            <v>268.18790000000001</v>
          </cell>
          <cell r="N42">
            <v>293.84519999999998</v>
          </cell>
          <cell r="R42">
            <v>234.7372</v>
          </cell>
          <cell r="S42">
            <v>288.4803</v>
          </cell>
          <cell r="T42">
            <v>328.38139999999999</v>
          </cell>
        </row>
        <row r="43">
          <cell r="A43">
            <v>43831</v>
          </cell>
          <cell r="B43">
            <v>297.76979999999998</v>
          </cell>
          <cell r="C43">
            <v>304.67290000000003</v>
          </cell>
          <cell r="D43">
            <v>247.61619999999999</v>
          </cell>
          <cell r="E43">
            <v>225.59780000000001</v>
          </cell>
          <cell r="F43">
            <v>351.44130000000001</v>
          </cell>
          <cell r="G43">
            <v>287.42919999999998</v>
          </cell>
          <cell r="H43">
            <v>337.47399999999999</v>
          </cell>
          <cell r="I43">
            <v>328.14080000000001</v>
          </cell>
          <cell r="J43">
            <v>319.01819999999998</v>
          </cell>
          <cell r="K43">
            <v>283.57260000000002</v>
          </cell>
          <cell r="L43">
            <v>236.56039999999999</v>
          </cell>
          <cell r="M43">
            <v>281.45940000000002</v>
          </cell>
          <cell r="N43">
            <v>303.62169999999998</v>
          </cell>
          <cell r="R43">
            <v>236.72640000000001</v>
          </cell>
          <cell r="S43">
            <v>297.34739999999999</v>
          </cell>
          <cell r="T43">
            <v>333.59190000000001</v>
          </cell>
        </row>
        <row r="44">
          <cell r="A44">
            <v>43862</v>
          </cell>
          <cell r="B44">
            <v>304.60300000000001</v>
          </cell>
          <cell r="C44">
            <v>315.28519999999997</v>
          </cell>
          <cell r="D44">
            <v>251.25919999999999</v>
          </cell>
          <cell r="E44">
            <v>232.95599999999999</v>
          </cell>
          <cell r="F44">
            <v>356.76850000000002</v>
          </cell>
          <cell r="G44">
            <v>292.69470000000001</v>
          </cell>
          <cell r="H44">
            <v>339.42380000000003</v>
          </cell>
          <cell r="I44">
            <v>329.87040000000002</v>
          </cell>
          <cell r="J44">
            <v>324.47030000000001</v>
          </cell>
          <cell r="K44">
            <v>296.53179999999998</v>
          </cell>
          <cell r="L44">
            <v>239.18600000000001</v>
          </cell>
          <cell r="M44">
            <v>286.04790000000003</v>
          </cell>
          <cell r="N44">
            <v>312.1816</v>
          </cell>
          <cell r="R44">
            <v>245.6653</v>
          </cell>
          <cell r="S44">
            <v>305.13909999999998</v>
          </cell>
          <cell r="T44">
            <v>336.12209999999999</v>
          </cell>
        </row>
        <row r="45">
          <cell r="A45">
            <v>43891</v>
          </cell>
          <cell r="B45">
            <v>314.12189999999998</v>
          </cell>
          <cell r="C45">
            <v>326.62040000000002</v>
          </cell>
          <cell r="D45">
            <v>258.80169999999998</v>
          </cell>
          <cell r="E45">
            <v>245.45959999999999</v>
          </cell>
          <cell r="F45">
            <v>357.60809999999998</v>
          </cell>
          <cell r="G45">
            <v>298.3886</v>
          </cell>
          <cell r="H45">
            <v>349.03919999999999</v>
          </cell>
          <cell r="I45">
            <v>334.58449999999999</v>
          </cell>
          <cell r="J45">
            <v>354.3947</v>
          </cell>
          <cell r="K45">
            <v>302.58030000000002</v>
          </cell>
          <cell r="L45">
            <v>272.60390000000001</v>
          </cell>
          <cell r="M45">
            <v>296.62920000000003</v>
          </cell>
          <cell r="N45">
            <v>319.22340000000003</v>
          </cell>
          <cell r="R45">
            <v>260.61130000000003</v>
          </cell>
          <cell r="S45">
            <v>313.92570000000001</v>
          </cell>
          <cell r="T45">
            <v>344.95780000000002</v>
          </cell>
        </row>
        <row r="46">
          <cell r="A46">
            <v>43922</v>
          </cell>
          <cell r="B46">
            <v>318.18740000000003</v>
          </cell>
          <cell r="C46">
            <v>337.74470000000002</v>
          </cell>
          <cell r="D46">
            <v>262.66199999999998</v>
          </cell>
          <cell r="E46">
            <v>248.63650000000001</v>
          </cell>
          <cell r="F46">
            <v>353.35719999999998</v>
          </cell>
          <cell r="G46">
            <v>302.24400000000003</v>
          </cell>
          <cell r="H46">
            <v>355.65289999999999</v>
          </cell>
          <cell r="I46">
            <v>331.5761</v>
          </cell>
          <cell r="J46">
            <v>338.60070000000002</v>
          </cell>
          <cell r="K46">
            <v>307.20830000000001</v>
          </cell>
          <cell r="L46">
            <v>280.89569999999998</v>
          </cell>
          <cell r="M46">
            <v>300.4683</v>
          </cell>
          <cell r="N46">
            <v>320.73070000000001</v>
          </cell>
          <cell r="R46">
            <v>273.1481</v>
          </cell>
          <cell r="S46">
            <v>318.30309999999997</v>
          </cell>
          <cell r="T46">
            <v>343.22930000000002</v>
          </cell>
        </row>
        <row r="47">
          <cell r="A47">
            <v>43952</v>
          </cell>
          <cell r="B47">
            <v>322.47089999999997</v>
          </cell>
          <cell r="C47">
            <v>340.59120000000001</v>
          </cell>
          <cell r="D47">
            <v>264.01080000000002</v>
          </cell>
          <cell r="E47">
            <v>254.66659999999999</v>
          </cell>
          <cell r="F47">
            <v>353.53289999999998</v>
          </cell>
          <cell r="G47">
            <v>310.87709999999998</v>
          </cell>
          <cell r="H47">
            <v>358.0598</v>
          </cell>
          <cell r="I47">
            <v>338.25009999999997</v>
          </cell>
          <cell r="J47">
            <v>338.01350000000002</v>
          </cell>
          <cell r="K47">
            <v>317.08170000000001</v>
          </cell>
          <cell r="L47">
            <v>286.06599999999997</v>
          </cell>
          <cell r="M47">
            <v>304.51330000000002</v>
          </cell>
          <cell r="N47">
            <v>325.01650000000001</v>
          </cell>
          <cell r="R47">
            <v>284.8485</v>
          </cell>
          <cell r="S47">
            <v>322.6404</v>
          </cell>
          <cell r="T47">
            <v>343.15230000000003</v>
          </cell>
        </row>
        <row r="48">
          <cell r="A48">
            <v>43983</v>
          </cell>
          <cell r="B48">
            <v>329.97919999999999</v>
          </cell>
          <cell r="C48">
            <v>344.75729999999999</v>
          </cell>
          <cell r="D48">
            <v>274.029</v>
          </cell>
          <cell r="E48">
            <v>280.32049999999998</v>
          </cell>
          <cell r="F48">
            <v>356.0926</v>
          </cell>
          <cell r="G48">
            <v>318.08969999999999</v>
          </cell>
          <cell r="H48">
            <v>363.79989999999998</v>
          </cell>
          <cell r="I48">
            <v>344.06130000000002</v>
          </cell>
          <cell r="J48">
            <v>339.91340000000002</v>
          </cell>
          <cell r="K48">
            <v>326.94389999999999</v>
          </cell>
          <cell r="L48">
            <v>285.62380000000002</v>
          </cell>
          <cell r="M48">
            <v>311.60340000000002</v>
          </cell>
          <cell r="N48">
            <v>326.4502</v>
          </cell>
          <cell r="R48">
            <v>308.29809999999998</v>
          </cell>
          <cell r="S48">
            <v>329.06729999999999</v>
          </cell>
          <cell r="T48">
            <v>345.17790000000002</v>
          </cell>
        </row>
        <row r="49">
          <cell r="A49">
            <v>44013</v>
          </cell>
          <cell r="B49">
            <v>337.45519999999999</v>
          </cell>
          <cell r="C49">
            <v>348.43049999999999</v>
          </cell>
          <cell r="D49">
            <v>278.15309999999999</v>
          </cell>
          <cell r="E49">
            <v>296.42250000000001</v>
          </cell>
          <cell r="F49">
            <v>361.74090000000001</v>
          </cell>
          <cell r="G49">
            <v>329.95530000000002</v>
          </cell>
          <cell r="H49">
            <v>375.71929999999998</v>
          </cell>
          <cell r="I49">
            <v>351.43979999999999</v>
          </cell>
          <cell r="J49">
            <v>347.7045</v>
          </cell>
          <cell r="K49">
            <v>333.51060000000001</v>
          </cell>
          <cell r="L49">
            <v>286.45800000000003</v>
          </cell>
          <cell r="M49">
            <v>318.66309999999999</v>
          </cell>
          <cell r="N49">
            <v>334.43860000000001</v>
          </cell>
          <cell r="R49">
            <v>319.05520000000001</v>
          </cell>
          <cell r="S49">
            <v>337.3673</v>
          </cell>
          <cell r="T49">
            <v>348.12459999999999</v>
          </cell>
        </row>
        <row r="50">
          <cell r="A50">
            <v>44044</v>
          </cell>
          <cell r="B50">
            <v>346.53800000000001</v>
          </cell>
          <cell r="C50">
            <v>359.84199999999998</v>
          </cell>
          <cell r="D50">
            <v>281.00940000000003</v>
          </cell>
          <cell r="E50">
            <v>303.46730000000002</v>
          </cell>
          <cell r="F50">
            <v>373.2251</v>
          </cell>
          <cell r="G50">
            <v>343.1694</v>
          </cell>
          <cell r="H50">
            <v>386.08780000000002</v>
          </cell>
          <cell r="I50">
            <v>362.13099999999997</v>
          </cell>
          <cell r="J50">
            <v>346.78039999999999</v>
          </cell>
          <cell r="K50">
            <v>342.61099999999999</v>
          </cell>
          <cell r="L50">
            <v>285.7398</v>
          </cell>
          <cell r="M50">
            <v>323.11500000000001</v>
          </cell>
          <cell r="N50">
            <v>338.50909999999999</v>
          </cell>
          <cell r="R50">
            <v>329.70710000000003</v>
          </cell>
          <cell r="S50">
            <v>347.69580000000002</v>
          </cell>
          <cell r="T50">
            <v>352.27420000000001</v>
          </cell>
        </row>
        <row r="51">
          <cell r="A51">
            <v>44075</v>
          </cell>
          <cell r="B51">
            <v>358.89580000000001</v>
          </cell>
          <cell r="C51">
            <v>371.12599999999998</v>
          </cell>
          <cell r="D51">
            <v>293.21420000000001</v>
          </cell>
          <cell r="E51">
            <v>331.8143</v>
          </cell>
          <cell r="F51">
            <v>385.50450000000001</v>
          </cell>
          <cell r="G51">
            <v>350.82979999999998</v>
          </cell>
          <cell r="H51">
            <v>400.1388</v>
          </cell>
          <cell r="I51">
            <v>378.43639999999999</v>
          </cell>
          <cell r="J51">
            <v>348.70319999999998</v>
          </cell>
          <cell r="K51">
            <v>349.27</v>
          </cell>
          <cell r="L51">
            <v>288.8698</v>
          </cell>
          <cell r="M51">
            <v>327.79680000000002</v>
          </cell>
          <cell r="N51">
            <v>338.9699</v>
          </cell>
          <cell r="R51">
            <v>358.87849999999997</v>
          </cell>
          <cell r="S51">
            <v>357.85640000000001</v>
          </cell>
          <cell r="T51">
            <v>362.28309999999999</v>
          </cell>
        </row>
        <row r="52">
          <cell r="A52">
            <v>44105</v>
          </cell>
          <cell r="B52">
            <v>372.0342</v>
          </cell>
          <cell r="C52">
            <v>388.22210000000001</v>
          </cell>
          <cell r="D52">
            <v>297.59899999999999</v>
          </cell>
          <cell r="E52">
            <v>339.75540000000001</v>
          </cell>
          <cell r="F52">
            <v>395.97480000000002</v>
          </cell>
          <cell r="G52">
            <v>363.58300000000003</v>
          </cell>
          <cell r="H52">
            <v>416.63319999999999</v>
          </cell>
          <cell r="I52">
            <v>396.2482</v>
          </cell>
          <cell r="J52">
            <v>350.77870000000001</v>
          </cell>
          <cell r="K52">
            <v>360.24279999999999</v>
          </cell>
          <cell r="L52">
            <v>290.1694</v>
          </cell>
          <cell r="M52">
            <v>340.8066</v>
          </cell>
          <cell r="N52">
            <v>350.05029999999999</v>
          </cell>
          <cell r="R52">
            <v>387.71289999999999</v>
          </cell>
          <cell r="S52">
            <v>370.11680000000001</v>
          </cell>
          <cell r="T52">
            <v>369.41609999999997</v>
          </cell>
        </row>
        <row r="53">
          <cell r="A53">
            <v>44136</v>
          </cell>
          <cell r="B53">
            <v>383.75130000000001</v>
          </cell>
          <cell r="C53">
            <v>399.11079999999998</v>
          </cell>
          <cell r="D53">
            <v>306.78789999999998</v>
          </cell>
          <cell r="E53">
            <v>354.93689999999998</v>
          </cell>
          <cell r="F53">
            <v>405.44049999999999</v>
          </cell>
          <cell r="G53">
            <v>376.84789999999998</v>
          </cell>
          <cell r="H53">
            <v>433.84160000000003</v>
          </cell>
          <cell r="I53">
            <v>409.19589999999999</v>
          </cell>
          <cell r="J53">
            <v>353.23439999999999</v>
          </cell>
          <cell r="K53">
            <v>377.23020000000002</v>
          </cell>
          <cell r="L53">
            <v>295.47379999999998</v>
          </cell>
          <cell r="M53">
            <v>349.06670000000003</v>
          </cell>
          <cell r="N53">
            <v>354.57900000000001</v>
          </cell>
          <cell r="R53">
            <v>396.7047</v>
          </cell>
          <cell r="S53">
            <v>383.84030000000001</v>
          </cell>
          <cell r="T53">
            <v>376.15179999999998</v>
          </cell>
        </row>
        <row r="54">
          <cell r="A54">
            <v>44166</v>
          </cell>
          <cell r="B54">
            <v>400.16930000000002</v>
          </cell>
          <cell r="C54">
            <v>422.5693</v>
          </cell>
          <cell r="D54">
            <v>318.87020000000001</v>
          </cell>
          <cell r="E54">
            <v>365.47390000000001</v>
          </cell>
          <cell r="F54">
            <v>412.09059999999999</v>
          </cell>
          <cell r="G54">
            <v>388.45400000000001</v>
          </cell>
          <cell r="H54">
            <v>456.48469999999998</v>
          </cell>
          <cell r="I54">
            <v>431.65710000000001</v>
          </cell>
          <cell r="J54">
            <v>352.42290000000003</v>
          </cell>
          <cell r="K54">
            <v>388.65050000000002</v>
          </cell>
          <cell r="L54">
            <v>296.02170000000001</v>
          </cell>
          <cell r="M54">
            <v>367.38010000000003</v>
          </cell>
          <cell r="N54">
            <v>365.41140000000001</v>
          </cell>
          <cell r="R54">
            <v>395.18459999999999</v>
          </cell>
          <cell r="S54">
            <v>405.392</v>
          </cell>
          <cell r="T54">
            <v>386.01159999999999</v>
          </cell>
        </row>
        <row r="55">
          <cell r="A55">
            <v>44197</v>
          </cell>
          <cell r="B55">
            <v>418.01479999999998</v>
          </cell>
          <cell r="C55">
            <v>443.95240000000001</v>
          </cell>
          <cell r="D55">
            <v>332.82490000000001</v>
          </cell>
          <cell r="E55">
            <v>380.12020000000001</v>
          </cell>
          <cell r="F55">
            <v>421.61079999999998</v>
          </cell>
          <cell r="G55">
            <v>405.90600000000001</v>
          </cell>
          <cell r="H55">
            <v>470.93920000000003</v>
          </cell>
          <cell r="I55">
            <v>454.4119</v>
          </cell>
          <cell r="J55">
            <v>399.82839999999999</v>
          </cell>
          <cell r="K55">
            <v>399.2593</v>
          </cell>
          <cell r="L55">
            <v>296.02170000000001</v>
          </cell>
          <cell r="M55">
            <v>392.7364</v>
          </cell>
          <cell r="N55">
            <v>370.63959999999997</v>
          </cell>
          <cell r="R55">
            <v>412.55410000000001</v>
          </cell>
          <cell r="S55">
            <v>421.92500000000001</v>
          </cell>
          <cell r="T55">
            <v>408.39080000000001</v>
          </cell>
        </row>
        <row r="56">
          <cell r="A56">
            <v>44228</v>
          </cell>
          <cell r="B56">
            <v>435.07850000000002</v>
          </cell>
          <cell r="C56">
            <v>459.91759999999999</v>
          </cell>
          <cell r="D56">
            <v>345.65789999999998</v>
          </cell>
          <cell r="E56">
            <v>398.44819999999999</v>
          </cell>
          <cell r="F56">
            <v>445.9511</v>
          </cell>
          <cell r="G56">
            <v>423.56700000000001</v>
          </cell>
          <cell r="H56">
            <v>488.78989999999999</v>
          </cell>
          <cell r="I56">
            <v>480.29079999999999</v>
          </cell>
          <cell r="J56">
            <v>404.43770000000001</v>
          </cell>
          <cell r="K56">
            <v>402.92540000000002</v>
          </cell>
          <cell r="L56">
            <v>296.02170000000001</v>
          </cell>
          <cell r="M56">
            <v>412.61309999999997</v>
          </cell>
          <cell r="N56">
            <v>385.34460000000001</v>
          </cell>
          <cell r="R56">
            <v>425.7287</v>
          </cell>
          <cell r="S56">
            <v>438.99220000000003</v>
          </cell>
          <cell r="T56">
            <v>427.6377</v>
          </cell>
        </row>
        <row r="57">
          <cell r="A57">
            <v>44256</v>
          </cell>
          <cell r="B57">
            <v>453.95569999999998</v>
          </cell>
          <cell r="C57">
            <v>479.5129</v>
          </cell>
          <cell r="D57">
            <v>367.93520000000001</v>
          </cell>
          <cell r="E57">
            <v>417.73759999999999</v>
          </cell>
          <cell r="F57">
            <v>456.9785</v>
          </cell>
          <cell r="G57">
            <v>438.86950000000002</v>
          </cell>
          <cell r="H57">
            <v>506.5566</v>
          </cell>
          <cell r="I57">
            <v>502.13369999999998</v>
          </cell>
          <cell r="J57">
            <v>409.6266</v>
          </cell>
          <cell r="K57">
            <v>429.25830000000002</v>
          </cell>
          <cell r="L57">
            <v>344.7319</v>
          </cell>
          <cell r="M57">
            <v>429.19600000000003</v>
          </cell>
          <cell r="N57">
            <v>393.41730000000001</v>
          </cell>
          <cell r="R57">
            <v>429.12490000000003</v>
          </cell>
          <cell r="S57">
            <v>460.70330000000001</v>
          </cell>
          <cell r="T57">
            <v>446.04320000000001</v>
          </cell>
        </row>
        <row r="58">
          <cell r="A58">
            <v>44287</v>
          </cell>
          <cell r="B58">
            <v>472.88220000000001</v>
          </cell>
          <cell r="C58">
            <v>501.56990000000002</v>
          </cell>
          <cell r="D58">
            <v>380.80180000000001</v>
          </cell>
          <cell r="E58">
            <v>442.2944</v>
          </cell>
          <cell r="F58">
            <v>464.60430000000002</v>
          </cell>
          <cell r="G58">
            <v>451.24450000000002</v>
          </cell>
          <cell r="H58">
            <v>525.18029999999999</v>
          </cell>
          <cell r="I58">
            <v>534.64850000000001</v>
          </cell>
          <cell r="J58">
            <v>414.9889</v>
          </cell>
          <cell r="K58">
            <v>434.29289999999997</v>
          </cell>
          <cell r="L58">
            <v>346.3381</v>
          </cell>
          <cell r="M58">
            <v>453.02280000000002</v>
          </cell>
          <cell r="N58">
            <v>407.03</v>
          </cell>
          <cell r="R58">
            <v>442.37290000000002</v>
          </cell>
          <cell r="S58">
            <v>482.29169999999999</v>
          </cell>
          <cell r="T58">
            <v>459.52510000000001</v>
          </cell>
        </row>
        <row r="59">
          <cell r="A59">
            <v>44317</v>
          </cell>
          <cell r="B59">
            <v>490.07549999999998</v>
          </cell>
          <cell r="C59">
            <v>518.56939999999997</v>
          </cell>
          <cell r="D59">
            <v>388.7192</v>
          </cell>
          <cell r="E59">
            <v>453.77569999999997</v>
          </cell>
          <cell r="F59">
            <v>462.62009999999998</v>
          </cell>
          <cell r="G59">
            <v>465.34210000000002</v>
          </cell>
          <cell r="H59">
            <v>550.89250000000004</v>
          </cell>
          <cell r="I59">
            <v>575.59950000000003</v>
          </cell>
          <cell r="J59">
            <v>415.9042</v>
          </cell>
          <cell r="K59">
            <v>449.64510000000001</v>
          </cell>
          <cell r="L59">
            <v>366.74770000000001</v>
          </cell>
          <cell r="M59">
            <v>473.36700000000002</v>
          </cell>
          <cell r="N59">
            <v>415.30560000000003</v>
          </cell>
          <cell r="R59">
            <v>452.07139999999998</v>
          </cell>
          <cell r="S59">
            <v>501.12349999999998</v>
          </cell>
          <cell r="T59">
            <v>475.62329999999997</v>
          </cell>
        </row>
        <row r="60">
          <cell r="A60">
            <v>44348</v>
          </cell>
          <cell r="B60">
            <v>507.4581</v>
          </cell>
          <cell r="C60">
            <v>538.92939999999999</v>
          </cell>
          <cell r="D60">
            <v>410.91980000000001</v>
          </cell>
          <cell r="E60">
            <v>472.45209999999997</v>
          </cell>
          <cell r="F60">
            <v>477.15460000000002</v>
          </cell>
          <cell r="G60">
            <v>481.58510000000001</v>
          </cell>
          <cell r="H60">
            <v>573.29849999999999</v>
          </cell>
          <cell r="I60">
            <v>587.3537</v>
          </cell>
          <cell r="J60">
            <v>445.57929999999999</v>
          </cell>
          <cell r="K60">
            <v>462.5729</v>
          </cell>
          <cell r="L60">
            <v>373.738</v>
          </cell>
          <cell r="M60">
            <v>491.47309999999999</v>
          </cell>
          <cell r="N60">
            <v>422.75020000000001</v>
          </cell>
          <cell r="R60">
            <v>461.50920000000002</v>
          </cell>
          <cell r="S60">
            <v>520.14689999999996</v>
          </cell>
          <cell r="T60">
            <v>492.15789999999998</v>
          </cell>
        </row>
        <row r="61">
          <cell r="A61">
            <v>44378</v>
          </cell>
          <cell r="B61">
            <v>523.53769999999997</v>
          </cell>
          <cell r="C61">
            <v>556.70180000000005</v>
          </cell>
          <cell r="D61">
            <v>419.58670000000001</v>
          </cell>
          <cell r="E61">
            <v>487.9941</v>
          </cell>
          <cell r="F61">
            <v>488.72239999999999</v>
          </cell>
          <cell r="G61">
            <v>497.08359999999999</v>
          </cell>
          <cell r="H61">
            <v>602.33600000000001</v>
          </cell>
          <cell r="I61">
            <v>603.51909999999998</v>
          </cell>
          <cell r="J61">
            <v>443.45209999999997</v>
          </cell>
          <cell r="K61">
            <v>477.4649</v>
          </cell>
          <cell r="L61">
            <v>378.78660000000002</v>
          </cell>
          <cell r="M61">
            <v>513.20830000000001</v>
          </cell>
          <cell r="N61">
            <v>430.9006</v>
          </cell>
          <cell r="R61">
            <v>487.66770000000002</v>
          </cell>
          <cell r="S61">
            <v>537.98990000000003</v>
          </cell>
          <cell r="T61">
            <v>496.81950000000001</v>
          </cell>
        </row>
        <row r="62">
          <cell r="A62">
            <v>44409</v>
          </cell>
          <cell r="B62">
            <v>532.84429999999998</v>
          </cell>
          <cell r="C62">
            <v>563.07529999999997</v>
          </cell>
          <cell r="D62">
            <v>425.90410000000003</v>
          </cell>
          <cell r="E62">
            <v>497.57</v>
          </cell>
          <cell r="F62">
            <v>475.97140000000002</v>
          </cell>
          <cell r="G62">
            <v>515.50360000000001</v>
          </cell>
          <cell r="H62">
            <v>626.75250000000005</v>
          </cell>
          <cell r="I62">
            <v>619.71510000000001</v>
          </cell>
          <cell r="J62">
            <v>449.79559999999998</v>
          </cell>
          <cell r="K62">
            <v>490.24180000000001</v>
          </cell>
          <cell r="L62">
            <v>385.34739999999999</v>
          </cell>
          <cell r="M62">
            <v>524.39149999999995</v>
          </cell>
          <cell r="N62">
            <v>443.50209999999998</v>
          </cell>
          <cell r="R62">
            <v>481.58980000000003</v>
          </cell>
          <cell r="S62">
            <v>554.05579999999998</v>
          </cell>
          <cell r="T62">
            <v>492.8449</v>
          </cell>
        </row>
        <row r="63">
          <cell r="A63">
            <v>44440</v>
          </cell>
          <cell r="B63">
            <v>548.13520000000005</v>
          </cell>
          <cell r="C63">
            <v>576.7106</v>
          </cell>
          <cell r="D63">
            <v>449.7654</v>
          </cell>
          <cell r="E63">
            <v>526.90409999999997</v>
          </cell>
          <cell r="F63">
            <v>486.93889999999999</v>
          </cell>
          <cell r="G63">
            <v>530.42240000000004</v>
          </cell>
          <cell r="H63">
            <v>650.375</v>
          </cell>
          <cell r="I63">
            <v>630.02809999999999</v>
          </cell>
          <cell r="J63">
            <v>458.4683</v>
          </cell>
          <cell r="K63">
            <v>501.51979999999998</v>
          </cell>
          <cell r="L63">
            <v>395.59280000000001</v>
          </cell>
          <cell r="M63">
            <v>535.66980000000001</v>
          </cell>
          <cell r="N63">
            <v>452.82859999999999</v>
          </cell>
          <cell r="R63">
            <v>515.26739999999995</v>
          </cell>
          <cell r="S63">
            <v>567.90139999999997</v>
          </cell>
          <cell r="T63">
            <v>502.4554</v>
          </cell>
        </row>
        <row r="64">
          <cell r="A64">
            <v>44470</v>
          </cell>
          <cell r="B64">
            <v>565.16060000000004</v>
          </cell>
          <cell r="C64">
            <v>591.27560000000005</v>
          </cell>
          <cell r="D64">
            <v>462.23590000000002</v>
          </cell>
          <cell r="E64">
            <v>541.23779999999999</v>
          </cell>
          <cell r="F64">
            <v>510.55329999999998</v>
          </cell>
          <cell r="G64">
            <v>544.4923</v>
          </cell>
          <cell r="H64">
            <v>675.25900000000001</v>
          </cell>
          <cell r="I64">
            <v>651.33159999999998</v>
          </cell>
          <cell r="J64">
            <v>464.20069999999998</v>
          </cell>
          <cell r="K64">
            <v>520.00750000000005</v>
          </cell>
          <cell r="L64">
            <v>411.6703</v>
          </cell>
          <cell r="M64">
            <v>552.69399999999996</v>
          </cell>
          <cell r="N64">
            <v>466.48689999999999</v>
          </cell>
          <cell r="R64">
            <v>540.57770000000005</v>
          </cell>
          <cell r="S64">
            <v>583.89949999999999</v>
          </cell>
          <cell r="T64">
            <v>518.14319999999998</v>
          </cell>
        </row>
        <row r="65">
          <cell r="A65">
            <v>44501</v>
          </cell>
          <cell r="B65">
            <v>580.13789999999995</v>
          </cell>
          <cell r="C65">
            <v>607.32270000000005</v>
          </cell>
          <cell r="D65">
            <v>467.22460000000001</v>
          </cell>
          <cell r="E65">
            <v>554.28440000000001</v>
          </cell>
          <cell r="F65">
            <v>518.98099999999999</v>
          </cell>
          <cell r="G65">
            <v>558.47979999999995</v>
          </cell>
          <cell r="H65">
            <v>695.11120000000005</v>
          </cell>
          <cell r="I65">
            <v>672.42520000000002</v>
          </cell>
          <cell r="J65">
            <v>466.18009999999998</v>
          </cell>
          <cell r="K65">
            <v>533.24149999999997</v>
          </cell>
          <cell r="L65">
            <v>418.9341</v>
          </cell>
          <cell r="M65">
            <v>575.58339999999998</v>
          </cell>
          <cell r="N65">
            <v>478.4907</v>
          </cell>
          <cell r="R65">
            <v>548.1173</v>
          </cell>
          <cell r="S65">
            <v>602.66049999999996</v>
          </cell>
          <cell r="T65">
            <v>525.02340000000004</v>
          </cell>
        </row>
        <row r="66">
          <cell r="A66">
            <v>44531</v>
          </cell>
          <cell r="B66">
            <v>602.82899999999995</v>
          </cell>
          <cell r="C66">
            <v>634.23760000000004</v>
          </cell>
          <cell r="D66">
            <v>491.4649</v>
          </cell>
          <cell r="E66">
            <v>589.84349999999995</v>
          </cell>
          <cell r="F66">
            <v>525.67259999999999</v>
          </cell>
          <cell r="G66">
            <v>578.28200000000004</v>
          </cell>
          <cell r="H66">
            <v>701.06870000000004</v>
          </cell>
          <cell r="I66">
            <v>697.52449999999999</v>
          </cell>
          <cell r="J66">
            <v>477.32029999999997</v>
          </cell>
          <cell r="K66">
            <v>554.58199999999999</v>
          </cell>
          <cell r="L66">
            <v>423.02589999999998</v>
          </cell>
          <cell r="M66">
            <v>609.50210000000004</v>
          </cell>
          <cell r="N66">
            <v>497.3125</v>
          </cell>
          <cell r="R66">
            <v>559.69259999999997</v>
          </cell>
          <cell r="S66">
            <v>632.02639999999997</v>
          </cell>
          <cell r="T66">
            <v>532.29840000000002</v>
          </cell>
        </row>
        <row r="67">
          <cell r="A67">
            <v>44562</v>
          </cell>
          <cell r="B67">
            <v>627.24540000000002</v>
          </cell>
          <cell r="C67">
            <v>661.12720000000002</v>
          </cell>
          <cell r="D67">
            <v>499.53039999999999</v>
          </cell>
          <cell r="E67">
            <v>606.51009999999997</v>
          </cell>
          <cell r="F67">
            <v>541.36980000000005</v>
          </cell>
          <cell r="G67">
            <v>597.48410000000001</v>
          </cell>
          <cell r="H67">
            <v>726.72739999999999</v>
          </cell>
          <cell r="I67">
            <v>720.2962</v>
          </cell>
          <cell r="J67">
            <v>511.9873</v>
          </cell>
          <cell r="K67">
            <v>585.54430000000002</v>
          </cell>
          <cell r="L67">
            <v>426.95049999999998</v>
          </cell>
          <cell r="M67">
            <v>662.63530000000003</v>
          </cell>
          <cell r="N67">
            <v>515.26729999999998</v>
          </cell>
          <cell r="R67">
            <v>608.39919999999995</v>
          </cell>
          <cell r="S67">
            <v>655.33849999999995</v>
          </cell>
          <cell r="T67">
            <v>546.59529999999995</v>
          </cell>
        </row>
        <row r="68">
          <cell r="A68">
            <v>44593</v>
          </cell>
          <cell r="B68">
            <v>661.14620000000002</v>
          </cell>
          <cell r="C68">
            <v>710.64359999999999</v>
          </cell>
          <cell r="D68">
            <v>513.77290000000005</v>
          </cell>
          <cell r="E68">
            <v>629.06960000000004</v>
          </cell>
          <cell r="F68">
            <v>562.78819999999996</v>
          </cell>
          <cell r="G68">
            <v>623.36030000000005</v>
          </cell>
          <cell r="H68">
            <v>757.96199999999999</v>
          </cell>
          <cell r="I68">
            <v>763.91510000000005</v>
          </cell>
          <cell r="J68">
            <v>525.71360000000004</v>
          </cell>
          <cell r="K68">
            <v>606.1146</v>
          </cell>
          <cell r="L68">
            <v>436.87329999999997</v>
          </cell>
          <cell r="M68">
            <v>702.94899999999996</v>
          </cell>
          <cell r="N68">
            <v>540.66849999999999</v>
          </cell>
          <cell r="R68">
            <v>660.12199999999996</v>
          </cell>
          <cell r="S68">
            <v>689.28970000000004</v>
          </cell>
          <cell r="T68">
            <v>570.27419999999995</v>
          </cell>
        </row>
        <row r="69">
          <cell r="A69">
            <v>44621</v>
          </cell>
          <cell r="B69">
            <v>706.06169999999997</v>
          </cell>
          <cell r="C69">
            <v>774.98990000000003</v>
          </cell>
          <cell r="D69">
            <v>544.92939999999999</v>
          </cell>
          <cell r="E69">
            <v>676.69140000000004</v>
          </cell>
          <cell r="F69">
            <v>597.9837</v>
          </cell>
          <cell r="G69">
            <v>655.72860000000003</v>
          </cell>
          <cell r="H69">
            <v>790.30399999999997</v>
          </cell>
          <cell r="I69">
            <v>814.23450000000003</v>
          </cell>
          <cell r="J69">
            <v>536.84199999999998</v>
          </cell>
          <cell r="K69">
            <v>625.96709999999996</v>
          </cell>
          <cell r="L69">
            <v>503.71269999999998</v>
          </cell>
          <cell r="M69">
            <v>735.89940000000001</v>
          </cell>
          <cell r="N69">
            <v>570.5933</v>
          </cell>
          <cell r="R69">
            <v>698.98109999999997</v>
          </cell>
          <cell r="S69">
            <v>735.51660000000004</v>
          </cell>
          <cell r="T69">
            <v>614.34630000000004</v>
          </cell>
        </row>
        <row r="70">
          <cell r="A70">
            <v>44652</v>
          </cell>
          <cell r="B70">
            <v>747.34829999999999</v>
          </cell>
          <cell r="C70">
            <v>818.5181</v>
          </cell>
          <cell r="D70">
            <v>561.84910000000002</v>
          </cell>
          <cell r="E70">
            <v>740.82280000000003</v>
          </cell>
          <cell r="F70">
            <v>620.52850000000001</v>
          </cell>
          <cell r="G70">
            <v>695.39120000000003</v>
          </cell>
          <cell r="H70">
            <v>845.41470000000004</v>
          </cell>
          <cell r="I70">
            <v>858.05539999999996</v>
          </cell>
          <cell r="J70">
            <v>555.20920000000001</v>
          </cell>
          <cell r="K70">
            <v>647.83259999999996</v>
          </cell>
          <cell r="L70">
            <v>531.88720000000001</v>
          </cell>
          <cell r="M70">
            <v>786.6069</v>
          </cell>
          <cell r="N70">
            <v>600.93430000000001</v>
          </cell>
          <cell r="R70">
            <v>736.51819999999998</v>
          </cell>
          <cell r="S70">
            <v>781.41800000000001</v>
          </cell>
          <cell r="T70">
            <v>642.75379999999996</v>
          </cell>
        </row>
        <row r="71">
          <cell r="A71">
            <v>44682</v>
          </cell>
          <cell r="B71">
            <v>786.34910000000002</v>
          </cell>
          <cell r="C71">
            <v>851.44470000000001</v>
          </cell>
          <cell r="D71">
            <v>598.41010000000006</v>
          </cell>
          <cell r="E71">
            <v>803.70870000000002</v>
          </cell>
          <cell r="F71">
            <v>633.03120000000001</v>
          </cell>
          <cell r="G71">
            <v>727.4135</v>
          </cell>
          <cell r="H71">
            <v>901.75329999999997</v>
          </cell>
          <cell r="I71">
            <v>910.76840000000004</v>
          </cell>
          <cell r="J71">
            <v>574.41570000000002</v>
          </cell>
          <cell r="K71">
            <v>675.17769999999996</v>
          </cell>
          <cell r="L71">
            <v>553.44719999999995</v>
          </cell>
          <cell r="M71">
            <v>838.76559999999995</v>
          </cell>
          <cell r="N71">
            <v>632.14049999999997</v>
          </cell>
          <cell r="R71">
            <v>762.62649999999996</v>
          </cell>
          <cell r="S71">
            <v>825.77809999999999</v>
          </cell>
          <cell r="T71">
            <v>671.61590000000001</v>
          </cell>
        </row>
        <row r="72">
          <cell r="A72">
            <v>44713</v>
          </cell>
          <cell r="B72">
            <v>827.99720000000002</v>
          </cell>
          <cell r="C72">
            <v>890.23490000000004</v>
          </cell>
          <cell r="D72">
            <v>633.07380000000001</v>
          </cell>
          <cell r="E72">
            <v>840.63120000000004</v>
          </cell>
          <cell r="F72">
            <v>674.84720000000004</v>
          </cell>
          <cell r="G72">
            <v>773.66589999999997</v>
          </cell>
          <cell r="H72">
            <v>966.43579999999997</v>
          </cell>
          <cell r="I72">
            <v>964.39869999999996</v>
          </cell>
          <cell r="J72">
            <v>577.07460000000003</v>
          </cell>
          <cell r="K72">
            <v>705.70280000000002</v>
          </cell>
          <cell r="L72">
            <v>576.99980000000005</v>
          </cell>
          <cell r="M72">
            <v>890.91099999999994</v>
          </cell>
          <cell r="N72">
            <v>661.65260000000001</v>
          </cell>
          <cell r="R72">
            <v>816.78549999999996</v>
          </cell>
          <cell r="S72">
            <v>865.45090000000005</v>
          </cell>
          <cell r="T72">
            <v>712.6223</v>
          </cell>
        </row>
        <row r="73">
          <cell r="A73">
            <v>44743</v>
          </cell>
          <cell r="B73">
            <v>888.70169999999996</v>
          </cell>
          <cell r="C73">
            <v>943.48559999999998</v>
          </cell>
          <cell r="D73">
            <v>670.13520000000005</v>
          </cell>
          <cell r="E73">
            <v>916.41420000000005</v>
          </cell>
          <cell r="F73">
            <v>707.5693</v>
          </cell>
          <cell r="G73">
            <v>841.72580000000005</v>
          </cell>
          <cell r="H73">
            <v>1032.1161999999999</v>
          </cell>
          <cell r="I73">
            <v>1033.6685</v>
          </cell>
          <cell r="J73">
            <v>619.19849999999997</v>
          </cell>
          <cell r="K73">
            <v>795.90700000000004</v>
          </cell>
          <cell r="L73">
            <v>626.74509999999998</v>
          </cell>
          <cell r="M73">
            <v>966.34879999999998</v>
          </cell>
          <cell r="N73">
            <v>711.07759999999996</v>
          </cell>
          <cell r="R73">
            <v>915.63720000000001</v>
          </cell>
          <cell r="S73">
            <v>925.12909999999999</v>
          </cell>
          <cell r="T73">
            <v>755.13319999999999</v>
          </cell>
        </row>
        <row r="74">
          <cell r="A74">
            <v>44774</v>
          </cell>
          <cell r="B74">
            <v>946.05799999999999</v>
          </cell>
          <cell r="C74">
            <v>1013.1572</v>
          </cell>
          <cell r="D74">
            <v>714.3279</v>
          </cell>
          <cell r="E74">
            <v>996.89829999999995</v>
          </cell>
          <cell r="F74">
            <v>746.95979999999997</v>
          </cell>
          <cell r="G74">
            <v>908.80589999999995</v>
          </cell>
          <cell r="H74">
            <v>1078.0811000000001</v>
          </cell>
          <cell r="I74">
            <v>1069.3371999999999</v>
          </cell>
          <cell r="J74">
            <v>646.70860000000005</v>
          </cell>
          <cell r="K74">
            <v>841.62109999999996</v>
          </cell>
          <cell r="L74">
            <v>675.36959999999999</v>
          </cell>
          <cell r="M74">
            <v>1031.7158999999999</v>
          </cell>
          <cell r="N74">
            <v>767.74300000000005</v>
          </cell>
          <cell r="R74">
            <v>1010.2089999999999</v>
          </cell>
          <cell r="S74">
            <v>982.47180000000003</v>
          </cell>
          <cell r="T74">
            <v>791.53120000000001</v>
          </cell>
        </row>
        <row r="75">
          <cell r="A75">
            <v>44805</v>
          </cell>
          <cell r="B75">
            <v>1003.4171</v>
          </cell>
          <cell r="C75">
            <v>1078.2487000000001</v>
          </cell>
          <cell r="D75">
            <v>780.94330000000002</v>
          </cell>
          <cell r="E75">
            <v>1104.3895</v>
          </cell>
          <cell r="F75">
            <v>771.76959999999997</v>
          </cell>
          <cell r="G75">
            <v>971.83709999999996</v>
          </cell>
          <cell r="H75">
            <v>1135.2945</v>
          </cell>
          <cell r="I75">
            <v>1106.6678999999999</v>
          </cell>
          <cell r="J75">
            <v>670.39099999999996</v>
          </cell>
          <cell r="K75">
            <v>890.32809999999995</v>
          </cell>
          <cell r="L75">
            <v>701.43169999999998</v>
          </cell>
          <cell r="M75">
            <v>1076.2621999999999</v>
          </cell>
          <cell r="N75">
            <v>818.09739999999999</v>
          </cell>
          <cell r="R75">
            <v>1137.8911000000001</v>
          </cell>
          <cell r="S75">
            <v>1035.6318000000001</v>
          </cell>
          <cell r="T75">
            <v>822.84870000000001</v>
          </cell>
        </row>
        <row r="76">
          <cell r="A76">
            <v>44835</v>
          </cell>
          <cell r="B76">
            <v>1063.4947999999999</v>
          </cell>
          <cell r="C76">
            <v>1141.8172999999999</v>
          </cell>
          <cell r="D76">
            <v>816.24900000000002</v>
          </cell>
          <cell r="E76">
            <v>1177.8085000000001</v>
          </cell>
          <cell r="F76">
            <v>819.7921</v>
          </cell>
          <cell r="G76">
            <v>1027.5944999999999</v>
          </cell>
          <cell r="H76">
            <v>1215.0547999999999</v>
          </cell>
          <cell r="I76">
            <v>1177.3574000000001</v>
          </cell>
          <cell r="J76">
            <v>742.12080000000003</v>
          </cell>
          <cell r="K76">
            <v>930.09680000000003</v>
          </cell>
          <cell r="L76">
            <v>717.69</v>
          </cell>
          <cell r="M76">
            <v>1128.1159</v>
          </cell>
          <cell r="N76">
            <v>866.81209999999999</v>
          </cell>
          <cell r="R76">
            <v>1267.8603000000001</v>
          </cell>
          <cell r="S76">
            <v>1084.4602</v>
          </cell>
          <cell r="T76">
            <v>880.0367</v>
          </cell>
        </row>
        <row r="77">
          <cell r="A77">
            <v>44866</v>
          </cell>
          <cell r="B77">
            <v>1115.8732</v>
          </cell>
          <cell r="C77">
            <v>1183.0934</v>
          </cell>
          <cell r="D77">
            <v>871.20690000000002</v>
          </cell>
          <cell r="E77">
            <v>1230.5595000000001</v>
          </cell>
          <cell r="F77">
            <v>856.23159999999996</v>
          </cell>
          <cell r="G77">
            <v>1080.8733999999999</v>
          </cell>
          <cell r="H77">
            <v>1278.7392</v>
          </cell>
          <cell r="I77">
            <v>1247.3034</v>
          </cell>
          <cell r="J77">
            <v>797.71479999999997</v>
          </cell>
          <cell r="K77">
            <v>1000.6717</v>
          </cell>
          <cell r="L77">
            <v>763.54610000000002</v>
          </cell>
          <cell r="M77">
            <v>1177.0917999999999</v>
          </cell>
          <cell r="N77">
            <v>932.76189999999997</v>
          </cell>
          <cell r="R77">
            <v>1312.6735000000001</v>
          </cell>
          <cell r="S77">
            <v>1137.4857999999999</v>
          </cell>
          <cell r="T77">
            <v>934.58150000000001</v>
          </cell>
        </row>
        <row r="78">
          <cell r="A78">
            <v>44896</v>
          </cell>
          <cell r="B78">
            <v>1171.7081000000001</v>
          </cell>
          <cell r="C78">
            <v>1215.5482999999999</v>
          </cell>
          <cell r="D78">
            <v>942.98829999999998</v>
          </cell>
          <cell r="E78">
            <v>1283.7474999999999</v>
          </cell>
          <cell r="F78">
            <v>886.83280000000002</v>
          </cell>
          <cell r="G78">
            <v>1145.2426</v>
          </cell>
          <cell r="H78">
            <v>1350.4129</v>
          </cell>
          <cell r="I78">
            <v>1348.6304</v>
          </cell>
          <cell r="J78">
            <v>847.29100000000005</v>
          </cell>
          <cell r="K78">
            <v>1049.5695000000001</v>
          </cell>
          <cell r="L78">
            <v>779.60599999999999</v>
          </cell>
          <cell r="M78">
            <v>1276.864</v>
          </cell>
          <cell r="N78">
            <v>986.11680000000001</v>
          </cell>
          <cell r="R78">
            <v>1342.0507</v>
          </cell>
          <cell r="S78">
            <v>1193.6664000000001</v>
          </cell>
          <cell r="T78">
            <v>1004.2243999999999</v>
          </cell>
        </row>
        <row r="79">
          <cell r="A79">
            <v>44927</v>
          </cell>
          <cell r="B79">
            <v>1246.1487999999999</v>
          </cell>
          <cell r="C79">
            <v>1300.9128000000001</v>
          </cell>
          <cell r="D79">
            <v>1005.4141</v>
          </cell>
          <cell r="E79">
            <v>1320.8486</v>
          </cell>
          <cell r="F79">
            <v>990.23419999999999</v>
          </cell>
          <cell r="G79">
            <v>1212.7706000000001</v>
          </cell>
          <cell r="H79">
            <v>1404.8318999999999</v>
          </cell>
          <cell r="I79">
            <v>1427.2735</v>
          </cell>
          <cell r="J79">
            <v>914.94510000000002</v>
          </cell>
          <cell r="K79">
            <v>1131.4416000000001</v>
          </cell>
          <cell r="L79">
            <v>789.28420000000006</v>
          </cell>
          <cell r="M79">
            <v>1374.6351</v>
          </cell>
          <cell r="N79">
            <v>1058.6919</v>
          </cell>
          <cell r="R79">
            <v>1454.9386999999999</v>
          </cell>
          <cell r="S79">
            <v>1259.7424000000001</v>
          </cell>
          <cell r="T79">
            <v>1084.1481000000001</v>
          </cell>
        </row>
        <row r="80">
          <cell r="A80">
            <v>44958</v>
          </cell>
          <cell r="B80">
            <v>1329.9143999999999</v>
          </cell>
          <cell r="C80">
            <v>1438.1712</v>
          </cell>
          <cell r="D80">
            <v>1058.0681</v>
          </cell>
          <cell r="E80">
            <v>1355.9557</v>
          </cell>
          <cell r="F80">
            <v>1036.7179000000001</v>
          </cell>
          <cell r="G80">
            <v>1275.7697000000001</v>
          </cell>
          <cell r="H80">
            <v>1478.2953</v>
          </cell>
          <cell r="I80">
            <v>1497.9201</v>
          </cell>
          <cell r="J80">
            <v>965.47720000000004</v>
          </cell>
          <cell r="K80">
            <v>1191.2499</v>
          </cell>
          <cell r="L80">
            <v>793.12959999999998</v>
          </cell>
          <cell r="M80">
            <v>1508.1877999999999</v>
          </cell>
          <cell r="N80">
            <v>1121.5094999999999</v>
          </cell>
          <cell r="R80">
            <v>1482.4021</v>
          </cell>
          <cell r="S80">
            <v>1363.9280000000001</v>
          </cell>
          <cell r="T80">
            <v>1133.3342</v>
          </cell>
        </row>
        <row r="81">
          <cell r="A81">
            <v>44986</v>
          </cell>
          <cell r="B81">
            <v>1434.4221</v>
          </cell>
          <cell r="C81">
            <v>1573.8833</v>
          </cell>
          <cell r="D81">
            <v>1150.6090999999999</v>
          </cell>
          <cell r="E81">
            <v>1465.8574000000001</v>
          </cell>
          <cell r="F81">
            <v>1109.9484</v>
          </cell>
          <cell r="G81">
            <v>1351.5902000000001</v>
          </cell>
          <cell r="H81">
            <v>1561.9746</v>
          </cell>
          <cell r="I81">
            <v>1564.5800999999999</v>
          </cell>
          <cell r="J81">
            <v>988.45159999999998</v>
          </cell>
          <cell r="K81">
            <v>1289.1421</v>
          </cell>
          <cell r="L81">
            <v>1018.633</v>
          </cell>
          <cell r="M81">
            <v>1655.7039</v>
          </cell>
          <cell r="N81">
            <v>1184.7678000000001</v>
          </cell>
          <cell r="R81">
            <v>1578.0292999999999</v>
          </cell>
          <cell r="S81">
            <v>1476.7791999999999</v>
          </cell>
          <cell r="T81">
            <v>1215.7424000000001</v>
          </cell>
        </row>
        <row r="82">
          <cell r="A82">
            <v>45017</v>
          </cell>
          <cell r="B82">
            <v>1538.0630000000001</v>
          </cell>
          <cell r="C82">
            <v>1708.6806999999999</v>
          </cell>
          <cell r="D82">
            <v>1182.9208000000001</v>
          </cell>
          <cell r="E82">
            <v>1594.9241999999999</v>
          </cell>
          <cell r="F82">
            <v>1149.7869000000001</v>
          </cell>
          <cell r="G82">
            <v>1463.146</v>
          </cell>
          <cell r="H82">
            <v>1659.1732999999999</v>
          </cell>
          <cell r="I82">
            <v>1652.6885</v>
          </cell>
          <cell r="J82">
            <v>1050.7343000000001</v>
          </cell>
          <cell r="K82">
            <v>1368.7505000000001</v>
          </cell>
          <cell r="L82">
            <v>1043.4453000000001</v>
          </cell>
          <cell r="M82">
            <v>1816.8416999999999</v>
          </cell>
          <cell r="N82">
            <v>1255.7059999999999</v>
          </cell>
          <cell r="R82">
            <v>1735.6074000000001</v>
          </cell>
          <cell r="S82">
            <v>1587.1067</v>
          </cell>
          <cell r="T82">
            <v>1267.2166</v>
          </cell>
        </row>
        <row r="83">
          <cell r="A83">
            <v>45047</v>
          </cell>
          <cell r="B83">
            <v>1652.9055000000001</v>
          </cell>
          <cell r="C83">
            <v>1824.7819</v>
          </cell>
          <cell r="D83">
            <v>1286.8222000000001</v>
          </cell>
          <cell r="E83">
            <v>1690.1715999999999</v>
          </cell>
          <cell r="F83">
            <v>1322.0041000000001</v>
          </cell>
          <cell r="G83">
            <v>1587.5483999999999</v>
          </cell>
          <cell r="H83">
            <v>1834.6177</v>
          </cell>
          <cell r="I83">
            <v>1730.9376999999999</v>
          </cell>
          <cell r="J83">
            <v>1112.9271000000001</v>
          </cell>
          <cell r="K83">
            <v>1454.982</v>
          </cell>
          <cell r="L83">
            <v>1129.1871000000001</v>
          </cell>
          <cell r="M83">
            <v>1947.8698999999999</v>
          </cell>
          <cell r="N83">
            <v>1351.3959</v>
          </cell>
          <cell r="R83">
            <v>1857.0337999999999</v>
          </cell>
          <cell r="S83">
            <v>1700.15</v>
          </cell>
          <cell r="T83">
            <v>1384.1898000000001</v>
          </cell>
        </row>
        <row r="84">
          <cell r="A84">
            <v>45078</v>
          </cell>
          <cell r="B84">
            <v>1740.5995</v>
          </cell>
          <cell r="C84">
            <v>1902.0314000000001</v>
          </cell>
          <cell r="D84">
            <v>1337.5168000000001</v>
          </cell>
          <cell r="E84">
            <v>1761.5045</v>
          </cell>
          <cell r="F84">
            <v>1366.4972</v>
          </cell>
          <cell r="G84">
            <v>1699.8320000000001</v>
          </cell>
          <cell r="H84">
            <v>2008.9712999999999</v>
          </cell>
          <cell r="I84">
            <v>1834.6311000000001</v>
          </cell>
          <cell r="J84">
            <v>1190.6011000000001</v>
          </cell>
          <cell r="K84">
            <v>1562.8951</v>
          </cell>
          <cell r="L84">
            <v>1218.0232000000001</v>
          </cell>
          <cell r="M84">
            <v>2025.1832999999999</v>
          </cell>
          <cell r="N84">
            <v>1430.1411000000001</v>
          </cell>
          <cell r="R84">
            <v>1911.7411</v>
          </cell>
          <cell r="S84">
            <v>1800.5197000000001</v>
          </cell>
          <cell r="T84">
            <v>1449.3110999999999</v>
          </cell>
        </row>
        <row r="85">
          <cell r="A85">
            <v>45108</v>
          </cell>
          <cell r="B85">
            <v>1850.3918000000001</v>
          </cell>
          <cell r="C85">
            <v>2011.9630999999999</v>
          </cell>
          <cell r="D85">
            <v>1455.6482000000001</v>
          </cell>
          <cell r="E85">
            <v>1824.2079000000001</v>
          </cell>
          <cell r="F85">
            <v>1437.7791999999999</v>
          </cell>
          <cell r="G85">
            <v>1799.5463999999999</v>
          </cell>
          <cell r="H85">
            <v>2204.7714000000001</v>
          </cell>
          <cell r="I85">
            <v>1945.3996</v>
          </cell>
          <cell r="J85">
            <v>1320.9704999999999</v>
          </cell>
          <cell r="K85">
            <v>1707.4437</v>
          </cell>
          <cell r="L85">
            <v>1281.1652999999999</v>
          </cell>
          <cell r="M85">
            <v>2157.8240999999998</v>
          </cell>
          <cell r="N85">
            <v>1518.2757999999999</v>
          </cell>
          <cell r="R85">
            <v>2037.6546000000001</v>
          </cell>
          <cell r="S85">
            <v>1915.1279999999999</v>
          </cell>
          <cell r="T85">
            <v>1534.3566000000001</v>
          </cell>
        </row>
        <row r="86">
          <cell r="A86">
            <v>45139</v>
          </cell>
          <cell r="B86">
            <v>2078.4830999999999</v>
          </cell>
          <cell r="C86">
            <v>2331.5672</v>
          </cell>
          <cell r="D86">
            <v>1582.5716</v>
          </cell>
          <cell r="E86">
            <v>1980.5758000000001</v>
          </cell>
          <cell r="F86">
            <v>1538.0207</v>
          </cell>
          <cell r="G86">
            <v>1998.9440999999999</v>
          </cell>
          <cell r="H86">
            <v>2496.8252000000002</v>
          </cell>
          <cell r="I86">
            <v>2163.8379</v>
          </cell>
          <cell r="J86">
            <v>1368.0930000000001</v>
          </cell>
          <cell r="K86">
            <v>1928.5594000000001</v>
          </cell>
          <cell r="L86">
            <v>1391.9384</v>
          </cell>
          <cell r="M86">
            <v>2475.4803000000002</v>
          </cell>
          <cell r="N86">
            <v>1660.8388</v>
          </cell>
          <cell r="R86">
            <v>2246.4987000000001</v>
          </cell>
          <cell r="S86">
            <v>2177.4203000000002</v>
          </cell>
          <cell r="T86">
            <v>1662.1765</v>
          </cell>
        </row>
        <row r="87">
          <cell r="A87">
            <v>45170</v>
          </cell>
          <cell r="B87">
            <v>2362.3625000000002</v>
          </cell>
          <cell r="C87">
            <v>2700.8154</v>
          </cell>
          <cell r="D87">
            <v>1785.7402999999999</v>
          </cell>
          <cell r="E87">
            <v>2305.6345000000001</v>
          </cell>
          <cell r="F87">
            <v>1677.2333000000001</v>
          </cell>
          <cell r="G87">
            <v>2289.3539000000001</v>
          </cell>
          <cell r="H87">
            <v>2832.9214999999999</v>
          </cell>
          <cell r="I87">
            <v>2418.922</v>
          </cell>
          <cell r="J87">
            <v>1500.2394999999999</v>
          </cell>
          <cell r="K87">
            <v>2201.768</v>
          </cell>
          <cell r="L87">
            <v>1475.8327999999999</v>
          </cell>
          <cell r="M87">
            <v>2739.5081</v>
          </cell>
          <cell r="N87">
            <v>1844.9184</v>
          </cell>
          <cell r="R87">
            <v>2555.1592999999998</v>
          </cell>
          <cell r="S87">
            <v>2497.0817999999999</v>
          </cell>
          <cell r="T87">
            <v>1815.8003000000001</v>
          </cell>
        </row>
        <row r="88">
          <cell r="A88">
            <v>45200</v>
          </cell>
          <cell r="B88">
            <v>2536.7667000000001</v>
          </cell>
          <cell r="C88">
            <v>2887.9868000000001</v>
          </cell>
          <cell r="D88">
            <v>1957.2545</v>
          </cell>
          <cell r="E88">
            <v>2523.8494000000001</v>
          </cell>
          <cell r="F88">
            <v>1793.4717000000001</v>
          </cell>
          <cell r="G88">
            <v>2533.4007000000001</v>
          </cell>
          <cell r="H88">
            <v>2951.3134</v>
          </cell>
          <cell r="I88">
            <v>2539.8928999999998</v>
          </cell>
          <cell r="J88">
            <v>1671.1659999999999</v>
          </cell>
          <cell r="K88">
            <v>2422.4854999999998</v>
          </cell>
          <cell r="L88">
            <v>1532.7288000000001</v>
          </cell>
          <cell r="M88">
            <v>2965.4477000000002</v>
          </cell>
          <cell r="N88">
            <v>1990.9733000000001</v>
          </cell>
          <cell r="R88">
            <v>2711.6241</v>
          </cell>
          <cell r="S88">
            <v>2700.3278</v>
          </cell>
          <cell r="T88">
            <v>1906.6092000000001</v>
          </cell>
        </row>
        <row r="89">
          <cell r="A89">
            <v>45231</v>
          </cell>
          <cell r="B89">
            <v>2860.4043000000001</v>
          </cell>
          <cell r="C89">
            <v>3317.9245999999998</v>
          </cell>
          <cell r="D89">
            <v>2188.6750999999999</v>
          </cell>
          <cell r="E89">
            <v>2785.3083000000001</v>
          </cell>
          <cell r="F89">
            <v>2062.0320999999999</v>
          </cell>
          <cell r="G89">
            <v>2851.6215000000002</v>
          </cell>
          <cell r="H89">
            <v>3398.1713</v>
          </cell>
          <cell r="I89">
            <v>2770.4893000000002</v>
          </cell>
          <cell r="J89">
            <v>1894.9725000000001</v>
          </cell>
          <cell r="K89">
            <v>2708.5030999999999</v>
          </cell>
          <cell r="L89">
            <v>1768.5661</v>
          </cell>
          <cell r="M89">
            <v>3258.5664000000002</v>
          </cell>
          <cell r="N89">
            <v>2221.8579</v>
          </cell>
          <cell r="R89">
            <v>3085.0367000000001</v>
          </cell>
          <cell r="S89">
            <v>3036.6395000000002</v>
          </cell>
          <cell r="T89">
            <v>2160.9735000000001</v>
          </cell>
        </row>
        <row r="90">
          <cell r="A90">
            <v>45261</v>
          </cell>
          <cell r="B90">
            <v>3599.7071000000001</v>
          </cell>
          <cell r="C90">
            <v>4299.2147000000004</v>
          </cell>
          <cell r="D90">
            <v>2594.1073000000001</v>
          </cell>
          <cell r="E90">
            <v>3186.7492000000002</v>
          </cell>
          <cell r="F90">
            <v>2278.8044</v>
          </cell>
          <cell r="G90">
            <v>3629.9429</v>
          </cell>
          <cell r="H90">
            <v>4662.1764999999996</v>
          </cell>
          <cell r="I90">
            <v>3704.4141</v>
          </cell>
          <cell r="J90">
            <v>2178.4812999999999</v>
          </cell>
          <cell r="K90">
            <v>3278.91</v>
          </cell>
          <cell r="L90">
            <v>1864.5541000000001</v>
          </cell>
          <cell r="M90">
            <v>4026.4618</v>
          </cell>
          <cell r="N90">
            <v>2919.1738</v>
          </cell>
          <cell r="R90">
            <v>3559.2067999999999</v>
          </cell>
          <cell r="S90">
            <v>3894.9068000000002</v>
          </cell>
          <cell r="T90">
            <v>2663.3380999999999</v>
          </cell>
        </row>
        <row r="91">
          <cell r="A91">
            <v>45292</v>
          </cell>
          <cell r="B91">
            <v>4402.1801999999998</v>
          </cell>
          <cell r="C91">
            <v>5122.6656000000003</v>
          </cell>
          <cell r="D91">
            <v>3142.5355</v>
          </cell>
          <cell r="E91">
            <v>3747.5929000000001</v>
          </cell>
          <cell r="F91">
            <v>2691.8020000000001</v>
          </cell>
          <cell r="G91">
            <v>4680.3828000000003</v>
          </cell>
          <cell r="H91">
            <v>5527.7160000000003</v>
          </cell>
          <cell r="I91">
            <v>4917.7417999999998</v>
          </cell>
          <cell r="J91">
            <v>2786.7267999999999</v>
          </cell>
          <cell r="K91">
            <v>4035.5027</v>
          </cell>
          <cell r="L91">
            <v>1865.1538</v>
          </cell>
          <cell r="M91">
            <v>4848.8500999999997</v>
          </cell>
          <cell r="N91">
            <v>4267.7062999999998</v>
          </cell>
          <cell r="R91">
            <v>4108.0041000000001</v>
          </cell>
          <cell r="S91">
            <v>4741.3152</v>
          </cell>
          <cell r="T91">
            <v>3466.2082</v>
          </cell>
        </row>
        <row r="92">
          <cell r="A92">
            <v>45323</v>
          </cell>
          <cell r="B92">
            <v>4998.0445</v>
          </cell>
          <cell r="C92">
            <v>5739.7532000000001</v>
          </cell>
          <cell r="D92">
            <v>3636.5319</v>
          </cell>
          <cell r="E92">
            <v>4059.9043999999999</v>
          </cell>
          <cell r="F92">
            <v>3466.7779999999998</v>
          </cell>
          <cell r="G92">
            <v>5159.8568999999998</v>
          </cell>
          <cell r="H92">
            <v>6187.0275000000001</v>
          </cell>
          <cell r="I92">
            <v>5669.1283999999996</v>
          </cell>
          <cell r="J92">
            <v>3421.9859999999999</v>
          </cell>
          <cell r="K92">
            <v>4429.826</v>
          </cell>
          <cell r="L92">
            <v>1955.6414</v>
          </cell>
          <cell r="M92">
            <v>5578.7988999999998</v>
          </cell>
          <cell r="N92">
            <v>5205.8998000000001</v>
          </cell>
          <cell r="R92">
            <v>4433.8195999999998</v>
          </cell>
          <cell r="S92">
            <v>5354.9974000000002</v>
          </cell>
          <cell r="T92">
            <v>4156.576</v>
          </cell>
        </row>
        <row r="93">
          <cell r="A93">
            <v>45352</v>
          </cell>
          <cell r="B93">
            <v>5463.2377999999999</v>
          </cell>
          <cell r="C93">
            <v>6330.5510999999997</v>
          </cell>
          <cell r="D93">
            <v>4166.5348000000004</v>
          </cell>
          <cell r="E93">
            <v>4294.2619999999997</v>
          </cell>
          <cell r="F93">
            <v>3683.6228000000001</v>
          </cell>
          <cell r="G93">
            <v>5430.0805</v>
          </cell>
          <cell r="H93">
            <v>6903.1315000000004</v>
          </cell>
          <cell r="I93">
            <v>6191.1948000000002</v>
          </cell>
          <cell r="J93">
            <v>3947.3955000000001</v>
          </cell>
          <cell r="K93">
            <v>4751.6144000000004</v>
          </cell>
          <cell r="L93">
            <v>2780.5210000000002</v>
          </cell>
          <cell r="M93">
            <v>5991.3374000000003</v>
          </cell>
          <cell r="N93">
            <v>5692.4811</v>
          </cell>
          <cell r="R93">
            <v>4858.6247000000003</v>
          </cell>
          <cell r="S93">
            <v>5823.9408999999996</v>
          </cell>
          <cell r="T93">
            <v>4632.3760000000002</v>
          </cell>
        </row>
        <row r="94">
          <cell r="A94">
            <v>45383</v>
          </cell>
          <cell r="B94">
            <v>5908.4647000000004</v>
          </cell>
          <cell r="C94">
            <v>6675.0540000000001</v>
          </cell>
          <cell r="D94">
            <v>4424.5960999999998</v>
          </cell>
          <cell r="E94">
            <v>4740.4035000000003</v>
          </cell>
          <cell r="F94">
            <v>4796.1025</v>
          </cell>
          <cell r="G94">
            <v>5760.2408999999998</v>
          </cell>
          <cell r="H94">
            <v>7532.6295</v>
          </cell>
          <cell r="I94">
            <v>6471.8023999999996</v>
          </cell>
          <cell r="J94">
            <v>4457.6244999999999</v>
          </cell>
          <cell r="K94">
            <v>5146.0568000000003</v>
          </cell>
          <cell r="L94">
            <v>3026.4996999999998</v>
          </cell>
          <cell r="M94">
            <v>6381.7813999999998</v>
          </cell>
          <cell r="N94">
            <v>6121.6610000000001</v>
          </cell>
          <cell r="R94">
            <v>5394.0204999999996</v>
          </cell>
          <cell r="S94">
            <v>6165.4781999999996</v>
          </cell>
          <cell r="T94">
            <v>5363.6468000000004</v>
          </cell>
        </row>
        <row r="95">
          <cell r="A95">
            <v>45413</v>
          </cell>
          <cell r="B95">
            <v>6160.5766000000003</v>
          </cell>
          <cell r="C95">
            <v>6932.4408000000003</v>
          </cell>
          <cell r="D95">
            <v>4659.0998</v>
          </cell>
          <cell r="E95">
            <v>4959.8001000000004</v>
          </cell>
          <cell r="F95">
            <v>4902.7713999999996</v>
          </cell>
          <cell r="G95">
            <v>5957.8545000000004</v>
          </cell>
          <cell r="H95">
            <v>7615.5562</v>
          </cell>
          <cell r="I95">
            <v>6991.0472</v>
          </cell>
          <cell r="J95">
            <v>4787.1754000000001</v>
          </cell>
          <cell r="K95">
            <v>5316.3738999999996</v>
          </cell>
          <cell r="L95">
            <v>3374.1842999999999</v>
          </cell>
          <cell r="M95">
            <v>6628.2864</v>
          </cell>
          <cell r="N95">
            <v>6406.1067000000003</v>
          </cell>
          <cell r="R95">
            <v>5788.8180000000002</v>
          </cell>
          <cell r="S95">
            <v>6357.8564999999999</v>
          </cell>
          <cell r="T95">
            <v>5729.3334999999997</v>
          </cell>
        </row>
        <row r="96">
          <cell r="A96">
            <v>45444</v>
          </cell>
          <cell r="B96">
            <v>6472.5963000000002</v>
          </cell>
          <cell r="C96">
            <v>7221.05</v>
          </cell>
          <cell r="D96">
            <v>4754.8782000000001</v>
          </cell>
          <cell r="E96">
            <v>5161.3346000000001</v>
          </cell>
          <cell r="F96">
            <v>5956.1674000000003</v>
          </cell>
          <cell r="G96">
            <v>6064.8640999999998</v>
          </cell>
          <cell r="H96">
            <v>7973.5123999999996</v>
          </cell>
          <cell r="I96">
            <v>7260.5720000000001</v>
          </cell>
          <cell r="J96">
            <v>5122.4232000000002</v>
          </cell>
          <cell r="K96">
            <v>5552.3103000000001</v>
          </cell>
          <cell r="L96">
            <v>3573.8427000000001</v>
          </cell>
          <cell r="M96">
            <v>6826.6025</v>
          </cell>
          <cell r="N96">
            <v>6457.1620999999996</v>
          </cell>
          <cell r="R96">
            <v>6275.5676000000003</v>
          </cell>
          <cell r="S96">
            <v>6557.5713999999998</v>
          </cell>
          <cell r="T96">
            <v>6307.6693999999998</v>
          </cell>
        </row>
        <row r="97">
          <cell r="A97">
            <v>45474</v>
          </cell>
          <cell r="B97">
            <v>6769.7853999999998</v>
          </cell>
          <cell r="C97">
            <v>7428.9174000000003</v>
          </cell>
          <cell r="D97">
            <v>5038.9957000000004</v>
          </cell>
          <cell r="E97">
            <v>5301.3410999999996</v>
          </cell>
          <cell r="F97">
            <v>6350.1715999999997</v>
          </cell>
          <cell r="G97">
            <v>6281.5074000000004</v>
          </cell>
          <cell r="H97">
            <v>8350.9822999999997</v>
          </cell>
          <cell r="I97">
            <v>7640.5425999999998</v>
          </cell>
          <cell r="J97">
            <v>5410.8860999999997</v>
          </cell>
          <cell r="K97">
            <v>5833.8455999999996</v>
          </cell>
          <cell r="L97">
            <v>3773.4149000000002</v>
          </cell>
          <cell r="M97">
            <v>7541.4538000000002</v>
          </cell>
          <cell r="N97">
            <v>6729.5635000000002</v>
          </cell>
          <cell r="R97">
            <v>6537.1588000000002</v>
          </cell>
          <cell r="S97">
            <v>6836.7214999999997</v>
          </cell>
          <cell r="T97">
            <v>6683.5641999999998</v>
          </cell>
        </row>
        <row r="98">
          <cell r="A98">
            <v>45505</v>
          </cell>
          <cell r="B98">
            <v>7075.6030000000001</v>
          </cell>
          <cell r="C98">
            <v>7840.3045000000002</v>
          </cell>
          <cell r="D98">
            <v>5133.7919000000002</v>
          </cell>
          <cell r="E98">
            <v>5423.9898999999996</v>
          </cell>
          <cell r="F98">
            <v>6766.9688999999998</v>
          </cell>
          <cell r="G98">
            <v>6552.4161999999997</v>
          </cell>
          <cell r="H98">
            <v>8658.5131000000001</v>
          </cell>
          <cell r="I98">
            <v>7957.9678999999996</v>
          </cell>
          <cell r="J98">
            <v>5697.1686</v>
          </cell>
          <cell r="K98">
            <v>5986.5779000000002</v>
          </cell>
          <cell r="L98">
            <v>4056.5924</v>
          </cell>
          <cell r="M98">
            <v>7966.0847999999996</v>
          </cell>
          <cell r="N98">
            <v>6824.0622000000003</v>
          </cell>
          <cell r="R98">
            <v>7024.6401999999998</v>
          </cell>
          <cell r="S98">
            <v>7104.0812999999998</v>
          </cell>
          <cell r="T98">
            <v>7011.826</v>
          </cell>
        </row>
        <row r="99">
          <cell r="A99">
            <v>45536</v>
          </cell>
          <cell r="B99">
            <v>7290.1216000000004</v>
          </cell>
          <cell r="C99">
            <v>7978.3395</v>
          </cell>
          <cell r="D99">
            <v>5209.6408000000001</v>
          </cell>
          <cell r="E99">
            <v>5736.0775000000003</v>
          </cell>
          <cell r="F99">
            <v>7300.8314</v>
          </cell>
          <cell r="G99">
            <v>6779.1695</v>
          </cell>
          <cell r="H99">
            <v>8954.0717000000004</v>
          </cell>
          <cell r="I99">
            <v>8067.8963000000003</v>
          </cell>
          <cell r="J99">
            <v>5876.8252000000002</v>
          </cell>
          <cell r="K99">
            <v>6126.2277000000004</v>
          </cell>
          <cell r="L99">
            <v>4276.3674000000001</v>
          </cell>
          <cell r="M99">
            <v>8137.3980000000001</v>
          </cell>
          <cell r="N99">
            <v>7089.9171999999999</v>
          </cell>
          <cell r="R99">
            <v>7136.8504999999996</v>
          </cell>
          <cell r="S99">
            <v>7312.5110999999997</v>
          </cell>
          <cell r="T99">
            <v>7303.8669</v>
          </cell>
        </row>
        <row r="100">
          <cell r="A100">
            <v>45566</v>
          </cell>
          <cell r="B100">
            <v>7453.7437</v>
          </cell>
          <cell r="C100">
            <v>7950.1764000000003</v>
          </cell>
          <cell r="D100">
            <v>5334.1935999999996</v>
          </cell>
          <cell r="E100">
            <v>5986.6693999999998</v>
          </cell>
          <cell r="F100">
            <v>7787.6153999999997</v>
          </cell>
          <cell r="G100">
            <v>6926.0155000000004</v>
          </cell>
          <cell r="H100">
            <v>9219.4372000000003</v>
          </cell>
          <cell r="I100">
            <v>8208.5614000000005</v>
          </cell>
          <cell r="J100">
            <v>5996.2217000000001</v>
          </cell>
          <cell r="K100">
            <v>6345.9983000000002</v>
          </cell>
          <cell r="L100">
            <v>4450.1031000000003</v>
          </cell>
          <cell r="M100">
            <v>8475.5854999999992</v>
          </cell>
          <cell r="N100">
            <v>7219.6413000000002</v>
          </cell>
          <cell r="R100">
            <v>6985.9366</v>
          </cell>
          <cell r="S100">
            <v>7511.1797999999999</v>
          </cell>
          <cell r="T100">
            <v>7531.1152000000002</v>
          </cell>
        </row>
        <row r="101">
          <cell r="A101">
            <v>45597</v>
          </cell>
          <cell r="B101">
            <v>7613.0942999999997</v>
          </cell>
          <cell r="C101">
            <v>7989.8499000000002</v>
          </cell>
          <cell r="D101">
            <v>5583.2965999999997</v>
          </cell>
          <cell r="E101">
            <v>6022.8150999999998</v>
          </cell>
          <cell r="F101">
            <v>8183.03</v>
          </cell>
          <cell r="G101">
            <v>7003.7255999999998</v>
          </cell>
          <cell r="H101">
            <v>9437.1990000000005</v>
          </cell>
          <cell r="I101">
            <v>8434.5259999999998</v>
          </cell>
          <cell r="J101">
            <v>6087.7637000000004</v>
          </cell>
          <cell r="K101">
            <v>6612.0605999999998</v>
          </cell>
          <cell r="L101">
            <v>4730.5796</v>
          </cell>
          <cell r="M101">
            <v>8755.66</v>
          </cell>
          <cell r="N101">
            <v>7383.7902000000004</v>
          </cell>
          <cell r="R101">
            <v>6882.1886999999997</v>
          </cell>
          <cell r="S101">
            <v>7682.8535000000002</v>
          </cell>
          <cell r="T101">
            <v>7798.9013000000004</v>
          </cell>
        </row>
        <row r="102">
          <cell r="A102">
            <v>45627</v>
          </cell>
          <cell r="B102">
            <v>7788.6719999999996</v>
          </cell>
          <cell r="C102">
            <v>8163.1385</v>
          </cell>
          <cell r="D102">
            <v>5710.2156999999997</v>
          </cell>
          <cell r="E102">
            <v>6132.5995999999996</v>
          </cell>
          <cell r="F102">
            <v>8422.3071</v>
          </cell>
          <cell r="G102">
            <v>7073.6589999999997</v>
          </cell>
          <cell r="H102">
            <v>9576.0316000000003</v>
          </cell>
          <cell r="I102">
            <v>8608.9143000000004</v>
          </cell>
          <cell r="J102">
            <v>6342.6787999999997</v>
          </cell>
          <cell r="K102">
            <v>6719.5370999999996</v>
          </cell>
          <cell r="L102">
            <v>4767.2713999999996</v>
          </cell>
          <cell r="M102">
            <v>9251.4745000000003</v>
          </cell>
          <cell r="N102">
            <v>7489.5150000000003</v>
          </cell>
          <cell r="R102">
            <v>6613.2726000000002</v>
          </cell>
          <cell r="S102">
            <v>7934.7347</v>
          </cell>
          <cell r="T102">
            <v>7977.3856999999998</v>
          </cell>
        </row>
      </sheetData>
      <sheetData sheetId="6">
        <row r="3">
          <cell r="C3">
            <v>0.27429999999999999</v>
          </cell>
          <cell r="D3">
            <v>3.5000000000000003E-2</v>
          </cell>
          <cell r="E3">
            <v>0.12820000000000001</v>
          </cell>
          <cell r="F3">
            <v>0.10059999999999999</v>
          </cell>
          <cell r="G3">
            <v>6.5500000000000003E-2</v>
          </cell>
          <cell r="H3">
            <v>4.9500000000000002E-2</v>
          </cell>
          <cell r="I3">
            <v>0.13420000000000001</v>
          </cell>
          <cell r="J3">
            <v>3.1899999999999998E-2</v>
          </cell>
          <cell r="K3">
            <v>7.7700000000000005E-2</v>
          </cell>
          <cell r="L3">
            <v>2.0899999999999998E-2</v>
          </cell>
          <cell r="M3">
            <v>5.0799999999999998E-2</v>
          </cell>
          <cell r="N3">
            <v>3.1399999999999997E-2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102.55929999999999</v>
          </cell>
          <cell r="C7">
            <v>100.9464</v>
          </cell>
          <cell r="D7">
            <v>101.1901</v>
          </cell>
          <cell r="E7">
            <v>100.91370000000001</v>
          </cell>
          <cell r="F7">
            <v>110.3184</v>
          </cell>
          <cell r="G7">
            <v>101.0684</v>
          </cell>
          <cell r="H7">
            <v>104.7253</v>
          </cell>
          <cell r="I7">
            <v>102.4768</v>
          </cell>
          <cell r="J7">
            <v>101.6649</v>
          </cell>
          <cell r="K7">
            <v>100.96120000000001</v>
          </cell>
          <cell r="L7">
            <v>106.99169999999999</v>
          </cell>
          <cell r="M7">
            <v>102.2654</v>
          </cell>
          <cell r="N7">
            <v>102.48390000000001</v>
          </cell>
          <cell r="R7">
            <v>100.68429999999999</v>
          </cell>
          <cell r="S7">
            <v>101.8374</v>
          </cell>
          <cell r="T7">
            <v>106.15560000000001</v>
          </cell>
        </row>
        <row r="8">
          <cell r="A8">
            <v>42767</v>
          </cell>
          <cell r="B8">
            <v>104.28270000000001</v>
          </cell>
          <cell r="C8">
            <v>102.2499</v>
          </cell>
          <cell r="D8">
            <v>105.35599999999999</v>
          </cell>
          <cell r="E8">
            <v>102.37560000000001</v>
          </cell>
          <cell r="F8">
            <v>112.0198</v>
          </cell>
          <cell r="G8">
            <v>101.28189999999999</v>
          </cell>
          <cell r="H8">
            <v>107.0073</v>
          </cell>
          <cell r="I8">
            <v>104.4111</v>
          </cell>
          <cell r="J8">
            <v>105.7368</v>
          </cell>
          <cell r="K8">
            <v>102.53189999999999</v>
          </cell>
          <cell r="L8">
            <v>106.687</v>
          </cell>
          <cell r="M8">
            <v>105.6675</v>
          </cell>
          <cell r="N8">
            <v>104.28149999999999</v>
          </cell>
          <cell r="R8">
            <v>101.17400000000001</v>
          </cell>
          <cell r="S8">
            <v>103.524</v>
          </cell>
          <cell r="T8">
            <v>108.76519999999999</v>
          </cell>
        </row>
        <row r="9">
          <cell r="A9">
            <v>42795</v>
          </cell>
          <cell r="B9">
            <v>106.5167</v>
          </cell>
          <cell r="C9">
            <v>103.9781</v>
          </cell>
          <cell r="D9">
            <v>106.5579</v>
          </cell>
          <cell r="E9">
            <v>104.7865</v>
          </cell>
          <cell r="F9">
            <v>115.3729</v>
          </cell>
          <cell r="G9">
            <v>102.3074</v>
          </cell>
          <cell r="H9">
            <v>108.72539999999999</v>
          </cell>
          <cell r="I9">
            <v>106.3107</v>
          </cell>
          <cell r="J9">
            <v>107.843</v>
          </cell>
          <cell r="K9">
            <v>105.026</v>
          </cell>
          <cell r="L9">
            <v>123.3177</v>
          </cell>
          <cell r="M9">
            <v>105.4631</v>
          </cell>
          <cell r="N9">
            <v>106.39700000000001</v>
          </cell>
          <cell r="R9">
            <v>102.5219</v>
          </cell>
          <cell r="S9">
            <v>105.2611</v>
          </cell>
          <cell r="T9">
            <v>113.2246</v>
          </cell>
        </row>
        <row r="10">
          <cell r="A10">
            <v>42826</v>
          </cell>
          <cell r="B10">
            <v>108.65170000000001</v>
          </cell>
          <cell r="C10">
            <v>105.4772</v>
          </cell>
          <cell r="D10">
            <v>109.66500000000001</v>
          </cell>
          <cell r="E10">
            <v>105.76</v>
          </cell>
          <cell r="F10">
            <v>119.3459</v>
          </cell>
          <cell r="G10">
            <v>103.65560000000001</v>
          </cell>
          <cell r="H10">
            <v>110.6841</v>
          </cell>
          <cell r="I10">
            <v>107.5492</v>
          </cell>
          <cell r="J10">
            <v>115.2587</v>
          </cell>
          <cell r="K10">
            <v>108.9559</v>
          </cell>
          <cell r="L10">
            <v>123.6835</v>
          </cell>
          <cell r="M10">
            <v>107.6891</v>
          </cell>
          <cell r="N10">
            <v>108.83799999999999</v>
          </cell>
          <cell r="R10">
            <v>105.197</v>
          </cell>
          <cell r="S10">
            <v>107.0217</v>
          </cell>
          <cell r="T10">
            <v>116.2906</v>
          </cell>
        </row>
        <row r="11">
          <cell r="A11">
            <v>42856</v>
          </cell>
          <cell r="B11">
            <v>110.4897</v>
          </cell>
          <cell r="C11">
            <v>107.5956</v>
          </cell>
          <cell r="D11">
            <v>111.7105</v>
          </cell>
          <cell r="E11">
            <v>106.9611</v>
          </cell>
          <cell r="F11">
            <v>123.2025</v>
          </cell>
          <cell r="G11">
            <v>105.84780000000001</v>
          </cell>
          <cell r="H11">
            <v>112.5553</v>
          </cell>
          <cell r="I11">
            <v>108.0742</v>
          </cell>
          <cell r="J11">
            <v>115.39100000000001</v>
          </cell>
          <cell r="K11">
            <v>112.5688</v>
          </cell>
          <cell r="L11">
            <v>123.88720000000001</v>
          </cell>
          <cell r="M11">
            <v>107.9996</v>
          </cell>
          <cell r="N11">
            <v>109.85550000000001</v>
          </cell>
          <cell r="R11">
            <v>107.3134</v>
          </cell>
          <cell r="S11">
            <v>109.1808</v>
          </cell>
          <cell r="T11">
            <v>116.8725</v>
          </cell>
        </row>
        <row r="12">
          <cell r="A12">
            <v>42887</v>
          </cell>
          <cell r="B12">
            <v>111.7051</v>
          </cell>
          <cell r="C12">
            <v>107.9237</v>
          </cell>
          <cell r="D12">
            <v>112.99209999999999</v>
          </cell>
          <cell r="E12">
            <v>108.3356</v>
          </cell>
          <cell r="F12">
            <v>124.7449</v>
          </cell>
          <cell r="G12">
            <v>107.8202</v>
          </cell>
          <cell r="H12">
            <v>114.4315</v>
          </cell>
          <cell r="I12">
            <v>108.9388</v>
          </cell>
          <cell r="J12">
            <v>116.2683</v>
          </cell>
          <cell r="K12">
            <v>115.30370000000001</v>
          </cell>
          <cell r="L12">
            <v>124.1271</v>
          </cell>
          <cell r="M12">
            <v>109.12649999999999</v>
          </cell>
          <cell r="N12">
            <v>111.9854</v>
          </cell>
          <cell r="R12">
            <v>107.4796</v>
          </cell>
          <cell r="S12">
            <v>110.6001</v>
          </cell>
          <cell r="T12">
            <v>117.9284</v>
          </cell>
        </row>
        <row r="13">
          <cell r="A13">
            <v>42917</v>
          </cell>
          <cell r="B13">
            <v>113.3785</v>
          </cell>
          <cell r="C13">
            <v>108.7052</v>
          </cell>
          <cell r="D13">
            <v>115.8682</v>
          </cell>
          <cell r="E13">
            <v>108.0861</v>
          </cell>
          <cell r="F13">
            <v>127.5967</v>
          </cell>
          <cell r="G13">
            <v>109.7282</v>
          </cell>
          <cell r="H13">
            <v>117.2278</v>
          </cell>
          <cell r="I13">
            <v>112.1956</v>
          </cell>
          <cell r="J13">
            <v>117.01949999999999</v>
          </cell>
          <cell r="K13">
            <v>118.23480000000001</v>
          </cell>
          <cell r="L13">
            <v>124.9513</v>
          </cell>
          <cell r="M13">
            <v>112.1018</v>
          </cell>
          <cell r="N13">
            <v>112.7634</v>
          </cell>
          <cell r="R13">
            <v>107.93219999999999</v>
          </cell>
          <cell r="S13">
            <v>112.0685</v>
          </cell>
          <cell r="T13">
            <v>121.167</v>
          </cell>
        </row>
        <row r="14">
          <cell r="A14">
            <v>42948</v>
          </cell>
          <cell r="B14">
            <v>115.3036</v>
          </cell>
          <cell r="C14">
            <v>110.5112</v>
          </cell>
          <cell r="D14">
            <v>117.2341</v>
          </cell>
          <cell r="E14">
            <v>110.2047</v>
          </cell>
          <cell r="F14">
            <v>131.12139999999999</v>
          </cell>
          <cell r="G14">
            <v>110.71259999999999</v>
          </cell>
          <cell r="H14">
            <v>119.4044</v>
          </cell>
          <cell r="I14">
            <v>113.94240000000001</v>
          </cell>
          <cell r="J14">
            <v>119.05329999999999</v>
          </cell>
          <cell r="K14">
            <v>119.7007</v>
          </cell>
          <cell r="L14">
            <v>126.1421</v>
          </cell>
          <cell r="M14">
            <v>113.6027</v>
          </cell>
          <cell r="N14">
            <v>114.96769999999999</v>
          </cell>
          <cell r="R14">
            <v>108.7748</v>
          </cell>
          <cell r="S14">
            <v>113.9473</v>
          </cell>
          <cell r="T14">
            <v>123.91679999999999</v>
          </cell>
        </row>
        <row r="15">
          <cell r="A15">
            <v>42979</v>
          </cell>
          <cell r="B15">
            <v>116.7945</v>
          </cell>
          <cell r="C15">
            <v>112.3235</v>
          </cell>
          <cell r="D15">
            <v>117.6412</v>
          </cell>
          <cell r="E15">
            <v>110.1829</v>
          </cell>
          <cell r="F15">
            <v>133.0531</v>
          </cell>
          <cell r="G15">
            <v>111.2591</v>
          </cell>
          <cell r="H15">
            <v>123.40309999999999</v>
          </cell>
          <cell r="I15">
            <v>115.474</v>
          </cell>
          <cell r="J15">
            <v>120.0112</v>
          </cell>
          <cell r="K15">
            <v>121.4033</v>
          </cell>
          <cell r="L15">
            <v>128.8272</v>
          </cell>
          <cell r="M15">
            <v>114.9091</v>
          </cell>
          <cell r="N15">
            <v>116.989</v>
          </cell>
          <cell r="R15">
            <v>109.91500000000001</v>
          </cell>
          <cell r="S15">
            <v>115.5547</v>
          </cell>
          <cell r="T15">
            <v>125.23090000000001</v>
          </cell>
        </row>
        <row r="16">
          <cell r="A16">
            <v>43009</v>
          </cell>
          <cell r="B16">
            <v>118.7072</v>
          </cell>
          <cell r="C16">
            <v>114.19499999999999</v>
          </cell>
          <cell r="D16">
            <v>120.48569999999999</v>
          </cell>
          <cell r="E16">
            <v>111.37269999999999</v>
          </cell>
          <cell r="F16">
            <v>136.42609999999999</v>
          </cell>
          <cell r="G16">
            <v>112.0466</v>
          </cell>
          <cell r="H16">
            <v>124.5727</v>
          </cell>
          <cell r="I16">
            <v>117.1844</v>
          </cell>
          <cell r="J16">
            <v>127.3895</v>
          </cell>
          <cell r="K16">
            <v>122.69759999999999</v>
          </cell>
          <cell r="L16">
            <v>129.21879999999999</v>
          </cell>
          <cell r="M16">
            <v>117.1003</v>
          </cell>
          <cell r="N16">
            <v>117.4246</v>
          </cell>
          <cell r="R16">
            <v>112.22669999999999</v>
          </cell>
          <cell r="S16">
            <v>116.9633</v>
          </cell>
          <cell r="T16">
            <v>128.59979999999999</v>
          </cell>
        </row>
        <row r="17">
          <cell r="A17">
            <v>43040</v>
          </cell>
          <cell r="B17">
            <v>120.4376</v>
          </cell>
          <cell r="C17">
            <v>115.73699999999999</v>
          </cell>
          <cell r="D17">
            <v>121.74469999999999</v>
          </cell>
          <cell r="E17">
            <v>113.1277</v>
          </cell>
          <cell r="F17">
            <v>137.5471</v>
          </cell>
          <cell r="G17">
            <v>112.8317</v>
          </cell>
          <cell r="H17">
            <v>126.44410000000001</v>
          </cell>
          <cell r="I17">
            <v>121.2482</v>
          </cell>
          <cell r="J17">
            <v>128.52950000000001</v>
          </cell>
          <cell r="K17">
            <v>123.71680000000001</v>
          </cell>
          <cell r="L17">
            <v>129.28</v>
          </cell>
          <cell r="M17">
            <v>118.6553</v>
          </cell>
          <cell r="N17">
            <v>118.70650000000001</v>
          </cell>
          <cell r="R17">
            <v>113.99160000000001</v>
          </cell>
          <cell r="S17">
            <v>118.4409</v>
          </cell>
          <cell r="T17">
            <v>131.16300000000001</v>
          </cell>
        </row>
        <row r="18">
          <cell r="A18">
            <v>43070</v>
          </cell>
          <cell r="B18">
            <v>123.4627</v>
          </cell>
          <cell r="C18">
            <v>116.9033</v>
          </cell>
          <cell r="D18">
            <v>122.46339999999999</v>
          </cell>
          <cell r="E18">
            <v>114.61409999999999</v>
          </cell>
          <cell r="F18">
            <v>148.78919999999999</v>
          </cell>
          <cell r="G18">
            <v>115.86709999999999</v>
          </cell>
          <cell r="H18">
            <v>128.14830000000001</v>
          </cell>
          <cell r="I18">
            <v>127.0849</v>
          </cell>
          <cell r="J18">
            <v>128.72909999999999</v>
          </cell>
          <cell r="K18">
            <v>124.5201</v>
          </cell>
          <cell r="L18">
            <v>129.2407</v>
          </cell>
          <cell r="M18">
            <v>121.7159</v>
          </cell>
          <cell r="N18">
            <v>120.89619999999999</v>
          </cell>
          <cell r="R18">
            <v>116.3013</v>
          </cell>
          <cell r="S18">
            <v>119.9773</v>
          </cell>
          <cell r="T18">
            <v>139.65819999999999</v>
          </cell>
        </row>
        <row r="19">
          <cell r="A19">
            <v>43101</v>
          </cell>
          <cell r="B19">
            <v>126.63030000000001</v>
          </cell>
          <cell r="C19">
            <v>118.4986</v>
          </cell>
          <cell r="D19">
            <v>125.21169999999999</v>
          </cell>
          <cell r="E19">
            <v>114.249</v>
          </cell>
          <cell r="F19">
            <v>163.279</v>
          </cell>
          <cell r="G19">
            <v>117.3558</v>
          </cell>
          <cell r="H19">
            <v>130.1754</v>
          </cell>
          <cell r="I19">
            <v>129.89920000000001</v>
          </cell>
          <cell r="J19">
            <v>129.36850000000001</v>
          </cell>
          <cell r="K19">
            <v>129.179</v>
          </cell>
          <cell r="L19">
            <v>129.5386</v>
          </cell>
          <cell r="M19">
            <v>125.4157</v>
          </cell>
          <cell r="N19">
            <v>123.1726</v>
          </cell>
          <cell r="R19">
            <v>117.40649999999999</v>
          </cell>
          <cell r="S19">
            <v>122.1913</v>
          </cell>
          <cell r="T19">
            <v>147.32060000000001</v>
          </cell>
        </row>
        <row r="20">
          <cell r="A20">
            <v>43132</v>
          </cell>
          <cell r="B20">
            <v>129.20570000000001</v>
          </cell>
          <cell r="C20">
            <v>120.8223</v>
          </cell>
          <cell r="D20">
            <v>127.1764</v>
          </cell>
          <cell r="E20">
            <v>115.3175</v>
          </cell>
          <cell r="F20">
            <v>164.28049999999999</v>
          </cell>
          <cell r="G20">
            <v>119.1917</v>
          </cell>
          <cell r="H20">
            <v>132.4289</v>
          </cell>
          <cell r="I20">
            <v>134.68260000000001</v>
          </cell>
          <cell r="J20">
            <v>139.86699999999999</v>
          </cell>
          <cell r="K20">
            <v>131.12370000000001</v>
          </cell>
          <cell r="L20">
            <v>132.62790000000001</v>
          </cell>
          <cell r="M20">
            <v>128.17660000000001</v>
          </cell>
          <cell r="N20">
            <v>125.30710000000001</v>
          </cell>
          <cell r="R20">
            <v>117.77500000000001</v>
          </cell>
          <cell r="S20">
            <v>124.51130000000001</v>
          </cell>
          <cell r="T20">
            <v>152.12139999999999</v>
          </cell>
        </row>
        <row r="21">
          <cell r="A21">
            <v>43160</v>
          </cell>
          <cell r="B21">
            <v>133.2304</v>
          </cell>
          <cell r="C21">
            <v>123.38720000000001</v>
          </cell>
          <cell r="D21">
            <v>128.21979999999999</v>
          </cell>
          <cell r="E21">
            <v>119.375</v>
          </cell>
          <cell r="F21">
            <v>172.22640000000001</v>
          </cell>
          <cell r="G21">
            <v>124.5389</v>
          </cell>
          <cell r="H21">
            <v>135.44280000000001</v>
          </cell>
          <cell r="I21">
            <v>136.64840000000001</v>
          </cell>
          <cell r="J21">
            <v>143.55969999999999</v>
          </cell>
          <cell r="K21">
            <v>133.9383</v>
          </cell>
          <cell r="L21">
            <v>157.6961</v>
          </cell>
          <cell r="M21">
            <v>133.49299999999999</v>
          </cell>
          <cell r="N21">
            <v>127.59739999999999</v>
          </cell>
          <cell r="R21">
            <v>119.16249999999999</v>
          </cell>
          <cell r="S21">
            <v>128.55189999999999</v>
          </cell>
          <cell r="T21">
            <v>157.7208</v>
          </cell>
        </row>
        <row r="22">
          <cell r="A22">
            <v>43191</v>
          </cell>
          <cell r="B22">
            <v>136.85830000000001</v>
          </cell>
          <cell r="C22">
            <v>126.3535</v>
          </cell>
          <cell r="D22">
            <v>130.25819999999999</v>
          </cell>
          <cell r="E22">
            <v>124.35169999999999</v>
          </cell>
          <cell r="F22">
            <v>181.67869999999999</v>
          </cell>
          <cell r="G22">
            <v>127.7007</v>
          </cell>
          <cell r="H22">
            <v>138.6275</v>
          </cell>
          <cell r="I22">
            <v>140.1173</v>
          </cell>
          <cell r="J22">
            <v>143.6053</v>
          </cell>
          <cell r="K22">
            <v>135.40280000000001</v>
          </cell>
          <cell r="L22">
            <v>157.5463</v>
          </cell>
          <cell r="M22">
            <v>136.3142</v>
          </cell>
          <cell r="N22">
            <v>129.77809999999999</v>
          </cell>
          <cell r="R22">
            <v>122.70699999999999</v>
          </cell>
          <cell r="S22">
            <v>131.45930000000001</v>
          </cell>
          <cell r="T22">
            <v>163.83430000000001</v>
          </cell>
        </row>
        <row r="23">
          <cell r="A23">
            <v>43221</v>
          </cell>
          <cell r="B23">
            <v>139.57830000000001</v>
          </cell>
          <cell r="C23">
            <v>129.65180000000001</v>
          </cell>
          <cell r="D23">
            <v>132.9564</v>
          </cell>
          <cell r="E23">
            <v>125.49550000000001</v>
          </cell>
          <cell r="F23">
            <v>181.6514</v>
          </cell>
          <cell r="G23">
            <v>130.58580000000001</v>
          </cell>
          <cell r="H23">
            <v>142.84350000000001</v>
          </cell>
          <cell r="I23">
            <v>144.13650000000001</v>
          </cell>
          <cell r="J23">
            <v>147.66319999999999</v>
          </cell>
          <cell r="K23">
            <v>139.32900000000001</v>
          </cell>
          <cell r="L23">
            <v>158.6671</v>
          </cell>
          <cell r="M23">
            <v>138.30119999999999</v>
          </cell>
          <cell r="N23">
            <v>132.35640000000001</v>
          </cell>
          <cell r="R23">
            <v>124.5055</v>
          </cell>
          <cell r="S23">
            <v>134.57650000000001</v>
          </cell>
          <cell r="T23">
            <v>165.7817</v>
          </cell>
        </row>
        <row r="24">
          <cell r="A24">
            <v>43252</v>
          </cell>
          <cell r="B24">
            <v>144.143</v>
          </cell>
          <cell r="C24">
            <v>135.4639</v>
          </cell>
          <cell r="D24">
            <v>133.84520000000001</v>
          </cell>
          <cell r="E24">
            <v>127.315</v>
          </cell>
          <cell r="F24">
            <v>182.46559999999999</v>
          </cell>
          <cell r="G24">
            <v>136.55099999999999</v>
          </cell>
          <cell r="H24">
            <v>148.46420000000001</v>
          </cell>
          <cell r="I24">
            <v>152.37950000000001</v>
          </cell>
          <cell r="J24">
            <v>149.15219999999999</v>
          </cell>
          <cell r="K24">
            <v>145.45259999999999</v>
          </cell>
          <cell r="L24">
            <v>158.75540000000001</v>
          </cell>
          <cell r="M24">
            <v>141.3167</v>
          </cell>
          <cell r="N24">
            <v>137.78299999999999</v>
          </cell>
          <cell r="R24">
            <v>128.0752</v>
          </cell>
          <cell r="S24">
            <v>139.93039999999999</v>
          </cell>
          <cell r="T24">
            <v>168.2945</v>
          </cell>
        </row>
        <row r="25">
          <cell r="A25">
            <v>43282</v>
          </cell>
          <cell r="B25">
            <v>148.78579999999999</v>
          </cell>
          <cell r="C25">
            <v>140.89689999999999</v>
          </cell>
          <cell r="D25">
            <v>137.68600000000001</v>
          </cell>
          <cell r="E25">
            <v>126.70480000000001</v>
          </cell>
          <cell r="F25">
            <v>185.94030000000001</v>
          </cell>
          <cell r="G25">
            <v>142.75579999999999</v>
          </cell>
          <cell r="H25">
            <v>151.73140000000001</v>
          </cell>
          <cell r="I25">
            <v>161.9744</v>
          </cell>
          <cell r="J25">
            <v>150.43340000000001</v>
          </cell>
          <cell r="K25">
            <v>152.52690000000001</v>
          </cell>
          <cell r="L25">
            <v>160.75280000000001</v>
          </cell>
          <cell r="M25">
            <v>143.9418</v>
          </cell>
          <cell r="N25">
            <v>141.77629999999999</v>
          </cell>
          <cell r="R25">
            <v>131.21430000000001</v>
          </cell>
          <cell r="S25">
            <v>144.72460000000001</v>
          </cell>
          <cell r="T25">
            <v>173.35489999999999</v>
          </cell>
        </row>
        <row r="26">
          <cell r="A26">
            <v>43313</v>
          </cell>
          <cell r="B26">
            <v>154.21029999999999</v>
          </cell>
          <cell r="C26">
            <v>147.13339999999999</v>
          </cell>
          <cell r="D26">
            <v>139.79769999999999</v>
          </cell>
          <cell r="E26">
            <v>129.0016</v>
          </cell>
          <cell r="F26">
            <v>190.76509999999999</v>
          </cell>
          <cell r="G26">
            <v>149.2867</v>
          </cell>
          <cell r="H26">
            <v>156.33600000000001</v>
          </cell>
          <cell r="I26">
            <v>170.36019999999999</v>
          </cell>
          <cell r="J26">
            <v>164.38849999999999</v>
          </cell>
          <cell r="K26">
            <v>155.06440000000001</v>
          </cell>
          <cell r="L26">
            <v>161.773</v>
          </cell>
          <cell r="M26">
            <v>148.04409999999999</v>
          </cell>
          <cell r="N26">
            <v>148.36789999999999</v>
          </cell>
          <cell r="R26">
            <v>134.4248</v>
          </cell>
          <cell r="S26">
            <v>149.6046</v>
          </cell>
          <cell r="T26">
            <v>181.98580000000001</v>
          </cell>
        </row>
        <row r="27">
          <cell r="A27">
            <v>43344</v>
          </cell>
          <cell r="B27">
            <v>164.33269999999999</v>
          </cell>
          <cell r="C27">
            <v>157.10990000000001</v>
          </cell>
          <cell r="D27">
            <v>145.6936</v>
          </cell>
          <cell r="E27">
            <v>134.8023</v>
          </cell>
          <cell r="F27">
            <v>202.43430000000001</v>
          </cell>
          <cell r="G27">
            <v>161.45419999999999</v>
          </cell>
          <cell r="H27">
            <v>163.49010000000001</v>
          </cell>
          <cell r="I27">
            <v>190.55529999999999</v>
          </cell>
          <cell r="J27">
            <v>165.26840000000001</v>
          </cell>
          <cell r="K27">
            <v>163.6524</v>
          </cell>
          <cell r="L27">
            <v>163.52340000000001</v>
          </cell>
          <cell r="M27">
            <v>154.6773</v>
          </cell>
          <cell r="N27">
            <v>158.92330000000001</v>
          </cell>
          <cell r="R27">
            <v>138.79830000000001</v>
          </cell>
          <cell r="S27">
            <v>159.66749999999999</v>
          </cell>
          <cell r="T27">
            <v>195.8596</v>
          </cell>
        </row>
        <row r="28">
          <cell r="A28">
            <v>43374</v>
          </cell>
          <cell r="B28">
            <v>173.86779999999999</v>
          </cell>
          <cell r="C28">
            <v>166.21100000000001</v>
          </cell>
          <cell r="D28">
            <v>148.07980000000001</v>
          </cell>
          <cell r="E28">
            <v>140.5762</v>
          </cell>
          <cell r="F28">
            <v>222.3365</v>
          </cell>
          <cell r="G28">
            <v>168.9205</v>
          </cell>
          <cell r="H28">
            <v>170.8997</v>
          </cell>
          <cell r="I28">
            <v>205.6491</v>
          </cell>
          <cell r="J28">
            <v>167.36199999999999</v>
          </cell>
          <cell r="K28">
            <v>171.46549999999999</v>
          </cell>
          <cell r="L28">
            <v>164.25069999999999</v>
          </cell>
          <cell r="M28">
            <v>160.5205</v>
          </cell>
          <cell r="N28">
            <v>169.92789999999999</v>
          </cell>
          <cell r="R28">
            <v>146.2081</v>
          </cell>
          <cell r="S28">
            <v>167.7414</v>
          </cell>
          <cell r="T28">
            <v>211.64269999999999</v>
          </cell>
        </row>
        <row r="29">
          <cell r="A29">
            <v>43405</v>
          </cell>
          <cell r="B29">
            <v>181.15020000000001</v>
          </cell>
          <cell r="C29">
            <v>174.50479999999999</v>
          </cell>
          <cell r="D29">
            <v>155.63659999999999</v>
          </cell>
          <cell r="E29">
            <v>146.68289999999999</v>
          </cell>
          <cell r="F29">
            <v>233.0847</v>
          </cell>
          <cell r="G29">
            <v>177.113</v>
          </cell>
          <cell r="H29">
            <v>184.34370000000001</v>
          </cell>
          <cell r="I29">
            <v>210.2431</v>
          </cell>
          <cell r="J29">
            <v>171.27889999999999</v>
          </cell>
          <cell r="K29">
            <v>176.05670000000001</v>
          </cell>
          <cell r="L29">
            <v>164.79830000000001</v>
          </cell>
          <cell r="M29">
            <v>164.94909999999999</v>
          </cell>
          <cell r="N29">
            <v>180.81829999999999</v>
          </cell>
          <cell r="R29">
            <v>153.90039999999999</v>
          </cell>
          <cell r="S29">
            <v>174.5566</v>
          </cell>
          <cell r="T29">
            <v>220.25020000000001</v>
          </cell>
        </row>
        <row r="30">
          <cell r="A30">
            <v>43435</v>
          </cell>
          <cell r="B30">
            <v>185.9051</v>
          </cell>
          <cell r="C30">
            <v>178.14259999999999</v>
          </cell>
          <cell r="D30">
            <v>157.9512</v>
          </cell>
          <cell r="E30">
            <v>149.57050000000001</v>
          </cell>
          <cell r="F30">
            <v>237.15450000000001</v>
          </cell>
          <cell r="G30">
            <v>181.3766</v>
          </cell>
          <cell r="H30">
            <v>195.41050000000001</v>
          </cell>
          <cell r="I30">
            <v>215.45419999999999</v>
          </cell>
          <cell r="J30">
            <v>185.06780000000001</v>
          </cell>
          <cell r="K30">
            <v>180.1208</v>
          </cell>
          <cell r="L30">
            <v>164.79830000000001</v>
          </cell>
          <cell r="M30">
            <v>170.95599999999999</v>
          </cell>
          <cell r="N30">
            <v>190.66290000000001</v>
          </cell>
          <cell r="R30">
            <v>155.60310000000001</v>
          </cell>
          <cell r="S30">
            <v>179.72790000000001</v>
          </cell>
          <cell r="T30">
            <v>225.48320000000001</v>
          </cell>
        </row>
        <row r="31">
          <cell r="A31">
            <v>43466</v>
          </cell>
          <cell r="B31">
            <v>191.54660000000001</v>
          </cell>
          <cell r="C31">
            <v>182.74189999999999</v>
          </cell>
          <cell r="D31">
            <v>163.70760000000001</v>
          </cell>
          <cell r="E31">
            <v>152.49019999999999</v>
          </cell>
          <cell r="F31">
            <v>249.7567</v>
          </cell>
          <cell r="G31">
            <v>186.24520000000001</v>
          </cell>
          <cell r="H31">
            <v>201.4854</v>
          </cell>
          <cell r="I31">
            <v>217.9837</v>
          </cell>
          <cell r="J31">
            <v>197.52109999999999</v>
          </cell>
          <cell r="K31">
            <v>187.47329999999999</v>
          </cell>
          <cell r="L31">
            <v>170.17850000000001</v>
          </cell>
          <cell r="M31">
            <v>176.86150000000001</v>
          </cell>
          <cell r="N31">
            <v>196.9325</v>
          </cell>
          <cell r="R31">
            <v>156.62540000000001</v>
          </cell>
          <cell r="S31">
            <v>185.41069999999999</v>
          </cell>
          <cell r="T31">
            <v>233.83770000000001</v>
          </cell>
        </row>
        <row r="32">
          <cell r="A32">
            <v>43497</v>
          </cell>
          <cell r="B32">
            <v>197.28639999999999</v>
          </cell>
          <cell r="C32">
            <v>189.24770000000001</v>
          </cell>
          <cell r="D32">
            <v>167.50290000000001</v>
          </cell>
          <cell r="E32">
            <v>154.32040000000001</v>
          </cell>
          <cell r="F32">
            <v>264.32650000000001</v>
          </cell>
          <cell r="G32">
            <v>191.96379999999999</v>
          </cell>
          <cell r="H32">
            <v>206.44820000000001</v>
          </cell>
          <cell r="I32">
            <v>223.35910000000001</v>
          </cell>
          <cell r="J32">
            <v>198.85159999999999</v>
          </cell>
          <cell r="K32">
            <v>189.52959999999999</v>
          </cell>
          <cell r="L32">
            <v>171.7439</v>
          </cell>
          <cell r="M32">
            <v>182.43520000000001</v>
          </cell>
          <cell r="N32">
            <v>205.298</v>
          </cell>
          <cell r="R32">
            <v>158.40209999999999</v>
          </cell>
          <cell r="S32">
            <v>190.99199999999999</v>
          </cell>
          <cell r="T32">
            <v>242.5608</v>
          </cell>
        </row>
        <row r="33">
          <cell r="A33">
            <v>43525</v>
          </cell>
          <cell r="B33">
            <v>205.75299999999999</v>
          </cell>
          <cell r="C33">
            <v>200.9528</v>
          </cell>
          <cell r="D33">
            <v>174.9426</v>
          </cell>
          <cell r="E33">
            <v>162.1748</v>
          </cell>
          <cell r="F33">
            <v>267.69400000000002</v>
          </cell>
          <cell r="G33">
            <v>196.67060000000001</v>
          </cell>
          <cell r="H33">
            <v>213.30609999999999</v>
          </cell>
          <cell r="I33">
            <v>231.4402</v>
          </cell>
          <cell r="J33">
            <v>209.16579999999999</v>
          </cell>
          <cell r="K33">
            <v>193.46619999999999</v>
          </cell>
          <cell r="L33">
            <v>209.4922</v>
          </cell>
          <cell r="M33">
            <v>188.71799999999999</v>
          </cell>
          <cell r="N33">
            <v>210.8663</v>
          </cell>
          <cell r="R33">
            <v>164.05199999999999</v>
          </cell>
          <cell r="S33">
            <v>199.64269999999999</v>
          </cell>
          <cell r="T33">
            <v>252.14490000000001</v>
          </cell>
        </row>
        <row r="34">
          <cell r="A34">
            <v>43556</v>
          </cell>
          <cell r="B34">
            <v>213.05090000000001</v>
          </cell>
          <cell r="C34">
            <v>208.59370000000001</v>
          </cell>
          <cell r="D34">
            <v>176.7706</v>
          </cell>
          <cell r="E34">
            <v>169.7424</v>
          </cell>
          <cell r="F34">
            <v>270.50529999999998</v>
          </cell>
          <cell r="G34">
            <v>205.72149999999999</v>
          </cell>
          <cell r="H34">
            <v>220.39080000000001</v>
          </cell>
          <cell r="I34">
            <v>241.76689999999999</v>
          </cell>
          <cell r="J34">
            <v>217.36019999999999</v>
          </cell>
          <cell r="K34">
            <v>203.54740000000001</v>
          </cell>
          <cell r="L34">
            <v>209.82929999999999</v>
          </cell>
          <cell r="M34">
            <v>194.4282</v>
          </cell>
          <cell r="N34">
            <v>217.67339999999999</v>
          </cell>
          <cell r="R34">
            <v>169.0454</v>
          </cell>
          <cell r="S34">
            <v>207.39400000000001</v>
          </cell>
          <cell r="T34">
            <v>259.33440000000002</v>
          </cell>
        </row>
        <row r="35">
          <cell r="A35">
            <v>43586</v>
          </cell>
          <cell r="B35">
            <v>220.3443</v>
          </cell>
          <cell r="C35">
            <v>215.06610000000001</v>
          </cell>
          <cell r="D35">
            <v>180.68129999999999</v>
          </cell>
          <cell r="E35">
            <v>176.6224</v>
          </cell>
          <cell r="F35">
            <v>282.3963</v>
          </cell>
          <cell r="G35">
            <v>213.7961</v>
          </cell>
          <cell r="H35">
            <v>230.25530000000001</v>
          </cell>
          <cell r="I35">
            <v>249.5187</v>
          </cell>
          <cell r="J35">
            <v>223.67920000000001</v>
          </cell>
          <cell r="K35">
            <v>210.3201</v>
          </cell>
          <cell r="L35">
            <v>209.82929999999999</v>
          </cell>
          <cell r="M35">
            <v>199.7063</v>
          </cell>
          <cell r="N35">
            <v>225.6198</v>
          </cell>
          <cell r="R35">
            <v>173.98920000000001</v>
          </cell>
          <cell r="S35">
            <v>213.99940000000001</v>
          </cell>
          <cell r="T35">
            <v>270.40280000000001</v>
          </cell>
        </row>
        <row r="36">
          <cell r="A36">
            <v>43617</v>
          </cell>
          <cell r="B36">
            <v>226.44220000000001</v>
          </cell>
          <cell r="C36">
            <v>221.3372</v>
          </cell>
          <cell r="D36">
            <v>185.71940000000001</v>
          </cell>
          <cell r="E36">
            <v>179.90299999999999</v>
          </cell>
          <cell r="F36">
            <v>290.19979999999998</v>
          </cell>
          <cell r="G36">
            <v>221.61170000000001</v>
          </cell>
          <cell r="H36">
            <v>240.95429999999999</v>
          </cell>
          <cell r="I36">
            <v>253.3135</v>
          </cell>
          <cell r="J36">
            <v>238.13079999999999</v>
          </cell>
          <cell r="K36">
            <v>217.64660000000001</v>
          </cell>
          <cell r="L36">
            <v>209.93109999999999</v>
          </cell>
          <cell r="M36">
            <v>204.43199999999999</v>
          </cell>
          <cell r="N36">
            <v>231.12540000000001</v>
          </cell>
          <cell r="R36">
            <v>177.96019999999999</v>
          </cell>
          <cell r="S36">
            <v>219.92080000000001</v>
          </cell>
          <cell r="T36">
            <v>278.41019999999997</v>
          </cell>
        </row>
        <row r="37">
          <cell r="A37">
            <v>43647</v>
          </cell>
          <cell r="B37">
            <v>232.20179999999999</v>
          </cell>
          <cell r="C37">
            <v>226.5368</v>
          </cell>
          <cell r="D37">
            <v>186.92779999999999</v>
          </cell>
          <cell r="E37">
            <v>185.9299</v>
          </cell>
          <cell r="F37">
            <v>296.80430000000001</v>
          </cell>
          <cell r="G37">
            <v>227.8503</v>
          </cell>
          <cell r="H37">
            <v>250.24189999999999</v>
          </cell>
          <cell r="I37">
            <v>258.61649999999997</v>
          </cell>
          <cell r="J37">
            <v>241.81020000000001</v>
          </cell>
          <cell r="K37">
            <v>224.5908</v>
          </cell>
          <cell r="L37">
            <v>214.8614</v>
          </cell>
          <cell r="M37">
            <v>211.2251</v>
          </cell>
          <cell r="N37">
            <v>236.51179999999999</v>
          </cell>
          <cell r="R37">
            <v>183.9675</v>
          </cell>
          <cell r="S37">
            <v>225.18690000000001</v>
          </cell>
          <cell r="T37">
            <v>285.68400000000003</v>
          </cell>
        </row>
        <row r="38">
          <cell r="A38">
            <v>43678</v>
          </cell>
          <cell r="B38">
            <v>242.00229999999999</v>
          </cell>
          <cell r="C38">
            <v>235.79249999999999</v>
          </cell>
          <cell r="D38">
            <v>195.81659999999999</v>
          </cell>
          <cell r="E38">
            <v>192.3091</v>
          </cell>
          <cell r="F38">
            <v>302.67660000000001</v>
          </cell>
          <cell r="G38">
            <v>243.50810000000001</v>
          </cell>
          <cell r="H38">
            <v>266.51229999999998</v>
          </cell>
          <cell r="I38">
            <v>273.05759999999998</v>
          </cell>
          <cell r="J38">
            <v>243.62360000000001</v>
          </cell>
          <cell r="K38">
            <v>235.52539999999999</v>
          </cell>
          <cell r="L38">
            <v>222.33529999999999</v>
          </cell>
          <cell r="M38">
            <v>219.1574</v>
          </cell>
          <cell r="N38">
            <v>246.25739999999999</v>
          </cell>
          <cell r="R38">
            <v>192.64449999999999</v>
          </cell>
          <cell r="S38">
            <v>236.70529999999999</v>
          </cell>
          <cell r="T38">
            <v>290.37569999999999</v>
          </cell>
        </row>
        <row r="39">
          <cell r="A39">
            <v>43709</v>
          </cell>
          <cell r="B39">
            <v>254.73490000000001</v>
          </cell>
          <cell r="C39">
            <v>248.2396</v>
          </cell>
          <cell r="D39">
            <v>208.03049999999999</v>
          </cell>
          <cell r="E39">
            <v>205.01089999999999</v>
          </cell>
          <cell r="F39">
            <v>309.59010000000001</v>
          </cell>
          <cell r="G39">
            <v>257.90719999999999</v>
          </cell>
          <cell r="H39">
            <v>285.57859999999999</v>
          </cell>
          <cell r="I39">
            <v>286.29450000000003</v>
          </cell>
          <cell r="J39">
            <v>259.11509999999998</v>
          </cell>
          <cell r="K39">
            <v>251.364</v>
          </cell>
          <cell r="L39">
            <v>225.59780000000001</v>
          </cell>
          <cell r="M39">
            <v>227.7431</v>
          </cell>
          <cell r="N39">
            <v>267.71789999999999</v>
          </cell>
          <cell r="R39">
            <v>205.79060000000001</v>
          </cell>
          <cell r="S39">
            <v>250.2465</v>
          </cell>
          <cell r="T39">
            <v>300.12150000000003</v>
          </cell>
        </row>
        <row r="40">
          <cell r="A40">
            <v>43739</v>
          </cell>
          <cell r="B40">
            <v>262.9941</v>
          </cell>
          <cell r="C40">
            <v>255.91460000000001</v>
          </cell>
          <cell r="D40">
            <v>221.19880000000001</v>
          </cell>
          <cell r="E40">
            <v>212.5806</v>
          </cell>
          <cell r="F40">
            <v>313.43939999999998</v>
          </cell>
          <cell r="G40">
            <v>274.17809999999997</v>
          </cell>
          <cell r="H40">
            <v>296.62569999999999</v>
          </cell>
          <cell r="I40">
            <v>297.00189999999998</v>
          </cell>
          <cell r="J40">
            <v>262.85849999999999</v>
          </cell>
          <cell r="K40">
            <v>255.99379999999999</v>
          </cell>
          <cell r="L40">
            <v>226.89840000000001</v>
          </cell>
          <cell r="M40">
            <v>236.00280000000001</v>
          </cell>
          <cell r="N40">
            <v>279.15429999999998</v>
          </cell>
          <cell r="R40">
            <v>211.71109999999999</v>
          </cell>
          <cell r="S40">
            <v>259.59300000000002</v>
          </cell>
          <cell r="T40">
            <v>306.15219999999999</v>
          </cell>
        </row>
        <row r="41">
          <cell r="A41">
            <v>43770</v>
          </cell>
          <cell r="B41">
            <v>274.95260000000002</v>
          </cell>
          <cell r="C41">
            <v>270.0412</v>
          </cell>
          <cell r="D41">
            <v>233.8741</v>
          </cell>
          <cell r="E41">
            <v>221.48</v>
          </cell>
          <cell r="F41">
            <v>322.95819999999998</v>
          </cell>
          <cell r="G41">
            <v>280.71690000000001</v>
          </cell>
          <cell r="H41">
            <v>316.1671</v>
          </cell>
          <cell r="I41">
            <v>310.28309999999999</v>
          </cell>
          <cell r="J41">
            <v>286.57369999999997</v>
          </cell>
          <cell r="K41">
            <v>265.06360000000001</v>
          </cell>
          <cell r="L41">
            <v>227.29</v>
          </cell>
          <cell r="M41">
            <v>244.00909999999999</v>
          </cell>
          <cell r="N41">
            <v>294.66609999999997</v>
          </cell>
          <cell r="R41">
            <v>224.7336</v>
          </cell>
          <cell r="S41">
            <v>269.93970000000002</v>
          </cell>
          <cell r="T41">
            <v>322.89789999999999</v>
          </cell>
        </row>
        <row r="42">
          <cell r="A42">
            <v>43800</v>
          </cell>
          <cell r="B42">
            <v>286.37599999999998</v>
          </cell>
          <cell r="C42">
            <v>280.48500000000001</v>
          </cell>
          <cell r="D42">
            <v>241.2029</v>
          </cell>
          <cell r="E42">
            <v>229.72829999999999</v>
          </cell>
          <cell r="F42">
            <v>327.4237</v>
          </cell>
          <cell r="G42">
            <v>294.03699999999998</v>
          </cell>
          <cell r="H42">
            <v>333.72309999999999</v>
          </cell>
          <cell r="I42">
            <v>333.14710000000002</v>
          </cell>
          <cell r="J42">
            <v>310.18009999999998</v>
          </cell>
          <cell r="K42">
            <v>270.92469999999997</v>
          </cell>
          <cell r="L42">
            <v>227.56309999999999</v>
          </cell>
          <cell r="M42">
            <v>252.3903</v>
          </cell>
          <cell r="N42">
            <v>305.65800000000002</v>
          </cell>
          <cell r="R42">
            <v>232.53989999999999</v>
          </cell>
          <cell r="S42">
            <v>280.57589999999999</v>
          </cell>
          <cell r="T42">
            <v>339.21379999999999</v>
          </cell>
        </row>
        <row r="43">
          <cell r="A43">
            <v>43831</v>
          </cell>
          <cell r="B43">
            <v>293.59539999999998</v>
          </cell>
          <cell r="C43">
            <v>291.00049999999999</v>
          </cell>
          <cell r="D43">
            <v>252.21010000000001</v>
          </cell>
          <cell r="E43">
            <v>235.4392</v>
          </cell>
          <cell r="F43">
            <v>333.565</v>
          </cell>
          <cell r="G43">
            <v>294.16800000000001</v>
          </cell>
          <cell r="H43">
            <v>330.72460000000001</v>
          </cell>
          <cell r="I43">
            <v>341.16210000000001</v>
          </cell>
          <cell r="J43">
            <v>313.05590000000001</v>
          </cell>
          <cell r="K43">
            <v>279.81049999999999</v>
          </cell>
          <cell r="L43">
            <v>227.56309999999999</v>
          </cell>
          <cell r="M43">
            <v>264.21120000000002</v>
          </cell>
          <cell r="N43">
            <v>314.61419999999998</v>
          </cell>
          <cell r="R43">
            <v>238.90969999999999</v>
          </cell>
          <cell r="S43">
            <v>288.79849999999999</v>
          </cell>
          <cell r="T43">
            <v>343.56970000000001</v>
          </cell>
        </row>
        <row r="44">
          <cell r="A44">
            <v>43862</v>
          </cell>
          <cell r="B44">
            <v>298.8202</v>
          </cell>
          <cell r="C44">
            <v>298.98079999999999</v>
          </cell>
          <cell r="D44">
            <v>256.05410000000001</v>
          </cell>
          <cell r="E44">
            <v>240.3657</v>
          </cell>
          <cell r="F44">
            <v>333.55630000000002</v>
          </cell>
          <cell r="G44">
            <v>298.81779999999998</v>
          </cell>
          <cell r="H44">
            <v>332.63479999999998</v>
          </cell>
          <cell r="I44">
            <v>347.29770000000002</v>
          </cell>
          <cell r="J44">
            <v>315.3032</v>
          </cell>
          <cell r="K44">
            <v>287.20389999999998</v>
          </cell>
          <cell r="L44">
            <v>234.89940000000001</v>
          </cell>
          <cell r="M44">
            <v>265.94409999999999</v>
          </cell>
          <cell r="N44">
            <v>319.72250000000003</v>
          </cell>
          <cell r="R44">
            <v>244.053</v>
          </cell>
          <cell r="S44">
            <v>295.18549999999999</v>
          </cell>
          <cell r="T44">
            <v>344.91910000000001</v>
          </cell>
        </row>
        <row r="45">
          <cell r="A45">
            <v>43891</v>
          </cell>
          <cell r="B45">
            <v>306.58539999999999</v>
          </cell>
          <cell r="C45">
            <v>308.2663</v>
          </cell>
          <cell r="D45">
            <v>264.18380000000002</v>
          </cell>
          <cell r="E45">
            <v>244.00319999999999</v>
          </cell>
          <cell r="F45">
            <v>337.59780000000001</v>
          </cell>
          <cell r="G45">
            <v>311.56040000000002</v>
          </cell>
          <cell r="H45">
            <v>341.50069999999999</v>
          </cell>
          <cell r="I45">
            <v>350.76600000000002</v>
          </cell>
          <cell r="J45">
            <v>341.90589999999997</v>
          </cell>
          <cell r="K45">
            <v>290.96570000000003</v>
          </cell>
          <cell r="L45">
            <v>273.32990000000001</v>
          </cell>
          <cell r="M45">
            <v>270.23250000000002</v>
          </cell>
          <cell r="N45">
            <v>324.84019999999998</v>
          </cell>
          <cell r="R45">
            <v>245.43209999999999</v>
          </cell>
          <cell r="S45">
            <v>303.8528</v>
          </cell>
          <cell r="T45">
            <v>353.58120000000002</v>
          </cell>
        </row>
        <row r="46">
          <cell r="A46">
            <v>43922</v>
          </cell>
          <cell r="B46">
            <v>308.47219999999999</v>
          </cell>
          <cell r="C46">
            <v>309.39190000000002</v>
          </cell>
          <cell r="D46">
            <v>268.9391</v>
          </cell>
          <cell r="E46">
            <v>245.50479999999999</v>
          </cell>
          <cell r="F46">
            <v>338.19690000000003</v>
          </cell>
          <cell r="G46">
            <v>312.1318</v>
          </cell>
          <cell r="H46">
            <v>348.7851</v>
          </cell>
          <cell r="I46">
            <v>355.27499999999998</v>
          </cell>
          <cell r="J46">
            <v>327.33019999999999</v>
          </cell>
          <cell r="K46">
            <v>298.63440000000003</v>
          </cell>
          <cell r="L46">
            <v>273.32990000000001</v>
          </cell>
          <cell r="M46">
            <v>271.8956</v>
          </cell>
          <cell r="N46">
            <v>322.93150000000003</v>
          </cell>
          <cell r="R46">
            <v>253.45359999999999</v>
          </cell>
          <cell r="S46">
            <v>305.79739999999998</v>
          </cell>
          <cell r="T46">
            <v>351.48399999999998</v>
          </cell>
        </row>
        <row r="47">
          <cell r="A47">
            <v>43952</v>
          </cell>
          <cell r="B47">
            <v>313.38619999999997</v>
          </cell>
          <cell r="C47">
            <v>314.00040000000001</v>
          </cell>
          <cell r="D47">
            <v>268.32619999999997</v>
          </cell>
          <cell r="E47">
            <v>253.8511</v>
          </cell>
          <cell r="F47">
            <v>338.04450000000003</v>
          </cell>
          <cell r="G47">
            <v>318.27350000000001</v>
          </cell>
          <cell r="H47">
            <v>355.73070000000001</v>
          </cell>
          <cell r="I47">
            <v>357.23520000000002</v>
          </cell>
          <cell r="J47">
            <v>327.80880000000002</v>
          </cell>
          <cell r="K47">
            <v>315.91879999999998</v>
          </cell>
          <cell r="L47">
            <v>272.01870000000002</v>
          </cell>
          <cell r="M47">
            <v>276.22699999999998</v>
          </cell>
          <cell r="N47">
            <v>324.74509999999998</v>
          </cell>
          <cell r="R47">
            <v>263.57299999999998</v>
          </cell>
          <cell r="S47">
            <v>311.166</v>
          </cell>
          <cell r="T47">
            <v>351.6481</v>
          </cell>
        </row>
        <row r="48">
          <cell r="A48">
            <v>43983</v>
          </cell>
          <cell r="B48">
            <v>319.40969999999999</v>
          </cell>
          <cell r="C48">
            <v>317.44749999999999</v>
          </cell>
          <cell r="D48">
            <v>278.45460000000003</v>
          </cell>
          <cell r="E48">
            <v>270.28149999999999</v>
          </cell>
          <cell r="F48">
            <v>344.6003</v>
          </cell>
          <cell r="G48">
            <v>325.65600000000001</v>
          </cell>
          <cell r="H48">
            <v>362.0806</v>
          </cell>
          <cell r="I48">
            <v>364.44749999999999</v>
          </cell>
          <cell r="J48">
            <v>329.67169999999999</v>
          </cell>
          <cell r="K48">
            <v>313.46710000000002</v>
          </cell>
          <cell r="L48">
            <v>268.00940000000003</v>
          </cell>
          <cell r="M48">
            <v>281.53620000000001</v>
          </cell>
          <cell r="N48">
            <v>329.07690000000002</v>
          </cell>
          <cell r="R48">
            <v>279.80880000000002</v>
          </cell>
          <cell r="S48">
            <v>315.97910000000002</v>
          </cell>
          <cell r="T48">
            <v>355.45339999999999</v>
          </cell>
        </row>
        <row r="49">
          <cell r="A49">
            <v>44013</v>
          </cell>
          <cell r="B49">
            <v>328.1311</v>
          </cell>
          <cell r="C49">
            <v>323.90679999999998</v>
          </cell>
          <cell r="D49">
            <v>282.21820000000002</v>
          </cell>
          <cell r="E49">
            <v>286.47859999999997</v>
          </cell>
          <cell r="F49">
            <v>348.4237</v>
          </cell>
          <cell r="G49">
            <v>344.11349999999999</v>
          </cell>
          <cell r="H49">
            <v>369.82569999999998</v>
          </cell>
          <cell r="I49">
            <v>369.51159999999999</v>
          </cell>
          <cell r="J49">
            <v>329.99880000000002</v>
          </cell>
          <cell r="K49">
            <v>333.0711</v>
          </cell>
          <cell r="L49">
            <v>268.30560000000003</v>
          </cell>
          <cell r="M49">
            <v>289.2235</v>
          </cell>
          <cell r="N49">
            <v>333.99599999999998</v>
          </cell>
          <cell r="R49">
            <v>294.20440000000002</v>
          </cell>
          <cell r="S49">
            <v>325.84550000000002</v>
          </cell>
          <cell r="T49">
            <v>356.80290000000002</v>
          </cell>
        </row>
        <row r="50">
          <cell r="A50">
            <v>44044</v>
          </cell>
          <cell r="B50">
            <v>337.67500000000001</v>
          </cell>
          <cell r="C50">
            <v>335.16759999999999</v>
          </cell>
          <cell r="D50">
            <v>285.23489999999998</v>
          </cell>
          <cell r="E50">
            <v>293.30259999999998</v>
          </cell>
          <cell r="F50">
            <v>353.30630000000002</v>
          </cell>
          <cell r="G50">
            <v>359.5478</v>
          </cell>
          <cell r="H50">
            <v>377.85840000000002</v>
          </cell>
          <cell r="I50">
            <v>382.33479999999997</v>
          </cell>
          <cell r="J50">
            <v>329.92860000000002</v>
          </cell>
          <cell r="K50">
            <v>350.61410000000001</v>
          </cell>
          <cell r="L50">
            <v>268.29450000000003</v>
          </cell>
          <cell r="M50">
            <v>294.41309999999999</v>
          </cell>
          <cell r="N50">
            <v>341.31259999999997</v>
          </cell>
          <cell r="R50">
            <v>303.91210000000001</v>
          </cell>
          <cell r="S50">
            <v>337.20209999999997</v>
          </cell>
          <cell r="T50">
            <v>360.12299999999999</v>
          </cell>
        </row>
        <row r="51">
          <cell r="A51">
            <v>44075</v>
          </cell>
          <cell r="B51">
            <v>345.34809999999999</v>
          </cell>
          <cell r="C51">
            <v>343.91950000000003</v>
          </cell>
          <cell r="D51">
            <v>297.00049999999999</v>
          </cell>
          <cell r="E51">
            <v>302.04399999999998</v>
          </cell>
          <cell r="F51">
            <v>358.53379999999999</v>
          </cell>
          <cell r="G51">
            <v>366.10539999999997</v>
          </cell>
          <cell r="H51">
            <v>393.27210000000002</v>
          </cell>
          <cell r="I51">
            <v>396.45580000000001</v>
          </cell>
          <cell r="J51">
            <v>331.2242</v>
          </cell>
          <cell r="K51">
            <v>349.93599999999998</v>
          </cell>
          <cell r="L51">
            <v>266.44060000000002</v>
          </cell>
          <cell r="M51">
            <v>295.93700000000001</v>
          </cell>
          <cell r="N51">
            <v>344.44540000000001</v>
          </cell>
          <cell r="R51">
            <v>316.6755</v>
          </cell>
          <cell r="S51">
            <v>343.75170000000003</v>
          </cell>
          <cell r="T51">
            <v>368.44720000000001</v>
          </cell>
        </row>
        <row r="52">
          <cell r="A52">
            <v>44105</v>
          </cell>
          <cell r="B52">
            <v>357.3048</v>
          </cell>
          <cell r="C52">
            <v>360.18130000000002</v>
          </cell>
          <cell r="D52">
            <v>298.79820000000001</v>
          </cell>
          <cell r="E52">
            <v>315.50389999999999</v>
          </cell>
          <cell r="F52">
            <v>367.9452</v>
          </cell>
          <cell r="G52">
            <v>380.7133</v>
          </cell>
          <cell r="H52">
            <v>407.22550000000001</v>
          </cell>
          <cell r="I52">
            <v>409.5179</v>
          </cell>
          <cell r="J52">
            <v>332.2654</v>
          </cell>
          <cell r="K52">
            <v>360.51839999999999</v>
          </cell>
          <cell r="L52">
            <v>266.20870000000002</v>
          </cell>
          <cell r="M52">
            <v>302.25830000000002</v>
          </cell>
          <cell r="N52">
            <v>350.45159999999998</v>
          </cell>
          <cell r="R52">
            <v>339.81709999999998</v>
          </cell>
          <cell r="S52">
            <v>354.80489999999998</v>
          </cell>
          <cell r="T52">
            <v>376.54840000000002</v>
          </cell>
        </row>
        <row r="53">
          <cell r="A53">
            <v>44136</v>
          </cell>
          <cell r="B53">
            <v>367.73919999999998</v>
          </cell>
          <cell r="C53">
            <v>371.26280000000003</v>
          </cell>
          <cell r="D53">
            <v>309.91570000000002</v>
          </cell>
          <cell r="E53">
            <v>330.71519999999998</v>
          </cell>
          <cell r="F53">
            <v>376.72269999999997</v>
          </cell>
          <cell r="G53">
            <v>395.84089999999998</v>
          </cell>
          <cell r="H53">
            <v>418.77499999999998</v>
          </cell>
          <cell r="I53">
            <v>422.303</v>
          </cell>
          <cell r="J53">
            <v>331.73630000000003</v>
          </cell>
          <cell r="K53">
            <v>365.16969999999998</v>
          </cell>
          <cell r="L53">
            <v>266.81380000000001</v>
          </cell>
          <cell r="M53">
            <v>309.00009999999997</v>
          </cell>
          <cell r="N53">
            <v>356.625</v>
          </cell>
          <cell r="R53">
            <v>355.93349999999998</v>
          </cell>
          <cell r="S53">
            <v>365.01580000000001</v>
          </cell>
          <cell r="T53">
            <v>384.22859999999997</v>
          </cell>
        </row>
        <row r="54">
          <cell r="A54">
            <v>44166</v>
          </cell>
          <cell r="B54">
            <v>378.85849999999999</v>
          </cell>
          <cell r="C54">
            <v>382.40269999999998</v>
          </cell>
          <cell r="D54">
            <v>322.58870000000002</v>
          </cell>
          <cell r="E54">
            <v>337.1497</v>
          </cell>
          <cell r="F54">
            <v>384.89519999999999</v>
          </cell>
          <cell r="G54">
            <v>410.40370000000001</v>
          </cell>
          <cell r="H54">
            <v>432.92169999999999</v>
          </cell>
          <cell r="I54">
            <v>445.33569999999997</v>
          </cell>
          <cell r="J54">
            <v>333.47930000000002</v>
          </cell>
          <cell r="K54">
            <v>372.23160000000001</v>
          </cell>
          <cell r="L54">
            <v>265.89179999999999</v>
          </cell>
          <cell r="M54">
            <v>316.77659999999997</v>
          </cell>
          <cell r="N54">
            <v>364.49489999999997</v>
          </cell>
          <cell r="R54">
            <v>357.84699999999998</v>
          </cell>
          <cell r="S54">
            <v>378.24900000000002</v>
          </cell>
          <cell r="T54">
            <v>393.89319999999998</v>
          </cell>
        </row>
        <row r="55">
          <cell r="A55">
            <v>44197</v>
          </cell>
          <cell r="B55">
            <v>394.43849999999998</v>
          </cell>
          <cell r="C55">
            <v>395.95370000000003</v>
          </cell>
          <cell r="D55">
            <v>336.4545</v>
          </cell>
          <cell r="E55">
            <v>342.63920000000002</v>
          </cell>
          <cell r="F55">
            <v>390.25549999999998</v>
          </cell>
          <cell r="G55">
            <v>426.58929999999998</v>
          </cell>
          <cell r="H55">
            <v>446.76100000000002</v>
          </cell>
          <cell r="I55">
            <v>478.7663</v>
          </cell>
          <cell r="J55">
            <v>386.58690000000001</v>
          </cell>
          <cell r="K55">
            <v>389.54750000000001</v>
          </cell>
          <cell r="L55">
            <v>269.48039999999997</v>
          </cell>
          <cell r="M55">
            <v>329.18560000000002</v>
          </cell>
          <cell r="N55">
            <v>369.536</v>
          </cell>
          <cell r="R55">
            <v>370.01960000000003</v>
          </cell>
          <cell r="S55">
            <v>392.8476</v>
          </cell>
          <cell r="T55">
            <v>414.89190000000002</v>
          </cell>
        </row>
        <row r="56">
          <cell r="A56">
            <v>44228</v>
          </cell>
          <cell r="B56">
            <v>409.64620000000002</v>
          </cell>
          <cell r="C56">
            <v>413.7004</v>
          </cell>
          <cell r="D56">
            <v>349.57909999999998</v>
          </cell>
          <cell r="E56">
            <v>354.47620000000001</v>
          </cell>
          <cell r="F56">
            <v>396.25909999999999</v>
          </cell>
          <cell r="G56">
            <v>444.18740000000003</v>
          </cell>
          <cell r="H56">
            <v>467.65170000000001</v>
          </cell>
          <cell r="I56">
            <v>499.52420000000001</v>
          </cell>
          <cell r="J56">
            <v>397.42500000000001</v>
          </cell>
          <cell r="K56">
            <v>405.73289999999997</v>
          </cell>
          <cell r="L56">
            <v>269.48039999999997</v>
          </cell>
          <cell r="M56">
            <v>346.46010000000001</v>
          </cell>
          <cell r="N56">
            <v>379.25799999999998</v>
          </cell>
          <cell r="R56">
            <v>390.63310000000001</v>
          </cell>
          <cell r="S56">
            <v>408.7115</v>
          </cell>
          <cell r="T56">
            <v>424.54500000000002</v>
          </cell>
        </row>
        <row r="57">
          <cell r="A57">
            <v>44256</v>
          </cell>
          <cell r="B57">
            <v>426.23750000000001</v>
          </cell>
          <cell r="C57">
            <v>430.47489999999999</v>
          </cell>
          <cell r="D57">
            <v>370.69560000000001</v>
          </cell>
          <cell r="E57">
            <v>376.45729999999998</v>
          </cell>
          <cell r="F57">
            <v>403.72930000000002</v>
          </cell>
          <cell r="G57">
            <v>453.24930000000001</v>
          </cell>
          <cell r="H57">
            <v>484.6087</v>
          </cell>
          <cell r="I57">
            <v>518.59410000000003</v>
          </cell>
          <cell r="J57">
            <v>400.15039999999999</v>
          </cell>
          <cell r="K57">
            <v>420.52659999999997</v>
          </cell>
          <cell r="L57">
            <v>334.75200000000001</v>
          </cell>
          <cell r="M57">
            <v>363.19880000000001</v>
          </cell>
          <cell r="N57">
            <v>386.8553</v>
          </cell>
          <cell r="R57">
            <v>403.20359999999999</v>
          </cell>
          <cell r="S57">
            <v>426.16699999999997</v>
          </cell>
          <cell r="T57">
            <v>440.70060000000001</v>
          </cell>
        </row>
        <row r="58">
          <cell r="A58">
            <v>44287</v>
          </cell>
          <cell r="B58">
            <v>446.49209999999999</v>
          </cell>
          <cell r="C58">
            <v>448.90010000000001</v>
          </cell>
          <cell r="D58">
            <v>382.36070000000001</v>
          </cell>
          <cell r="E58">
            <v>410.87099999999998</v>
          </cell>
          <cell r="F58">
            <v>424.68490000000003</v>
          </cell>
          <cell r="G58">
            <v>474.84570000000002</v>
          </cell>
          <cell r="H58">
            <v>506.56569999999999</v>
          </cell>
          <cell r="I58">
            <v>545.44949999999994</v>
          </cell>
          <cell r="J58">
            <v>398.96719999999999</v>
          </cell>
          <cell r="K58">
            <v>434.29660000000001</v>
          </cell>
          <cell r="L58">
            <v>334.90449999999998</v>
          </cell>
          <cell r="M58">
            <v>377.15170000000001</v>
          </cell>
          <cell r="N58">
            <v>400.28019999999998</v>
          </cell>
          <cell r="R58">
            <v>418.99919999999997</v>
          </cell>
          <cell r="S58">
            <v>448.06599999999997</v>
          </cell>
          <cell r="T58">
            <v>458.15410000000003</v>
          </cell>
        </row>
        <row r="59">
          <cell r="A59">
            <v>44317</v>
          </cell>
          <cell r="B59">
            <v>462.18380000000002</v>
          </cell>
          <cell r="C59">
            <v>462.85449999999997</v>
          </cell>
          <cell r="D59">
            <v>388.64299999999997</v>
          </cell>
          <cell r="E59">
            <v>434.08089999999999</v>
          </cell>
          <cell r="F59">
            <v>431.19119999999998</v>
          </cell>
          <cell r="G59">
            <v>485.33479999999997</v>
          </cell>
          <cell r="H59">
            <v>527.83370000000002</v>
          </cell>
          <cell r="I59">
            <v>576.95230000000004</v>
          </cell>
          <cell r="J59">
            <v>405.23700000000002</v>
          </cell>
          <cell r="K59">
            <v>443.6422</v>
          </cell>
          <cell r="L59">
            <v>342.92039999999997</v>
          </cell>
          <cell r="M59">
            <v>391.09199999999998</v>
          </cell>
          <cell r="N59">
            <v>408.0421</v>
          </cell>
          <cell r="R59">
            <v>439.29180000000002</v>
          </cell>
          <cell r="S59">
            <v>462.68079999999998</v>
          </cell>
          <cell r="T59">
            <v>474.64229999999998</v>
          </cell>
        </row>
        <row r="60">
          <cell r="A60">
            <v>44348</v>
          </cell>
          <cell r="B60">
            <v>478.11090000000002</v>
          </cell>
          <cell r="C60">
            <v>477.67939999999999</v>
          </cell>
          <cell r="D60">
            <v>408.03089999999997</v>
          </cell>
          <cell r="E60">
            <v>448.2561</v>
          </cell>
          <cell r="F60">
            <v>436.7072</v>
          </cell>
          <cell r="G60">
            <v>501.89609999999999</v>
          </cell>
          <cell r="H60">
            <v>542.14400000000001</v>
          </cell>
          <cell r="I60">
            <v>605.54229999999995</v>
          </cell>
          <cell r="J60">
            <v>440.89120000000003</v>
          </cell>
          <cell r="K60">
            <v>456.15969999999999</v>
          </cell>
          <cell r="L60">
            <v>345.23689999999999</v>
          </cell>
          <cell r="M60">
            <v>403.55779999999999</v>
          </cell>
          <cell r="N60">
            <v>420.38499999999999</v>
          </cell>
          <cell r="R60">
            <v>447.149</v>
          </cell>
          <cell r="S60">
            <v>479.17360000000002</v>
          </cell>
          <cell r="T60">
            <v>493.6422</v>
          </cell>
        </row>
        <row r="61">
          <cell r="A61">
            <v>44378</v>
          </cell>
          <cell r="B61">
            <v>494.12490000000003</v>
          </cell>
          <cell r="C61">
            <v>497.2645</v>
          </cell>
          <cell r="D61">
            <v>418.8005</v>
          </cell>
          <cell r="E61">
            <v>464.64569999999998</v>
          </cell>
          <cell r="F61">
            <v>449.6352</v>
          </cell>
          <cell r="G61">
            <v>516.70839999999998</v>
          </cell>
          <cell r="H61">
            <v>563.10490000000004</v>
          </cell>
          <cell r="I61">
            <v>620.34839999999997</v>
          </cell>
          <cell r="J61">
            <v>441.5872</v>
          </cell>
          <cell r="K61">
            <v>472.56889999999999</v>
          </cell>
          <cell r="L61">
            <v>353.95420000000001</v>
          </cell>
          <cell r="M61">
            <v>423.51609999999999</v>
          </cell>
          <cell r="N61">
            <v>432.3306</v>
          </cell>
          <cell r="R61">
            <v>468.02080000000001</v>
          </cell>
          <cell r="S61">
            <v>497.16320000000002</v>
          </cell>
          <cell r="T61">
            <v>499.98329999999999</v>
          </cell>
        </row>
        <row r="62">
          <cell r="A62">
            <v>44409</v>
          </cell>
          <cell r="B62">
            <v>510.95370000000003</v>
          </cell>
          <cell r="C62">
            <v>514.16300000000001</v>
          </cell>
          <cell r="D62">
            <v>425.69959999999998</v>
          </cell>
          <cell r="E62">
            <v>478.51249999999999</v>
          </cell>
          <cell r="F62">
            <v>466.70740000000001</v>
          </cell>
          <cell r="G62">
            <v>535.60090000000002</v>
          </cell>
          <cell r="H62">
            <v>585.42989999999998</v>
          </cell>
          <cell r="I62">
            <v>645.6069</v>
          </cell>
          <cell r="J62">
            <v>442.5804</v>
          </cell>
          <cell r="K62">
            <v>488.73009999999999</v>
          </cell>
          <cell r="L62">
            <v>359.84010000000001</v>
          </cell>
          <cell r="M62">
            <v>439.41460000000001</v>
          </cell>
          <cell r="N62">
            <v>448.4538</v>
          </cell>
          <cell r="R62">
            <v>479.26089999999999</v>
          </cell>
          <cell r="S62">
            <v>516.70280000000002</v>
          </cell>
          <cell r="T62">
            <v>511.10680000000002</v>
          </cell>
        </row>
        <row r="63">
          <cell r="A63">
            <v>44440</v>
          </cell>
          <cell r="B63">
            <v>530.08590000000004</v>
          </cell>
          <cell r="C63">
            <v>531.32150000000001</v>
          </cell>
          <cell r="D63">
            <v>450.3691</v>
          </cell>
          <cell r="E63">
            <v>502.83780000000002</v>
          </cell>
          <cell r="F63">
            <v>481.1277</v>
          </cell>
          <cell r="G63">
            <v>553.30790000000002</v>
          </cell>
          <cell r="H63">
            <v>606.02809999999999</v>
          </cell>
          <cell r="I63">
            <v>664.21939999999995</v>
          </cell>
          <cell r="J63">
            <v>458.7509</v>
          </cell>
          <cell r="K63">
            <v>516.44929999999999</v>
          </cell>
          <cell r="L63">
            <v>364.65390000000002</v>
          </cell>
          <cell r="M63">
            <v>459.63780000000003</v>
          </cell>
          <cell r="N63">
            <v>464.94220000000001</v>
          </cell>
          <cell r="R63">
            <v>504.63709999999998</v>
          </cell>
          <cell r="S63">
            <v>536.96</v>
          </cell>
          <cell r="T63">
            <v>522.5829</v>
          </cell>
        </row>
        <row r="64">
          <cell r="A64">
            <v>44470</v>
          </cell>
          <cell r="B64">
            <v>545.27859999999998</v>
          </cell>
          <cell r="C64">
            <v>546.90309999999999</v>
          </cell>
          <cell r="D64">
            <v>459.678</v>
          </cell>
          <cell r="E64">
            <v>522.5806</v>
          </cell>
          <cell r="F64">
            <v>490.54719999999998</v>
          </cell>
          <cell r="G64">
            <v>572.47289999999998</v>
          </cell>
          <cell r="H64">
            <v>629.15800000000002</v>
          </cell>
          <cell r="I64">
            <v>684.69320000000005</v>
          </cell>
          <cell r="J64">
            <v>459.46129999999999</v>
          </cell>
          <cell r="K64">
            <v>524.87390000000005</v>
          </cell>
          <cell r="L64">
            <v>368.67939999999999</v>
          </cell>
          <cell r="M64">
            <v>474.95639999999997</v>
          </cell>
          <cell r="N64">
            <v>478.50810000000001</v>
          </cell>
          <cell r="R64">
            <v>527.94659999999999</v>
          </cell>
          <cell r="S64">
            <v>553.74379999999996</v>
          </cell>
          <cell r="T64">
            <v>527.38890000000004</v>
          </cell>
        </row>
        <row r="65">
          <cell r="A65">
            <v>44501</v>
          </cell>
          <cell r="B65">
            <v>557.22360000000003</v>
          </cell>
          <cell r="C65">
            <v>556.50800000000004</v>
          </cell>
          <cell r="D65">
            <v>463.50959999999998</v>
          </cell>
          <cell r="E65">
            <v>537.76260000000002</v>
          </cell>
          <cell r="F65">
            <v>499.40519999999998</v>
          </cell>
          <cell r="G65">
            <v>590.27020000000005</v>
          </cell>
          <cell r="H65">
            <v>650.24980000000005</v>
          </cell>
          <cell r="I65">
            <v>705.94880000000001</v>
          </cell>
          <cell r="J65">
            <v>460.41840000000002</v>
          </cell>
          <cell r="K65">
            <v>530.39049999999997</v>
          </cell>
          <cell r="L65">
            <v>370.37650000000002</v>
          </cell>
          <cell r="M65">
            <v>484.78250000000003</v>
          </cell>
          <cell r="N65">
            <v>487.48469999999998</v>
          </cell>
          <cell r="R65">
            <v>543.81809999999996</v>
          </cell>
          <cell r="S65">
            <v>567.1807</v>
          </cell>
          <cell r="T65">
            <v>531.86969999999997</v>
          </cell>
        </row>
        <row r="66">
          <cell r="A66">
            <v>44531</v>
          </cell>
          <cell r="B66">
            <v>574.45060000000001</v>
          </cell>
          <cell r="C66">
            <v>572.99149999999997</v>
          </cell>
          <cell r="D66">
            <v>485.93579999999997</v>
          </cell>
          <cell r="E66">
            <v>559.32759999999996</v>
          </cell>
          <cell r="F66">
            <v>508.82119999999998</v>
          </cell>
          <cell r="G66">
            <v>610.42100000000005</v>
          </cell>
          <cell r="H66">
            <v>653.44820000000004</v>
          </cell>
          <cell r="I66">
            <v>732.65599999999995</v>
          </cell>
          <cell r="J66">
            <v>470.32780000000002</v>
          </cell>
          <cell r="K66">
            <v>547.48479999999995</v>
          </cell>
          <cell r="L66">
            <v>370.37650000000002</v>
          </cell>
          <cell r="M66">
            <v>507.59910000000002</v>
          </cell>
          <cell r="N66">
            <v>498.38150000000002</v>
          </cell>
          <cell r="R66">
            <v>558.61940000000004</v>
          </cell>
          <cell r="S66">
            <v>587.21140000000003</v>
          </cell>
          <cell r="T66">
            <v>541.12450000000001</v>
          </cell>
        </row>
        <row r="67">
          <cell r="A67">
            <v>44562</v>
          </cell>
          <cell r="B67">
            <v>595.08799999999997</v>
          </cell>
          <cell r="C67">
            <v>594.37260000000003</v>
          </cell>
          <cell r="D67">
            <v>494.29469999999998</v>
          </cell>
          <cell r="E67">
            <v>577.63440000000003</v>
          </cell>
          <cell r="F67">
            <v>531.39739999999995</v>
          </cell>
          <cell r="G67">
            <v>625.52390000000003</v>
          </cell>
          <cell r="H67">
            <v>675.73710000000005</v>
          </cell>
          <cell r="I67">
            <v>758.36779999999999</v>
          </cell>
          <cell r="J67">
            <v>499.7398</v>
          </cell>
          <cell r="K67">
            <v>563.90629999999999</v>
          </cell>
          <cell r="L67">
            <v>371.42970000000003</v>
          </cell>
          <cell r="M67">
            <v>538.73710000000005</v>
          </cell>
          <cell r="N67">
            <v>514.34289999999999</v>
          </cell>
          <cell r="R67">
            <v>580.88400000000001</v>
          </cell>
          <cell r="S67">
            <v>609.48879999999997</v>
          </cell>
          <cell r="T67">
            <v>555.2174</v>
          </cell>
        </row>
        <row r="68">
          <cell r="A68">
            <v>44593</v>
          </cell>
          <cell r="B68">
            <v>623.90300000000002</v>
          </cell>
          <cell r="C68">
            <v>630.03300000000002</v>
          </cell>
          <cell r="D68">
            <v>506.48480000000001</v>
          </cell>
          <cell r="E68">
            <v>608.13430000000005</v>
          </cell>
          <cell r="F68">
            <v>546.71460000000002</v>
          </cell>
          <cell r="G68">
            <v>648.63120000000004</v>
          </cell>
          <cell r="H68">
            <v>705.26700000000005</v>
          </cell>
          <cell r="I68">
            <v>798.95259999999996</v>
          </cell>
          <cell r="J68">
            <v>502.59429999999998</v>
          </cell>
          <cell r="K68">
            <v>586.67579999999998</v>
          </cell>
          <cell r="L68">
            <v>380.04199999999997</v>
          </cell>
          <cell r="M68">
            <v>579.08630000000005</v>
          </cell>
          <cell r="N68">
            <v>534.82719999999995</v>
          </cell>
          <cell r="R68">
            <v>621.99570000000006</v>
          </cell>
          <cell r="S68">
            <v>637.33960000000002</v>
          </cell>
          <cell r="T68">
            <v>579.69569999999999</v>
          </cell>
        </row>
        <row r="69">
          <cell r="A69">
            <v>44621</v>
          </cell>
          <cell r="B69">
            <v>670.30190000000005</v>
          </cell>
          <cell r="C69">
            <v>687.97490000000005</v>
          </cell>
          <cell r="D69">
            <v>540.83870000000002</v>
          </cell>
          <cell r="E69">
            <v>661.88329999999996</v>
          </cell>
          <cell r="F69">
            <v>595.81809999999996</v>
          </cell>
          <cell r="G69">
            <v>673.9692</v>
          </cell>
          <cell r="H69">
            <v>739.80420000000004</v>
          </cell>
          <cell r="I69">
            <v>838.33979999999997</v>
          </cell>
          <cell r="J69">
            <v>515.8329</v>
          </cell>
          <cell r="K69">
            <v>611.64880000000005</v>
          </cell>
          <cell r="L69">
            <v>543.23400000000004</v>
          </cell>
          <cell r="M69">
            <v>616.11429999999996</v>
          </cell>
          <cell r="N69">
            <v>571.91579999999999</v>
          </cell>
          <cell r="R69">
            <v>672.70090000000005</v>
          </cell>
          <cell r="S69">
            <v>682.5249</v>
          </cell>
          <cell r="T69">
            <v>627.53430000000003</v>
          </cell>
        </row>
        <row r="70">
          <cell r="A70">
            <v>44652</v>
          </cell>
          <cell r="B70">
            <v>709.76229999999998</v>
          </cell>
          <cell r="C70">
            <v>734.35180000000003</v>
          </cell>
          <cell r="D70">
            <v>553.01940000000002</v>
          </cell>
          <cell r="E70">
            <v>722.62819999999999</v>
          </cell>
          <cell r="F70">
            <v>628.28920000000005</v>
          </cell>
          <cell r="G70">
            <v>702.20960000000002</v>
          </cell>
          <cell r="H70">
            <v>781.87969999999996</v>
          </cell>
          <cell r="I70">
            <v>877.09580000000005</v>
          </cell>
          <cell r="J70">
            <v>534.50289999999995</v>
          </cell>
          <cell r="K70">
            <v>635.94619999999998</v>
          </cell>
          <cell r="L70">
            <v>552.85230000000001</v>
          </cell>
          <cell r="M70">
            <v>664.61770000000001</v>
          </cell>
          <cell r="N70">
            <v>602.99379999999996</v>
          </cell>
          <cell r="R70">
            <v>720.73469999999998</v>
          </cell>
          <cell r="S70">
            <v>723.96990000000005</v>
          </cell>
          <cell r="T70">
            <v>654.99630000000002</v>
          </cell>
        </row>
        <row r="71">
          <cell r="A71">
            <v>44682</v>
          </cell>
          <cell r="B71">
            <v>744.31619999999998</v>
          </cell>
          <cell r="C71">
            <v>768.28139999999996</v>
          </cell>
          <cell r="D71">
            <v>582.42520000000002</v>
          </cell>
          <cell r="E71">
            <v>768.43140000000005</v>
          </cell>
          <cell r="F71">
            <v>643.18460000000005</v>
          </cell>
          <cell r="G71">
            <v>735.67150000000004</v>
          </cell>
          <cell r="H71">
            <v>831.71199999999999</v>
          </cell>
          <cell r="I71">
            <v>926.39</v>
          </cell>
          <cell r="J71">
            <v>555.79290000000003</v>
          </cell>
          <cell r="K71">
            <v>668.97209999999995</v>
          </cell>
          <cell r="L71">
            <v>562.97170000000006</v>
          </cell>
          <cell r="M71">
            <v>688.40890000000002</v>
          </cell>
          <cell r="N71">
            <v>631.85329999999999</v>
          </cell>
          <cell r="R71">
            <v>761.30179999999996</v>
          </cell>
          <cell r="S71">
            <v>758.82479999999998</v>
          </cell>
          <cell r="T71">
            <v>684.8202</v>
          </cell>
        </row>
        <row r="72">
          <cell r="A72">
            <v>44713</v>
          </cell>
          <cell r="B72">
            <v>782.14200000000005</v>
          </cell>
          <cell r="C72">
            <v>803.43380000000002</v>
          </cell>
          <cell r="D72">
            <v>622.64859999999999</v>
          </cell>
          <cell r="E72">
            <v>822.00419999999997</v>
          </cell>
          <cell r="F72">
            <v>675.46159999999998</v>
          </cell>
          <cell r="G72">
            <v>772.25940000000003</v>
          </cell>
          <cell r="H72">
            <v>885.404</v>
          </cell>
          <cell r="I72">
            <v>969.99199999999996</v>
          </cell>
          <cell r="J72">
            <v>558.66840000000002</v>
          </cell>
          <cell r="K72">
            <v>695.57209999999998</v>
          </cell>
          <cell r="L72">
            <v>568.2106</v>
          </cell>
          <cell r="M72">
            <v>736.52859999999998</v>
          </cell>
          <cell r="N72">
            <v>664.98329999999999</v>
          </cell>
          <cell r="R72">
            <v>806.87660000000005</v>
          </cell>
          <cell r="S72">
            <v>797.06299999999999</v>
          </cell>
          <cell r="T72">
            <v>716.46780000000001</v>
          </cell>
        </row>
        <row r="73">
          <cell r="A73">
            <v>44743</v>
          </cell>
          <cell r="B73">
            <v>845.03970000000004</v>
          </cell>
          <cell r="C73">
            <v>862.14059999999995</v>
          </cell>
          <cell r="D73">
            <v>655.74040000000002</v>
          </cell>
          <cell r="E73">
            <v>918.15470000000005</v>
          </cell>
          <cell r="F73">
            <v>712.75840000000005</v>
          </cell>
          <cell r="G73">
            <v>859.04669999999999</v>
          </cell>
          <cell r="H73">
            <v>936.78840000000002</v>
          </cell>
          <cell r="I73">
            <v>1037.7186999999999</v>
          </cell>
          <cell r="J73">
            <v>591.54280000000006</v>
          </cell>
          <cell r="K73">
            <v>762.98839999999996</v>
          </cell>
          <cell r="L73">
            <v>595.21950000000004</v>
          </cell>
          <cell r="M73">
            <v>812.54899999999998</v>
          </cell>
          <cell r="N73">
            <v>713.57339999999999</v>
          </cell>
          <cell r="R73">
            <v>896.79549999999995</v>
          </cell>
          <cell r="S73">
            <v>860.14170000000001</v>
          </cell>
          <cell r="T73">
            <v>762.06659999999999</v>
          </cell>
        </row>
        <row r="74">
          <cell r="A74">
            <v>44774</v>
          </cell>
          <cell r="B74">
            <v>899.46040000000005</v>
          </cell>
          <cell r="C74">
            <v>920.72580000000005</v>
          </cell>
          <cell r="D74">
            <v>700.21230000000003</v>
          </cell>
          <cell r="E74">
            <v>988.38120000000004</v>
          </cell>
          <cell r="F74">
            <v>735.23900000000003</v>
          </cell>
          <cell r="G74">
            <v>921.12819999999999</v>
          </cell>
          <cell r="H74">
            <v>994.90250000000003</v>
          </cell>
          <cell r="I74">
            <v>1097.0372</v>
          </cell>
          <cell r="J74">
            <v>624.4615</v>
          </cell>
          <cell r="K74">
            <v>819.28319999999997</v>
          </cell>
          <cell r="L74">
            <v>624.51880000000006</v>
          </cell>
          <cell r="M74">
            <v>865.65610000000004</v>
          </cell>
          <cell r="N74">
            <v>773.74</v>
          </cell>
          <cell r="R74">
            <v>970.08439999999996</v>
          </cell>
          <cell r="S74">
            <v>917.22900000000004</v>
          </cell>
          <cell r="T74">
            <v>795.82830000000001</v>
          </cell>
        </row>
        <row r="75">
          <cell r="A75">
            <v>44805</v>
          </cell>
          <cell r="B75">
            <v>954.60109999999997</v>
          </cell>
          <cell r="C75">
            <v>982.08699999999999</v>
          </cell>
          <cell r="D75">
            <v>763.85230000000001</v>
          </cell>
          <cell r="E75">
            <v>1067.3244999999999</v>
          </cell>
          <cell r="F75">
            <v>754.99929999999995</v>
          </cell>
          <cell r="G75">
            <v>979.69169999999997</v>
          </cell>
          <cell r="H75">
            <v>1042.7150999999999</v>
          </cell>
          <cell r="I75">
            <v>1156.7571</v>
          </cell>
          <cell r="J75">
            <v>645.62199999999996</v>
          </cell>
          <cell r="K75">
            <v>872.35730000000001</v>
          </cell>
          <cell r="L75">
            <v>638.24519999999995</v>
          </cell>
          <cell r="M75">
            <v>929.12660000000005</v>
          </cell>
          <cell r="N75">
            <v>819.70119999999997</v>
          </cell>
          <cell r="R75">
            <v>1068.3169</v>
          </cell>
          <cell r="S75">
            <v>968.74369999999999</v>
          </cell>
          <cell r="T75">
            <v>836.60540000000003</v>
          </cell>
        </row>
        <row r="76">
          <cell r="A76">
            <v>44835</v>
          </cell>
          <cell r="B76">
            <v>1017.5863000000001</v>
          </cell>
          <cell r="C76">
            <v>1053.1016</v>
          </cell>
          <cell r="D76">
            <v>802.50469999999996</v>
          </cell>
          <cell r="E76">
            <v>1130.2578000000001</v>
          </cell>
          <cell r="F76">
            <v>806.9316</v>
          </cell>
          <cell r="G76">
            <v>1041.4404999999999</v>
          </cell>
          <cell r="H76">
            <v>1111.3046999999999</v>
          </cell>
          <cell r="I76">
            <v>1215.2162000000001</v>
          </cell>
          <cell r="J76">
            <v>713.4248</v>
          </cell>
          <cell r="K76">
            <v>931.64480000000003</v>
          </cell>
          <cell r="L76">
            <v>661.00149999999996</v>
          </cell>
          <cell r="M76">
            <v>1000.7229</v>
          </cell>
          <cell r="N76">
            <v>905.44860000000006</v>
          </cell>
          <cell r="R76">
            <v>1147.0208</v>
          </cell>
          <cell r="S76">
            <v>1031.5165999999999</v>
          </cell>
          <cell r="T76">
            <v>890.6001</v>
          </cell>
        </row>
        <row r="77">
          <cell r="A77">
            <v>44866</v>
          </cell>
          <cell r="B77">
            <v>1067.4854</v>
          </cell>
          <cell r="C77">
            <v>1094.5282</v>
          </cell>
          <cell r="D77">
            <v>854.91049999999996</v>
          </cell>
          <cell r="E77">
            <v>1189.3208999999999</v>
          </cell>
          <cell r="F77">
            <v>856.56330000000003</v>
          </cell>
          <cell r="G77">
            <v>1098.0135</v>
          </cell>
          <cell r="H77">
            <v>1158.9459999999999</v>
          </cell>
          <cell r="I77">
            <v>1285.7505000000001</v>
          </cell>
          <cell r="J77">
            <v>759.26660000000004</v>
          </cell>
          <cell r="K77">
            <v>965.32159999999999</v>
          </cell>
          <cell r="L77">
            <v>665.67060000000004</v>
          </cell>
          <cell r="M77">
            <v>1059.6457</v>
          </cell>
          <cell r="N77">
            <v>951.15639999999996</v>
          </cell>
          <cell r="R77">
            <v>1209.8876</v>
          </cell>
          <cell r="S77">
            <v>1077.2851000000001</v>
          </cell>
          <cell r="T77">
            <v>946.44299999999998</v>
          </cell>
        </row>
        <row r="78">
          <cell r="A78">
            <v>44896</v>
          </cell>
          <cell r="B78">
            <v>1115.8851999999999</v>
          </cell>
          <cell r="C78">
            <v>1131.3989999999999</v>
          </cell>
          <cell r="D78">
            <v>915.28660000000002</v>
          </cell>
          <cell r="E78">
            <v>1239.5463</v>
          </cell>
          <cell r="F78">
            <v>893.03399999999999</v>
          </cell>
          <cell r="G78">
            <v>1142.2256</v>
          </cell>
          <cell r="H78">
            <v>1224.8641</v>
          </cell>
          <cell r="I78">
            <v>1351.4602</v>
          </cell>
          <cell r="J78">
            <v>786.67430000000002</v>
          </cell>
          <cell r="K78">
            <v>1023.2112</v>
          </cell>
          <cell r="L78">
            <v>676.92589999999996</v>
          </cell>
          <cell r="M78">
            <v>1137.6668</v>
          </cell>
          <cell r="N78">
            <v>999.40869999999995</v>
          </cell>
          <cell r="R78">
            <v>1255.5573999999999</v>
          </cell>
          <cell r="S78">
            <v>1123.6996999999999</v>
          </cell>
          <cell r="T78">
            <v>1003.2345</v>
          </cell>
        </row>
        <row r="79">
          <cell r="A79">
            <v>44927</v>
          </cell>
          <cell r="B79">
            <v>1181.5995</v>
          </cell>
          <cell r="C79">
            <v>1193.1721</v>
          </cell>
          <cell r="D79">
            <v>987.22969999999998</v>
          </cell>
          <cell r="E79">
            <v>1288.0851</v>
          </cell>
          <cell r="F79">
            <v>965.73099999999999</v>
          </cell>
          <cell r="G79">
            <v>1213.3924999999999</v>
          </cell>
          <cell r="H79">
            <v>1280.2103999999999</v>
          </cell>
          <cell r="I79">
            <v>1430.1204</v>
          </cell>
          <cell r="J79">
            <v>859.75239999999997</v>
          </cell>
          <cell r="K79">
            <v>1095.5979</v>
          </cell>
          <cell r="L79">
            <v>678.97209999999995</v>
          </cell>
          <cell r="M79">
            <v>1231.5518999999999</v>
          </cell>
          <cell r="N79">
            <v>1062.8131000000001</v>
          </cell>
          <cell r="R79">
            <v>1331.1514999999999</v>
          </cell>
          <cell r="S79">
            <v>1185.3976</v>
          </cell>
          <cell r="T79">
            <v>1076.4133999999999</v>
          </cell>
        </row>
        <row r="80">
          <cell r="A80">
            <v>44958</v>
          </cell>
          <cell r="B80">
            <v>1249.6344999999999</v>
          </cell>
          <cell r="C80">
            <v>1290.3629000000001</v>
          </cell>
          <cell r="D80">
            <v>1033.8073999999999</v>
          </cell>
          <cell r="E80">
            <v>1353.1774</v>
          </cell>
          <cell r="F80">
            <v>1002.5857</v>
          </cell>
          <cell r="G80">
            <v>1274.1909000000001</v>
          </cell>
          <cell r="H80">
            <v>1345.5096000000001</v>
          </cell>
          <cell r="I80">
            <v>1499.6627000000001</v>
          </cell>
          <cell r="J80">
            <v>894.31659999999999</v>
          </cell>
          <cell r="K80">
            <v>1145.9105</v>
          </cell>
          <cell r="L80">
            <v>697.54759999999999</v>
          </cell>
          <cell r="M80">
            <v>1313.9135000000001</v>
          </cell>
          <cell r="N80">
            <v>1112.5174</v>
          </cell>
          <cell r="R80">
            <v>1387.6967</v>
          </cell>
          <cell r="S80">
            <v>1264.2391</v>
          </cell>
          <cell r="T80">
            <v>1115.0427</v>
          </cell>
        </row>
        <row r="81">
          <cell r="A81">
            <v>44986</v>
          </cell>
          <cell r="B81">
            <v>1336.6514</v>
          </cell>
          <cell r="C81">
            <v>1398.1932999999999</v>
          </cell>
          <cell r="D81">
            <v>1126.8811000000001</v>
          </cell>
          <cell r="E81">
            <v>1458.7229</v>
          </cell>
          <cell r="F81">
            <v>1045.6742999999999</v>
          </cell>
          <cell r="G81">
            <v>1329.0101999999999</v>
          </cell>
          <cell r="H81">
            <v>1428.6304</v>
          </cell>
          <cell r="I81">
            <v>1569.2301</v>
          </cell>
          <cell r="J81">
            <v>910.66240000000005</v>
          </cell>
          <cell r="K81">
            <v>1224.3326999999999</v>
          </cell>
          <cell r="L81">
            <v>1024.9632999999999</v>
          </cell>
          <cell r="M81">
            <v>1388.6095</v>
          </cell>
          <cell r="N81">
            <v>1176.9604999999999</v>
          </cell>
          <cell r="R81">
            <v>1499.6039000000001</v>
          </cell>
          <cell r="S81">
            <v>1347.8468</v>
          </cell>
          <cell r="T81">
            <v>1198.2039</v>
          </cell>
        </row>
        <row r="82">
          <cell r="A82">
            <v>45017</v>
          </cell>
          <cell r="B82">
            <v>1445.0456999999999</v>
          </cell>
          <cell r="C82">
            <v>1535.8897999999999</v>
          </cell>
          <cell r="D82">
            <v>1157.4866999999999</v>
          </cell>
          <cell r="E82">
            <v>1600.6309000000001</v>
          </cell>
          <cell r="F82">
            <v>1116.133</v>
          </cell>
          <cell r="G82">
            <v>1445.2934</v>
          </cell>
          <cell r="H82">
            <v>1506.9556</v>
          </cell>
          <cell r="I82">
            <v>1682.5153</v>
          </cell>
          <cell r="J82">
            <v>958.52719999999999</v>
          </cell>
          <cell r="K82">
            <v>1311.8408999999999</v>
          </cell>
          <cell r="L82">
            <v>1051.1584</v>
          </cell>
          <cell r="M82">
            <v>1512.6840999999999</v>
          </cell>
          <cell r="N82">
            <v>1253.3177000000001</v>
          </cell>
          <cell r="R82">
            <v>1666.5002999999999</v>
          </cell>
          <cell r="S82">
            <v>1460.1668999999999</v>
          </cell>
          <cell r="T82">
            <v>1257.2091</v>
          </cell>
        </row>
        <row r="83">
          <cell r="A83">
            <v>45047</v>
          </cell>
          <cell r="B83">
            <v>1550.0989999999999</v>
          </cell>
          <cell r="C83">
            <v>1639.4203</v>
          </cell>
          <cell r="D83">
            <v>1254.8889999999999</v>
          </cell>
          <cell r="E83">
            <v>1703.8019999999999</v>
          </cell>
          <cell r="F83">
            <v>1200.2554</v>
          </cell>
          <cell r="G83">
            <v>1569.7257999999999</v>
          </cell>
          <cell r="H83">
            <v>1662.8431</v>
          </cell>
          <cell r="I83">
            <v>1784.1682000000001</v>
          </cell>
          <cell r="J83">
            <v>1033.6514</v>
          </cell>
          <cell r="K83">
            <v>1443.8895</v>
          </cell>
          <cell r="L83">
            <v>1092.6398999999999</v>
          </cell>
          <cell r="M83">
            <v>1635.3117999999999</v>
          </cell>
          <cell r="N83">
            <v>1326.4111</v>
          </cell>
          <cell r="R83">
            <v>1786.5306</v>
          </cell>
          <cell r="S83">
            <v>1566.0125</v>
          </cell>
          <cell r="T83">
            <v>1350.3371</v>
          </cell>
        </row>
        <row r="84">
          <cell r="A84">
            <v>45078</v>
          </cell>
          <cell r="B84">
            <v>1655.1801</v>
          </cell>
          <cell r="C84">
            <v>1732.4087</v>
          </cell>
          <cell r="D84">
            <v>1306.1564000000001</v>
          </cell>
          <cell r="E84">
            <v>1799.9768999999999</v>
          </cell>
          <cell r="F84">
            <v>1364.8733999999999</v>
          </cell>
          <cell r="G84">
            <v>1683.7420999999999</v>
          </cell>
          <cell r="H84">
            <v>1799.0871</v>
          </cell>
          <cell r="I84">
            <v>1892.5838000000001</v>
          </cell>
          <cell r="J84">
            <v>1097.7895000000001</v>
          </cell>
          <cell r="K84">
            <v>1554.9893999999999</v>
          </cell>
          <cell r="L84">
            <v>1121.9921999999999</v>
          </cell>
          <cell r="M84">
            <v>1754.7671</v>
          </cell>
          <cell r="N84">
            <v>1414.663</v>
          </cell>
          <cell r="R84">
            <v>1887.5841</v>
          </cell>
          <cell r="S84">
            <v>1667.8398999999999</v>
          </cell>
          <cell r="T84">
            <v>1468.896</v>
          </cell>
        </row>
        <row r="85">
          <cell r="A85">
            <v>45108</v>
          </cell>
          <cell r="B85">
            <v>1784.2535</v>
          </cell>
          <cell r="C85">
            <v>1854.6382000000001</v>
          </cell>
          <cell r="D85">
            <v>1441.6839</v>
          </cell>
          <cell r="E85">
            <v>1905.5471</v>
          </cell>
          <cell r="F85">
            <v>1444.6584</v>
          </cell>
          <cell r="G85">
            <v>1841.4126000000001</v>
          </cell>
          <cell r="H85">
            <v>1972.1995999999999</v>
          </cell>
          <cell r="I85">
            <v>2073.4832999999999</v>
          </cell>
          <cell r="J85">
            <v>1232.9683</v>
          </cell>
          <cell r="K85">
            <v>1693.4572000000001</v>
          </cell>
          <cell r="L85">
            <v>1163.2724000000001</v>
          </cell>
          <cell r="M85">
            <v>1878.5618999999999</v>
          </cell>
          <cell r="N85">
            <v>1537.0217</v>
          </cell>
          <cell r="R85">
            <v>2017.2971</v>
          </cell>
          <cell r="S85">
            <v>1798.0599</v>
          </cell>
          <cell r="T85">
            <v>1593.7012999999999</v>
          </cell>
        </row>
        <row r="86">
          <cell r="A86">
            <v>45139</v>
          </cell>
          <cell r="B86">
            <v>2000.9692</v>
          </cell>
          <cell r="C86">
            <v>2109.8712999999998</v>
          </cell>
          <cell r="D86">
            <v>1557.8143</v>
          </cell>
          <cell r="E86">
            <v>2090.9508999999998</v>
          </cell>
          <cell r="F86">
            <v>1552.4838999999999</v>
          </cell>
          <cell r="G86">
            <v>2108.7658000000001</v>
          </cell>
          <cell r="H86">
            <v>2259.3290999999999</v>
          </cell>
          <cell r="I86">
            <v>2331.1098999999999</v>
          </cell>
          <cell r="J86">
            <v>1290.028</v>
          </cell>
          <cell r="K86">
            <v>1979.1375</v>
          </cell>
          <cell r="L86">
            <v>1290.1352999999999</v>
          </cell>
          <cell r="M86">
            <v>2087.1858999999999</v>
          </cell>
          <cell r="N86">
            <v>1679.0355</v>
          </cell>
          <cell r="R86">
            <v>2224.7390999999998</v>
          </cell>
          <cell r="S86">
            <v>2043.0087000000001</v>
          </cell>
          <cell r="T86">
            <v>1720.7796000000001</v>
          </cell>
        </row>
        <row r="87">
          <cell r="A87">
            <v>45170</v>
          </cell>
          <cell r="B87">
            <v>2280.9069</v>
          </cell>
          <cell r="C87">
            <v>2479.0284999999999</v>
          </cell>
          <cell r="D87">
            <v>1744.7102</v>
          </cell>
          <cell r="E87">
            <v>2388.4429</v>
          </cell>
          <cell r="F87">
            <v>1749.9444000000001</v>
          </cell>
          <cell r="G87">
            <v>2415.2640000000001</v>
          </cell>
          <cell r="H87">
            <v>2508.3249000000001</v>
          </cell>
          <cell r="I87">
            <v>2553.0810000000001</v>
          </cell>
          <cell r="J87">
            <v>1407.0523000000001</v>
          </cell>
          <cell r="K87">
            <v>2291.4976000000001</v>
          </cell>
          <cell r="L87">
            <v>1339.8634999999999</v>
          </cell>
          <cell r="M87">
            <v>2430.2712999999999</v>
          </cell>
          <cell r="N87">
            <v>1853.3905999999999</v>
          </cell>
          <cell r="R87">
            <v>2574.5650999999998</v>
          </cell>
          <cell r="S87">
            <v>2345.4194000000002</v>
          </cell>
          <cell r="T87">
            <v>1881.6493</v>
          </cell>
        </row>
        <row r="88">
          <cell r="A88">
            <v>45200</v>
          </cell>
          <cell r="B88">
            <v>2467.3877000000002</v>
          </cell>
          <cell r="C88">
            <v>2662.2293</v>
          </cell>
          <cell r="D88">
            <v>1906.5514000000001</v>
          </cell>
          <cell r="E88">
            <v>2633.5434</v>
          </cell>
          <cell r="F88">
            <v>1863.3305</v>
          </cell>
          <cell r="G88">
            <v>2655.8838999999998</v>
          </cell>
          <cell r="H88">
            <v>2647.1628000000001</v>
          </cell>
          <cell r="I88">
            <v>2771.9958000000001</v>
          </cell>
          <cell r="J88">
            <v>1563.6849</v>
          </cell>
          <cell r="K88">
            <v>2476.6161999999999</v>
          </cell>
          <cell r="L88">
            <v>1392.5693000000001</v>
          </cell>
          <cell r="M88">
            <v>2634.1756999999998</v>
          </cell>
          <cell r="N88">
            <v>2008.7445</v>
          </cell>
          <cell r="R88">
            <v>2789.5392000000002</v>
          </cell>
          <cell r="S88">
            <v>2551.6579999999999</v>
          </cell>
          <cell r="T88">
            <v>1983.7968000000001</v>
          </cell>
        </row>
        <row r="89">
          <cell r="A89">
            <v>45231</v>
          </cell>
          <cell r="B89">
            <v>2762.3076000000001</v>
          </cell>
          <cell r="C89">
            <v>3024.0504999999998</v>
          </cell>
          <cell r="D89">
            <v>2112.2532999999999</v>
          </cell>
          <cell r="E89">
            <v>2905.2837</v>
          </cell>
          <cell r="F89">
            <v>2012.1735000000001</v>
          </cell>
          <cell r="G89">
            <v>3035.4184</v>
          </cell>
          <cell r="H89">
            <v>3015.0378999999998</v>
          </cell>
          <cell r="I89">
            <v>3084.5048000000002</v>
          </cell>
          <cell r="J89">
            <v>1772.0033000000001</v>
          </cell>
          <cell r="K89">
            <v>2773.7402999999999</v>
          </cell>
          <cell r="L89">
            <v>1422.8489</v>
          </cell>
          <cell r="M89">
            <v>2938.9672999999998</v>
          </cell>
          <cell r="N89">
            <v>2257.1729999999998</v>
          </cell>
          <cell r="R89">
            <v>3116.4099000000001</v>
          </cell>
          <cell r="S89">
            <v>2862.6158</v>
          </cell>
          <cell r="T89">
            <v>2204.8137000000002</v>
          </cell>
        </row>
        <row r="90">
          <cell r="A90">
            <v>45261</v>
          </cell>
          <cell r="B90">
            <v>3433.7881000000002</v>
          </cell>
          <cell r="C90">
            <v>3872.2501999999999</v>
          </cell>
          <cell r="D90">
            <v>2533.2525000000001</v>
          </cell>
          <cell r="E90">
            <v>3390.8294999999998</v>
          </cell>
          <cell r="F90">
            <v>2240.8564000000001</v>
          </cell>
          <cell r="G90">
            <v>3897.4007999999999</v>
          </cell>
          <cell r="H90">
            <v>3981.1093999999998</v>
          </cell>
          <cell r="I90">
            <v>4021.9324000000001</v>
          </cell>
          <cell r="J90">
            <v>2030.8497</v>
          </cell>
          <cell r="K90">
            <v>3405.2460999999998</v>
          </cell>
          <cell r="L90">
            <v>1475.1991</v>
          </cell>
          <cell r="M90">
            <v>3535.37</v>
          </cell>
          <cell r="N90">
            <v>2894.2743</v>
          </cell>
          <cell r="R90">
            <v>3610.0864999999999</v>
          </cell>
          <cell r="S90">
            <v>3619.7905000000001</v>
          </cell>
          <cell r="T90">
            <v>2696.6446000000001</v>
          </cell>
        </row>
        <row r="91">
          <cell r="A91">
            <v>45292</v>
          </cell>
          <cell r="B91">
            <v>4264.4517999999998</v>
          </cell>
          <cell r="C91">
            <v>4938.5762999999997</v>
          </cell>
          <cell r="D91">
            <v>3119.4353000000001</v>
          </cell>
          <cell r="E91">
            <v>3801.2674999999999</v>
          </cell>
          <cell r="F91">
            <v>2649.2001</v>
          </cell>
          <cell r="G91">
            <v>4911.4304000000002</v>
          </cell>
          <cell r="H91">
            <v>4859.0482000000002</v>
          </cell>
          <cell r="I91">
            <v>5232.0688</v>
          </cell>
          <cell r="J91">
            <v>2509.2247000000002</v>
          </cell>
          <cell r="K91">
            <v>4042.8895000000002</v>
          </cell>
          <cell r="L91">
            <v>1482.3133</v>
          </cell>
          <cell r="M91">
            <v>4222.4031000000004</v>
          </cell>
          <cell r="N91">
            <v>4542.7560999999996</v>
          </cell>
          <cell r="R91">
            <v>4185.1030000000001</v>
          </cell>
          <cell r="S91">
            <v>4505.8181000000004</v>
          </cell>
          <cell r="T91">
            <v>3498.1794</v>
          </cell>
        </row>
        <row r="92">
          <cell r="A92">
            <v>45323</v>
          </cell>
          <cell r="B92">
            <v>4746.7686000000003</v>
          </cell>
          <cell r="C92">
            <v>5416.0290999999997</v>
          </cell>
          <cell r="D92">
            <v>3736.1408999999999</v>
          </cell>
          <cell r="E92">
            <v>4152.5830999999998</v>
          </cell>
          <cell r="F92">
            <v>3039.5913</v>
          </cell>
          <cell r="G92">
            <v>5432.2133999999996</v>
          </cell>
          <cell r="H92">
            <v>5459.6742000000004</v>
          </cell>
          <cell r="I92">
            <v>5819.4043000000001</v>
          </cell>
          <cell r="J92">
            <v>3116.0614999999998</v>
          </cell>
          <cell r="K92">
            <v>4376.9661999999998</v>
          </cell>
          <cell r="L92">
            <v>1603.7893999999999</v>
          </cell>
          <cell r="M92">
            <v>4684.2452999999996</v>
          </cell>
          <cell r="N92">
            <v>5544.0391</v>
          </cell>
          <cell r="R92">
            <v>4526.2764999999999</v>
          </cell>
          <cell r="S92">
            <v>5022.7575999999999</v>
          </cell>
          <cell r="T92">
            <v>3950.7130999999999</v>
          </cell>
        </row>
        <row r="93">
          <cell r="A93">
            <v>45352</v>
          </cell>
          <cell r="B93">
            <v>5243.3122000000003</v>
          </cell>
          <cell r="C93">
            <v>5971.7214999999997</v>
          </cell>
          <cell r="D93">
            <v>4166.5163000000002</v>
          </cell>
          <cell r="E93">
            <v>4694.1616000000004</v>
          </cell>
          <cell r="F93">
            <v>3354.7653</v>
          </cell>
          <cell r="G93">
            <v>5606.1523999999999</v>
          </cell>
          <cell r="H93">
            <v>6048.6284999999998</v>
          </cell>
          <cell r="I93">
            <v>6487.7791999999999</v>
          </cell>
          <cell r="J93">
            <v>3521.3128999999999</v>
          </cell>
          <cell r="K93">
            <v>4648.8855000000003</v>
          </cell>
          <cell r="L93">
            <v>2629.7898</v>
          </cell>
          <cell r="M93">
            <v>5197.5450000000001</v>
          </cell>
          <cell r="N93">
            <v>6056.3753999999999</v>
          </cell>
          <cell r="R93">
            <v>5045.7951999999996</v>
          </cell>
          <cell r="S93">
            <v>5486.3941000000004</v>
          </cell>
          <cell r="T93">
            <v>4544.2200999999995</v>
          </cell>
        </row>
        <row r="94">
          <cell r="A94">
            <v>45383</v>
          </cell>
          <cell r="B94">
            <v>5686.5425999999998</v>
          </cell>
          <cell r="C94">
            <v>6301.9539999999997</v>
          </cell>
          <cell r="D94">
            <v>4431.9317000000001</v>
          </cell>
          <cell r="E94">
            <v>5009.8756999999996</v>
          </cell>
          <cell r="F94">
            <v>4672.2165999999997</v>
          </cell>
          <cell r="G94">
            <v>6058.0183999999999</v>
          </cell>
          <cell r="H94">
            <v>6566.4004000000004</v>
          </cell>
          <cell r="I94">
            <v>6721.9098000000004</v>
          </cell>
          <cell r="J94">
            <v>4007.2042000000001</v>
          </cell>
          <cell r="K94">
            <v>5018.9156000000003</v>
          </cell>
          <cell r="L94">
            <v>2953.1532999999999</v>
          </cell>
          <cell r="M94">
            <v>5568.4272000000001</v>
          </cell>
          <cell r="N94">
            <v>6498.8918000000003</v>
          </cell>
          <cell r="R94">
            <v>5495.1246000000001</v>
          </cell>
          <cell r="S94">
            <v>5807.0343000000003</v>
          </cell>
          <cell r="T94">
            <v>5397.7632000000003</v>
          </cell>
        </row>
        <row r="95">
          <cell r="A95">
            <v>45413</v>
          </cell>
          <cell r="B95">
            <v>5943.5929999999998</v>
          </cell>
          <cell r="C95">
            <v>6558.1324999999997</v>
          </cell>
          <cell r="D95">
            <v>4738.1247999999996</v>
          </cell>
          <cell r="E95">
            <v>5263.2281000000003</v>
          </cell>
          <cell r="F95">
            <v>4772.1180999999997</v>
          </cell>
          <cell r="G95">
            <v>6215.4255000000003</v>
          </cell>
          <cell r="H95">
            <v>6732.5101000000004</v>
          </cell>
          <cell r="I95">
            <v>7050.4607999999998</v>
          </cell>
          <cell r="J95">
            <v>4422.2314999999999</v>
          </cell>
          <cell r="K95">
            <v>5351.3422</v>
          </cell>
          <cell r="L95">
            <v>3221.4187999999999</v>
          </cell>
          <cell r="M95">
            <v>5952.3058000000001</v>
          </cell>
          <cell r="N95">
            <v>6713.2793000000001</v>
          </cell>
          <cell r="R95">
            <v>5802.8306000000002</v>
          </cell>
          <cell r="S95">
            <v>6032.3671000000004</v>
          </cell>
          <cell r="T95">
            <v>5730.6648999999998</v>
          </cell>
        </row>
        <row r="96">
          <cell r="A96">
            <v>45444</v>
          </cell>
          <cell r="B96">
            <v>6238.0032000000001</v>
          </cell>
          <cell r="C96">
            <v>6851.7383</v>
          </cell>
          <cell r="D96">
            <v>4861.6588000000002</v>
          </cell>
          <cell r="E96">
            <v>5425.5698000000002</v>
          </cell>
          <cell r="F96">
            <v>5486.8546999999999</v>
          </cell>
          <cell r="G96">
            <v>6360.6504000000004</v>
          </cell>
          <cell r="H96">
            <v>7093.0186999999996</v>
          </cell>
          <cell r="I96">
            <v>7338.2388000000001</v>
          </cell>
          <cell r="J96">
            <v>4615.2891</v>
          </cell>
          <cell r="K96">
            <v>5464.6421</v>
          </cell>
          <cell r="L96">
            <v>3464.1089999999999</v>
          </cell>
          <cell r="M96">
            <v>6407.6827999999996</v>
          </cell>
          <cell r="N96">
            <v>6958.9237000000003</v>
          </cell>
          <cell r="R96">
            <v>6198.0186000000003</v>
          </cell>
          <cell r="S96">
            <v>6236.8553000000002</v>
          </cell>
          <cell r="T96">
            <v>6266.5735999999997</v>
          </cell>
        </row>
        <row r="97">
          <cell r="A97">
            <v>45474</v>
          </cell>
          <cell r="B97">
            <v>6497.5650999999998</v>
          </cell>
          <cell r="C97">
            <v>7102.8049000000001</v>
          </cell>
          <cell r="D97">
            <v>5131.1427999999996</v>
          </cell>
          <cell r="E97">
            <v>5600.4134999999997</v>
          </cell>
          <cell r="F97">
            <v>5876.5086000000001</v>
          </cell>
          <cell r="G97">
            <v>6587.1035000000002</v>
          </cell>
          <cell r="H97">
            <v>7472.5631000000003</v>
          </cell>
          <cell r="I97">
            <v>7499.0716000000002</v>
          </cell>
          <cell r="J97">
            <v>4895.2601999999997</v>
          </cell>
          <cell r="K97">
            <v>5769.8729000000003</v>
          </cell>
          <cell r="L97">
            <v>3615.8222000000001</v>
          </cell>
          <cell r="M97">
            <v>6818.2999</v>
          </cell>
          <cell r="N97">
            <v>7206.6773000000003</v>
          </cell>
          <cell r="R97">
            <v>6485.1760000000004</v>
          </cell>
          <cell r="S97">
            <v>6467.4624000000003</v>
          </cell>
          <cell r="T97">
            <v>6606.8953000000001</v>
          </cell>
        </row>
        <row r="98">
          <cell r="A98">
            <v>45505</v>
          </cell>
          <cell r="B98">
            <v>6797.2161999999998</v>
          </cell>
          <cell r="C98">
            <v>7446.6337999999996</v>
          </cell>
          <cell r="D98">
            <v>5289.9971999999998</v>
          </cell>
          <cell r="E98">
            <v>5771.2129000000004</v>
          </cell>
          <cell r="F98">
            <v>6354.6319999999996</v>
          </cell>
          <cell r="G98">
            <v>6880.8059000000003</v>
          </cell>
          <cell r="H98">
            <v>7711.5113000000001</v>
          </cell>
          <cell r="I98">
            <v>7772.8890000000001</v>
          </cell>
          <cell r="J98">
            <v>5154.9799000000003</v>
          </cell>
          <cell r="K98">
            <v>5974.1841000000004</v>
          </cell>
          <cell r="L98">
            <v>4042.3638999999998</v>
          </cell>
          <cell r="M98">
            <v>7272.8953000000001</v>
          </cell>
          <cell r="N98">
            <v>7392.2044999999998</v>
          </cell>
          <cell r="R98">
            <v>6790.5214999999998</v>
          </cell>
          <cell r="S98">
            <v>6745.4682000000003</v>
          </cell>
          <cell r="T98">
            <v>6976.1423999999997</v>
          </cell>
        </row>
        <row r="99">
          <cell r="A99">
            <v>45536</v>
          </cell>
          <cell r="B99">
            <v>7050.5060999999996</v>
          </cell>
          <cell r="C99">
            <v>7676.2592000000004</v>
          </cell>
          <cell r="D99">
            <v>5389.8550999999998</v>
          </cell>
          <cell r="E99">
            <v>6001.8131999999996</v>
          </cell>
          <cell r="F99">
            <v>6761.3993</v>
          </cell>
          <cell r="G99">
            <v>7085.7186000000002</v>
          </cell>
          <cell r="H99">
            <v>8048.3918999999996</v>
          </cell>
          <cell r="I99">
            <v>8091.7322000000004</v>
          </cell>
          <cell r="J99">
            <v>5401.9270999999999</v>
          </cell>
          <cell r="K99">
            <v>6156.4854999999998</v>
          </cell>
          <cell r="L99">
            <v>4267.2375000000002</v>
          </cell>
          <cell r="M99">
            <v>7482.9339</v>
          </cell>
          <cell r="N99">
            <v>7584.3738999999996</v>
          </cell>
          <cell r="R99">
            <v>7013.5249999999996</v>
          </cell>
          <cell r="S99">
            <v>6960.7093999999997</v>
          </cell>
          <cell r="T99">
            <v>7376.6544999999996</v>
          </cell>
        </row>
        <row r="100">
          <cell r="A100">
            <v>45566</v>
          </cell>
          <cell r="B100">
            <v>7278.5056000000004</v>
          </cell>
          <cell r="C100">
            <v>7804.1454000000003</v>
          </cell>
          <cell r="D100">
            <v>5517.7465000000002</v>
          </cell>
          <cell r="E100">
            <v>6314.1054999999997</v>
          </cell>
          <cell r="F100">
            <v>7267.9624000000003</v>
          </cell>
          <cell r="G100">
            <v>7265.4861000000001</v>
          </cell>
          <cell r="H100">
            <v>8508.8117999999995</v>
          </cell>
          <cell r="I100">
            <v>8161.4603999999999</v>
          </cell>
          <cell r="J100">
            <v>5541.7339000000002</v>
          </cell>
          <cell r="K100">
            <v>6341.9041999999999</v>
          </cell>
          <cell r="L100">
            <v>4436.7730000000001</v>
          </cell>
          <cell r="M100">
            <v>7949.8656000000001</v>
          </cell>
          <cell r="N100">
            <v>7820.2790000000005</v>
          </cell>
          <cell r="R100">
            <v>7179.88</v>
          </cell>
          <cell r="S100">
            <v>7200.3347000000003</v>
          </cell>
          <cell r="T100">
            <v>7603.4542000000001</v>
          </cell>
        </row>
        <row r="101">
          <cell r="A101">
            <v>45597</v>
          </cell>
          <cell r="B101">
            <v>7517.8953000000001</v>
          </cell>
          <cell r="C101">
            <v>8014.9970999999996</v>
          </cell>
          <cell r="D101">
            <v>5766.9058000000005</v>
          </cell>
          <cell r="E101">
            <v>6453.3177999999998</v>
          </cell>
          <cell r="F101">
            <v>7855.4191000000001</v>
          </cell>
          <cell r="G101">
            <v>7341.6337000000003</v>
          </cell>
          <cell r="H101">
            <v>8749.0452000000005</v>
          </cell>
          <cell r="I101">
            <v>8421.9941999999992</v>
          </cell>
          <cell r="J101">
            <v>5673.1583000000001</v>
          </cell>
          <cell r="K101">
            <v>6539.3172999999997</v>
          </cell>
          <cell r="L101">
            <v>4644.8778000000002</v>
          </cell>
          <cell r="M101">
            <v>8279.2121999999999</v>
          </cell>
          <cell r="N101">
            <v>7930.1859000000004</v>
          </cell>
          <cell r="R101">
            <v>7361.8828000000003</v>
          </cell>
          <cell r="S101">
            <v>7425.1370999999999</v>
          </cell>
          <cell r="T101">
            <v>7927.5558000000001</v>
          </cell>
        </row>
        <row r="102">
          <cell r="A102">
            <v>45627</v>
          </cell>
          <cell r="B102">
            <v>7717.0880999999999</v>
          </cell>
          <cell r="C102">
            <v>8169.6234999999997</v>
          </cell>
          <cell r="D102">
            <v>5901.7991000000002</v>
          </cell>
          <cell r="E102">
            <v>6626.4893000000002</v>
          </cell>
          <cell r="F102">
            <v>8247.5120000000006</v>
          </cell>
          <cell r="G102">
            <v>7481.5726000000004</v>
          </cell>
          <cell r="H102">
            <v>8870.8420999999998</v>
          </cell>
          <cell r="I102">
            <v>8593.3279999999995</v>
          </cell>
          <cell r="J102">
            <v>5958.1180999999997</v>
          </cell>
          <cell r="K102">
            <v>6689.8177999999998</v>
          </cell>
          <cell r="L102">
            <v>4711.0810000000001</v>
          </cell>
          <cell r="M102">
            <v>8737.5640000000003</v>
          </cell>
          <cell r="N102">
            <v>8146.2280000000001</v>
          </cell>
          <cell r="R102">
            <v>7231.6257999999998</v>
          </cell>
          <cell r="S102">
            <v>7643.2277000000004</v>
          </cell>
          <cell r="T102">
            <v>8266.3700000000008</v>
          </cell>
        </row>
      </sheetData>
      <sheetData sheetId="7"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P6">
            <v>100</v>
          </cell>
          <cell r="Q6">
            <v>100</v>
          </cell>
          <cell r="R6">
            <v>100</v>
          </cell>
        </row>
        <row r="7">
          <cell r="A7">
            <v>42736</v>
          </cell>
          <cell r="B7">
            <v>101.5859</v>
          </cell>
          <cell r="C7">
            <v>101.30240000000001</v>
          </cell>
          <cell r="D7">
            <v>100.925</v>
          </cell>
          <cell r="E7">
            <v>99.006600000000006</v>
          </cell>
          <cell r="F7">
            <v>101.47839999999999</v>
          </cell>
          <cell r="G7">
            <v>100.87730000000001</v>
          </cell>
          <cell r="H7">
            <v>102.3501</v>
          </cell>
          <cell r="I7">
            <v>102.07550000000001</v>
          </cell>
          <cell r="J7">
            <v>103.05159999999999</v>
          </cell>
          <cell r="K7">
            <v>103.1906</v>
          </cell>
          <cell r="L7">
            <v>100.79519999999999</v>
          </cell>
          <cell r="M7">
            <v>103.1002</v>
          </cell>
          <cell r="N7">
            <v>101.9345</v>
          </cell>
          <cell r="P7">
            <v>101.6969</v>
          </cell>
          <cell r="Q7">
            <v>101.5039</v>
          </cell>
          <cell r="R7">
            <v>101.81829999999999</v>
          </cell>
          <cell r="AX7">
            <v>1.3024000000000147E-2</v>
          </cell>
        </row>
        <row r="8">
          <cell r="A8">
            <v>42767</v>
          </cell>
          <cell r="B8">
            <v>103.6859</v>
          </cell>
          <cell r="C8">
            <v>103.1605</v>
          </cell>
          <cell r="D8">
            <v>105.23950000000001</v>
          </cell>
          <cell r="E8">
            <v>98.8523</v>
          </cell>
          <cell r="F8">
            <v>107.0014</v>
          </cell>
          <cell r="G8">
            <v>101.3278</v>
          </cell>
          <cell r="H8">
            <v>105.0852</v>
          </cell>
          <cell r="I8">
            <v>103.9957</v>
          </cell>
          <cell r="J8">
            <v>107.2514</v>
          </cell>
          <cell r="K8">
            <v>103.7961</v>
          </cell>
          <cell r="L8">
            <v>103.9808</v>
          </cell>
          <cell r="M8">
            <v>104.8886</v>
          </cell>
          <cell r="N8">
            <v>103.79510000000001</v>
          </cell>
          <cell r="P8">
            <v>102.33450000000001</v>
          </cell>
          <cell r="Q8">
            <v>103.2105</v>
          </cell>
          <cell r="R8">
            <v>105.9316</v>
          </cell>
          <cell r="AX8">
            <v>1.8342112329026605E-2</v>
          </cell>
        </row>
        <row r="9">
          <cell r="A9">
            <v>42795</v>
          </cell>
          <cell r="B9">
            <v>106.1476</v>
          </cell>
          <cell r="C9">
            <v>106.01430000000001</v>
          </cell>
          <cell r="D9">
            <v>107.2901</v>
          </cell>
          <cell r="E9">
            <v>102.255</v>
          </cell>
          <cell r="F9">
            <v>110.8463</v>
          </cell>
          <cell r="G9">
            <v>102.17870000000001</v>
          </cell>
          <cell r="H9">
            <v>107.1422</v>
          </cell>
          <cell r="I9">
            <v>105.21769999999999</v>
          </cell>
          <cell r="J9">
            <v>110.69329999999999</v>
          </cell>
          <cell r="K9">
            <v>105.51139999999999</v>
          </cell>
          <cell r="L9">
            <v>115.3409</v>
          </cell>
          <cell r="M9">
            <v>105.9567</v>
          </cell>
          <cell r="N9">
            <v>105.66330000000001</v>
          </cell>
          <cell r="P9">
            <v>104.7868</v>
          </cell>
          <cell r="Q9">
            <v>105.20569999999999</v>
          </cell>
          <cell r="R9">
            <v>110.0057</v>
          </cell>
          <cell r="AX9">
            <v>2.7663689105810851E-2</v>
          </cell>
        </row>
        <row r="10">
          <cell r="A10">
            <v>42826</v>
          </cell>
          <cell r="B10">
            <v>108.9667</v>
          </cell>
          <cell r="C10">
            <v>108.3515</v>
          </cell>
          <cell r="D10">
            <v>109.8338</v>
          </cell>
          <cell r="E10">
            <v>106.8806</v>
          </cell>
          <cell r="F10">
            <v>117.41079999999999</v>
          </cell>
          <cell r="G10">
            <v>103.3147</v>
          </cell>
          <cell r="H10">
            <v>109.05200000000001</v>
          </cell>
          <cell r="I10">
            <v>105.8674</v>
          </cell>
          <cell r="J10">
            <v>118.26860000000001</v>
          </cell>
          <cell r="K10">
            <v>108.2881</v>
          </cell>
          <cell r="L10">
            <v>118.67829999999999</v>
          </cell>
          <cell r="M10">
            <v>107.9795</v>
          </cell>
          <cell r="N10">
            <v>107.5442</v>
          </cell>
          <cell r="P10">
            <v>108.1867</v>
          </cell>
          <cell r="Q10">
            <v>107.42700000000001</v>
          </cell>
          <cell r="R10">
            <v>114.4649</v>
          </cell>
          <cell r="AX10">
            <v>2.2046082462460204E-2</v>
          </cell>
        </row>
        <row r="11">
          <cell r="A11">
            <v>42856</v>
          </cell>
          <cell r="B11">
            <v>110.5301</v>
          </cell>
          <cell r="C11">
            <v>109.76309999999999</v>
          </cell>
          <cell r="D11">
            <v>111.7182</v>
          </cell>
          <cell r="E11">
            <v>108.726</v>
          </cell>
          <cell r="F11">
            <v>119.52070000000001</v>
          </cell>
          <cell r="G11">
            <v>106.15770000000001</v>
          </cell>
          <cell r="H11">
            <v>110.7256</v>
          </cell>
          <cell r="I11">
            <v>106.8575</v>
          </cell>
          <cell r="J11">
            <v>118.6553</v>
          </cell>
          <cell r="K11">
            <v>109.0808</v>
          </cell>
          <cell r="L11">
            <v>120.69</v>
          </cell>
          <cell r="M11">
            <v>109.55410000000001</v>
          </cell>
          <cell r="N11">
            <v>108.9336</v>
          </cell>
          <cell r="P11">
            <v>109.0536</v>
          </cell>
          <cell r="Q11">
            <v>109.2069</v>
          </cell>
          <cell r="R11">
            <v>115.6559</v>
          </cell>
          <cell r="AX11">
            <v>1.3027969155941399E-2</v>
          </cell>
        </row>
        <row r="12">
          <cell r="A12">
            <v>42887</v>
          </cell>
          <cell r="B12">
            <v>111.8477</v>
          </cell>
          <cell r="C12">
            <v>110.7483</v>
          </cell>
          <cell r="D12">
            <v>112.4572</v>
          </cell>
          <cell r="E12">
            <v>109.69110000000001</v>
          </cell>
          <cell r="F12">
            <v>121.63590000000001</v>
          </cell>
          <cell r="G12">
            <v>107.49039999999999</v>
          </cell>
          <cell r="H12">
            <v>112.3558</v>
          </cell>
          <cell r="I12">
            <v>107.5925</v>
          </cell>
          <cell r="J12">
            <v>120.1049</v>
          </cell>
          <cell r="K12">
            <v>111.6195</v>
          </cell>
          <cell r="L12">
            <v>121.87569999999999</v>
          </cell>
          <cell r="M12">
            <v>110.94750000000001</v>
          </cell>
          <cell r="N12">
            <v>110.3729</v>
          </cell>
          <cell r="P12">
            <v>110.07689999999999</v>
          </cell>
          <cell r="Q12">
            <v>110.6653</v>
          </cell>
          <cell r="R12">
            <v>116.6875</v>
          </cell>
          <cell r="AX12">
            <v>8.9756940173884026E-3</v>
          </cell>
        </row>
        <row r="13">
          <cell r="A13">
            <v>42917</v>
          </cell>
          <cell r="B13">
            <v>113.7852</v>
          </cell>
          <cell r="C13">
            <v>112.0115</v>
          </cell>
          <cell r="D13">
            <v>115.794</v>
          </cell>
          <cell r="E13">
            <v>108.3524</v>
          </cell>
          <cell r="F13">
            <v>124.0879</v>
          </cell>
          <cell r="G13">
            <v>110.0984</v>
          </cell>
          <cell r="H13">
            <v>116.0848</v>
          </cell>
          <cell r="I13">
            <v>109.9058</v>
          </cell>
          <cell r="J13">
            <v>121.2281</v>
          </cell>
          <cell r="K13">
            <v>115.60899999999999</v>
          </cell>
          <cell r="L13">
            <v>122.88679999999999</v>
          </cell>
          <cell r="M13">
            <v>113.777</v>
          </cell>
          <cell r="N13">
            <v>111.8348</v>
          </cell>
          <cell r="P13">
            <v>110.589</v>
          </cell>
          <cell r="Q13">
            <v>112.6183</v>
          </cell>
          <cell r="R13">
            <v>119.3618</v>
          </cell>
          <cell r="AX13">
            <v>1.1406044155982453E-2</v>
          </cell>
        </row>
        <row r="14">
          <cell r="A14">
            <v>42948</v>
          </cell>
          <cell r="B14">
            <v>115.3819</v>
          </cell>
          <cell r="C14">
            <v>114.3467</v>
          </cell>
          <cell r="D14">
            <v>117.32559999999999</v>
          </cell>
          <cell r="E14">
            <v>107.6769</v>
          </cell>
          <cell r="F14">
            <v>126.76479999999999</v>
          </cell>
          <cell r="G14">
            <v>111.15130000000001</v>
          </cell>
          <cell r="H14">
            <v>119.0025</v>
          </cell>
          <cell r="I14">
            <v>111.0994</v>
          </cell>
          <cell r="J14">
            <v>123.05200000000001</v>
          </cell>
          <cell r="K14">
            <v>116.3997</v>
          </cell>
          <cell r="L14">
            <v>125.3185</v>
          </cell>
          <cell r="M14">
            <v>114.5928</v>
          </cell>
          <cell r="N14">
            <v>113.60209999999999</v>
          </cell>
          <cell r="P14">
            <v>111.7749</v>
          </cell>
          <cell r="Q14">
            <v>114.23099999999999</v>
          </cell>
          <cell r="R14">
            <v>121.1349</v>
          </cell>
          <cell r="AX14">
            <v>2.08478593715824E-2</v>
          </cell>
        </row>
        <row r="15">
          <cell r="A15">
            <v>42979</v>
          </cell>
          <cell r="B15">
            <v>117.5719</v>
          </cell>
          <cell r="C15">
            <v>116.40479999999999</v>
          </cell>
          <cell r="D15">
            <v>118.1383</v>
          </cell>
          <cell r="E15">
            <v>111.76819999999999</v>
          </cell>
          <cell r="F15">
            <v>129.26560000000001</v>
          </cell>
          <cell r="G15">
            <v>112.28789999999999</v>
          </cell>
          <cell r="H15">
            <v>121.8977</v>
          </cell>
          <cell r="I15">
            <v>111.9943</v>
          </cell>
          <cell r="J15">
            <v>124.3454</v>
          </cell>
          <cell r="K15">
            <v>119.536</v>
          </cell>
          <cell r="L15">
            <v>129.97909999999999</v>
          </cell>
          <cell r="M15">
            <v>116.2141</v>
          </cell>
          <cell r="N15">
            <v>115.4941</v>
          </cell>
          <cell r="P15">
            <v>116.214</v>
          </cell>
          <cell r="Q15">
            <v>116.09780000000001</v>
          </cell>
          <cell r="R15">
            <v>123.2159</v>
          </cell>
          <cell r="AX15">
            <v>1.7998770406141951E-2</v>
          </cell>
        </row>
        <row r="16">
          <cell r="A16">
            <v>43009</v>
          </cell>
          <cell r="B16">
            <v>119.3528</v>
          </cell>
          <cell r="C16">
            <v>118.16459999999999</v>
          </cell>
          <cell r="D16">
            <v>121.69499999999999</v>
          </cell>
          <cell r="E16">
            <v>114.13800000000001</v>
          </cell>
          <cell r="F16">
            <v>130.41390000000001</v>
          </cell>
          <cell r="G16">
            <v>113.0973</v>
          </cell>
          <cell r="H16">
            <v>123.21210000000001</v>
          </cell>
          <cell r="I16">
            <v>113.4318</v>
          </cell>
          <cell r="J16">
            <v>130.9342</v>
          </cell>
          <cell r="K16">
            <v>121.032</v>
          </cell>
          <cell r="L16">
            <v>131.02529999999999</v>
          </cell>
          <cell r="M16">
            <v>117.834</v>
          </cell>
          <cell r="N16">
            <v>117.08029999999999</v>
          </cell>
          <cell r="P16">
            <v>119.02419999999999</v>
          </cell>
          <cell r="Q16">
            <v>117.6245</v>
          </cell>
          <cell r="R16">
            <v>125.2808</v>
          </cell>
          <cell r="AX16">
            <v>1.5117933281101781E-2</v>
          </cell>
        </row>
        <row r="17">
          <cell r="A17">
            <v>43040</v>
          </cell>
          <cell r="B17">
            <v>120.994</v>
          </cell>
          <cell r="C17">
            <v>119.5688</v>
          </cell>
          <cell r="D17">
            <v>123.0467</v>
          </cell>
          <cell r="E17">
            <v>115.6644</v>
          </cell>
          <cell r="F17">
            <v>132.02940000000001</v>
          </cell>
          <cell r="G17">
            <v>114.1215</v>
          </cell>
          <cell r="H17">
            <v>124.82250000000001</v>
          </cell>
          <cell r="I17">
            <v>116.8496</v>
          </cell>
          <cell r="J17">
            <v>131.88329999999999</v>
          </cell>
          <cell r="K17">
            <v>121.8725</v>
          </cell>
          <cell r="L17">
            <v>131.48320000000001</v>
          </cell>
          <cell r="M17">
            <v>119.9896</v>
          </cell>
          <cell r="N17">
            <v>118.5168</v>
          </cell>
          <cell r="P17">
            <v>121.06140000000001</v>
          </cell>
          <cell r="Q17">
            <v>119.1358</v>
          </cell>
          <cell r="R17">
            <v>127.1472</v>
          </cell>
          <cell r="AX17">
            <v>1.1883423631104506E-2</v>
          </cell>
        </row>
        <row r="18">
          <cell r="A18">
            <v>43070</v>
          </cell>
          <cell r="B18">
            <v>124.79559999999999</v>
          </cell>
          <cell r="C18">
            <v>120.36</v>
          </cell>
          <cell r="D18">
            <v>123.7178</v>
          </cell>
          <cell r="E18">
            <v>116.6315</v>
          </cell>
          <cell r="F18">
            <v>155.59289999999999</v>
          </cell>
          <cell r="G18">
            <v>117.43600000000001</v>
          </cell>
          <cell r="H18">
            <v>127.7938</v>
          </cell>
          <cell r="I18">
            <v>120.6253</v>
          </cell>
          <cell r="J18">
            <v>134.13669999999999</v>
          </cell>
          <cell r="K18">
            <v>122.7547</v>
          </cell>
          <cell r="L18">
            <v>131.4716</v>
          </cell>
          <cell r="M18">
            <v>122.136</v>
          </cell>
          <cell r="N18">
            <v>119.8176</v>
          </cell>
          <cell r="P18">
            <v>121.4632</v>
          </cell>
          <cell r="Q18">
            <v>121.1263</v>
          </cell>
          <cell r="R18">
            <v>138.6978</v>
          </cell>
          <cell r="AG18">
            <v>0.24795599999999984</v>
          </cell>
          <cell r="AX18">
            <v>6.6171108182067062E-3</v>
          </cell>
        </row>
        <row r="19">
          <cell r="A19">
            <v>43101</v>
          </cell>
          <cell r="B19">
            <v>126.98869999999999</v>
          </cell>
          <cell r="C19">
            <v>122.87520000000001</v>
          </cell>
          <cell r="D19">
            <v>126.55800000000001</v>
          </cell>
          <cell r="E19">
            <v>115.7454</v>
          </cell>
          <cell r="F19">
            <v>157.21600000000001</v>
          </cell>
          <cell r="G19">
            <v>118.6538</v>
          </cell>
          <cell r="H19">
            <v>130.03700000000001</v>
          </cell>
          <cell r="I19">
            <v>123.2423</v>
          </cell>
          <cell r="J19">
            <v>136.6524</v>
          </cell>
          <cell r="K19">
            <v>127.0012</v>
          </cell>
          <cell r="L19">
            <v>132.30789999999999</v>
          </cell>
          <cell r="M19">
            <v>125.7038</v>
          </cell>
          <cell r="N19">
            <v>122.7189</v>
          </cell>
          <cell r="P19">
            <v>124.70010000000001</v>
          </cell>
          <cell r="Q19">
            <v>122.9418</v>
          </cell>
          <cell r="R19">
            <v>141.6541</v>
          </cell>
          <cell r="AG19">
            <v>0.25006226257777908</v>
          </cell>
          <cell r="AX19">
            <v>2.0897308075772836E-2</v>
          </cell>
        </row>
        <row r="20">
          <cell r="A20">
            <v>43132</v>
          </cell>
          <cell r="B20">
            <v>130.06059999999999</v>
          </cell>
          <cell r="C20">
            <v>125.5566</v>
          </cell>
          <cell r="D20">
            <v>128.73939999999999</v>
          </cell>
          <cell r="E20">
            <v>115.036</v>
          </cell>
          <cell r="F20">
            <v>163.1754</v>
          </cell>
          <cell r="G20">
            <v>120.7253</v>
          </cell>
          <cell r="H20">
            <v>133.08529999999999</v>
          </cell>
          <cell r="I20">
            <v>128.76660000000001</v>
          </cell>
          <cell r="J20">
            <v>149.113</v>
          </cell>
          <cell r="K20">
            <v>128.25190000000001</v>
          </cell>
          <cell r="L20">
            <v>134.83240000000001</v>
          </cell>
          <cell r="M20">
            <v>128.3425</v>
          </cell>
          <cell r="N20">
            <v>124.8704</v>
          </cell>
          <cell r="P20">
            <v>123.8509</v>
          </cell>
          <cell r="Q20">
            <v>125.5123</v>
          </cell>
          <cell r="R20">
            <v>148.47730000000001</v>
          </cell>
          <cell r="AG20">
            <v>0.25437113435867365</v>
          </cell>
          <cell r="AX20">
            <v>2.1822141489902025E-2</v>
          </cell>
        </row>
        <row r="21">
          <cell r="A21">
            <v>43160</v>
          </cell>
          <cell r="B21">
            <v>133.1054</v>
          </cell>
          <cell r="C21">
            <v>128.46899999999999</v>
          </cell>
          <cell r="D21">
            <v>129.62260000000001</v>
          </cell>
          <cell r="E21">
            <v>120.06870000000001</v>
          </cell>
          <cell r="F21">
            <v>164.1018</v>
          </cell>
          <cell r="G21">
            <v>126.18210000000001</v>
          </cell>
          <cell r="H21">
            <v>134.821</v>
          </cell>
          <cell r="I21">
            <v>131.06030000000001</v>
          </cell>
          <cell r="J21">
            <v>153.20689999999999</v>
          </cell>
          <cell r="K21">
            <v>129.8108</v>
          </cell>
          <cell r="L21">
            <v>153.4357</v>
          </cell>
          <cell r="M21">
            <v>130.5949</v>
          </cell>
          <cell r="N21">
            <v>127.1891</v>
          </cell>
          <cell r="P21">
            <v>125.8663</v>
          </cell>
          <cell r="Q21">
            <v>128.74600000000001</v>
          </cell>
          <cell r="R21">
            <v>151.4854</v>
          </cell>
          <cell r="AG21">
            <v>0.25396523331662713</v>
          </cell>
          <cell r="AX21">
            <v>2.3195913237535892E-2</v>
          </cell>
        </row>
        <row r="22">
          <cell r="A22">
            <v>43191</v>
          </cell>
          <cell r="B22">
            <v>136.75120000000001</v>
          </cell>
          <cell r="C22">
            <v>129.95590000000001</v>
          </cell>
          <cell r="D22">
            <v>131.28579999999999</v>
          </cell>
          <cell r="E22">
            <v>124.9254</v>
          </cell>
          <cell r="F22">
            <v>177.24619999999999</v>
          </cell>
          <cell r="G22">
            <v>127.7561</v>
          </cell>
          <cell r="H22">
            <v>137.22309999999999</v>
          </cell>
          <cell r="I22">
            <v>136.32689999999999</v>
          </cell>
          <cell r="J22">
            <v>154.7928</v>
          </cell>
          <cell r="K22">
            <v>132.3056</v>
          </cell>
          <cell r="L22">
            <v>154.6926</v>
          </cell>
          <cell r="M22">
            <v>133.58269999999999</v>
          </cell>
          <cell r="N22">
            <v>129.33320000000001</v>
          </cell>
          <cell r="P22">
            <v>126.9623</v>
          </cell>
          <cell r="Q22">
            <v>131.48840000000001</v>
          </cell>
          <cell r="R22">
            <v>159.45099999999999</v>
          </cell>
          <cell r="AG22">
            <v>0.25498156776336267</v>
          </cell>
          <cell r="AX22">
            <v>1.1573998396500418E-2</v>
          </cell>
        </row>
        <row r="23">
          <cell r="A23">
            <v>43221</v>
          </cell>
          <cell r="B23">
            <v>139.58930000000001</v>
          </cell>
          <cell r="C23">
            <v>134.20189999999999</v>
          </cell>
          <cell r="D23">
            <v>133.40780000000001</v>
          </cell>
          <cell r="E23">
            <v>127.36279999999999</v>
          </cell>
          <cell r="F23">
            <v>175.94980000000001</v>
          </cell>
          <cell r="G23">
            <v>130.57599999999999</v>
          </cell>
          <cell r="H23">
            <v>140.25489999999999</v>
          </cell>
          <cell r="I23">
            <v>138.92429999999999</v>
          </cell>
          <cell r="J23">
            <v>160.87209999999999</v>
          </cell>
          <cell r="K23">
            <v>135.63589999999999</v>
          </cell>
          <cell r="L23">
            <v>156.0746</v>
          </cell>
          <cell r="M23">
            <v>136.7886</v>
          </cell>
          <cell r="N23">
            <v>131.87629999999999</v>
          </cell>
          <cell r="P23">
            <v>130.17339999999999</v>
          </cell>
          <cell r="Q23">
            <v>134.9794</v>
          </cell>
          <cell r="R23">
            <v>160.024</v>
          </cell>
          <cell r="AG23">
            <v>0.26290756997415188</v>
          </cell>
          <cell r="AX23">
            <v>3.2672622020239128E-2</v>
          </cell>
        </row>
        <row r="24">
          <cell r="A24">
            <v>43252</v>
          </cell>
          <cell r="B24">
            <v>144.80529999999999</v>
          </cell>
          <cell r="C24">
            <v>141.15100000000001</v>
          </cell>
          <cell r="D24">
            <v>134.61680000000001</v>
          </cell>
          <cell r="E24">
            <v>129.80160000000001</v>
          </cell>
          <cell r="F24">
            <v>180.6206</v>
          </cell>
          <cell r="G24">
            <v>135.82900000000001</v>
          </cell>
          <cell r="H24">
            <v>146.29159999999999</v>
          </cell>
          <cell r="I24">
            <v>147.17189999999999</v>
          </cell>
          <cell r="J24">
            <v>161.48220000000001</v>
          </cell>
          <cell r="K24">
            <v>140.18049999999999</v>
          </cell>
          <cell r="L24">
            <v>157.97890000000001</v>
          </cell>
          <cell r="M24">
            <v>140.423</v>
          </cell>
          <cell r="N24">
            <v>136.0669</v>
          </cell>
          <cell r="P24">
            <v>134.5438</v>
          </cell>
          <cell r="Q24">
            <v>140.47839999999999</v>
          </cell>
          <cell r="R24">
            <v>164.73249999999999</v>
          </cell>
          <cell r="AG24">
            <v>0.29466497746489195</v>
          </cell>
          <cell r="AX24">
            <v>5.1780936037418401E-2</v>
          </cell>
        </row>
        <row r="25">
          <cell r="A25">
            <v>43282</v>
          </cell>
          <cell r="B25">
            <v>149.29660000000001</v>
          </cell>
          <cell r="C25">
            <v>146.78479999999999</v>
          </cell>
          <cell r="D25">
            <v>138.12180000000001</v>
          </cell>
          <cell r="E25">
            <v>129.60839999999999</v>
          </cell>
          <cell r="F25">
            <v>182.4306</v>
          </cell>
          <cell r="G25">
            <v>141.54140000000001</v>
          </cell>
          <cell r="H25">
            <v>150.399</v>
          </cell>
          <cell r="I25">
            <v>154.82310000000001</v>
          </cell>
          <cell r="J25">
            <v>162.44980000000001</v>
          </cell>
          <cell r="K25">
            <v>147.28139999999999</v>
          </cell>
          <cell r="L25">
            <v>160.7826</v>
          </cell>
          <cell r="M25">
            <v>144.43600000000001</v>
          </cell>
          <cell r="N25">
            <v>141.42449999999999</v>
          </cell>
          <cell r="P25">
            <v>139.62350000000001</v>
          </cell>
          <cell r="Q25">
            <v>144.964</v>
          </cell>
          <cell r="R25">
            <v>168.98849999999999</v>
          </cell>
          <cell r="AG25">
            <v>0.31209155496496921</v>
          </cell>
          <cell r="AX25">
            <v>3.9913284355052259E-2</v>
          </cell>
        </row>
        <row r="26">
          <cell r="A26">
            <v>43313</v>
          </cell>
          <cell r="B26">
            <v>155.10339999999999</v>
          </cell>
          <cell r="C26">
            <v>152.67429999999999</v>
          </cell>
          <cell r="D26">
            <v>139.9915</v>
          </cell>
          <cell r="E26">
            <v>130.05099999999999</v>
          </cell>
          <cell r="F26">
            <v>193.6678</v>
          </cell>
          <cell r="G26">
            <v>145.97409999999999</v>
          </cell>
          <cell r="H26">
            <v>156.5273</v>
          </cell>
          <cell r="I26">
            <v>161.083</v>
          </cell>
          <cell r="J26">
            <v>182.60040000000001</v>
          </cell>
          <cell r="K26">
            <v>152.1489</v>
          </cell>
          <cell r="L26">
            <v>163.8623</v>
          </cell>
          <cell r="M26">
            <v>147.9425</v>
          </cell>
          <cell r="N26">
            <v>148.34370000000001</v>
          </cell>
          <cell r="P26">
            <v>142.32239999999999</v>
          </cell>
          <cell r="Q26">
            <v>149.8236</v>
          </cell>
          <cell r="R26">
            <v>179.4614</v>
          </cell>
          <cell r="AG26">
            <v>0.34426110161125778</v>
          </cell>
          <cell r="AX26">
            <v>4.0123364272049988E-2</v>
          </cell>
        </row>
        <row r="27">
          <cell r="A27">
            <v>43344</v>
          </cell>
          <cell r="B27">
            <v>165.23830000000001</v>
          </cell>
          <cell r="C27">
            <v>163.39109999999999</v>
          </cell>
          <cell r="D27">
            <v>146.18559999999999</v>
          </cell>
          <cell r="E27">
            <v>142.77600000000001</v>
          </cell>
          <cell r="F27">
            <v>198.1079</v>
          </cell>
          <cell r="G27">
            <v>160.15629999999999</v>
          </cell>
          <cell r="H27">
            <v>163.6215</v>
          </cell>
          <cell r="I27">
            <v>177.84309999999999</v>
          </cell>
          <cell r="J27">
            <v>186.46369999999999</v>
          </cell>
          <cell r="K27">
            <v>162.48509999999999</v>
          </cell>
          <cell r="L27">
            <v>166.53460000000001</v>
          </cell>
          <cell r="M27">
            <v>156.4246</v>
          </cell>
          <cell r="N27">
            <v>160.1018</v>
          </cell>
          <cell r="P27">
            <v>147.97470000000001</v>
          </cell>
          <cell r="Q27">
            <v>161.27199999999999</v>
          </cell>
          <cell r="R27">
            <v>187.9015</v>
          </cell>
          <cell r="AG27">
            <v>0.40542340474211969</v>
          </cell>
          <cell r="AX27">
            <v>7.019387021915291E-2</v>
          </cell>
        </row>
        <row r="28">
          <cell r="A28">
            <v>43374</v>
          </cell>
          <cell r="B28">
            <v>174.1473</v>
          </cell>
          <cell r="C28">
            <v>173.00069999999999</v>
          </cell>
          <cell r="D28">
            <v>149.57749999999999</v>
          </cell>
          <cell r="E28">
            <v>149.97730000000001</v>
          </cell>
          <cell r="F28">
            <v>215.50700000000001</v>
          </cell>
          <cell r="G28">
            <v>167.0385</v>
          </cell>
          <cell r="H28">
            <v>172.5763</v>
          </cell>
          <cell r="I28">
            <v>191.3913</v>
          </cell>
          <cell r="J28">
            <v>187.81549999999999</v>
          </cell>
          <cell r="K28">
            <v>166.9487</v>
          </cell>
          <cell r="L28">
            <v>170.0009</v>
          </cell>
          <cell r="M28">
            <v>161.2576</v>
          </cell>
          <cell r="N28">
            <v>170.0438</v>
          </cell>
          <cell r="P28">
            <v>157.1936</v>
          </cell>
          <cell r="Q28">
            <v>168.5933</v>
          </cell>
          <cell r="R28">
            <v>201.88849999999999</v>
          </cell>
          <cell r="AG28">
            <v>0.45909689592535741</v>
          </cell>
          <cell r="AX28">
            <v>5.8813484945018368E-2</v>
          </cell>
        </row>
        <row r="29">
          <cell r="A29">
            <v>43405</v>
          </cell>
          <cell r="B29">
            <v>179.6388</v>
          </cell>
          <cell r="C29">
            <v>178.89750000000001</v>
          </cell>
          <cell r="D29">
            <v>156.51079999999999</v>
          </cell>
          <cell r="E29">
            <v>153.44399999999999</v>
          </cell>
          <cell r="F29">
            <v>220.09809999999999</v>
          </cell>
          <cell r="G29">
            <v>172.97210000000001</v>
          </cell>
          <cell r="H29">
            <v>182.333</v>
          </cell>
          <cell r="I29">
            <v>196.50659999999999</v>
          </cell>
          <cell r="J29">
            <v>193.52080000000001</v>
          </cell>
          <cell r="K29">
            <v>171.63210000000001</v>
          </cell>
          <cell r="L29">
            <v>171.96639999999999</v>
          </cell>
          <cell r="M29">
            <v>165.40710000000001</v>
          </cell>
          <cell r="N29">
            <v>177.5239</v>
          </cell>
          <cell r="P29">
            <v>161.93690000000001</v>
          </cell>
          <cell r="Q29">
            <v>174.15459999999999</v>
          </cell>
          <cell r="R29">
            <v>207.50839999999999</v>
          </cell>
          <cell r="AG29">
            <v>0.48469180289931746</v>
          </cell>
          <cell r="AX29">
            <v>3.4085411215099226E-2</v>
          </cell>
        </row>
        <row r="30">
          <cell r="A30">
            <v>43435</v>
          </cell>
          <cell r="B30">
            <v>184.2552</v>
          </cell>
          <cell r="C30">
            <v>181.9359</v>
          </cell>
          <cell r="D30">
            <v>158.6722</v>
          </cell>
          <cell r="E30">
            <v>155.1797</v>
          </cell>
          <cell r="F30">
            <v>226.69929999999999</v>
          </cell>
          <cell r="G30">
            <v>176.18260000000001</v>
          </cell>
          <cell r="H30">
            <v>191.90520000000001</v>
          </cell>
          <cell r="I30">
            <v>201.22710000000001</v>
          </cell>
          <cell r="J30">
            <v>208.333</v>
          </cell>
          <cell r="K30">
            <v>176.08029999999999</v>
          </cell>
          <cell r="L30">
            <v>173.72370000000001</v>
          </cell>
          <cell r="M30">
            <v>169.79400000000001</v>
          </cell>
          <cell r="N30">
            <v>183.608</v>
          </cell>
          <cell r="P30">
            <v>164.26859999999999</v>
          </cell>
          <cell r="Q30">
            <v>178.93260000000001</v>
          </cell>
          <cell r="R30">
            <v>212.85</v>
          </cell>
          <cell r="AG30">
            <v>0.4764559006888065</v>
          </cell>
          <cell r="AX30">
            <v>1.6984027166394133E-2</v>
          </cell>
        </row>
        <row r="31">
          <cell r="A31">
            <v>43466</v>
          </cell>
          <cell r="B31">
            <v>189.61009999999999</v>
          </cell>
          <cell r="C31">
            <v>188.03569999999999</v>
          </cell>
          <cell r="D31">
            <v>164.14859999999999</v>
          </cell>
          <cell r="E31">
            <v>154.31049999999999</v>
          </cell>
          <cell r="F31">
            <v>233.7201</v>
          </cell>
          <cell r="G31">
            <v>180.89359999999999</v>
          </cell>
          <cell r="H31">
            <v>197.48769999999999</v>
          </cell>
          <cell r="I31">
            <v>206.20500000000001</v>
          </cell>
          <cell r="J31">
            <v>223.70920000000001</v>
          </cell>
          <cell r="K31">
            <v>182.2543</v>
          </cell>
          <cell r="L31">
            <v>174.71960000000001</v>
          </cell>
          <cell r="M31">
            <v>176.13249999999999</v>
          </cell>
          <cell r="N31">
            <v>190.28639999999999</v>
          </cell>
          <cell r="P31">
            <v>166.07300000000001</v>
          </cell>
          <cell r="Q31">
            <v>184.3056</v>
          </cell>
          <cell r="R31">
            <v>220.13200000000001</v>
          </cell>
          <cell r="AG31">
            <v>0.49312576630834082</v>
          </cell>
          <cell r="AX31">
            <v>3.3527192819009288E-2</v>
          </cell>
        </row>
        <row r="32">
          <cell r="A32">
            <v>43497</v>
          </cell>
          <cell r="B32">
            <v>196.7501</v>
          </cell>
          <cell r="C32">
            <v>198.7818</v>
          </cell>
          <cell r="D32">
            <v>168.01650000000001</v>
          </cell>
          <cell r="E32">
            <v>155.79730000000001</v>
          </cell>
          <cell r="F32">
            <v>248.67679999999999</v>
          </cell>
          <cell r="G32">
            <v>185.93199999999999</v>
          </cell>
          <cell r="H32">
            <v>203.75210000000001</v>
          </cell>
          <cell r="I32">
            <v>210.70009999999999</v>
          </cell>
          <cell r="J32">
            <v>226.14150000000001</v>
          </cell>
          <cell r="K32">
            <v>186.27529999999999</v>
          </cell>
          <cell r="L32">
            <v>177.64599999999999</v>
          </cell>
          <cell r="M32">
            <v>182.5376</v>
          </cell>
          <cell r="N32">
            <v>196.17949999999999</v>
          </cell>
          <cell r="P32">
            <v>169.27289999999999</v>
          </cell>
          <cell r="Q32">
            <v>191.41149999999999</v>
          </cell>
          <cell r="R32">
            <v>229.4204</v>
          </cell>
          <cell r="AG32">
            <v>0.51275713013779733</v>
          </cell>
          <cell r="AX32">
            <v>5.7149254104406744E-2</v>
          </cell>
        </row>
        <row r="33">
          <cell r="A33">
            <v>43525</v>
          </cell>
          <cell r="B33">
            <v>205.9571</v>
          </cell>
          <cell r="C33">
            <v>210.62799999999999</v>
          </cell>
          <cell r="D33">
            <v>174.827</v>
          </cell>
          <cell r="E33">
            <v>166.0308</v>
          </cell>
          <cell r="F33">
            <v>255.67830000000001</v>
          </cell>
          <cell r="G33">
            <v>192.99440000000001</v>
          </cell>
          <cell r="H33">
            <v>210.369</v>
          </cell>
          <cell r="I33">
            <v>219.4872</v>
          </cell>
          <cell r="J33">
            <v>236.06229999999999</v>
          </cell>
          <cell r="K33">
            <v>189.96870000000001</v>
          </cell>
          <cell r="L33">
            <v>209.4616</v>
          </cell>
          <cell r="M33">
            <v>190.43960000000001</v>
          </cell>
          <cell r="N33">
            <v>202.22810000000001</v>
          </cell>
          <cell r="P33">
            <v>177.3407</v>
          </cell>
          <cell r="Q33">
            <v>200.1771</v>
          </cell>
          <cell r="R33">
            <v>240.67169999999999</v>
          </cell>
          <cell r="AG33">
            <v>0.54732339935119079</v>
          </cell>
          <cell r="AX33">
            <v>5.9593986974662672E-2</v>
          </cell>
        </row>
        <row r="34">
          <cell r="A34">
            <v>43556</v>
          </cell>
          <cell r="B34">
            <v>213.05170000000001</v>
          </cell>
          <cell r="C34">
            <v>215.99850000000001</v>
          </cell>
          <cell r="D34">
            <v>176.63229999999999</v>
          </cell>
          <cell r="E34">
            <v>176.33029999999999</v>
          </cell>
          <cell r="F34">
            <v>263.20119999999997</v>
          </cell>
          <cell r="G34">
            <v>201.85470000000001</v>
          </cell>
          <cell r="H34">
            <v>217.7389</v>
          </cell>
          <cell r="I34">
            <v>229.05840000000001</v>
          </cell>
          <cell r="J34">
            <v>244.31020000000001</v>
          </cell>
          <cell r="K34">
            <v>195.9999</v>
          </cell>
          <cell r="L34">
            <v>212.69839999999999</v>
          </cell>
          <cell r="M34">
            <v>198.21119999999999</v>
          </cell>
          <cell r="N34">
            <v>208.23500000000001</v>
          </cell>
          <cell r="P34">
            <v>180.1891</v>
          </cell>
          <cell r="Q34">
            <v>207.71789999999999</v>
          </cell>
          <cell r="R34">
            <v>248.5813</v>
          </cell>
          <cell r="AG34">
            <v>0.55795122821591314</v>
          </cell>
          <cell r="AX34">
            <v>2.5497559678675286E-2</v>
          </cell>
        </row>
        <row r="35">
          <cell r="A35">
            <v>43586</v>
          </cell>
          <cell r="B35">
            <v>219.56909999999999</v>
          </cell>
          <cell r="C35">
            <v>221.25880000000001</v>
          </cell>
          <cell r="D35">
            <v>180.4588</v>
          </cell>
          <cell r="E35">
            <v>182.24529999999999</v>
          </cell>
          <cell r="F35">
            <v>273.66950000000003</v>
          </cell>
          <cell r="G35">
            <v>208.34469999999999</v>
          </cell>
          <cell r="H35">
            <v>228.7921</v>
          </cell>
          <cell r="I35">
            <v>237.05699999999999</v>
          </cell>
          <cell r="J35">
            <v>249.11760000000001</v>
          </cell>
          <cell r="K35">
            <v>200.69970000000001</v>
          </cell>
          <cell r="L35">
            <v>219.68629999999999</v>
          </cell>
          <cell r="M35">
            <v>202.60550000000001</v>
          </cell>
          <cell r="N35">
            <v>214.04040000000001</v>
          </cell>
          <cell r="P35">
            <v>181.3032</v>
          </cell>
          <cell r="Q35">
            <v>214.31819999999999</v>
          </cell>
          <cell r="R35">
            <v>257.83100000000002</v>
          </cell>
          <cell r="AG35">
            <v>0.57296511981935572</v>
          </cell>
          <cell r="AX35">
            <v>2.4353409861642472E-2</v>
          </cell>
        </row>
        <row r="36">
          <cell r="A36">
            <v>43617</v>
          </cell>
          <cell r="B36">
            <v>225.53700000000001</v>
          </cell>
          <cell r="C36">
            <v>226.9033</v>
          </cell>
          <cell r="D36">
            <v>185.36250000000001</v>
          </cell>
          <cell r="E36">
            <v>185.70609999999999</v>
          </cell>
          <cell r="F36">
            <v>281.0736</v>
          </cell>
          <cell r="G36">
            <v>215.48779999999999</v>
          </cell>
          <cell r="H36">
            <v>236.91650000000001</v>
          </cell>
          <cell r="I36">
            <v>240.76570000000001</v>
          </cell>
          <cell r="J36">
            <v>266.86649999999997</v>
          </cell>
          <cell r="K36">
            <v>208.13409999999999</v>
          </cell>
          <cell r="L36">
            <v>223.53809999999999</v>
          </cell>
          <cell r="M36">
            <v>207.73699999999999</v>
          </cell>
          <cell r="N36">
            <v>218.56970000000001</v>
          </cell>
          <cell r="P36">
            <v>185.77520000000001</v>
          </cell>
          <cell r="Q36">
            <v>220.17250000000001</v>
          </cell>
          <cell r="R36">
            <v>265.01600000000002</v>
          </cell>
          <cell r="AG36">
            <v>0.55751895821492736</v>
          </cell>
          <cell r="AX36">
            <v>2.5510849737953922E-2</v>
          </cell>
        </row>
        <row r="37">
          <cell r="A37">
            <v>43647</v>
          </cell>
          <cell r="B37">
            <v>230.494</v>
          </cell>
          <cell r="C37">
            <v>232.02950000000001</v>
          </cell>
          <cell r="D37">
            <v>186.94759999999999</v>
          </cell>
          <cell r="E37">
            <v>186.345</v>
          </cell>
          <cell r="F37">
            <v>287.2242</v>
          </cell>
          <cell r="G37">
            <v>220.92429999999999</v>
          </cell>
          <cell r="H37">
            <v>246.6508</v>
          </cell>
          <cell r="I37">
            <v>243.50640000000001</v>
          </cell>
          <cell r="J37">
            <v>267.44420000000002</v>
          </cell>
          <cell r="K37">
            <v>216.18360000000001</v>
          </cell>
          <cell r="L37">
            <v>228.21299999999999</v>
          </cell>
          <cell r="M37">
            <v>213.87799999999999</v>
          </cell>
          <cell r="N37">
            <v>224.45089999999999</v>
          </cell>
          <cell r="P37">
            <v>192.5377</v>
          </cell>
          <cell r="Q37">
            <v>224.90110000000001</v>
          </cell>
          <cell r="R37">
            <v>269.79640000000001</v>
          </cell>
          <cell r="AG37">
            <v>0.54386637070100718</v>
          </cell>
          <cell r="AX37">
            <v>2.2592002848790704E-2</v>
          </cell>
        </row>
        <row r="38">
          <cell r="A38">
            <v>43678</v>
          </cell>
          <cell r="B38">
            <v>239.60769999999999</v>
          </cell>
          <cell r="C38">
            <v>242.5051</v>
          </cell>
          <cell r="D38">
            <v>195.1481</v>
          </cell>
          <cell r="E38">
            <v>192.1506</v>
          </cell>
          <cell r="F38">
            <v>293.32900000000001</v>
          </cell>
          <cell r="G38">
            <v>234.33789999999999</v>
          </cell>
          <cell r="H38">
            <v>259.46030000000002</v>
          </cell>
          <cell r="I38">
            <v>253.13419999999999</v>
          </cell>
          <cell r="J38">
            <v>270.5675</v>
          </cell>
          <cell r="K38">
            <v>225.19589999999999</v>
          </cell>
          <cell r="L38">
            <v>233.9485</v>
          </cell>
          <cell r="M38">
            <v>221.5727</v>
          </cell>
          <cell r="N38">
            <v>234.39340000000001</v>
          </cell>
          <cell r="P38">
            <v>199.95859999999999</v>
          </cell>
          <cell r="Q38">
            <v>235.33170000000001</v>
          </cell>
          <cell r="R38">
            <v>275.50729999999999</v>
          </cell>
          <cell r="AG38">
            <v>0.54482558087056776</v>
          </cell>
          <cell r="AX38">
            <v>4.5147707511329349E-2</v>
          </cell>
        </row>
        <row r="39">
          <cell r="A39">
            <v>43709</v>
          </cell>
          <cell r="B39">
            <v>253.71019999999999</v>
          </cell>
          <cell r="C39">
            <v>256.37569999999999</v>
          </cell>
          <cell r="D39">
            <v>206.21799999999999</v>
          </cell>
          <cell r="E39">
            <v>210.4983</v>
          </cell>
          <cell r="F39">
            <v>299.16800000000001</v>
          </cell>
          <cell r="G39">
            <v>251.70580000000001</v>
          </cell>
          <cell r="H39">
            <v>281.09820000000002</v>
          </cell>
          <cell r="I39">
            <v>265.0598</v>
          </cell>
          <cell r="J39">
            <v>288.75940000000003</v>
          </cell>
          <cell r="K39">
            <v>242.23779999999999</v>
          </cell>
          <cell r="L39">
            <v>236.3192</v>
          </cell>
          <cell r="M39">
            <v>233.20189999999999</v>
          </cell>
          <cell r="N39">
            <v>253.66800000000001</v>
          </cell>
          <cell r="P39">
            <v>217.03229999999999</v>
          </cell>
          <cell r="Q39">
            <v>250.48179999999999</v>
          </cell>
          <cell r="R39">
            <v>284.74790000000002</v>
          </cell>
          <cell r="AG39">
            <v>0.53542005697226358</v>
          </cell>
          <cell r="AX39">
            <v>5.7197147606380172E-2</v>
          </cell>
        </row>
        <row r="40">
          <cell r="A40">
            <v>43739</v>
          </cell>
          <cell r="B40">
            <v>262.06610000000001</v>
          </cell>
          <cell r="C40">
            <v>262.66030000000001</v>
          </cell>
          <cell r="D40">
            <v>218.9538</v>
          </cell>
          <cell r="E40">
            <v>220.46350000000001</v>
          </cell>
          <cell r="F40">
            <v>304.80070000000001</v>
          </cell>
          <cell r="G40">
            <v>272.1918</v>
          </cell>
          <cell r="H40">
            <v>294.2595</v>
          </cell>
          <cell r="I40">
            <v>274.35059999999999</v>
          </cell>
          <cell r="J40">
            <v>290.10289999999998</v>
          </cell>
          <cell r="K40">
            <v>247.06280000000001</v>
          </cell>
          <cell r="L40">
            <v>240.0651</v>
          </cell>
          <cell r="M40">
            <v>239.12700000000001</v>
          </cell>
          <cell r="N40">
            <v>263.41809999999998</v>
          </cell>
          <cell r="P40">
            <v>223.18369999999999</v>
          </cell>
          <cell r="Q40">
            <v>260.01179999999999</v>
          </cell>
          <cell r="R40">
            <v>290.51299999999998</v>
          </cell>
          <cell r="AG40">
            <v>0.50485307552858982</v>
          </cell>
          <cell r="AX40">
            <v>2.451324364984675E-2</v>
          </cell>
        </row>
        <row r="41">
          <cell r="A41">
            <v>43770</v>
          </cell>
          <cell r="B41">
            <v>273.2158</v>
          </cell>
          <cell r="C41">
            <v>276.63389999999998</v>
          </cell>
          <cell r="D41">
            <v>231.19720000000001</v>
          </cell>
          <cell r="E41">
            <v>230.249</v>
          </cell>
          <cell r="F41">
            <v>309.44659999999999</v>
          </cell>
          <cell r="G41">
            <v>273.70519999999999</v>
          </cell>
          <cell r="H41">
            <v>312.84699999999998</v>
          </cell>
          <cell r="I41">
            <v>286.93340000000001</v>
          </cell>
          <cell r="J41">
            <v>311.55680000000001</v>
          </cell>
          <cell r="K41">
            <v>255.3408</v>
          </cell>
          <cell r="L41">
            <v>250.64009999999999</v>
          </cell>
          <cell r="M41">
            <v>247.00360000000001</v>
          </cell>
          <cell r="N41">
            <v>276.28620000000001</v>
          </cell>
          <cell r="P41">
            <v>239.55969999999999</v>
          </cell>
          <cell r="Q41">
            <v>270.35539999999997</v>
          </cell>
          <cell r="R41">
            <v>301.60250000000002</v>
          </cell>
          <cell r="AG41">
            <v>0.5209175300658877</v>
          </cell>
          <cell r="AX41">
            <v>5.3200274270607251E-2</v>
          </cell>
        </row>
        <row r="42">
          <cell r="A42">
            <v>43800</v>
          </cell>
          <cell r="B42">
            <v>283.44420000000002</v>
          </cell>
          <cell r="C42">
            <v>285.29700000000003</v>
          </cell>
          <cell r="D42">
            <v>238.36670000000001</v>
          </cell>
          <cell r="E42">
            <v>235.76300000000001</v>
          </cell>
          <cell r="F42">
            <v>316.02539999999999</v>
          </cell>
          <cell r="G42">
            <v>288.47179999999997</v>
          </cell>
          <cell r="H42">
            <v>330.32400000000001</v>
          </cell>
          <cell r="I42">
            <v>301.19970000000001</v>
          </cell>
          <cell r="J42">
            <v>341.38319999999999</v>
          </cell>
          <cell r="K42">
            <v>261.44819999999999</v>
          </cell>
          <cell r="L42">
            <v>255.56379999999999</v>
          </cell>
          <cell r="M42">
            <v>255.11940000000001</v>
          </cell>
          <cell r="N42">
            <v>286.27109999999999</v>
          </cell>
          <cell r="P42">
            <v>244.6754</v>
          </cell>
          <cell r="Q42">
            <v>280.3107</v>
          </cell>
          <cell r="R42">
            <v>315.49360000000001</v>
          </cell>
          <cell r="AG42">
            <v>0.5383240201633388</v>
          </cell>
          <cell r="AX42">
            <v>3.1316118523434966E-2</v>
          </cell>
        </row>
        <row r="43">
          <cell r="A43">
            <v>43831</v>
          </cell>
          <cell r="B43">
            <v>289.82990000000001</v>
          </cell>
          <cell r="C43">
            <v>298.65010000000001</v>
          </cell>
          <cell r="D43">
            <v>248.72649999999999</v>
          </cell>
          <cell r="E43">
            <v>238.25620000000001</v>
          </cell>
          <cell r="F43">
            <v>318.03460000000001</v>
          </cell>
          <cell r="G43">
            <v>284.74459999999999</v>
          </cell>
          <cell r="H43">
            <v>323.7294</v>
          </cell>
          <cell r="I43">
            <v>305.63889999999998</v>
          </cell>
          <cell r="J43">
            <v>341.84350000000001</v>
          </cell>
          <cell r="K43">
            <v>274.51409999999998</v>
          </cell>
          <cell r="L43">
            <v>256.92160000000001</v>
          </cell>
          <cell r="M43">
            <v>265.76780000000002</v>
          </cell>
          <cell r="N43">
            <v>295.06979999999999</v>
          </cell>
          <cell r="P43">
            <v>253.57390000000001</v>
          </cell>
          <cell r="Q43">
            <v>287.15289999999999</v>
          </cell>
          <cell r="R43">
            <v>319.06849999999997</v>
          </cell>
          <cell r="AG43">
            <v>0.52855728676900671</v>
          </cell>
          <cell r="AX43">
            <v>4.6804207545119603E-2</v>
          </cell>
        </row>
        <row r="44">
          <cell r="A44">
            <v>43862</v>
          </cell>
          <cell r="B44">
            <v>295.666</v>
          </cell>
          <cell r="C44">
            <v>306.6182</v>
          </cell>
          <cell r="D44">
            <v>251.9682</v>
          </cell>
          <cell r="E44">
            <v>243.94370000000001</v>
          </cell>
          <cell r="F44">
            <v>319.98090000000002</v>
          </cell>
          <cell r="G44">
            <v>290.661</v>
          </cell>
          <cell r="H44">
            <v>325.1671</v>
          </cell>
          <cell r="I44">
            <v>310.59969999999998</v>
          </cell>
          <cell r="J44">
            <v>349.77499999999998</v>
          </cell>
          <cell r="K44">
            <v>280.57639999999998</v>
          </cell>
          <cell r="L44">
            <v>260.61579999999998</v>
          </cell>
          <cell r="M44">
            <v>273.92059999999998</v>
          </cell>
          <cell r="N44">
            <v>302.26929999999999</v>
          </cell>
          <cell r="P44">
            <v>259.95069999999998</v>
          </cell>
          <cell r="Q44">
            <v>293.99220000000003</v>
          </cell>
          <cell r="R44">
            <v>321.31040000000002</v>
          </cell>
          <cell r="AG44">
            <v>0.50274891855201087</v>
          </cell>
          <cell r="AX44">
            <v>2.6680386177670767E-2</v>
          </cell>
        </row>
        <row r="45">
          <cell r="A45">
            <v>43891</v>
          </cell>
          <cell r="B45">
            <v>305.55149999999998</v>
          </cell>
          <cell r="C45">
            <v>318.67770000000002</v>
          </cell>
          <cell r="D45">
            <v>259.1936</v>
          </cell>
          <cell r="E45">
            <v>254.12190000000001</v>
          </cell>
          <cell r="F45">
            <v>324.37389999999999</v>
          </cell>
          <cell r="G45">
            <v>299.0795</v>
          </cell>
          <cell r="H45">
            <v>333.81630000000001</v>
          </cell>
          <cell r="I45">
            <v>315.64440000000002</v>
          </cell>
          <cell r="J45">
            <v>378.65300000000002</v>
          </cell>
          <cell r="K45">
            <v>287.58229999999998</v>
          </cell>
          <cell r="L45">
            <v>306.09750000000003</v>
          </cell>
          <cell r="M45">
            <v>279.82600000000002</v>
          </cell>
          <cell r="N45">
            <v>308.43610000000001</v>
          </cell>
          <cell r="P45">
            <v>272.70589999999999</v>
          </cell>
          <cell r="Q45">
            <v>303.16649999999998</v>
          </cell>
          <cell r="R45">
            <v>331.85019999999997</v>
          </cell>
          <cell r="AG45">
            <v>0.48356866551335198</v>
          </cell>
          <cell r="AX45">
            <v>3.9330672478020023E-2</v>
          </cell>
        </row>
        <row r="46">
          <cell r="A46">
            <v>43922</v>
          </cell>
          <cell r="B46">
            <v>310.12430000000001</v>
          </cell>
          <cell r="C46">
            <v>328.77850000000001</v>
          </cell>
          <cell r="D46">
            <v>262.827</v>
          </cell>
          <cell r="E46">
            <v>257.92059999999998</v>
          </cell>
          <cell r="F46">
            <v>324.39030000000002</v>
          </cell>
          <cell r="G46">
            <v>302.7645</v>
          </cell>
          <cell r="H46">
            <v>337.75229999999999</v>
          </cell>
          <cell r="I46">
            <v>319.86880000000002</v>
          </cell>
          <cell r="J46">
            <v>363.14670000000001</v>
          </cell>
          <cell r="K46">
            <v>294.2192</v>
          </cell>
          <cell r="L46">
            <v>301.60019999999997</v>
          </cell>
          <cell r="M46">
            <v>284.03250000000003</v>
          </cell>
          <cell r="N46">
            <v>308.95159999999998</v>
          </cell>
          <cell r="P46">
            <v>285.8904</v>
          </cell>
          <cell r="Q46">
            <v>308.36810000000003</v>
          </cell>
          <cell r="R46">
            <v>329.65159999999997</v>
          </cell>
          <cell r="AG46">
            <v>0.45562931438707133</v>
          </cell>
          <cell r="AX46">
            <v>3.1695973706349578E-2</v>
          </cell>
        </row>
        <row r="47">
          <cell r="A47">
            <v>43952</v>
          </cell>
          <cell r="B47">
            <v>314.90870000000001</v>
          </cell>
          <cell r="C47">
            <v>331.01459999999997</v>
          </cell>
          <cell r="D47">
            <v>263.02589999999998</v>
          </cell>
          <cell r="E47">
            <v>277.38040000000001</v>
          </cell>
          <cell r="F47">
            <v>324.74040000000002</v>
          </cell>
          <cell r="G47">
            <v>311.33159999999998</v>
          </cell>
          <cell r="H47">
            <v>341.34609999999998</v>
          </cell>
          <cell r="I47">
            <v>323.23379999999997</v>
          </cell>
          <cell r="J47">
            <v>364.35719999999998</v>
          </cell>
          <cell r="K47">
            <v>301.43560000000002</v>
          </cell>
          <cell r="L47">
            <v>300.3424</v>
          </cell>
          <cell r="M47">
            <v>288.41579999999999</v>
          </cell>
          <cell r="N47">
            <v>314.89690000000002</v>
          </cell>
          <cell r="P47">
            <v>299.28300000000002</v>
          </cell>
          <cell r="Q47">
            <v>313.31950000000001</v>
          </cell>
          <cell r="R47">
            <v>329.37200000000001</v>
          </cell>
          <cell r="AG47">
            <v>0.43421228214716923</v>
          </cell>
          <cell r="AX47">
            <v>6.8012354822470922E-3</v>
          </cell>
        </row>
        <row r="48">
          <cell r="A48">
            <v>43983</v>
          </cell>
          <cell r="B48">
            <v>321.97379999999998</v>
          </cell>
          <cell r="C48">
            <v>334.46359999999999</v>
          </cell>
          <cell r="D48">
            <v>272.98219999999998</v>
          </cell>
          <cell r="E48">
            <v>295.81799999999998</v>
          </cell>
          <cell r="F48">
            <v>327.72969999999998</v>
          </cell>
          <cell r="G48">
            <v>323.99200000000002</v>
          </cell>
          <cell r="H48">
            <v>348.97590000000002</v>
          </cell>
          <cell r="I48">
            <v>329.13479999999998</v>
          </cell>
          <cell r="J48">
            <v>365.85239999999999</v>
          </cell>
          <cell r="K48">
            <v>314.005</v>
          </cell>
          <cell r="L48">
            <v>301.45209999999997</v>
          </cell>
          <cell r="M48">
            <v>294.90190000000001</v>
          </cell>
          <cell r="N48">
            <v>315.94720000000001</v>
          </cell>
          <cell r="P48">
            <v>313.56330000000003</v>
          </cell>
          <cell r="Q48">
            <v>320.57330000000002</v>
          </cell>
          <cell r="R48">
            <v>331.83819999999997</v>
          </cell>
          <cell r="AG48">
            <v>0.42758749118769868</v>
          </cell>
          <cell r="AX48">
            <v>1.0419479986683466E-2</v>
          </cell>
        </row>
        <row r="49">
          <cell r="A49">
            <v>44013</v>
          </cell>
          <cell r="B49">
            <v>328.20139999999998</v>
          </cell>
          <cell r="C49">
            <v>338.76479999999998</v>
          </cell>
          <cell r="D49">
            <v>276.73219999999998</v>
          </cell>
          <cell r="E49">
            <v>305.50990000000002</v>
          </cell>
          <cell r="F49">
            <v>331.09179999999998</v>
          </cell>
          <cell r="G49">
            <v>336.5455</v>
          </cell>
          <cell r="H49">
            <v>356.54669999999999</v>
          </cell>
          <cell r="I49">
            <v>335.17630000000003</v>
          </cell>
          <cell r="J49">
            <v>368.49599999999998</v>
          </cell>
          <cell r="K49">
            <v>324.33210000000003</v>
          </cell>
          <cell r="L49">
            <v>301.7724</v>
          </cell>
          <cell r="M49">
            <v>300.6189</v>
          </cell>
          <cell r="N49">
            <v>323.26429999999999</v>
          </cell>
          <cell r="P49">
            <v>316.53280000000001</v>
          </cell>
          <cell r="Q49">
            <v>328.6943</v>
          </cell>
          <cell r="R49">
            <v>333.55</v>
          </cell>
          <cell r="AG49">
            <v>0.42390430987357575</v>
          </cell>
          <cell r="AX49">
            <v>1.2859994331221758E-2</v>
          </cell>
        </row>
        <row r="50">
          <cell r="A50">
            <v>44044</v>
          </cell>
          <cell r="B50">
            <v>337.06319999999999</v>
          </cell>
          <cell r="C50">
            <v>350.50760000000002</v>
          </cell>
          <cell r="D50">
            <v>280.33460000000002</v>
          </cell>
          <cell r="E50">
            <v>312.27890000000002</v>
          </cell>
          <cell r="F50">
            <v>338.80380000000002</v>
          </cell>
          <cell r="G50">
            <v>348.18360000000001</v>
          </cell>
          <cell r="H50">
            <v>365.11130000000003</v>
          </cell>
          <cell r="I50">
            <v>344.71440000000001</v>
          </cell>
          <cell r="J50">
            <v>369.58530000000002</v>
          </cell>
          <cell r="K50">
            <v>335.04489999999998</v>
          </cell>
          <cell r="L50">
            <v>304.08240000000001</v>
          </cell>
          <cell r="M50">
            <v>306.23559999999998</v>
          </cell>
          <cell r="N50">
            <v>334.02080000000001</v>
          </cell>
          <cell r="P50">
            <v>329.11680000000001</v>
          </cell>
          <cell r="Q50">
            <v>338.66449999999998</v>
          </cell>
          <cell r="R50">
            <v>336.90870000000001</v>
          </cell>
          <cell r="AG50">
            <v>0.40672941645865301</v>
          </cell>
          <cell r="AX50">
            <v>3.4663577797929612E-2</v>
          </cell>
        </row>
        <row r="51">
          <cell r="A51">
            <v>44075</v>
          </cell>
          <cell r="B51">
            <v>346.6207</v>
          </cell>
          <cell r="C51">
            <v>360.86919999999998</v>
          </cell>
          <cell r="D51">
            <v>292.30520000000001</v>
          </cell>
          <cell r="E51">
            <v>330.50549999999998</v>
          </cell>
          <cell r="F51">
            <v>343.96179999999998</v>
          </cell>
          <cell r="G51">
            <v>357.18639999999999</v>
          </cell>
          <cell r="H51">
            <v>377.85090000000002</v>
          </cell>
          <cell r="I51">
            <v>357.12360000000001</v>
          </cell>
          <cell r="J51">
            <v>370.09460000000001</v>
          </cell>
          <cell r="K51">
            <v>341.31540000000001</v>
          </cell>
          <cell r="L51">
            <v>304.98129999999998</v>
          </cell>
          <cell r="M51">
            <v>311.56920000000002</v>
          </cell>
          <cell r="N51">
            <v>340.08429999999998</v>
          </cell>
          <cell r="P51">
            <v>355.03219999999999</v>
          </cell>
          <cell r="Q51">
            <v>346.51100000000002</v>
          </cell>
          <cell r="R51">
            <v>343.40460000000002</v>
          </cell>
          <cell r="AG51">
            <v>0.3662071923005068</v>
          </cell>
          <cell r="AX51">
            <v>2.9561698519518398E-2</v>
          </cell>
        </row>
        <row r="52">
          <cell r="A52">
            <v>44105</v>
          </cell>
          <cell r="B52">
            <v>359.65699999999998</v>
          </cell>
          <cell r="C52">
            <v>378.08960000000002</v>
          </cell>
          <cell r="D52">
            <v>297.86619999999999</v>
          </cell>
          <cell r="E52">
            <v>351.1551</v>
          </cell>
          <cell r="F52">
            <v>351.96460000000002</v>
          </cell>
          <cell r="G52">
            <v>373.2176</v>
          </cell>
          <cell r="H52">
            <v>389.51089999999999</v>
          </cell>
          <cell r="I52">
            <v>371.99130000000002</v>
          </cell>
          <cell r="J52">
            <v>369.60309999999998</v>
          </cell>
          <cell r="K52">
            <v>350.10559999999998</v>
          </cell>
          <cell r="L52">
            <v>305.38709999999998</v>
          </cell>
          <cell r="M52">
            <v>322.10579999999999</v>
          </cell>
          <cell r="N52">
            <v>347.22829999999999</v>
          </cell>
          <cell r="P52">
            <v>388.98450000000003</v>
          </cell>
          <cell r="Q52">
            <v>358.49889999999999</v>
          </cell>
          <cell r="R52">
            <v>348.53550000000001</v>
          </cell>
          <cell r="AG52">
            <v>0.37239040074240792</v>
          </cell>
          <cell r="AX52">
            <v>4.7719229017051168E-2</v>
          </cell>
        </row>
        <row r="53">
          <cell r="A53">
            <v>44136</v>
          </cell>
          <cell r="B53">
            <v>371.02109999999999</v>
          </cell>
          <cell r="C53">
            <v>388.38639999999998</v>
          </cell>
          <cell r="D53">
            <v>306.74329999999998</v>
          </cell>
          <cell r="E53">
            <v>364.08920000000001</v>
          </cell>
          <cell r="F53">
            <v>360.83879999999999</v>
          </cell>
          <cell r="G53">
            <v>387.9375</v>
          </cell>
          <cell r="H53">
            <v>403.80290000000002</v>
          </cell>
          <cell r="I53">
            <v>385.44690000000003</v>
          </cell>
          <cell r="J53">
            <v>367.47449999999998</v>
          </cell>
          <cell r="K53">
            <v>367.92360000000002</v>
          </cell>
          <cell r="L53">
            <v>306.74599999999998</v>
          </cell>
          <cell r="M53">
            <v>332.47329999999999</v>
          </cell>
          <cell r="N53">
            <v>356.39870000000002</v>
          </cell>
          <cell r="P53">
            <v>396.90820000000002</v>
          </cell>
          <cell r="Q53">
            <v>372.61540000000002</v>
          </cell>
          <cell r="R53">
            <v>352.72359999999998</v>
          </cell>
          <cell r="AG53">
            <v>0.3579781989182178</v>
          </cell>
          <cell r="AX53">
            <v>2.7233756231327177E-2</v>
          </cell>
        </row>
        <row r="54">
          <cell r="A54">
            <v>44166</v>
          </cell>
          <cell r="B54">
            <v>385.88260000000002</v>
          </cell>
          <cell r="C54">
            <v>405.28710000000001</v>
          </cell>
          <cell r="D54">
            <v>317.15210000000002</v>
          </cell>
          <cell r="E54">
            <v>377.24689999999998</v>
          </cell>
          <cell r="F54">
            <v>371.51850000000002</v>
          </cell>
          <cell r="G54">
            <v>397.22269999999997</v>
          </cell>
          <cell r="H54">
            <v>424.96679999999998</v>
          </cell>
          <cell r="I54">
            <v>404.31400000000002</v>
          </cell>
          <cell r="J54">
            <v>367.36959999999999</v>
          </cell>
          <cell r="K54">
            <v>387.0686</v>
          </cell>
          <cell r="L54">
            <v>306.89769999999999</v>
          </cell>
          <cell r="M54">
            <v>347.74239999999998</v>
          </cell>
          <cell r="N54">
            <v>362.57830000000001</v>
          </cell>
          <cell r="P54">
            <v>402.21370000000002</v>
          </cell>
          <cell r="Q54">
            <v>390.76549999999997</v>
          </cell>
          <cell r="R54">
            <v>362.06650000000002</v>
          </cell>
          <cell r="AG54">
            <v>0.36140587812345415</v>
          </cell>
          <cell r="AX54">
            <v>4.3515169429207745E-2</v>
          </cell>
        </row>
        <row r="55">
          <cell r="A55">
            <v>44197</v>
          </cell>
          <cell r="B55">
            <v>401.50709999999998</v>
          </cell>
          <cell r="C55">
            <v>424.8374</v>
          </cell>
          <cell r="D55">
            <v>331.42649999999998</v>
          </cell>
          <cell r="E55">
            <v>382.4282</v>
          </cell>
          <cell r="F55">
            <v>375.75009999999997</v>
          </cell>
          <cell r="G55">
            <v>409.00259999999997</v>
          </cell>
          <cell r="H55">
            <v>439.37759999999997</v>
          </cell>
          <cell r="I55">
            <v>422.90570000000002</v>
          </cell>
          <cell r="J55">
            <v>422.9513</v>
          </cell>
          <cell r="K55">
            <v>405.70839999999998</v>
          </cell>
          <cell r="L55">
            <v>308.6755</v>
          </cell>
          <cell r="M55">
            <v>366.4717</v>
          </cell>
          <cell r="N55">
            <v>369.98239999999998</v>
          </cell>
          <cell r="P55">
            <v>414.34190000000001</v>
          </cell>
          <cell r="Q55">
            <v>406.06740000000002</v>
          </cell>
          <cell r="R55">
            <v>380.68169999999998</v>
          </cell>
          <cell r="AG55">
            <v>0.38531980309830005</v>
          </cell>
          <cell r="AX55">
            <v>4.823815019032196E-2</v>
          </cell>
        </row>
        <row r="56">
          <cell r="A56">
            <v>44228</v>
          </cell>
          <cell r="B56">
            <v>415.85950000000003</v>
          </cell>
          <cell r="C56">
            <v>441.07220000000001</v>
          </cell>
          <cell r="D56">
            <v>343.31549999999999</v>
          </cell>
          <cell r="E56">
            <v>393.19439999999997</v>
          </cell>
          <cell r="F56">
            <v>383.42680000000001</v>
          </cell>
          <cell r="G56">
            <v>427.63670000000002</v>
          </cell>
          <cell r="H56">
            <v>454.72649999999999</v>
          </cell>
          <cell r="I56">
            <v>443.30790000000002</v>
          </cell>
          <cell r="J56">
            <v>430.69110000000001</v>
          </cell>
          <cell r="K56">
            <v>415.0224</v>
          </cell>
          <cell r="L56">
            <v>309.01</v>
          </cell>
          <cell r="M56">
            <v>386.2568</v>
          </cell>
          <cell r="N56">
            <v>381.9169</v>
          </cell>
          <cell r="P56">
            <v>427.27749999999997</v>
          </cell>
          <cell r="Q56">
            <v>422.59320000000002</v>
          </cell>
          <cell r="R56">
            <v>388.87880000000001</v>
          </cell>
          <cell r="AG56">
            <v>0.40651782754865295</v>
          </cell>
          <cell r="AX56">
            <v>3.8214149695860122E-2</v>
          </cell>
        </row>
        <row r="57">
          <cell r="A57">
            <v>44256</v>
          </cell>
          <cell r="B57">
            <v>435.8657</v>
          </cell>
          <cell r="C57">
            <v>461.32380000000001</v>
          </cell>
          <cell r="D57">
            <v>365.3793</v>
          </cell>
          <cell r="E57">
            <v>435.70249999999999</v>
          </cell>
          <cell r="F57">
            <v>388.47750000000002</v>
          </cell>
          <cell r="G57">
            <v>441.17439999999999</v>
          </cell>
          <cell r="H57">
            <v>472.85599999999999</v>
          </cell>
          <cell r="I57">
            <v>461.87729999999999</v>
          </cell>
          <cell r="J57">
            <v>430.98200000000003</v>
          </cell>
          <cell r="K57">
            <v>437.18790000000001</v>
          </cell>
          <cell r="L57">
            <v>397.04820000000001</v>
          </cell>
          <cell r="M57">
            <v>398.41079999999999</v>
          </cell>
          <cell r="N57">
            <v>390.34589999999997</v>
          </cell>
          <cell r="P57">
            <v>457.88369999999998</v>
          </cell>
          <cell r="Q57">
            <v>441.72</v>
          </cell>
          <cell r="R57">
            <v>406.43060000000003</v>
          </cell>
          <cell r="AG57">
            <v>0.42648849702914249</v>
          </cell>
          <cell r="AX57">
            <v>4.5914478400588266E-2</v>
          </cell>
        </row>
        <row r="58">
          <cell r="A58">
            <v>44287</v>
          </cell>
          <cell r="B58">
            <v>453.65030000000002</v>
          </cell>
          <cell r="C58">
            <v>481.2407</v>
          </cell>
          <cell r="D58">
            <v>378.46850000000001</v>
          </cell>
          <cell r="E58">
            <v>461.93209999999999</v>
          </cell>
          <cell r="F58">
            <v>401.93680000000001</v>
          </cell>
          <cell r="G58">
            <v>460.1121</v>
          </cell>
          <cell r="H58">
            <v>490.48200000000003</v>
          </cell>
          <cell r="I58">
            <v>487.98059999999998</v>
          </cell>
          <cell r="J58">
            <v>433.2713</v>
          </cell>
          <cell r="K58">
            <v>443.67599999999999</v>
          </cell>
          <cell r="L58">
            <v>406.88279999999997</v>
          </cell>
          <cell r="M58">
            <v>413.85120000000001</v>
          </cell>
          <cell r="N58">
            <v>404.57049999999998</v>
          </cell>
          <cell r="P58">
            <v>467.76350000000002</v>
          </cell>
          <cell r="Q58">
            <v>461.8578</v>
          </cell>
          <cell r="R58">
            <v>420.77780000000001</v>
          </cell>
          <cell r="AG58">
            <v>0.46280152829043075</v>
          </cell>
          <cell r="AX58">
            <v>4.317336326458765E-2</v>
          </cell>
        </row>
        <row r="59">
          <cell r="A59">
            <v>44317</v>
          </cell>
          <cell r="B59">
            <v>468.72500000000002</v>
          </cell>
          <cell r="C59">
            <v>496.17959999999999</v>
          </cell>
          <cell r="D59">
            <v>384.56889999999999</v>
          </cell>
          <cell r="E59">
            <v>471.6343</v>
          </cell>
          <cell r="F59">
            <v>410.10340000000002</v>
          </cell>
          <cell r="G59">
            <v>470.99099999999999</v>
          </cell>
          <cell r="H59">
            <v>513.79179999999997</v>
          </cell>
          <cell r="I59">
            <v>517.04629999999997</v>
          </cell>
          <cell r="J59">
            <v>437.55630000000002</v>
          </cell>
          <cell r="K59">
            <v>457.4624</v>
          </cell>
          <cell r="L59">
            <v>416.15350000000001</v>
          </cell>
          <cell r="M59">
            <v>429.2946</v>
          </cell>
          <cell r="N59">
            <v>416.33789999999999</v>
          </cell>
          <cell r="P59">
            <v>474.72750000000002</v>
          </cell>
          <cell r="Q59">
            <v>477.92930000000001</v>
          </cell>
          <cell r="R59">
            <v>436.64030000000002</v>
          </cell>
          <cell r="AG59">
            <v>0.48844728646747448</v>
          </cell>
          <cell r="AX59">
            <v>3.1042470015524515E-2</v>
          </cell>
        </row>
        <row r="60">
          <cell r="A60">
            <v>44348</v>
          </cell>
          <cell r="B60">
            <v>483.60489999999999</v>
          </cell>
          <cell r="C60">
            <v>512.25930000000005</v>
          </cell>
          <cell r="D60">
            <v>405.69170000000003</v>
          </cell>
          <cell r="E60">
            <v>487.96260000000001</v>
          </cell>
          <cell r="F60">
            <v>420.2876</v>
          </cell>
          <cell r="G60">
            <v>486.22219999999999</v>
          </cell>
          <cell r="H60">
            <v>530.27660000000003</v>
          </cell>
          <cell r="I60">
            <v>533.8777</v>
          </cell>
          <cell r="J60">
            <v>468.3691</v>
          </cell>
          <cell r="K60">
            <v>467.71350000000001</v>
          </cell>
          <cell r="L60">
            <v>420.93049999999999</v>
          </cell>
          <cell r="M60">
            <v>442.69580000000002</v>
          </cell>
          <cell r="N60">
            <v>424.52010000000001</v>
          </cell>
          <cell r="P60">
            <v>477.14859999999999</v>
          </cell>
          <cell r="Q60">
            <v>495.18090000000001</v>
          </cell>
          <cell r="R60">
            <v>450.69220000000001</v>
          </cell>
          <cell r="AG60">
            <v>0.50200078391471603</v>
          </cell>
          <cell r="AX60">
            <v>3.2407015524217542E-2</v>
          </cell>
        </row>
        <row r="61">
          <cell r="A61">
            <v>44378</v>
          </cell>
          <cell r="B61">
            <v>498.09870000000001</v>
          </cell>
          <cell r="C61">
            <v>529.70870000000002</v>
          </cell>
          <cell r="D61">
            <v>418.29419999999999</v>
          </cell>
          <cell r="E61">
            <v>494.02480000000003</v>
          </cell>
          <cell r="F61">
            <v>432.40499999999997</v>
          </cell>
          <cell r="G61">
            <v>499.48919999999998</v>
          </cell>
          <cell r="H61">
            <v>550.54639999999995</v>
          </cell>
          <cell r="I61">
            <v>546.11410000000001</v>
          </cell>
          <cell r="J61">
            <v>470.09519999999998</v>
          </cell>
          <cell r="K61">
            <v>482.18439999999998</v>
          </cell>
          <cell r="L61">
            <v>431.61349999999999</v>
          </cell>
          <cell r="M61">
            <v>463.7774</v>
          </cell>
          <cell r="N61">
            <v>438.06189999999998</v>
          </cell>
          <cell r="P61">
            <v>500.42720000000003</v>
          </cell>
          <cell r="Q61">
            <v>510.69740000000002</v>
          </cell>
          <cell r="R61">
            <v>457.2079</v>
          </cell>
          <cell r="AG61">
            <v>0.51766171625105817</v>
          </cell>
          <cell r="AX61">
            <v>3.4063608020391101E-2</v>
          </cell>
        </row>
        <row r="62">
          <cell r="A62">
            <v>44409</v>
          </cell>
          <cell r="B62">
            <v>510.39420000000001</v>
          </cell>
          <cell r="C62">
            <v>537.58669999999995</v>
          </cell>
          <cell r="D62">
            <v>426.74220000000003</v>
          </cell>
          <cell r="E62">
            <v>510.8956</v>
          </cell>
          <cell r="F62">
            <v>437.3723</v>
          </cell>
          <cell r="G62">
            <v>515.85699999999997</v>
          </cell>
          <cell r="H62">
            <v>573.65009999999995</v>
          </cell>
          <cell r="I62">
            <v>559.47130000000004</v>
          </cell>
          <cell r="J62">
            <v>467.30590000000001</v>
          </cell>
          <cell r="K62">
            <v>500.0179</v>
          </cell>
          <cell r="L62">
            <v>449.9</v>
          </cell>
          <cell r="M62">
            <v>477.44380000000001</v>
          </cell>
          <cell r="N62">
            <v>452.53769999999997</v>
          </cell>
          <cell r="P62">
            <v>503.37020000000001</v>
          </cell>
          <cell r="Q62">
            <v>526.6934</v>
          </cell>
          <cell r="R62">
            <v>462.3809</v>
          </cell>
          <cell r="AG62">
            <v>0.51423887270992519</v>
          </cell>
          <cell r="AX62">
            <v>1.4872325110008466E-2</v>
          </cell>
        </row>
        <row r="63">
          <cell r="A63">
            <v>44440</v>
          </cell>
          <cell r="B63">
            <v>528.49680000000001</v>
          </cell>
          <cell r="C63">
            <v>553.43730000000005</v>
          </cell>
          <cell r="D63">
            <v>451.79610000000002</v>
          </cell>
          <cell r="E63">
            <v>541.71199999999999</v>
          </cell>
          <cell r="F63">
            <v>445.7672</v>
          </cell>
          <cell r="G63">
            <v>533.81610000000001</v>
          </cell>
          <cell r="H63">
            <v>598.35550000000001</v>
          </cell>
          <cell r="I63">
            <v>576.4905</v>
          </cell>
          <cell r="J63">
            <v>480.26549999999997</v>
          </cell>
          <cell r="K63">
            <v>518.85050000000001</v>
          </cell>
          <cell r="L63">
            <v>463.92880000000002</v>
          </cell>
          <cell r="M63">
            <v>496.88709999999998</v>
          </cell>
          <cell r="N63">
            <v>462.33600000000001</v>
          </cell>
          <cell r="P63">
            <v>535.38149999999996</v>
          </cell>
          <cell r="Q63">
            <v>543.87480000000005</v>
          </cell>
          <cell r="R63">
            <v>476.05689999999998</v>
          </cell>
          <cell r="AG63">
            <v>0.52471217096959299</v>
          </cell>
          <cell r="AX63">
            <v>2.9484732416185322E-2</v>
          </cell>
        </row>
        <row r="64">
          <cell r="A64">
            <v>44470</v>
          </cell>
          <cell r="B64">
            <v>547.08019999999999</v>
          </cell>
          <cell r="C64">
            <v>572.32929999999999</v>
          </cell>
          <cell r="D64">
            <v>461.72730000000001</v>
          </cell>
          <cell r="E64">
            <v>569.45770000000005</v>
          </cell>
          <cell r="F64">
            <v>456.97899999999998</v>
          </cell>
          <cell r="G64">
            <v>548.51919999999996</v>
          </cell>
          <cell r="H64">
            <v>626.67489999999998</v>
          </cell>
          <cell r="I64">
            <v>594.2962</v>
          </cell>
          <cell r="J64">
            <v>485.73</v>
          </cell>
          <cell r="K64">
            <v>539.57420000000002</v>
          </cell>
          <cell r="L64">
            <v>470.38929999999999</v>
          </cell>
          <cell r="M64">
            <v>517.40570000000002</v>
          </cell>
          <cell r="N64">
            <v>477.82389999999998</v>
          </cell>
          <cell r="P64">
            <v>578.92759999999998</v>
          </cell>
          <cell r="Q64">
            <v>561.28430000000003</v>
          </cell>
          <cell r="R64">
            <v>485.2106</v>
          </cell>
          <cell r="AG64">
            <v>0.5211165082286735</v>
          </cell>
          <cell r="AX64">
            <v>3.4135754854253575E-2</v>
          </cell>
        </row>
        <row r="65">
          <cell r="A65">
            <v>44501</v>
          </cell>
          <cell r="B65">
            <v>560.91840000000002</v>
          </cell>
          <cell r="C65">
            <v>584.47170000000006</v>
          </cell>
          <cell r="D65">
            <v>466.8177</v>
          </cell>
          <cell r="E65">
            <v>592.82889999999998</v>
          </cell>
          <cell r="F65">
            <v>466.95510000000002</v>
          </cell>
          <cell r="G65">
            <v>563.34259999999995</v>
          </cell>
          <cell r="H65">
            <v>641.93740000000003</v>
          </cell>
          <cell r="I65">
            <v>607.35040000000004</v>
          </cell>
          <cell r="J65">
            <v>489.7423</v>
          </cell>
          <cell r="K65">
            <v>547.47889999999995</v>
          </cell>
          <cell r="L65">
            <v>474.36619999999999</v>
          </cell>
          <cell r="M65">
            <v>543.1712</v>
          </cell>
          <cell r="N65">
            <v>487.5849</v>
          </cell>
          <cell r="P65">
            <v>581.89200000000005</v>
          </cell>
          <cell r="Q65">
            <v>579.54139999999995</v>
          </cell>
          <cell r="R65">
            <v>490.22820000000002</v>
          </cell>
          <cell r="AG65">
            <v>0.51182345155032971</v>
          </cell>
          <cell r="AX65">
            <v>2.1215758130852302E-2</v>
          </cell>
        </row>
        <row r="66">
          <cell r="A66">
            <v>44531</v>
          </cell>
          <cell r="B66">
            <v>582.45749999999998</v>
          </cell>
          <cell r="C66">
            <v>609.33109999999999</v>
          </cell>
          <cell r="D66">
            <v>491.9092</v>
          </cell>
          <cell r="E66">
            <v>621.09400000000005</v>
          </cell>
          <cell r="F66">
            <v>476.80250000000001</v>
          </cell>
          <cell r="G66">
            <v>582.33799999999997</v>
          </cell>
          <cell r="H66">
            <v>645.14340000000004</v>
          </cell>
          <cell r="I66">
            <v>637.31579999999997</v>
          </cell>
          <cell r="J66">
            <v>498.80130000000003</v>
          </cell>
          <cell r="K66">
            <v>569.12019999999995</v>
          </cell>
          <cell r="L66">
            <v>479.1164</v>
          </cell>
          <cell r="M66">
            <v>575.12890000000004</v>
          </cell>
          <cell r="N66">
            <v>503.08420000000001</v>
          </cell>
          <cell r="P66">
            <v>603.62689999999998</v>
          </cell>
          <cell r="Q66">
            <v>605.17589999999996</v>
          </cell>
          <cell r="R66">
            <v>498.63150000000002</v>
          </cell>
          <cell r="AG66">
            <v>0.50941633543466325</v>
          </cell>
          <cell r="AX66">
            <v>4.2533111526186662E-2</v>
          </cell>
        </row>
        <row r="67">
          <cell r="A67">
            <v>44562</v>
          </cell>
          <cell r="B67">
            <v>605.0317</v>
          </cell>
          <cell r="C67">
            <v>639.40499999999997</v>
          </cell>
          <cell r="D67">
            <v>500.75779999999997</v>
          </cell>
          <cell r="E67">
            <v>635.99400000000003</v>
          </cell>
          <cell r="F67">
            <v>485.19299999999998</v>
          </cell>
          <cell r="G67">
            <v>601.6662</v>
          </cell>
          <cell r="H67">
            <v>671.67290000000003</v>
          </cell>
          <cell r="I67">
            <v>654.87180000000001</v>
          </cell>
          <cell r="J67">
            <v>536.12670000000003</v>
          </cell>
          <cell r="K67">
            <v>593.07510000000002</v>
          </cell>
          <cell r="L67">
            <v>482.7713</v>
          </cell>
          <cell r="M67">
            <v>607.7867</v>
          </cell>
          <cell r="N67">
            <v>524.70010000000002</v>
          </cell>
          <cell r="P67">
            <v>658.25429999999994</v>
          </cell>
          <cell r="Q67">
            <v>625.15940000000001</v>
          </cell>
          <cell r="R67">
            <v>512.37660000000005</v>
          </cell>
          <cell r="AG67">
            <v>0.50690162141591033</v>
          </cell>
          <cell r="AX67">
            <v>4.9355596653445133E-2</v>
          </cell>
        </row>
        <row r="68">
          <cell r="A68">
            <v>44593</v>
          </cell>
          <cell r="B68">
            <v>633.43409999999994</v>
          </cell>
          <cell r="C68">
            <v>687.16579999999999</v>
          </cell>
          <cell r="D68">
            <v>514.07619999999997</v>
          </cell>
          <cell r="E68">
            <v>657.57619999999997</v>
          </cell>
          <cell r="F68">
            <v>498.94760000000002</v>
          </cell>
          <cell r="G68">
            <v>628.32370000000003</v>
          </cell>
          <cell r="H68">
            <v>696.11609999999996</v>
          </cell>
          <cell r="I68">
            <v>687.19190000000003</v>
          </cell>
          <cell r="J68">
            <v>544.03380000000004</v>
          </cell>
          <cell r="K68">
            <v>606.66970000000003</v>
          </cell>
          <cell r="L68">
            <v>495.55529999999999</v>
          </cell>
          <cell r="M68">
            <v>634.02329999999995</v>
          </cell>
          <cell r="N68">
            <v>547.44799999999998</v>
          </cell>
          <cell r="P68">
            <v>713.70129999999995</v>
          </cell>
          <cell r="Q68">
            <v>652.98379999999997</v>
          </cell>
          <cell r="R68">
            <v>528.26829999999995</v>
          </cell>
          <cell r="AG68">
            <v>0.5231925686439769</v>
          </cell>
          <cell r="AX68">
            <v>7.4695693652692796E-2</v>
          </cell>
        </row>
        <row r="69">
          <cell r="A69">
            <v>44621</v>
          </cell>
          <cell r="B69">
            <v>676.0566</v>
          </cell>
          <cell r="C69">
            <v>736.94510000000002</v>
          </cell>
          <cell r="D69">
            <v>543.63059999999996</v>
          </cell>
          <cell r="E69">
            <v>728.95899999999995</v>
          </cell>
          <cell r="F69">
            <v>537.1626</v>
          </cell>
          <cell r="G69">
            <v>655.88630000000001</v>
          </cell>
          <cell r="H69">
            <v>730.59220000000005</v>
          </cell>
          <cell r="I69">
            <v>724.84649999999999</v>
          </cell>
          <cell r="J69">
            <v>562.76160000000004</v>
          </cell>
          <cell r="K69">
            <v>626.87339999999995</v>
          </cell>
          <cell r="L69">
            <v>612.68209999999999</v>
          </cell>
          <cell r="M69">
            <v>668.46130000000005</v>
          </cell>
          <cell r="N69">
            <v>577.69590000000005</v>
          </cell>
          <cell r="P69">
            <v>757.8963</v>
          </cell>
          <cell r="Q69">
            <v>694.75149999999996</v>
          </cell>
          <cell r="R69">
            <v>572.79920000000004</v>
          </cell>
          <cell r="AG69">
            <v>0.55106630322138228</v>
          </cell>
          <cell r="AX69">
            <v>7.244146900209536E-2</v>
          </cell>
        </row>
        <row r="70">
          <cell r="A70">
            <v>44652</v>
          </cell>
          <cell r="B70">
            <v>716.93989999999997</v>
          </cell>
          <cell r="C70">
            <v>780.14570000000003</v>
          </cell>
          <cell r="D70">
            <v>561.81370000000004</v>
          </cell>
          <cell r="E70">
            <v>801.07619999999997</v>
          </cell>
          <cell r="F70">
            <v>561.74779999999998</v>
          </cell>
          <cell r="G70">
            <v>691.95709999999997</v>
          </cell>
          <cell r="H70">
            <v>777.29909999999995</v>
          </cell>
          <cell r="I70">
            <v>763.50710000000004</v>
          </cell>
          <cell r="J70">
            <v>583.34550000000002</v>
          </cell>
          <cell r="K70">
            <v>659.64480000000003</v>
          </cell>
          <cell r="L70">
            <v>635.50030000000004</v>
          </cell>
          <cell r="M70">
            <v>717.56679999999994</v>
          </cell>
          <cell r="N70">
            <v>608.09320000000002</v>
          </cell>
          <cell r="P70">
            <v>799.0308</v>
          </cell>
          <cell r="Q70">
            <v>741.36220000000003</v>
          </cell>
          <cell r="R70">
            <v>595.22230000000002</v>
          </cell>
          <cell r="AG70">
            <v>0.5803800857180077</v>
          </cell>
          <cell r="AX70">
            <v>5.8621191727850519E-2</v>
          </cell>
        </row>
        <row r="71">
          <cell r="A71">
            <v>44682</v>
          </cell>
          <cell r="B71">
            <v>753.14700000000005</v>
          </cell>
          <cell r="C71">
            <v>814.5693</v>
          </cell>
          <cell r="D71">
            <v>593.58989999999994</v>
          </cell>
          <cell r="E71">
            <v>847.15419999999995</v>
          </cell>
          <cell r="F71">
            <v>581.7106</v>
          </cell>
          <cell r="G71">
            <v>728.99509999999998</v>
          </cell>
          <cell r="H71">
            <v>825.57389999999998</v>
          </cell>
          <cell r="I71">
            <v>810.22</v>
          </cell>
          <cell r="J71">
            <v>601.24419999999998</v>
          </cell>
          <cell r="K71">
            <v>693.91629999999998</v>
          </cell>
          <cell r="L71">
            <v>656.14110000000005</v>
          </cell>
          <cell r="M71">
            <v>758.35270000000003</v>
          </cell>
          <cell r="N71">
            <v>635.81569999999999</v>
          </cell>
          <cell r="P71">
            <v>825.80880000000002</v>
          </cell>
          <cell r="Q71">
            <v>779.92669999999998</v>
          </cell>
          <cell r="R71">
            <v>629.00289999999995</v>
          </cell>
          <cell r="AG71">
            <v>0.6067992959624513</v>
          </cell>
          <cell r="AX71">
            <v>4.4124578267879855E-2</v>
          </cell>
        </row>
        <row r="72">
          <cell r="A72">
            <v>44713</v>
          </cell>
          <cell r="B72">
            <v>793.02779999999996</v>
          </cell>
          <cell r="C72">
            <v>852.18039999999996</v>
          </cell>
          <cell r="D72">
            <v>633.49879999999996</v>
          </cell>
          <cell r="E72">
            <v>895.87530000000004</v>
          </cell>
          <cell r="F72">
            <v>621.32860000000005</v>
          </cell>
          <cell r="G72">
            <v>772.64120000000003</v>
          </cell>
          <cell r="H72">
            <v>886.798</v>
          </cell>
          <cell r="I72">
            <v>848.63599999999997</v>
          </cell>
          <cell r="J72">
            <v>603.55219999999997</v>
          </cell>
          <cell r="K72">
            <v>724.00639999999999</v>
          </cell>
          <cell r="L72">
            <v>669.44500000000005</v>
          </cell>
          <cell r="M72">
            <v>805.45939999999996</v>
          </cell>
          <cell r="N72">
            <v>667.79750000000001</v>
          </cell>
          <cell r="P72">
            <v>880.31859999999995</v>
          </cell>
          <cell r="Q72">
            <v>819.57339999999999</v>
          </cell>
          <cell r="R72">
            <v>662.09379999999999</v>
          </cell>
          <cell r="AG72">
            <v>0.63982581648779813</v>
          </cell>
          <cell r="AX72">
            <v>4.6172989824192934E-2</v>
          </cell>
        </row>
        <row r="73">
          <cell r="A73">
            <v>44743</v>
          </cell>
          <cell r="B73">
            <v>851.76099999999997</v>
          </cell>
          <cell r="C73">
            <v>903.46090000000004</v>
          </cell>
          <cell r="D73">
            <v>674.34550000000002</v>
          </cell>
          <cell r="E73">
            <v>971.75800000000004</v>
          </cell>
          <cell r="F73">
            <v>649.68960000000004</v>
          </cell>
          <cell r="G73">
            <v>852.41759999999999</v>
          </cell>
          <cell r="H73">
            <v>947.49300000000005</v>
          </cell>
          <cell r="I73">
            <v>895.30780000000004</v>
          </cell>
          <cell r="J73">
            <v>636.82920000000001</v>
          </cell>
          <cell r="K73">
            <v>819.49929999999995</v>
          </cell>
          <cell r="L73">
            <v>710.28160000000003</v>
          </cell>
          <cell r="M73">
            <v>884.06830000000002</v>
          </cell>
          <cell r="N73">
            <v>721.93979999999999</v>
          </cell>
          <cell r="P73">
            <v>979.79570000000001</v>
          </cell>
          <cell r="Q73">
            <v>879.63829999999996</v>
          </cell>
          <cell r="R73">
            <v>694.61149999999998</v>
          </cell>
          <cell r="AG73">
            <v>0.71002453931319232</v>
          </cell>
          <cell r="AX73">
            <v>6.0175638867075554E-2</v>
          </cell>
        </row>
        <row r="74">
          <cell r="A74">
            <v>44774</v>
          </cell>
          <cell r="B74">
            <v>911.13160000000005</v>
          </cell>
          <cell r="C74">
            <v>967.58050000000003</v>
          </cell>
          <cell r="D74">
            <v>721.68899999999996</v>
          </cell>
          <cell r="E74">
            <v>1067.5251000000001</v>
          </cell>
          <cell r="F74">
            <v>685.69929999999999</v>
          </cell>
          <cell r="G74">
            <v>924.23009999999999</v>
          </cell>
          <cell r="H74">
            <v>1001.7380000000001</v>
          </cell>
          <cell r="I74">
            <v>956.47460000000001</v>
          </cell>
          <cell r="J74">
            <v>662.64919999999995</v>
          </cell>
          <cell r="K74">
            <v>860.71320000000003</v>
          </cell>
          <cell r="L74">
            <v>745.72680000000003</v>
          </cell>
          <cell r="M74">
            <v>942.90869999999995</v>
          </cell>
          <cell r="N74">
            <v>784.42240000000004</v>
          </cell>
          <cell r="P74">
            <v>1064.731</v>
          </cell>
          <cell r="Q74">
            <v>939.46770000000004</v>
          </cell>
          <cell r="R74">
            <v>738.31050000000005</v>
          </cell>
          <cell r="AG74">
            <v>0.78515273096755411</v>
          </cell>
          <cell r="AX74">
            <v>7.0971084636866966E-2</v>
          </cell>
        </row>
        <row r="75">
          <cell r="A75">
            <v>44805</v>
          </cell>
          <cell r="B75">
            <v>967.30759999999998</v>
          </cell>
          <cell r="C75">
            <v>1032.8063</v>
          </cell>
          <cell r="D75">
            <v>789.70140000000004</v>
          </cell>
          <cell r="E75">
            <v>1180.9505999999999</v>
          </cell>
          <cell r="F75">
            <v>706.98260000000005</v>
          </cell>
          <cell r="G75">
            <v>980.12009999999998</v>
          </cell>
          <cell r="H75">
            <v>1045.0789</v>
          </cell>
          <cell r="I75">
            <v>1012.0676</v>
          </cell>
          <cell r="J75">
            <v>678.97969999999998</v>
          </cell>
          <cell r="K75">
            <v>905.80610000000001</v>
          </cell>
          <cell r="L75">
            <v>772.99739999999997</v>
          </cell>
          <cell r="M75">
            <v>988.63070000000005</v>
          </cell>
          <cell r="N75">
            <v>837.73450000000003</v>
          </cell>
          <cell r="P75">
            <v>1189.6609000000001</v>
          </cell>
          <cell r="Q75">
            <v>991.25850000000003</v>
          </cell>
          <cell r="R75">
            <v>771.88909999999998</v>
          </cell>
          <cell r="AG75">
            <v>0.83029982395352242</v>
          </cell>
          <cell r="AX75">
            <v>6.7411238651460925E-2</v>
          </cell>
        </row>
        <row r="76">
          <cell r="A76">
            <v>44835</v>
          </cell>
          <cell r="B76">
            <v>1028.7059999999999</v>
          </cell>
          <cell r="C76">
            <v>1096.5069000000001</v>
          </cell>
          <cell r="D76">
            <v>832.72479999999996</v>
          </cell>
          <cell r="E76">
            <v>1261.5985000000001</v>
          </cell>
          <cell r="F76">
            <v>759.77110000000005</v>
          </cell>
          <cell r="G76">
            <v>1028.4132</v>
          </cell>
          <cell r="H76">
            <v>1119.4447</v>
          </cell>
          <cell r="I76">
            <v>1057.3307</v>
          </cell>
          <cell r="J76">
            <v>761.29</v>
          </cell>
          <cell r="K76">
            <v>956.82759999999996</v>
          </cell>
          <cell r="L76">
            <v>827.90039999999999</v>
          </cell>
          <cell r="M76">
            <v>1061.9487999999999</v>
          </cell>
          <cell r="N76">
            <v>889.24639999999999</v>
          </cell>
          <cell r="P76">
            <v>1297.2889</v>
          </cell>
          <cell r="Q76">
            <v>1046.2650000000001</v>
          </cell>
          <cell r="R76">
            <v>829.10109999999997</v>
          </cell>
          <cell r="AG76">
            <v>0.88035684713137119</v>
          </cell>
          <cell r="AX76">
            <v>6.1677199296712448E-2</v>
          </cell>
        </row>
        <row r="77">
          <cell r="A77">
            <v>44866</v>
          </cell>
          <cell r="B77">
            <v>1079.2787000000001</v>
          </cell>
          <cell r="C77">
            <v>1135.001</v>
          </cell>
          <cell r="D77">
            <v>885.54</v>
          </cell>
          <cell r="E77">
            <v>1318.2609</v>
          </cell>
          <cell r="F77">
            <v>825.50909999999999</v>
          </cell>
          <cell r="G77">
            <v>1084.1626000000001</v>
          </cell>
          <cell r="H77">
            <v>1165.2705000000001</v>
          </cell>
          <cell r="I77">
            <v>1121.731</v>
          </cell>
          <cell r="J77">
            <v>809.68020000000001</v>
          </cell>
          <cell r="K77">
            <v>996.72770000000003</v>
          </cell>
          <cell r="L77">
            <v>859.05529999999999</v>
          </cell>
          <cell r="M77">
            <v>1120.5659000000001</v>
          </cell>
          <cell r="N77">
            <v>941.18219999999997</v>
          </cell>
          <cell r="P77">
            <v>1350.5166999999999</v>
          </cell>
          <cell r="Q77">
            <v>1096.0239999999999</v>
          </cell>
          <cell r="R77">
            <v>880.76760000000002</v>
          </cell>
          <cell r="AG77">
            <v>0.92412782322705045</v>
          </cell>
          <cell r="AX77">
            <v>3.5106117435284689E-2</v>
          </cell>
        </row>
        <row r="78">
          <cell r="A78">
            <v>44896</v>
          </cell>
          <cell r="B78">
            <v>1134.5875000000001</v>
          </cell>
          <cell r="C78">
            <v>1187.9251999999999</v>
          </cell>
          <cell r="D78">
            <v>948.76149999999996</v>
          </cell>
          <cell r="E78">
            <v>1371.3368</v>
          </cell>
          <cell r="F78">
            <v>860.10910000000001</v>
          </cell>
          <cell r="G78">
            <v>1148.5320999999999</v>
          </cell>
          <cell r="H78">
            <v>1231.4648</v>
          </cell>
          <cell r="I78">
            <v>1186.6265000000001</v>
          </cell>
          <cell r="J78">
            <v>837.19989999999996</v>
          </cell>
          <cell r="K78">
            <v>1042.694</v>
          </cell>
          <cell r="L78">
            <v>892.62220000000002</v>
          </cell>
          <cell r="M78">
            <v>1200.8126999999999</v>
          </cell>
          <cell r="N78">
            <v>995.2681</v>
          </cell>
          <cell r="P78">
            <v>1413.2058999999999</v>
          </cell>
          <cell r="Q78">
            <v>1153.5771</v>
          </cell>
          <cell r="R78">
            <v>925.78530000000001</v>
          </cell>
          <cell r="AG78">
            <v>0.9479318233519185</v>
          </cell>
          <cell r="AX78">
            <v>4.6629210018316991E-2</v>
          </cell>
        </row>
        <row r="79">
          <cell r="A79">
            <v>44927</v>
          </cell>
          <cell r="B79">
            <v>1202.979</v>
          </cell>
          <cell r="C79">
            <v>1268.3385000000001</v>
          </cell>
          <cell r="D79">
            <v>1017.8777</v>
          </cell>
          <cell r="E79">
            <v>1402.845</v>
          </cell>
          <cell r="F79">
            <v>929.16210000000001</v>
          </cell>
          <cell r="G79">
            <v>1210.6926000000001</v>
          </cell>
          <cell r="H79">
            <v>1291.7546</v>
          </cell>
          <cell r="I79">
            <v>1257.1122</v>
          </cell>
          <cell r="J79">
            <v>903.90009999999995</v>
          </cell>
          <cell r="K79">
            <v>1136.1134999999999</v>
          </cell>
          <cell r="L79">
            <v>902.06859999999995</v>
          </cell>
          <cell r="M79">
            <v>1275.6080999999999</v>
          </cell>
          <cell r="N79">
            <v>1062.9991</v>
          </cell>
          <cell r="P79">
            <v>1525.1043</v>
          </cell>
          <cell r="Q79">
            <v>1215.3181999999999</v>
          </cell>
          <cell r="R79">
            <v>991.51919999999996</v>
          </cell>
          <cell r="AG79">
            <v>0.98829086145403622</v>
          </cell>
          <cell r="AX79">
            <v>6.7692225066022793E-2</v>
          </cell>
        </row>
        <row r="80">
          <cell r="A80">
            <v>44958</v>
          </cell>
          <cell r="B80">
            <v>1282.7091</v>
          </cell>
          <cell r="C80">
            <v>1392.3998999999999</v>
          </cell>
          <cell r="D80">
            <v>1071.1087</v>
          </cell>
          <cell r="E80">
            <v>1457.7661000000001</v>
          </cell>
          <cell r="F80">
            <v>973.79010000000005</v>
          </cell>
          <cell r="G80">
            <v>1271.8967</v>
          </cell>
          <cell r="H80">
            <v>1360.5006000000001</v>
          </cell>
          <cell r="I80">
            <v>1318.1813</v>
          </cell>
          <cell r="J80">
            <v>974.80050000000006</v>
          </cell>
          <cell r="K80">
            <v>1205.9376999999999</v>
          </cell>
          <cell r="L80">
            <v>930.48680000000002</v>
          </cell>
          <cell r="M80">
            <v>1371.9038</v>
          </cell>
          <cell r="N80">
            <v>1131.9623999999999</v>
          </cell>
          <cell r="P80">
            <v>1575.9625000000001</v>
          </cell>
          <cell r="Q80">
            <v>1308.7788</v>
          </cell>
          <cell r="R80">
            <v>1042.4951000000001</v>
          </cell>
          <cell r="AG80">
            <v>1.025007968469017</v>
          </cell>
          <cell r="AX80">
            <v>9.7814108773012665E-2</v>
          </cell>
        </row>
        <row r="81">
          <cell r="A81">
            <v>44986</v>
          </cell>
          <cell r="B81">
            <v>1381.1601000000001</v>
          </cell>
          <cell r="C81">
            <v>1522.5337</v>
          </cell>
          <cell r="D81">
            <v>1159.8525999999999</v>
          </cell>
          <cell r="E81">
            <v>1595.0861</v>
          </cell>
          <cell r="F81">
            <v>1037.2344000000001</v>
          </cell>
          <cell r="G81">
            <v>1345.7519</v>
          </cell>
          <cell r="H81">
            <v>1438.3163</v>
          </cell>
          <cell r="I81">
            <v>1388.1660999999999</v>
          </cell>
          <cell r="J81">
            <v>993.45529999999997</v>
          </cell>
          <cell r="K81">
            <v>1258.7737999999999</v>
          </cell>
          <cell r="L81">
            <v>1201.1258</v>
          </cell>
          <cell r="M81">
            <v>1479.9582</v>
          </cell>
          <cell r="N81">
            <v>1203.4429</v>
          </cell>
          <cell r="P81">
            <v>1722.9662000000001</v>
          </cell>
          <cell r="Q81">
            <v>1403.1433999999999</v>
          </cell>
          <cell r="R81">
            <v>1128.8907999999999</v>
          </cell>
          <cell r="AG81">
            <v>1.0429651896009893</v>
          </cell>
          <cell r="AX81">
            <v>9.3460075657862518E-2</v>
          </cell>
        </row>
        <row r="82">
          <cell r="A82">
            <v>45017</v>
          </cell>
          <cell r="B82">
            <v>1497.2147</v>
          </cell>
          <cell r="C82">
            <v>1677.0441000000001</v>
          </cell>
          <cell r="D82">
            <v>1203.7907</v>
          </cell>
          <cell r="E82">
            <v>1768.0967000000001</v>
          </cell>
          <cell r="F82">
            <v>1095.5146</v>
          </cell>
          <cell r="G82">
            <v>1462.0471</v>
          </cell>
          <cell r="H82">
            <v>1532.9719</v>
          </cell>
          <cell r="I82">
            <v>1477.7098000000001</v>
          </cell>
          <cell r="J82">
            <v>1055.7167999999999</v>
          </cell>
          <cell r="K82">
            <v>1353.7338999999999</v>
          </cell>
          <cell r="L82">
            <v>1261.5273</v>
          </cell>
          <cell r="M82">
            <v>1626.3026</v>
          </cell>
          <cell r="N82">
            <v>1282.7937999999999</v>
          </cell>
          <cell r="P82">
            <v>1940.9168999999999</v>
          </cell>
          <cell r="Q82">
            <v>1521.0163</v>
          </cell>
          <cell r="R82">
            <v>1184.1465000000001</v>
          </cell>
          <cell r="AG82">
            <v>1.0883405987029038</v>
          </cell>
          <cell r="AX82">
            <v>0.10148241710511896</v>
          </cell>
        </row>
        <row r="83">
          <cell r="A83">
            <v>45047</v>
          </cell>
          <cell r="B83">
            <v>1613.5895</v>
          </cell>
          <cell r="C83">
            <v>1774.4119000000001</v>
          </cell>
          <cell r="D83">
            <v>1305.3762999999999</v>
          </cell>
          <cell r="E83">
            <v>1903.1899000000001</v>
          </cell>
          <cell r="F83">
            <v>1225.3679999999999</v>
          </cell>
          <cell r="G83">
            <v>1590.1014</v>
          </cell>
          <cell r="H83">
            <v>1671.6594</v>
          </cell>
          <cell r="I83">
            <v>1597.93</v>
          </cell>
          <cell r="J83">
            <v>1126.7574</v>
          </cell>
          <cell r="K83">
            <v>1466.9417000000001</v>
          </cell>
          <cell r="L83">
            <v>1323.5066999999999</v>
          </cell>
          <cell r="M83">
            <v>1778.1049</v>
          </cell>
          <cell r="N83">
            <v>1373.9512</v>
          </cell>
          <cell r="P83">
            <v>2056.8651</v>
          </cell>
          <cell r="Q83">
            <v>1640.2911999999999</v>
          </cell>
          <cell r="R83">
            <v>1291.1044999999999</v>
          </cell>
          <cell r="AG83">
            <v>1.1424628923702809</v>
          </cell>
          <cell r="AX83">
            <v>5.805917685766282E-2</v>
          </cell>
        </row>
        <row r="84">
          <cell r="A84">
            <v>45078</v>
          </cell>
          <cell r="B84">
            <v>1709.6115</v>
          </cell>
          <cell r="C84">
            <v>1848.0332000000001</v>
          </cell>
          <cell r="D84">
            <v>1364.1996999999999</v>
          </cell>
          <cell r="E84">
            <v>1983.4012</v>
          </cell>
          <cell r="F84">
            <v>1324.556</v>
          </cell>
          <cell r="G84">
            <v>1717.2201</v>
          </cell>
          <cell r="H84">
            <v>1815.4471000000001</v>
          </cell>
          <cell r="I84">
            <v>1701.7574</v>
          </cell>
          <cell r="J84">
            <v>1244.8</v>
          </cell>
          <cell r="K84">
            <v>1561.7425000000001</v>
          </cell>
          <cell r="L84">
            <v>1410.4777999999999</v>
          </cell>
          <cell r="M84">
            <v>1890.0322000000001</v>
          </cell>
          <cell r="N84">
            <v>1464.0524</v>
          </cell>
          <cell r="P84">
            <v>2094.7123999999999</v>
          </cell>
          <cell r="Q84">
            <v>1746.7824000000001</v>
          </cell>
          <cell r="R84">
            <v>1383.8634</v>
          </cell>
          <cell r="AG84">
            <v>1.1558027347843294</v>
          </cell>
          <cell r="AX84">
            <v>4.149053554025417E-2</v>
          </cell>
        </row>
        <row r="85">
          <cell r="A85">
            <v>45108</v>
          </cell>
          <cell r="B85">
            <v>1818.0838000000001</v>
          </cell>
          <cell r="C85">
            <v>1954.5101</v>
          </cell>
          <cell r="D85">
            <v>1487.5243</v>
          </cell>
          <cell r="E85">
            <v>2043.7327</v>
          </cell>
          <cell r="F85">
            <v>1377.3341</v>
          </cell>
          <cell r="G85">
            <v>1822.9318000000001</v>
          </cell>
          <cell r="H85">
            <v>1979.4087</v>
          </cell>
          <cell r="I85">
            <v>1791.7559000000001</v>
          </cell>
          <cell r="J85">
            <v>1396.2642000000001</v>
          </cell>
          <cell r="K85">
            <v>1736.5157999999999</v>
          </cell>
          <cell r="L85">
            <v>1496.9625000000001</v>
          </cell>
          <cell r="M85">
            <v>2030.866</v>
          </cell>
          <cell r="N85">
            <v>1556.5397</v>
          </cell>
          <cell r="P85">
            <v>2201.5859999999998</v>
          </cell>
          <cell r="Q85">
            <v>1860.2800999999999</v>
          </cell>
          <cell r="R85">
            <v>1476.8552</v>
          </cell>
          <cell r="AG85">
            <v>1.1344999360149153</v>
          </cell>
          <cell r="AX85">
            <v>5.7616335031210442E-2</v>
          </cell>
        </row>
        <row r="86">
          <cell r="A86">
            <v>45139</v>
          </cell>
          <cell r="B86">
            <v>2044.2832000000001</v>
          </cell>
          <cell r="C86">
            <v>2259.2334000000001</v>
          </cell>
          <cell r="D86">
            <v>1613.6846</v>
          </cell>
          <cell r="E86">
            <v>2230.5776000000001</v>
          </cell>
          <cell r="F86">
            <v>1503.1732</v>
          </cell>
          <cell r="G86">
            <v>2079.2710999999999</v>
          </cell>
          <cell r="H86">
            <v>2281.5545000000002</v>
          </cell>
          <cell r="I86">
            <v>1979.0900999999999</v>
          </cell>
          <cell r="J86">
            <v>1458.9608000000001</v>
          </cell>
          <cell r="K86">
            <v>1937.7153000000001</v>
          </cell>
          <cell r="L86">
            <v>1626.7843</v>
          </cell>
          <cell r="M86">
            <v>2283.6172999999999</v>
          </cell>
          <cell r="N86">
            <v>1702.3856000000001</v>
          </cell>
          <cell r="P86">
            <v>2436.0940999999998</v>
          </cell>
          <cell r="Q86">
            <v>2116.7510000000002</v>
          </cell>
          <cell r="R86">
            <v>1599.0767000000001</v>
          </cell>
          <cell r="AG86">
            <v>1.2436750080888426</v>
          </cell>
          <cell r="AX86">
            <v>0.15590776430369946</v>
          </cell>
        </row>
        <row r="87">
          <cell r="A87">
            <v>45170</v>
          </cell>
          <cell r="B87">
            <v>2304.9241999999999</v>
          </cell>
          <cell r="C87">
            <v>2583.3825999999999</v>
          </cell>
          <cell r="D87">
            <v>1799.9953</v>
          </cell>
          <cell r="E87">
            <v>2581.0641999999998</v>
          </cell>
          <cell r="F87">
            <v>1630.2973999999999</v>
          </cell>
          <cell r="G87">
            <v>2342.3942000000002</v>
          </cell>
          <cell r="H87">
            <v>2499.2627000000002</v>
          </cell>
          <cell r="I87">
            <v>2193.7361999999998</v>
          </cell>
          <cell r="J87">
            <v>1598.7345</v>
          </cell>
          <cell r="K87">
            <v>2230.9342000000001</v>
          </cell>
          <cell r="L87">
            <v>1759.2371000000001</v>
          </cell>
          <cell r="M87">
            <v>2586.0182</v>
          </cell>
          <cell r="N87">
            <v>1901.2072000000001</v>
          </cell>
          <cell r="P87">
            <v>2794.0241999999998</v>
          </cell>
          <cell r="Q87">
            <v>2400.9928</v>
          </cell>
          <cell r="R87">
            <v>1732.0730000000001</v>
          </cell>
          <cell r="AG87">
            <v>1.3828244500508422</v>
          </cell>
          <cell r="AX87">
            <v>0.14347751763939032</v>
          </cell>
        </row>
        <row r="88">
          <cell r="A88">
            <v>45200</v>
          </cell>
          <cell r="B88">
            <v>2496.2730000000001</v>
          </cell>
          <cell r="C88">
            <v>2782.4454000000001</v>
          </cell>
          <cell r="D88">
            <v>1977.1525999999999</v>
          </cell>
          <cell r="E88">
            <v>2864.6053000000002</v>
          </cell>
          <cell r="F88">
            <v>1757.5929000000001</v>
          </cell>
          <cell r="G88">
            <v>2592.8926999999999</v>
          </cell>
          <cell r="H88">
            <v>2626.9101999999998</v>
          </cell>
          <cell r="I88">
            <v>2349.1266000000001</v>
          </cell>
          <cell r="J88">
            <v>1800.8697</v>
          </cell>
          <cell r="K88">
            <v>2438.4348</v>
          </cell>
          <cell r="L88">
            <v>1875.3143</v>
          </cell>
          <cell r="M88">
            <v>2813.2082999999998</v>
          </cell>
          <cell r="N88">
            <v>2046.9767999999999</v>
          </cell>
          <cell r="P88">
            <v>3006.9009000000001</v>
          </cell>
          <cell r="Q88">
            <v>2612.5450999999998</v>
          </cell>
          <cell r="R88">
            <v>1846.7565999999999</v>
          </cell>
          <cell r="AG88">
            <v>1.4266146012563361</v>
          </cell>
          <cell r="AX88">
            <v>7.7055098226642915E-2</v>
          </cell>
        </row>
        <row r="89">
          <cell r="A89">
            <v>45231</v>
          </cell>
          <cell r="B89">
            <v>2816.0628000000002</v>
          </cell>
          <cell r="C89">
            <v>3218.3701999999998</v>
          </cell>
          <cell r="D89">
            <v>2209.6412</v>
          </cell>
          <cell r="E89">
            <v>3151.4751000000001</v>
          </cell>
          <cell r="F89">
            <v>1881.818</v>
          </cell>
          <cell r="G89">
            <v>2915.5922</v>
          </cell>
          <cell r="H89">
            <v>3043.8555000000001</v>
          </cell>
          <cell r="I89">
            <v>2593.1752000000001</v>
          </cell>
          <cell r="J89">
            <v>2074.7350999999999</v>
          </cell>
          <cell r="K89">
            <v>2760.0531999999998</v>
          </cell>
          <cell r="L89">
            <v>2031.1532999999999</v>
          </cell>
          <cell r="M89">
            <v>3151.623</v>
          </cell>
          <cell r="N89">
            <v>2282.6738999999998</v>
          </cell>
          <cell r="P89">
            <v>3392.0317</v>
          </cell>
          <cell r="Q89">
            <v>2962.7206000000001</v>
          </cell>
          <cell r="R89">
            <v>2032.4708000000001</v>
          </cell>
          <cell r="AG89">
            <v>1.6092081683813459</v>
          </cell>
          <cell r="AX89">
            <v>0.15666966906161028</v>
          </cell>
        </row>
        <row r="90">
          <cell r="A90">
            <v>45261</v>
          </cell>
          <cell r="B90">
            <v>3533.1922</v>
          </cell>
          <cell r="C90">
            <v>4173.6759000000002</v>
          </cell>
          <cell r="D90">
            <v>2656.6774</v>
          </cell>
          <cell r="E90">
            <v>3694.9290000000001</v>
          </cell>
          <cell r="F90">
            <v>2141.8204999999998</v>
          </cell>
          <cell r="G90">
            <v>3810.0605999999998</v>
          </cell>
          <cell r="H90">
            <v>4035.9697000000001</v>
          </cell>
          <cell r="I90">
            <v>3414.0727000000002</v>
          </cell>
          <cell r="J90">
            <v>2398.1410999999998</v>
          </cell>
          <cell r="K90">
            <v>3317.3409000000001</v>
          </cell>
          <cell r="L90">
            <v>2157.4418999999998</v>
          </cell>
          <cell r="M90">
            <v>3831.9303</v>
          </cell>
          <cell r="N90">
            <v>3029.3357000000001</v>
          </cell>
          <cell r="P90">
            <v>3942.5342999999998</v>
          </cell>
          <cell r="Q90">
            <v>3799.9486999999999</v>
          </cell>
          <cell r="R90">
            <v>2452.7844</v>
          </cell>
          <cell r="AG90">
            <v>2.114076437471768</v>
          </cell>
          <cell r="AX90">
            <v>0.2968290285561308</v>
          </cell>
        </row>
        <row r="91">
          <cell r="A91">
            <v>45292</v>
          </cell>
          <cell r="B91">
            <v>4261.5324000000001</v>
          </cell>
          <cell r="C91">
            <v>5024.9656000000004</v>
          </cell>
          <cell r="D91">
            <v>3215.0859</v>
          </cell>
          <cell r="E91">
            <v>4135.7943999999998</v>
          </cell>
          <cell r="F91">
            <v>2441.8481000000002</v>
          </cell>
          <cell r="G91">
            <v>4660.7816000000003</v>
          </cell>
          <cell r="H91">
            <v>4861.4922999999999</v>
          </cell>
          <cell r="I91">
            <v>4311.5901000000003</v>
          </cell>
          <cell r="J91">
            <v>3000.0918999999999</v>
          </cell>
          <cell r="K91">
            <v>4113.8500000000004</v>
          </cell>
          <cell r="L91">
            <v>2176.0052000000001</v>
          </cell>
          <cell r="M91">
            <v>4577.1895999999997</v>
          </cell>
          <cell r="N91">
            <v>4373.2672000000002</v>
          </cell>
          <cell r="P91">
            <v>4581.5308999999997</v>
          </cell>
          <cell r="Q91">
            <v>4568.1648999999998</v>
          </cell>
          <cell r="R91">
            <v>3104.5367000000001</v>
          </cell>
          <cell r="AG91">
            <v>2.542482786482557</v>
          </cell>
          <cell r="AX91">
            <v>0.20396641243753511</v>
          </cell>
        </row>
        <row r="92">
          <cell r="A92">
            <v>45323</v>
          </cell>
          <cell r="B92">
            <v>4825.7880999999998</v>
          </cell>
          <cell r="C92">
            <v>5622.8371999999999</v>
          </cell>
          <cell r="D92">
            <v>3783.2759999999998</v>
          </cell>
          <cell r="E92">
            <v>4434.6760000000004</v>
          </cell>
          <cell r="F92">
            <v>2935.5879</v>
          </cell>
          <cell r="G92">
            <v>5142.1336000000001</v>
          </cell>
          <cell r="H92">
            <v>5521.4251999999997</v>
          </cell>
          <cell r="I92">
            <v>5243.4233000000004</v>
          </cell>
          <cell r="J92">
            <v>3741.4942000000001</v>
          </cell>
          <cell r="K92">
            <v>4466.7506000000003</v>
          </cell>
          <cell r="L92">
            <v>2392.1354000000001</v>
          </cell>
          <cell r="M92">
            <v>5088.0443999999998</v>
          </cell>
          <cell r="N92">
            <v>5098.6734999999999</v>
          </cell>
          <cell r="P92">
            <v>4979.8266999999996</v>
          </cell>
          <cell r="Q92">
            <v>5129.5987999999998</v>
          </cell>
          <cell r="R92">
            <v>3759.7840000000001</v>
          </cell>
          <cell r="AG92">
            <v>2.7621843487350324</v>
          </cell>
          <cell r="AX92">
            <v>0.11898023739704788</v>
          </cell>
        </row>
        <row r="93">
          <cell r="A93">
            <v>45352</v>
          </cell>
          <cell r="B93">
            <v>5357.0928999999996</v>
          </cell>
          <cell r="C93">
            <v>6216.0451000000003</v>
          </cell>
          <cell r="D93">
            <v>4248.8501999999999</v>
          </cell>
          <cell r="E93">
            <v>4919.1558999999997</v>
          </cell>
          <cell r="F93">
            <v>3324.6646999999998</v>
          </cell>
          <cell r="G93">
            <v>5400.7511999999997</v>
          </cell>
          <cell r="H93">
            <v>6195.6446999999998</v>
          </cell>
          <cell r="I93">
            <v>5923.3140000000003</v>
          </cell>
          <cell r="J93">
            <v>4338.0607</v>
          </cell>
          <cell r="K93">
            <v>4846.7452000000003</v>
          </cell>
          <cell r="L93">
            <v>3653.0356000000002</v>
          </cell>
          <cell r="M93">
            <v>5511.0135</v>
          </cell>
          <cell r="N93">
            <v>5586.4345000000003</v>
          </cell>
          <cell r="P93">
            <v>5534.7103999999999</v>
          </cell>
          <cell r="Q93">
            <v>5612.3990999999996</v>
          </cell>
          <cell r="R93">
            <v>4441.3131999999996</v>
          </cell>
          <cell r="AG93">
            <v>2.8786907470031893</v>
          </cell>
          <cell r="AX93">
            <v>0.10549974664036155</v>
          </cell>
        </row>
        <row r="94">
          <cell r="A94">
            <v>45383</v>
          </cell>
          <cell r="B94">
            <v>5830.2271000000001</v>
          </cell>
          <cell r="C94">
            <v>6590.0877</v>
          </cell>
          <cell r="D94">
            <v>4481.9881999999998</v>
          </cell>
          <cell r="E94">
            <v>5392.8344999999999</v>
          </cell>
          <cell r="F94">
            <v>4509.3648000000003</v>
          </cell>
          <cell r="G94">
            <v>5751.7902000000004</v>
          </cell>
          <cell r="H94">
            <v>6761.4823999999999</v>
          </cell>
          <cell r="I94">
            <v>6293.9030000000002</v>
          </cell>
          <cell r="J94">
            <v>4952.6903000000002</v>
          </cell>
          <cell r="K94">
            <v>5192.8995000000004</v>
          </cell>
          <cell r="L94">
            <v>3966.8820999999998</v>
          </cell>
          <cell r="M94">
            <v>5912.6181999999999</v>
          </cell>
          <cell r="N94">
            <v>5903.8543</v>
          </cell>
          <cell r="P94">
            <v>6085.2438000000002</v>
          </cell>
          <cell r="Q94">
            <v>5965.8926000000001</v>
          </cell>
          <cell r="R94">
            <v>5258.2523000000001</v>
          </cell>
          <cell r="AG94">
            <v>2.894048796074471</v>
          </cell>
          <cell r="AX94">
            <v>6.0173726860508037E-2</v>
          </cell>
        </row>
        <row r="95">
          <cell r="A95">
            <v>45413</v>
          </cell>
          <cell r="B95">
            <v>6073.7165000000005</v>
          </cell>
          <cell r="C95">
            <v>6909.5535</v>
          </cell>
          <cell r="D95">
            <v>4781.4925000000003</v>
          </cell>
          <cell r="E95">
            <v>5584.1342999999997</v>
          </cell>
          <cell r="F95">
            <v>4623.3550999999998</v>
          </cell>
          <cell r="G95">
            <v>5937.4758000000002</v>
          </cell>
          <cell r="H95">
            <v>6807.8755000000001</v>
          </cell>
          <cell r="I95">
            <v>6544.3119999999999</v>
          </cell>
          <cell r="J95">
            <v>5359.4587000000001</v>
          </cell>
          <cell r="K95">
            <v>5429.4700999999995</v>
          </cell>
          <cell r="L95">
            <v>4269.9373999999998</v>
          </cell>
          <cell r="M95">
            <v>6240.6270000000004</v>
          </cell>
          <cell r="N95">
            <v>6157.7062999999998</v>
          </cell>
          <cell r="P95">
            <v>6521.1761999999999</v>
          </cell>
          <cell r="Q95">
            <v>6188.6725999999999</v>
          </cell>
          <cell r="R95">
            <v>5469.5465999999997</v>
          </cell>
          <cell r="AG95">
            <v>2.7641026419668697</v>
          </cell>
          <cell r="AX95">
            <v>4.847671450563551E-2</v>
          </cell>
        </row>
        <row r="96">
          <cell r="A96">
            <v>45444</v>
          </cell>
          <cell r="B96">
            <v>6351.7145</v>
          </cell>
          <cell r="C96">
            <v>7117.2232000000004</v>
          </cell>
          <cell r="D96">
            <v>4880.2257</v>
          </cell>
          <cell r="E96">
            <v>5736.1025</v>
          </cell>
          <cell r="F96">
            <v>5283.2155000000002</v>
          </cell>
          <cell r="G96">
            <v>6073.2079000000003</v>
          </cell>
          <cell r="H96">
            <v>7130.9268000000002</v>
          </cell>
          <cell r="I96">
            <v>6801.4888000000001</v>
          </cell>
          <cell r="J96">
            <v>5644.1836000000003</v>
          </cell>
          <cell r="K96">
            <v>5734.3612999999996</v>
          </cell>
          <cell r="L96">
            <v>4514.8581000000004</v>
          </cell>
          <cell r="M96">
            <v>6632.3116</v>
          </cell>
          <cell r="N96">
            <v>6327.35</v>
          </cell>
          <cell r="P96">
            <v>6811.1235999999999</v>
          </cell>
          <cell r="Q96">
            <v>6414.6575000000003</v>
          </cell>
          <cell r="R96">
            <v>5910.1540000000005</v>
          </cell>
          <cell r="AG96">
            <v>2.7152970133857899</v>
          </cell>
          <cell r="AX96">
            <v>3.0055444248315188E-2</v>
          </cell>
        </row>
        <row r="97">
          <cell r="A97">
            <v>45474</v>
          </cell>
          <cell r="B97">
            <v>6607.7479000000003</v>
          </cell>
          <cell r="C97">
            <v>7345.4071000000004</v>
          </cell>
          <cell r="D97">
            <v>5178.7502000000004</v>
          </cell>
          <cell r="E97">
            <v>5829.6936999999998</v>
          </cell>
          <cell r="F97">
            <v>5600.4988000000003</v>
          </cell>
          <cell r="G97">
            <v>6282.9459999999999</v>
          </cell>
          <cell r="H97">
            <v>7548.0608000000002</v>
          </cell>
          <cell r="I97">
            <v>6978.9894000000004</v>
          </cell>
          <cell r="J97">
            <v>5844.0020000000004</v>
          </cell>
          <cell r="K97">
            <v>6059.3056999999999</v>
          </cell>
          <cell r="L97">
            <v>4704.1819999999998</v>
          </cell>
          <cell r="M97">
            <v>7061.2046</v>
          </cell>
          <cell r="N97">
            <v>6545.9202999999998</v>
          </cell>
          <cell r="P97">
            <v>7156.7975999999999</v>
          </cell>
          <cell r="Q97">
            <v>6657.49</v>
          </cell>
          <cell r="R97">
            <v>6166.1980000000003</v>
          </cell>
          <cell r="AG97">
            <v>2.6344572785918889</v>
          </cell>
        </row>
        <row r="98">
          <cell r="A98">
            <v>45505</v>
          </cell>
          <cell r="B98">
            <v>6883.4412000000002</v>
          </cell>
          <cell r="C98">
            <v>7611.7812999999996</v>
          </cell>
          <cell r="D98">
            <v>5336.2610999999997</v>
          </cell>
          <cell r="E98">
            <v>5949.5541000000003</v>
          </cell>
          <cell r="F98">
            <v>5995.2852000000003</v>
          </cell>
          <cell r="G98">
            <v>6550.7844999999998</v>
          </cell>
          <cell r="H98">
            <v>7860.4897000000001</v>
          </cell>
          <cell r="I98">
            <v>7334.9916999999996</v>
          </cell>
          <cell r="J98">
            <v>6127.5967000000001</v>
          </cell>
          <cell r="K98">
            <v>6282.2380000000003</v>
          </cell>
          <cell r="L98">
            <v>5013.1678000000002</v>
          </cell>
          <cell r="M98">
            <v>7403.1626999999999</v>
          </cell>
          <cell r="N98">
            <v>6694.7187000000004</v>
          </cell>
          <cell r="P98">
            <v>7266.1189999999997</v>
          </cell>
          <cell r="Q98">
            <v>6931.7975999999999</v>
          </cell>
          <cell r="R98">
            <v>6529.3696</v>
          </cell>
          <cell r="AG98">
            <v>2.3671661538870934</v>
          </cell>
        </row>
        <row r="99">
          <cell r="A99">
            <v>45536</v>
          </cell>
          <cell r="B99">
            <v>7122.2421000000004</v>
          </cell>
          <cell r="C99">
            <v>7787.1421</v>
          </cell>
          <cell r="D99">
            <v>5453.5896000000002</v>
          </cell>
          <cell r="E99">
            <v>6308.9970999999996</v>
          </cell>
          <cell r="F99">
            <v>6433.3620000000001</v>
          </cell>
          <cell r="G99">
            <v>6727.2350999999999</v>
          </cell>
          <cell r="H99">
            <v>8122.6169</v>
          </cell>
          <cell r="I99">
            <v>7585.4110000000001</v>
          </cell>
          <cell r="J99">
            <v>6310.1756999999998</v>
          </cell>
          <cell r="K99">
            <v>6416.1845000000003</v>
          </cell>
          <cell r="L99">
            <v>5229.2691999999997</v>
          </cell>
          <cell r="M99">
            <v>7673.8442999999997</v>
          </cell>
          <cell r="N99">
            <v>6918.4736000000003</v>
          </cell>
          <cell r="P99">
            <v>7479.6823000000004</v>
          </cell>
          <cell r="Q99">
            <v>7157.9270999999999</v>
          </cell>
          <cell r="R99">
            <v>6825.2577000000001</v>
          </cell>
          <cell r="AG99">
            <v>2.0900114198983206</v>
          </cell>
        </row>
        <row r="100">
          <cell r="A100">
            <v>45566</v>
          </cell>
          <cell r="B100">
            <v>7313.9542000000001</v>
          </cell>
          <cell r="C100">
            <v>7880.5855000000001</v>
          </cell>
          <cell r="D100">
            <v>5617.0300999999999</v>
          </cell>
          <cell r="E100">
            <v>6588.1894000000002</v>
          </cell>
          <cell r="F100">
            <v>6780.4098999999997</v>
          </cell>
          <cell r="G100">
            <v>6903.0355</v>
          </cell>
          <cell r="H100">
            <v>8412.0393999999997</v>
          </cell>
          <cell r="I100">
            <v>7677.7334000000001</v>
          </cell>
          <cell r="J100">
            <v>6440.16</v>
          </cell>
          <cell r="K100">
            <v>6599.9443000000001</v>
          </cell>
          <cell r="L100">
            <v>5409.7821999999996</v>
          </cell>
          <cell r="M100">
            <v>8000.7984999999999</v>
          </cell>
          <cell r="N100">
            <v>7112.7304000000004</v>
          </cell>
          <cell r="P100">
            <v>7581.5910999999996</v>
          </cell>
          <cell r="Q100">
            <v>7366.7822999999999</v>
          </cell>
          <cell r="R100">
            <v>7009.2808000000005</v>
          </cell>
          <cell r="AG100">
            <v>1.9299496489366348</v>
          </cell>
        </row>
        <row r="101">
          <cell r="A101">
            <v>45597</v>
          </cell>
          <cell r="B101">
            <v>7491.4314000000004</v>
          </cell>
          <cell r="C101">
            <v>7952.0427</v>
          </cell>
          <cell r="D101">
            <v>5841.4970999999996</v>
          </cell>
          <cell r="E101">
            <v>6713.0284000000001</v>
          </cell>
          <cell r="F101">
            <v>7083.0304999999998</v>
          </cell>
          <cell r="G101">
            <v>7007.1565000000001</v>
          </cell>
          <cell r="H101">
            <v>8657.9359999999997</v>
          </cell>
          <cell r="I101">
            <v>7939.9440999999997</v>
          </cell>
          <cell r="J101">
            <v>6539.2376999999997</v>
          </cell>
          <cell r="K101">
            <v>6798.7313000000004</v>
          </cell>
          <cell r="L101">
            <v>5686.2954</v>
          </cell>
          <cell r="M101">
            <v>8290.1033000000007</v>
          </cell>
          <cell r="N101">
            <v>7275.1468000000004</v>
          </cell>
          <cell r="P101">
            <v>7490.4606000000003</v>
          </cell>
          <cell r="Q101">
            <v>7566.7781999999997</v>
          </cell>
          <cell r="R101">
            <v>7257.6652000000004</v>
          </cell>
          <cell r="AG101">
            <v>1.6602501194220527</v>
          </cell>
        </row>
        <row r="102">
          <cell r="A102">
            <v>45627</v>
          </cell>
          <cell r="B102">
            <v>7694.0074999999997</v>
          </cell>
          <cell r="C102">
            <v>8127.7646999999997</v>
          </cell>
          <cell r="D102">
            <v>5987.6081000000004</v>
          </cell>
          <cell r="E102">
            <v>6817.1412</v>
          </cell>
          <cell r="F102">
            <v>7457.2259000000004</v>
          </cell>
          <cell r="G102">
            <v>7073.5091000000002</v>
          </cell>
          <cell r="H102">
            <v>8840.1888999999992</v>
          </cell>
          <cell r="I102">
            <v>8118.1058999999996</v>
          </cell>
          <cell r="J102">
            <v>6869.1427000000003</v>
          </cell>
          <cell r="K102">
            <v>6988.4997999999996</v>
          </cell>
          <cell r="L102">
            <v>5812.5191000000004</v>
          </cell>
          <cell r="M102">
            <v>8670.0442999999996</v>
          </cell>
          <cell r="N102">
            <v>7430.8945000000003</v>
          </cell>
          <cell r="P102">
            <v>7385.2223999999997</v>
          </cell>
          <cell r="Q102">
            <v>7808.7093999999997</v>
          </cell>
          <cell r="R102">
            <v>7502.5373</v>
          </cell>
          <cell r="AG102">
            <v>1.1776362746413853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B4">
            <v>0.44669999999999999</v>
          </cell>
          <cell r="C4">
            <v>0.34189999999999998</v>
          </cell>
          <cell r="D4">
            <v>6.88E-2</v>
          </cell>
          <cell r="E4">
            <v>4.5100000000000001E-2</v>
          </cell>
          <cell r="F4">
            <v>5.1799999999999999E-2</v>
          </cell>
          <cell r="G4">
            <v>4.5699999999999998E-2</v>
          </cell>
          <cell r="I4">
            <v>0.44669999999999999</v>
          </cell>
          <cell r="J4">
            <v>0.34189999999999998</v>
          </cell>
          <cell r="K4">
            <v>6.88E-2</v>
          </cell>
          <cell r="L4">
            <v>4.5100000000000001E-2</v>
          </cell>
          <cell r="M4">
            <v>5.1799999999999999E-2</v>
          </cell>
          <cell r="N4">
            <v>4.5699999999999998E-2</v>
          </cell>
          <cell r="P4">
            <v>0.44669999999999999</v>
          </cell>
          <cell r="Q4">
            <v>0.34189999999999998</v>
          </cell>
          <cell r="R4">
            <v>6.88E-2</v>
          </cell>
          <cell r="S4">
            <v>4.5100000000000001E-2</v>
          </cell>
          <cell r="T4">
            <v>5.1799999999999999E-2</v>
          </cell>
          <cell r="U4">
            <v>4.5699999999999998E-2</v>
          </cell>
          <cell r="W4">
            <v>0.44669999999999999</v>
          </cell>
          <cell r="X4">
            <v>0.34189999999999998</v>
          </cell>
          <cell r="Y4">
            <v>6.88E-2</v>
          </cell>
          <cell r="Z4">
            <v>4.5100000000000001E-2</v>
          </cell>
          <cell r="AA4">
            <v>5.1799999999999999E-2</v>
          </cell>
          <cell r="AB4">
            <v>4.5699999999999998E-2</v>
          </cell>
          <cell r="AD4">
            <v>0.44669999999999999</v>
          </cell>
          <cell r="AE4">
            <v>0.34189999999999998</v>
          </cell>
          <cell r="AF4">
            <v>6.88E-2</v>
          </cell>
          <cell r="AG4">
            <v>4.5100000000000001E-2</v>
          </cell>
          <cell r="AH4">
            <v>5.1799999999999999E-2</v>
          </cell>
          <cell r="AI4">
            <v>4.5699999999999998E-2</v>
          </cell>
          <cell r="AK4">
            <v>0.44669999999999999</v>
          </cell>
          <cell r="AL4">
            <v>0.34189999999999998</v>
          </cell>
          <cell r="AM4">
            <v>6.88E-2</v>
          </cell>
          <cell r="AN4">
            <v>4.5100000000000001E-2</v>
          </cell>
          <cell r="AO4">
            <v>5.1799999999999999E-2</v>
          </cell>
          <cell r="AP4">
            <v>4.5699999999999998E-2</v>
          </cell>
          <cell r="AR4">
            <v>0.44669999999999999</v>
          </cell>
          <cell r="AS4">
            <v>0.34189999999999998</v>
          </cell>
          <cell r="AT4">
            <v>6.88E-2</v>
          </cell>
          <cell r="AU4">
            <v>4.5100000000000001E-2</v>
          </cell>
          <cell r="AV4">
            <v>5.1799999999999999E-2</v>
          </cell>
          <cell r="AW4">
            <v>4.5699999999999998E-2</v>
          </cell>
          <cell r="AY4">
            <v>0.44669999999999999</v>
          </cell>
          <cell r="AZ4">
            <v>0.34189999999999998</v>
          </cell>
          <cell r="BA4">
            <v>6.88E-2</v>
          </cell>
          <cell r="BB4">
            <v>4.5100000000000001E-2</v>
          </cell>
          <cell r="BC4">
            <v>5.1799999999999999E-2</v>
          </cell>
          <cell r="BD4">
            <v>4.5699999999999998E-2</v>
          </cell>
          <cell r="BF4">
            <v>0.44669999999999999</v>
          </cell>
          <cell r="BG4">
            <v>0.34189999999999998</v>
          </cell>
          <cell r="BH4">
            <v>6.88E-2</v>
          </cell>
          <cell r="BI4">
            <v>4.5100000000000001E-2</v>
          </cell>
          <cell r="BJ4">
            <v>5.1799999999999999E-2</v>
          </cell>
          <cell r="BK4">
            <v>4.5699999999999998E-2</v>
          </cell>
          <cell r="BM4">
            <v>0.44669999999999999</v>
          </cell>
          <cell r="BN4">
            <v>0.34189999999999998</v>
          </cell>
          <cell r="BO4">
            <v>6.88E-2</v>
          </cell>
          <cell r="BP4">
            <v>4.5100000000000001E-2</v>
          </cell>
          <cell r="BQ4">
            <v>5.1799999999999999E-2</v>
          </cell>
          <cell r="BR4">
            <v>4.5699999999999998E-2</v>
          </cell>
        </row>
        <row r="6">
          <cell r="DE6">
            <v>99.964361044511705</v>
          </cell>
          <cell r="DF6">
            <v>100.05224715459087</v>
          </cell>
          <cell r="DG6">
            <v>100.02697913814032</v>
          </cell>
          <cell r="DH6">
            <v>99.490584028508522</v>
          </cell>
          <cell r="DI6">
            <v>100.21806299033547</v>
          </cell>
          <cell r="DJ6">
            <v>99.677056315889075</v>
          </cell>
          <cell r="DK6">
            <v>99.977362021663282</v>
          </cell>
        </row>
        <row r="7">
          <cell r="DE7">
            <v>101.53900747032412</v>
          </cell>
          <cell r="DF7">
            <v>101.69965844401278</v>
          </cell>
          <cell r="DG7">
            <v>101.50337666541775</v>
          </cell>
          <cell r="DH7">
            <v>101.47448019890835</v>
          </cell>
          <cell r="DI7">
            <v>101.67600519041102</v>
          </cell>
          <cell r="DJ7">
            <v>101.28609235249478</v>
          </cell>
          <cell r="DK7">
            <v>101.58411071992555</v>
          </cell>
        </row>
        <row r="8">
          <cell r="DE8">
            <v>103.3383592796561</v>
          </cell>
          <cell r="DF8">
            <v>103.28819931615777</v>
          </cell>
          <cell r="DG8">
            <v>103.24292081326635</v>
          </cell>
          <cell r="DH8">
            <v>103.23243852403473</v>
          </cell>
          <cell r="DI8">
            <v>102.4711889786179</v>
          </cell>
          <cell r="DJ8">
            <v>103.4292248376631</v>
          </cell>
          <cell r="DK8">
            <v>103.26909952997703</v>
          </cell>
        </row>
        <row r="9">
          <cell r="DE9">
            <v>105.19017259619027</v>
          </cell>
          <cell r="DF9">
            <v>104.64051584713003</v>
          </cell>
          <cell r="DG9">
            <v>104.67940293443293</v>
          </cell>
          <cell r="DH9">
            <v>104.6680120395265</v>
          </cell>
          <cell r="DI9">
            <v>104.00292226357256</v>
          </cell>
          <cell r="DJ9">
            <v>104.71056263747738</v>
          </cell>
          <cell r="DK9">
            <v>104.86013681750936</v>
          </cell>
        </row>
        <row r="10">
          <cell r="DE10">
            <v>107.93048109309551</v>
          </cell>
          <cell r="DF10">
            <v>106.86415913333623</v>
          </cell>
          <cell r="DG10">
            <v>106.82878076810815</v>
          </cell>
          <cell r="DH10">
            <v>107.19976868258821</v>
          </cell>
          <cell r="DI10">
            <v>106.629733901872</v>
          </cell>
          <cell r="DJ10">
            <v>106.53715415801952</v>
          </cell>
          <cell r="DK10">
            <v>107.32609975754247</v>
          </cell>
        </row>
        <row r="11">
          <cell r="DE11">
            <v>109.8308662246244</v>
          </cell>
          <cell r="DF11">
            <v>108.91785270798492</v>
          </cell>
          <cell r="DG11">
            <v>108.86824579070294</v>
          </cell>
          <cell r="DH11">
            <v>109.80438151405208</v>
          </cell>
          <cell r="DI11">
            <v>109.16347890042802</v>
          </cell>
          <cell r="DJ11">
            <v>108.68863199116082</v>
          </cell>
          <cell r="DK11">
            <v>109.3645133891221</v>
          </cell>
        </row>
        <row r="12">
          <cell r="DE12">
            <v>111.39644239572388</v>
          </cell>
          <cell r="DF12">
            <v>110.21634756178442</v>
          </cell>
          <cell r="DG12">
            <v>110.07222235950746</v>
          </cell>
          <cell r="DH12">
            <v>111.55761791305216</v>
          </cell>
          <cell r="DI12">
            <v>109.9851710384482</v>
          </cell>
          <cell r="DJ12">
            <v>109.93706745029088</v>
          </cell>
          <cell r="DK12">
            <v>110.76933335802661</v>
          </cell>
        </row>
        <row r="13">
          <cell r="DE13">
            <v>113.39194092024827</v>
          </cell>
          <cell r="DF13">
            <v>112.74416962242209</v>
          </cell>
          <cell r="DG13">
            <v>111.89159505140148</v>
          </cell>
          <cell r="DH13">
            <v>113.10067321900604</v>
          </cell>
          <cell r="DI13">
            <v>111.71940058570679</v>
          </cell>
          <cell r="DJ13">
            <v>111.27435311301721</v>
          </cell>
          <cell r="DK13">
            <v>112.87069659229911</v>
          </cell>
        </row>
        <row r="14">
          <cell r="DE14">
            <v>114.66012745758633</v>
          </cell>
          <cell r="DF14">
            <v>114.24301840710525</v>
          </cell>
          <cell r="DG14">
            <v>113.15091050391563</v>
          </cell>
          <cell r="DH14">
            <v>113.91629494249739</v>
          </cell>
          <cell r="DI14">
            <v>113.18284294657246</v>
          </cell>
          <cell r="DJ14">
            <v>112.57389852645655</v>
          </cell>
          <cell r="DK14">
            <v>114.20827290056064</v>
          </cell>
        </row>
        <row r="15">
          <cell r="DE15">
            <v>115.53155010513406</v>
          </cell>
          <cell r="DF15">
            <v>115.31432914251222</v>
          </cell>
          <cell r="DG15">
            <v>114.63235641116255</v>
          </cell>
          <cell r="DH15">
            <v>114.41065689318</v>
          </cell>
          <cell r="DI15">
            <v>114.40906607833102</v>
          </cell>
          <cell r="DJ15">
            <v>112.90813779377405</v>
          </cell>
          <cell r="DK15">
            <v>115.16683083279173</v>
          </cell>
        </row>
        <row r="16">
          <cell r="DE16">
            <v>116.70243505193699</v>
          </cell>
          <cell r="DF16">
            <v>116.70549416979101</v>
          </cell>
          <cell r="DG16">
            <v>116.40121627347928</v>
          </cell>
          <cell r="DH16">
            <v>115.35868841793651</v>
          </cell>
          <cell r="DI16">
            <v>116.03105148546427</v>
          </cell>
          <cell r="DJ16">
            <v>113.95027222169115</v>
          </cell>
          <cell r="DK16">
            <v>116.46160262909443</v>
          </cell>
        </row>
        <row r="17">
          <cell r="DE17">
            <v>118.45534214852256</v>
          </cell>
          <cell r="DF17">
            <v>118.58157644219415</v>
          </cell>
          <cell r="DG17">
            <v>118.12267970529201</v>
          </cell>
          <cell r="DH17">
            <v>117.20040867459507</v>
          </cell>
          <cell r="DI17">
            <v>117.77978431860086</v>
          </cell>
          <cell r="DJ17">
            <v>115.45990238912651</v>
          </cell>
          <cell r="DK17">
            <v>118.24713148516611</v>
          </cell>
        </row>
        <row r="18">
          <cell r="DE18">
            <v>120.56184558309131</v>
          </cell>
          <cell r="DF18">
            <v>120.28214753028674</v>
          </cell>
          <cell r="DG18">
            <v>119.83472094226559</v>
          </cell>
          <cell r="DH18">
            <v>118.60136683293304</v>
          </cell>
          <cell r="DI18">
            <v>119.62890054539879</v>
          </cell>
          <cell r="DJ18">
            <v>117.7292702785616</v>
          </cell>
          <cell r="DK18">
            <v>120.14999780754701</v>
          </cell>
        </row>
        <row r="19">
          <cell r="DE19">
            <v>123.41869293867477</v>
          </cell>
          <cell r="DF19">
            <v>122.68833813016332</v>
          </cell>
          <cell r="DG19">
            <v>121.90204478982129</v>
          </cell>
          <cell r="DH19">
            <v>120.52850626278629</v>
          </cell>
          <cell r="DI19">
            <v>121.05914951417546</v>
          </cell>
          <cell r="DJ19">
            <v>120.10928356557562</v>
          </cell>
          <cell r="DK19">
            <v>122.66082746018131</v>
          </cell>
        </row>
        <row r="20">
          <cell r="DE20">
            <v>125.82784729950707</v>
          </cell>
          <cell r="DF20">
            <v>124.63636632031249</v>
          </cell>
          <cell r="DG20">
            <v>123.67908675157025</v>
          </cell>
          <cell r="DH20">
            <v>122.47904954800593</v>
          </cell>
          <cell r="DI20">
            <v>123.65376417670761</v>
          </cell>
          <cell r="DJ20">
            <v>122.71488898952161</v>
          </cell>
          <cell r="DK20">
            <v>124.86673474790234</v>
          </cell>
        </row>
        <row r="21">
          <cell r="DE21">
            <v>128.19484759692361</v>
          </cell>
          <cell r="DF21">
            <v>126.60303476633783</v>
          </cell>
          <cell r="DG21">
            <v>126.40829403885721</v>
          </cell>
          <cell r="DH21">
            <v>124.72063782662391</v>
          </cell>
          <cell r="DI21">
            <v>125.77791778379709</v>
          </cell>
          <cell r="DJ21">
            <v>125.50189070715294</v>
          </cell>
          <cell r="DK21">
            <v>127.12273995052837</v>
          </cell>
        </row>
        <row r="22">
          <cell r="DE22">
            <v>130.28956236539449</v>
          </cell>
          <cell r="DF22">
            <v>129.05151573743825</v>
          </cell>
          <cell r="DG22">
            <v>128.49897470008258</v>
          </cell>
          <cell r="DH22">
            <v>127.15769630094462</v>
          </cell>
          <cell r="DI22">
            <v>128.16010107948125</v>
          </cell>
          <cell r="DJ22">
            <v>128.53829567058932</v>
          </cell>
          <cell r="DK22">
            <v>129.41149564985318</v>
          </cell>
        </row>
        <row r="23">
          <cell r="DE23">
            <v>134.31623355175066</v>
          </cell>
          <cell r="DF23">
            <v>132.99804700087361</v>
          </cell>
          <cell r="DG23">
            <v>132.09250900423351</v>
          </cell>
          <cell r="DH23">
            <v>131.31585815283705</v>
          </cell>
          <cell r="DI23">
            <v>131.66470045634307</v>
          </cell>
          <cell r="DJ23">
            <v>131.60688280180153</v>
          </cell>
          <cell r="DK23">
            <v>133.31606964703082</v>
          </cell>
        </row>
        <row r="24">
          <cell r="DE24">
            <v>139.23930969304368</v>
          </cell>
          <cell r="DF24">
            <v>138.58363650498777</v>
          </cell>
          <cell r="DG24">
            <v>137.22946925374788</v>
          </cell>
          <cell r="DH24">
            <v>135.87006364322207</v>
          </cell>
          <cell r="DI24">
            <v>137.18818074517489</v>
          </cell>
          <cell r="DJ24">
            <v>136.32894075379872</v>
          </cell>
          <cell r="DK24">
            <v>138.48565267095375</v>
          </cell>
        </row>
        <row r="25">
          <cell r="DE25">
            <v>144.22134771374286</v>
          </cell>
          <cell r="DF25">
            <v>143.91952861500971</v>
          </cell>
          <cell r="DG25">
            <v>143.00923248782848</v>
          </cell>
          <cell r="DH25">
            <v>140.9020592729614</v>
          </cell>
          <cell r="DI25">
            <v>142.88225291644002</v>
          </cell>
          <cell r="DJ25">
            <v>140.59087796431743</v>
          </cell>
          <cell r="DK25">
            <v>143.64978474961481</v>
          </cell>
        </row>
        <row r="26">
          <cell r="DE26">
            <v>148.05458664738785</v>
          </cell>
          <cell r="DF26">
            <v>148.97319191985059</v>
          </cell>
          <cell r="DG26">
            <v>147.90460248869522</v>
          </cell>
          <cell r="DH26">
            <v>145.48728645213279</v>
          </cell>
          <cell r="DI26">
            <v>146.74697095726029</v>
          </cell>
          <cell r="DJ26">
            <v>144.77381967156887</v>
          </cell>
          <cell r="DK26">
            <v>148.02488809757526</v>
          </cell>
        </row>
        <row r="27">
          <cell r="DE27">
            <v>157.6585103103703</v>
          </cell>
          <cell r="DF27">
            <v>157.66947286129337</v>
          </cell>
          <cell r="DG27">
            <v>156.72708369389946</v>
          </cell>
          <cell r="DH27">
            <v>154.88842660860084</v>
          </cell>
          <cell r="DI27">
            <v>157.27089982918557</v>
          </cell>
          <cell r="DJ27">
            <v>152.39757945562761</v>
          </cell>
          <cell r="DK27">
            <v>157.21274271738076</v>
          </cell>
        </row>
        <row r="28">
          <cell r="DE28">
            <v>163.94944781013299</v>
          </cell>
          <cell r="DF28">
            <v>164.60454345968336</v>
          </cell>
          <cell r="DG28">
            <v>163.96932372261156</v>
          </cell>
          <cell r="DH28">
            <v>162.11802669652982</v>
          </cell>
          <cell r="DI28">
            <v>164.30785616374447</v>
          </cell>
          <cell r="DJ28">
            <v>159.20456457615285</v>
          </cell>
          <cell r="DK28">
            <v>163.89391977219347</v>
          </cell>
        </row>
        <row r="29">
          <cell r="DE29">
            <v>170.10282447717506</v>
          </cell>
          <cell r="DF29">
            <v>170.11830672415903</v>
          </cell>
          <cell r="DG29">
            <v>169.5416940070011</v>
          </cell>
          <cell r="DH29">
            <v>167.48802074287303</v>
          </cell>
          <cell r="DI29">
            <v>170.57716224565453</v>
          </cell>
          <cell r="DJ29">
            <v>166.5885305080524</v>
          </cell>
          <cell r="DK29">
            <v>169.81555189467224</v>
          </cell>
        </row>
        <row r="30">
          <cell r="DE30">
            <v>174.25267331300529</v>
          </cell>
          <cell r="DF30">
            <v>174.19305516782745</v>
          </cell>
          <cell r="DG30">
            <v>173.40843039305622</v>
          </cell>
          <cell r="DH30">
            <v>171.11423228511273</v>
          </cell>
          <cell r="DI30">
            <v>174.61713735860533</v>
          </cell>
          <cell r="DJ30">
            <v>171.5965518311568</v>
          </cell>
          <cell r="DK30">
            <v>173.93015675176011</v>
          </cell>
        </row>
        <row r="31">
          <cell r="DE31">
            <v>179.78253770552755</v>
          </cell>
          <cell r="DF31">
            <v>178.9684991027402</v>
          </cell>
          <cell r="DG31">
            <v>178.88560391375071</v>
          </cell>
          <cell r="DH31">
            <v>176.88317071506162</v>
          </cell>
          <cell r="DI31">
            <v>180.04830416992189</v>
          </cell>
          <cell r="DJ31">
            <v>177.34824563350546</v>
          </cell>
          <cell r="DK31">
            <v>179.21426696625454</v>
          </cell>
        </row>
        <row r="32">
          <cell r="DE32">
            <v>187.03949733605296</v>
          </cell>
          <cell r="DF32">
            <v>186.30022860010382</v>
          </cell>
          <cell r="DG32">
            <v>187.13515740457478</v>
          </cell>
          <cell r="DH32">
            <v>184.69323508787724</v>
          </cell>
          <cell r="DI32">
            <v>187.11807175112207</v>
          </cell>
          <cell r="DJ32">
            <v>182.97886217801752</v>
          </cell>
          <cell r="DK32">
            <v>186.50600546853187</v>
          </cell>
        </row>
        <row r="33">
          <cell r="DE33">
            <v>194.71666813630304</v>
          </cell>
          <cell r="DF33">
            <v>194.13457088070172</v>
          </cell>
          <cell r="DG33">
            <v>194.8297956713092</v>
          </cell>
          <cell r="DH33">
            <v>193.54890055089697</v>
          </cell>
          <cell r="DI33">
            <v>195.60129089866487</v>
          </cell>
          <cell r="DJ33">
            <v>190.69182751009978</v>
          </cell>
          <cell r="DK33">
            <v>194.33465418339242</v>
          </cell>
        </row>
        <row r="34">
          <cell r="DE34">
            <v>201.07282170356899</v>
          </cell>
          <cell r="DF34">
            <v>200.82119048055554</v>
          </cell>
          <cell r="DG34">
            <v>201.19234289871989</v>
          </cell>
          <cell r="DH34">
            <v>201.28768169761474</v>
          </cell>
          <cell r="DI34">
            <v>201.8909500869926</v>
          </cell>
          <cell r="DJ34">
            <v>198.20111842077443</v>
          </cell>
          <cell r="DK34">
            <v>200.91584444261619</v>
          </cell>
        </row>
        <row r="35">
          <cell r="DE35">
            <v>207.31160240980662</v>
          </cell>
          <cell r="DF35">
            <v>206.61780324840635</v>
          </cell>
          <cell r="DG35">
            <v>207.56776868276904</v>
          </cell>
          <cell r="DH35">
            <v>206.68900660034942</v>
          </cell>
          <cell r="DI35">
            <v>208.44419372681742</v>
          </cell>
          <cell r="DJ35">
            <v>205.42535695667533</v>
          </cell>
          <cell r="DK35">
            <v>207.03640445811021</v>
          </cell>
        </row>
        <row r="36">
          <cell r="DE36">
            <v>212.49955420427111</v>
          </cell>
          <cell r="DF36">
            <v>213.02735733164113</v>
          </cell>
          <cell r="DG36">
            <v>213.91534738984677</v>
          </cell>
          <cell r="DH36">
            <v>213.3840128629609</v>
          </cell>
          <cell r="DI36">
            <v>214.06006736478056</v>
          </cell>
          <cell r="DJ36">
            <v>211.39390714289013</v>
          </cell>
          <cell r="DK36">
            <v>212.84761226120267</v>
          </cell>
        </row>
        <row r="37">
          <cell r="DE37">
            <v>218.16219717157699</v>
          </cell>
          <cell r="DF37">
            <v>218.63914545935248</v>
          </cell>
          <cell r="DG37">
            <v>218.98080570372375</v>
          </cell>
          <cell r="DH37">
            <v>218.3039743434459</v>
          </cell>
          <cell r="DI37">
            <v>219.71465207308853</v>
          </cell>
          <cell r="DJ37">
            <v>216.99244792645047</v>
          </cell>
          <cell r="DK37">
            <v>218.41493983202645</v>
          </cell>
        </row>
        <row r="38">
          <cell r="DE38">
            <v>227.30723685906921</v>
          </cell>
          <cell r="DF38">
            <v>227.79334724686726</v>
          </cell>
          <cell r="DG38">
            <v>229.10111494295901</v>
          </cell>
          <cell r="DH38">
            <v>228.6186069485484</v>
          </cell>
          <cell r="DI38">
            <v>230.03682884702962</v>
          </cell>
          <cell r="DJ38">
            <v>225.5628983207659</v>
          </cell>
          <cell r="DK38">
            <v>227.71767619764034</v>
          </cell>
        </row>
        <row r="39">
          <cell r="DE39">
            <v>239.82520604102882</v>
          </cell>
          <cell r="DF39">
            <v>240.88896820523593</v>
          </cell>
          <cell r="DG39">
            <v>242.40940345476483</v>
          </cell>
          <cell r="DH39">
            <v>241.63592589186251</v>
          </cell>
          <cell r="DI39">
            <v>242.91068899687448</v>
          </cell>
          <cell r="DJ39">
            <v>237.04395445903478</v>
          </cell>
          <cell r="DK39">
            <v>240.48108739212455</v>
          </cell>
        </row>
        <row r="40">
          <cell r="DE40">
            <v>247.31318804632053</v>
          </cell>
          <cell r="DF40">
            <v>248.07711624407457</v>
          </cell>
          <cell r="DG40">
            <v>249.04969369619008</v>
          </cell>
          <cell r="DH40">
            <v>248.75123244135057</v>
          </cell>
          <cell r="DI40">
            <v>251.86019484504126</v>
          </cell>
          <cell r="DJ40">
            <v>244.4189410768652</v>
          </cell>
          <cell r="DK40">
            <v>247.86197035372919</v>
          </cell>
        </row>
        <row r="41">
          <cell r="DE41">
            <v>258.8740743377769</v>
          </cell>
          <cell r="DF41">
            <v>259.4570516694734</v>
          </cell>
          <cell r="DG41">
            <v>259.13112241727765</v>
          </cell>
          <cell r="DH41">
            <v>259.95592885775591</v>
          </cell>
          <cell r="DI41">
            <v>265.08360775275247</v>
          </cell>
          <cell r="DJ41">
            <v>256.10369040096242</v>
          </cell>
          <cell r="DK41">
            <v>259.33491811918799</v>
          </cell>
        </row>
        <row r="42">
          <cell r="DE42">
            <v>268.57507287314752</v>
          </cell>
          <cell r="DF42">
            <v>268.59451021278164</v>
          </cell>
          <cell r="DG42">
            <v>268.59538795903023</v>
          </cell>
          <cell r="DH42">
            <v>269.42130513542685</v>
          </cell>
          <cell r="DI42">
            <v>273.33401744883992</v>
          </cell>
          <cell r="DJ42">
            <v>266.94476792604178</v>
          </cell>
          <cell r="DK42">
            <v>268.79328964544408</v>
          </cell>
        </row>
        <row r="43">
          <cell r="DE43">
            <v>278.46729413231293</v>
          </cell>
          <cell r="DF43">
            <v>278.57886894387752</v>
          </cell>
          <cell r="DG43">
            <v>277.78601254903492</v>
          </cell>
          <cell r="DH43">
            <v>281.81690658130429</v>
          </cell>
          <cell r="DI43">
            <v>283.21146176366193</v>
          </cell>
          <cell r="DJ43">
            <v>276.87447982016079</v>
          </cell>
          <cell r="DK43">
            <v>278.78259317814536</v>
          </cell>
        </row>
        <row r="44">
          <cell r="DE44">
            <v>285.99784983111914</v>
          </cell>
          <cell r="DF44">
            <v>286.34770371236158</v>
          </cell>
          <cell r="DG44">
            <v>285.79385487031152</v>
          </cell>
          <cell r="DH44">
            <v>289.28370333355298</v>
          </cell>
          <cell r="DI44">
            <v>291.43506572630139</v>
          </cell>
          <cell r="DJ44">
            <v>284.11558327593582</v>
          </cell>
          <cell r="DK44">
            <v>286.44725021457072</v>
          </cell>
        </row>
        <row r="45">
          <cell r="DE45">
            <v>292.90661225436793</v>
          </cell>
          <cell r="DF45">
            <v>293.69563766485015</v>
          </cell>
          <cell r="DG45">
            <v>295.83987716509597</v>
          </cell>
          <cell r="DH45">
            <v>297.97329667679844</v>
          </cell>
          <cell r="DI45">
            <v>299.62243030647903</v>
          </cell>
          <cell r="DJ45">
            <v>290.17905525766628</v>
          </cell>
          <cell r="DK45">
            <v>293.82992615587153</v>
          </cell>
        </row>
        <row r="46">
          <cell r="DE46">
            <v>298.99815071948461</v>
          </cell>
          <cell r="DF46">
            <v>300.01074890536802</v>
          </cell>
          <cell r="DG46">
            <v>305.33433251838943</v>
          </cell>
          <cell r="DH46">
            <v>306.89248007300949</v>
          </cell>
          <cell r="DI46">
            <v>306.04275233877513</v>
          </cell>
          <cell r="DJ46">
            <v>292.13012501907309</v>
          </cell>
          <cell r="DK46">
            <v>300.18736319021724</v>
          </cell>
        </row>
        <row r="47">
          <cell r="DE47">
            <v>307.55303829316887</v>
          </cell>
          <cell r="DF47">
            <v>306.72146778178876</v>
          </cell>
          <cell r="DG47">
            <v>312.99566017863975</v>
          </cell>
          <cell r="DH47">
            <v>313.78656109668867</v>
          </cell>
          <cell r="DI47">
            <v>312.37871365956966</v>
          </cell>
          <cell r="DJ47">
            <v>299.68938819239105</v>
          </cell>
          <cell r="DK47">
            <v>307.81490977386113</v>
          </cell>
        </row>
        <row r="48">
          <cell r="DE48">
            <v>315.69001595969081</v>
          </cell>
          <cell r="DF48">
            <v>316.26310238386816</v>
          </cell>
          <cell r="DG48">
            <v>321.75841399910968</v>
          </cell>
          <cell r="DH48">
            <v>324.00915667580836</v>
          </cell>
          <cell r="DI48">
            <v>321.88910684487098</v>
          </cell>
          <cell r="DJ48">
            <v>306.15870792664191</v>
          </cell>
          <cell r="DK48">
            <v>316.56418537026792</v>
          </cell>
        </row>
        <row r="49">
          <cell r="DE49">
            <v>322.48700672757519</v>
          </cell>
          <cell r="DF49">
            <v>325.29284687271615</v>
          </cell>
          <cell r="DG49">
            <v>329.65606643054298</v>
          </cell>
          <cell r="DH49">
            <v>332.68795663100349</v>
          </cell>
          <cell r="DI49">
            <v>329.99291157535259</v>
          </cell>
          <cell r="DJ49">
            <v>317.10210133080443</v>
          </cell>
          <cell r="DK49">
            <v>324.54233331589012</v>
          </cell>
        </row>
        <row r="50">
          <cell r="DE50">
            <v>331.9976536631429</v>
          </cell>
          <cell r="DF50">
            <v>334.94074241359408</v>
          </cell>
          <cell r="DG50">
            <v>337.41820161096456</v>
          </cell>
          <cell r="DH50">
            <v>339.0191187011485</v>
          </cell>
          <cell r="DI50">
            <v>338.8912356729997</v>
          </cell>
          <cell r="DJ50">
            <v>326.24867742548537</v>
          </cell>
          <cell r="DK50">
            <v>333.78785681299598</v>
          </cell>
        </row>
        <row r="51">
          <cell r="DE51">
            <v>338.62352588238247</v>
          </cell>
          <cell r="DF51">
            <v>341.91140047804947</v>
          </cell>
          <cell r="DG51">
            <v>343.84559338772527</v>
          </cell>
          <cell r="DH51">
            <v>349.13412974600379</v>
          </cell>
          <cell r="DI51">
            <v>348.47371730753792</v>
          </cell>
          <cell r="DJ51">
            <v>330.61427503350637</v>
          </cell>
          <cell r="DK51">
            <v>340.72517383728729</v>
          </cell>
        </row>
        <row r="52">
          <cell r="DE52">
            <v>350.92634856972649</v>
          </cell>
          <cell r="DF52">
            <v>355.70354619764908</v>
          </cell>
          <cell r="DG52">
            <v>358.86397863738273</v>
          </cell>
          <cell r="DH52">
            <v>361.67025853991311</v>
          </cell>
          <cell r="DI52">
            <v>361.02947749563742</v>
          </cell>
          <cell r="DJ52">
            <v>341.69661265197715</v>
          </cell>
          <cell r="DK52">
            <v>353.69187487394436</v>
          </cell>
        </row>
        <row r="53">
          <cell r="DE53">
            <v>364.3385936148249</v>
          </cell>
          <cell r="DF53">
            <v>369.45973333955959</v>
          </cell>
          <cell r="DG53">
            <v>372.11999656230347</v>
          </cell>
          <cell r="DH53">
            <v>376.7177331658803</v>
          </cell>
          <cell r="DI53">
            <v>374.29696939690831</v>
          </cell>
          <cell r="DJ53">
            <v>353.31063622774917</v>
          </cell>
          <cell r="DK53">
            <v>367.19503721617332</v>
          </cell>
        </row>
        <row r="54">
          <cell r="DE54">
            <v>378.85699214381344</v>
          </cell>
          <cell r="DF54">
            <v>387.08112712387629</v>
          </cell>
          <cell r="DG54">
            <v>391.03596011502151</v>
          </cell>
          <cell r="DH54">
            <v>401.03615304234722</v>
          </cell>
          <cell r="DI54">
            <v>392.66514916212213</v>
          </cell>
          <cell r="DJ54">
            <v>364.92732664190163</v>
          </cell>
          <cell r="DK54">
            <v>383.58569386655097</v>
          </cell>
        </row>
        <row r="55">
          <cell r="DE55">
            <v>393.72564811731507</v>
          </cell>
          <cell r="DF55">
            <v>405.83860000786621</v>
          </cell>
          <cell r="DG55">
            <v>411.16780156697502</v>
          </cell>
          <cell r="DH55">
            <v>419.83805043828539</v>
          </cell>
          <cell r="DI55">
            <v>411.74911012487149</v>
          </cell>
          <cell r="DJ55">
            <v>379.37986017776103</v>
          </cell>
          <cell r="DK55">
            <v>400.52276869386066</v>
          </cell>
        </row>
        <row r="56">
          <cell r="DE56">
            <v>411.14685081351917</v>
          </cell>
          <cell r="DF56">
            <v>420.48843098758255</v>
          </cell>
          <cell r="DG56">
            <v>426.15612764944831</v>
          </cell>
          <cell r="DH56">
            <v>435.92459766714592</v>
          </cell>
          <cell r="DI56">
            <v>426.62636845212319</v>
          </cell>
          <cell r="DJ56">
            <v>396.57682372755414</v>
          </cell>
          <cell r="DK56">
            <v>416.62684048029308</v>
          </cell>
        </row>
        <row r="57">
          <cell r="DE57">
            <v>429.84013568440082</v>
          </cell>
          <cell r="DF57">
            <v>438.96648811916208</v>
          </cell>
          <cell r="DG57">
            <v>440.51402312164902</v>
          </cell>
          <cell r="DH57">
            <v>448.78124286238693</v>
          </cell>
          <cell r="DI57">
            <v>443.01993353748907</v>
          </cell>
          <cell r="DJ57">
            <v>411.45203400990289</v>
          </cell>
          <cell r="DK57">
            <v>434.39142025352089</v>
          </cell>
        </row>
        <row r="58">
          <cell r="DE58">
            <v>447.6761681275737</v>
          </cell>
          <cell r="DF58">
            <v>455.50981136326777</v>
          </cell>
          <cell r="DG58">
            <v>457.51018227093022</v>
          </cell>
          <cell r="DH58">
            <v>466.9108664451814</v>
          </cell>
          <cell r="DI58">
            <v>461.42991357627722</v>
          </cell>
          <cell r="DJ58">
            <v>431.71918337212304</v>
          </cell>
          <cell r="DK58">
            <v>451.88176562796332</v>
          </cell>
        </row>
        <row r="59">
          <cell r="DE59">
            <v>462.82186824169986</v>
          </cell>
          <cell r="DF59">
            <v>470.94103216827142</v>
          </cell>
          <cell r="DG59">
            <v>474.10992779153958</v>
          </cell>
          <cell r="DH59">
            <v>483.30472653270914</v>
          </cell>
          <cell r="DI59">
            <v>478.82291368655109</v>
          </cell>
          <cell r="DJ59">
            <v>447.41380960555529</v>
          </cell>
          <cell r="DK59">
            <v>467.42291166851965</v>
          </cell>
        </row>
        <row r="60">
          <cell r="DE60">
            <v>477.8353388543772</v>
          </cell>
          <cell r="DF60">
            <v>487.06038479755017</v>
          </cell>
          <cell r="DG60">
            <v>489.37538748972457</v>
          </cell>
          <cell r="DH60">
            <v>498.61572207801015</v>
          </cell>
          <cell r="DI60">
            <v>497.44563376263977</v>
          </cell>
          <cell r="DJ60">
            <v>462.41247549549706</v>
          </cell>
          <cell r="DK60">
            <v>483.031521112593</v>
          </cell>
        </row>
        <row r="61">
          <cell r="DE61">
            <v>495.14699898735864</v>
          </cell>
          <cell r="DF61">
            <v>502.88250320333304</v>
          </cell>
          <cell r="DG61">
            <v>505.48535070075189</v>
          </cell>
          <cell r="DH61">
            <v>515.14351811868448</v>
          </cell>
          <cell r="DI61">
            <v>514.76597989340644</v>
          </cell>
          <cell r="DJ61">
            <v>479.72111259482642</v>
          </cell>
          <cell r="DK61">
            <v>499.71618969229911</v>
          </cell>
        </row>
        <row r="62">
          <cell r="DE62">
            <v>505.88258943027398</v>
          </cell>
          <cell r="DF62">
            <v>515.2610687067687</v>
          </cell>
          <cell r="DG62">
            <v>516.69246575522084</v>
          </cell>
          <cell r="DH62">
            <v>527.41746827976385</v>
          </cell>
          <cell r="DI62">
            <v>524.05906621413828</v>
          </cell>
          <cell r="DJ62">
            <v>493.49214588694758</v>
          </cell>
          <cell r="DK62">
            <v>511.17933224965003</v>
          </cell>
        </row>
        <row r="63">
          <cell r="DE63">
            <v>520.76843504693966</v>
          </cell>
          <cell r="DF63">
            <v>530.13057169600256</v>
          </cell>
          <cell r="DG63">
            <v>531.86370070949465</v>
          </cell>
          <cell r="DH63">
            <v>538.4500371127624</v>
          </cell>
          <cell r="DI63">
            <v>536.23339074701346</v>
          </cell>
          <cell r="DJ63">
            <v>510.24254616251773</v>
          </cell>
          <cell r="DK63">
            <v>525.85019568125244</v>
          </cell>
        </row>
        <row r="64">
          <cell r="DE64">
            <v>538.47487315012802</v>
          </cell>
          <cell r="DF64">
            <v>547.05356143521192</v>
          </cell>
          <cell r="DG64">
            <v>548.98205387122255</v>
          </cell>
          <cell r="DH64">
            <v>555.86891882345321</v>
          </cell>
          <cell r="DI64">
            <v>550.40648796427843</v>
          </cell>
          <cell r="DJ64">
            <v>523.00406835129274</v>
          </cell>
          <cell r="DK64">
            <v>542.8263340363427</v>
          </cell>
        </row>
        <row r="65">
          <cell r="DE65">
            <v>556.89561267734541</v>
          </cell>
          <cell r="DF65">
            <v>564.96060601555837</v>
          </cell>
          <cell r="DG65">
            <v>566.67976290804427</v>
          </cell>
          <cell r="DH65">
            <v>573.89190521464218</v>
          </cell>
          <cell r="DI65">
            <v>567.78240418630412</v>
          </cell>
          <cell r="DJ65">
            <v>534.81173370765521</v>
          </cell>
          <cell r="DK65">
            <v>560.64741876023379</v>
          </cell>
        </row>
        <row r="66">
          <cell r="DE66">
            <v>584.87034211523212</v>
          </cell>
          <cell r="DF66">
            <v>590.51254202287953</v>
          </cell>
          <cell r="DG66">
            <v>595.26516629953551</v>
          </cell>
          <cell r="DH66">
            <v>603.18537904143557</v>
          </cell>
          <cell r="DI66">
            <v>596.83335848102854</v>
          </cell>
          <cell r="DJ66">
            <v>555.80509080694435</v>
          </cell>
          <cell r="DK66">
            <v>587.63198459586806</v>
          </cell>
        </row>
        <row r="67">
          <cell r="DE67">
            <v>614.05459073491727</v>
          </cell>
          <cell r="DF67">
            <v>616.18828630702944</v>
          </cell>
          <cell r="DG67">
            <v>622.91831162537869</v>
          </cell>
          <cell r="DH67">
            <v>627.71346046465874</v>
          </cell>
          <cell r="DI67">
            <v>624.7286783843158</v>
          </cell>
          <cell r="DJ67">
            <v>579.16400608135814</v>
          </cell>
          <cell r="DK67">
            <v>614.96835829466852</v>
          </cell>
        </row>
        <row r="68">
          <cell r="DE68">
            <v>649.74485416474454</v>
          </cell>
          <cell r="DF68">
            <v>647.36067048525331</v>
          </cell>
          <cell r="DG68">
            <v>656.6935768088415</v>
          </cell>
          <cell r="DH68">
            <v>660.83820948399341</v>
          </cell>
          <cell r="DI68">
            <v>659.75061750895622</v>
          </cell>
          <cell r="DJ68">
            <v>611.74714205698979</v>
          </cell>
          <cell r="DK68">
            <v>648.68988730544424</v>
          </cell>
        </row>
        <row r="69">
          <cell r="DE69">
            <v>684.38902115194583</v>
          </cell>
          <cell r="DF69">
            <v>686.38594675781792</v>
          </cell>
          <cell r="DG69">
            <v>697.4457117868069</v>
          </cell>
          <cell r="DH69">
            <v>701.94308454149564</v>
          </cell>
          <cell r="DI69">
            <v>702.58402252972155</v>
          </cell>
          <cell r="DJ69">
            <v>655.01418658088028</v>
          </cell>
          <cell r="DK69">
            <v>686.36182972261179</v>
          </cell>
        </row>
        <row r="70">
          <cell r="DE70">
            <v>728.45450612288869</v>
          </cell>
          <cell r="DF70">
            <v>727.48181579704521</v>
          </cell>
          <cell r="DG70">
            <v>743.99315729936654</v>
          </cell>
          <cell r="DH70">
            <v>747.43070378422192</v>
          </cell>
          <cell r="DI70">
            <v>744.46943139880079</v>
          </cell>
          <cell r="DJ70">
            <v>696.83541802783441</v>
          </cell>
          <cell r="DK70">
            <v>729.43140981929878</v>
          </cell>
        </row>
        <row r="71">
          <cell r="DE71">
            <v>768.60542404889463</v>
          </cell>
          <cell r="DF71">
            <v>767.83778373051405</v>
          </cell>
          <cell r="DG71">
            <v>786.62013398598015</v>
          </cell>
          <cell r="DH71">
            <v>790.31721892736596</v>
          </cell>
          <cell r="DI71">
            <v>787.84283274851725</v>
          </cell>
          <cell r="DJ71">
            <v>734.61367871750372</v>
          </cell>
          <cell r="DK71">
            <v>770.00465682572656</v>
          </cell>
        </row>
        <row r="72">
          <cell r="DE72">
            <v>812.19814148782677</v>
          </cell>
          <cell r="DF72">
            <v>808.24227984694915</v>
          </cell>
          <cell r="DG72">
            <v>827.2341926259536</v>
          </cell>
          <cell r="DH72">
            <v>831.82918294448791</v>
          </cell>
          <cell r="DI72">
            <v>827.58073600032981</v>
          </cell>
          <cell r="DJ72">
            <v>774.56269019139438</v>
          </cell>
          <cell r="DK72">
            <v>811.84235095230986</v>
          </cell>
        </row>
        <row r="73">
          <cell r="DE73">
            <v>881.60706125262175</v>
          </cell>
          <cell r="DF73">
            <v>877.68561475697948</v>
          </cell>
          <cell r="DG73">
            <v>890.73467148434804</v>
          </cell>
          <cell r="DH73">
            <v>900.60477219871427</v>
          </cell>
          <cell r="DI73">
            <v>892.72879204063759</v>
          </cell>
          <cell r="DJ73">
            <v>843.47293652086717</v>
          </cell>
          <cell r="DK73">
            <v>880.5844711979513</v>
          </cell>
        </row>
        <row r="74">
          <cell r="DE74">
            <v>943.15300873585193</v>
          </cell>
          <cell r="DF74">
            <v>944.34800818531585</v>
          </cell>
          <cell r="DG74">
            <v>959.75703976488307</v>
          </cell>
          <cell r="DH74">
            <v>967.566115762408</v>
          </cell>
          <cell r="DI74">
            <v>958.78618644330732</v>
          </cell>
          <cell r="DJ74">
            <v>899.94939259845717</v>
          </cell>
          <cell r="DK74">
            <v>944.64036085708608</v>
          </cell>
        </row>
        <row r="75">
          <cell r="DE75">
            <v>997.38637618906796</v>
          </cell>
          <cell r="DF75">
            <v>1004.4092115307621</v>
          </cell>
          <cell r="DG75">
            <v>1016.6998299489567</v>
          </cell>
          <cell r="DH75">
            <v>1028.969521011418</v>
          </cell>
          <cell r="DI75">
            <v>1018.7670998200651</v>
          </cell>
          <cell r="DJ75">
            <v>956.25193153398914</v>
          </cell>
          <cell r="DK75">
            <v>1001.7683264059101</v>
          </cell>
        </row>
        <row r="76">
          <cell r="DE76">
            <v>1056.4095050345904</v>
          </cell>
          <cell r="DF76">
            <v>1060.5576491274958</v>
          </cell>
          <cell r="DG76">
            <v>1075.7214051083804</v>
          </cell>
          <cell r="DH76">
            <v>1085.7664272009904</v>
          </cell>
          <cell r="DI76">
            <v>1075.74797733334</v>
          </cell>
          <cell r="DJ76">
            <v>1016.9845875716942</v>
          </cell>
          <cell r="DK76">
            <v>1059.6804255517568</v>
          </cell>
        </row>
        <row r="77">
          <cell r="DE77">
            <v>1110.926094189676</v>
          </cell>
          <cell r="DF77">
            <v>1113.4786691400684</v>
          </cell>
          <cell r="DG77">
            <v>1127.8821928531816</v>
          </cell>
          <cell r="DH77">
            <v>1135.9297824245218</v>
          </cell>
          <cell r="DI77">
            <v>1131.1597148526218</v>
          </cell>
          <cell r="DJ77">
            <v>1066.8403331879163</v>
          </cell>
          <cell r="DK77">
            <v>1113.1264477652162</v>
          </cell>
        </row>
        <row r="78">
          <cell r="DE78">
            <v>1177.5276267719062</v>
          </cell>
          <cell r="DF78">
            <v>1171.1858695537014</v>
          </cell>
          <cell r="DG78">
            <v>1181.8970975703771</v>
          </cell>
          <cell r="DH78">
            <v>1185.7903412700732</v>
          </cell>
          <cell r="DI78">
            <v>1184.8227786189243</v>
          </cell>
          <cell r="DJ78">
            <v>1119.0975179628331</v>
          </cell>
          <cell r="DK78">
            <v>1173.7402808869049</v>
          </cell>
        </row>
        <row r="79">
          <cell r="DE79">
            <v>1253.7860874567593</v>
          </cell>
          <cell r="DF79">
            <v>1246.6005739998136</v>
          </cell>
          <cell r="DG79">
            <v>1263.4717123644398</v>
          </cell>
          <cell r="DH79">
            <v>1266.3770428116861</v>
          </cell>
          <cell r="DI79">
            <v>1263.3481997942283</v>
          </cell>
          <cell r="DJ79">
            <v>1192.3303290992128</v>
          </cell>
          <cell r="DK79">
            <v>1250.250372748126</v>
          </cell>
        </row>
        <row r="80">
          <cell r="DE80">
            <v>1354.4463385170229</v>
          </cell>
          <cell r="DF80">
            <v>1333.6927176913712</v>
          </cell>
          <cell r="DG80">
            <v>1369.466594379164</v>
          </cell>
          <cell r="DH80">
            <v>1372.645875937746</v>
          </cell>
          <cell r="DI80">
            <v>1358.6956659724869</v>
          </cell>
          <cell r="DJ80">
            <v>1272.7306329361072</v>
          </cell>
          <cell r="DK80">
            <v>1345.6905757148675</v>
          </cell>
        </row>
        <row r="81">
          <cell r="DE81">
            <v>1448.410127574293</v>
          </cell>
          <cell r="DF81">
            <v>1433.0688649522062</v>
          </cell>
          <cell r="DG81">
            <v>1460.473073403107</v>
          </cell>
          <cell r="DH81">
            <v>1458.5751944181397</v>
          </cell>
          <cell r="DI81">
            <v>1466.6589560974289</v>
          </cell>
          <cell r="DJ81">
            <v>1359.7866796572753</v>
          </cell>
          <cell r="DK81">
            <v>1441.3485228191721</v>
          </cell>
        </row>
        <row r="82">
          <cell r="DE82">
            <v>1581.2097097636456</v>
          </cell>
          <cell r="DF82">
            <v>1568.8247001914672</v>
          </cell>
          <cell r="DG82">
            <v>1580.7557660873488</v>
          </cell>
          <cell r="DH82">
            <v>1594.4263689447334</v>
          </cell>
          <cell r="DI82">
            <v>1583.3132574729257</v>
          </cell>
          <cell r="DJ82">
            <v>1479.1390680153379</v>
          </cell>
          <cell r="DK82">
            <v>1572.9844504384985</v>
          </cell>
        </row>
        <row r="83">
          <cell r="DE83">
            <v>1710.8936916660391</v>
          </cell>
          <cell r="DF83">
            <v>1686.012485504428</v>
          </cell>
          <cell r="DG83">
            <v>1712.7866252894028</v>
          </cell>
          <cell r="DH83">
            <v>1711.2825701153845</v>
          </cell>
          <cell r="DI83">
            <v>1701.5296003267872</v>
          </cell>
          <cell r="DJ83">
            <v>1594.4907190180381</v>
          </cell>
          <cell r="DK83">
            <v>1696.7299037493501</v>
          </cell>
        </row>
        <row r="84">
          <cell r="DE84">
            <v>1799.1781224306922</v>
          </cell>
          <cell r="DF84">
            <v>1781.233406992113</v>
          </cell>
          <cell r="DG84">
            <v>1809.1098591440411</v>
          </cell>
          <cell r="DH84">
            <v>1816.9604202266985</v>
          </cell>
          <cell r="DI84">
            <v>1784.7716982307875</v>
          </cell>
          <cell r="DJ84">
            <v>1694.1464662705966</v>
          </cell>
          <cell r="DK84">
            <v>1788.9819098786486</v>
          </cell>
        </row>
        <row r="85">
          <cell r="DE85">
            <v>1914.9099936238988</v>
          </cell>
          <cell r="DF85">
            <v>1899.4268001762391</v>
          </cell>
          <cell r="DG85">
            <v>1919.7729746648931</v>
          </cell>
          <cell r="DH85">
            <v>1926.0594522262184</v>
          </cell>
          <cell r="DI85">
            <v>1894.0520958710565</v>
          </cell>
          <cell r="DJ85">
            <v>1817.779322908978</v>
          </cell>
          <cell r="DK85">
            <v>1904.9343927074601</v>
          </cell>
        </row>
        <row r="86">
          <cell r="DE86">
            <v>2151.6701556887551</v>
          </cell>
          <cell r="DF86">
            <v>2143.8862010141243</v>
          </cell>
          <cell r="DG86">
            <v>2199.0303050495227</v>
          </cell>
          <cell r="DH86">
            <v>2211.7669261112915</v>
          </cell>
          <cell r="DI86">
            <v>2144.0164269665279</v>
          </cell>
          <cell r="DJ86">
            <v>2040.7471494917868</v>
          </cell>
          <cell r="DK86">
            <v>2149.5119196765631</v>
          </cell>
        </row>
        <row r="87">
          <cell r="DE87">
            <v>2424.7577780341562</v>
          </cell>
          <cell r="DF87">
            <v>2433.7477211645578</v>
          </cell>
          <cell r="DG87">
            <v>2486.3926846483118</v>
          </cell>
          <cell r="DH87">
            <v>2504.7912404301724</v>
          </cell>
          <cell r="DI87">
            <v>2442.9863570919279</v>
          </cell>
          <cell r="DJ87">
            <v>2346.9015364731022</v>
          </cell>
          <cell r="DK87">
            <v>2433.0676404754072</v>
          </cell>
        </row>
        <row r="88">
          <cell r="DE88">
            <v>2639.3439021416489</v>
          </cell>
          <cell r="DF88">
            <v>2631.6062065125452</v>
          </cell>
          <cell r="DG88">
            <v>2684.400735036435</v>
          </cell>
          <cell r="DH88">
            <v>2684.9753468931831</v>
          </cell>
          <cell r="DI88">
            <v>2641.3065343662356</v>
          </cell>
          <cell r="DJ88">
            <v>2532.6562800583215</v>
          </cell>
          <cell r="DK88">
            <v>2637.0823122875395</v>
          </cell>
        </row>
        <row r="89">
          <cell r="DE89">
            <v>3023.9939458331532</v>
          </cell>
          <cell r="DF89">
            <v>3000.8145555814153</v>
          </cell>
          <cell r="DG89">
            <v>3022.3790203793733</v>
          </cell>
          <cell r="DH89">
            <v>3057.0436452807721</v>
          </cell>
          <cell r="DI89">
            <v>2996.1562845894077</v>
          </cell>
          <cell r="DJ89">
            <v>2858.6639419705348</v>
          </cell>
          <cell r="DK89">
            <v>3008.4507748510036</v>
          </cell>
        </row>
        <row r="90">
          <cell r="DE90">
            <v>3830.25363458935</v>
          </cell>
          <cell r="DF90">
            <v>3766.5746235107017</v>
          </cell>
          <cell r="DG90">
            <v>3790.25297761109</v>
          </cell>
          <cell r="DH90">
            <v>3909.9979715381396</v>
          </cell>
          <cell r="DI90">
            <v>3757.5796467468122</v>
          </cell>
          <cell r="DJ90">
            <v>3570.3209056089795</v>
          </cell>
          <cell r="DK90">
            <v>3793.6827668132</v>
          </cell>
        </row>
        <row r="91">
          <cell r="DE91">
            <v>4594.4607156280226</v>
          </cell>
          <cell r="DF91">
            <v>4568.3315298181051</v>
          </cell>
          <cell r="DG91">
            <v>4603.4031798360029</v>
          </cell>
          <cell r="DH91">
            <v>4672.3915464842003</v>
          </cell>
          <cell r="DI91">
            <v>4577.9839519746592</v>
          </cell>
          <cell r="DJ91">
            <v>4455.9251806661814</v>
          </cell>
          <cell r="DK91">
            <v>4582.4724987037343</v>
          </cell>
        </row>
        <row r="92">
          <cell r="DE92">
            <v>5133.8160956012971</v>
          </cell>
          <cell r="DF92">
            <v>5073.7266807212218</v>
          </cell>
          <cell r="DG92">
            <v>5069.0087906617173</v>
          </cell>
          <cell r="DH92">
            <v>5134.9407594136319</v>
          </cell>
          <cell r="DI92">
            <v>5124.813159605993</v>
          </cell>
          <cell r="DJ92">
            <v>4942.5367180975454</v>
          </cell>
          <cell r="DK92">
            <v>5099.6556847754136</v>
          </cell>
        </row>
        <row r="93">
          <cell r="DE93">
            <v>5584.3130758166853</v>
          </cell>
          <cell r="DF93">
            <v>5525.1020711102046</v>
          </cell>
          <cell r="DG93">
            <v>5414.6405468512785</v>
          </cell>
          <cell r="DH93">
            <v>5515.7445969258515</v>
          </cell>
          <cell r="DI93">
            <v>5535.5922434211188</v>
          </cell>
          <cell r="DJ93">
            <v>5389.7080100708563</v>
          </cell>
          <cell r="DK93">
            <v>5537.8857342940673</v>
          </cell>
        </row>
        <row r="94">
          <cell r="DE94">
            <v>5956.848677349496</v>
          </cell>
          <cell r="DF94">
            <v>5891.5922502606154</v>
          </cell>
          <cell r="DG94">
            <v>5825.2768040739211</v>
          </cell>
          <cell r="DH94">
            <v>5825.4406780263798</v>
          </cell>
          <cell r="DI94">
            <v>5897.4264722805719</v>
          </cell>
          <cell r="DJ94">
            <v>5736.5769032971002</v>
          </cell>
          <cell r="DK94">
            <v>5906.4143689802104</v>
          </cell>
        </row>
        <row r="95">
          <cell r="DE95">
            <v>6289.4337500202228</v>
          </cell>
          <cell r="DF95">
            <v>6188.2457527358683</v>
          </cell>
          <cell r="DG95">
            <v>6109.8758464254433</v>
          </cell>
          <cell r="DH95">
            <v>6054.0890843466977</v>
          </cell>
          <cell r="DI95">
            <v>6163.3289874823286</v>
          </cell>
          <cell r="DJ95">
            <v>6029.0814316713504</v>
          </cell>
          <cell r="DK95">
            <v>6213.4396179114983</v>
          </cell>
        </row>
        <row r="96">
          <cell r="DE96">
            <v>6512.4965215560469</v>
          </cell>
          <cell r="DF96">
            <v>6455.175715790574</v>
          </cell>
          <cell r="DG96">
            <v>6330.1147838256948</v>
          </cell>
          <cell r="DH96">
            <v>6287.7303995979573</v>
          </cell>
          <cell r="DI96">
            <v>6390.8233996926474</v>
          </cell>
          <cell r="DJ96">
            <v>6270.9402447175344</v>
          </cell>
          <cell r="DK96">
            <v>6452.8719328446296</v>
          </cell>
        </row>
        <row r="97">
          <cell r="DE97">
            <v>6783.8320660393601</v>
          </cell>
          <cell r="DF97">
            <v>6716.898443315984</v>
          </cell>
          <cell r="DG97">
            <v>6560.1282156897478</v>
          </cell>
          <cell r="DH97">
            <v>6489.356568386248</v>
          </cell>
          <cell r="DI97">
            <v>6666.9170623156051</v>
          </cell>
          <cell r="DJ97">
            <v>6517.7846152722886</v>
          </cell>
          <cell r="DK97">
            <v>6714.061224889083</v>
          </cell>
        </row>
        <row r="98">
          <cell r="DE98">
            <v>6987.7964901527057</v>
          </cell>
          <cell r="DF98">
            <v>6955.8964882662203</v>
          </cell>
          <cell r="DG98">
            <v>6812.19667149212</v>
          </cell>
          <cell r="DH98">
            <v>6750.3819849372185</v>
          </cell>
          <cell r="DI98">
            <v>6951.841513729315</v>
          </cell>
          <cell r="DJ98">
            <v>6770.9673047278311</v>
          </cell>
          <cell r="DK98">
            <v>6942.3296562460009</v>
          </cell>
        </row>
        <row r="99">
          <cell r="DE99">
            <v>7146.1846967702168</v>
          </cell>
          <cell r="DF99">
            <v>7115.4904478208064</v>
          </cell>
          <cell r="DG99">
            <v>6967.4775962695312</v>
          </cell>
          <cell r="DH99">
            <v>6896.9019939452983</v>
          </cell>
          <cell r="DI99">
            <v>7091.3873842569064</v>
          </cell>
          <cell r="DJ99">
            <v>6936.8183519798622</v>
          </cell>
          <cell r="DK99">
            <v>7099.746091897453</v>
          </cell>
        </row>
        <row r="100">
          <cell r="DE100">
            <v>7303.3156630161675</v>
          </cell>
          <cell r="DF100">
            <v>7260.3020921852039</v>
          </cell>
          <cell r="DG100">
            <v>7098.0656916792304</v>
          </cell>
          <cell r="DH100">
            <v>7019.3593306939601</v>
          </cell>
          <cell r="DI100">
            <v>7198.4298425112775</v>
          </cell>
          <cell r="DJ100">
            <v>7103.7027681037571</v>
          </cell>
          <cell r="DK100">
            <v>7247.1262997336971</v>
          </cell>
        </row>
        <row r="101">
          <cell r="DE101">
            <v>7502.2214008224246</v>
          </cell>
          <cell r="DF101">
            <v>7426.373119210064</v>
          </cell>
          <cell r="DG101">
            <v>7250.411581805085</v>
          </cell>
          <cell r="DH101">
            <v>7154.2620955247803</v>
          </cell>
          <cell r="DI101">
            <v>7345.0105996246721</v>
          </cell>
          <cell r="DJ101">
            <v>7312.2497728161525</v>
          </cell>
          <cell r="DK101">
            <v>7426.4461702199105</v>
          </cell>
        </row>
        <row r="102">
          <cell r="DE102">
            <v>7759.9445330508934</v>
          </cell>
          <cell r="DF102">
            <v>7598.8726804644575</v>
          </cell>
          <cell r="DG102">
            <v>7439.9312895603443</v>
          </cell>
          <cell r="DH102">
            <v>7302.0101084372218</v>
          </cell>
          <cell r="DI102">
            <v>7529.3355287961349</v>
          </cell>
          <cell r="DJ102">
            <v>7523.4385011609947</v>
          </cell>
          <cell r="DK102">
            <v>7639.4504408715993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iona Franco Churruarín" id="{24DE8081-AA4A-40F2-A1D8-57C3402C8250}" userId="389f00106a27f43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7866EE3-0F25-413C-8851-875238B11575}">
    <text>Podría ver si sale restando
Electricidad, gas y otros combustibles
Porque sí tengo su ponderador</text>
  </threadedComment>
  <threadedComment ref="V3" dT="2024-07-18T17:59:15.72" personId="{24DE8081-AA4A-40F2-A1D8-57C3402C8250}" id="{EA7A0B58-C1CF-4A2E-AC26-ED78CF517F10}" parentId="{77866EE3-0F25-413C-8851-875238B11575}">
    <text>O “sumándoselo” a Supercore</text>
  </threadedComment>
  <threadedComment ref="AS3" dT="2024-07-18T17:58:31.44" personId="{24DE8081-AA4A-40F2-A1D8-57C3402C8250}" id="{B7C2C3AF-BC01-4950-BA85-48F6BEAA5EBA}">
    <text>Podría ver si sale restando
Electricidad, gas y otros combustibles
Porque sí tengo su ponderador</text>
  </threadedComment>
  <threadedComment ref="AS3" dT="2024-07-18T17:59:15.72" personId="{24DE8081-AA4A-40F2-A1D8-57C3402C8250}" id="{B8BF2D71-EE34-4B4F-BEB1-F529DA921DC7}" parentId="{B7C2C3AF-BC01-4950-BA85-48F6BEAA5EBA}">
    <text>O “sumándoselo” a Supercore</text>
  </threadedComment>
  <threadedComment ref="BP3" dT="2024-07-18T17:58:31.44" personId="{24DE8081-AA4A-40F2-A1D8-57C3402C8250}" id="{EC942676-B80A-4473-B2C4-699763FB5776}">
    <text>Podría ver si sale restando
Electricidad, gas y otros combustibles
Porque sí tengo su ponderador</text>
  </threadedComment>
  <threadedComment ref="BP3" dT="2024-07-18T17:59:15.72" personId="{24DE8081-AA4A-40F2-A1D8-57C3402C8250}" id="{78F934AC-7ED5-4757-94B7-947E581F5E52}" parentId="{EC942676-B80A-4473-B2C4-699763FB5776}">
    <text>O “sumándoselo” a Supercore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87A2506-2D38-4CE4-8C2A-F42436AA88C6}">
    <text>Podría ver si sale restando
Electricidad, gas y otros combustibles
Porque sí tengo su ponderador</text>
  </threadedComment>
  <threadedComment ref="V3" dT="2024-07-18T17:59:15.72" personId="{24DE8081-AA4A-40F2-A1D8-57C3402C8250}" id="{EAEB88DD-F686-493A-BB2E-B0676CEBE1B6}" parentId="{387A2506-2D38-4CE4-8C2A-F42436AA88C6}">
    <text>O “sumándoselo” a Supercore</text>
  </threadedComment>
  <threadedComment ref="AS3" dT="2024-07-18T17:58:31.44" personId="{24DE8081-AA4A-40F2-A1D8-57C3402C8250}" id="{106F65EC-74A1-4F8E-9E12-B5AFB9C03FE0}">
    <text>Podría ver si sale restando
Electricidad, gas y otros combustibles
Porque sí tengo su ponderador</text>
  </threadedComment>
  <threadedComment ref="AS3" dT="2024-07-18T17:59:15.72" personId="{24DE8081-AA4A-40F2-A1D8-57C3402C8250}" id="{03C6CC6A-3323-4A2D-A9E5-057BCED5EF54}" parentId="{106F65EC-74A1-4F8E-9E12-B5AFB9C03FE0}">
    <text>O “sumándoselo” a Supercore</text>
  </threadedComment>
  <threadedComment ref="BP3" dT="2024-07-18T17:58:31.44" personId="{24DE8081-AA4A-40F2-A1D8-57C3402C8250}" id="{B23EC975-894E-4D9A-9663-61A9EDF3F9D4}">
    <text>Podría ver si sale restando
Electricidad, gas y otros combustibles
Porque sí tengo su ponderador</text>
  </threadedComment>
  <threadedComment ref="BP3" dT="2024-07-18T17:59:15.72" personId="{24DE8081-AA4A-40F2-A1D8-57C3402C8250}" id="{072F7295-CAB6-42FF-B29B-4FD59EB0C938}" parentId="{B23EC975-894E-4D9A-9663-61A9EDF3F9D4}">
    <text>O “sumándoselo” a Supercore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602F04C-DF94-458C-8AAD-F705E4185081}">
    <text>Podría ver si sale restando
Electricidad, gas y otros combustibles
Porque sí tengo su ponderador</text>
  </threadedComment>
  <threadedComment ref="V3" dT="2024-07-18T17:59:15.72" personId="{24DE8081-AA4A-40F2-A1D8-57C3402C8250}" id="{635FAF28-E4FE-410E-A4F1-98C52731CA5B}" parentId="{3602F04C-DF94-458C-8AAD-F705E4185081}">
    <text>O “sumándoselo” a Supercore</text>
  </threadedComment>
  <threadedComment ref="AS3" dT="2024-07-18T17:58:31.44" personId="{24DE8081-AA4A-40F2-A1D8-57C3402C8250}" id="{1A6D8080-2443-41CB-938B-81FF58A4C199}">
    <text>Podría ver si sale restando
Electricidad, gas y otros combustibles
Porque sí tengo su ponderador</text>
  </threadedComment>
  <threadedComment ref="AS3" dT="2024-07-18T17:59:15.72" personId="{24DE8081-AA4A-40F2-A1D8-57C3402C8250}" id="{986FEAD9-7C3E-4703-94C7-CD23254110ED}" parentId="{1A6D8080-2443-41CB-938B-81FF58A4C199}">
    <text>O “sumándoselo” a Supercore</text>
  </threadedComment>
  <threadedComment ref="BP3" dT="2024-07-18T17:58:31.44" personId="{24DE8081-AA4A-40F2-A1D8-57C3402C8250}" id="{6C1E8B53-BF56-441B-AB18-08C9A69E3C25}">
    <text>Podría ver si sale restando
Electricidad, gas y otros combustibles
Porque sí tengo su ponderador</text>
  </threadedComment>
  <threadedComment ref="BP3" dT="2024-07-18T17:59:15.72" personId="{24DE8081-AA4A-40F2-A1D8-57C3402C8250}" id="{F8A76A40-3EC6-4DC3-8096-CD8D10AE0CA6}" parentId="{6C1E8B53-BF56-441B-AB18-08C9A69E3C25}">
    <text>O “sumándoselo” a Supercore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B9926CF0-8C98-4023-9C2F-75F9C9DA428D}">
    <text>Podría ver si sale restando
Electricidad, gas y otros combustibles
Porque sí tengo su ponderador</text>
  </threadedComment>
  <threadedComment ref="V3" dT="2024-07-18T17:59:15.72" personId="{24DE8081-AA4A-40F2-A1D8-57C3402C8250}" id="{5FB0CB54-7866-4276-8774-7814A87EFEBC}" parentId="{B9926CF0-8C98-4023-9C2F-75F9C9DA428D}">
    <text>O “sumándoselo” a Supercore</text>
  </threadedComment>
  <threadedComment ref="AS3" dT="2024-07-18T17:58:31.44" personId="{24DE8081-AA4A-40F2-A1D8-57C3402C8250}" id="{2F27420E-732A-47B3-90B1-6A8D4590541D}">
    <text>Podría ver si sale restando
Electricidad, gas y otros combustibles
Porque sí tengo su ponderador</text>
  </threadedComment>
  <threadedComment ref="AS3" dT="2024-07-18T17:59:15.72" personId="{24DE8081-AA4A-40F2-A1D8-57C3402C8250}" id="{8DB95042-1BFC-4C1F-8CCE-05D0C985A97C}" parentId="{2F27420E-732A-47B3-90B1-6A8D4590541D}">
    <text>O “sumándoselo” a Supercore</text>
  </threadedComment>
  <threadedComment ref="BP3" dT="2024-07-18T17:58:31.44" personId="{24DE8081-AA4A-40F2-A1D8-57C3402C8250}" id="{57C9E20B-884C-44A9-9CDB-E8AD18957483}">
    <text>Podría ver si sale restando
Electricidad, gas y otros combustibles
Porque sí tengo su ponderador</text>
  </threadedComment>
  <threadedComment ref="BP3" dT="2024-07-18T17:59:15.72" personId="{24DE8081-AA4A-40F2-A1D8-57C3402C8250}" id="{28FAE037-24C7-4FCC-9393-3F85F876B9EC}" parentId="{57C9E20B-884C-44A9-9CDB-E8AD18957483}">
    <text>O “sumándoselo” a Supercore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292C18B-4D5F-4C8F-BC33-466016C1A688}">
    <text>Podría ver si sale restando
Electricidad, gas y otros combustibles
Porque sí tengo su ponderador</text>
  </threadedComment>
  <threadedComment ref="V3" dT="2024-07-18T17:59:15.72" personId="{24DE8081-AA4A-40F2-A1D8-57C3402C8250}" id="{F802D2AA-4C35-4148-9E7E-B8C4F86A0B1E}" parentId="{7292C18B-4D5F-4C8F-BC33-466016C1A688}">
    <text>O “sumándoselo” a Supercore</text>
  </threadedComment>
  <threadedComment ref="AS3" dT="2024-07-18T17:58:31.44" personId="{24DE8081-AA4A-40F2-A1D8-57C3402C8250}" id="{04A9C600-5EDB-4B13-9333-7DD4CBE3F026}">
    <text>Podría ver si sale restando
Electricidad, gas y otros combustibles
Porque sí tengo su ponderador</text>
  </threadedComment>
  <threadedComment ref="AS3" dT="2024-07-18T17:59:15.72" personId="{24DE8081-AA4A-40F2-A1D8-57C3402C8250}" id="{F57936AC-8F37-4203-9C1C-F1ABAADDC54D}" parentId="{04A9C600-5EDB-4B13-9333-7DD4CBE3F026}">
    <text>O “sumándoselo” a Supercore</text>
  </threadedComment>
  <threadedComment ref="BP3" dT="2024-07-18T17:58:31.44" personId="{24DE8081-AA4A-40F2-A1D8-57C3402C8250}" id="{5705D883-4705-4B4A-BB85-8D5BC954B748}">
    <text>Podría ver si sale restando
Electricidad, gas y otros combustibles
Porque sí tengo su ponderador</text>
  </threadedComment>
  <threadedComment ref="BP3" dT="2024-07-18T17:59:15.72" personId="{24DE8081-AA4A-40F2-A1D8-57C3402C8250}" id="{EF064372-2402-47A3-9160-DD409F70A85D}" parentId="{5705D883-4705-4B4A-BB85-8D5BC954B748}">
    <text>O “sumándoselo” a Supercore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130FC608-3D68-49CA-A20F-361E77835775}">
    <text>Podría ver si sale restando
Electricidad, gas y otros combustibles
Porque sí tengo su ponderador</text>
  </threadedComment>
  <threadedComment ref="V3" dT="2024-07-18T17:59:15.72" personId="{24DE8081-AA4A-40F2-A1D8-57C3402C8250}" id="{ED43E3F0-F4C8-4983-A498-30B3AAE745F7}" parentId="{130FC608-3D68-49CA-A20F-361E77835775}">
    <text>O “sumándoselo” a Supercore</text>
  </threadedComment>
  <threadedComment ref="AS3" dT="2024-07-18T17:58:31.44" personId="{24DE8081-AA4A-40F2-A1D8-57C3402C8250}" id="{962269BA-F7F9-46AA-9450-D1D8913893CB}">
    <text>Podría ver si sale restando
Electricidad, gas y otros combustibles
Porque sí tengo su ponderador</text>
  </threadedComment>
  <threadedComment ref="AS3" dT="2024-07-18T17:59:15.72" personId="{24DE8081-AA4A-40F2-A1D8-57C3402C8250}" id="{4AE996F5-E91F-4E8D-B095-CFB108810640}" parentId="{962269BA-F7F9-46AA-9450-D1D8913893CB}">
    <text>O “sumándoselo” a Supercore</text>
  </threadedComment>
  <threadedComment ref="BP3" dT="2024-07-18T17:58:31.44" personId="{24DE8081-AA4A-40F2-A1D8-57C3402C8250}" id="{C233D1B9-982B-47A1-879F-F067FAA0FB04}">
    <text>Podría ver si sale restando
Electricidad, gas y otros combustibles
Porque sí tengo su ponderador</text>
  </threadedComment>
  <threadedComment ref="BP3" dT="2024-07-18T17:59:15.72" personId="{24DE8081-AA4A-40F2-A1D8-57C3402C8250}" id="{54B92424-5109-416A-80D8-F36A11C509D2}" parentId="{C233D1B9-982B-47A1-879F-F067FAA0FB04}">
    <text>O “sumándoselo” a Supercore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D42CB28-8920-44E2-9086-1995D84CC43B}">
    <text>Podría ver si sale restando
Electricidad, gas y otros combustibles
Porque sí tengo su ponderador</text>
  </threadedComment>
  <threadedComment ref="V3" dT="2024-07-18T17:59:15.72" personId="{24DE8081-AA4A-40F2-A1D8-57C3402C8250}" id="{FA0FC8C9-42A1-4CDC-BA51-685B144C4324}" parentId="{3D42CB28-8920-44E2-9086-1995D84CC43B}">
    <text>O “sumándoselo” a Supercore</text>
  </threadedComment>
  <threadedComment ref="AS3" dT="2024-07-18T17:58:31.44" personId="{24DE8081-AA4A-40F2-A1D8-57C3402C8250}" id="{62938753-515A-4A19-A8EB-AA5FA01DA43E}">
    <text>Podría ver si sale restando
Electricidad, gas y otros combustibles
Porque sí tengo su ponderador</text>
  </threadedComment>
  <threadedComment ref="AS3" dT="2024-07-18T17:59:15.72" personId="{24DE8081-AA4A-40F2-A1D8-57C3402C8250}" id="{84D9C474-62ED-412E-9594-6E3D531D2FB9}" parentId="{62938753-515A-4A19-A8EB-AA5FA01DA43E}">
    <text>O “sumándoselo” a Supercore</text>
  </threadedComment>
  <threadedComment ref="BP3" dT="2024-07-18T17:58:31.44" personId="{24DE8081-AA4A-40F2-A1D8-57C3402C8250}" id="{FC3E2450-FB25-4203-8DD7-91259BBD987E}">
    <text>Podría ver si sale restando
Electricidad, gas y otros combustibles
Porque sí tengo su ponderador</text>
  </threadedComment>
  <threadedComment ref="BP3" dT="2024-07-18T17:59:15.72" personId="{24DE8081-AA4A-40F2-A1D8-57C3402C8250}" id="{F17CF394-951B-4768-AAB7-C75E6BB545A8}" parentId="{FC3E2450-FB25-4203-8DD7-91259BBD987E}">
    <text>O “sumándoselo” a Supercore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V101"/>
  <sheetViews>
    <sheetView zoomScale="97" workbookViewId="0">
      <pane xSplit="1" ySplit="4" topLeftCell="X78" activePane="bottomRight" state="frozen"/>
      <selection pane="topRight" activeCell="B1" sqref="B1"/>
      <selection pane="bottomLeft" activeCell="A4" sqref="A4"/>
      <selection pane="bottomRight" activeCell="AS101" sqref="AS101"/>
    </sheetView>
  </sheetViews>
  <sheetFormatPr baseColWidth="10" defaultColWidth="11.42578125" defaultRowHeight="15" x14ac:dyDescent="0.25"/>
  <cols>
    <col min="1" max="1" width="11.42578125" style="25"/>
    <col min="2" max="2" width="11.42578125" style="9"/>
    <col min="3" max="3" width="11.42578125" style="6"/>
    <col min="14" max="14" width="11.42578125" style="7"/>
    <col min="15" max="15" width="11.42578125" style="6"/>
    <col min="17" max="17" width="11.42578125" style="7"/>
    <col min="18" max="18" width="11.42578125" style="6"/>
    <col min="23" max="23" width="11.42578125" style="7"/>
    <col min="24" max="24" width="1.140625" style="21" customWidth="1"/>
    <col min="47" max="47" width="1.85546875" style="21" customWidth="1"/>
    <col min="72" max="74" width="15.140625" customWidth="1"/>
  </cols>
  <sheetData>
    <row r="1" spans="1:74" x14ac:dyDescent="0.25"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</row>
    <row r="2" spans="1:74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0.66456406999999995</v>
      </c>
      <c r="T2" s="28">
        <f>+SUM($E$3,$G$3,$K$3,$M$3:$N$3)</f>
        <v>0.35975272000000003</v>
      </c>
      <c r="U2" s="28">
        <f>+SUM($E$3,$G$3,$K$3,$N$3)</f>
        <v>0.27075758999999999</v>
      </c>
      <c r="V2" s="27"/>
      <c r="W2" s="28">
        <f>+SUM(E3,G3:L3,N3)</f>
        <v>0.51189202999999994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0.51189202999999994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0.51189202999999994</v>
      </c>
    </row>
    <row r="3" spans="1:74" s="1" customFormat="1" ht="38.25" x14ac:dyDescent="0.25">
      <c r="A3" s="29"/>
      <c r="B3" s="29"/>
      <c r="C3" s="4">
        <v>0.26984734999999993</v>
      </c>
      <c r="D3" s="2">
        <v>3.4963999999999995E-2</v>
      </c>
      <c r="E3" s="2">
        <v>9.8898249999999993E-2</v>
      </c>
      <c r="F3" s="2">
        <v>9.4301490000000016E-2</v>
      </c>
      <c r="G3" s="2">
        <v>6.4043699999999995E-2</v>
      </c>
      <c r="H3" s="2">
        <v>7.9777699999999993E-2</v>
      </c>
      <c r="I3" s="2">
        <v>0.11018341</v>
      </c>
      <c r="J3" s="2">
        <v>2.820723E-2</v>
      </c>
      <c r="K3" s="2">
        <v>7.2598650000000001E-2</v>
      </c>
      <c r="L3" s="2">
        <v>2.29661E-2</v>
      </c>
      <c r="M3" s="2">
        <v>8.8995130000000006E-2</v>
      </c>
      <c r="N3" s="5">
        <v>3.5216990000000004E-2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8"/>
      <c r="Z3" s="4">
        <v>0.26984734999999993</v>
      </c>
      <c r="AA3" s="2">
        <v>3.4963999999999995E-2</v>
      </c>
      <c r="AB3" s="2">
        <v>9.8898249999999993E-2</v>
      </c>
      <c r="AC3" s="2">
        <v>9.4301490000000016E-2</v>
      </c>
      <c r="AD3" s="2">
        <v>6.4043699999999995E-2</v>
      </c>
      <c r="AE3" s="2">
        <v>7.9777699999999993E-2</v>
      </c>
      <c r="AF3" s="2">
        <v>0.11018341</v>
      </c>
      <c r="AG3" s="2">
        <v>2.820723E-2</v>
      </c>
      <c r="AH3" s="2">
        <v>7.2598650000000001E-2</v>
      </c>
      <c r="AI3" s="2">
        <v>2.29661E-2</v>
      </c>
      <c r="AJ3" s="2">
        <v>8.8995130000000006E-2</v>
      </c>
      <c r="AK3" s="5">
        <v>3.5216990000000004E-2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4">
        <v>0.26984734999999993</v>
      </c>
      <c r="AX3" s="2">
        <v>3.4963999999999995E-2</v>
      </c>
      <c r="AY3" s="2">
        <v>9.8898249999999993E-2</v>
      </c>
      <c r="AZ3" s="2">
        <v>9.4301490000000016E-2</v>
      </c>
      <c r="BA3" s="2">
        <v>6.4043699999999995E-2</v>
      </c>
      <c r="BB3" s="2">
        <v>7.9777699999999993E-2</v>
      </c>
      <c r="BC3" s="2">
        <v>0.11018341</v>
      </c>
      <c r="BD3" s="2">
        <v>2.820723E-2</v>
      </c>
      <c r="BE3" s="2">
        <v>7.2598650000000001E-2</v>
      </c>
      <c r="BF3" s="2">
        <v>2.29661E-2</v>
      </c>
      <c r="BG3" s="2">
        <v>8.8995130000000006E-2</v>
      </c>
      <c r="BH3" s="5">
        <v>3.5216990000000004E-2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</row>
    <row r="4" spans="1:74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10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0">+S4</f>
        <v>Subyacente</v>
      </c>
      <c r="AQ4" s="14" t="str">
        <f t="shared" si="0"/>
        <v>Subyacente-AyB</v>
      </c>
      <c r="AR4" s="14" t="str">
        <f t="shared" si="0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1">+AP4</f>
        <v>Subyacente</v>
      </c>
      <c r="BN4" s="14" t="str">
        <f t="shared" si="1"/>
        <v>Subyacente-AyB</v>
      </c>
      <c r="BO4" s="14" t="str">
        <f t="shared" si="1"/>
        <v>Subyacente-Food</v>
      </c>
      <c r="BP4" s="15" t="s">
        <v>0</v>
      </c>
      <c r="BQ4" s="16" t="s">
        <v>3</v>
      </c>
      <c r="BT4" s="185"/>
      <c r="BU4" s="185"/>
      <c r="BV4" s="185"/>
    </row>
    <row r="5" spans="1:74" x14ac:dyDescent="0.25">
      <c r="A5" s="31">
        <f>+[1]NAC!A6</f>
        <v>42705</v>
      </c>
      <c r="B5" s="17">
        <f>+[1]NAC!B6</f>
        <v>100</v>
      </c>
      <c r="C5" s="18">
        <f>+[1]NAC!C6</f>
        <v>100</v>
      </c>
      <c r="D5" s="19">
        <f>+[1]NAC!D6</f>
        <v>100</v>
      </c>
      <c r="E5" s="19">
        <f>+[1]NAC!E6</f>
        <v>100</v>
      </c>
      <c r="F5" s="19">
        <f>+[1]NAC!F6</f>
        <v>100</v>
      </c>
      <c r="G5" s="19">
        <f>+[1]NAC!G6</f>
        <v>100</v>
      </c>
      <c r="H5" s="19">
        <f>+[1]NAC!H6</f>
        <v>100</v>
      </c>
      <c r="I5" s="19">
        <f>+[1]NAC!I6</f>
        <v>100</v>
      </c>
      <c r="J5" s="19">
        <f>+[1]NAC!J6</f>
        <v>100</v>
      </c>
      <c r="K5" s="19">
        <f>+[1]NAC!K6</f>
        <v>100</v>
      </c>
      <c r="L5" s="19">
        <f>+[1]NAC!L6</f>
        <v>100</v>
      </c>
      <c r="M5" s="19">
        <f>+[1]NAC!M6</f>
        <v>100</v>
      </c>
      <c r="N5" s="20">
        <f>+[1]NAC!N6</f>
        <v>100</v>
      </c>
      <c r="O5" s="18">
        <f>+[1]NAC!P6</f>
        <v>100</v>
      </c>
      <c r="P5" s="18">
        <f>+[1]NAC!Q6</f>
        <v>100</v>
      </c>
      <c r="Q5" s="18">
        <f>+[1]NAC!R6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BU5" s="19"/>
    </row>
    <row r="6" spans="1:74" x14ac:dyDescent="0.25">
      <c r="A6" s="31">
        <f>+[1]NAC!A7</f>
        <v>42736</v>
      </c>
      <c r="B6" s="17">
        <f>+[1]NAC!B7</f>
        <v>101.5859</v>
      </c>
      <c r="C6" s="18">
        <f>+[1]NAC!C7</f>
        <v>101.30240000000001</v>
      </c>
      <c r="D6" s="19">
        <f>+[1]NAC!D7</f>
        <v>100.925</v>
      </c>
      <c r="E6" s="19">
        <f>+[1]NAC!E7</f>
        <v>99.006600000000006</v>
      </c>
      <c r="F6" s="19">
        <f>+[1]NAC!F7</f>
        <v>101.47839999999999</v>
      </c>
      <c r="G6" s="19">
        <f>+[1]NAC!G7</f>
        <v>100.87730000000001</v>
      </c>
      <c r="H6" s="19">
        <f>+[1]NAC!H7</f>
        <v>102.3501</v>
      </c>
      <c r="I6" s="19">
        <f>+[1]NAC!I7</f>
        <v>102.07550000000001</v>
      </c>
      <c r="J6" s="19">
        <f>+[1]NAC!J7</f>
        <v>103.05159999999999</v>
      </c>
      <c r="K6" s="19">
        <f>+[1]NAC!K7</f>
        <v>103.1906</v>
      </c>
      <c r="L6" s="19">
        <f>+[1]NAC!L7</f>
        <v>100.79519999999999</v>
      </c>
      <c r="M6" s="19">
        <f>+[1]NAC!M7</f>
        <v>103.1002</v>
      </c>
      <c r="N6" s="20">
        <f>+[1]NAC!N7</f>
        <v>101.9345</v>
      </c>
      <c r="O6" s="18">
        <f>+[1]NAC!P7</f>
        <v>101.6969</v>
      </c>
      <c r="P6" s="18">
        <f>+[1]NAC!Q7</f>
        <v>101.5039</v>
      </c>
      <c r="Q6" s="18">
        <f>+[1]NAC!R7</f>
        <v>101.81829999999999</v>
      </c>
      <c r="R6" s="18">
        <f t="shared" ref="R6:R69" si="2">+SUMPRODUCT($C$3:$N$3,C6:N6)</f>
        <v>101.5773205158</v>
      </c>
      <c r="S6" s="19">
        <f t="shared" ref="S6:S69" si="3">+($C$3*$C6+$D$3*$D6+$E$3*$E6+$G$3*$G6+$K$3*$K6+$M$3*$M6+$N$3*$N6)/SUM($C$3:$E$3,$G$3,$K$3,$M$3:$N$3)</f>
        <v>101.38044496894182</v>
      </c>
      <c r="T6" s="19">
        <f t="shared" ref="T6:T69" si="4">+($E$3*$E6+$G$3*$G6+$K$3*$K6+$M$3*$M6+$N$3*$N6)/SUM($E$3,$G$3,$K$3,$M$3:$N$3)</f>
        <v>101.48325004556183</v>
      </c>
      <c r="U6" s="19">
        <f t="shared" ref="U6:U69" si="5">+($E$3*$E6+$G$3*$G6+$K$3*$K6+$N$3*$N6)/SUM($E$3,$G$3,$K$3,$N$3)</f>
        <v>100.95177585346731</v>
      </c>
      <c r="V6" s="19"/>
      <c r="W6" s="20">
        <f t="shared" ref="W6:W69" si="6">($E$3*$E6+SUMPRODUCT($G$3:$L$3,$G6:$L6)+$N$3*$N6)/SUM($E$3,$G$3:$L$3,$N$3)</f>
        <v>101.52026512762467</v>
      </c>
      <c r="Y6" s="24">
        <f t="shared" ref="Y6:AO6" si="7">+B6/B5-1</f>
        <v>1.5858999999999845E-2</v>
      </c>
      <c r="Z6" s="24">
        <f t="shared" si="7"/>
        <v>1.3024000000000147E-2</v>
      </c>
      <c r="AA6" s="24">
        <f t="shared" si="7"/>
        <v>9.2499999999999805E-3</v>
      </c>
      <c r="AB6" s="24">
        <f t="shared" si="7"/>
        <v>-9.9339999999998874E-3</v>
      </c>
      <c r="AC6" s="24">
        <f t="shared" si="7"/>
        <v>1.4783999999999908E-2</v>
      </c>
      <c r="AD6" s="24">
        <f t="shared" si="7"/>
        <v>8.7730000000001418E-3</v>
      </c>
      <c r="AE6" s="24">
        <f t="shared" si="7"/>
        <v>2.3500999999999994E-2</v>
      </c>
      <c r="AF6" s="24">
        <f t="shared" si="7"/>
        <v>2.0755000000000079E-2</v>
      </c>
      <c r="AG6" s="24">
        <f t="shared" si="7"/>
        <v>3.0515999999999988E-2</v>
      </c>
      <c r="AH6" s="24">
        <f t="shared" si="7"/>
        <v>3.190599999999999E-2</v>
      </c>
      <c r="AI6" s="24">
        <f t="shared" si="7"/>
        <v>7.9519999999999591E-3</v>
      </c>
      <c r="AJ6" s="24">
        <f t="shared" si="7"/>
        <v>3.1001999999999974E-2</v>
      </c>
      <c r="AK6" s="24">
        <f t="shared" si="7"/>
        <v>1.9344999999999946E-2</v>
      </c>
      <c r="AL6" s="24">
        <f t="shared" si="7"/>
        <v>1.6969000000000012E-2</v>
      </c>
      <c r="AM6" s="24">
        <f t="shared" si="7"/>
        <v>1.5039000000000025E-2</v>
      </c>
      <c r="AN6" s="24">
        <f t="shared" si="7"/>
        <v>1.8182999999999838E-2</v>
      </c>
      <c r="AO6" s="24">
        <f t="shared" si="7"/>
        <v>1.5773205158000181E-2</v>
      </c>
      <c r="AP6" s="24">
        <f t="shared" ref="AP6:AR21" si="8">+S6/S5-1</f>
        <v>1.3804449689418075E-2</v>
      </c>
      <c r="AQ6" s="24">
        <f t="shared" si="8"/>
        <v>1.4832500455618458E-2</v>
      </c>
      <c r="AR6" s="24">
        <f t="shared" si="8"/>
        <v>9.5177585346730709E-3</v>
      </c>
      <c r="AS6" s="24" t="e">
        <f t="shared" ref="AS6" si="9">+V6/V5-1</f>
        <v>#DIV/0!</v>
      </c>
      <c r="AT6" s="24">
        <f>+W6/W5-1</f>
        <v>1.5202651276246648E-2</v>
      </c>
    </row>
    <row r="7" spans="1:74" x14ac:dyDescent="0.25">
      <c r="A7" s="31">
        <f>+[1]NAC!A8</f>
        <v>42767</v>
      </c>
      <c r="B7" s="17">
        <f>+[1]NAC!B8</f>
        <v>103.6859</v>
      </c>
      <c r="C7" s="18">
        <f>+[1]NAC!C8</f>
        <v>103.1605</v>
      </c>
      <c r="D7" s="19">
        <f>+[1]NAC!D8</f>
        <v>105.23950000000001</v>
      </c>
      <c r="E7" s="19">
        <f>+[1]NAC!E8</f>
        <v>98.8523</v>
      </c>
      <c r="F7" s="19">
        <f>+[1]NAC!F8</f>
        <v>107.0014</v>
      </c>
      <c r="G7" s="19">
        <f>+[1]NAC!G8</f>
        <v>101.3278</v>
      </c>
      <c r="H7" s="19">
        <f>+[1]NAC!H8</f>
        <v>105.0852</v>
      </c>
      <c r="I7" s="19">
        <f>+[1]NAC!I8</f>
        <v>103.9957</v>
      </c>
      <c r="J7" s="19">
        <f>+[1]NAC!J8</f>
        <v>107.2514</v>
      </c>
      <c r="K7" s="19">
        <f>+[1]NAC!K8</f>
        <v>103.7961</v>
      </c>
      <c r="L7" s="19">
        <f>+[1]NAC!L8</f>
        <v>103.9808</v>
      </c>
      <c r="M7" s="19">
        <f>+[1]NAC!M8</f>
        <v>104.8886</v>
      </c>
      <c r="N7" s="20">
        <f>+[1]NAC!N8</f>
        <v>103.79510000000001</v>
      </c>
      <c r="O7" s="18">
        <f>+[1]NAC!P8</f>
        <v>102.33450000000001</v>
      </c>
      <c r="P7" s="18">
        <f>+[1]NAC!Q8</f>
        <v>103.2105</v>
      </c>
      <c r="Q7" s="18">
        <f>+[1]NAC!R8</f>
        <v>105.9316</v>
      </c>
      <c r="R7" s="18">
        <f t="shared" si="2"/>
        <v>103.65403667950699</v>
      </c>
      <c r="S7" s="19">
        <f t="shared" si="3"/>
        <v>102.78661387387673</v>
      </c>
      <c r="T7" s="19">
        <f t="shared" si="4"/>
        <v>102.26777167902164</v>
      </c>
      <c r="U7" s="19">
        <f t="shared" si="5"/>
        <v>101.4063333823772</v>
      </c>
      <c r="V7" s="19"/>
      <c r="W7" s="20">
        <f t="shared" si="6"/>
        <v>102.97462378390225</v>
      </c>
      <c r="Y7" s="24">
        <f t="shared" ref="Y7:Y70" si="10">+B7/B6-1</f>
        <v>2.0672160211210544E-2</v>
      </c>
      <c r="Z7" s="24">
        <f t="shared" ref="Z7:Z70" si="11">+C7/C6-1</f>
        <v>1.8342112329026605E-2</v>
      </c>
      <c r="AA7" s="24">
        <f t="shared" ref="AA7:AA70" si="12">+D7/D6-1</f>
        <v>4.2749566509784565E-2</v>
      </c>
      <c r="AB7" s="24">
        <f t="shared" ref="AB7:AB70" si="13">+E7/E6-1</f>
        <v>-1.5584819597885824E-3</v>
      </c>
      <c r="AC7" s="24">
        <f t="shared" ref="AC7:AC70" si="14">+F7/F6-1</f>
        <v>5.4425375252270536E-2</v>
      </c>
      <c r="AD7" s="24">
        <f t="shared" ref="AD7:AD70" si="15">+G7/G6-1</f>
        <v>4.4658213493025123E-3</v>
      </c>
      <c r="AE7" s="24">
        <f t="shared" ref="AE7:AE70" si="16">+H7/H6-1</f>
        <v>2.6722983172464021E-2</v>
      </c>
      <c r="AF7" s="24">
        <f t="shared" ref="AF7:AF70" si="17">+I7/I6-1</f>
        <v>1.881156594873401E-2</v>
      </c>
      <c r="AG7" s="24">
        <f t="shared" ref="AG7:AG70" si="18">+J7/J6-1</f>
        <v>4.0754340543960543E-2</v>
      </c>
      <c r="AH7" s="24">
        <f t="shared" ref="AH7:AH70" si="19">+K7/K6-1</f>
        <v>5.8677825305792908E-3</v>
      </c>
      <c r="AI7" s="24">
        <f t="shared" ref="AI7:AI70" si="20">+L7/L6-1</f>
        <v>3.1604679587917017E-2</v>
      </c>
      <c r="AJ7" s="24">
        <f t="shared" ref="AJ7:AJ70" si="21">+M7/M6-1</f>
        <v>1.7346232112061877E-2</v>
      </c>
      <c r="AK7" s="24">
        <f t="shared" ref="AK7:AK70" si="22">+N7/N6-1</f>
        <v>1.825289769410765E-2</v>
      </c>
      <c r="AL7" s="24">
        <f t="shared" ref="AL7:AL70" si="23">+O7/O6-1</f>
        <v>6.2696109714259762E-3</v>
      </c>
      <c r="AM7" s="24">
        <f t="shared" ref="AM7:AM70" si="24">+P7/P6-1</f>
        <v>1.6813147081047974E-2</v>
      </c>
      <c r="AN7" s="24">
        <f t="shared" ref="AN7:AN70" si="25">+Q7/Q6-1</f>
        <v>4.03984352518163E-2</v>
      </c>
      <c r="AO7" s="24">
        <f t="shared" ref="AO7:AO70" si="26">+R7/R6-1</f>
        <v>2.0444683450613121E-2</v>
      </c>
      <c r="AP7" s="24">
        <f t="shared" si="8"/>
        <v>1.3870218318391636E-2</v>
      </c>
      <c r="AQ7" s="24">
        <f t="shared" si="8"/>
        <v>7.7305529051108213E-3</v>
      </c>
      <c r="AR7" s="24">
        <f t="shared" si="8"/>
        <v>4.5027194922224734E-3</v>
      </c>
      <c r="AS7" s="24" t="e">
        <f t="shared" ref="AS7:AS70" si="27">+V7/V6-1</f>
        <v>#DIV/0!</v>
      </c>
      <c r="AT7" s="24">
        <f t="shared" ref="AT7:AT70" si="28">+W7/W6-1</f>
        <v>1.4325796474716102E-2</v>
      </c>
    </row>
    <row r="8" spans="1:74" x14ac:dyDescent="0.25">
      <c r="A8" s="31">
        <f>+[1]NAC!A9</f>
        <v>42795</v>
      </c>
      <c r="B8" s="17">
        <f>+[1]NAC!B9</f>
        <v>106.1476</v>
      </c>
      <c r="C8" s="18">
        <f>+[1]NAC!C9</f>
        <v>106.01430000000001</v>
      </c>
      <c r="D8" s="19">
        <f>+[1]NAC!D9</f>
        <v>107.2901</v>
      </c>
      <c r="E8" s="19">
        <f>+[1]NAC!E9</f>
        <v>102.255</v>
      </c>
      <c r="F8" s="19">
        <f>+[1]NAC!F9</f>
        <v>110.8463</v>
      </c>
      <c r="G8" s="19">
        <f>+[1]NAC!G9</f>
        <v>102.17870000000001</v>
      </c>
      <c r="H8" s="19">
        <f>+[1]NAC!H9</f>
        <v>107.1422</v>
      </c>
      <c r="I8" s="19">
        <f>+[1]NAC!I9</f>
        <v>105.21769999999999</v>
      </c>
      <c r="J8" s="19">
        <f>+[1]NAC!J9</f>
        <v>110.69329999999999</v>
      </c>
      <c r="K8" s="19">
        <f>+[1]NAC!K9</f>
        <v>105.51139999999999</v>
      </c>
      <c r="L8" s="19">
        <f>+[1]NAC!L9</f>
        <v>115.3409</v>
      </c>
      <c r="M8" s="19">
        <f>+[1]NAC!M9</f>
        <v>105.9567</v>
      </c>
      <c r="N8" s="20">
        <f>+[1]NAC!N9</f>
        <v>105.66330000000001</v>
      </c>
      <c r="O8" s="18">
        <f>+[1]NAC!P9</f>
        <v>104.7868</v>
      </c>
      <c r="P8" s="18">
        <f>+[1]NAC!Q9</f>
        <v>105.20569999999999</v>
      </c>
      <c r="Q8" s="18">
        <f>+[1]NAC!R9</f>
        <v>110.0057</v>
      </c>
      <c r="R8" s="18">
        <f t="shared" si="2"/>
        <v>106.19152694072599</v>
      </c>
      <c r="S8" s="19">
        <f t="shared" si="3"/>
        <v>105.07108879117253</v>
      </c>
      <c r="T8" s="19">
        <f t="shared" si="4"/>
        <v>104.14793092568695</v>
      </c>
      <c r="U8" s="19">
        <f t="shared" si="5"/>
        <v>103.55340783620139</v>
      </c>
      <c r="V8" s="19"/>
      <c r="W8" s="20">
        <f t="shared" si="6"/>
        <v>105.39323385316821</v>
      </c>
      <c r="Y8" s="24">
        <f t="shared" si="10"/>
        <v>2.3741897403600554E-2</v>
      </c>
      <c r="Z8" s="24">
        <f t="shared" si="11"/>
        <v>2.7663689105810851E-2</v>
      </c>
      <c r="AA8" s="24">
        <f t="shared" si="12"/>
        <v>1.9485079271566175E-2</v>
      </c>
      <c r="AB8" s="24">
        <f t="shared" si="13"/>
        <v>3.4422062005638576E-2</v>
      </c>
      <c r="AC8" s="24">
        <f t="shared" si="14"/>
        <v>3.5933174706125337E-2</v>
      </c>
      <c r="AD8" s="24">
        <f t="shared" si="15"/>
        <v>8.3974980212735417E-3</v>
      </c>
      <c r="AE8" s="24">
        <f t="shared" si="16"/>
        <v>1.9574592806598901E-2</v>
      </c>
      <c r="AF8" s="24">
        <f t="shared" si="17"/>
        <v>1.175048583739513E-2</v>
      </c>
      <c r="AG8" s="24">
        <f t="shared" si="18"/>
        <v>3.2091888777209254E-2</v>
      </c>
      <c r="AH8" s="24">
        <f t="shared" si="19"/>
        <v>1.6525669076198346E-2</v>
      </c>
      <c r="AI8" s="24">
        <f t="shared" si="20"/>
        <v>0.1092519003508341</v>
      </c>
      <c r="AJ8" s="24">
        <f t="shared" si="21"/>
        <v>1.0183184826568326E-2</v>
      </c>
      <c r="AK8" s="24">
        <f t="shared" si="22"/>
        <v>1.7998922877862311E-2</v>
      </c>
      <c r="AL8" s="24">
        <f t="shared" si="23"/>
        <v>2.3963570447893767E-2</v>
      </c>
      <c r="AM8" s="24">
        <f t="shared" si="24"/>
        <v>1.9331366479185652E-2</v>
      </c>
      <c r="AN8" s="24">
        <f t="shared" si="25"/>
        <v>3.845972306658263E-2</v>
      </c>
      <c r="AO8" s="24">
        <f t="shared" si="26"/>
        <v>2.4480380528399515E-2</v>
      </c>
      <c r="AP8" s="24">
        <f t="shared" si="8"/>
        <v>2.2225412738072547E-2</v>
      </c>
      <c r="AQ8" s="24">
        <f t="shared" si="8"/>
        <v>1.8384670124292901E-2</v>
      </c>
      <c r="AR8" s="24">
        <f t="shared" si="8"/>
        <v>2.1172981826767412E-2</v>
      </c>
      <c r="AS8" s="24" t="e">
        <f t="shared" si="27"/>
        <v>#DIV/0!</v>
      </c>
      <c r="AT8" s="24">
        <f t="shared" si="28"/>
        <v>2.3487437782162335E-2</v>
      </c>
    </row>
    <row r="9" spans="1:74" x14ac:dyDescent="0.25">
      <c r="A9" s="31">
        <f>+[1]NAC!A10</f>
        <v>42826</v>
      </c>
      <c r="B9" s="17">
        <f>+[1]NAC!B10</f>
        <v>108.9667</v>
      </c>
      <c r="C9" s="18">
        <f>+[1]NAC!C10</f>
        <v>108.3515</v>
      </c>
      <c r="D9" s="19">
        <f>+[1]NAC!D10</f>
        <v>109.8338</v>
      </c>
      <c r="E9" s="19">
        <f>+[1]NAC!E10</f>
        <v>106.8806</v>
      </c>
      <c r="F9" s="19">
        <f>+[1]NAC!F10</f>
        <v>117.41079999999999</v>
      </c>
      <c r="G9" s="19">
        <f>+[1]NAC!G10</f>
        <v>103.3147</v>
      </c>
      <c r="H9" s="19">
        <f>+[1]NAC!H10</f>
        <v>109.05200000000001</v>
      </c>
      <c r="I9" s="19">
        <f>+[1]NAC!I10</f>
        <v>105.8674</v>
      </c>
      <c r="J9" s="19">
        <f>+[1]NAC!J10</f>
        <v>118.26860000000001</v>
      </c>
      <c r="K9" s="19">
        <f>+[1]NAC!K10</f>
        <v>108.2881</v>
      </c>
      <c r="L9" s="19">
        <f>+[1]NAC!L10</f>
        <v>118.67829999999999</v>
      </c>
      <c r="M9" s="19">
        <f>+[1]NAC!M10</f>
        <v>107.9795</v>
      </c>
      <c r="N9" s="20">
        <f>+[1]NAC!N10</f>
        <v>107.5442</v>
      </c>
      <c r="O9" s="18">
        <f>+[1]NAC!P10</f>
        <v>108.1867</v>
      </c>
      <c r="P9" s="18">
        <f>+[1]NAC!Q10</f>
        <v>107.42700000000001</v>
      </c>
      <c r="Q9" s="18">
        <f>+[1]NAC!R10</f>
        <v>114.4649</v>
      </c>
      <c r="R9" s="18">
        <f t="shared" si="2"/>
        <v>109.02252617485701</v>
      </c>
      <c r="S9" s="19">
        <f t="shared" si="3"/>
        <v>107.62567498559318</v>
      </c>
      <c r="T9" s="19">
        <f t="shared" si="4"/>
        <v>106.86663461001211</v>
      </c>
      <c r="U9" s="19">
        <f t="shared" si="5"/>
        <v>106.50084763408849</v>
      </c>
      <c r="V9" s="19"/>
      <c r="W9" s="20">
        <f t="shared" si="6"/>
        <v>107.95688502164217</v>
      </c>
      <c r="Y9" s="24">
        <f t="shared" si="10"/>
        <v>2.6558301836310916E-2</v>
      </c>
      <c r="Z9" s="24">
        <f t="shared" si="11"/>
        <v>2.2046082462460204E-2</v>
      </c>
      <c r="AA9" s="24">
        <f t="shared" si="12"/>
        <v>2.3708618036519802E-2</v>
      </c>
      <c r="AB9" s="24">
        <f t="shared" si="13"/>
        <v>4.5235929783384643E-2</v>
      </c>
      <c r="AC9" s="24">
        <f t="shared" si="14"/>
        <v>5.9221642941622799E-2</v>
      </c>
      <c r="AD9" s="24">
        <f t="shared" si="15"/>
        <v>1.1117776992660922E-2</v>
      </c>
      <c r="AE9" s="24">
        <f t="shared" si="16"/>
        <v>1.7824909326110472E-2</v>
      </c>
      <c r="AF9" s="24">
        <f t="shared" si="17"/>
        <v>6.1748165945465505E-3</v>
      </c>
      <c r="AG9" s="24">
        <f t="shared" si="18"/>
        <v>6.8435036266874416E-2</v>
      </c>
      <c r="AH9" s="24">
        <f t="shared" si="19"/>
        <v>2.6316587591483032E-2</v>
      </c>
      <c r="AI9" s="24">
        <f t="shared" si="20"/>
        <v>2.8935095876657657E-2</v>
      </c>
      <c r="AJ9" s="24">
        <f t="shared" si="21"/>
        <v>1.9090817286684159E-2</v>
      </c>
      <c r="AK9" s="24">
        <f t="shared" si="22"/>
        <v>1.7800882614871893E-2</v>
      </c>
      <c r="AL9" s="24">
        <f t="shared" si="23"/>
        <v>3.244588058801301E-2</v>
      </c>
      <c r="AM9" s="24">
        <f t="shared" si="24"/>
        <v>2.1113875008673677E-2</v>
      </c>
      <c r="AN9" s="24">
        <f t="shared" si="25"/>
        <v>4.0536081312150252E-2</v>
      </c>
      <c r="AO9" s="24">
        <f t="shared" si="26"/>
        <v>2.6659370250050385E-2</v>
      </c>
      <c r="AP9" s="24">
        <f t="shared" si="8"/>
        <v>2.4312931595273257E-2</v>
      </c>
      <c r="AQ9" s="24">
        <f t="shared" si="8"/>
        <v>2.6104250561300724E-2</v>
      </c>
      <c r="AR9" s="24">
        <f t="shared" si="8"/>
        <v>2.84629917979069E-2</v>
      </c>
      <c r="AS9" s="24" t="e">
        <f t="shared" si="27"/>
        <v>#DIV/0!</v>
      </c>
      <c r="AT9" s="24">
        <f t="shared" si="28"/>
        <v>2.4324627632601015E-2</v>
      </c>
    </row>
    <row r="10" spans="1:74" x14ac:dyDescent="0.25">
      <c r="A10" s="31">
        <f>+[1]NAC!A11</f>
        <v>42856</v>
      </c>
      <c r="B10" s="17">
        <f>+[1]NAC!B11</f>
        <v>110.5301</v>
      </c>
      <c r="C10" s="18">
        <f>+[1]NAC!C11</f>
        <v>109.76309999999999</v>
      </c>
      <c r="D10" s="19">
        <f>+[1]NAC!D11</f>
        <v>111.7182</v>
      </c>
      <c r="E10" s="19">
        <f>+[1]NAC!E11</f>
        <v>108.726</v>
      </c>
      <c r="F10" s="19">
        <f>+[1]NAC!F11</f>
        <v>119.52070000000001</v>
      </c>
      <c r="G10" s="19">
        <f>+[1]NAC!G11</f>
        <v>106.15770000000001</v>
      </c>
      <c r="H10" s="19">
        <f>+[1]NAC!H11</f>
        <v>110.7256</v>
      </c>
      <c r="I10" s="19">
        <f>+[1]NAC!I11</f>
        <v>106.8575</v>
      </c>
      <c r="J10" s="19">
        <f>+[1]NAC!J11</f>
        <v>118.6553</v>
      </c>
      <c r="K10" s="19">
        <f>+[1]NAC!K11</f>
        <v>109.0808</v>
      </c>
      <c r="L10" s="19">
        <f>+[1]NAC!L11</f>
        <v>120.69</v>
      </c>
      <c r="M10" s="19">
        <f>+[1]NAC!M11</f>
        <v>109.55410000000001</v>
      </c>
      <c r="N10" s="20">
        <f>+[1]NAC!N11</f>
        <v>108.9336</v>
      </c>
      <c r="O10" s="18">
        <f>+[1]NAC!P11</f>
        <v>109.0536</v>
      </c>
      <c r="P10" s="18">
        <f>+[1]NAC!Q11</f>
        <v>109.2069</v>
      </c>
      <c r="Q10" s="18">
        <f>+[1]NAC!R11</f>
        <v>115.6559</v>
      </c>
      <c r="R10" s="18">
        <f t="shared" si="2"/>
        <v>110.57920699874899</v>
      </c>
      <c r="S10" s="19">
        <f t="shared" si="3"/>
        <v>109.21769141520394</v>
      </c>
      <c r="T10" s="19">
        <f t="shared" si="4"/>
        <v>108.56556335503731</v>
      </c>
      <c r="U10" s="19">
        <f t="shared" si="5"/>
        <v>108.24064191062567</v>
      </c>
      <c r="V10" s="19"/>
      <c r="W10" s="20">
        <f t="shared" si="6"/>
        <v>109.46263164868577</v>
      </c>
      <c r="Y10" s="24">
        <f t="shared" si="10"/>
        <v>1.4347502493881281E-2</v>
      </c>
      <c r="Z10" s="24">
        <f t="shared" si="11"/>
        <v>1.3027969155941399E-2</v>
      </c>
      <c r="AA10" s="24">
        <f t="shared" si="12"/>
        <v>1.7156831503599035E-2</v>
      </c>
      <c r="AB10" s="24">
        <f t="shared" si="13"/>
        <v>1.7265995886999175E-2</v>
      </c>
      <c r="AC10" s="24">
        <f t="shared" si="14"/>
        <v>1.7970237831613556E-2</v>
      </c>
      <c r="AD10" s="24">
        <f t="shared" si="15"/>
        <v>2.7517865318294588E-2</v>
      </c>
      <c r="AE10" s="24">
        <f t="shared" si="16"/>
        <v>1.534680702783997E-2</v>
      </c>
      <c r="AF10" s="24">
        <f t="shared" si="17"/>
        <v>9.3522651921176259E-3</v>
      </c>
      <c r="AG10" s="24">
        <f t="shared" si="18"/>
        <v>3.2696759748571669E-3</v>
      </c>
      <c r="AH10" s="24">
        <f t="shared" si="19"/>
        <v>7.320287270715875E-3</v>
      </c>
      <c r="AI10" s="24">
        <f t="shared" si="20"/>
        <v>1.6950866333609538E-2</v>
      </c>
      <c r="AJ10" s="24">
        <f t="shared" si="21"/>
        <v>1.4582397584726792E-2</v>
      </c>
      <c r="AK10" s="24">
        <f t="shared" si="22"/>
        <v>1.2919339211226566E-2</v>
      </c>
      <c r="AL10" s="24">
        <f t="shared" si="23"/>
        <v>8.0129997495070882E-3</v>
      </c>
      <c r="AM10" s="24">
        <f t="shared" si="24"/>
        <v>1.6568460442905497E-2</v>
      </c>
      <c r="AN10" s="24">
        <f t="shared" si="25"/>
        <v>1.040493636040396E-2</v>
      </c>
      <c r="AO10" s="24">
        <f t="shared" si="26"/>
        <v>1.4278524617887589E-2</v>
      </c>
      <c r="AP10" s="24">
        <f t="shared" si="8"/>
        <v>1.4792162091655792E-2</v>
      </c>
      <c r="AQ10" s="24">
        <f t="shared" si="8"/>
        <v>1.5897653661735456E-2</v>
      </c>
      <c r="AR10" s="24">
        <f t="shared" si="8"/>
        <v>1.6335966475259367E-2</v>
      </c>
      <c r="AS10" s="24" t="e">
        <f t="shared" si="27"/>
        <v>#DIV/0!</v>
      </c>
      <c r="AT10" s="24">
        <f t="shared" si="28"/>
        <v>1.3947666485020882E-2</v>
      </c>
    </row>
    <row r="11" spans="1:74" x14ac:dyDescent="0.25">
      <c r="A11" s="31">
        <f>+[1]NAC!A12</f>
        <v>42887</v>
      </c>
      <c r="B11" s="17">
        <f>+[1]NAC!B12</f>
        <v>111.8477</v>
      </c>
      <c r="C11" s="18">
        <f>+[1]NAC!C12</f>
        <v>110.7483</v>
      </c>
      <c r="D11" s="19">
        <f>+[1]NAC!D12</f>
        <v>112.4572</v>
      </c>
      <c r="E11" s="19">
        <f>+[1]NAC!E12</f>
        <v>109.69110000000001</v>
      </c>
      <c r="F11" s="19">
        <f>+[1]NAC!F12</f>
        <v>121.63590000000001</v>
      </c>
      <c r="G11" s="19">
        <f>+[1]NAC!G12</f>
        <v>107.49039999999999</v>
      </c>
      <c r="H11" s="19">
        <f>+[1]NAC!H12</f>
        <v>112.3558</v>
      </c>
      <c r="I11" s="19">
        <f>+[1]NAC!I12</f>
        <v>107.5925</v>
      </c>
      <c r="J11" s="19">
        <f>+[1]NAC!J12</f>
        <v>120.1049</v>
      </c>
      <c r="K11" s="19">
        <f>+[1]NAC!K12</f>
        <v>111.6195</v>
      </c>
      <c r="L11" s="19">
        <f>+[1]NAC!L12</f>
        <v>121.87569999999999</v>
      </c>
      <c r="M11" s="19">
        <f>+[1]NAC!M12</f>
        <v>110.94750000000001</v>
      </c>
      <c r="N11" s="20">
        <f>+[1]NAC!N12</f>
        <v>110.3729</v>
      </c>
      <c r="O11" s="18">
        <f>+[1]NAC!P12</f>
        <v>110.07689999999999</v>
      </c>
      <c r="P11" s="18">
        <f>+[1]NAC!Q12</f>
        <v>110.6653</v>
      </c>
      <c r="Q11" s="18">
        <f>+[1]NAC!R12</f>
        <v>116.6875</v>
      </c>
      <c r="R11" s="18">
        <f t="shared" si="2"/>
        <v>111.889321594554</v>
      </c>
      <c r="S11" s="19">
        <f t="shared" si="3"/>
        <v>110.46887185577305</v>
      </c>
      <c r="T11" s="19">
        <f t="shared" si="4"/>
        <v>110.06603167858187</v>
      </c>
      <c r="U11" s="19">
        <f t="shared" si="5"/>
        <v>109.77630244936441</v>
      </c>
      <c r="V11" s="19"/>
      <c r="W11" s="20">
        <f t="shared" si="6"/>
        <v>110.82024267614209</v>
      </c>
      <c r="Y11" s="24">
        <f t="shared" si="10"/>
        <v>1.1920734713892323E-2</v>
      </c>
      <c r="Z11" s="24">
        <f t="shared" si="11"/>
        <v>8.9756940173884026E-3</v>
      </c>
      <c r="AA11" s="24">
        <f t="shared" si="12"/>
        <v>6.6148577402787012E-3</v>
      </c>
      <c r="AB11" s="24">
        <f t="shared" si="13"/>
        <v>8.8764416974780325E-3</v>
      </c>
      <c r="AC11" s="24">
        <f t="shared" si="14"/>
        <v>1.7697352843482284E-2</v>
      </c>
      <c r="AD11" s="24">
        <f t="shared" si="15"/>
        <v>1.2553964526360151E-2</v>
      </c>
      <c r="AE11" s="24">
        <f t="shared" si="16"/>
        <v>1.4722882513167779E-2</v>
      </c>
      <c r="AF11" s="24">
        <f t="shared" si="17"/>
        <v>6.8783192569543683E-3</v>
      </c>
      <c r="AG11" s="24">
        <f t="shared" si="18"/>
        <v>1.2216900551429211E-2</v>
      </c>
      <c r="AH11" s="24">
        <f t="shared" si="19"/>
        <v>2.3273573351130672E-2</v>
      </c>
      <c r="AI11" s="24">
        <f t="shared" si="20"/>
        <v>9.8243433590190499E-3</v>
      </c>
      <c r="AJ11" s="24">
        <f t="shared" si="21"/>
        <v>1.2718830240036727E-2</v>
      </c>
      <c r="AK11" s="24">
        <f t="shared" si="22"/>
        <v>1.3212635954379603E-2</v>
      </c>
      <c r="AL11" s="24">
        <f t="shared" si="23"/>
        <v>9.383459143026851E-3</v>
      </c>
      <c r="AM11" s="24">
        <f t="shared" si="24"/>
        <v>1.3354467529066438E-2</v>
      </c>
      <c r="AN11" s="24">
        <f t="shared" si="25"/>
        <v>8.9195622532010077E-3</v>
      </c>
      <c r="AO11" s="24">
        <f t="shared" si="26"/>
        <v>1.1847748155942472E-2</v>
      </c>
      <c r="AP11" s="24">
        <f t="shared" si="8"/>
        <v>1.1455840389562821E-2</v>
      </c>
      <c r="AQ11" s="24">
        <f t="shared" si="8"/>
        <v>1.3820849606220209E-2</v>
      </c>
      <c r="AR11" s="24">
        <f t="shared" si="8"/>
        <v>1.4187467033009105E-2</v>
      </c>
      <c r="AS11" s="24" t="e">
        <f t="shared" si="27"/>
        <v>#DIV/0!</v>
      </c>
      <c r="AT11" s="24">
        <f t="shared" si="28"/>
        <v>1.2402506745986974E-2</v>
      </c>
    </row>
    <row r="12" spans="1:74" x14ac:dyDescent="0.25">
      <c r="A12" s="31">
        <f>+[1]NAC!A13</f>
        <v>42917</v>
      </c>
      <c r="B12" s="17">
        <f>+[1]NAC!B13</f>
        <v>113.7852</v>
      </c>
      <c r="C12" s="18">
        <f>+[1]NAC!C13</f>
        <v>112.0115</v>
      </c>
      <c r="D12" s="19">
        <f>+[1]NAC!D13</f>
        <v>115.794</v>
      </c>
      <c r="E12" s="19">
        <f>+[1]NAC!E13</f>
        <v>108.3524</v>
      </c>
      <c r="F12" s="19">
        <f>+[1]NAC!F13</f>
        <v>124.0879</v>
      </c>
      <c r="G12" s="19">
        <f>+[1]NAC!G13</f>
        <v>110.0984</v>
      </c>
      <c r="H12" s="19">
        <f>+[1]NAC!H13</f>
        <v>116.0848</v>
      </c>
      <c r="I12" s="19">
        <f>+[1]NAC!I13</f>
        <v>109.9058</v>
      </c>
      <c r="J12" s="19">
        <f>+[1]NAC!J13</f>
        <v>121.2281</v>
      </c>
      <c r="K12" s="19">
        <f>+[1]NAC!K13</f>
        <v>115.60899999999999</v>
      </c>
      <c r="L12" s="19">
        <f>+[1]NAC!L13</f>
        <v>122.88679999999999</v>
      </c>
      <c r="M12" s="19">
        <f>+[1]NAC!M13</f>
        <v>113.777</v>
      </c>
      <c r="N12" s="20">
        <f>+[1]NAC!N13</f>
        <v>111.8348</v>
      </c>
      <c r="O12" s="18">
        <f>+[1]NAC!P13</f>
        <v>110.589</v>
      </c>
      <c r="P12" s="18">
        <f>+[1]NAC!Q13</f>
        <v>112.6183</v>
      </c>
      <c r="Q12" s="18">
        <f>+[1]NAC!R13</f>
        <v>119.3618</v>
      </c>
      <c r="R12" s="18">
        <f t="shared" si="2"/>
        <v>113.81292824036899</v>
      </c>
      <c r="S12" s="19">
        <f t="shared" si="3"/>
        <v>112.10166804687019</v>
      </c>
      <c r="T12" s="19">
        <f t="shared" si="4"/>
        <v>111.81044832820722</v>
      </c>
      <c r="U12" s="19">
        <f t="shared" si="5"/>
        <v>111.16406378296541</v>
      </c>
      <c r="V12" s="19"/>
      <c r="W12" s="20">
        <f t="shared" si="6"/>
        <v>112.74062542615286</v>
      </c>
      <c r="Y12" s="24">
        <f t="shared" si="10"/>
        <v>1.7322662871029015E-2</v>
      </c>
      <c r="Z12" s="24">
        <f t="shared" si="11"/>
        <v>1.1406044155982453E-2</v>
      </c>
      <c r="AA12" s="24">
        <f t="shared" si="12"/>
        <v>2.9671732890379499E-2</v>
      </c>
      <c r="AB12" s="24">
        <f t="shared" si="13"/>
        <v>-1.2204271814212797E-2</v>
      </c>
      <c r="AC12" s="24">
        <f t="shared" si="14"/>
        <v>2.0158522278373336E-2</v>
      </c>
      <c r="AD12" s="24">
        <f t="shared" si="15"/>
        <v>2.4262631825725967E-2</v>
      </c>
      <c r="AE12" s="24">
        <f t="shared" si="16"/>
        <v>3.3189207855758296E-2</v>
      </c>
      <c r="AF12" s="24">
        <f t="shared" si="17"/>
        <v>2.1500569277598247E-2</v>
      </c>
      <c r="AG12" s="24">
        <f t="shared" si="18"/>
        <v>9.3518249463593328E-3</v>
      </c>
      <c r="AH12" s="24">
        <f t="shared" si="19"/>
        <v>3.5741962649895376E-2</v>
      </c>
      <c r="AI12" s="24">
        <f t="shared" si="20"/>
        <v>8.2961574784801151E-3</v>
      </c>
      <c r="AJ12" s="24">
        <f t="shared" si="21"/>
        <v>2.5503053245904628E-2</v>
      </c>
      <c r="AK12" s="24">
        <f t="shared" si="22"/>
        <v>1.3245099114003622E-2</v>
      </c>
      <c r="AL12" s="24">
        <f t="shared" si="23"/>
        <v>4.6522022331660917E-3</v>
      </c>
      <c r="AM12" s="24">
        <f t="shared" si="24"/>
        <v>1.7647808301247014E-2</v>
      </c>
      <c r="AN12" s="24">
        <f t="shared" si="25"/>
        <v>2.2918478843063861E-2</v>
      </c>
      <c r="AO12" s="24">
        <f t="shared" si="26"/>
        <v>1.7192048520818126E-2</v>
      </c>
      <c r="AP12" s="24">
        <f t="shared" si="8"/>
        <v>1.4780599852860954E-2</v>
      </c>
      <c r="AQ12" s="24">
        <f t="shared" si="8"/>
        <v>1.584881932256299E-2</v>
      </c>
      <c r="AR12" s="24">
        <f t="shared" si="8"/>
        <v>1.2641720504670273E-2</v>
      </c>
      <c r="AS12" s="24" t="e">
        <f t="shared" si="27"/>
        <v>#DIV/0!</v>
      </c>
      <c r="AT12" s="24">
        <f t="shared" si="28"/>
        <v>1.7328808380458582E-2</v>
      </c>
    </row>
    <row r="13" spans="1:74" x14ac:dyDescent="0.25">
      <c r="A13" s="31">
        <f>+[1]NAC!A14</f>
        <v>42948</v>
      </c>
      <c r="B13" s="17">
        <f>+[1]NAC!B14</f>
        <v>115.3819</v>
      </c>
      <c r="C13" s="18">
        <f>+[1]NAC!C14</f>
        <v>114.3467</v>
      </c>
      <c r="D13" s="19">
        <f>+[1]NAC!D14</f>
        <v>117.32559999999999</v>
      </c>
      <c r="E13" s="19">
        <f>+[1]NAC!E14</f>
        <v>107.6769</v>
      </c>
      <c r="F13" s="19">
        <f>+[1]NAC!F14</f>
        <v>126.76479999999999</v>
      </c>
      <c r="G13" s="19">
        <f>+[1]NAC!G14</f>
        <v>111.15130000000001</v>
      </c>
      <c r="H13" s="19">
        <f>+[1]NAC!H14</f>
        <v>119.0025</v>
      </c>
      <c r="I13" s="19">
        <f>+[1]NAC!I14</f>
        <v>111.0994</v>
      </c>
      <c r="J13" s="19">
        <f>+[1]NAC!J14</f>
        <v>123.05200000000001</v>
      </c>
      <c r="K13" s="19">
        <f>+[1]NAC!K14</f>
        <v>116.3997</v>
      </c>
      <c r="L13" s="19">
        <f>+[1]NAC!L14</f>
        <v>125.3185</v>
      </c>
      <c r="M13" s="19">
        <f>+[1]NAC!M14</f>
        <v>114.5928</v>
      </c>
      <c r="N13" s="20">
        <f>+[1]NAC!N14</f>
        <v>113.60209999999999</v>
      </c>
      <c r="O13" s="18">
        <f>+[1]NAC!P14</f>
        <v>111.7749</v>
      </c>
      <c r="P13" s="18">
        <f>+[1]NAC!Q14</f>
        <v>114.23099999999999</v>
      </c>
      <c r="Q13" s="18">
        <f>+[1]NAC!R14</f>
        <v>121.1349</v>
      </c>
      <c r="R13" s="18">
        <f t="shared" si="2"/>
        <v>115.41350924859397</v>
      </c>
      <c r="S13" s="19">
        <f t="shared" si="3"/>
        <v>113.42068188403263</v>
      </c>
      <c r="T13" s="19">
        <f t="shared" si="4"/>
        <v>112.34656883312238</v>
      </c>
      <c r="U13" s="19">
        <f t="shared" si="5"/>
        <v>111.60825662290391</v>
      </c>
      <c r="V13" s="19"/>
      <c r="W13" s="20">
        <f t="shared" si="6"/>
        <v>113.89681597764474</v>
      </c>
      <c r="Y13" s="24">
        <f t="shared" si="10"/>
        <v>1.4032580687119323E-2</v>
      </c>
      <c r="Z13" s="24">
        <f t="shared" si="11"/>
        <v>2.08478593715824E-2</v>
      </c>
      <c r="AA13" s="24">
        <f t="shared" si="12"/>
        <v>1.3226937492443414E-2</v>
      </c>
      <c r="AB13" s="24">
        <f t="shared" si="13"/>
        <v>-6.2342873808055588E-3</v>
      </c>
      <c r="AC13" s="24">
        <f t="shared" si="14"/>
        <v>2.1572611028150224E-2</v>
      </c>
      <c r="AD13" s="24">
        <f t="shared" si="15"/>
        <v>9.5632634080060619E-3</v>
      </c>
      <c r="AE13" s="24">
        <f t="shared" si="16"/>
        <v>2.5134212231058717E-2</v>
      </c>
      <c r="AF13" s="24">
        <f t="shared" si="17"/>
        <v>1.0860209379304875E-2</v>
      </c>
      <c r="AG13" s="24">
        <f t="shared" si="18"/>
        <v>1.5045191667608426E-2</v>
      </c>
      <c r="AH13" s="24">
        <f t="shared" si="19"/>
        <v>6.8394329161225453E-3</v>
      </c>
      <c r="AI13" s="24">
        <f t="shared" si="20"/>
        <v>1.978813021414827E-2</v>
      </c>
      <c r="AJ13" s="24">
        <f t="shared" si="21"/>
        <v>7.170166202308037E-3</v>
      </c>
      <c r="AK13" s="24">
        <f t="shared" si="22"/>
        <v>1.5802773376444534E-2</v>
      </c>
      <c r="AL13" s="24">
        <f t="shared" si="23"/>
        <v>1.0723489677996856E-2</v>
      </c>
      <c r="AM13" s="24">
        <f t="shared" si="24"/>
        <v>1.4320052780054215E-2</v>
      </c>
      <c r="AN13" s="24">
        <f t="shared" si="25"/>
        <v>1.4854836304412311E-2</v>
      </c>
      <c r="AO13" s="24">
        <f t="shared" si="26"/>
        <v>1.4063261818943795E-2</v>
      </c>
      <c r="AP13" s="24">
        <f t="shared" si="8"/>
        <v>1.1766228461568939E-2</v>
      </c>
      <c r="AQ13" s="24">
        <f t="shared" si="8"/>
        <v>4.7949052430362737E-3</v>
      </c>
      <c r="AR13" s="24">
        <f t="shared" si="8"/>
        <v>3.9958312499777104E-3</v>
      </c>
      <c r="AS13" s="24" t="e">
        <f t="shared" si="27"/>
        <v>#DIV/0!</v>
      </c>
      <c r="AT13" s="24">
        <f t="shared" si="28"/>
        <v>1.0255314329874921E-2</v>
      </c>
    </row>
    <row r="14" spans="1:74" x14ac:dyDescent="0.25">
      <c r="A14" s="31">
        <f>+[1]NAC!A15</f>
        <v>42979</v>
      </c>
      <c r="B14" s="17">
        <f>+[1]NAC!B15</f>
        <v>117.5719</v>
      </c>
      <c r="C14" s="18">
        <f>+[1]NAC!C15</f>
        <v>116.40479999999999</v>
      </c>
      <c r="D14" s="19">
        <f>+[1]NAC!D15</f>
        <v>118.1383</v>
      </c>
      <c r="E14" s="19">
        <f>+[1]NAC!E15</f>
        <v>111.76819999999999</v>
      </c>
      <c r="F14" s="19">
        <f>+[1]NAC!F15</f>
        <v>129.26560000000001</v>
      </c>
      <c r="G14" s="19">
        <f>+[1]NAC!G15</f>
        <v>112.28789999999999</v>
      </c>
      <c r="H14" s="19">
        <f>+[1]NAC!H15</f>
        <v>121.8977</v>
      </c>
      <c r="I14" s="19">
        <f>+[1]NAC!I15</f>
        <v>111.9943</v>
      </c>
      <c r="J14" s="19">
        <f>+[1]NAC!J15</f>
        <v>124.3454</v>
      </c>
      <c r="K14" s="19">
        <f>+[1]NAC!K15</f>
        <v>119.536</v>
      </c>
      <c r="L14" s="19">
        <f>+[1]NAC!L15</f>
        <v>129.97909999999999</v>
      </c>
      <c r="M14" s="19">
        <f>+[1]NAC!M15</f>
        <v>116.2141</v>
      </c>
      <c r="N14" s="20">
        <f>+[1]NAC!N15</f>
        <v>115.4941</v>
      </c>
      <c r="O14" s="18">
        <f>+[1]NAC!P15</f>
        <v>116.214</v>
      </c>
      <c r="P14" s="18">
        <f>+[1]NAC!Q15</f>
        <v>116.09780000000001</v>
      </c>
      <c r="Q14" s="18">
        <f>+[1]NAC!R15</f>
        <v>123.2159</v>
      </c>
      <c r="R14" s="18">
        <f t="shared" si="2"/>
        <v>117.62224503120099</v>
      </c>
      <c r="S14" s="19">
        <f t="shared" si="3"/>
        <v>115.67751778071901</v>
      </c>
      <c r="T14" s="19">
        <f t="shared" si="4"/>
        <v>114.89282887248773</v>
      </c>
      <c r="U14" s="19">
        <f t="shared" si="5"/>
        <v>114.45854115498294</v>
      </c>
      <c r="V14" s="19"/>
      <c r="W14" s="20">
        <f t="shared" si="6"/>
        <v>116.32863883355246</v>
      </c>
      <c r="Y14" s="24">
        <f t="shared" si="10"/>
        <v>1.8980446673178442E-2</v>
      </c>
      <c r="Z14" s="24">
        <f t="shared" si="11"/>
        <v>1.7998770406141951E-2</v>
      </c>
      <c r="AA14" s="24">
        <f t="shared" si="12"/>
        <v>6.9268769987114176E-3</v>
      </c>
      <c r="AB14" s="24">
        <f t="shared" si="13"/>
        <v>3.7996079010446993E-2</v>
      </c>
      <c r="AC14" s="24">
        <f t="shared" si="14"/>
        <v>1.9727873983945265E-2</v>
      </c>
      <c r="AD14" s="24">
        <f t="shared" si="15"/>
        <v>1.0225701363816508E-2</v>
      </c>
      <c r="AE14" s="24">
        <f t="shared" si="16"/>
        <v>2.4328900653347585E-2</v>
      </c>
      <c r="AF14" s="24">
        <f t="shared" si="17"/>
        <v>8.0549489916237338E-3</v>
      </c>
      <c r="AG14" s="24">
        <f t="shared" si="18"/>
        <v>1.0511003478204328E-2</v>
      </c>
      <c r="AH14" s="24">
        <f t="shared" si="19"/>
        <v>2.6944227519486885E-2</v>
      </c>
      <c r="AI14" s="24">
        <f t="shared" si="20"/>
        <v>3.7190039778643991E-2</v>
      </c>
      <c r="AJ14" s="24">
        <f t="shared" si="21"/>
        <v>1.4148358361083746E-2</v>
      </c>
      <c r="AK14" s="24">
        <f t="shared" si="22"/>
        <v>1.6654621701535532E-2</v>
      </c>
      <c r="AL14" s="24">
        <f t="shared" si="23"/>
        <v>3.9714640764608067E-2</v>
      </c>
      <c r="AM14" s="24">
        <f t="shared" si="24"/>
        <v>1.6342323887561294E-2</v>
      </c>
      <c r="AN14" s="24">
        <f t="shared" si="25"/>
        <v>1.7179194435294809E-2</v>
      </c>
      <c r="AO14" s="24">
        <f t="shared" si="26"/>
        <v>1.9137584473317926E-2</v>
      </c>
      <c r="AP14" s="24">
        <f t="shared" si="8"/>
        <v>1.9897922135522883E-2</v>
      </c>
      <c r="AQ14" s="24">
        <f t="shared" si="8"/>
        <v>2.266433292811576E-2</v>
      </c>
      <c r="AR14" s="24">
        <f t="shared" si="8"/>
        <v>2.5538294552072571E-2</v>
      </c>
      <c r="AS14" s="24" t="e">
        <f t="shared" si="27"/>
        <v>#DIV/0!</v>
      </c>
      <c r="AT14" s="24">
        <f t="shared" si="28"/>
        <v>2.1351104813896127E-2</v>
      </c>
    </row>
    <row r="15" spans="1:74" x14ac:dyDescent="0.25">
      <c r="A15" s="31">
        <f>+[1]NAC!A16</f>
        <v>43009</v>
      </c>
      <c r="B15" s="17">
        <f>+[1]NAC!B16</f>
        <v>119.3528</v>
      </c>
      <c r="C15" s="18">
        <f>+[1]NAC!C16</f>
        <v>118.16459999999999</v>
      </c>
      <c r="D15" s="19">
        <f>+[1]NAC!D16</f>
        <v>121.69499999999999</v>
      </c>
      <c r="E15" s="19">
        <f>+[1]NAC!E16</f>
        <v>114.13800000000001</v>
      </c>
      <c r="F15" s="19">
        <f>+[1]NAC!F16</f>
        <v>130.41390000000001</v>
      </c>
      <c r="G15" s="19">
        <f>+[1]NAC!G16</f>
        <v>113.0973</v>
      </c>
      <c r="H15" s="19">
        <f>+[1]NAC!H16</f>
        <v>123.21210000000001</v>
      </c>
      <c r="I15" s="19">
        <f>+[1]NAC!I16</f>
        <v>113.4318</v>
      </c>
      <c r="J15" s="19">
        <f>+[1]NAC!J16</f>
        <v>130.9342</v>
      </c>
      <c r="K15" s="19">
        <f>+[1]NAC!K16</f>
        <v>121.032</v>
      </c>
      <c r="L15" s="19">
        <f>+[1]NAC!L16</f>
        <v>131.02529999999999</v>
      </c>
      <c r="M15" s="19">
        <f>+[1]NAC!M16</f>
        <v>117.834</v>
      </c>
      <c r="N15" s="20">
        <f>+[1]NAC!N16</f>
        <v>117.08029999999999</v>
      </c>
      <c r="O15" s="18">
        <f>+[1]NAC!P16</f>
        <v>119.02419999999999</v>
      </c>
      <c r="P15" s="18">
        <f>+[1]NAC!Q16</f>
        <v>117.6245</v>
      </c>
      <c r="Q15" s="18">
        <f>+[1]NAC!R16</f>
        <v>125.2808</v>
      </c>
      <c r="R15" s="18">
        <f t="shared" si="2"/>
        <v>119.39773067375199</v>
      </c>
      <c r="S15" s="19">
        <f t="shared" si="3"/>
        <v>117.47429239416597</v>
      </c>
      <c r="T15" s="19">
        <f t="shared" si="4"/>
        <v>116.54629246452119</v>
      </c>
      <c r="U15" s="19">
        <f t="shared" si="5"/>
        <v>116.12303674148895</v>
      </c>
      <c r="V15" s="19"/>
      <c r="W15" s="20">
        <f t="shared" si="6"/>
        <v>118.1333205848331</v>
      </c>
      <c r="Y15" s="24">
        <f t="shared" si="10"/>
        <v>1.5147326869770827E-2</v>
      </c>
      <c r="Z15" s="24">
        <f t="shared" si="11"/>
        <v>1.5117933281101781E-2</v>
      </c>
      <c r="AA15" s="24">
        <f t="shared" si="12"/>
        <v>3.0106239890027142E-2</v>
      </c>
      <c r="AB15" s="24">
        <f t="shared" si="13"/>
        <v>2.1202810817388285E-2</v>
      </c>
      <c r="AC15" s="24">
        <f t="shared" si="14"/>
        <v>8.8832605116906382E-3</v>
      </c>
      <c r="AD15" s="24">
        <f t="shared" si="15"/>
        <v>7.2082566331725939E-3</v>
      </c>
      <c r="AE15" s="24">
        <f t="shared" si="16"/>
        <v>1.0782812144938037E-2</v>
      </c>
      <c r="AF15" s="24">
        <f t="shared" si="17"/>
        <v>1.2835474662549862E-2</v>
      </c>
      <c r="AG15" s="24">
        <f t="shared" si="18"/>
        <v>5.2987886966465947E-2</v>
      </c>
      <c r="AH15" s="24">
        <f t="shared" si="19"/>
        <v>1.251505822513721E-2</v>
      </c>
      <c r="AI15" s="24">
        <f t="shared" si="20"/>
        <v>8.048986337034103E-3</v>
      </c>
      <c r="AJ15" s="24">
        <f t="shared" si="21"/>
        <v>1.3938928236763015E-2</v>
      </c>
      <c r="AK15" s="24">
        <f t="shared" si="22"/>
        <v>1.3734034898752245E-2</v>
      </c>
      <c r="AL15" s="24">
        <f t="shared" si="23"/>
        <v>2.4181251828523154E-2</v>
      </c>
      <c r="AM15" s="24">
        <f t="shared" si="24"/>
        <v>1.3150119985047004E-2</v>
      </c>
      <c r="AN15" s="24">
        <f t="shared" si="25"/>
        <v>1.6758389136466878E-2</v>
      </c>
      <c r="AO15" s="24">
        <f t="shared" si="26"/>
        <v>1.5094811717630607E-2</v>
      </c>
      <c r="AP15" s="24">
        <f t="shared" si="8"/>
        <v>1.5532617296067475E-2</v>
      </c>
      <c r="AQ15" s="24">
        <f t="shared" si="8"/>
        <v>1.4391355911938852E-2</v>
      </c>
      <c r="AR15" s="24">
        <f t="shared" si="8"/>
        <v>1.4542344937388263E-2</v>
      </c>
      <c r="AS15" s="24" t="e">
        <f t="shared" si="27"/>
        <v>#DIV/0!</v>
      </c>
      <c r="AT15" s="24">
        <f t="shared" si="28"/>
        <v>1.5513649685722219E-2</v>
      </c>
    </row>
    <row r="16" spans="1:74" x14ac:dyDescent="0.25">
      <c r="A16" s="31">
        <f>+[1]NAC!A17</f>
        <v>43040</v>
      </c>
      <c r="B16" s="17">
        <f>+[1]NAC!B17</f>
        <v>120.994</v>
      </c>
      <c r="C16" s="18">
        <f>+[1]NAC!C17</f>
        <v>119.5688</v>
      </c>
      <c r="D16" s="19">
        <f>+[1]NAC!D17</f>
        <v>123.0467</v>
      </c>
      <c r="E16" s="19">
        <f>+[1]NAC!E17</f>
        <v>115.6644</v>
      </c>
      <c r="F16" s="19">
        <f>+[1]NAC!F17</f>
        <v>132.02940000000001</v>
      </c>
      <c r="G16" s="19">
        <f>+[1]NAC!G17</f>
        <v>114.1215</v>
      </c>
      <c r="H16" s="19">
        <f>+[1]NAC!H17</f>
        <v>124.82250000000001</v>
      </c>
      <c r="I16" s="19">
        <f>+[1]NAC!I17</f>
        <v>116.8496</v>
      </c>
      <c r="J16" s="19">
        <f>+[1]NAC!J17</f>
        <v>131.88329999999999</v>
      </c>
      <c r="K16" s="19">
        <f>+[1]NAC!K17</f>
        <v>121.8725</v>
      </c>
      <c r="L16" s="19">
        <f>+[1]NAC!L17</f>
        <v>131.48320000000001</v>
      </c>
      <c r="M16" s="19">
        <f>+[1]NAC!M17</f>
        <v>119.9896</v>
      </c>
      <c r="N16" s="20">
        <f>+[1]NAC!N17</f>
        <v>118.5168</v>
      </c>
      <c r="O16" s="18">
        <f>+[1]NAC!P17</f>
        <v>121.06140000000001</v>
      </c>
      <c r="P16" s="18">
        <f>+[1]NAC!Q17</f>
        <v>119.1358</v>
      </c>
      <c r="Q16" s="18">
        <f>+[1]NAC!R17</f>
        <v>127.1472</v>
      </c>
      <c r="R16" s="18">
        <f t="shared" si="2"/>
        <v>121.03859986450595</v>
      </c>
      <c r="S16" s="19">
        <f t="shared" si="3"/>
        <v>118.89805068988305</v>
      </c>
      <c r="T16" s="19">
        <f t="shared" si="4"/>
        <v>117.99172453805213</v>
      </c>
      <c r="U16" s="19">
        <f t="shared" si="5"/>
        <v>117.33504419730949</v>
      </c>
      <c r="V16" s="19"/>
      <c r="W16" s="20">
        <f t="shared" si="6"/>
        <v>119.83388768247087</v>
      </c>
      <c r="Y16" s="24">
        <f t="shared" si="10"/>
        <v>1.3750829473627713E-2</v>
      </c>
      <c r="Z16" s="24">
        <f t="shared" si="11"/>
        <v>1.1883423631104506E-2</v>
      </c>
      <c r="AA16" s="24">
        <f t="shared" si="12"/>
        <v>1.1107276387690712E-2</v>
      </c>
      <c r="AB16" s="24">
        <f t="shared" si="13"/>
        <v>1.3373284970824795E-2</v>
      </c>
      <c r="AC16" s="24">
        <f t="shared" si="14"/>
        <v>1.2387483236065977E-2</v>
      </c>
      <c r="AD16" s="24">
        <f t="shared" si="15"/>
        <v>9.0559191068220191E-3</v>
      </c>
      <c r="AE16" s="24">
        <f t="shared" si="16"/>
        <v>1.3070144896483393E-2</v>
      </c>
      <c r="AF16" s="24">
        <f t="shared" si="17"/>
        <v>3.0130880405671023E-2</v>
      </c>
      <c r="AG16" s="24">
        <f t="shared" si="18"/>
        <v>7.2486791075210277E-3</v>
      </c>
      <c r="AH16" s="24">
        <f t="shared" si="19"/>
        <v>6.9444444444444198E-3</v>
      </c>
      <c r="AI16" s="24">
        <f t="shared" si="20"/>
        <v>3.4947449080446891E-3</v>
      </c>
      <c r="AJ16" s="24">
        <f t="shared" si="21"/>
        <v>1.829353157832192E-2</v>
      </c>
      <c r="AK16" s="24">
        <f t="shared" si="22"/>
        <v>1.2269357013946935E-2</v>
      </c>
      <c r="AL16" s="24">
        <f t="shared" si="23"/>
        <v>1.71158470294277E-2</v>
      </c>
      <c r="AM16" s="24">
        <f t="shared" si="24"/>
        <v>1.2848513702502506E-2</v>
      </c>
      <c r="AN16" s="24">
        <f t="shared" si="25"/>
        <v>1.4897733730946827E-2</v>
      </c>
      <c r="AO16" s="24">
        <f t="shared" si="26"/>
        <v>1.3742884236531694E-2</v>
      </c>
      <c r="AP16" s="24">
        <f t="shared" si="8"/>
        <v>1.2119743534524829E-2</v>
      </c>
      <c r="AQ16" s="24">
        <f t="shared" si="8"/>
        <v>1.2402214115656784E-2</v>
      </c>
      <c r="AR16" s="24">
        <f t="shared" si="8"/>
        <v>1.0437269725547038E-2</v>
      </c>
      <c r="AS16" s="24" t="e">
        <f t="shared" si="27"/>
        <v>#DIV/0!</v>
      </c>
      <c r="AT16" s="24">
        <f t="shared" si="28"/>
        <v>1.4395321228751756E-2</v>
      </c>
    </row>
    <row r="17" spans="1:69" x14ac:dyDescent="0.25">
      <c r="A17" s="31">
        <f>+[1]NAC!A18</f>
        <v>43070</v>
      </c>
      <c r="B17" s="17">
        <f>+[1]NAC!B18</f>
        <v>124.79559999999999</v>
      </c>
      <c r="C17" s="18">
        <f>+[1]NAC!C18</f>
        <v>120.36</v>
      </c>
      <c r="D17" s="19">
        <f>+[1]NAC!D18</f>
        <v>123.7178</v>
      </c>
      <c r="E17" s="19">
        <f>+[1]NAC!E18</f>
        <v>116.6315</v>
      </c>
      <c r="F17" s="19">
        <f>+[1]NAC!F18</f>
        <v>155.59289999999999</v>
      </c>
      <c r="G17" s="19">
        <f>+[1]NAC!G18</f>
        <v>117.43600000000001</v>
      </c>
      <c r="H17" s="19">
        <f>+[1]NAC!H18</f>
        <v>127.7938</v>
      </c>
      <c r="I17" s="19">
        <f>+[1]NAC!I18</f>
        <v>120.6253</v>
      </c>
      <c r="J17" s="19">
        <f>+[1]NAC!J18</f>
        <v>134.13669999999999</v>
      </c>
      <c r="K17" s="19">
        <f>+[1]NAC!K18</f>
        <v>122.7547</v>
      </c>
      <c r="L17" s="19">
        <f>+[1]NAC!L18</f>
        <v>131.4716</v>
      </c>
      <c r="M17" s="19">
        <f>+[1]NAC!M18</f>
        <v>122.136</v>
      </c>
      <c r="N17" s="20">
        <f>+[1]NAC!N18</f>
        <v>119.8176</v>
      </c>
      <c r="O17" s="18">
        <f>+[1]NAC!P18</f>
        <v>121.4632</v>
      </c>
      <c r="P17" s="18">
        <f>+[1]NAC!Q18</f>
        <v>121.1263</v>
      </c>
      <c r="Q17" s="18">
        <f>+[1]NAC!R18</f>
        <v>138.6978</v>
      </c>
      <c r="R17" s="18">
        <f t="shared" si="2"/>
        <v>124.82279261218899</v>
      </c>
      <c r="S17" s="19">
        <f t="shared" si="3"/>
        <v>120.17070577278425</v>
      </c>
      <c r="T17" s="19">
        <f t="shared" si="4"/>
        <v>119.68397936764453</v>
      </c>
      <c r="U17" s="19">
        <f t="shared" si="5"/>
        <v>118.87802635654276</v>
      </c>
      <c r="V17" s="19"/>
      <c r="W17" s="20">
        <f t="shared" si="6"/>
        <v>122.04945817556099</v>
      </c>
      <c r="Y17" s="24">
        <f t="shared" si="10"/>
        <v>3.1419739821809234E-2</v>
      </c>
      <c r="Z17" s="24">
        <f t="shared" si="11"/>
        <v>6.6171108182067062E-3</v>
      </c>
      <c r="AA17" s="24">
        <f t="shared" si="12"/>
        <v>5.4540268044571683E-3</v>
      </c>
      <c r="AB17" s="24">
        <f t="shared" si="13"/>
        <v>8.3612589526249614E-3</v>
      </c>
      <c r="AC17" s="24">
        <f t="shared" si="14"/>
        <v>0.17847161314070936</v>
      </c>
      <c r="AD17" s="24">
        <f t="shared" si="15"/>
        <v>2.9043607032855467E-2</v>
      </c>
      <c r="AE17" s="24">
        <f t="shared" si="16"/>
        <v>2.3804201966792782E-2</v>
      </c>
      <c r="AF17" s="24">
        <f t="shared" si="17"/>
        <v>3.231247689337402E-2</v>
      </c>
      <c r="AG17" s="24">
        <f t="shared" si="18"/>
        <v>1.708631797960769E-2</v>
      </c>
      <c r="AH17" s="24">
        <f t="shared" si="19"/>
        <v>7.2387125889761261E-3</v>
      </c>
      <c r="AI17" s="24">
        <f t="shared" si="20"/>
        <v>-8.8224198985242808E-5</v>
      </c>
      <c r="AJ17" s="24">
        <f t="shared" si="21"/>
        <v>1.7888216978804827E-2</v>
      </c>
      <c r="AK17" s="24">
        <f t="shared" si="22"/>
        <v>1.0975659147057559E-2</v>
      </c>
      <c r="AL17" s="24">
        <f t="shared" si="23"/>
        <v>3.3189769819281789E-3</v>
      </c>
      <c r="AM17" s="24">
        <f t="shared" si="24"/>
        <v>1.6707824180473008E-2</v>
      </c>
      <c r="AN17" s="24">
        <f t="shared" si="25"/>
        <v>9.0844312733587618E-2</v>
      </c>
      <c r="AO17" s="24">
        <f t="shared" si="26"/>
        <v>3.1264346678821164E-2</v>
      </c>
      <c r="AP17" s="24">
        <f t="shared" si="8"/>
        <v>1.0703750612536256E-2</v>
      </c>
      <c r="AQ17" s="24">
        <f t="shared" si="8"/>
        <v>1.4342148453357462E-2</v>
      </c>
      <c r="AR17" s="24">
        <f t="shared" si="8"/>
        <v>1.3150224383421394E-2</v>
      </c>
      <c r="AS17" s="24" t="e">
        <f t="shared" si="27"/>
        <v>#DIV/0!</v>
      </c>
      <c r="AT17" s="24">
        <f t="shared" si="28"/>
        <v>1.8488680755820885E-2</v>
      </c>
      <c r="AV17" s="24">
        <f t="shared" ref="AV17:BL17" si="29">+B17/B5-1</f>
        <v>0.24795599999999984</v>
      </c>
      <c r="AW17" s="24">
        <f t="shared" si="29"/>
        <v>0.2036</v>
      </c>
      <c r="AX17" s="24">
        <f t="shared" si="29"/>
        <v>0.23717799999999989</v>
      </c>
      <c r="AY17" s="24">
        <f t="shared" si="29"/>
        <v>0.16631499999999999</v>
      </c>
      <c r="AZ17" s="24">
        <f t="shared" si="29"/>
        <v>0.5559289999999999</v>
      </c>
      <c r="BA17" s="24">
        <f t="shared" si="29"/>
        <v>0.17436000000000007</v>
      </c>
      <c r="BB17" s="24">
        <f t="shared" si="29"/>
        <v>0.27793800000000002</v>
      </c>
      <c r="BC17" s="24">
        <f t="shared" si="29"/>
        <v>0.20625300000000002</v>
      </c>
      <c r="BD17" s="24">
        <f t="shared" si="29"/>
        <v>0.34136699999999998</v>
      </c>
      <c r="BE17" s="24">
        <f t="shared" si="29"/>
        <v>0.22754699999999994</v>
      </c>
      <c r="BF17" s="24">
        <f t="shared" si="29"/>
        <v>0.314716</v>
      </c>
      <c r="BG17" s="24">
        <f t="shared" si="29"/>
        <v>0.22136</v>
      </c>
      <c r="BH17" s="24">
        <f t="shared" si="29"/>
        <v>0.19817599999999991</v>
      </c>
      <c r="BI17" s="24">
        <f t="shared" si="29"/>
        <v>0.21463199999999993</v>
      </c>
      <c r="BJ17" s="24">
        <f t="shared" si="29"/>
        <v>0.21126299999999998</v>
      </c>
      <c r="BK17" s="24">
        <f t="shared" si="29"/>
        <v>0.38697800000000004</v>
      </c>
      <c r="BL17" s="24">
        <f t="shared" si="29"/>
        <v>0.24822792612189004</v>
      </c>
      <c r="BM17" s="24">
        <f t="shared" ref="BM17:BO32" si="30">+S17/S5-1</f>
        <v>0.20170705772784236</v>
      </c>
      <c r="BN17" s="24">
        <f t="shared" si="30"/>
        <v>0.19683979367644544</v>
      </c>
      <c r="BO17" s="24">
        <f t="shared" si="30"/>
        <v>0.18878026356542743</v>
      </c>
      <c r="BP17" s="24" t="e">
        <f t="shared" ref="BP17:BQ17" si="31">+V17/V5-1</f>
        <v>#DIV/0!</v>
      </c>
      <c r="BQ17" s="24">
        <f t="shared" si="31"/>
        <v>0.22049458175560965</v>
      </c>
    </row>
    <row r="18" spans="1:69" x14ac:dyDescent="0.25">
      <c r="A18" s="31">
        <f>+[1]NAC!A19</f>
        <v>43101</v>
      </c>
      <c r="B18" s="17">
        <f>+[1]NAC!B19</f>
        <v>126.98869999999999</v>
      </c>
      <c r="C18" s="18">
        <f>+[1]NAC!C19</f>
        <v>122.87520000000001</v>
      </c>
      <c r="D18" s="19">
        <f>+[1]NAC!D19</f>
        <v>126.55800000000001</v>
      </c>
      <c r="E18" s="19">
        <f>+[1]NAC!E19</f>
        <v>115.7454</v>
      </c>
      <c r="F18" s="19">
        <f>+[1]NAC!F19</f>
        <v>157.21600000000001</v>
      </c>
      <c r="G18" s="19">
        <f>+[1]NAC!G19</f>
        <v>118.6538</v>
      </c>
      <c r="H18" s="19">
        <f>+[1]NAC!H19</f>
        <v>130.03700000000001</v>
      </c>
      <c r="I18" s="19">
        <f>+[1]NAC!I19</f>
        <v>123.2423</v>
      </c>
      <c r="J18" s="19">
        <f>+[1]NAC!J19</f>
        <v>136.6524</v>
      </c>
      <c r="K18" s="19">
        <f>+[1]NAC!K19</f>
        <v>127.0012</v>
      </c>
      <c r="L18" s="19">
        <f>+[1]NAC!L19</f>
        <v>132.30789999999999</v>
      </c>
      <c r="M18" s="19">
        <f>+[1]NAC!M19</f>
        <v>125.7038</v>
      </c>
      <c r="N18" s="20">
        <f>+[1]NAC!N19</f>
        <v>122.7189</v>
      </c>
      <c r="O18" s="18">
        <f>+[1]NAC!P19</f>
        <v>124.70010000000001</v>
      </c>
      <c r="P18" s="18">
        <f>+[1]NAC!Q19</f>
        <v>122.9418</v>
      </c>
      <c r="Q18" s="18">
        <f>+[1]NAC!R19</f>
        <v>141.6541</v>
      </c>
      <c r="R18" s="18">
        <f t="shared" si="2"/>
        <v>127.02969369033998</v>
      </c>
      <c r="S18" s="19">
        <f t="shared" si="3"/>
        <v>122.42235553648723</v>
      </c>
      <c r="T18" s="19">
        <f t="shared" si="4"/>
        <v>121.68074182064558</v>
      </c>
      <c r="U18" s="19">
        <f t="shared" si="5"/>
        <v>120.35840553574509</v>
      </c>
      <c r="V18" s="19"/>
      <c r="W18" s="20">
        <f t="shared" si="6"/>
        <v>123.92153009939616</v>
      </c>
      <c r="Y18" s="24">
        <f t="shared" si="10"/>
        <v>1.7573536246470178E-2</v>
      </c>
      <c r="Z18" s="24">
        <f t="shared" si="11"/>
        <v>2.0897308075772836E-2</v>
      </c>
      <c r="AA18" s="24">
        <f t="shared" si="12"/>
        <v>2.2957084590899735E-2</v>
      </c>
      <c r="AB18" s="24">
        <f t="shared" si="13"/>
        <v>-7.5974329405006369E-3</v>
      </c>
      <c r="AC18" s="24">
        <f t="shared" si="14"/>
        <v>1.0431709930209143E-2</v>
      </c>
      <c r="AD18" s="24">
        <f t="shared" si="15"/>
        <v>1.0369903607071018E-2</v>
      </c>
      <c r="AE18" s="24">
        <f t="shared" si="16"/>
        <v>1.7553277232541742E-2</v>
      </c>
      <c r="AF18" s="24">
        <f t="shared" si="17"/>
        <v>2.1695282830384688E-2</v>
      </c>
      <c r="AG18" s="24">
        <f t="shared" si="18"/>
        <v>1.8754747954884854E-2</v>
      </c>
      <c r="AH18" s="24">
        <f t="shared" si="19"/>
        <v>3.4593380131269891E-2</v>
      </c>
      <c r="AI18" s="24">
        <f t="shared" si="20"/>
        <v>6.3610696150346868E-3</v>
      </c>
      <c r="AJ18" s="24">
        <f t="shared" si="21"/>
        <v>2.9211698434532085E-2</v>
      </c>
      <c r="AK18" s="24">
        <f t="shared" si="22"/>
        <v>2.4214305744731934E-2</v>
      </c>
      <c r="AL18" s="24">
        <f t="shared" si="23"/>
        <v>2.6649223797825305E-2</v>
      </c>
      <c r="AM18" s="24">
        <f t="shared" si="24"/>
        <v>1.4988487223666525E-2</v>
      </c>
      <c r="AN18" s="24">
        <f t="shared" si="25"/>
        <v>2.1314685597031868E-2</v>
      </c>
      <c r="AO18" s="24">
        <f t="shared" si="26"/>
        <v>1.7680273225480603E-2</v>
      </c>
      <c r="AP18" s="24">
        <f t="shared" si="8"/>
        <v>1.8737093613815814E-2</v>
      </c>
      <c r="AQ18" s="24">
        <f t="shared" si="8"/>
        <v>1.6683623518795265E-2</v>
      </c>
      <c r="AR18" s="24">
        <f t="shared" si="8"/>
        <v>1.2452925276218219E-2</v>
      </c>
      <c r="AS18" s="24" t="e">
        <f t="shared" si="27"/>
        <v>#DIV/0!</v>
      </c>
      <c r="AT18" s="24">
        <f t="shared" si="28"/>
        <v>1.5338633631148957E-2</v>
      </c>
      <c r="AV18" s="24">
        <f t="shared" ref="AV18:AV81" si="32">+B18/B6-1</f>
        <v>0.25006226257777908</v>
      </c>
      <c r="AW18" s="24">
        <f t="shared" ref="AW18:AW81" si="33">+C18/C6-1</f>
        <v>0.21295448084152002</v>
      </c>
      <c r="AX18" s="24">
        <f t="shared" ref="AX18:AX81" si="34">+D18/D6-1</f>
        <v>0.25398067872182328</v>
      </c>
      <c r="AY18" s="24">
        <f t="shared" ref="AY18:AY81" si="35">+E18/E6-1</f>
        <v>0.16906751671100717</v>
      </c>
      <c r="AZ18" s="24">
        <f t="shared" ref="AZ18:AZ81" si="36">+F18/F6-1</f>
        <v>0.54925580221998005</v>
      </c>
      <c r="BA18" s="24">
        <f t="shared" ref="BA18:BA81" si="37">+G18/G6-1</f>
        <v>0.17621903044589815</v>
      </c>
      <c r="BB18" s="24">
        <f t="shared" ref="BB18:BB81" si="38">+H18/H6-1</f>
        <v>0.27051170443409434</v>
      </c>
      <c r="BC18" s="24">
        <f t="shared" ref="BC18:BC81" si="39">+I18/I6-1</f>
        <v>0.20736415692306176</v>
      </c>
      <c r="BD18" s="24">
        <f t="shared" ref="BD18:BD81" si="40">+J18/J6-1</f>
        <v>0.32605801365529508</v>
      </c>
      <c r="BE18" s="24">
        <f t="shared" ref="BE18:BE81" si="41">+K18/K6-1</f>
        <v>0.23074388558647785</v>
      </c>
      <c r="BF18" s="24">
        <f t="shared" ref="BF18:BF81" si="42">+L18/L6-1</f>
        <v>0.31264087972443133</v>
      </c>
      <c r="BG18" s="24">
        <f t="shared" ref="BG18:BG81" si="43">+M18/M6-1</f>
        <v>0.21923914793569743</v>
      </c>
      <c r="BH18" s="24">
        <f t="shared" ref="BH18:BH81" si="44">+N18/N6-1</f>
        <v>0.20389956295464251</v>
      </c>
      <c r="BI18" s="24">
        <f t="shared" ref="BI18:BI81" si="45">+O18/O6-1</f>
        <v>0.22619371878592176</v>
      </c>
      <c r="BJ18" s="24">
        <f t="shared" ref="BJ18:BJ81" si="46">+P18/P6-1</f>
        <v>0.21120272225993286</v>
      </c>
      <c r="BK18" s="24">
        <f t="shared" ref="BK18:BK81" si="47">+Q18/Q6-1</f>
        <v>0.39124401016320265</v>
      </c>
      <c r="BL18" s="24">
        <f t="shared" ref="BL18:BL81" si="48">+R18/R6-1</f>
        <v>0.25057141737245336</v>
      </c>
      <c r="BM18" s="24">
        <f t="shared" si="30"/>
        <v>0.20755393778348141</v>
      </c>
      <c r="BN18" s="24">
        <f t="shared" si="30"/>
        <v>0.19902291034250386</v>
      </c>
      <c r="BO18" s="24">
        <f t="shared" si="30"/>
        <v>0.19223663494980747</v>
      </c>
      <c r="BP18" s="24" t="e">
        <f t="shared" ref="BP18:BP81" si="49">+V18/V6-1</f>
        <v>#DIV/0!</v>
      </c>
      <c r="BQ18" s="24">
        <f t="shared" ref="BQ18:BQ81" si="50">+W18/W6-1</f>
        <v>0.22065806214759265</v>
      </c>
    </row>
    <row r="19" spans="1:69" x14ac:dyDescent="0.25">
      <c r="A19" s="31">
        <f>+[1]NAC!A20</f>
        <v>43132</v>
      </c>
      <c r="B19" s="17">
        <f>+[1]NAC!B20</f>
        <v>130.06059999999999</v>
      </c>
      <c r="C19" s="18">
        <f>+[1]NAC!C20</f>
        <v>125.5566</v>
      </c>
      <c r="D19" s="19">
        <f>+[1]NAC!D20</f>
        <v>128.73939999999999</v>
      </c>
      <c r="E19" s="19">
        <f>+[1]NAC!E20</f>
        <v>115.036</v>
      </c>
      <c r="F19" s="19">
        <f>+[1]NAC!F20</f>
        <v>163.1754</v>
      </c>
      <c r="G19" s="19">
        <f>+[1]NAC!G20</f>
        <v>120.7253</v>
      </c>
      <c r="H19" s="19">
        <f>+[1]NAC!H20</f>
        <v>133.08529999999999</v>
      </c>
      <c r="I19" s="19">
        <f>+[1]NAC!I20</f>
        <v>128.76660000000001</v>
      </c>
      <c r="J19" s="19">
        <f>+[1]NAC!J20</f>
        <v>149.113</v>
      </c>
      <c r="K19" s="19">
        <f>+[1]NAC!K20</f>
        <v>128.25190000000001</v>
      </c>
      <c r="L19" s="19">
        <f>+[1]NAC!L20</f>
        <v>134.83240000000001</v>
      </c>
      <c r="M19" s="19">
        <f>+[1]NAC!M20</f>
        <v>128.3425</v>
      </c>
      <c r="N19" s="20">
        <f>+[1]NAC!N20</f>
        <v>124.8704</v>
      </c>
      <c r="O19" s="18">
        <f>+[1]NAC!P20</f>
        <v>123.8509</v>
      </c>
      <c r="P19" s="18">
        <f>+[1]NAC!Q20</f>
        <v>125.5123</v>
      </c>
      <c r="Q19" s="18">
        <f>+[1]NAC!R20</f>
        <v>148.47730000000001</v>
      </c>
      <c r="R19" s="18">
        <f t="shared" si="2"/>
        <v>130.11675068916799</v>
      </c>
      <c r="S19" s="19">
        <f t="shared" si="3"/>
        <v>124.32397383336716</v>
      </c>
      <c r="T19" s="19">
        <f t="shared" si="4"/>
        <v>122.97026102447813</v>
      </c>
      <c r="U19" s="19">
        <f t="shared" si="5"/>
        <v>121.20446341186961</v>
      </c>
      <c r="V19" s="19"/>
      <c r="W19" s="20">
        <f t="shared" si="6"/>
        <v>126.83309349275666</v>
      </c>
      <c r="Y19" s="24">
        <f t="shared" si="10"/>
        <v>2.4190341345332378E-2</v>
      </c>
      <c r="Z19" s="24">
        <f t="shared" si="11"/>
        <v>2.1822141489902025E-2</v>
      </c>
      <c r="AA19" s="24">
        <f t="shared" si="12"/>
        <v>1.723636593498612E-2</v>
      </c>
      <c r="AB19" s="24">
        <f t="shared" si="13"/>
        <v>-6.1289692722129585E-3</v>
      </c>
      <c r="AC19" s="24">
        <f t="shared" si="14"/>
        <v>3.7905811113372545E-2</v>
      </c>
      <c r="AD19" s="24">
        <f t="shared" si="15"/>
        <v>1.7458353630477985E-2</v>
      </c>
      <c r="AE19" s="24">
        <f t="shared" si="16"/>
        <v>2.3441789644485622E-2</v>
      </c>
      <c r="AF19" s="24">
        <f t="shared" si="17"/>
        <v>4.482470710137676E-2</v>
      </c>
      <c r="AG19" s="24">
        <f t="shared" si="18"/>
        <v>9.1184640738106282E-2</v>
      </c>
      <c r="AH19" s="24">
        <f t="shared" si="19"/>
        <v>9.8479384446761298E-3</v>
      </c>
      <c r="AI19" s="24">
        <f t="shared" si="20"/>
        <v>1.9080493303876844E-2</v>
      </c>
      <c r="AJ19" s="24">
        <f t="shared" si="21"/>
        <v>2.099140996533122E-2</v>
      </c>
      <c r="AK19" s="24">
        <f t="shared" si="22"/>
        <v>1.7531936808429682E-2</v>
      </c>
      <c r="AL19" s="24">
        <f t="shared" si="23"/>
        <v>-6.8099384042195066E-3</v>
      </c>
      <c r="AM19" s="24">
        <f t="shared" si="24"/>
        <v>2.0908267163812333E-2</v>
      </c>
      <c r="AN19" s="24">
        <f t="shared" si="25"/>
        <v>4.8168037494149551E-2</v>
      </c>
      <c r="AO19" s="24">
        <f t="shared" si="26"/>
        <v>2.4301853441867749E-2</v>
      </c>
      <c r="AP19" s="24">
        <f t="shared" si="8"/>
        <v>1.5533260151273209E-2</v>
      </c>
      <c r="AQ19" s="24">
        <f t="shared" si="8"/>
        <v>1.0597561985061565E-2</v>
      </c>
      <c r="AR19" s="24">
        <f t="shared" si="8"/>
        <v>7.0294872415308518E-3</v>
      </c>
      <c r="AS19" s="24" t="e">
        <f t="shared" si="27"/>
        <v>#DIV/0!</v>
      </c>
      <c r="AT19" s="24">
        <f t="shared" si="28"/>
        <v>2.3495218232256754E-2</v>
      </c>
      <c r="AV19" s="24">
        <f t="shared" si="32"/>
        <v>0.25437113435867365</v>
      </c>
      <c r="AW19" s="24">
        <f t="shared" si="33"/>
        <v>0.2170995681486616</v>
      </c>
      <c r="AX19" s="24">
        <f t="shared" si="34"/>
        <v>0.22329923650340389</v>
      </c>
      <c r="AY19" s="24">
        <f t="shared" si="35"/>
        <v>0.16371596816664868</v>
      </c>
      <c r="AZ19" s="24">
        <f t="shared" si="36"/>
        <v>0.52498378525888434</v>
      </c>
      <c r="BA19" s="24">
        <f t="shared" si="37"/>
        <v>0.19143315062598831</v>
      </c>
      <c r="BB19" s="24">
        <f t="shared" si="38"/>
        <v>0.26645141275840922</v>
      </c>
      <c r="BC19" s="24">
        <f t="shared" si="39"/>
        <v>0.23819157907490407</v>
      </c>
      <c r="BD19" s="24">
        <f t="shared" si="40"/>
        <v>0.39031285372498625</v>
      </c>
      <c r="BE19" s="24">
        <f t="shared" si="41"/>
        <v>0.23561386217786606</v>
      </c>
      <c r="BF19" s="24">
        <f t="shared" si="42"/>
        <v>0.29670477626638769</v>
      </c>
      <c r="BG19" s="24">
        <f t="shared" si="43"/>
        <v>0.22360771332632923</v>
      </c>
      <c r="BH19" s="24">
        <f t="shared" si="44"/>
        <v>0.20304715733208978</v>
      </c>
      <c r="BI19" s="24">
        <f t="shared" si="45"/>
        <v>0.21025558340540074</v>
      </c>
      <c r="BJ19" s="24">
        <f t="shared" si="46"/>
        <v>0.21608072822048152</v>
      </c>
      <c r="BK19" s="24">
        <f t="shared" si="47"/>
        <v>0.40163369570553087</v>
      </c>
      <c r="BL19" s="24">
        <f t="shared" si="48"/>
        <v>0.25529844140544533</v>
      </c>
      <c r="BM19" s="24">
        <f t="shared" si="30"/>
        <v>0.20953467720920971</v>
      </c>
      <c r="BN19" s="24">
        <f t="shared" si="30"/>
        <v>0.20243414915144031</v>
      </c>
      <c r="BO19" s="24">
        <f t="shared" si="30"/>
        <v>0.19523563636640673</v>
      </c>
      <c r="BP19" s="24" t="e">
        <f t="shared" si="49"/>
        <v>#DIV/0!</v>
      </c>
      <c r="BQ19" s="24">
        <f t="shared" si="50"/>
        <v>0.23169271061307972</v>
      </c>
    </row>
    <row r="20" spans="1:69" x14ac:dyDescent="0.25">
      <c r="A20" s="31">
        <f>+[1]NAC!A21</f>
        <v>43160</v>
      </c>
      <c r="B20" s="17">
        <f>+[1]NAC!B21</f>
        <v>133.1054</v>
      </c>
      <c r="C20" s="18">
        <f>+[1]NAC!C21</f>
        <v>128.46899999999999</v>
      </c>
      <c r="D20" s="19">
        <f>+[1]NAC!D21</f>
        <v>129.62260000000001</v>
      </c>
      <c r="E20" s="19">
        <f>+[1]NAC!E21</f>
        <v>120.06870000000001</v>
      </c>
      <c r="F20" s="19">
        <f>+[1]NAC!F21</f>
        <v>164.1018</v>
      </c>
      <c r="G20" s="19">
        <f>+[1]NAC!G21</f>
        <v>126.18210000000001</v>
      </c>
      <c r="H20" s="19">
        <f>+[1]NAC!H21</f>
        <v>134.821</v>
      </c>
      <c r="I20" s="19">
        <f>+[1]NAC!I21</f>
        <v>131.06030000000001</v>
      </c>
      <c r="J20" s="19">
        <f>+[1]NAC!J21</f>
        <v>153.20689999999999</v>
      </c>
      <c r="K20" s="19">
        <f>+[1]NAC!K21</f>
        <v>129.8108</v>
      </c>
      <c r="L20" s="19">
        <f>+[1]NAC!L21</f>
        <v>153.4357</v>
      </c>
      <c r="M20" s="19">
        <f>+[1]NAC!M21</f>
        <v>130.5949</v>
      </c>
      <c r="N20" s="20">
        <f>+[1]NAC!N21</f>
        <v>127.1891</v>
      </c>
      <c r="O20" s="18">
        <f>+[1]NAC!P21</f>
        <v>125.8663</v>
      </c>
      <c r="P20" s="18">
        <f>+[1]NAC!Q21</f>
        <v>128.74600000000001</v>
      </c>
      <c r="Q20" s="18">
        <f>+[1]NAC!R21</f>
        <v>151.4854</v>
      </c>
      <c r="R20" s="18">
        <f t="shared" si="2"/>
        <v>133.19729907082299</v>
      </c>
      <c r="S20" s="19">
        <f t="shared" si="3"/>
        <v>127.42264694231967</v>
      </c>
      <c r="T20" s="19">
        <f t="shared" si="4"/>
        <v>126.42397552577503</v>
      </c>
      <c r="U20" s="19">
        <f t="shared" si="5"/>
        <v>125.05303716794789</v>
      </c>
      <c r="V20" s="19"/>
      <c r="W20" s="20">
        <f t="shared" si="6"/>
        <v>130.69318723863313</v>
      </c>
      <c r="Y20" s="24">
        <f t="shared" si="10"/>
        <v>2.3410625508416993E-2</v>
      </c>
      <c r="Z20" s="24">
        <f t="shared" si="11"/>
        <v>2.3195913237535892E-2</v>
      </c>
      <c r="AA20" s="24">
        <f t="shared" si="12"/>
        <v>6.8603706402237119E-3</v>
      </c>
      <c r="AB20" s="24">
        <f t="shared" si="13"/>
        <v>4.3748913383636401E-2</v>
      </c>
      <c r="AC20" s="24">
        <f t="shared" si="14"/>
        <v>5.6773263616942682E-3</v>
      </c>
      <c r="AD20" s="24">
        <f t="shared" si="15"/>
        <v>4.5200136176924088E-2</v>
      </c>
      <c r="AE20" s="24">
        <f t="shared" si="16"/>
        <v>1.3042011401710019E-2</v>
      </c>
      <c r="AF20" s="24">
        <f t="shared" si="17"/>
        <v>1.7812848984130936E-2</v>
      </c>
      <c r="AG20" s="24">
        <f t="shared" si="18"/>
        <v>2.7455017335845877E-2</v>
      </c>
      <c r="AH20" s="24">
        <f t="shared" si="19"/>
        <v>1.2154985618146652E-2</v>
      </c>
      <c r="AI20" s="24">
        <f t="shared" si="20"/>
        <v>0.13797351378452061</v>
      </c>
      <c r="AJ20" s="24">
        <f t="shared" si="21"/>
        <v>1.7549915265792748E-2</v>
      </c>
      <c r="AK20" s="24">
        <f t="shared" si="22"/>
        <v>1.8568852185946394E-2</v>
      </c>
      <c r="AL20" s="24">
        <f t="shared" si="23"/>
        <v>1.6272792527143531E-2</v>
      </c>
      <c r="AM20" s="24">
        <f t="shared" si="24"/>
        <v>2.5764008786389958E-2</v>
      </c>
      <c r="AN20" s="24">
        <f t="shared" si="25"/>
        <v>2.0259662588153038E-2</v>
      </c>
      <c r="AO20" s="24">
        <f t="shared" si="26"/>
        <v>2.3675263679263203E-2</v>
      </c>
      <c r="AP20" s="24">
        <f t="shared" si="8"/>
        <v>2.4924180054811451E-2</v>
      </c>
      <c r="AQ20" s="24">
        <f t="shared" si="8"/>
        <v>2.8085770270987798E-2</v>
      </c>
      <c r="AR20" s="24">
        <f t="shared" si="8"/>
        <v>3.1752739525773732E-2</v>
      </c>
      <c r="AS20" s="24" t="e">
        <f t="shared" si="27"/>
        <v>#DIV/0!</v>
      </c>
      <c r="AT20" s="24">
        <f t="shared" si="28"/>
        <v>3.0434436625145667E-2</v>
      </c>
      <c r="AV20" s="24">
        <f t="shared" si="32"/>
        <v>0.25396523331662713</v>
      </c>
      <c r="AW20" s="24">
        <f t="shared" si="33"/>
        <v>0.21180821832526364</v>
      </c>
      <c r="AX20" s="24">
        <f t="shared" si="34"/>
        <v>0.2081506122186485</v>
      </c>
      <c r="AY20" s="24">
        <f t="shared" si="35"/>
        <v>0.17420859615666728</v>
      </c>
      <c r="AZ20" s="24">
        <f t="shared" si="36"/>
        <v>0.48044454348047694</v>
      </c>
      <c r="BA20" s="24">
        <f t="shared" si="37"/>
        <v>0.23491588755777859</v>
      </c>
      <c r="BB20" s="24">
        <f t="shared" si="38"/>
        <v>0.25833705113391359</v>
      </c>
      <c r="BC20" s="24">
        <f t="shared" si="39"/>
        <v>0.24561076700973339</v>
      </c>
      <c r="BD20" s="24">
        <f t="shared" si="40"/>
        <v>0.38406660565725304</v>
      </c>
      <c r="BE20" s="24">
        <f t="shared" si="41"/>
        <v>0.2303011807254951</v>
      </c>
      <c r="BF20" s="24">
        <f t="shared" si="42"/>
        <v>0.33028006544079336</v>
      </c>
      <c r="BG20" s="24">
        <f t="shared" si="43"/>
        <v>0.23253083570930388</v>
      </c>
      <c r="BH20" s="24">
        <f t="shared" si="44"/>
        <v>0.20372068636887164</v>
      </c>
      <c r="BI20" s="24">
        <f t="shared" si="45"/>
        <v>0.20116560482808898</v>
      </c>
      <c r="BJ20" s="24">
        <f t="shared" si="46"/>
        <v>0.22375498665946814</v>
      </c>
      <c r="BK20" s="24">
        <f t="shared" si="47"/>
        <v>0.37706864280669095</v>
      </c>
      <c r="BL20" s="24">
        <f t="shared" si="48"/>
        <v>0.25431192966243987</v>
      </c>
      <c r="BM20" s="24">
        <f t="shared" si="30"/>
        <v>0.21272795788354859</v>
      </c>
      <c r="BN20" s="24">
        <f t="shared" si="30"/>
        <v>0.21388849881216365</v>
      </c>
      <c r="BO20" s="24">
        <f t="shared" si="30"/>
        <v>0.20761875230368254</v>
      </c>
      <c r="BP20" s="24" t="e">
        <f t="shared" si="49"/>
        <v>#DIV/0!</v>
      </c>
      <c r="BQ20" s="24">
        <f t="shared" si="50"/>
        <v>0.24005291858405564</v>
      </c>
    </row>
    <row r="21" spans="1:69" x14ac:dyDescent="0.25">
      <c r="A21" s="31">
        <f>+[1]NAC!A22</f>
        <v>43191</v>
      </c>
      <c r="B21" s="17">
        <f>+[1]NAC!B22</f>
        <v>136.75120000000001</v>
      </c>
      <c r="C21" s="18">
        <f>+[1]NAC!C22</f>
        <v>129.95590000000001</v>
      </c>
      <c r="D21" s="19">
        <f>+[1]NAC!D22</f>
        <v>131.28579999999999</v>
      </c>
      <c r="E21" s="19">
        <f>+[1]NAC!E22</f>
        <v>124.9254</v>
      </c>
      <c r="F21" s="19">
        <f>+[1]NAC!F22</f>
        <v>177.24619999999999</v>
      </c>
      <c r="G21" s="19">
        <f>+[1]NAC!G22</f>
        <v>127.7561</v>
      </c>
      <c r="H21" s="19">
        <f>+[1]NAC!H22</f>
        <v>137.22309999999999</v>
      </c>
      <c r="I21" s="19">
        <f>+[1]NAC!I22</f>
        <v>136.32689999999999</v>
      </c>
      <c r="J21" s="19">
        <f>+[1]NAC!J22</f>
        <v>154.7928</v>
      </c>
      <c r="K21" s="19">
        <f>+[1]NAC!K22</f>
        <v>132.3056</v>
      </c>
      <c r="L21" s="19">
        <f>+[1]NAC!L22</f>
        <v>154.6926</v>
      </c>
      <c r="M21" s="19">
        <f>+[1]NAC!M22</f>
        <v>133.58269999999999</v>
      </c>
      <c r="N21" s="20">
        <f>+[1]NAC!N22</f>
        <v>129.33320000000001</v>
      </c>
      <c r="O21" s="18">
        <f>+[1]NAC!P22</f>
        <v>126.9623</v>
      </c>
      <c r="P21" s="18">
        <f>+[1]NAC!Q22</f>
        <v>131.48840000000001</v>
      </c>
      <c r="Q21" s="18">
        <f>+[1]NAC!R22</f>
        <v>159.45099999999999</v>
      </c>
      <c r="R21" s="18">
        <f t="shared" si="2"/>
        <v>136.84540104718499</v>
      </c>
      <c r="S21" s="19">
        <f t="shared" si="3"/>
        <v>129.77462419228291</v>
      </c>
      <c r="T21" s="19">
        <f t="shared" si="4"/>
        <v>129.49178116812845</v>
      </c>
      <c r="U21" s="19">
        <f t="shared" si="5"/>
        <v>128.14713981103168</v>
      </c>
      <c r="V21" s="19"/>
      <c r="W21" s="20">
        <f t="shared" si="6"/>
        <v>133.98153238492694</v>
      </c>
      <c r="Y21" s="24">
        <f t="shared" si="10"/>
        <v>2.7390323758465174E-2</v>
      </c>
      <c r="Z21" s="24">
        <f t="shared" si="11"/>
        <v>1.1573998396500418E-2</v>
      </c>
      <c r="AA21" s="24">
        <f t="shared" si="12"/>
        <v>1.2831095811995707E-2</v>
      </c>
      <c r="AB21" s="24">
        <f t="shared" si="13"/>
        <v>4.0449342751274875E-2</v>
      </c>
      <c r="AC21" s="24">
        <f t="shared" si="14"/>
        <v>8.0099060461250149E-2</v>
      </c>
      <c r="AD21" s="24">
        <f t="shared" si="15"/>
        <v>1.2474035540698702E-2</v>
      </c>
      <c r="AE21" s="24">
        <f t="shared" si="16"/>
        <v>1.7816957298937064E-2</v>
      </c>
      <c r="AF21" s="24">
        <f t="shared" si="17"/>
        <v>4.0184556269136973E-2</v>
      </c>
      <c r="AG21" s="24">
        <f t="shared" si="18"/>
        <v>1.035136145956872E-2</v>
      </c>
      <c r="AH21" s="24">
        <f t="shared" si="19"/>
        <v>1.9218739889131031E-2</v>
      </c>
      <c r="AI21" s="24">
        <f t="shared" si="20"/>
        <v>8.1917050595134988E-3</v>
      </c>
      <c r="AJ21" s="24">
        <f t="shared" si="21"/>
        <v>2.2878381927625036E-2</v>
      </c>
      <c r="AK21" s="24">
        <f t="shared" si="22"/>
        <v>1.6857576631959859E-2</v>
      </c>
      <c r="AL21" s="24">
        <f t="shared" si="23"/>
        <v>8.7076524852165438E-3</v>
      </c>
      <c r="AM21" s="24">
        <f t="shared" si="24"/>
        <v>2.1300855948922726E-2</v>
      </c>
      <c r="AN21" s="24">
        <f t="shared" si="25"/>
        <v>5.2583285253892331E-2</v>
      </c>
      <c r="AO21" s="24">
        <f t="shared" si="26"/>
        <v>2.7388708343269341E-2</v>
      </c>
      <c r="AP21" s="24">
        <f t="shared" si="8"/>
        <v>1.8458078735626327E-2</v>
      </c>
      <c r="AQ21" s="24">
        <f t="shared" si="8"/>
        <v>2.4266011487100947E-2</v>
      </c>
      <c r="AR21" s="24">
        <f t="shared" si="8"/>
        <v>2.4742323042729275E-2</v>
      </c>
      <c r="AS21" s="24" t="e">
        <f t="shared" si="27"/>
        <v>#DIV/0!</v>
      </c>
      <c r="AT21" s="24">
        <f t="shared" si="28"/>
        <v>2.5160800006274187E-2</v>
      </c>
      <c r="AV21" s="24">
        <f t="shared" si="32"/>
        <v>0.25498156776336267</v>
      </c>
      <c r="AW21" s="24">
        <f t="shared" si="33"/>
        <v>0.19939179429910991</v>
      </c>
      <c r="AX21" s="24">
        <f t="shared" si="34"/>
        <v>0.19531328243218393</v>
      </c>
      <c r="AY21" s="24">
        <f t="shared" si="35"/>
        <v>0.16883138754834826</v>
      </c>
      <c r="AZ21" s="24">
        <f t="shared" si="36"/>
        <v>0.50962432757463527</v>
      </c>
      <c r="BA21" s="24">
        <f t="shared" si="37"/>
        <v>0.23657233675362743</v>
      </c>
      <c r="BB21" s="24">
        <f t="shared" si="38"/>
        <v>0.25832722004181474</v>
      </c>
      <c r="BC21" s="24">
        <f t="shared" si="39"/>
        <v>0.28771368712181467</v>
      </c>
      <c r="BD21" s="24">
        <f t="shared" si="40"/>
        <v>0.30882415112717987</v>
      </c>
      <c r="BE21" s="24">
        <f t="shared" si="41"/>
        <v>0.22179260694388403</v>
      </c>
      <c r="BF21" s="24">
        <f t="shared" si="42"/>
        <v>0.30346154267460856</v>
      </c>
      <c r="BG21" s="24">
        <f t="shared" si="43"/>
        <v>0.23711167397515265</v>
      </c>
      <c r="BH21" s="24">
        <f t="shared" si="44"/>
        <v>0.202605068427679</v>
      </c>
      <c r="BI21" s="24">
        <f t="shared" si="45"/>
        <v>0.17354813484467124</v>
      </c>
      <c r="BJ21" s="24">
        <f t="shared" si="46"/>
        <v>0.22397907416198914</v>
      </c>
      <c r="BK21" s="24">
        <f t="shared" si="47"/>
        <v>0.39301218102667268</v>
      </c>
      <c r="BL21" s="24">
        <f t="shared" si="48"/>
        <v>0.25520299197345642</v>
      </c>
      <c r="BM21" s="24">
        <f t="shared" si="30"/>
        <v>0.20579614678053915</v>
      </c>
      <c r="BN21" s="24">
        <f t="shared" si="30"/>
        <v>0.21171384914180358</v>
      </c>
      <c r="BO21" s="24">
        <f t="shared" si="30"/>
        <v>0.20324995206906427</v>
      </c>
      <c r="BP21" s="24" t="e">
        <f t="shared" si="49"/>
        <v>#DIV/0!</v>
      </c>
      <c r="BQ21" s="24">
        <f t="shared" si="50"/>
        <v>0.24106519336925669</v>
      </c>
    </row>
    <row r="22" spans="1:69" x14ac:dyDescent="0.25">
      <c r="A22" s="31">
        <f>+[1]NAC!A23</f>
        <v>43221</v>
      </c>
      <c r="B22" s="17">
        <f>+[1]NAC!B23</f>
        <v>139.58930000000001</v>
      </c>
      <c r="C22" s="18">
        <f>+[1]NAC!C23</f>
        <v>134.20189999999999</v>
      </c>
      <c r="D22" s="19">
        <f>+[1]NAC!D23</f>
        <v>133.40780000000001</v>
      </c>
      <c r="E22" s="19">
        <f>+[1]NAC!E23</f>
        <v>127.36279999999999</v>
      </c>
      <c r="F22" s="19">
        <f>+[1]NAC!F23</f>
        <v>175.94980000000001</v>
      </c>
      <c r="G22" s="19">
        <f>+[1]NAC!G23</f>
        <v>130.57599999999999</v>
      </c>
      <c r="H22" s="19">
        <f>+[1]NAC!H23</f>
        <v>140.25489999999999</v>
      </c>
      <c r="I22" s="19">
        <f>+[1]NAC!I23</f>
        <v>138.92429999999999</v>
      </c>
      <c r="J22" s="19">
        <f>+[1]NAC!J23</f>
        <v>160.87209999999999</v>
      </c>
      <c r="K22" s="19">
        <f>+[1]NAC!K23</f>
        <v>135.63589999999999</v>
      </c>
      <c r="L22" s="19">
        <f>+[1]NAC!L23</f>
        <v>156.0746</v>
      </c>
      <c r="M22" s="19">
        <f>+[1]NAC!M23</f>
        <v>136.7886</v>
      </c>
      <c r="N22" s="20">
        <f>+[1]NAC!N23</f>
        <v>131.87629999999999</v>
      </c>
      <c r="O22" s="18">
        <f>+[1]NAC!P23</f>
        <v>130.17339999999999</v>
      </c>
      <c r="P22" s="18">
        <f>+[1]NAC!Q23</f>
        <v>134.9794</v>
      </c>
      <c r="Q22" s="18">
        <f>+[1]NAC!R23</f>
        <v>160.024</v>
      </c>
      <c r="R22" s="18">
        <f t="shared" si="2"/>
        <v>139.71269035799298</v>
      </c>
      <c r="S22" s="19">
        <f t="shared" si="3"/>
        <v>133.17273444358042</v>
      </c>
      <c r="T22" s="19">
        <f t="shared" si="4"/>
        <v>132.37792063306705</v>
      </c>
      <c r="U22" s="19">
        <f t="shared" si="5"/>
        <v>130.92817740094378</v>
      </c>
      <c r="V22" s="19"/>
      <c r="W22" s="20">
        <f t="shared" si="6"/>
        <v>136.88110247410572</v>
      </c>
      <c r="Y22" s="24">
        <f t="shared" si="10"/>
        <v>2.0753748413176565E-2</v>
      </c>
      <c r="Z22" s="24">
        <f t="shared" si="11"/>
        <v>3.2672622020239128E-2</v>
      </c>
      <c r="AA22" s="24">
        <f t="shared" si="12"/>
        <v>1.6163210339579903E-2</v>
      </c>
      <c r="AB22" s="24">
        <f t="shared" si="13"/>
        <v>1.9510844071741973E-2</v>
      </c>
      <c r="AC22" s="24">
        <f t="shared" si="14"/>
        <v>-7.3141201334639971E-3</v>
      </c>
      <c r="AD22" s="24">
        <f t="shared" si="15"/>
        <v>2.2072527260929231E-2</v>
      </c>
      <c r="AE22" s="24">
        <f t="shared" si="16"/>
        <v>2.2093947739119768E-2</v>
      </c>
      <c r="AF22" s="24">
        <f t="shared" si="17"/>
        <v>1.9052732806217998E-2</v>
      </c>
      <c r="AG22" s="24">
        <f t="shared" si="18"/>
        <v>3.9273790512220241E-2</v>
      </c>
      <c r="AH22" s="24">
        <f t="shared" si="19"/>
        <v>2.5171270150318614E-2</v>
      </c>
      <c r="AI22" s="24">
        <f t="shared" si="20"/>
        <v>8.9338468679174277E-3</v>
      </c>
      <c r="AJ22" s="24">
        <f t="shared" si="21"/>
        <v>2.3999365187258537E-2</v>
      </c>
      <c r="AK22" s="24">
        <f t="shared" si="22"/>
        <v>1.9663164601200434E-2</v>
      </c>
      <c r="AL22" s="24">
        <f t="shared" si="23"/>
        <v>2.5291759837368977E-2</v>
      </c>
      <c r="AM22" s="24">
        <f t="shared" si="24"/>
        <v>2.6549870558923772E-2</v>
      </c>
      <c r="AN22" s="24">
        <f t="shared" si="25"/>
        <v>3.5935804729980703E-3</v>
      </c>
      <c r="AO22" s="24">
        <f t="shared" si="26"/>
        <v>2.0952763402106056E-2</v>
      </c>
      <c r="AP22" s="24">
        <f t="shared" ref="AP22:AP85" si="51">+S22/S21-1</f>
        <v>2.6184705002594733E-2</v>
      </c>
      <c r="AQ22" s="24">
        <f t="shared" ref="AQ22:AQ85" si="52">+T22/T21-1</f>
        <v>2.2288205775711001E-2</v>
      </c>
      <c r="AR22" s="24">
        <f t="shared" ref="AR22:AR85" si="53">+U22/U21-1</f>
        <v>2.1701909180439571E-2</v>
      </c>
      <c r="AS22" s="24" t="e">
        <f t="shared" si="27"/>
        <v>#DIV/0!</v>
      </c>
      <c r="AT22" s="24">
        <f t="shared" si="28"/>
        <v>2.1641565352815695E-2</v>
      </c>
      <c r="AV22" s="24">
        <f t="shared" si="32"/>
        <v>0.26290756997415188</v>
      </c>
      <c r="AW22" s="24">
        <f t="shared" si="33"/>
        <v>0.22265041712560962</v>
      </c>
      <c r="AX22" s="24">
        <f t="shared" si="34"/>
        <v>0.19414562712252814</v>
      </c>
      <c r="AY22" s="24">
        <f t="shared" si="35"/>
        <v>0.17141070213196463</v>
      </c>
      <c r="AZ22" s="24">
        <f t="shared" si="36"/>
        <v>0.47212825895430677</v>
      </c>
      <c r="BA22" s="24">
        <f t="shared" si="37"/>
        <v>0.23001911307422818</v>
      </c>
      <c r="BB22" s="24">
        <f t="shared" si="38"/>
        <v>0.26668900416886432</v>
      </c>
      <c r="BC22" s="24">
        <f t="shared" si="39"/>
        <v>0.30008937135905289</v>
      </c>
      <c r="BD22" s="24">
        <f t="shared" si="40"/>
        <v>0.35579363079441029</v>
      </c>
      <c r="BE22" s="24">
        <f t="shared" si="41"/>
        <v>0.24344430917264992</v>
      </c>
      <c r="BF22" s="24">
        <f t="shared" si="42"/>
        <v>0.29318584804043413</v>
      </c>
      <c r="BG22" s="24">
        <f t="shared" si="43"/>
        <v>0.2485940736129455</v>
      </c>
      <c r="BH22" s="24">
        <f t="shared" si="44"/>
        <v>0.2106117855280647</v>
      </c>
      <c r="BI22" s="24">
        <f t="shared" si="45"/>
        <v>0.19366439989142936</v>
      </c>
      <c r="BJ22" s="24">
        <f t="shared" si="46"/>
        <v>0.235996992864004</v>
      </c>
      <c r="BK22" s="24">
        <f t="shared" si="47"/>
        <v>0.38362158783079803</v>
      </c>
      <c r="BL22" s="24">
        <f t="shared" si="48"/>
        <v>0.2634625817091778</v>
      </c>
      <c r="BM22" s="24">
        <f t="shared" si="30"/>
        <v>0.2193329919171112</v>
      </c>
      <c r="BN22" s="24">
        <f t="shared" si="30"/>
        <v>0.21933619227081436</v>
      </c>
      <c r="BO22" s="24">
        <f t="shared" si="30"/>
        <v>0.20960274338590135</v>
      </c>
      <c r="BP22" s="24" t="e">
        <f t="shared" si="49"/>
        <v>#DIV/0!</v>
      </c>
      <c r="BQ22" s="24">
        <f t="shared" si="50"/>
        <v>0.25048247436091242</v>
      </c>
    </row>
    <row r="23" spans="1:69" x14ac:dyDescent="0.25">
      <c r="A23" s="31">
        <f>+[1]NAC!A24</f>
        <v>43252</v>
      </c>
      <c r="B23" s="17">
        <f>+[1]NAC!B24</f>
        <v>144.80529999999999</v>
      </c>
      <c r="C23" s="18">
        <f>+[1]NAC!C24</f>
        <v>141.15100000000001</v>
      </c>
      <c r="D23" s="19">
        <f>+[1]NAC!D24</f>
        <v>134.61680000000001</v>
      </c>
      <c r="E23" s="19">
        <f>+[1]NAC!E24</f>
        <v>129.80160000000001</v>
      </c>
      <c r="F23" s="19">
        <f>+[1]NAC!F24</f>
        <v>180.6206</v>
      </c>
      <c r="G23" s="19">
        <f>+[1]NAC!G24</f>
        <v>135.82900000000001</v>
      </c>
      <c r="H23" s="19">
        <f>+[1]NAC!H24</f>
        <v>146.29159999999999</v>
      </c>
      <c r="I23" s="19">
        <f>+[1]NAC!I24</f>
        <v>147.17189999999999</v>
      </c>
      <c r="J23" s="19">
        <f>+[1]NAC!J24</f>
        <v>161.48220000000001</v>
      </c>
      <c r="K23" s="19">
        <f>+[1]NAC!K24</f>
        <v>140.18049999999999</v>
      </c>
      <c r="L23" s="19">
        <f>+[1]NAC!L24</f>
        <v>157.97890000000001</v>
      </c>
      <c r="M23" s="19">
        <f>+[1]NAC!M24</f>
        <v>140.423</v>
      </c>
      <c r="N23" s="20">
        <f>+[1]NAC!N24</f>
        <v>136.0669</v>
      </c>
      <c r="O23" s="18">
        <f>+[1]NAC!P24</f>
        <v>134.5438</v>
      </c>
      <c r="P23" s="18">
        <f>+[1]NAC!Q24</f>
        <v>140.47839999999999</v>
      </c>
      <c r="Q23" s="18">
        <f>+[1]NAC!R24</f>
        <v>164.73249999999999</v>
      </c>
      <c r="R23" s="18">
        <f t="shared" si="2"/>
        <v>144.90047841428498</v>
      </c>
      <c r="S23" s="19">
        <f t="shared" si="3"/>
        <v>138.13243433773962</v>
      </c>
      <c r="T23" s="19">
        <f t="shared" si="4"/>
        <v>136.20991570945174</v>
      </c>
      <c r="U23" s="19">
        <f t="shared" si="5"/>
        <v>134.82511986997667</v>
      </c>
      <c r="V23" s="19"/>
      <c r="W23" s="20">
        <f t="shared" si="6"/>
        <v>141.77747302404961</v>
      </c>
      <c r="Y23" s="24">
        <f t="shared" si="10"/>
        <v>3.7366760919353981E-2</v>
      </c>
      <c r="Z23" s="24">
        <f t="shared" si="11"/>
        <v>5.1780936037418401E-2</v>
      </c>
      <c r="AA23" s="24">
        <f t="shared" si="12"/>
        <v>9.0624386280262481E-3</v>
      </c>
      <c r="AB23" s="24">
        <f t="shared" si="13"/>
        <v>1.9148448369539661E-2</v>
      </c>
      <c r="AC23" s="24">
        <f t="shared" si="14"/>
        <v>2.6546208066164256E-2</v>
      </c>
      <c r="AD23" s="24">
        <f t="shared" si="15"/>
        <v>4.0229444920965696E-2</v>
      </c>
      <c r="AE23" s="24">
        <f t="shared" si="16"/>
        <v>4.304092049546937E-2</v>
      </c>
      <c r="AF23" s="24">
        <f t="shared" si="17"/>
        <v>5.936758364087491E-2</v>
      </c>
      <c r="AG23" s="24">
        <f t="shared" si="18"/>
        <v>3.7924537567421979E-3</v>
      </c>
      <c r="AH23" s="24">
        <f t="shared" si="19"/>
        <v>3.3505878605885275E-2</v>
      </c>
      <c r="AI23" s="24">
        <f t="shared" si="20"/>
        <v>1.2201216597703901E-2</v>
      </c>
      <c r="AJ23" s="24">
        <f t="shared" si="21"/>
        <v>2.6569465584120211E-2</v>
      </c>
      <c r="AK23" s="24">
        <f t="shared" si="22"/>
        <v>3.1776748361912022E-2</v>
      </c>
      <c r="AL23" s="24">
        <f t="shared" si="23"/>
        <v>3.3573679415303204E-2</v>
      </c>
      <c r="AM23" s="24">
        <f t="shared" si="24"/>
        <v>4.0739549886871673E-2</v>
      </c>
      <c r="AN23" s="24">
        <f t="shared" si="25"/>
        <v>2.9423711443283374E-2</v>
      </c>
      <c r="AO23" s="24">
        <f t="shared" si="26"/>
        <v>3.7131831353322653E-2</v>
      </c>
      <c r="AP23" s="24">
        <f t="shared" si="51"/>
        <v>3.724260761695497E-2</v>
      </c>
      <c r="AQ23" s="24">
        <f t="shared" si="52"/>
        <v>2.8947388341341584E-2</v>
      </c>
      <c r="AR23" s="24">
        <f t="shared" si="53"/>
        <v>2.9763970952556784E-2</v>
      </c>
      <c r="AS23" s="24" t="e">
        <f t="shared" si="27"/>
        <v>#DIV/0!</v>
      </c>
      <c r="AT23" s="24">
        <f t="shared" si="28"/>
        <v>3.5770975404513239E-2</v>
      </c>
      <c r="AV23" s="24">
        <f t="shared" si="32"/>
        <v>0.29466497746489195</v>
      </c>
      <c r="AW23" s="24">
        <f t="shared" si="33"/>
        <v>0.27452069241694921</v>
      </c>
      <c r="AX23" s="24">
        <f t="shared" si="34"/>
        <v>0.19704918849126618</v>
      </c>
      <c r="AY23" s="24">
        <f t="shared" si="35"/>
        <v>0.18333757251044069</v>
      </c>
      <c r="AZ23" s="24">
        <f t="shared" si="36"/>
        <v>0.48492838051923814</v>
      </c>
      <c r="BA23" s="24">
        <f t="shared" si="37"/>
        <v>0.26363842724559605</v>
      </c>
      <c r="BB23" s="24">
        <f t="shared" si="38"/>
        <v>0.30203870205187444</v>
      </c>
      <c r="BC23" s="24">
        <f t="shared" si="39"/>
        <v>0.36786393103608517</v>
      </c>
      <c r="BD23" s="24">
        <f t="shared" si="40"/>
        <v>0.34450967445957659</v>
      </c>
      <c r="BE23" s="24">
        <f t="shared" si="41"/>
        <v>0.25587822916246705</v>
      </c>
      <c r="BF23" s="24">
        <f t="shared" si="42"/>
        <v>0.29622968319361465</v>
      </c>
      <c r="BG23" s="24">
        <f t="shared" si="43"/>
        <v>0.26567070010590599</v>
      </c>
      <c r="BH23" s="24">
        <f t="shared" si="44"/>
        <v>0.23279265109460745</v>
      </c>
      <c r="BI23" s="24">
        <f t="shared" si="45"/>
        <v>0.22227097601767509</v>
      </c>
      <c r="BJ23" s="24">
        <f t="shared" si="46"/>
        <v>0.26939880884071155</v>
      </c>
      <c r="BK23" s="24">
        <f t="shared" si="47"/>
        <v>0.41174076057846798</v>
      </c>
      <c r="BL23" s="24">
        <f t="shared" si="48"/>
        <v>0.29503402424184255</v>
      </c>
      <c r="BM23" s="24">
        <f t="shared" si="30"/>
        <v>0.25041952558440017</v>
      </c>
      <c r="BN23" s="24">
        <f t="shared" si="30"/>
        <v>0.23752908715030285</v>
      </c>
      <c r="BO23" s="24">
        <f t="shared" si="30"/>
        <v>0.22818055319513353</v>
      </c>
      <c r="BP23" s="24" t="e">
        <f t="shared" si="49"/>
        <v>#DIV/0!</v>
      </c>
      <c r="BQ23" s="24">
        <f t="shared" si="50"/>
        <v>0.27934635045310308</v>
      </c>
    </row>
    <row r="24" spans="1:69" x14ac:dyDescent="0.25">
      <c r="A24" s="31">
        <f>+[1]NAC!A25</f>
        <v>43282</v>
      </c>
      <c r="B24" s="17">
        <f>+[1]NAC!B25</f>
        <v>149.29660000000001</v>
      </c>
      <c r="C24" s="18">
        <f>+[1]NAC!C25</f>
        <v>146.78479999999999</v>
      </c>
      <c r="D24" s="19">
        <f>+[1]NAC!D25</f>
        <v>138.12180000000001</v>
      </c>
      <c r="E24" s="19">
        <f>+[1]NAC!E25</f>
        <v>129.60839999999999</v>
      </c>
      <c r="F24" s="19">
        <f>+[1]NAC!F25</f>
        <v>182.4306</v>
      </c>
      <c r="G24" s="19">
        <f>+[1]NAC!G25</f>
        <v>141.54140000000001</v>
      </c>
      <c r="H24" s="19">
        <f>+[1]NAC!H25</f>
        <v>150.399</v>
      </c>
      <c r="I24" s="19">
        <f>+[1]NAC!I25</f>
        <v>154.82310000000001</v>
      </c>
      <c r="J24" s="19">
        <f>+[1]NAC!J25</f>
        <v>162.44980000000001</v>
      </c>
      <c r="K24" s="19">
        <f>+[1]NAC!K25</f>
        <v>147.28139999999999</v>
      </c>
      <c r="L24" s="19">
        <f>+[1]NAC!L25</f>
        <v>160.7826</v>
      </c>
      <c r="M24" s="19">
        <f>+[1]NAC!M25</f>
        <v>144.43600000000001</v>
      </c>
      <c r="N24" s="20">
        <f>+[1]NAC!N25</f>
        <v>141.42449999999999</v>
      </c>
      <c r="O24" s="18">
        <f>+[1]NAC!P25</f>
        <v>139.62350000000001</v>
      </c>
      <c r="P24" s="18">
        <f>+[1]NAC!Q25</f>
        <v>144.964</v>
      </c>
      <c r="Q24" s="18">
        <f>+[1]NAC!R25</f>
        <v>168.98849999999999</v>
      </c>
      <c r="R24" s="18">
        <f t="shared" si="2"/>
        <v>149.38444437958401</v>
      </c>
      <c r="S24" s="19">
        <f t="shared" si="3"/>
        <v>142.72323724784729</v>
      </c>
      <c r="T24" s="19">
        <f t="shared" si="4"/>
        <v>140.12390375679439</v>
      </c>
      <c r="U24" s="19">
        <f t="shared" si="5"/>
        <v>138.70656374524904</v>
      </c>
      <c r="V24" s="19"/>
      <c r="W24" s="20">
        <f t="shared" si="6"/>
        <v>146.2966447550082</v>
      </c>
      <c r="Y24" s="24">
        <f t="shared" si="10"/>
        <v>3.1016129934470893E-2</v>
      </c>
      <c r="Z24" s="24">
        <f t="shared" si="11"/>
        <v>3.9913284355052259E-2</v>
      </c>
      <c r="AA24" s="24">
        <f t="shared" si="12"/>
        <v>2.603686909806191E-2</v>
      </c>
      <c r="AB24" s="24">
        <f t="shared" si="13"/>
        <v>-1.4884254123217477E-3</v>
      </c>
      <c r="AC24" s="24">
        <f t="shared" si="14"/>
        <v>1.0021005355978163E-2</v>
      </c>
      <c r="AD24" s="24">
        <f t="shared" si="15"/>
        <v>4.2055820185674664E-2</v>
      </c>
      <c r="AE24" s="24">
        <f t="shared" si="16"/>
        <v>2.8076800034998683E-2</v>
      </c>
      <c r="AF24" s="24">
        <f t="shared" si="17"/>
        <v>5.1988185244601803E-2</v>
      </c>
      <c r="AG24" s="24">
        <f t="shared" si="18"/>
        <v>5.9919916870094792E-3</v>
      </c>
      <c r="AH24" s="24">
        <f t="shared" si="19"/>
        <v>5.065540499570198E-2</v>
      </c>
      <c r="AI24" s="24">
        <f t="shared" si="20"/>
        <v>1.7747306760586223E-2</v>
      </c>
      <c r="AJ24" s="24">
        <f t="shared" si="21"/>
        <v>2.8577939511333694E-2</v>
      </c>
      <c r="AK24" s="24">
        <f t="shared" si="22"/>
        <v>3.9374748744918753E-2</v>
      </c>
      <c r="AL24" s="24">
        <f t="shared" si="23"/>
        <v>3.7754991311379715E-2</v>
      </c>
      <c r="AM24" s="24">
        <f t="shared" si="24"/>
        <v>3.1930887595530644E-2</v>
      </c>
      <c r="AN24" s="24">
        <f t="shared" si="25"/>
        <v>2.5835824746179403E-2</v>
      </c>
      <c r="AO24" s="24">
        <f t="shared" si="26"/>
        <v>3.0945142585926622E-2</v>
      </c>
      <c r="AP24" s="24">
        <f t="shared" si="51"/>
        <v>3.3234793349713687E-2</v>
      </c>
      <c r="AQ24" s="24">
        <f t="shared" si="52"/>
        <v>2.8734971510382179E-2</v>
      </c>
      <c r="AR24" s="24">
        <f t="shared" si="53"/>
        <v>2.8788729274007441E-2</v>
      </c>
      <c r="AS24" s="24" t="e">
        <f t="shared" si="27"/>
        <v>#DIV/0!</v>
      </c>
      <c r="AT24" s="24">
        <f t="shared" si="28"/>
        <v>3.1875104236002372E-2</v>
      </c>
      <c r="AV24" s="24">
        <f t="shared" si="32"/>
        <v>0.31209155496496921</v>
      </c>
      <c r="AW24" s="24">
        <f t="shared" si="33"/>
        <v>0.31044401690897794</v>
      </c>
      <c r="AX24" s="24">
        <f t="shared" si="34"/>
        <v>0.19282346235556247</v>
      </c>
      <c r="AY24" s="24">
        <f t="shared" si="35"/>
        <v>0.19617470402132287</v>
      </c>
      <c r="AZ24" s="24">
        <f t="shared" si="36"/>
        <v>0.47017235362996712</v>
      </c>
      <c r="BA24" s="24">
        <f t="shared" si="37"/>
        <v>0.28558998132579605</v>
      </c>
      <c r="BB24" s="24">
        <f t="shared" si="38"/>
        <v>0.29559597811255212</v>
      </c>
      <c r="BC24" s="24">
        <f t="shared" si="39"/>
        <v>0.40868907737353277</v>
      </c>
      <c r="BD24" s="24">
        <f t="shared" si="40"/>
        <v>0.34003419999158613</v>
      </c>
      <c r="BE24" s="24">
        <f t="shared" si="41"/>
        <v>0.27396136978954932</v>
      </c>
      <c r="BF24" s="24">
        <f t="shared" si="42"/>
        <v>0.30837974461048723</v>
      </c>
      <c r="BG24" s="24">
        <f t="shared" si="43"/>
        <v>0.26946570923824686</v>
      </c>
      <c r="BH24" s="24">
        <f t="shared" si="44"/>
        <v>0.26458401141683985</v>
      </c>
      <c r="BI24" s="24">
        <f t="shared" si="45"/>
        <v>0.26254419517311867</v>
      </c>
      <c r="BJ24" s="24">
        <f t="shared" si="46"/>
        <v>0.28721531047795956</v>
      </c>
      <c r="BK24" s="24">
        <f t="shared" si="47"/>
        <v>0.41576702093969753</v>
      </c>
      <c r="BL24" s="24">
        <f t="shared" si="48"/>
        <v>0.31254372143109443</v>
      </c>
      <c r="BM24" s="24">
        <f t="shared" si="30"/>
        <v>0.27315890775304164</v>
      </c>
      <c r="BN24" s="24">
        <f t="shared" si="30"/>
        <v>0.25322727752129359</v>
      </c>
      <c r="BO24" s="24">
        <f t="shared" si="30"/>
        <v>0.24776442156754075</v>
      </c>
      <c r="BP24" s="24" t="e">
        <f t="shared" si="49"/>
        <v>#DIV/0!</v>
      </c>
      <c r="BQ24" s="24">
        <f t="shared" si="50"/>
        <v>0.29763910925645121</v>
      </c>
    </row>
    <row r="25" spans="1:69" x14ac:dyDescent="0.25">
      <c r="A25" s="31">
        <f>+[1]NAC!A26</f>
        <v>43313</v>
      </c>
      <c r="B25" s="17">
        <f>+[1]NAC!B26</f>
        <v>155.10339999999999</v>
      </c>
      <c r="C25" s="18">
        <f>+[1]NAC!C26</f>
        <v>152.67429999999999</v>
      </c>
      <c r="D25" s="19">
        <f>+[1]NAC!D26</f>
        <v>139.9915</v>
      </c>
      <c r="E25" s="19">
        <f>+[1]NAC!E26</f>
        <v>130.05099999999999</v>
      </c>
      <c r="F25" s="19">
        <f>+[1]NAC!F26</f>
        <v>193.6678</v>
      </c>
      <c r="G25" s="19">
        <f>+[1]NAC!G26</f>
        <v>145.97409999999999</v>
      </c>
      <c r="H25" s="19">
        <f>+[1]NAC!H26</f>
        <v>156.5273</v>
      </c>
      <c r="I25" s="19">
        <f>+[1]NAC!I26</f>
        <v>161.083</v>
      </c>
      <c r="J25" s="19">
        <f>+[1]NAC!J26</f>
        <v>182.60040000000001</v>
      </c>
      <c r="K25" s="19">
        <f>+[1]NAC!K26</f>
        <v>152.1489</v>
      </c>
      <c r="L25" s="19">
        <f>+[1]NAC!L26</f>
        <v>163.8623</v>
      </c>
      <c r="M25" s="19">
        <f>+[1]NAC!M26</f>
        <v>147.9425</v>
      </c>
      <c r="N25" s="20">
        <f>+[1]NAC!N26</f>
        <v>148.34370000000001</v>
      </c>
      <c r="O25" s="18">
        <f>+[1]NAC!P26</f>
        <v>142.32239999999999</v>
      </c>
      <c r="P25" s="18">
        <f>+[1]NAC!Q26</f>
        <v>149.8236</v>
      </c>
      <c r="Q25" s="18">
        <f>+[1]NAC!R26</f>
        <v>179.4614</v>
      </c>
      <c r="R25" s="18">
        <f t="shared" si="2"/>
        <v>155.15329497968199</v>
      </c>
      <c r="S25" s="19">
        <f t="shared" si="3"/>
        <v>147.07406798489421</v>
      </c>
      <c r="T25" s="19">
        <f t="shared" si="4"/>
        <v>143.56173078383671</v>
      </c>
      <c r="U25" s="19">
        <f t="shared" si="5"/>
        <v>142.12181869903628</v>
      </c>
      <c r="V25" s="19"/>
      <c r="W25" s="20">
        <f t="shared" si="6"/>
        <v>151.65415406160946</v>
      </c>
      <c r="Y25" s="24">
        <f t="shared" si="10"/>
        <v>3.8894388753662135E-2</v>
      </c>
      <c r="Z25" s="24">
        <f t="shared" si="11"/>
        <v>4.0123364272049988E-2</v>
      </c>
      <c r="AA25" s="24">
        <f t="shared" si="12"/>
        <v>1.3536603200942965E-2</v>
      </c>
      <c r="AB25" s="24">
        <f t="shared" si="13"/>
        <v>3.4149021205416297E-3</v>
      </c>
      <c r="AC25" s="24">
        <f t="shared" si="14"/>
        <v>6.1597122412577754E-2</v>
      </c>
      <c r="AD25" s="24">
        <f t="shared" si="15"/>
        <v>3.1317338955245466E-2</v>
      </c>
      <c r="AE25" s="24">
        <f t="shared" si="16"/>
        <v>4.0746946455761046E-2</v>
      </c>
      <c r="AF25" s="24">
        <f t="shared" si="17"/>
        <v>4.0432596944512733E-2</v>
      </c>
      <c r="AG25" s="24">
        <f t="shared" si="18"/>
        <v>0.12404201174762908</v>
      </c>
      <c r="AH25" s="24">
        <f t="shared" si="19"/>
        <v>3.3048979708232062E-2</v>
      </c>
      <c r="AI25" s="24">
        <f t="shared" si="20"/>
        <v>1.9154435865572639E-2</v>
      </c>
      <c r="AJ25" s="24">
        <f t="shared" si="21"/>
        <v>2.4277188512559222E-2</v>
      </c>
      <c r="AK25" s="24">
        <f t="shared" si="22"/>
        <v>4.8925044811896301E-2</v>
      </c>
      <c r="AL25" s="24">
        <f t="shared" si="23"/>
        <v>1.9329840607061E-2</v>
      </c>
      <c r="AM25" s="24">
        <f t="shared" si="24"/>
        <v>3.3522805662095312E-2</v>
      </c>
      <c r="AN25" s="24">
        <f t="shared" si="25"/>
        <v>6.1974039653585944E-2</v>
      </c>
      <c r="AO25" s="24">
        <f t="shared" si="26"/>
        <v>3.8617478707752229E-2</v>
      </c>
      <c r="AP25" s="24">
        <f t="shared" si="51"/>
        <v>3.0484389374460852E-2</v>
      </c>
      <c r="AQ25" s="24">
        <f t="shared" si="52"/>
        <v>2.4534193916044167E-2</v>
      </c>
      <c r="AR25" s="24">
        <f t="shared" si="53"/>
        <v>2.4622158184667953E-2</v>
      </c>
      <c r="AS25" s="24" t="e">
        <f t="shared" si="27"/>
        <v>#DIV/0!</v>
      </c>
      <c r="AT25" s="24">
        <f t="shared" si="28"/>
        <v>3.6620862464570303E-2</v>
      </c>
      <c r="AV25" s="24">
        <f t="shared" si="32"/>
        <v>0.34426110161125778</v>
      </c>
      <c r="AW25" s="24">
        <f t="shared" si="33"/>
        <v>0.33518763549800723</v>
      </c>
      <c r="AX25" s="24">
        <f t="shared" si="34"/>
        <v>0.19318801693748</v>
      </c>
      <c r="AY25" s="24">
        <f t="shared" si="35"/>
        <v>0.20778922870179195</v>
      </c>
      <c r="AZ25" s="24">
        <f t="shared" si="36"/>
        <v>0.52777269399707172</v>
      </c>
      <c r="BA25" s="24">
        <f t="shared" si="37"/>
        <v>0.31329188232616256</v>
      </c>
      <c r="BB25" s="24">
        <f t="shared" si="38"/>
        <v>0.31532782924728475</v>
      </c>
      <c r="BC25" s="24">
        <f t="shared" si="39"/>
        <v>0.44989981944096913</v>
      </c>
      <c r="BD25" s="24">
        <f t="shared" si="40"/>
        <v>0.4839287455709782</v>
      </c>
      <c r="BE25" s="24">
        <f t="shared" si="41"/>
        <v>0.30712450289820348</v>
      </c>
      <c r="BF25" s="24">
        <f t="shared" si="42"/>
        <v>0.30756671999744656</v>
      </c>
      <c r="BG25" s="24">
        <f t="shared" si="43"/>
        <v>0.29102788307816896</v>
      </c>
      <c r="BH25" s="24">
        <f t="shared" si="44"/>
        <v>0.3058182903309008</v>
      </c>
      <c r="BI25" s="24">
        <f t="shared" si="45"/>
        <v>0.27329480947869311</v>
      </c>
      <c r="BJ25" s="24">
        <f t="shared" si="46"/>
        <v>0.31158442104157369</v>
      </c>
      <c r="BK25" s="24">
        <f t="shared" si="47"/>
        <v>0.4815003768525834</v>
      </c>
      <c r="BL25" s="24">
        <f t="shared" si="48"/>
        <v>0.34432525264863778</v>
      </c>
      <c r="BM25" s="24">
        <f t="shared" si="30"/>
        <v>0.29671295871127468</v>
      </c>
      <c r="BN25" s="24">
        <f t="shared" si="30"/>
        <v>0.27784704308220376</v>
      </c>
      <c r="BO25" s="24">
        <f t="shared" si="30"/>
        <v>0.27339878786235317</v>
      </c>
      <c r="BP25" s="24" t="e">
        <f t="shared" si="49"/>
        <v>#DIV/0!</v>
      </c>
      <c r="BQ25" s="24">
        <f t="shared" si="50"/>
        <v>0.33150477263012879</v>
      </c>
    </row>
    <row r="26" spans="1:69" x14ac:dyDescent="0.25">
      <c r="A26" s="31">
        <f>+[1]NAC!A27</f>
        <v>43344</v>
      </c>
      <c r="B26" s="17">
        <f>+[1]NAC!B27</f>
        <v>165.23830000000001</v>
      </c>
      <c r="C26" s="18">
        <f>+[1]NAC!C27</f>
        <v>163.39109999999999</v>
      </c>
      <c r="D26" s="19">
        <f>+[1]NAC!D27</f>
        <v>146.18559999999999</v>
      </c>
      <c r="E26" s="19">
        <f>+[1]NAC!E27</f>
        <v>142.77600000000001</v>
      </c>
      <c r="F26" s="19">
        <f>+[1]NAC!F27</f>
        <v>198.1079</v>
      </c>
      <c r="G26" s="19">
        <f>+[1]NAC!G27</f>
        <v>160.15629999999999</v>
      </c>
      <c r="H26" s="19">
        <f>+[1]NAC!H27</f>
        <v>163.6215</v>
      </c>
      <c r="I26" s="19">
        <f>+[1]NAC!I27</f>
        <v>177.84309999999999</v>
      </c>
      <c r="J26" s="19">
        <f>+[1]NAC!J27</f>
        <v>186.46369999999999</v>
      </c>
      <c r="K26" s="19">
        <f>+[1]NAC!K27</f>
        <v>162.48509999999999</v>
      </c>
      <c r="L26" s="19">
        <f>+[1]NAC!L27</f>
        <v>166.53460000000001</v>
      </c>
      <c r="M26" s="19">
        <f>+[1]NAC!M27</f>
        <v>156.4246</v>
      </c>
      <c r="N26" s="20">
        <f>+[1]NAC!N27</f>
        <v>160.1018</v>
      </c>
      <c r="O26" s="18">
        <f>+[1]NAC!P27</f>
        <v>147.97470000000001</v>
      </c>
      <c r="P26" s="18">
        <f>+[1]NAC!Q27</f>
        <v>161.27199999999999</v>
      </c>
      <c r="Q26" s="18">
        <f>+[1]NAC!R27</f>
        <v>187.9015</v>
      </c>
      <c r="R26" s="18">
        <f t="shared" si="2"/>
        <v>165.34956829009298</v>
      </c>
      <c r="S26" s="19">
        <f t="shared" si="3"/>
        <v>157.90007612989069</v>
      </c>
      <c r="T26" s="19">
        <f t="shared" si="4"/>
        <v>154.91982542676811</v>
      </c>
      <c r="U26" s="19">
        <f t="shared" si="5"/>
        <v>154.42522208521282</v>
      </c>
      <c r="V26" s="19"/>
      <c r="W26" s="20">
        <f t="shared" si="6"/>
        <v>163.20781915697927</v>
      </c>
      <c r="Y26" s="24">
        <f t="shared" si="10"/>
        <v>6.5342861600713009E-2</v>
      </c>
      <c r="Z26" s="24">
        <f t="shared" si="11"/>
        <v>7.019387021915291E-2</v>
      </c>
      <c r="AA26" s="24">
        <f t="shared" si="12"/>
        <v>4.4246257808509659E-2</v>
      </c>
      <c r="AB26" s="24">
        <f t="shared" si="13"/>
        <v>9.7846229556097342E-2</v>
      </c>
      <c r="AC26" s="24">
        <f t="shared" si="14"/>
        <v>2.2926371859441685E-2</v>
      </c>
      <c r="AD26" s="24">
        <f t="shared" si="15"/>
        <v>9.7155591300100541E-2</v>
      </c>
      <c r="AE26" s="24">
        <f t="shared" si="16"/>
        <v>4.5322445349788909E-2</v>
      </c>
      <c r="AF26" s="24">
        <f t="shared" si="17"/>
        <v>0.10404636119267696</v>
      </c>
      <c r="AG26" s="24">
        <f t="shared" si="18"/>
        <v>2.1157127804758202E-2</v>
      </c>
      <c r="AH26" s="24">
        <f t="shared" si="19"/>
        <v>6.7934766534624824E-2</v>
      </c>
      <c r="AI26" s="24">
        <f t="shared" si="20"/>
        <v>1.6308205121007058E-2</v>
      </c>
      <c r="AJ26" s="24">
        <f t="shared" si="21"/>
        <v>5.7333761427581731E-2</v>
      </c>
      <c r="AK26" s="24">
        <f t="shared" si="22"/>
        <v>7.9262550415015731E-2</v>
      </c>
      <c r="AL26" s="24">
        <f t="shared" si="23"/>
        <v>3.9714760290720408E-2</v>
      </c>
      <c r="AM26" s="24">
        <f t="shared" si="24"/>
        <v>7.6412527799358587E-2</v>
      </c>
      <c r="AN26" s="24">
        <f t="shared" si="25"/>
        <v>4.7030169161724977E-2</v>
      </c>
      <c r="AO26" s="24">
        <f t="shared" si="26"/>
        <v>6.5717413940491687E-2</v>
      </c>
      <c r="AP26" s="24">
        <f t="shared" si="51"/>
        <v>7.3609224884623403E-2</v>
      </c>
      <c r="AQ26" s="24">
        <f t="shared" si="52"/>
        <v>7.9116451027143597E-2</v>
      </c>
      <c r="AR26" s="24">
        <f t="shared" si="53"/>
        <v>8.6569419803378622E-2</v>
      </c>
      <c r="AS26" s="24" t="e">
        <f t="shared" si="27"/>
        <v>#DIV/0!</v>
      </c>
      <c r="AT26" s="24">
        <f t="shared" si="28"/>
        <v>7.6184296875086766E-2</v>
      </c>
      <c r="AV26" s="24">
        <f t="shared" si="32"/>
        <v>0.40542340474211969</v>
      </c>
      <c r="AW26" s="24">
        <f t="shared" si="33"/>
        <v>0.40364572594944548</v>
      </c>
      <c r="AX26" s="24">
        <f t="shared" si="34"/>
        <v>0.23741072962790222</v>
      </c>
      <c r="AY26" s="24">
        <f t="shared" si="35"/>
        <v>0.27742953720288965</v>
      </c>
      <c r="AZ26" s="24">
        <f t="shared" si="36"/>
        <v>0.53256473493334644</v>
      </c>
      <c r="BA26" s="24">
        <f t="shared" si="37"/>
        <v>0.42630060763448241</v>
      </c>
      <c r="BB26" s="24">
        <f t="shared" si="38"/>
        <v>0.34228537535983028</v>
      </c>
      <c r="BC26" s="24">
        <f t="shared" si="39"/>
        <v>0.58796563753691045</v>
      </c>
      <c r="BD26" s="24">
        <f t="shared" si="40"/>
        <v>0.49956250894685272</v>
      </c>
      <c r="BE26" s="24">
        <f t="shared" si="41"/>
        <v>0.35929845402221905</v>
      </c>
      <c r="BF26" s="24">
        <f t="shared" si="42"/>
        <v>0.28124136880467732</v>
      </c>
      <c r="BG26" s="24">
        <f t="shared" si="43"/>
        <v>0.34600362606602819</v>
      </c>
      <c r="BH26" s="24">
        <f t="shared" si="44"/>
        <v>0.38623358249469009</v>
      </c>
      <c r="BI26" s="24">
        <f t="shared" si="45"/>
        <v>0.27329495585729791</v>
      </c>
      <c r="BJ26" s="24">
        <f t="shared" si="46"/>
        <v>0.38910470310376244</v>
      </c>
      <c r="BK26" s="24">
        <f t="shared" si="47"/>
        <v>0.52497770174141478</v>
      </c>
      <c r="BL26" s="24">
        <f t="shared" si="48"/>
        <v>0.405767831129491</v>
      </c>
      <c r="BM26" s="24">
        <f t="shared" si="30"/>
        <v>0.36500228531191126</v>
      </c>
      <c r="BN26" s="24">
        <f t="shared" si="30"/>
        <v>0.34838550801724821</v>
      </c>
      <c r="BO26" s="24">
        <f t="shared" si="30"/>
        <v>0.34918041525719667</v>
      </c>
      <c r="BP26" s="24" t="e">
        <f t="shared" si="49"/>
        <v>#DIV/0!</v>
      </c>
      <c r="BQ26" s="24">
        <f t="shared" si="50"/>
        <v>0.40298915893362564</v>
      </c>
    </row>
    <row r="27" spans="1:69" x14ac:dyDescent="0.25">
      <c r="A27" s="31">
        <f>+[1]NAC!A28</f>
        <v>43374</v>
      </c>
      <c r="B27" s="17">
        <f>+[1]NAC!B28</f>
        <v>174.1473</v>
      </c>
      <c r="C27" s="18">
        <f>+[1]NAC!C28</f>
        <v>173.00069999999999</v>
      </c>
      <c r="D27" s="19">
        <f>+[1]NAC!D28</f>
        <v>149.57749999999999</v>
      </c>
      <c r="E27" s="19">
        <f>+[1]NAC!E28</f>
        <v>149.97730000000001</v>
      </c>
      <c r="F27" s="19">
        <f>+[1]NAC!F28</f>
        <v>215.50700000000001</v>
      </c>
      <c r="G27" s="19">
        <f>+[1]NAC!G28</f>
        <v>167.0385</v>
      </c>
      <c r="H27" s="19">
        <f>+[1]NAC!H28</f>
        <v>172.5763</v>
      </c>
      <c r="I27" s="19">
        <f>+[1]NAC!I28</f>
        <v>191.3913</v>
      </c>
      <c r="J27" s="19">
        <f>+[1]NAC!J28</f>
        <v>187.81549999999999</v>
      </c>
      <c r="K27" s="19">
        <f>+[1]NAC!K28</f>
        <v>166.9487</v>
      </c>
      <c r="L27" s="19">
        <f>+[1]NAC!L28</f>
        <v>170.0009</v>
      </c>
      <c r="M27" s="19">
        <f>+[1]NAC!M28</f>
        <v>161.2576</v>
      </c>
      <c r="N27" s="20">
        <f>+[1]NAC!N28</f>
        <v>170.0438</v>
      </c>
      <c r="O27" s="18">
        <f>+[1]NAC!P28</f>
        <v>157.1936</v>
      </c>
      <c r="P27" s="18">
        <f>+[1]NAC!Q28</f>
        <v>168.5933</v>
      </c>
      <c r="Q27" s="18">
        <f>+[1]NAC!R28</f>
        <v>201.88849999999999</v>
      </c>
      <c r="R27" s="18">
        <f t="shared" si="2"/>
        <v>174.28421661205294</v>
      </c>
      <c r="S27" s="19">
        <f t="shared" si="3"/>
        <v>165.37711159170101</v>
      </c>
      <c r="T27" s="19">
        <f t="shared" si="4"/>
        <v>161.19427314150676</v>
      </c>
      <c r="U27" s="19">
        <f t="shared" si="5"/>
        <v>161.1734582790163</v>
      </c>
      <c r="V27" s="19"/>
      <c r="W27" s="20">
        <f t="shared" si="6"/>
        <v>171.31901072573842</v>
      </c>
      <c r="Y27" s="24">
        <f t="shared" si="10"/>
        <v>5.3916071516107333E-2</v>
      </c>
      <c r="Z27" s="24">
        <f t="shared" si="11"/>
        <v>5.8813484945018368E-2</v>
      </c>
      <c r="AA27" s="24">
        <f t="shared" si="12"/>
        <v>2.3202695751154634E-2</v>
      </c>
      <c r="AB27" s="24">
        <f t="shared" si="13"/>
        <v>5.0437748641228186E-2</v>
      </c>
      <c r="AC27" s="24">
        <f t="shared" si="14"/>
        <v>8.7826381482010607E-2</v>
      </c>
      <c r="AD27" s="24">
        <f t="shared" si="15"/>
        <v>4.2971771950276239E-2</v>
      </c>
      <c r="AE27" s="24">
        <f t="shared" si="16"/>
        <v>5.4728748972476149E-2</v>
      </c>
      <c r="AF27" s="24">
        <f t="shared" si="17"/>
        <v>7.6180633378523099E-2</v>
      </c>
      <c r="AG27" s="24">
        <f t="shared" si="18"/>
        <v>7.2496684341241124E-3</v>
      </c>
      <c r="AH27" s="24">
        <f t="shared" si="19"/>
        <v>2.7470826555788808E-2</v>
      </c>
      <c r="AI27" s="24">
        <f t="shared" si="20"/>
        <v>2.0814293245968063E-2</v>
      </c>
      <c r="AJ27" s="24">
        <f t="shared" si="21"/>
        <v>3.0896674819689496E-2</v>
      </c>
      <c r="AK27" s="24">
        <f t="shared" si="22"/>
        <v>6.2097990153764604E-2</v>
      </c>
      <c r="AL27" s="24">
        <f t="shared" si="23"/>
        <v>6.230051488531485E-2</v>
      </c>
      <c r="AM27" s="24">
        <f t="shared" si="24"/>
        <v>4.5397217123865241E-2</v>
      </c>
      <c r="AN27" s="24">
        <f t="shared" si="25"/>
        <v>7.4437936897789436E-2</v>
      </c>
      <c r="AO27" s="24">
        <f t="shared" si="26"/>
        <v>5.4034905650825804E-2</v>
      </c>
      <c r="AP27" s="24">
        <f t="shared" si="51"/>
        <v>4.7352956661399048E-2</v>
      </c>
      <c r="AQ27" s="24">
        <f t="shared" si="52"/>
        <v>4.050125732748544E-2</v>
      </c>
      <c r="AR27" s="24">
        <f t="shared" si="53"/>
        <v>4.3699054485281996E-2</v>
      </c>
      <c r="AS27" s="24" t="e">
        <f t="shared" si="27"/>
        <v>#DIV/0!</v>
      </c>
      <c r="AT27" s="24">
        <f t="shared" si="28"/>
        <v>4.9698547598123977E-2</v>
      </c>
      <c r="AV27" s="24">
        <f t="shared" si="32"/>
        <v>0.45909689592535741</v>
      </c>
      <c r="AW27" s="24">
        <f t="shared" si="33"/>
        <v>0.46406537998689967</v>
      </c>
      <c r="AX27" s="24">
        <f t="shared" si="34"/>
        <v>0.22911787665886019</v>
      </c>
      <c r="AY27" s="24">
        <f t="shared" si="35"/>
        <v>0.31399971963763162</v>
      </c>
      <c r="AZ27" s="24">
        <f t="shared" si="36"/>
        <v>0.65248489616520922</v>
      </c>
      <c r="BA27" s="24">
        <f t="shared" si="37"/>
        <v>0.47694507295930144</v>
      </c>
      <c r="BB27" s="24">
        <f t="shared" si="38"/>
        <v>0.40064409258506273</v>
      </c>
      <c r="BC27" s="24">
        <f t="shared" si="39"/>
        <v>0.68728081543270947</v>
      </c>
      <c r="BD27" s="24">
        <f t="shared" si="40"/>
        <v>0.43442660511921249</v>
      </c>
      <c r="BE27" s="24">
        <f t="shared" si="41"/>
        <v>0.37937652852138282</v>
      </c>
      <c r="BF27" s="24">
        <f t="shared" si="42"/>
        <v>0.29746621454024536</v>
      </c>
      <c r="BG27" s="24">
        <f t="shared" si="43"/>
        <v>0.36851502961793714</v>
      </c>
      <c r="BH27" s="24">
        <f t="shared" si="44"/>
        <v>0.45236901511185068</v>
      </c>
      <c r="BI27" s="24">
        <f t="shared" si="45"/>
        <v>0.32068604535884315</v>
      </c>
      <c r="BJ27" s="24">
        <f t="shared" si="46"/>
        <v>0.43331788870515919</v>
      </c>
      <c r="BK27" s="24">
        <f t="shared" si="47"/>
        <v>0.61148795346134444</v>
      </c>
      <c r="BL27" s="24">
        <f t="shared" si="48"/>
        <v>0.45969454887107841</v>
      </c>
      <c r="BM27" s="24">
        <f t="shared" si="30"/>
        <v>0.40777278348529977</v>
      </c>
      <c r="BN27" s="24">
        <f t="shared" si="30"/>
        <v>0.38309224371575112</v>
      </c>
      <c r="BO27" s="24">
        <f t="shared" si="30"/>
        <v>0.3879542147852868</v>
      </c>
      <c r="BP27" s="24" t="e">
        <f t="shared" si="49"/>
        <v>#DIV/0!</v>
      </c>
      <c r="BQ27" s="24">
        <f t="shared" si="50"/>
        <v>0.45021751591848269</v>
      </c>
    </row>
    <row r="28" spans="1:69" x14ac:dyDescent="0.25">
      <c r="A28" s="31">
        <f>+[1]NAC!A29</f>
        <v>43405</v>
      </c>
      <c r="B28" s="17">
        <f>+[1]NAC!B29</f>
        <v>179.6388</v>
      </c>
      <c r="C28" s="18">
        <f>+[1]NAC!C29</f>
        <v>178.89750000000001</v>
      </c>
      <c r="D28" s="19">
        <f>+[1]NAC!D29</f>
        <v>156.51079999999999</v>
      </c>
      <c r="E28" s="19">
        <f>+[1]NAC!E29</f>
        <v>153.44399999999999</v>
      </c>
      <c r="F28" s="19">
        <f>+[1]NAC!F29</f>
        <v>220.09809999999999</v>
      </c>
      <c r="G28" s="19">
        <f>+[1]NAC!G29</f>
        <v>172.97210000000001</v>
      </c>
      <c r="H28" s="19">
        <f>+[1]NAC!H29</f>
        <v>182.333</v>
      </c>
      <c r="I28" s="19">
        <f>+[1]NAC!I29</f>
        <v>196.50659999999999</v>
      </c>
      <c r="J28" s="19">
        <f>+[1]NAC!J29</f>
        <v>193.52080000000001</v>
      </c>
      <c r="K28" s="19">
        <f>+[1]NAC!K29</f>
        <v>171.63210000000001</v>
      </c>
      <c r="L28" s="19">
        <f>+[1]NAC!L29</f>
        <v>171.96639999999999</v>
      </c>
      <c r="M28" s="19">
        <f>+[1]NAC!M29</f>
        <v>165.40710000000001</v>
      </c>
      <c r="N28" s="20">
        <f>+[1]NAC!N29</f>
        <v>177.5239</v>
      </c>
      <c r="O28" s="18">
        <f>+[1]NAC!P29</f>
        <v>161.93690000000001</v>
      </c>
      <c r="P28" s="18">
        <f>+[1]NAC!Q29</f>
        <v>174.15459999999999</v>
      </c>
      <c r="Q28" s="18">
        <f>+[1]NAC!R29</f>
        <v>207.50839999999999</v>
      </c>
      <c r="R28" s="18">
        <f t="shared" si="2"/>
        <v>179.79445547694303</v>
      </c>
      <c r="S28" s="19">
        <f t="shared" si="3"/>
        <v>170.68770930806414</v>
      </c>
      <c r="T28" s="19">
        <f t="shared" si="4"/>
        <v>165.90745690239393</v>
      </c>
      <c r="U28" s="19">
        <f t="shared" si="5"/>
        <v>166.07191887583281</v>
      </c>
      <c r="V28" s="19"/>
      <c r="W28" s="20">
        <f t="shared" si="6"/>
        <v>176.93416798367815</v>
      </c>
      <c r="Y28" s="24">
        <f t="shared" si="10"/>
        <v>3.1533649961842602E-2</v>
      </c>
      <c r="Z28" s="24">
        <f t="shared" si="11"/>
        <v>3.4085411215099226E-2</v>
      </c>
      <c r="AA28" s="24">
        <f t="shared" si="12"/>
        <v>4.6352559709849528E-2</v>
      </c>
      <c r="AB28" s="24">
        <f t="shared" si="13"/>
        <v>2.3114831377815115E-2</v>
      </c>
      <c r="AC28" s="24">
        <f t="shared" si="14"/>
        <v>2.1303716352601088E-2</v>
      </c>
      <c r="AD28" s="24">
        <f t="shared" si="15"/>
        <v>3.5522349637957751E-2</v>
      </c>
      <c r="AE28" s="24">
        <f t="shared" si="16"/>
        <v>5.6535572961061265E-2</v>
      </c>
      <c r="AF28" s="24">
        <f t="shared" si="17"/>
        <v>2.6726920189162229E-2</v>
      </c>
      <c r="AG28" s="24">
        <f t="shared" si="18"/>
        <v>3.0377152045491629E-2</v>
      </c>
      <c r="AH28" s="24">
        <f t="shared" si="19"/>
        <v>2.8052928833827373E-2</v>
      </c>
      <c r="AI28" s="24">
        <f t="shared" si="20"/>
        <v>1.1561703496863807E-2</v>
      </c>
      <c r="AJ28" s="24">
        <f t="shared" si="21"/>
        <v>2.5732120532613756E-2</v>
      </c>
      <c r="AK28" s="24">
        <f t="shared" si="22"/>
        <v>4.3989254533243649E-2</v>
      </c>
      <c r="AL28" s="24">
        <f t="shared" si="23"/>
        <v>3.017489261649331E-2</v>
      </c>
      <c r="AM28" s="24">
        <f t="shared" si="24"/>
        <v>3.2986482855487109E-2</v>
      </c>
      <c r="AN28" s="24">
        <f t="shared" si="25"/>
        <v>2.7836652409622076E-2</v>
      </c>
      <c r="AO28" s="24">
        <f t="shared" si="26"/>
        <v>3.1616396320933493E-2</v>
      </c>
      <c r="AP28" s="24">
        <f t="shared" si="51"/>
        <v>3.2112047823609657E-2</v>
      </c>
      <c r="AQ28" s="24">
        <f t="shared" si="52"/>
        <v>2.9239151422889798E-2</v>
      </c>
      <c r="AR28" s="24">
        <f t="shared" si="53"/>
        <v>3.0392476832857396E-2</v>
      </c>
      <c r="AS28" s="24" t="e">
        <f t="shared" si="27"/>
        <v>#DIV/0!</v>
      </c>
      <c r="AT28" s="24">
        <f t="shared" si="28"/>
        <v>3.2776031300629782E-2</v>
      </c>
      <c r="AV28" s="24">
        <f t="shared" si="32"/>
        <v>0.48469180289931746</v>
      </c>
      <c r="AW28" s="24">
        <f t="shared" si="33"/>
        <v>0.496188805106349</v>
      </c>
      <c r="AX28" s="24">
        <f t="shared" si="34"/>
        <v>0.27196259631505759</v>
      </c>
      <c r="AY28" s="24">
        <f t="shared" si="35"/>
        <v>0.32663118470333119</v>
      </c>
      <c r="AZ28" s="24">
        <f t="shared" si="36"/>
        <v>0.66703855353428843</v>
      </c>
      <c r="BA28" s="24">
        <f t="shared" si="37"/>
        <v>0.51568372304955701</v>
      </c>
      <c r="BB28" s="24">
        <f t="shared" si="38"/>
        <v>0.4607382483126039</v>
      </c>
      <c r="BC28" s="24">
        <f t="shared" si="39"/>
        <v>0.68170537169147338</v>
      </c>
      <c r="BD28" s="24">
        <f t="shared" si="40"/>
        <v>0.46736394979500839</v>
      </c>
      <c r="BE28" s="24">
        <f t="shared" si="41"/>
        <v>0.4082922726620033</v>
      </c>
      <c r="BF28" s="24">
        <f t="shared" si="42"/>
        <v>0.30789637003054371</v>
      </c>
      <c r="BG28" s="24">
        <f t="shared" si="43"/>
        <v>0.37851197103749001</v>
      </c>
      <c r="BH28" s="24">
        <f t="shared" si="44"/>
        <v>0.49787962550456966</v>
      </c>
      <c r="BI28" s="24">
        <f t="shared" si="45"/>
        <v>0.33764271683625013</v>
      </c>
      <c r="BJ28" s="24">
        <f t="shared" si="46"/>
        <v>0.46181584376820384</v>
      </c>
      <c r="BK28" s="24">
        <f t="shared" si="47"/>
        <v>0.63203279348660457</v>
      </c>
      <c r="BL28" s="24">
        <f t="shared" si="48"/>
        <v>0.48543072770347684</v>
      </c>
      <c r="BM28" s="24">
        <f t="shared" si="30"/>
        <v>0.43558038435181712</v>
      </c>
      <c r="BN28" s="24">
        <f t="shared" si="30"/>
        <v>0.406094008303854</v>
      </c>
      <c r="BO28" s="24">
        <f t="shared" si="30"/>
        <v>0.41536503447825757</v>
      </c>
      <c r="BP28" s="24" t="e">
        <f t="shared" si="49"/>
        <v>#DIV/0!</v>
      </c>
      <c r="BQ28" s="24">
        <f t="shared" si="50"/>
        <v>0.47649526695243671</v>
      </c>
    </row>
    <row r="29" spans="1:69" x14ac:dyDescent="0.25">
      <c r="A29" s="31">
        <f>+[1]NAC!A30</f>
        <v>43435</v>
      </c>
      <c r="B29" s="17">
        <f>+[1]NAC!B30</f>
        <v>184.2552</v>
      </c>
      <c r="C29" s="18">
        <f>+[1]NAC!C30</f>
        <v>181.9359</v>
      </c>
      <c r="D29" s="19">
        <f>+[1]NAC!D30</f>
        <v>158.6722</v>
      </c>
      <c r="E29" s="19">
        <f>+[1]NAC!E30</f>
        <v>155.1797</v>
      </c>
      <c r="F29" s="19">
        <f>+[1]NAC!F30</f>
        <v>226.69929999999999</v>
      </c>
      <c r="G29" s="19">
        <f>+[1]NAC!G30</f>
        <v>176.18260000000001</v>
      </c>
      <c r="H29" s="19">
        <f>+[1]NAC!H30</f>
        <v>191.90520000000001</v>
      </c>
      <c r="I29" s="19">
        <f>+[1]NAC!I30</f>
        <v>201.22710000000001</v>
      </c>
      <c r="J29" s="19">
        <f>+[1]NAC!J30</f>
        <v>208.333</v>
      </c>
      <c r="K29" s="19">
        <f>+[1]NAC!K30</f>
        <v>176.08029999999999</v>
      </c>
      <c r="L29" s="19">
        <f>+[1]NAC!L30</f>
        <v>173.72370000000001</v>
      </c>
      <c r="M29" s="19">
        <f>+[1]NAC!M30</f>
        <v>169.79400000000001</v>
      </c>
      <c r="N29" s="20">
        <f>+[1]NAC!N30</f>
        <v>183.608</v>
      </c>
      <c r="O29" s="18">
        <f>+[1]NAC!P30</f>
        <v>164.26859999999999</v>
      </c>
      <c r="P29" s="18">
        <f>+[1]NAC!Q30</f>
        <v>178.93260000000001</v>
      </c>
      <c r="Q29" s="18">
        <f>+[1]NAC!R30</f>
        <v>212.85</v>
      </c>
      <c r="R29" s="18">
        <f t="shared" si="2"/>
        <v>184.359251928113</v>
      </c>
      <c r="S29" s="19">
        <f t="shared" si="3"/>
        <v>173.99868443917677</v>
      </c>
      <c r="T29" s="19">
        <f t="shared" si="4"/>
        <v>169.53461427582812</v>
      </c>
      <c r="U29" s="19">
        <f t="shared" si="5"/>
        <v>169.44935695675235</v>
      </c>
      <c r="V29" s="19"/>
      <c r="W29" s="20">
        <f t="shared" si="6"/>
        <v>182.1235539988208</v>
      </c>
      <c r="Y29" s="24">
        <f t="shared" si="10"/>
        <v>2.569823445714392E-2</v>
      </c>
      <c r="Z29" s="24">
        <f t="shared" si="11"/>
        <v>1.6984027166394133E-2</v>
      </c>
      <c r="AA29" s="24">
        <f t="shared" si="12"/>
        <v>1.3809909603682335E-2</v>
      </c>
      <c r="AB29" s="24">
        <f t="shared" si="13"/>
        <v>1.1311618570944537E-2</v>
      </c>
      <c r="AC29" s="24">
        <f t="shared" si="14"/>
        <v>2.9992080803968868E-2</v>
      </c>
      <c r="AD29" s="24">
        <f t="shared" si="15"/>
        <v>1.856079679902134E-2</v>
      </c>
      <c r="AE29" s="24">
        <f t="shared" si="16"/>
        <v>5.249845063702141E-2</v>
      </c>
      <c r="AF29" s="24">
        <f t="shared" si="17"/>
        <v>2.4022093914402909E-2</v>
      </c>
      <c r="AG29" s="24">
        <f t="shared" si="18"/>
        <v>7.6540609588219954E-2</v>
      </c>
      <c r="AH29" s="24">
        <f t="shared" si="19"/>
        <v>2.5917063299930376E-2</v>
      </c>
      <c r="AI29" s="24">
        <f t="shared" si="20"/>
        <v>1.021885670689171E-2</v>
      </c>
      <c r="AJ29" s="24">
        <f t="shared" si="21"/>
        <v>2.6521836124326015E-2</v>
      </c>
      <c r="AK29" s="24">
        <f t="shared" si="22"/>
        <v>3.4272005065233424E-2</v>
      </c>
      <c r="AL29" s="24">
        <f t="shared" si="23"/>
        <v>1.4398818305154659E-2</v>
      </c>
      <c r="AM29" s="24">
        <f t="shared" si="24"/>
        <v>2.7435393610045544E-2</v>
      </c>
      <c r="AN29" s="24">
        <f t="shared" si="25"/>
        <v>2.5741608532473759E-2</v>
      </c>
      <c r="AO29" s="24">
        <f t="shared" si="26"/>
        <v>2.5388972307632596E-2</v>
      </c>
      <c r="AP29" s="24">
        <f t="shared" si="51"/>
        <v>1.9397853217051786E-2</v>
      </c>
      <c r="AQ29" s="24">
        <f t="shared" si="52"/>
        <v>2.1862533735105716E-2</v>
      </c>
      <c r="AR29" s="24">
        <f t="shared" si="53"/>
        <v>2.0337201519570414E-2</v>
      </c>
      <c r="AS29" s="24" t="e">
        <f t="shared" si="27"/>
        <v>#DIV/0!</v>
      </c>
      <c r="AT29" s="24">
        <f t="shared" si="28"/>
        <v>2.9329473635761216E-2</v>
      </c>
      <c r="AV29" s="24">
        <f t="shared" si="32"/>
        <v>0.4764559006888065</v>
      </c>
      <c r="AW29" s="24">
        <f t="shared" si="33"/>
        <v>0.51159770687936201</v>
      </c>
      <c r="AX29" s="24">
        <f t="shared" si="34"/>
        <v>0.28253331371880197</v>
      </c>
      <c r="AY29" s="24">
        <f t="shared" si="35"/>
        <v>0.3305127688488958</v>
      </c>
      <c r="AZ29" s="24">
        <f t="shared" si="36"/>
        <v>0.45700285809956642</v>
      </c>
      <c r="BA29" s="24">
        <f t="shared" si="37"/>
        <v>0.50024353690520784</v>
      </c>
      <c r="BB29" s="24">
        <f t="shared" si="38"/>
        <v>0.50167848518472735</v>
      </c>
      <c r="BC29" s="24">
        <f t="shared" si="39"/>
        <v>0.66819978893316745</v>
      </c>
      <c r="BD29" s="24">
        <f t="shared" si="40"/>
        <v>0.55313944654967662</v>
      </c>
      <c r="BE29" s="24">
        <f t="shared" si="41"/>
        <v>0.43440780678866053</v>
      </c>
      <c r="BF29" s="24">
        <f t="shared" si="42"/>
        <v>0.32137815315246798</v>
      </c>
      <c r="BG29" s="24">
        <f t="shared" si="43"/>
        <v>0.3902043623501672</v>
      </c>
      <c r="BH29" s="24">
        <f t="shared" si="44"/>
        <v>0.53239590844750695</v>
      </c>
      <c r="BI29" s="24">
        <f t="shared" si="45"/>
        <v>0.35241455848355718</v>
      </c>
      <c r="BJ29" s="24">
        <f t="shared" si="46"/>
        <v>0.47723987276091151</v>
      </c>
      <c r="BK29" s="24">
        <f t="shared" si="47"/>
        <v>0.53463140727538572</v>
      </c>
      <c r="BL29" s="24">
        <f t="shared" si="48"/>
        <v>0.47696785234486283</v>
      </c>
      <c r="BM29" s="24">
        <f t="shared" si="30"/>
        <v>0.44792928792620312</v>
      </c>
      <c r="BN29" s="24">
        <f t="shared" si="30"/>
        <v>0.41651886218666512</v>
      </c>
      <c r="BO29" s="24">
        <f t="shared" si="30"/>
        <v>0.42540520018842209</v>
      </c>
      <c r="BP29" s="24" t="e">
        <f t="shared" si="49"/>
        <v>#DIV/0!</v>
      </c>
      <c r="BQ29" s="24">
        <f t="shared" si="50"/>
        <v>0.4922110816489389</v>
      </c>
    </row>
    <row r="30" spans="1:69" x14ac:dyDescent="0.25">
      <c r="A30" s="31">
        <f>+[1]NAC!A31</f>
        <v>43466</v>
      </c>
      <c r="B30" s="17">
        <f>+[1]NAC!B31</f>
        <v>189.61009999999999</v>
      </c>
      <c r="C30" s="18">
        <f>+[1]NAC!C31</f>
        <v>188.03569999999999</v>
      </c>
      <c r="D30" s="19">
        <f>+[1]NAC!D31</f>
        <v>164.14859999999999</v>
      </c>
      <c r="E30" s="19">
        <f>+[1]NAC!E31</f>
        <v>154.31049999999999</v>
      </c>
      <c r="F30" s="19">
        <f>+[1]NAC!F31</f>
        <v>233.7201</v>
      </c>
      <c r="G30" s="19">
        <f>+[1]NAC!G31</f>
        <v>180.89359999999999</v>
      </c>
      <c r="H30" s="19">
        <f>+[1]NAC!H31</f>
        <v>197.48769999999999</v>
      </c>
      <c r="I30" s="19">
        <f>+[1]NAC!I31</f>
        <v>206.20500000000001</v>
      </c>
      <c r="J30" s="19">
        <f>+[1]NAC!J31</f>
        <v>223.70920000000001</v>
      </c>
      <c r="K30" s="19">
        <f>+[1]NAC!K31</f>
        <v>182.2543</v>
      </c>
      <c r="L30" s="19">
        <f>+[1]NAC!L31</f>
        <v>174.71960000000001</v>
      </c>
      <c r="M30" s="19">
        <f>+[1]NAC!M31</f>
        <v>176.13249999999999</v>
      </c>
      <c r="N30" s="20">
        <f>+[1]NAC!N31</f>
        <v>190.28639999999999</v>
      </c>
      <c r="O30" s="18">
        <f>+[1]NAC!P31</f>
        <v>166.07300000000001</v>
      </c>
      <c r="P30" s="18">
        <f>+[1]NAC!Q31</f>
        <v>184.3056</v>
      </c>
      <c r="Q30" s="18">
        <f>+[1]NAC!R31</f>
        <v>220.13200000000001</v>
      </c>
      <c r="R30" s="18">
        <f t="shared" si="2"/>
        <v>189.77250885446097</v>
      </c>
      <c r="S30" s="19">
        <f t="shared" si="3"/>
        <v>178.96547728663089</v>
      </c>
      <c r="T30" s="19">
        <f t="shared" si="4"/>
        <v>173.60202022739674</v>
      </c>
      <c r="U30" s="19">
        <f t="shared" si="5"/>
        <v>172.77027853430073</v>
      </c>
      <c r="V30" s="19"/>
      <c r="W30" s="20">
        <f t="shared" si="6"/>
        <v>186.71357990471549</v>
      </c>
      <c r="Y30" s="24">
        <f t="shared" si="10"/>
        <v>2.9062409093474573E-2</v>
      </c>
      <c r="Z30" s="24">
        <f t="shared" si="11"/>
        <v>3.3527192819009288E-2</v>
      </c>
      <c r="AA30" s="24">
        <f t="shared" si="12"/>
        <v>3.4513922413629938E-2</v>
      </c>
      <c r="AB30" s="24">
        <f t="shared" si="13"/>
        <v>-5.6012481013947291E-3</v>
      </c>
      <c r="AC30" s="24">
        <f t="shared" si="14"/>
        <v>3.0969658927045618E-2</v>
      </c>
      <c r="AD30" s="24">
        <f t="shared" si="15"/>
        <v>2.6739303427239625E-2</v>
      </c>
      <c r="AE30" s="24">
        <f t="shared" si="16"/>
        <v>2.9089883963540286E-2</v>
      </c>
      <c r="AF30" s="24">
        <f t="shared" si="17"/>
        <v>2.4737721708457894E-2</v>
      </c>
      <c r="AG30" s="24">
        <f t="shared" si="18"/>
        <v>7.3805878089405086E-2</v>
      </c>
      <c r="AH30" s="24">
        <f t="shared" si="19"/>
        <v>3.5063547710902476E-2</v>
      </c>
      <c r="AI30" s="24">
        <f t="shared" si="20"/>
        <v>5.7326662971144415E-3</v>
      </c>
      <c r="AJ30" s="24">
        <f t="shared" si="21"/>
        <v>3.7330529936275614E-2</v>
      </c>
      <c r="AK30" s="24">
        <f t="shared" si="22"/>
        <v>3.6373142782449408E-2</v>
      </c>
      <c r="AL30" s="24">
        <f t="shared" si="23"/>
        <v>1.0984448640823707E-2</v>
      </c>
      <c r="AM30" s="24">
        <f t="shared" si="24"/>
        <v>3.0028066433953393E-2</v>
      </c>
      <c r="AN30" s="24">
        <f t="shared" si="25"/>
        <v>3.4211886304909678E-2</v>
      </c>
      <c r="AO30" s="24">
        <f t="shared" si="26"/>
        <v>2.9362545517698013E-2</v>
      </c>
      <c r="AP30" s="24">
        <f t="shared" si="51"/>
        <v>2.8545002299660061E-2</v>
      </c>
      <c r="AQ30" s="24">
        <f t="shared" si="52"/>
        <v>2.3991595869331306E-2</v>
      </c>
      <c r="AR30" s="24">
        <f t="shared" si="53"/>
        <v>1.959831324940331E-2</v>
      </c>
      <c r="AS30" s="24" t="e">
        <f t="shared" si="27"/>
        <v>#DIV/0!</v>
      </c>
      <c r="AT30" s="24">
        <f t="shared" si="28"/>
        <v>2.520281317332751E-2</v>
      </c>
      <c r="AV30" s="24">
        <f t="shared" si="32"/>
        <v>0.49312576630834082</v>
      </c>
      <c r="AW30" s="24">
        <f t="shared" si="33"/>
        <v>0.5302982212846854</v>
      </c>
      <c r="AX30" s="24">
        <f t="shared" si="34"/>
        <v>0.29702270895557747</v>
      </c>
      <c r="AY30" s="24">
        <f t="shared" si="35"/>
        <v>0.33318905114155717</v>
      </c>
      <c r="AZ30" s="24">
        <f t="shared" si="36"/>
        <v>0.48661777427233854</v>
      </c>
      <c r="BA30" s="24">
        <f t="shared" si="37"/>
        <v>0.52454957194796958</v>
      </c>
      <c r="BB30" s="24">
        <f t="shared" si="38"/>
        <v>0.5187039073494466</v>
      </c>
      <c r="BC30" s="24">
        <f t="shared" si="39"/>
        <v>0.67316741086461396</v>
      </c>
      <c r="BD30" s="24">
        <f t="shared" si="40"/>
        <v>0.6370674792392963</v>
      </c>
      <c r="BE30" s="24">
        <f t="shared" si="41"/>
        <v>0.43505966872753965</v>
      </c>
      <c r="BF30" s="24">
        <f t="shared" si="42"/>
        <v>0.32055304331789736</v>
      </c>
      <c r="BG30" s="24">
        <f t="shared" si="43"/>
        <v>0.40117084765933875</v>
      </c>
      <c r="BH30" s="24">
        <f t="shared" si="44"/>
        <v>0.55058756230702843</v>
      </c>
      <c r="BI30" s="24">
        <f t="shared" si="45"/>
        <v>0.33177920466783917</v>
      </c>
      <c r="BJ30" s="24">
        <f t="shared" si="46"/>
        <v>0.49912885609288304</v>
      </c>
      <c r="BK30" s="24">
        <f t="shared" si="47"/>
        <v>0.55401079107487883</v>
      </c>
      <c r="BL30" s="24">
        <f t="shared" si="48"/>
        <v>0.49392243137316383</v>
      </c>
      <c r="BM30" s="24">
        <f t="shared" si="30"/>
        <v>0.46186925175844484</v>
      </c>
      <c r="BN30" s="24">
        <f t="shared" si="30"/>
        <v>0.42670087007919344</v>
      </c>
      <c r="BO30" s="24">
        <f t="shared" si="30"/>
        <v>0.43546499943445904</v>
      </c>
      <c r="BP30" s="24" t="e">
        <f t="shared" si="49"/>
        <v>#DIV/0!</v>
      </c>
      <c r="BQ30" s="24">
        <f t="shared" si="50"/>
        <v>0.50670815438571881</v>
      </c>
    </row>
    <row r="31" spans="1:69" x14ac:dyDescent="0.25">
      <c r="A31" s="31">
        <f>+[1]NAC!A32</f>
        <v>43497</v>
      </c>
      <c r="B31" s="17">
        <f>+[1]NAC!B32</f>
        <v>196.7501</v>
      </c>
      <c r="C31" s="18">
        <f>+[1]NAC!C32</f>
        <v>198.7818</v>
      </c>
      <c r="D31" s="19">
        <f>+[1]NAC!D32</f>
        <v>168.01650000000001</v>
      </c>
      <c r="E31" s="19">
        <f>+[1]NAC!E32</f>
        <v>155.79730000000001</v>
      </c>
      <c r="F31" s="19">
        <f>+[1]NAC!F32</f>
        <v>248.67679999999999</v>
      </c>
      <c r="G31" s="19">
        <f>+[1]NAC!G32</f>
        <v>185.93199999999999</v>
      </c>
      <c r="H31" s="19">
        <f>+[1]NAC!H32</f>
        <v>203.75210000000001</v>
      </c>
      <c r="I31" s="19">
        <f>+[1]NAC!I32</f>
        <v>210.70009999999999</v>
      </c>
      <c r="J31" s="19">
        <f>+[1]NAC!J32</f>
        <v>226.14150000000001</v>
      </c>
      <c r="K31" s="19">
        <f>+[1]NAC!K32</f>
        <v>186.27529999999999</v>
      </c>
      <c r="L31" s="19">
        <f>+[1]NAC!L32</f>
        <v>177.64599999999999</v>
      </c>
      <c r="M31" s="19">
        <f>+[1]NAC!M32</f>
        <v>182.5376</v>
      </c>
      <c r="N31" s="20">
        <f>+[1]NAC!N32</f>
        <v>196.17949999999999</v>
      </c>
      <c r="O31" s="18">
        <f>+[1]NAC!P32</f>
        <v>169.27289999999999</v>
      </c>
      <c r="P31" s="18">
        <f>+[1]NAC!Q32</f>
        <v>191.41149999999999</v>
      </c>
      <c r="Q31" s="18">
        <f>+[1]NAC!R32</f>
        <v>229.4204</v>
      </c>
      <c r="R31" s="18">
        <f t="shared" si="2"/>
        <v>196.88805194288099</v>
      </c>
      <c r="S31" s="19">
        <f t="shared" si="3"/>
        <v>185.84854979790438</v>
      </c>
      <c r="T31" s="19">
        <f t="shared" si="4"/>
        <v>177.88051134974879</v>
      </c>
      <c r="U31" s="19">
        <f t="shared" si="5"/>
        <v>176.34977601615893</v>
      </c>
      <c r="V31" s="19"/>
      <c r="W31" s="20">
        <f t="shared" si="6"/>
        <v>190.81608062608632</v>
      </c>
      <c r="Y31" s="24">
        <f t="shared" si="10"/>
        <v>3.7656221899571962E-2</v>
      </c>
      <c r="Z31" s="24">
        <f t="shared" si="11"/>
        <v>5.7149254104406744E-2</v>
      </c>
      <c r="AA31" s="24">
        <f t="shared" si="12"/>
        <v>2.3563405353442146E-2</v>
      </c>
      <c r="AB31" s="24">
        <f t="shared" si="13"/>
        <v>9.6351188026739809E-3</v>
      </c>
      <c r="AC31" s="24">
        <f t="shared" si="14"/>
        <v>6.399406811823205E-2</v>
      </c>
      <c r="AD31" s="24">
        <f t="shared" si="15"/>
        <v>2.7852837247973383E-2</v>
      </c>
      <c r="AE31" s="24">
        <f t="shared" si="16"/>
        <v>3.1720456514507056E-2</v>
      </c>
      <c r="AF31" s="24">
        <f t="shared" si="17"/>
        <v>2.1799180427244602E-2</v>
      </c>
      <c r="AG31" s="24">
        <f t="shared" si="18"/>
        <v>1.087259710374E-2</v>
      </c>
      <c r="AH31" s="24">
        <f t="shared" si="19"/>
        <v>2.2062579593458143E-2</v>
      </c>
      <c r="AI31" s="24">
        <f t="shared" si="20"/>
        <v>1.6749122594144961E-2</v>
      </c>
      <c r="AJ31" s="24">
        <f t="shared" si="21"/>
        <v>3.6365236398733902E-2</v>
      </c>
      <c r="AK31" s="24">
        <f t="shared" si="22"/>
        <v>3.0969633142463149E-2</v>
      </c>
      <c r="AL31" s="24">
        <f t="shared" si="23"/>
        <v>1.9268032732593365E-2</v>
      </c>
      <c r="AM31" s="24">
        <f t="shared" si="24"/>
        <v>3.8554986934743019E-2</v>
      </c>
      <c r="AN31" s="24">
        <f t="shared" si="25"/>
        <v>4.2194683190085902E-2</v>
      </c>
      <c r="AO31" s="24">
        <f t="shared" si="26"/>
        <v>3.7495120507033075E-2</v>
      </c>
      <c r="AP31" s="24">
        <f t="shared" si="51"/>
        <v>3.8460336684094543E-2</v>
      </c>
      <c r="AQ31" s="24">
        <f t="shared" si="52"/>
        <v>2.4645399383876887E-2</v>
      </c>
      <c r="AR31" s="24">
        <f t="shared" si="53"/>
        <v>2.0718248024051977E-2</v>
      </c>
      <c r="AS31" s="24" t="e">
        <f t="shared" si="27"/>
        <v>#DIV/0!</v>
      </c>
      <c r="AT31" s="24">
        <f t="shared" si="28"/>
        <v>2.1972160372397243E-2</v>
      </c>
      <c r="AV31" s="24">
        <f t="shared" si="32"/>
        <v>0.51275713013779733</v>
      </c>
      <c r="AW31" s="24">
        <f t="shared" si="33"/>
        <v>0.58320470608474584</v>
      </c>
      <c r="AX31" s="24">
        <f t="shared" si="34"/>
        <v>0.30508997245598479</v>
      </c>
      <c r="AY31" s="24">
        <f t="shared" si="35"/>
        <v>0.35433516464411152</v>
      </c>
      <c r="AZ31" s="24">
        <f t="shared" si="36"/>
        <v>0.52398462023074543</v>
      </c>
      <c r="BA31" s="24">
        <f t="shared" si="37"/>
        <v>0.54012456378240503</v>
      </c>
      <c r="BB31" s="24">
        <f t="shared" si="38"/>
        <v>0.53098877186285809</v>
      </c>
      <c r="BC31" s="24">
        <f t="shared" si="39"/>
        <v>0.63629466026127868</v>
      </c>
      <c r="BD31" s="24">
        <f t="shared" si="40"/>
        <v>0.51657803142583147</v>
      </c>
      <c r="BE31" s="24">
        <f t="shared" si="41"/>
        <v>0.45241746905893776</v>
      </c>
      <c r="BF31" s="24">
        <f t="shared" si="42"/>
        <v>0.31753198786048431</v>
      </c>
      <c r="BG31" s="24">
        <f t="shared" si="43"/>
        <v>0.42226931842530724</v>
      </c>
      <c r="BH31" s="24">
        <f t="shared" si="44"/>
        <v>0.5710648800676541</v>
      </c>
      <c r="BI31" s="24">
        <f t="shared" si="45"/>
        <v>0.36674743582808045</v>
      </c>
      <c r="BJ31" s="24">
        <f t="shared" si="46"/>
        <v>0.52504176881468978</v>
      </c>
      <c r="BK31" s="24">
        <f t="shared" si="47"/>
        <v>0.54515471388555681</v>
      </c>
      <c r="BL31" s="24">
        <f t="shared" si="48"/>
        <v>0.51316453031647691</v>
      </c>
      <c r="BM31" s="24">
        <f t="shared" si="30"/>
        <v>0.49487298440926053</v>
      </c>
      <c r="BN31" s="24">
        <f t="shared" si="30"/>
        <v>0.44653276221264893</v>
      </c>
      <c r="BO31" s="24">
        <f t="shared" si="30"/>
        <v>0.45497757303621622</v>
      </c>
      <c r="BP31" s="24" t="e">
        <f t="shared" si="49"/>
        <v>#DIV/0!</v>
      </c>
      <c r="BQ31" s="24">
        <f t="shared" si="50"/>
        <v>0.5044660298929291</v>
      </c>
    </row>
    <row r="32" spans="1:69" x14ac:dyDescent="0.25">
      <c r="A32" s="31">
        <f>+[1]NAC!A33</f>
        <v>43525</v>
      </c>
      <c r="B32" s="17">
        <f>+[1]NAC!B33</f>
        <v>205.9571</v>
      </c>
      <c r="C32" s="18">
        <f>+[1]NAC!C33</f>
        <v>210.62799999999999</v>
      </c>
      <c r="D32" s="19">
        <f>+[1]NAC!D33</f>
        <v>174.827</v>
      </c>
      <c r="E32" s="19">
        <f>+[1]NAC!E33</f>
        <v>166.0308</v>
      </c>
      <c r="F32" s="19">
        <f>+[1]NAC!F33</f>
        <v>255.67830000000001</v>
      </c>
      <c r="G32" s="19">
        <f>+[1]NAC!G33</f>
        <v>192.99440000000001</v>
      </c>
      <c r="H32" s="19">
        <f>+[1]NAC!H33</f>
        <v>210.369</v>
      </c>
      <c r="I32" s="19">
        <f>+[1]NAC!I33</f>
        <v>219.4872</v>
      </c>
      <c r="J32" s="19">
        <f>+[1]NAC!J33</f>
        <v>236.06229999999999</v>
      </c>
      <c r="K32" s="19">
        <f>+[1]NAC!K33</f>
        <v>189.96870000000001</v>
      </c>
      <c r="L32" s="19">
        <f>+[1]NAC!L33</f>
        <v>209.4616</v>
      </c>
      <c r="M32" s="19">
        <f>+[1]NAC!M33</f>
        <v>190.43960000000001</v>
      </c>
      <c r="N32" s="20">
        <f>+[1]NAC!N33</f>
        <v>202.22810000000001</v>
      </c>
      <c r="O32" s="18">
        <f>+[1]NAC!P33</f>
        <v>177.3407</v>
      </c>
      <c r="P32" s="18">
        <f>+[1]NAC!Q33</f>
        <v>200.1771</v>
      </c>
      <c r="Q32" s="18">
        <f>+[1]NAC!R33</f>
        <v>240.67169999999999</v>
      </c>
      <c r="R32" s="18">
        <f t="shared" si="2"/>
        <v>206.13845039350997</v>
      </c>
      <c r="S32" s="19">
        <f t="shared" si="3"/>
        <v>195.00275267966563</v>
      </c>
      <c r="T32" s="19">
        <f t="shared" si="4"/>
        <v>185.24325297165785</v>
      </c>
      <c r="U32" s="19">
        <f t="shared" si="5"/>
        <v>183.53526916476841</v>
      </c>
      <c r="V32" s="19"/>
      <c r="W32" s="20">
        <f t="shared" si="6"/>
        <v>199.5134597424676</v>
      </c>
      <c r="Y32" s="24">
        <f t="shared" si="10"/>
        <v>4.6795401882895993E-2</v>
      </c>
      <c r="Z32" s="24">
        <f t="shared" si="11"/>
        <v>5.9593986974662672E-2</v>
      </c>
      <c r="AA32" s="24">
        <f t="shared" si="12"/>
        <v>4.0534709388661216E-2</v>
      </c>
      <c r="AB32" s="24">
        <f t="shared" si="13"/>
        <v>6.5684706987861663E-2</v>
      </c>
      <c r="AC32" s="24">
        <f t="shared" si="14"/>
        <v>2.8155018883949001E-2</v>
      </c>
      <c r="AD32" s="24">
        <f t="shared" si="15"/>
        <v>3.7983779015984487E-2</v>
      </c>
      <c r="AE32" s="24">
        <f t="shared" si="16"/>
        <v>3.2475248107872279E-2</v>
      </c>
      <c r="AF32" s="24">
        <f t="shared" si="17"/>
        <v>4.1704299143664469E-2</v>
      </c>
      <c r="AG32" s="24">
        <f t="shared" si="18"/>
        <v>4.386987793041075E-2</v>
      </c>
      <c r="AH32" s="24">
        <f t="shared" si="19"/>
        <v>1.9827642204844231E-2</v>
      </c>
      <c r="AI32" s="24">
        <f t="shared" si="20"/>
        <v>0.17909550454274248</v>
      </c>
      <c r="AJ32" s="24">
        <f t="shared" si="21"/>
        <v>4.3289711270445119E-2</v>
      </c>
      <c r="AK32" s="24">
        <f t="shared" si="22"/>
        <v>3.0831967662268589E-2</v>
      </c>
      <c r="AL32" s="24">
        <f t="shared" si="23"/>
        <v>4.7661498089771159E-2</v>
      </c>
      <c r="AM32" s="24">
        <f t="shared" si="24"/>
        <v>4.5794531676518924E-2</v>
      </c>
      <c r="AN32" s="24">
        <f t="shared" si="25"/>
        <v>4.9042282203326293E-2</v>
      </c>
      <c r="AO32" s="24">
        <f t="shared" si="26"/>
        <v>4.6983036092574038E-2</v>
      </c>
      <c r="AP32" s="24">
        <f t="shared" si="51"/>
        <v>4.925625134936884E-2</v>
      </c>
      <c r="AQ32" s="24">
        <f t="shared" si="52"/>
        <v>4.1391502453197004E-2</v>
      </c>
      <c r="AR32" s="24">
        <f t="shared" si="53"/>
        <v>4.0745689112477557E-2</v>
      </c>
      <c r="AS32" s="24" t="e">
        <f t="shared" si="27"/>
        <v>#DIV/0!</v>
      </c>
      <c r="AT32" s="24">
        <f t="shared" si="28"/>
        <v>4.5579906514400248E-2</v>
      </c>
      <c r="AV32" s="24">
        <f t="shared" si="32"/>
        <v>0.54732339935119079</v>
      </c>
      <c r="AW32" s="24">
        <f t="shared" si="33"/>
        <v>0.63952393184347978</v>
      </c>
      <c r="AX32" s="24">
        <f t="shared" si="34"/>
        <v>0.34873856873724174</v>
      </c>
      <c r="AY32" s="24">
        <f t="shared" si="35"/>
        <v>0.38279834794580103</v>
      </c>
      <c r="AZ32" s="24">
        <f t="shared" si="36"/>
        <v>0.55804689528085616</v>
      </c>
      <c r="BA32" s="24">
        <f t="shared" si="37"/>
        <v>0.52949110848527647</v>
      </c>
      <c r="BB32" s="24">
        <f t="shared" si="38"/>
        <v>0.56035780775991872</v>
      </c>
      <c r="BC32" s="24">
        <f t="shared" si="39"/>
        <v>0.67470393399068973</v>
      </c>
      <c r="BD32" s="24">
        <f t="shared" si="40"/>
        <v>0.54080723518327178</v>
      </c>
      <c r="BE32" s="24">
        <f t="shared" si="41"/>
        <v>0.46342754223839622</v>
      </c>
      <c r="BF32" s="24">
        <f t="shared" si="42"/>
        <v>0.36514253201829838</v>
      </c>
      <c r="BG32" s="24">
        <f t="shared" si="43"/>
        <v>0.45824683812308153</v>
      </c>
      <c r="BH32" s="24">
        <f t="shared" si="44"/>
        <v>0.5899798017282929</v>
      </c>
      <c r="BI32" s="24">
        <f t="shared" si="45"/>
        <v>0.40896093712137405</v>
      </c>
      <c r="BJ32" s="24">
        <f t="shared" si="46"/>
        <v>0.55482189737933596</v>
      </c>
      <c r="BK32" s="24">
        <f t="shared" si="47"/>
        <v>0.58874518600472392</v>
      </c>
      <c r="BL32" s="24">
        <f t="shared" si="48"/>
        <v>0.54761734533297912</v>
      </c>
      <c r="BM32" s="24">
        <f t="shared" si="30"/>
        <v>0.53036181054955955</v>
      </c>
      <c r="BN32" s="24">
        <f t="shared" si="30"/>
        <v>0.46525413554876605</v>
      </c>
      <c r="BO32" s="24">
        <f t="shared" si="30"/>
        <v>0.46765942932100169</v>
      </c>
      <c r="BP32" s="24" t="e">
        <f t="shared" si="49"/>
        <v>#DIV/0!</v>
      </c>
      <c r="BQ32" s="24">
        <f t="shared" si="50"/>
        <v>0.52657888263276731</v>
      </c>
    </row>
    <row r="33" spans="1:69" x14ac:dyDescent="0.25">
      <c r="A33" s="31">
        <f>+[1]NAC!A34</f>
        <v>43556</v>
      </c>
      <c r="B33" s="17">
        <f>+[1]NAC!B34</f>
        <v>213.05170000000001</v>
      </c>
      <c r="C33" s="18">
        <f>+[1]NAC!C34</f>
        <v>215.99850000000001</v>
      </c>
      <c r="D33" s="19">
        <f>+[1]NAC!D34</f>
        <v>176.63229999999999</v>
      </c>
      <c r="E33" s="19">
        <f>+[1]NAC!E34</f>
        <v>176.33029999999999</v>
      </c>
      <c r="F33" s="19">
        <f>+[1]NAC!F34</f>
        <v>263.20119999999997</v>
      </c>
      <c r="G33" s="19">
        <f>+[1]NAC!G34</f>
        <v>201.85470000000001</v>
      </c>
      <c r="H33" s="19">
        <f>+[1]NAC!H34</f>
        <v>217.7389</v>
      </c>
      <c r="I33" s="19">
        <f>+[1]NAC!I34</f>
        <v>229.05840000000001</v>
      </c>
      <c r="J33" s="19">
        <f>+[1]NAC!J34</f>
        <v>244.31020000000001</v>
      </c>
      <c r="K33" s="19">
        <f>+[1]NAC!K34</f>
        <v>195.9999</v>
      </c>
      <c r="L33" s="19">
        <f>+[1]NAC!L34</f>
        <v>212.69839999999999</v>
      </c>
      <c r="M33" s="19">
        <f>+[1]NAC!M34</f>
        <v>198.21119999999999</v>
      </c>
      <c r="N33" s="20">
        <f>+[1]NAC!N34</f>
        <v>208.23500000000001</v>
      </c>
      <c r="O33" s="18">
        <f>+[1]NAC!P34</f>
        <v>180.1891</v>
      </c>
      <c r="P33" s="18">
        <f>+[1]NAC!Q34</f>
        <v>207.71789999999999</v>
      </c>
      <c r="Q33" s="18">
        <f>+[1]NAC!R34</f>
        <v>248.5813</v>
      </c>
      <c r="R33" s="18">
        <f t="shared" si="2"/>
        <v>213.23682037322902</v>
      </c>
      <c r="S33" s="19">
        <f t="shared" si="3"/>
        <v>201.68295296611657</v>
      </c>
      <c r="T33" s="19">
        <f t="shared" si="4"/>
        <v>193.37963450729711</v>
      </c>
      <c r="U33" s="19">
        <f t="shared" si="5"/>
        <v>191.79155049780874</v>
      </c>
      <c r="V33" s="19"/>
      <c r="W33" s="20">
        <f t="shared" si="6"/>
        <v>207.68897098438904</v>
      </c>
      <c r="Y33" s="24">
        <f t="shared" si="10"/>
        <v>3.444697949233122E-2</v>
      </c>
      <c r="Z33" s="24">
        <f t="shared" si="11"/>
        <v>2.5497559678675286E-2</v>
      </c>
      <c r="AA33" s="24">
        <f t="shared" si="12"/>
        <v>1.0326208194386455E-2</v>
      </c>
      <c r="AB33" s="24">
        <f t="shared" si="13"/>
        <v>6.2033670861069146E-2</v>
      </c>
      <c r="AC33" s="24">
        <f t="shared" si="14"/>
        <v>2.9423302642421989E-2</v>
      </c>
      <c r="AD33" s="24">
        <f t="shared" si="15"/>
        <v>4.5909622248106574E-2</v>
      </c>
      <c r="AE33" s="24">
        <f t="shared" si="16"/>
        <v>3.5033203561361193E-2</v>
      </c>
      <c r="AF33" s="24">
        <f t="shared" si="17"/>
        <v>4.3607098728308591E-2</v>
      </c>
      <c r="AG33" s="24">
        <f t="shared" si="18"/>
        <v>3.4939505376335056E-2</v>
      </c>
      <c r="AH33" s="24">
        <f t="shared" si="19"/>
        <v>3.174838802392177E-2</v>
      </c>
      <c r="AI33" s="24">
        <f t="shared" si="20"/>
        <v>1.5452951758222033E-2</v>
      </c>
      <c r="AJ33" s="24">
        <f t="shared" si="21"/>
        <v>4.0808739358830781E-2</v>
      </c>
      <c r="AK33" s="24">
        <f t="shared" si="22"/>
        <v>2.970358718694377E-2</v>
      </c>
      <c r="AL33" s="24">
        <f t="shared" si="23"/>
        <v>1.6061738788670565E-2</v>
      </c>
      <c r="AM33" s="24">
        <f t="shared" si="24"/>
        <v>3.7670642645937003E-2</v>
      </c>
      <c r="AN33" s="24">
        <f t="shared" si="25"/>
        <v>3.2864686624975104E-2</v>
      </c>
      <c r="AO33" s="24">
        <f t="shared" si="26"/>
        <v>3.4434963327649726E-2</v>
      </c>
      <c r="AP33" s="24">
        <f t="shared" si="51"/>
        <v>3.4256953784773669E-2</v>
      </c>
      <c r="AQ33" s="24">
        <f t="shared" si="52"/>
        <v>4.3922687628920709E-2</v>
      </c>
      <c r="AR33" s="24">
        <f t="shared" si="53"/>
        <v>4.4984712587466058E-2</v>
      </c>
      <c r="AS33" s="24" t="e">
        <f t="shared" si="27"/>
        <v>#DIV/0!</v>
      </c>
      <c r="AT33" s="24">
        <f t="shared" si="28"/>
        <v>4.0977241598007419E-2</v>
      </c>
      <c r="AV33" s="24">
        <f t="shared" si="32"/>
        <v>0.55795122821591314</v>
      </c>
      <c r="AW33" s="24">
        <f t="shared" si="33"/>
        <v>0.66209075540240936</v>
      </c>
      <c r="AX33" s="24">
        <f t="shared" si="34"/>
        <v>0.34540293009601952</v>
      </c>
      <c r="AY33" s="24">
        <f t="shared" si="35"/>
        <v>0.41148477411319084</v>
      </c>
      <c r="AZ33" s="24">
        <f t="shared" si="36"/>
        <v>0.48494692692988628</v>
      </c>
      <c r="BA33" s="24">
        <f t="shared" si="37"/>
        <v>0.58000048529972337</v>
      </c>
      <c r="BB33" s="24">
        <f t="shared" si="38"/>
        <v>0.58675106450736081</v>
      </c>
      <c r="BC33" s="24">
        <f t="shared" si="39"/>
        <v>0.68021424971887434</v>
      </c>
      <c r="BD33" s="24">
        <f t="shared" si="40"/>
        <v>0.57830467566966948</v>
      </c>
      <c r="BE33" s="24">
        <f t="shared" si="41"/>
        <v>0.48141802009892243</v>
      </c>
      <c r="BF33" s="24">
        <f t="shared" si="42"/>
        <v>0.37497462709916318</v>
      </c>
      <c r="BG33" s="24">
        <f t="shared" si="43"/>
        <v>0.48380890639281882</v>
      </c>
      <c r="BH33" s="24">
        <f t="shared" si="44"/>
        <v>0.61006609285164215</v>
      </c>
      <c r="BI33" s="24">
        <f t="shared" si="45"/>
        <v>0.41923311093135518</v>
      </c>
      <c r="BJ33" s="24">
        <f t="shared" si="46"/>
        <v>0.57974315605026727</v>
      </c>
      <c r="BK33" s="24">
        <f t="shared" si="47"/>
        <v>0.55898238330270744</v>
      </c>
      <c r="BL33" s="24">
        <f t="shared" si="48"/>
        <v>0.5582315426128488</v>
      </c>
      <c r="BM33" s="24">
        <f t="shared" ref="BM33:BM95" si="54">+S33/S21-1</f>
        <v>0.55410161440567451</v>
      </c>
      <c r="BN33" s="24">
        <f t="shared" ref="BN33:BN95" si="55">+T33/T21-1</f>
        <v>0.49337380923209695</v>
      </c>
      <c r="BO33" s="24">
        <f t="shared" ref="BO33:BO95" si="56">+U33/U21-1</f>
        <v>0.49665104332900745</v>
      </c>
      <c r="BP33" s="24" t="e">
        <f t="shared" si="49"/>
        <v>#DIV/0!</v>
      </c>
      <c r="BQ33" s="24">
        <f t="shared" si="50"/>
        <v>0.55013132994853153</v>
      </c>
    </row>
    <row r="34" spans="1:69" x14ac:dyDescent="0.25">
      <c r="A34" s="31">
        <f>+[1]NAC!A35</f>
        <v>43586</v>
      </c>
      <c r="B34" s="17">
        <f>+[1]NAC!B35</f>
        <v>219.56909999999999</v>
      </c>
      <c r="C34" s="18">
        <f>+[1]NAC!C35</f>
        <v>221.25880000000001</v>
      </c>
      <c r="D34" s="19">
        <f>+[1]NAC!D35</f>
        <v>180.4588</v>
      </c>
      <c r="E34" s="19">
        <f>+[1]NAC!E35</f>
        <v>182.24529999999999</v>
      </c>
      <c r="F34" s="19">
        <f>+[1]NAC!F35</f>
        <v>273.66950000000003</v>
      </c>
      <c r="G34" s="19">
        <f>+[1]NAC!G35</f>
        <v>208.34469999999999</v>
      </c>
      <c r="H34" s="19">
        <f>+[1]NAC!H35</f>
        <v>228.7921</v>
      </c>
      <c r="I34" s="19">
        <f>+[1]NAC!I35</f>
        <v>237.05699999999999</v>
      </c>
      <c r="J34" s="19">
        <f>+[1]NAC!J35</f>
        <v>249.11760000000001</v>
      </c>
      <c r="K34" s="19">
        <f>+[1]NAC!K35</f>
        <v>200.69970000000001</v>
      </c>
      <c r="L34" s="19">
        <f>+[1]NAC!L35</f>
        <v>219.68629999999999</v>
      </c>
      <c r="M34" s="19">
        <f>+[1]NAC!M35</f>
        <v>202.60550000000001</v>
      </c>
      <c r="N34" s="20">
        <f>+[1]NAC!N35</f>
        <v>214.04040000000001</v>
      </c>
      <c r="O34" s="18">
        <f>+[1]NAC!P35</f>
        <v>181.3032</v>
      </c>
      <c r="P34" s="18">
        <f>+[1]NAC!Q35</f>
        <v>214.31819999999999</v>
      </c>
      <c r="Q34" s="18">
        <f>+[1]NAC!R35</f>
        <v>257.83100000000002</v>
      </c>
      <c r="R34" s="18">
        <f t="shared" si="2"/>
        <v>219.773810477284</v>
      </c>
      <c r="S34" s="19">
        <f t="shared" si="3"/>
        <v>206.93543926398397</v>
      </c>
      <c r="T34" s="19">
        <f t="shared" si="4"/>
        <v>198.76484997008777</v>
      </c>
      <c r="U34" s="19">
        <f t="shared" si="5"/>
        <v>197.50246929704167</v>
      </c>
      <c r="V34" s="19"/>
      <c r="W34" s="20">
        <f t="shared" si="6"/>
        <v>214.7323991763146</v>
      </c>
      <c r="Y34" s="24">
        <f t="shared" si="10"/>
        <v>3.0590696999836187E-2</v>
      </c>
      <c r="Z34" s="24">
        <f t="shared" si="11"/>
        <v>2.4353409861642472E-2</v>
      </c>
      <c r="AA34" s="24">
        <f t="shared" si="12"/>
        <v>2.1663648154952364E-2</v>
      </c>
      <c r="AB34" s="24">
        <f t="shared" si="13"/>
        <v>3.3545000490556642E-2</v>
      </c>
      <c r="AC34" s="24">
        <f t="shared" si="14"/>
        <v>3.9772994955950214E-2</v>
      </c>
      <c r="AD34" s="24">
        <f t="shared" si="15"/>
        <v>3.2151839912570646E-2</v>
      </c>
      <c r="AE34" s="24">
        <f t="shared" si="16"/>
        <v>5.0763552125963729E-2</v>
      </c>
      <c r="AF34" s="24">
        <f t="shared" si="17"/>
        <v>3.4919479049884128E-2</v>
      </c>
      <c r="AG34" s="24">
        <f t="shared" si="18"/>
        <v>1.9677442857481964E-2</v>
      </c>
      <c r="AH34" s="24">
        <f t="shared" si="19"/>
        <v>2.3978583662542796E-2</v>
      </c>
      <c r="AI34" s="24">
        <f t="shared" si="20"/>
        <v>3.28535616628991E-2</v>
      </c>
      <c r="AJ34" s="24">
        <f t="shared" si="21"/>
        <v>2.2169786571091921E-2</v>
      </c>
      <c r="AK34" s="24">
        <f t="shared" si="22"/>
        <v>2.7879078925252765E-2</v>
      </c>
      <c r="AL34" s="24">
        <f t="shared" si="23"/>
        <v>6.1829489131139947E-3</v>
      </c>
      <c r="AM34" s="24">
        <f t="shared" si="24"/>
        <v>3.1775306798306868E-2</v>
      </c>
      <c r="AN34" s="24">
        <f t="shared" si="25"/>
        <v>3.7209959075763299E-2</v>
      </c>
      <c r="AO34" s="24">
        <f t="shared" si="26"/>
        <v>3.0656010029662228E-2</v>
      </c>
      <c r="AP34" s="24">
        <f t="shared" si="51"/>
        <v>2.6043283384242333E-2</v>
      </c>
      <c r="AQ34" s="24">
        <f t="shared" si="52"/>
        <v>2.7847893479121533E-2</v>
      </c>
      <c r="AR34" s="24">
        <f t="shared" si="53"/>
        <v>2.977669654585835E-2</v>
      </c>
      <c r="AS34" s="24" t="e">
        <f t="shared" si="27"/>
        <v>#DIV/0!</v>
      </c>
      <c r="AT34" s="24">
        <f t="shared" si="28"/>
        <v>3.3913347244880709E-2</v>
      </c>
      <c r="AV34" s="24">
        <f t="shared" si="32"/>
        <v>0.57296511981935572</v>
      </c>
      <c r="AW34" s="24">
        <f t="shared" si="33"/>
        <v>0.64870094983752113</v>
      </c>
      <c r="AX34" s="24">
        <f t="shared" si="34"/>
        <v>0.35268552513421247</v>
      </c>
      <c r="AY34" s="24">
        <f t="shared" si="35"/>
        <v>0.43091467838332687</v>
      </c>
      <c r="AZ34" s="24">
        <f t="shared" si="36"/>
        <v>0.55538397883941903</v>
      </c>
      <c r="BA34" s="24">
        <f t="shared" si="37"/>
        <v>0.59558188334762896</v>
      </c>
      <c r="BB34" s="24">
        <f t="shared" si="38"/>
        <v>0.63125922873282869</v>
      </c>
      <c r="BC34" s="24">
        <f t="shared" si="39"/>
        <v>0.70637534254266532</v>
      </c>
      <c r="BD34" s="24">
        <f t="shared" si="40"/>
        <v>0.54854446482640573</v>
      </c>
      <c r="BE34" s="24">
        <f t="shared" si="41"/>
        <v>0.47969453514888039</v>
      </c>
      <c r="BF34" s="24">
        <f t="shared" si="42"/>
        <v>0.40757240447837106</v>
      </c>
      <c r="BG34" s="24">
        <f t="shared" si="43"/>
        <v>0.4811577865406913</v>
      </c>
      <c r="BH34" s="24">
        <f t="shared" si="44"/>
        <v>0.62303916624897737</v>
      </c>
      <c r="BI34" s="24">
        <f t="shared" si="45"/>
        <v>0.39278224276234641</v>
      </c>
      <c r="BJ34" s="24">
        <f t="shared" si="46"/>
        <v>0.58778450637652857</v>
      </c>
      <c r="BK34" s="24">
        <f t="shared" si="47"/>
        <v>0.6112020696895466</v>
      </c>
      <c r="BL34" s="24">
        <f t="shared" si="48"/>
        <v>0.5730411454689357</v>
      </c>
      <c r="BM34" s="24">
        <f t="shared" si="54"/>
        <v>0.55388743896111592</v>
      </c>
      <c r="BN34" s="24">
        <f t="shared" si="55"/>
        <v>0.50149548368444252</v>
      </c>
      <c r="BO34" s="24">
        <f t="shared" si="56"/>
        <v>0.50847948255039244</v>
      </c>
      <c r="BP34" s="24" t="e">
        <f t="shared" si="49"/>
        <v>#DIV/0!</v>
      </c>
      <c r="BQ34" s="24">
        <f t="shared" si="50"/>
        <v>0.56875123954335693</v>
      </c>
    </row>
    <row r="35" spans="1:69" x14ac:dyDescent="0.25">
      <c r="A35" s="31">
        <f>+[1]NAC!A36</f>
        <v>43617</v>
      </c>
      <c r="B35" s="17">
        <f>+[1]NAC!B36</f>
        <v>225.53700000000001</v>
      </c>
      <c r="C35" s="18">
        <f>+[1]NAC!C36</f>
        <v>226.9033</v>
      </c>
      <c r="D35" s="19">
        <f>+[1]NAC!D36</f>
        <v>185.36250000000001</v>
      </c>
      <c r="E35" s="19">
        <f>+[1]NAC!E36</f>
        <v>185.70609999999999</v>
      </c>
      <c r="F35" s="19">
        <f>+[1]NAC!F36</f>
        <v>281.0736</v>
      </c>
      <c r="G35" s="19">
        <f>+[1]NAC!G36</f>
        <v>215.48779999999999</v>
      </c>
      <c r="H35" s="19">
        <f>+[1]NAC!H36</f>
        <v>236.91650000000001</v>
      </c>
      <c r="I35" s="19">
        <f>+[1]NAC!I36</f>
        <v>240.76570000000001</v>
      </c>
      <c r="J35" s="19">
        <f>+[1]NAC!J36</f>
        <v>266.86649999999997</v>
      </c>
      <c r="K35" s="19">
        <f>+[1]NAC!K36</f>
        <v>208.13409999999999</v>
      </c>
      <c r="L35" s="19">
        <f>+[1]NAC!L36</f>
        <v>223.53809999999999</v>
      </c>
      <c r="M35" s="19">
        <f>+[1]NAC!M36</f>
        <v>207.73699999999999</v>
      </c>
      <c r="N35" s="20">
        <f>+[1]NAC!N36</f>
        <v>218.56970000000001</v>
      </c>
      <c r="O35" s="18">
        <f>+[1]NAC!P36</f>
        <v>185.77520000000001</v>
      </c>
      <c r="P35" s="18">
        <f>+[1]NAC!Q36</f>
        <v>220.17250000000001</v>
      </c>
      <c r="Q35" s="18">
        <f>+[1]NAC!R36</f>
        <v>265.01600000000002</v>
      </c>
      <c r="R35" s="18">
        <f t="shared" si="2"/>
        <v>225.76817760337394</v>
      </c>
      <c r="S35" s="19">
        <f t="shared" si="3"/>
        <v>212.42814996215185</v>
      </c>
      <c r="T35" s="19">
        <f t="shared" si="4"/>
        <v>204.20095019757736</v>
      </c>
      <c r="U35" s="19">
        <f t="shared" si="5"/>
        <v>203.03868836826697</v>
      </c>
      <c r="V35" s="19"/>
      <c r="W35" s="20">
        <f t="shared" si="6"/>
        <v>220.87600844585333</v>
      </c>
      <c r="Y35" s="24">
        <f t="shared" si="10"/>
        <v>2.7180054023995259E-2</v>
      </c>
      <c r="Z35" s="24">
        <f t="shared" si="11"/>
        <v>2.5510849737953922E-2</v>
      </c>
      <c r="AA35" s="24">
        <f t="shared" si="12"/>
        <v>2.717351550603242E-2</v>
      </c>
      <c r="AB35" s="24">
        <f t="shared" si="13"/>
        <v>1.8989790134505524E-2</v>
      </c>
      <c r="AC35" s="24">
        <f t="shared" si="14"/>
        <v>2.7054896508379445E-2</v>
      </c>
      <c r="AD35" s="24">
        <f t="shared" si="15"/>
        <v>3.4285009409886547E-2</v>
      </c>
      <c r="AE35" s="24">
        <f t="shared" si="16"/>
        <v>3.5509967345900506E-2</v>
      </c>
      <c r="AF35" s="24">
        <f t="shared" si="17"/>
        <v>1.5644760542823155E-2</v>
      </c>
      <c r="AG35" s="24">
        <f t="shared" si="18"/>
        <v>7.1247073671229844E-2</v>
      </c>
      <c r="AH35" s="24">
        <f t="shared" si="19"/>
        <v>3.7042407138625499E-2</v>
      </c>
      <c r="AI35" s="24">
        <f t="shared" si="20"/>
        <v>1.7533182542561754E-2</v>
      </c>
      <c r="AJ35" s="24">
        <f t="shared" si="21"/>
        <v>2.5327545402271889E-2</v>
      </c>
      <c r="AK35" s="24">
        <f t="shared" si="22"/>
        <v>2.1160958398507956E-2</v>
      </c>
      <c r="AL35" s="24">
        <f t="shared" si="23"/>
        <v>2.466586359203804E-2</v>
      </c>
      <c r="AM35" s="24">
        <f t="shared" si="24"/>
        <v>2.7315925572350075E-2</v>
      </c>
      <c r="AN35" s="24">
        <f t="shared" si="25"/>
        <v>2.7867091234180519E-2</v>
      </c>
      <c r="AO35" s="24">
        <f t="shared" si="26"/>
        <v>2.7275165831051273E-2</v>
      </c>
      <c r="AP35" s="24">
        <f t="shared" si="51"/>
        <v>2.6543112758762089E-2</v>
      </c>
      <c r="AQ35" s="24">
        <f t="shared" si="52"/>
        <v>2.7349404224678908E-2</v>
      </c>
      <c r="AR35" s="24">
        <f t="shared" si="53"/>
        <v>2.8031138501356523E-2</v>
      </c>
      <c r="AS35" s="24" t="e">
        <f t="shared" si="27"/>
        <v>#DIV/0!</v>
      </c>
      <c r="AT35" s="24">
        <f t="shared" si="28"/>
        <v>2.8610537082921939E-2</v>
      </c>
      <c r="AV35" s="24">
        <f t="shared" si="32"/>
        <v>0.55751895821492736</v>
      </c>
      <c r="AW35" s="24">
        <f t="shared" si="33"/>
        <v>0.60752173204582305</v>
      </c>
      <c r="AX35" s="24">
        <f t="shared" si="34"/>
        <v>0.37696409363467254</v>
      </c>
      <c r="AY35" s="24">
        <f t="shared" si="35"/>
        <v>0.43069191751103197</v>
      </c>
      <c r="AZ35" s="24">
        <f t="shared" si="36"/>
        <v>0.5561547243226963</v>
      </c>
      <c r="BA35" s="24">
        <f t="shared" si="37"/>
        <v>0.58646386265083295</v>
      </c>
      <c r="BB35" s="24">
        <f t="shared" si="38"/>
        <v>0.61948122790372118</v>
      </c>
      <c r="BC35" s="24">
        <f t="shared" si="39"/>
        <v>0.63594884621316994</v>
      </c>
      <c r="BD35" s="24">
        <f t="shared" si="40"/>
        <v>0.65260629344906107</v>
      </c>
      <c r="BE35" s="24">
        <f t="shared" si="41"/>
        <v>0.4847578657516558</v>
      </c>
      <c r="BF35" s="24">
        <f t="shared" si="42"/>
        <v>0.41498706472826408</v>
      </c>
      <c r="BG35" s="24">
        <f t="shared" si="43"/>
        <v>0.47936591583999766</v>
      </c>
      <c r="BH35" s="24">
        <f t="shared" si="44"/>
        <v>0.60633996952969471</v>
      </c>
      <c r="BI35" s="24">
        <f t="shared" si="45"/>
        <v>0.38077860146658571</v>
      </c>
      <c r="BJ35" s="24">
        <f t="shared" si="46"/>
        <v>0.56730500916866955</v>
      </c>
      <c r="BK35" s="24">
        <f t="shared" si="47"/>
        <v>0.60876572625316827</v>
      </c>
      <c r="BL35" s="24">
        <f t="shared" si="48"/>
        <v>0.55809131946328105</v>
      </c>
      <c r="BM35" s="24">
        <f t="shared" si="54"/>
        <v>0.53785858463013891</v>
      </c>
      <c r="BN35" s="24">
        <f t="shared" si="55"/>
        <v>0.49916361913883533</v>
      </c>
      <c r="BO35" s="24">
        <f t="shared" si="56"/>
        <v>0.50594109290668121</v>
      </c>
      <c r="BP35" s="24" t="e">
        <f t="shared" si="49"/>
        <v>#DIV/0!</v>
      </c>
      <c r="BQ35" s="24">
        <f t="shared" si="50"/>
        <v>0.55790622963343606</v>
      </c>
    </row>
    <row r="36" spans="1:69" x14ac:dyDescent="0.25">
      <c r="A36" s="31">
        <f>+[1]NAC!A37</f>
        <v>43647</v>
      </c>
      <c r="B36" s="17">
        <f>+[1]NAC!B37</f>
        <v>230.494</v>
      </c>
      <c r="C36" s="18">
        <f>+[1]NAC!C37</f>
        <v>232.02950000000001</v>
      </c>
      <c r="D36" s="19">
        <f>+[1]NAC!D37</f>
        <v>186.94759999999999</v>
      </c>
      <c r="E36" s="19">
        <f>+[1]NAC!E37</f>
        <v>186.345</v>
      </c>
      <c r="F36" s="19">
        <f>+[1]NAC!F37</f>
        <v>287.2242</v>
      </c>
      <c r="G36" s="19">
        <f>+[1]NAC!G37</f>
        <v>220.92429999999999</v>
      </c>
      <c r="H36" s="19">
        <f>+[1]NAC!H37</f>
        <v>246.6508</v>
      </c>
      <c r="I36" s="19">
        <f>+[1]NAC!I37</f>
        <v>243.50640000000001</v>
      </c>
      <c r="J36" s="19">
        <f>+[1]NAC!J37</f>
        <v>267.44420000000002</v>
      </c>
      <c r="K36" s="19">
        <f>+[1]NAC!K37</f>
        <v>216.18360000000001</v>
      </c>
      <c r="L36" s="19">
        <f>+[1]NAC!L37</f>
        <v>228.21299999999999</v>
      </c>
      <c r="M36" s="19">
        <f>+[1]NAC!M37</f>
        <v>213.87799999999999</v>
      </c>
      <c r="N36" s="20">
        <f>+[1]NAC!N37</f>
        <v>224.45089999999999</v>
      </c>
      <c r="O36" s="18">
        <f>+[1]NAC!P37</f>
        <v>192.5377</v>
      </c>
      <c r="P36" s="18">
        <f>+[1]NAC!Q37</f>
        <v>224.90110000000001</v>
      </c>
      <c r="Q36" s="18">
        <f>+[1]NAC!R37</f>
        <v>269.79640000000001</v>
      </c>
      <c r="R36" s="18">
        <f t="shared" si="2"/>
        <v>230.73850029936395</v>
      </c>
      <c r="S36" s="19">
        <f t="shared" si="3"/>
        <v>217.22541906073249</v>
      </c>
      <c r="T36" s="19">
        <f t="shared" si="4"/>
        <v>209.06367856018156</v>
      </c>
      <c r="U36" s="19">
        <f t="shared" si="5"/>
        <v>207.48126248682814</v>
      </c>
      <c r="V36" s="19"/>
      <c r="W36" s="20">
        <f t="shared" si="6"/>
        <v>225.57442099253041</v>
      </c>
      <c r="Y36" s="24">
        <f t="shared" si="10"/>
        <v>2.1978655386921009E-2</v>
      </c>
      <c r="Z36" s="24">
        <f t="shared" si="11"/>
        <v>2.2592002848790704E-2</v>
      </c>
      <c r="AA36" s="24">
        <f t="shared" si="12"/>
        <v>8.5513520803830456E-3</v>
      </c>
      <c r="AB36" s="24">
        <f t="shared" si="13"/>
        <v>3.440382410701659E-3</v>
      </c>
      <c r="AC36" s="24">
        <f t="shared" si="14"/>
        <v>2.1882524719504026E-2</v>
      </c>
      <c r="AD36" s="24">
        <f t="shared" si="15"/>
        <v>2.5228806456792485E-2</v>
      </c>
      <c r="AE36" s="24">
        <f t="shared" si="16"/>
        <v>4.1087471746374726E-2</v>
      </c>
      <c r="AF36" s="24">
        <f t="shared" si="17"/>
        <v>1.1383265971855572E-2</v>
      </c>
      <c r="AG36" s="24">
        <f t="shared" si="18"/>
        <v>2.1647527883794648E-3</v>
      </c>
      <c r="AH36" s="24">
        <f t="shared" si="19"/>
        <v>3.8674585279394602E-2</v>
      </c>
      <c r="AI36" s="24">
        <f t="shared" si="20"/>
        <v>2.0913213452203427E-2</v>
      </c>
      <c r="AJ36" s="24">
        <f t="shared" si="21"/>
        <v>2.9561416598872681E-2</v>
      </c>
      <c r="AK36" s="24">
        <f t="shared" si="22"/>
        <v>2.6907663779563107E-2</v>
      </c>
      <c r="AL36" s="24">
        <f t="shared" si="23"/>
        <v>3.6401521839298123E-2</v>
      </c>
      <c r="AM36" s="24">
        <f t="shared" si="24"/>
        <v>2.1476796602663883E-2</v>
      </c>
      <c r="AN36" s="24">
        <f t="shared" si="25"/>
        <v>1.8038156186796162E-2</v>
      </c>
      <c r="AO36" s="24">
        <f t="shared" si="26"/>
        <v>2.2015160634027753E-2</v>
      </c>
      <c r="AP36" s="24">
        <f t="shared" si="51"/>
        <v>2.2583019714832453E-2</v>
      </c>
      <c r="AQ36" s="24">
        <f t="shared" si="52"/>
        <v>2.3813446303257768E-2</v>
      </c>
      <c r="AR36" s="24">
        <f t="shared" si="53"/>
        <v>2.1880431528908062E-2</v>
      </c>
      <c r="AS36" s="24" t="e">
        <f t="shared" si="27"/>
        <v>#DIV/0!</v>
      </c>
      <c r="AT36" s="24">
        <f t="shared" si="28"/>
        <v>2.1271719729709204E-2</v>
      </c>
      <c r="AV36" s="24">
        <f t="shared" si="32"/>
        <v>0.54386637070100718</v>
      </c>
      <c r="AW36" s="24">
        <f t="shared" si="33"/>
        <v>0.58074609905112817</v>
      </c>
      <c r="AX36" s="24">
        <f t="shared" si="34"/>
        <v>0.35349814439139937</v>
      </c>
      <c r="AY36" s="24">
        <f t="shared" si="35"/>
        <v>0.43775403446072958</v>
      </c>
      <c r="AZ36" s="24">
        <f t="shared" si="36"/>
        <v>0.57442994760747368</v>
      </c>
      <c r="BA36" s="24">
        <f t="shared" si="37"/>
        <v>0.56084580200563217</v>
      </c>
      <c r="BB36" s="24">
        <f t="shared" si="38"/>
        <v>0.63997632962985129</v>
      </c>
      <c r="BC36" s="24">
        <f t="shared" si="39"/>
        <v>0.57280405830912828</v>
      </c>
      <c r="BD36" s="24">
        <f t="shared" si="40"/>
        <v>0.64631904748420754</v>
      </c>
      <c r="BE36" s="24">
        <f t="shared" si="41"/>
        <v>0.46782689463842697</v>
      </c>
      <c r="BF36" s="24">
        <f t="shared" si="42"/>
        <v>0.41938866519138251</v>
      </c>
      <c r="BG36" s="24">
        <f t="shared" si="43"/>
        <v>0.4807804148550221</v>
      </c>
      <c r="BH36" s="24">
        <f t="shared" si="44"/>
        <v>0.58707225410024422</v>
      </c>
      <c r="BI36" s="24">
        <f t="shared" si="45"/>
        <v>0.37897775088004515</v>
      </c>
      <c r="BJ36" s="24">
        <f t="shared" si="46"/>
        <v>0.55142725090367284</v>
      </c>
      <c r="BK36" s="24">
        <f t="shared" si="47"/>
        <v>0.59653704246146932</v>
      </c>
      <c r="BL36" s="24">
        <f t="shared" si="48"/>
        <v>0.54459523049843317</v>
      </c>
      <c r="BM36" s="24">
        <f t="shared" si="54"/>
        <v>0.52200456806839224</v>
      </c>
      <c r="BN36" s="24">
        <f t="shared" si="55"/>
        <v>0.4919915371687209</v>
      </c>
      <c r="BO36" s="24">
        <f t="shared" si="56"/>
        <v>0.49582872565347325</v>
      </c>
      <c r="BP36" s="24" t="e">
        <f t="shared" si="49"/>
        <v>#DIV/0!</v>
      </c>
      <c r="BQ36" s="24">
        <f t="shared" si="50"/>
        <v>0.54189743291982273</v>
      </c>
    </row>
    <row r="37" spans="1:69" x14ac:dyDescent="0.25">
      <c r="A37" s="31">
        <f>+[1]NAC!A38</f>
        <v>43678</v>
      </c>
      <c r="B37" s="17">
        <f>+[1]NAC!B38</f>
        <v>239.60769999999999</v>
      </c>
      <c r="C37" s="18">
        <f>+[1]NAC!C38</f>
        <v>242.5051</v>
      </c>
      <c r="D37" s="19">
        <f>+[1]NAC!D38</f>
        <v>195.1481</v>
      </c>
      <c r="E37" s="19">
        <f>+[1]NAC!E38</f>
        <v>192.1506</v>
      </c>
      <c r="F37" s="19">
        <f>+[1]NAC!F38</f>
        <v>293.32900000000001</v>
      </c>
      <c r="G37" s="19">
        <f>+[1]NAC!G38</f>
        <v>234.33789999999999</v>
      </c>
      <c r="H37" s="19">
        <f>+[1]NAC!H38</f>
        <v>259.46030000000002</v>
      </c>
      <c r="I37" s="19">
        <f>+[1]NAC!I38</f>
        <v>253.13419999999999</v>
      </c>
      <c r="J37" s="19">
        <f>+[1]NAC!J38</f>
        <v>270.5675</v>
      </c>
      <c r="K37" s="19">
        <f>+[1]NAC!K38</f>
        <v>225.19589999999999</v>
      </c>
      <c r="L37" s="19">
        <f>+[1]NAC!L38</f>
        <v>233.9485</v>
      </c>
      <c r="M37" s="19">
        <f>+[1]NAC!M38</f>
        <v>221.5727</v>
      </c>
      <c r="N37" s="20">
        <f>+[1]NAC!N38</f>
        <v>234.39340000000001</v>
      </c>
      <c r="O37" s="18">
        <f>+[1]NAC!P38</f>
        <v>199.95859999999999</v>
      </c>
      <c r="P37" s="18">
        <f>+[1]NAC!Q38</f>
        <v>235.33170000000001</v>
      </c>
      <c r="Q37" s="18">
        <f>+[1]NAC!R38</f>
        <v>275.50729999999999</v>
      </c>
      <c r="R37" s="18">
        <f t="shared" si="2"/>
        <v>239.85272202593399</v>
      </c>
      <c r="S37" s="19">
        <f t="shared" si="3"/>
        <v>226.60897179999066</v>
      </c>
      <c r="T37" s="19">
        <f t="shared" si="4"/>
        <v>217.74307594681142</v>
      </c>
      <c r="U37" s="19">
        <f t="shared" si="5"/>
        <v>216.48431939463265</v>
      </c>
      <c r="V37" s="19"/>
      <c r="W37" s="20">
        <f t="shared" si="6"/>
        <v>234.83458466795821</v>
      </c>
      <c r="Y37" s="24">
        <f t="shared" si="10"/>
        <v>3.9539857870486861E-2</v>
      </c>
      <c r="Z37" s="24">
        <f t="shared" si="11"/>
        <v>4.5147707511329349E-2</v>
      </c>
      <c r="AA37" s="24">
        <f t="shared" si="12"/>
        <v>4.3865232824598976E-2</v>
      </c>
      <c r="AB37" s="24">
        <f t="shared" si="13"/>
        <v>3.1155115511551257E-2</v>
      </c>
      <c r="AC37" s="24">
        <f t="shared" si="14"/>
        <v>2.125447646820855E-2</v>
      </c>
      <c r="AD37" s="24">
        <f t="shared" si="15"/>
        <v>6.0715819853225828E-2</v>
      </c>
      <c r="AE37" s="24">
        <f t="shared" si="16"/>
        <v>5.1933746008527182E-2</v>
      </c>
      <c r="AF37" s="24">
        <f t="shared" si="17"/>
        <v>3.953818051599467E-2</v>
      </c>
      <c r="AG37" s="24">
        <f t="shared" si="18"/>
        <v>1.1678323927009737E-2</v>
      </c>
      <c r="AH37" s="24">
        <f t="shared" si="19"/>
        <v>4.168817616137388E-2</v>
      </c>
      <c r="AI37" s="24">
        <f t="shared" si="20"/>
        <v>2.5132222967140461E-2</v>
      </c>
      <c r="AJ37" s="24">
        <f t="shared" si="21"/>
        <v>3.5977052338248994E-2</v>
      </c>
      <c r="AK37" s="24">
        <f t="shared" si="22"/>
        <v>4.4296993239947069E-2</v>
      </c>
      <c r="AL37" s="24">
        <f t="shared" si="23"/>
        <v>3.8542581530785824E-2</v>
      </c>
      <c r="AM37" s="24">
        <f t="shared" si="24"/>
        <v>4.6378608197114257E-2</v>
      </c>
      <c r="AN37" s="24">
        <f t="shared" si="25"/>
        <v>2.1167443301689737E-2</v>
      </c>
      <c r="AO37" s="24">
        <f t="shared" si="26"/>
        <v>3.9500220876642178E-2</v>
      </c>
      <c r="AP37" s="24">
        <f t="shared" si="51"/>
        <v>4.3197305268563913E-2</v>
      </c>
      <c r="AQ37" s="24">
        <f t="shared" si="52"/>
        <v>4.1515568110179313E-2</v>
      </c>
      <c r="AR37" s="24">
        <f t="shared" si="53"/>
        <v>4.3392144427384371E-2</v>
      </c>
      <c r="AS37" s="24" t="e">
        <f t="shared" si="27"/>
        <v>#DIV/0!</v>
      </c>
      <c r="AT37" s="24">
        <f t="shared" si="28"/>
        <v>4.1051479306398964E-2</v>
      </c>
      <c r="AV37" s="24">
        <f t="shared" si="32"/>
        <v>0.54482558087056776</v>
      </c>
      <c r="AW37" s="24">
        <f t="shared" si="33"/>
        <v>0.58838193461505983</v>
      </c>
      <c r="AX37" s="24">
        <f t="shared" si="34"/>
        <v>0.39399963569216689</v>
      </c>
      <c r="AY37" s="24">
        <f t="shared" si="35"/>
        <v>0.47750190309955332</v>
      </c>
      <c r="AZ37" s="24">
        <f t="shared" si="36"/>
        <v>0.51459870974937494</v>
      </c>
      <c r="BA37" s="24">
        <f t="shared" si="37"/>
        <v>0.60533889231034821</v>
      </c>
      <c r="BB37" s="24">
        <f t="shared" si="38"/>
        <v>0.65760413678636276</v>
      </c>
      <c r="BC37" s="24">
        <f t="shared" si="39"/>
        <v>0.57145198438072287</v>
      </c>
      <c r="BD37" s="24">
        <f t="shared" si="40"/>
        <v>0.48174648029248557</v>
      </c>
      <c r="BE37" s="24">
        <f t="shared" si="41"/>
        <v>0.48010205791826288</v>
      </c>
      <c r="BF37" s="24">
        <f t="shared" si="42"/>
        <v>0.42771400132916471</v>
      </c>
      <c r="BG37" s="24">
        <f t="shared" si="43"/>
        <v>0.49769471247275132</v>
      </c>
      <c r="BH37" s="24">
        <f t="shared" si="44"/>
        <v>0.58006979736921749</v>
      </c>
      <c r="BI37" s="24">
        <f t="shared" si="45"/>
        <v>0.40496928101268681</v>
      </c>
      <c r="BJ37" s="24">
        <f t="shared" si="46"/>
        <v>0.57072517280321677</v>
      </c>
      <c r="BK37" s="24">
        <f t="shared" si="47"/>
        <v>0.53518973996636587</v>
      </c>
      <c r="BL37" s="24">
        <f t="shared" si="48"/>
        <v>0.54590801347366646</v>
      </c>
      <c r="BM37" s="24">
        <f t="shared" si="54"/>
        <v>0.54078128731208674</v>
      </c>
      <c r="BN37" s="24">
        <f t="shared" si="55"/>
        <v>0.51672088904159841</v>
      </c>
      <c r="BO37" s="24">
        <f t="shared" si="56"/>
        <v>0.52323071415987044</v>
      </c>
      <c r="BP37" s="24" t="e">
        <f t="shared" si="49"/>
        <v>#DIV/0!</v>
      </c>
      <c r="BQ37" s="24">
        <f t="shared" si="50"/>
        <v>0.54848765021337109</v>
      </c>
    </row>
    <row r="38" spans="1:69" x14ac:dyDescent="0.25">
      <c r="A38" s="31">
        <f>+[1]NAC!A39</f>
        <v>43709</v>
      </c>
      <c r="B38" s="17">
        <f>+[1]NAC!B39</f>
        <v>253.71019999999999</v>
      </c>
      <c r="C38" s="18">
        <f>+[1]NAC!C39</f>
        <v>256.37569999999999</v>
      </c>
      <c r="D38" s="19">
        <f>+[1]NAC!D39</f>
        <v>206.21799999999999</v>
      </c>
      <c r="E38" s="19">
        <f>+[1]NAC!E39</f>
        <v>210.4983</v>
      </c>
      <c r="F38" s="19">
        <f>+[1]NAC!F39</f>
        <v>299.16800000000001</v>
      </c>
      <c r="G38" s="19">
        <f>+[1]NAC!G39</f>
        <v>251.70580000000001</v>
      </c>
      <c r="H38" s="19">
        <f>+[1]NAC!H39</f>
        <v>281.09820000000002</v>
      </c>
      <c r="I38" s="19">
        <f>+[1]NAC!I39</f>
        <v>265.0598</v>
      </c>
      <c r="J38" s="19">
        <f>+[1]NAC!J39</f>
        <v>288.75940000000003</v>
      </c>
      <c r="K38" s="19">
        <f>+[1]NAC!K39</f>
        <v>242.23779999999999</v>
      </c>
      <c r="L38" s="19">
        <f>+[1]NAC!L39</f>
        <v>236.3192</v>
      </c>
      <c r="M38" s="19">
        <f>+[1]NAC!M39</f>
        <v>233.20189999999999</v>
      </c>
      <c r="N38" s="20">
        <f>+[1]NAC!N39</f>
        <v>253.66800000000001</v>
      </c>
      <c r="O38" s="18">
        <f>+[1]NAC!P39</f>
        <v>217.03229999999999</v>
      </c>
      <c r="P38" s="18">
        <f>+[1]NAC!Q39</f>
        <v>250.48179999999999</v>
      </c>
      <c r="Q38" s="18">
        <f>+[1]NAC!R39</f>
        <v>284.74790000000002</v>
      </c>
      <c r="R38" s="18">
        <f t="shared" si="2"/>
        <v>254.01896956582695</v>
      </c>
      <c r="S38" s="19">
        <f t="shared" si="3"/>
        <v>241.66817764894657</v>
      </c>
      <c r="T38" s="19">
        <f t="shared" si="4"/>
        <v>234.08156115253828</v>
      </c>
      <c r="U38" s="19">
        <f t="shared" si="5"/>
        <v>234.37069638463322</v>
      </c>
      <c r="V38" s="19"/>
      <c r="W38" s="20">
        <f t="shared" si="6"/>
        <v>251.34331276336732</v>
      </c>
      <c r="Y38" s="24">
        <f t="shared" si="10"/>
        <v>5.8856622721223051E-2</v>
      </c>
      <c r="Z38" s="24">
        <f t="shared" si="11"/>
        <v>5.7197147606380172E-2</v>
      </c>
      <c r="AA38" s="24">
        <f t="shared" si="12"/>
        <v>5.6725635555765042E-2</v>
      </c>
      <c r="AB38" s="24">
        <f t="shared" si="13"/>
        <v>9.548604063687538E-2</v>
      </c>
      <c r="AC38" s="24">
        <f t="shared" si="14"/>
        <v>1.990597588373455E-2</v>
      </c>
      <c r="AD38" s="24">
        <f t="shared" si="15"/>
        <v>7.4114771874289387E-2</v>
      </c>
      <c r="AE38" s="24">
        <f t="shared" si="16"/>
        <v>8.3395802749014036E-2</v>
      </c>
      <c r="AF38" s="24">
        <f t="shared" si="17"/>
        <v>4.7111769172241358E-2</v>
      </c>
      <c r="AG38" s="24">
        <f t="shared" si="18"/>
        <v>6.7236087113197396E-2</v>
      </c>
      <c r="AH38" s="24">
        <f t="shared" si="19"/>
        <v>7.5675889303490784E-2</v>
      </c>
      <c r="AI38" s="24">
        <f t="shared" si="20"/>
        <v>1.0133426801197665E-2</v>
      </c>
      <c r="AJ38" s="24">
        <f t="shared" si="21"/>
        <v>5.2484805212916541E-2</v>
      </c>
      <c r="AK38" s="24">
        <f t="shared" si="22"/>
        <v>8.2231837585870604E-2</v>
      </c>
      <c r="AL38" s="24">
        <f t="shared" si="23"/>
        <v>8.5386174938212323E-2</v>
      </c>
      <c r="AM38" s="24">
        <f t="shared" si="24"/>
        <v>6.4377642281086667E-2</v>
      </c>
      <c r="AN38" s="24">
        <f t="shared" si="25"/>
        <v>3.3540309095258181E-2</v>
      </c>
      <c r="AO38" s="24">
        <f t="shared" si="26"/>
        <v>5.9062275467364644E-2</v>
      </c>
      <c r="AP38" s="24">
        <f t="shared" si="51"/>
        <v>6.6454587959771771E-2</v>
      </c>
      <c r="AQ38" s="24">
        <f t="shared" si="52"/>
        <v>7.5035613117350852E-2</v>
      </c>
      <c r="AR38" s="24">
        <f t="shared" si="53"/>
        <v>8.2622044127802274E-2</v>
      </c>
      <c r="AS38" s="24" t="e">
        <f t="shared" si="27"/>
        <v>#DIV/0!</v>
      </c>
      <c r="AT38" s="24">
        <f t="shared" si="28"/>
        <v>7.0299390180332377E-2</v>
      </c>
      <c r="AV38" s="24">
        <f t="shared" si="32"/>
        <v>0.53542005697226358</v>
      </c>
      <c r="AW38" s="24">
        <f t="shared" si="33"/>
        <v>0.56909219657619059</v>
      </c>
      <c r="AX38" s="24">
        <f t="shared" si="34"/>
        <v>0.41065877897686232</v>
      </c>
      <c r="AY38" s="24">
        <f t="shared" si="35"/>
        <v>0.47432551689359537</v>
      </c>
      <c r="AZ38" s="24">
        <f t="shared" si="36"/>
        <v>0.51012655224753778</v>
      </c>
      <c r="BA38" s="24">
        <f t="shared" si="37"/>
        <v>0.57162596788262476</v>
      </c>
      <c r="BB38" s="24">
        <f t="shared" si="38"/>
        <v>0.71797838303645922</v>
      </c>
      <c r="BC38" s="24">
        <f t="shared" si="39"/>
        <v>0.49041374110100433</v>
      </c>
      <c r="BD38" s="24">
        <f t="shared" si="40"/>
        <v>0.54860919310300105</v>
      </c>
      <c r="BE38" s="24">
        <f t="shared" si="41"/>
        <v>0.49083085156731299</v>
      </c>
      <c r="BF38" s="24">
        <f t="shared" si="42"/>
        <v>0.41903964701629559</v>
      </c>
      <c r="BG38" s="24">
        <f t="shared" si="43"/>
        <v>0.49082625111395517</v>
      </c>
      <c r="BH38" s="24">
        <f t="shared" si="44"/>
        <v>0.58441691473799806</v>
      </c>
      <c r="BI38" s="24">
        <f t="shared" si="45"/>
        <v>0.46668518334553122</v>
      </c>
      <c r="BJ38" s="24">
        <f t="shared" si="46"/>
        <v>0.55316359938489024</v>
      </c>
      <c r="BK38" s="24">
        <f t="shared" si="47"/>
        <v>0.515410467718459</v>
      </c>
      <c r="BL38" s="24">
        <f t="shared" si="48"/>
        <v>0.53625420491071618</v>
      </c>
      <c r="BM38" s="24">
        <f t="shared" si="54"/>
        <v>0.53051337005149457</v>
      </c>
      <c r="BN38" s="24">
        <f t="shared" si="55"/>
        <v>0.51098518545123572</v>
      </c>
      <c r="BO38" s="24">
        <f t="shared" si="56"/>
        <v>0.51769700065774216</v>
      </c>
      <c r="BP38" s="24" t="e">
        <f t="shared" si="49"/>
        <v>#DIV/0!</v>
      </c>
      <c r="BQ38" s="24">
        <f t="shared" si="50"/>
        <v>0.54002004353490007</v>
      </c>
    </row>
    <row r="39" spans="1:69" x14ac:dyDescent="0.25">
      <c r="A39" s="31">
        <f>+[1]NAC!A40</f>
        <v>43739</v>
      </c>
      <c r="B39" s="17">
        <f>+[1]NAC!B40</f>
        <v>262.06610000000001</v>
      </c>
      <c r="C39" s="18">
        <f>+[1]NAC!C40</f>
        <v>262.66030000000001</v>
      </c>
      <c r="D39" s="19">
        <f>+[1]NAC!D40</f>
        <v>218.9538</v>
      </c>
      <c r="E39" s="19">
        <f>+[1]NAC!E40</f>
        <v>220.46350000000001</v>
      </c>
      <c r="F39" s="19">
        <f>+[1]NAC!F40</f>
        <v>304.80070000000001</v>
      </c>
      <c r="G39" s="19">
        <f>+[1]NAC!G40</f>
        <v>272.1918</v>
      </c>
      <c r="H39" s="19">
        <f>+[1]NAC!H40</f>
        <v>294.2595</v>
      </c>
      <c r="I39" s="19">
        <f>+[1]NAC!I40</f>
        <v>274.35059999999999</v>
      </c>
      <c r="J39" s="19">
        <f>+[1]NAC!J40</f>
        <v>290.10289999999998</v>
      </c>
      <c r="K39" s="19">
        <f>+[1]NAC!K40</f>
        <v>247.06280000000001</v>
      </c>
      <c r="L39" s="19">
        <f>+[1]NAC!L40</f>
        <v>240.0651</v>
      </c>
      <c r="M39" s="19">
        <f>+[1]NAC!M40</f>
        <v>239.12700000000001</v>
      </c>
      <c r="N39" s="20">
        <f>+[1]NAC!N40</f>
        <v>263.41809999999998</v>
      </c>
      <c r="O39" s="18">
        <f>+[1]NAC!P40</f>
        <v>223.18369999999999</v>
      </c>
      <c r="P39" s="18">
        <f>+[1]NAC!Q40</f>
        <v>260.01179999999999</v>
      </c>
      <c r="Q39" s="18">
        <f>+[1]NAC!R40</f>
        <v>290.51299999999998</v>
      </c>
      <c r="R39" s="18">
        <f t="shared" si="2"/>
        <v>262.40741691600499</v>
      </c>
      <c r="S39" s="19">
        <f t="shared" si="3"/>
        <v>250.18455734326562</v>
      </c>
      <c r="T39" s="19">
        <f t="shared" si="4"/>
        <v>243.86189800256133</v>
      </c>
      <c r="U39" s="19">
        <f t="shared" si="5"/>
        <v>245.41820843978556</v>
      </c>
      <c r="V39" s="19"/>
      <c r="W39" s="20">
        <f t="shared" si="6"/>
        <v>261.47981193035378</v>
      </c>
      <c r="Y39" s="24">
        <f t="shared" si="10"/>
        <v>3.2934820909841234E-2</v>
      </c>
      <c r="Z39" s="24">
        <f t="shared" si="11"/>
        <v>2.451324364984675E-2</v>
      </c>
      <c r="AA39" s="24">
        <f t="shared" si="12"/>
        <v>6.1758915322619901E-2</v>
      </c>
      <c r="AB39" s="24">
        <f t="shared" si="13"/>
        <v>4.7340999903562109E-2</v>
      </c>
      <c r="AC39" s="24">
        <f t="shared" si="14"/>
        <v>1.8827882661247131E-2</v>
      </c>
      <c r="AD39" s="24">
        <f t="shared" si="15"/>
        <v>8.1388668834806221E-2</v>
      </c>
      <c r="AE39" s="24">
        <f t="shared" si="16"/>
        <v>4.6821004189994797E-2</v>
      </c>
      <c r="AF39" s="24">
        <f t="shared" si="17"/>
        <v>3.5051712858758632E-2</v>
      </c>
      <c r="AG39" s="24">
        <f t="shared" si="18"/>
        <v>4.6526623895186692E-3</v>
      </c>
      <c r="AH39" s="24">
        <f t="shared" si="19"/>
        <v>1.9918443777148021E-2</v>
      </c>
      <c r="AI39" s="24">
        <f t="shared" si="20"/>
        <v>1.5851018453007626E-2</v>
      </c>
      <c r="AJ39" s="24">
        <f t="shared" si="21"/>
        <v>2.5407597450964214E-2</v>
      </c>
      <c r="AK39" s="24">
        <f t="shared" si="22"/>
        <v>3.8436460255136584E-2</v>
      </c>
      <c r="AL39" s="24">
        <f t="shared" si="23"/>
        <v>2.8343246604307204E-2</v>
      </c>
      <c r="AM39" s="24">
        <f t="shared" si="24"/>
        <v>3.8046676445154803E-2</v>
      </c>
      <c r="AN39" s="24">
        <f t="shared" si="25"/>
        <v>2.0246330174866767E-2</v>
      </c>
      <c r="AO39" s="24">
        <f t="shared" si="26"/>
        <v>3.3022917007008212E-2</v>
      </c>
      <c r="AP39" s="24">
        <f t="shared" si="51"/>
        <v>3.523997150626168E-2</v>
      </c>
      <c r="AQ39" s="24">
        <f t="shared" si="52"/>
        <v>4.1781748215741432E-2</v>
      </c>
      <c r="AR39" s="24">
        <f t="shared" si="53"/>
        <v>4.7136916967733589E-2</v>
      </c>
      <c r="AS39" s="24" t="e">
        <f t="shared" si="27"/>
        <v>#DIV/0!</v>
      </c>
      <c r="AT39" s="24">
        <f t="shared" si="28"/>
        <v>4.0329297229123817E-2</v>
      </c>
      <c r="AV39" s="24">
        <f t="shared" si="32"/>
        <v>0.50485307552858982</v>
      </c>
      <c r="AW39" s="24">
        <f t="shared" si="33"/>
        <v>0.5182614868032327</v>
      </c>
      <c r="AX39" s="24">
        <f t="shared" si="34"/>
        <v>0.46381507913957654</v>
      </c>
      <c r="AY39" s="24">
        <f t="shared" si="35"/>
        <v>0.46997912350735738</v>
      </c>
      <c r="AZ39" s="24">
        <f t="shared" si="36"/>
        <v>0.41434245755358301</v>
      </c>
      <c r="BA39" s="24">
        <f t="shared" si="37"/>
        <v>0.62951535125135827</v>
      </c>
      <c r="BB39" s="24">
        <f t="shared" si="38"/>
        <v>0.70509797695280296</v>
      </c>
      <c r="BC39" s="24">
        <f t="shared" si="39"/>
        <v>0.43345387172771166</v>
      </c>
      <c r="BD39" s="24">
        <f t="shared" si="40"/>
        <v>0.54461639215080759</v>
      </c>
      <c r="BE39" s="24">
        <f t="shared" si="41"/>
        <v>0.47987255965455256</v>
      </c>
      <c r="BF39" s="24">
        <f t="shared" si="42"/>
        <v>0.41214017102262401</v>
      </c>
      <c r="BG39" s="24">
        <f t="shared" si="43"/>
        <v>0.48288824836782895</v>
      </c>
      <c r="BH39" s="24">
        <f t="shared" si="44"/>
        <v>0.54911910931183594</v>
      </c>
      <c r="BI39" s="24">
        <f t="shared" si="45"/>
        <v>0.41980144229790506</v>
      </c>
      <c r="BJ39" s="24">
        <f t="shared" si="46"/>
        <v>0.54224278188990893</v>
      </c>
      <c r="BK39" s="24">
        <f t="shared" si="47"/>
        <v>0.43897745537759691</v>
      </c>
      <c r="BL39" s="24">
        <f t="shared" si="48"/>
        <v>0.50562926475499181</v>
      </c>
      <c r="BM39" s="24">
        <f t="shared" si="54"/>
        <v>0.51281247408012209</v>
      </c>
      <c r="BN39" s="24">
        <f t="shared" si="55"/>
        <v>0.51284467648849774</v>
      </c>
      <c r="BO39" s="24">
        <f t="shared" si="56"/>
        <v>0.52269617504222388</v>
      </c>
      <c r="BP39" s="24" t="e">
        <f t="shared" si="49"/>
        <v>#DIV/0!</v>
      </c>
      <c r="BQ39" s="24">
        <f t="shared" si="50"/>
        <v>0.52627435112237597</v>
      </c>
    </row>
    <row r="40" spans="1:69" x14ac:dyDescent="0.25">
      <c r="A40" s="31">
        <f>+[1]NAC!A41</f>
        <v>43770</v>
      </c>
      <c r="B40" s="17">
        <f>+[1]NAC!B41</f>
        <v>273.2158</v>
      </c>
      <c r="C40" s="18">
        <f>+[1]NAC!C41</f>
        <v>276.63389999999998</v>
      </c>
      <c r="D40" s="19">
        <f>+[1]NAC!D41</f>
        <v>231.19720000000001</v>
      </c>
      <c r="E40" s="19">
        <f>+[1]NAC!E41</f>
        <v>230.249</v>
      </c>
      <c r="F40" s="19">
        <f>+[1]NAC!F41</f>
        <v>309.44659999999999</v>
      </c>
      <c r="G40" s="19">
        <f>+[1]NAC!G41</f>
        <v>273.70519999999999</v>
      </c>
      <c r="H40" s="19">
        <f>+[1]NAC!H41</f>
        <v>312.84699999999998</v>
      </c>
      <c r="I40" s="19">
        <f>+[1]NAC!I41</f>
        <v>286.93340000000001</v>
      </c>
      <c r="J40" s="19">
        <f>+[1]NAC!J41</f>
        <v>311.55680000000001</v>
      </c>
      <c r="K40" s="19">
        <f>+[1]NAC!K41</f>
        <v>255.3408</v>
      </c>
      <c r="L40" s="19">
        <f>+[1]NAC!L41</f>
        <v>250.64009999999999</v>
      </c>
      <c r="M40" s="19">
        <f>+[1]NAC!M41</f>
        <v>247.00360000000001</v>
      </c>
      <c r="N40" s="20">
        <f>+[1]NAC!N41</f>
        <v>276.28620000000001</v>
      </c>
      <c r="O40" s="18">
        <f>+[1]NAC!P41</f>
        <v>239.55969999999999</v>
      </c>
      <c r="P40" s="18">
        <f>+[1]NAC!Q41</f>
        <v>270.35539999999997</v>
      </c>
      <c r="Q40" s="18">
        <f>+[1]NAC!R41</f>
        <v>301.60250000000002</v>
      </c>
      <c r="R40" s="18">
        <f t="shared" si="2"/>
        <v>273.581473760883</v>
      </c>
      <c r="S40" s="19">
        <f t="shared" si="3"/>
        <v>260.74582067366504</v>
      </c>
      <c r="T40" s="19">
        <f t="shared" si="4"/>
        <v>251.70011247285635</v>
      </c>
      <c r="U40" s="19">
        <f t="shared" si="5"/>
        <v>253.24380599616066</v>
      </c>
      <c r="V40" s="19"/>
      <c r="W40" s="20">
        <f t="shared" si="6"/>
        <v>272.88093756219644</v>
      </c>
      <c r="Y40" s="24">
        <f t="shared" si="10"/>
        <v>4.2545373094803107E-2</v>
      </c>
      <c r="Z40" s="24">
        <f t="shared" si="11"/>
        <v>5.3200274270607251E-2</v>
      </c>
      <c r="AA40" s="24">
        <f t="shared" si="12"/>
        <v>5.5917732416610244E-2</v>
      </c>
      <c r="AB40" s="24">
        <f t="shared" si="13"/>
        <v>4.4386032154982491E-2</v>
      </c>
      <c r="AC40" s="24">
        <f t="shared" si="14"/>
        <v>1.5242419062685864E-2</v>
      </c>
      <c r="AD40" s="24">
        <f t="shared" si="15"/>
        <v>5.5600499353765098E-3</v>
      </c>
      <c r="AE40" s="24">
        <f t="shared" si="16"/>
        <v>6.3167034539241662E-2</v>
      </c>
      <c r="AF40" s="24">
        <f t="shared" si="17"/>
        <v>4.5863941977892564E-2</v>
      </c>
      <c r="AG40" s="24">
        <f t="shared" si="18"/>
        <v>7.3952725050318469E-2</v>
      </c>
      <c r="AH40" s="24">
        <f t="shared" si="19"/>
        <v>3.3505651194756902E-2</v>
      </c>
      <c r="AI40" s="24">
        <f t="shared" si="20"/>
        <v>4.4050551287963202E-2</v>
      </c>
      <c r="AJ40" s="24">
        <f t="shared" si="21"/>
        <v>3.293898221447189E-2</v>
      </c>
      <c r="AK40" s="24">
        <f t="shared" si="22"/>
        <v>4.8850477624734268E-2</v>
      </c>
      <c r="AL40" s="24">
        <f t="shared" si="23"/>
        <v>7.3374534072156772E-2</v>
      </c>
      <c r="AM40" s="24">
        <f t="shared" si="24"/>
        <v>3.9781271465371804E-2</v>
      </c>
      <c r="AN40" s="24">
        <f t="shared" si="25"/>
        <v>3.8172129990740711E-2</v>
      </c>
      <c r="AO40" s="24">
        <f t="shared" si="26"/>
        <v>4.2582854464265241E-2</v>
      </c>
      <c r="AP40" s="24">
        <f t="shared" si="51"/>
        <v>4.2213889788204728E-2</v>
      </c>
      <c r="AQ40" s="24">
        <f t="shared" si="52"/>
        <v>3.2142021916899299E-2</v>
      </c>
      <c r="AR40" s="24">
        <f t="shared" si="53"/>
        <v>3.1886784628269105E-2</v>
      </c>
      <c r="AS40" s="24" t="e">
        <f t="shared" si="27"/>
        <v>#DIV/0!</v>
      </c>
      <c r="AT40" s="24">
        <f t="shared" si="28"/>
        <v>4.3602316934813201E-2</v>
      </c>
      <c r="AV40" s="24">
        <f t="shared" si="32"/>
        <v>0.5209175300658877</v>
      </c>
      <c r="AW40" s="24">
        <f t="shared" si="33"/>
        <v>0.54632624827065768</v>
      </c>
      <c r="AX40" s="24">
        <f t="shared" si="34"/>
        <v>0.47719646184161113</v>
      </c>
      <c r="AY40" s="24">
        <f t="shared" si="35"/>
        <v>0.50054091394906286</v>
      </c>
      <c r="AZ40" s="24">
        <f t="shared" si="36"/>
        <v>0.40594852931488279</v>
      </c>
      <c r="BA40" s="24">
        <f t="shared" si="37"/>
        <v>0.58236617350428177</v>
      </c>
      <c r="BB40" s="24">
        <f t="shared" si="38"/>
        <v>0.71580021170056973</v>
      </c>
      <c r="BC40" s="24">
        <f t="shared" si="39"/>
        <v>0.46017182120091649</v>
      </c>
      <c r="BD40" s="24">
        <f t="shared" si="40"/>
        <v>0.60993960339147013</v>
      </c>
      <c r="BE40" s="24">
        <f t="shared" si="41"/>
        <v>0.48772170240881496</v>
      </c>
      <c r="BF40" s="24">
        <f t="shared" si="42"/>
        <v>0.4574946035969818</v>
      </c>
      <c r="BG40" s="24">
        <f t="shared" si="43"/>
        <v>0.49330711922281445</v>
      </c>
      <c r="BH40" s="24">
        <f t="shared" si="44"/>
        <v>0.55633241495933783</v>
      </c>
      <c r="BI40" s="24">
        <f t="shared" si="45"/>
        <v>0.47933979222771317</v>
      </c>
      <c r="BJ40" s="24">
        <f t="shared" si="46"/>
        <v>0.55238736157414148</v>
      </c>
      <c r="BK40" s="24">
        <f t="shared" si="47"/>
        <v>0.45344718575248044</v>
      </c>
      <c r="BL40" s="24">
        <f t="shared" si="48"/>
        <v>0.52163465238763873</v>
      </c>
      <c r="BM40" s="24">
        <f t="shared" si="54"/>
        <v>0.52761919256330492</v>
      </c>
      <c r="BN40" s="24">
        <f t="shared" si="55"/>
        <v>0.51711151006874645</v>
      </c>
      <c r="BO40" s="24">
        <f t="shared" si="56"/>
        <v>0.52490443724868241</v>
      </c>
      <c r="BP40" s="24" t="e">
        <f t="shared" si="49"/>
        <v>#DIV/0!</v>
      </c>
      <c r="BQ40" s="24">
        <f t="shared" si="50"/>
        <v>0.54227383366320292</v>
      </c>
    </row>
    <row r="41" spans="1:69" x14ac:dyDescent="0.25">
      <c r="A41" s="31">
        <f>+[1]NAC!A42</f>
        <v>43800</v>
      </c>
      <c r="B41" s="17">
        <f>+[1]NAC!B42</f>
        <v>283.44420000000002</v>
      </c>
      <c r="C41" s="18">
        <f>+[1]NAC!C42</f>
        <v>285.29700000000003</v>
      </c>
      <c r="D41" s="19">
        <f>+[1]NAC!D42</f>
        <v>238.36670000000001</v>
      </c>
      <c r="E41" s="19">
        <f>+[1]NAC!E42</f>
        <v>235.76300000000001</v>
      </c>
      <c r="F41" s="19">
        <f>+[1]NAC!F42</f>
        <v>316.02539999999999</v>
      </c>
      <c r="G41" s="19">
        <f>+[1]NAC!G42</f>
        <v>288.47179999999997</v>
      </c>
      <c r="H41" s="19">
        <f>+[1]NAC!H42</f>
        <v>330.32400000000001</v>
      </c>
      <c r="I41" s="19">
        <f>+[1]NAC!I42</f>
        <v>301.19970000000001</v>
      </c>
      <c r="J41" s="19">
        <f>+[1]NAC!J42</f>
        <v>341.38319999999999</v>
      </c>
      <c r="K41" s="19">
        <f>+[1]NAC!K42</f>
        <v>261.44819999999999</v>
      </c>
      <c r="L41" s="19">
        <f>+[1]NAC!L42</f>
        <v>255.56379999999999</v>
      </c>
      <c r="M41" s="19">
        <f>+[1]NAC!M42</f>
        <v>255.11940000000001</v>
      </c>
      <c r="N41" s="20">
        <f>+[1]NAC!N42</f>
        <v>286.27109999999999</v>
      </c>
      <c r="O41" s="18">
        <f>+[1]NAC!P42</f>
        <v>244.6754</v>
      </c>
      <c r="P41" s="18">
        <f>+[1]NAC!Q42</f>
        <v>280.3107</v>
      </c>
      <c r="Q41" s="18">
        <f>+[1]NAC!R42</f>
        <v>315.49360000000001</v>
      </c>
      <c r="R41" s="18">
        <f t="shared" si="2"/>
        <v>283.71916258094001</v>
      </c>
      <c r="S41" s="19">
        <f t="shared" si="3"/>
        <v>269.16745475511641</v>
      </c>
      <c r="T41" s="19">
        <f t="shared" si="4"/>
        <v>260.06231872785003</v>
      </c>
      <c r="U41" s="19">
        <f t="shared" si="5"/>
        <v>261.68700335724287</v>
      </c>
      <c r="V41" s="19"/>
      <c r="W41" s="20">
        <f t="shared" si="6"/>
        <v>285.00584313223635</v>
      </c>
      <c r="Y41" s="24">
        <f t="shared" si="10"/>
        <v>3.7437073551383371E-2</v>
      </c>
      <c r="Z41" s="24">
        <f t="shared" si="11"/>
        <v>3.1316118523434966E-2</v>
      </c>
      <c r="AA41" s="24">
        <f t="shared" si="12"/>
        <v>3.1010323654438787E-2</v>
      </c>
      <c r="AB41" s="24">
        <f t="shared" si="13"/>
        <v>2.3947986744784933E-2</v>
      </c>
      <c r="AC41" s="24">
        <f t="shared" si="14"/>
        <v>2.1259887812630662E-2</v>
      </c>
      <c r="AD41" s="24">
        <f t="shared" si="15"/>
        <v>5.3950747008094879E-2</v>
      </c>
      <c r="AE41" s="24">
        <f t="shared" si="16"/>
        <v>5.5864368205544634E-2</v>
      </c>
      <c r="AF41" s="24">
        <f t="shared" si="17"/>
        <v>4.9719900158015751E-2</v>
      </c>
      <c r="AG41" s="24">
        <f t="shared" si="18"/>
        <v>9.5733426457069726E-2</v>
      </c>
      <c r="AH41" s="24">
        <f t="shared" si="19"/>
        <v>2.3918621700879772E-2</v>
      </c>
      <c r="AI41" s="24">
        <f t="shared" si="20"/>
        <v>1.9644502216524806E-2</v>
      </c>
      <c r="AJ41" s="24">
        <f t="shared" si="21"/>
        <v>3.2857010990932967E-2</v>
      </c>
      <c r="AK41" s="24">
        <f t="shared" si="22"/>
        <v>3.6139698616868943E-2</v>
      </c>
      <c r="AL41" s="24">
        <f t="shared" si="23"/>
        <v>2.1354593447896253E-2</v>
      </c>
      <c r="AM41" s="24">
        <f t="shared" si="24"/>
        <v>3.6823011487841617E-2</v>
      </c>
      <c r="AN41" s="24">
        <f t="shared" si="25"/>
        <v>4.6057642095141738E-2</v>
      </c>
      <c r="AO41" s="24">
        <f t="shared" si="26"/>
        <v>3.7055465345279925E-2</v>
      </c>
      <c r="AP41" s="24">
        <f t="shared" si="51"/>
        <v>3.2298251453055649E-2</v>
      </c>
      <c r="AQ41" s="24">
        <f t="shared" si="52"/>
        <v>3.3222894391417679E-2</v>
      </c>
      <c r="AR41" s="24">
        <f t="shared" si="53"/>
        <v>3.334019297281543E-2</v>
      </c>
      <c r="AS41" s="24" t="e">
        <f t="shared" si="27"/>
        <v>#DIV/0!</v>
      </c>
      <c r="AT41" s="24">
        <f t="shared" si="28"/>
        <v>4.4432951888683458E-2</v>
      </c>
      <c r="AV41" s="24">
        <f t="shared" si="32"/>
        <v>0.5383240201633388</v>
      </c>
      <c r="AW41" s="24">
        <f t="shared" si="33"/>
        <v>0.56811822185725869</v>
      </c>
      <c r="AX41" s="24">
        <f t="shared" si="34"/>
        <v>0.50225874475806087</v>
      </c>
      <c r="AY41" s="24">
        <f t="shared" si="35"/>
        <v>0.51929021643939266</v>
      </c>
      <c r="AZ41" s="24">
        <f t="shared" si="36"/>
        <v>0.39402900670624041</v>
      </c>
      <c r="BA41" s="24">
        <f t="shared" si="37"/>
        <v>0.63734557215071153</v>
      </c>
      <c r="BB41" s="24">
        <f t="shared" si="38"/>
        <v>0.72128738564666306</v>
      </c>
      <c r="BC41" s="24">
        <f t="shared" si="39"/>
        <v>0.49681479283853913</v>
      </c>
      <c r="BD41" s="24">
        <f t="shared" si="40"/>
        <v>0.63864198182717091</v>
      </c>
      <c r="BE41" s="24">
        <f t="shared" si="41"/>
        <v>0.48482368555710087</v>
      </c>
      <c r="BF41" s="24">
        <f t="shared" si="42"/>
        <v>0.47109346623402559</v>
      </c>
      <c r="BG41" s="24">
        <f t="shared" si="43"/>
        <v>0.50252305735184977</v>
      </c>
      <c r="BH41" s="24">
        <f t="shared" si="44"/>
        <v>0.55914284780619572</v>
      </c>
      <c r="BI41" s="24">
        <f t="shared" si="45"/>
        <v>0.48948368708322842</v>
      </c>
      <c r="BJ41" s="24">
        <f t="shared" si="46"/>
        <v>0.56657143527786435</v>
      </c>
      <c r="BK41" s="24">
        <f t="shared" si="47"/>
        <v>0.48223443739722827</v>
      </c>
      <c r="BL41" s="24">
        <f t="shared" si="48"/>
        <v>0.53894724356752288</v>
      </c>
      <c r="BM41" s="24">
        <f t="shared" si="54"/>
        <v>0.54695109116877827</v>
      </c>
      <c r="BN41" s="24">
        <f t="shared" si="55"/>
        <v>0.53397770619713003</v>
      </c>
      <c r="BO41" s="24">
        <f t="shared" si="56"/>
        <v>0.54433754165282444</v>
      </c>
      <c r="BP41" s="24" t="e">
        <f t="shared" si="49"/>
        <v>#DIV/0!</v>
      </c>
      <c r="BQ41" s="24">
        <f t="shared" si="50"/>
        <v>0.56490380774186777</v>
      </c>
    </row>
    <row r="42" spans="1:69" x14ac:dyDescent="0.25">
      <c r="A42" s="31">
        <f>+[1]NAC!A43</f>
        <v>43831</v>
      </c>
      <c r="B42" s="17">
        <f>+[1]NAC!B43</f>
        <v>289.82990000000001</v>
      </c>
      <c r="C42" s="18">
        <f>+[1]NAC!C43</f>
        <v>298.65010000000001</v>
      </c>
      <c r="D42" s="19">
        <f>+[1]NAC!D43</f>
        <v>248.72649999999999</v>
      </c>
      <c r="E42" s="19">
        <f>+[1]NAC!E43</f>
        <v>238.25620000000001</v>
      </c>
      <c r="F42" s="19">
        <f>+[1]NAC!F43</f>
        <v>318.03460000000001</v>
      </c>
      <c r="G42" s="19">
        <f>+[1]NAC!G43</f>
        <v>284.74459999999999</v>
      </c>
      <c r="H42" s="19">
        <f>+[1]NAC!H43</f>
        <v>323.7294</v>
      </c>
      <c r="I42" s="19">
        <f>+[1]NAC!I43</f>
        <v>305.63889999999998</v>
      </c>
      <c r="J42" s="19">
        <f>+[1]NAC!J43</f>
        <v>341.84350000000001</v>
      </c>
      <c r="K42" s="19">
        <f>+[1]NAC!K43</f>
        <v>274.51409999999998</v>
      </c>
      <c r="L42" s="19">
        <f>+[1]NAC!L43</f>
        <v>256.92160000000001</v>
      </c>
      <c r="M42" s="19">
        <f>+[1]NAC!M43</f>
        <v>265.76780000000002</v>
      </c>
      <c r="N42" s="20">
        <f>+[1]NAC!N43</f>
        <v>295.06979999999999</v>
      </c>
      <c r="O42" s="18">
        <f>+[1]NAC!P43</f>
        <v>253.57390000000001</v>
      </c>
      <c r="P42" s="18">
        <f>+[1]NAC!Q43</f>
        <v>287.15289999999999</v>
      </c>
      <c r="Q42" s="18">
        <f>+[1]NAC!R43</f>
        <v>319.06849999999997</v>
      </c>
      <c r="R42" s="18">
        <f t="shared" si="2"/>
        <v>290.09529877443396</v>
      </c>
      <c r="S42" s="19">
        <f t="shared" si="3"/>
        <v>278.46599282983505</v>
      </c>
      <c r="T42" s="19">
        <f t="shared" si="4"/>
        <v>266.21642261204033</v>
      </c>
      <c r="U42" s="19">
        <f t="shared" si="5"/>
        <v>266.3638800764071</v>
      </c>
      <c r="V42" s="19"/>
      <c r="W42" s="20">
        <f t="shared" si="6"/>
        <v>287.49365526130777</v>
      </c>
      <c r="Y42" s="24">
        <f t="shared" si="10"/>
        <v>2.2528949260559816E-2</v>
      </c>
      <c r="Z42" s="24">
        <f t="shared" si="11"/>
        <v>4.6804207545119603E-2</v>
      </c>
      <c r="AA42" s="24">
        <f t="shared" si="12"/>
        <v>4.3461607682616643E-2</v>
      </c>
      <c r="AB42" s="24">
        <f t="shared" si="13"/>
        <v>1.0575026615711636E-2</v>
      </c>
      <c r="AC42" s="24">
        <f t="shared" si="14"/>
        <v>6.3577168164332676E-3</v>
      </c>
      <c r="AD42" s="24">
        <f t="shared" si="15"/>
        <v>-1.2920500374733246E-2</v>
      </c>
      <c r="AE42" s="24">
        <f t="shared" si="16"/>
        <v>-1.9964035310785833E-2</v>
      </c>
      <c r="AF42" s="24">
        <f t="shared" si="17"/>
        <v>1.4738394493752693E-2</v>
      </c>
      <c r="AG42" s="24">
        <f t="shared" si="18"/>
        <v>1.3483381724701538E-3</v>
      </c>
      <c r="AH42" s="24">
        <f t="shared" si="19"/>
        <v>4.997510023017937E-2</v>
      </c>
      <c r="AI42" s="24">
        <f t="shared" si="20"/>
        <v>5.3129590341043365E-3</v>
      </c>
      <c r="AJ42" s="24">
        <f t="shared" si="21"/>
        <v>4.1738887752166276E-2</v>
      </c>
      <c r="AK42" s="24">
        <f t="shared" si="22"/>
        <v>3.0735551021392027E-2</v>
      </c>
      <c r="AL42" s="24">
        <f t="shared" si="23"/>
        <v>3.6368592837694447E-2</v>
      </c>
      <c r="AM42" s="24">
        <f t="shared" si="24"/>
        <v>2.440934291841157E-2</v>
      </c>
      <c r="AN42" s="24">
        <f t="shared" si="25"/>
        <v>1.1331133183050124E-2</v>
      </c>
      <c r="AO42" s="24">
        <f t="shared" si="26"/>
        <v>2.2473406926382555E-2</v>
      </c>
      <c r="AP42" s="24">
        <f t="shared" si="51"/>
        <v>3.4545551144651743E-2</v>
      </c>
      <c r="AQ42" s="24">
        <f t="shared" si="52"/>
        <v>2.3663958370802929E-2</v>
      </c>
      <c r="AR42" s="24">
        <f t="shared" si="53"/>
        <v>1.7872025202487984E-2</v>
      </c>
      <c r="AS42" s="24" t="e">
        <f t="shared" si="27"/>
        <v>#DIV/0!</v>
      </c>
      <c r="AT42" s="24">
        <f t="shared" si="28"/>
        <v>8.7289864015773766E-3</v>
      </c>
      <c r="AV42" s="24">
        <f t="shared" si="32"/>
        <v>0.52855728676900671</v>
      </c>
      <c r="AW42" s="24">
        <f t="shared" si="33"/>
        <v>0.58826276074171036</v>
      </c>
      <c r="AX42" s="24">
        <f t="shared" si="34"/>
        <v>0.5152520338278852</v>
      </c>
      <c r="AY42" s="24">
        <f t="shared" si="35"/>
        <v>0.54400510658704371</v>
      </c>
      <c r="AZ42" s="24">
        <f t="shared" si="36"/>
        <v>0.36074988843492717</v>
      </c>
      <c r="BA42" s="24">
        <f t="shared" si="37"/>
        <v>0.57409991287696194</v>
      </c>
      <c r="BB42" s="24">
        <f t="shared" si="38"/>
        <v>0.63923829180247682</v>
      </c>
      <c r="BC42" s="24">
        <f t="shared" si="39"/>
        <v>0.48220896680487835</v>
      </c>
      <c r="BD42" s="24">
        <f t="shared" si="40"/>
        <v>0.52807081693555746</v>
      </c>
      <c r="BE42" s="24">
        <f t="shared" si="41"/>
        <v>0.50621466818615524</v>
      </c>
      <c r="BF42" s="24">
        <f t="shared" si="42"/>
        <v>0.47047955695869259</v>
      </c>
      <c r="BG42" s="24">
        <f t="shared" si="43"/>
        <v>0.50890835024768299</v>
      </c>
      <c r="BH42" s="24">
        <f t="shared" si="44"/>
        <v>0.55066152914764266</v>
      </c>
      <c r="BI42" s="24">
        <f t="shared" si="45"/>
        <v>0.52688215423337925</v>
      </c>
      <c r="BJ42" s="24">
        <f t="shared" si="46"/>
        <v>0.55802590914220729</v>
      </c>
      <c r="BK42" s="24">
        <f t="shared" si="47"/>
        <v>0.44944169861719319</v>
      </c>
      <c r="BL42" s="24">
        <f t="shared" si="48"/>
        <v>0.52864764514923412</v>
      </c>
      <c r="BM42" s="24">
        <f t="shared" si="54"/>
        <v>0.55597602985655303</v>
      </c>
      <c r="BN42" s="24">
        <f t="shared" si="55"/>
        <v>0.53348689297123619</v>
      </c>
      <c r="BO42" s="24">
        <f t="shared" si="56"/>
        <v>0.54172281445691417</v>
      </c>
      <c r="BP42" s="24" t="e">
        <f t="shared" si="49"/>
        <v>#DIV/0!</v>
      </c>
      <c r="BQ42" s="24">
        <f t="shared" si="50"/>
        <v>0.53975760846116727</v>
      </c>
    </row>
    <row r="43" spans="1:69" x14ac:dyDescent="0.25">
      <c r="A43" s="31">
        <f>+[1]NAC!A44</f>
        <v>43862</v>
      </c>
      <c r="B43" s="17">
        <f>+[1]NAC!B44</f>
        <v>295.666</v>
      </c>
      <c r="C43" s="18">
        <f>+[1]NAC!C44</f>
        <v>306.6182</v>
      </c>
      <c r="D43" s="19">
        <f>+[1]NAC!D44</f>
        <v>251.9682</v>
      </c>
      <c r="E43" s="19">
        <f>+[1]NAC!E44</f>
        <v>243.94370000000001</v>
      </c>
      <c r="F43" s="19">
        <f>+[1]NAC!F44</f>
        <v>319.98090000000002</v>
      </c>
      <c r="G43" s="19">
        <f>+[1]NAC!G44</f>
        <v>290.661</v>
      </c>
      <c r="H43" s="19">
        <f>+[1]NAC!H44</f>
        <v>325.1671</v>
      </c>
      <c r="I43" s="19">
        <f>+[1]NAC!I44</f>
        <v>310.59969999999998</v>
      </c>
      <c r="J43" s="19">
        <f>+[1]NAC!J44</f>
        <v>349.77499999999998</v>
      </c>
      <c r="K43" s="19">
        <f>+[1]NAC!K44</f>
        <v>280.57639999999998</v>
      </c>
      <c r="L43" s="19">
        <f>+[1]NAC!L44</f>
        <v>260.61579999999998</v>
      </c>
      <c r="M43" s="19">
        <f>+[1]NAC!M44</f>
        <v>273.92059999999998</v>
      </c>
      <c r="N43" s="20">
        <f>+[1]NAC!N44</f>
        <v>302.26929999999999</v>
      </c>
      <c r="O43" s="18">
        <f>+[1]NAC!P44</f>
        <v>259.95069999999998</v>
      </c>
      <c r="P43" s="18">
        <f>+[1]NAC!Q44</f>
        <v>293.99220000000003</v>
      </c>
      <c r="Q43" s="18">
        <f>+[1]NAC!R44</f>
        <v>321.31040000000002</v>
      </c>
      <c r="R43" s="18">
        <f t="shared" si="2"/>
        <v>295.87282345855789</v>
      </c>
      <c r="S43" s="19">
        <f t="shared" si="3"/>
        <v>285.42412468182329</v>
      </c>
      <c r="T43" s="19">
        <f t="shared" si="4"/>
        <v>272.77818246424931</v>
      </c>
      <c r="U43" s="19">
        <f t="shared" si="5"/>
        <v>272.40268201342758</v>
      </c>
      <c r="V43" s="19"/>
      <c r="W43" s="20">
        <f t="shared" si="6"/>
        <v>292.58244855613202</v>
      </c>
      <c r="Y43" s="24">
        <f t="shared" si="10"/>
        <v>2.0136293736429556E-2</v>
      </c>
      <c r="Z43" s="24">
        <f t="shared" si="11"/>
        <v>2.6680386177670767E-2</v>
      </c>
      <c r="AA43" s="24">
        <f t="shared" si="12"/>
        <v>1.3033191075337847E-2</v>
      </c>
      <c r="AB43" s="24">
        <f t="shared" si="13"/>
        <v>2.387136200443063E-2</v>
      </c>
      <c r="AC43" s="24">
        <f t="shared" si="14"/>
        <v>6.1197743893275369E-3</v>
      </c>
      <c r="AD43" s="24">
        <f t="shared" si="15"/>
        <v>2.0777918176499321E-2</v>
      </c>
      <c r="AE43" s="24">
        <f t="shared" si="16"/>
        <v>4.4410547821729374E-3</v>
      </c>
      <c r="AF43" s="24">
        <f t="shared" si="17"/>
        <v>1.6230918250262016E-2</v>
      </c>
      <c r="AG43" s="24">
        <f t="shared" si="18"/>
        <v>2.3202137820376834E-2</v>
      </c>
      <c r="AH43" s="24">
        <f t="shared" si="19"/>
        <v>2.2083747246498531E-2</v>
      </c>
      <c r="AI43" s="24">
        <f t="shared" si="20"/>
        <v>1.4378705410521997E-2</v>
      </c>
      <c r="AJ43" s="24">
        <f t="shared" si="21"/>
        <v>3.067640248367165E-2</v>
      </c>
      <c r="AK43" s="24">
        <f t="shared" si="22"/>
        <v>2.4399311620504793E-2</v>
      </c>
      <c r="AL43" s="24">
        <f t="shared" si="23"/>
        <v>2.5147698560459064E-2</v>
      </c>
      <c r="AM43" s="24">
        <f t="shared" si="24"/>
        <v>2.3817624687057171E-2</v>
      </c>
      <c r="AN43" s="24">
        <f t="shared" si="25"/>
        <v>7.0263908847161272E-3</v>
      </c>
      <c r="AO43" s="24">
        <f t="shared" si="26"/>
        <v>1.9915954200334429E-2</v>
      </c>
      <c r="AP43" s="24">
        <f t="shared" si="51"/>
        <v>2.4987366612627016E-2</v>
      </c>
      <c r="AQ43" s="24">
        <f t="shared" si="52"/>
        <v>2.4648215868227963E-2</v>
      </c>
      <c r="AR43" s="24">
        <f t="shared" si="53"/>
        <v>2.2671249327379739E-2</v>
      </c>
      <c r="AS43" s="24" t="e">
        <f t="shared" si="27"/>
        <v>#DIV/0!</v>
      </c>
      <c r="AT43" s="24">
        <f t="shared" si="28"/>
        <v>1.7700541217853916E-2</v>
      </c>
      <c r="AV43" s="24">
        <f t="shared" si="32"/>
        <v>0.50274891855201087</v>
      </c>
      <c r="AW43" s="24">
        <f t="shared" si="33"/>
        <v>0.5424862839555733</v>
      </c>
      <c r="AX43" s="24">
        <f t="shared" si="34"/>
        <v>0.49966342591352619</v>
      </c>
      <c r="AY43" s="24">
        <f t="shared" si="35"/>
        <v>0.56577617198757624</v>
      </c>
      <c r="AZ43" s="24">
        <f t="shared" si="36"/>
        <v>0.28673402585202967</v>
      </c>
      <c r="BA43" s="24">
        <f t="shared" si="37"/>
        <v>0.56326506464729054</v>
      </c>
      <c r="BB43" s="24">
        <f t="shared" si="38"/>
        <v>0.59589569874371828</v>
      </c>
      <c r="BC43" s="24">
        <f t="shared" si="39"/>
        <v>0.47413171612163452</v>
      </c>
      <c r="BD43" s="24">
        <f t="shared" si="40"/>
        <v>0.54670858732253902</v>
      </c>
      <c r="BE43" s="24">
        <f t="shared" si="41"/>
        <v>0.50624586297807594</v>
      </c>
      <c r="BF43" s="24">
        <f t="shared" si="42"/>
        <v>0.46705132679598749</v>
      </c>
      <c r="BG43" s="24">
        <f t="shared" si="43"/>
        <v>0.50062562452886405</v>
      </c>
      <c r="BH43" s="24">
        <f t="shared" si="44"/>
        <v>0.54077923534314243</v>
      </c>
      <c r="BI43" s="24">
        <f t="shared" si="45"/>
        <v>0.53569000117561649</v>
      </c>
      <c r="BJ43" s="24">
        <f t="shared" si="46"/>
        <v>0.53591712096713118</v>
      </c>
      <c r="BK43" s="24">
        <f t="shared" si="47"/>
        <v>0.40053107744559768</v>
      </c>
      <c r="BL43" s="24">
        <f t="shared" si="48"/>
        <v>0.50274646195592032</v>
      </c>
      <c r="BM43" s="24">
        <f t="shared" si="54"/>
        <v>0.53578881832653247</v>
      </c>
      <c r="BN43" s="24">
        <f t="shared" si="55"/>
        <v>0.53349110812883072</v>
      </c>
      <c r="BO43" s="24">
        <f t="shared" si="56"/>
        <v>0.54467268497390853</v>
      </c>
      <c r="BP43" s="24" t="e">
        <f t="shared" si="49"/>
        <v>#DIV/0!</v>
      </c>
      <c r="BQ43" s="24">
        <f t="shared" si="50"/>
        <v>0.53332175986499797</v>
      </c>
    </row>
    <row r="44" spans="1:69" x14ac:dyDescent="0.25">
      <c r="A44" s="31">
        <f>+[1]NAC!A45</f>
        <v>43891</v>
      </c>
      <c r="B44" s="17">
        <f>+[1]NAC!B45</f>
        <v>305.55149999999998</v>
      </c>
      <c r="C44" s="18">
        <f>+[1]NAC!C45</f>
        <v>318.67770000000002</v>
      </c>
      <c r="D44" s="19">
        <f>+[1]NAC!D45</f>
        <v>259.1936</v>
      </c>
      <c r="E44" s="19">
        <f>+[1]NAC!E45</f>
        <v>254.12190000000001</v>
      </c>
      <c r="F44" s="19">
        <f>+[1]NAC!F45</f>
        <v>324.37389999999999</v>
      </c>
      <c r="G44" s="19">
        <f>+[1]NAC!G45</f>
        <v>299.0795</v>
      </c>
      <c r="H44" s="19">
        <f>+[1]NAC!H45</f>
        <v>333.81630000000001</v>
      </c>
      <c r="I44" s="19">
        <f>+[1]NAC!I45</f>
        <v>315.64440000000002</v>
      </c>
      <c r="J44" s="19">
        <f>+[1]NAC!J45</f>
        <v>378.65300000000002</v>
      </c>
      <c r="K44" s="19">
        <f>+[1]NAC!K45</f>
        <v>287.58229999999998</v>
      </c>
      <c r="L44" s="19">
        <f>+[1]NAC!L45</f>
        <v>306.09750000000003</v>
      </c>
      <c r="M44" s="19">
        <f>+[1]NAC!M45</f>
        <v>279.82600000000002</v>
      </c>
      <c r="N44" s="20">
        <f>+[1]NAC!N45</f>
        <v>308.43610000000001</v>
      </c>
      <c r="O44" s="18">
        <f>+[1]NAC!P45</f>
        <v>272.70589999999999</v>
      </c>
      <c r="P44" s="18">
        <f>+[1]NAC!Q45</f>
        <v>303.16649999999998</v>
      </c>
      <c r="Q44" s="18">
        <f>+[1]NAC!R45</f>
        <v>331.85019999999997</v>
      </c>
      <c r="R44" s="18">
        <f t="shared" si="2"/>
        <v>305.69600900989894</v>
      </c>
      <c r="S44" s="19">
        <f t="shared" si="3"/>
        <v>294.90997894444399</v>
      </c>
      <c r="T44" s="19">
        <f t="shared" si="4"/>
        <v>280.553258948088</v>
      </c>
      <c r="U44" s="19">
        <f t="shared" si="5"/>
        <v>280.79230120218972</v>
      </c>
      <c r="V44" s="19"/>
      <c r="W44" s="20">
        <f t="shared" si="6"/>
        <v>303.08566788178558</v>
      </c>
      <c r="Y44" s="24">
        <f t="shared" si="10"/>
        <v>3.3434686436722538E-2</v>
      </c>
      <c r="Z44" s="24">
        <f t="shared" si="11"/>
        <v>3.9330672478020023E-2</v>
      </c>
      <c r="AA44" s="24">
        <f t="shared" si="12"/>
        <v>2.8675840840233002E-2</v>
      </c>
      <c r="AB44" s="24">
        <f t="shared" si="13"/>
        <v>4.1723561625079952E-2</v>
      </c>
      <c r="AC44" s="24">
        <f t="shared" si="14"/>
        <v>1.3728944446371516E-2</v>
      </c>
      <c r="AD44" s="24">
        <f t="shared" si="15"/>
        <v>2.8963294009172191E-2</v>
      </c>
      <c r="AE44" s="24">
        <f t="shared" si="16"/>
        <v>2.6599246971787727E-2</v>
      </c>
      <c r="AF44" s="24">
        <f t="shared" si="17"/>
        <v>1.6241805771222584E-2</v>
      </c>
      <c r="AG44" s="24">
        <f t="shared" si="18"/>
        <v>8.2561646772925545E-2</v>
      </c>
      <c r="AH44" s="24">
        <f t="shared" si="19"/>
        <v>2.4969669580192866E-2</v>
      </c>
      <c r="AI44" s="24">
        <f t="shared" si="20"/>
        <v>0.17451628028692068</v>
      </c>
      <c r="AJ44" s="24">
        <f t="shared" si="21"/>
        <v>2.1558802076222294E-2</v>
      </c>
      <c r="AK44" s="24">
        <f t="shared" si="22"/>
        <v>2.040167493026912E-2</v>
      </c>
      <c r="AL44" s="24">
        <f t="shared" si="23"/>
        <v>4.9067765541696895E-2</v>
      </c>
      <c r="AM44" s="24">
        <f t="shared" si="24"/>
        <v>3.120592995324345E-2</v>
      </c>
      <c r="AN44" s="24">
        <f t="shared" si="25"/>
        <v>3.280254856363185E-2</v>
      </c>
      <c r="AO44" s="24">
        <f t="shared" si="26"/>
        <v>3.3200702371088076E-2</v>
      </c>
      <c r="AP44" s="24">
        <f t="shared" si="51"/>
        <v>3.3234241405470044E-2</v>
      </c>
      <c r="AQ44" s="24">
        <f t="shared" si="52"/>
        <v>2.8503293091842963E-2</v>
      </c>
      <c r="AR44" s="24">
        <f t="shared" si="53"/>
        <v>3.0798592461540375E-2</v>
      </c>
      <c r="AS44" s="24" t="e">
        <f t="shared" si="27"/>
        <v>#DIV/0!</v>
      </c>
      <c r="AT44" s="24">
        <f t="shared" si="28"/>
        <v>3.5898323284551115E-2</v>
      </c>
      <c r="AV44" s="24">
        <f t="shared" si="32"/>
        <v>0.48356866551335198</v>
      </c>
      <c r="AW44" s="24">
        <f t="shared" si="33"/>
        <v>0.51298830165030318</v>
      </c>
      <c r="AX44" s="24">
        <f t="shared" si="34"/>
        <v>0.48257191394921839</v>
      </c>
      <c r="AY44" s="24">
        <f t="shared" si="35"/>
        <v>0.53057083384528658</v>
      </c>
      <c r="AZ44" s="24">
        <f t="shared" si="36"/>
        <v>0.26867982147878799</v>
      </c>
      <c r="BA44" s="24">
        <f t="shared" si="37"/>
        <v>0.54967967982490662</v>
      </c>
      <c r="BB44" s="24">
        <f t="shared" si="38"/>
        <v>0.58681317114213605</v>
      </c>
      <c r="BC44" s="24">
        <f t="shared" si="39"/>
        <v>0.43809935157949997</v>
      </c>
      <c r="BD44" s="24">
        <f t="shared" si="40"/>
        <v>0.604038425449553</v>
      </c>
      <c r="BE44" s="24">
        <f t="shared" si="41"/>
        <v>0.51384043792477363</v>
      </c>
      <c r="BF44" s="24">
        <f t="shared" si="42"/>
        <v>0.46135377558464197</v>
      </c>
      <c r="BG44" s="24">
        <f t="shared" si="43"/>
        <v>0.46936876573989861</v>
      </c>
      <c r="BH44" s="24">
        <f t="shared" si="44"/>
        <v>0.52518913049175664</v>
      </c>
      <c r="BI44" s="24">
        <f t="shared" si="45"/>
        <v>0.53775134529185897</v>
      </c>
      <c r="BJ44" s="24">
        <f t="shared" si="46"/>
        <v>0.51449141784949415</v>
      </c>
      <c r="BK44" s="24">
        <f t="shared" si="47"/>
        <v>0.37885010992152379</v>
      </c>
      <c r="BL44" s="24">
        <f t="shared" si="48"/>
        <v>0.4829645242133993</v>
      </c>
      <c r="BM44" s="24">
        <f t="shared" si="54"/>
        <v>0.51233751776262193</v>
      </c>
      <c r="BN44" s="24">
        <f t="shared" si="55"/>
        <v>0.51451269855972859</v>
      </c>
      <c r="BO44" s="24">
        <f t="shared" si="56"/>
        <v>0.52990922387843065</v>
      </c>
      <c r="BP44" s="24" t="e">
        <f t="shared" si="49"/>
        <v>#DIV/0!</v>
      </c>
      <c r="BQ44" s="24">
        <f t="shared" si="50"/>
        <v>0.51912391411090364</v>
      </c>
    </row>
    <row r="45" spans="1:69" x14ac:dyDescent="0.25">
      <c r="A45" s="31">
        <f>+[1]NAC!A46</f>
        <v>43922</v>
      </c>
      <c r="B45" s="17">
        <f>+[1]NAC!B46</f>
        <v>310.12430000000001</v>
      </c>
      <c r="C45" s="18">
        <f>+[1]NAC!C46</f>
        <v>328.77850000000001</v>
      </c>
      <c r="D45" s="19">
        <f>+[1]NAC!D46</f>
        <v>262.827</v>
      </c>
      <c r="E45" s="19">
        <f>+[1]NAC!E46</f>
        <v>257.92059999999998</v>
      </c>
      <c r="F45" s="19">
        <f>+[1]NAC!F46</f>
        <v>324.39030000000002</v>
      </c>
      <c r="G45" s="19">
        <f>+[1]NAC!G46</f>
        <v>302.7645</v>
      </c>
      <c r="H45" s="19">
        <f>+[1]NAC!H46</f>
        <v>337.75229999999999</v>
      </c>
      <c r="I45" s="19">
        <f>+[1]NAC!I46</f>
        <v>319.86880000000002</v>
      </c>
      <c r="J45" s="19">
        <f>+[1]NAC!J46</f>
        <v>363.14670000000001</v>
      </c>
      <c r="K45" s="19">
        <f>+[1]NAC!K46</f>
        <v>294.2192</v>
      </c>
      <c r="L45" s="19">
        <f>+[1]NAC!L46</f>
        <v>301.60019999999997</v>
      </c>
      <c r="M45" s="19">
        <f>+[1]NAC!M46</f>
        <v>284.03250000000003</v>
      </c>
      <c r="N45" s="20">
        <f>+[1]NAC!N46</f>
        <v>308.95159999999998</v>
      </c>
      <c r="O45" s="18">
        <f>+[1]NAC!P46</f>
        <v>285.8904</v>
      </c>
      <c r="P45" s="18">
        <f>+[1]NAC!Q46</f>
        <v>308.36810000000003</v>
      </c>
      <c r="Q45" s="18">
        <f>+[1]NAC!R46</f>
        <v>329.65159999999997</v>
      </c>
      <c r="R45" s="18">
        <f t="shared" si="2"/>
        <v>310.27508464678999</v>
      </c>
      <c r="S45" s="19">
        <f t="shared" si="3"/>
        <v>301.43868050384361</v>
      </c>
      <c r="T45" s="19">
        <f t="shared" si="4"/>
        <v>284.68395230226196</v>
      </c>
      <c r="U45" s="19">
        <f t="shared" si="5"/>
        <v>284.89807772097544</v>
      </c>
      <c r="V45" s="19"/>
      <c r="W45" s="20">
        <f t="shared" si="6"/>
        <v>305.72383899695211</v>
      </c>
      <c r="Y45" s="24">
        <f t="shared" si="10"/>
        <v>1.4965725908725691E-2</v>
      </c>
      <c r="Z45" s="24">
        <f t="shared" si="11"/>
        <v>3.1695973706349578E-2</v>
      </c>
      <c r="AA45" s="24">
        <f t="shared" si="12"/>
        <v>1.4018093039334323E-2</v>
      </c>
      <c r="AB45" s="24">
        <f t="shared" si="13"/>
        <v>1.4948337785920751E-2</v>
      </c>
      <c r="AC45" s="24">
        <f t="shared" si="14"/>
        <v>5.0558938311739965E-5</v>
      </c>
      <c r="AD45" s="24">
        <f t="shared" si="15"/>
        <v>1.2321138693892397E-2</v>
      </c>
      <c r="AE45" s="24">
        <f t="shared" si="16"/>
        <v>1.1790916141602326E-2</v>
      </c>
      <c r="AF45" s="24">
        <f t="shared" si="17"/>
        <v>1.338341500752116E-2</v>
      </c>
      <c r="AG45" s="24">
        <f t="shared" si="18"/>
        <v>-4.0951213908248518E-2</v>
      </c>
      <c r="AH45" s="24">
        <f t="shared" si="19"/>
        <v>2.3078263161536716E-2</v>
      </c>
      <c r="AI45" s="24">
        <f t="shared" si="20"/>
        <v>-1.4692377428760617E-2</v>
      </c>
      <c r="AJ45" s="24">
        <f t="shared" si="21"/>
        <v>1.5032555945480475E-2</v>
      </c>
      <c r="AK45" s="24">
        <f t="shared" si="22"/>
        <v>1.6713348405066331E-3</v>
      </c>
      <c r="AL45" s="24">
        <f t="shared" si="23"/>
        <v>4.8346955456409324E-2</v>
      </c>
      <c r="AM45" s="24">
        <f t="shared" si="24"/>
        <v>1.7157568530824063E-2</v>
      </c>
      <c r="AN45" s="24">
        <f t="shared" si="25"/>
        <v>-6.6252785142211224E-3</v>
      </c>
      <c r="AO45" s="24">
        <f t="shared" si="26"/>
        <v>1.4979180303079431E-2</v>
      </c>
      <c r="AP45" s="24">
        <f t="shared" si="51"/>
        <v>2.2137947256879675E-2</v>
      </c>
      <c r="AQ45" s="24">
        <f t="shared" si="52"/>
        <v>1.4723383965175252E-2</v>
      </c>
      <c r="AR45" s="24">
        <f t="shared" si="53"/>
        <v>1.4622112149112132E-2</v>
      </c>
      <c r="AS45" s="24" t="e">
        <f t="shared" si="27"/>
        <v>#DIV/0!</v>
      </c>
      <c r="AT45" s="24">
        <f t="shared" si="28"/>
        <v>8.7043743559511721E-3</v>
      </c>
      <c r="AV45" s="24">
        <f t="shared" si="32"/>
        <v>0.45562931438707133</v>
      </c>
      <c r="AW45" s="24">
        <f t="shared" si="33"/>
        <v>0.52213325555501533</v>
      </c>
      <c r="AX45" s="24">
        <f t="shared" si="34"/>
        <v>0.48798945606211341</v>
      </c>
      <c r="AY45" s="24">
        <f t="shared" si="35"/>
        <v>0.4627128746449134</v>
      </c>
      <c r="AZ45" s="24">
        <f t="shared" si="36"/>
        <v>0.232480323038041</v>
      </c>
      <c r="BA45" s="24">
        <f t="shared" si="37"/>
        <v>0.49991305627265548</v>
      </c>
      <c r="BB45" s="24">
        <f t="shared" si="38"/>
        <v>0.55118033571401348</v>
      </c>
      <c r="BC45" s="24">
        <f t="shared" si="39"/>
        <v>0.39645086143970287</v>
      </c>
      <c r="BD45" s="24">
        <f t="shared" si="40"/>
        <v>0.48641644925181171</v>
      </c>
      <c r="BE45" s="24">
        <f t="shared" si="41"/>
        <v>0.50111913322404766</v>
      </c>
      <c r="BF45" s="24">
        <f t="shared" si="42"/>
        <v>0.41797117420723429</v>
      </c>
      <c r="BG45" s="24">
        <f t="shared" si="43"/>
        <v>0.43297906475517034</v>
      </c>
      <c r="BH45" s="24">
        <f t="shared" si="44"/>
        <v>0.48366797128244521</v>
      </c>
      <c r="BI45" s="24">
        <f t="shared" si="45"/>
        <v>0.5866131747147858</v>
      </c>
      <c r="BJ45" s="24">
        <f t="shared" si="46"/>
        <v>0.48455236645469668</v>
      </c>
      <c r="BK45" s="24">
        <f t="shared" si="47"/>
        <v>0.32613193349620406</v>
      </c>
      <c r="BL45" s="24">
        <f t="shared" si="48"/>
        <v>0.45507274073827686</v>
      </c>
      <c r="BM45" s="24">
        <f t="shared" si="54"/>
        <v>0.49461655569118101</v>
      </c>
      <c r="BN45" s="24">
        <f t="shared" si="55"/>
        <v>0.47215063792831558</v>
      </c>
      <c r="BO45" s="24">
        <f t="shared" si="56"/>
        <v>0.48545687743543464</v>
      </c>
      <c r="BP45" s="24" t="e">
        <f t="shared" si="49"/>
        <v>#DIV/0!</v>
      </c>
      <c r="BQ45" s="24">
        <f t="shared" si="50"/>
        <v>0.47202731829188882</v>
      </c>
    </row>
    <row r="46" spans="1:69" x14ac:dyDescent="0.25">
      <c r="A46" s="31">
        <f>+[1]NAC!A47</f>
        <v>43952</v>
      </c>
      <c r="B46" s="17">
        <f>+[1]NAC!B47</f>
        <v>314.90870000000001</v>
      </c>
      <c r="C46" s="18">
        <f>+[1]NAC!C47</f>
        <v>331.01459999999997</v>
      </c>
      <c r="D46" s="19">
        <f>+[1]NAC!D47</f>
        <v>263.02589999999998</v>
      </c>
      <c r="E46" s="19">
        <f>+[1]NAC!E47</f>
        <v>277.38040000000001</v>
      </c>
      <c r="F46" s="19">
        <f>+[1]NAC!F47</f>
        <v>324.74040000000002</v>
      </c>
      <c r="G46" s="19">
        <f>+[1]NAC!G47</f>
        <v>311.33159999999998</v>
      </c>
      <c r="H46" s="19">
        <f>+[1]NAC!H47</f>
        <v>341.34609999999998</v>
      </c>
      <c r="I46" s="19">
        <f>+[1]NAC!I47</f>
        <v>323.23379999999997</v>
      </c>
      <c r="J46" s="19">
        <f>+[1]NAC!J47</f>
        <v>364.35719999999998</v>
      </c>
      <c r="K46" s="19">
        <f>+[1]NAC!K47</f>
        <v>301.43560000000002</v>
      </c>
      <c r="L46" s="19">
        <f>+[1]NAC!L47</f>
        <v>300.3424</v>
      </c>
      <c r="M46" s="19">
        <f>+[1]NAC!M47</f>
        <v>288.41579999999999</v>
      </c>
      <c r="N46" s="20">
        <f>+[1]NAC!N47</f>
        <v>314.89690000000002</v>
      </c>
      <c r="O46" s="18">
        <f>+[1]NAC!P47</f>
        <v>299.28300000000002</v>
      </c>
      <c r="P46" s="18">
        <f>+[1]NAC!Q47</f>
        <v>313.31950000000001</v>
      </c>
      <c r="Q46" s="18">
        <f>+[1]NAC!R47</f>
        <v>329.37200000000001</v>
      </c>
      <c r="R46" s="18">
        <f t="shared" si="2"/>
        <v>315.17776773107499</v>
      </c>
      <c r="S46" s="19">
        <f t="shared" si="3"/>
        <v>307.76905248496956</v>
      </c>
      <c r="T46" s="19">
        <f t="shared" si="4"/>
        <v>294.68131318241313</v>
      </c>
      <c r="U46" s="19">
        <f t="shared" si="5"/>
        <v>296.7407204927884</v>
      </c>
      <c r="V46" s="19"/>
      <c r="W46" s="20">
        <f t="shared" si="6"/>
        <v>313.28249502910802</v>
      </c>
      <c r="Y46" s="24">
        <f t="shared" si="10"/>
        <v>1.5427362512386189E-2</v>
      </c>
      <c r="Z46" s="24">
        <f t="shared" si="11"/>
        <v>6.8012354822470922E-3</v>
      </c>
      <c r="AA46" s="24">
        <f t="shared" si="12"/>
        <v>7.567715645651063E-4</v>
      </c>
      <c r="AB46" s="24">
        <f t="shared" si="13"/>
        <v>7.5448800910047575E-2</v>
      </c>
      <c r="AC46" s="24">
        <f t="shared" si="14"/>
        <v>1.079255452459682E-3</v>
      </c>
      <c r="AD46" s="24">
        <f t="shared" si="15"/>
        <v>2.8296250055736438E-2</v>
      </c>
      <c r="AE46" s="24">
        <f t="shared" si="16"/>
        <v>1.0640342049484053E-2</v>
      </c>
      <c r="AF46" s="24">
        <f t="shared" si="17"/>
        <v>1.0519938174651466E-2</v>
      </c>
      <c r="AG46" s="24">
        <f t="shared" si="18"/>
        <v>3.3333636241219544E-3</v>
      </c>
      <c r="AH46" s="24">
        <f t="shared" si="19"/>
        <v>2.4527291216888791E-2</v>
      </c>
      <c r="AI46" s="24">
        <f t="shared" si="20"/>
        <v>-4.1704216376513559E-3</v>
      </c>
      <c r="AJ46" s="24">
        <f t="shared" si="21"/>
        <v>1.5432388899157434E-2</v>
      </c>
      <c r="AK46" s="24">
        <f t="shared" si="22"/>
        <v>1.9243467261538694E-2</v>
      </c>
      <c r="AL46" s="24">
        <f t="shared" si="23"/>
        <v>4.6845224603554447E-2</v>
      </c>
      <c r="AM46" s="24">
        <f t="shared" si="24"/>
        <v>1.6056784083697373E-2</v>
      </c>
      <c r="AN46" s="24">
        <f t="shared" si="25"/>
        <v>-8.4816818726185517E-4</v>
      </c>
      <c r="AO46" s="24">
        <f t="shared" si="26"/>
        <v>1.5801085317134422E-2</v>
      </c>
      <c r="AP46" s="24">
        <f t="shared" si="51"/>
        <v>2.1000529761293407E-2</v>
      </c>
      <c r="AQ46" s="24">
        <f t="shared" si="52"/>
        <v>3.5117402295780087E-2</v>
      </c>
      <c r="AR46" s="24">
        <f t="shared" si="53"/>
        <v>4.1567998164632858E-2</v>
      </c>
      <c r="AS46" s="24" t="e">
        <f t="shared" si="27"/>
        <v>#DIV/0!</v>
      </c>
      <c r="AT46" s="24">
        <f t="shared" si="28"/>
        <v>2.4723803210620066E-2</v>
      </c>
      <c r="AV46" s="24">
        <f t="shared" si="32"/>
        <v>0.43421228214716923</v>
      </c>
      <c r="AW46" s="24">
        <f t="shared" si="33"/>
        <v>0.49605168246415499</v>
      </c>
      <c r="AX46" s="24">
        <f t="shared" si="34"/>
        <v>0.45753989276222606</v>
      </c>
      <c r="AY46" s="24">
        <f t="shared" si="35"/>
        <v>0.52201675434153882</v>
      </c>
      <c r="AZ46" s="24">
        <f t="shared" si="36"/>
        <v>0.18661524210772473</v>
      </c>
      <c r="BA46" s="24">
        <f t="shared" si="37"/>
        <v>0.49431015043819215</v>
      </c>
      <c r="BB46" s="24">
        <f t="shared" si="38"/>
        <v>0.49194880417636777</v>
      </c>
      <c r="BC46" s="24">
        <f t="shared" si="39"/>
        <v>0.36352775914653424</v>
      </c>
      <c r="BD46" s="24">
        <f t="shared" si="40"/>
        <v>0.46259116176456416</v>
      </c>
      <c r="BE46" s="24">
        <f t="shared" si="41"/>
        <v>0.50192352056330924</v>
      </c>
      <c r="BF46" s="24">
        <f t="shared" si="42"/>
        <v>0.36714214768968301</v>
      </c>
      <c r="BG46" s="24">
        <f t="shared" si="43"/>
        <v>0.42353391196191614</v>
      </c>
      <c r="BH46" s="24">
        <f t="shared" si="44"/>
        <v>0.47120309997551879</v>
      </c>
      <c r="BI46" s="24">
        <f t="shared" si="45"/>
        <v>0.6507320334114346</v>
      </c>
      <c r="BJ46" s="24">
        <f t="shared" si="46"/>
        <v>0.46193603716343268</v>
      </c>
      <c r="BK46" s="24">
        <f t="shared" si="47"/>
        <v>0.27747245288580502</v>
      </c>
      <c r="BL46" s="24">
        <f t="shared" si="48"/>
        <v>0.43410066489087895</v>
      </c>
      <c r="BM46" s="24">
        <f t="shared" si="54"/>
        <v>0.48727087820058657</v>
      </c>
      <c r="BN46" s="24">
        <f t="shared" si="55"/>
        <v>0.48256250150245328</v>
      </c>
      <c r="BO46" s="24">
        <f t="shared" si="56"/>
        <v>0.50246587573795565</v>
      </c>
      <c r="BP46" s="24" t="e">
        <f t="shared" si="49"/>
        <v>#DIV/0!</v>
      </c>
      <c r="BQ46" s="24">
        <f t="shared" si="50"/>
        <v>0.45894376549984406</v>
      </c>
    </row>
    <row r="47" spans="1:69" x14ac:dyDescent="0.25">
      <c r="A47" s="31">
        <f>+[1]NAC!A48</f>
        <v>43983</v>
      </c>
      <c r="B47" s="17">
        <f>+[1]NAC!B48</f>
        <v>321.97379999999998</v>
      </c>
      <c r="C47" s="18">
        <f>+[1]NAC!C48</f>
        <v>334.46359999999999</v>
      </c>
      <c r="D47" s="19">
        <f>+[1]NAC!D48</f>
        <v>272.98219999999998</v>
      </c>
      <c r="E47" s="19">
        <f>+[1]NAC!E48</f>
        <v>295.81799999999998</v>
      </c>
      <c r="F47" s="19">
        <f>+[1]NAC!F48</f>
        <v>327.72969999999998</v>
      </c>
      <c r="G47" s="19">
        <f>+[1]NAC!G48</f>
        <v>323.99200000000002</v>
      </c>
      <c r="H47" s="19">
        <f>+[1]NAC!H48</f>
        <v>348.97590000000002</v>
      </c>
      <c r="I47" s="19">
        <f>+[1]NAC!I48</f>
        <v>329.13479999999998</v>
      </c>
      <c r="J47" s="19">
        <f>+[1]NAC!J48</f>
        <v>365.85239999999999</v>
      </c>
      <c r="K47" s="19">
        <f>+[1]NAC!K48</f>
        <v>314.005</v>
      </c>
      <c r="L47" s="19">
        <f>+[1]NAC!L48</f>
        <v>301.45209999999997</v>
      </c>
      <c r="M47" s="19">
        <f>+[1]NAC!M48</f>
        <v>294.90190000000001</v>
      </c>
      <c r="N47" s="20">
        <f>+[1]NAC!N48</f>
        <v>315.94720000000001</v>
      </c>
      <c r="O47" s="18">
        <f>+[1]NAC!P48</f>
        <v>313.56330000000003</v>
      </c>
      <c r="P47" s="18">
        <f>+[1]NAC!Q48</f>
        <v>320.57330000000002</v>
      </c>
      <c r="Q47" s="18">
        <f>+[1]NAC!R48</f>
        <v>331.83819999999997</v>
      </c>
      <c r="R47" s="18">
        <f t="shared" si="2"/>
        <v>322.22602631009795</v>
      </c>
      <c r="S47" s="19">
        <f t="shared" si="3"/>
        <v>315.95460185665013</v>
      </c>
      <c r="T47" s="19">
        <f t="shared" si="4"/>
        <v>306.24760911557524</v>
      </c>
      <c r="U47" s="19">
        <f t="shared" si="5"/>
        <v>309.9768226075509</v>
      </c>
      <c r="V47" s="19"/>
      <c r="W47" s="20">
        <f t="shared" si="6"/>
        <v>322.87497928584281</v>
      </c>
      <c r="Y47" s="24">
        <f t="shared" si="10"/>
        <v>2.2435391591276943E-2</v>
      </c>
      <c r="Z47" s="24">
        <f t="shared" si="11"/>
        <v>1.0419479986683466E-2</v>
      </c>
      <c r="AA47" s="24">
        <f t="shared" si="12"/>
        <v>3.785292627075898E-2</v>
      </c>
      <c r="AB47" s="24">
        <f t="shared" si="13"/>
        <v>6.6470449966904654E-2</v>
      </c>
      <c r="AC47" s="24">
        <f t="shared" si="14"/>
        <v>9.2051989835570946E-3</v>
      </c>
      <c r="AD47" s="24">
        <f t="shared" si="15"/>
        <v>4.0665322761968437E-2</v>
      </c>
      <c r="AE47" s="24">
        <f t="shared" si="16"/>
        <v>2.2352093666809347E-2</v>
      </c>
      <c r="AF47" s="24">
        <f t="shared" si="17"/>
        <v>1.8256135342281654E-2</v>
      </c>
      <c r="AG47" s="24">
        <f t="shared" si="18"/>
        <v>4.1036653042674232E-3</v>
      </c>
      <c r="AH47" s="24">
        <f t="shared" si="19"/>
        <v>4.1698458974321451E-2</v>
      </c>
      <c r="AI47" s="24">
        <f t="shared" si="20"/>
        <v>3.694783020978587E-3</v>
      </c>
      <c r="AJ47" s="24">
        <f t="shared" si="21"/>
        <v>2.2488712476917083E-2</v>
      </c>
      <c r="AK47" s="24">
        <f t="shared" si="22"/>
        <v>3.3353773885991256E-3</v>
      </c>
      <c r="AL47" s="24">
        <f t="shared" si="23"/>
        <v>4.7715038943074051E-2</v>
      </c>
      <c r="AM47" s="24">
        <f t="shared" si="24"/>
        <v>2.3151447643699141E-2</v>
      </c>
      <c r="AN47" s="24">
        <f t="shared" si="25"/>
        <v>7.4875824295932425E-3</v>
      </c>
      <c r="AO47" s="24">
        <f t="shared" si="26"/>
        <v>2.2362803790897168E-2</v>
      </c>
      <c r="AP47" s="24">
        <f t="shared" si="51"/>
        <v>2.659640176810929E-2</v>
      </c>
      <c r="AQ47" s="24">
        <f t="shared" si="52"/>
        <v>3.9250184574826985E-2</v>
      </c>
      <c r="AR47" s="24">
        <f t="shared" si="53"/>
        <v>4.4604940275071447E-2</v>
      </c>
      <c r="AS47" s="24" t="e">
        <f t="shared" si="27"/>
        <v>#DIV/0!</v>
      </c>
      <c r="AT47" s="24">
        <f t="shared" si="28"/>
        <v>3.0619279432907653E-2</v>
      </c>
      <c r="AV47" s="24">
        <f t="shared" si="32"/>
        <v>0.42758749118769868</v>
      </c>
      <c r="AW47" s="24">
        <f t="shared" si="33"/>
        <v>0.47403585580289032</v>
      </c>
      <c r="AX47" s="24">
        <f t="shared" si="34"/>
        <v>0.47269377570975779</v>
      </c>
      <c r="AY47" s="24">
        <f t="shared" si="35"/>
        <v>0.59293636557980589</v>
      </c>
      <c r="AZ47" s="24">
        <f t="shared" si="36"/>
        <v>0.16599246603024964</v>
      </c>
      <c r="BA47" s="24">
        <f t="shared" si="37"/>
        <v>0.50352827399045341</v>
      </c>
      <c r="BB47" s="24">
        <f t="shared" si="38"/>
        <v>0.47299111712354347</v>
      </c>
      <c r="BC47" s="24">
        <f t="shared" si="39"/>
        <v>0.3670335932402331</v>
      </c>
      <c r="BD47" s="24">
        <f t="shared" si="40"/>
        <v>0.37091916744889297</v>
      </c>
      <c r="BE47" s="24">
        <f t="shared" si="41"/>
        <v>0.50866676820376866</v>
      </c>
      <c r="BF47" s="24">
        <f t="shared" si="42"/>
        <v>0.34854908402639184</v>
      </c>
      <c r="BG47" s="24">
        <f t="shared" si="43"/>
        <v>0.4195925617487497</v>
      </c>
      <c r="BH47" s="24">
        <f t="shared" si="44"/>
        <v>0.44552149726151424</v>
      </c>
      <c r="BI47" s="24">
        <f t="shared" si="45"/>
        <v>0.68786414978963828</v>
      </c>
      <c r="BJ47" s="24">
        <f t="shared" si="46"/>
        <v>0.45600971965163684</v>
      </c>
      <c r="BK47" s="24">
        <f t="shared" si="47"/>
        <v>0.25214402149304171</v>
      </c>
      <c r="BL47" s="24">
        <f t="shared" si="48"/>
        <v>0.42724289016576855</v>
      </c>
      <c r="BM47" s="24">
        <f t="shared" si="54"/>
        <v>0.48734808410723107</v>
      </c>
      <c r="BN47" s="24">
        <f t="shared" si="55"/>
        <v>0.49973645479740081</v>
      </c>
      <c r="BO47" s="24">
        <f t="shared" si="56"/>
        <v>0.52668846070026798</v>
      </c>
      <c r="BP47" s="24" t="e">
        <f t="shared" si="49"/>
        <v>#DIV/0!</v>
      </c>
      <c r="BQ47" s="24">
        <f t="shared" si="50"/>
        <v>0.46179289257209666</v>
      </c>
    </row>
    <row r="48" spans="1:69" x14ac:dyDescent="0.25">
      <c r="A48" s="31">
        <f>+[1]NAC!A49</f>
        <v>44013</v>
      </c>
      <c r="B48" s="17">
        <f>+[1]NAC!B49</f>
        <v>328.20139999999998</v>
      </c>
      <c r="C48" s="18">
        <f>+[1]NAC!C49</f>
        <v>338.76479999999998</v>
      </c>
      <c r="D48" s="19">
        <f>+[1]NAC!D49</f>
        <v>276.73219999999998</v>
      </c>
      <c r="E48" s="19">
        <f>+[1]NAC!E49</f>
        <v>305.50990000000002</v>
      </c>
      <c r="F48" s="19">
        <f>+[1]NAC!F49</f>
        <v>331.09179999999998</v>
      </c>
      <c r="G48" s="19">
        <f>+[1]NAC!G49</f>
        <v>336.5455</v>
      </c>
      <c r="H48" s="19">
        <f>+[1]NAC!H49</f>
        <v>356.54669999999999</v>
      </c>
      <c r="I48" s="19">
        <f>+[1]NAC!I49</f>
        <v>335.17630000000003</v>
      </c>
      <c r="J48" s="19">
        <f>+[1]NAC!J49</f>
        <v>368.49599999999998</v>
      </c>
      <c r="K48" s="19">
        <f>+[1]NAC!K49</f>
        <v>324.33210000000003</v>
      </c>
      <c r="L48" s="19">
        <f>+[1]NAC!L49</f>
        <v>301.7724</v>
      </c>
      <c r="M48" s="19">
        <f>+[1]NAC!M49</f>
        <v>300.6189</v>
      </c>
      <c r="N48" s="20">
        <f>+[1]NAC!N49</f>
        <v>323.26429999999999</v>
      </c>
      <c r="O48" s="18">
        <f>+[1]NAC!P49</f>
        <v>316.53280000000001</v>
      </c>
      <c r="P48" s="18">
        <f>+[1]NAC!Q49</f>
        <v>328.6943</v>
      </c>
      <c r="Q48" s="18">
        <f>+[1]NAC!R49</f>
        <v>333.55</v>
      </c>
      <c r="R48" s="18">
        <f t="shared" si="2"/>
        <v>328.46512798045899</v>
      </c>
      <c r="S48" s="19">
        <f t="shared" si="3"/>
        <v>322.83200025873208</v>
      </c>
      <c r="T48" s="19">
        <f t="shared" si="4"/>
        <v>315.36133993400802</v>
      </c>
      <c r="U48" s="19">
        <f t="shared" si="5"/>
        <v>320.2070225922273</v>
      </c>
      <c r="V48" s="19"/>
      <c r="W48" s="20">
        <f t="shared" si="6"/>
        <v>330.92644875451572</v>
      </c>
      <c r="Y48" s="24">
        <f t="shared" si="10"/>
        <v>1.9341946456512993E-2</v>
      </c>
      <c r="Z48" s="24">
        <f t="shared" si="11"/>
        <v>1.2859994331221758E-2</v>
      </c>
      <c r="AA48" s="24">
        <f t="shared" si="12"/>
        <v>1.3737159419185518E-2</v>
      </c>
      <c r="AB48" s="24">
        <f t="shared" si="13"/>
        <v>3.2763050253872494E-2</v>
      </c>
      <c r="AC48" s="24">
        <f t="shared" si="14"/>
        <v>1.0258758971188664E-2</v>
      </c>
      <c r="AD48" s="24">
        <f t="shared" si="15"/>
        <v>3.8746327069804076E-2</v>
      </c>
      <c r="AE48" s="24">
        <f t="shared" si="16"/>
        <v>2.1694334766383383E-2</v>
      </c>
      <c r="AF48" s="24">
        <f t="shared" si="17"/>
        <v>1.8355701068377028E-2</v>
      </c>
      <c r="AG48" s="24">
        <f t="shared" si="18"/>
        <v>7.2258648569751838E-3</v>
      </c>
      <c r="AH48" s="24">
        <f t="shared" si="19"/>
        <v>3.2888329803665739E-2</v>
      </c>
      <c r="AI48" s="24">
        <f t="shared" si="20"/>
        <v>1.0625236977948038E-3</v>
      </c>
      <c r="AJ48" s="24">
        <f t="shared" si="21"/>
        <v>1.938610771921101E-2</v>
      </c>
      <c r="AK48" s="24">
        <f t="shared" si="22"/>
        <v>2.3159249393569503E-2</v>
      </c>
      <c r="AL48" s="24">
        <f t="shared" si="23"/>
        <v>9.470177154022652E-3</v>
      </c>
      <c r="AM48" s="24">
        <f t="shared" si="24"/>
        <v>2.5332739813328065E-2</v>
      </c>
      <c r="AN48" s="24">
        <f t="shared" si="25"/>
        <v>5.1585381068244285E-3</v>
      </c>
      <c r="AO48" s="24">
        <f t="shared" si="26"/>
        <v>1.9362500732193366E-2</v>
      </c>
      <c r="AP48" s="24">
        <f t="shared" si="51"/>
        <v>2.1767046156847103E-2</v>
      </c>
      <c r="AQ48" s="24">
        <f t="shared" si="52"/>
        <v>2.9759353370146124E-2</v>
      </c>
      <c r="AR48" s="24">
        <f t="shared" si="53"/>
        <v>3.3003112615385577E-2</v>
      </c>
      <c r="AS48" s="24" t="e">
        <f t="shared" si="27"/>
        <v>#DIV/0!</v>
      </c>
      <c r="AT48" s="24">
        <f t="shared" si="28"/>
        <v>2.4936802122238477E-2</v>
      </c>
      <c r="AV48" s="24">
        <f t="shared" si="32"/>
        <v>0.42390430987357575</v>
      </c>
      <c r="AW48" s="24">
        <f t="shared" si="33"/>
        <v>0.46000745594848924</v>
      </c>
      <c r="AX48" s="24">
        <f t="shared" si="34"/>
        <v>0.48026612804871527</v>
      </c>
      <c r="AY48" s="24">
        <f t="shared" si="35"/>
        <v>0.63948536317046356</v>
      </c>
      <c r="AZ48" s="24">
        <f t="shared" si="36"/>
        <v>0.15272947056689512</v>
      </c>
      <c r="BA48" s="24">
        <f t="shared" si="37"/>
        <v>0.52335211653946634</v>
      </c>
      <c r="BB48" s="24">
        <f t="shared" si="38"/>
        <v>0.44555257878750032</v>
      </c>
      <c r="BC48" s="24">
        <f t="shared" si="39"/>
        <v>0.37645786722648777</v>
      </c>
      <c r="BD48" s="24">
        <f t="shared" si="40"/>
        <v>0.37784255556860069</v>
      </c>
      <c r="BE48" s="24">
        <f t="shared" si="41"/>
        <v>0.50026227706449511</v>
      </c>
      <c r="BF48" s="24">
        <f t="shared" si="42"/>
        <v>0.32232782532108173</v>
      </c>
      <c r="BG48" s="24">
        <f t="shared" si="43"/>
        <v>0.40556251694891499</v>
      </c>
      <c r="BH48" s="24">
        <f t="shared" si="44"/>
        <v>0.44024506027821686</v>
      </c>
      <c r="BI48" s="24">
        <f t="shared" si="45"/>
        <v>0.64400426513872344</v>
      </c>
      <c r="BJ48" s="24">
        <f t="shared" si="46"/>
        <v>0.46150596862354143</v>
      </c>
      <c r="BK48" s="24">
        <f t="shared" si="47"/>
        <v>0.23630263413448072</v>
      </c>
      <c r="BL48" s="24">
        <f t="shared" si="48"/>
        <v>0.4235384539394289</v>
      </c>
      <c r="BM48" s="24">
        <f t="shared" si="54"/>
        <v>0.48616124970381014</v>
      </c>
      <c r="BN48" s="24">
        <f t="shared" si="55"/>
        <v>0.50844633609193557</v>
      </c>
      <c r="BO48" s="24">
        <f t="shared" si="56"/>
        <v>0.54330573640381385</v>
      </c>
      <c r="BP48" s="24" t="e">
        <f t="shared" si="49"/>
        <v>#DIV/0!</v>
      </c>
      <c r="BQ48" s="24">
        <f t="shared" si="50"/>
        <v>0.46703889252351849</v>
      </c>
    </row>
    <row r="49" spans="1:69" x14ac:dyDescent="0.25">
      <c r="A49" s="31">
        <f>+[1]NAC!A50</f>
        <v>44044</v>
      </c>
      <c r="B49" s="17">
        <f>+[1]NAC!B50</f>
        <v>337.06319999999999</v>
      </c>
      <c r="C49" s="18">
        <f>+[1]NAC!C50</f>
        <v>350.50760000000002</v>
      </c>
      <c r="D49" s="19">
        <f>+[1]NAC!D50</f>
        <v>280.33460000000002</v>
      </c>
      <c r="E49" s="19">
        <f>+[1]NAC!E50</f>
        <v>312.27890000000002</v>
      </c>
      <c r="F49" s="19">
        <f>+[1]NAC!F50</f>
        <v>338.80380000000002</v>
      </c>
      <c r="G49" s="19">
        <f>+[1]NAC!G50</f>
        <v>348.18360000000001</v>
      </c>
      <c r="H49" s="19">
        <f>+[1]NAC!H50</f>
        <v>365.11130000000003</v>
      </c>
      <c r="I49" s="19">
        <f>+[1]NAC!I50</f>
        <v>344.71440000000001</v>
      </c>
      <c r="J49" s="19">
        <f>+[1]NAC!J50</f>
        <v>369.58530000000002</v>
      </c>
      <c r="K49" s="19">
        <f>+[1]NAC!K50</f>
        <v>335.04489999999998</v>
      </c>
      <c r="L49" s="19">
        <f>+[1]NAC!L50</f>
        <v>304.08240000000001</v>
      </c>
      <c r="M49" s="19">
        <f>+[1]NAC!M50</f>
        <v>306.23559999999998</v>
      </c>
      <c r="N49" s="20">
        <f>+[1]NAC!N50</f>
        <v>334.02080000000001</v>
      </c>
      <c r="O49" s="18">
        <f>+[1]NAC!P50</f>
        <v>329.11680000000001</v>
      </c>
      <c r="P49" s="18">
        <f>+[1]NAC!Q50</f>
        <v>338.66449999999998</v>
      </c>
      <c r="Q49" s="18">
        <f>+[1]NAC!R50</f>
        <v>336.90870000000001</v>
      </c>
      <c r="R49" s="18">
        <f t="shared" si="2"/>
        <v>337.37627570204501</v>
      </c>
      <c r="S49" s="19">
        <f t="shared" si="3"/>
        <v>332.41108016855321</v>
      </c>
      <c r="T49" s="19">
        <f t="shared" si="4"/>
        <v>323.89829986733662</v>
      </c>
      <c r="U49" s="19">
        <f t="shared" si="5"/>
        <v>329.70384079730508</v>
      </c>
      <c r="V49" s="19"/>
      <c r="W49" s="20">
        <f t="shared" si="6"/>
        <v>339.50114351750125</v>
      </c>
      <c r="Y49" s="24">
        <f t="shared" si="10"/>
        <v>2.7001103590661213E-2</v>
      </c>
      <c r="Z49" s="24">
        <f t="shared" si="11"/>
        <v>3.4663577797929612E-2</v>
      </c>
      <c r="AA49" s="24">
        <f t="shared" si="12"/>
        <v>1.301763943624934E-2</v>
      </c>
      <c r="AB49" s="24">
        <f t="shared" si="13"/>
        <v>2.2156401478315546E-2</v>
      </c>
      <c r="AC49" s="24">
        <f t="shared" si="14"/>
        <v>2.3292633644203864E-2</v>
      </c>
      <c r="AD49" s="24">
        <f t="shared" si="15"/>
        <v>3.4581059618981724E-2</v>
      </c>
      <c r="AE49" s="24">
        <f t="shared" si="16"/>
        <v>2.4020976775272374E-2</v>
      </c>
      <c r="AF49" s="24">
        <f t="shared" si="17"/>
        <v>2.8456964290136222E-2</v>
      </c>
      <c r="AG49" s="24">
        <f t="shared" si="18"/>
        <v>2.9560700794581951E-3</v>
      </c>
      <c r="AH49" s="24">
        <f t="shared" si="19"/>
        <v>3.3030341430897447E-2</v>
      </c>
      <c r="AI49" s="24">
        <f t="shared" si="20"/>
        <v>7.6547755858389355E-3</v>
      </c>
      <c r="AJ49" s="24">
        <f t="shared" si="21"/>
        <v>1.8683788677291924E-2</v>
      </c>
      <c r="AK49" s="24">
        <f t="shared" si="22"/>
        <v>3.3274630078236278E-2</v>
      </c>
      <c r="AL49" s="24">
        <f t="shared" si="23"/>
        <v>3.9755753590149379E-2</v>
      </c>
      <c r="AM49" s="24">
        <f t="shared" si="24"/>
        <v>3.0332743829144526E-2</v>
      </c>
      <c r="AN49" s="24">
        <f t="shared" si="25"/>
        <v>1.0069554789386981E-2</v>
      </c>
      <c r="AO49" s="24">
        <f t="shared" si="26"/>
        <v>2.7129661454095455E-2</v>
      </c>
      <c r="AP49" s="24">
        <f t="shared" si="51"/>
        <v>2.967202725301088E-2</v>
      </c>
      <c r="AQ49" s="24">
        <f t="shared" si="52"/>
        <v>2.7070407346426961E-2</v>
      </c>
      <c r="AR49" s="24">
        <f t="shared" si="53"/>
        <v>2.9658369539170337E-2</v>
      </c>
      <c r="AS49" s="24" t="e">
        <f t="shared" si="27"/>
        <v>#DIV/0!</v>
      </c>
      <c r="AT49" s="24">
        <f t="shared" si="28"/>
        <v>2.5911179947258667E-2</v>
      </c>
      <c r="AV49" s="24">
        <f t="shared" si="32"/>
        <v>0.40672941645865301</v>
      </c>
      <c r="AW49" s="24">
        <f t="shared" si="33"/>
        <v>0.44536176764942281</v>
      </c>
      <c r="AX49" s="24">
        <f t="shared" si="34"/>
        <v>0.43652231305352207</v>
      </c>
      <c r="AY49" s="24">
        <f t="shared" si="35"/>
        <v>0.62517785528642644</v>
      </c>
      <c r="AZ49" s="24">
        <f t="shared" si="36"/>
        <v>0.15503001748889478</v>
      </c>
      <c r="BA49" s="24">
        <f t="shared" si="37"/>
        <v>0.48581855517182682</v>
      </c>
      <c r="BB49" s="24">
        <f t="shared" si="38"/>
        <v>0.40719524335707624</v>
      </c>
      <c r="BC49" s="24">
        <f t="shared" si="39"/>
        <v>0.36178517165993385</v>
      </c>
      <c r="BD49" s="24">
        <f t="shared" si="40"/>
        <v>0.3659633917599121</v>
      </c>
      <c r="BE49" s="24">
        <f t="shared" si="41"/>
        <v>0.48779307260922589</v>
      </c>
      <c r="BF49" s="24">
        <f t="shared" si="42"/>
        <v>0.29978349935990201</v>
      </c>
      <c r="BG49" s="24">
        <f t="shared" si="43"/>
        <v>0.38209987060680306</v>
      </c>
      <c r="BH49" s="24">
        <f t="shared" si="44"/>
        <v>0.42504353791531657</v>
      </c>
      <c r="BI49" s="24">
        <f t="shared" si="45"/>
        <v>0.64592470641422794</v>
      </c>
      <c r="BJ49" s="24">
        <f t="shared" si="46"/>
        <v>0.43909426566841603</v>
      </c>
      <c r="BK49" s="24">
        <f t="shared" si="47"/>
        <v>0.22286668992073899</v>
      </c>
      <c r="BL49" s="24">
        <f t="shared" si="48"/>
        <v>0.40659765231084743</v>
      </c>
      <c r="BM49" s="24">
        <f t="shared" si="54"/>
        <v>0.46689284862889502</v>
      </c>
      <c r="BN49" s="24">
        <f t="shared" si="55"/>
        <v>0.48752514154092319</v>
      </c>
      <c r="BO49" s="24">
        <f t="shared" si="56"/>
        <v>0.52299178859362461</v>
      </c>
      <c r="BP49" s="24" t="e">
        <f t="shared" si="49"/>
        <v>#DIV/0!</v>
      </c>
      <c r="BQ49" s="24">
        <f t="shared" si="50"/>
        <v>0.44570334049192617</v>
      </c>
    </row>
    <row r="50" spans="1:69" x14ac:dyDescent="0.25">
      <c r="A50" s="31">
        <f>+[1]NAC!A51</f>
        <v>44075</v>
      </c>
      <c r="B50" s="17">
        <f>+[1]NAC!B51</f>
        <v>346.6207</v>
      </c>
      <c r="C50" s="18">
        <f>+[1]NAC!C51</f>
        <v>360.86919999999998</v>
      </c>
      <c r="D50" s="19">
        <f>+[1]NAC!D51</f>
        <v>292.30520000000001</v>
      </c>
      <c r="E50" s="19">
        <f>+[1]NAC!E51</f>
        <v>330.50549999999998</v>
      </c>
      <c r="F50" s="19">
        <f>+[1]NAC!F51</f>
        <v>343.96179999999998</v>
      </c>
      <c r="G50" s="19">
        <f>+[1]NAC!G51</f>
        <v>357.18639999999999</v>
      </c>
      <c r="H50" s="19">
        <f>+[1]NAC!H51</f>
        <v>377.85090000000002</v>
      </c>
      <c r="I50" s="19">
        <f>+[1]NAC!I51</f>
        <v>357.12360000000001</v>
      </c>
      <c r="J50" s="19">
        <f>+[1]NAC!J51</f>
        <v>370.09460000000001</v>
      </c>
      <c r="K50" s="19">
        <f>+[1]NAC!K51</f>
        <v>341.31540000000001</v>
      </c>
      <c r="L50" s="19">
        <f>+[1]NAC!L51</f>
        <v>304.98129999999998</v>
      </c>
      <c r="M50" s="19">
        <f>+[1]NAC!M51</f>
        <v>311.56920000000002</v>
      </c>
      <c r="N50" s="20">
        <f>+[1]NAC!N51</f>
        <v>340.08429999999998</v>
      </c>
      <c r="O50" s="18">
        <f>+[1]NAC!P51</f>
        <v>355.03219999999999</v>
      </c>
      <c r="P50" s="18">
        <f>+[1]NAC!Q51</f>
        <v>346.51100000000002</v>
      </c>
      <c r="Q50" s="18">
        <f>+[1]NAC!R51</f>
        <v>343.40460000000002</v>
      </c>
      <c r="R50" s="18">
        <f t="shared" si="2"/>
        <v>347.01849122031399</v>
      </c>
      <c r="S50" s="19">
        <f t="shared" si="3"/>
        <v>342.54881497721954</v>
      </c>
      <c r="T50" s="19">
        <f t="shared" si="4"/>
        <v>333.68998106676719</v>
      </c>
      <c r="U50" s="19">
        <f t="shared" si="5"/>
        <v>340.96084570527461</v>
      </c>
      <c r="V50" s="19"/>
      <c r="W50" s="20">
        <f t="shared" si="6"/>
        <v>350.18025810993004</v>
      </c>
      <c r="Y50" s="24">
        <f t="shared" si="10"/>
        <v>2.8355216469789557E-2</v>
      </c>
      <c r="Z50" s="24">
        <f t="shared" si="11"/>
        <v>2.9561698519518398E-2</v>
      </c>
      <c r="AA50" s="24">
        <f t="shared" si="12"/>
        <v>4.2701115024688319E-2</v>
      </c>
      <c r="AB50" s="24">
        <f t="shared" si="13"/>
        <v>5.8366415406228001E-2</v>
      </c>
      <c r="AC50" s="24">
        <f t="shared" si="14"/>
        <v>1.5224150378478463E-2</v>
      </c>
      <c r="AD50" s="24">
        <f t="shared" si="15"/>
        <v>2.5856473423791382E-2</v>
      </c>
      <c r="AE50" s="24">
        <f t="shared" si="16"/>
        <v>3.4892373914474861E-2</v>
      </c>
      <c r="AF50" s="24">
        <f t="shared" si="17"/>
        <v>3.599849614637507E-2</v>
      </c>
      <c r="AG50" s="24">
        <f t="shared" si="18"/>
        <v>1.3780309985271799E-3</v>
      </c>
      <c r="AH50" s="24">
        <f t="shared" si="19"/>
        <v>1.8715402025221151E-2</v>
      </c>
      <c r="AI50" s="24">
        <f t="shared" si="20"/>
        <v>2.9561066342542741E-3</v>
      </c>
      <c r="AJ50" s="24">
        <f t="shared" si="21"/>
        <v>1.7416655672952697E-2</v>
      </c>
      <c r="AK50" s="24">
        <f t="shared" si="22"/>
        <v>1.8153061126732206E-2</v>
      </c>
      <c r="AL50" s="24">
        <f t="shared" si="23"/>
        <v>7.8742258067652449E-2</v>
      </c>
      <c r="AM50" s="24">
        <f t="shared" si="24"/>
        <v>2.3168947439132337E-2</v>
      </c>
      <c r="AN50" s="24">
        <f t="shared" si="25"/>
        <v>1.9280891232550612E-2</v>
      </c>
      <c r="AO50" s="24">
        <f t="shared" si="26"/>
        <v>2.8580004620077482E-2</v>
      </c>
      <c r="AP50" s="24">
        <f t="shared" si="51"/>
        <v>3.0497583905824799E-2</v>
      </c>
      <c r="AQ50" s="24">
        <f t="shared" si="52"/>
        <v>3.0230727371650445E-2</v>
      </c>
      <c r="AR50" s="24">
        <f t="shared" si="53"/>
        <v>3.4142777593210161E-2</v>
      </c>
      <c r="AS50" s="24" t="e">
        <f t="shared" si="27"/>
        <v>#DIV/0!</v>
      </c>
      <c r="AT50" s="24">
        <f t="shared" si="28"/>
        <v>3.1455312585355832E-2</v>
      </c>
      <c r="AV50" s="24">
        <f t="shared" si="32"/>
        <v>0.3662071923005068</v>
      </c>
      <c r="AW50" s="24">
        <f t="shared" si="33"/>
        <v>0.40757957949992907</v>
      </c>
      <c r="AX50" s="24">
        <f t="shared" si="34"/>
        <v>0.41745725397395006</v>
      </c>
      <c r="AY50" s="24">
        <f t="shared" si="35"/>
        <v>0.57011006739721881</v>
      </c>
      <c r="AZ50" s="24">
        <f t="shared" si="36"/>
        <v>0.14972791207615788</v>
      </c>
      <c r="BA50" s="24">
        <f t="shared" si="37"/>
        <v>0.41906304900403568</v>
      </c>
      <c r="BB50" s="24">
        <f t="shared" si="38"/>
        <v>0.34419537371637388</v>
      </c>
      <c r="BC50" s="24">
        <f t="shared" si="39"/>
        <v>0.3473321869253656</v>
      </c>
      <c r="BD50" s="24">
        <f t="shared" si="40"/>
        <v>0.28167117676515452</v>
      </c>
      <c r="BE50" s="24">
        <f t="shared" si="41"/>
        <v>0.40900965910357523</v>
      </c>
      <c r="BF50" s="24">
        <f t="shared" si="42"/>
        <v>0.29054812304713273</v>
      </c>
      <c r="BG50" s="24">
        <f t="shared" si="43"/>
        <v>0.33604914882768977</v>
      </c>
      <c r="BH50" s="24">
        <f t="shared" si="44"/>
        <v>0.34066693473358867</v>
      </c>
      <c r="BI50" s="24">
        <f t="shared" si="45"/>
        <v>0.63584959473774183</v>
      </c>
      <c r="BJ50" s="24">
        <f t="shared" si="46"/>
        <v>0.38337795400703767</v>
      </c>
      <c r="BK50" s="24">
        <f t="shared" si="47"/>
        <v>0.20599519785747322</v>
      </c>
      <c r="BL50" s="24">
        <f t="shared" si="48"/>
        <v>0.36611250653226102</v>
      </c>
      <c r="BM50" s="24">
        <f t="shared" si="54"/>
        <v>0.41743451003638055</v>
      </c>
      <c r="BN50" s="24">
        <f t="shared" si="55"/>
        <v>0.42552868933285826</v>
      </c>
      <c r="BO50" s="24">
        <f t="shared" si="56"/>
        <v>0.45479298805219615</v>
      </c>
      <c r="BP50" s="24" t="e">
        <f t="shared" si="49"/>
        <v>#DIV/0!</v>
      </c>
      <c r="BQ50" s="24">
        <f t="shared" si="50"/>
        <v>0.39323483191142206</v>
      </c>
    </row>
    <row r="51" spans="1:69" x14ac:dyDescent="0.25">
      <c r="A51" s="31">
        <f>+[1]NAC!A52</f>
        <v>44105</v>
      </c>
      <c r="B51" s="17">
        <f>+[1]NAC!B52</f>
        <v>359.65699999999998</v>
      </c>
      <c r="C51" s="18">
        <f>+[1]NAC!C52</f>
        <v>378.08960000000002</v>
      </c>
      <c r="D51" s="19">
        <f>+[1]NAC!D52</f>
        <v>297.86619999999999</v>
      </c>
      <c r="E51" s="19">
        <f>+[1]NAC!E52</f>
        <v>351.1551</v>
      </c>
      <c r="F51" s="19">
        <f>+[1]NAC!F52</f>
        <v>351.96460000000002</v>
      </c>
      <c r="G51" s="19">
        <f>+[1]NAC!G52</f>
        <v>373.2176</v>
      </c>
      <c r="H51" s="19">
        <f>+[1]NAC!H52</f>
        <v>389.51089999999999</v>
      </c>
      <c r="I51" s="19">
        <f>+[1]NAC!I52</f>
        <v>371.99130000000002</v>
      </c>
      <c r="J51" s="19">
        <f>+[1]NAC!J52</f>
        <v>369.60309999999998</v>
      </c>
      <c r="K51" s="19">
        <f>+[1]NAC!K52</f>
        <v>350.10559999999998</v>
      </c>
      <c r="L51" s="19">
        <f>+[1]NAC!L52</f>
        <v>305.38709999999998</v>
      </c>
      <c r="M51" s="19">
        <f>+[1]NAC!M52</f>
        <v>322.10579999999999</v>
      </c>
      <c r="N51" s="20">
        <f>+[1]NAC!N52</f>
        <v>347.22829999999999</v>
      </c>
      <c r="O51" s="18">
        <f>+[1]NAC!P52</f>
        <v>388.98450000000003</v>
      </c>
      <c r="P51" s="18">
        <f>+[1]NAC!Q52</f>
        <v>358.49889999999999</v>
      </c>
      <c r="Q51" s="18">
        <f>+[1]NAC!R52</f>
        <v>348.53550000000001</v>
      </c>
      <c r="R51" s="18">
        <f t="shared" si="2"/>
        <v>360.07467853430597</v>
      </c>
      <c r="S51" s="19">
        <f t="shared" si="3"/>
        <v>357.2015386688991</v>
      </c>
      <c r="T51" s="19">
        <f t="shared" si="4"/>
        <v>347.30032870552304</v>
      </c>
      <c r="U51" s="19">
        <f t="shared" si="5"/>
        <v>355.58150138635818</v>
      </c>
      <c r="V51" s="19"/>
      <c r="W51" s="20">
        <f t="shared" si="6"/>
        <v>362.92218564711385</v>
      </c>
      <c r="Y51" s="24">
        <f t="shared" si="10"/>
        <v>3.7609698439821981E-2</v>
      </c>
      <c r="Z51" s="24">
        <f t="shared" si="11"/>
        <v>4.7719229017051168E-2</v>
      </c>
      <c r="AA51" s="24">
        <f t="shared" si="12"/>
        <v>1.9024635894263842E-2</v>
      </c>
      <c r="AB51" s="24">
        <f t="shared" si="13"/>
        <v>6.247883923263009E-2</v>
      </c>
      <c r="AC51" s="24">
        <f t="shared" si="14"/>
        <v>2.3266537156161116E-2</v>
      </c>
      <c r="AD51" s="24">
        <f t="shared" si="15"/>
        <v>4.4881888000215087E-2</v>
      </c>
      <c r="AE51" s="24">
        <f t="shared" si="16"/>
        <v>3.0858732902316666E-2</v>
      </c>
      <c r="AF51" s="24">
        <f t="shared" si="17"/>
        <v>4.1631804786914195E-2</v>
      </c>
      <c r="AG51" s="24">
        <f t="shared" si="18"/>
        <v>-1.3280388311529556E-3</v>
      </c>
      <c r="AH51" s="24">
        <f t="shared" si="19"/>
        <v>2.5753892147849067E-2</v>
      </c>
      <c r="AI51" s="24">
        <f t="shared" si="20"/>
        <v>1.330573382695821E-3</v>
      </c>
      <c r="AJ51" s="24">
        <f t="shared" si="21"/>
        <v>3.3817848490800717E-2</v>
      </c>
      <c r="AK51" s="24">
        <f t="shared" si="22"/>
        <v>2.1006556315595892E-2</v>
      </c>
      <c r="AL51" s="24">
        <f t="shared" si="23"/>
        <v>9.5631607499263582E-2</v>
      </c>
      <c r="AM51" s="24">
        <f t="shared" si="24"/>
        <v>3.4596015710900874E-2</v>
      </c>
      <c r="AN51" s="24">
        <f t="shared" si="25"/>
        <v>1.4941267531069835E-2</v>
      </c>
      <c r="AO51" s="24">
        <f t="shared" si="26"/>
        <v>3.7623895107373073E-2</v>
      </c>
      <c r="AP51" s="24">
        <f t="shared" si="51"/>
        <v>4.2775578402319159E-2</v>
      </c>
      <c r="AQ51" s="24">
        <f t="shared" si="52"/>
        <v>4.0787402712077814E-2</v>
      </c>
      <c r="AR51" s="24">
        <f t="shared" si="53"/>
        <v>4.2880746763872102E-2</v>
      </c>
      <c r="AS51" s="24" t="e">
        <f t="shared" si="27"/>
        <v>#DIV/0!</v>
      </c>
      <c r="AT51" s="24">
        <f t="shared" si="28"/>
        <v>3.6386767220851768E-2</v>
      </c>
      <c r="AV51" s="24">
        <f t="shared" si="32"/>
        <v>0.37239040074240792</v>
      </c>
      <c r="AW51" s="24">
        <f t="shared" si="33"/>
        <v>0.43946230168776945</v>
      </c>
      <c r="AX51" s="24">
        <f t="shared" si="34"/>
        <v>0.36040662459386397</v>
      </c>
      <c r="AY51" s="24">
        <f t="shared" si="35"/>
        <v>0.59280379745400036</v>
      </c>
      <c r="AZ51" s="24">
        <f t="shared" si="36"/>
        <v>0.15473684935762955</v>
      </c>
      <c r="BA51" s="24">
        <f t="shared" si="37"/>
        <v>0.37115666232414046</v>
      </c>
      <c r="BB51" s="24">
        <f t="shared" si="38"/>
        <v>0.3236986401458577</v>
      </c>
      <c r="BC51" s="24">
        <f t="shared" si="39"/>
        <v>0.35589752674133046</v>
      </c>
      <c r="BD51" s="24">
        <f t="shared" si="40"/>
        <v>0.27404138324711691</v>
      </c>
      <c r="BE51" s="24">
        <f t="shared" si="41"/>
        <v>0.41707128713833064</v>
      </c>
      <c r="BF51" s="24">
        <f t="shared" si="42"/>
        <v>0.27210119255152021</v>
      </c>
      <c r="BG51" s="24">
        <f t="shared" si="43"/>
        <v>0.34700723883124862</v>
      </c>
      <c r="BH51" s="24">
        <f t="shared" si="44"/>
        <v>0.31816416563630212</v>
      </c>
      <c r="BI51" s="24">
        <f t="shared" si="45"/>
        <v>0.74288937767408658</v>
      </c>
      <c r="BJ51" s="24">
        <f t="shared" si="46"/>
        <v>0.3787793477065271</v>
      </c>
      <c r="BK51" s="24">
        <f t="shared" si="47"/>
        <v>0.19972428084113281</v>
      </c>
      <c r="BL51" s="24">
        <f t="shared" si="48"/>
        <v>0.3721970314945926</v>
      </c>
      <c r="BM51" s="24">
        <f t="shared" si="54"/>
        <v>0.42775214610388956</v>
      </c>
      <c r="BN51" s="24">
        <f t="shared" si="55"/>
        <v>0.42416807033083659</v>
      </c>
      <c r="BO51" s="24">
        <f t="shared" si="56"/>
        <v>0.44887986774462041</v>
      </c>
      <c r="BP51" s="24" t="e">
        <f t="shared" si="49"/>
        <v>#DIV/0!</v>
      </c>
      <c r="BQ51" s="24">
        <f t="shared" si="50"/>
        <v>0.38795489780977688</v>
      </c>
    </row>
    <row r="52" spans="1:69" x14ac:dyDescent="0.25">
      <c r="A52" s="31">
        <f>+[1]NAC!A53</f>
        <v>44136</v>
      </c>
      <c r="B52" s="17">
        <f>+[1]NAC!B53</f>
        <v>371.02109999999999</v>
      </c>
      <c r="C52" s="18">
        <f>+[1]NAC!C53</f>
        <v>388.38639999999998</v>
      </c>
      <c r="D52" s="19">
        <f>+[1]NAC!D53</f>
        <v>306.74329999999998</v>
      </c>
      <c r="E52" s="19">
        <f>+[1]NAC!E53</f>
        <v>364.08920000000001</v>
      </c>
      <c r="F52" s="19">
        <f>+[1]NAC!F53</f>
        <v>360.83879999999999</v>
      </c>
      <c r="G52" s="19">
        <f>+[1]NAC!G53</f>
        <v>387.9375</v>
      </c>
      <c r="H52" s="19">
        <f>+[1]NAC!H53</f>
        <v>403.80290000000002</v>
      </c>
      <c r="I52" s="19">
        <f>+[1]NAC!I53</f>
        <v>385.44690000000003</v>
      </c>
      <c r="J52" s="19">
        <f>+[1]NAC!J53</f>
        <v>367.47449999999998</v>
      </c>
      <c r="K52" s="19">
        <f>+[1]NAC!K53</f>
        <v>367.92360000000002</v>
      </c>
      <c r="L52" s="19">
        <f>+[1]NAC!L53</f>
        <v>306.74599999999998</v>
      </c>
      <c r="M52" s="19">
        <f>+[1]NAC!M53</f>
        <v>332.47329999999999</v>
      </c>
      <c r="N52" s="20">
        <f>+[1]NAC!N53</f>
        <v>356.39870000000002</v>
      </c>
      <c r="O52" s="18">
        <f>+[1]NAC!P53</f>
        <v>396.90820000000002</v>
      </c>
      <c r="P52" s="18">
        <f>+[1]NAC!Q53</f>
        <v>372.61540000000002</v>
      </c>
      <c r="Q52" s="18">
        <f>+[1]NAC!R53</f>
        <v>352.72359999999998</v>
      </c>
      <c r="R52" s="18">
        <f t="shared" si="2"/>
        <v>371.35545579427793</v>
      </c>
      <c r="S52" s="19">
        <f t="shared" si="3"/>
        <v>369.01378345954208</v>
      </c>
      <c r="T52" s="19">
        <f t="shared" si="4"/>
        <v>360.53455902913532</v>
      </c>
      <c r="U52" s="19">
        <f t="shared" si="5"/>
        <v>369.75799537033481</v>
      </c>
      <c r="V52" s="19"/>
      <c r="W52" s="20">
        <f t="shared" si="6"/>
        <v>375.48797388425254</v>
      </c>
      <c r="Y52" s="24">
        <f t="shared" si="10"/>
        <v>3.1597049410966527E-2</v>
      </c>
      <c r="Z52" s="24">
        <f t="shared" si="11"/>
        <v>2.7233756231327177E-2</v>
      </c>
      <c r="AA52" s="24">
        <f t="shared" si="12"/>
        <v>2.9802307210418544E-2</v>
      </c>
      <c r="AB52" s="24">
        <f t="shared" si="13"/>
        <v>3.6833011965367923E-2</v>
      </c>
      <c r="AC52" s="24">
        <f t="shared" si="14"/>
        <v>2.5213331113413062E-2</v>
      </c>
      <c r="AD52" s="24">
        <f t="shared" si="15"/>
        <v>3.9440530135770757E-2</v>
      </c>
      <c r="AE52" s="24">
        <f t="shared" si="16"/>
        <v>3.669216959011945E-2</v>
      </c>
      <c r="AF52" s="24">
        <f t="shared" si="17"/>
        <v>3.6171813695642818E-2</v>
      </c>
      <c r="AG52" s="24">
        <f t="shared" si="18"/>
        <v>-5.7591508296331861E-3</v>
      </c>
      <c r="AH52" s="24">
        <f t="shared" si="19"/>
        <v>5.0893216218192538E-2</v>
      </c>
      <c r="AI52" s="24">
        <f t="shared" si="20"/>
        <v>4.4497622853094665E-3</v>
      </c>
      <c r="AJ52" s="24">
        <f t="shared" si="21"/>
        <v>3.2186629362153774E-2</v>
      </c>
      <c r="AK52" s="24">
        <f t="shared" si="22"/>
        <v>2.6410289714288826E-2</v>
      </c>
      <c r="AL52" s="24">
        <f t="shared" si="23"/>
        <v>2.0370220407239792E-2</v>
      </c>
      <c r="AM52" s="24">
        <f t="shared" si="24"/>
        <v>3.9376689858741543E-2</v>
      </c>
      <c r="AN52" s="24">
        <f t="shared" si="25"/>
        <v>1.2016279546846587E-2</v>
      </c>
      <c r="AO52" s="24">
        <f t="shared" si="26"/>
        <v>3.1328993490713275E-2</v>
      </c>
      <c r="AP52" s="24">
        <f t="shared" si="51"/>
        <v>3.3068851927852805E-2</v>
      </c>
      <c r="AQ52" s="24">
        <f t="shared" si="52"/>
        <v>3.8106011511534144E-2</v>
      </c>
      <c r="AR52" s="24">
        <f t="shared" si="53"/>
        <v>3.9868480021330255E-2</v>
      </c>
      <c r="AS52" s="24" t="e">
        <f t="shared" si="27"/>
        <v>#DIV/0!</v>
      </c>
      <c r="AT52" s="24">
        <f t="shared" si="28"/>
        <v>3.4623918663812425E-2</v>
      </c>
      <c r="AV52" s="24">
        <f t="shared" si="32"/>
        <v>0.3579781989182178</v>
      </c>
      <c r="AW52" s="24">
        <f t="shared" si="33"/>
        <v>0.40397254277223427</v>
      </c>
      <c r="AX52" s="24">
        <f t="shared" si="34"/>
        <v>0.32676044519570291</v>
      </c>
      <c r="AY52" s="24">
        <f t="shared" si="35"/>
        <v>0.58128460927083303</v>
      </c>
      <c r="AZ52" s="24">
        <f t="shared" si="36"/>
        <v>0.16607776592148693</v>
      </c>
      <c r="BA52" s="24">
        <f t="shared" si="37"/>
        <v>0.41735524206335883</v>
      </c>
      <c r="BB52" s="24">
        <f t="shared" si="38"/>
        <v>0.29073604669375142</v>
      </c>
      <c r="BC52" s="24">
        <f t="shared" si="39"/>
        <v>0.34333228547112338</v>
      </c>
      <c r="BD52" s="24">
        <f t="shared" si="40"/>
        <v>0.17947834873127455</v>
      </c>
      <c r="BE52" s="24">
        <f t="shared" si="41"/>
        <v>0.44091191066997526</v>
      </c>
      <c r="BF52" s="24">
        <f t="shared" si="42"/>
        <v>0.22385045329937237</v>
      </c>
      <c r="BG52" s="24">
        <f t="shared" si="43"/>
        <v>0.3460261307932353</v>
      </c>
      <c r="BH52" s="24">
        <f t="shared" si="44"/>
        <v>0.28996200316917742</v>
      </c>
      <c r="BI52" s="24">
        <f t="shared" si="45"/>
        <v>0.65682374790083653</v>
      </c>
      <c r="BJ52" s="24">
        <f t="shared" si="46"/>
        <v>0.37824286106362237</v>
      </c>
      <c r="BK52" s="24">
        <f t="shared" si="47"/>
        <v>0.16949826344277641</v>
      </c>
      <c r="BL52" s="24">
        <f t="shared" si="48"/>
        <v>0.35738524502156821</v>
      </c>
      <c r="BM52" s="24">
        <f t="shared" si="54"/>
        <v>0.41522415395251611</v>
      </c>
      <c r="BN52" s="24">
        <f t="shared" si="55"/>
        <v>0.43239729012046357</v>
      </c>
      <c r="BO52" s="24">
        <f t="shared" si="56"/>
        <v>0.46008702529111645</v>
      </c>
      <c r="BP52" s="24" t="e">
        <f t="shared" si="49"/>
        <v>#DIV/0!</v>
      </c>
      <c r="BQ52" s="24">
        <f t="shared" si="50"/>
        <v>0.37601393940780259</v>
      </c>
    </row>
    <row r="53" spans="1:69" x14ac:dyDescent="0.25">
      <c r="A53" s="31">
        <f>+[1]NAC!A54</f>
        <v>44166</v>
      </c>
      <c r="B53" s="17">
        <f>+[1]NAC!B54</f>
        <v>385.88260000000002</v>
      </c>
      <c r="C53" s="18">
        <f>+[1]NAC!C54</f>
        <v>405.28710000000001</v>
      </c>
      <c r="D53" s="19">
        <f>+[1]NAC!D54</f>
        <v>317.15210000000002</v>
      </c>
      <c r="E53" s="19">
        <f>+[1]NAC!E54</f>
        <v>377.24689999999998</v>
      </c>
      <c r="F53" s="19">
        <f>+[1]NAC!F54</f>
        <v>371.51850000000002</v>
      </c>
      <c r="G53" s="19">
        <f>+[1]NAC!G54</f>
        <v>397.22269999999997</v>
      </c>
      <c r="H53" s="19">
        <f>+[1]NAC!H54</f>
        <v>424.96679999999998</v>
      </c>
      <c r="I53" s="19">
        <f>+[1]NAC!I54</f>
        <v>404.31400000000002</v>
      </c>
      <c r="J53" s="19">
        <f>+[1]NAC!J54</f>
        <v>367.36959999999999</v>
      </c>
      <c r="K53" s="19">
        <f>+[1]NAC!K54</f>
        <v>387.0686</v>
      </c>
      <c r="L53" s="19">
        <f>+[1]NAC!L54</f>
        <v>306.89769999999999</v>
      </c>
      <c r="M53" s="19">
        <f>+[1]NAC!M54</f>
        <v>347.74239999999998</v>
      </c>
      <c r="N53" s="20">
        <f>+[1]NAC!N54</f>
        <v>362.57830000000001</v>
      </c>
      <c r="O53" s="18">
        <f>+[1]NAC!P54</f>
        <v>402.21370000000002</v>
      </c>
      <c r="P53" s="18">
        <f>+[1]NAC!Q54</f>
        <v>390.76549999999997</v>
      </c>
      <c r="Q53" s="18">
        <f>+[1]NAC!R54</f>
        <v>362.06650000000002</v>
      </c>
      <c r="R53" s="18">
        <f t="shared" si="2"/>
        <v>385.91721917956198</v>
      </c>
      <c r="S53" s="19">
        <f t="shared" si="3"/>
        <v>383.7405472217585</v>
      </c>
      <c r="T53" s="19">
        <f t="shared" si="4"/>
        <v>374.05033084151245</v>
      </c>
      <c r="U53" s="19">
        <f t="shared" si="5"/>
        <v>382.69746692095316</v>
      </c>
      <c r="V53" s="19"/>
      <c r="W53" s="20">
        <f t="shared" si="6"/>
        <v>389.69259791737733</v>
      </c>
      <c r="Y53" s="24">
        <f t="shared" si="10"/>
        <v>4.0055673383535328E-2</v>
      </c>
      <c r="Z53" s="24">
        <f t="shared" si="11"/>
        <v>4.3515169429207745E-2</v>
      </c>
      <c r="AA53" s="24">
        <f t="shared" si="12"/>
        <v>3.3933259503956759E-2</v>
      </c>
      <c r="AB53" s="24">
        <f t="shared" si="13"/>
        <v>3.6138671512365494E-2</v>
      </c>
      <c r="AC53" s="24">
        <f t="shared" si="14"/>
        <v>2.9596872620128556E-2</v>
      </c>
      <c r="AD53" s="24">
        <f t="shared" si="15"/>
        <v>2.3934783309166985E-2</v>
      </c>
      <c r="AE53" s="24">
        <f t="shared" si="16"/>
        <v>5.2411461136113502E-2</v>
      </c>
      <c r="AF53" s="24">
        <f t="shared" si="17"/>
        <v>4.8948635985916589E-2</v>
      </c>
      <c r="AG53" s="24">
        <f t="shared" si="18"/>
        <v>-2.8546198443701876E-4</v>
      </c>
      <c r="AH53" s="24">
        <f t="shared" si="19"/>
        <v>5.2035259494090491E-2</v>
      </c>
      <c r="AI53" s="24">
        <f t="shared" si="20"/>
        <v>4.9454597614961848E-4</v>
      </c>
      <c r="AJ53" s="24">
        <f t="shared" si="21"/>
        <v>4.5925793138877458E-2</v>
      </c>
      <c r="AK53" s="24">
        <f t="shared" si="22"/>
        <v>1.7339008251152421E-2</v>
      </c>
      <c r="AL53" s="24">
        <f t="shared" si="23"/>
        <v>1.3367070773544043E-2</v>
      </c>
      <c r="AM53" s="24">
        <f t="shared" si="24"/>
        <v>4.8710010375309087E-2</v>
      </c>
      <c r="AN53" s="24">
        <f t="shared" si="25"/>
        <v>2.6487878894409178E-2</v>
      </c>
      <c r="AO53" s="24">
        <f t="shared" si="26"/>
        <v>3.9212466541358459E-2</v>
      </c>
      <c r="AP53" s="24">
        <f t="shared" si="51"/>
        <v>3.9908438173098748E-2</v>
      </c>
      <c r="AQ53" s="24">
        <f t="shared" si="52"/>
        <v>3.7488144961118408E-2</v>
      </c>
      <c r="AR53" s="24">
        <f t="shared" si="53"/>
        <v>3.4994433420320492E-2</v>
      </c>
      <c r="AS53" s="24" t="e">
        <f t="shared" si="27"/>
        <v>#DIV/0!</v>
      </c>
      <c r="AT53" s="24">
        <f t="shared" si="28"/>
        <v>3.7829770914323602E-2</v>
      </c>
      <c r="AV53" s="24">
        <f t="shared" si="32"/>
        <v>0.36140587812345415</v>
      </c>
      <c r="AW53" s="24">
        <f t="shared" si="33"/>
        <v>0.42057960651531556</v>
      </c>
      <c r="AX53" s="24">
        <f t="shared" si="34"/>
        <v>0.33052183883067565</v>
      </c>
      <c r="AY53" s="24">
        <f t="shared" si="35"/>
        <v>0.60011070439381919</v>
      </c>
      <c r="AZ53" s="24">
        <f t="shared" si="36"/>
        <v>0.17559696151005588</v>
      </c>
      <c r="BA53" s="24">
        <f t="shared" si="37"/>
        <v>0.37698970921941077</v>
      </c>
      <c r="BB53" s="24">
        <f t="shared" si="38"/>
        <v>0.28651505794311038</v>
      </c>
      <c r="BC53" s="24">
        <f t="shared" si="39"/>
        <v>0.34234529450062534</v>
      </c>
      <c r="BD53" s="24">
        <f t="shared" si="40"/>
        <v>7.6120910460737434E-2</v>
      </c>
      <c r="BE53" s="24">
        <f t="shared" si="41"/>
        <v>0.48047911593960113</v>
      </c>
      <c r="BF53" s="24">
        <f t="shared" si="42"/>
        <v>0.20086530251937096</v>
      </c>
      <c r="BG53" s="24">
        <f t="shared" si="43"/>
        <v>0.36305745466632477</v>
      </c>
      <c r="BH53" s="24">
        <f t="shared" si="44"/>
        <v>0.26655572287946638</v>
      </c>
      <c r="BI53" s="24">
        <f t="shared" si="45"/>
        <v>0.64386652683514578</v>
      </c>
      <c r="BJ53" s="24">
        <f t="shared" si="46"/>
        <v>0.39404418026140275</v>
      </c>
      <c r="BK53" s="24">
        <f t="shared" si="47"/>
        <v>0.14761915931099723</v>
      </c>
      <c r="BL53" s="24">
        <f t="shared" si="48"/>
        <v>0.36020850924888337</v>
      </c>
      <c r="BM53" s="24">
        <f t="shared" si="54"/>
        <v>0.42565730158899995</v>
      </c>
      <c r="BN53" s="24">
        <f t="shared" si="55"/>
        <v>0.4383103737260321</v>
      </c>
      <c r="BO53" s="24">
        <f t="shared" si="56"/>
        <v>0.46242443075597639</v>
      </c>
      <c r="BP53" s="24" t="e">
        <f t="shared" si="49"/>
        <v>#DIV/0!</v>
      </c>
      <c r="BQ53" s="24">
        <f t="shared" si="50"/>
        <v>0.36731441585416436</v>
      </c>
    </row>
    <row r="54" spans="1:69" x14ac:dyDescent="0.25">
      <c r="A54" s="31">
        <f>+[1]NAC!A55</f>
        <v>44197</v>
      </c>
      <c r="B54" s="17">
        <f>+[1]NAC!B55</f>
        <v>401.50709999999998</v>
      </c>
      <c r="C54" s="18">
        <f>+[1]NAC!C55</f>
        <v>424.8374</v>
      </c>
      <c r="D54" s="19">
        <f>+[1]NAC!D55</f>
        <v>331.42649999999998</v>
      </c>
      <c r="E54" s="19">
        <f>+[1]NAC!E55</f>
        <v>382.4282</v>
      </c>
      <c r="F54" s="19">
        <f>+[1]NAC!F55</f>
        <v>375.75009999999997</v>
      </c>
      <c r="G54" s="19">
        <f>+[1]NAC!G55</f>
        <v>409.00259999999997</v>
      </c>
      <c r="H54" s="19">
        <f>+[1]NAC!H55</f>
        <v>439.37759999999997</v>
      </c>
      <c r="I54" s="19">
        <f>+[1]NAC!I55</f>
        <v>422.90570000000002</v>
      </c>
      <c r="J54" s="19">
        <f>+[1]NAC!J55</f>
        <v>422.9513</v>
      </c>
      <c r="K54" s="19">
        <f>+[1]NAC!K55</f>
        <v>405.70839999999998</v>
      </c>
      <c r="L54" s="19">
        <f>+[1]NAC!L55</f>
        <v>308.6755</v>
      </c>
      <c r="M54" s="19">
        <f>+[1]NAC!M55</f>
        <v>366.4717</v>
      </c>
      <c r="N54" s="20">
        <f>+[1]NAC!N55</f>
        <v>369.98239999999998</v>
      </c>
      <c r="O54" s="18">
        <f>+[1]NAC!P55</f>
        <v>414.34190000000001</v>
      </c>
      <c r="P54" s="18">
        <f>+[1]NAC!Q55</f>
        <v>406.06740000000002</v>
      </c>
      <c r="Q54" s="18">
        <f>+[1]NAC!R55</f>
        <v>380.68169999999998</v>
      </c>
      <c r="R54" s="18">
        <f t="shared" si="2"/>
        <v>401.44538524867198</v>
      </c>
      <c r="S54" s="19">
        <f t="shared" si="3"/>
        <v>399.2730263894901</v>
      </c>
      <c r="T54" s="19">
        <f t="shared" si="4"/>
        <v>386.6913493850081</v>
      </c>
      <c r="U54" s="19">
        <f t="shared" si="5"/>
        <v>393.33733233076128</v>
      </c>
      <c r="V54" s="19"/>
      <c r="W54" s="20">
        <f t="shared" si="6"/>
        <v>404.71064113131831</v>
      </c>
      <c r="Y54" s="24">
        <f t="shared" si="10"/>
        <v>4.0490294198287202E-2</v>
      </c>
      <c r="Z54" s="24">
        <f t="shared" si="11"/>
        <v>4.823815019032196E-2</v>
      </c>
      <c r="AA54" s="24">
        <f t="shared" si="12"/>
        <v>4.5008057648049382E-2</v>
      </c>
      <c r="AB54" s="24">
        <f t="shared" si="13"/>
        <v>1.3734506499589516E-2</v>
      </c>
      <c r="AC54" s="24">
        <f t="shared" si="14"/>
        <v>1.1390011533745747E-2</v>
      </c>
      <c r="AD54" s="24">
        <f t="shared" si="15"/>
        <v>2.9655656637951555E-2</v>
      </c>
      <c r="AE54" s="24">
        <f t="shared" si="16"/>
        <v>3.3910413707612053E-2</v>
      </c>
      <c r="AF54" s="24">
        <f t="shared" si="17"/>
        <v>4.5983319894933095E-2</v>
      </c>
      <c r="AG54" s="24">
        <f t="shared" si="18"/>
        <v>0.15129640558173563</v>
      </c>
      <c r="AH54" s="24">
        <f t="shared" si="19"/>
        <v>4.8156321644276856E-2</v>
      </c>
      <c r="AI54" s="24">
        <f t="shared" si="20"/>
        <v>5.7928097864532457E-3</v>
      </c>
      <c r="AJ54" s="24">
        <f t="shared" si="21"/>
        <v>5.38596961428921E-2</v>
      </c>
      <c r="AK54" s="24">
        <f t="shared" si="22"/>
        <v>2.0420692578678734E-2</v>
      </c>
      <c r="AL54" s="24">
        <f t="shared" si="23"/>
        <v>3.0153622315699291E-2</v>
      </c>
      <c r="AM54" s="24">
        <f t="shared" si="24"/>
        <v>3.9158779370236152E-2</v>
      </c>
      <c r="AN54" s="24">
        <f t="shared" si="25"/>
        <v>5.1413759627029654E-2</v>
      </c>
      <c r="AO54" s="24">
        <f t="shared" si="26"/>
        <v>4.0237038663685443E-2</v>
      </c>
      <c r="AP54" s="24">
        <f t="shared" si="51"/>
        <v>4.0476512790178498E-2</v>
      </c>
      <c r="AQ54" s="24">
        <f t="shared" si="52"/>
        <v>3.3794966883351707E-2</v>
      </c>
      <c r="AR54" s="24">
        <f t="shared" si="53"/>
        <v>2.7802288568598676E-2</v>
      </c>
      <c r="AS54" s="24" t="e">
        <f t="shared" si="27"/>
        <v>#DIV/0!</v>
      </c>
      <c r="AT54" s="24">
        <f t="shared" si="28"/>
        <v>3.8538179309028475E-2</v>
      </c>
      <c r="AV54" s="24">
        <f t="shared" si="32"/>
        <v>0.38531980309830005</v>
      </c>
      <c r="AW54" s="24">
        <f t="shared" si="33"/>
        <v>0.4225255575002318</v>
      </c>
      <c r="AX54" s="24">
        <f t="shared" si="34"/>
        <v>0.33249372302508973</v>
      </c>
      <c r="AY54" s="24">
        <f t="shared" si="35"/>
        <v>0.60511331919169353</v>
      </c>
      <c r="AZ54" s="24">
        <f t="shared" si="36"/>
        <v>0.18147553756729606</v>
      </c>
      <c r="BA54" s="24">
        <f t="shared" si="37"/>
        <v>0.43638404380627405</v>
      </c>
      <c r="BB54" s="24">
        <f t="shared" si="38"/>
        <v>0.35723724814613678</v>
      </c>
      <c r="BC54" s="24">
        <f t="shared" si="39"/>
        <v>0.38367760124774719</v>
      </c>
      <c r="BD54" s="24">
        <f t="shared" si="40"/>
        <v>0.23726588336475607</v>
      </c>
      <c r="BE54" s="24">
        <f t="shared" si="41"/>
        <v>0.47791461349344178</v>
      </c>
      <c r="BF54" s="24">
        <f t="shared" si="42"/>
        <v>0.20143849329912311</v>
      </c>
      <c r="BG54" s="24">
        <f t="shared" si="43"/>
        <v>0.37891685900248251</v>
      </c>
      <c r="BH54" s="24">
        <f t="shared" si="44"/>
        <v>0.25388094613545675</v>
      </c>
      <c r="BI54" s="24">
        <f t="shared" si="45"/>
        <v>0.63400846853717985</v>
      </c>
      <c r="BJ54" s="24">
        <f t="shared" si="46"/>
        <v>0.41411561575731959</v>
      </c>
      <c r="BK54" s="24">
        <f t="shared" si="47"/>
        <v>0.19310336181729015</v>
      </c>
      <c r="BL54" s="24">
        <f t="shared" si="48"/>
        <v>0.38383967939038954</v>
      </c>
      <c r="BM54" s="24">
        <f t="shared" si="54"/>
        <v>0.43383047363157834</v>
      </c>
      <c r="BN54" s="24">
        <f t="shared" si="55"/>
        <v>0.45254505935772782</v>
      </c>
      <c r="BO54" s="24">
        <f t="shared" si="56"/>
        <v>0.47669170541415573</v>
      </c>
      <c r="BP54" s="24" t="e">
        <f t="shared" si="49"/>
        <v>#DIV/0!</v>
      </c>
      <c r="BQ54" s="24">
        <f t="shared" si="50"/>
        <v>0.40772025303817605</v>
      </c>
    </row>
    <row r="55" spans="1:69" x14ac:dyDescent="0.25">
      <c r="A55" s="31">
        <f>+[1]NAC!A56</f>
        <v>44228</v>
      </c>
      <c r="B55" s="17">
        <f>+[1]NAC!B56</f>
        <v>415.85950000000003</v>
      </c>
      <c r="C55" s="18">
        <f>+[1]NAC!C56</f>
        <v>441.07220000000001</v>
      </c>
      <c r="D55" s="19">
        <f>+[1]NAC!D56</f>
        <v>343.31549999999999</v>
      </c>
      <c r="E55" s="19">
        <f>+[1]NAC!E56</f>
        <v>393.19439999999997</v>
      </c>
      <c r="F55" s="19">
        <f>+[1]NAC!F56</f>
        <v>383.42680000000001</v>
      </c>
      <c r="G55" s="19">
        <f>+[1]NAC!G56</f>
        <v>427.63670000000002</v>
      </c>
      <c r="H55" s="19">
        <f>+[1]NAC!H56</f>
        <v>454.72649999999999</v>
      </c>
      <c r="I55" s="19">
        <f>+[1]NAC!I56</f>
        <v>443.30790000000002</v>
      </c>
      <c r="J55" s="19">
        <f>+[1]NAC!J56</f>
        <v>430.69110000000001</v>
      </c>
      <c r="K55" s="19">
        <f>+[1]NAC!K56</f>
        <v>415.0224</v>
      </c>
      <c r="L55" s="19">
        <f>+[1]NAC!L56</f>
        <v>309.01</v>
      </c>
      <c r="M55" s="19">
        <f>+[1]NAC!M56</f>
        <v>386.2568</v>
      </c>
      <c r="N55" s="20">
        <f>+[1]NAC!N56</f>
        <v>381.9169</v>
      </c>
      <c r="O55" s="18">
        <f>+[1]NAC!P56</f>
        <v>427.27749999999997</v>
      </c>
      <c r="P55" s="18">
        <f>+[1]NAC!Q56</f>
        <v>422.59320000000002</v>
      </c>
      <c r="Q55" s="18">
        <f>+[1]NAC!R56</f>
        <v>388.87880000000001</v>
      </c>
      <c r="R55" s="18">
        <f t="shared" si="2"/>
        <v>415.7798122261089</v>
      </c>
      <c r="S55" s="19">
        <f t="shared" si="3"/>
        <v>414.18809446248724</v>
      </c>
      <c r="T55" s="19">
        <f t="shared" si="4"/>
        <v>400.91059862136689</v>
      </c>
      <c r="U55" s="19">
        <f t="shared" si="5"/>
        <v>405.72714582620193</v>
      </c>
      <c r="V55" s="19"/>
      <c r="W55" s="20">
        <f t="shared" si="6"/>
        <v>418.48917257047941</v>
      </c>
      <c r="Y55" s="24">
        <f t="shared" si="10"/>
        <v>3.57463168148211E-2</v>
      </c>
      <c r="Z55" s="24">
        <f t="shared" si="11"/>
        <v>3.8214149695860122E-2</v>
      </c>
      <c r="AA55" s="24">
        <f t="shared" si="12"/>
        <v>3.5872206959914221E-2</v>
      </c>
      <c r="AB55" s="24">
        <f t="shared" si="13"/>
        <v>2.8152212624487305E-2</v>
      </c>
      <c r="AC55" s="24">
        <f t="shared" si="14"/>
        <v>2.0430333884142726E-2</v>
      </c>
      <c r="AD55" s="24">
        <f t="shared" si="15"/>
        <v>4.5559857076703292E-2</v>
      </c>
      <c r="AE55" s="24">
        <f t="shared" si="16"/>
        <v>3.4933278346461094E-2</v>
      </c>
      <c r="AF55" s="24">
        <f t="shared" si="17"/>
        <v>4.8242906160876897E-2</v>
      </c>
      <c r="AG55" s="24">
        <f t="shared" si="18"/>
        <v>1.8299506349785499E-2</v>
      </c>
      <c r="AH55" s="24">
        <f t="shared" si="19"/>
        <v>2.2957375297134597E-2</v>
      </c>
      <c r="AI55" s="24">
        <f t="shared" si="20"/>
        <v>1.0836622926018169E-3</v>
      </c>
      <c r="AJ55" s="24">
        <f t="shared" si="21"/>
        <v>5.3988070565885504E-2</v>
      </c>
      <c r="AK55" s="24">
        <f t="shared" si="22"/>
        <v>3.2256939789568451E-2</v>
      </c>
      <c r="AL55" s="24">
        <f t="shared" si="23"/>
        <v>3.1219628041479597E-2</v>
      </c>
      <c r="AM55" s="24">
        <f t="shared" si="24"/>
        <v>4.0697184753073046E-2</v>
      </c>
      <c r="AN55" s="24">
        <f t="shared" si="25"/>
        <v>2.1532687281789586E-2</v>
      </c>
      <c r="AO55" s="24">
        <f t="shared" si="26"/>
        <v>3.5707041366430436E-2</v>
      </c>
      <c r="AP55" s="24">
        <f t="shared" si="51"/>
        <v>3.735556145094443E-2</v>
      </c>
      <c r="AQ55" s="24">
        <f t="shared" si="52"/>
        <v>3.6771573139593228E-2</v>
      </c>
      <c r="AR55" s="24">
        <f t="shared" si="53"/>
        <v>3.1499205585250545E-2</v>
      </c>
      <c r="AS55" s="24" t="e">
        <f t="shared" si="27"/>
        <v>#DIV/0!</v>
      </c>
      <c r="AT55" s="24">
        <f t="shared" si="28"/>
        <v>3.4045389566839557E-2</v>
      </c>
      <c r="AV55" s="24">
        <f t="shared" si="32"/>
        <v>0.40651782754865295</v>
      </c>
      <c r="AW55" s="24">
        <f t="shared" si="33"/>
        <v>0.43850625957624167</v>
      </c>
      <c r="AX55" s="24">
        <f t="shared" si="34"/>
        <v>0.36253503418288502</v>
      </c>
      <c r="AY55" s="24">
        <f t="shared" si="35"/>
        <v>0.61182436767172077</v>
      </c>
      <c r="AZ55" s="24">
        <f t="shared" si="36"/>
        <v>0.198280272353756</v>
      </c>
      <c r="BA55" s="24">
        <f t="shared" si="37"/>
        <v>0.47125586163950439</v>
      </c>
      <c r="BB55" s="24">
        <f t="shared" si="38"/>
        <v>0.39843944851739299</v>
      </c>
      <c r="BC55" s="24">
        <f t="shared" si="39"/>
        <v>0.42726441783427371</v>
      </c>
      <c r="BD55" s="24">
        <f t="shared" si="40"/>
        <v>0.23133757415481382</v>
      </c>
      <c r="BE55" s="24">
        <f t="shared" si="41"/>
        <v>0.47917786385455097</v>
      </c>
      <c r="BF55" s="24">
        <f t="shared" si="42"/>
        <v>0.18569173472982081</v>
      </c>
      <c r="BG55" s="24">
        <f t="shared" si="43"/>
        <v>0.41010497202474006</v>
      </c>
      <c r="BH55" s="24">
        <f t="shared" si="44"/>
        <v>0.26349880718948304</v>
      </c>
      <c r="BI55" s="24">
        <f t="shared" si="45"/>
        <v>0.64368666827979304</v>
      </c>
      <c r="BJ55" s="24">
        <f t="shared" si="46"/>
        <v>0.43742997263192684</v>
      </c>
      <c r="BK55" s="24">
        <f t="shared" si="47"/>
        <v>0.21029011199139513</v>
      </c>
      <c r="BL55" s="24">
        <f t="shared" si="48"/>
        <v>0.40526530069885269</v>
      </c>
      <c r="BM55" s="24">
        <f t="shared" si="54"/>
        <v>0.45113204752472713</v>
      </c>
      <c r="BN55" s="24">
        <f t="shared" si="55"/>
        <v>0.46973117497734918</v>
      </c>
      <c r="BO55" s="24">
        <f t="shared" si="56"/>
        <v>0.48943888080442011</v>
      </c>
      <c r="BP55" s="24" t="e">
        <f t="shared" si="49"/>
        <v>#DIV/0!</v>
      </c>
      <c r="BQ55" s="24">
        <f t="shared" si="50"/>
        <v>0.43032903933809319</v>
      </c>
    </row>
    <row r="56" spans="1:69" x14ac:dyDescent="0.25">
      <c r="A56" s="31">
        <f>+[1]NAC!A57</f>
        <v>44256</v>
      </c>
      <c r="B56" s="17">
        <f>+[1]NAC!B57</f>
        <v>435.8657</v>
      </c>
      <c r="C56" s="18">
        <f>+[1]NAC!C57</f>
        <v>461.32380000000001</v>
      </c>
      <c r="D56" s="19">
        <f>+[1]NAC!D57</f>
        <v>365.3793</v>
      </c>
      <c r="E56" s="19">
        <f>+[1]NAC!E57</f>
        <v>435.70249999999999</v>
      </c>
      <c r="F56" s="19">
        <f>+[1]NAC!F57</f>
        <v>388.47750000000002</v>
      </c>
      <c r="G56" s="19">
        <f>+[1]NAC!G57</f>
        <v>441.17439999999999</v>
      </c>
      <c r="H56" s="19">
        <f>+[1]NAC!H57</f>
        <v>472.85599999999999</v>
      </c>
      <c r="I56" s="19">
        <f>+[1]NAC!I57</f>
        <v>461.87729999999999</v>
      </c>
      <c r="J56" s="19">
        <f>+[1]NAC!J57</f>
        <v>430.98200000000003</v>
      </c>
      <c r="K56" s="19">
        <f>+[1]NAC!K57</f>
        <v>437.18790000000001</v>
      </c>
      <c r="L56" s="19">
        <f>+[1]NAC!L57</f>
        <v>397.04820000000001</v>
      </c>
      <c r="M56" s="19">
        <f>+[1]NAC!M57</f>
        <v>398.41079999999999</v>
      </c>
      <c r="N56" s="20">
        <f>+[1]NAC!N57</f>
        <v>390.34589999999997</v>
      </c>
      <c r="O56" s="18">
        <f>+[1]NAC!P57</f>
        <v>457.88369999999998</v>
      </c>
      <c r="P56" s="18">
        <f>+[1]NAC!Q57</f>
        <v>441.72</v>
      </c>
      <c r="Q56" s="18">
        <f>+[1]NAC!R57</f>
        <v>406.43060000000003</v>
      </c>
      <c r="R56" s="18">
        <f t="shared" si="2"/>
        <v>436.07350656576295</v>
      </c>
      <c r="S56" s="19">
        <f t="shared" si="3"/>
        <v>435.69834040473324</v>
      </c>
      <c r="T56" s="19">
        <f t="shared" si="4"/>
        <v>423.31114445635035</v>
      </c>
      <c r="U56" s="19">
        <f t="shared" si="5"/>
        <v>431.49562191435149</v>
      </c>
      <c r="V56" s="19"/>
      <c r="W56" s="20">
        <f t="shared" si="6"/>
        <v>442.90736813728859</v>
      </c>
      <c r="Y56" s="24">
        <f t="shared" si="10"/>
        <v>4.8108074962817993E-2</v>
      </c>
      <c r="Z56" s="24">
        <f t="shared" si="11"/>
        <v>4.5914478400588266E-2</v>
      </c>
      <c r="AA56" s="24">
        <f t="shared" si="12"/>
        <v>6.4266833277262458E-2</v>
      </c>
      <c r="AB56" s="24">
        <f t="shared" si="13"/>
        <v>0.10810962719713202</v>
      </c>
      <c r="AC56" s="24">
        <f t="shared" si="14"/>
        <v>1.3172527324641914E-2</v>
      </c>
      <c r="AD56" s="24">
        <f t="shared" si="15"/>
        <v>3.1657011664340207E-2</v>
      </c>
      <c r="AE56" s="24">
        <f t="shared" si="16"/>
        <v>3.9869020169266634E-2</v>
      </c>
      <c r="AF56" s="24">
        <f t="shared" si="17"/>
        <v>4.1888267725434192E-2</v>
      </c>
      <c r="AG56" s="24">
        <f t="shared" si="18"/>
        <v>6.7542607683335198E-4</v>
      </c>
      <c r="AH56" s="24">
        <f t="shared" si="19"/>
        <v>5.3407960630558859E-2</v>
      </c>
      <c r="AI56" s="24">
        <f t="shared" si="20"/>
        <v>0.28490404841267281</v>
      </c>
      <c r="AJ56" s="24">
        <f t="shared" si="21"/>
        <v>3.1466112700151871E-2</v>
      </c>
      <c r="AK56" s="24">
        <f t="shared" si="22"/>
        <v>2.2070246171352892E-2</v>
      </c>
      <c r="AL56" s="24">
        <f t="shared" si="23"/>
        <v>7.1630731784378954E-2</v>
      </c>
      <c r="AM56" s="24">
        <f t="shared" si="24"/>
        <v>4.5260548442331849E-2</v>
      </c>
      <c r="AN56" s="24">
        <f t="shared" si="25"/>
        <v>4.513437091453687E-2</v>
      </c>
      <c r="AO56" s="24">
        <f t="shared" si="26"/>
        <v>4.8808753438509767E-2</v>
      </c>
      <c r="AP56" s="24">
        <f t="shared" si="51"/>
        <v>5.1933520614978024E-2</v>
      </c>
      <c r="AQ56" s="24">
        <f t="shared" si="52"/>
        <v>5.587416723831562E-2</v>
      </c>
      <c r="AR56" s="24">
        <f t="shared" si="53"/>
        <v>6.3511836349219308E-2</v>
      </c>
      <c r="AS56" s="24" t="e">
        <f t="shared" si="27"/>
        <v>#DIV/0!</v>
      </c>
      <c r="AT56" s="24">
        <f t="shared" si="28"/>
        <v>5.834845240278419E-2</v>
      </c>
      <c r="AV56" s="24">
        <f t="shared" si="32"/>
        <v>0.42648849702914249</v>
      </c>
      <c r="AW56" s="24">
        <f t="shared" si="33"/>
        <v>0.44761870692552375</v>
      </c>
      <c r="AX56" s="24">
        <f t="shared" si="34"/>
        <v>0.40967716795476439</v>
      </c>
      <c r="AY56" s="24">
        <f t="shared" si="35"/>
        <v>0.71454132839397144</v>
      </c>
      <c r="AZ56" s="24">
        <f t="shared" si="36"/>
        <v>0.1976225584117588</v>
      </c>
      <c r="BA56" s="24">
        <f t="shared" si="37"/>
        <v>0.47510745470685878</v>
      </c>
      <c r="BB56" s="24">
        <f t="shared" si="38"/>
        <v>0.41651561053190034</v>
      </c>
      <c r="BC56" s="24">
        <f t="shared" si="39"/>
        <v>0.46328368252375141</v>
      </c>
      <c r="BD56" s="24">
        <f t="shared" si="40"/>
        <v>0.13819776946175</v>
      </c>
      <c r="BE56" s="24">
        <f t="shared" si="41"/>
        <v>0.52021838618023453</v>
      </c>
      <c r="BF56" s="24">
        <f t="shared" si="42"/>
        <v>0.29712983608164056</v>
      </c>
      <c r="BG56" s="24">
        <f t="shared" si="43"/>
        <v>0.42378049216298685</v>
      </c>
      <c r="BH56" s="24">
        <f t="shared" si="44"/>
        <v>0.26556489334419653</v>
      </c>
      <c r="BI56" s="24">
        <f t="shared" si="45"/>
        <v>0.67903848064893357</v>
      </c>
      <c r="BJ56" s="24">
        <f t="shared" si="46"/>
        <v>0.45702114184779674</v>
      </c>
      <c r="BK56" s="24">
        <f t="shared" si="47"/>
        <v>0.22474116333213012</v>
      </c>
      <c r="BL56" s="24">
        <f t="shared" si="48"/>
        <v>0.42649394729795831</v>
      </c>
      <c r="BM56" s="24">
        <f t="shared" si="54"/>
        <v>0.47739436272792712</v>
      </c>
      <c r="BN56" s="24">
        <f t="shared" si="55"/>
        <v>0.50884415331164434</v>
      </c>
      <c r="BO56" s="24">
        <f t="shared" si="56"/>
        <v>0.53670745268633646</v>
      </c>
      <c r="BP56" s="24" t="e">
        <f t="shared" si="49"/>
        <v>#DIV/0!</v>
      </c>
      <c r="BQ56" s="24">
        <f t="shared" si="50"/>
        <v>0.46132732449110248</v>
      </c>
    </row>
    <row r="57" spans="1:69" x14ac:dyDescent="0.25">
      <c r="A57" s="31">
        <f>+[1]NAC!A58</f>
        <v>44287</v>
      </c>
      <c r="B57" s="17">
        <f>+[1]NAC!B58</f>
        <v>453.65030000000002</v>
      </c>
      <c r="C57" s="18">
        <f>+[1]NAC!C58</f>
        <v>481.2407</v>
      </c>
      <c r="D57" s="19">
        <f>+[1]NAC!D58</f>
        <v>378.46850000000001</v>
      </c>
      <c r="E57" s="19">
        <f>+[1]NAC!E58</f>
        <v>461.93209999999999</v>
      </c>
      <c r="F57" s="19">
        <f>+[1]NAC!F58</f>
        <v>401.93680000000001</v>
      </c>
      <c r="G57" s="19">
        <f>+[1]NAC!G58</f>
        <v>460.1121</v>
      </c>
      <c r="H57" s="19">
        <f>+[1]NAC!H58</f>
        <v>490.48200000000003</v>
      </c>
      <c r="I57" s="19">
        <f>+[1]NAC!I58</f>
        <v>487.98059999999998</v>
      </c>
      <c r="J57" s="19">
        <f>+[1]NAC!J58</f>
        <v>433.2713</v>
      </c>
      <c r="K57" s="19">
        <f>+[1]NAC!K58</f>
        <v>443.67599999999999</v>
      </c>
      <c r="L57" s="19">
        <f>+[1]NAC!L58</f>
        <v>406.88279999999997</v>
      </c>
      <c r="M57" s="19">
        <f>+[1]NAC!M58</f>
        <v>413.85120000000001</v>
      </c>
      <c r="N57" s="20">
        <f>+[1]NAC!N58</f>
        <v>404.57049999999998</v>
      </c>
      <c r="O57" s="18">
        <f>+[1]NAC!P58</f>
        <v>467.76350000000002</v>
      </c>
      <c r="P57" s="18">
        <f>+[1]NAC!Q58</f>
        <v>461.8578</v>
      </c>
      <c r="Q57" s="18">
        <f>+[1]NAC!R58</f>
        <v>420.77780000000001</v>
      </c>
      <c r="R57" s="18">
        <f t="shared" si="2"/>
        <v>453.90065886724801</v>
      </c>
      <c r="S57" s="19">
        <f t="shared" si="3"/>
        <v>453.73297578906272</v>
      </c>
      <c r="T57" s="19">
        <f t="shared" si="4"/>
        <v>440.4145515354158</v>
      </c>
      <c r="U57" s="19">
        <f t="shared" si="5"/>
        <v>449.14564167080232</v>
      </c>
      <c r="V57" s="19"/>
      <c r="W57" s="20">
        <f t="shared" si="6"/>
        <v>461.17611590009523</v>
      </c>
      <c r="Y57" s="24">
        <f t="shared" si="10"/>
        <v>4.0802935399596674E-2</v>
      </c>
      <c r="Z57" s="24">
        <f t="shared" si="11"/>
        <v>4.317336326458765E-2</v>
      </c>
      <c r="AA57" s="24">
        <f t="shared" si="12"/>
        <v>3.5823594823242599E-2</v>
      </c>
      <c r="AB57" s="24">
        <f t="shared" si="13"/>
        <v>6.0200710347083186E-2</v>
      </c>
      <c r="AC57" s="24">
        <f t="shared" si="14"/>
        <v>3.4646279385549983E-2</v>
      </c>
      <c r="AD57" s="24">
        <f t="shared" si="15"/>
        <v>4.2925654797739909E-2</v>
      </c>
      <c r="AE57" s="24">
        <f t="shared" si="16"/>
        <v>3.7275618793036536E-2</v>
      </c>
      <c r="AF57" s="24">
        <f t="shared" si="17"/>
        <v>5.651565902892397E-2</v>
      </c>
      <c r="AG57" s="24">
        <f t="shared" si="18"/>
        <v>5.3118227675401641E-3</v>
      </c>
      <c r="AH57" s="24">
        <f t="shared" si="19"/>
        <v>1.4840529666992008E-2</v>
      </c>
      <c r="AI57" s="24">
        <f t="shared" si="20"/>
        <v>2.4769284938201297E-2</v>
      </c>
      <c r="AJ57" s="24">
        <f t="shared" si="21"/>
        <v>3.875497350975432E-2</v>
      </c>
      <c r="AK57" s="24">
        <f t="shared" si="22"/>
        <v>3.6441012957994401E-2</v>
      </c>
      <c r="AL57" s="24">
        <f t="shared" si="23"/>
        <v>2.1577094795032004E-2</v>
      </c>
      <c r="AM57" s="24">
        <f t="shared" si="24"/>
        <v>4.5589513719098029E-2</v>
      </c>
      <c r="AN57" s="24">
        <f t="shared" si="25"/>
        <v>3.5300491646052201E-2</v>
      </c>
      <c r="AO57" s="24">
        <f t="shared" si="26"/>
        <v>4.0881071730040075E-2</v>
      </c>
      <c r="AP57" s="24">
        <f t="shared" si="51"/>
        <v>4.1392481246489421E-2</v>
      </c>
      <c r="AQ57" s="24">
        <f t="shared" si="52"/>
        <v>4.0403866761010931E-2</v>
      </c>
      <c r="AR57" s="24">
        <f t="shared" si="53"/>
        <v>4.0904284678823899E-2</v>
      </c>
      <c r="AS57" s="24" t="e">
        <f t="shared" si="27"/>
        <v>#DIV/0!</v>
      </c>
      <c r="AT57" s="24">
        <f t="shared" si="28"/>
        <v>4.1247333137939268E-2</v>
      </c>
      <c r="AV57" s="24">
        <f t="shared" si="32"/>
        <v>0.46280152829043075</v>
      </c>
      <c r="AW57" s="24">
        <f t="shared" si="33"/>
        <v>0.46372314491367295</v>
      </c>
      <c r="AX57" s="24">
        <f t="shared" si="34"/>
        <v>0.43999094461375732</v>
      </c>
      <c r="AY57" s="24">
        <f t="shared" si="35"/>
        <v>0.79098567543654918</v>
      </c>
      <c r="AZ57" s="24">
        <f t="shared" si="36"/>
        <v>0.23905307896074568</v>
      </c>
      <c r="BA57" s="24">
        <f t="shared" si="37"/>
        <v>0.51970293743156804</v>
      </c>
      <c r="BB57" s="24">
        <f t="shared" si="38"/>
        <v>0.45219440400553901</v>
      </c>
      <c r="BC57" s="24">
        <f t="shared" si="39"/>
        <v>0.52556485659120233</v>
      </c>
      <c r="BD57" s="24">
        <f t="shared" si="40"/>
        <v>0.19310267723760122</v>
      </c>
      <c r="BE57" s="24">
        <f t="shared" si="41"/>
        <v>0.50797772545095632</v>
      </c>
      <c r="BF57" s="24">
        <f t="shared" si="42"/>
        <v>0.34908000724137445</v>
      </c>
      <c r="BG57" s="24">
        <f t="shared" si="43"/>
        <v>0.45705579467138424</v>
      </c>
      <c r="BH57" s="24">
        <f t="shared" si="44"/>
        <v>0.30949475581288466</v>
      </c>
      <c r="BI57" s="24">
        <f t="shared" si="45"/>
        <v>0.63616371868380339</v>
      </c>
      <c r="BJ57" s="24">
        <f t="shared" si="46"/>
        <v>0.49774830794754688</v>
      </c>
      <c r="BK57" s="24">
        <f t="shared" si="47"/>
        <v>0.27643184501455487</v>
      </c>
      <c r="BL57" s="24">
        <f t="shared" si="48"/>
        <v>0.46289754262401717</v>
      </c>
      <c r="BM57" s="24">
        <f t="shared" si="54"/>
        <v>0.50522479407972742</v>
      </c>
      <c r="BN57" s="24">
        <f t="shared" si="55"/>
        <v>0.54702977801786146</v>
      </c>
      <c r="BO57" s="24">
        <f t="shared" si="56"/>
        <v>0.57651341582826787</v>
      </c>
      <c r="BP57" s="24" t="e">
        <f t="shared" si="49"/>
        <v>#DIV/0!</v>
      </c>
      <c r="BQ57" s="24">
        <f t="shared" si="50"/>
        <v>0.50847286692842064</v>
      </c>
    </row>
    <row r="58" spans="1:69" x14ac:dyDescent="0.25">
      <c r="A58" s="31">
        <f>+[1]NAC!A59</f>
        <v>44317</v>
      </c>
      <c r="B58" s="17">
        <f>+[1]NAC!B59</f>
        <v>468.72500000000002</v>
      </c>
      <c r="C58" s="18">
        <f>+[1]NAC!C59</f>
        <v>496.17959999999999</v>
      </c>
      <c r="D58" s="19">
        <f>+[1]NAC!D59</f>
        <v>384.56889999999999</v>
      </c>
      <c r="E58" s="19">
        <f>+[1]NAC!E59</f>
        <v>471.6343</v>
      </c>
      <c r="F58" s="19">
        <f>+[1]NAC!F59</f>
        <v>410.10340000000002</v>
      </c>
      <c r="G58" s="19">
        <f>+[1]NAC!G59</f>
        <v>470.99099999999999</v>
      </c>
      <c r="H58" s="19">
        <f>+[1]NAC!H59</f>
        <v>513.79179999999997</v>
      </c>
      <c r="I58" s="19">
        <f>+[1]NAC!I59</f>
        <v>517.04629999999997</v>
      </c>
      <c r="J58" s="19">
        <f>+[1]NAC!J59</f>
        <v>437.55630000000002</v>
      </c>
      <c r="K58" s="19">
        <f>+[1]NAC!K59</f>
        <v>457.4624</v>
      </c>
      <c r="L58" s="19">
        <f>+[1]NAC!L59</f>
        <v>416.15350000000001</v>
      </c>
      <c r="M58" s="19">
        <f>+[1]NAC!M59</f>
        <v>429.2946</v>
      </c>
      <c r="N58" s="20">
        <f>+[1]NAC!N59</f>
        <v>416.33789999999999</v>
      </c>
      <c r="O58" s="18">
        <f>+[1]NAC!P59</f>
        <v>474.72750000000002</v>
      </c>
      <c r="P58" s="18">
        <f>+[1]NAC!Q59</f>
        <v>477.92930000000001</v>
      </c>
      <c r="Q58" s="18">
        <f>+[1]NAC!R59</f>
        <v>436.64030000000002</v>
      </c>
      <c r="R58" s="18">
        <f t="shared" si="2"/>
        <v>468.75716778952193</v>
      </c>
      <c r="S58" s="19">
        <f t="shared" si="3"/>
        <v>466.80988859706781</v>
      </c>
      <c r="T58" s="19">
        <f t="shared" si="4"/>
        <v>452.7728442988672</v>
      </c>
      <c r="U58" s="19">
        <f t="shared" si="5"/>
        <v>460.4898926133742</v>
      </c>
      <c r="V58" s="19"/>
      <c r="W58" s="20">
        <f t="shared" si="6"/>
        <v>477.71765498380199</v>
      </c>
      <c r="Y58" s="24">
        <f t="shared" si="10"/>
        <v>3.3229780736395487E-2</v>
      </c>
      <c r="Z58" s="24">
        <f t="shared" si="11"/>
        <v>3.1042470015524515E-2</v>
      </c>
      <c r="AA58" s="24">
        <f t="shared" si="12"/>
        <v>1.6118646598065611E-2</v>
      </c>
      <c r="AB58" s="24">
        <f t="shared" si="13"/>
        <v>2.1003519781370494E-2</v>
      </c>
      <c r="AC58" s="24">
        <f t="shared" si="14"/>
        <v>2.0318119664584078E-2</v>
      </c>
      <c r="AD58" s="24">
        <f t="shared" si="15"/>
        <v>2.3644020663659893E-2</v>
      </c>
      <c r="AE58" s="24">
        <f t="shared" si="16"/>
        <v>4.7524272042602789E-2</v>
      </c>
      <c r="AF58" s="24">
        <f t="shared" si="17"/>
        <v>5.9563228538183743E-2</v>
      </c>
      <c r="AG58" s="24">
        <f t="shared" si="18"/>
        <v>9.8898773124369566E-3</v>
      </c>
      <c r="AH58" s="24">
        <f t="shared" si="19"/>
        <v>3.1073125433875193E-2</v>
      </c>
      <c r="AI58" s="24">
        <f t="shared" si="20"/>
        <v>2.2784693774226872E-2</v>
      </c>
      <c r="AJ58" s="24">
        <f t="shared" si="21"/>
        <v>3.7316310789965002E-2</v>
      </c>
      <c r="AK58" s="24">
        <f t="shared" si="22"/>
        <v>2.9086154329097225E-2</v>
      </c>
      <c r="AL58" s="24">
        <f t="shared" si="23"/>
        <v>1.4887865342208206E-2</v>
      </c>
      <c r="AM58" s="24">
        <f t="shared" si="24"/>
        <v>3.4797506938282874E-2</v>
      </c>
      <c r="AN58" s="24">
        <f t="shared" si="25"/>
        <v>3.7698043955741056E-2</v>
      </c>
      <c r="AO58" s="24">
        <f t="shared" si="26"/>
        <v>3.2730749850307994E-2</v>
      </c>
      <c r="AP58" s="24">
        <f t="shared" si="51"/>
        <v>2.8820723874573462E-2</v>
      </c>
      <c r="AQ58" s="24">
        <f t="shared" si="52"/>
        <v>2.8060591368670007E-2</v>
      </c>
      <c r="AR58" s="24">
        <f t="shared" si="53"/>
        <v>2.5257399582842899E-2</v>
      </c>
      <c r="AS58" s="24" t="e">
        <f t="shared" si="27"/>
        <v>#DIV/0!</v>
      </c>
      <c r="AT58" s="24">
        <f t="shared" si="28"/>
        <v>3.5868160803214977E-2</v>
      </c>
      <c r="AV58" s="24">
        <f t="shared" si="32"/>
        <v>0.48844728646747448</v>
      </c>
      <c r="AW58" s="24">
        <f t="shared" si="33"/>
        <v>0.49896590663976759</v>
      </c>
      <c r="AX58" s="24">
        <f t="shared" si="34"/>
        <v>0.46209517769923036</v>
      </c>
      <c r="AY58" s="24">
        <f t="shared" si="35"/>
        <v>0.70031588389085875</v>
      </c>
      <c r="AZ58" s="24">
        <f t="shared" si="36"/>
        <v>0.26286535337149308</v>
      </c>
      <c r="BA58" s="24">
        <f t="shared" si="37"/>
        <v>0.51282748040995529</v>
      </c>
      <c r="BB58" s="24">
        <f t="shared" si="38"/>
        <v>0.50519311631215347</v>
      </c>
      <c r="BC58" s="24">
        <f t="shared" si="39"/>
        <v>0.59960468243110721</v>
      </c>
      <c r="BD58" s="24">
        <f t="shared" si="40"/>
        <v>0.20089928235259258</v>
      </c>
      <c r="BE58" s="24">
        <f t="shared" si="41"/>
        <v>0.517612385531105</v>
      </c>
      <c r="BF58" s="24">
        <f t="shared" si="42"/>
        <v>0.38559690539863833</v>
      </c>
      <c r="BG58" s="24">
        <f t="shared" si="43"/>
        <v>0.48845728978786873</v>
      </c>
      <c r="BH58" s="24">
        <f t="shared" si="44"/>
        <v>0.32214035768532479</v>
      </c>
      <c r="BI58" s="24">
        <f t="shared" si="45"/>
        <v>0.58621605637473562</v>
      </c>
      <c r="BJ58" s="24">
        <f t="shared" si="46"/>
        <v>0.52537362021833944</v>
      </c>
      <c r="BK58" s="24">
        <f t="shared" si="47"/>
        <v>0.32567522436636986</v>
      </c>
      <c r="BL58" s="24">
        <f t="shared" si="48"/>
        <v>0.48727865916446356</v>
      </c>
      <c r="BM58" s="24">
        <f t="shared" si="54"/>
        <v>0.51675382832672967</v>
      </c>
      <c r="BN58" s="24">
        <f t="shared" si="55"/>
        <v>0.53648305489460246</v>
      </c>
      <c r="BO58" s="24">
        <f t="shared" si="56"/>
        <v>0.55182575498452824</v>
      </c>
      <c r="BP58" s="24" t="e">
        <f t="shared" si="49"/>
        <v>#DIV/0!</v>
      </c>
      <c r="BQ58" s="24">
        <f t="shared" si="50"/>
        <v>0.5248782251284605</v>
      </c>
    </row>
    <row r="59" spans="1:69" x14ac:dyDescent="0.25">
      <c r="A59" s="31">
        <f>+[1]NAC!A60</f>
        <v>44348</v>
      </c>
      <c r="B59" s="17">
        <f>+[1]NAC!B60</f>
        <v>483.60489999999999</v>
      </c>
      <c r="C59" s="18">
        <f>+[1]NAC!C60</f>
        <v>512.25930000000005</v>
      </c>
      <c r="D59" s="19">
        <f>+[1]NAC!D60</f>
        <v>405.69170000000003</v>
      </c>
      <c r="E59" s="19">
        <f>+[1]NAC!E60</f>
        <v>487.96260000000001</v>
      </c>
      <c r="F59" s="19">
        <f>+[1]NAC!F60</f>
        <v>420.2876</v>
      </c>
      <c r="G59" s="19">
        <f>+[1]NAC!G60</f>
        <v>486.22219999999999</v>
      </c>
      <c r="H59" s="19">
        <f>+[1]NAC!H60</f>
        <v>530.27660000000003</v>
      </c>
      <c r="I59" s="19">
        <f>+[1]NAC!I60</f>
        <v>533.8777</v>
      </c>
      <c r="J59" s="19">
        <f>+[1]NAC!J60</f>
        <v>468.3691</v>
      </c>
      <c r="K59" s="19">
        <f>+[1]NAC!K60</f>
        <v>467.71350000000001</v>
      </c>
      <c r="L59" s="19">
        <f>+[1]NAC!L60</f>
        <v>420.93049999999999</v>
      </c>
      <c r="M59" s="19">
        <f>+[1]NAC!M60</f>
        <v>442.69580000000002</v>
      </c>
      <c r="N59" s="20">
        <f>+[1]NAC!N60</f>
        <v>424.52010000000001</v>
      </c>
      <c r="O59" s="18">
        <f>+[1]NAC!P60</f>
        <v>477.14859999999999</v>
      </c>
      <c r="P59" s="18">
        <f>+[1]NAC!Q60</f>
        <v>495.18090000000001</v>
      </c>
      <c r="Q59" s="18">
        <f>+[1]NAC!R60</f>
        <v>450.69220000000001</v>
      </c>
      <c r="R59" s="18">
        <f t="shared" si="2"/>
        <v>483.75898102091708</v>
      </c>
      <c r="S59" s="19">
        <f t="shared" si="3"/>
        <v>481.69621058052849</v>
      </c>
      <c r="T59" s="19">
        <f t="shared" si="4"/>
        <v>466.15790699322019</v>
      </c>
      <c r="U59" s="19">
        <f t="shared" si="5"/>
        <v>473.86965114759664</v>
      </c>
      <c r="V59" s="19"/>
      <c r="W59" s="20">
        <f t="shared" si="6"/>
        <v>492.89895102348839</v>
      </c>
      <c r="Y59" s="24">
        <f t="shared" si="10"/>
        <v>3.1745479758920503E-2</v>
      </c>
      <c r="Z59" s="24">
        <f t="shared" si="11"/>
        <v>3.2407015524217542E-2</v>
      </c>
      <c r="AA59" s="24">
        <f t="shared" si="12"/>
        <v>5.4925918346491409E-2</v>
      </c>
      <c r="AB59" s="24">
        <f t="shared" si="13"/>
        <v>3.4620679624022266E-2</v>
      </c>
      <c r="AC59" s="24">
        <f t="shared" si="14"/>
        <v>2.4833249370768362E-2</v>
      </c>
      <c r="AD59" s="24">
        <f t="shared" si="15"/>
        <v>3.2338622181740106E-2</v>
      </c>
      <c r="AE59" s="24">
        <f t="shared" si="16"/>
        <v>3.2084591462923528E-2</v>
      </c>
      <c r="AF59" s="24">
        <f t="shared" si="17"/>
        <v>3.2552984133142449E-2</v>
      </c>
      <c r="AG59" s="24">
        <f t="shared" si="18"/>
        <v>7.0420195069754499E-2</v>
      </c>
      <c r="AH59" s="24">
        <f t="shared" si="19"/>
        <v>2.2408617626279215E-2</v>
      </c>
      <c r="AI59" s="24">
        <f t="shared" si="20"/>
        <v>1.1478937459374894E-2</v>
      </c>
      <c r="AJ59" s="24">
        <f t="shared" si="21"/>
        <v>3.1216791452769233E-2</v>
      </c>
      <c r="AK59" s="24">
        <f t="shared" si="22"/>
        <v>1.965278683492433E-2</v>
      </c>
      <c r="AL59" s="24">
        <f t="shared" si="23"/>
        <v>5.0999784086660505E-3</v>
      </c>
      <c r="AM59" s="24">
        <f t="shared" si="24"/>
        <v>3.6096552356174927E-2</v>
      </c>
      <c r="AN59" s="24">
        <f t="shared" si="25"/>
        <v>3.2181866859289032E-2</v>
      </c>
      <c r="AO59" s="24">
        <f t="shared" si="26"/>
        <v>3.200337885421134E-2</v>
      </c>
      <c r="AP59" s="24">
        <f t="shared" si="51"/>
        <v>3.1889474381529226E-2</v>
      </c>
      <c r="AQ59" s="24">
        <f t="shared" si="52"/>
        <v>2.9562423769208479E-2</v>
      </c>
      <c r="AR59" s="24">
        <f t="shared" si="53"/>
        <v>2.9055487968019378E-2</v>
      </c>
      <c r="AS59" s="24" t="e">
        <f t="shared" si="27"/>
        <v>#DIV/0!</v>
      </c>
      <c r="AT59" s="24">
        <f t="shared" si="28"/>
        <v>3.1778804658582516E-2</v>
      </c>
      <c r="AV59" s="24">
        <f t="shared" si="32"/>
        <v>0.50200078391471603</v>
      </c>
      <c r="AW59" s="24">
        <f t="shared" si="33"/>
        <v>0.5315846029283906</v>
      </c>
      <c r="AX59" s="24">
        <f t="shared" si="34"/>
        <v>0.48614708211744229</v>
      </c>
      <c r="AY59" s="24">
        <f t="shared" si="35"/>
        <v>0.64953653935865985</v>
      </c>
      <c r="AZ59" s="24">
        <f t="shared" si="36"/>
        <v>0.28242145890348058</v>
      </c>
      <c r="BA59" s="24">
        <f t="shared" si="37"/>
        <v>0.50072285735450239</v>
      </c>
      <c r="BB59" s="24">
        <f t="shared" si="38"/>
        <v>0.51952212172817669</v>
      </c>
      <c r="BC59" s="24">
        <f t="shared" si="39"/>
        <v>0.62206396892701732</v>
      </c>
      <c r="BD59" s="24">
        <f t="shared" si="40"/>
        <v>0.28021327726700718</v>
      </c>
      <c r="BE59" s="24">
        <f t="shared" si="41"/>
        <v>0.48950972118278369</v>
      </c>
      <c r="BF59" s="24">
        <f t="shared" si="42"/>
        <v>0.39634290157540786</v>
      </c>
      <c r="BG59" s="24">
        <f t="shared" si="43"/>
        <v>0.5011629290960824</v>
      </c>
      <c r="BH59" s="24">
        <f t="shared" si="44"/>
        <v>0.34364254533668914</v>
      </c>
      <c r="BI59" s="24">
        <f t="shared" si="45"/>
        <v>0.5216978517575237</v>
      </c>
      <c r="BJ59" s="24">
        <f t="shared" si="46"/>
        <v>0.54467293439597109</v>
      </c>
      <c r="BK59" s="24">
        <f t="shared" si="47"/>
        <v>0.35816852912051722</v>
      </c>
      <c r="BL59" s="24">
        <f t="shared" si="48"/>
        <v>0.50130325151130406</v>
      </c>
      <c r="BM59" s="24">
        <f t="shared" si="54"/>
        <v>0.52457412473161558</v>
      </c>
      <c r="BN59" s="24">
        <f t="shared" si="55"/>
        <v>0.52216015119091486</v>
      </c>
      <c r="BO59" s="24">
        <f t="shared" si="56"/>
        <v>0.52872607429602514</v>
      </c>
      <c r="BP59" s="24" t="e">
        <f t="shared" si="49"/>
        <v>#DIV/0!</v>
      </c>
      <c r="BQ59" s="24">
        <f t="shared" si="50"/>
        <v>0.52659382933207266</v>
      </c>
    </row>
    <row r="60" spans="1:69" x14ac:dyDescent="0.25">
      <c r="A60" s="31">
        <f>+[1]NAC!A61</f>
        <v>44378</v>
      </c>
      <c r="B60" s="17">
        <f>+[1]NAC!B61</f>
        <v>498.09870000000001</v>
      </c>
      <c r="C60" s="18">
        <f>+[1]NAC!C61</f>
        <v>529.70870000000002</v>
      </c>
      <c r="D60" s="19">
        <f>+[1]NAC!D61</f>
        <v>418.29419999999999</v>
      </c>
      <c r="E60" s="19">
        <f>+[1]NAC!E61</f>
        <v>494.02480000000003</v>
      </c>
      <c r="F60" s="19">
        <f>+[1]NAC!F61</f>
        <v>432.40499999999997</v>
      </c>
      <c r="G60" s="19">
        <f>+[1]NAC!G61</f>
        <v>499.48919999999998</v>
      </c>
      <c r="H60" s="19">
        <f>+[1]NAC!H61</f>
        <v>550.54639999999995</v>
      </c>
      <c r="I60" s="19">
        <f>+[1]NAC!I61</f>
        <v>546.11410000000001</v>
      </c>
      <c r="J60" s="19">
        <f>+[1]NAC!J61</f>
        <v>470.09519999999998</v>
      </c>
      <c r="K60" s="19">
        <f>+[1]NAC!K61</f>
        <v>482.18439999999998</v>
      </c>
      <c r="L60" s="19">
        <f>+[1]NAC!L61</f>
        <v>431.61349999999999</v>
      </c>
      <c r="M60" s="19">
        <f>+[1]NAC!M61</f>
        <v>463.7774</v>
      </c>
      <c r="N60" s="20">
        <f>+[1]NAC!N61</f>
        <v>438.06189999999998</v>
      </c>
      <c r="O60" s="18">
        <f>+[1]NAC!P61</f>
        <v>500.42720000000003</v>
      </c>
      <c r="P60" s="18">
        <f>+[1]NAC!Q61</f>
        <v>510.69740000000002</v>
      </c>
      <c r="Q60" s="18">
        <f>+[1]NAC!R61</f>
        <v>457.2079</v>
      </c>
      <c r="R60" s="18">
        <f t="shared" si="2"/>
        <v>498.16317741364497</v>
      </c>
      <c r="S60" s="19">
        <f t="shared" si="3"/>
        <v>496.74689767261708</v>
      </c>
      <c r="T60" s="19">
        <f t="shared" si="4"/>
        <v>479.6472774450267</v>
      </c>
      <c r="U60" s="19">
        <f t="shared" si="5"/>
        <v>484.86353677982208</v>
      </c>
      <c r="V60" s="19"/>
      <c r="W60" s="20">
        <f t="shared" si="6"/>
        <v>505.08128491546938</v>
      </c>
      <c r="Y60" s="24">
        <f t="shared" si="10"/>
        <v>2.9970333220362466E-2</v>
      </c>
      <c r="Z60" s="24">
        <f t="shared" si="11"/>
        <v>3.4063608020391101E-2</v>
      </c>
      <c r="AA60" s="24">
        <f t="shared" si="12"/>
        <v>3.1064229315019176E-2</v>
      </c>
      <c r="AB60" s="24">
        <f t="shared" si="13"/>
        <v>1.2423493111972217E-2</v>
      </c>
      <c r="AC60" s="24">
        <f t="shared" si="14"/>
        <v>2.8831209866767349E-2</v>
      </c>
      <c r="AD60" s="24">
        <f t="shared" si="15"/>
        <v>2.7285878760780591E-2</v>
      </c>
      <c r="AE60" s="24">
        <f t="shared" si="16"/>
        <v>3.8224956560406254E-2</v>
      </c>
      <c r="AF60" s="24">
        <f t="shared" si="17"/>
        <v>2.2919855989489646E-2</v>
      </c>
      <c r="AG60" s="24">
        <f t="shared" si="18"/>
        <v>3.6853413258901568E-3</v>
      </c>
      <c r="AH60" s="24">
        <f t="shared" si="19"/>
        <v>3.0939667125280623E-2</v>
      </c>
      <c r="AI60" s="24">
        <f t="shared" si="20"/>
        <v>2.5379486637342685E-2</v>
      </c>
      <c r="AJ60" s="24">
        <f t="shared" si="21"/>
        <v>4.7620962295101821E-2</v>
      </c>
      <c r="AK60" s="24">
        <f t="shared" si="22"/>
        <v>3.189907851241891E-2</v>
      </c>
      <c r="AL60" s="24">
        <f t="shared" si="23"/>
        <v>4.8786897834343534E-2</v>
      </c>
      <c r="AM60" s="24">
        <f t="shared" si="24"/>
        <v>3.1335013123486855E-2</v>
      </c>
      <c r="AN60" s="24">
        <f t="shared" si="25"/>
        <v>1.44570951083689E-2</v>
      </c>
      <c r="AO60" s="24">
        <f t="shared" si="26"/>
        <v>2.9775563778329239E-2</v>
      </c>
      <c r="AP60" s="24">
        <f t="shared" si="51"/>
        <v>3.1245184748183608E-2</v>
      </c>
      <c r="AQ60" s="24">
        <f t="shared" si="52"/>
        <v>2.8937341294529739E-2</v>
      </c>
      <c r="AR60" s="24">
        <f t="shared" si="53"/>
        <v>2.3200231552286343E-2</v>
      </c>
      <c r="AS60" s="24" t="e">
        <f t="shared" si="27"/>
        <v>#DIV/0!</v>
      </c>
      <c r="AT60" s="24">
        <f t="shared" si="28"/>
        <v>2.4715682325322064E-2</v>
      </c>
      <c r="AV60" s="24">
        <f t="shared" si="32"/>
        <v>0.51766171625105817</v>
      </c>
      <c r="AW60" s="24">
        <f t="shared" si="33"/>
        <v>0.56364740374442701</v>
      </c>
      <c r="AX60" s="24">
        <f t="shared" si="34"/>
        <v>0.51154871026935078</v>
      </c>
      <c r="AY60" s="24">
        <f t="shared" si="35"/>
        <v>0.61705005304247096</v>
      </c>
      <c r="AZ60" s="24">
        <f t="shared" si="36"/>
        <v>0.30599730950751414</v>
      </c>
      <c r="BA60" s="24">
        <f t="shared" si="37"/>
        <v>0.48416543973994597</v>
      </c>
      <c r="BB60" s="24">
        <f t="shared" si="38"/>
        <v>0.5441074058461346</v>
      </c>
      <c r="BC60" s="24">
        <f t="shared" si="39"/>
        <v>0.62933387593335199</v>
      </c>
      <c r="BD60" s="24">
        <f t="shared" si="40"/>
        <v>0.2757131692067214</v>
      </c>
      <c r="BE60" s="24">
        <f t="shared" si="41"/>
        <v>0.48669958971066984</v>
      </c>
      <c r="BF60" s="24">
        <f t="shared" si="42"/>
        <v>0.43026168065734294</v>
      </c>
      <c r="BG60" s="24">
        <f t="shared" si="43"/>
        <v>0.54274198994141765</v>
      </c>
      <c r="BH60" s="24">
        <f t="shared" si="44"/>
        <v>0.35511994364982469</v>
      </c>
      <c r="BI60" s="24">
        <f t="shared" si="45"/>
        <v>0.58096475309983675</v>
      </c>
      <c r="BJ60" s="24">
        <f t="shared" si="46"/>
        <v>0.55371541277107639</v>
      </c>
      <c r="BK60" s="24">
        <f t="shared" si="47"/>
        <v>0.37073272372957566</v>
      </c>
      <c r="BL60" s="24">
        <f t="shared" si="48"/>
        <v>0.51663946939074035</v>
      </c>
      <c r="BM60" s="24">
        <f t="shared" si="54"/>
        <v>0.53871641372138379</v>
      </c>
      <c r="BN60" s="24">
        <f t="shared" si="55"/>
        <v>0.52094507698818404</v>
      </c>
      <c r="BO60" s="24">
        <f t="shared" si="56"/>
        <v>0.51421893515833106</v>
      </c>
      <c r="BP60" s="24" t="e">
        <f t="shared" si="49"/>
        <v>#DIV/0!</v>
      </c>
      <c r="BQ60" s="24">
        <f t="shared" si="50"/>
        <v>0.52626448208176702</v>
      </c>
    </row>
    <row r="61" spans="1:69" x14ac:dyDescent="0.25">
      <c r="A61" s="31">
        <f>+[1]NAC!A62</f>
        <v>44409</v>
      </c>
      <c r="B61" s="17">
        <f>+[1]NAC!B62</f>
        <v>510.39420000000001</v>
      </c>
      <c r="C61" s="18">
        <f>+[1]NAC!C62</f>
        <v>537.58669999999995</v>
      </c>
      <c r="D61" s="19">
        <f>+[1]NAC!D62</f>
        <v>426.74220000000003</v>
      </c>
      <c r="E61" s="19">
        <f>+[1]NAC!E62</f>
        <v>510.8956</v>
      </c>
      <c r="F61" s="19">
        <f>+[1]NAC!F62</f>
        <v>437.3723</v>
      </c>
      <c r="G61" s="19">
        <f>+[1]NAC!G62</f>
        <v>515.85699999999997</v>
      </c>
      <c r="H61" s="19">
        <f>+[1]NAC!H62</f>
        <v>573.65009999999995</v>
      </c>
      <c r="I61" s="19">
        <f>+[1]NAC!I62</f>
        <v>559.47130000000004</v>
      </c>
      <c r="J61" s="19">
        <f>+[1]NAC!J62</f>
        <v>467.30590000000001</v>
      </c>
      <c r="K61" s="19">
        <f>+[1]NAC!K62</f>
        <v>500.0179</v>
      </c>
      <c r="L61" s="19">
        <f>+[1]NAC!L62</f>
        <v>449.9</v>
      </c>
      <c r="M61" s="19">
        <f>+[1]NAC!M62</f>
        <v>477.44380000000001</v>
      </c>
      <c r="N61" s="20">
        <f>+[1]NAC!N62</f>
        <v>452.53769999999997</v>
      </c>
      <c r="O61" s="18">
        <f>+[1]NAC!P62</f>
        <v>503.37020000000001</v>
      </c>
      <c r="P61" s="18">
        <f>+[1]NAC!Q62</f>
        <v>526.6934</v>
      </c>
      <c r="Q61" s="18">
        <f>+[1]NAC!R62</f>
        <v>462.3809</v>
      </c>
      <c r="R61" s="18">
        <f t="shared" si="2"/>
        <v>510.44649979498405</v>
      </c>
      <c r="S61" s="19">
        <f t="shared" si="3"/>
        <v>509.02367564755195</v>
      </c>
      <c r="T61" s="19">
        <f t="shared" si="4"/>
        <v>495.59565510346107</v>
      </c>
      <c r="U61" s="19">
        <f t="shared" si="5"/>
        <v>501.56197613872251</v>
      </c>
      <c r="V61" s="19"/>
      <c r="W61" s="20">
        <f t="shared" si="6"/>
        <v>521.05618151647718</v>
      </c>
      <c r="Y61" s="24">
        <f t="shared" si="10"/>
        <v>2.4684866674014705E-2</v>
      </c>
      <c r="Z61" s="24">
        <f t="shared" si="11"/>
        <v>1.4872325110008466E-2</v>
      </c>
      <c r="AA61" s="24">
        <f t="shared" si="12"/>
        <v>2.0196311591219818E-2</v>
      </c>
      <c r="AB61" s="24">
        <f t="shared" si="13"/>
        <v>3.4149702606022903E-2</v>
      </c>
      <c r="AC61" s="24">
        <f t="shared" si="14"/>
        <v>1.1487609995259218E-2</v>
      </c>
      <c r="AD61" s="24">
        <f t="shared" si="15"/>
        <v>3.27690768889497E-2</v>
      </c>
      <c r="AE61" s="24">
        <f t="shared" si="16"/>
        <v>4.1965036916052911E-2</v>
      </c>
      <c r="AF61" s="24">
        <f t="shared" si="17"/>
        <v>2.4458625038247472E-2</v>
      </c>
      <c r="AG61" s="24">
        <f t="shared" si="18"/>
        <v>-5.9334790059544229E-3</v>
      </c>
      <c r="AH61" s="24">
        <f t="shared" si="19"/>
        <v>3.6984813278903239E-2</v>
      </c>
      <c r="AI61" s="24">
        <f t="shared" si="20"/>
        <v>4.2367766531862472E-2</v>
      </c>
      <c r="AJ61" s="24">
        <f t="shared" si="21"/>
        <v>2.9467585095780846E-2</v>
      </c>
      <c r="AK61" s="24">
        <f t="shared" si="22"/>
        <v>3.3045101616917538E-2</v>
      </c>
      <c r="AL61" s="24">
        <f t="shared" si="23"/>
        <v>5.8809752947082128E-3</v>
      </c>
      <c r="AM61" s="24">
        <f t="shared" si="24"/>
        <v>3.1321874754012713E-2</v>
      </c>
      <c r="AN61" s="24">
        <f t="shared" si="25"/>
        <v>1.1314327683314307E-2</v>
      </c>
      <c r="AO61" s="24">
        <f t="shared" si="26"/>
        <v>2.46572266643863E-2</v>
      </c>
      <c r="AP61" s="24">
        <f t="shared" si="51"/>
        <v>2.4714352585702315E-2</v>
      </c>
      <c r="AQ61" s="24">
        <f t="shared" si="52"/>
        <v>3.3250220335634628E-2</v>
      </c>
      <c r="AR61" s="24">
        <f t="shared" si="53"/>
        <v>3.4439462018120759E-2</v>
      </c>
      <c r="AS61" s="24" t="e">
        <f t="shared" si="27"/>
        <v>#DIV/0!</v>
      </c>
      <c r="AT61" s="24">
        <f t="shared" si="28"/>
        <v>3.1628367706559191E-2</v>
      </c>
      <c r="AV61" s="24">
        <f t="shared" si="32"/>
        <v>0.51423887270992519</v>
      </c>
      <c r="AW61" s="24">
        <f t="shared" si="33"/>
        <v>0.53373764220804309</v>
      </c>
      <c r="AX61" s="24">
        <f t="shared" si="34"/>
        <v>0.52226018479345759</v>
      </c>
      <c r="AY61" s="24">
        <f t="shared" si="35"/>
        <v>0.63602343930377603</v>
      </c>
      <c r="AZ61" s="24">
        <f t="shared" si="36"/>
        <v>0.29093091635926149</v>
      </c>
      <c r="BA61" s="24">
        <f t="shared" si="37"/>
        <v>0.48156604733824326</v>
      </c>
      <c r="BB61" s="24">
        <f t="shared" si="38"/>
        <v>0.57116501187446111</v>
      </c>
      <c r="BC61" s="24">
        <f t="shared" si="39"/>
        <v>0.62299950335698195</v>
      </c>
      <c r="BD61" s="24">
        <f t="shared" si="40"/>
        <v>0.26440607892142887</v>
      </c>
      <c r="BE61" s="24">
        <f t="shared" si="41"/>
        <v>0.49239072136301743</v>
      </c>
      <c r="BF61" s="24">
        <f t="shared" si="42"/>
        <v>0.4795331791645947</v>
      </c>
      <c r="BG61" s="24">
        <f t="shared" si="43"/>
        <v>0.55907347153629439</v>
      </c>
      <c r="BH61" s="24">
        <f t="shared" si="44"/>
        <v>0.35481892145638816</v>
      </c>
      <c r="BI61" s="24">
        <f t="shared" si="45"/>
        <v>0.52945762720104228</v>
      </c>
      <c r="BJ61" s="24">
        <f t="shared" si="46"/>
        <v>0.5552069968951574</v>
      </c>
      <c r="BK61" s="24">
        <f t="shared" si="47"/>
        <v>0.37242196476374745</v>
      </c>
      <c r="BL61" s="24">
        <f t="shared" si="48"/>
        <v>0.51298872077711422</v>
      </c>
      <c r="BM61" s="24">
        <f t="shared" si="54"/>
        <v>0.53130778730193073</v>
      </c>
      <c r="BN61" s="24">
        <f t="shared" si="55"/>
        <v>0.53009650037202682</v>
      </c>
      <c r="BO61" s="24">
        <f t="shared" si="56"/>
        <v>0.52125002525242703</v>
      </c>
      <c r="BP61" s="24" t="e">
        <f t="shared" si="49"/>
        <v>#DIV/0!</v>
      </c>
      <c r="BQ61" s="24">
        <f t="shared" si="50"/>
        <v>0.53477003381467791</v>
      </c>
    </row>
    <row r="62" spans="1:69" x14ac:dyDescent="0.25">
      <c r="A62" s="31">
        <f>+[1]NAC!A63</f>
        <v>44440</v>
      </c>
      <c r="B62" s="17">
        <f>+[1]NAC!B63</f>
        <v>528.49680000000001</v>
      </c>
      <c r="C62" s="18">
        <f>+[1]NAC!C63</f>
        <v>553.43730000000005</v>
      </c>
      <c r="D62" s="19">
        <f>+[1]NAC!D63</f>
        <v>451.79610000000002</v>
      </c>
      <c r="E62" s="19">
        <f>+[1]NAC!E63</f>
        <v>541.71199999999999</v>
      </c>
      <c r="F62" s="19">
        <f>+[1]NAC!F63</f>
        <v>445.7672</v>
      </c>
      <c r="G62" s="19">
        <f>+[1]NAC!G63</f>
        <v>533.81610000000001</v>
      </c>
      <c r="H62" s="19">
        <f>+[1]NAC!H63</f>
        <v>598.35550000000001</v>
      </c>
      <c r="I62" s="19">
        <f>+[1]NAC!I63</f>
        <v>576.4905</v>
      </c>
      <c r="J62" s="19">
        <f>+[1]NAC!J63</f>
        <v>480.26549999999997</v>
      </c>
      <c r="K62" s="19">
        <f>+[1]NAC!K63</f>
        <v>518.85050000000001</v>
      </c>
      <c r="L62" s="19">
        <f>+[1]NAC!L63</f>
        <v>463.92880000000002</v>
      </c>
      <c r="M62" s="19">
        <f>+[1]NAC!M63</f>
        <v>496.88709999999998</v>
      </c>
      <c r="N62" s="20">
        <f>+[1]NAC!N63</f>
        <v>462.33600000000001</v>
      </c>
      <c r="O62" s="18">
        <f>+[1]NAC!P63</f>
        <v>535.38149999999996</v>
      </c>
      <c r="P62" s="18">
        <f>+[1]NAC!Q63</f>
        <v>543.87480000000005</v>
      </c>
      <c r="Q62" s="18">
        <f>+[1]NAC!R63</f>
        <v>476.05689999999998</v>
      </c>
      <c r="R62" s="18">
        <f t="shared" si="2"/>
        <v>528.56579528574093</v>
      </c>
      <c r="S62" s="19">
        <f t="shared" si="3"/>
        <v>528.27498604372784</v>
      </c>
      <c r="T62" s="19">
        <f t="shared" si="4"/>
        <v>516.83386068035281</v>
      </c>
      <c r="U62" s="19">
        <f t="shared" si="5"/>
        <v>523.39014802146448</v>
      </c>
      <c r="V62" s="19"/>
      <c r="W62" s="20">
        <f t="shared" si="6"/>
        <v>541.45903470353903</v>
      </c>
      <c r="Y62" s="24">
        <f t="shared" si="10"/>
        <v>3.5467879533113811E-2</v>
      </c>
      <c r="Z62" s="24">
        <f t="shared" si="11"/>
        <v>2.9484732416185322E-2</v>
      </c>
      <c r="AA62" s="24">
        <f t="shared" si="12"/>
        <v>5.8709684676134577E-2</v>
      </c>
      <c r="AB62" s="24">
        <f t="shared" si="13"/>
        <v>6.0318389901968139E-2</v>
      </c>
      <c r="AC62" s="24">
        <f t="shared" si="14"/>
        <v>1.9193945295575388E-2</v>
      </c>
      <c r="AD62" s="24">
        <f t="shared" si="15"/>
        <v>3.4814105459458844E-2</v>
      </c>
      <c r="AE62" s="24">
        <f t="shared" si="16"/>
        <v>4.3067019425256037E-2</v>
      </c>
      <c r="AF62" s="24">
        <f t="shared" si="17"/>
        <v>3.0420148450867712E-2</v>
      </c>
      <c r="AG62" s="24">
        <f t="shared" si="18"/>
        <v>2.7732583731555627E-2</v>
      </c>
      <c r="AH62" s="24">
        <f t="shared" si="19"/>
        <v>3.7663851634111456E-2</v>
      </c>
      <c r="AI62" s="24">
        <f t="shared" si="20"/>
        <v>3.1182040453434201E-2</v>
      </c>
      <c r="AJ62" s="24">
        <f t="shared" si="21"/>
        <v>4.0723745915225873E-2</v>
      </c>
      <c r="AK62" s="24">
        <f t="shared" si="22"/>
        <v>2.1651897731393532E-2</v>
      </c>
      <c r="AL62" s="24">
        <f t="shared" si="23"/>
        <v>6.3593951330452203E-2</v>
      </c>
      <c r="AM62" s="24">
        <f t="shared" si="24"/>
        <v>3.2621255553990425E-2</v>
      </c>
      <c r="AN62" s="24">
        <f t="shared" si="25"/>
        <v>2.9577346296094875E-2</v>
      </c>
      <c r="AO62" s="24">
        <f t="shared" si="26"/>
        <v>3.5496953153825839E-2</v>
      </c>
      <c r="AP62" s="24">
        <f t="shared" si="51"/>
        <v>3.7820068726047706E-2</v>
      </c>
      <c r="AQ62" s="24">
        <f t="shared" si="52"/>
        <v>4.2853897846336197E-2</v>
      </c>
      <c r="AR62" s="24">
        <f t="shared" si="53"/>
        <v>4.3520388149808076E-2</v>
      </c>
      <c r="AS62" s="24" t="e">
        <f t="shared" si="27"/>
        <v>#DIV/0!</v>
      </c>
      <c r="AT62" s="24">
        <f t="shared" si="28"/>
        <v>3.915672418985916E-2</v>
      </c>
      <c r="AV62" s="24">
        <f t="shared" si="32"/>
        <v>0.52471217096959299</v>
      </c>
      <c r="AW62" s="24">
        <f t="shared" si="33"/>
        <v>0.5336229858353112</v>
      </c>
      <c r="AX62" s="24">
        <f t="shared" si="34"/>
        <v>0.54563141538364701</v>
      </c>
      <c r="AY62" s="24">
        <f t="shared" si="35"/>
        <v>0.6390408026492751</v>
      </c>
      <c r="AZ62" s="24">
        <f t="shared" si="36"/>
        <v>0.29597879764555257</v>
      </c>
      <c r="BA62" s="24">
        <f t="shared" si="37"/>
        <v>0.49450287021006401</v>
      </c>
      <c r="BB62" s="24">
        <f t="shared" si="38"/>
        <v>0.58357569083466521</v>
      </c>
      <c r="BC62" s="24">
        <f t="shared" si="39"/>
        <v>0.6142604409229746</v>
      </c>
      <c r="BD62" s="24">
        <f t="shared" si="40"/>
        <v>0.29768307886686252</v>
      </c>
      <c r="BE62" s="24">
        <f t="shared" si="41"/>
        <v>0.52014969145839896</v>
      </c>
      <c r="BF62" s="24">
        <f t="shared" si="42"/>
        <v>0.52117129804351969</v>
      </c>
      <c r="BG62" s="24">
        <f t="shared" si="43"/>
        <v>0.59478889440933158</v>
      </c>
      <c r="BH62" s="24">
        <f t="shared" si="44"/>
        <v>0.35947469495063444</v>
      </c>
      <c r="BI62" s="24">
        <f t="shared" si="45"/>
        <v>0.50798012123970726</v>
      </c>
      <c r="BJ62" s="24">
        <f t="shared" si="46"/>
        <v>0.56957441466504677</v>
      </c>
      <c r="BK62" s="24">
        <f t="shared" si="47"/>
        <v>0.38628573991146298</v>
      </c>
      <c r="BL62" s="24">
        <f t="shared" si="48"/>
        <v>0.5231631992491339</v>
      </c>
      <c r="BM62" s="24">
        <f t="shared" si="54"/>
        <v>0.54218891715874018</v>
      </c>
      <c r="BN62" s="24">
        <f t="shared" si="55"/>
        <v>0.54884440649999866</v>
      </c>
      <c r="BO62" s="24">
        <f t="shared" si="56"/>
        <v>0.53504472614395482</v>
      </c>
      <c r="BP62" s="24" t="e">
        <f t="shared" si="49"/>
        <v>#DIV/0!</v>
      </c>
      <c r="BQ62" s="24">
        <f t="shared" si="50"/>
        <v>0.54622946943388784</v>
      </c>
    </row>
    <row r="63" spans="1:69" x14ac:dyDescent="0.25">
      <c r="A63" s="31">
        <f>+[1]NAC!A64</f>
        <v>44470</v>
      </c>
      <c r="B63" s="17">
        <f>+[1]NAC!B64</f>
        <v>547.08019999999999</v>
      </c>
      <c r="C63" s="18">
        <f>+[1]NAC!C64</f>
        <v>572.32929999999999</v>
      </c>
      <c r="D63" s="19">
        <f>+[1]NAC!D64</f>
        <v>461.72730000000001</v>
      </c>
      <c r="E63" s="19">
        <f>+[1]NAC!E64</f>
        <v>569.45770000000005</v>
      </c>
      <c r="F63" s="19">
        <f>+[1]NAC!F64</f>
        <v>456.97899999999998</v>
      </c>
      <c r="G63" s="19">
        <f>+[1]NAC!G64</f>
        <v>548.51919999999996</v>
      </c>
      <c r="H63" s="19">
        <f>+[1]NAC!H64</f>
        <v>626.67489999999998</v>
      </c>
      <c r="I63" s="19">
        <f>+[1]NAC!I64</f>
        <v>594.2962</v>
      </c>
      <c r="J63" s="19">
        <f>+[1]NAC!J64</f>
        <v>485.73</v>
      </c>
      <c r="K63" s="19">
        <f>+[1]NAC!K64</f>
        <v>539.57420000000002</v>
      </c>
      <c r="L63" s="19">
        <f>+[1]NAC!L64</f>
        <v>470.38929999999999</v>
      </c>
      <c r="M63" s="19">
        <f>+[1]NAC!M64</f>
        <v>517.40570000000002</v>
      </c>
      <c r="N63" s="20">
        <f>+[1]NAC!N64</f>
        <v>477.82389999999998</v>
      </c>
      <c r="O63" s="18">
        <f>+[1]NAC!P64</f>
        <v>578.92759999999998</v>
      </c>
      <c r="P63" s="18">
        <f>+[1]NAC!Q64</f>
        <v>561.28430000000003</v>
      </c>
      <c r="Q63" s="18">
        <f>+[1]NAC!R64</f>
        <v>485.2106</v>
      </c>
      <c r="R63" s="18">
        <f t="shared" si="2"/>
        <v>547.15358301986396</v>
      </c>
      <c r="S63" s="19">
        <f t="shared" si="3"/>
        <v>547.84697110506136</v>
      </c>
      <c r="T63" s="19">
        <f t="shared" si="4"/>
        <v>537.85287462231554</v>
      </c>
      <c r="U63" s="19">
        <f t="shared" si="5"/>
        <v>544.57364268516358</v>
      </c>
      <c r="V63" s="19"/>
      <c r="W63" s="20">
        <f t="shared" si="6"/>
        <v>561.50086305770003</v>
      </c>
      <c r="Y63" s="24">
        <f t="shared" si="10"/>
        <v>3.5162748383717801E-2</v>
      </c>
      <c r="Z63" s="24">
        <f t="shared" si="11"/>
        <v>3.4135754854253575E-2</v>
      </c>
      <c r="AA63" s="24">
        <f t="shared" si="12"/>
        <v>2.198159745070849E-2</v>
      </c>
      <c r="AB63" s="24">
        <f t="shared" si="13"/>
        <v>5.1218544171072633E-2</v>
      </c>
      <c r="AC63" s="24">
        <f t="shared" si="14"/>
        <v>2.5151693529716912E-2</v>
      </c>
      <c r="AD63" s="24">
        <f t="shared" si="15"/>
        <v>2.7543380576194654E-2</v>
      </c>
      <c r="AE63" s="24">
        <f t="shared" si="16"/>
        <v>4.7328720133766655E-2</v>
      </c>
      <c r="AF63" s="24">
        <f t="shared" si="17"/>
        <v>3.0886371935010315E-2</v>
      </c>
      <c r="AG63" s="24">
        <f t="shared" si="18"/>
        <v>1.1378081498671033E-2</v>
      </c>
      <c r="AH63" s="24">
        <f t="shared" si="19"/>
        <v>3.994156312849273E-2</v>
      </c>
      <c r="AI63" s="24">
        <f t="shared" si="20"/>
        <v>1.3925628242954513E-2</v>
      </c>
      <c r="AJ63" s="24">
        <f t="shared" si="21"/>
        <v>4.1294289990623678E-2</v>
      </c>
      <c r="AK63" s="24">
        <f t="shared" si="22"/>
        <v>3.3499229997231428E-2</v>
      </c>
      <c r="AL63" s="24">
        <f t="shared" si="23"/>
        <v>8.1336579616591242E-2</v>
      </c>
      <c r="AM63" s="24">
        <f t="shared" si="24"/>
        <v>3.2010124388921923E-2</v>
      </c>
      <c r="AN63" s="24">
        <f t="shared" si="25"/>
        <v>1.9228163692197375E-2</v>
      </c>
      <c r="AO63" s="24">
        <f t="shared" si="26"/>
        <v>3.516645969131349E-2</v>
      </c>
      <c r="AP63" s="24">
        <f t="shared" si="51"/>
        <v>3.7048858224215442E-2</v>
      </c>
      <c r="AQ63" s="24">
        <f t="shared" si="52"/>
        <v>4.0668801990437764E-2</v>
      </c>
      <c r="AR63" s="24">
        <f t="shared" si="53"/>
        <v>4.0473621339220056E-2</v>
      </c>
      <c r="AS63" s="24" t="e">
        <f t="shared" si="27"/>
        <v>#DIV/0!</v>
      </c>
      <c r="AT63" s="24">
        <f t="shared" si="28"/>
        <v>3.7014486913371725E-2</v>
      </c>
      <c r="AV63" s="24">
        <f t="shared" si="32"/>
        <v>0.5211165082286735</v>
      </c>
      <c r="AW63" s="24">
        <f t="shared" si="33"/>
        <v>0.51373986483627143</v>
      </c>
      <c r="AX63" s="24">
        <f t="shared" si="34"/>
        <v>0.55011646168648887</v>
      </c>
      <c r="AY63" s="24">
        <f t="shared" si="35"/>
        <v>0.62167002558128881</v>
      </c>
      <c r="AZ63" s="24">
        <f t="shared" si="36"/>
        <v>0.29836636979968989</v>
      </c>
      <c r="BA63" s="24">
        <f t="shared" si="37"/>
        <v>0.4697034652170744</v>
      </c>
      <c r="BB63" s="24">
        <f t="shared" si="38"/>
        <v>0.6088764139848204</v>
      </c>
      <c r="BC63" s="24">
        <f t="shared" si="39"/>
        <v>0.597607793515601</v>
      </c>
      <c r="BD63" s="24">
        <f t="shared" si="40"/>
        <v>0.31419352272748813</v>
      </c>
      <c r="BE63" s="24">
        <f t="shared" si="41"/>
        <v>0.54117557674027505</v>
      </c>
      <c r="BF63" s="24">
        <f t="shared" si="42"/>
        <v>0.54030507509976688</v>
      </c>
      <c r="BG63" s="24">
        <f t="shared" si="43"/>
        <v>0.60632220841723439</v>
      </c>
      <c r="BH63" s="24">
        <f t="shared" si="44"/>
        <v>0.37610874459253463</v>
      </c>
      <c r="BI63" s="24">
        <f t="shared" si="45"/>
        <v>0.4883050609985744</v>
      </c>
      <c r="BJ63" s="24">
        <f t="shared" si="46"/>
        <v>0.56565138693591543</v>
      </c>
      <c r="BK63" s="24">
        <f t="shared" si="47"/>
        <v>0.39214111618472147</v>
      </c>
      <c r="BL63" s="24">
        <f t="shared" si="48"/>
        <v>0.51955584671232069</v>
      </c>
      <c r="BM63" s="24">
        <f t="shared" si="54"/>
        <v>0.53371951628931047</v>
      </c>
      <c r="BN63" s="24">
        <f t="shared" si="55"/>
        <v>0.54866791121975167</v>
      </c>
      <c r="BO63" s="24">
        <f t="shared" si="56"/>
        <v>0.53150161232222093</v>
      </c>
      <c r="BP63" s="24" t="e">
        <f t="shared" si="49"/>
        <v>#DIV/0!</v>
      </c>
      <c r="BQ63" s="24">
        <f t="shared" si="50"/>
        <v>0.54716599112426123</v>
      </c>
    </row>
    <row r="64" spans="1:69" x14ac:dyDescent="0.25">
      <c r="A64" s="31">
        <f>+[1]NAC!A65</f>
        <v>44501</v>
      </c>
      <c r="B64" s="17">
        <f>+[1]NAC!B65</f>
        <v>560.91840000000002</v>
      </c>
      <c r="C64" s="18">
        <f>+[1]NAC!C65</f>
        <v>584.47170000000006</v>
      </c>
      <c r="D64" s="19">
        <f>+[1]NAC!D65</f>
        <v>466.8177</v>
      </c>
      <c r="E64" s="19">
        <f>+[1]NAC!E65</f>
        <v>592.82889999999998</v>
      </c>
      <c r="F64" s="19">
        <f>+[1]NAC!F65</f>
        <v>466.95510000000002</v>
      </c>
      <c r="G64" s="19">
        <f>+[1]NAC!G65</f>
        <v>563.34259999999995</v>
      </c>
      <c r="H64" s="19">
        <f>+[1]NAC!H65</f>
        <v>641.93740000000003</v>
      </c>
      <c r="I64" s="19">
        <f>+[1]NAC!I65</f>
        <v>607.35040000000004</v>
      </c>
      <c r="J64" s="19">
        <f>+[1]NAC!J65</f>
        <v>489.7423</v>
      </c>
      <c r="K64" s="19">
        <f>+[1]NAC!K65</f>
        <v>547.47889999999995</v>
      </c>
      <c r="L64" s="19">
        <f>+[1]NAC!L65</f>
        <v>474.36619999999999</v>
      </c>
      <c r="M64" s="19">
        <f>+[1]NAC!M65</f>
        <v>543.1712</v>
      </c>
      <c r="N64" s="20">
        <f>+[1]NAC!N65</f>
        <v>487.5849</v>
      </c>
      <c r="O64" s="18">
        <f>+[1]NAC!P65</f>
        <v>581.89200000000005</v>
      </c>
      <c r="P64" s="18">
        <f>+[1]NAC!Q65</f>
        <v>579.54139999999995</v>
      </c>
      <c r="Q64" s="18">
        <f>+[1]NAC!R65</f>
        <v>490.22820000000002</v>
      </c>
      <c r="R64" s="18">
        <f t="shared" si="2"/>
        <v>560.88073626462403</v>
      </c>
      <c r="S64" s="19">
        <f t="shared" si="3"/>
        <v>562.78295610539396</v>
      </c>
      <c r="T64" s="19">
        <f t="shared" si="4"/>
        <v>555.84118551831091</v>
      </c>
      <c r="U64" s="19">
        <f t="shared" si="5"/>
        <v>560.00567452968164</v>
      </c>
      <c r="V64" s="19"/>
      <c r="W64" s="20">
        <f t="shared" si="6"/>
        <v>575.25144424982352</v>
      </c>
      <c r="Y64" s="24">
        <f t="shared" si="10"/>
        <v>2.5294646013509503E-2</v>
      </c>
      <c r="Z64" s="24">
        <f t="shared" si="11"/>
        <v>2.1215758130852302E-2</v>
      </c>
      <c r="AA64" s="24">
        <f t="shared" si="12"/>
        <v>1.102468924839406E-2</v>
      </c>
      <c r="AB64" s="24">
        <f t="shared" si="13"/>
        <v>4.1041151959135824E-2</v>
      </c>
      <c r="AC64" s="24">
        <f t="shared" si="14"/>
        <v>2.1830543635484423E-2</v>
      </c>
      <c r="AD64" s="24">
        <f t="shared" si="15"/>
        <v>2.7024395864356343E-2</v>
      </c>
      <c r="AE64" s="24">
        <f t="shared" si="16"/>
        <v>2.4354733211749968E-2</v>
      </c>
      <c r="AF64" s="24">
        <f t="shared" si="17"/>
        <v>2.1965814353179569E-2</v>
      </c>
      <c r="AG64" s="24">
        <f t="shared" si="18"/>
        <v>8.2603504004281625E-3</v>
      </c>
      <c r="AH64" s="24">
        <f t="shared" si="19"/>
        <v>1.4649885038980681E-2</v>
      </c>
      <c r="AI64" s="24">
        <f t="shared" si="20"/>
        <v>8.4544865284987836E-3</v>
      </c>
      <c r="AJ64" s="24">
        <f t="shared" si="21"/>
        <v>4.979748000456885E-2</v>
      </c>
      <c r="AK64" s="24">
        <f t="shared" si="22"/>
        <v>2.0428027982694053E-2</v>
      </c>
      <c r="AL64" s="24">
        <f t="shared" si="23"/>
        <v>5.1205021145996898E-3</v>
      </c>
      <c r="AM64" s="24">
        <f t="shared" si="24"/>
        <v>3.2527366256280388E-2</v>
      </c>
      <c r="AN64" s="24">
        <f t="shared" si="25"/>
        <v>1.0341076637649715E-2</v>
      </c>
      <c r="AO64" s="24">
        <f t="shared" si="26"/>
        <v>2.5088300014406872E-2</v>
      </c>
      <c r="AP64" s="24">
        <f t="shared" si="51"/>
        <v>2.7263060285256824E-2</v>
      </c>
      <c r="AQ64" s="24">
        <f t="shared" si="52"/>
        <v>3.3444668132762034E-2</v>
      </c>
      <c r="AR64" s="24">
        <f t="shared" si="53"/>
        <v>2.8337823638372228E-2</v>
      </c>
      <c r="AS64" s="24" t="e">
        <f t="shared" si="27"/>
        <v>#DIV/0!</v>
      </c>
      <c r="AT64" s="24">
        <f t="shared" si="28"/>
        <v>2.4488976058279821E-2</v>
      </c>
      <c r="AV64" s="24">
        <f t="shared" si="32"/>
        <v>0.51182345155032971</v>
      </c>
      <c r="AW64" s="24">
        <f t="shared" si="33"/>
        <v>0.50487169478642935</v>
      </c>
      <c r="AX64" s="24">
        <f t="shared" si="34"/>
        <v>0.52185133302015085</v>
      </c>
      <c r="AY64" s="24">
        <f t="shared" si="35"/>
        <v>0.62825181301724964</v>
      </c>
      <c r="AZ64" s="24">
        <f t="shared" si="36"/>
        <v>0.29408228826833493</v>
      </c>
      <c r="BA64" s="24">
        <f t="shared" si="37"/>
        <v>0.45214783309167061</v>
      </c>
      <c r="BB64" s="24">
        <f t="shared" si="38"/>
        <v>0.58972954379475717</v>
      </c>
      <c r="BC64" s="24">
        <f t="shared" si="39"/>
        <v>0.57570446149651211</v>
      </c>
      <c r="BD64" s="24">
        <f t="shared" si="40"/>
        <v>0.33272458361056345</v>
      </c>
      <c r="BE64" s="24">
        <f t="shared" si="41"/>
        <v>0.48802332875629584</v>
      </c>
      <c r="BF64" s="24">
        <f t="shared" si="42"/>
        <v>0.54644624542781339</v>
      </c>
      <c r="BG64" s="24">
        <f t="shared" si="43"/>
        <v>0.6337287836346559</v>
      </c>
      <c r="BH64" s="24">
        <f t="shared" si="44"/>
        <v>0.36808832355449095</v>
      </c>
      <c r="BI64" s="24">
        <f t="shared" si="45"/>
        <v>0.46606192565434523</v>
      </c>
      <c r="BJ64" s="24">
        <f t="shared" si="46"/>
        <v>0.55533399854112298</v>
      </c>
      <c r="BK64" s="24">
        <f t="shared" si="47"/>
        <v>0.38983668799025661</v>
      </c>
      <c r="BL64" s="24">
        <f t="shared" si="48"/>
        <v>0.51036083491752593</v>
      </c>
      <c r="BM64" s="24">
        <f t="shared" si="54"/>
        <v>0.52510009471528685</v>
      </c>
      <c r="BN64" s="24">
        <f t="shared" si="55"/>
        <v>0.54171402324122986</v>
      </c>
      <c r="BO64" s="24">
        <f t="shared" si="56"/>
        <v>0.51451944661481175</v>
      </c>
      <c r="BP64" s="24" t="e">
        <f t="shared" si="49"/>
        <v>#DIV/0!</v>
      </c>
      <c r="BQ64" s="24">
        <f t="shared" si="50"/>
        <v>0.53201030195217336</v>
      </c>
    </row>
    <row r="65" spans="1:69" x14ac:dyDescent="0.25">
      <c r="A65" s="31">
        <f>+[1]NAC!A66</f>
        <v>44531</v>
      </c>
      <c r="B65" s="17">
        <f>+[1]NAC!B66</f>
        <v>582.45749999999998</v>
      </c>
      <c r="C65" s="18">
        <f>+[1]NAC!C66</f>
        <v>609.33109999999999</v>
      </c>
      <c r="D65" s="19">
        <f>+[1]NAC!D66</f>
        <v>491.9092</v>
      </c>
      <c r="E65" s="19">
        <f>+[1]NAC!E66</f>
        <v>621.09400000000005</v>
      </c>
      <c r="F65" s="19">
        <f>+[1]NAC!F66</f>
        <v>476.80250000000001</v>
      </c>
      <c r="G65" s="19">
        <f>+[1]NAC!G66</f>
        <v>582.33799999999997</v>
      </c>
      <c r="H65" s="19">
        <f>+[1]NAC!H66</f>
        <v>645.14340000000004</v>
      </c>
      <c r="I65" s="19">
        <f>+[1]NAC!I66</f>
        <v>637.31579999999997</v>
      </c>
      <c r="J65" s="19">
        <f>+[1]NAC!J66</f>
        <v>498.80130000000003</v>
      </c>
      <c r="K65" s="19">
        <f>+[1]NAC!K66</f>
        <v>569.12019999999995</v>
      </c>
      <c r="L65" s="19">
        <f>+[1]NAC!L66</f>
        <v>479.1164</v>
      </c>
      <c r="M65" s="19">
        <f>+[1]NAC!M66</f>
        <v>575.12890000000004</v>
      </c>
      <c r="N65" s="20">
        <f>+[1]NAC!N66</f>
        <v>503.08420000000001</v>
      </c>
      <c r="O65" s="18">
        <f>+[1]NAC!P66</f>
        <v>603.62689999999998</v>
      </c>
      <c r="P65" s="18">
        <f>+[1]NAC!Q66</f>
        <v>605.17589999999996</v>
      </c>
      <c r="Q65" s="18">
        <f>+[1]NAC!R66</f>
        <v>498.63150000000002</v>
      </c>
      <c r="R65" s="18">
        <f t="shared" si="2"/>
        <v>582.28993544925186</v>
      </c>
      <c r="S65" s="19">
        <f t="shared" si="3"/>
        <v>587.69928142974982</v>
      </c>
      <c r="T65" s="19">
        <f t="shared" si="4"/>
        <v>580.78318497951875</v>
      </c>
      <c r="U65" s="19">
        <f t="shared" si="5"/>
        <v>582.64168810332524</v>
      </c>
      <c r="V65" s="19"/>
      <c r="W65" s="20">
        <f t="shared" si="6"/>
        <v>594.88635164896982</v>
      </c>
      <c r="Y65" s="24">
        <f t="shared" si="10"/>
        <v>3.8399703058412671E-2</v>
      </c>
      <c r="Z65" s="24">
        <f t="shared" si="11"/>
        <v>4.2533111526186662E-2</v>
      </c>
      <c r="AA65" s="24">
        <f t="shared" si="12"/>
        <v>5.3750104162717083E-2</v>
      </c>
      <c r="AB65" s="24">
        <f t="shared" si="13"/>
        <v>4.7678343616514018E-2</v>
      </c>
      <c r="AC65" s="24">
        <f t="shared" si="14"/>
        <v>2.1088537206253921E-2</v>
      </c>
      <c r="AD65" s="24">
        <f t="shared" si="15"/>
        <v>3.3719090301354893E-2</v>
      </c>
      <c r="AE65" s="24">
        <f t="shared" si="16"/>
        <v>4.9942564493048458E-3</v>
      </c>
      <c r="AF65" s="24">
        <f t="shared" si="17"/>
        <v>4.9337911031259507E-2</v>
      </c>
      <c r="AG65" s="24">
        <f t="shared" si="18"/>
        <v>1.849748326824141E-2</v>
      </c>
      <c r="AH65" s="24">
        <f t="shared" si="19"/>
        <v>3.9529011985667495E-2</v>
      </c>
      <c r="AI65" s="24">
        <f t="shared" si="20"/>
        <v>1.0013782600868382E-2</v>
      </c>
      <c r="AJ65" s="24">
        <f t="shared" si="21"/>
        <v>5.883540953570443E-2</v>
      </c>
      <c r="AK65" s="24">
        <f t="shared" si="22"/>
        <v>3.1787899912405049E-2</v>
      </c>
      <c r="AL65" s="24">
        <f t="shared" si="23"/>
        <v>3.7352120324733562E-2</v>
      </c>
      <c r="AM65" s="24">
        <f t="shared" si="24"/>
        <v>4.4232387884627355E-2</v>
      </c>
      <c r="AN65" s="24">
        <f t="shared" si="25"/>
        <v>1.7141608744662085E-2</v>
      </c>
      <c r="AO65" s="24">
        <f t="shared" si="26"/>
        <v>3.8170680147101566E-2</v>
      </c>
      <c r="AP65" s="24">
        <f t="shared" si="51"/>
        <v>4.4273418471631354E-2</v>
      </c>
      <c r="AQ65" s="24">
        <f t="shared" si="52"/>
        <v>4.4872528540593759E-2</v>
      </c>
      <c r="AR65" s="24">
        <f t="shared" si="53"/>
        <v>4.0421043220060904E-2</v>
      </c>
      <c r="AS65" s="24" t="e">
        <f t="shared" si="27"/>
        <v>#DIV/0!</v>
      </c>
      <c r="AT65" s="24">
        <f t="shared" si="28"/>
        <v>3.4132738988168709E-2</v>
      </c>
      <c r="AV65" s="24">
        <f t="shared" si="32"/>
        <v>0.50941633543466325</v>
      </c>
      <c r="AW65" s="24">
        <f t="shared" si="33"/>
        <v>0.50345545170324923</v>
      </c>
      <c r="AX65" s="24">
        <f t="shared" si="34"/>
        <v>0.55101984189920228</v>
      </c>
      <c r="AY65" s="24">
        <f t="shared" si="35"/>
        <v>0.64638596102446466</v>
      </c>
      <c r="AZ65" s="24">
        <f t="shared" si="36"/>
        <v>0.28338831040715329</v>
      </c>
      <c r="BA65" s="24">
        <f t="shared" si="37"/>
        <v>0.46602397093620285</v>
      </c>
      <c r="BB65" s="24">
        <f t="shared" si="38"/>
        <v>0.51810306122737138</v>
      </c>
      <c r="BC65" s="24">
        <f t="shared" si="39"/>
        <v>0.57628922075416611</v>
      </c>
      <c r="BD65" s="24">
        <f t="shared" si="40"/>
        <v>0.3577642243669592</v>
      </c>
      <c r="BE65" s="24">
        <f t="shared" si="41"/>
        <v>0.47033419915746189</v>
      </c>
      <c r="BF65" s="24">
        <f t="shared" si="42"/>
        <v>0.56115995655881434</v>
      </c>
      <c r="BG65" s="24">
        <f t="shared" si="43"/>
        <v>0.6538935142795359</v>
      </c>
      <c r="BH65" s="24">
        <f t="shared" si="44"/>
        <v>0.38751877870242102</v>
      </c>
      <c r="BI65" s="24">
        <f t="shared" si="45"/>
        <v>0.50076165978433851</v>
      </c>
      <c r="BJ65" s="24">
        <f t="shared" si="46"/>
        <v>0.54869327000464474</v>
      </c>
      <c r="BK65" s="24">
        <f t="shared" si="47"/>
        <v>0.37718209223996135</v>
      </c>
      <c r="BL65" s="24">
        <f t="shared" si="48"/>
        <v>0.50884673321176765</v>
      </c>
      <c r="BM65" s="24">
        <f t="shared" si="54"/>
        <v>0.53150165048919451</v>
      </c>
      <c r="BN65" s="24">
        <f t="shared" si="55"/>
        <v>0.55268726449970806</v>
      </c>
      <c r="BO65" s="24">
        <f t="shared" si="56"/>
        <v>0.52246026813569402</v>
      </c>
      <c r="BP65" s="24" t="e">
        <f t="shared" si="49"/>
        <v>#DIV/0!</v>
      </c>
      <c r="BQ65" s="24">
        <f t="shared" si="50"/>
        <v>0.52655286456094741</v>
      </c>
    </row>
    <row r="66" spans="1:69" x14ac:dyDescent="0.25">
      <c r="A66" s="31">
        <f>+[1]NAC!A67</f>
        <v>44562</v>
      </c>
      <c r="B66" s="17">
        <f>+[1]NAC!B67</f>
        <v>605.0317</v>
      </c>
      <c r="C66" s="18">
        <f>+[1]NAC!C67</f>
        <v>639.40499999999997</v>
      </c>
      <c r="D66" s="19">
        <f>+[1]NAC!D67</f>
        <v>500.75779999999997</v>
      </c>
      <c r="E66" s="19">
        <f>+[1]NAC!E67</f>
        <v>635.99400000000003</v>
      </c>
      <c r="F66" s="19">
        <f>+[1]NAC!F67</f>
        <v>485.19299999999998</v>
      </c>
      <c r="G66" s="19">
        <f>+[1]NAC!G67</f>
        <v>601.6662</v>
      </c>
      <c r="H66" s="19">
        <f>+[1]NAC!H67</f>
        <v>671.67290000000003</v>
      </c>
      <c r="I66" s="19">
        <f>+[1]NAC!I67</f>
        <v>654.87180000000001</v>
      </c>
      <c r="J66" s="19">
        <f>+[1]NAC!J67</f>
        <v>536.12670000000003</v>
      </c>
      <c r="K66" s="19">
        <f>+[1]NAC!K67</f>
        <v>593.07510000000002</v>
      </c>
      <c r="L66" s="19">
        <f>+[1]NAC!L67</f>
        <v>482.7713</v>
      </c>
      <c r="M66" s="19">
        <f>+[1]NAC!M67</f>
        <v>607.7867</v>
      </c>
      <c r="N66" s="20">
        <f>+[1]NAC!N67</f>
        <v>524.70010000000002</v>
      </c>
      <c r="O66" s="18">
        <f>+[1]NAC!P67</f>
        <v>658.25429999999994</v>
      </c>
      <c r="P66" s="18">
        <f>+[1]NAC!Q67</f>
        <v>625.15940000000001</v>
      </c>
      <c r="Q66" s="18">
        <f>+[1]NAC!R67</f>
        <v>512.37660000000005</v>
      </c>
      <c r="R66" s="18">
        <f t="shared" si="2"/>
        <v>604.81170300918393</v>
      </c>
      <c r="S66" s="19">
        <f t="shared" si="3"/>
        <v>612.59214620416515</v>
      </c>
      <c r="T66" s="19">
        <f t="shared" si="4"/>
        <v>603.34912654871653</v>
      </c>
      <c r="U66" s="19">
        <f t="shared" si="5"/>
        <v>601.89054351811149</v>
      </c>
      <c r="V66" s="19"/>
      <c r="W66" s="20">
        <f t="shared" si="6"/>
        <v>615.20196602180545</v>
      </c>
      <c r="Y66" s="24">
        <f t="shared" si="10"/>
        <v>3.875681916706375E-2</v>
      </c>
      <c r="Z66" s="24">
        <f t="shared" si="11"/>
        <v>4.9355596653445133E-2</v>
      </c>
      <c r="AA66" s="24">
        <f t="shared" si="12"/>
        <v>1.7988279137694407E-2</v>
      </c>
      <c r="AB66" s="24">
        <f t="shared" si="13"/>
        <v>2.398992745059525E-2</v>
      </c>
      <c r="AC66" s="24">
        <f t="shared" si="14"/>
        <v>1.7597432899365995E-2</v>
      </c>
      <c r="AD66" s="24">
        <f t="shared" si="15"/>
        <v>3.3190689942954155E-2</v>
      </c>
      <c r="AE66" s="24">
        <f t="shared" si="16"/>
        <v>4.1121865309325045E-2</v>
      </c>
      <c r="AF66" s="24">
        <f t="shared" si="17"/>
        <v>2.7546782929279479E-2</v>
      </c>
      <c r="AG66" s="24">
        <f t="shared" si="18"/>
        <v>7.4830197916484931E-2</v>
      </c>
      <c r="AH66" s="24">
        <f t="shared" si="19"/>
        <v>4.2091108345829298E-2</v>
      </c>
      <c r="AI66" s="24">
        <f t="shared" si="20"/>
        <v>7.6284176454823882E-3</v>
      </c>
      <c r="AJ66" s="24">
        <f t="shared" si="21"/>
        <v>5.6783444546083306E-2</v>
      </c>
      <c r="AK66" s="24">
        <f t="shared" si="22"/>
        <v>4.2966763814089148E-2</v>
      </c>
      <c r="AL66" s="24">
        <f t="shared" si="23"/>
        <v>9.0498617606339149E-2</v>
      </c>
      <c r="AM66" s="24">
        <f t="shared" si="24"/>
        <v>3.3020977867757262E-2</v>
      </c>
      <c r="AN66" s="24">
        <f t="shared" si="25"/>
        <v>2.7565647176321706E-2</v>
      </c>
      <c r="AO66" s="24">
        <f t="shared" si="26"/>
        <v>3.8677926903469384E-2</v>
      </c>
      <c r="AP66" s="24">
        <f t="shared" si="51"/>
        <v>4.2356466242150503E-2</v>
      </c>
      <c r="AQ66" s="24">
        <f t="shared" si="52"/>
        <v>3.8854330071545595E-2</v>
      </c>
      <c r="AR66" s="24">
        <f t="shared" si="53"/>
        <v>3.3037209330913253E-2</v>
      </c>
      <c r="AS66" s="24" t="e">
        <f t="shared" si="27"/>
        <v>#DIV/0!</v>
      </c>
      <c r="AT66" s="24">
        <f t="shared" si="28"/>
        <v>3.4150412623390469E-2</v>
      </c>
      <c r="AV66" s="24">
        <f t="shared" si="32"/>
        <v>0.50690162141591033</v>
      </c>
      <c r="AW66" s="24">
        <f t="shared" si="33"/>
        <v>0.50505817049063939</v>
      </c>
      <c r="AX66" s="24">
        <f t="shared" si="34"/>
        <v>0.51091659840115389</v>
      </c>
      <c r="AY66" s="24">
        <f t="shared" si="35"/>
        <v>0.66304158532242141</v>
      </c>
      <c r="AZ66" s="24">
        <f t="shared" si="36"/>
        <v>0.29126512541180971</v>
      </c>
      <c r="BA66" s="24">
        <f t="shared" si="37"/>
        <v>0.47105715220392264</v>
      </c>
      <c r="BB66" s="24">
        <f t="shared" si="38"/>
        <v>0.52869172210872861</v>
      </c>
      <c r="BC66" s="24">
        <f t="shared" si="39"/>
        <v>0.54850549425084583</v>
      </c>
      <c r="BD66" s="24">
        <f t="shared" si="40"/>
        <v>0.26758494417678835</v>
      </c>
      <c r="BE66" s="24">
        <f t="shared" si="41"/>
        <v>0.46182603071565698</v>
      </c>
      <c r="BF66" s="24">
        <f t="shared" si="42"/>
        <v>0.56400912932837244</v>
      </c>
      <c r="BG66" s="24">
        <f t="shared" si="43"/>
        <v>0.65848195099376028</v>
      </c>
      <c r="BH66" s="24">
        <f t="shared" si="44"/>
        <v>0.41817583755335397</v>
      </c>
      <c r="BI66" s="24">
        <f t="shared" si="45"/>
        <v>0.58867423256011508</v>
      </c>
      <c r="BJ66" s="24">
        <f t="shared" si="46"/>
        <v>0.5395458980454968</v>
      </c>
      <c r="BK66" s="24">
        <f t="shared" si="47"/>
        <v>0.34594491933812432</v>
      </c>
      <c r="BL66" s="24">
        <f t="shared" si="48"/>
        <v>0.50658526722019337</v>
      </c>
      <c r="BM66" s="24">
        <f t="shared" si="54"/>
        <v>0.53426879782903902</v>
      </c>
      <c r="BN66" s="24">
        <f t="shared" si="55"/>
        <v>0.56028607184587864</v>
      </c>
      <c r="BO66" s="24">
        <f t="shared" si="56"/>
        <v>0.53021463778062072</v>
      </c>
      <c r="BP66" s="24" t="e">
        <f t="shared" si="49"/>
        <v>#DIV/0!</v>
      </c>
      <c r="BQ66" s="24">
        <f t="shared" si="50"/>
        <v>0.52010326267202855</v>
      </c>
    </row>
    <row r="67" spans="1:69" x14ac:dyDescent="0.25">
      <c r="A67" s="31">
        <f>+[1]NAC!A68</f>
        <v>44593</v>
      </c>
      <c r="B67" s="17">
        <f>+[1]NAC!B68</f>
        <v>633.43409999999994</v>
      </c>
      <c r="C67" s="18">
        <f>+[1]NAC!C68</f>
        <v>687.16579999999999</v>
      </c>
      <c r="D67" s="19">
        <f>+[1]NAC!D68</f>
        <v>514.07619999999997</v>
      </c>
      <c r="E67" s="19">
        <f>+[1]NAC!E68</f>
        <v>657.57619999999997</v>
      </c>
      <c r="F67" s="19">
        <f>+[1]NAC!F68</f>
        <v>498.94760000000002</v>
      </c>
      <c r="G67" s="19">
        <f>+[1]NAC!G68</f>
        <v>628.32370000000003</v>
      </c>
      <c r="H67" s="19">
        <f>+[1]NAC!H68</f>
        <v>696.11609999999996</v>
      </c>
      <c r="I67" s="19">
        <f>+[1]NAC!I68</f>
        <v>687.19190000000003</v>
      </c>
      <c r="J67" s="19">
        <f>+[1]NAC!J68</f>
        <v>544.03380000000004</v>
      </c>
      <c r="K67" s="19">
        <f>+[1]NAC!K68</f>
        <v>606.66970000000003</v>
      </c>
      <c r="L67" s="19">
        <f>+[1]NAC!L68</f>
        <v>495.55529999999999</v>
      </c>
      <c r="M67" s="19">
        <f>+[1]NAC!M68</f>
        <v>634.02329999999995</v>
      </c>
      <c r="N67" s="20">
        <f>+[1]NAC!N68</f>
        <v>547.44799999999998</v>
      </c>
      <c r="O67" s="18">
        <f>+[1]NAC!P68</f>
        <v>713.70129999999995</v>
      </c>
      <c r="P67" s="18">
        <f>+[1]NAC!Q68</f>
        <v>652.98379999999997</v>
      </c>
      <c r="Q67" s="18">
        <f>+[1]NAC!R68</f>
        <v>528.26829999999995</v>
      </c>
      <c r="R67" s="18">
        <f t="shared" si="2"/>
        <v>633.45504779770101</v>
      </c>
      <c r="S67" s="19">
        <f t="shared" si="3"/>
        <v>644.67102220666857</v>
      </c>
      <c r="T67" s="19">
        <f t="shared" si="4"/>
        <v>625.48844086931149</v>
      </c>
      <c r="U67" s="19">
        <f t="shared" si="5"/>
        <v>622.68312376677977</v>
      </c>
      <c r="V67" s="19"/>
      <c r="W67" s="20">
        <f t="shared" si="6"/>
        <v>637.97541306087157</v>
      </c>
      <c r="Y67" s="24">
        <f t="shared" si="10"/>
        <v>4.6943656010089985E-2</v>
      </c>
      <c r="Z67" s="24">
        <f t="shared" si="11"/>
        <v>7.4695693652692796E-2</v>
      </c>
      <c r="AA67" s="24">
        <f t="shared" si="12"/>
        <v>2.6596490359211522E-2</v>
      </c>
      <c r="AB67" s="24">
        <f t="shared" si="13"/>
        <v>3.3934596867265965E-2</v>
      </c>
      <c r="AC67" s="24">
        <f t="shared" si="14"/>
        <v>2.8348718963381758E-2</v>
      </c>
      <c r="AD67" s="24">
        <f t="shared" si="15"/>
        <v>4.4306128547689783E-2</v>
      </c>
      <c r="AE67" s="24">
        <f t="shared" si="16"/>
        <v>3.6391523314398988E-2</v>
      </c>
      <c r="AF67" s="24">
        <f t="shared" si="17"/>
        <v>4.9353323810858996E-2</v>
      </c>
      <c r="AG67" s="24">
        <f t="shared" si="18"/>
        <v>1.4748565963978333E-2</v>
      </c>
      <c r="AH67" s="24">
        <f t="shared" si="19"/>
        <v>2.2922223509299178E-2</v>
      </c>
      <c r="AI67" s="24">
        <f t="shared" si="20"/>
        <v>2.6480447367107418E-2</v>
      </c>
      <c r="AJ67" s="24">
        <f t="shared" si="21"/>
        <v>4.3167446737482074E-2</v>
      </c>
      <c r="AK67" s="24">
        <f t="shared" si="22"/>
        <v>4.3354098846178912E-2</v>
      </c>
      <c r="AL67" s="24">
        <f t="shared" si="23"/>
        <v>8.4233403412632413E-2</v>
      </c>
      <c r="AM67" s="24">
        <f t="shared" si="24"/>
        <v>4.450768875905875E-2</v>
      </c>
      <c r="AN67" s="24">
        <f t="shared" si="25"/>
        <v>3.1015663088439061E-2</v>
      </c>
      <c r="AO67" s="24">
        <f t="shared" si="26"/>
        <v>4.735911134987103E-2</v>
      </c>
      <c r="AP67" s="24">
        <f t="shared" si="51"/>
        <v>5.2365797049921836E-2</v>
      </c>
      <c r="AQ67" s="24">
        <f t="shared" si="52"/>
        <v>3.6694035586388507E-2</v>
      </c>
      <c r="AR67" s="24">
        <f t="shared" si="53"/>
        <v>3.4545450950489442E-2</v>
      </c>
      <c r="AS67" s="24" t="e">
        <f t="shared" si="27"/>
        <v>#DIV/0!</v>
      </c>
      <c r="AT67" s="24">
        <f t="shared" si="28"/>
        <v>3.7017838525988944E-2</v>
      </c>
      <c r="AV67" s="24">
        <f t="shared" si="32"/>
        <v>0.5231925686439769</v>
      </c>
      <c r="AW67" s="24">
        <f t="shared" si="33"/>
        <v>0.55794402821125422</v>
      </c>
      <c r="AX67" s="24">
        <f t="shared" si="34"/>
        <v>0.49738709729097574</v>
      </c>
      <c r="AY67" s="24">
        <f t="shared" si="35"/>
        <v>0.67239462210041645</v>
      </c>
      <c r="AZ67" s="24">
        <f t="shared" si="36"/>
        <v>0.30128514751707502</v>
      </c>
      <c r="BA67" s="24">
        <f t="shared" si="37"/>
        <v>0.46929321080253406</v>
      </c>
      <c r="BB67" s="24">
        <f t="shared" si="38"/>
        <v>0.53084568416399747</v>
      </c>
      <c r="BC67" s="24">
        <f t="shared" si="39"/>
        <v>0.55014584671286038</v>
      </c>
      <c r="BD67" s="24">
        <f t="shared" si="40"/>
        <v>0.26316471364279415</v>
      </c>
      <c r="BE67" s="24">
        <f t="shared" si="41"/>
        <v>0.46177579812559522</v>
      </c>
      <c r="BF67" s="24">
        <f t="shared" si="42"/>
        <v>0.60368693569787379</v>
      </c>
      <c r="BG67" s="24">
        <f t="shared" si="43"/>
        <v>0.64145537373063721</v>
      </c>
      <c r="BH67" s="24">
        <f t="shared" si="44"/>
        <v>0.43342177316583785</v>
      </c>
      <c r="BI67" s="24">
        <f t="shared" si="45"/>
        <v>0.67034608655967132</v>
      </c>
      <c r="BJ67" s="24">
        <f t="shared" si="46"/>
        <v>0.54518293242768689</v>
      </c>
      <c r="BK67" s="24">
        <f t="shared" si="47"/>
        <v>0.35843944180037579</v>
      </c>
      <c r="BL67" s="24">
        <f t="shared" si="48"/>
        <v>0.52353488353882893</v>
      </c>
      <c r="BM67" s="24">
        <f t="shared" si="54"/>
        <v>0.55646922455192893</v>
      </c>
      <c r="BN67" s="24">
        <f t="shared" si="55"/>
        <v>0.56016938195251664</v>
      </c>
      <c r="BO67" s="24">
        <f t="shared" si="56"/>
        <v>0.53473370015402799</v>
      </c>
      <c r="BP67" s="24" t="e">
        <f t="shared" si="49"/>
        <v>#DIV/0!</v>
      </c>
      <c r="BQ67" s="24">
        <f t="shared" si="50"/>
        <v>0.52447292517090771</v>
      </c>
    </row>
    <row r="68" spans="1:69" x14ac:dyDescent="0.25">
      <c r="A68" s="31">
        <f>+[1]NAC!A69</f>
        <v>44621</v>
      </c>
      <c r="B68" s="17">
        <f>+[1]NAC!B69</f>
        <v>676.0566</v>
      </c>
      <c r="C68" s="18">
        <f>+[1]NAC!C69</f>
        <v>736.94510000000002</v>
      </c>
      <c r="D68" s="19">
        <f>+[1]NAC!D69</f>
        <v>543.63059999999996</v>
      </c>
      <c r="E68" s="19">
        <f>+[1]NAC!E69</f>
        <v>728.95899999999995</v>
      </c>
      <c r="F68" s="19">
        <f>+[1]NAC!F69</f>
        <v>537.1626</v>
      </c>
      <c r="G68" s="19">
        <f>+[1]NAC!G69</f>
        <v>655.88630000000001</v>
      </c>
      <c r="H68" s="19">
        <f>+[1]NAC!H69</f>
        <v>730.59220000000005</v>
      </c>
      <c r="I68" s="19">
        <f>+[1]NAC!I69</f>
        <v>724.84649999999999</v>
      </c>
      <c r="J68" s="19">
        <f>+[1]NAC!J69</f>
        <v>562.76160000000004</v>
      </c>
      <c r="K68" s="19">
        <f>+[1]NAC!K69</f>
        <v>626.87339999999995</v>
      </c>
      <c r="L68" s="19">
        <f>+[1]NAC!L69</f>
        <v>612.68209999999999</v>
      </c>
      <c r="M68" s="19">
        <f>+[1]NAC!M69</f>
        <v>668.46130000000005</v>
      </c>
      <c r="N68" s="20">
        <f>+[1]NAC!N69</f>
        <v>577.69590000000005</v>
      </c>
      <c r="O68" s="18">
        <f>+[1]NAC!P69</f>
        <v>757.8963</v>
      </c>
      <c r="P68" s="18">
        <f>+[1]NAC!Q69</f>
        <v>694.75149999999996</v>
      </c>
      <c r="Q68" s="18">
        <f>+[1]NAC!R69</f>
        <v>572.79920000000004</v>
      </c>
      <c r="R68" s="18">
        <f t="shared" si="2"/>
        <v>676.06413333562193</v>
      </c>
      <c r="S68" s="19">
        <f t="shared" si="3"/>
        <v>688.13983739696448</v>
      </c>
      <c r="T68" s="19">
        <f t="shared" si="4"/>
        <v>665.57614474959348</v>
      </c>
      <c r="U68" s="19">
        <f t="shared" si="5"/>
        <v>664.62782501244374</v>
      </c>
      <c r="V68" s="19"/>
      <c r="W68" s="20">
        <f t="shared" si="6"/>
        <v>679.92642288451736</v>
      </c>
      <c r="Y68" s="24">
        <f t="shared" si="10"/>
        <v>6.7287978339025445E-2</v>
      </c>
      <c r="Z68" s="24">
        <f t="shared" si="11"/>
        <v>7.244146900209536E-2</v>
      </c>
      <c r="AA68" s="24">
        <f t="shared" si="12"/>
        <v>5.7490309802321171E-2</v>
      </c>
      <c r="AB68" s="24">
        <f t="shared" si="13"/>
        <v>0.10855441544265143</v>
      </c>
      <c r="AC68" s="24">
        <f t="shared" si="14"/>
        <v>7.6591209177075958E-2</v>
      </c>
      <c r="AD68" s="24">
        <f t="shared" si="15"/>
        <v>4.3866879444464546E-2</v>
      </c>
      <c r="AE68" s="24">
        <f t="shared" si="16"/>
        <v>4.9526364926770317E-2</v>
      </c>
      <c r="AF68" s="24">
        <f t="shared" si="17"/>
        <v>5.4794883350633095E-2</v>
      </c>
      <c r="AG68" s="24">
        <f t="shared" si="18"/>
        <v>3.4423964099289384E-2</v>
      </c>
      <c r="AH68" s="24">
        <f t="shared" si="19"/>
        <v>3.3302635684623549E-2</v>
      </c>
      <c r="AI68" s="24">
        <f t="shared" si="20"/>
        <v>0.23635465103490971</v>
      </c>
      <c r="AJ68" s="24">
        <f t="shared" si="21"/>
        <v>5.4316615808914337E-2</v>
      </c>
      <c r="AK68" s="24">
        <f t="shared" si="22"/>
        <v>5.5252553667197724E-2</v>
      </c>
      <c r="AL68" s="24">
        <f t="shared" si="23"/>
        <v>6.192366470398758E-2</v>
      </c>
      <c r="AM68" s="24">
        <f t="shared" si="24"/>
        <v>6.3964374001315161E-2</v>
      </c>
      <c r="AN68" s="24">
        <f t="shared" si="25"/>
        <v>8.429599126050169E-2</v>
      </c>
      <c r="AO68" s="24">
        <f t="shared" si="26"/>
        <v>6.7264576525291941E-2</v>
      </c>
      <c r="AP68" s="24">
        <f t="shared" si="51"/>
        <v>6.7427903058997263E-2</v>
      </c>
      <c r="AQ68" s="24">
        <f t="shared" si="52"/>
        <v>6.4090239340902411E-2</v>
      </c>
      <c r="AR68" s="24">
        <f t="shared" si="53"/>
        <v>6.7361230206351319E-2</v>
      </c>
      <c r="AS68" s="24" t="e">
        <f t="shared" si="27"/>
        <v>#DIV/0!</v>
      </c>
      <c r="AT68" s="24">
        <f t="shared" si="28"/>
        <v>6.5756467984202871E-2</v>
      </c>
      <c r="AV68" s="24">
        <f t="shared" si="32"/>
        <v>0.55106630322138228</v>
      </c>
      <c r="AW68" s="24">
        <f t="shared" si="33"/>
        <v>0.59745736075181899</v>
      </c>
      <c r="AX68" s="24">
        <f t="shared" si="34"/>
        <v>0.48785276013173151</v>
      </c>
      <c r="AY68" s="24">
        <f t="shared" si="35"/>
        <v>0.67306591079922651</v>
      </c>
      <c r="AZ68" s="24">
        <f t="shared" si="36"/>
        <v>0.38273799640905826</v>
      </c>
      <c r="BA68" s="24">
        <f t="shared" si="37"/>
        <v>0.48668259083029297</v>
      </c>
      <c r="BB68" s="24">
        <f t="shared" si="38"/>
        <v>0.54506276752330529</v>
      </c>
      <c r="BC68" s="24">
        <f t="shared" si="39"/>
        <v>0.56934861271597459</v>
      </c>
      <c r="BD68" s="24">
        <f t="shared" si="40"/>
        <v>0.30576590205623444</v>
      </c>
      <c r="BE68" s="24">
        <f t="shared" si="41"/>
        <v>0.43387637215028119</v>
      </c>
      <c r="BF68" s="24">
        <f t="shared" si="42"/>
        <v>0.54309250111195562</v>
      </c>
      <c r="BG68" s="24">
        <f t="shared" si="43"/>
        <v>0.67781922578404008</v>
      </c>
      <c r="BH68" s="24">
        <f t="shared" si="44"/>
        <v>0.47995892873474544</v>
      </c>
      <c r="BI68" s="24">
        <f t="shared" si="45"/>
        <v>0.6552157239927956</v>
      </c>
      <c r="BJ68" s="24">
        <f t="shared" si="46"/>
        <v>0.57283233722720261</v>
      </c>
      <c r="BK68" s="24">
        <f t="shared" si="47"/>
        <v>0.40934073369475632</v>
      </c>
      <c r="BL68" s="24">
        <f t="shared" si="48"/>
        <v>0.55034443312062731</v>
      </c>
      <c r="BM68" s="24">
        <f t="shared" si="54"/>
        <v>0.57939513094709238</v>
      </c>
      <c r="BN68" s="24">
        <f t="shared" si="55"/>
        <v>0.57230952566670323</v>
      </c>
      <c r="BO68" s="24">
        <f t="shared" si="56"/>
        <v>0.54028868720333656</v>
      </c>
      <c r="BP68" s="24" t="e">
        <f t="shared" si="49"/>
        <v>#DIV/0!</v>
      </c>
      <c r="BQ68" s="24">
        <f t="shared" si="50"/>
        <v>0.53514362550356043</v>
      </c>
    </row>
    <row r="69" spans="1:69" x14ac:dyDescent="0.25">
      <c r="A69" s="31">
        <f>+[1]NAC!A70</f>
        <v>44652</v>
      </c>
      <c r="B69" s="17">
        <f>+[1]NAC!B70</f>
        <v>716.93989999999997</v>
      </c>
      <c r="C69" s="18">
        <f>+[1]NAC!C70</f>
        <v>780.14570000000003</v>
      </c>
      <c r="D69" s="19">
        <f>+[1]NAC!D70</f>
        <v>561.81370000000004</v>
      </c>
      <c r="E69" s="19">
        <f>+[1]NAC!E70</f>
        <v>801.07619999999997</v>
      </c>
      <c r="F69" s="19">
        <f>+[1]NAC!F70</f>
        <v>561.74779999999998</v>
      </c>
      <c r="G69" s="19">
        <f>+[1]NAC!G70</f>
        <v>691.95709999999997</v>
      </c>
      <c r="H69" s="19">
        <f>+[1]NAC!H70</f>
        <v>777.29909999999995</v>
      </c>
      <c r="I69" s="19">
        <f>+[1]NAC!I70</f>
        <v>763.50710000000004</v>
      </c>
      <c r="J69" s="19">
        <f>+[1]NAC!J70</f>
        <v>583.34550000000002</v>
      </c>
      <c r="K69" s="19">
        <f>+[1]NAC!K70</f>
        <v>659.64480000000003</v>
      </c>
      <c r="L69" s="19">
        <f>+[1]NAC!L70</f>
        <v>635.50030000000004</v>
      </c>
      <c r="M69" s="19">
        <f>+[1]NAC!M70</f>
        <v>717.56679999999994</v>
      </c>
      <c r="N69" s="20">
        <f>+[1]NAC!N70</f>
        <v>608.09320000000002</v>
      </c>
      <c r="O69" s="18">
        <f>+[1]NAC!P70</f>
        <v>799.0308</v>
      </c>
      <c r="P69" s="18">
        <f>+[1]NAC!Q70</f>
        <v>741.36220000000003</v>
      </c>
      <c r="Q69" s="18">
        <f>+[1]NAC!R70</f>
        <v>595.22230000000002</v>
      </c>
      <c r="R69" s="18">
        <f t="shared" si="2"/>
        <v>717.02864485958503</v>
      </c>
      <c r="S69" s="19">
        <f t="shared" si="3"/>
        <v>732.61335952195998</v>
      </c>
      <c r="T69" s="19">
        <f t="shared" si="4"/>
        <v>713.55961387753223</v>
      </c>
      <c r="U69" s="19">
        <f t="shared" si="5"/>
        <v>712.24249456832581</v>
      </c>
      <c r="V69" s="19"/>
      <c r="W69" s="20">
        <f t="shared" si="6"/>
        <v>722.87028125830375</v>
      </c>
      <c r="Y69" s="24">
        <f t="shared" si="10"/>
        <v>6.0473191149971628E-2</v>
      </c>
      <c r="Z69" s="24">
        <f t="shared" si="11"/>
        <v>5.8621191727850519E-2</v>
      </c>
      <c r="AA69" s="24">
        <f t="shared" si="12"/>
        <v>3.344752852396482E-2</v>
      </c>
      <c r="AB69" s="24">
        <f t="shared" si="13"/>
        <v>9.8931764337911954E-2</v>
      </c>
      <c r="AC69" s="24">
        <f t="shared" si="14"/>
        <v>4.5768636908079641E-2</v>
      </c>
      <c r="AD69" s="24">
        <f t="shared" si="15"/>
        <v>5.4995507605510197E-2</v>
      </c>
      <c r="AE69" s="24">
        <f t="shared" si="16"/>
        <v>6.3930192520533113E-2</v>
      </c>
      <c r="AF69" s="24">
        <f t="shared" si="17"/>
        <v>5.3336258090506128E-2</v>
      </c>
      <c r="AG69" s="24">
        <f t="shared" si="18"/>
        <v>3.6576589447467667E-2</v>
      </c>
      <c r="AH69" s="24">
        <f t="shared" si="19"/>
        <v>5.2277541206884992E-2</v>
      </c>
      <c r="AI69" s="24">
        <f t="shared" si="20"/>
        <v>3.7243131470627411E-2</v>
      </c>
      <c r="AJ69" s="24">
        <f t="shared" si="21"/>
        <v>7.3460498012375419E-2</v>
      </c>
      <c r="AK69" s="24">
        <f t="shared" si="22"/>
        <v>5.2618168140019739E-2</v>
      </c>
      <c r="AL69" s="24">
        <f t="shared" si="23"/>
        <v>5.4274575558687976E-2</v>
      </c>
      <c r="AM69" s="24">
        <f t="shared" si="24"/>
        <v>6.7089743598970353E-2</v>
      </c>
      <c r="AN69" s="24">
        <f t="shared" si="25"/>
        <v>3.9146528137609105E-2</v>
      </c>
      <c r="AO69" s="24">
        <f t="shared" si="26"/>
        <v>6.0592641295506899E-2</v>
      </c>
      <c r="AP69" s="24">
        <f t="shared" si="51"/>
        <v>6.4628611378213519E-2</v>
      </c>
      <c r="AQ69" s="24">
        <f t="shared" si="52"/>
        <v>7.2093132403342475E-2</v>
      </c>
      <c r="AR69" s="24">
        <f t="shared" si="53"/>
        <v>7.1641101627050618E-2</v>
      </c>
      <c r="AS69" s="24" t="e">
        <f t="shared" si="27"/>
        <v>#DIV/0!</v>
      </c>
      <c r="AT69" s="24">
        <f t="shared" si="28"/>
        <v>6.3159566871370476E-2</v>
      </c>
      <c r="AV69" s="24">
        <f t="shared" si="32"/>
        <v>0.5803800857180077</v>
      </c>
      <c r="AW69" s="24">
        <f t="shared" si="33"/>
        <v>0.62111330151419031</v>
      </c>
      <c r="AX69" s="24">
        <f t="shared" si="34"/>
        <v>0.48443978825186251</v>
      </c>
      <c r="AY69" s="24">
        <f t="shared" si="35"/>
        <v>0.73418604162819601</v>
      </c>
      <c r="AZ69" s="24">
        <f t="shared" si="36"/>
        <v>0.39760230961683529</v>
      </c>
      <c r="BA69" s="24">
        <f t="shared" si="37"/>
        <v>0.50388807423234461</v>
      </c>
      <c r="BB69" s="24">
        <f t="shared" si="38"/>
        <v>0.5847658018031241</v>
      </c>
      <c r="BC69" s="24">
        <f t="shared" si="39"/>
        <v>0.56462592980130788</v>
      </c>
      <c r="BD69" s="24">
        <f t="shared" si="40"/>
        <v>0.34637466178812226</v>
      </c>
      <c r="BE69" s="24">
        <f t="shared" si="41"/>
        <v>0.48677142779866411</v>
      </c>
      <c r="BF69" s="24">
        <f t="shared" si="42"/>
        <v>0.56187555728578364</v>
      </c>
      <c r="BG69" s="24">
        <f t="shared" si="43"/>
        <v>0.7338763304298741</v>
      </c>
      <c r="BH69" s="24">
        <f t="shared" si="44"/>
        <v>0.50305867580557662</v>
      </c>
      <c r="BI69" s="24">
        <f t="shared" si="45"/>
        <v>0.70819399119426807</v>
      </c>
      <c r="BJ69" s="24">
        <f t="shared" si="46"/>
        <v>0.60517414667458258</v>
      </c>
      <c r="BK69" s="24">
        <f t="shared" si="47"/>
        <v>0.41457629181007172</v>
      </c>
      <c r="BL69" s="24">
        <f t="shared" si="48"/>
        <v>0.5797039084477158</v>
      </c>
      <c r="BM69" s="24">
        <f t="shared" si="54"/>
        <v>0.61463547640087501</v>
      </c>
      <c r="BN69" s="24">
        <f t="shared" si="55"/>
        <v>0.62019990345426068</v>
      </c>
      <c r="BO69" s="24">
        <f t="shared" si="56"/>
        <v>0.58577180426111797</v>
      </c>
      <c r="BP69" s="24" t="e">
        <f t="shared" si="49"/>
        <v>#DIV/0!</v>
      </c>
      <c r="BQ69" s="24">
        <f t="shared" si="50"/>
        <v>0.56744951946925948</v>
      </c>
    </row>
    <row r="70" spans="1:69" x14ac:dyDescent="0.25">
      <c r="A70" s="31">
        <f>+[1]NAC!A71</f>
        <v>44682</v>
      </c>
      <c r="B70" s="17">
        <f>+[1]NAC!B71</f>
        <v>753.14700000000005</v>
      </c>
      <c r="C70" s="18">
        <f>+[1]NAC!C71</f>
        <v>814.5693</v>
      </c>
      <c r="D70" s="19">
        <f>+[1]NAC!D71</f>
        <v>593.58989999999994</v>
      </c>
      <c r="E70" s="19">
        <f>+[1]NAC!E71</f>
        <v>847.15419999999995</v>
      </c>
      <c r="F70" s="19">
        <f>+[1]NAC!F71</f>
        <v>581.7106</v>
      </c>
      <c r="G70" s="19">
        <f>+[1]NAC!G71</f>
        <v>728.99509999999998</v>
      </c>
      <c r="H70" s="19">
        <f>+[1]NAC!H71</f>
        <v>825.57389999999998</v>
      </c>
      <c r="I70" s="19">
        <f>+[1]NAC!I71</f>
        <v>810.22</v>
      </c>
      <c r="J70" s="19">
        <f>+[1]NAC!J71</f>
        <v>601.24419999999998</v>
      </c>
      <c r="K70" s="19">
        <f>+[1]NAC!K71</f>
        <v>693.91629999999998</v>
      </c>
      <c r="L70" s="19">
        <f>+[1]NAC!L71</f>
        <v>656.14110000000005</v>
      </c>
      <c r="M70" s="19">
        <f>+[1]NAC!M71</f>
        <v>758.35270000000003</v>
      </c>
      <c r="N70" s="20">
        <f>+[1]NAC!N71</f>
        <v>635.81569999999999</v>
      </c>
      <c r="O70" s="18">
        <f>+[1]NAC!P71</f>
        <v>825.80880000000002</v>
      </c>
      <c r="P70" s="18">
        <f>+[1]NAC!Q71</f>
        <v>779.92669999999998</v>
      </c>
      <c r="Q70" s="18">
        <f>+[1]NAC!R71</f>
        <v>629.00289999999995</v>
      </c>
      <c r="R70" s="18">
        <f t="shared" ref="R70:R95" si="57">+SUMPRODUCT($C$3:$N$3,C70:N70)</f>
        <v>753.31165572336386</v>
      </c>
      <c r="S70" s="19">
        <f t="shared" ref="S70:S101" si="58">+($C$3*$C70+$D$3*$D70+$E$3*$E70+$G$3*$G70+$K$3*$K70+$M$3*$M70+$N$3*$N70)/SUM($C$3:$E$3,$G$3,$K$3,$M$3:$N$3)</f>
        <v>769.36427584787111</v>
      </c>
      <c r="T70" s="19">
        <f t="shared" ref="T70:T101" si="59">+($E$3*$E70+$G$3*$G70+$K$3*$K70+$M$3*$M70+$N$3*$N70)/SUM($E$3,$G$3,$K$3,$M$3:$N$3)</f>
        <v>752.53971730945909</v>
      </c>
      <c r="U70" s="19">
        <f t="shared" ref="U70:U96" si="60">+($E$3*$E70+$G$3*$G70+$K$3*$K70+$N$3*$N70)/SUM($E$3,$G$3,$K$3,$N$3)</f>
        <v>750.62905194184214</v>
      </c>
      <c r="V70" s="19"/>
      <c r="W70" s="20">
        <f t="shared" ref="W70:W96" si="61">($E$3*$E70+SUMPRODUCT($G$3:$L$3,$G70:$L70)+$N$3*$N70)/SUM($E$3,$G$3:$L$3,$N$3)</f>
        <v>762.66500576745455</v>
      </c>
      <c r="Y70" s="24">
        <f t="shared" si="10"/>
        <v>5.0502280595626114E-2</v>
      </c>
      <c r="Z70" s="24">
        <f t="shared" si="11"/>
        <v>4.4124578267879855E-2</v>
      </c>
      <c r="AA70" s="24">
        <f t="shared" si="12"/>
        <v>5.6560030486974444E-2</v>
      </c>
      <c r="AB70" s="24">
        <f t="shared" si="13"/>
        <v>5.7520121057147877E-2</v>
      </c>
      <c r="AC70" s="24">
        <f t="shared" si="14"/>
        <v>3.5536943802895182E-2</v>
      </c>
      <c r="AD70" s="24">
        <f t="shared" si="15"/>
        <v>5.3526439717144436E-2</v>
      </c>
      <c r="AE70" s="24">
        <f t="shared" si="16"/>
        <v>6.2105822584896941E-2</v>
      </c>
      <c r="AF70" s="24">
        <f t="shared" si="17"/>
        <v>6.1182011274027337E-2</v>
      </c>
      <c r="AG70" s="24">
        <f t="shared" si="18"/>
        <v>3.0682845757788346E-2</v>
      </c>
      <c r="AH70" s="24">
        <f t="shared" si="19"/>
        <v>5.1954476105928515E-2</v>
      </c>
      <c r="AI70" s="24">
        <f t="shared" si="20"/>
        <v>3.2479607011987266E-2</v>
      </c>
      <c r="AJ70" s="24">
        <f t="shared" si="21"/>
        <v>5.6839168144345642E-2</v>
      </c>
      <c r="AK70" s="24">
        <f t="shared" si="22"/>
        <v>4.5589228756381273E-2</v>
      </c>
      <c r="AL70" s="24">
        <f t="shared" si="23"/>
        <v>3.3513101122009337E-2</v>
      </c>
      <c r="AM70" s="24">
        <f t="shared" si="24"/>
        <v>5.2018433095186056E-2</v>
      </c>
      <c r="AN70" s="24">
        <f t="shared" si="25"/>
        <v>5.675291399532556E-2</v>
      </c>
      <c r="AO70" s="24">
        <f t="shared" si="26"/>
        <v>5.0601898716172045E-2</v>
      </c>
      <c r="AP70" s="24">
        <f t="shared" si="51"/>
        <v>5.0164136168485474E-2</v>
      </c>
      <c r="AQ70" s="24">
        <f t="shared" si="52"/>
        <v>5.4627676053730534E-2</v>
      </c>
      <c r="AR70" s="24">
        <f t="shared" si="53"/>
        <v>5.3895348376793439E-2</v>
      </c>
      <c r="AS70" s="24" t="e">
        <f t="shared" si="27"/>
        <v>#DIV/0!</v>
      </c>
      <c r="AT70" s="24">
        <f t="shared" si="28"/>
        <v>5.5050989839947384E-2</v>
      </c>
      <c r="AV70" s="24">
        <f t="shared" si="32"/>
        <v>0.6067992959624513</v>
      </c>
      <c r="AW70" s="24">
        <f t="shared" si="33"/>
        <v>0.64168236662692291</v>
      </c>
      <c r="AX70" s="24">
        <f t="shared" si="34"/>
        <v>0.54352028986223266</v>
      </c>
      <c r="AY70" s="24">
        <f t="shared" si="35"/>
        <v>0.79620990246044432</v>
      </c>
      <c r="AZ70" s="24">
        <f t="shared" si="36"/>
        <v>0.41844861564181124</v>
      </c>
      <c r="BA70" s="24">
        <f t="shared" si="37"/>
        <v>0.54778987284258096</v>
      </c>
      <c r="BB70" s="24">
        <f t="shared" si="38"/>
        <v>0.60682576094052121</v>
      </c>
      <c r="BC70" s="24">
        <f t="shared" si="39"/>
        <v>0.56701633876888802</v>
      </c>
      <c r="BD70" s="24">
        <f t="shared" si="40"/>
        <v>0.37409563066512797</v>
      </c>
      <c r="BE70" s="24">
        <f t="shared" si="41"/>
        <v>0.51688160600740085</v>
      </c>
      <c r="BF70" s="24">
        <f t="shared" si="42"/>
        <v>0.57668047967877256</v>
      </c>
      <c r="BG70" s="24">
        <f t="shared" si="43"/>
        <v>0.76650882633976769</v>
      </c>
      <c r="BH70" s="24">
        <f t="shared" si="44"/>
        <v>0.52716267243505821</v>
      </c>
      <c r="BI70" s="24">
        <f t="shared" si="45"/>
        <v>0.73954279033761461</v>
      </c>
      <c r="BJ70" s="24">
        <f t="shared" si="46"/>
        <v>0.63188718498740282</v>
      </c>
      <c r="BK70" s="24">
        <f t="shared" si="47"/>
        <v>0.44055163941578446</v>
      </c>
      <c r="BL70" s="24">
        <f t="shared" si="48"/>
        <v>0.60704029183317054</v>
      </c>
      <c r="BM70" s="24">
        <f t="shared" si="54"/>
        <v>0.64813191545725046</v>
      </c>
      <c r="BN70" s="24">
        <f t="shared" si="55"/>
        <v>0.66206901934410434</v>
      </c>
      <c r="BO70" s="24">
        <f t="shared" si="56"/>
        <v>0.63006629240409362</v>
      </c>
      <c r="BP70" s="24" t="e">
        <f t="shared" si="49"/>
        <v>#DIV/0!</v>
      </c>
      <c r="BQ70" s="24">
        <f t="shared" si="50"/>
        <v>0.59647649152366844</v>
      </c>
    </row>
    <row r="71" spans="1:69" x14ac:dyDescent="0.25">
      <c r="A71" s="31">
        <f>+[1]NAC!A72</f>
        <v>44713</v>
      </c>
      <c r="B71" s="17">
        <f>+[1]NAC!B72</f>
        <v>793.02779999999996</v>
      </c>
      <c r="C71" s="18">
        <f>+[1]NAC!C72</f>
        <v>852.18039999999996</v>
      </c>
      <c r="D71" s="19">
        <f>+[1]NAC!D72</f>
        <v>633.49879999999996</v>
      </c>
      <c r="E71" s="19">
        <f>+[1]NAC!E72</f>
        <v>895.87530000000004</v>
      </c>
      <c r="F71" s="19">
        <f>+[1]NAC!F72</f>
        <v>621.32860000000005</v>
      </c>
      <c r="G71" s="19">
        <f>+[1]NAC!G72</f>
        <v>772.64120000000003</v>
      </c>
      <c r="H71" s="19">
        <f>+[1]NAC!H72</f>
        <v>886.798</v>
      </c>
      <c r="I71" s="19">
        <f>+[1]NAC!I72</f>
        <v>848.63599999999997</v>
      </c>
      <c r="J71" s="19">
        <f>+[1]NAC!J72</f>
        <v>603.55219999999997</v>
      </c>
      <c r="K71" s="19">
        <f>+[1]NAC!K72</f>
        <v>724.00639999999999</v>
      </c>
      <c r="L71" s="19">
        <f>+[1]NAC!L72</f>
        <v>669.44500000000005</v>
      </c>
      <c r="M71" s="19">
        <f>+[1]NAC!M72</f>
        <v>805.45939999999996</v>
      </c>
      <c r="N71" s="20">
        <f>+[1]NAC!N72</f>
        <v>667.79750000000001</v>
      </c>
      <c r="O71" s="18">
        <f>+[1]NAC!P72</f>
        <v>880.31859999999995</v>
      </c>
      <c r="P71" s="18">
        <f>+[1]NAC!Q72</f>
        <v>819.57339999999999</v>
      </c>
      <c r="Q71" s="18">
        <f>+[1]NAC!R72</f>
        <v>662.09379999999999</v>
      </c>
      <c r="R71" s="18">
        <f t="shared" si="57"/>
        <v>793.19684686729181</v>
      </c>
      <c r="S71" s="19">
        <f t="shared" si="58"/>
        <v>809.48289069767497</v>
      </c>
      <c r="T71" s="19">
        <f t="shared" si="59"/>
        <v>794.55957895821336</v>
      </c>
      <c r="U71" s="19">
        <f t="shared" si="60"/>
        <v>790.97692411706737</v>
      </c>
      <c r="V71" s="19"/>
      <c r="W71" s="20">
        <f t="shared" si="61"/>
        <v>802.54110498617456</v>
      </c>
      <c r="Y71" s="24">
        <f t="shared" ref="Y71:Y95" si="62">+B71/B70-1</f>
        <v>5.2952212516281572E-2</v>
      </c>
      <c r="Z71" s="24">
        <f t="shared" ref="Z71:Z95" si="63">+C71/C70-1</f>
        <v>4.6172989824192934E-2</v>
      </c>
      <c r="AA71" s="24">
        <f t="shared" ref="AA71:AA95" si="64">+D71/D70-1</f>
        <v>6.7233118353260402E-2</v>
      </c>
      <c r="AB71" s="24">
        <f t="shared" ref="AB71:AB95" si="65">+E71/E70-1</f>
        <v>5.7511489643798042E-2</v>
      </c>
      <c r="AC71" s="24">
        <f t="shared" ref="AC71:AC95" si="66">+F71/F70-1</f>
        <v>6.8106030730744838E-2</v>
      </c>
      <c r="AD71" s="24">
        <f t="shared" ref="AD71:AD95" si="67">+G71/G70-1</f>
        <v>5.9871595844745773E-2</v>
      </c>
      <c r="AE71" s="24">
        <f t="shared" ref="AE71:AE95" si="68">+H71/H70-1</f>
        <v>7.4159442298260769E-2</v>
      </c>
      <c r="AF71" s="24">
        <f t="shared" ref="AF71:AF95" si="69">+I71/I70-1</f>
        <v>4.7414282540544361E-2</v>
      </c>
      <c r="AG71" s="24">
        <f t="shared" ref="AG71:AG95" si="70">+J71/J70-1</f>
        <v>3.8387064690186268E-3</v>
      </c>
      <c r="AH71" s="24">
        <f t="shared" ref="AH71:AH95" si="71">+K71/K70-1</f>
        <v>4.3362722564666667E-2</v>
      </c>
      <c r="AI71" s="24">
        <f t="shared" ref="AI71:AI95" si="72">+L71/L70-1</f>
        <v>2.0275974176895861E-2</v>
      </c>
      <c r="AJ71" s="24">
        <f t="shared" ref="AJ71:AJ95" si="73">+M71/M70-1</f>
        <v>6.2117138898562629E-2</v>
      </c>
      <c r="AK71" s="24">
        <f t="shared" ref="AK71:AK95" si="74">+N71/N70-1</f>
        <v>5.0300425107464353E-2</v>
      </c>
      <c r="AL71" s="24">
        <f t="shared" ref="AL71:AL95" si="75">+O71/O70-1</f>
        <v>6.600777322789475E-2</v>
      </c>
      <c r="AM71" s="24">
        <f t="shared" ref="AM71:AM95" si="76">+P71/P70-1</f>
        <v>5.0833879645356461E-2</v>
      </c>
      <c r="AN71" s="24">
        <f t="shared" ref="AN71:AN95" si="77">+Q71/Q70-1</f>
        <v>5.2608501487036108E-2</v>
      </c>
      <c r="AO71" s="24">
        <f t="shared" ref="AO71:AO95" si="78">+R71/R70-1</f>
        <v>5.2946467562125177E-2</v>
      </c>
      <c r="AP71" s="24">
        <f t="shared" si="51"/>
        <v>5.2145149065560004E-2</v>
      </c>
      <c r="AQ71" s="24">
        <f t="shared" si="52"/>
        <v>5.5837400581310259E-2</v>
      </c>
      <c r="AR71" s="24">
        <f t="shared" si="53"/>
        <v>5.3752079100651828E-2</v>
      </c>
      <c r="AS71" s="24" t="e">
        <f t="shared" ref="AS71:AS95" si="79">+V71/V70-1</f>
        <v>#DIV/0!</v>
      </c>
      <c r="AT71" s="24">
        <f t="shared" ref="AT71:AT95" si="80">+W71/W70-1</f>
        <v>5.2285208993683163E-2</v>
      </c>
      <c r="AV71" s="24">
        <f t="shared" si="32"/>
        <v>0.63982581648779813</v>
      </c>
      <c r="AW71" s="24">
        <f t="shared" si="33"/>
        <v>0.66357233533876281</v>
      </c>
      <c r="AX71" s="24">
        <f t="shared" si="34"/>
        <v>0.56152763292914276</v>
      </c>
      <c r="AY71" s="24">
        <f t="shared" si="35"/>
        <v>0.83595074704495809</v>
      </c>
      <c r="AZ71" s="24">
        <f t="shared" si="36"/>
        <v>0.47834149758403544</v>
      </c>
      <c r="BA71" s="24">
        <f t="shared" si="37"/>
        <v>0.58907018231582198</v>
      </c>
      <c r="BB71" s="24">
        <f t="shared" si="38"/>
        <v>0.67233100612020213</v>
      </c>
      <c r="BC71" s="24">
        <f t="shared" si="39"/>
        <v>0.58957004572395499</v>
      </c>
      <c r="BD71" s="24">
        <f t="shared" si="40"/>
        <v>0.28862514627886426</v>
      </c>
      <c r="BE71" s="24">
        <f t="shared" si="41"/>
        <v>0.54796985761582673</v>
      </c>
      <c r="BF71" s="24">
        <f t="shared" si="42"/>
        <v>0.59039318842421751</v>
      </c>
      <c r="BG71" s="24">
        <f t="shared" si="43"/>
        <v>0.81944215418352728</v>
      </c>
      <c r="BH71" s="24">
        <f t="shared" si="44"/>
        <v>0.57306450271730358</v>
      </c>
      <c r="BI71" s="24">
        <f t="shared" si="45"/>
        <v>0.84495689602777824</v>
      </c>
      <c r="BJ71" s="24">
        <f t="shared" si="46"/>
        <v>0.65509897494026936</v>
      </c>
      <c r="BK71" s="24">
        <f t="shared" si="47"/>
        <v>0.46905981510219164</v>
      </c>
      <c r="BL71" s="24">
        <f t="shared" si="48"/>
        <v>0.63965296353432466</v>
      </c>
      <c r="BM71" s="24">
        <f t="shared" si="54"/>
        <v>0.68048424072530289</v>
      </c>
      <c r="BN71" s="24">
        <f t="shared" si="55"/>
        <v>0.70448589853002197</v>
      </c>
      <c r="BO71" s="24">
        <f t="shared" si="56"/>
        <v>0.66918671031477595</v>
      </c>
      <c r="BP71" s="24" t="e">
        <f t="shared" si="49"/>
        <v>#DIV/0!</v>
      </c>
      <c r="BQ71" s="24">
        <f t="shared" si="50"/>
        <v>0.62820615324849949</v>
      </c>
    </row>
    <row r="72" spans="1:69" x14ac:dyDescent="0.25">
      <c r="A72" s="31">
        <f>+[1]NAC!A73</f>
        <v>44743</v>
      </c>
      <c r="B72" s="17">
        <f>+[1]NAC!B73</f>
        <v>851.76099999999997</v>
      </c>
      <c r="C72" s="18">
        <f>+[1]NAC!C73</f>
        <v>903.46090000000004</v>
      </c>
      <c r="D72" s="19">
        <f>+[1]NAC!D73</f>
        <v>674.34550000000002</v>
      </c>
      <c r="E72" s="19">
        <f>+[1]NAC!E73</f>
        <v>971.75800000000004</v>
      </c>
      <c r="F72" s="19">
        <f>+[1]NAC!F73</f>
        <v>649.68960000000004</v>
      </c>
      <c r="G72" s="19">
        <f>+[1]NAC!G73</f>
        <v>852.41759999999999</v>
      </c>
      <c r="H72" s="19">
        <f>+[1]NAC!H73</f>
        <v>947.49300000000005</v>
      </c>
      <c r="I72" s="19">
        <f>+[1]NAC!I73</f>
        <v>895.30780000000004</v>
      </c>
      <c r="J72" s="19">
        <f>+[1]NAC!J73</f>
        <v>636.82920000000001</v>
      </c>
      <c r="K72" s="19">
        <f>+[1]NAC!K73</f>
        <v>819.49929999999995</v>
      </c>
      <c r="L72" s="19">
        <f>+[1]NAC!L73</f>
        <v>710.28160000000003</v>
      </c>
      <c r="M72" s="19">
        <f>+[1]NAC!M73</f>
        <v>884.06830000000002</v>
      </c>
      <c r="N72" s="20">
        <f>+[1]NAC!N73</f>
        <v>721.93979999999999</v>
      </c>
      <c r="O72" s="18">
        <f>+[1]NAC!P73</f>
        <v>979.79570000000001</v>
      </c>
      <c r="P72" s="18">
        <f>+[1]NAC!Q73</f>
        <v>879.63829999999996</v>
      </c>
      <c r="Q72" s="18">
        <f>+[1]NAC!R73</f>
        <v>694.61149999999998</v>
      </c>
      <c r="R72" s="18">
        <f t="shared" si="57"/>
        <v>851.44751328483903</v>
      </c>
      <c r="S72" s="19">
        <f t="shared" si="58"/>
        <v>875.26301457850559</v>
      </c>
      <c r="T72" s="19">
        <f t="shared" si="59"/>
        <v>873.63899717880111</v>
      </c>
      <c r="U72" s="19">
        <f t="shared" si="60"/>
        <v>870.21099665485656</v>
      </c>
      <c r="V72" s="19"/>
      <c r="W72" s="20">
        <f t="shared" si="61"/>
        <v>867.62182432170516</v>
      </c>
      <c r="Y72" s="24">
        <f t="shared" si="62"/>
        <v>7.4061968571593528E-2</v>
      </c>
      <c r="Z72" s="24">
        <f t="shared" si="63"/>
        <v>6.0175638867075554E-2</v>
      </c>
      <c r="AA72" s="24">
        <f t="shared" si="64"/>
        <v>6.4477943762482282E-2</v>
      </c>
      <c r="AB72" s="24">
        <f t="shared" si="65"/>
        <v>8.4702301760077647E-2</v>
      </c>
      <c r="AC72" s="24">
        <f t="shared" si="66"/>
        <v>4.5645733996471316E-2</v>
      </c>
      <c r="AD72" s="24">
        <f t="shared" si="67"/>
        <v>0.1032515480665539</v>
      </c>
      <c r="AE72" s="24">
        <f t="shared" si="68"/>
        <v>6.8442869740346746E-2</v>
      </c>
      <c r="AF72" s="24">
        <f t="shared" si="69"/>
        <v>5.4996252810392221E-2</v>
      </c>
      <c r="AG72" s="24">
        <f t="shared" si="70"/>
        <v>5.51352476223268E-2</v>
      </c>
      <c r="AH72" s="24">
        <f t="shared" si="71"/>
        <v>0.13189510479465372</v>
      </c>
      <c r="AI72" s="24">
        <f t="shared" si="72"/>
        <v>6.1000679667485791E-2</v>
      </c>
      <c r="AJ72" s="24">
        <f t="shared" si="73"/>
        <v>9.7595111559937164E-2</v>
      </c>
      <c r="AK72" s="24">
        <f t="shared" si="74"/>
        <v>8.1075924962282775E-2</v>
      </c>
      <c r="AL72" s="24">
        <f t="shared" si="75"/>
        <v>0.11300124750289275</v>
      </c>
      <c r="AM72" s="24">
        <f t="shared" si="76"/>
        <v>7.3288005686861002E-2</v>
      </c>
      <c r="AN72" s="24">
        <f t="shared" si="77"/>
        <v>4.9113433776301729E-2</v>
      </c>
      <c r="AO72" s="24">
        <f t="shared" si="78"/>
        <v>7.3437844146262865E-2</v>
      </c>
      <c r="AP72" s="24">
        <f t="shared" si="51"/>
        <v>8.1261907616276163E-2</v>
      </c>
      <c r="AQ72" s="24">
        <f t="shared" si="52"/>
        <v>9.9526102654595938E-2</v>
      </c>
      <c r="AR72" s="24">
        <f t="shared" si="53"/>
        <v>0.10017241985439052</v>
      </c>
      <c r="AS72" s="24" t="e">
        <f t="shared" si="79"/>
        <v>#DIV/0!</v>
      </c>
      <c r="AT72" s="24">
        <f t="shared" si="80"/>
        <v>8.1093315882744488E-2</v>
      </c>
      <c r="AV72" s="24">
        <f t="shared" si="32"/>
        <v>0.71002453931319232</v>
      </c>
      <c r="AW72" s="24">
        <f t="shared" si="33"/>
        <v>0.70558063328014065</v>
      </c>
      <c r="AX72" s="24">
        <f t="shared" si="34"/>
        <v>0.61213208311279477</v>
      </c>
      <c r="AY72" s="24">
        <f t="shared" si="35"/>
        <v>0.96702270817173552</v>
      </c>
      <c r="AZ72" s="24">
        <f t="shared" si="36"/>
        <v>0.50250251500329579</v>
      </c>
      <c r="BA72" s="24">
        <f t="shared" si="37"/>
        <v>0.70657864073937948</v>
      </c>
      <c r="BB72" s="24">
        <f t="shared" si="38"/>
        <v>0.72100480540786416</v>
      </c>
      <c r="BC72" s="24">
        <f t="shared" si="39"/>
        <v>0.63941527970070733</v>
      </c>
      <c r="BD72" s="24">
        <f t="shared" si="40"/>
        <v>0.35468134965002851</v>
      </c>
      <c r="BE72" s="24">
        <f t="shared" si="41"/>
        <v>0.69955581308727521</v>
      </c>
      <c r="BF72" s="24">
        <f t="shared" si="42"/>
        <v>0.64564268726534291</v>
      </c>
      <c r="BG72" s="24">
        <f t="shared" si="43"/>
        <v>0.9062341114508814</v>
      </c>
      <c r="BH72" s="24">
        <f t="shared" si="44"/>
        <v>0.64803147683010098</v>
      </c>
      <c r="BI72" s="24">
        <f t="shared" si="45"/>
        <v>0.95791855438713158</v>
      </c>
      <c r="BJ72" s="24">
        <f t="shared" si="46"/>
        <v>0.72242564775148632</v>
      </c>
      <c r="BK72" s="24">
        <f t="shared" si="47"/>
        <v>0.51924649595949668</v>
      </c>
      <c r="BL72" s="24">
        <f t="shared" si="48"/>
        <v>0.70917392510897659</v>
      </c>
      <c r="BM72" s="24">
        <f t="shared" si="54"/>
        <v>0.76198989602014788</v>
      </c>
      <c r="BN72" s="24">
        <f t="shared" si="55"/>
        <v>0.82141969372260348</v>
      </c>
      <c r="BO72" s="24">
        <f t="shared" si="56"/>
        <v>0.79475446315118936</v>
      </c>
      <c r="BP72" s="24" t="e">
        <f t="shared" si="49"/>
        <v>#DIV/0!</v>
      </c>
      <c r="BQ72" s="24">
        <f t="shared" si="50"/>
        <v>0.71778652314728064</v>
      </c>
    </row>
    <row r="73" spans="1:69" x14ac:dyDescent="0.25">
      <c r="A73" s="31">
        <f>+[1]NAC!A74</f>
        <v>44774</v>
      </c>
      <c r="B73" s="17">
        <f>+[1]NAC!B74</f>
        <v>911.13160000000005</v>
      </c>
      <c r="C73" s="18">
        <f>+[1]NAC!C74</f>
        <v>967.58050000000003</v>
      </c>
      <c r="D73" s="19">
        <f>+[1]NAC!D74</f>
        <v>721.68899999999996</v>
      </c>
      <c r="E73" s="19">
        <f>+[1]NAC!E74</f>
        <v>1067.5251000000001</v>
      </c>
      <c r="F73" s="19">
        <f>+[1]NAC!F74</f>
        <v>685.69929999999999</v>
      </c>
      <c r="G73" s="19">
        <f>+[1]NAC!G74</f>
        <v>924.23009999999999</v>
      </c>
      <c r="H73" s="19">
        <f>+[1]NAC!H74</f>
        <v>1001.7380000000001</v>
      </c>
      <c r="I73" s="19">
        <f>+[1]NAC!I74</f>
        <v>956.47460000000001</v>
      </c>
      <c r="J73" s="19">
        <f>+[1]NAC!J74</f>
        <v>662.64919999999995</v>
      </c>
      <c r="K73" s="19">
        <f>+[1]NAC!K74</f>
        <v>860.71320000000003</v>
      </c>
      <c r="L73" s="19">
        <f>+[1]NAC!L74</f>
        <v>745.72680000000003</v>
      </c>
      <c r="M73" s="19">
        <f>+[1]NAC!M74</f>
        <v>942.90869999999995</v>
      </c>
      <c r="N73" s="20">
        <f>+[1]NAC!N74</f>
        <v>784.42240000000004</v>
      </c>
      <c r="O73" s="18">
        <f>+[1]NAC!P74</f>
        <v>1064.731</v>
      </c>
      <c r="P73" s="18">
        <f>+[1]NAC!Q74</f>
        <v>939.46770000000004</v>
      </c>
      <c r="Q73" s="18">
        <f>+[1]NAC!R74</f>
        <v>738.31050000000005</v>
      </c>
      <c r="R73" s="18">
        <f t="shared" si="57"/>
        <v>910.90992900364574</v>
      </c>
      <c r="S73" s="19">
        <f t="shared" si="58"/>
        <v>940.65504025444363</v>
      </c>
      <c r="T73" s="19">
        <f t="shared" si="59"/>
        <v>941.73957596437901</v>
      </c>
      <c r="U73" s="19">
        <f t="shared" si="60"/>
        <v>941.35529737209197</v>
      </c>
      <c r="V73" s="19"/>
      <c r="W73" s="20">
        <f t="shared" si="61"/>
        <v>929.88557167882277</v>
      </c>
      <c r="Y73" s="24">
        <f t="shared" si="62"/>
        <v>6.9703355753550689E-2</v>
      </c>
      <c r="Z73" s="24">
        <f t="shared" si="63"/>
        <v>7.0971084636866966E-2</v>
      </c>
      <c r="AA73" s="24">
        <f t="shared" si="64"/>
        <v>7.0206592911200572E-2</v>
      </c>
      <c r="AB73" s="24">
        <f t="shared" si="65"/>
        <v>9.8550359245820562E-2</v>
      </c>
      <c r="AC73" s="24">
        <f t="shared" si="66"/>
        <v>5.5426006511417159E-2</v>
      </c>
      <c r="AD73" s="24">
        <f t="shared" si="67"/>
        <v>8.4245679582401811E-2</v>
      </c>
      <c r="AE73" s="24">
        <f t="shared" si="68"/>
        <v>5.7251082593750002E-2</v>
      </c>
      <c r="AF73" s="24">
        <f t="shared" si="69"/>
        <v>6.8319297564479964E-2</v>
      </c>
      <c r="AG73" s="24">
        <f t="shared" si="70"/>
        <v>4.0544623267902757E-2</v>
      </c>
      <c r="AH73" s="24">
        <f t="shared" si="71"/>
        <v>5.0291562177051441E-2</v>
      </c>
      <c r="AI73" s="24">
        <f t="shared" si="72"/>
        <v>4.9903024377936811E-2</v>
      </c>
      <c r="AJ73" s="24">
        <f t="shared" si="73"/>
        <v>6.6556396151745245E-2</v>
      </c>
      <c r="AK73" s="24">
        <f t="shared" si="74"/>
        <v>8.6548213576810751E-2</v>
      </c>
      <c r="AL73" s="24">
        <f t="shared" si="75"/>
        <v>8.6686745002044763E-2</v>
      </c>
      <c r="AM73" s="24">
        <f t="shared" si="76"/>
        <v>6.8015910630540022E-2</v>
      </c>
      <c r="AN73" s="24">
        <f t="shared" si="77"/>
        <v>6.2911426027354889E-2</v>
      </c>
      <c r="AO73" s="24">
        <f t="shared" si="78"/>
        <v>6.9836854052698794E-2</v>
      </c>
      <c r="AP73" s="24">
        <f t="shared" si="51"/>
        <v>7.4711286306812008E-2</v>
      </c>
      <c r="AQ73" s="24">
        <f t="shared" si="52"/>
        <v>7.7950479552185481E-2</v>
      </c>
      <c r="AR73" s="24">
        <f t="shared" si="53"/>
        <v>8.1755230617308161E-2</v>
      </c>
      <c r="AS73" s="24" t="e">
        <f t="shared" si="79"/>
        <v>#DIV/0!</v>
      </c>
      <c r="AT73" s="24">
        <f t="shared" si="80"/>
        <v>7.1763694286729685E-2</v>
      </c>
      <c r="AV73" s="24">
        <f t="shared" si="32"/>
        <v>0.78515273096755411</v>
      </c>
      <c r="AW73" s="24">
        <f t="shared" si="33"/>
        <v>0.79985944592751301</v>
      </c>
      <c r="AX73" s="24">
        <f t="shared" si="34"/>
        <v>0.69115920572186185</v>
      </c>
      <c r="AY73" s="24">
        <f t="shared" si="35"/>
        <v>1.0895171146512128</v>
      </c>
      <c r="AZ73" s="24">
        <f t="shared" si="36"/>
        <v>0.56777029546681401</v>
      </c>
      <c r="BA73" s="24">
        <f t="shared" si="37"/>
        <v>0.79164012507342152</v>
      </c>
      <c r="BB73" s="24">
        <f t="shared" si="38"/>
        <v>0.7462526372783691</v>
      </c>
      <c r="BC73" s="24">
        <f t="shared" si="39"/>
        <v>0.70960440687484772</v>
      </c>
      <c r="BD73" s="24">
        <f t="shared" si="40"/>
        <v>0.41802018763298299</v>
      </c>
      <c r="BE73" s="24">
        <f t="shared" si="41"/>
        <v>0.72136477514104991</v>
      </c>
      <c r="BF73" s="24">
        <f t="shared" si="42"/>
        <v>0.65753900866859327</v>
      </c>
      <c r="BG73" s="24">
        <f t="shared" si="43"/>
        <v>0.97491034546893252</v>
      </c>
      <c r="BH73" s="24">
        <f t="shared" si="44"/>
        <v>0.73338574885584129</v>
      </c>
      <c r="BI73" s="24">
        <f t="shared" si="45"/>
        <v>1.1152046744125892</v>
      </c>
      <c r="BJ73" s="24">
        <f t="shared" si="46"/>
        <v>0.7837088902196232</v>
      </c>
      <c r="BK73" s="24">
        <f t="shared" si="47"/>
        <v>0.5967582138449059</v>
      </c>
      <c r="BL73" s="24">
        <f t="shared" si="48"/>
        <v>0.78453555733951363</v>
      </c>
      <c r="BM73" s="24">
        <f t="shared" si="54"/>
        <v>0.84795930966824673</v>
      </c>
      <c r="BN73" s="24">
        <f t="shared" si="55"/>
        <v>0.90021757912260236</v>
      </c>
      <c r="BO73" s="24">
        <f t="shared" si="56"/>
        <v>0.87684741299394475</v>
      </c>
      <c r="BP73" s="24" t="e">
        <f t="shared" si="49"/>
        <v>#DIV/0!</v>
      </c>
      <c r="BQ73" s="24">
        <f t="shared" si="50"/>
        <v>0.78461671632508456</v>
      </c>
    </row>
    <row r="74" spans="1:69" x14ac:dyDescent="0.25">
      <c r="A74" s="31">
        <f>+[1]NAC!A75</f>
        <v>44805</v>
      </c>
      <c r="B74" s="17">
        <f>+[1]NAC!B75</f>
        <v>967.30759999999998</v>
      </c>
      <c r="C74" s="18">
        <f>+[1]NAC!C75</f>
        <v>1032.8063</v>
      </c>
      <c r="D74" s="19">
        <f>+[1]NAC!D75</f>
        <v>789.70140000000004</v>
      </c>
      <c r="E74" s="19">
        <f>+[1]NAC!E75</f>
        <v>1180.9505999999999</v>
      </c>
      <c r="F74" s="19">
        <f>+[1]NAC!F75</f>
        <v>706.98260000000005</v>
      </c>
      <c r="G74" s="19">
        <f>+[1]NAC!G75</f>
        <v>980.12009999999998</v>
      </c>
      <c r="H74" s="19">
        <f>+[1]NAC!H75</f>
        <v>1045.0789</v>
      </c>
      <c r="I74" s="19">
        <f>+[1]NAC!I75</f>
        <v>1012.0676</v>
      </c>
      <c r="J74" s="19">
        <f>+[1]NAC!J75</f>
        <v>678.97969999999998</v>
      </c>
      <c r="K74" s="19">
        <f>+[1]NAC!K75</f>
        <v>905.80610000000001</v>
      </c>
      <c r="L74" s="19">
        <f>+[1]NAC!L75</f>
        <v>772.99739999999997</v>
      </c>
      <c r="M74" s="19">
        <f>+[1]NAC!M75</f>
        <v>988.63070000000005</v>
      </c>
      <c r="N74" s="20">
        <f>+[1]NAC!N75</f>
        <v>837.73450000000003</v>
      </c>
      <c r="O74" s="18">
        <f>+[1]NAC!P75</f>
        <v>1189.6609000000001</v>
      </c>
      <c r="P74" s="18">
        <f>+[1]NAC!Q75</f>
        <v>991.25850000000003</v>
      </c>
      <c r="Q74" s="18">
        <f>+[1]NAC!R75</f>
        <v>771.88909999999998</v>
      </c>
      <c r="R74" s="18">
        <f t="shared" si="57"/>
        <v>967.58316840662701</v>
      </c>
      <c r="S74" s="19">
        <f t="shared" si="58"/>
        <v>1006.8581248940167</v>
      </c>
      <c r="T74" s="19">
        <f t="shared" si="59"/>
        <v>1008.499867698654</v>
      </c>
      <c r="U74" s="19">
        <f t="shared" si="60"/>
        <v>1015.030651054842</v>
      </c>
      <c r="V74" s="19"/>
      <c r="W74" s="20">
        <f t="shared" si="61"/>
        <v>989.69928343318225</v>
      </c>
      <c r="Y74" s="24">
        <f t="shared" si="62"/>
        <v>6.1655198875771644E-2</v>
      </c>
      <c r="Z74" s="24">
        <f t="shared" si="63"/>
        <v>6.7411238651460925E-2</v>
      </c>
      <c r="AA74" s="24">
        <f t="shared" si="64"/>
        <v>9.4240593940049022E-2</v>
      </c>
      <c r="AB74" s="24">
        <f t="shared" si="65"/>
        <v>0.10625089751988015</v>
      </c>
      <c r="AC74" s="24">
        <f t="shared" si="66"/>
        <v>3.1038824160969813E-2</v>
      </c>
      <c r="AD74" s="24">
        <f t="shared" si="67"/>
        <v>6.0471953899791764E-2</v>
      </c>
      <c r="AE74" s="24">
        <f t="shared" si="68"/>
        <v>4.3265704206089772E-2</v>
      </c>
      <c r="AF74" s="24">
        <f t="shared" si="69"/>
        <v>5.812281894364979E-2</v>
      </c>
      <c r="AG74" s="24">
        <f t="shared" si="70"/>
        <v>2.4644261247127375E-2</v>
      </c>
      <c r="AH74" s="24">
        <f t="shared" si="71"/>
        <v>5.2390157371816848E-2</v>
      </c>
      <c r="AI74" s="24">
        <f t="shared" si="72"/>
        <v>3.6569156425650728E-2</v>
      </c>
      <c r="AJ74" s="24">
        <f t="shared" si="73"/>
        <v>4.849037876095541E-2</v>
      </c>
      <c r="AK74" s="24">
        <f t="shared" si="74"/>
        <v>6.7963510475988365E-2</v>
      </c>
      <c r="AL74" s="24">
        <f t="shared" si="75"/>
        <v>0.1173347070762476</v>
      </c>
      <c r="AM74" s="24">
        <f t="shared" si="76"/>
        <v>5.5127813335147158E-2</v>
      </c>
      <c r="AN74" s="24">
        <f t="shared" si="77"/>
        <v>4.5480322980642862E-2</v>
      </c>
      <c r="AO74" s="24">
        <f t="shared" si="78"/>
        <v>6.2216073838354813E-2</v>
      </c>
      <c r="AP74" s="24">
        <f t="shared" si="51"/>
        <v>7.0379769210257237E-2</v>
      </c>
      <c r="AQ74" s="24">
        <f t="shared" si="52"/>
        <v>7.0890396281700019E-2</v>
      </c>
      <c r="AR74" s="24">
        <f t="shared" si="53"/>
        <v>7.8265192630692981E-2</v>
      </c>
      <c r="AS74" s="24" t="e">
        <f t="shared" si="79"/>
        <v>#DIV/0!</v>
      </c>
      <c r="AT74" s="24">
        <f t="shared" si="80"/>
        <v>6.4323733560432972E-2</v>
      </c>
      <c r="AV74" s="24">
        <f t="shared" si="32"/>
        <v>0.83029982395352242</v>
      </c>
      <c r="AW74" s="24">
        <f t="shared" si="33"/>
        <v>0.86616677264073072</v>
      </c>
      <c r="AX74" s="24">
        <f t="shared" si="34"/>
        <v>0.74791548665426721</v>
      </c>
      <c r="AY74" s="24">
        <f t="shared" si="35"/>
        <v>1.1800340402280178</v>
      </c>
      <c r="AZ74" s="24">
        <f t="shared" si="36"/>
        <v>0.58599062470275975</v>
      </c>
      <c r="BA74" s="24">
        <f t="shared" si="37"/>
        <v>0.83606320603668571</v>
      </c>
      <c r="BB74" s="24">
        <f t="shared" si="38"/>
        <v>0.7465852657826324</v>
      </c>
      <c r="BC74" s="24">
        <f t="shared" si="39"/>
        <v>0.7555668306763077</v>
      </c>
      <c r="BD74" s="24">
        <f t="shared" si="40"/>
        <v>0.41375905618871234</v>
      </c>
      <c r="BE74" s="24">
        <f t="shared" si="41"/>
        <v>0.745794019664624</v>
      </c>
      <c r="BF74" s="24">
        <f t="shared" si="42"/>
        <v>0.6661983476774882</v>
      </c>
      <c r="BG74" s="24">
        <f t="shared" si="43"/>
        <v>0.98964855396728968</v>
      </c>
      <c r="BH74" s="24">
        <f t="shared" si="44"/>
        <v>0.81196034918327786</v>
      </c>
      <c r="BI74" s="24">
        <f t="shared" si="45"/>
        <v>1.2220807031994947</v>
      </c>
      <c r="BJ74" s="24">
        <f t="shared" si="46"/>
        <v>0.82258582306074834</v>
      </c>
      <c r="BK74" s="24">
        <f t="shared" si="47"/>
        <v>0.6214219350670056</v>
      </c>
      <c r="BL74" s="24">
        <f t="shared" si="48"/>
        <v>0.83058226059360263</v>
      </c>
      <c r="BM74" s="24">
        <f t="shared" si="54"/>
        <v>0.90593564240930058</v>
      </c>
      <c r="BN74" s="24">
        <f t="shared" si="55"/>
        <v>0.95130378333006083</v>
      </c>
      <c r="BO74" s="24">
        <f t="shared" si="56"/>
        <v>0.9393384741609907</v>
      </c>
      <c r="BP74" s="24" t="e">
        <f t="shared" si="49"/>
        <v>#DIV/0!</v>
      </c>
      <c r="BQ74" s="24">
        <f t="shared" si="50"/>
        <v>0.82783778642656647</v>
      </c>
    </row>
    <row r="75" spans="1:69" x14ac:dyDescent="0.25">
      <c r="A75" s="31">
        <f>+[1]NAC!A76</f>
        <v>44835</v>
      </c>
      <c r="B75" s="17">
        <f>+[1]NAC!B76</f>
        <v>1028.7059999999999</v>
      </c>
      <c r="C75" s="18">
        <f>+[1]NAC!C76</f>
        <v>1096.5069000000001</v>
      </c>
      <c r="D75" s="19">
        <f>+[1]NAC!D76</f>
        <v>832.72479999999996</v>
      </c>
      <c r="E75" s="19">
        <f>+[1]NAC!E76</f>
        <v>1261.5985000000001</v>
      </c>
      <c r="F75" s="19">
        <f>+[1]NAC!F76</f>
        <v>759.77110000000005</v>
      </c>
      <c r="G75" s="19">
        <f>+[1]NAC!G76</f>
        <v>1028.4132</v>
      </c>
      <c r="H75" s="19">
        <f>+[1]NAC!H76</f>
        <v>1119.4447</v>
      </c>
      <c r="I75" s="19">
        <f>+[1]NAC!I76</f>
        <v>1057.3307</v>
      </c>
      <c r="J75" s="19">
        <f>+[1]NAC!J76</f>
        <v>761.29</v>
      </c>
      <c r="K75" s="19">
        <f>+[1]NAC!K76</f>
        <v>956.82759999999996</v>
      </c>
      <c r="L75" s="19">
        <f>+[1]NAC!L76</f>
        <v>827.90039999999999</v>
      </c>
      <c r="M75" s="19">
        <f>+[1]NAC!M76</f>
        <v>1061.9487999999999</v>
      </c>
      <c r="N75" s="20">
        <f>+[1]NAC!N76</f>
        <v>889.24639999999999</v>
      </c>
      <c r="O75" s="18">
        <f>+[1]NAC!P76</f>
        <v>1297.2889</v>
      </c>
      <c r="P75" s="18">
        <f>+[1]NAC!Q76</f>
        <v>1046.2650000000001</v>
      </c>
      <c r="Q75" s="18">
        <f>+[1]NAC!R76</f>
        <v>829.10109999999997</v>
      </c>
      <c r="R75" s="18">
        <f t="shared" si="57"/>
        <v>1028.8694843257558</v>
      </c>
      <c r="S75" s="19">
        <f t="shared" si="58"/>
        <v>1069.7650063549179</v>
      </c>
      <c r="T75" s="19">
        <f t="shared" si="59"/>
        <v>1072.7438431539447</v>
      </c>
      <c r="U75" s="19">
        <f t="shared" si="60"/>
        <v>1076.292058621666</v>
      </c>
      <c r="V75" s="19"/>
      <c r="W75" s="20">
        <f t="shared" si="61"/>
        <v>1050.4340044101839</v>
      </c>
      <c r="Y75" s="24">
        <f t="shared" si="62"/>
        <v>6.3473501086934503E-2</v>
      </c>
      <c r="Z75" s="24">
        <f t="shared" si="63"/>
        <v>6.1677199296712448E-2</v>
      </c>
      <c r="AA75" s="24">
        <f t="shared" si="64"/>
        <v>5.4480592284628093E-2</v>
      </c>
      <c r="AB75" s="24">
        <f t="shared" si="65"/>
        <v>6.8290663470597535E-2</v>
      </c>
      <c r="AC75" s="24">
        <f t="shared" si="66"/>
        <v>7.4667325617348901E-2</v>
      </c>
      <c r="AD75" s="24">
        <f t="shared" si="67"/>
        <v>4.9272635057683312E-2</v>
      </c>
      <c r="AE75" s="24">
        <f t="shared" si="68"/>
        <v>7.1158072371377834E-2</v>
      </c>
      <c r="AF75" s="24">
        <f t="shared" si="69"/>
        <v>4.47233959470692E-2</v>
      </c>
      <c r="AG75" s="24">
        <f t="shared" si="70"/>
        <v>0.12122645198376336</v>
      </c>
      <c r="AH75" s="24">
        <f t="shared" si="71"/>
        <v>5.6327176423298431E-2</v>
      </c>
      <c r="AI75" s="24">
        <f t="shared" si="72"/>
        <v>7.1026112118876439E-2</v>
      </c>
      <c r="AJ75" s="24">
        <f t="shared" si="73"/>
        <v>7.4161261631870978E-2</v>
      </c>
      <c r="AK75" s="24">
        <f t="shared" si="74"/>
        <v>6.1489529200480453E-2</v>
      </c>
      <c r="AL75" s="24">
        <f t="shared" si="75"/>
        <v>9.0469477478834381E-2</v>
      </c>
      <c r="AM75" s="24">
        <f t="shared" si="76"/>
        <v>5.5491579643453415E-2</v>
      </c>
      <c r="AN75" s="24">
        <f t="shared" si="77"/>
        <v>7.4119455761196829E-2</v>
      </c>
      <c r="AO75" s="24">
        <f t="shared" si="78"/>
        <v>6.3339584565172302E-2</v>
      </c>
      <c r="AP75" s="24">
        <f t="shared" si="51"/>
        <v>6.2478396812383874E-2</v>
      </c>
      <c r="AQ75" s="24">
        <f t="shared" si="52"/>
        <v>6.3702512526741417E-2</v>
      </c>
      <c r="AR75" s="24">
        <f t="shared" si="53"/>
        <v>6.0354243985794698E-2</v>
      </c>
      <c r="AS75" s="24" t="e">
        <f t="shared" si="79"/>
        <v>#DIV/0!</v>
      </c>
      <c r="AT75" s="24">
        <f t="shared" si="80"/>
        <v>6.1366843437855367E-2</v>
      </c>
      <c r="AV75" s="24">
        <f t="shared" si="32"/>
        <v>0.88035684713137119</v>
      </c>
      <c r="AW75" s="24">
        <f t="shared" si="33"/>
        <v>0.91586714152149828</v>
      </c>
      <c r="AX75" s="24">
        <f t="shared" si="34"/>
        <v>0.80349916498331364</v>
      </c>
      <c r="AY75" s="24">
        <f t="shared" si="35"/>
        <v>1.2154384776955336</v>
      </c>
      <c r="AZ75" s="24">
        <f t="shared" si="36"/>
        <v>0.66259521772335295</v>
      </c>
      <c r="BA75" s="24">
        <f t="shared" si="37"/>
        <v>0.87489006765852517</v>
      </c>
      <c r="BB75" s="24">
        <f t="shared" si="38"/>
        <v>0.78632445626911185</v>
      </c>
      <c r="BC75" s="24">
        <f t="shared" si="39"/>
        <v>0.77913084418173972</v>
      </c>
      <c r="BD75" s="24">
        <f t="shared" si="40"/>
        <v>0.56731105758343103</v>
      </c>
      <c r="BE75" s="24">
        <f t="shared" si="41"/>
        <v>0.77330124383263676</v>
      </c>
      <c r="BF75" s="24">
        <f t="shared" si="42"/>
        <v>0.76003238168895426</v>
      </c>
      <c r="BG75" s="24">
        <f t="shared" si="43"/>
        <v>1.0524489776591173</v>
      </c>
      <c r="BH75" s="24">
        <f t="shared" si="44"/>
        <v>0.86103374067308058</v>
      </c>
      <c r="BI75" s="24">
        <f t="shared" si="45"/>
        <v>1.240848251145739</v>
      </c>
      <c r="BJ75" s="24">
        <f t="shared" si="46"/>
        <v>0.86405534592718891</v>
      </c>
      <c r="BK75" s="24">
        <f t="shared" si="47"/>
        <v>0.70874482132088623</v>
      </c>
      <c r="BL75" s="24">
        <f t="shared" si="48"/>
        <v>0.88040344841971652</v>
      </c>
      <c r="BM75" s="24">
        <f t="shared" si="54"/>
        <v>0.95267120706553587</v>
      </c>
      <c r="BN75" s="24">
        <f t="shared" si="55"/>
        <v>0.99449309238559658</v>
      </c>
      <c r="BO75" s="24">
        <f t="shared" si="56"/>
        <v>0.97639396081441787</v>
      </c>
      <c r="BP75" s="24" t="e">
        <f t="shared" si="49"/>
        <v>#DIV/0!</v>
      </c>
      <c r="BQ75" s="24">
        <f t="shared" si="50"/>
        <v>0.87076115732032444</v>
      </c>
    </row>
    <row r="76" spans="1:69" x14ac:dyDescent="0.25">
      <c r="A76" s="31">
        <f>+[1]NAC!A77</f>
        <v>44866</v>
      </c>
      <c r="B76" s="17">
        <f>+[1]NAC!B77</f>
        <v>1079.2787000000001</v>
      </c>
      <c r="C76" s="18">
        <f>+[1]NAC!C77</f>
        <v>1135.001</v>
      </c>
      <c r="D76" s="19">
        <f>+[1]NAC!D77</f>
        <v>885.54</v>
      </c>
      <c r="E76" s="19">
        <f>+[1]NAC!E77</f>
        <v>1318.2609</v>
      </c>
      <c r="F76" s="19">
        <f>+[1]NAC!F77</f>
        <v>825.50909999999999</v>
      </c>
      <c r="G76" s="19">
        <f>+[1]NAC!G77</f>
        <v>1084.1626000000001</v>
      </c>
      <c r="H76" s="19">
        <f>+[1]NAC!H77</f>
        <v>1165.2705000000001</v>
      </c>
      <c r="I76" s="19">
        <f>+[1]NAC!I77</f>
        <v>1121.731</v>
      </c>
      <c r="J76" s="19">
        <f>+[1]NAC!J77</f>
        <v>809.68020000000001</v>
      </c>
      <c r="K76" s="19">
        <f>+[1]NAC!K77</f>
        <v>996.72770000000003</v>
      </c>
      <c r="L76" s="19">
        <f>+[1]NAC!L77</f>
        <v>859.05529999999999</v>
      </c>
      <c r="M76" s="19">
        <f>+[1]NAC!M77</f>
        <v>1120.5659000000001</v>
      </c>
      <c r="N76" s="20">
        <f>+[1]NAC!N77</f>
        <v>941.18219999999997</v>
      </c>
      <c r="O76" s="18">
        <f>+[1]NAC!P77</f>
        <v>1350.5166999999999</v>
      </c>
      <c r="P76" s="18">
        <f>+[1]NAC!Q77</f>
        <v>1096.0239999999999</v>
      </c>
      <c r="Q76" s="18">
        <f>+[1]NAC!R77</f>
        <v>880.76760000000002</v>
      </c>
      <c r="R76" s="18">
        <f t="shared" si="57"/>
        <v>1079.2515812659401</v>
      </c>
      <c r="S76" s="19">
        <f t="shared" si="58"/>
        <v>1116.9398768784552</v>
      </c>
      <c r="T76" s="19">
        <f t="shared" si="59"/>
        <v>1125.8819053996174</v>
      </c>
      <c r="U76" s="19">
        <f t="shared" si="60"/>
        <v>1127.6292196360148</v>
      </c>
      <c r="V76" s="19"/>
      <c r="W76" s="20">
        <f t="shared" si="61"/>
        <v>1102.6561646719992</v>
      </c>
      <c r="Y76" s="24">
        <f t="shared" si="62"/>
        <v>4.9161470818679165E-2</v>
      </c>
      <c r="Z76" s="24">
        <f t="shared" si="63"/>
        <v>3.5106117435284689E-2</v>
      </c>
      <c r="AA76" s="24">
        <f t="shared" si="64"/>
        <v>6.3424555147150619E-2</v>
      </c>
      <c r="AB76" s="24">
        <f t="shared" si="65"/>
        <v>4.491317958922747E-2</v>
      </c>
      <c r="AC76" s="24">
        <f t="shared" si="66"/>
        <v>8.6523427911380013E-2</v>
      </c>
      <c r="AD76" s="24">
        <f t="shared" si="67"/>
        <v>5.4209144728986525E-2</v>
      </c>
      <c r="AE76" s="24">
        <f t="shared" si="68"/>
        <v>4.0936189165932113E-2</v>
      </c>
      <c r="AF76" s="24">
        <f t="shared" si="69"/>
        <v>6.0908379942056001E-2</v>
      </c>
      <c r="AG76" s="24">
        <f t="shared" si="70"/>
        <v>6.356342523873959E-2</v>
      </c>
      <c r="AH76" s="24">
        <f t="shared" si="71"/>
        <v>4.1700406635427401E-2</v>
      </c>
      <c r="AI76" s="24">
        <f t="shared" si="72"/>
        <v>3.7631217474952239E-2</v>
      </c>
      <c r="AJ76" s="24">
        <f t="shared" si="73"/>
        <v>5.5197670546828892E-2</v>
      </c>
      <c r="AK76" s="24">
        <f t="shared" si="74"/>
        <v>5.8404284796654826E-2</v>
      </c>
      <c r="AL76" s="24">
        <f t="shared" si="75"/>
        <v>4.1030028083952619E-2</v>
      </c>
      <c r="AM76" s="24">
        <f t="shared" si="76"/>
        <v>4.7558696888455376E-2</v>
      </c>
      <c r="AN76" s="24">
        <f t="shared" si="77"/>
        <v>6.2316284467599958E-2</v>
      </c>
      <c r="AO76" s="24">
        <f t="shared" si="78"/>
        <v>4.8968404358110451E-2</v>
      </c>
      <c r="AP76" s="24">
        <f t="shared" si="51"/>
        <v>4.409834893018183E-2</v>
      </c>
      <c r="AQ76" s="24">
        <f t="shared" si="52"/>
        <v>4.9534716591281391E-2</v>
      </c>
      <c r="AR76" s="24">
        <f t="shared" si="53"/>
        <v>4.7698169472784935E-2</v>
      </c>
      <c r="AS76" s="24" t="e">
        <f t="shared" si="79"/>
        <v>#DIV/0!</v>
      </c>
      <c r="AT76" s="24">
        <f t="shared" si="80"/>
        <v>4.9714841715484903E-2</v>
      </c>
      <c r="AV76" s="24">
        <f t="shared" si="32"/>
        <v>0.92412782322705045</v>
      </c>
      <c r="AW76" s="24">
        <f t="shared" si="33"/>
        <v>0.94192635845328332</v>
      </c>
      <c r="AX76" s="24">
        <f t="shared" si="34"/>
        <v>0.89697177292120656</v>
      </c>
      <c r="AY76" s="24">
        <f t="shared" si="35"/>
        <v>1.2236785352401007</v>
      </c>
      <c r="AZ76" s="24">
        <f t="shared" si="36"/>
        <v>0.76785541050948991</v>
      </c>
      <c r="BA76" s="24">
        <f t="shared" si="37"/>
        <v>0.92451733634204158</v>
      </c>
      <c r="BB76" s="24">
        <f t="shared" si="38"/>
        <v>0.81524008415773874</v>
      </c>
      <c r="BC76" s="24">
        <f t="shared" si="39"/>
        <v>0.84692559682186741</v>
      </c>
      <c r="BD76" s="24">
        <f t="shared" si="40"/>
        <v>0.65327806072703942</v>
      </c>
      <c r="BE76" s="24">
        <f t="shared" si="41"/>
        <v>0.8205773775025853</v>
      </c>
      <c r="BF76" s="24">
        <f t="shared" si="42"/>
        <v>0.81095385801096276</v>
      </c>
      <c r="BG76" s="24">
        <f t="shared" si="43"/>
        <v>1.0630068383596187</v>
      </c>
      <c r="BH76" s="24">
        <f t="shared" si="44"/>
        <v>0.9302939857243322</v>
      </c>
      <c r="BI76" s="24">
        <f t="shared" si="45"/>
        <v>1.3209061131618922</v>
      </c>
      <c r="BJ76" s="24">
        <f t="shared" si="46"/>
        <v>0.89119189759351092</v>
      </c>
      <c r="BK76" s="24">
        <f t="shared" si="47"/>
        <v>0.79664817323850401</v>
      </c>
      <c r="BL76" s="24">
        <f t="shared" si="48"/>
        <v>0.92420868017964564</v>
      </c>
      <c r="BM76" s="24">
        <f t="shared" si="54"/>
        <v>0.98467253629707052</v>
      </c>
      <c r="BN76" s="24">
        <f t="shared" si="55"/>
        <v>1.0255460277736614</v>
      </c>
      <c r="BO76" s="24">
        <f t="shared" si="56"/>
        <v>1.0136032024729915</v>
      </c>
      <c r="BP76" s="24" t="e">
        <f t="shared" si="49"/>
        <v>#DIV/0!</v>
      </c>
      <c r="BQ76" s="24">
        <f t="shared" si="50"/>
        <v>0.91682467848465121</v>
      </c>
    </row>
    <row r="77" spans="1:69" x14ac:dyDescent="0.25">
      <c r="A77" s="31">
        <f>+[1]NAC!A78</f>
        <v>44896</v>
      </c>
      <c r="B77" s="17">
        <f>+[1]NAC!B78</f>
        <v>1134.5875000000001</v>
      </c>
      <c r="C77" s="18">
        <f>+[1]NAC!C78</f>
        <v>1187.9251999999999</v>
      </c>
      <c r="D77" s="19">
        <f>+[1]NAC!D78</f>
        <v>948.76149999999996</v>
      </c>
      <c r="E77" s="19">
        <f>+[1]NAC!E78</f>
        <v>1371.3368</v>
      </c>
      <c r="F77" s="19">
        <f>+[1]NAC!F78</f>
        <v>860.10910000000001</v>
      </c>
      <c r="G77" s="19">
        <f>+[1]NAC!G78</f>
        <v>1148.5320999999999</v>
      </c>
      <c r="H77" s="19">
        <f>+[1]NAC!H78</f>
        <v>1231.4648</v>
      </c>
      <c r="I77" s="19">
        <f>+[1]NAC!I78</f>
        <v>1186.6265000000001</v>
      </c>
      <c r="J77" s="19">
        <f>+[1]NAC!J78</f>
        <v>837.19989999999996</v>
      </c>
      <c r="K77" s="19">
        <f>+[1]NAC!K78</f>
        <v>1042.694</v>
      </c>
      <c r="L77" s="19">
        <f>+[1]NAC!L78</f>
        <v>892.62220000000002</v>
      </c>
      <c r="M77" s="19">
        <f>+[1]NAC!M78</f>
        <v>1200.8126999999999</v>
      </c>
      <c r="N77" s="20">
        <f>+[1]NAC!N78</f>
        <v>995.2681</v>
      </c>
      <c r="O77" s="18">
        <f>+[1]NAC!P78</f>
        <v>1413.2058999999999</v>
      </c>
      <c r="P77" s="18">
        <f>+[1]NAC!Q78</f>
        <v>1153.5771</v>
      </c>
      <c r="Q77" s="18">
        <f>+[1]NAC!R78</f>
        <v>925.78530000000001</v>
      </c>
      <c r="R77" s="18">
        <f t="shared" si="57"/>
        <v>1134.7397191444406</v>
      </c>
      <c r="S77" s="19">
        <f t="shared" si="58"/>
        <v>1174.4917612952804</v>
      </c>
      <c r="T77" s="19">
        <f t="shared" si="59"/>
        <v>1186.3539510240255</v>
      </c>
      <c r="U77" s="19">
        <f t="shared" si="60"/>
        <v>1181.6015145558392</v>
      </c>
      <c r="V77" s="19"/>
      <c r="W77" s="20">
        <f t="shared" si="61"/>
        <v>1158.5113032635243</v>
      </c>
      <c r="Y77" s="24">
        <f t="shared" si="62"/>
        <v>5.1246077588670946E-2</v>
      </c>
      <c r="Z77" s="24">
        <f t="shared" si="63"/>
        <v>4.6629210018316991E-2</v>
      </c>
      <c r="AA77" s="24">
        <f t="shared" si="64"/>
        <v>7.1393161234952762E-2</v>
      </c>
      <c r="AB77" s="24">
        <f t="shared" si="65"/>
        <v>4.0262060416113465E-2</v>
      </c>
      <c r="AC77" s="24">
        <f t="shared" si="66"/>
        <v>4.1913529481383049E-2</v>
      </c>
      <c r="AD77" s="24">
        <f t="shared" si="67"/>
        <v>5.9372551681823094E-2</v>
      </c>
      <c r="AE77" s="24">
        <f t="shared" si="68"/>
        <v>5.6805951922750841E-2</v>
      </c>
      <c r="AF77" s="24">
        <f t="shared" si="69"/>
        <v>5.7852996841488702E-2</v>
      </c>
      <c r="AG77" s="24">
        <f t="shared" si="70"/>
        <v>3.3988357378629264E-2</v>
      </c>
      <c r="AH77" s="24">
        <f t="shared" si="71"/>
        <v>4.6117209344136656E-2</v>
      </c>
      <c r="AI77" s="24">
        <f t="shared" si="72"/>
        <v>3.907420162590225E-2</v>
      </c>
      <c r="AJ77" s="24">
        <f t="shared" si="73"/>
        <v>7.1612744953241769E-2</v>
      </c>
      <c r="AK77" s="24">
        <f t="shared" si="74"/>
        <v>5.7465918926218551E-2</v>
      </c>
      <c r="AL77" s="24">
        <f t="shared" si="75"/>
        <v>4.6418678125194734E-2</v>
      </c>
      <c r="AM77" s="24">
        <f t="shared" si="76"/>
        <v>5.2510802683153113E-2</v>
      </c>
      <c r="AN77" s="24">
        <f t="shared" si="77"/>
        <v>5.1111893761759619E-2</v>
      </c>
      <c r="AO77" s="24">
        <f t="shared" si="78"/>
        <v>5.1413534009757011E-2</v>
      </c>
      <c r="AP77" s="24">
        <f t="shared" si="51"/>
        <v>5.1526394220669403E-2</v>
      </c>
      <c r="AQ77" s="24">
        <f t="shared" si="52"/>
        <v>5.3710824673875779E-2</v>
      </c>
      <c r="AR77" s="24">
        <f t="shared" si="53"/>
        <v>4.7863512207714898E-2</v>
      </c>
      <c r="AS77" s="24" t="e">
        <f t="shared" si="79"/>
        <v>#DIV/0!</v>
      </c>
      <c r="AT77" s="24">
        <f t="shared" si="80"/>
        <v>5.0655082138084229E-2</v>
      </c>
      <c r="AV77" s="24">
        <f t="shared" si="32"/>
        <v>0.9479318233519185</v>
      </c>
      <c r="AW77" s="24">
        <f t="shared" si="33"/>
        <v>0.9495561608458849</v>
      </c>
      <c r="AX77" s="24">
        <f t="shared" si="34"/>
        <v>0.92873298568109708</v>
      </c>
      <c r="AY77" s="24">
        <f t="shared" si="35"/>
        <v>1.2079376068678815</v>
      </c>
      <c r="AZ77" s="24">
        <f t="shared" si="36"/>
        <v>0.80391063385783412</v>
      </c>
      <c r="BA77" s="24">
        <f t="shared" si="37"/>
        <v>0.97227744024947715</v>
      </c>
      <c r="BB77" s="24">
        <f t="shared" si="38"/>
        <v>0.90882337167209637</v>
      </c>
      <c r="BC77" s="24">
        <f t="shared" si="39"/>
        <v>0.86191288526033749</v>
      </c>
      <c r="BD77" s="24">
        <f t="shared" si="40"/>
        <v>0.67842365286537931</v>
      </c>
      <c r="BE77" s="24">
        <f t="shared" si="41"/>
        <v>0.83211560580699828</v>
      </c>
      <c r="BF77" s="24">
        <f t="shared" si="42"/>
        <v>0.86305916474576949</v>
      </c>
      <c r="BG77" s="24">
        <f t="shared" si="43"/>
        <v>1.0879018599134906</v>
      </c>
      <c r="BH77" s="24">
        <f t="shared" si="44"/>
        <v>0.97833305041183949</v>
      </c>
      <c r="BI77" s="24">
        <f t="shared" si="45"/>
        <v>1.3411910569260579</v>
      </c>
      <c r="BJ77" s="24">
        <f t="shared" si="46"/>
        <v>0.90618479684997388</v>
      </c>
      <c r="BK77" s="24">
        <f t="shared" si="47"/>
        <v>0.85665225722803306</v>
      </c>
      <c r="BL77" s="24">
        <f t="shared" si="48"/>
        <v>0.94875379095975521</v>
      </c>
      <c r="BM77" s="24">
        <f t="shared" si="54"/>
        <v>0.99845703135451669</v>
      </c>
      <c r="BN77" s="24">
        <f t="shared" si="55"/>
        <v>1.0426795776910485</v>
      </c>
      <c r="BO77" s="24">
        <f t="shared" si="56"/>
        <v>1.0280071589149573</v>
      </c>
      <c r="BP77" s="24" t="e">
        <f t="shared" si="49"/>
        <v>#DIV/0!</v>
      </c>
      <c r="BQ77" s="24">
        <f t="shared" si="50"/>
        <v>0.94744979448971778</v>
      </c>
    </row>
    <row r="78" spans="1:69" x14ac:dyDescent="0.25">
      <c r="A78" s="31">
        <f>+[1]NAC!A79</f>
        <v>44927</v>
      </c>
      <c r="B78" s="17">
        <f>+[1]NAC!B79</f>
        <v>1202.979</v>
      </c>
      <c r="C78" s="18">
        <f>+[1]NAC!C79</f>
        <v>1268.3385000000001</v>
      </c>
      <c r="D78" s="19">
        <f>+[1]NAC!D79</f>
        <v>1017.8777</v>
      </c>
      <c r="E78" s="19">
        <f>+[1]NAC!E79</f>
        <v>1402.845</v>
      </c>
      <c r="F78" s="19">
        <f>+[1]NAC!F79</f>
        <v>929.16210000000001</v>
      </c>
      <c r="G78" s="19">
        <f>+[1]NAC!G79</f>
        <v>1210.6926000000001</v>
      </c>
      <c r="H78" s="19">
        <f>+[1]NAC!H79</f>
        <v>1291.7546</v>
      </c>
      <c r="I78" s="19">
        <f>+[1]NAC!I79</f>
        <v>1257.1122</v>
      </c>
      <c r="J78" s="19">
        <f>+[1]NAC!J79</f>
        <v>903.90009999999995</v>
      </c>
      <c r="K78" s="19">
        <f>+[1]NAC!K79</f>
        <v>1136.1134999999999</v>
      </c>
      <c r="L78" s="19">
        <f>+[1]NAC!L79</f>
        <v>902.06859999999995</v>
      </c>
      <c r="M78" s="19">
        <f>+[1]NAC!M79</f>
        <v>1275.6080999999999</v>
      </c>
      <c r="N78" s="20">
        <f>+[1]NAC!N79</f>
        <v>1062.9991</v>
      </c>
      <c r="O78" s="18">
        <f>+[1]NAC!P79</f>
        <v>1525.1043</v>
      </c>
      <c r="P78" s="18">
        <f>+[1]NAC!Q79</f>
        <v>1215.3181999999999</v>
      </c>
      <c r="Q78" s="18">
        <f>+[1]NAC!R79</f>
        <v>991.51919999999996</v>
      </c>
      <c r="R78" s="18">
        <f t="shared" si="57"/>
        <v>1202.9628580034157</v>
      </c>
      <c r="S78" s="19">
        <f t="shared" si="58"/>
        <v>1245.2702294433132</v>
      </c>
      <c r="T78" s="19">
        <f t="shared" si="59"/>
        <v>1250.0669707178502</v>
      </c>
      <c r="U78" s="19">
        <f t="shared" si="60"/>
        <v>1241.6718741267935</v>
      </c>
      <c r="V78" s="19"/>
      <c r="W78" s="20">
        <f t="shared" si="61"/>
        <v>1218.9518164652009</v>
      </c>
      <c r="Y78" s="24">
        <f t="shared" si="62"/>
        <v>6.0278735663842564E-2</v>
      </c>
      <c r="Z78" s="24">
        <f t="shared" si="63"/>
        <v>6.7692225066022793E-2</v>
      </c>
      <c r="AA78" s="24">
        <f t="shared" si="64"/>
        <v>7.2848866654053879E-2</v>
      </c>
      <c r="AB78" s="24">
        <f t="shared" si="65"/>
        <v>2.2976266661844047E-2</v>
      </c>
      <c r="AC78" s="24">
        <f t="shared" si="66"/>
        <v>8.0284001180780384E-2</v>
      </c>
      <c r="AD78" s="24">
        <f t="shared" si="67"/>
        <v>5.41216915051832E-2</v>
      </c>
      <c r="AE78" s="24">
        <f t="shared" si="68"/>
        <v>4.8957794002719268E-2</v>
      </c>
      <c r="AF78" s="24">
        <f t="shared" si="69"/>
        <v>5.9400072390090708E-2</v>
      </c>
      <c r="AG78" s="24">
        <f t="shared" si="70"/>
        <v>7.967057807818656E-2</v>
      </c>
      <c r="AH78" s="24">
        <f t="shared" si="71"/>
        <v>8.9594358459912371E-2</v>
      </c>
      <c r="AI78" s="24">
        <f t="shared" si="72"/>
        <v>1.0582752703215181E-2</v>
      </c>
      <c r="AJ78" s="24">
        <f t="shared" si="73"/>
        <v>6.2287315915296348E-2</v>
      </c>
      <c r="AK78" s="24">
        <f t="shared" si="74"/>
        <v>6.8053020085743654E-2</v>
      </c>
      <c r="AL78" s="24">
        <f t="shared" si="75"/>
        <v>7.9180535546872655E-2</v>
      </c>
      <c r="AM78" s="24">
        <f t="shared" si="76"/>
        <v>5.3521433461187762E-2</v>
      </c>
      <c r="AN78" s="24">
        <f t="shared" si="77"/>
        <v>7.1003395711727091E-2</v>
      </c>
      <c r="AO78" s="24">
        <f t="shared" si="78"/>
        <v>6.0122279768626719E-2</v>
      </c>
      <c r="AP78" s="24">
        <f t="shared" si="51"/>
        <v>6.0263060568407134E-2</v>
      </c>
      <c r="AQ78" s="24">
        <f t="shared" si="52"/>
        <v>5.37048994853766E-2</v>
      </c>
      <c r="AR78" s="24">
        <f t="shared" si="53"/>
        <v>5.0838086132222404E-2</v>
      </c>
      <c r="AS78" s="24" t="e">
        <f t="shared" si="79"/>
        <v>#DIV/0!</v>
      </c>
      <c r="AT78" s="24">
        <f t="shared" si="80"/>
        <v>5.2170844627424717E-2</v>
      </c>
      <c r="AV78" s="24">
        <f t="shared" si="32"/>
        <v>0.98829086145403622</v>
      </c>
      <c r="AW78" s="24">
        <f t="shared" si="33"/>
        <v>0.98362305580969833</v>
      </c>
      <c r="AX78" s="24">
        <f t="shared" si="34"/>
        <v>1.0326746782576328</v>
      </c>
      <c r="AY78" s="24">
        <f t="shared" si="35"/>
        <v>1.2057519410560475</v>
      </c>
      <c r="AZ78" s="24">
        <f t="shared" si="36"/>
        <v>0.91503607842652324</v>
      </c>
      <c r="BA78" s="24">
        <f t="shared" si="37"/>
        <v>1.0122330288788035</v>
      </c>
      <c r="BB78" s="24">
        <f t="shared" si="38"/>
        <v>0.92318999322438033</v>
      </c>
      <c r="BC78" s="24">
        <f t="shared" si="39"/>
        <v>0.91963098731690684</v>
      </c>
      <c r="BD78" s="24">
        <f t="shared" si="40"/>
        <v>0.68598225009125624</v>
      </c>
      <c r="BE78" s="24">
        <f t="shared" si="41"/>
        <v>0.91563176400425483</v>
      </c>
      <c r="BF78" s="24">
        <f t="shared" si="42"/>
        <v>0.86852159604350954</v>
      </c>
      <c r="BG78" s="24">
        <f t="shared" si="43"/>
        <v>1.0987759357024429</v>
      </c>
      <c r="BH78" s="24">
        <f t="shared" si="44"/>
        <v>1.025917471713842</v>
      </c>
      <c r="BI78" s="24">
        <f t="shared" si="45"/>
        <v>1.3168922709657958</v>
      </c>
      <c r="BJ78" s="24">
        <f t="shared" si="46"/>
        <v>0.94401331884316209</v>
      </c>
      <c r="BK78" s="24">
        <f t="shared" si="47"/>
        <v>0.93513755312010716</v>
      </c>
      <c r="BL78" s="24">
        <f t="shared" si="48"/>
        <v>0.98898740222483594</v>
      </c>
      <c r="BM78" s="24">
        <f t="shared" si="54"/>
        <v>1.0327884338045181</v>
      </c>
      <c r="BN78" s="24">
        <f t="shared" si="55"/>
        <v>1.0718799708362807</v>
      </c>
      <c r="BO78" s="24">
        <f t="shared" si="56"/>
        <v>1.062952952988919</v>
      </c>
      <c r="BP78" s="24" t="e">
        <f t="shared" si="49"/>
        <v>#DIV/0!</v>
      </c>
      <c r="BQ78" s="24">
        <f t="shared" si="50"/>
        <v>0.98138478709282251</v>
      </c>
    </row>
    <row r="79" spans="1:69" x14ac:dyDescent="0.25">
      <c r="A79" s="31">
        <f>+[1]NAC!A80</f>
        <v>44958</v>
      </c>
      <c r="B79" s="17">
        <f>+[1]NAC!B80</f>
        <v>1282.7091</v>
      </c>
      <c r="C79" s="18">
        <f>+[1]NAC!C80</f>
        <v>1392.3998999999999</v>
      </c>
      <c r="D79" s="19">
        <f>+[1]NAC!D80</f>
        <v>1071.1087</v>
      </c>
      <c r="E79" s="19">
        <f>+[1]NAC!E80</f>
        <v>1457.7661000000001</v>
      </c>
      <c r="F79" s="19">
        <f>+[1]NAC!F80</f>
        <v>973.79010000000005</v>
      </c>
      <c r="G79" s="19">
        <f>+[1]NAC!G80</f>
        <v>1271.8967</v>
      </c>
      <c r="H79" s="19">
        <f>+[1]NAC!H80</f>
        <v>1360.5006000000001</v>
      </c>
      <c r="I79" s="19">
        <f>+[1]NAC!I80</f>
        <v>1318.1813</v>
      </c>
      <c r="J79" s="19">
        <f>+[1]NAC!J80</f>
        <v>974.80050000000006</v>
      </c>
      <c r="K79" s="19">
        <f>+[1]NAC!K80</f>
        <v>1205.9376999999999</v>
      </c>
      <c r="L79" s="19">
        <f>+[1]NAC!L80</f>
        <v>930.48680000000002</v>
      </c>
      <c r="M79" s="19">
        <f>+[1]NAC!M80</f>
        <v>1371.9038</v>
      </c>
      <c r="N79" s="20">
        <f>+[1]NAC!N80</f>
        <v>1131.9623999999999</v>
      </c>
      <c r="O79" s="18">
        <f>+[1]NAC!P80</f>
        <v>1575.9625000000001</v>
      </c>
      <c r="P79" s="18">
        <f>+[1]NAC!Q80</f>
        <v>1308.7788</v>
      </c>
      <c r="Q79" s="18">
        <f>+[1]NAC!R80</f>
        <v>1042.4951000000001</v>
      </c>
      <c r="R79" s="18">
        <f t="shared" si="57"/>
        <v>1282.7949207121519</v>
      </c>
      <c r="S79" s="19">
        <f t="shared" si="58"/>
        <v>1336.6953003958745</v>
      </c>
      <c r="T79" s="19">
        <f t="shared" si="59"/>
        <v>1320.7238612091382</v>
      </c>
      <c r="U79" s="19">
        <f t="shared" si="60"/>
        <v>1303.9015615791084</v>
      </c>
      <c r="V79" s="19"/>
      <c r="W79" s="20">
        <f t="shared" si="61"/>
        <v>1280.9080824414166</v>
      </c>
      <c r="Y79" s="24">
        <f t="shared" si="62"/>
        <v>6.62772168092709E-2</v>
      </c>
      <c r="Z79" s="24">
        <f t="shared" si="63"/>
        <v>9.7814108773012665E-2</v>
      </c>
      <c r="AA79" s="24">
        <f t="shared" si="64"/>
        <v>5.2296066609966996E-2</v>
      </c>
      <c r="AB79" s="24">
        <f t="shared" si="65"/>
        <v>3.914979915813932E-2</v>
      </c>
      <c r="AC79" s="24">
        <f t="shared" si="66"/>
        <v>4.8030370588727278E-2</v>
      </c>
      <c r="AD79" s="24">
        <f t="shared" si="67"/>
        <v>5.0552964476696882E-2</v>
      </c>
      <c r="AE79" s="24">
        <f t="shared" si="68"/>
        <v>5.3219086659339165E-2</v>
      </c>
      <c r="AF79" s="24">
        <f t="shared" si="69"/>
        <v>4.8578877843998169E-2</v>
      </c>
      <c r="AG79" s="24">
        <f t="shared" si="70"/>
        <v>7.8438314145556687E-2</v>
      </c>
      <c r="AH79" s="24">
        <f t="shared" si="71"/>
        <v>6.1458824316408478E-2</v>
      </c>
      <c r="AI79" s="24">
        <f t="shared" si="72"/>
        <v>3.1503369034239892E-2</v>
      </c>
      <c r="AJ79" s="24">
        <f t="shared" si="73"/>
        <v>7.5490034909624804E-2</v>
      </c>
      <c r="AK79" s="24">
        <f t="shared" si="74"/>
        <v>6.4876160290257889E-2</v>
      </c>
      <c r="AL79" s="24">
        <f t="shared" si="75"/>
        <v>3.3347358603605048E-2</v>
      </c>
      <c r="AM79" s="24">
        <f t="shared" si="76"/>
        <v>7.6902164387894656E-2</v>
      </c>
      <c r="AN79" s="24">
        <f t="shared" si="77"/>
        <v>5.1411914161622052E-2</v>
      </c>
      <c r="AO79" s="24">
        <f t="shared" si="78"/>
        <v>6.6362865800557946E-2</v>
      </c>
      <c r="AP79" s="24">
        <f t="shared" si="51"/>
        <v>7.3417856454684571E-2</v>
      </c>
      <c r="AQ79" s="24">
        <f t="shared" si="52"/>
        <v>5.6522484111962035E-2</v>
      </c>
      <c r="AR79" s="24">
        <f t="shared" si="53"/>
        <v>5.0117658899278883E-2</v>
      </c>
      <c r="AS79" s="24" t="e">
        <f t="shared" si="79"/>
        <v>#DIV/0!</v>
      </c>
      <c r="AT79" s="24">
        <f t="shared" si="80"/>
        <v>5.0827493867543261E-2</v>
      </c>
      <c r="AV79" s="24">
        <f t="shared" si="32"/>
        <v>1.025007968469017</v>
      </c>
      <c r="AW79" s="24">
        <f t="shared" si="33"/>
        <v>1.0262939453622399</v>
      </c>
      <c r="AX79" s="24">
        <f t="shared" si="34"/>
        <v>1.0835601803779285</v>
      </c>
      <c r="AY79" s="24">
        <f t="shared" si="35"/>
        <v>1.2168778310407222</v>
      </c>
      <c r="AZ79" s="24">
        <f t="shared" si="36"/>
        <v>0.95168811314053814</v>
      </c>
      <c r="BA79" s="24">
        <f t="shared" si="37"/>
        <v>1.0242698150650691</v>
      </c>
      <c r="BB79" s="24">
        <f t="shared" si="38"/>
        <v>0.95441622453495922</v>
      </c>
      <c r="BC79" s="24">
        <f t="shared" si="39"/>
        <v>0.91821425718201843</v>
      </c>
      <c r="BD79" s="24">
        <f t="shared" si="40"/>
        <v>0.79180135498934079</v>
      </c>
      <c r="BE79" s="24">
        <f t="shared" si="41"/>
        <v>0.98779945660711244</v>
      </c>
      <c r="BF79" s="24">
        <f t="shared" si="42"/>
        <v>0.87766491449087525</v>
      </c>
      <c r="BG79" s="24">
        <f t="shared" si="43"/>
        <v>1.1638065982748587</v>
      </c>
      <c r="BH79" s="24">
        <f t="shared" si="44"/>
        <v>1.0677076178924754</v>
      </c>
      <c r="BI79" s="24">
        <f t="shared" si="45"/>
        <v>1.2081541675768284</v>
      </c>
      <c r="BJ79" s="24">
        <f t="shared" si="46"/>
        <v>1.0043051604036735</v>
      </c>
      <c r="BK79" s="24">
        <f t="shared" si="47"/>
        <v>0.97341975658959701</v>
      </c>
      <c r="BL79" s="24">
        <f t="shared" si="48"/>
        <v>1.0250764835989163</v>
      </c>
      <c r="BM79" s="24">
        <f t="shared" si="54"/>
        <v>1.0734533651294735</v>
      </c>
      <c r="BN79" s="24">
        <f t="shared" si="55"/>
        <v>1.1115080230316967</v>
      </c>
      <c r="BO79" s="24">
        <f t="shared" si="56"/>
        <v>1.094004979115947</v>
      </c>
      <c r="BP79" s="24" t="e">
        <f t="shared" si="49"/>
        <v>#DIV/0!</v>
      </c>
      <c r="BQ79" s="24">
        <f t="shared" si="50"/>
        <v>1.0077702936793278</v>
      </c>
    </row>
    <row r="80" spans="1:69" x14ac:dyDescent="0.25">
      <c r="A80" s="31">
        <f>+[1]NAC!A81</f>
        <v>44986</v>
      </c>
      <c r="B80" s="17">
        <f>+[1]NAC!B81</f>
        <v>1381.1601000000001</v>
      </c>
      <c r="C80" s="18">
        <f>+[1]NAC!C81</f>
        <v>1522.5337</v>
      </c>
      <c r="D80" s="19">
        <f>+[1]NAC!D81</f>
        <v>1159.8525999999999</v>
      </c>
      <c r="E80" s="19">
        <f>+[1]NAC!E81</f>
        <v>1595.0861</v>
      </c>
      <c r="F80" s="19">
        <f>+[1]NAC!F81</f>
        <v>1037.2344000000001</v>
      </c>
      <c r="G80" s="19">
        <f>+[1]NAC!G81</f>
        <v>1345.7519</v>
      </c>
      <c r="H80" s="19">
        <f>+[1]NAC!H81</f>
        <v>1438.3163</v>
      </c>
      <c r="I80" s="19">
        <f>+[1]NAC!I81</f>
        <v>1388.1660999999999</v>
      </c>
      <c r="J80" s="19">
        <f>+[1]NAC!J81</f>
        <v>993.45529999999997</v>
      </c>
      <c r="K80" s="19">
        <f>+[1]NAC!K81</f>
        <v>1258.7737999999999</v>
      </c>
      <c r="L80" s="19">
        <f>+[1]NAC!L81</f>
        <v>1201.1258</v>
      </c>
      <c r="M80" s="19">
        <f>+[1]NAC!M81</f>
        <v>1479.9582</v>
      </c>
      <c r="N80" s="20">
        <f>+[1]NAC!N81</f>
        <v>1203.4429</v>
      </c>
      <c r="O80" s="18">
        <f>+[1]NAC!P81</f>
        <v>1722.9662000000001</v>
      </c>
      <c r="P80" s="18">
        <f>+[1]NAC!Q81</f>
        <v>1403.1433999999999</v>
      </c>
      <c r="Q80" s="18">
        <f>+[1]NAC!R81</f>
        <v>1128.8907999999999</v>
      </c>
      <c r="R80" s="18">
        <f t="shared" si="57"/>
        <v>1381.937900505623</v>
      </c>
      <c r="S80" s="19">
        <f t="shared" si="58"/>
        <v>1445.7882336284852</v>
      </c>
      <c r="T80" s="19">
        <f t="shared" si="59"/>
        <v>1416.0119271958858</v>
      </c>
      <c r="U80" s="19">
        <f t="shared" si="60"/>
        <v>1394.9934698325389</v>
      </c>
      <c r="V80" s="19"/>
      <c r="W80" s="20">
        <f t="shared" si="61"/>
        <v>1369.4514996955627</v>
      </c>
      <c r="Y80" s="24">
        <f t="shared" si="62"/>
        <v>7.675239849783555E-2</v>
      </c>
      <c r="Z80" s="24">
        <f t="shared" si="63"/>
        <v>9.3460075657862518E-2</v>
      </c>
      <c r="AA80" s="24">
        <f t="shared" si="64"/>
        <v>8.2852375300471293E-2</v>
      </c>
      <c r="AB80" s="24">
        <f t="shared" si="65"/>
        <v>9.4198925328281335E-2</v>
      </c>
      <c r="AC80" s="24">
        <f t="shared" si="66"/>
        <v>6.5151925450874781E-2</v>
      </c>
      <c r="AD80" s="24">
        <f t="shared" si="67"/>
        <v>5.8066979810545982E-2</v>
      </c>
      <c r="AE80" s="24">
        <f t="shared" si="68"/>
        <v>5.7196373158526992E-2</v>
      </c>
      <c r="AF80" s="24">
        <f t="shared" si="69"/>
        <v>5.309193811200319E-2</v>
      </c>
      <c r="AG80" s="24">
        <f t="shared" si="70"/>
        <v>1.9137043938733944E-2</v>
      </c>
      <c r="AH80" s="24">
        <f t="shared" si="71"/>
        <v>4.3813291515805597E-2</v>
      </c>
      <c r="AI80" s="24">
        <f t="shared" si="72"/>
        <v>0.29085743075560022</v>
      </c>
      <c r="AJ80" s="24">
        <f t="shared" si="73"/>
        <v>7.8762373863240143E-2</v>
      </c>
      <c r="AK80" s="24">
        <f t="shared" si="74"/>
        <v>6.3147415497193382E-2</v>
      </c>
      <c r="AL80" s="24">
        <f t="shared" si="75"/>
        <v>9.3278678902575463E-2</v>
      </c>
      <c r="AM80" s="24">
        <f t="shared" si="76"/>
        <v>7.2101259586417443E-2</v>
      </c>
      <c r="AN80" s="24">
        <f t="shared" si="77"/>
        <v>8.2873962668984946E-2</v>
      </c>
      <c r="AO80" s="24">
        <f t="shared" si="78"/>
        <v>7.7286695006892669E-2</v>
      </c>
      <c r="AP80" s="24">
        <f t="shared" si="51"/>
        <v>8.1613912460305471E-2</v>
      </c>
      <c r="AQ80" s="24">
        <f t="shared" si="52"/>
        <v>7.2148364079309024E-2</v>
      </c>
      <c r="AR80" s="24">
        <f t="shared" si="53"/>
        <v>6.9861031643456695E-2</v>
      </c>
      <c r="AS80" s="24" t="e">
        <f t="shared" si="79"/>
        <v>#DIV/0!</v>
      </c>
      <c r="AT80" s="24">
        <f t="shared" si="80"/>
        <v>6.9125504372946178E-2</v>
      </c>
      <c r="AV80" s="24">
        <f t="shared" si="32"/>
        <v>1.0429651896009893</v>
      </c>
      <c r="AW80" s="24">
        <f t="shared" si="33"/>
        <v>1.0660069522139435</v>
      </c>
      <c r="AX80" s="24">
        <f t="shared" si="34"/>
        <v>1.1335307467975495</v>
      </c>
      <c r="AY80" s="24">
        <f t="shared" si="35"/>
        <v>1.1881698421996298</v>
      </c>
      <c r="AZ80" s="24">
        <f t="shared" si="36"/>
        <v>0.93095051665920159</v>
      </c>
      <c r="BA80" s="24">
        <f t="shared" si="37"/>
        <v>1.0518066927148806</v>
      </c>
      <c r="BB80" s="24">
        <f t="shared" si="38"/>
        <v>0.96869922783188733</v>
      </c>
      <c r="BC80" s="24">
        <f t="shared" si="39"/>
        <v>0.915117338636525</v>
      </c>
      <c r="BD80" s="24">
        <f t="shared" si="40"/>
        <v>0.76532176324752776</v>
      </c>
      <c r="BE80" s="24">
        <f t="shared" si="41"/>
        <v>1.0080191630399375</v>
      </c>
      <c r="BF80" s="24">
        <f t="shared" si="42"/>
        <v>0.96043886380881704</v>
      </c>
      <c r="BG80" s="24">
        <f t="shared" si="43"/>
        <v>1.2139773835822658</v>
      </c>
      <c r="BH80" s="24">
        <f t="shared" si="44"/>
        <v>1.0831771525468676</v>
      </c>
      <c r="BI80" s="24">
        <f t="shared" si="45"/>
        <v>1.2733534917639791</v>
      </c>
      <c r="BJ80" s="24">
        <f t="shared" si="46"/>
        <v>1.0196334948539154</v>
      </c>
      <c r="BK80" s="24">
        <f t="shared" si="47"/>
        <v>0.97083166317271363</v>
      </c>
      <c r="BL80" s="24">
        <f t="shared" si="48"/>
        <v>1.0440929082974746</v>
      </c>
      <c r="BM80" s="24">
        <f t="shared" si="54"/>
        <v>1.1010093516711472</v>
      </c>
      <c r="BN80" s="24">
        <f t="shared" si="55"/>
        <v>1.1274980156156666</v>
      </c>
      <c r="BO80" s="24">
        <f t="shared" si="56"/>
        <v>1.0989092200682702</v>
      </c>
      <c r="BP80" s="24" t="e">
        <f t="shared" si="49"/>
        <v>#DIV/0!</v>
      </c>
      <c r="BQ80" s="24">
        <f t="shared" si="50"/>
        <v>1.0141171950426733</v>
      </c>
    </row>
    <row r="81" spans="1:69" x14ac:dyDescent="0.25">
      <c r="A81" s="31">
        <f>+[1]NAC!A82</f>
        <v>45017</v>
      </c>
      <c r="B81" s="17">
        <f>+[1]NAC!B82</f>
        <v>1497.2147</v>
      </c>
      <c r="C81" s="18">
        <f>+[1]NAC!C82</f>
        <v>1677.0441000000001</v>
      </c>
      <c r="D81" s="19">
        <f>+[1]NAC!D82</f>
        <v>1203.7907</v>
      </c>
      <c r="E81" s="19">
        <f>+[1]NAC!E82</f>
        <v>1768.0967000000001</v>
      </c>
      <c r="F81" s="19">
        <f>+[1]NAC!F82</f>
        <v>1095.5146</v>
      </c>
      <c r="G81" s="19">
        <f>+[1]NAC!G82</f>
        <v>1462.0471</v>
      </c>
      <c r="H81" s="19">
        <f>+[1]NAC!H82</f>
        <v>1532.9719</v>
      </c>
      <c r="I81" s="19">
        <f>+[1]NAC!I82</f>
        <v>1477.7098000000001</v>
      </c>
      <c r="J81" s="19">
        <f>+[1]NAC!J82</f>
        <v>1055.7167999999999</v>
      </c>
      <c r="K81" s="19">
        <f>+[1]NAC!K82</f>
        <v>1353.7338999999999</v>
      </c>
      <c r="L81" s="19">
        <f>+[1]NAC!L82</f>
        <v>1261.5273</v>
      </c>
      <c r="M81" s="19">
        <f>+[1]NAC!M82</f>
        <v>1626.3026</v>
      </c>
      <c r="N81" s="20">
        <f>+[1]NAC!N82</f>
        <v>1282.7937999999999</v>
      </c>
      <c r="O81" s="18">
        <f>+[1]NAC!P82</f>
        <v>1940.9168999999999</v>
      </c>
      <c r="P81" s="18">
        <f>+[1]NAC!Q82</f>
        <v>1521.0163</v>
      </c>
      <c r="Q81" s="18">
        <f>+[1]NAC!R82</f>
        <v>1184.1465000000001</v>
      </c>
      <c r="R81" s="18">
        <f t="shared" si="57"/>
        <v>1498.4961658190111</v>
      </c>
      <c r="S81" s="19">
        <f t="shared" si="58"/>
        <v>1581.9696976759742</v>
      </c>
      <c r="T81" s="19">
        <f t="shared" si="59"/>
        <v>1547.4100561387831</v>
      </c>
      <c r="U81" s="19">
        <f t="shared" si="60"/>
        <v>1521.4789190025738</v>
      </c>
      <c r="V81" s="19"/>
      <c r="W81" s="20">
        <f t="shared" si="61"/>
        <v>1476.5208420279255</v>
      </c>
      <c r="Y81" s="24">
        <f t="shared" si="62"/>
        <v>8.4026898836709663E-2</v>
      </c>
      <c r="Z81" s="24">
        <f t="shared" si="63"/>
        <v>0.10148241710511896</v>
      </c>
      <c r="AA81" s="24">
        <f t="shared" si="64"/>
        <v>3.7882486102113422E-2</v>
      </c>
      <c r="AB81" s="24">
        <f t="shared" si="65"/>
        <v>0.10846474055538446</v>
      </c>
      <c r="AC81" s="24">
        <f t="shared" si="66"/>
        <v>5.6188070893136599E-2</v>
      </c>
      <c r="AD81" s="24">
        <f t="shared" si="67"/>
        <v>8.6416522986146216E-2</v>
      </c>
      <c r="AE81" s="24">
        <f t="shared" si="68"/>
        <v>6.5810002987520821E-2</v>
      </c>
      <c r="AF81" s="24">
        <f t="shared" si="69"/>
        <v>6.4505032935179951E-2</v>
      </c>
      <c r="AG81" s="24">
        <f t="shared" si="70"/>
        <v>6.2671667260721264E-2</v>
      </c>
      <c r="AH81" s="24">
        <f t="shared" si="71"/>
        <v>7.543857363411921E-2</v>
      </c>
      <c r="AI81" s="24">
        <f t="shared" si="72"/>
        <v>5.0287405365865956E-2</v>
      </c>
      <c r="AJ81" s="24">
        <f t="shared" si="73"/>
        <v>9.8884144160287679E-2</v>
      </c>
      <c r="AK81" s="24">
        <f t="shared" si="74"/>
        <v>6.5936572478843658E-2</v>
      </c>
      <c r="AL81" s="24">
        <f t="shared" si="75"/>
        <v>0.12649737412144235</v>
      </c>
      <c r="AM81" s="24">
        <f t="shared" si="76"/>
        <v>8.4006310402771511E-2</v>
      </c>
      <c r="AN81" s="24">
        <f t="shared" si="77"/>
        <v>4.8946895483602315E-2</v>
      </c>
      <c r="AO81" s="24">
        <f t="shared" si="78"/>
        <v>8.4344068768026359E-2</v>
      </c>
      <c r="AP81" s="24">
        <f t="shared" si="51"/>
        <v>9.4191846966215298E-2</v>
      </c>
      <c r="AQ81" s="24">
        <f t="shared" si="52"/>
        <v>9.2794507178413088E-2</v>
      </c>
      <c r="AR81" s="24">
        <f t="shared" si="53"/>
        <v>9.0670997323893276E-2</v>
      </c>
      <c r="AS81" s="24" t="e">
        <f t="shared" si="79"/>
        <v>#DIV/0!</v>
      </c>
      <c r="AT81" s="24">
        <f t="shared" si="80"/>
        <v>7.8184106816608701E-2</v>
      </c>
      <c r="AV81" s="24">
        <f t="shared" si="32"/>
        <v>1.0883405987029038</v>
      </c>
      <c r="AW81" s="24">
        <f t="shared" si="33"/>
        <v>1.1496549939325438</v>
      </c>
      <c r="AX81" s="24">
        <f t="shared" si="34"/>
        <v>1.1426866236974997</v>
      </c>
      <c r="AY81" s="24">
        <f t="shared" si="35"/>
        <v>1.2071517041699655</v>
      </c>
      <c r="AZ81" s="24">
        <f t="shared" si="36"/>
        <v>0.95018939103989375</v>
      </c>
      <c r="BA81" s="24">
        <f t="shared" si="37"/>
        <v>1.1129158151567489</v>
      </c>
      <c r="BB81" s="24">
        <f t="shared" si="38"/>
        <v>0.97217763406647473</v>
      </c>
      <c r="BC81" s="24">
        <f t="shared" si="39"/>
        <v>0.93542378322349595</v>
      </c>
      <c r="BD81" s="24">
        <f t="shared" si="40"/>
        <v>0.80976248209680191</v>
      </c>
      <c r="BE81" s="24">
        <f t="shared" si="41"/>
        <v>1.0522164352694054</v>
      </c>
      <c r="BF81" s="24">
        <f t="shared" si="42"/>
        <v>0.98509316203312558</v>
      </c>
      <c r="BG81" s="24">
        <f t="shared" si="43"/>
        <v>1.2664128273493147</v>
      </c>
      <c r="BH81" s="24">
        <f t="shared" si="44"/>
        <v>1.1095348541966921</v>
      </c>
      <c r="BI81" s="24">
        <f t="shared" si="45"/>
        <v>1.4290889662826514</v>
      </c>
      <c r="BJ81" s="24">
        <f t="shared" si="46"/>
        <v>1.0516507315857213</v>
      </c>
      <c r="BK81" s="24">
        <f t="shared" si="47"/>
        <v>0.98941891122022807</v>
      </c>
      <c r="BL81" s="24">
        <f t="shared" si="48"/>
        <v>1.0898693191155009</v>
      </c>
      <c r="BM81" s="24">
        <f t="shared" si="54"/>
        <v>1.1593514192919314</v>
      </c>
      <c r="BN81" s="24">
        <f t="shared" si="55"/>
        <v>1.168578526649021</v>
      </c>
      <c r="BO81" s="24">
        <f t="shared" si="56"/>
        <v>1.136181048737773</v>
      </c>
      <c r="BP81" s="24" t="e">
        <f t="shared" si="49"/>
        <v>#DIV/0!</v>
      </c>
      <c r="BQ81" s="24">
        <f t="shared" si="50"/>
        <v>1.0425806404127425</v>
      </c>
    </row>
    <row r="82" spans="1:69" x14ac:dyDescent="0.25">
      <c r="A82" s="31">
        <f>+[1]NAC!A83</f>
        <v>45047</v>
      </c>
      <c r="B82" s="17">
        <f>+[1]NAC!B83</f>
        <v>1613.5895</v>
      </c>
      <c r="C82" s="18">
        <f>+[1]NAC!C83</f>
        <v>1774.4119000000001</v>
      </c>
      <c r="D82" s="19">
        <f>+[1]NAC!D83</f>
        <v>1305.3762999999999</v>
      </c>
      <c r="E82" s="19">
        <f>+[1]NAC!E83</f>
        <v>1903.1899000000001</v>
      </c>
      <c r="F82" s="19">
        <f>+[1]NAC!F83</f>
        <v>1225.3679999999999</v>
      </c>
      <c r="G82" s="19">
        <f>+[1]NAC!G83</f>
        <v>1590.1014</v>
      </c>
      <c r="H82" s="19">
        <f>+[1]NAC!H83</f>
        <v>1671.6594</v>
      </c>
      <c r="I82" s="19">
        <f>+[1]NAC!I83</f>
        <v>1597.93</v>
      </c>
      <c r="J82" s="19">
        <f>+[1]NAC!J83</f>
        <v>1126.7574</v>
      </c>
      <c r="K82" s="19">
        <f>+[1]NAC!K83</f>
        <v>1466.9417000000001</v>
      </c>
      <c r="L82" s="19">
        <f>+[1]NAC!L83</f>
        <v>1323.5066999999999</v>
      </c>
      <c r="M82" s="19">
        <f>+[1]NAC!M83</f>
        <v>1778.1049</v>
      </c>
      <c r="N82" s="20">
        <f>+[1]NAC!N83</f>
        <v>1373.9512</v>
      </c>
      <c r="O82" s="18">
        <f>+[1]NAC!P83</f>
        <v>2056.8651</v>
      </c>
      <c r="P82" s="18">
        <f>+[1]NAC!Q83</f>
        <v>1640.2911999999999</v>
      </c>
      <c r="Q82" s="18">
        <f>+[1]NAC!R83</f>
        <v>1291.1044999999999</v>
      </c>
      <c r="R82" s="18">
        <f t="shared" si="57"/>
        <v>1614.805781998122</v>
      </c>
      <c r="S82" s="19">
        <f t="shared" si="58"/>
        <v>1696.8217119897106</v>
      </c>
      <c r="T82" s="19">
        <f t="shared" si="59"/>
        <v>1676.666175053756</v>
      </c>
      <c r="U82" s="19">
        <f t="shared" si="60"/>
        <v>1643.3243488333899</v>
      </c>
      <c r="V82" s="19"/>
      <c r="W82" s="20">
        <f t="shared" si="61"/>
        <v>1595.1558204451828</v>
      </c>
      <c r="Y82" s="24">
        <f t="shared" si="62"/>
        <v>7.7727529658905947E-2</v>
      </c>
      <c r="Z82" s="24">
        <f t="shared" si="63"/>
        <v>5.805917685766282E-2</v>
      </c>
      <c r="AA82" s="24">
        <f t="shared" si="64"/>
        <v>8.4388091717272573E-2</v>
      </c>
      <c r="AB82" s="24">
        <f t="shared" si="65"/>
        <v>7.6406002002039841E-2</v>
      </c>
      <c r="AC82" s="24">
        <f t="shared" si="66"/>
        <v>0.11853187533968046</v>
      </c>
      <c r="AD82" s="24">
        <f t="shared" si="67"/>
        <v>8.7585618821719224E-2</v>
      </c>
      <c r="AE82" s="24">
        <f t="shared" si="68"/>
        <v>9.0469694845678461E-2</v>
      </c>
      <c r="AF82" s="24">
        <f t="shared" si="69"/>
        <v>8.1355757402434392E-2</v>
      </c>
      <c r="AG82" s="24">
        <f t="shared" si="70"/>
        <v>6.7291341768928925E-2</v>
      </c>
      <c r="AH82" s="24">
        <f t="shared" si="71"/>
        <v>8.3626331585550329E-2</v>
      </c>
      <c r="AI82" s="24">
        <f t="shared" si="72"/>
        <v>4.9130446879746437E-2</v>
      </c>
      <c r="AJ82" s="24">
        <f t="shared" si="73"/>
        <v>9.334197707117986E-2</v>
      </c>
      <c r="AK82" s="24">
        <f t="shared" si="74"/>
        <v>7.1061615670421796E-2</v>
      </c>
      <c r="AL82" s="24">
        <f t="shared" si="75"/>
        <v>5.973887908338571E-2</v>
      </c>
      <c r="AM82" s="24">
        <f t="shared" si="76"/>
        <v>7.8417897296695571E-2</v>
      </c>
      <c r="AN82" s="24">
        <f t="shared" si="77"/>
        <v>9.0324972459066455E-2</v>
      </c>
      <c r="AO82" s="24">
        <f t="shared" si="78"/>
        <v>7.7617560079335401E-2</v>
      </c>
      <c r="AP82" s="24">
        <f t="shared" si="51"/>
        <v>7.2600641138994115E-2</v>
      </c>
      <c r="AQ82" s="24">
        <f t="shared" si="52"/>
        <v>8.3530618404731527E-2</v>
      </c>
      <c r="AR82" s="24">
        <f t="shared" si="53"/>
        <v>8.0083547861901083E-2</v>
      </c>
      <c r="AS82" s="24" t="e">
        <f t="shared" si="79"/>
        <v>#DIV/0!</v>
      </c>
      <c r="AT82" s="24">
        <f t="shared" si="80"/>
        <v>8.0347649041186742E-2</v>
      </c>
      <c r="AV82" s="24">
        <f t="shared" ref="AV82:AV95" si="81">+B82/B70-1</f>
        <v>1.1424628923702809</v>
      </c>
      <c r="AW82" s="24">
        <f t="shared" ref="AW82:AW95" si="82">+C82/C70-1</f>
        <v>1.1783436964786178</v>
      </c>
      <c r="AX82" s="24">
        <f t="shared" ref="AX82:AX95" si="83">+D82/D70-1</f>
        <v>1.1991214810090267</v>
      </c>
      <c r="AY82" s="24">
        <f t="shared" ref="AY82:AY95" si="84">+E82/E70-1</f>
        <v>1.2465684523549552</v>
      </c>
      <c r="AZ82" s="24">
        <f t="shared" ref="AZ82:AZ95" si="85">+F82/F70-1</f>
        <v>1.1064907533058532</v>
      </c>
      <c r="BA82" s="24">
        <f t="shared" ref="BA82:BA95" si="86">+G82/G70-1</f>
        <v>1.1812237146724307</v>
      </c>
      <c r="BB82" s="24">
        <f t="shared" ref="BB82:BB95" si="87">+H82/H70-1</f>
        <v>1.0248452621867044</v>
      </c>
      <c r="BC82" s="24">
        <f t="shared" ref="BC82:BC95" si="88">+I82/I70-1</f>
        <v>0.97221742242847631</v>
      </c>
      <c r="BD82" s="24">
        <f t="shared" ref="BD82:BD95" si="89">+J82/J70-1</f>
        <v>0.87404285978974938</v>
      </c>
      <c r="BE82" s="24">
        <f t="shared" ref="BE82:BE95" si="90">+K82/K70-1</f>
        <v>1.1140038070873968</v>
      </c>
      <c r="BF82" s="24">
        <f t="shared" ref="BF82:BF95" si="91">+L82/L70-1</f>
        <v>1.0171068387576998</v>
      </c>
      <c r="BG82" s="24">
        <f t="shared" ref="BG82:BG95" si="92">+M82/M70-1</f>
        <v>1.3446938344124049</v>
      </c>
      <c r="BH82" s="24">
        <f t="shared" ref="BH82:BH95" si="93">+N82/N70-1</f>
        <v>1.1609268220334918</v>
      </c>
      <c r="BI82" s="24">
        <f t="shared" ref="BI82:BI95" si="94">+O82/O70-1</f>
        <v>1.4907279990235027</v>
      </c>
      <c r="BJ82" s="24">
        <f t="shared" ref="BJ82:BJ95" si="95">+P82/P70-1</f>
        <v>1.1031350766681021</v>
      </c>
      <c r="BK82" s="24">
        <f t="shared" ref="BK82:BK95" si="96">+Q82/Q70-1</f>
        <v>1.0526209020657933</v>
      </c>
      <c r="BL82" s="24">
        <f t="shared" ref="BL82:BL95" si="97">+R82/R70-1</f>
        <v>1.143609181843221</v>
      </c>
      <c r="BM82" s="24">
        <f t="shared" si="54"/>
        <v>1.2054854446156122</v>
      </c>
      <c r="BN82" s="24">
        <f t="shared" si="55"/>
        <v>1.2280102119371303</v>
      </c>
      <c r="BO82" s="24">
        <f t="shared" si="56"/>
        <v>1.1892629183245531</v>
      </c>
      <c r="BP82" s="24" t="e">
        <f t="shared" ref="BP82:BP95" si="98">+V82/V70-1</f>
        <v>#DIV/0!</v>
      </c>
      <c r="BQ82" s="24">
        <f t="shared" ref="BQ82:BQ95" si="99">+W82/W70-1</f>
        <v>1.0915550187595264</v>
      </c>
    </row>
    <row r="83" spans="1:69" x14ac:dyDescent="0.25">
      <c r="A83" s="31">
        <f>+[1]NAC!A84</f>
        <v>45078</v>
      </c>
      <c r="B83" s="17">
        <f>+[1]NAC!B84</f>
        <v>1709.6115</v>
      </c>
      <c r="C83" s="18">
        <f>+[1]NAC!C84</f>
        <v>1848.0332000000001</v>
      </c>
      <c r="D83" s="19">
        <f>+[1]NAC!D84</f>
        <v>1364.1996999999999</v>
      </c>
      <c r="E83" s="19">
        <f>+[1]NAC!E84</f>
        <v>1983.4012</v>
      </c>
      <c r="F83" s="19">
        <f>+[1]NAC!F84</f>
        <v>1324.556</v>
      </c>
      <c r="G83" s="19">
        <f>+[1]NAC!G84</f>
        <v>1717.2201</v>
      </c>
      <c r="H83" s="19">
        <f>+[1]NAC!H84</f>
        <v>1815.4471000000001</v>
      </c>
      <c r="I83" s="19">
        <f>+[1]NAC!I84</f>
        <v>1701.7574</v>
      </c>
      <c r="J83" s="19">
        <f>+[1]NAC!J84</f>
        <v>1244.8</v>
      </c>
      <c r="K83" s="19">
        <f>+[1]NAC!K84</f>
        <v>1561.7425000000001</v>
      </c>
      <c r="L83" s="19">
        <f>+[1]NAC!L84</f>
        <v>1410.4777999999999</v>
      </c>
      <c r="M83" s="19">
        <f>+[1]NAC!M84</f>
        <v>1890.0322000000001</v>
      </c>
      <c r="N83" s="20">
        <f>+[1]NAC!N84</f>
        <v>1464.0524</v>
      </c>
      <c r="O83" s="18">
        <f>+[1]NAC!P84</f>
        <v>2094.7123999999999</v>
      </c>
      <c r="P83" s="18">
        <f>+[1]NAC!Q84</f>
        <v>1746.7824000000001</v>
      </c>
      <c r="Q83" s="18">
        <f>+[1]NAC!R84</f>
        <v>1383.8634</v>
      </c>
      <c r="R83" s="18">
        <f t="shared" si="57"/>
        <v>1710.4111198396008</v>
      </c>
      <c r="S83" s="19">
        <f t="shared" si="58"/>
        <v>1784.1174499701392</v>
      </c>
      <c r="T83" s="19">
        <f t="shared" si="59"/>
        <v>1776.986186142962</v>
      </c>
      <c r="U83" s="19">
        <f t="shared" si="60"/>
        <v>1739.8291679438089</v>
      </c>
      <c r="V83" s="19"/>
      <c r="W83" s="20">
        <f t="shared" si="61"/>
        <v>1701.3648641201837</v>
      </c>
      <c r="Y83" s="24">
        <f t="shared" si="62"/>
        <v>5.9508319805006149E-2</v>
      </c>
      <c r="Z83" s="24">
        <f t="shared" si="63"/>
        <v>4.149053554025417E-2</v>
      </c>
      <c r="AA83" s="24">
        <f t="shared" si="64"/>
        <v>4.5062408441152169E-2</v>
      </c>
      <c r="AB83" s="24">
        <f t="shared" si="65"/>
        <v>4.2145715464336986E-2</v>
      </c>
      <c r="AC83" s="24">
        <f t="shared" si="66"/>
        <v>8.0945479235625672E-2</v>
      </c>
      <c r="AD83" s="24">
        <f t="shared" si="67"/>
        <v>7.9943769623748606E-2</v>
      </c>
      <c r="AE83" s="24">
        <f t="shared" si="68"/>
        <v>8.6014950174658766E-2</v>
      </c>
      <c r="AF83" s="24">
        <f t="shared" si="69"/>
        <v>6.4976187943151409E-2</v>
      </c>
      <c r="AG83" s="24">
        <f t="shared" si="70"/>
        <v>0.10476310162240776</v>
      </c>
      <c r="AH83" s="24">
        <f t="shared" si="71"/>
        <v>6.4624790473949867E-2</v>
      </c>
      <c r="AI83" s="24">
        <f t="shared" si="72"/>
        <v>6.5712625406429748E-2</v>
      </c>
      <c r="AJ83" s="24">
        <f t="shared" si="73"/>
        <v>6.2947523512251857E-2</v>
      </c>
      <c r="AK83" s="24">
        <f t="shared" si="74"/>
        <v>6.5578166094982127E-2</v>
      </c>
      <c r="AL83" s="24">
        <f t="shared" si="75"/>
        <v>1.8400477503361712E-2</v>
      </c>
      <c r="AM83" s="24">
        <f t="shared" si="76"/>
        <v>6.4922130899684349E-2</v>
      </c>
      <c r="AN83" s="24">
        <f t="shared" si="77"/>
        <v>7.1844610564055778E-2</v>
      </c>
      <c r="AO83" s="24">
        <f t="shared" si="78"/>
        <v>5.9205471585058955E-2</v>
      </c>
      <c r="AP83" s="24">
        <f t="shared" si="51"/>
        <v>5.1446617734555389E-2</v>
      </c>
      <c r="AQ83" s="24">
        <f t="shared" si="52"/>
        <v>5.9833026145463597E-2</v>
      </c>
      <c r="AR83" s="24">
        <f t="shared" si="53"/>
        <v>5.8725363120754936E-2</v>
      </c>
      <c r="AS83" s="24" t="e">
        <f t="shared" si="79"/>
        <v>#DIV/0!</v>
      </c>
      <c r="AT83" s="24">
        <f t="shared" si="80"/>
        <v>6.6582237492861074E-2</v>
      </c>
      <c r="AV83" s="24">
        <f t="shared" si="81"/>
        <v>1.1558027347843294</v>
      </c>
      <c r="AW83" s="24">
        <f t="shared" si="82"/>
        <v>1.1685938798874043</v>
      </c>
      <c r="AX83" s="24">
        <f t="shared" si="83"/>
        <v>1.1534369125876798</v>
      </c>
      <c r="AY83" s="24">
        <f t="shared" si="84"/>
        <v>1.2139255318234579</v>
      </c>
      <c r="AZ83" s="24">
        <f t="shared" si="85"/>
        <v>1.1318123775406441</v>
      </c>
      <c r="BA83" s="24">
        <f t="shared" si="86"/>
        <v>1.2225323992559547</v>
      </c>
      <c r="BB83" s="24">
        <f t="shared" si="87"/>
        <v>1.0471934984066271</v>
      </c>
      <c r="BC83" s="24">
        <f t="shared" si="88"/>
        <v>1.0052854227254087</v>
      </c>
      <c r="BD83" s="24">
        <f t="shared" si="89"/>
        <v>1.0624562382508094</v>
      </c>
      <c r="BE83" s="24">
        <f t="shared" si="90"/>
        <v>1.1570838324081114</v>
      </c>
      <c r="BF83" s="24">
        <f t="shared" si="91"/>
        <v>1.1069360440364777</v>
      </c>
      <c r="BG83" s="24">
        <f t="shared" si="92"/>
        <v>1.3465269633702208</v>
      </c>
      <c r="BH83" s="24">
        <f t="shared" si="93"/>
        <v>1.1923598096728423</v>
      </c>
      <c r="BI83" s="24">
        <f t="shared" si="94"/>
        <v>1.3794935151887056</v>
      </c>
      <c r="BJ83" s="24">
        <f t="shared" si="95"/>
        <v>1.1313312511118592</v>
      </c>
      <c r="BK83" s="24">
        <f t="shared" si="96"/>
        <v>1.090131942029966</v>
      </c>
      <c r="BL83" s="24">
        <f t="shared" si="97"/>
        <v>1.1563513856551757</v>
      </c>
      <c r="BM83" s="24">
        <f t="shared" si="54"/>
        <v>1.2040211973256763</v>
      </c>
      <c r="BN83" s="24">
        <f t="shared" si="55"/>
        <v>1.2364417133739134</v>
      </c>
      <c r="BO83" s="24">
        <f t="shared" si="56"/>
        <v>1.1995953546759957</v>
      </c>
      <c r="BP83" s="24" t="e">
        <f t="shared" si="98"/>
        <v>#DIV/0!</v>
      </c>
      <c r="BQ83" s="24">
        <f t="shared" si="99"/>
        <v>1.1199722401128516</v>
      </c>
    </row>
    <row r="84" spans="1:69" x14ac:dyDescent="0.25">
      <c r="A84" s="31">
        <f>+[1]NAC!A85</f>
        <v>45108</v>
      </c>
      <c r="B84" s="17">
        <f>+[1]NAC!B85</f>
        <v>1818.0838000000001</v>
      </c>
      <c r="C84" s="18">
        <f>+[1]NAC!C85</f>
        <v>1954.5101</v>
      </c>
      <c r="D84" s="19">
        <f>+[1]NAC!D85</f>
        <v>1487.5243</v>
      </c>
      <c r="E84" s="19">
        <f>+[1]NAC!E85</f>
        <v>2043.7327</v>
      </c>
      <c r="F84" s="19">
        <f>+[1]NAC!F85</f>
        <v>1377.3341</v>
      </c>
      <c r="G84" s="19">
        <f>+[1]NAC!G85</f>
        <v>1822.9318000000001</v>
      </c>
      <c r="H84" s="19">
        <f>+[1]NAC!H85</f>
        <v>1979.4087</v>
      </c>
      <c r="I84" s="19">
        <f>+[1]NAC!I85</f>
        <v>1791.7559000000001</v>
      </c>
      <c r="J84" s="19">
        <f>+[1]NAC!J85</f>
        <v>1396.2642000000001</v>
      </c>
      <c r="K84" s="19">
        <f>+[1]NAC!K85</f>
        <v>1736.5157999999999</v>
      </c>
      <c r="L84" s="19">
        <f>+[1]NAC!L85</f>
        <v>1496.9625000000001</v>
      </c>
      <c r="M84" s="19">
        <f>+[1]NAC!M85</f>
        <v>2030.866</v>
      </c>
      <c r="N84" s="20">
        <f>+[1]NAC!N85</f>
        <v>1556.5397</v>
      </c>
      <c r="O84" s="18">
        <f>+[1]NAC!P85</f>
        <v>2201.5859999999998</v>
      </c>
      <c r="P84" s="18">
        <f>+[1]NAC!Q85</f>
        <v>1860.2800999999999</v>
      </c>
      <c r="Q84" s="18">
        <f>+[1]NAC!R85</f>
        <v>1476.8552</v>
      </c>
      <c r="R84" s="18">
        <f t="shared" si="57"/>
        <v>1818.9038271464569</v>
      </c>
      <c r="S84" s="19">
        <f t="shared" si="58"/>
        <v>1895.8602215609142</v>
      </c>
      <c r="T84" s="19">
        <f t="shared" si="59"/>
        <v>1891.5532155898306</v>
      </c>
      <c r="U84" s="19">
        <f t="shared" si="60"/>
        <v>1845.7625902587181</v>
      </c>
      <c r="V84" s="19"/>
      <c r="W84" s="20">
        <f t="shared" si="61"/>
        <v>1814.5483041563139</v>
      </c>
      <c r="Y84" s="24">
        <f t="shared" si="62"/>
        <v>6.3448508623157984E-2</v>
      </c>
      <c r="Z84" s="24">
        <f t="shared" si="63"/>
        <v>5.7616335031210442E-2</v>
      </c>
      <c r="AA84" s="24">
        <f t="shared" si="64"/>
        <v>9.0400694267855464E-2</v>
      </c>
      <c r="AB84" s="24">
        <f t="shared" si="65"/>
        <v>3.0418202832588781E-2</v>
      </c>
      <c r="AC84" s="24">
        <f t="shared" si="66"/>
        <v>3.9845880430876557E-2</v>
      </c>
      <c r="AD84" s="24">
        <f t="shared" si="67"/>
        <v>6.1559784910507398E-2</v>
      </c>
      <c r="AE84" s="24">
        <f t="shared" si="68"/>
        <v>9.0314721921668673E-2</v>
      </c>
      <c r="AF84" s="24">
        <f t="shared" si="69"/>
        <v>5.2885622827319567E-2</v>
      </c>
      <c r="AG84" s="24">
        <f t="shared" si="70"/>
        <v>0.12167753856041141</v>
      </c>
      <c r="AH84" s="24">
        <f t="shared" si="71"/>
        <v>0.11190916556346497</v>
      </c>
      <c r="AI84" s="24">
        <f t="shared" si="72"/>
        <v>6.1315888842773836E-2</v>
      </c>
      <c r="AJ84" s="24">
        <f t="shared" si="73"/>
        <v>7.4513968597995195E-2</v>
      </c>
      <c r="AK84" s="24">
        <f t="shared" si="74"/>
        <v>6.3172124167140575E-2</v>
      </c>
      <c r="AL84" s="24">
        <f t="shared" si="75"/>
        <v>5.102065562795155E-2</v>
      </c>
      <c r="AM84" s="24">
        <f t="shared" si="76"/>
        <v>6.4975294003420059E-2</v>
      </c>
      <c r="AN84" s="24">
        <f t="shared" si="77"/>
        <v>6.7197239265089248E-2</v>
      </c>
      <c r="AO84" s="24">
        <f t="shared" si="78"/>
        <v>6.3430777576463759E-2</v>
      </c>
      <c r="AP84" s="24">
        <f t="shared" si="51"/>
        <v>6.2631959343621313E-2</v>
      </c>
      <c r="AQ84" s="24">
        <f t="shared" si="52"/>
        <v>6.4472661824987121E-2</v>
      </c>
      <c r="AR84" s="24">
        <f t="shared" si="53"/>
        <v>6.0887255063153622E-2</v>
      </c>
      <c r="AS84" s="24" t="e">
        <f t="shared" si="79"/>
        <v>#DIV/0!</v>
      </c>
      <c r="AT84" s="24">
        <f t="shared" si="80"/>
        <v>6.6525083727210887E-2</v>
      </c>
      <c r="AV84" s="24">
        <f t="shared" si="81"/>
        <v>1.1344999360149153</v>
      </c>
      <c r="AW84" s="24">
        <f t="shared" si="82"/>
        <v>1.1633588127610168</v>
      </c>
      <c r="AX84" s="24">
        <f t="shared" si="83"/>
        <v>1.2058785889429084</v>
      </c>
      <c r="AY84" s="24">
        <f t="shared" si="84"/>
        <v>1.1031292770422265</v>
      </c>
      <c r="AZ84" s="24">
        <f t="shared" si="85"/>
        <v>1.1199879142285791</v>
      </c>
      <c r="BA84" s="24">
        <f t="shared" si="86"/>
        <v>1.1385431272183961</v>
      </c>
      <c r="BB84" s="24">
        <f t="shared" si="87"/>
        <v>1.0891011332009839</v>
      </c>
      <c r="BC84" s="24">
        <f t="shared" si="88"/>
        <v>1.0012736401939089</v>
      </c>
      <c r="BD84" s="24">
        <f t="shared" si="89"/>
        <v>1.1925254055561525</v>
      </c>
      <c r="BE84" s="24">
        <f t="shared" si="90"/>
        <v>1.1189960747983556</v>
      </c>
      <c r="BF84" s="24">
        <f t="shared" si="91"/>
        <v>1.1075619866824651</v>
      </c>
      <c r="BG84" s="24">
        <f t="shared" si="92"/>
        <v>1.2971822425937001</v>
      </c>
      <c r="BH84" s="24">
        <f t="shared" si="93"/>
        <v>1.1560519311998037</v>
      </c>
      <c r="BI84" s="24">
        <f t="shared" si="94"/>
        <v>1.2469847540665873</v>
      </c>
      <c r="BJ84" s="24">
        <f t="shared" si="95"/>
        <v>1.1148238997778974</v>
      </c>
      <c r="BK84" s="24">
        <f t="shared" si="96"/>
        <v>1.1261600189458423</v>
      </c>
      <c r="BL84" s="24">
        <f t="shared" si="97"/>
        <v>1.1362489158365419</v>
      </c>
      <c r="BM84" s="24">
        <f t="shared" si="54"/>
        <v>1.1660463083475436</v>
      </c>
      <c r="BN84" s="24">
        <f t="shared" si="55"/>
        <v>1.1651428355397702</v>
      </c>
      <c r="BO84" s="24">
        <f t="shared" si="56"/>
        <v>1.1210517878467874</v>
      </c>
      <c r="BP84" s="24" t="e">
        <f t="shared" si="98"/>
        <v>#DIV/0!</v>
      </c>
      <c r="BQ84" s="24">
        <f t="shared" si="99"/>
        <v>1.0914046342424624</v>
      </c>
    </row>
    <row r="85" spans="1:69" x14ac:dyDescent="0.25">
      <c r="A85" s="31">
        <f>+[1]NAC!A86</f>
        <v>45139</v>
      </c>
      <c r="B85" s="17">
        <f>+[1]NAC!B86</f>
        <v>2044.2832000000001</v>
      </c>
      <c r="C85" s="18">
        <f>+[1]NAC!C86</f>
        <v>2259.2334000000001</v>
      </c>
      <c r="D85" s="19">
        <f>+[1]NAC!D86</f>
        <v>1613.6846</v>
      </c>
      <c r="E85" s="19">
        <f>+[1]NAC!E86</f>
        <v>2230.5776000000001</v>
      </c>
      <c r="F85" s="19">
        <f>+[1]NAC!F86</f>
        <v>1503.1732</v>
      </c>
      <c r="G85" s="19">
        <f>+[1]NAC!G86</f>
        <v>2079.2710999999999</v>
      </c>
      <c r="H85" s="19">
        <f>+[1]NAC!H86</f>
        <v>2281.5545000000002</v>
      </c>
      <c r="I85" s="19">
        <f>+[1]NAC!I86</f>
        <v>1979.0900999999999</v>
      </c>
      <c r="J85" s="19">
        <f>+[1]NAC!J86</f>
        <v>1458.9608000000001</v>
      </c>
      <c r="K85" s="19">
        <f>+[1]NAC!K86</f>
        <v>1937.7153000000001</v>
      </c>
      <c r="L85" s="19">
        <f>+[1]NAC!L86</f>
        <v>1626.7843</v>
      </c>
      <c r="M85" s="19">
        <f>+[1]NAC!M86</f>
        <v>2283.6172999999999</v>
      </c>
      <c r="N85" s="20">
        <f>+[1]NAC!N86</f>
        <v>1702.3856000000001</v>
      </c>
      <c r="O85" s="18">
        <f>+[1]NAC!P86</f>
        <v>2436.0940999999998</v>
      </c>
      <c r="P85" s="18">
        <f>+[1]NAC!Q86</f>
        <v>2116.7510000000002</v>
      </c>
      <c r="Q85" s="18">
        <f>+[1]NAC!R86</f>
        <v>1599.0767000000001</v>
      </c>
      <c r="R85" s="18">
        <f t="shared" si="57"/>
        <v>2044.0383526483708</v>
      </c>
      <c r="S85" s="19">
        <f t="shared" si="58"/>
        <v>2142.295595444391</v>
      </c>
      <c r="T85" s="19">
        <f t="shared" si="59"/>
        <v>2105.9567407182017</v>
      </c>
      <c r="U85" s="19">
        <f t="shared" si="60"/>
        <v>2047.561611077861</v>
      </c>
      <c r="V85" s="19"/>
      <c r="W85" s="20">
        <f t="shared" si="61"/>
        <v>2017.9783758318413</v>
      </c>
      <c r="Y85" s="24">
        <f t="shared" si="62"/>
        <v>0.12441637728689958</v>
      </c>
      <c r="Z85" s="24">
        <f t="shared" si="63"/>
        <v>0.15590776430369946</v>
      </c>
      <c r="AA85" s="24">
        <f t="shared" si="64"/>
        <v>8.4812261554315427E-2</v>
      </c>
      <c r="AB85" s="24">
        <f t="shared" si="65"/>
        <v>9.1423354923077849E-2</v>
      </c>
      <c r="AC85" s="24">
        <f t="shared" si="66"/>
        <v>9.136425214477728E-2</v>
      </c>
      <c r="AD85" s="24">
        <f t="shared" si="67"/>
        <v>0.14061924861917485</v>
      </c>
      <c r="AE85" s="24">
        <f t="shared" si="68"/>
        <v>0.15264447407955739</v>
      </c>
      <c r="AF85" s="24">
        <f t="shared" si="69"/>
        <v>0.10455341600940149</v>
      </c>
      <c r="AG85" s="24">
        <f t="shared" si="70"/>
        <v>4.4903106446473329E-2</v>
      </c>
      <c r="AH85" s="24">
        <f t="shared" si="71"/>
        <v>0.11586390403127922</v>
      </c>
      <c r="AI85" s="24">
        <f t="shared" si="72"/>
        <v>8.6723481717143835E-2</v>
      </c>
      <c r="AJ85" s="24">
        <f t="shared" si="73"/>
        <v>0.1244549369579282</v>
      </c>
      <c r="AK85" s="24">
        <f t="shared" si="74"/>
        <v>9.3698798687884333E-2</v>
      </c>
      <c r="AL85" s="24">
        <f t="shared" si="75"/>
        <v>0.10651780125782051</v>
      </c>
      <c r="AM85" s="24">
        <f t="shared" si="76"/>
        <v>0.13786681908815779</v>
      </c>
      <c r="AN85" s="24">
        <f t="shared" si="77"/>
        <v>8.27579440421784E-2</v>
      </c>
      <c r="AO85" s="24">
        <f t="shared" si="78"/>
        <v>0.1237748374278318</v>
      </c>
      <c r="AP85" s="24">
        <f t="shared" si="51"/>
        <v>0.12998604595468533</v>
      </c>
      <c r="AQ85" s="24">
        <f t="shared" si="52"/>
        <v>0.11334786849309708</v>
      </c>
      <c r="AR85" s="24">
        <f t="shared" si="53"/>
        <v>0.1093309734871466</v>
      </c>
      <c r="AS85" s="24" t="e">
        <f t="shared" si="79"/>
        <v>#DIV/0!</v>
      </c>
      <c r="AT85" s="24">
        <f t="shared" si="80"/>
        <v>0.11211058488195702</v>
      </c>
      <c r="AV85" s="24">
        <f t="shared" si="81"/>
        <v>1.2436750080888426</v>
      </c>
      <c r="AW85" s="24">
        <f t="shared" si="82"/>
        <v>1.3349306853538283</v>
      </c>
      <c r="AX85" s="24">
        <f t="shared" si="83"/>
        <v>1.2359833667965012</v>
      </c>
      <c r="AY85" s="24">
        <f t="shared" si="84"/>
        <v>1.0894849217128479</v>
      </c>
      <c r="AZ85" s="24">
        <f t="shared" si="85"/>
        <v>1.192175491501887</v>
      </c>
      <c r="BA85" s="24">
        <f t="shared" si="86"/>
        <v>1.2497331562778577</v>
      </c>
      <c r="BB85" s="24">
        <f t="shared" si="87"/>
        <v>1.2775960380858069</v>
      </c>
      <c r="BC85" s="24">
        <f t="shared" si="88"/>
        <v>1.0691507124182911</v>
      </c>
      <c r="BD85" s="24">
        <f t="shared" si="89"/>
        <v>1.2017091396171611</v>
      </c>
      <c r="BE85" s="24">
        <f t="shared" si="90"/>
        <v>1.2512903252790823</v>
      </c>
      <c r="BF85" s="24">
        <f t="shared" si="91"/>
        <v>1.1814749047506408</v>
      </c>
      <c r="BG85" s="24">
        <f t="shared" si="92"/>
        <v>1.4218859153595678</v>
      </c>
      <c r="BH85" s="24">
        <f t="shared" si="93"/>
        <v>1.1702409314165427</v>
      </c>
      <c r="BI85" s="24">
        <f t="shared" si="94"/>
        <v>1.2879902059769086</v>
      </c>
      <c r="BJ85" s="24">
        <f t="shared" si="95"/>
        <v>1.2531386656507726</v>
      </c>
      <c r="BK85" s="24">
        <f t="shared" si="96"/>
        <v>1.1658593505036161</v>
      </c>
      <c r="BL85" s="24">
        <f t="shared" si="97"/>
        <v>1.2439522147751121</v>
      </c>
      <c r="BM85" s="24">
        <f t="shared" si="54"/>
        <v>1.2774508228488397</v>
      </c>
      <c r="BN85" s="24">
        <f t="shared" si="55"/>
        <v>1.236241095168606</v>
      </c>
      <c r="BO85" s="24">
        <f t="shared" si="56"/>
        <v>1.1751209312720485</v>
      </c>
      <c r="BP85" s="24" t="e">
        <f t="shared" si="98"/>
        <v>#DIV/0!</v>
      </c>
      <c r="BQ85" s="24">
        <f t="shared" si="99"/>
        <v>1.1701362375034674</v>
      </c>
    </row>
    <row r="86" spans="1:69" x14ac:dyDescent="0.25">
      <c r="A86" s="31">
        <f>+[1]NAC!A87</f>
        <v>45170</v>
      </c>
      <c r="B86" s="17">
        <f>+[1]NAC!B87</f>
        <v>2304.9241999999999</v>
      </c>
      <c r="C86" s="18">
        <f>+[1]NAC!C87</f>
        <v>2583.3825999999999</v>
      </c>
      <c r="D86" s="19">
        <f>+[1]NAC!D87</f>
        <v>1799.9953</v>
      </c>
      <c r="E86" s="19">
        <f>+[1]NAC!E87</f>
        <v>2581.0641999999998</v>
      </c>
      <c r="F86" s="19">
        <f>+[1]NAC!F87</f>
        <v>1630.2973999999999</v>
      </c>
      <c r="G86" s="19">
        <f>+[1]NAC!G87</f>
        <v>2342.3942000000002</v>
      </c>
      <c r="H86" s="19">
        <f>+[1]NAC!H87</f>
        <v>2499.2627000000002</v>
      </c>
      <c r="I86" s="19">
        <f>+[1]NAC!I87</f>
        <v>2193.7361999999998</v>
      </c>
      <c r="J86" s="19">
        <f>+[1]NAC!J87</f>
        <v>1598.7345</v>
      </c>
      <c r="K86" s="19">
        <f>+[1]NAC!K87</f>
        <v>2230.9342000000001</v>
      </c>
      <c r="L86" s="19">
        <f>+[1]NAC!L87</f>
        <v>1759.2371000000001</v>
      </c>
      <c r="M86" s="19">
        <f>+[1]NAC!M87</f>
        <v>2586.0182</v>
      </c>
      <c r="N86" s="20">
        <f>+[1]NAC!N87</f>
        <v>1901.2072000000001</v>
      </c>
      <c r="O86" s="18">
        <f>+[1]NAC!P87</f>
        <v>2794.0241999999998</v>
      </c>
      <c r="P86" s="18">
        <f>+[1]NAC!Q87</f>
        <v>2400.9928</v>
      </c>
      <c r="Q86" s="18">
        <f>+[1]NAC!R87</f>
        <v>1732.0730000000001</v>
      </c>
      <c r="R86" s="18">
        <f t="shared" si="57"/>
        <v>2304.7298661941263</v>
      </c>
      <c r="S86" s="19">
        <f t="shared" si="58"/>
        <v>2444.2984711165982</v>
      </c>
      <c r="T86" s="19">
        <f t="shared" si="59"/>
        <v>2402.5918579426279</v>
      </c>
      <c r="U86" s="19">
        <f t="shared" si="60"/>
        <v>2342.3015770429488</v>
      </c>
      <c r="V86" s="19"/>
      <c r="W86" s="20">
        <f t="shared" si="61"/>
        <v>2267.6527744030814</v>
      </c>
      <c r="Y86" s="24">
        <f t="shared" si="62"/>
        <v>0.12749750132466953</v>
      </c>
      <c r="Z86" s="24">
        <f t="shared" si="63"/>
        <v>0.14347751763939032</v>
      </c>
      <c r="AA86" s="24">
        <f t="shared" si="64"/>
        <v>0.11545670077039838</v>
      </c>
      <c r="AB86" s="24">
        <f t="shared" si="65"/>
        <v>0.15712818061115641</v>
      </c>
      <c r="AC86" s="24">
        <f t="shared" si="66"/>
        <v>8.4570560465021538E-2</v>
      </c>
      <c r="AD86" s="24">
        <f t="shared" si="67"/>
        <v>0.12654583618268944</v>
      </c>
      <c r="AE86" s="24">
        <f t="shared" si="68"/>
        <v>9.5420994764753519E-2</v>
      </c>
      <c r="AF86" s="24">
        <f t="shared" si="69"/>
        <v>0.10845696211607536</v>
      </c>
      <c r="AG86" s="24">
        <f t="shared" si="70"/>
        <v>9.5803602125567711E-2</v>
      </c>
      <c r="AH86" s="24">
        <f t="shared" si="71"/>
        <v>0.15132197180875862</v>
      </c>
      <c r="AI86" s="24">
        <f t="shared" si="72"/>
        <v>8.1420013704336824E-2</v>
      </c>
      <c r="AJ86" s="24">
        <f t="shared" si="73"/>
        <v>0.13242188172247604</v>
      </c>
      <c r="AK86" s="24">
        <f t="shared" si="74"/>
        <v>0.11678999164466619</v>
      </c>
      <c r="AL86" s="24">
        <f t="shared" si="75"/>
        <v>0.14692786292614879</v>
      </c>
      <c r="AM86" s="24">
        <f t="shared" si="76"/>
        <v>0.13428211442914151</v>
      </c>
      <c r="AN86" s="24">
        <f t="shared" si="77"/>
        <v>8.3170682181786582E-2</v>
      </c>
      <c r="AO86" s="24">
        <f t="shared" si="78"/>
        <v>0.12753748637249829</v>
      </c>
      <c r="AP86" s="24">
        <f t="shared" ref="AP86:AP95" si="100">+S86/S85-1</f>
        <v>0.14097161769571809</v>
      </c>
      <c r="AQ86" s="24">
        <f t="shared" ref="AQ86:AQ95" si="101">+T86/T85-1</f>
        <v>0.14085527565170386</v>
      </c>
      <c r="AR86" s="24">
        <f t="shared" ref="AR86:AR95" si="102">+U86/U85-1</f>
        <v>0.14394681184217606</v>
      </c>
      <c r="AS86" s="24" t="e">
        <f t="shared" si="79"/>
        <v>#DIV/0!</v>
      </c>
      <c r="AT86" s="24">
        <f t="shared" si="80"/>
        <v>0.1237250119037181</v>
      </c>
      <c r="AV86" s="24">
        <f t="shared" si="81"/>
        <v>1.3828244500508422</v>
      </c>
      <c r="AW86" s="24">
        <f t="shared" si="82"/>
        <v>1.5013234330580669</v>
      </c>
      <c r="AX86" s="24">
        <f t="shared" si="83"/>
        <v>1.2793365948192568</v>
      </c>
      <c r="AY86" s="24">
        <f t="shared" si="84"/>
        <v>1.1855818524500519</v>
      </c>
      <c r="AZ86" s="24">
        <f t="shared" si="85"/>
        <v>1.305993669434014</v>
      </c>
      <c r="BA86" s="24">
        <f t="shared" si="86"/>
        <v>1.3899052779348167</v>
      </c>
      <c r="BB86" s="24">
        <f t="shared" si="87"/>
        <v>1.3914583865390453</v>
      </c>
      <c r="BC86" s="24">
        <f t="shared" si="88"/>
        <v>1.1675787269546025</v>
      </c>
      <c r="BD86" s="24">
        <f t="shared" si="89"/>
        <v>1.3546131055169988</v>
      </c>
      <c r="BE86" s="24">
        <f t="shared" si="90"/>
        <v>1.4629268890991129</v>
      </c>
      <c r="BF86" s="24">
        <f t="shared" si="91"/>
        <v>1.2758641879002441</v>
      </c>
      <c r="BG86" s="24">
        <f t="shared" si="92"/>
        <v>1.6157575321098161</v>
      </c>
      <c r="BH86" s="24">
        <f t="shared" si="93"/>
        <v>1.269462699697816</v>
      </c>
      <c r="BI86" s="24">
        <f t="shared" si="94"/>
        <v>1.348588744910419</v>
      </c>
      <c r="BJ86" s="24">
        <f t="shared" si="95"/>
        <v>1.4221661655360331</v>
      </c>
      <c r="BK86" s="24">
        <f t="shared" si="96"/>
        <v>1.2439402240555024</v>
      </c>
      <c r="BL86" s="24">
        <f t="shared" si="97"/>
        <v>1.3819449753238815</v>
      </c>
      <c r="BM86" s="24">
        <f t="shared" si="54"/>
        <v>1.4276493486844419</v>
      </c>
      <c r="BN86" s="24">
        <f t="shared" si="55"/>
        <v>1.3823422638866791</v>
      </c>
      <c r="BO86" s="24">
        <f t="shared" si="56"/>
        <v>1.3076165972020428</v>
      </c>
      <c r="BP86" s="24" t="e">
        <f t="shared" si="98"/>
        <v>#DIV/0!</v>
      </c>
      <c r="BQ86" s="24">
        <f t="shared" si="99"/>
        <v>1.291254335899676</v>
      </c>
    </row>
    <row r="87" spans="1:69" x14ac:dyDescent="0.25">
      <c r="A87" s="31">
        <f>+[1]NAC!A88</f>
        <v>45200</v>
      </c>
      <c r="B87" s="17">
        <f>+[1]NAC!B88</f>
        <v>2496.2730000000001</v>
      </c>
      <c r="C87" s="18">
        <f>+[1]NAC!C88</f>
        <v>2782.4454000000001</v>
      </c>
      <c r="D87" s="19">
        <f>+[1]NAC!D88</f>
        <v>1977.1525999999999</v>
      </c>
      <c r="E87" s="19">
        <f>+[1]NAC!E88</f>
        <v>2864.6053000000002</v>
      </c>
      <c r="F87" s="19">
        <f>+[1]NAC!F88</f>
        <v>1757.5929000000001</v>
      </c>
      <c r="G87" s="19">
        <f>+[1]NAC!G88</f>
        <v>2592.8926999999999</v>
      </c>
      <c r="H87" s="19">
        <f>+[1]NAC!H88</f>
        <v>2626.9101999999998</v>
      </c>
      <c r="I87" s="19">
        <f>+[1]NAC!I88</f>
        <v>2349.1266000000001</v>
      </c>
      <c r="J87" s="19">
        <f>+[1]NAC!J88</f>
        <v>1800.8697</v>
      </c>
      <c r="K87" s="19">
        <f>+[1]NAC!K88</f>
        <v>2438.4348</v>
      </c>
      <c r="L87" s="19">
        <f>+[1]NAC!L88</f>
        <v>1875.3143</v>
      </c>
      <c r="M87" s="19">
        <f>+[1]NAC!M88</f>
        <v>2813.2082999999998</v>
      </c>
      <c r="N87" s="20">
        <f>+[1]NAC!N88</f>
        <v>2046.9767999999999</v>
      </c>
      <c r="O87" s="18">
        <f>+[1]NAC!P88</f>
        <v>3006.9009000000001</v>
      </c>
      <c r="P87" s="18">
        <f>+[1]NAC!Q88</f>
        <v>2612.5450999999998</v>
      </c>
      <c r="Q87" s="18">
        <f>+[1]NAC!R88</f>
        <v>1846.7565999999999</v>
      </c>
      <c r="R87" s="18">
        <f t="shared" si="57"/>
        <v>2496.8183130310636</v>
      </c>
      <c r="S87" s="19">
        <f t="shared" si="58"/>
        <v>2661.601685752039</v>
      </c>
      <c r="T87" s="19">
        <f t="shared" si="59"/>
        <v>2637.4787876131854</v>
      </c>
      <c r="U87" s="19">
        <f t="shared" si="60"/>
        <v>2579.718372476897</v>
      </c>
      <c r="V87" s="19"/>
      <c r="W87" s="20">
        <f t="shared" si="61"/>
        <v>2462.9181355997553</v>
      </c>
      <c r="Y87" s="24">
        <f t="shared" si="62"/>
        <v>8.3017393804100115E-2</v>
      </c>
      <c r="Z87" s="24">
        <f t="shared" si="63"/>
        <v>7.7055098226642915E-2</v>
      </c>
      <c r="AA87" s="24">
        <f t="shared" si="64"/>
        <v>9.8420979210334547E-2</v>
      </c>
      <c r="AB87" s="24">
        <f t="shared" si="65"/>
        <v>0.1098543383771704</v>
      </c>
      <c r="AC87" s="24">
        <f t="shared" si="66"/>
        <v>7.808115255535597E-2</v>
      </c>
      <c r="AD87" s="24">
        <f t="shared" si="67"/>
        <v>0.10694122278820517</v>
      </c>
      <c r="AE87" s="24">
        <f t="shared" si="68"/>
        <v>5.1074062762589856E-2</v>
      </c>
      <c r="AF87" s="24">
        <f t="shared" si="69"/>
        <v>7.083367635543425E-2</v>
      </c>
      <c r="AG87" s="24">
        <f t="shared" si="70"/>
        <v>0.12643450178875848</v>
      </c>
      <c r="AH87" s="24">
        <f t="shared" si="71"/>
        <v>9.3010632048224462E-2</v>
      </c>
      <c r="AI87" s="24">
        <f t="shared" si="72"/>
        <v>6.5981555300306027E-2</v>
      </c>
      <c r="AJ87" s="24">
        <f t="shared" si="73"/>
        <v>8.7853248673965156E-2</v>
      </c>
      <c r="AK87" s="24">
        <f t="shared" si="74"/>
        <v>7.6672127056956141E-2</v>
      </c>
      <c r="AL87" s="24">
        <f t="shared" si="75"/>
        <v>7.6189998640670442E-2</v>
      </c>
      <c r="AM87" s="24">
        <f t="shared" si="76"/>
        <v>8.8110343354632192E-2</v>
      </c>
      <c r="AN87" s="24">
        <f t="shared" si="77"/>
        <v>6.6211758973207191E-2</v>
      </c>
      <c r="AO87" s="24">
        <f t="shared" si="78"/>
        <v>8.3345319403587581E-2</v>
      </c>
      <c r="AP87" s="24">
        <f t="shared" si="100"/>
        <v>8.8902078532239415E-2</v>
      </c>
      <c r="AQ87" s="24">
        <f t="shared" si="101"/>
        <v>9.7763974723403146E-2</v>
      </c>
      <c r="AR87" s="24">
        <f t="shared" si="102"/>
        <v>0.1013604728617723</v>
      </c>
      <c r="AS87" s="24" t="e">
        <f t="shared" si="79"/>
        <v>#DIV/0!</v>
      </c>
      <c r="AT87" s="24">
        <f t="shared" si="80"/>
        <v>8.6109021363764082E-2</v>
      </c>
      <c r="AV87" s="24">
        <f t="shared" si="81"/>
        <v>1.4266146012563361</v>
      </c>
      <c r="AW87" s="24">
        <f t="shared" si="82"/>
        <v>1.5375539360491026</v>
      </c>
      <c r="AX87" s="24">
        <f t="shared" si="83"/>
        <v>1.3743169412031442</v>
      </c>
      <c r="AY87" s="24">
        <f t="shared" si="84"/>
        <v>1.2706156514929274</v>
      </c>
      <c r="AZ87" s="24">
        <f t="shared" si="85"/>
        <v>1.3133189719903795</v>
      </c>
      <c r="BA87" s="24">
        <f t="shared" si="86"/>
        <v>1.5212557559549023</v>
      </c>
      <c r="BB87" s="24">
        <f t="shared" si="87"/>
        <v>1.3466189977941738</v>
      </c>
      <c r="BC87" s="24">
        <f t="shared" si="88"/>
        <v>1.2217520024718853</v>
      </c>
      <c r="BD87" s="24">
        <f t="shared" si="89"/>
        <v>1.365550184555163</v>
      </c>
      <c r="BE87" s="24">
        <f t="shared" si="90"/>
        <v>1.5484578413080894</v>
      </c>
      <c r="BF87" s="24">
        <f t="shared" si="91"/>
        <v>1.2651448169369166</v>
      </c>
      <c r="BG87" s="24">
        <f t="shared" si="92"/>
        <v>1.6490997494417812</v>
      </c>
      <c r="BH87" s="24">
        <f t="shared" si="93"/>
        <v>1.3019230665426367</v>
      </c>
      <c r="BI87" s="24">
        <f t="shared" si="94"/>
        <v>1.317834446899222</v>
      </c>
      <c r="BJ87" s="24">
        <f t="shared" si="95"/>
        <v>1.4970204489302419</v>
      </c>
      <c r="BK87" s="24">
        <f t="shared" si="96"/>
        <v>1.2274202748012275</v>
      </c>
      <c r="BL87" s="24">
        <f t="shared" si="97"/>
        <v>1.4267590312169594</v>
      </c>
      <c r="BM87" s="24">
        <f t="shared" si="54"/>
        <v>1.4880246315226677</v>
      </c>
      <c r="BN87" s="24">
        <f t="shared" si="55"/>
        <v>1.4586286879622694</v>
      </c>
      <c r="BO87" s="24">
        <f t="shared" si="56"/>
        <v>1.3968572022918821</v>
      </c>
      <c r="BP87" s="24" t="e">
        <f t="shared" si="98"/>
        <v>#DIV/0!</v>
      </c>
      <c r="BQ87" s="24">
        <f t="shared" si="99"/>
        <v>1.3446671806694583</v>
      </c>
    </row>
    <row r="88" spans="1:69" x14ac:dyDescent="0.25">
      <c r="A88" s="31">
        <f>+[1]NAC!A89</f>
        <v>45231</v>
      </c>
      <c r="B88" s="17">
        <f>+[1]NAC!B89</f>
        <v>2816.0628000000002</v>
      </c>
      <c r="C88" s="18">
        <f>+[1]NAC!C89</f>
        <v>3218.3701999999998</v>
      </c>
      <c r="D88" s="19">
        <f>+[1]NAC!D89</f>
        <v>2209.6412</v>
      </c>
      <c r="E88" s="19">
        <f>+[1]NAC!E89</f>
        <v>3151.4751000000001</v>
      </c>
      <c r="F88" s="19">
        <f>+[1]NAC!F89</f>
        <v>1881.818</v>
      </c>
      <c r="G88" s="19">
        <f>+[1]NAC!G89</f>
        <v>2915.5922</v>
      </c>
      <c r="H88" s="19">
        <f>+[1]NAC!H89</f>
        <v>3043.8555000000001</v>
      </c>
      <c r="I88" s="19">
        <f>+[1]NAC!I89</f>
        <v>2593.1752000000001</v>
      </c>
      <c r="J88" s="19">
        <f>+[1]NAC!J89</f>
        <v>2074.7350999999999</v>
      </c>
      <c r="K88" s="19">
        <f>+[1]NAC!K89</f>
        <v>2760.0531999999998</v>
      </c>
      <c r="L88" s="19">
        <f>+[1]NAC!L89</f>
        <v>2031.1532999999999</v>
      </c>
      <c r="M88" s="19">
        <f>+[1]NAC!M89</f>
        <v>3151.623</v>
      </c>
      <c r="N88" s="20">
        <f>+[1]NAC!N89</f>
        <v>2282.6738999999998</v>
      </c>
      <c r="O88" s="18">
        <f>+[1]NAC!P89</f>
        <v>3392.0317</v>
      </c>
      <c r="P88" s="18">
        <f>+[1]NAC!Q89</f>
        <v>2962.7206000000001</v>
      </c>
      <c r="Q88" s="18">
        <f>+[1]NAC!R89</f>
        <v>2032.4708000000001</v>
      </c>
      <c r="R88" s="18">
        <f t="shared" si="57"/>
        <v>2816.556506399721</v>
      </c>
      <c r="S88" s="19">
        <f t="shared" si="58"/>
        <v>3017.5741940836733</v>
      </c>
      <c r="T88" s="19">
        <f t="shared" si="59"/>
        <v>2945.4810605502744</v>
      </c>
      <c r="U88" s="19">
        <f t="shared" si="60"/>
        <v>2877.724405234424</v>
      </c>
      <c r="V88" s="19"/>
      <c r="W88" s="20">
        <f t="shared" si="61"/>
        <v>2760.1379177346071</v>
      </c>
      <c r="Y88" s="24">
        <f t="shared" si="62"/>
        <v>0.1281069017691574</v>
      </c>
      <c r="Z88" s="24">
        <f t="shared" si="63"/>
        <v>0.15666966906161028</v>
      </c>
      <c r="AA88" s="24">
        <f t="shared" si="64"/>
        <v>0.1175875852981707</v>
      </c>
      <c r="AB88" s="24">
        <f t="shared" si="65"/>
        <v>0.10014287134077415</v>
      </c>
      <c r="AC88" s="24">
        <f t="shared" si="66"/>
        <v>7.0679108910828958E-2</v>
      </c>
      <c r="AD88" s="24">
        <f t="shared" si="67"/>
        <v>0.12445540071905037</v>
      </c>
      <c r="AE88" s="24">
        <f t="shared" si="68"/>
        <v>0.15872080438836478</v>
      </c>
      <c r="AF88" s="24">
        <f t="shared" si="69"/>
        <v>0.10388907945616888</v>
      </c>
      <c r="AG88" s="24">
        <f t="shared" si="70"/>
        <v>0.1520739673725422</v>
      </c>
      <c r="AH88" s="24">
        <f t="shared" si="71"/>
        <v>0.13189542734544291</v>
      </c>
      <c r="AI88" s="24">
        <f t="shared" si="72"/>
        <v>8.3100203523217342E-2</v>
      </c>
      <c r="AJ88" s="24">
        <f t="shared" si="73"/>
        <v>0.12029493159109483</v>
      </c>
      <c r="AK88" s="24">
        <f t="shared" si="74"/>
        <v>0.11514400163206528</v>
      </c>
      <c r="AL88" s="24">
        <f t="shared" si="75"/>
        <v>0.12808230560574829</v>
      </c>
      <c r="AM88" s="24">
        <f t="shared" si="76"/>
        <v>0.134036155012214</v>
      </c>
      <c r="AN88" s="24">
        <f t="shared" si="77"/>
        <v>0.10056235889450726</v>
      </c>
      <c r="AO88" s="24">
        <f t="shared" si="78"/>
        <v>0.12805825385848957</v>
      </c>
      <c r="AP88" s="24">
        <f t="shared" si="100"/>
        <v>0.13374371914370564</v>
      </c>
      <c r="AQ88" s="24">
        <f t="shared" si="101"/>
        <v>0.11677905217043238</v>
      </c>
      <c r="AR88" s="24">
        <f t="shared" si="102"/>
        <v>0.1155188240456646</v>
      </c>
      <c r="AS88" s="24" t="e">
        <f t="shared" si="79"/>
        <v>#DIV/0!</v>
      </c>
      <c r="AT88" s="24">
        <f t="shared" si="80"/>
        <v>0.12067789742531354</v>
      </c>
      <c r="AV88" s="24">
        <f t="shared" si="81"/>
        <v>1.6092081683813459</v>
      </c>
      <c r="AW88" s="24">
        <f t="shared" si="82"/>
        <v>1.8355659598537799</v>
      </c>
      <c r="AX88" s="24">
        <f t="shared" si="83"/>
        <v>1.4952471938026517</v>
      </c>
      <c r="AY88" s="24">
        <f t="shared" si="84"/>
        <v>1.3906307924326664</v>
      </c>
      <c r="AZ88" s="24">
        <f t="shared" si="85"/>
        <v>1.279584804092408</v>
      </c>
      <c r="BA88" s="24">
        <f t="shared" si="86"/>
        <v>1.6892573125101342</v>
      </c>
      <c r="BB88" s="24">
        <f t="shared" si="87"/>
        <v>1.6121449912273587</v>
      </c>
      <c r="BC88" s="24">
        <f t="shared" si="88"/>
        <v>1.3117620891283206</v>
      </c>
      <c r="BD88" s="24">
        <f t="shared" si="89"/>
        <v>1.5624130366532363</v>
      </c>
      <c r="BE88" s="24">
        <f t="shared" si="90"/>
        <v>1.7691145736192539</v>
      </c>
      <c r="BF88" s="24">
        <f t="shared" si="91"/>
        <v>1.3644034324682006</v>
      </c>
      <c r="BG88" s="24">
        <f t="shared" si="92"/>
        <v>1.8125280271334332</v>
      </c>
      <c r="BH88" s="24">
        <f t="shared" si="93"/>
        <v>1.4253262545764249</v>
      </c>
      <c r="BI88" s="24">
        <f t="shared" si="94"/>
        <v>1.5116547614701843</v>
      </c>
      <c r="BJ88" s="24">
        <f t="shared" si="95"/>
        <v>1.7031530331452598</v>
      </c>
      <c r="BK88" s="24">
        <f t="shared" si="96"/>
        <v>1.3076130411699975</v>
      </c>
      <c r="BL88" s="24">
        <f t="shared" si="97"/>
        <v>1.6097311834335768</v>
      </c>
      <c r="BM88" s="24">
        <f t="shared" si="54"/>
        <v>1.7016442483161915</v>
      </c>
      <c r="BN88" s="24">
        <f t="shared" si="55"/>
        <v>1.6161545419853014</v>
      </c>
      <c r="BO88" s="24">
        <f t="shared" si="56"/>
        <v>1.552012980085173</v>
      </c>
      <c r="BP88" s="24" t="e">
        <f t="shared" si="98"/>
        <v>#DIV/0!</v>
      </c>
      <c r="BQ88" s="24">
        <f t="shared" si="99"/>
        <v>1.5031718918069528</v>
      </c>
    </row>
    <row r="89" spans="1:69" x14ac:dyDescent="0.25">
      <c r="A89" s="31">
        <f>+[1]NAC!A90</f>
        <v>45261</v>
      </c>
      <c r="B89" s="17">
        <f>+[1]NAC!B90</f>
        <v>3533.1922</v>
      </c>
      <c r="C89" s="18">
        <f>+[1]NAC!C90</f>
        <v>4173.6759000000002</v>
      </c>
      <c r="D89" s="19">
        <f>+[1]NAC!D90</f>
        <v>2656.6774</v>
      </c>
      <c r="E89" s="19">
        <f>+[1]NAC!E90</f>
        <v>3694.9290000000001</v>
      </c>
      <c r="F89" s="19">
        <f>+[1]NAC!F90</f>
        <v>2141.8204999999998</v>
      </c>
      <c r="G89" s="19">
        <f>+[1]NAC!G90</f>
        <v>3810.0605999999998</v>
      </c>
      <c r="H89" s="19">
        <f>+[1]NAC!H90</f>
        <v>4035.9697000000001</v>
      </c>
      <c r="I89" s="19">
        <f>+[1]NAC!I90</f>
        <v>3414.0727000000002</v>
      </c>
      <c r="J89" s="19">
        <f>+[1]NAC!J90</f>
        <v>2398.1410999999998</v>
      </c>
      <c r="K89" s="19">
        <f>+[1]NAC!K90</f>
        <v>3317.3409000000001</v>
      </c>
      <c r="L89" s="19">
        <f>+[1]NAC!L90</f>
        <v>2157.4418999999998</v>
      </c>
      <c r="M89" s="19">
        <f>+[1]NAC!M90</f>
        <v>3831.9303</v>
      </c>
      <c r="N89" s="20">
        <f>+[1]NAC!N90</f>
        <v>3029.3357000000001</v>
      </c>
      <c r="O89" s="18">
        <f>+[1]NAC!P90</f>
        <v>3942.5342999999998</v>
      </c>
      <c r="P89" s="18">
        <f>+[1]NAC!Q90</f>
        <v>3799.9486999999999</v>
      </c>
      <c r="Q89" s="18">
        <f>+[1]NAC!R90</f>
        <v>2452.7844</v>
      </c>
      <c r="R89" s="18">
        <f t="shared" si="57"/>
        <v>3534.4418916645864</v>
      </c>
      <c r="S89" s="19">
        <f t="shared" si="58"/>
        <v>3787.6220590630214</v>
      </c>
      <c r="T89" s="19">
        <f t="shared" si="59"/>
        <v>3607.9618277944828</v>
      </c>
      <c r="U89" s="19">
        <f t="shared" si="60"/>
        <v>3534.3457814268399</v>
      </c>
      <c r="V89" s="19"/>
      <c r="W89" s="20">
        <f t="shared" si="61"/>
        <v>3462.2505101615629</v>
      </c>
      <c r="Y89" s="24">
        <f t="shared" si="62"/>
        <v>0.25465674984236841</v>
      </c>
      <c r="Z89" s="24">
        <f t="shared" si="63"/>
        <v>0.2968290285561308</v>
      </c>
      <c r="AA89" s="24">
        <f t="shared" si="64"/>
        <v>0.20231166942397705</v>
      </c>
      <c r="AB89" s="24">
        <f t="shared" si="65"/>
        <v>0.17244429441946085</v>
      </c>
      <c r="AC89" s="24">
        <f t="shared" si="66"/>
        <v>0.1381655930594774</v>
      </c>
      <c r="AD89" s="24">
        <f t="shared" si="67"/>
        <v>0.30678789715516452</v>
      </c>
      <c r="AE89" s="24">
        <f t="shared" si="68"/>
        <v>0.32593997973951128</v>
      </c>
      <c r="AF89" s="24">
        <f t="shared" si="69"/>
        <v>0.31656075532420647</v>
      </c>
      <c r="AG89" s="24">
        <f t="shared" si="70"/>
        <v>0.15587821307886496</v>
      </c>
      <c r="AH89" s="24">
        <f t="shared" si="71"/>
        <v>0.20191194140750635</v>
      </c>
      <c r="AI89" s="24">
        <f t="shared" si="72"/>
        <v>6.2175809181906683E-2</v>
      </c>
      <c r="AJ89" s="24">
        <f t="shared" si="73"/>
        <v>0.21585935246696697</v>
      </c>
      <c r="AK89" s="24">
        <f t="shared" si="74"/>
        <v>0.32709963521289676</v>
      </c>
      <c r="AL89" s="24">
        <f t="shared" si="75"/>
        <v>0.16229288187371593</v>
      </c>
      <c r="AM89" s="24">
        <f t="shared" si="76"/>
        <v>0.28258759870910533</v>
      </c>
      <c r="AN89" s="24">
        <f t="shared" si="77"/>
        <v>0.20679933015519825</v>
      </c>
      <c r="AO89" s="24">
        <f t="shared" si="78"/>
        <v>0.25488051939796019</v>
      </c>
      <c r="AP89" s="24">
        <f t="shared" si="100"/>
        <v>0.25518771551305086</v>
      </c>
      <c r="AQ89" s="24">
        <f t="shared" si="101"/>
        <v>0.22491428517976741</v>
      </c>
      <c r="AR89" s="24">
        <f t="shared" si="102"/>
        <v>0.22817382199562175</v>
      </c>
      <c r="AS89" s="24" t="e">
        <f t="shared" si="79"/>
        <v>#DIV/0!</v>
      </c>
      <c r="AT89" s="24">
        <f t="shared" si="80"/>
        <v>0.25437590923109288</v>
      </c>
      <c r="AV89" s="24">
        <f t="shared" si="81"/>
        <v>2.114076437471768</v>
      </c>
      <c r="AW89" s="24">
        <f t="shared" si="82"/>
        <v>2.5134164171279476</v>
      </c>
      <c r="AX89" s="24">
        <f t="shared" si="83"/>
        <v>1.800153041623211</v>
      </c>
      <c r="AY89" s="24">
        <f t="shared" si="84"/>
        <v>1.6943993627240221</v>
      </c>
      <c r="AZ89" s="24">
        <f t="shared" si="85"/>
        <v>1.4901730489771587</v>
      </c>
      <c r="BA89" s="24">
        <f t="shared" si="86"/>
        <v>2.3173305299869287</v>
      </c>
      <c r="BB89" s="24">
        <f t="shared" si="87"/>
        <v>2.2773731738008265</v>
      </c>
      <c r="BC89" s="24">
        <f t="shared" si="88"/>
        <v>1.8771249420099752</v>
      </c>
      <c r="BD89" s="24">
        <f t="shared" si="89"/>
        <v>1.8644784835736363</v>
      </c>
      <c r="BE89" s="24">
        <f t="shared" si="90"/>
        <v>2.1815095320391218</v>
      </c>
      <c r="BF89" s="24">
        <f t="shared" si="91"/>
        <v>1.4169709200600207</v>
      </c>
      <c r="BG89" s="24">
        <f t="shared" si="92"/>
        <v>2.1911140679974488</v>
      </c>
      <c r="BH89" s="24">
        <f t="shared" si="93"/>
        <v>2.0437383655720502</v>
      </c>
      <c r="BI89" s="24">
        <f t="shared" si="94"/>
        <v>1.789780526673431</v>
      </c>
      <c r="BJ89" s="24">
        <f t="shared" si="95"/>
        <v>2.2940569815402889</v>
      </c>
      <c r="BK89" s="24">
        <f t="shared" si="96"/>
        <v>1.6494095337223436</v>
      </c>
      <c r="BL89" s="24">
        <f t="shared" si="97"/>
        <v>2.1147600035798946</v>
      </c>
      <c r="BM89" s="24">
        <f t="shared" si="54"/>
        <v>2.2249030464767738</v>
      </c>
      <c r="BN89" s="24">
        <f t="shared" si="55"/>
        <v>2.0412187060027045</v>
      </c>
      <c r="BO89" s="24">
        <f t="shared" si="56"/>
        <v>1.991148655353062</v>
      </c>
      <c r="BP89" s="24" t="e">
        <f t="shared" si="98"/>
        <v>#DIV/0!</v>
      </c>
      <c r="BQ89" s="24">
        <f t="shared" si="99"/>
        <v>1.9885340785268211</v>
      </c>
    </row>
    <row r="90" spans="1:69" x14ac:dyDescent="0.25">
      <c r="A90" s="31">
        <f>+[1]NAC!A91</f>
        <v>45292</v>
      </c>
      <c r="B90" s="17">
        <f>+[1]NAC!B91</f>
        <v>4261.5324000000001</v>
      </c>
      <c r="C90" s="18">
        <f>+[1]NAC!C91</f>
        <v>5024.9656000000004</v>
      </c>
      <c r="D90" s="19">
        <f>+[1]NAC!D91</f>
        <v>3215.0859</v>
      </c>
      <c r="E90" s="19">
        <f>+[1]NAC!E91</f>
        <v>4135.7943999999998</v>
      </c>
      <c r="F90" s="19">
        <f>+[1]NAC!F91</f>
        <v>2441.8481000000002</v>
      </c>
      <c r="G90" s="19">
        <f>+[1]NAC!G91</f>
        <v>4660.7816000000003</v>
      </c>
      <c r="H90" s="19">
        <f>+[1]NAC!H91</f>
        <v>4861.4922999999999</v>
      </c>
      <c r="I90" s="19">
        <f>+[1]NAC!I91</f>
        <v>4311.5901000000003</v>
      </c>
      <c r="J90" s="19">
        <f>+[1]NAC!J91</f>
        <v>3000.0918999999999</v>
      </c>
      <c r="K90" s="19">
        <f>+[1]NAC!K91</f>
        <v>4113.8500000000004</v>
      </c>
      <c r="L90" s="19">
        <f>+[1]NAC!L91</f>
        <v>2176.0052000000001</v>
      </c>
      <c r="M90" s="19">
        <f>+[1]NAC!M91</f>
        <v>4577.1895999999997</v>
      </c>
      <c r="N90" s="20">
        <f>+[1]NAC!N91</f>
        <v>4373.2672000000002</v>
      </c>
      <c r="O90" s="18">
        <f>+[1]NAC!P91</f>
        <v>4581.5308999999997</v>
      </c>
      <c r="P90" s="18">
        <f>+[1]NAC!Q91</f>
        <v>4568.1648999999998</v>
      </c>
      <c r="Q90" s="18">
        <f>+[1]NAC!R91</f>
        <v>3104.5367000000001</v>
      </c>
      <c r="R90" s="18">
        <f t="shared" si="57"/>
        <v>4263.6962119771333</v>
      </c>
      <c r="S90" s="19">
        <f t="shared" si="58"/>
        <v>4568.2928487592717</v>
      </c>
      <c r="T90" s="19">
        <f t="shared" si="59"/>
        <v>4357.2634394942061</v>
      </c>
      <c r="U90" s="19">
        <f t="shared" si="60"/>
        <v>4284.9760578381129</v>
      </c>
      <c r="V90" s="19"/>
      <c r="W90" s="20">
        <f t="shared" si="61"/>
        <v>4215.1326323601006</v>
      </c>
      <c r="Y90" s="24">
        <f t="shared" si="62"/>
        <v>0.20614225288961063</v>
      </c>
      <c r="Z90" s="24">
        <f t="shared" si="63"/>
        <v>0.20396641243753511</v>
      </c>
      <c r="AA90" s="24">
        <f t="shared" si="64"/>
        <v>0.21019055606826775</v>
      </c>
      <c r="AB90" s="24">
        <f t="shared" si="65"/>
        <v>0.11931633869013436</v>
      </c>
      <c r="AC90" s="24">
        <f t="shared" si="66"/>
        <v>0.14008064634734807</v>
      </c>
      <c r="AD90" s="24">
        <f t="shared" si="67"/>
        <v>0.22328280027881986</v>
      </c>
      <c r="AE90" s="24">
        <f t="shared" si="68"/>
        <v>0.2045413274534742</v>
      </c>
      <c r="AF90" s="24">
        <f t="shared" si="69"/>
        <v>0.26288760634769148</v>
      </c>
      <c r="AG90" s="24">
        <f t="shared" si="70"/>
        <v>0.2510072489062467</v>
      </c>
      <c r="AH90" s="24">
        <f t="shared" si="71"/>
        <v>0.24010468746217795</v>
      </c>
      <c r="AI90" s="24">
        <f t="shared" si="72"/>
        <v>8.6043105031010647E-3</v>
      </c>
      <c r="AJ90" s="24">
        <f t="shared" si="73"/>
        <v>0.1944866533715397</v>
      </c>
      <c r="AK90" s="24">
        <f t="shared" si="74"/>
        <v>0.44363901300209152</v>
      </c>
      <c r="AL90" s="24">
        <f t="shared" si="75"/>
        <v>0.16207762605895404</v>
      </c>
      <c r="AM90" s="24">
        <f t="shared" si="76"/>
        <v>0.2021648871207129</v>
      </c>
      <c r="AN90" s="24">
        <f t="shared" si="77"/>
        <v>0.26571935959801452</v>
      </c>
      <c r="AO90" s="24">
        <f t="shared" si="78"/>
        <v>0.20632799821447789</v>
      </c>
      <c r="AP90" s="24">
        <f t="shared" si="100"/>
        <v>0.20611105794683526</v>
      </c>
      <c r="AQ90" s="24">
        <f t="shared" si="101"/>
        <v>0.20768002752339676</v>
      </c>
      <c r="AR90" s="24">
        <f t="shared" si="102"/>
        <v>0.21238167480835402</v>
      </c>
      <c r="AS90" s="24" t="e">
        <f t="shared" si="79"/>
        <v>#DIV/0!</v>
      </c>
      <c r="AT90" s="24">
        <f t="shared" si="80"/>
        <v>0.21745454870722369</v>
      </c>
      <c r="AV90" s="24">
        <f t="shared" si="81"/>
        <v>2.542482786482557</v>
      </c>
      <c r="AW90" s="24">
        <f t="shared" si="82"/>
        <v>2.9618489858976922</v>
      </c>
      <c r="AX90" s="24">
        <f t="shared" si="83"/>
        <v>2.1586170912281504</v>
      </c>
      <c r="AY90" s="24">
        <f t="shared" si="84"/>
        <v>1.948147799649997</v>
      </c>
      <c r="AZ90" s="24">
        <f t="shared" si="85"/>
        <v>1.6280108713000669</v>
      </c>
      <c r="BA90" s="24">
        <f t="shared" si="86"/>
        <v>2.849682074541465</v>
      </c>
      <c r="BB90" s="24">
        <f t="shared" si="87"/>
        <v>2.7634797662032713</v>
      </c>
      <c r="BC90" s="24">
        <f t="shared" si="88"/>
        <v>2.4297575824974098</v>
      </c>
      <c r="BD90" s="24">
        <f t="shared" si="89"/>
        <v>2.319052514763523</v>
      </c>
      <c r="BE90" s="24">
        <f t="shared" si="90"/>
        <v>2.6209850512294772</v>
      </c>
      <c r="BF90" s="24">
        <f t="shared" si="91"/>
        <v>1.4122391578644908</v>
      </c>
      <c r="BG90" s="24">
        <f t="shared" si="92"/>
        <v>2.5882412474489618</v>
      </c>
      <c r="BH90" s="24">
        <f t="shared" si="93"/>
        <v>3.1140836337490789</v>
      </c>
      <c r="BI90" s="24">
        <f t="shared" si="94"/>
        <v>2.0040770982023983</v>
      </c>
      <c r="BJ90" s="24">
        <f t="shared" si="95"/>
        <v>2.7588220928477827</v>
      </c>
      <c r="BK90" s="24">
        <f t="shared" si="96"/>
        <v>2.1310908553258479</v>
      </c>
      <c r="BL90" s="24">
        <f t="shared" si="97"/>
        <v>2.5443290568868311</v>
      </c>
      <c r="BM90" s="24">
        <f t="shared" si="54"/>
        <v>2.6685152674062449</v>
      </c>
      <c r="BN90" s="24">
        <f t="shared" si="55"/>
        <v>2.4856240038020125</v>
      </c>
      <c r="BO90" s="24">
        <f t="shared" si="56"/>
        <v>2.450972956000574</v>
      </c>
      <c r="BP90" s="24" t="e">
        <f t="shared" si="98"/>
        <v>#DIV/0!</v>
      </c>
      <c r="BQ90" s="24">
        <f t="shared" si="99"/>
        <v>2.4579977448029307</v>
      </c>
    </row>
    <row r="91" spans="1:69" x14ac:dyDescent="0.25">
      <c r="A91" s="31">
        <f>+[1]NAC!A92</f>
        <v>45323</v>
      </c>
      <c r="B91" s="17">
        <f>+[1]NAC!B92</f>
        <v>4825.7880999999998</v>
      </c>
      <c r="C91" s="18">
        <f>+[1]NAC!C92</f>
        <v>5622.8371999999999</v>
      </c>
      <c r="D91" s="19">
        <f>+[1]NAC!D92</f>
        <v>3783.2759999999998</v>
      </c>
      <c r="E91" s="19">
        <f>+[1]NAC!E92</f>
        <v>4434.6760000000004</v>
      </c>
      <c r="F91" s="19">
        <f>+[1]NAC!F92</f>
        <v>2935.5879</v>
      </c>
      <c r="G91" s="19">
        <f>+[1]NAC!G92</f>
        <v>5142.1336000000001</v>
      </c>
      <c r="H91" s="19">
        <f>+[1]NAC!H92</f>
        <v>5521.4251999999997</v>
      </c>
      <c r="I91" s="19">
        <f>+[1]NAC!I92</f>
        <v>5243.4233000000004</v>
      </c>
      <c r="J91" s="19">
        <f>+[1]NAC!J92</f>
        <v>3741.4942000000001</v>
      </c>
      <c r="K91" s="19">
        <f>+[1]NAC!K92</f>
        <v>4466.7506000000003</v>
      </c>
      <c r="L91" s="19">
        <f>+[1]NAC!L92</f>
        <v>2392.1354000000001</v>
      </c>
      <c r="M91" s="19">
        <f>+[1]NAC!M92</f>
        <v>5088.0443999999998</v>
      </c>
      <c r="N91" s="20">
        <f>+[1]NAC!N92</f>
        <v>5098.6734999999999</v>
      </c>
      <c r="O91" s="18">
        <f>+[1]NAC!P92</f>
        <v>4979.8266999999996</v>
      </c>
      <c r="P91" s="18">
        <f>+[1]NAC!Q92</f>
        <v>5129.5987999999998</v>
      </c>
      <c r="Q91" s="18">
        <f>+[1]NAC!R92</f>
        <v>3759.7840000000001</v>
      </c>
      <c r="R91" s="18">
        <f t="shared" si="57"/>
        <v>4829.6706909484355</v>
      </c>
      <c r="S91" s="19">
        <f t="shared" si="58"/>
        <v>5077.2234906620306</v>
      </c>
      <c r="T91" s="19">
        <f t="shared" si="59"/>
        <v>4793.7208849693952</v>
      </c>
      <c r="U91" s="19">
        <f t="shared" si="60"/>
        <v>4696.9798869341948</v>
      </c>
      <c r="V91" s="19"/>
      <c r="W91" s="20">
        <f t="shared" si="61"/>
        <v>4787.0310173871521</v>
      </c>
      <c r="Y91" s="24">
        <f t="shared" si="62"/>
        <v>0.13240676053524769</v>
      </c>
      <c r="Z91" s="24">
        <f t="shared" si="63"/>
        <v>0.11898023739704788</v>
      </c>
      <c r="AA91" s="24">
        <f t="shared" si="64"/>
        <v>0.17672625792051155</v>
      </c>
      <c r="AB91" s="24">
        <f t="shared" si="65"/>
        <v>7.2267035324580009E-2</v>
      </c>
      <c r="AC91" s="24">
        <f t="shared" si="66"/>
        <v>0.20219922770789878</v>
      </c>
      <c r="AD91" s="24">
        <f t="shared" si="67"/>
        <v>0.10327709841628274</v>
      </c>
      <c r="AE91" s="24">
        <f t="shared" si="68"/>
        <v>0.13574698040764144</v>
      </c>
      <c r="AF91" s="24">
        <f t="shared" si="69"/>
        <v>0.21612286381305124</v>
      </c>
      <c r="AG91" s="24">
        <f t="shared" si="70"/>
        <v>0.24712652969064064</v>
      </c>
      <c r="AH91" s="24">
        <f t="shared" si="71"/>
        <v>8.578353610364986E-2</v>
      </c>
      <c r="AI91" s="24">
        <f t="shared" si="72"/>
        <v>9.9324303085305043E-2</v>
      </c>
      <c r="AJ91" s="24">
        <f t="shared" si="73"/>
        <v>0.11160883525558996</v>
      </c>
      <c r="AK91" s="24">
        <f t="shared" si="74"/>
        <v>0.16587285130897089</v>
      </c>
      <c r="AL91" s="24">
        <f t="shared" si="75"/>
        <v>8.6935089753514383E-2</v>
      </c>
      <c r="AM91" s="24">
        <f t="shared" si="76"/>
        <v>0.12290140839705677</v>
      </c>
      <c r="AN91" s="24">
        <f t="shared" si="77"/>
        <v>0.21106121889298324</v>
      </c>
      <c r="AO91" s="24">
        <f t="shared" si="78"/>
        <v>0.13274268400769862</v>
      </c>
      <c r="AP91" s="24">
        <f t="shared" si="100"/>
        <v>0.11140499498428214</v>
      </c>
      <c r="AQ91" s="24">
        <f t="shared" si="101"/>
        <v>0.10016778914929536</v>
      </c>
      <c r="AR91" s="24">
        <f t="shared" si="102"/>
        <v>9.615078906740715E-2</v>
      </c>
      <c r="AS91" s="24" t="e">
        <f t="shared" si="79"/>
        <v>#DIV/0!</v>
      </c>
      <c r="AT91" s="24">
        <f t="shared" si="80"/>
        <v>0.13567743530453025</v>
      </c>
      <c r="AV91" s="24">
        <f t="shared" si="81"/>
        <v>2.7621843487350324</v>
      </c>
      <c r="AW91" s="24">
        <f t="shared" si="82"/>
        <v>3.0382344181438112</v>
      </c>
      <c r="AX91" s="24">
        <f t="shared" si="83"/>
        <v>2.5321121002938356</v>
      </c>
      <c r="AY91" s="24">
        <f t="shared" si="84"/>
        <v>2.0421039424637466</v>
      </c>
      <c r="AZ91" s="24">
        <f t="shared" si="85"/>
        <v>2.0146002716601861</v>
      </c>
      <c r="BA91" s="24">
        <f t="shared" si="86"/>
        <v>3.0428861872194499</v>
      </c>
      <c r="BB91" s="24">
        <f t="shared" si="87"/>
        <v>3.0583776295284242</v>
      </c>
      <c r="BC91" s="24">
        <f t="shared" si="88"/>
        <v>2.9777709636754826</v>
      </c>
      <c r="BD91" s="24">
        <f t="shared" si="89"/>
        <v>2.8382153066191491</v>
      </c>
      <c r="BE91" s="24">
        <f t="shared" si="90"/>
        <v>2.7039646409594793</v>
      </c>
      <c r="BF91" s="24">
        <f t="shared" si="91"/>
        <v>1.5708429179221026</v>
      </c>
      <c r="BG91" s="24">
        <f t="shared" si="92"/>
        <v>2.7087472168238032</v>
      </c>
      <c r="BH91" s="24">
        <f t="shared" si="93"/>
        <v>3.5042781456345198</v>
      </c>
      <c r="BI91" s="24">
        <f t="shared" si="94"/>
        <v>2.1598637023406329</v>
      </c>
      <c r="BJ91" s="24">
        <f t="shared" si="95"/>
        <v>2.9193779728094613</v>
      </c>
      <c r="BK91" s="24">
        <f t="shared" si="96"/>
        <v>2.6065243855822438</v>
      </c>
      <c r="BL91" s="24">
        <f t="shared" si="97"/>
        <v>2.7649593188810044</v>
      </c>
      <c r="BM91" s="24">
        <f t="shared" si="54"/>
        <v>2.7983401970204911</v>
      </c>
      <c r="BN91" s="24">
        <f t="shared" si="55"/>
        <v>2.6296163231129084</v>
      </c>
      <c r="BO91" s="24">
        <f t="shared" si="56"/>
        <v>2.6022503732918696</v>
      </c>
      <c r="BP91" s="24" t="e">
        <f t="shared" si="98"/>
        <v>#DIV/0!</v>
      </c>
      <c r="BQ91" s="24">
        <f t="shared" si="99"/>
        <v>2.7372166535658433</v>
      </c>
    </row>
    <row r="92" spans="1:69" x14ac:dyDescent="0.25">
      <c r="A92" s="31">
        <f>+[1]NAC!A93</f>
        <v>45352</v>
      </c>
      <c r="B92" s="17">
        <f>+[1]NAC!B93</f>
        <v>5357.0928999999996</v>
      </c>
      <c r="C92" s="18">
        <f>+[1]NAC!C93</f>
        <v>6216.0451000000003</v>
      </c>
      <c r="D92" s="19">
        <f>+[1]NAC!D93</f>
        <v>4248.8501999999999</v>
      </c>
      <c r="E92" s="19">
        <f>+[1]NAC!E93</f>
        <v>4919.1558999999997</v>
      </c>
      <c r="F92" s="19">
        <f>+[1]NAC!F93</f>
        <v>3324.6646999999998</v>
      </c>
      <c r="G92" s="19">
        <f>+[1]NAC!G93</f>
        <v>5400.7511999999997</v>
      </c>
      <c r="H92" s="19">
        <f>+[1]NAC!H93</f>
        <v>6195.6446999999998</v>
      </c>
      <c r="I92" s="19">
        <f>+[1]NAC!I93</f>
        <v>5923.3140000000003</v>
      </c>
      <c r="J92" s="19">
        <f>+[1]NAC!J93</f>
        <v>4338.0607</v>
      </c>
      <c r="K92" s="19">
        <f>+[1]NAC!K93</f>
        <v>4846.7452000000003</v>
      </c>
      <c r="L92" s="19">
        <f>+[1]NAC!L93</f>
        <v>3653.0356000000002</v>
      </c>
      <c r="M92" s="19">
        <f>+[1]NAC!M93</f>
        <v>5511.0135</v>
      </c>
      <c r="N92" s="20">
        <f>+[1]NAC!N93</f>
        <v>5586.4345000000003</v>
      </c>
      <c r="O92" s="18">
        <f>+[1]NAC!P93</f>
        <v>5534.7103999999999</v>
      </c>
      <c r="P92" s="18">
        <f>+[1]NAC!Q93</f>
        <v>5612.3990999999996</v>
      </c>
      <c r="Q92" s="18">
        <f>+[1]NAC!R93</f>
        <v>4441.3131999999996</v>
      </c>
      <c r="R92" s="18">
        <f t="shared" si="57"/>
        <v>5364.0847358996452</v>
      </c>
      <c r="S92" s="19">
        <f t="shared" si="58"/>
        <v>5563.6140920517873</v>
      </c>
      <c r="T92" s="19">
        <f t="shared" si="59"/>
        <v>5202.011895323556</v>
      </c>
      <c r="U92" s="19">
        <f t="shared" si="60"/>
        <v>5100.4463658830391</v>
      </c>
      <c r="V92" s="19"/>
      <c r="W92" s="20">
        <f t="shared" si="61"/>
        <v>5341.303012603461</v>
      </c>
      <c r="Y92" s="24">
        <f t="shared" si="62"/>
        <v>0.11009700156540236</v>
      </c>
      <c r="Z92" s="24">
        <f t="shared" si="63"/>
        <v>0.10549974664036155</v>
      </c>
      <c r="AA92" s="24">
        <f t="shared" si="64"/>
        <v>0.12306112480294851</v>
      </c>
      <c r="AB92" s="24">
        <f t="shared" si="65"/>
        <v>0.1092480938855509</v>
      </c>
      <c r="AC92" s="24">
        <f t="shared" si="66"/>
        <v>0.13253794921283046</v>
      </c>
      <c r="AD92" s="24">
        <f t="shared" si="67"/>
        <v>5.0293831338804385E-2</v>
      </c>
      <c r="AE92" s="24">
        <f t="shared" si="68"/>
        <v>0.12210968646283571</v>
      </c>
      <c r="AF92" s="24">
        <f t="shared" si="69"/>
        <v>0.12966542296899819</v>
      </c>
      <c r="AG92" s="24">
        <f t="shared" si="70"/>
        <v>0.15944605767396358</v>
      </c>
      <c r="AH92" s="24">
        <f t="shared" si="71"/>
        <v>8.5071819322081632E-2</v>
      </c>
      <c r="AI92" s="24">
        <f t="shared" si="72"/>
        <v>0.52710235382161064</v>
      </c>
      <c r="AJ92" s="24">
        <f t="shared" si="73"/>
        <v>8.3129993912788969E-2</v>
      </c>
      <c r="AK92" s="24">
        <f t="shared" si="74"/>
        <v>9.5664293859961891E-2</v>
      </c>
      <c r="AL92" s="24">
        <f t="shared" si="75"/>
        <v>0.11142630726486935</v>
      </c>
      <c r="AM92" s="24">
        <f t="shared" si="76"/>
        <v>9.4120479753699193E-2</v>
      </c>
      <c r="AN92" s="24">
        <f t="shared" si="77"/>
        <v>0.18126817923582839</v>
      </c>
      <c r="AO92" s="24">
        <f t="shared" si="78"/>
        <v>0.11065227406762657</v>
      </c>
      <c r="AP92" s="24">
        <f t="shared" si="100"/>
        <v>9.5798540734777671E-2</v>
      </c>
      <c r="AQ92" s="24">
        <f t="shared" si="101"/>
        <v>8.5172044879447961E-2</v>
      </c>
      <c r="AR92" s="24">
        <f t="shared" si="102"/>
        <v>8.5899128516855106E-2</v>
      </c>
      <c r="AS92" s="24" t="e">
        <f t="shared" si="79"/>
        <v>#DIV/0!</v>
      </c>
      <c r="AT92" s="24">
        <f t="shared" si="80"/>
        <v>0.11578617167992378</v>
      </c>
      <c r="AV92" s="24">
        <f t="shared" si="81"/>
        <v>2.8786907470031893</v>
      </c>
      <c r="AW92" s="24">
        <f t="shared" si="82"/>
        <v>3.0826978739452535</v>
      </c>
      <c r="AX92" s="24">
        <f t="shared" si="83"/>
        <v>2.6632673841486412</v>
      </c>
      <c r="AY92" s="24">
        <f t="shared" si="84"/>
        <v>2.0839438071712868</v>
      </c>
      <c r="AZ92" s="24">
        <f t="shared" si="85"/>
        <v>2.2053166574498491</v>
      </c>
      <c r="BA92" s="24">
        <f t="shared" si="86"/>
        <v>3.0131848968595172</v>
      </c>
      <c r="BB92" s="24">
        <f t="shared" si="87"/>
        <v>3.3075676052617915</v>
      </c>
      <c r="BC92" s="24">
        <f t="shared" si="88"/>
        <v>3.2670066644042102</v>
      </c>
      <c r="BD92" s="24">
        <f t="shared" si="89"/>
        <v>3.3666390425417232</v>
      </c>
      <c r="BE92" s="24">
        <f t="shared" si="90"/>
        <v>2.8503702571502525</v>
      </c>
      <c r="BF92" s="24">
        <f t="shared" si="91"/>
        <v>2.041343046665054</v>
      </c>
      <c r="BG92" s="24">
        <f t="shared" si="92"/>
        <v>2.7237629414128048</v>
      </c>
      <c r="BH92" s="24">
        <f t="shared" si="93"/>
        <v>3.6420436731979562</v>
      </c>
      <c r="BI92" s="24">
        <f t="shared" si="94"/>
        <v>2.2123151342144727</v>
      </c>
      <c r="BJ92" s="24">
        <f t="shared" si="95"/>
        <v>2.9998756363747283</v>
      </c>
      <c r="BK92" s="24">
        <f t="shared" si="96"/>
        <v>2.9342274735519149</v>
      </c>
      <c r="BL92" s="24">
        <f t="shared" si="97"/>
        <v>2.8815671340492472</v>
      </c>
      <c r="BM92" s="24">
        <f t="shared" si="54"/>
        <v>2.8481528363865722</v>
      </c>
      <c r="BN92" s="24">
        <f t="shared" si="55"/>
        <v>2.6737062699924059</v>
      </c>
      <c r="BO92" s="24">
        <f t="shared" si="56"/>
        <v>2.6562510694012915</v>
      </c>
      <c r="BP92" s="24" t="e">
        <f t="shared" si="98"/>
        <v>#DIV/0!</v>
      </c>
      <c r="BQ92" s="24">
        <f t="shared" si="99"/>
        <v>2.9003228765610647</v>
      </c>
    </row>
    <row r="93" spans="1:69" x14ac:dyDescent="0.25">
      <c r="A93" s="31">
        <f>+[1]NAC!A94</f>
        <v>45383</v>
      </c>
      <c r="B93" s="17">
        <f>+[1]NAC!B94</f>
        <v>5830.2271000000001</v>
      </c>
      <c r="C93" s="18">
        <f>+[1]NAC!C94</f>
        <v>6590.0877</v>
      </c>
      <c r="D93" s="19">
        <f>+[1]NAC!D94</f>
        <v>4481.9881999999998</v>
      </c>
      <c r="E93" s="19">
        <f>+[1]NAC!E94</f>
        <v>5392.8344999999999</v>
      </c>
      <c r="F93" s="19">
        <f>+[1]NAC!F94</f>
        <v>4509.3648000000003</v>
      </c>
      <c r="G93" s="19">
        <f>+[1]NAC!G94</f>
        <v>5751.7902000000004</v>
      </c>
      <c r="H93" s="19">
        <f>+[1]NAC!H94</f>
        <v>6761.4823999999999</v>
      </c>
      <c r="I93" s="19">
        <f>+[1]NAC!I94</f>
        <v>6293.9030000000002</v>
      </c>
      <c r="J93" s="19">
        <f>+[1]NAC!J94</f>
        <v>4952.6903000000002</v>
      </c>
      <c r="K93" s="19">
        <f>+[1]NAC!K94</f>
        <v>5192.8995000000004</v>
      </c>
      <c r="L93" s="19">
        <f>+[1]NAC!L94</f>
        <v>3966.8820999999998</v>
      </c>
      <c r="M93" s="19">
        <f>+[1]NAC!M94</f>
        <v>5912.6181999999999</v>
      </c>
      <c r="N93" s="20">
        <f>+[1]NAC!N94</f>
        <v>5903.8543</v>
      </c>
      <c r="O93" s="18">
        <f>+[1]NAC!P94</f>
        <v>6085.2438000000002</v>
      </c>
      <c r="P93" s="18">
        <f>+[1]NAC!Q94</f>
        <v>5965.8926000000001</v>
      </c>
      <c r="Q93" s="18">
        <f>+[1]NAC!R94</f>
        <v>5258.2523000000001</v>
      </c>
      <c r="R93" s="18">
        <f t="shared" si="57"/>
        <v>5836.785968851299</v>
      </c>
      <c r="S93" s="19">
        <f t="shared" si="58"/>
        <v>5940.4978885457303</v>
      </c>
      <c r="T93" s="19">
        <f t="shared" si="59"/>
        <v>5594.9973556863251</v>
      </c>
      <c r="U93" s="19">
        <f t="shared" si="60"/>
        <v>5490.5987741713807</v>
      </c>
      <c r="V93" s="19"/>
      <c r="W93" s="20">
        <f t="shared" si="61"/>
        <v>5763.570857649388</v>
      </c>
      <c r="Y93" s="24">
        <f t="shared" si="62"/>
        <v>8.8319207606050831E-2</v>
      </c>
      <c r="Z93" s="24">
        <f t="shared" si="63"/>
        <v>6.0173726860508037E-2</v>
      </c>
      <c r="AA93" s="24">
        <f t="shared" si="64"/>
        <v>5.4870844822912268E-2</v>
      </c>
      <c r="AB93" s="24">
        <f t="shared" si="65"/>
        <v>9.6292658665280362E-2</v>
      </c>
      <c r="AC93" s="24">
        <f t="shared" si="66"/>
        <v>0.356336715699481</v>
      </c>
      <c r="AD93" s="24">
        <f t="shared" si="67"/>
        <v>6.4998180253147186E-2</v>
      </c>
      <c r="AE93" s="24">
        <f t="shared" si="68"/>
        <v>9.1328300346209312E-2</v>
      </c>
      <c r="AF93" s="24">
        <f t="shared" si="69"/>
        <v>6.2564469822129931E-2</v>
      </c>
      <c r="AG93" s="24">
        <f t="shared" si="70"/>
        <v>0.14168303361914703</v>
      </c>
      <c r="AH93" s="24">
        <f t="shared" si="71"/>
        <v>7.1419950031621271E-2</v>
      </c>
      <c r="AI93" s="24">
        <f t="shared" si="72"/>
        <v>8.5913890354640809E-2</v>
      </c>
      <c r="AJ93" s="24">
        <f t="shared" si="73"/>
        <v>7.2873111270730817E-2</v>
      </c>
      <c r="AK93" s="24">
        <f t="shared" si="74"/>
        <v>5.6819747908974705E-2</v>
      </c>
      <c r="AL93" s="24">
        <f t="shared" si="75"/>
        <v>9.946923329538615E-2</v>
      </c>
      <c r="AM93" s="24">
        <f t="shared" si="76"/>
        <v>6.2984383986520287E-2</v>
      </c>
      <c r="AN93" s="24">
        <f t="shared" si="77"/>
        <v>0.18394088937479136</v>
      </c>
      <c r="AO93" s="24">
        <f t="shared" si="78"/>
        <v>8.8123371688753505E-2</v>
      </c>
      <c r="AP93" s="24">
        <f t="shared" si="100"/>
        <v>6.7740822828161518E-2</v>
      </c>
      <c r="AQ93" s="24">
        <f t="shared" si="101"/>
        <v>7.5544898449011688E-2</v>
      </c>
      <c r="AR93" s="24">
        <f t="shared" si="102"/>
        <v>7.6493777269784902E-2</v>
      </c>
      <c r="AS93" s="24" t="e">
        <f t="shared" si="79"/>
        <v>#DIV/0!</v>
      </c>
      <c r="AT93" s="24">
        <f t="shared" si="80"/>
        <v>7.9057084769303287E-2</v>
      </c>
      <c r="AV93" s="24">
        <f t="shared" si="81"/>
        <v>2.894048796074471</v>
      </c>
      <c r="AW93" s="24">
        <f t="shared" si="82"/>
        <v>2.9295852148431871</v>
      </c>
      <c r="AX93" s="24">
        <f t="shared" si="83"/>
        <v>2.7232287971654872</v>
      </c>
      <c r="AY93" s="24">
        <f t="shared" si="84"/>
        <v>2.050078935162313</v>
      </c>
      <c r="AZ93" s="24">
        <f t="shared" si="85"/>
        <v>3.1162069405556077</v>
      </c>
      <c r="BA93" s="24">
        <f t="shared" si="86"/>
        <v>2.9340662828167439</v>
      </c>
      <c r="BB93" s="24">
        <f t="shared" si="87"/>
        <v>3.4107021139787363</v>
      </c>
      <c r="BC93" s="24">
        <f t="shared" si="88"/>
        <v>3.259228029752526</v>
      </c>
      <c r="BD93" s="24">
        <f t="shared" si="89"/>
        <v>3.6913057554829107</v>
      </c>
      <c r="BE93" s="24">
        <f t="shared" si="90"/>
        <v>2.8359824630231989</v>
      </c>
      <c r="BF93" s="24">
        <f t="shared" si="91"/>
        <v>2.144507534636785</v>
      </c>
      <c r="BG93" s="24">
        <f t="shared" si="92"/>
        <v>2.6356199639599667</v>
      </c>
      <c r="BH93" s="24">
        <f t="shared" si="93"/>
        <v>3.6023408438675029</v>
      </c>
      <c r="BI93" s="24">
        <f t="shared" si="94"/>
        <v>2.1352418024697504</v>
      </c>
      <c r="BJ93" s="24">
        <f t="shared" si="95"/>
        <v>2.9223068155153893</v>
      </c>
      <c r="BK93" s="24">
        <f t="shared" si="96"/>
        <v>3.4405420275278438</v>
      </c>
      <c r="BL93" s="24">
        <f t="shared" si="97"/>
        <v>2.8950956979333826</v>
      </c>
      <c r="BM93" s="24">
        <f t="shared" si="54"/>
        <v>2.7551274827025725</v>
      </c>
      <c r="BN93" s="24">
        <f t="shared" si="55"/>
        <v>2.6157173294113094</v>
      </c>
      <c r="BO93" s="24">
        <f t="shared" si="56"/>
        <v>2.6087248437006392</v>
      </c>
      <c r="BP93" s="24" t="e">
        <f t="shared" si="98"/>
        <v>#DIV/0!</v>
      </c>
      <c r="BQ93" s="24">
        <f t="shared" si="99"/>
        <v>2.9034808677224087</v>
      </c>
    </row>
    <row r="94" spans="1:69" x14ac:dyDescent="0.25">
      <c r="A94" s="31">
        <f>+[1]NAC!A95</f>
        <v>45413</v>
      </c>
      <c r="B94" s="17">
        <f>+[1]NAC!B95</f>
        <v>6073.7165000000005</v>
      </c>
      <c r="C94" s="18">
        <f>+[1]NAC!C95</f>
        <v>6909.5535</v>
      </c>
      <c r="D94" s="19">
        <f>+[1]NAC!D95</f>
        <v>4781.4925000000003</v>
      </c>
      <c r="E94" s="19">
        <f>+[1]NAC!E95</f>
        <v>5584.1342999999997</v>
      </c>
      <c r="F94" s="19">
        <f>+[1]NAC!F95</f>
        <v>4623.3550999999998</v>
      </c>
      <c r="G94" s="19">
        <f>+[1]NAC!G95</f>
        <v>5937.4758000000002</v>
      </c>
      <c r="H94" s="19">
        <f>+[1]NAC!H95</f>
        <v>6807.8755000000001</v>
      </c>
      <c r="I94" s="19">
        <f>+[1]NAC!I95</f>
        <v>6544.3119999999999</v>
      </c>
      <c r="J94" s="19">
        <f>+[1]NAC!J95</f>
        <v>5359.4587000000001</v>
      </c>
      <c r="K94" s="19">
        <f>+[1]NAC!K95</f>
        <v>5429.4700999999995</v>
      </c>
      <c r="L94" s="19">
        <f>+[1]NAC!L95</f>
        <v>4269.9373999999998</v>
      </c>
      <c r="M94" s="19">
        <f>+[1]NAC!M95</f>
        <v>6240.6270000000004</v>
      </c>
      <c r="N94" s="20">
        <f>+[1]NAC!N95</f>
        <v>6157.7062999999998</v>
      </c>
      <c r="O94" s="18">
        <f>+[1]NAC!P95</f>
        <v>6521.1761999999999</v>
      </c>
      <c r="P94" s="18">
        <f>+[1]NAC!Q95</f>
        <v>6188.6725999999999</v>
      </c>
      <c r="Q94" s="18">
        <f>+[1]NAC!R95</f>
        <v>5469.5465999999997</v>
      </c>
      <c r="R94" s="18">
        <f t="shared" si="57"/>
        <v>6080.0571559854807</v>
      </c>
      <c r="S94" s="19">
        <f t="shared" si="58"/>
        <v>6215.5592103671379</v>
      </c>
      <c r="T94" s="19">
        <f t="shared" si="59"/>
        <v>5834.3756809937295</v>
      </c>
      <c r="U94" s="19">
        <f t="shared" si="60"/>
        <v>5700.8452084125765</v>
      </c>
      <c r="V94" s="19"/>
      <c r="W94" s="20">
        <f t="shared" si="61"/>
        <v>5971.9188530472893</v>
      </c>
      <c r="Y94" s="24">
        <f t="shared" si="62"/>
        <v>4.176327882665154E-2</v>
      </c>
      <c r="Z94" s="24">
        <f t="shared" si="63"/>
        <v>4.847671450563551E-2</v>
      </c>
      <c r="AA94" s="24">
        <f t="shared" si="64"/>
        <v>6.6823982267512516E-2</v>
      </c>
      <c r="AB94" s="24">
        <f t="shared" si="65"/>
        <v>3.5472959535472359E-2</v>
      </c>
      <c r="AC94" s="24">
        <f t="shared" si="66"/>
        <v>2.5278571385486392E-2</v>
      </c>
      <c r="AD94" s="24">
        <f t="shared" si="67"/>
        <v>3.2283096834790692E-2</v>
      </c>
      <c r="AE94" s="24">
        <f t="shared" si="68"/>
        <v>6.8613799837740075E-3</v>
      </c>
      <c r="AF94" s="24">
        <f t="shared" si="69"/>
        <v>3.9785964289567266E-2</v>
      </c>
      <c r="AG94" s="24">
        <f t="shared" si="70"/>
        <v>8.2130796670246031E-2</v>
      </c>
      <c r="AH94" s="24">
        <f t="shared" si="71"/>
        <v>4.555655275053927E-2</v>
      </c>
      <c r="AI94" s="24">
        <f t="shared" si="72"/>
        <v>7.6396346642114699E-2</v>
      </c>
      <c r="AJ94" s="24">
        <f t="shared" si="73"/>
        <v>5.5476066423501003E-2</v>
      </c>
      <c r="AK94" s="24">
        <f t="shared" si="74"/>
        <v>4.2997673570636774E-2</v>
      </c>
      <c r="AL94" s="24">
        <f t="shared" si="75"/>
        <v>7.1637622801571155E-2</v>
      </c>
      <c r="AM94" s="24">
        <f t="shared" si="76"/>
        <v>3.7342274649731388E-2</v>
      </c>
      <c r="AN94" s="24">
        <f t="shared" si="77"/>
        <v>4.0183370432795629E-2</v>
      </c>
      <c r="AO94" s="24">
        <f t="shared" si="78"/>
        <v>4.167896311984487E-2</v>
      </c>
      <c r="AP94" s="24">
        <f t="shared" si="100"/>
        <v>4.6302738757263429E-2</v>
      </c>
      <c r="AQ94" s="24">
        <f t="shared" si="101"/>
        <v>4.2784350034431817E-2</v>
      </c>
      <c r="AR94" s="24">
        <f t="shared" si="102"/>
        <v>3.8292077583637507E-2</v>
      </c>
      <c r="AS94" s="24" t="e">
        <f t="shared" si="79"/>
        <v>#DIV/0!</v>
      </c>
      <c r="AT94" s="24">
        <f t="shared" si="80"/>
        <v>3.6149116675018078E-2</v>
      </c>
      <c r="AV94" s="24">
        <f t="shared" si="81"/>
        <v>2.7641026419668697</v>
      </c>
      <c r="AW94" s="24">
        <f t="shared" si="82"/>
        <v>2.8939963714174821</v>
      </c>
      <c r="AX94" s="24">
        <f t="shared" si="83"/>
        <v>2.6629227143161711</v>
      </c>
      <c r="AY94" s="24">
        <f t="shared" si="84"/>
        <v>1.9340920209801449</v>
      </c>
      <c r="AZ94" s="24">
        <f t="shared" si="85"/>
        <v>2.7730339783640505</v>
      </c>
      <c r="BA94" s="24">
        <f t="shared" si="86"/>
        <v>2.7340233773770652</v>
      </c>
      <c r="BB94" s="24">
        <f t="shared" si="87"/>
        <v>3.0725254797717767</v>
      </c>
      <c r="BC94" s="24">
        <f t="shared" si="88"/>
        <v>3.095493544773551</v>
      </c>
      <c r="BD94" s="24">
        <f t="shared" si="89"/>
        <v>3.7565329502162577</v>
      </c>
      <c r="BE94" s="24">
        <f t="shared" si="90"/>
        <v>2.7012173694428343</v>
      </c>
      <c r="BF94" s="24">
        <f t="shared" si="91"/>
        <v>2.2262302865561616</v>
      </c>
      <c r="BG94" s="24">
        <f t="shared" si="92"/>
        <v>2.5097068794985042</v>
      </c>
      <c r="BH94" s="24">
        <f t="shared" si="93"/>
        <v>3.4817503707555257</v>
      </c>
      <c r="BI94" s="24">
        <f t="shared" si="94"/>
        <v>2.1704442843626448</v>
      </c>
      <c r="BJ94" s="24">
        <f t="shared" si="95"/>
        <v>2.7729109319125778</v>
      </c>
      <c r="BK94" s="24">
        <f t="shared" si="96"/>
        <v>3.23633145109478</v>
      </c>
      <c r="BL94" s="24">
        <f t="shared" si="97"/>
        <v>2.7651940708697262</v>
      </c>
      <c r="BM94" s="24">
        <f t="shared" si="54"/>
        <v>2.6630596876785066</v>
      </c>
      <c r="BN94" s="24">
        <f t="shared" si="55"/>
        <v>2.4797479473256936</v>
      </c>
      <c r="BO94" s="24">
        <f t="shared" si="56"/>
        <v>2.4690931297036132</v>
      </c>
      <c r="BP94" s="24" t="e">
        <f t="shared" si="98"/>
        <v>#DIV/0!</v>
      </c>
      <c r="BQ94" s="24">
        <f t="shared" si="99"/>
        <v>2.7437840093769781</v>
      </c>
    </row>
    <row r="95" spans="1:69" x14ac:dyDescent="0.25">
      <c r="A95" s="31">
        <f>+[1]NAC!A96</f>
        <v>45444</v>
      </c>
      <c r="B95" s="17">
        <f>+[1]NAC!B96</f>
        <v>6351.7145</v>
      </c>
      <c r="C95" s="18">
        <f>+[1]NAC!C96</f>
        <v>7117.2232000000004</v>
      </c>
      <c r="D95" s="19">
        <f>+[1]NAC!D96</f>
        <v>4880.2257</v>
      </c>
      <c r="E95" s="19">
        <f>+[1]NAC!E96</f>
        <v>5736.1025</v>
      </c>
      <c r="F95" s="19">
        <f>+[1]NAC!F96</f>
        <v>5283.2155000000002</v>
      </c>
      <c r="G95" s="19">
        <f>+[1]NAC!G96</f>
        <v>6073.2079000000003</v>
      </c>
      <c r="H95" s="19">
        <f>+[1]NAC!H96</f>
        <v>7130.9268000000002</v>
      </c>
      <c r="I95" s="19">
        <f>+[1]NAC!I96</f>
        <v>6801.4888000000001</v>
      </c>
      <c r="J95" s="19">
        <f>+[1]NAC!J96</f>
        <v>5644.1836000000003</v>
      </c>
      <c r="K95" s="19">
        <f>+[1]NAC!K96</f>
        <v>5734.3612999999996</v>
      </c>
      <c r="L95" s="19">
        <f>+[1]NAC!L96</f>
        <v>4514.8581000000004</v>
      </c>
      <c r="M95" s="19">
        <f>+[1]NAC!M96</f>
        <v>6632.3116</v>
      </c>
      <c r="N95" s="20">
        <f>+[1]NAC!N96</f>
        <v>6327.35</v>
      </c>
      <c r="O95" s="18">
        <f>+[1]NAC!P96</f>
        <v>6811.1235999999999</v>
      </c>
      <c r="P95" s="18">
        <f>+[1]NAC!Q96</f>
        <v>6414.6575000000003</v>
      </c>
      <c r="Q95" s="18">
        <f>+[1]NAC!R96</f>
        <v>5910.1540000000005</v>
      </c>
      <c r="R95" s="18">
        <f t="shared" si="57"/>
        <v>6356.2285080725296</v>
      </c>
      <c r="S95" s="19">
        <f t="shared" si="58"/>
        <v>6435.5236340424299</v>
      </c>
      <c r="T95" s="19">
        <f t="shared" si="59"/>
        <v>6075.3446077269618</v>
      </c>
      <c r="U95" s="19">
        <f t="shared" si="60"/>
        <v>5892.2755019521337</v>
      </c>
      <c r="V95" s="19"/>
      <c r="W95" s="20">
        <f t="shared" si="61"/>
        <v>6205.5546169288991</v>
      </c>
      <c r="Y95" s="24">
        <f t="shared" si="62"/>
        <v>4.5770657883027477E-2</v>
      </c>
      <c r="Z95" s="24">
        <f t="shared" si="63"/>
        <v>3.0055444248315188E-2</v>
      </c>
      <c r="AA95" s="24">
        <f t="shared" si="64"/>
        <v>2.0649033748353585E-2</v>
      </c>
      <c r="AB95" s="24">
        <f t="shared" si="65"/>
        <v>2.7214281003234531E-2</v>
      </c>
      <c r="AC95" s="24">
        <f t="shared" si="66"/>
        <v>0.14272327903171456</v>
      </c>
      <c r="AD95" s="24">
        <f t="shared" si="67"/>
        <v>2.2860236331405437E-2</v>
      </c>
      <c r="AE95" s="24">
        <f t="shared" si="68"/>
        <v>4.7452586346504066E-2</v>
      </c>
      <c r="AF95" s="24">
        <f t="shared" si="69"/>
        <v>3.9297759642266561E-2</v>
      </c>
      <c r="AG95" s="24">
        <f t="shared" si="70"/>
        <v>5.31256822633972E-2</v>
      </c>
      <c r="AH95" s="24">
        <f t="shared" si="71"/>
        <v>5.6154872277499157E-2</v>
      </c>
      <c r="AI95" s="24">
        <f t="shared" si="72"/>
        <v>5.7359318663547709E-2</v>
      </c>
      <c r="AJ95" s="24">
        <f t="shared" si="73"/>
        <v>6.2763661407739813E-2</v>
      </c>
      <c r="AK95" s="24">
        <f t="shared" si="74"/>
        <v>2.7549819971115053E-2</v>
      </c>
      <c r="AL95" s="24">
        <f t="shared" si="75"/>
        <v>4.4462439153231337E-2</v>
      </c>
      <c r="AM95" s="24">
        <f t="shared" si="76"/>
        <v>3.6515891953954771E-2</v>
      </c>
      <c r="AN95" s="24">
        <f t="shared" si="77"/>
        <v>8.0556476107178865E-2</v>
      </c>
      <c r="AO95" s="24">
        <f t="shared" si="78"/>
        <v>4.5422492749952692E-2</v>
      </c>
      <c r="AP95" s="24">
        <f t="shared" si="100"/>
        <v>3.5389321576794863E-2</v>
      </c>
      <c r="AQ95" s="24">
        <f t="shared" si="101"/>
        <v>4.1301578765011948E-2</v>
      </c>
      <c r="AR95" s="24">
        <f t="shared" si="102"/>
        <v>3.357928281530409E-2</v>
      </c>
      <c r="AS95" s="24" t="e">
        <f t="shared" si="79"/>
        <v>#DIV/0!</v>
      </c>
      <c r="AT95" s="24">
        <f t="shared" si="80"/>
        <v>3.9122394264013316E-2</v>
      </c>
      <c r="AV95" s="24">
        <f t="shared" si="81"/>
        <v>2.7152970133857899</v>
      </c>
      <c r="AW95" s="24">
        <f t="shared" si="82"/>
        <v>2.8512420664304083</v>
      </c>
      <c r="AX95" s="24">
        <f t="shared" si="83"/>
        <v>2.5773543272293642</v>
      </c>
      <c r="AY95" s="24">
        <f t="shared" si="84"/>
        <v>1.8920535593101384</v>
      </c>
      <c r="AZ95" s="24">
        <f t="shared" si="85"/>
        <v>2.9886690332458574</v>
      </c>
      <c r="BA95" s="24">
        <f t="shared" si="86"/>
        <v>2.5366508346833352</v>
      </c>
      <c r="BB95" s="24">
        <f t="shared" si="87"/>
        <v>2.9279177013750495</v>
      </c>
      <c r="BC95" s="24">
        <f t="shared" si="88"/>
        <v>2.9967440717460669</v>
      </c>
      <c r="BD95" s="24">
        <f t="shared" si="89"/>
        <v>3.5342091902313628</v>
      </c>
      <c r="BE95" s="24">
        <f t="shared" si="90"/>
        <v>2.6717713067295019</v>
      </c>
      <c r="BF95" s="24">
        <f t="shared" si="91"/>
        <v>2.2009423331583102</v>
      </c>
      <c r="BG95" s="24">
        <f t="shared" si="92"/>
        <v>2.5090997920564524</v>
      </c>
      <c r="BH95" s="24">
        <f t="shared" si="93"/>
        <v>3.3218056949327774</v>
      </c>
      <c r="BI95" s="24">
        <f t="shared" si="94"/>
        <v>2.2515793576244643</v>
      </c>
      <c r="BJ95" s="24">
        <f t="shared" si="95"/>
        <v>2.6722705129156328</v>
      </c>
      <c r="BK95" s="24">
        <f t="shared" si="96"/>
        <v>3.2707640074880224</v>
      </c>
      <c r="BL95" s="24">
        <f t="shared" si="97"/>
        <v>2.7161992425941461</v>
      </c>
      <c r="BM95" s="24">
        <f t="shared" si="54"/>
        <v>2.6071188217738364</v>
      </c>
      <c r="BN95" s="24">
        <f t="shared" si="55"/>
        <v>2.4189036780943152</v>
      </c>
      <c r="BO95" s="24">
        <f t="shared" si="56"/>
        <v>2.3866977347642879</v>
      </c>
      <c r="BP95" s="24" t="e">
        <f t="shared" si="98"/>
        <v>#DIV/0!</v>
      </c>
      <c r="BQ95" s="24">
        <f t="shared" si="99"/>
        <v>2.6473978908327456</v>
      </c>
    </row>
    <row r="96" spans="1:69" x14ac:dyDescent="0.25">
      <c r="A96" s="31">
        <f>+[1]NAC!A97</f>
        <v>45474</v>
      </c>
      <c r="B96" s="17">
        <f>+[1]NAC!B97</f>
        <v>6607.7479000000003</v>
      </c>
      <c r="C96" s="18">
        <f>+[1]NAC!C97</f>
        <v>7345.4071000000004</v>
      </c>
      <c r="D96" s="19">
        <f>+[1]NAC!D97</f>
        <v>5178.7502000000004</v>
      </c>
      <c r="E96" s="19">
        <f>+[1]NAC!E97</f>
        <v>5829.6936999999998</v>
      </c>
      <c r="F96" s="19">
        <f>+[1]NAC!F97</f>
        <v>5600.4988000000003</v>
      </c>
      <c r="G96" s="19">
        <f>+[1]NAC!G97</f>
        <v>6282.9459999999999</v>
      </c>
      <c r="H96" s="19">
        <f>+[1]NAC!H97</f>
        <v>7548.0608000000002</v>
      </c>
      <c r="I96" s="19">
        <f>+[1]NAC!I97</f>
        <v>6978.9894000000004</v>
      </c>
      <c r="J96" s="19">
        <f>+[1]NAC!J97</f>
        <v>5844.0020000000004</v>
      </c>
      <c r="K96" s="19">
        <f>+[1]NAC!K97</f>
        <v>6059.3056999999999</v>
      </c>
      <c r="L96" s="19">
        <f>+[1]NAC!L97</f>
        <v>4704.1819999999998</v>
      </c>
      <c r="M96" s="19">
        <f>+[1]NAC!M97</f>
        <v>7061.2046</v>
      </c>
      <c r="N96" s="20">
        <f>+[1]NAC!N97</f>
        <v>6545.9202999999998</v>
      </c>
      <c r="O96" s="18">
        <f>+[1]NAC!P97</f>
        <v>7156.7975999999999</v>
      </c>
      <c r="P96" s="18">
        <f>+[1]NAC!Q97</f>
        <v>6657.49</v>
      </c>
      <c r="Q96" s="18">
        <f>+[1]NAC!R97</f>
        <v>6166.1980000000003</v>
      </c>
      <c r="R96" s="18">
        <f t="shared" ref="R96" si="103">+SUMPRODUCT($C$3:$N$3,C96:N96)</f>
        <v>6613.1269060198956</v>
      </c>
      <c r="S96" s="19">
        <f t="shared" si="58"/>
        <v>6682.5399109253831</v>
      </c>
      <c r="T96" s="19">
        <f t="shared" si="59"/>
        <v>6331.4808531344106</v>
      </c>
      <c r="U96" s="19">
        <f t="shared" si="60"/>
        <v>6091.6284459816143</v>
      </c>
      <c r="V96" s="19"/>
      <c r="W96" s="20">
        <f t="shared" si="61"/>
        <v>6433.7204869239731</v>
      </c>
      <c r="Y96" s="24">
        <f t="shared" ref="Y96" si="104">+B96/B95-1</f>
        <v>4.0309336951463992E-2</v>
      </c>
      <c r="Z96" s="24">
        <f t="shared" ref="Z96" si="105">+C96/C95-1</f>
        <v>3.2060804275465093E-2</v>
      </c>
      <c r="AA96" s="24">
        <f t="shared" ref="AA96" si="106">+D96/D95-1</f>
        <v>6.1170224155821407E-2</v>
      </c>
      <c r="AB96" s="24">
        <f t="shared" ref="AB96" si="107">+E96/E95-1</f>
        <v>1.631616589836038E-2</v>
      </c>
      <c r="AC96" s="24">
        <f t="shared" ref="AC96" si="108">+F96/F95-1</f>
        <v>6.0054960847234051E-2</v>
      </c>
      <c r="AD96" s="24">
        <f t="shared" ref="AD96" si="109">+G96/G95-1</f>
        <v>3.4534977799788313E-2</v>
      </c>
      <c r="AE96" s="24">
        <f t="shared" ref="AE96" si="110">+H96/H95-1</f>
        <v>5.8496463601337201E-2</v>
      </c>
      <c r="AF96" s="24">
        <f t="shared" ref="AF96" si="111">+I96/I95-1</f>
        <v>2.6097315634777019E-2</v>
      </c>
      <c r="AG96" s="24">
        <f t="shared" ref="AG96" si="112">+J96/J95-1</f>
        <v>3.5402533680867432E-2</v>
      </c>
      <c r="AH96" s="24">
        <f t="shared" ref="AH96" si="113">+K96/K95-1</f>
        <v>5.6666188787232619E-2</v>
      </c>
      <c r="AI96" s="24">
        <f t="shared" ref="AI96" si="114">+L96/L95-1</f>
        <v>4.1933521675908025E-2</v>
      </c>
      <c r="AJ96" s="24">
        <f t="shared" ref="AJ96" si="115">+M96/M95-1</f>
        <v>6.4667196878988698E-2</v>
      </c>
      <c r="AK96" s="24">
        <f t="shared" ref="AK96" si="116">+N96/N95-1</f>
        <v>3.4543734738871734E-2</v>
      </c>
      <c r="AL96" s="24">
        <f t="shared" ref="AL96" si="117">+O96/O95-1</f>
        <v>5.0751391444430638E-2</v>
      </c>
      <c r="AM96" s="24">
        <f t="shared" ref="AM96" si="118">+P96/P95-1</f>
        <v>3.7855879288956507E-2</v>
      </c>
      <c r="AN96" s="24">
        <f t="shared" ref="AN96" si="119">+Q96/Q95-1</f>
        <v>4.3322728984726888E-2</v>
      </c>
      <c r="AO96" s="24">
        <f t="shared" ref="AO96" si="120">+R96/R95-1</f>
        <v>4.0416797102416968E-2</v>
      </c>
      <c r="AP96" s="24">
        <f t="shared" ref="AP96" si="121">+S96/S95-1</f>
        <v>3.8383244461459798E-2</v>
      </c>
      <c r="AQ96" s="24">
        <f t="shared" ref="AQ96" si="122">+T96/T95-1</f>
        <v>4.2159953376419201E-2</v>
      </c>
      <c r="AR96" s="24">
        <f t="shared" ref="AR96" si="123">+U96/U95-1</f>
        <v>3.3832929903470088E-2</v>
      </c>
      <c r="AS96" s="24" t="e">
        <f t="shared" ref="AS96" si="124">+V96/V95-1</f>
        <v>#DIV/0!</v>
      </c>
      <c r="AT96" s="24">
        <f t="shared" ref="AT96" si="125">+W96/W95-1</f>
        <v>3.6768006097735784E-2</v>
      </c>
      <c r="AV96" s="24">
        <f t="shared" ref="AV96" si="126">+B96/B84-1</f>
        <v>2.6344572785918889</v>
      </c>
      <c r="AW96" s="24">
        <f t="shared" ref="AW96" si="127">+C96/C84-1</f>
        <v>2.7581832398819532</v>
      </c>
      <c r="AX96" s="24">
        <f t="shared" ref="AX96" si="128">+D96/D84-1</f>
        <v>2.4814558659646773</v>
      </c>
      <c r="AY96" s="24">
        <f t="shared" ref="AY96" si="129">+E96/E84-1</f>
        <v>1.8524736625293512</v>
      </c>
      <c r="AZ96" s="24">
        <f t="shared" ref="AZ96" si="130">+F96/F84-1</f>
        <v>3.0661875720640328</v>
      </c>
      <c r="BA96" s="24">
        <f t="shared" ref="BA96" si="131">+G96/G84-1</f>
        <v>2.4466160500354426</v>
      </c>
      <c r="BB96" s="24">
        <f t="shared" ref="BB96" si="132">+H96/H84-1</f>
        <v>2.8132907064619856</v>
      </c>
      <c r="BC96" s="24">
        <f t="shared" ref="BC96" si="133">+I96/I84-1</f>
        <v>2.8950559057737721</v>
      </c>
      <c r="BD96" s="24">
        <f t="shared" ref="BD96" si="134">+J96/J84-1</f>
        <v>3.1854557325182444</v>
      </c>
      <c r="BE96" s="24">
        <f t="shared" ref="BE96" si="135">+K96/K84-1</f>
        <v>2.489346713689562</v>
      </c>
      <c r="BF96" s="24">
        <f t="shared" ref="BF96" si="136">+L96/L84-1</f>
        <v>2.1424848651853332</v>
      </c>
      <c r="BG96" s="24">
        <f t="shared" ref="BG96" si="137">+M96/M84-1</f>
        <v>2.4769426441724862</v>
      </c>
      <c r="BH96" s="24">
        <f t="shared" ref="BH96" si="138">+N96/N84-1</f>
        <v>3.2054309954317253</v>
      </c>
      <c r="BI96" s="24">
        <f t="shared" ref="BI96" si="139">+O96/O84-1</f>
        <v>2.2507463256034517</v>
      </c>
      <c r="BJ96" s="24">
        <f t="shared" ref="BJ96" si="140">+P96/P84-1</f>
        <v>2.578756768940333</v>
      </c>
      <c r="BK96" s="24">
        <f t="shared" ref="BK96" si="141">+Q96/Q84-1</f>
        <v>3.1752217820677346</v>
      </c>
      <c r="BL96" s="24">
        <f t="shared" ref="BL96" si="142">+R96/R84-1</f>
        <v>2.6357760137295103</v>
      </c>
      <c r="BM96" s="24">
        <f t="shared" ref="BM96" si="143">+S96/S84-1</f>
        <v>2.5248062251253223</v>
      </c>
      <c r="BN96" s="24">
        <f t="shared" ref="BN96" si="144">+T96/T84-1</f>
        <v>2.3472390842359179</v>
      </c>
      <c r="BO96" s="24">
        <f t="shared" ref="BO96" si="145">+U96/U84-1</f>
        <v>2.3003315150773314</v>
      </c>
      <c r="BP96" s="24" t="e">
        <f t="shared" ref="BP96" si="146">+V96/V84-1</f>
        <v>#DIV/0!</v>
      </c>
      <c r="BQ96" s="24">
        <f t="shared" ref="BQ96" si="147">+W96/W84-1</f>
        <v>2.545631974738404</v>
      </c>
    </row>
    <row r="97" spans="1:69" x14ac:dyDescent="0.25">
      <c r="A97" s="31">
        <f>+[1]NAC!A98</f>
        <v>45505</v>
      </c>
      <c r="B97" s="17">
        <f>+[1]NAC!B98</f>
        <v>6883.4412000000002</v>
      </c>
      <c r="C97" s="18">
        <f>+[1]NAC!C98</f>
        <v>7611.7812999999996</v>
      </c>
      <c r="D97" s="19">
        <f>+[1]NAC!D98</f>
        <v>5336.2610999999997</v>
      </c>
      <c r="E97" s="19">
        <f>+[1]NAC!E98</f>
        <v>5949.5541000000003</v>
      </c>
      <c r="F97" s="19">
        <f>+[1]NAC!F98</f>
        <v>5995.2852000000003</v>
      </c>
      <c r="G97" s="19">
        <f>+[1]NAC!G98</f>
        <v>6550.7844999999998</v>
      </c>
      <c r="H97" s="19">
        <f>+[1]NAC!H98</f>
        <v>7860.4897000000001</v>
      </c>
      <c r="I97" s="19">
        <f>+[1]NAC!I98</f>
        <v>7334.9916999999996</v>
      </c>
      <c r="J97" s="19">
        <f>+[1]NAC!J98</f>
        <v>6127.5967000000001</v>
      </c>
      <c r="K97" s="19">
        <f>+[1]NAC!K98</f>
        <v>6282.2380000000003</v>
      </c>
      <c r="L97" s="19">
        <f>+[1]NAC!L98</f>
        <v>5013.1678000000002</v>
      </c>
      <c r="M97" s="19">
        <f>+[1]NAC!M98</f>
        <v>7403.1626999999999</v>
      </c>
      <c r="N97" s="20">
        <f>+[1]NAC!N98</f>
        <v>6694.7187000000004</v>
      </c>
      <c r="O97" s="18">
        <f>+[1]NAC!P98</f>
        <v>7266.1189999999997</v>
      </c>
      <c r="P97" s="18">
        <f>+[1]NAC!Q98</f>
        <v>6931.7975999999999</v>
      </c>
      <c r="Q97" s="18">
        <f>+[1]NAC!R98</f>
        <v>6529.3696</v>
      </c>
      <c r="R97" s="18">
        <f t="shared" ref="R97" si="148">+SUMPRODUCT($C$3:$N$3,C97:N97)</f>
        <v>6887.8542347030498</v>
      </c>
      <c r="S97" s="19">
        <f t="shared" si="58"/>
        <v>6920.6694817626749</v>
      </c>
      <c r="T97" s="19">
        <f t="shared" si="59"/>
        <v>6556.2596225541774</v>
      </c>
      <c r="U97" s="19">
        <f>+($E$3*$E97+$G$3*$G97+$K$3*$K97+$N$3*$N97)/SUM($E$3,$G$3,$K$3,$N$3)</f>
        <v>6277.8916201107713</v>
      </c>
      <c r="V97" s="19"/>
      <c r="W97" s="20">
        <f>($E$3*$E97+SUMPRODUCT($G$3:$L$3,$G97:$L97)+$N$3*$N97)/SUM($E$3,$G$3:$L$3,$N$3)</f>
        <v>6687.0516323246839</v>
      </c>
      <c r="Y97" s="24">
        <f t="shared" ref="Y97" si="149">+B97/B96-1</f>
        <v>4.1722732793725292E-2</v>
      </c>
      <c r="Z97" s="24">
        <f t="shared" ref="Z97" si="150">+C97/C96-1</f>
        <v>3.6264048591670095E-2</v>
      </c>
      <c r="AA97" s="24">
        <f t="shared" ref="AA97" si="151">+D97/D96-1</f>
        <v>3.0414847968530889E-2</v>
      </c>
      <c r="AB97" s="24">
        <f t="shared" ref="AB97" si="152">+E97/E96-1</f>
        <v>2.0560325493601983E-2</v>
      </c>
      <c r="AC97" s="24">
        <f t="shared" ref="AC97" si="153">+F97/F96-1</f>
        <v>7.0491292668431571E-2</v>
      </c>
      <c r="AD97" s="24">
        <f t="shared" ref="AD97" si="154">+G97/G96-1</f>
        <v>4.2629444849597631E-2</v>
      </c>
      <c r="AE97" s="24">
        <f t="shared" ref="AE97" si="155">+H97/H96-1</f>
        <v>4.1391942682814653E-2</v>
      </c>
      <c r="AF97" s="24">
        <f t="shared" ref="AF97" si="156">+I97/I96-1</f>
        <v>5.1010580414407647E-2</v>
      </c>
      <c r="AG97" s="24">
        <f t="shared" ref="AG97" si="157">+J97/J96-1</f>
        <v>4.8527481681217788E-2</v>
      </c>
      <c r="AH97" s="24">
        <f t="shared" ref="AH97" si="158">+K97/K96-1</f>
        <v>3.6791723513801333E-2</v>
      </c>
      <c r="AI97" s="24">
        <f t="shared" ref="AI97" si="159">+L97/L96-1</f>
        <v>6.5683215487836177E-2</v>
      </c>
      <c r="AJ97" s="24">
        <f t="shared" ref="AJ97" si="160">+M97/M96-1</f>
        <v>4.8427728605966225E-2</v>
      </c>
      <c r="AK97" s="24">
        <f t="shared" ref="AK97" si="161">+N97/N96-1</f>
        <v>2.2731471386842284E-2</v>
      </c>
      <c r="AL97" s="24">
        <f t="shared" ref="AL97" si="162">+O97/O96-1</f>
        <v>1.5275183973345818E-2</v>
      </c>
      <c r="AM97" s="24">
        <f t="shared" ref="AM97" si="163">+P97/P96-1</f>
        <v>4.1202855730913646E-2</v>
      </c>
      <c r="AN97" s="24">
        <f t="shared" ref="AN97" si="164">+Q97/Q96-1</f>
        <v>5.8897168076665674E-2</v>
      </c>
      <c r="AO97" s="24">
        <f t="shared" ref="AO97" si="165">+R97/R96-1</f>
        <v>4.1542727455157635E-2</v>
      </c>
      <c r="AP97" s="24">
        <f t="shared" ref="AP97" si="166">+S97/S96-1</f>
        <v>3.5634590142584965E-2</v>
      </c>
      <c r="AQ97" s="24">
        <f t="shared" ref="AQ97" si="167">+T97/T96-1</f>
        <v>3.5501768801605049E-2</v>
      </c>
      <c r="AR97" s="24">
        <f t="shared" ref="AR97" si="168">+U97/U96-1</f>
        <v>3.0576909898703208E-2</v>
      </c>
      <c r="AS97" s="24" t="e">
        <f t="shared" ref="AS97" si="169">+V97/V96-1</f>
        <v>#DIV/0!</v>
      </c>
      <c r="AT97" s="24">
        <f>+W97/W96-1</f>
        <v>3.9375528656488301E-2</v>
      </c>
      <c r="AV97" s="24">
        <f t="shared" ref="AV97" si="170">+B97/B85-1</f>
        <v>2.3671661538870934</v>
      </c>
      <c r="AW97" s="24">
        <f t="shared" ref="AW97" si="171">+C97/C85-1</f>
        <v>2.3691876633905995</v>
      </c>
      <c r="AX97" s="24">
        <f t="shared" ref="AX97" si="172">+D97/D85-1</f>
        <v>2.3068798574393035</v>
      </c>
      <c r="AY97" s="24">
        <f t="shared" ref="AY97" si="173">+E97/E85-1</f>
        <v>1.6672706208472641</v>
      </c>
      <c r="AZ97" s="24">
        <f t="shared" ref="AZ97" si="174">+F97/F85-1</f>
        <v>2.9884194316396808</v>
      </c>
      <c r="BA97" s="24">
        <f t="shared" ref="BA97" si="175">+G97/G85-1</f>
        <v>2.1505196700901581</v>
      </c>
      <c r="BB97" s="24">
        <f t="shared" ref="BB97" si="176">+H97/H85-1</f>
        <v>2.4452342470889912</v>
      </c>
      <c r="BC97" s="24">
        <f t="shared" ref="BC97" si="177">+I97/I85-1</f>
        <v>2.7062444504168859</v>
      </c>
      <c r="BD97" s="24">
        <f t="shared" ref="BD97" si="178">+J97/J85-1</f>
        <v>3.1999735016869542</v>
      </c>
      <c r="BE97" s="24">
        <f t="shared" ref="BE97" si="179">+K97/K85-1</f>
        <v>2.2420851504862456</v>
      </c>
      <c r="BF97" s="24">
        <f t="shared" ref="BF97" si="180">+L97/L85-1</f>
        <v>2.0816426000668926</v>
      </c>
      <c r="BG97" s="24">
        <f t="shared" ref="BG97" si="181">+M97/M85-1</f>
        <v>2.2418578629615391</v>
      </c>
      <c r="BH97" s="24">
        <f t="shared" ref="BH97" si="182">+N97/N85-1</f>
        <v>2.9325512974263881</v>
      </c>
      <c r="BI97" s="24">
        <f t="shared" ref="BI97" si="183">+O97/O85-1</f>
        <v>1.98269225314408</v>
      </c>
      <c r="BJ97" s="24">
        <f t="shared" ref="BJ97" si="184">+P97/P85-1</f>
        <v>2.2747345341988732</v>
      </c>
      <c r="BK97" s="24">
        <f t="shared" ref="BK97" si="185">+Q97/Q85-1</f>
        <v>3.0832122686797945</v>
      </c>
      <c r="BL97" s="24">
        <f t="shared" ref="BL97" si="186">+R97/R85-1</f>
        <v>2.3697284719627492</v>
      </c>
      <c r="BM97" s="24">
        <f t="shared" ref="BM97" si="187">+S97/S85-1</f>
        <v>2.2304923263061993</v>
      </c>
      <c r="BN97" s="24">
        <f t="shared" ref="BN97" si="188">+T97/T85-1</f>
        <v>2.1131976720083405</v>
      </c>
      <c r="BO97" s="24">
        <f t="shared" ref="BO97" si="189">+U97/U85-1</f>
        <v>2.0660330737525467</v>
      </c>
      <c r="BP97" s="24" t="e">
        <f t="shared" ref="BP97" si="190">+V97/V85-1</f>
        <v>#DIV/0!</v>
      </c>
      <c r="BQ97" s="24">
        <f t="shared" ref="BQ97" si="191">+W97/W85-1</f>
        <v>2.3137380025532632</v>
      </c>
    </row>
    <row r="98" spans="1:69" x14ac:dyDescent="0.25">
      <c r="A98" s="31">
        <f>+[1]NAC!A99</f>
        <v>45536</v>
      </c>
      <c r="B98" s="17">
        <f>+[1]NAC!B99</f>
        <v>7122.2421000000004</v>
      </c>
      <c r="C98" s="18">
        <f>+[1]NAC!C99</f>
        <v>7787.1421</v>
      </c>
      <c r="D98" s="19">
        <f>+[1]NAC!D99</f>
        <v>5453.5896000000002</v>
      </c>
      <c r="E98" s="19">
        <f>+[1]NAC!E99</f>
        <v>6308.9970999999996</v>
      </c>
      <c r="F98" s="19">
        <f>+[1]NAC!F99</f>
        <v>6433.3620000000001</v>
      </c>
      <c r="G98" s="19">
        <f>+[1]NAC!G99</f>
        <v>6727.2350999999999</v>
      </c>
      <c r="H98" s="19">
        <f>+[1]NAC!H99</f>
        <v>8122.6169</v>
      </c>
      <c r="I98" s="19">
        <f>+[1]NAC!I99</f>
        <v>7585.4110000000001</v>
      </c>
      <c r="J98" s="19">
        <f>+[1]NAC!J99</f>
        <v>6310.1756999999998</v>
      </c>
      <c r="K98" s="19">
        <f>+[1]NAC!K99</f>
        <v>6416.1845000000003</v>
      </c>
      <c r="L98" s="19">
        <f>+[1]NAC!L99</f>
        <v>5229.2691999999997</v>
      </c>
      <c r="M98" s="19">
        <f>+[1]NAC!M99</f>
        <v>7673.8442999999997</v>
      </c>
      <c r="N98" s="20">
        <f>+[1]NAC!N99</f>
        <v>6918.4736000000003</v>
      </c>
      <c r="O98" s="18">
        <f>+[1]NAC!P99</f>
        <v>7479.6823000000004</v>
      </c>
      <c r="P98" s="18">
        <f>+[1]NAC!Q99</f>
        <v>7157.9270999999999</v>
      </c>
      <c r="Q98" s="18">
        <f>+[1]NAC!R99</f>
        <v>6825.2577000000001</v>
      </c>
      <c r="R98" s="18">
        <f t="shared" ref="R98" si="192">+SUMPRODUCT($C$3:$N$3,C98:N98)</f>
        <v>7127.7479485558797</v>
      </c>
      <c r="S98" s="19">
        <f t="shared" si="58"/>
        <v>7131.2818417454146</v>
      </c>
      <c r="T98" s="19">
        <f t="shared" si="59"/>
        <v>6802.3800307460979</v>
      </c>
      <c r="U98" s="19">
        <f>+($E$3*$E98+$G$3*$G98+$K$3*$K98+$N$3*$N98)/SUM($E$3,$G$3,$K$3,$N$3)</f>
        <v>6515.9390267003564</v>
      </c>
      <c r="V98" s="19"/>
      <c r="W98" s="20">
        <f>($E$3*$E98+SUMPRODUCT($G$3:$L$3,$G98:$L98)+$N$3*$N98)/SUM($E$3,$G$3:$L$3,$N$3)</f>
        <v>6927.4737265110489</v>
      </c>
      <c r="Y98" s="24">
        <f t="shared" ref="Y98" si="193">+B98/B97-1</f>
        <v>3.4692081048066425E-2</v>
      </c>
      <c r="Z98" s="24">
        <f t="shared" ref="Z98" si="194">+C98/C97-1</f>
        <v>2.3038076514363404E-2</v>
      </c>
      <c r="AA98" s="24">
        <f t="shared" ref="AA98" si="195">+D98/D97-1</f>
        <v>2.1987023835846609E-2</v>
      </c>
      <c r="AB98" s="24">
        <f t="shared" ref="AB98" si="196">+E98/E97-1</f>
        <v>6.04151158151498E-2</v>
      </c>
      <c r="AC98" s="24">
        <f t="shared" ref="AC98" si="197">+F98/F97-1</f>
        <v>7.3070218577758306E-2</v>
      </c>
      <c r="AD98" s="24">
        <f t="shared" ref="AD98" si="198">+G98/G97-1</f>
        <v>2.6935796773653653E-2</v>
      </c>
      <c r="AE98" s="24">
        <f t="shared" ref="AE98" si="199">+H98/H97-1</f>
        <v>3.3347438900657833E-2</v>
      </c>
      <c r="AF98" s="24">
        <f t="shared" ref="AF98" si="200">+I98/I97-1</f>
        <v>3.4140365830270802E-2</v>
      </c>
      <c r="AG98" s="24">
        <f t="shared" ref="AG98" si="201">+J98/J97-1</f>
        <v>2.9796184203833009E-2</v>
      </c>
      <c r="AH98" s="24">
        <f t="shared" ref="AH98" si="202">+K98/K97-1</f>
        <v>2.1321462192295249E-2</v>
      </c>
      <c r="AI98" s="24">
        <f t="shared" ref="AI98" si="203">+L98/L97-1</f>
        <v>4.310675577226819E-2</v>
      </c>
      <c r="AJ98" s="24">
        <f t="shared" ref="AJ98" si="204">+M98/M97-1</f>
        <v>3.6562967878579711E-2</v>
      </c>
      <c r="AK98" s="24">
        <f t="shared" ref="AK98" si="205">+N98/N97-1</f>
        <v>3.3422599219889548E-2</v>
      </c>
      <c r="AL98" s="24">
        <f t="shared" ref="AL98" si="206">+O98/O97-1</f>
        <v>2.9391660114567397E-2</v>
      </c>
      <c r="AM98" s="24">
        <f t="shared" ref="AM98" si="207">+P98/P97-1</f>
        <v>3.262205751650904E-2</v>
      </c>
      <c r="AN98" s="24">
        <f t="shared" ref="AN98" si="208">+Q98/Q97-1</f>
        <v>4.5316488133862132E-2</v>
      </c>
      <c r="AO98" s="24">
        <f t="shared" ref="AO98" si="209">+R98/R97-1</f>
        <v>3.4828511997854861E-2</v>
      </c>
      <c r="AP98" s="24">
        <f t="shared" ref="AP98" si="210">+S98/S97-1</f>
        <v>3.0432367928817428E-2</v>
      </c>
      <c r="AQ98" s="24">
        <f t="shared" ref="AQ98" si="211">+T98/T97-1</f>
        <v>3.7539759308072851E-2</v>
      </c>
      <c r="AR98" s="24">
        <f t="shared" ref="AR98" si="212">+U98/U97-1</f>
        <v>3.7918368298525129E-2</v>
      </c>
      <c r="AS98" s="24" t="e">
        <f t="shared" ref="AS98" si="213">+V98/V97-1</f>
        <v>#DIV/0!</v>
      </c>
      <c r="AT98" s="24">
        <f>+W98/W97-1</f>
        <v>3.5953377871973169E-2</v>
      </c>
      <c r="AV98" s="24">
        <f t="shared" ref="AV98" si="214">+B98/B86-1</f>
        <v>2.0900114198983206</v>
      </c>
      <c r="AW98" s="24">
        <f t="shared" ref="AW98" si="215">+C98/C86-1</f>
        <v>2.0143201010953624</v>
      </c>
      <c r="AX98" s="24">
        <f t="shared" ref="AX98" si="216">+D98/D86-1</f>
        <v>2.0297799110919903</v>
      </c>
      <c r="AY98" s="24">
        <f t="shared" ref="AY98" si="217">+E98/E86-1</f>
        <v>1.444339470517626</v>
      </c>
      <c r="AZ98" s="24">
        <f t="shared" ref="AZ98" si="218">+F98/F86-1</f>
        <v>2.9461278659954928</v>
      </c>
      <c r="BA98" s="24">
        <f t="shared" ref="BA98" si="219">+G98/G86-1</f>
        <v>1.8719483253501905</v>
      </c>
      <c r="BB98" s="24">
        <f t="shared" ref="BB98" si="220">+H98/H86-1</f>
        <v>2.2500052515487865</v>
      </c>
      <c r="BC98" s="24">
        <f t="shared" ref="BC98" si="221">+I98/I86-1</f>
        <v>2.4577589593498073</v>
      </c>
      <c r="BD98" s="24">
        <f t="shared" ref="BD98" si="222">+J98/J86-1</f>
        <v>2.9469816282816188</v>
      </c>
      <c r="BE98" s="24">
        <f t="shared" ref="BE98" si="223">+K98/K86-1</f>
        <v>1.8760079521843358</v>
      </c>
      <c r="BF98" s="24">
        <f t="shared" ref="BF98" si="224">+L98/L86-1</f>
        <v>1.9724641436904666</v>
      </c>
      <c r="BG98" s="24">
        <f t="shared" ref="BG98" si="225">+M98/M86-1</f>
        <v>1.9674363080661998</v>
      </c>
      <c r="BH98" s="24">
        <f t="shared" ref="BH98" si="226">+N98/N86-1</f>
        <v>2.6389897955362258</v>
      </c>
      <c r="BI98" s="24">
        <f t="shared" ref="BI98" si="227">+O98/O86-1</f>
        <v>1.677028459524438</v>
      </c>
      <c r="BJ98" s="24">
        <f t="shared" ref="BJ98" si="228">+P98/P86-1</f>
        <v>1.9812363868812932</v>
      </c>
      <c r="BK98" s="24">
        <f t="shared" ref="BK98" si="229">+Q98/Q86-1</f>
        <v>2.940513881343338</v>
      </c>
      <c r="BL98" s="24">
        <f t="shared" ref="BL98" si="230">+R98/R86-1</f>
        <v>2.0926609027400493</v>
      </c>
      <c r="BM98" s="24">
        <f t="shared" ref="BM98" si="231">+S98/S86-1</f>
        <v>1.9175167951104273</v>
      </c>
      <c r="BN98" s="24">
        <f t="shared" ref="BN98" si="232">+T98/T86-1</f>
        <v>1.8312674115906931</v>
      </c>
      <c r="BO98" s="24">
        <f t="shared" ref="BO98" si="233">+U98/U86-1</f>
        <v>1.7818531527124866</v>
      </c>
      <c r="BP98" s="24" t="e">
        <f t="shared" ref="BP98" si="234">+V98/V86-1</f>
        <v>#DIV/0!</v>
      </c>
      <c r="BQ98" s="24">
        <f t="shared" ref="BQ98" si="235">+W98/W86-1</f>
        <v>2.0549093779732575</v>
      </c>
    </row>
    <row r="99" spans="1:69" x14ac:dyDescent="0.25">
      <c r="A99" s="31">
        <f>+[1]NAC!A100</f>
        <v>45566</v>
      </c>
      <c r="B99" s="17">
        <f>+[1]NAC!B100</f>
        <v>7313.9542000000001</v>
      </c>
      <c r="C99" s="18">
        <f>+[1]NAC!C100</f>
        <v>7880.5855000000001</v>
      </c>
      <c r="D99" s="19">
        <f>+[1]NAC!D100</f>
        <v>5617.0300999999999</v>
      </c>
      <c r="E99" s="19">
        <f>+[1]NAC!E100</f>
        <v>6588.1894000000002</v>
      </c>
      <c r="F99" s="19">
        <f>+[1]NAC!F100</f>
        <v>6780.4098999999997</v>
      </c>
      <c r="G99" s="19">
        <f>+[1]NAC!G100</f>
        <v>6903.0355</v>
      </c>
      <c r="H99" s="19">
        <f>+[1]NAC!H100</f>
        <v>8412.0393999999997</v>
      </c>
      <c r="I99" s="19">
        <f>+[1]NAC!I100</f>
        <v>7677.7334000000001</v>
      </c>
      <c r="J99" s="19">
        <f>+[1]NAC!J100</f>
        <v>6440.16</v>
      </c>
      <c r="K99" s="19">
        <f>+[1]NAC!K100</f>
        <v>6599.9443000000001</v>
      </c>
      <c r="L99" s="19">
        <f>+[1]NAC!L100</f>
        <v>5409.7821999999996</v>
      </c>
      <c r="M99" s="19">
        <f>+[1]NAC!M100</f>
        <v>8000.7984999999999</v>
      </c>
      <c r="N99" s="20">
        <f>+[1]NAC!N100</f>
        <v>7112.7304000000004</v>
      </c>
      <c r="O99" s="18">
        <f>+[1]NAC!P100</f>
        <v>7581.5910999999996</v>
      </c>
      <c r="P99" s="18">
        <f>+[1]NAC!Q100</f>
        <v>7366.7822999999999</v>
      </c>
      <c r="Q99" s="18">
        <f>+[1]NAC!R100</f>
        <v>7009.2808000000005</v>
      </c>
      <c r="R99" s="18">
        <f t="shared" ref="R99:R100" si="236">+SUMPRODUCT($C$3:$N$3,C99:N99)</f>
        <v>7320.6288277009653</v>
      </c>
      <c r="S99" s="19">
        <f t="shared" si="58"/>
        <v>7310.4665367414773</v>
      </c>
      <c r="T99" s="19">
        <f t="shared" si="59"/>
        <v>7047.40867898343</v>
      </c>
      <c r="U99" s="19">
        <f t="shared" ref="U99:U101" si="237">+($E$3*$E99+$G$3*$G99+$K$3*$K99+$N$3*$N99)/SUM($E$3,$G$3,$K$3,$N$3)</f>
        <v>6734.0396204759809</v>
      </c>
      <c r="V99" s="19"/>
      <c r="W99" s="20">
        <f t="shared" ref="W99:W101" si="238">($E$3*$E99+SUMPRODUCT($G$3:$L$3,$G99:$L99)+$N$3*$N99)/SUM($E$3,$G$3:$L$3,$N$3)</f>
        <v>7123.0744004142543</v>
      </c>
      <c r="Y99" s="24">
        <f t="shared" ref="Y99:Y100" si="239">+B99/B98-1</f>
        <v>2.6917380413114644E-2</v>
      </c>
      <c r="Z99" s="24">
        <f t="shared" ref="Z99:Z100" si="240">+C99/C98-1</f>
        <v>1.1999703973553988E-2</v>
      </c>
      <c r="AA99" s="24">
        <f t="shared" ref="AA99:AA100" si="241">+D99/D98-1</f>
        <v>2.9969343494420597E-2</v>
      </c>
      <c r="AB99" s="24">
        <f t="shared" ref="AB99:AB100" si="242">+E99/E98-1</f>
        <v>4.4253039837345964E-2</v>
      </c>
      <c r="AC99" s="24">
        <f t="shared" ref="AC99:AC100" si="243">+F99/F98-1</f>
        <v>5.3945029053238391E-2</v>
      </c>
      <c r="AD99" s="24">
        <f t="shared" ref="AD99:AD100" si="244">+G99/G98-1</f>
        <v>2.6132638058093072E-2</v>
      </c>
      <c r="AE99" s="24">
        <f t="shared" ref="AE99:AE100" si="245">+H99/H98-1</f>
        <v>3.5631681705929008E-2</v>
      </c>
      <c r="AF99" s="24">
        <f t="shared" ref="AF99:AF100" si="246">+I99/I98-1</f>
        <v>1.2171047817975955E-2</v>
      </c>
      <c r="AG99" s="24">
        <f t="shared" ref="AG99:AG100" si="247">+J99/J98-1</f>
        <v>2.0599157009209668E-2</v>
      </c>
      <c r="AH99" s="24">
        <f t="shared" ref="AH99:AH100" si="248">+K99/K98-1</f>
        <v>2.8640043003750781E-2</v>
      </c>
      <c r="AI99" s="24">
        <f t="shared" ref="AI99:AI100" si="249">+L99/L98-1</f>
        <v>3.4519737480717128E-2</v>
      </c>
      <c r="AJ99" s="24">
        <f t="shared" ref="AJ99:AJ100" si="250">+M99/M98-1</f>
        <v>4.2606311415518405E-2</v>
      </c>
      <c r="AK99" s="24">
        <f t="shared" ref="AK99:AK100" si="251">+N99/N98-1</f>
        <v>2.8077985294328478E-2</v>
      </c>
      <c r="AL99" s="24">
        <f t="shared" ref="AL99:AL100" si="252">+O99/O98-1</f>
        <v>1.3624749810563275E-2</v>
      </c>
      <c r="AM99" s="24">
        <f t="shared" ref="AM99:AM100" si="253">+P99/P98-1</f>
        <v>2.9178168076062105E-2</v>
      </c>
      <c r="AN99" s="24">
        <f t="shared" ref="AN99:AN100" si="254">+Q99/Q98-1</f>
        <v>2.6962073534600783E-2</v>
      </c>
      <c r="AO99" s="24">
        <f t="shared" ref="AO99:AO100" si="255">+R99/R98-1</f>
        <v>2.7060563944908411E-2</v>
      </c>
      <c r="AP99" s="24">
        <f t="shared" ref="AP99:AP100" si="256">+S99/S98-1</f>
        <v>2.5126575975043197E-2</v>
      </c>
      <c r="AQ99" s="24">
        <f t="shared" ref="AQ99:AQ100" si="257">+T99/T98-1</f>
        <v>3.6021017221887996E-2</v>
      </c>
      <c r="AR99" s="24">
        <f t="shared" ref="AR99:AR100" si="258">+U99/U98-1</f>
        <v>3.3471859218128674E-2</v>
      </c>
      <c r="AS99" s="24" t="e">
        <f t="shared" ref="AS99:AS100" si="259">+V99/V98-1</f>
        <v>#DIV/0!</v>
      </c>
      <c r="AT99" s="24">
        <f t="shared" ref="AT99:AT100" si="260">+W99/W98-1</f>
        <v>2.8235498484050936E-2</v>
      </c>
      <c r="AV99" s="24">
        <f t="shared" ref="AV99:AV100" si="261">+B99/B87-1</f>
        <v>1.9299496489366348</v>
      </c>
      <c r="AW99" s="24">
        <f t="shared" ref="AW99:AW100" si="262">+C99/C87-1</f>
        <v>1.8322516229788373</v>
      </c>
      <c r="AX99" s="24">
        <f t="shared" ref="AX99:AX100" si="263">+D99/D87-1</f>
        <v>1.8409694325061201</v>
      </c>
      <c r="AY99" s="24">
        <f t="shared" ref="AY99:AY100" si="264">+E99/E87-1</f>
        <v>1.2998593907509699</v>
      </c>
      <c r="AZ99" s="24">
        <f t="shared" ref="AZ99:AZ100" si="265">+F99/F87-1</f>
        <v>2.8577817991868306</v>
      </c>
      <c r="BA99" s="24">
        <f t="shared" ref="BA99:BA100" si="266">+G99/G87-1</f>
        <v>1.662291231719693</v>
      </c>
      <c r="BB99" s="24">
        <f t="shared" ref="BB99:BB100" si="267">+H99/H87-1</f>
        <v>2.202256171528056</v>
      </c>
      <c r="BC99" s="24">
        <f t="shared" ref="BC99:BC100" si="268">+I99/I87-1</f>
        <v>2.2683353038529299</v>
      </c>
      <c r="BD99" s="24">
        <f t="shared" ref="BD99:BD100" si="269">+J99/J87-1</f>
        <v>2.5761387956052566</v>
      </c>
      <c r="BE99" s="24">
        <f t="shared" ref="BE99:BE100" si="270">+K99/K87-1</f>
        <v>1.7066314424318421</v>
      </c>
      <c r="BF99" s="24">
        <f t="shared" ref="BF99:BF100" si="271">+L99/L87-1</f>
        <v>1.8847336150532206</v>
      </c>
      <c r="BG99" s="24">
        <f t="shared" ref="BG99:BG100" si="272">+M99/M87-1</f>
        <v>1.8440121195433701</v>
      </c>
      <c r="BH99" s="24">
        <f t="shared" ref="BH99:BH100" si="273">+N99/N87-1</f>
        <v>2.4747489077550857</v>
      </c>
      <c r="BI99" s="24">
        <f t="shared" ref="BI99:BI100" si="274">+O99/O87-1</f>
        <v>1.521397063667778</v>
      </c>
      <c r="BJ99" s="24">
        <f t="shared" ref="BJ99:BJ100" si="275">+P99/P87-1</f>
        <v>1.8197722979021491</v>
      </c>
      <c r="BK99" s="24">
        <f t="shared" ref="BK99:BK100" si="276">+Q99/Q87-1</f>
        <v>2.79545458237431</v>
      </c>
      <c r="BL99" s="24">
        <f t="shared" ref="BL99:BL100" si="277">+R99/R87-1</f>
        <v>1.9319829919117897</v>
      </c>
      <c r="BM99" s="24">
        <f t="shared" ref="BM99:BM100" si="278">+S99/S87-1</f>
        <v>1.7466418344546155</v>
      </c>
      <c r="BN99" s="24">
        <f t="shared" ref="BN99:BN100" si="279">+T99/T87-1</f>
        <v>1.6720247806660304</v>
      </c>
      <c r="BO99" s="24">
        <f t="shared" ref="BO99:BO100" si="280">+U99/U87-1</f>
        <v>1.6103778196572458</v>
      </c>
      <c r="BP99" s="24" t="e">
        <f t="shared" ref="BP99:BP100" si="281">+V99/V87-1</f>
        <v>#DIV/0!</v>
      </c>
      <c r="BQ99" s="24">
        <f t="shared" ref="BQ99:BQ100" si="282">+W99/W87-1</f>
        <v>1.8921279588855215</v>
      </c>
    </row>
    <row r="100" spans="1:69" x14ac:dyDescent="0.25">
      <c r="A100" s="31">
        <f>+[1]NAC!A101</f>
        <v>45597</v>
      </c>
      <c r="B100" s="17">
        <f>+[1]NAC!B101</f>
        <v>7491.4314000000004</v>
      </c>
      <c r="C100" s="18">
        <f>+[1]NAC!C101</f>
        <v>7952.0427</v>
      </c>
      <c r="D100" s="19">
        <f>+[1]NAC!D101</f>
        <v>5841.4970999999996</v>
      </c>
      <c r="E100" s="19">
        <f>+[1]NAC!E101</f>
        <v>6713.0284000000001</v>
      </c>
      <c r="F100" s="19">
        <f>+[1]NAC!F101</f>
        <v>7083.0304999999998</v>
      </c>
      <c r="G100" s="19">
        <f>+[1]NAC!G101</f>
        <v>7007.1565000000001</v>
      </c>
      <c r="H100" s="19">
        <f>+[1]NAC!H101</f>
        <v>8657.9359999999997</v>
      </c>
      <c r="I100" s="19">
        <f>+[1]NAC!I101</f>
        <v>7939.9440999999997</v>
      </c>
      <c r="J100" s="19">
        <f>+[1]NAC!J101</f>
        <v>6539.2376999999997</v>
      </c>
      <c r="K100" s="19">
        <f>+[1]NAC!K101</f>
        <v>6798.7313000000004</v>
      </c>
      <c r="L100" s="19">
        <f>+[1]NAC!L101</f>
        <v>5686.2954</v>
      </c>
      <c r="M100" s="19">
        <f>+[1]NAC!M101</f>
        <v>8290.1033000000007</v>
      </c>
      <c r="N100" s="20">
        <f>+[1]NAC!N101</f>
        <v>7275.1468000000004</v>
      </c>
      <c r="O100" s="18">
        <f>+[1]NAC!P101</f>
        <v>7490.4606000000003</v>
      </c>
      <c r="P100" s="18">
        <f>+[1]NAC!Q101</f>
        <v>7566.7781999999997</v>
      </c>
      <c r="Q100" s="18">
        <f>+[1]NAC!R101</f>
        <v>7257.6652000000004</v>
      </c>
      <c r="R100" s="18">
        <f t="shared" si="236"/>
        <v>7498.8635285339369</v>
      </c>
      <c r="S100" s="19">
        <f t="shared" si="58"/>
        <v>7448.9688422056897</v>
      </c>
      <c r="T100" s="19">
        <f t="shared" si="59"/>
        <v>7227.846107162597</v>
      </c>
      <c r="U100" s="19">
        <f t="shared" si="237"/>
        <v>6878.6935054940732</v>
      </c>
      <c r="V100" s="19"/>
      <c r="W100" s="20">
        <f t="shared" si="238"/>
        <v>7312.2150846640825</v>
      </c>
      <c r="Y100" s="24">
        <f t="shared" si="239"/>
        <v>2.4265560755083682E-2</v>
      </c>
      <c r="Z100" s="24">
        <f t="shared" si="240"/>
        <v>9.0674988552563729E-3</v>
      </c>
      <c r="AA100" s="24">
        <f t="shared" si="241"/>
        <v>3.9961865256872953E-2</v>
      </c>
      <c r="AB100" s="24">
        <f t="shared" si="242"/>
        <v>1.8948908785166418E-2</v>
      </c>
      <c r="AC100" s="24">
        <f t="shared" si="243"/>
        <v>4.4631608481369378E-2</v>
      </c>
      <c r="AD100" s="24">
        <f t="shared" si="244"/>
        <v>1.5083364412655786E-2</v>
      </c>
      <c r="AE100" s="24">
        <f t="shared" si="245"/>
        <v>2.9231508354561342E-2</v>
      </c>
      <c r="AF100" s="24">
        <f t="shared" si="246"/>
        <v>3.4152097544829951E-2</v>
      </c>
      <c r="AG100" s="24">
        <f t="shared" si="247"/>
        <v>1.5384353804874351E-2</v>
      </c>
      <c r="AH100" s="24">
        <f t="shared" si="248"/>
        <v>3.011949661453972E-2</v>
      </c>
      <c r="AI100" s="24">
        <f t="shared" si="249"/>
        <v>5.111355499672432E-2</v>
      </c>
      <c r="AJ100" s="24">
        <f t="shared" si="250"/>
        <v>3.6159490830821595E-2</v>
      </c>
      <c r="AK100" s="24">
        <f t="shared" si="251"/>
        <v>2.2834606524661849E-2</v>
      </c>
      <c r="AL100" s="24">
        <f t="shared" si="252"/>
        <v>-1.2019970319950279E-2</v>
      </c>
      <c r="AM100" s="24">
        <f t="shared" si="253"/>
        <v>2.7148338562957175E-2</v>
      </c>
      <c r="AN100" s="24">
        <f t="shared" si="254"/>
        <v>3.5436502986155194E-2</v>
      </c>
      <c r="AO100" s="24">
        <f t="shared" si="255"/>
        <v>2.4346911314303776E-2</v>
      </c>
      <c r="AP100" s="24">
        <f t="shared" si="256"/>
        <v>1.8945754661226832E-2</v>
      </c>
      <c r="AQ100" s="24">
        <f t="shared" si="257"/>
        <v>2.5603372302966054E-2</v>
      </c>
      <c r="AR100" s="24">
        <f t="shared" si="258"/>
        <v>2.1480997019715842E-2</v>
      </c>
      <c r="AS100" s="24" t="e">
        <f t="shared" si="259"/>
        <v>#DIV/0!</v>
      </c>
      <c r="AT100" s="24">
        <f t="shared" si="260"/>
        <v>2.6553237214373082E-2</v>
      </c>
      <c r="AV100" s="24">
        <f t="shared" si="261"/>
        <v>1.6602501194220527</v>
      </c>
      <c r="AW100" s="24">
        <f t="shared" si="262"/>
        <v>1.4708290861007849</v>
      </c>
      <c r="AX100" s="24">
        <f t="shared" si="263"/>
        <v>1.643640560286439</v>
      </c>
      <c r="AY100" s="24">
        <f t="shared" si="264"/>
        <v>1.13012262099104</v>
      </c>
      <c r="AZ100" s="24">
        <f t="shared" si="265"/>
        <v>2.7639296148724264</v>
      </c>
      <c r="BA100" s="24">
        <f t="shared" si="266"/>
        <v>1.4033390197710092</v>
      </c>
      <c r="BB100" s="24">
        <f t="shared" si="267"/>
        <v>1.8443978368881173</v>
      </c>
      <c r="BC100" s="24">
        <f t="shared" si="268"/>
        <v>2.0618618055579119</v>
      </c>
      <c r="BD100" s="24">
        <f t="shared" si="269"/>
        <v>2.1518422279547882</v>
      </c>
      <c r="BE100" s="24">
        <f t="shared" si="270"/>
        <v>1.4632609617814616</v>
      </c>
      <c r="BF100" s="24">
        <f t="shared" si="271"/>
        <v>1.7995402414972816</v>
      </c>
      <c r="BG100" s="24">
        <f t="shared" si="272"/>
        <v>1.6304235309870503</v>
      </c>
      <c r="BH100" s="24">
        <f t="shared" si="273"/>
        <v>2.1871161272751229</v>
      </c>
      <c r="BI100" s="24">
        <f t="shared" si="274"/>
        <v>1.2082519452869502</v>
      </c>
      <c r="BJ100" s="24">
        <f t="shared" si="275"/>
        <v>1.5539965530330466</v>
      </c>
      <c r="BK100" s="24">
        <f t="shared" si="276"/>
        <v>2.5708582873613732</v>
      </c>
      <c r="BL100" s="24">
        <f t="shared" si="277"/>
        <v>1.6624225402526722</v>
      </c>
      <c r="BM100" s="24">
        <f t="shared" si="278"/>
        <v>1.4685288125840659</v>
      </c>
      <c r="BN100" s="24">
        <f t="shared" si="279"/>
        <v>1.4538762798265257</v>
      </c>
      <c r="BO100" s="24">
        <f t="shared" si="280"/>
        <v>1.3903239285117448</v>
      </c>
      <c r="BP100" s="24" t="e">
        <f t="shared" si="281"/>
        <v>#DIV/0!</v>
      </c>
      <c r="BQ100" s="24">
        <f t="shared" si="282"/>
        <v>1.6492209094629624</v>
      </c>
    </row>
    <row r="101" spans="1:69" x14ac:dyDescent="0.25">
      <c r="A101" s="31">
        <f>+[1]NAC!A102</f>
        <v>45627</v>
      </c>
      <c r="B101" s="17">
        <f>+[1]NAC!B102</f>
        <v>7694.0074999999997</v>
      </c>
      <c r="C101" s="18">
        <f>+[1]NAC!C102</f>
        <v>8127.7646999999997</v>
      </c>
      <c r="D101" s="19">
        <f>+[1]NAC!D102</f>
        <v>5987.6081000000004</v>
      </c>
      <c r="E101" s="19">
        <f>+[1]NAC!E102</f>
        <v>6817.1412</v>
      </c>
      <c r="F101" s="19">
        <f>+[1]NAC!F102</f>
        <v>7457.2259000000004</v>
      </c>
      <c r="G101" s="19">
        <f>+[1]NAC!G102</f>
        <v>7073.5091000000002</v>
      </c>
      <c r="H101" s="19">
        <f>+[1]NAC!H102</f>
        <v>8840.1888999999992</v>
      </c>
      <c r="I101" s="19">
        <f>+[1]NAC!I102</f>
        <v>8118.1058999999996</v>
      </c>
      <c r="J101" s="19">
        <f>+[1]NAC!J102</f>
        <v>6869.1427000000003</v>
      </c>
      <c r="K101" s="19">
        <f>+[1]NAC!K102</f>
        <v>6988.4997999999996</v>
      </c>
      <c r="L101" s="19">
        <f>+[1]NAC!L102</f>
        <v>5812.5191000000004</v>
      </c>
      <c r="M101" s="19">
        <f>+[1]NAC!M102</f>
        <v>8670.0442999999996</v>
      </c>
      <c r="N101" s="20">
        <f>+[1]NAC!N102</f>
        <v>7430.8945000000003</v>
      </c>
      <c r="O101" s="18">
        <f>+[1]NAC!P102</f>
        <v>7385.2223999999997</v>
      </c>
      <c r="P101" s="18">
        <f>+[1]NAC!Q102</f>
        <v>7808.7093999999997</v>
      </c>
      <c r="Q101" s="18">
        <f>+[1]NAC!R102</f>
        <v>7502.5373</v>
      </c>
      <c r="R101" s="18">
        <f t="shared" ref="R101" si="283">+SUMPRODUCT($C$3:$N$3,C101:N101)</f>
        <v>7700.6730580360709</v>
      </c>
      <c r="S101" s="19">
        <f t="shared" si="58"/>
        <v>7629.7604121820768</v>
      </c>
      <c r="T101" s="19">
        <f t="shared" si="59"/>
        <v>7415.8108862044273</v>
      </c>
      <c r="U101" s="19">
        <f t="shared" si="237"/>
        <v>7003.5577496955675</v>
      </c>
      <c r="V101" s="19"/>
      <c r="W101" s="20">
        <f t="shared" si="238"/>
        <v>7468.8549643726137</v>
      </c>
      <c r="Y101" s="24">
        <f t="shared" ref="Y101" si="284">+B101/B100-1</f>
        <v>2.7041040514633741E-2</v>
      </c>
      <c r="Z101" s="24">
        <f t="shared" ref="Z101" si="285">+C101/C100-1</f>
        <v>2.2097718363609964E-2</v>
      </c>
      <c r="AA101" s="24">
        <f t="shared" ref="AA101" si="286">+D101/D100-1</f>
        <v>2.5012594802110044E-2</v>
      </c>
      <c r="AB101" s="24">
        <f t="shared" ref="AB101" si="287">+E101/E100-1</f>
        <v>1.5509065923212884E-2</v>
      </c>
      <c r="AC101" s="24">
        <f t="shared" ref="AC101" si="288">+F101/F100-1</f>
        <v>5.2829844513587965E-2</v>
      </c>
      <c r="AD101" s="24">
        <f t="shared" ref="AD101" si="289">+G101/G100-1</f>
        <v>9.4692618896123903E-3</v>
      </c>
      <c r="AE101" s="24">
        <f t="shared" ref="AE101" si="290">+H101/H100-1</f>
        <v>2.1050386604844373E-2</v>
      </c>
      <c r="AF101" s="24">
        <f t="shared" ref="AF101" si="291">+I101/I100-1</f>
        <v>2.2438671828936441E-2</v>
      </c>
      <c r="AG101" s="24">
        <f t="shared" ref="AG101" si="292">+J101/J100-1</f>
        <v>5.0450070044097073E-2</v>
      </c>
      <c r="AH101" s="24">
        <f t="shared" ref="AH101" si="293">+K101/K100-1</f>
        <v>2.7912340056739593E-2</v>
      </c>
      <c r="AI101" s="24">
        <f t="shared" ref="AI101" si="294">+L101/L100-1</f>
        <v>2.2197879484066263E-2</v>
      </c>
      <c r="AJ101" s="24">
        <f t="shared" ref="AJ101" si="295">+M101/M100-1</f>
        <v>4.5830671374142984E-2</v>
      </c>
      <c r="AK101" s="24">
        <f t="shared" ref="AK101" si="296">+N101/N100-1</f>
        <v>2.1408186567451803E-2</v>
      </c>
      <c r="AL101" s="24">
        <f t="shared" ref="AL101" si="297">+O101/O100-1</f>
        <v>-1.4049630005396607E-2</v>
      </c>
      <c r="AM101" s="24">
        <f t="shared" ref="AM101" si="298">+P101/P100-1</f>
        <v>3.1972815061501292E-2</v>
      </c>
      <c r="AN101" s="24">
        <f t="shared" ref="AN101" si="299">+Q101/Q100-1</f>
        <v>3.3739790036057205E-2</v>
      </c>
      <c r="AO101" s="24">
        <f t="shared" ref="AO101" si="300">+R101/R100-1</f>
        <v>2.6912015231938646E-2</v>
      </c>
      <c r="AP101" s="24">
        <f t="shared" ref="AP101" si="301">+S101/S100-1</f>
        <v>2.4270684145170085E-2</v>
      </c>
      <c r="AQ101" s="24">
        <f t="shared" ref="AQ101" si="302">+T101/T100-1</f>
        <v>2.6005642103470228E-2</v>
      </c>
      <c r="AR101" s="24">
        <f t="shared" ref="AR101" si="303">+U101/U100-1</f>
        <v>1.8152319783075743E-2</v>
      </c>
      <c r="AS101" s="24" t="e">
        <f t="shared" ref="AS101" si="304">+V101/V100-1</f>
        <v>#DIV/0!</v>
      </c>
      <c r="AT101" s="24">
        <f t="shared" ref="AT101" si="305">+W101/W100-1</f>
        <v>2.1421672898688682E-2</v>
      </c>
      <c r="AV101" s="24">
        <f t="shared" ref="AV101" si="306">+B101/B89-1</f>
        <v>1.1776362746413853</v>
      </c>
      <c r="AW101" s="24">
        <f t="shared" ref="AW101" si="307">+C101/C89-1</f>
        <v>0.94738760141869172</v>
      </c>
      <c r="AX101" s="24">
        <f t="shared" ref="AX101" si="308">+D101/D89-1</f>
        <v>1.2537956998467337</v>
      </c>
      <c r="AY101" s="24">
        <f t="shared" ref="AY101" si="309">+E101/E89-1</f>
        <v>0.84499924085144795</v>
      </c>
      <c r="AZ101" s="24">
        <f t="shared" ref="AZ101" si="310">+F101/F89-1</f>
        <v>2.4817230949092144</v>
      </c>
      <c r="BA101" s="24">
        <f t="shared" ref="BA101" si="311">+G101/G89-1</f>
        <v>0.85653453910943056</v>
      </c>
      <c r="BB101" s="24">
        <f t="shared" ref="BB101" si="312">+H101/H89-1</f>
        <v>1.190350660957638</v>
      </c>
      <c r="BC101" s="24">
        <f t="shared" ref="BC101" si="313">+I101/I89-1</f>
        <v>1.3778362716177659</v>
      </c>
      <c r="BD101" s="24">
        <f t="shared" ref="BD101" si="314">+J101/J89-1</f>
        <v>1.8643613588875154</v>
      </c>
      <c r="BE101" s="24">
        <f t="shared" ref="BE101" si="315">+K101/K89-1</f>
        <v>1.1066571120260806</v>
      </c>
      <c r="BF101" s="24">
        <f t="shared" ref="BF101" si="316">+L101/L89-1</f>
        <v>1.6941717874302902</v>
      </c>
      <c r="BG101" s="24">
        <f t="shared" ref="BG101" si="317">+M101/M89-1</f>
        <v>1.262578810475754</v>
      </c>
      <c r="BH101" s="24">
        <f t="shared" ref="BH101" si="318">+N101/N89-1</f>
        <v>1.4529782222551302</v>
      </c>
      <c r="BI101" s="24">
        <f t="shared" ref="BI101" si="319">+O101/O89-1</f>
        <v>0.87321703199893541</v>
      </c>
      <c r="BJ101" s="24">
        <f t="shared" ref="BJ101" si="320">+P101/P89-1</f>
        <v>1.0549512681579096</v>
      </c>
      <c r="BK101" s="24">
        <f t="shared" ref="BK101" si="321">+Q101/Q89-1</f>
        <v>2.058783845820285</v>
      </c>
      <c r="BL101" s="24">
        <f t="shared" ref="BL101" si="322">+R101/R89-1</f>
        <v>1.1787522030555579</v>
      </c>
      <c r="BM101" s="24">
        <f t="shared" ref="BM101" si="323">+S101/S89-1</f>
        <v>1.0143932771554089</v>
      </c>
      <c r="BN101" s="24">
        <f t="shared" ref="BN101" si="324">+T101/T89-1</f>
        <v>1.0554017032762375</v>
      </c>
      <c r="BO101" s="24">
        <f t="shared" ref="BO101" si="325">+U101/U89-1</f>
        <v>0.98157118256499021</v>
      </c>
      <c r="BP101" s="24" t="e">
        <f t="shared" ref="BP101" si="326">+V101/V89-1</f>
        <v>#DIV/0!</v>
      </c>
      <c r="BQ101" s="24">
        <f t="shared" ref="BQ101" si="327">+W101/W89-1</f>
        <v>1.1572254643191853</v>
      </c>
    </row>
  </sheetData>
  <mergeCells count="3">
    <mergeCell ref="B1:W1"/>
    <mergeCell ref="Y1:AT1"/>
    <mergeCell ref="AV1:BQ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E7A0-7AF6-461D-B218-FC51768C54DE}">
  <sheetPr codeName="Hoja2"/>
  <dimension ref="A1:CU101"/>
  <sheetViews>
    <sheetView zoomScale="85" workbookViewId="0">
      <pane xSplit="1" ySplit="4" topLeftCell="BE64" activePane="bottomRight" state="frozen"/>
      <selection pane="topRight" activeCell="B1" sqref="B1"/>
      <selection pane="bottomLeft" activeCell="A5" sqref="A5"/>
      <selection pane="bottomRight" activeCell="A101" sqref="A101:XFD101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1.85546875" customWidth="1"/>
    <col min="71" max="71" width="11.42578125" customWidth="1"/>
    <col min="85" max="85" width="1.85546875" customWidth="1"/>
  </cols>
  <sheetData>
    <row r="1" spans="1:99" x14ac:dyDescent="0.25">
      <c r="A1" s="25"/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X1" s="21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U1" s="21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  <c r="BR1" s="21"/>
      <c r="BS1" s="214" t="s">
        <v>121</v>
      </c>
      <c r="BT1" s="215"/>
      <c r="BU1" s="215"/>
      <c r="BV1" s="215"/>
      <c r="BW1" s="215"/>
      <c r="BX1" s="215"/>
      <c r="BY1" s="215"/>
      <c r="BZ1" s="215"/>
      <c r="CA1" s="215"/>
      <c r="CB1" s="215"/>
      <c r="CC1" s="215"/>
      <c r="CD1" s="215"/>
      <c r="CE1" s="215"/>
      <c r="CF1" s="215"/>
      <c r="CG1" s="21"/>
      <c r="CH1" s="214" t="s">
        <v>122</v>
      </c>
      <c r="CI1" s="215"/>
      <c r="CJ1" s="215"/>
      <c r="CK1" s="215"/>
      <c r="CL1" s="215"/>
      <c r="CM1" s="215"/>
      <c r="CN1" s="215"/>
      <c r="CO1" s="215"/>
      <c r="CP1" s="215"/>
      <c r="CQ1" s="215"/>
      <c r="CR1" s="215"/>
      <c r="CS1" s="215"/>
      <c r="CT1" s="215"/>
      <c r="CU1" s="215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0.63319999999999987</v>
      </c>
      <c r="T2" s="28">
        <f>+SUM($E$3,$G$3,$K$3,$M$3:$N$3)</f>
        <v>0.36609999999999998</v>
      </c>
      <c r="U2" s="28">
        <f>+SUM($E$3,$G$3,$K$3,$N$3)</f>
        <v>0.25769999999999998</v>
      </c>
      <c r="V2" s="27"/>
      <c r="W2" s="28">
        <f>+SUM(E3,G3:L3,N3)</f>
        <v>0.51990000000000003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0.51990000000000003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0.51990000000000003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+[1]GBA!C$3</f>
        <v>0.2344</v>
      </c>
      <c r="D3" s="32">
        <f>+[1]GBA!D$3</f>
        <v>3.27E-2</v>
      </c>
      <c r="E3" s="32">
        <f>+[1]GBA!E$3</f>
        <v>8.4900000000000003E-2</v>
      </c>
      <c r="F3" s="32">
        <f>+[1]GBA!F$3</f>
        <v>0.1046</v>
      </c>
      <c r="G3" s="32">
        <f>+[1]GBA!G$3</f>
        <v>6.2700000000000006E-2</v>
      </c>
      <c r="H3" s="32">
        <f>+[1]GBA!H$3</f>
        <v>8.7999999999999995E-2</v>
      </c>
      <c r="I3" s="32">
        <f>+[1]GBA!I$3</f>
        <v>0.1159</v>
      </c>
      <c r="J3" s="32">
        <f>+[1]GBA!J$3</f>
        <v>2.81E-2</v>
      </c>
      <c r="K3" s="32">
        <f>+[1]GBA!K$3</f>
        <v>7.46E-2</v>
      </c>
      <c r="L3" s="32">
        <f>+[1]GBA!L$3</f>
        <v>3.0200000000000001E-2</v>
      </c>
      <c r="M3" s="32">
        <f>+[1]GBA!M$3</f>
        <v>0.1084</v>
      </c>
      <c r="N3" s="32">
        <f>+[1]GBA!N$3</f>
        <v>3.5499999999999997E-2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0.2344</v>
      </c>
      <c r="AA3" s="32">
        <f t="shared" ref="AA3:AK3" si="0">+D3</f>
        <v>3.27E-2</v>
      </c>
      <c r="AB3" s="32">
        <f t="shared" si="0"/>
        <v>8.4900000000000003E-2</v>
      </c>
      <c r="AC3" s="32">
        <f t="shared" si="0"/>
        <v>0.1046</v>
      </c>
      <c r="AD3" s="32">
        <f t="shared" si="0"/>
        <v>6.2700000000000006E-2</v>
      </c>
      <c r="AE3" s="32">
        <f t="shared" si="0"/>
        <v>8.7999999999999995E-2</v>
      </c>
      <c r="AF3" s="32">
        <f t="shared" si="0"/>
        <v>0.1159</v>
      </c>
      <c r="AG3" s="32">
        <f t="shared" si="0"/>
        <v>2.81E-2</v>
      </c>
      <c r="AH3" s="32">
        <f t="shared" si="0"/>
        <v>7.46E-2</v>
      </c>
      <c r="AI3" s="32">
        <f t="shared" si="0"/>
        <v>3.0200000000000001E-2</v>
      </c>
      <c r="AJ3" s="32">
        <f t="shared" si="0"/>
        <v>0.1084</v>
      </c>
      <c r="AK3" s="32">
        <f t="shared" si="0"/>
        <v>3.5499999999999997E-2</v>
      </c>
      <c r="AL3" s="4">
        <v>0.108</v>
      </c>
      <c r="AM3" s="2">
        <v>0.69899999999999995</v>
      </c>
      <c r="AN3" s="5">
        <v>0.19400000000000001</v>
      </c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0.2344</v>
      </c>
      <c r="AX3" s="32">
        <f t="shared" ref="AX3" si="1">+AA3</f>
        <v>3.27E-2</v>
      </c>
      <c r="AY3" s="32">
        <f t="shared" ref="AY3" si="2">+AB3</f>
        <v>8.4900000000000003E-2</v>
      </c>
      <c r="AZ3" s="32">
        <f t="shared" ref="AZ3" si="3">+AC3</f>
        <v>0.1046</v>
      </c>
      <c r="BA3" s="32">
        <f t="shared" ref="BA3" si="4">+AD3</f>
        <v>6.2700000000000006E-2</v>
      </c>
      <c r="BB3" s="32">
        <f t="shared" ref="BB3" si="5">+AE3</f>
        <v>8.7999999999999995E-2</v>
      </c>
      <c r="BC3" s="32">
        <f t="shared" ref="BC3" si="6">+AF3</f>
        <v>0.1159</v>
      </c>
      <c r="BD3" s="32">
        <f t="shared" ref="BD3" si="7">+AG3</f>
        <v>2.81E-2</v>
      </c>
      <c r="BE3" s="32">
        <f t="shared" ref="BE3" si="8">+AH3</f>
        <v>7.46E-2</v>
      </c>
      <c r="BF3" s="32">
        <f t="shared" ref="BF3" si="9">+AI3</f>
        <v>3.0200000000000001E-2</v>
      </c>
      <c r="BG3" s="32">
        <f t="shared" ref="BG3" si="10">+AJ3</f>
        <v>0.1084</v>
      </c>
      <c r="BH3" s="32">
        <f t="shared" ref="BH3" si="11">+AK3</f>
        <v>3.5499999999999997E-2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0.2344</v>
      </c>
      <c r="BU3" s="32">
        <f t="shared" ref="BU3" si="12">+AX3</f>
        <v>3.27E-2</v>
      </c>
      <c r="BV3" s="32">
        <f t="shared" ref="BV3" si="13">+AY3</f>
        <v>8.4900000000000003E-2</v>
      </c>
      <c r="BW3" s="32">
        <f t="shared" ref="BW3" si="14">+AZ3</f>
        <v>0.1046</v>
      </c>
      <c r="BX3" s="32">
        <f t="shared" ref="BX3" si="15">+BA3</f>
        <v>6.2700000000000006E-2</v>
      </c>
      <c r="BY3" s="32">
        <f t="shared" ref="BY3" si="16">+BB3</f>
        <v>8.7999999999999995E-2</v>
      </c>
      <c r="BZ3" s="32">
        <f t="shared" ref="BZ3" si="17">+BC3</f>
        <v>0.1159</v>
      </c>
      <c r="CA3" s="32">
        <f t="shared" ref="CA3" si="18">+BD3</f>
        <v>2.81E-2</v>
      </c>
      <c r="CB3" s="32">
        <f t="shared" ref="CB3" si="19">+BE3</f>
        <v>7.46E-2</v>
      </c>
      <c r="CC3" s="32">
        <f t="shared" ref="CC3" si="20">+BF3</f>
        <v>3.0200000000000001E-2</v>
      </c>
      <c r="CD3" s="32">
        <f t="shared" ref="CD3" si="21">+BG3</f>
        <v>0.1084</v>
      </c>
      <c r="CE3" s="32">
        <f t="shared" ref="CE3" si="22">+BH3</f>
        <v>3.5499999999999997E-2</v>
      </c>
      <c r="CF3" s="29"/>
      <c r="CG3" s="22"/>
      <c r="CH3" s="29">
        <v>1</v>
      </c>
      <c r="CI3" s="32">
        <f>+BT3</f>
        <v>0.2344</v>
      </c>
      <c r="CJ3" s="32">
        <f t="shared" ref="CJ3:CT3" si="23">+BU3</f>
        <v>3.27E-2</v>
      </c>
      <c r="CK3" s="32">
        <f t="shared" si="23"/>
        <v>8.4900000000000003E-2</v>
      </c>
      <c r="CL3" s="32">
        <f t="shared" si="23"/>
        <v>0.1046</v>
      </c>
      <c r="CM3" s="32">
        <f t="shared" si="23"/>
        <v>6.2700000000000006E-2</v>
      </c>
      <c r="CN3" s="32">
        <f t="shared" si="23"/>
        <v>8.7999999999999995E-2</v>
      </c>
      <c r="CO3" s="32">
        <f t="shared" si="23"/>
        <v>0.1159</v>
      </c>
      <c r="CP3" s="32">
        <f t="shared" si="23"/>
        <v>2.81E-2</v>
      </c>
      <c r="CQ3" s="32">
        <f t="shared" si="23"/>
        <v>7.46E-2</v>
      </c>
      <c r="CR3" s="32">
        <f t="shared" si="23"/>
        <v>3.0200000000000001E-2</v>
      </c>
      <c r="CS3" s="32">
        <f t="shared" si="23"/>
        <v>0.1084</v>
      </c>
      <c r="CT3" s="32">
        <f t="shared" si="23"/>
        <v>3.5499999999999997E-2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24">+S4</f>
        <v>Subyacente</v>
      </c>
      <c r="AQ4" s="14" t="str">
        <f t="shared" si="24"/>
        <v>Subyacente-AyB</v>
      </c>
      <c r="AR4" s="14" t="str">
        <f t="shared" si="2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25">+AP4</f>
        <v>Subyacente</v>
      </c>
      <c r="BN4" s="14" t="str">
        <f t="shared" si="25"/>
        <v>Subyacente-AyB</v>
      </c>
      <c r="BO4" s="14" t="str">
        <f t="shared" si="2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+[1]NAC!A6</f>
        <v>42705</v>
      </c>
      <c r="B5" s="17">
        <f>+[1]GBA!B6</f>
        <v>100</v>
      </c>
      <c r="C5" s="17">
        <f>+[1]GBA!C6</f>
        <v>100</v>
      </c>
      <c r="D5" s="17">
        <f>+[1]GBA!D6</f>
        <v>100</v>
      </c>
      <c r="E5" s="17">
        <f>+[1]GBA!E6</f>
        <v>100</v>
      </c>
      <c r="F5" s="17">
        <f>+[1]GBA!F6</f>
        <v>100</v>
      </c>
      <c r="G5" s="17">
        <f>+[1]GBA!G6</f>
        <v>100</v>
      </c>
      <c r="H5" s="17">
        <f>+[1]GBA!H6</f>
        <v>100</v>
      </c>
      <c r="I5" s="17">
        <f>+[1]GBA!I6</f>
        <v>100</v>
      </c>
      <c r="J5" s="17">
        <f>+[1]GBA!J6</f>
        <v>100</v>
      </c>
      <c r="K5" s="17">
        <f>+[1]GBA!K6</f>
        <v>100</v>
      </c>
      <c r="L5" s="17">
        <f>+[1]GBA!L6</f>
        <v>100</v>
      </c>
      <c r="M5" s="17">
        <f>+[1]GBA!M6</f>
        <v>100</v>
      </c>
      <c r="N5" s="17">
        <f>+[1]GBA!N6</f>
        <v>100</v>
      </c>
      <c r="O5" s="17">
        <f>+[1]GBA!R6</f>
        <v>100</v>
      </c>
      <c r="P5" s="17">
        <f>+[1]GBA!S6</f>
        <v>100</v>
      </c>
      <c r="Q5" s="17">
        <f>+[1]GBA!T6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100.00000000000003</v>
      </c>
      <c r="T5" s="19">
        <f>+($E$3*$E5+$G$3*$G5+$K$3*$K5+$M$3*$M5+$N$3*$N5)/SUM($E$3,$G$3,$K$3,$M$3:$N$3)</f>
        <v>100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+[1]NAC!A7</f>
        <v>42736</v>
      </c>
      <c r="B6" s="17">
        <f>+[1]GBA!B7</f>
        <v>101.313</v>
      </c>
      <c r="C6" s="17">
        <f>+[1]GBA!C7</f>
        <v>101.3069</v>
      </c>
      <c r="D6" s="17">
        <f>+[1]GBA!D7</f>
        <v>100.5008</v>
      </c>
      <c r="E6" s="17">
        <f>+[1]GBA!E7</f>
        <v>97.871899999999997</v>
      </c>
      <c r="F6" s="17">
        <f>+[1]GBA!F7</f>
        <v>99.981200000000001</v>
      </c>
      <c r="G6" s="17">
        <f>+[1]GBA!G7</f>
        <v>100.8651</v>
      </c>
      <c r="H6" s="17">
        <f>+[1]GBA!H7</f>
        <v>101.35590000000001</v>
      </c>
      <c r="I6" s="17">
        <f>+[1]GBA!I7</f>
        <v>101.75830000000001</v>
      </c>
      <c r="J6" s="17">
        <f>+[1]GBA!J7</f>
        <v>103.81740000000001</v>
      </c>
      <c r="K6" s="17">
        <f>+[1]GBA!K7</f>
        <v>103.24299999999999</v>
      </c>
      <c r="L6" s="17">
        <f>+[1]GBA!L7</f>
        <v>100.48690000000001</v>
      </c>
      <c r="M6" s="17">
        <f>+[1]GBA!M7</f>
        <v>103.2868</v>
      </c>
      <c r="N6" s="17">
        <f>+[1]GBA!N7</f>
        <v>102.117</v>
      </c>
      <c r="O6" s="18">
        <f>+[1]GBA!R7</f>
        <v>101.5562</v>
      </c>
      <c r="P6" s="19">
        <f>+[1]GBA!S7</f>
        <v>101.3389</v>
      </c>
      <c r="Q6" s="20">
        <f>+[1]GBA!T7</f>
        <v>101.12739999999999</v>
      </c>
      <c r="R6" s="18">
        <f t="shared" ref="R6:R69" si="26">+SUMPRODUCT($C$3:$N$3,C6:N6)</f>
        <v>101.31276302999999</v>
      </c>
      <c r="S6" s="19">
        <f t="shared" ref="S6:S69" si="27">+($C$3*$C6+$D$3*$D6+$E$3*$E6+$G$3*$G6+$K$3*$K6+$M$3*$M6+$N$3*$N6)/SUM($C$3:$E$3,$G$3,$K$3,$M$3:$N$3)</f>
        <v>101.37342075173721</v>
      </c>
      <c r="T6" s="19">
        <f t="shared" ref="T6:T69" si="28">+($E$3*$E6+$G$3*$G6+$K$3*$K6+$M$3*$M6+$N$3*$N6)/SUM($E$3,$G$3,$K$3,$M$3:$N$3)</f>
        <v>101.49395383774926</v>
      </c>
      <c r="U6" s="19">
        <f t="shared" ref="U6:U69" si="29">+($E$3*$E6+$G$3*$G6+$K$3*$K6+$N$3*$N6)/SUM($E$3,$G$3,$K$3,$N$3)</f>
        <v>100.7398035700427</v>
      </c>
      <c r="V6" s="19"/>
      <c r="W6" s="20">
        <f t="shared" ref="W6:W69" si="30">($E$3*$E6+SUMPRODUCT($G$3:$L$3,$G6:$L6)+$N$3*$N6)/SUM($E$3,$G$3:$L$3,$N$3)</f>
        <v>101.22278682438932</v>
      </c>
      <c r="X6" s="21"/>
      <c r="Y6" s="42">
        <f t="shared" ref="Y6:AS18" si="31">+B6/B5-1</f>
        <v>1.3130000000000086E-2</v>
      </c>
      <c r="Z6" s="24">
        <f t="shared" si="31"/>
        <v>1.3068999999999997E-2</v>
      </c>
      <c r="AA6" s="24">
        <f t="shared" si="31"/>
        <v>5.0079999999999014E-3</v>
      </c>
      <c r="AB6" s="24">
        <f t="shared" si="31"/>
        <v>-2.1280999999999994E-2</v>
      </c>
      <c r="AC6" s="24">
        <f t="shared" si="31"/>
        <v>-1.8799999999996597E-4</v>
      </c>
      <c r="AD6" s="24">
        <f t="shared" si="31"/>
        <v>8.6509999999999643E-3</v>
      </c>
      <c r="AE6" s="24">
        <f t="shared" si="31"/>
        <v>1.3559000000000099E-2</v>
      </c>
      <c r="AF6" s="24">
        <f t="shared" si="31"/>
        <v>1.7583000000000126E-2</v>
      </c>
      <c r="AG6" s="24">
        <f t="shared" si="31"/>
        <v>3.8174000000000152E-2</v>
      </c>
      <c r="AH6" s="24">
        <f t="shared" si="31"/>
        <v>3.2429999999999959E-2</v>
      </c>
      <c r="AI6" s="24">
        <f t="shared" si="31"/>
        <v>4.8690000000000122E-3</v>
      </c>
      <c r="AJ6" s="24">
        <f t="shared" si="31"/>
        <v>3.2867999999999897E-2</v>
      </c>
      <c r="AK6" s="24">
        <f t="shared" si="31"/>
        <v>2.1170000000000133E-2</v>
      </c>
      <c r="AL6" s="24">
        <f t="shared" si="31"/>
        <v>1.5562000000000076E-2</v>
      </c>
      <c r="AM6" s="24">
        <f t="shared" si="31"/>
        <v>1.3388999999999873E-2</v>
      </c>
      <c r="AN6" s="24">
        <f t="shared" si="31"/>
        <v>1.1274000000000006E-2</v>
      </c>
      <c r="AO6" s="24">
        <f t="shared" si="31"/>
        <v>1.312763029999986E-2</v>
      </c>
      <c r="AP6" s="24">
        <f t="shared" si="31"/>
        <v>1.3734207517371866E-2</v>
      </c>
      <c r="AQ6" s="24">
        <f t="shared" si="31"/>
        <v>1.4939538377492623E-2</v>
      </c>
      <c r="AR6" s="24">
        <f t="shared" si="31"/>
        <v>7.3980357004268527E-3</v>
      </c>
      <c r="AS6" s="24" t="e">
        <f t="shared" si="31"/>
        <v>#DIV/0!</v>
      </c>
      <c r="AT6" s="24">
        <f>+W6/W5-1</f>
        <v>1.2227868243893214E-2</v>
      </c>
      <c r="AU6" s="21"/>
      <c r="BR6" s="21"/>
      <c r="BS6" s="35">
        <f t="shared" ref="BS6:BS7" si="32">+A6</f>
        <v>42736</v>
      </c>
      <c r="BT6" s="24">
        <f>(C6-C5)/$B5*C$3</f>
        <v>3.0633735999999975E-3</v>
      </c>
      <c r="BU6" s="24">
        <f t="shared" ref="BU6:CE7" si="33">(D6-D5)/$B5*D$3</f>
        <v>1.637615999999994E-4</v>
      </c>
      <c r="BV6" s="24">
        <f t="shared" si="33"/>
        <v>-1.8067569000000032E-3</v>
      </c>
      <c r="BW6" s="24">
        <f t="shared" si="33"/>
        <v>-1.9664799999998762E-5</v>
      </c>
      <c r="BX6" s="24">
        <f t="shared" si="33"/>
        <v>5.4241769999999895E-4</v>
      </c>
      <c r="BY6" s="24">
        <f t="shared" si="33"/>
        <v>1.1931920000000046E-3</v>
      </c>
      <c r="BZ6" s="24">
        <f t="shared" si="33"/>
        <v>2.0378697000000066E-3</v>
      </c>
      <c r="CA6" s="24">
        <f t="shared" si="33"/>
        <v>1.0726894000000018E-3</v>
      </c>
      <c r="CB6" s="24">
        <f t="shared" si="33"/>
        <v>2.4192779999999965E-3</v>
      </c>
      <c r="CC6" s="24">
        <f t="shared" si="33"/>
        <v>1.470438000000017E-4</v>
      </c>
      <c r="CD6" s="24">
        <f t="shared" si="33"/>
        <v>3.5628911999999991E-3</v>
      </c>
      <c r="CE6" s="24">
        <f t="shared" si="33"/>
        <v>7.5153500000000142E-4</v>
      </c>
      <c r="CF6" s="24">
        <f>+SUM(BT6:CE6)</f>
        <v>1.3127630300000005E-2</v>
      </c>
      <c r="CG6" s="21"/>
      <c r="CH6" s="24">
        <f>+CH$3*(B$95-B$55)/$B$55</f>
        <v>14.606750578831353</v>
      </c>
      <c r="CI6" s="57">
        <f>+CI$3*(C$95-C$55)/$B$55</f>
        <v>3.9149772945439905</v>
      </c>
      <c r="CJ6" s="57">
        <f t="shared" ref="CJ6:CT6" si="34">+CJ$3*(D$95-D$55)/$B$55</f>
        <v>0.36351253653787718</v>
      </c>
      <c r="CK6" s="57">
        <f t="shared" si="34"/>
        <v>1.1726447874446013</v>
      </c>
      <c r="CL6" s="57">
        <f t="shared" si="34"/>
        <v>1.2681809797330956</v>
      </c>
      <c r="CM6" s="57">
        <f t="shared" si="34"/>
        <v>0.87028890532346392</v>
      </c>
      <c r="CN6" s="57">
        <f t="shared" si="34"/>
        <v>1.3691145007973025</v>
      </c>
      <c r="CO6" s="57">
        <f t="shared" si="34"/>
        <v>1.6955333530779551</v>
      </c>
      <c r="CP6" s="57">
        <f t="shared" si="34"/>
        <v>0.36784905124200279</v>
      </c>
      <c r="CQ6" s="57">
        <f t="shared" si="34"/>
        <v>1.0285413704684232</v>
      </c>
      <c r="CR6" s="57">
        <f t="shared" si="34"/>
        <v>0.37172765428439292</v>
      </c>
      <c r="CS6" s="57">
        <f t="shared" si="34"/>
        <v>1.6761203587539968</v>
      </c>
      <c r="CT6" s="57">
        <f t="shared" si="34"/>
        <v>0.50827233971786823</v>
      </c>
    </row>
    <row r="7" spans="1:99" x14ac:dyDescent="0.25">
      <c r="A7" s="31">
        <f>+[1]NAC!A8</f>
        <v>42767</v>
      </c>
      <c r="B7" s="17">
        <f>+[1]GBA!B8</f>
        <v>103.8085</v>
      </c>
      <c r="C7" s="17">
        <f>+[1]GBA!C8</f>
        <v>103.16459999999999</v>
      </c>
      <c r="D7" s="17">
        <f>+[1]GBA!D8</f>
        <v>105.4806</v>
      </c>
      <c r="E7" s="17">
        <f>+[1]GBA!E8</f>
        <v>97.425299999999993</v>
      </c>
      <c r="F7" s="17">
        <f>+[1]GBA!F8</f>
        <v>108.4042</v>
      </c>
      <c r="G7" s="17">
        <f>+[1]GBA!G8</f>
        <v>101.2178</v>
      </c>
      <c r="H7" s="17">
        <f>+[1]GBA!H8</f>
        <v>104.6961</v>
      </c>
      <c r="I7" s="17">
        <f>+[1]GBA!I8</f>
        <v>103.5441</v>
      </c>
      <c r="J7" s="17">
        <f>+[1]GBA!J8</f>
        <v>108.0484</v>
      </c>
      <c r="K7" s="17">
        <f>+[1]GBA!K8</f>
        <v>103.3096</v>
      </c>
      <c r="L7" s="17">
        <f>+[1]GBA!L8</f>
        <v>104.93600000000001</v>
      </c>
      <c r="M7" s="17">
        <f>+[1]GBA!M8</f>
        <v>105.1373</v>
      </c>
      <c r="N7" s="17">
        <f>+[1]GBA!N8</f>
        <v>104.1416</v>
      </c>
      <c r="O7" s="18">
        <f>+[1]GBA!R8</f>
        <v>102.0783</v>
      </c>
      <c r="P7" s="19">
        <f>+[1]GBA!S8</f>
        <v>103.2097</v>
      </c>
      <c r="Q7" s="20">
        <f>+[1]GBA!T8</f>
        <v>106.3489</v>
      </c>
      <c r="R7" s="18">
        <f t="shared" si="26"/>
        <v>103.80789272000001</v>
      </c>
      <c r="S7" s="19">
        <f t="shared" si="27"/>
        <v>102.7314721572963</v>
      </c>
      <c r="T7" s="19">
        <f t="shared" si="28"/>
        <v>102.20860505326412</v>
      </c>
      <c r="U7" s="19">
        <f t="shared" si="29"/>
        <v>100.97666662786186</v>
      </c>
      <c r="V7" s="19"/>
      <c r="W7" s="20">
        <f t="shared" si="30"/>
        <v>102.79079095979995</v>
      </c>
      <c r="X7" s="21"/>
      <c r="Y7" s="42">
        <f t="shared" si="31"/>
        <v>2.4631587259285492E-2</v>
      </c>
      <c r="Z7" s="24">
        <f t="shared" si="31"/>
        <v>1.833734918352059E-2</v>
      </c>
      <c r="AA7" s="24">
        <f t="shared" si="31"/>
        <v>4.954985432951764E-2</v>
      </c>
      <c r="AB7" s="24">
        <f t="shared" si="31"/>
        <v>-4.5631074905054803E-3</v>
      </c>
      <c r="AC7" s="24">
        <f t="shared" si="31"/>
        <v>8.4245838217585023E-2</v>
      </c>
      <c r="AD7" s="24">
        <f t="shared" si="31"/>
        <v>3.4967496190456693E-3</v>
      </c>
      <c r="AE7" s="24">
        <f t="shared" si="31"/>
        <v>3.2955160972375497E-2</v>
      </c>
      <c r="AF7" s="24">
        <f t="shared" si="31"/>
        <v>1.7549428400435163E-2</v>
      </c>
      <c r="AG7" s="24">
        <f t="shared" si="31"/>
        <v>4.0754247361232343E-2</v>
      </c>
      <c r="AH7" s="24">
        <f t="shared" si="31"/>
        <v>6.4508005385355283E-4</v>
      </c>
      <c r="AI7" s="24">
        <f t="shared" si="31"/>
        <v>4.4275422965580624E-2</v>
      </c>
      <c r="AJ7" s="24">
        <f t="shared" si="31"/>
        <v>1.7916132555176434E-2</v>
      </c>
      <c r="AK7" s="24">
        <f t="shared" si="31"/>
        <v>1.9826277701068262E-2</v>
      </c>
      <c r="AL7" s="24">
        <f t="shared" si="31"/>
        <v>5.1409958230024255E-3</v>
      </c>
      <c r="AM7" s="24">
        <f t="shared" si="31"/>
        <v>1.8460827974252858E-2</v>
      </c>
      <c r="AN7" s="24">
        <f t="shared" si="31"/>
        <v>5.1632890789242047E-2</v>
      </c>
      <c r="AO7" s="24">
        <f t="shared" si="31"/>
        <v>2.4627989755458435E-2</v>
      </c>
      <c r="AP7" s="24">
        <f t="shared" si="31"/>
        <v>1.3396523422889439E-2</v>
      </c>
      <c r="AQ7" s="24">
        <f t="shared" si="31"/>
        <v>7.0413181129718172E-3</v>
      </c>
      <c r="AR7" s="24">
        <f t="shared" si="31"/>
        <v>2.3512360499540197E-3</v>
      </c>
      <c r="AS7" s="24" t="e">
        <f t="shared" si="31"/>
        <v>#DIV/0!</v>
      </c>
      <c r="AT7" s="24">
        <f t="shared" ref="AT7:AT70" si="35">+W7/W6-1</f>
        <v>1.5490624044277146E-2</v>
      </c>
      <c r="AU7" s="21"/>
      <c r="BR7" s="21"/>
      <c r="BS7" s="35">
        <f t="shared" si="32"/>
        <v>42767</v>
      </c>
      <c r="BT7" s="24">
        <f>(C7-C6)/$B6*C$3</f>
        <v>4.2980158518649992E-3</v>
      </c>
      <c r="BU7" s="24">
        <f t="shared" si="33"/>
        <v>1.6072908708655346E-3</v>
      </c>
      <c r="BV7" s="24">
        <f t="shared" si="33"/>
        <v>-3.7424950401232135E-4</v>
      </c>
      <c r="BW7" s="24">
        <f t="shared" si="33"/>
        <v>8.6962758974662695E-3</v>
      </c>
      <c r="BX7" s="24">
        <f t="shared" si="33"/>
        <v>2.1827692398803625E-4</v>
      </c>
      <c r="BY7" s="24">
        <f t="shared" si="33"/>
        <v>2.901282165171297E-3</v>
      </c>
      <c r="BZ7" s="24">
        <f t="shared" si="33"/>
        <v>2.0429186777609922E-3</v>
      </c>
      <c r="CA7" s="24">
        <f t="shared" si="33"/>
        <v>1.1735029068332774E-3</v>
      </c>
      <c r="CB7" s="24">
        <f t="shared" si="33"/>
        <v>4.9039708625750021E-5</v>
      </c>
      <c r="CC7" s="24">
        <f t="shared" si="33"/>
        <v>1.3262149970882319E-3</v>
      </c>
      <c r="CD7" s="24">
        <f t="shared" si="33"/>
        <v>1.9799453179749848E-3</v>
      </c>
      <c r="CE7" s="24">
        <f t="shared" si="33"/>
        <v>7.094183372321392E-4</v>
      </c>
      <c r="CF7" s="24">
        <f t="shared" ref="CF7" si="36">+SUM(BT7:CE7)</f>
        <v>2.4627932150859188E-2</v>
      </c>
      <c r="CG7" s="21"/>
    </row>
    <row r="8" spans="1:99" x14ac:dyDescent="0.25">
      <c r="A8" s="31">
        <f>+[1]NAC!A9</f>
        <v>42795</v>
      </c>
      <c r="B8" s="17">
        <f>+[1]GBA!B9</f>
        <v>106.2627</v>
      </c>
      <c r="C8" s="17">
        <f>+[1]GBA!C9</f>
        <v>106.7878</v>
      </c>
      <c r="D8" s="17">
        <f>+[1]GBA!D9</f>
        <v>107.1121</v>
      </c>
      <c r="E8" s="17">
        <f>+[1]GBA!E9</f>
        <v>102.0665</v>
      </c>
      <c r="F8" s="17">
        <f>+[1]GBA!F9</f>
        <v>110.7756</v>
      </c>
      <c r="G8" s="17">
        <f>+[1]GBA!G9</f>
        <v>102.1399</v>
      </c>
      <c r="H8" s="17">
        <f>+[1]GBA!H9</f>
        <v>106.6572</v>
      </c>
      <c r="I8" s="17">
        <f>+[1]GBA!I9</f>
        <v>104.5685</v>
      </c>
      <c r="J8" s="17">
        <f>+[1]GBA!J9</f>
        <v>110.6652</v>
      </c>
      <c r="K8" s="17">
        <f>+[1]GBA!K9</f>
        <v>104.8017</v>
      </c>
      <c r="L8" s="17">
        <f>+[1]GBA!L9</f>
        <v>111.93380000000001</v>
      </c>
      <c r="M8" s="17">
        <f>+[1]GBA!M9</f>
        <v>106.18129999999999</v>
      </c>
      <c r="N8" s="17">
        <f>+[1]GBA!N9</f>
        <v>105.5869</v>
      </c>
      <c r="O8" s="18">
        <f>+[1]GBA!R9</f>
        <v>105.879</v>
      </c>
      <c r="P8" s="19">
        <f>+[1]GBA!S9</f>
        <v>105.0891</v>
      </c>
      <c r="Q8" s="20">
        <f>+[1]GBA!T9</f>
        <v>109.8871</v>
      </c>
      <c r="R8" s="18">
        <f t="shared" si="26"/>
        <v>106.26238165000002</v>
      </c>
      <c r="S8" s="19">
        <f t="shared" si="27"/>
        <v>105.30612485786483</v>
      </c>
      <c r="T8" s="19">
        <f t="shared" si="28"/>
        <v>104.19615479377222</v>
      </c>
      <c r="U8" s="19">
        <f t="shared" si="29"/>
        <v>103.361115056267</v>
      </c>
      <c r="V8" s="19"/>
      <c r="W8" s="20">
        <f t="shared" si="30"/>
        <v>105.08092898634351</v>
      </c>
      <c r="X8" s="21"/>
      <c r="Y8" s="42">
        <f t="shared" si="31"/>
        <v>2.3641609309449585E-2</v>
      </c>
      <c r="Z8" s="24">
        <f t="shared" si="31"/>
        <v>3.5120574305527397E-2</v>
      </c>
      <c r="AA8" s="24">
        <f t="shared" si="31"/>
        <v>1.5467299200042417E-2</v>
      </c>
      <c r="AB8" s="24">
        <f t="shared" si="31"/>
        <v>4.763854974016013E-2</v>
      </c>
      <c r="AC8" s="24">
        <f t="shared" si="31"/>
        <v>2.1875536187712319E-2</v>
      </c>
      <c r="AD8" s="24">
        <f t="shared" si="31"/>
        <v>9.1100577171208119E-3</v>
      </c>
      <c r="AE8" s="24">
        <f t="shared" si="31"/>
        <v>1.8731356755409267E-2</v>
      </c>
      <c r="AF8" s="24">
        <f t="shared" si="31"/>
        <v>9.8933691055309581E-3</v>
      </c>
      <c r="AG8" s="24">
        <f t="shared" si="31"/>
        <v>2.4218776030001443E-2</v>
      </c>
      <c r="AH8" s="24">
        <f t="shared" si="31"/>
        <v>1.4442994649093599E-2</v>
      </c>
      <c r="AI8" s="24">
        <f t="shared" si="31"/>
        <v>6.6686361210642753E-2</v>
      </c>
      <c r="AJ8" s="24">
        <f t="shared" si="31"/>
        <v>9.9298726522365488E-3</v>
      </c>
      <c r="AK8" s="24">
        <f t="shared" si="31"/>
        <v>1.3878219654777757E-2</v>
      </c>
      <c r="AL8" s="24">
        <f t="shared" si="31"/>
        <v>3.7233182762643979E-2</v>
      </c>
      <c r="AM8" s="24">
        <f t="shared" si="31"/>
        <v>1.8209528755533722E-2</v>
      </c>
      <c r="AN8" s="24">
        <f t="shared" si="31"/>
        <v>3.3269737627751761E-2</v>
      </c>
      <c r="AO8" s="24">
        <f t="shared" si="31"/>
        <v>2.3644530928110363E-2</v>
      </c>
      <c r="AP8" s="24">
        <f t="shared" si="31"/>
        <v>2.5061966372158961E-2</v>
      </c>
      <c r="AQ8" s="24">
        <f t="shared" si="31"/>
        <v>1.9446011805682284E-2</v>
      </c>
      <c r="AR8" s="24">
        <f t="shared" si="31"/>
        <v>2.3613855636498204E-2</v>
      </c>
      <c r="AS8" s="24" t="e">
        <f t="shared" si="31"/>
        <v>#DIV/0!</v>
      </c>
      <c r="AT8" s="24">
        <f t="shared" si="35"/>
        <v>2.2279603115800573E-2</v>
      </c>
      <c r="AU8" s="21"/>
      <c r="BR8" s="21"/>
      <c r="BS8" s="35">
        <f t="shared" ref="BS8:BS71" si="37">+A8</f>
        <v>42795</v>
      </c>
      <c r="BT8" s="24">
        <f t="shared" ref="BT8:BT71" si="38">(C8-C7)/$B7*C$3</f>
        <v>8.1811998054109498E-3</v>
      </c>
      <c r="BU8" s="24">
        <f t="shared" ref="BU8:BU71" si="39">(D8-D7)/$B7*D$3</f>
        <v>5.1392756855170904E-4</v>
      </c>
      <c r="BV8" s="24">
        <f t="shared" ref="BV8:BV71" si="40">(E8-E7)/$B7*E$3</f>
        <v>3.7958151789111781E-3</v>
      </c>
      <c r="BW8" s="24">
        <f t="shared" ref="BW8:BW71" si="41">(F8-F7)/$B7*F$3</f>
        <v>2.3894810155237712E-3</v>
      </c>
      <c r="BX8" s="24">
        <f t="shared" ref="BX8:BX71" si="42">(G8-G7)/$B7*G$3</f>
        <v>5.5694543317743759E-4</v>
      </c>
      <c r="BY8" s="24">
        <f t="shared" ref="BY8:BY71" si="43">(H8-H7)/$B7*H$3</f>
        <v>1.6624534599767858E-3</v>
      </c>
      <c r="BZ8" s="24">
        <f t="shared" ref="BZ8:BZ71" si="44">(I8-I7)/$B7*I$3</f>
        <v>1.1437209862390845E-3</v>
      </c>
      <c r="CA8" s="24">
        <f t="shared" ref="CA8:CA71" si="45">(J8-J7)/$B7*J$3</f>
        <v>7.0834353641561088E-4</v>
      </c>
      <c r="CB8" s="24">
        <f t="shared" ref="CB8:CB71" si="46">(K8-K7)/$B7*K$3</f>
        <v>1.0722692265084219E-3</v>
      </c>
      <c r="CC8" s="24">
        <f t="shared" ref="CC8:CC71" si="47">(L8-L7)/$B7*L$3</f>
        <v>2.0358020778645288E-3</v>
      </c>
      <c r="CD8" s="24">
        <f t="shared" ref="CD8:CD71" si="48">(M8-M7)/$B7*M$3</f>
        <v>1.0901766233015568E-3</v>
      </c>
      <c r="CE8" s="24">
        <f t="shared" ref="CE8:CE71" si="49">(N8-N7)/$B7*N$3</f>
        <v>4.9425769566076099E-4</v>
      </c>
      <c r="CF8" s="24">
        <f t="shared" ref="CF8:CF71" si="50">+SUM(BT8:CE8)</f>
        <v>2.3644392607541795E-2</v>
      </c>
      <c r="CG8" s="21"/>
    </row>
    <row r="9" spans="1:99" x14ac:dyDescent="0.25">
      <c r="A9" s="31">
        <f>+[1]NAC!A10</f>
        <v>42826</v>
      </c>
      <c r="B9" s="17">
        <f>+[1]GBA!B10</f>
        <v>109.0613</v>
      </c>
      <c r="C9" s="17">
        <f>+[1]GBA!C10</f>
        <v>109.2144</v>
      </c>
      <c r="D9" s="17">
        <f>+[1]GBA!D10</f>
        <v>109.5812</v>
      </c>
      <c r="E9" s="17">
        <f>+[1]GBA!E10</f>
        <v>107.2381</v>
      </c>
      <c r="F9" s="17">
        <f>+[1]GBA!F10</f>
        <v>115.889</v>
      </c>
      <c r="G9" s="17">
        <f>+[1]GBA!G10</f>
        <v>103.1802</v>
      </c>
      <c r="H9" s="17">
        <f>+[1]GBA!H10</f>
        <v>108.1913</v>
      </c>
      <c r="I9" s="17">
        <f>+[1]GBA!I10</f>
        <v>105.08759999999999</v>
      </c>
      <c r="J9" s="17">
        <f>+[1]GBA!J10</f>
        <v>118.23860000000001</v>
      </c>
      <c r="K9" s="17">
        <f>+[1]GBA!K10</f>
        <v>108.3531</v>
      </c>
      <c r="L9" s="17">
        <f>+[1]GBA!L10</f>
        <v>116.2786</v>
      </c>
      <c r="M9" s="17">
        <f>+[1]GBA!M10</f>
        <v>108.3494</v>
      </c>
      <c r="N9" s="17">
        <f>+[1]GBA!N10</f>
        <v>107.5817</v>
      </c>
      <c r="O9" s="18">
        <f>+[1]GBA!R10</f>
        <v>108.5334</v>
      </c>
      <c r="P9" s="19">
        <f>+[1]GBA!S10</f>
        <v>107.4973</v>
      </c>
      <c r="Q9" s="20">
        <f>+[1]GBA!T10</f>
        <v>113.8991</v>
      </c>
      <c r="R9" s="18">
        <f t="shared" si="26"/>
        <v>109.06103542000001</v>
      </c>
      <c r="S9" s="19">
        <f t="shared" si="27"/>
        <v>108.02975426405561</v>
      </c>
      <c r="T9" s="19">
        <f t="shared" si="28"/>
        <v>107.13269543840482</v>
      </c>
      <c r="U9" s="19">
        <f t="shared" si="29"/>
        <v>106.62089577027552</v>
      </c>
      <c r="V9" s="19"/>
      <c r="W9" s="20">
        <f t="shared" si="30"/>
        <v>107.73381507982305</v>
      </c>
      <c r="X9" s="21"/>
      <c r="Y9" s="42">
        <f t="shared" si="31"/>
        <v>2.633661670557963E-2</v>
      </c>
      <c r="Z9" s="24">
        <f t="shared" si="31"/>
        <v>2.2723569546333922E-2</v>
      </c>
      <c r="AA9" s="24">
        <f t="shared" si="31"/>
        <v>2.3051550665144305E-2</v>
      </c>
      <c r="AB9" s="24">
        <f t="shared" si="31"/>
        <v>5.0668926631166844E-2</v>
      </c>
      <c r="AC9" s="24">
        <f t="shared" si="31"/>
        <v>4.6159984689769118E-2</v>
      </c>
      <c r="AD9" s="24">
        <f t="shared" si="31"/>
        <v>1.0185050112639704E-2</v>
      </c>
      <c r="AE9" s="24">
        <f t="shared" si="31"/>
        <v>1.4383464032432736E-2</v>
      </c>
      <c r="AF9" s="24">
        <f t="shared" si="31"/>
        <v>4.9642100632598662E-3</v>
      </c>
      <c r="AG9" s="24">
        <f t="shared" si="31"/>
        <v>6.8435244322515132E-2</v>
      </c>
      <c r="AH9" s="24">
        <f t="shared" si="31"/>
        <v>3.3886854888804274E-2</v>
      </c>
      <c r="AI9" s="24">
        <f t="shared" si="31"/>
        <v>3.8815800053245697E-2</v>
      </c>
      <c r="AJ9" s="24">
        <f t="shared" si="31"/>
        <v>2.0418849646783421E-2</v>
      </c>
      <c r="AK9" s="24">
        <f t="shared" si="31"/>
        <v>1.8892495186429326E-2</v>
      </c>
      <c r="AL9" s="24">
        <f t="shared" si="31"/>
        <v>2.5070127220695237E-2</v>
      </c>
      <c r="AM9" s="24">
        <f t="shared" si="31"/>
        <v>2.2915792408537028E-2</v>
      </c>
      <c r="AN9" s="24">
        <f t="shared" si="31"/>
        <v>3.6510200014378436E-2</v>
      </c>
      <c r="AO9" s="24">
        <f t="shared" si="31"/>
        <v>2.6337201618706452E-2</v>
      </c>
      <c r="AP9" s="24">
        <f t="shared" si="31"/>
        <v>2.5863922064048639E-2</v>
      </c>
      <c r="AQ9" s="24">
        <f t="shared" si="31"/>
        <v>2.8182812028377358E-2</v>
      </c>
      <c r="AR9" s="24">
        <f t="shared" si="31"/>
        <v>3.1537785870769497E-2</v>
      </c>
      <c r="AS9" s="24" t="e">
        <f t="shared" si="31"/>
        <v>#DIV/0!</v>
      </c>
      <c r="AT9" s="24">
        <f t="shared" si="35"/>
        <v>2.5246123336274628E-2</v>
      </c>
      <c r="AU9" s="21"/>
      <c r="BR9" s="21"/>
      <c r="BS9" s="35">
        <f t="shared" si="37"/>
        <v>42826</v>
      </c>
      <c r="BT9" s="24">
        <f t="shared" si="38"/>
        <v>5.352725274249558E-3</v>
      </c>
      <c r="BU9" s="24">
        <f t="shared" si="39"/>
        <v>7.5981101553037819E-4</v>
      </c>
      <c r="BV9" s="24">
        <f t="shared" si="40"/>
        <v>4.1319187259499322E-3</v>
      </c>
      <c r="BW9" s="24">
        <f t="shared" si="41"/>
        <v>5.0333902677044701E-3</v>
      </c>
      <c r="BX9" s="24">
        <f t="shared" si="42"/>
        <v>6.1382601797244129E-4</v>
      </c>
      <c r="BY9" s="24">
        <f t="shared" si="43"/>
        <v>1.2704439092927206E-3</v>
      </c>
      <c r="BZ9" s="24">
        <f t="shared" si="44"/>
        <v>5.6617881909644093E-4</v>
      </c>
      <c r="CA9" s="24">
        <f t="shared" si="45"/>
        <v>2.0027021711287235E-3</v>
      </c>
      <c r="CB9" s="24">
        <f t="shared" si="46"/>
        <v>2.4932026007244319E-3</v>
      </c>
      <c r="CC9" s="24">
        <f t="shared" si="47"/>
        <v>1.2347979112143749E-3</v>
      </c>
      <c r="CD9" s="24">
        <f t="shared" si="48"/>
        <v>2.2117077770468945E-3</v>
      </c>
      <c r="CE9" s="24">
        <f t="shared" si="49"/>
        <v>6.6641822577442433E-4</v>
      </c>
      <c r="CF9" s="24">
        <f t="shared" si="50"/>
        <v>2.6337122715684794E-2</v>
      </c>
      <c r="CG9" s="21"/>
    </row>
    <row r="10" spans="1:99" x14ac:dyDescent="0.25">
      <c r="A10" s="31">
        <f>+[1]NAC!A11</f>
        <v>42856</v>
      </c>
      <c r="B10" s="17">
        <f>+[1]GBA!B11</f>
        <v>110.4607</v>
      </c>
      <c r="C10" s="17">
        <f>+[1]GBA!C11</f>
        <v>110.36150000000001</v>
      </c>
      <c r="D10" s="17">
        <f>+[1]GBA!D11</f>
        <v>111.639</v>
      </c>
      <c r="E10" s="17">
        <f>+[1]GBA!E11</f>
        <v>107.9072</v>
      </c>
      <c r="F10" s="17">
        <f>+[1]GBA!F11</f>
        <v>118.0458</v>
      </c>
      <c r="G10" s="17">
        <f>+[1]GBA!G11</f>
        <v>106.2886</v>
      </c>
      <c r="H10" s="17">
        <f>+[1]GBA!H11</f>
        <v>109.78789999999999</v>
      </c>
      <c r="I10" s="17">
        <f>+[1]GBA!I11</f>
        <v>106.2149</v>
      </c>
      <c r="J10" s="17">
        <f>+[1]GBA!J11</f>
        <v>118.18210000000001</v>
      </c>
      <c r="K10" s="17">
        <f>+[1]GBA!K11</f>
        <v>109.31910000000001</v>
      </c>
      <c r="L10" s="17">
        <f>+[1]GBA!L11</f>
        <v>118.53619999999999</v>
      </c>
      <c r="M10" s="17">
        <f>+[1]GBA!M11</f>
        <v>109.4833</v>
      </c>
      <c r="N10" s="17">
        <f>+[1]GBA!N11</f>
        <v>109.0808</v>
      </c>
      <c r="O10" s="18">
        <f>+[1]GBA!R11</f>
        <v>108.0039</v>
      </c>
      <c r="P10" s="19">
        <f>+[1]GBA!S11</f>
        <v>109.2199</v>
      </c>
      <c r="Q10" s="20">
        <f>+[1]GBA!T11</f>
        <v>115.2166</v>
      </c>
      <c r="R10" s="18">
        <f t="shared" si="26"/>
        <v>110.46045341999999</v>
      </c>
      <c r="S10" s="19">
        <f t="shared" si="27"/>
        <v>109.35014273531273</v>
      </c>
      <c r="T10" s="19">
        <f t="shared" si="28"/>
        <v>108.49816847855777</v>
      </c>
      <c r="U10" s="19">
        <f t="shared" si="29"/>
        <v>108.08377865735352</v>
      </c>
      <c r="V10" s="19"/>
      <c r="W10" s="20">
        <f t="shared" si="30"/>
        <v>109.10856341604153</v>
      </c>
      <c r="X10" s="21"/>
      <c r="Y10" s="42">
        <f t="shared" si="31"/>
        <v>1.2831315966341794E-2</v>
      </c>
      <c r="Z10" s="24">
        <f t="shared" si="31"/>
        <v>1.0503193718044646E-2</v>
      </c>
      <c r="AA10" s="24">
        <f t="shared" si="31"/>
        <v>1.8778768620894892E-2</v>
      </c>
      <c r="AB10" s="24">
        <f t="shared" si="31"/>
        <v>6.2393869343078112E-3</v>
      </c>
      <c r="AC10" s="24">
        <f t="shared" si="31"/>
        <v>1.8610912165951898E-2</v>
      </c>
      <c r="AD10" s="24">
        <f t="shared" si="31"/>
        <v>3.0125935014663652E-2</v>
      </c>
      <c r="AE10" s="24">
        <f t="shared" si="31"/>
        <v>1.4757193970309945E-2</v>
      </c>
      <c r="AF10" s="24">
        <f t="shared" si="31"/>
        <v>1.0727240892360435E-2</v>
      </c>
      <c r="AG10" s="24">
        <f t="shared" si="31"/>
        <v>-4.778473358107993E-4</v>
      </c>
      <c r="AH10" s="24">
        <f t="shared" si="31"/>
        <v>8.9152963782301864E-3</v>
      </c>
      <c r="AI10" s="24">
        <f t="shared" si="31"/>
        <v>1.9415438438371346E-2</v>
      </c>
      <c r="AJ10" s="24">
        <f t="shared" si="31"/>
        <v>1.0465217158562856E-2</v>
      </c>
      <c r="AK10" s="24">
        <f t="shared" si="31"/>
        <v>1.3934526039279804E-2</v>
      </c>
      <c r="AL10" s="24">
        <f t="shared" si="31"/>
        <v>-4.8786825069517814E-3</v>
      </c>
      <c r="AM10" s="24">
        <f t="shared" si="31"/>
        <v>1.6024588524548911E-2</v>
      </c>
      <c r="AN10" s="24">
        <f t="shared" si="31"/>
        <v>1.1567255579719271E-2</v>
      </c>
      <c r="AO10" s="24">
        <f t="shared" si="31"/>
        <v>1.2831512140066836E-2</v>
      </c>
      <c r="AP10" s="24">
        <f t="shared" si="31"/>
        <v>1.2222451862935024E-2</v>
      </c>
      <c r="AQ10" s="24">
        <f t="shared" si="31"/>
        <v>1.2745623869213851E-2</v>
      </c>
      <c r="AR10" s="24">
        <f t="shared" si="31"/>
        <v>1.3720414525778324E-2</v>
      </c>
      <c r="AS10" s="24" t="e">
        <f t="shared" si="31"/>
        <v>#DIV/0!</v>
      </c>
      <c r="AT10" s="24">
        <f t="shared" si="35"/>
        <v>1.2760602000401633E-2</v>
      </c>
      <c r="AU10" s="21"/>
      <c r="BR10" s="21"/>
      <c r="BS10" s="35">
        <f t="shared" si="37"/>
        <v>42856</v>
      </c>
      <c r="BT10" s="24">
        <f t="shared" si="38"/>
        <v>2.4654046852550086E-3</v>
      </c>
      <c r="BU10" s="24">
        <f t="shared" si="39"/>
        <v>6.1699301218672443E-4</v>
      </c>
      <c r="BV10" s="24">
        <f t="shared" si="40"/>
        <v>5.2086844737775936E-4</v>
      </c>
      <c r="BW10" s="24">
        <f t="shared" si="41"/>
        <v>2.0685731785702209E-3</v>
      </c>
      <c r="BX10" s="24">
        <f t="shared" si="42"/>
        <v>1.7870379318786793E-3</v>
      </c>
      <c r="BY10" s="24">
        <f t="shared" si="43"/>
        <v>1.2882736589422605E-3</v>
      </c>
      <c r="BZ10" s="24">
        <f t="shared" si="44"/>
        <v>1.1979874620970099E-3</v>
      </c>
      <c r="CA10" s="24">
        <f t="shared" si="45"/>
        <v>-1.4557409456883363E-5</v>
      </c>
      <c r="CB10" s="24">
        <f t="shared" si="46"/>
        <v>6.6076234191230626E-4</v>
      </c>
      <c r="CC10" s="24">
        <f t="shared" si="47"/>
        <v>6.2514860908498152E-4</v>
      </c>
      <c r="CD10" s="24">
        <f t="shared" si="48"/>
        <v>1.1270245265735843E-3</v>
      </c>
      <c r="CE10" s="24">
        <f t="shared" si="49"/>
        <v>4.8796456671614902E-4</v>
      </c>
      <c r="CF10" s="24">
        <f t="shared" si="50"/>
        <v>1.2831481011137799E-2</v>
      </c>
      <c r="CG10" s="21"/>
    </row>
    <row r="11" spans="1:99" x14ac:dyDescent="0.25">
      <c r="A11" s="31">
        <f>+[1]NAC!A12</f>
        <v>42887</v>
      </c>
      <c r="B11" s="17">
        <f>+[1]GBA!B12</f>
        <v>111.9943</v>
      </c>
      <c r="C11" s="17">
        <f>+[1]GBA!C12</f>
        <v>111.7923</v>
      </c>
      <c r="D11" s="17">
        <f>+[1]GBA!D12</f>
        <v>112.1628</v>
      </c>
      <c r="E11" s="17">
        <f>+[1]GBA!E12</f>
        <v>108.5621</v>
      </c>
      <c r="F11" s="17">
        <f>+[1]GBA!F12</f>
        <v>120.9192</v>
      </c>
      <c r="G11" s="17">
        <f>+[1]GBA!G12</f>
        <v>107.74850000000001</v>
      </c>
      <c r="H11" s="17">
        <f>+[1]GBA!H12</f>
        <v>111.1892</v>
      </c>
      <c r="I11" s="17">
        <f>+[1]GBA!I12</f>
        <v>106.5466</v>
      </c>
      <c r="J11" s="17">
        <f>+[1]GBA!J12</f>
        <v>120.4465</v>
      </c>
      <c r="K11" s="17">
        <f>+[1]GBA!K12</f>
        <v>112.5701</v>
      </c>
      <c r="L11" s="17">
        <f>+[1]GBA!L12</f>
        <v>119.4016</v>
      </c>
      <c r="M11" s="17">
        <f>+[1]GBA!M12</f>
        <v>111.3293</v>
      </c>
      <c r="N11" s="17">
        <f>+[1]GBA!N12</f>
        <v>110.1832</v>
      </c>
      <c r="O11" s="18">
        <f>+[1]GBA!R12</f>
        <v>109.5654</v>
      </c>
      <c r="P11" s="19">
        <f>+[1]GBA!S12</f>
        <v>110.88290000000001</v>
      </c>
      <c r="Q11" s="20">
        <f>+[1]GBA!T12</f>
        <v>116.3567</v>
      </c>
      <c r="R11" s="18">
        <f t="shared" si="26"/>
        <v>111.99394493</v>
      </c>
      <c r="S11" s="19">
        <f t="shared" si="27"/>
        <v>110.9000649084018</v>
      </c>
      <c r="T11" s="19">
        <f t="shared" si="28"/>
        <v>110.21601316580171</v>
      </c>
      <c r="U11" s="19">
        <f t="shared" si="29"/>
        <v>109.74771556072955</v>
      </c>
      <c r="V11" s="19"/>
      <c r="W11" s="20">
        <f t="shared" si="30"/>
        <v>110.41712215810733</v>
      </c>
      <c r="X11" s="21"/>
      <c r="Y11" s="42">
        <f t="shared" si="31"/>
        <v>1.3883670844019536E-2</v>
      </c>
      <c r="Z11" s="24">
        <f t="shared" si="31"/>
        <v>1.2964666119978263E-2</v>
      </c>
      <c r="AA11" s="24">
        <f t="shared" si="31"/>
        <v>4.6919087415688843E-3</v>
      </c>
      <c r="AB11" s="24">
        <f t="shared" si="31"/>
        <v>6.0691038225437755E-3</v>
      </c>
      <c r="AC11" s="24">
        <f t="shared" si="31"/>
        <v>2.4341399694017163E-2</v>
      </c>
      <c r="AD11" s="24">
        <f t="shared" si="31"/>
        <v>1.3735245360273929E-2</v>
      </c>
      <c r="AE11" s="24">
        <f t="shared" si="31"/>
        <v>1.2763701646538506E-2</v>
      </c>
      <c r="AF11" s="24">
        <f t="shared" si="31"/>
        <v>3.1229140167716718E-3</v>
      </c>
      <c r="AG11" s="24">
        <f t="shared" si="31"/>
        <v>1.9160262002452022E-2</v>
      </c>
      <c r="AH11" s="24">
        <f t="shared" si="31"/>
        <v>2.9738627559136477E-2</v>
      </c>
      <c r="AI11" s="24">
        <f t="shared" si="31"/>
        <v>7.3007233233393087E-3</v>
      </c>
      <c r="AJ11" s="24">
        <f t="shared" si="31"/>
        <v>1.686101898645731E-2</v>
      </c>
      <c r="AK11" s="24">
        <f t="shared" si="31"/>
        <v>1.01062698476726E-2</v>
      </c>
      <c r="AL11" s="24">
        <f t="shared" si="31"/>
        <v>1.4457811245704999E-2</v>
      </c>
      <c r="AM11" s="24">
        <f t="shared" si="31"/>
        <v>1.52261629977688E-2</v>
      </c>
      <c r="AN11" s="24">
        <f t="shared" si="31"/>
        <v>9.8952755071752829E-3</v>
      </c>
      <c r="AO11" s="24">
        <f t="shared" si="31"/>
        <v>1.3882719674970678E-2</v>
      </c>
      <c r="AP11" s="24">
        <f t="shared" si="31"/>
        <v>1.4173938271308195E-2</v>
      </c>
      <c r="AQ11" s="24">
        <f t="shared" si="31"/>
        <v>1.5832937194542929E-2</v>
      </c>
      <c r="AR11" s="24">
        <f t="shared" si="31"/>
        <v>1.5394880934455735E-2</v>
      </c>
      <c r="AS11" s="24" t="e">
        <f t="shared" si="31"/>
        <v>#DIV/0!</v>
      </c>
      <c r="AT11" s="24">
        <f t="shared" si="35"/>
        <v>1.19931809300442E-2</v>
      </c>
      <c r="AU11" s="21"/>
      <c r="BR11" s="21"/>
      <c r="BS11" s="35">
        <f t="shared" si="37"/>
        <v>42887</v>
      </c>
      <c r="BT11" s="24">
        <f t="shared" si="38"/>
        <v>3.0361886173091227E-3</v>
      </c>
      <c r="BU11" s="24">
        <f t="shared" si="39"/>
        <v>1.5506202658502325E-4</v>
      </c>
      <c r="BV11" s="24">
        <f t="shared" si="40"/>
        <v>5.0335558257371012E-4</v>
      </c>
      <c r="BW11" s="24">
        <f t="shared" si="41"/>
        <v>2.7209463637293662E-3</v>
      </c>
      <c r="BX11" s="24">
        <f t="shared" si="42"/>
        <v>8.2867236944904657E-4</v>
      </c>
      <c r="BY11" s="24">
        <f t="shared" si="43"/>
        <v>1.1163644626550487E-3</v>
      </c>
      <c r="BZ11" s="24">
        <f t="shared" si="44"/>
        <v>3.4803355401513621E-4</v>
      </c>
      <c r="CA11" s="24">
        <f t="shared" si="45"/>
        <v>5.7603871784263415E-4</v>
      </c>
      <c r="CB11" s="24">
        <f t="shared" si="46"/>
        <v>2.195573629354144E-3</v>
      </c>
      <c r="CC11" s="24">
        <f t="shared" si="47"/>
        <v>2.3660070957363342E-4</v>
      </c>
      <c r="CD11" s="24">
        <f t="shared" si="48"/>
        <v>1.811561940128936E-3</v>
      </c>
      <c r="CE11" s="24">
        <f t="shared" si="49"/>
        <v>3.5429071153813164E-4</v>
      </c>
      <c r="CF11" s="24">
        <f t="shared" si="50"/>
        <v>1.3882688684753935E-2</v>
      </c>
      <c r="CG11" s="21"/>
    </row>
    <row r="12" spans="1:99" x14ac:dyDescent="0.25">
      <c r="A12" s="31">
        <f>+[1]NAC!A13</f>
        <v>42917</v>
      </c>
      <c r="B12" s="17">
        <f>+[1]GBA!B13</f>
        <v>113.9199</v>
      </c>
      <c r="C12" s="17">
        <f>+[1]GBA!C13</f>
        <v>113.1579</v>
      </c>
      <c r="D12" s="17">
        <f>+[1]GBA!D13</f>
        <v>115.9318</v>
      </c>
      <c r="E12" s="17">
        <f>+[1]GBA!E13</f>
        <v>106.5553</v>
      </c>
      <c r="F12" s="17">
        <f>+[1]GBA!F13</f>
        <v>123.9173</v>
      </c>
      <c r="G12" s="17">
        <f>+[1]GBA!G13</f>
        <v>110.4314</v>
      </c>
      <c r="H12" s="17">
        <f>+[1]GBA!H13</f>
        <v>114.98950000000001</v>
      </c>
      <c r="I12" s="17">
        <f>+[1]GBA!I13</f>
        <v>108.06829999999999</v>
      </c>
      <c r="J12" s="17">
        <f>+[1]GBA!J13</f>
        <v>121.0689</v>
      </c>
      <c r="K12" s="17">
        <f>+[1]GBA!K13</f>
        <v>116.10420000000001</v>
      </c>
      <c r="L12" s="17">
        <f>+[1]GBA!L13</f>
        <v>120.24039999999999</v>
      </c>
      <c r="M12" s="17">
        <f>+[1]GBA!M13</f>
        <v>114.0646</v>
      </c>
      <c r="N12" s="17">
        <f>+[1]GBA!N13</f>
        <v>111.78189999999999</v>
      </c>
      <c r="O12" s="18">
        <f>+[1]GBA!R13</f>
        <v>110.12479999999999</v>
      </c>
      <c r="P12" s="19">
        <f>+[1]GBA!S13</f>
        <v>112.8387</v>
      </c>
      <c r="Q12" s="20">
        <f>+[1]GBA!T13</f>
        <v>118.809</v>
      </c>
      <c r="R12" s="18">
        <f t="shared" si="26"/>
        <v>113.9192465</v>
      </c>
      <c r="S12" s="19">
        <f t="shared" si="27"/>
        <v>112.5710814592546</v>
      </c>
      <c r="T12" s="19">
        <f t="shared" si="28"/>
        <v>111.89518481289265</v>
      </c>
      <c r="U12" s="19">
        <f t="shared" si="29"/>
        <v>110.98263298409003</v>
      </c>
      <c r="V12" s="19"/>
      <c r="W12" s="20">
        <f t="shared" si="30"/>
        <v>112.09408090017311</v>
      </c>
      <c r="X12" s="21"/>
      <c r="Y12" s="42">
        <f t="shared" si="31"/>
        <v>1.7193732181012722E-2</v>
      </c>
      <c r="Z12" s="24">
        <f t="shared" si="31"/>
        <v>1.2215510370571225E-2</v>
      </c>
      <c r="AA12" s="24">
        <f t="shared" si="31"/>
        <v>3.3602941438694467E-2</v>
      </c>
      <c r="AB12" s="24">
        <f t="shared" si="31"/>
        <v>-1.8485272484596305E-2</v>
      </c>
      <c r="AC12" s="24">
        <f t="shared" si="31"/>
        <v>2.4794242767070873E-2</v>
      </c>
      <c r="AD12" s="24">
        <f t="shared" si="31"/>
        <v>2.4899650575181953E-2</v>
      </c>
      <c r="AE12" s="24">
        <f t="shared" si="31"/>
        <v>3.4178679224241337E-2</v>
      </c>
      <c r="AF12" s="24">
        <f t="shared" si="31"/>
        <v>1.428201369166171E-2</v>
      </c>
      <c r="AG12" s="24">
        <f t="shared" si="31"/>
        <v>5.1674394855807382E-3</v>
      </c>
      <c r="AH12" s="24">
        <f t="shared" si="31"/>
        <v>3.1394659860833452E-2</v>
      </c>
      <c r="AI12" s="24">
        <f t="shared" si="31"/>
        <v>7.0250314903652633E-3</v>
      </c>
      <c r="AJ12" s="24">
        <f t="shared" si="31"/>
        <v>2.4569452965212069E-2</v>
      </c>
      <c r="AK12" s="24">
        <f t="shared" si="31"/>
        <v>1.4509471498377113E-2</v>
      </c>
      <c r="AL12" s="24">
        <f t="shared" si="31"/>
        <v>5.1056264112574468E-3</v>
      </c>
      <c r="AM12" s="24">
        <f t="shared" si="31"/>
        <v>1.7638427566378567E-2</v>
      </c>
      <c r="AN12" s="24">
        <f t="shared" si="31"/>
        <v>2.1075709434867029E-2</v>
      </c>
      <c r="AO12" s="24">
        <f t="shared" si="31"/>
        <v>1.7191121995063119E-2</v>
      </c>
      <c r="AP12" s="24">
        <f t="shared" si="31"/>
        <v>1.5067768916393165E-2</v>
      </c>
      <c r="AQ12" s="24">
        <f t="shared" si="31"/>
        <v>1.5235278421520393E-2</v>
      </c>
      <c r="AR12" s="24">
        <f t="shared" si="31"/>
        <v>1.1252329190188259E-2</v>
      </c>
      <c r="AS12" s="24" t="e">
        <f t="shared" si="31"/>
        <v>#DIV/0!</v>
      </c>
      <c r="AT12" s="24">
        <f t="shared" si="35"/>
        <v>1.5187488220029133E-2</v>
      </c>
      <c r="AU12" s="21"/>
      <c r="BR12" s="21"/>
      <c r="BS12" s="35">
        <f t="shared" si="37"/>
        <v>42917</v>
      </c>
      <c r="BT12" s="24">
        <f t="shared" si="38"/>
        <v>2.8581511737650949E-3</v>
      </c>
      <c r="BU12" s="24">
        <f t="shared" si="39"/>
        <v>1.1004693988890481E-3</v>
      </c>
      <c r="BV12" s="24">
        <f t="shared" si="40"/>
        <v>-1.5213034949100078E-3</v>
      </c>
      <c r="BW12" s="24">
        <f t="shared" si="41"/>
        <v>2.8001537578251695E-3</v>
      </c>
      <c r="BX12" s="24">
        <f t="shared" si="42"/>
        <v>1.5020213528724174E-3</v>
      </c>
      <c r="BY12" s="24">
        <f t="shared" si="43"/>
        <v>2.9861019712610431E-3</v>
      </c>
      <c r="BZ12" s="24">
        <f t="shared" si="44"/>
        <v>1.574767912295532E-3</v>
      </c>
      <c r="CA12" s="24">
        <f t="shared" si="45"/>
        <v>1.5616366190065003E-4</v>
      </c>
      <c r="CB12" s="24">
        <f t="shared" si="46"/>
        <v>2.3540828417160584E-3</v>
      </c>
      <c r="CC12" s="24">
        <f t="shared" si="47"/>
        <v>2.2618793992194031E-4</v>
      </c>
      <c r="CD12" s="24">
        <f t="shared" si="48"/>
        <v>2.6475143824283868E-3</v>
      </c>
      <c r="CE12" s="24">
        <f t="shared" si="49"/>
        <v>5.0675659386236426E-4</v>
      </c>
      <c r="CF12" s="24">
        <f t="shared" si="50"/>
        <v>1.7191067491827694E-2</v>
      </c>
      <c r="CG12" s="21"/>
    </row>
    <row r="13" spans="1:99" x14ac:dyDescent="0.25">
      <c r="A13" s="31">
        <f>+[1]NAC!A14</f>
        <v>42948</v>
      </c>
      <c r="B13" s="17">
        <f>+[1]GBA!B14</f>
        <v>115.6031</v>
      </c>
      <c r="C13" s="17">
        <f>+[1]GBA!C14</f>
        <v>115.6549</v>
      </c>
      <c r="D13" s="17">
        <f>+[1]GBA!D14</f>
        <v>117.4477</v>
      </c>
      <c r="E13" s="17">
        <f>+[1]GBA!E14</f>
        <v>105.6182</v>
      </c>
      <c r="F13" s="17">
        <f>+[1]GBA!F14</f>
        <v>127.1644</v>
      </c>
      <c r="G13" s="17">
        <f>+[1]GBA!G14</f>
        <v>111.5098</v>
      </c>
      <c r="H13" s="17">
        <f>+[1]GBA!H14</f>
        <v>118.31910000000001</v>
      </c>
      <c r="I13" s="17">
        <f>+[1]GBA!I14</f>
        <v>109.2582</v>
      </c>
      <c r="J13" s="17">
        <f>+[1]GBA!J14</f>
        <v>123.38330000000001</v>
      </c>
      <c r="K13" s="17">
        <f>+[1]GBA!K14</f>
        <v>116.1082</v>
      </c>
      <c r="L13" s="17">
        <f>+[1]GBA!L14</f>
        <v>121.9879</v>
      </c>
      <c r="M13" s="17">
        <f>+[1]GBA!M14</f>
        <v>115.0985</v>
      </c>
      <c r="N13" s="17">
        <f>+[1]GBA!N14</f>
        <v>113.45180000000001</v>
      </c>
      <c r="O13" s="18">
        <f>+[1]GBA!R14</f>
        <v>111.48820000000001</v>
      </c>
      <c r="P13" s="19">
        <f>+[1]GBA!S14</f>
        <v>114.5355</v>
      </c>
      <c r="Q13" s="20">
        <f>+[1]GBA!T14</f>
        <v>120.5959</v>
      </c>
      <c r="R13" s="18">
        <f t="shared" si="26"/>
        <v>115.60219374000002</v>
      </c>
      <c r="S13" s="19">
        <f t="shared" si="27"/>
        <v>113.82594126658245</v>
      </c>
      <c r="T13" s="19">
        <f t="shared" si="28"/>
        <v>112.33143310570884</v>
      </c>
      <c r="U13" s="19">
        <f t="shared" si="29"/>
        <v>111.1674825766395</v>
      </c>
      <c r="V13" s="19"/>
      <c r="W13" s="20">
        <f t="shared" si="30"/>
        <v>113.24114589344107</v>
      </c>
      <c r="X13" s="21"/>
      <c r="Y13" s="42">
        <f t="shared" si="31"/>
        <v>1.4775293868762196E-2</v>
      </c>
      <c r="Z13" s="24">
        <f t="shared" si="31"/>
        <v>2.2066510601557621E-2</v>
      </c>
      <c r="AA13" s="24">
        <f t="shared" si="31"/>
        <v>1.3075791111670787E-2</v>
      </c>
      <c r="AB13" s="24">
        <f t="shared" si="31"/>
        <v>-8.7944945019159393E-3</v>
      </c>
      <c r="AC13" s="24">
        <f t="shared" si="31"/>
        <v>2.6203766544300233E-2</v>
      </c>
      <c r="AD13" s="24">
        <f t="shared" si="31"/>
        <v>9.7653384816274169E-3</v>
      </c>
      <c r="AE13" s="24">
        <f t="shared" si="31"/>
        <v>2.8955687258401808E-2</v>
      </c>
      <c r="AF13" s="24">
        <f t="shared" si="31"/>
        <v>1.1010629389006876E-2</v>
      </c>
      <c r="AG13" s="24">
        <f t="shared" si="31"/>
        <v>1.9116387445496041E-2</v>
      </c>
      <c r="AH13" s="24">
        <f t="shared" si="31"/>
        <v>3.445181138994613E-5</v>
      </c>
      <c r="AI13" s="24">
        <f t="shared" si="31"/>
        <v>1.4533384785812453E-2</v>
      </c>
      <c r="AJ13" s="24">
        <f t="shared" si="31"/>
        <v>9.0641618872113749E-3</v>
      </c>
      <c r="AK13" s="24">
        <f t="shared" si="31"/>
        <v>1.4938912292598472E-2</v>
      </c>
      <c r="AL13" s="24">
        <f t="shared" si="31"/>
        <v>1.2380499215435714E-2</v>
      </c>
      <c r="AM13" s="24">
        <f t="shared" si="31"/>
        <v>1.5037394085539724E-2</v>
      </c>
      <c r="AN13" s="24">
        <f t="shared" si="31"/>
        <v>1.5040106389246688E-2</v>
      </c>
      <c r="AO13" s="24">
        <f t="shared" si="31"/>
        <v>1.4773159862850882E-2</v>
      </c>
      <c r="AP13" s="24">
        <f t="shared" si="31"/>
        <v>1.1147266163397784E-2</v>
      </c>
      <c r="AQ13" s="24">
        <f t="shared" si="31"/>
        <v>3.8987226621562954E-3</v>
      </c>
      <c r="AR13" s="24">
        <f t="shared" si="31"/>
        <v>1.665572239360813E-3</v>
      </c>
      <c r="AS13" s="24" t="e">
        <f t="shared" si="31"/>
        <v>#DIV/0!</v>
      </c>
      <c r="AT13" s="24">
        <f t="shared" si="35"/>
        <v>1.0233055876424757E-2</v>
      </c>
      <c r="AU13" s="21"/>
      <c r="BR13" s="21"/>
      <c r="BS13" s="35">
        <f t="shared" si="37"/>
        <v>42948</v>
      </c>
      <c r="BT13" s="24">
        <f t="shared" si="38"/>
        <v>5.1377924313486933E-3</v>
      </c>
      <c r="BU13" s="24">
        <f t="shared" si="39"/>
        <v>4.3512968322479274E-4</v>
      </c>
      <c r="BV13" s="24">
        <f t="shared" si="40"/>
        <v>-6.9838360110920106E-4</v>
      </c>
      <c r="BW13" s="24">
        <f t="shared" si="41"/>
        <v>2.9814515286618083E-3</v>
      </c>
      <c r="BX13" s="24">
        <f t="shared" si="42"/>
        <v>5.9353703786608071E-4</v>
      </c>
      <c r="BY13" s="24">
        <f t="shared" si="43"/>
        <v>2.5720247296565388E-3</v>
      </c>
      <c r="BZ13" s="24">
        <f t="shared" si="44"/>
        <v>1.2105822599914589E-3</v>
      </c>
      <c r="CA13" s="24">
        <f t="shared" si="45"/>
        <v>5.7088041685430006E-4</v>
      </c>
      <c r="CB13" s="24">
        <f t="shared" si="46"/>
        <v>2.6193843217849082E-6</v>
      </c>
      <c r="CC13" s="24">
        <f t="shared" si="47"/>
        <v>4.6325971142882036E-4</v>
      </c>
      <c r="CD13" s="24">
        <f t="shared" si="48"/>
        <v>9.8380318100700832E-4</v>
      </c>
      <c r="CE13" s="24">
        <f t="shared" si="49"/>
        <v>5.203783535624631E-4</v>
      </c>
      <c r="CF13" s="24">
        <f t="shared" si="50"/>
        <v>1.4773075116814549E-2</v>
      </c>
      <c r="CG13" s="21"/>
    </row>
    <row r="14" spans="1:99" x14ac:dyDescent="0.25">
      <c r="A14" s="31">
        <f>+[1]NAC!A15</f>
        <v>42979</v>
      </c>
      <c r="B14" s="17">
        <f>+[1]GBA!B15</f>
        <v>117.96559999999999</v>
      </c>
      <c r="C14" s="17">
        <f>+[1]GBA!C15</f>
        <v>117.8695</v>
      </c>
      <c r="D14" s="17">
        <f>+[1]GBA!D15</f>
        <v>118.2786</v>
      </c>
      <c r="E14" s="17">
        <f>+[1]GBA!E15</f>
        <v>111.8326</v>
      </c>
      <c r="F14" s="17">
        <f>+[1]GBA!F15</f>
        <v>128.2415</v>
      </c>
      <c r="G14" s="17">
        <f>+[1]GBA!G15</f>
        <v>112.5568</v>
      </c>
      <c r="H14" s="17">
        <f>+[1]GBA!H15</f>
        <v>121.1943</v>
      </c>
      <c r="I14" s="17">
        <f>+[1]GBA!I15</f>
        <v>110.258</v>
      </c>
      <c r="J14" s="17">
        <f>+[1]GBA!J15</f>
        <v>124.5391</v>
      </c>
      <c r="K14" s="17">
        <f>+[1]GBA!K15</f>
        <v>120.017</v>
      </c>
      <c r="L14" s="17">
        <f>+[1]GBA!L15</f>
        <v>128.29490000000001</v>
      </c>
      <c r="M14" s="17">
        <f>+[1]GBA!M15</f>
        <v>116.4971</v>
      </c>
      <c r="N14" s="17">
        <f>+[1]GBA!N15</f>
        <v>115.5821</v>
      </c>
      <c r="O14" s="18">
        <f>+[1]GBA!R15</f>
        <v>117.1944</v>
      </c>
      <c r="P14" s="19">
        <f>+[1]GBA!S15</f>
        <v>116.5488</v>
      </c>
      <c r="Q14" s="20">
        <f>+[1]GBA!T15</f>
        <v>122.4798</v>
      </c>
      <c r="R14" s="18">
        <f t="shared" si="26"/>
        <v>117.9650547</v>
      </c>
      <c r="S14" s="19">
        <f t="shared" si="27"/>
        <v>116.4449439513582</v>
      </c>
      <c r="T14" s="19">
        <f t="shared" si="28"/>
        <v>115.36907263042885</v>
      </c>
      <c r="U14" s="19">
        <f t="shared" si="29"/>
        <v>114.89457450523865</v>
      </c>
      <c r="V14" s="19"/>
      <c r="W14" s="20">
        <f t="shared" si="30"/>
        <v>116.22694198884399</v>
      </c>
      <c r="X14" s="21"/>
      <c r="Y14" s="42">
        <f t="shared" si="31"/>
        <v>2.0436303178720916E-2</v>
      </c>
      <c r="Z14" s="24">
        <f t="shared" si="31"/>
        <v>1.9148345638619668E-2</v>
      </c>
      <c r="AA14" s="24">
        <f t="shared" si="31"/>
        <v>7.0746383283792902E-3</v>
      </c>
      <c r="AB14" s="24">
        <f t="shared" si="31"/>
        <v>5.8838344149019672E-2</v>
      </c>
      <c r="AC14" s="24">
        <f t="shared" si="31"/>
        <v>8.4701378687745965E-3</v>
      </c>
      <c r="AD14" s="24">
        <f t="shared" si="31"/>
        <v>9.3893092804397948E-3</v>
      </c>
      <c r="AE14" s="24">
        <f t="shared" si="31"/>
        <v>2.4300387680433522E-2</v>
      </c>
      <c r="AF14" s="24">
        <f t="shared" si="31"/>
        <v>9.1508005806428816E-3</v>
      </c>
      <c r="AG14" s="24">
        <f t="shared" si="31"/>
        <v>9.3675562251942512E-3</v>
      </c>
      <c r="AH14" s="24">
        <f t="shared" si="31"/>
        <v>3.3665150265011379E-2</v>
      </c>
      <c r="AI14" s="24">
        <f t="shared" si="31"/>
        <v>5.1701849117822496E-2</v>
      </c>
      <c r="AJ14" s="24">
        <f t="shared" si="31"/>
        <v>1.2151331251058828E-2</v>
      </c>
      <c r="AK14" s="24">
        <f t="shared" si="31"/>
        <v>1.8777137074951655E-2</v>
      </c>
      <c r="AL14" s="24">
        <f t="shared" si="31"/>
        <v>5.1182098195145187E-2</v>
      </c>
      <c r="AM14" s="24">
        <f t="shared" si="31"/>
        <v>1.7577956179525067E-2</v>
      </c>
      <c r="AN14" s="24">
        <f t="shared" si="31"/>
        <v>1.5621592442197407E-2</v>
      </c>
      <c r="AO14" s="24">
        <f t="shared" si="31"/>
        <v>2.0439585820614115E-2</v>
      </c>
      <c r="AP14" s="24">
        <f t="shared" si="31"/>
        <v>2.3008838368768769E-2</v>
      </c>
      <c r="AQ14" s="24">
        <f t="shared" si="31"/>
        <v>2.70417588446632E-2</v>
      </c>
      <c r="AR14" s="24">
        <f t="shared" si="31"/>
        <v>3.352681775473032E-2</v>
      </c>
      <c r="AS14" s="24" t="e">
        <f t="shared" si="31"/>
        <v>#DIV/0!</v>
      </c>
      <c r="AT14" s="24">
        <f t="shared" si="35"/>
        <v>2.6366706834744624E-2</v>
      </c>
      <c r="AU14" s="21"/>
      <c r="BR14" s="21"/>
      <c r="BS14" s="35">
        <f t="shared" si="37"/>
        <v>42979</v>
      </c>
      <c r="BT14" s="24">
        <f t="shared" si="38"/>
        <v>4.4903833893727855E-3</v>
      </c>
      <c r="BU14" s="24">
        <f t="shared" si="39"/>
        <v>2.3503201903755168E-4</v>
      </c>
      <c r="BV14" s="24">
        <f t="shared" si="40"/>
        <v>4.5639135974727312E-3</v>
      </c>
      <c r="BW14" s="24">
        <f t="shared" si="41"/>
        <v>9.7458165049207294E-4</v>
      </c>
      <c r="BX14" s="24">
        <f t="shared" si="42"/>
        <v>5.6786452958441274E-4</v>
      </c>
      <c r="BY14" s="24">
        <f t="shared" si="43"/>
        <v>2.1886748711755942E-3</v>
      </c>
      <c r="BZ14" s="24">
        <f t="shared" si="44"/>
        <v>1.0023677565739954E-3</v>
      </c>
      <c r="CA14" s="24">
        <f t="shared" si="45"/>
        <v>2.8094385012166612E-4</v>
      </c>
      <c r="CB14" s="24">
        <f t="shared" si="46"/>
        <v>2.5223932576202541E-3</v>
      </c>
      <c r="CC14" s="24">
        <f t="shared" si="47"/>
        <v>1.6476322866774379E-3</v>
      </c>
      <c r="CD14" s="24">
        <f t="shared" si="48"/>
        <v>1.3114547966274277E-3</v>
      </c>
      <c r="CE14" s="24">
        <f t="shared" si="49"/>
        <v>6.5418358158215203E-4</v>
      </c>
      <c r="CF14" s="24">
        <f t="shared" si="50"/>
        <v>2.0439425586338079E-2</v>
      </c>
      <c r="CG14" s="21"/>
    </row>
    <row r="15" spans="1:99" x14ac:dyDescent="0.25">
      <c r="A15" s="31">
        <f>+[1]NAC!A16</f>
        <v>43009</v>
      </c>
      <c r="B15" s="17">
        <f>+[1]GBA!B16</f>
        <v>119.49850000000001</v>
      </c>
      <c r="C15" s="17">
        <f>+[1]GBA!C16</f>
        <v>119.69499999999999</v>
      </c>
      <c r="D15" s="17">
        <f>+[1]GBA!D16</f>
        <v>122.1014</v>
      </c>
      <c r="E15" s="17">
        <f>+[1]GBA!E16</f>
        <v>113.6026</v>
      </c>
      <c r="F15" s="17">
        <f>+[1]GBA!F16</f>
        <v>128.9128</v>
      </c>
      <c r="G15" s="17">
        <f>+[1]GBA!G16</f>
        <v>113.4367</v>
      </c>
      <c r="H15" s="17">
        <f>+[1]GBA!H16</f>
        <v>122.14870000000001</v>
      </c>
      <c r="I15" s="17">
        <f>+[1]GBA!I16</f>
        <v>111.16500000000001</v>
      </c>
      <c r="J15" s="17">
        <f>+[1]GBA!J16</f>
        <v>130.4597</v>
      </c>
      <c r="K15" s="17">
        <f>+[1]GBA!K16</f>
        <v>120.605</v>
      </c>
      <c r="L15" s="17">
        <f>+[1]GBA!L16</f>
        <v>129.2551</v>
      </c>
      <c r="M15" s="17">
        <f>+[1]GBA!M16</f>
        <v>118.4669</v>
      </c>
      <c r="N15" s="17">
        <f>+[1]GBA!N16</f>
        <v>117.3347</v>
      </c>
      <c r="O15" s="18">
        <f>+[1]GBA!R16</f>
        <v>119.84439999999999</v>
      </c>
      <c r="P15" s="19">
        <f>+[1]GBA!S16</f>
        <v>117.8751</v>
      </c>
      <c r="Q15" s="20">
        <f>+[1]GBA!T16</f>
        <v>124.1174</v>
      </c>
      <c r="R15" s="18">
        <f t="shared" si="26"/>
        <v>119.49770199000001</v>
      </c>
      <c r="S15" s="19">
        <f t="shared" si="27"/>
        <v>118.14733483891348</v>
      </c>
      <c r="T15" s="19">
        <f t="shared" si="28"/>
        <v>116.80324676317946</v>
      </c>
      <c r="U15" s="19">
        <f t="shared" si="29"/>
        <v>116.10344074505238</v>
      </c>
      <c r="V15" s="19"/>
      <c r="W15" s="20">
        <f t="shared" si="30"/>
        <v>117.56566141565685</v>
      </c>
      <c r="X15" s="21"/>
      <c r="Y15" s="42">
        <f t="shared" si="31"/>
        <v>1.2994466183362086E-2</v>
      </c>
      <c r="Z15" s="24">
        <f t="shared" si="31"/>
        <v>1.5487467071634287E-2</v>
      </c>
      <c r="AA15" s="24">
        <f t="shared" si="31"/>
        <v>3.2320301390107664E-2</v>
      </c>
      <c r="AB15" s="24">
        <f t="shared" si="31"/>
        <v>1.5827227481074457E-2</v>
      </c>
      <c r="AC15" s="24">
        <f t="shared" si="31"/>
        <v>5.2346549283968091E-3</v>
      </c>
      <c r="AD15" s="24">
        <f t="shared" si="31"/>
        <v>7.8173864217889744E-3</v>
      </c>
      <c r="AE15" s="24">
        <f t="shared" si="31"/>
        <v>7.8749578156729338E-3</v>
      </c>
      <c r="AF15" s="24">
        <f t="shared" si="31"/>
        <v>8.2261604600120108E-3</v>
      </c>
      <c r="AG15" s="24">
        <f t="shared" si="31"/>
        <v>4.7540089819181119E-2</v>
      </c>
      <c r="AH15" s="24">
        <f t="shared" si="31"/>
        <v>4.8993059316597698E-3</v>
      </c>
      <c r="AI15" s="24">
        <f t="shared" si="31"/>
        <v>7.484319329918776E-3</v>
      </c>
      <c r="AJ15" s="24">
        <f t="shared" si="31"/>
        <v>1.690857540659807E-2</v>
      </c>
      <c r="AK15" s="24">
        <f t="shared" si="31"/>
        <v>1.516324759629728E-2</v>
      </c>
      <c r="AL15" s="24">
        <f t="shared" si="31"/>
        <v>2.2612001938659088E-2</v>
      </c>
      <c r="AM15" s="24">
        <f t="shared" si="31"/>
        <v>1.1379782546023565E-2</v>
      </c>
      <c r="AN15" s="24">
        <f t="shared" si="31"/>
        <v>1.337036801170477E-2</v>
      </c>
      <c r="AO15" s="24">
        <f t="shared" si="31"/>
        <v>1.2992384006413893E-2</v>
      </c>
      <c r="AP15" s="24">
        <f t="shared" si="31"/>
        <v>1.4619706358967477E-2</v>
      </c>
      <c r="AQ15" s="24">
        <f t="shared" si="31"/>
        <v>1.2431183679050717E-2</v>
      </c>
      <c r="AR15" s="24">
        <f t="shared" si="31"/>
        <v>1.0521525885964333E-2</v>
      </c>
      <c r="AS15" s="24" t="e">
        <f t="shared" si="31"/>
        <v>#DIV/0!</v>
      </c>
      <c r="AT15" s="24">
        <f t="shared" si="35"/>
        <v>1.1518150644807879E-2</v>
      </c>
      <c r="AU15" s="21"/>
      <c r="BR15" s="21"/>
      <c r="BS15" s="35">
        <f t="shared" si="37"/>
        <v>43009</v>
      </c>
      <c r="BT15" s="24">
        <f t="shared" si="38"/>
        <v>3.6273049092277569E-3</v>
      </c>
      <c r="BU15" s="24">
        <f t="shared" si="39"/>
        <v>1.0596780756423911E-3</v>
      </c>
      <c r="BV15" s="24">
        <f t="shared" si="40"/>
        <v>1.2738713658897143E-3</v>
      </c>
      <c r="BW15" s="24">
        <f t="shared" si="41"/>
        <v>5.952411550485925E-4</v>
      </c>
      <c r="BX15" s="24">
        <f t="shared" si="42"/>
        <v>4.676764243135321E-4</v>
      </c>
      <c r="BY15" s="24">
        <f t="shared" si="43"/>
        <v>7.1196348766081464E-4</v>
      </c>
      <c r="BZ15" s="24">
        <f t="shared" si="44"/>
        <v>8.911182582040972E-4</v>
      </c>
      <c r="CA15" s="24">
        <f t="shared" si="45"/>
        <v>1.4103167364045094E-3</v>
      </c>
      <c r="CB15" s="24">
        <f t="shared" si="46"/>
        <v>3.7184399519860539E-4</v>
      </c>
      <c r="CC15" s="24">
        <f t="shared" si="47"/>
        <v>2.4581776382267016E-4</v>
      </c>
      <c r="CD15" s="24">
        <f t="shared" si="48"/>
        <v>1.8100727669761285E-3</v>
      </c>
      <c r="CE15" s="24">
        <f t="shared" si="49"/>
        <v>5.2741901028774516E-4</v>
      </c>
      <c r="CF15" s="24">
        <f t="shared" si="50"/>
        <v>1.2992323948676561E-2</v>
      </c>
      <c r="CG15" s="21"/>
    </row>
    <row r="16" spans="1:99" x14ac:dyDescent="0.25">
      <c r="A16" s="31">
        <f>+[1]NAC!A17</f>
        <v>43040</v>
      </c>
      <c r="B16" s="17">
        <f>+[1]GBA!B17</f>
        <v>120.89409999999999</v>
      </c>
      <c r="C16" s="17">
        <f>+[1]GBA!C17</f>
        <v>120.90900000000001</v>
      </c>
      <c r="D16" s="17">
        <f>+[1]GBA!D17</f>
        <v>123.4181</v>
      </c>
      <c r="E16" s="17">
        <f>+[1]GBA!E17</f>
        <v>114.8528</v>
      </c>
      <c r="F16" s="17">
        <f>+[1]GBA!F17</f>
        <v>130.16079999999999</v>
      </c>
      <c r="G16" s="17">
        <f>+[1]GBA!G17</f>
        <v>114.2362</v>
      </c>
      <c r="H16" s="17">
        <f>+[1]GBA!H17</f>
        <v>123.5655</v>
      </c>
      <c r="I16" s="17">
        <f>+[1]GBA!I17</f>
        <v>114.133</v>
      </c>
      <c r="J16" s="17">
        <f>+[1]GBA!J17</f>
        <v>131.18530000000001</v>
      </c>
      <c r="K16" s="17">
        <f>+[1]GBA!K17</f>
        <v>120.7139</v>
      </c>
      <c r="L16" s="17">
        <f>+[1]GBA!L17</f>
        <v>129.78229999999999</v>
      </c>
      <c r="M16" s="17">
        <f>+[1]GBA!M17</f>
        <v>120.49160000000001</v>
      </c>
      <c r="N16" s="17">
        <f>+[1]GBA!N17</f>
        <v>118.7033</v>
      </c>
      <c r="O16" s="18">
        <f>+[1]GBA!R17</f>
        <v>121.0014</v>
      </c>
      <c r="P16" s="19">
        <f>+[1]GBA!S17</f>
        <v>119.41379999999999</v>
      </c>
      <c r="Q16" s="20">
        <f>+[1]GBA!T17</f>
        <v>125.1994</v>
      </c>
      <c r="R16" s="18">
        <f t="shared" si="26"/>
        <v>120.89329823</v>
      </c>
      <c r="S16" s="19">
        <f t="shared" si="27"/>
        <v>119.34770603284905</v>
      </c>
      <c r="T16" s="19">
        <f t="shared" si="28"/>
        <v>117.98450147500684</v>
      </c>
      <c r="U16" s="19">
        <f t="shared" si="29"/>
        <v>116.92990512223517</v>
      </c>
      <c r="V16" s="19"/>
      <c r="W16" s="20">
        <f t="shared" si="30"/>
        <v>118.94661981150222</v>
      </c>
      <c r="X16" s="21"/>
      <c r="Y16" s="42">
        <f t="shared" si="31"/>
        <v>1.1678807683778381E-2</v>
      </c>
      <c r="Z16" s="24">
        <f t="shared" si="31"/>
        <v>1.0142445382012699E-2</v>
      </c>
      <c r="AA16" s="24">
        <f t="shared" si="31"/>
        <v>1.0783660138212969E-2</v>
      </c>
      <c r="AB16" s="24">
        <f t="shared" si="31"/>
        <v>1.1005029814458611E-2</v>
      </c>
      <c r="AC16" s="24">
        <f t="shared" si="31"/>
        <v>9.6809626352076794E-3</v>
      </c>
      <c r="AD16" s="24">
        <f t="shared" si="31"/>
        <v>7.047983589085316E-3</v>
      </c>
      <c r="AE16" s="24">
        <f t="shared" si="31"/>
        <v>1.1598977312079484E-2</v>
      </c>
      <c r="AF16" s="24">
        <f t="shared" si="31"/>
        <v>2.6699050960284243E-2</v>
      </c>
      <c r="AG16" s="24">
        <f t="shared" si="31"/>
        <v>5.5618708306091058E-3</v>
      </c>
      <c r="AH16" s="24">
        <f t="shared" si="31"/>
        <v>9.029476389867952E-4</v>
      </c>
      <c r="AI16" s="24">
        <f t="shared" si="31"/>
        <v>4.0787558866148821E-3</v>
      </c>
      <c r="AJ16" s="24">
        <f t="shared" si="31"/>
        <v>1.7090849849198397E-2</v>
      </c>
      <c r="AK16" s="24">
        <f t="shared" si="31"/>
        <v>1.1664068685563578E-2</v>
      </c>
      <c r="AL16" s="24">
        <f t="shared" si="31"/>
        <v>9.6541849264546453E-3</v>
      </c>
      <c r="AM16" s="24">
        <f t="shared" si="31"/>
        <v>1.3053647462441198E-2</v>
      </c>
      <c r="AN16" s="24">
        <f t="shared" si="31"/>
        <v>8.7175528974985372E-3</v>
      </c>
      <c r="AO16" s="24">
        <f t="shared" si="31"/>
        <v>1.1678854210240619E-2</v>
      </c>
      <c r="AP16" s="24">
        <f t="shared" si="31"/>
        <v>1.0159951517926258E-2</v>
      </c>
      <c r="AQ16" s="24">
        <f t="shared" si="31"/>
        <v>1.0113200998790761E-2</v>
      </c>
      <c r="AR16" s="24">
        <f t="shared" si="31"/>
        <v>7.1183452607368469E-3</v>
      </c>
      <c r="AS16" s="24" t="e">
        <f t="shared" si="31"/>
        <v>#DIV/0!</v>
      </c>
      <c r="AT16" s="24">
        <f t="shared" si="35"/>
        <v>1.1746273352411629E-2</v>
      </c>
      <c r="AU16" s="21"/>
      <c r="BR16" s="21"/>
      <c r="BS16" s="35">
        <f t="shared" si="37"/>
        <v>43040</v>
      </c>
      <c r="BT16" s="24">
        <f t="shared" si="38"/>
        <v>2.3812985100231635E-3</v>
      </c>
      <c r="BU16" s="24">
        <f t="shared" si="39"/>
        <v>3.6030653104432198E-4</v>
      </c>
      <c r="BV16" s="24">
        <f t="shared" si="40"/>
        <v>8.8822855517015325E-4</v>
      </c>
      <c r="BW16" s="24">
        <f t="shared" si="41"/>
        <v>1.0924053440001253E-3</v>
      </c>
      <c r="BX16" s="24">
        <f t="shared" si="42"/>
        <v>4.1949187646706589E-4</v>
      </c>
      <c r="BY16" s="24">
        <f t="shared" si="43"/>
        <v>1.0433469876190875E-3</v>
      </c>
      <c r="BZ16" s="24">
        <f t="shared" si="44"/>
        <v>2.878623581049124E-3</v>
      </c>
      <c r="CA16" s="24">
        <f t="shared" si="45"/>
        <v>1.7062440114311392E-4</v>
      </c>
      <c r="CB16" s="24">
        <f t="shared" si="46"/>
        <v>6.7983614857084846E-5</v>
      </c>
      <c r="CC16" s="24">
        <f t="shared" si="47"/>
        <v>1.3323547994326123E-4</v>
      </c>
      <c r="CD16" s="24">
        <f t="shared" si="48"/>
        <v>1.836654686042093E-3</v>
      </c>
      <c r="CE16" s="24">
        <f t="shared" si="49"/>
        <v>4.0657665158976908E-4</v>
      </c>
      <c r="CF16" s="24">
        <f t="shared" si="50"/>
        <v>1.1678776218948365E-2</v>
      </c>
      <c r="CG16" s="21"/>
    </row>
    <row r="17" spans="1:85" x14ac:dyDescent="0.25">
      <c r="A17" s="31">
        <f>+[1]NAC!A18</f>
        <v>43070</v>
      </c>
      <c r="B17" s="17">
        <f>+[1]GBA!B18</f>
        <v>125.03919999999999</v>
      </c>
      <c r="C17" s="17">
        <f>+[1]GBA!C18</f>
        <v>121.5528</v>
      </c>
      <c r="D17" s="17">
        <f>+[1]GBA!D18</f>
        <v>124.10720000000001</v>
      </c>
      <c r="E17" s="17">
        <f>+[1]GBA!E18</f>
        <v>115.6853</v>
      </c>
      <c r="F17" s="17">
        <f>+[1]GBA!F18</f>
        <v>154.71449999999999</v>
      </c>
      <c r="G17" s="17">
        <f>+[1]GBA!G18</f>
        <v>117.67149999999999</v>
      </c>
      <c r="H17" s="17">
        <f>+[1]GBA!H18</f>
        <v>127.1571</v>
      </c>
      <c r="I17" s="17">
        <f>+[1]GBA!I18</f>
        <v>117.4772</v>
      </c>
      <c r="J17" s="17">
        <f>+[1]GBA!J18</f>
        <v>134.18889999999999</v>
      </c>
      <c r="K17" s="17">
        <f>+[1]GBA!K18</f>
        <v>121.4988</v>
      </c>
      <c r="L17" s="17">
        <f>+[1]GBA!L18</f>
        <v>129.74799999999999</v>
      </c>
      <c r="M17" s="17">
        <f>+[1]GBA!M18</f>
        <v>122.6855</v>
      </c>
      <c r="N17" s="17">
        <f>+[1]GBA!N18</f>
        <v>119.6537</v>
      </c>
      <c r="O17" s="18">
        <f>+[1]GBA!R18</f>
        <v>121.1666</v>
      </c>
      <c r="P17" s="19">
        <f>+[1]GBA!S18</f>
        <v>121.77070000000001</v>
      </c>
      <c r="Q17" s="20">
        <f>+[1]GBA!T18</f>
        <v>136.39590000000001</v>
      </c>
      <c r="R17" s="18">
        <f t="shared" si="26"/>
        <v>125.03825848</v>
      </c>
      <c r="S17" s="19">
        <f t="shared" si="27"/>
        <v>120.59474385660141</v>
      </c>
      <c r="T17" s="19">
        <f t="shared" si="28"/>
        <v>119.66760461622509</v>
      </c>
      <c r="U17" s="19">
        <f t="shared" si="29"/>
        <v>118.39814454792395</v>
      </c>
      <c r="V17" s="19"/>
      <c r="W17" s="20">
        <f t="shared" si="30"/>
        <v>121.18817430275053</v>
      </c>
      <c r="X17" s="21"/>
      <c r="Y17" s="42">
        <f t="shared" si="31"/>
        <v>3.4287033031388692E-2</v>
      </c>
      <c r="Z17" s="24">
        <f t="shared" si="31"/>
        <v>5.3246656576433349E-3</v>
      </c>
      <c r="AA17" s="24">
        <f t="shared" si="31"/>
        <v>5.5834598004669278E-3</v>
      </c>
      <c r="AB17" s="24">
        <f t="shared" si="31"/>
        <v>7.2484083975314917E-3</v>
      </c>
      <c r="AC17" s="24">
        <f t="shared" si="31"/>
        <v>0.188641280631342</v>
      </c>
      <c r="AD17" s="24">
        <f t="shared" si="31"/>
        <v>3.0071903652257426E-2</v>
      </c>
      <c r="AE17" s="24">
        <f t="shared" si="31"/>
        <v>2.9066365611760459E-2</v>
      </c>
      <c r="AF17" s="24">
        <f t="shared" si="31"/>
        <v>2.9300903332077466E-2</v>
      </c>
      <c r="AG17" s="24">
        <f t="shared" si="31"/>
        <v>2.2895857996284574E-2</v>
      </c>
      <c r="AH17" s="24">
        <f t="shared" si="31"/>
        <v>6.5021509536185018E-3</v>
      </c>
      <c r="AI17" s="24">
        <f t="shared" si="31"/>
        <v>-2.6428873582917678E-4</v>
      </c>
      <c r="AJ17" s="24">
        <f t="shared" si="31"/>
        <v>1.8207908269124218E-2</v>
      </c>
      <c r="AK17" s="24">
        <f t="shared" si="31"/>
        <v>8.0065170892469339E-3</v>
      </c>
      <c r="AL17" s="24">
        <f t="shared" si="31"/>
        <v>1.3652734596458771E-3</v>
      </c>
      <c r="AM17" s="24">
        <f t="shared" si="31"/>
        <v>1.9737249798599477E-2</v>
      </c>
      <c r="AN17" s="24">
        <f t="shared" si="31"/>
        <v>8.9429342313142257E-2</v>
      </c>
      <c r="AO17" s="24">
        <f t="shared" si="31"/>
        <v>3.4286104446535903E-2</v>
      </c>
      <c r="AP17" s="24">
        <f t="shared" si="31"/>
        <v>1.0448779161361887E-2</v>
      </c>
      <c r="AQ17" s="24">
        <f t="shared" si="31"/>
        <v>1.426545961695469E-2</v>
      </c>
      <c r="AR17" s="24">
        <f t="shared" si="31"/>
        <v>1.2556577585126183E-2</v>
      </c>
      <c r="AS17" s="24" t="e">
        <f t="shared" si="31"/>
        <v>#DIV/0!</v>
      </c>
      <c r="AT17" s="24">
        <f t="shared" si="35"/>
        <v>1.8845045742372113E-2</v>
      </c>
      <c r="AU17" s="21"/>
      <c r="AV17" s="24">
        <f t="shared" ref="AV17:BQ28" si="51">+B17/B5-1</f>
        <v>0.25039199999999995</v>
      </c>
      <c r="AW17" s="24">
        <f t="shared" si="51"/>
        <v>0.21552799999999994</v>
      </c>
      <c r="AX17" s="24">
        <f t="shared" si="51"/>
        <v>0.24107199999999995</v>
      </c>
      <c r="AY17" s="24">
        <f t="shared" si="51"/>
        <v>0.15685299999999991</v>
      </c>
      <c r="AZ17" s="24">
        <f t="shared" si="51"/>
        <v>0.54714499999999977</v>
      </c>
      <c r="BA17" s="24">
        <f t="shared" si="51"/>
        <v>0.17671499999999996</v>
      </c>
      <c r="BB17" s="24">
        <f t="shared" si="51"/>
        <v>0.27157100000000001</v>
      </c>
      <c r="BC17" s="24">
        <f t="shared" si="51"/>
        <v>0.17477199999999993</v>
      </c>
      <c r="BD17" s="24">
        <f t="shared" si="51"/>
        <v>0.34188899999999989</v>
      </c>
      <c r="BE17" s="24">
        <f t="shared" si="51"/>
        <v>0.21498799999999996</v>
      </c>
      <c r="BF17" s="24">
        <f t="shared" si="51"/>
        <v>0.29747999999999997</v>
      </c>
      <c r="BG17" s="24">
        <f t="shared" si="51"/>
        <v>0.22685500000000003</v>
      </c>
      <c r="BH17" s="24">
        <f t="shared" si="51"/>
        <v>0.19653699999999996</v>
      </c>
      <c r="BI17" s="24">
        <f t="shared" si="51"/>
        <v>0.21166600000000013</v>
      </c>
      <c r="BJ17" s="24">
        <f t="shared" si="51"/>
        <v>0.21770700000000009</v>
      </c>
      <c r="BK17" s="24">
        <f t="shared" si="51"/>
        <v>0.36395900000000014</v>
      </c>
      <c r="BL17" s="24">
        <f t="shared" si="51"/>
        <v>0.25038258479999986</v>
      </c>
      <c r="BM17" s="24">
        <f t="shared" si="51"/>
        <v>0.20594743856601383</v>
      </c>
      <c r="BN17" s="24">
        <f t="shared" si="51"/>
        <v>0.19667604616225098</v>
      </c>
      <c r="BO17" s="24">
        <f t="shared" si="51"/>
        <v>0.18398144547923923</v>
      </c>
      <c r="BP17" s="24" t="e">
        <f t="shared" si="51"/>
        <v>#DIV/0!</v>
      </c>
      <c r="BQ17" s="24">
        <f t="shared" si="51"/>
        <v>0.21188174302750529</v>
      </c>
      <c r="BR17" s="21"/>
      <c r="BS17" s="35">
        <f t="shared" si="37"/>
        <v>43070</v>
      </c>
      <c r="BT17" s="24">
        <f t="shared" si="38"/>
        <v>1.2482554566351852E-3</v>
      </c>
      <c r="BU17" s="24">
        <f t="shared" si="39"/>
        <v>1.8639098185933262E-4</v>
      </c>
      <c r="BV17" s="24">
        <f t="shared" si="40"/>
        <v>5.8463771184863174E-4</v>
      </c>
      <c r="BW17" s="24">
        <f t="shared" si="41"/>
        <v>2.1244353694679884E-2</v>
      </c>
      <c r="BX17" s="24">
        <f t="shared" si="42"/>
        <v>1.781669328776176E-3</v>
      </c>
      <c r="BY17" s="24">
        <f t="shared" si="43"/>
        <v>2.6143608331589381E-3</v>
      </c>
      <c r="BZ17" s="24">
        <f t="shared" si="44"/>
        <v>3.2060520736743986E-3</v>
      </c>
      <c r="CA17" s="24">
        <f t="shared" si="45"/>
        <v>6.981412657855046E-4</v>
      </c>
      <c r="CB17" s="24">
        <f t="shared" si="46"/>
        <v>4.8433744905665839E-4</v>
      </c>
      <c r="CC17" s="24">
        <f t="shared" si="47"/>
        <v>-8.568325501410356E-6</v>
      </c>
      <c r="CD17" s="24">
        <f t="shared" si="48"/>
        <v>1.9671659741873253E-3</v>
      </c>
      <c r="CE17" s="24">
        <f t="shared" si="49"/>
        <v>2.7908061683738138E-4</v>
      </c>
      <c r="CF17" s="24">
        <f t="shared" si="50"/>
        <v>3.4285877060998012E-2</v>
      </c>
      <c r="CG17" s="21"/>
    </row>
    <row r="18" spans="1:85" x14ac:dyDescent="0.25">
      <c r="A18" s="31">
        <f>+[1]NAC!A19</f>
        <v>43101</v>
      </c>
      <c r="B18" s="17">
        <f>+[1]GBA!B19</f>
        <v>127.0147</v>
      </c>
      <c r="C18" s="17">
        <f>+[1]GBA!C19</f>
        <v>124.7282</v>
      </c>
      <c r="D18" s="17">
        <f>+[1]GBA!D19</f>
        <v>126.72</v>
      </c>
      <c r="E18" s="17">
        <f>+[1]GBA!E19</f>
        <v>113.6271</v>
      </c>
      <c r="F18" s="17">
        <f>+[1]GBA!F19</f>
        <v>152.2688</v>
      </c>
      <c r="G18" s="17">
        <f>+[1]GBA!G19</f>
        <v>119.0239</v>
      </c>
      <c r="H18" s="17">
        <f>+[1]GBA!H19</f>
        <v>129.5154</v>
      </c>
      <c r="I18" s="17">
        <f>+[1]GBA!I19</f>
        <v>119.9686</v>
      </c>
      <c r="J18" s="17">
        <f>+[1]GBA!J19</f>
        <v>136.67359999999999</v>
      </c>
      <c r="K18" s="17">
        <f>+[1]GBA!K19</f>
        <v>126.2139</v>
      </c>
      <c r="L18" s="17">
        <f>+[1]GBA!L19</f>
        <v>129.89150000000001</v>
      </c>
      <c r="M18" s="17">
        <f>+[1]GBA!M19</f>
        <v>126.6387</v>
      </c>
      <c r="N18" s="17">
        <f>+[1]GBA!N19</f>
        <v>123.61020000000001</v>
      </c>
      <c r="O18" s="18">
        <f>+[1]GBA!R19</f>
        <v>125.17700000000001</v>
      </c>
      <c r="P18" s="19">
        <f>+[1]GBA!S19</f>
        <v>123.53959999999999</v>
      </c>
      <c r="Q18" s="20">
        <f>+[1]GBA!T19</f>
        <v>138.06309999999999</v>
      </c>
      <c r="R18" s="18">
        <f t="shared" si="26"/>
        <v>127.01341140000002</v>
      </c>
      <c r="S18" s="19">
        <f t="shared" si="27"/>
        <v>123.21719444093497</v>
      </c>
      <c r="T18" s="19">
        <f t="shared" si="28"/>
        <v>121.9368845670582</v>
      </c>
      <c r="U18" s="19">
        <f t="shared" si="29"/>
        <v>119.95909336437721</v>
      </c>
      <c r="V18" s="19"/>
      <c r="W18" s="20">
        <f t="shared" si="30"/>
        <v>123.05909936526255</v>
      </c>
      <c r="X18" s="21"/>
      <c r="Y18" s="42">
        <f t="shared" si="31"/>
        <v>1.5799045419356617E-2</v>
      </c>
      <c r="Z18" s="24">
        <f t="shared" si="31"/>
        <v>2.6123626934138944E-2</v>
      </c>
      <c r="AA18" s="24">
        <f t="shared" si="31"/>
        <v>2.1052767285056673E-2</v>
      </c>
      <c r="AB18" s="24">
        <f t="shared" ref="AB18:AQ35" si="52">+E18/E17-1</f>
        <v>-1.779137020866095E-2</v>
      </c>
      <c r="AC18" s="24">
        <f t="shared" si="52"/>
        <v>-1.580782667429359E-2</v>
      </c>
      <c r="AD18" s="24">
        <f t="shared" si="52"/>
        <v>1.14930123266892E-2</v>
      </c>
      <c r="AE18" s="24">
        <f t="shared" si="52"/>
        <v>1.8546349358392167E-2</v>
      </c>
      <c r="AF18" s="24">
        <f t="shared" si="52"/>
        <v>2.1207519416533538E-2</v>
      </c>
      <c r="AG18" s="24">
        <f t="shared" si="52"/>
        <v>1.8516434667845028E-2</v>
      </c>
      <c r="AH18" s="24">
        <f t="shared" si="52"/>
        <v>3.8807790694229016E-2</v>
      </c>
      <c r="AI18" s="24">
        <f t="shared" si="52"/>
        <v>1.1059900730647776E-3</v>
      </c>
      <c r="AJ18" s="24">
        <f t="shared" si="52"/>
        <v>3.2222226750512561E-2</v>
      </c>
      <c r="AK18" s="24">
        <f t="shared" si="52"/>
        <v>3.3066257040108349E-2</v>
      </c>
      <c r="AL18" s="24">
        <f t="shared" si="52"/>
        <v>3.3098230040291776E-2</v>
      </c>
      <c r="AM18" s="24">
        <f t="shared" si="52"/>
        <v>1.4526482971683574E-2</v>
      </c>
      <c r="AN18" s="24">
        <f t="shared" si="52"/>
        <v>1.2223241314438082E-2</v>
      </c>
      <c r="AO18" s="24">
        <f t="shared" si="52"/>
        <v>1.5796388593463551E-2</v>
      </c>
      <c r="AP18" s="24">
        <f t="shared" si="52"/>
        <v>2.1745977481837153E-2</v>
      </c>
      <c r="AQ18" s="24">
        <f t="shared" si="52"/>
        <v>1.8963193573655168E-2</v>
      </c>
      <c r="AR18" s="24">
        <f t="shared" ref="AP18:AS33" si="53">+U18/U17-1</f>
        <v>1.3183895933617684E-2</v>
      </c>
      <c r="AS18" s="24" t="e">
        <f t="shared" si="53"/>
        <v>#DIV/0!</v>
      </c>
      <c r="AT18" s="24">
        <f t="shared" si="35"/>
        <v>1.5438181763825609E-2</v>
      </c>
      <c r="AU18" s="21"/>
      <c r="AV18" s="24">
        <f t="shared" si="51"/>
        <v>0.25368610148746962</v>
      </c>
      <c r="AW18" s="24">
        <f t="shared" si="51"/>
        <v>0.23119155753458065</v>
      </c>
      <c r="AX18" s="24">
        <f t="shared" si="51"/>
        <v>0.26088548548867263</v>
      </c>
      <c r="AY18" s="24">
        <f t="shared" si="51"/>
        <v>0.16097776787821627</v>
      </c>
      <c r="AZ18" s="24">
        <f t="shared" si="51"/>
        <v>0.52297431917200421</v>
      </c>
      <c r="BA18" s="24">
        <f t="shared" si="51"/>
        <v>0.18003055566295978</v>
      </c>
      <c r="BB18" s="24">
        <f t="shared" si="51"/>
        <v>0.27782793108245296</v>
      </c>
      <c r="BC18" s="24">
        <f t="shared" si="51"/>
        <v>0.17895640945259483</v>
      </c>
      <c r="BD18" s="24">
        <f t="shared" si="51"/>
        <v>0.31648066701728217</v>
      </c>
      <c r="BE18" s="24">
        <f t="shared" si="51"/>
        <v>0.22249353467063138</v>
      </c>
      <c r="BF18" s="24">
        <f t="shared" si="51"/>
        <v>0.29262122724454631</v>
      </c>
      <c r="BG18" s="24">
        <f t="shared" si="51"/>
        <v>0.22608794153754408</v>
      </c>
      <c r="BH18" s="24">
        <f t="shared" si="51"/>
        <v>0.21047621845530129</v>
      </c>
      <c r="BI18" s="24">
        <f t="shared" si="51"/>
        <v>0.23258845841022024</v>
      </c>
      <c r="BJ18" s="24">
        <f t="shared" si="51"/>
        <v>0.21907382061577541</v>
      </c>
      <c r="BK18" s="24">
        <f t="shared" si="51"/>
        <v>0.36523929221951712</v>
      </c>
      <c r="BL18" s="24">
        <f t="shared" si="51"/>
        <v>0.2536763148231358</v>
      </c>
      <c r="BM18" s="24">
        <f t="shared" si="51"/>
        <v>0.21547831302539366</v>
      </c>
      <c r="BN18" s="24">
        <f t="shared" si="51"/>
        <v>0.20142018274299889</v>
      </c>
      <c r="BO18" s="24">
        <f t="shared" si="51"/>
        <v>0.19078148967177277</v>
      </c>
      <c r="BP18" s="24" t="e">
        <f t="shared" si="51"/>
        <v>#DIV/0!</v>
      </c>
      <c r="BQ18" s="24">
        <f t="shared" si="51"/>
        <v>0.21572526528791292</v>
      </c>
      <c r="BR18" s="21"/>
      <c r="BS18" s="35">
        <f t="shared" si="37"/>
        <v>43101</v>
      </c>
      <c r="BT18" s="24">
        <f t="shared" si="38"/>
        <v>5.9526433310513752E-3</v>
      </c>
      <c r="BU18" s="24">
        <f t="shared" si="39"/>
        <v>6.8329419893921079E-4</v>
      </c>
      <c r="BV18" s="24">
        <f t="shared" si="40"/>
        <v>-1.3974911867638304E-3</v>
      </c>
      <c r="BW18" s="24">
        <f t="shared" si="41"/>
        <v>-2.0459201594379903E-3</v>
      </c>
      <c r="BX18" s="24">
        <f t="shared" si="42"/>
        <v>6.7815117179252735E-4</v>
      </c>
      <c r="BY18" s="24">
        <f t="shared" si="43"/>
        <v>1.6597227109578436E-3</v>
      </c>
      <c r="BZ18" s="24">
        <f t="shared" si="44"/>
        <v>2.3093018829295122E-3</v>
      </c>
      <c r="CA18" s="24">
        <f t="shared" si="45"/>
        <v>5.5838545032277961E-4</v>
      </c>
      <c r="CB18" s="24">
        <f t="shared" si="46"/>
        <v>2.8130894951343211E-3</v>
      </c>
      <c r="CC18" s="24">
        <f t="shared" si="47"/>
        <v>3.4658731021955696E-5</v>
      </c>
      <c r="CD18" s="24">
        <f t="shared" si="48"/>
        <v>3.427140288805427E-3</v>
      </c>
      <c r="CE18" s="24">
        <f t="shared" si="49"/>
        <v>1.1232937350846789E-3</v>
      </c>
      <c r="CF18" s="24">
        <f t="shared" si="50"/>
        <v>1.579626964983781E-2</v>
      </c>
      <c r="CG18" s="21"/>
    </row>
    <row r="19" spans="1:85" x14ac:dyDescent="0.25">
      <c r="A19" s="31">
        <f>+[1]NAC!A20</f>
        <v>43132</v>
      </c>
      <c r="B19" s="17">
        <f>+[1]GBA!B20</f>
        <v>130.29130000000001</v>
      </c>
      <c r="C19" s="17">
        <f>+[1]GBA!C20</f>
        <v>127.78019999999999</v>
      </c>
      <c r="D19" s="17">
        <f>+[1]GBA!D20</f>
        <v>128.89670000000001</v>
      </c>
      <c r="E19" s="17">
        <f>+[1]GBA!E20</f>
        <v>112.9568</v>
      </c>
      <c r="F19" s="17">
        <f>+[1]GBA!F20</f>
        <v>159.7757</v>
      </c>
      <c r="G19" s="17">
        <f>+[1]GBA!G20</f>
        <v>121.13500000000001</v>
      </c>
      <c r="H19" s="17">
        <f>+[1]GBA!H20</f>
        <v>133.0564</v>
      </c>
      <c r="I19" s="17">
        <f>+[1]GBA!I20</f>
        <v>125.3874</v>
      </c>
      <c r="J19" s="17">
        <f>+[1]GBA!J20</f>
        <v>147.17619999999999</v>
      </c>
      <c r="K19" s="17">
        <f>+[1]GBA!K20</f>
        <v>126.56059999999999</v>
      </c>
      <c r="L19" s="17">
        <f>+[1]GBA!L20</f>
        <v>131.83090000000001</v>
      </c>
      <c r="M19" s="17">
        <f>+[1]GBA!M20</f>
        <v>128.916</v>
      </c>
      <c r="N19" s="17">
        <f>+[1]GBA!N20</f>
        <v>125.3827</v>
      </c>
      <c r="O19" s="18">
        <f>+[1]GBA!R20</f>
        <v>124.01730000000001</v>
      </c>
      <c r="P19" s="19">
        <f>+[1]GBA!S20</f>
        <v>126.2302</v>
      </c>
      <c r="Q19" s="20">
        <f>+[1]GBA!T20</f>
        <v>145.0608</v>
      </c>
      <c r="R19" s="18">
        <f t="shared" si="26"/>
        <v>130.28964427999998</v>
      </c>
      <c r="S19" s="19">
        <f t="shared" si="27"/>
        <v>125.10865255843338</v>
      </c>
      <c r="T19" s="19">
        <f t="shared" si="28"/>
        <v>123.05981379404534</v>
      </c>
      <c r="U19" s="19">
        <f t="shared" si="29"/>
        <v>120.59644326736516</v>
      </c>
      <c r="V19" s="19"/>
      <c r="W19" s="20">
        <f t="shared" si="30"/>
        <v>125.86268645893441</v>
      </c>
      <c r="X19" s="21"/>
      <c r="Y19" s="42">
        <f t="shared" ref="Y19:AN48" si="54">+B19/B18-1</f>
        <v>2.5797014046405664E-2</v>
      </c>
      <c r="Z19" s="24">
        <f t="shared" si="54"/>
        <v>2.4469205841181063E-2</v>
      </c>
      <c r="AA19" s="24">
        <f t="shared" si="54"/>
        <v>1.717724116161623E-2</v>
      </c>
      <c r="AB19" s="24">
        <f t="shared" si="52"/>
        <v>-5.8991208963354858E-3</v>
      </c>
      <c r="AC19" s="24">
        <f t="shared" si="52"/>
        <v>4.9300316282784085E-2</v>
      </c>
      <c r="AD19" s="24">
        <f t="shared" si="52"/>
        <v>1.7736773874826861E-2</v>
      </c>
      <c r="AE19" s="24">
        <f t="shared" si="52"/>
        <v>2.7340378055428216E-2</v>
      </c>
      <c r="AF19" s="24">
        <f t="shared" si="52"/>
        <v>4.5168485753772192E-2</v>
      </c>
      <c r="AG19" s="24">
        <f t="shared" si="52"/>
        <v>7.6844394235609625E-2</v>
      </c>
      <c r="AH19" s="24">
        <f t="shared" si="52"/>
        <v>2.746924070962109E-3</v>
      </c>
      <c r="AI19" s="24">
        <f t="shared" si="52"/>
        <v>1.4930923116601269E-2</v>
      </c>
      <c r="AJ19" s="24">
        <f t="shared" si="52"/>
        <v>1.7982654591369052E-2</v>
      </c>
      <c r="AK19" s="24">
        <f t="shared" si="52"/>
        <v>1.4339431535585145E-2</v>
      </c>
      <c r="AL19" s="24">
        <f t="shared" si="52"/>
        <v>-9.2644814942042242E-3</v>
      </c>
      <c r="AM19" s="24">
        <f t="shared" si="52"/>
        <v>2.177925134936487E-2</v>
      </c>
      <c r="AN19" s="24">
        <f t="shared" si="52"/>
        <v>5.0684795575356656E-2</v>
      </c>
      <c r="AO19" s="24">
        <f t="shared" si="52"/>
        <v>2.5794385363622663E-2</v>
      </c>
      <c r="AP19" s="24">
        <f t="shared" si="53"/>
        <v>1.5350602049335693E-2</v>
      </c>
      <c r="AQ19" s="24">
        <f t="shared" si="53"/>
        <v>9.2091021594831179E-3</v>
      </c>
      <c r="AR19" s="24">
        <f t="shared" si="53"/>
        <v>5.313060353432153E-3</v>
      </c>
      <c r="AS19" s="24" t="e">
        <f t="shared" si="53"/>
        <v>#DIV/0!</v>
      </c>
      <c r="AT19" s="24">
        <f t="shared" si="35"/>
        <v>2.2782444436313387E-2</v>
      </c>
      <c r="AU19" s="21"/>
      <c r="AV19" s="24">
        <f t="shared" si="51"/>
        <v>0.25511205729781294</v>
      </c>
      <c r="AW19" s="24">
        <f t="shared" si="51"/>
        <v>0.23860510291320858</v>
      </c>
      <c r="AX19" s="24">
        <f t="shared" si="51"/>
        <v>0.22199437621704865</v>
      </c>
      <c r="AY19" s="24">
        <f t="shared" si="51"/>
        <v>0.15941957581860167</v>
      </c>
      <c r="AZ19" s="24">
        <f t="shared" si="51"/>
        <v>0.47388846557605691</v>
      </c>
      <c r="BA19" s="24">
        <f t="shared" si="51"/>
        <v>0.19677566594018048</v>
      </c>
      <c r="BB19" s="24">
        <f t="shared" si="51"/>
        <v>0.27088210544614366</v>
      </c>
      <c r="BC19" s="24">
        <f t="shared" si="51"/>
        <v>0.21095649100238445</v>
      </c>
      <c r="BD19" s="24">
        <f t="shared" si="51"/>
        <v>0.36213215558953205</v>
      </c>
      <c r="BE19" s="24">
        <f t="shared" si="51"/>
        <v>0.22506136893376794</v>
      </c>
      <c r="BF19" s="24">
        <f t="shared" si="51"/>
        <v>0.2562981245711673</v>
      </c>
      <c r="BG19" s="24">
        <f t="shared" si="51"/>
        <v>0.22616806785032528</v>
      </c>
      <c r="BH19" s="24">
        <f t="shared" si="51"/>
        <v>0.20396364181076532</v>
      </c>
      <c r="BI19" s="24">
        <f t="shared" si="51"/>
        <v>0.2149232500933107</v>
      </c>
      <c r="BJ19" s="24">
        <f t="shared" si="51"/>
        <v>0.2230458958799415</v>
      </c>
      <c r="BK19" s="24">
        <f t="shared" si="51"/>
        <v>0.36400846647214968</v>
      </c>
      <c r="BL19" s="24">
        <f t="shared" si="51"/>
        <v>0.2551034499026863</v>
      </c>
      <c r="BM19" s="24">
        <f t="shared" si="51"/>
        <v>0.2178220552205703</v>
      </c>
      <c r="BN19" s="24">
        <f t="shared" si="51"/>
        <v>0.20400639192673653</v>
      </c>
      <c r="BO19" s="24">
        <f t="shared" si="51"/>
        <v>0.19430010213953475</v>
      </c>
      <c r="BP19" s="24" t="e">
        <f t="shared" si="51"/>
        <v>#DIV/0!</v>
      </c>
      <c r="BQ19" s="24">
        <f t="shared" si="51"/>
        <v>0.22445488826092941</v>
      </c>
      <c r="BR19" s="21"/>
      <c r="BS19" s="35">
        <f t="shared" si="37"/>
        <v>43132</v>
      </c>
      <c r="BT19" s="24">
        <f t="shared" si="38"/>
        <v>5.6323307459687595E-3</v>
      </c>
      <c r="BU19" s="24">
        <f t="shared" si="39"/>
        <v>5.6039253724175504E-4</v>
      </c>
      <c r="BV19" s="24">
        <f t="shared" si="40"/>
        <v>-4.4804632849583379E-4</v>
      </c>
      <c r="BW19" s="24">
        <f t="shared" si="41"/>
        <v>6.1821327767573372E-3</v>
      </c>
      <c r="BX19" s="24">
        <f t="shared" si="42"/>
        <v>1.042131107659196E-3</v>
      </c>
      <c r="BY19" s="24">
        <f t="shared" si="43"/>
        <v>2.4533223319820438E-3</v>
      </c>
      <c r="BZ19" s="24">
        <f t="shared" si="44"/>
        <v>4.9446160168862387E-3</v>
      </c>
      <c r="CA19" s="24">
        <f t="shared" si="45"/>
        <v>2.3235346774822126E-3</v>
      </c>
      <c r="CB19" s="24">
        <f t="shared" si="46"/>
        <v>2.0362855637969372E-4</v>
      </c>
      <c r="CC19" s="24">
        <f t="shared" si="47"/>
        <v>4.6112678296291837E-4</v>
      </c>
      <c r="CD19" s="24">
        <f t="shared" si="48"/>
        <v>1.9435492112330275E-3</v>
      </c>
      <c r="CE19" s="24">
        <f t="shared" si="49"/>
        <v>4.9540525624199223E-4</v>
      </c>
      <c r="CF19" s="24">
        <f t="shared" si="50"/>
        <v>2.579412367229934E-2</v>
      </c>
      <c r="CG19" s="21"/>
    </row>
    <row r="20" spans="1:85" x14ac:dyDescent="0.25">
      <c r="A20" s="31">
        <f>+[1]NAC!A21</f>
        <v>43160</v>
      </c>
      <c r="B20" s="17">
        <f>+[1]GBA!B21</f>
        <v>133.50280000000001</v>
      </c>
      <c r="C20" s="17">
        <f>+[1]GBA!C21</f>
        <v>130.28989999999999</v>
      </c>
      <c r="D20" s="17">
        <f>+[1]GBA!D21</f>
        <v>129.74449999999999</v>
      </c>
      <c r="E20" s="17">
        <f>+[1]GBA!E21</f>
        <v>120.66500000000001</v>
      </c>
      <c r="F20" s="17">
        <f>+[1]GBA!F21</f>
        <v>161.36859999999999</v>
      </c>
      <c r="G20" s="17">
        <f>+[1]GBA!G21</f>
        <v>126.9603</v>
      </c>
      <c r="H20" s="17">
        <f>+[1]GBA!H21</f>
        <v>134.39510000000001</v>
      </c>
      <c r="I20" s="17">
        <f>+[1]GBA!I21</f>
        <v>127.0591</v>
      </c>
      <c r="J20" s="17">
        <f>+[1]GBA!J21</f>
        <v>150.54859999999999</v>
      </c>
      <c r="K20" s="17">
        <f>+[1]GBA!K21</f>
        <v>128.1069</v>
      </c>
      <c r="L20" s="17">
        <f>+[1]GBA!L21</f>
        <v>151.1936</v>
      </c>
      <c r="M20" s="17">
        <f>+[1]GBA!M21</f>
        <v>130.73439999999999</v>
      </c>
      <c r="N20" s="17">
        <f>+[1]GBA!N21</f>
        <v>128.3929</v>
      </c>
      <c r="O20" s="18">
        <f>+[1]GBA!R21</f>
        <v>127.2642</v>
      </c>
      <c r="P20" s="19">
        <f>+[1]GBA!S21</f>
        <v>129.3424</v>
      </c>
      <c r="Q20" s="20">
        <f>+[1]GBA!T21</f>
        <v>148.54830000000001</v>
      </c>
      <c r="R20" s="18">
        <f t="shared" si="26"/>
        <v>133.50233509999998</v>
      </c>
      <c r="S20" s="19">
        <f t="shared" si="27"/>
        <v>128.35407244156664</v>
      </c>
      <c r="T20" s="19">
        <f t="shared" si="28"/>
        <v>126.99044239278886</v>
      </c>
      <c r="U20" s="19">
        <f t="shared" si="29"/>
        <v>125.41556849049283</v>
      </c>
      <c r="V20" s="19"/>
      <c r="W20" s="20">
        <f t="shared" si="30"/>
        <v>130.1576704558569</v>
      </c>
      <c r="X20" s="21"/>
      <c r="Y20" s="42">
        <f t="shared" si="54"/>
        <v>2.464861429734766E-2</v>
      </c>
      <c r="Z20" s="24">
        <f t="shared" si="54"/>
        <v>1.9640758114324308E-2</v>
      </c>
      <c r="AA20" s="24">
        <f t="shared" si="54"/>
        <v>6.5773600099923168E-3</v>
      </c>
      <c r="AB20" s="24">
        <f t="shared" si="52"/>
        <v>6.8240247599082204E-2</v>
      </c>
      <c r="AC20" s="24">
        <f t="shared" si="52"/>
        <v>9.9696011345904445E-3</v>
      </c>
      <c r="AD20" s="24">
        <f t="shared" si="52"/>
        <v>4.8089321831014997E-2</v>
      </c>
      <c r="AE20" s="24">
        <f t="shared" si="52"/>
        <v>1.0061147002323967E-2</v>
      </c>
      <c r="AF20" s="24">
        <f t="shared" si="52"/>
        <v>1.333228059597702E-2</v>
      </c>
      <c r="AG20" s="24">
        <f t="shared" si="52"/>
        <v>2.2914030937067231E-2</v>
      </c>
      <c r="AH20" s="24">
        <f t="shared" si="52"/>
        <v>1.2217862431119997E-2</v>
      </c>
      <c r="AI20" s="24">
        <f t="shared" si="52"/>
        <v>0.14687527734393058</v>
      </c>
      <c r="AJ20" s="24">
        <f t="shared" si="52"/>
        <v>1.4105308883303858E-2</v>
      </c>
      <c r="AK20" s="24">
        <f t="shared" si="52"/>
        <v>2.4008096810804069E-2</v>
      </c>
      <c r="AL20" s="24">
        <f t="shared" si="52"/>
        <v>2.6181024744128312E-2</v>
      </c>
      <c r="AM20" s="24">
        <f t="shared" si="52"/>
        <v>2.4654955787125399E-2</v>
      </c>
      <c r="AN20" s="24">
        <f t="shared" si="52"/>
        <v>2.404164322821889E-2</v>
      </c>
      <c r="AO20" s="24">
        <f t="shared" si="52"/>
        <v>2.4658067321879695E-2</v>
      </c>
      <c r="AP20" s="24">
        <f t="shared" si="53"/>
        <v>2.5940810781392321E-2</v>
      </c>
      <c r="AQ20" s="24">
        <f t="shared" si="53"/>
        <v>3.1940797548433375E-2</v>
      </c>
      <c r="AR20" s="24">
        <f t="shared" si="53"/>
        <v>3.996075748638428E-2</v>
      </c>
      <c r="AS20" s="24" t="e">
        <f t="shared" si="53"/>
        <v>#DIV/0!</v>
      </c>
      <c r="AT20" s="24">
        <f t="shared" si="35"/>
        <v>3.4124362968558142E-2</v>
      </c>
      <c r="AU20" s="21"/>
      <c r="AV20" s="24">
        <f t="shared" si="51"/>
        <v>0.25634677078598611</v>
      </c>
      <c r="AW20" s="24">
        <f t="shared" si="51"/>
        <v>0.2200822565873628</v>
      </c>
      <c r="AX20" s="24">
        <f t="shared" si="51"/>
        <v>0.2112963894835409</v>
      </c>
      <c r="AY20" s="24">
        <f t="shared" si="51"/>
        <v>0.18221943536811791</v>
      </c>
      <c r="AZ20" s="24">
        <f t="shared" si="51"/>
        <v>0.45671609993536477</v>
      </c>
      <c r="BA20" s="24">
        <f t="shared" si="51"/>
        <v>0.24300395829641519</v>
      </c>
      <c r="BB20" s="24">
        <f t="shared" si="51"/>
        <v>0.26006589334803465</v>
      </c>
      <c r="BC20" s="24">
        <f t="shared" si="51"/>
        <v>0.21508006713302774</v>
      </c>
      <c r="BD20" s="24">
        <f t="shared" si="51"/>
        <v>0.36039694501975328</v>
      </c>
      <c r="BE20" s="24">
        <f t="shared" si="51"/>
        <v>0.22237425537944522</v>
      </c>
      <c r="BF20" s="24">
        <f t="shared" si="51"/>
        <v>0.35074124169821808</v>
      </c>
      <c r="BG20" s="24">
        <f t="shared" si="51"/>
        <v>0.23123751545705318</v>
      </c>
      <c r="BH20" s="24">
        <f t="shared" si="51"/>
        <v>0.21599270364031908</v>
      </c>
      <c r="BI20" s="24">
        <f t="shared" si="51"/>
        <v>0.20197772929476088</v>
      </c>
      <c r="BJ20" s="24">
        <f t="shared" si="51"/>
        <v>0.23078796944687885</v>
      </c>
      <c r="BK20" s="24">
        <f t="shared" si="51"/>
        <v>0.35182655652938344</v>
      </c>
      <c r="BL20" s="24">
        <f t="shared" si="51"/>
        <v>0.25634615963832919</v>
      </c>
      <c r="BM20" s="24">
        <f t="shared" si="51"/>
        <v>0.2188661639084184</v>
      </c>
      <c r="BN20" s="24">
        <f t="shared" si="51"/>
        <v>0.2187632321378048</v>
      </c>
      <c r="BO20" s="24">
        <f t="shared" si="51"/>
        <v>0.21337282809129898</v>
      </c>
      <c r="BP20" s="24" t="e">
        <f t="shared" si="51"/>
        <v>#DIV/0!</v>
      </c>
      <c r="BQ20" s="24">
        <f t="shared" si="51"/>
        <v>0.23864217523973741</v>
      </c>
      <c r="BR20" s="21"/>
      <c r="BS20" s="35">
        <f t="shared" si="37"/>
        <v>43160</v>
      </c>
      <c r="BT20" s="24">
        <f t="shared" si="38"/>
        <v>4.5150649352642801E-3</v>
      </c>
      <c r="BU20" s="24">
        <f t="shared" si="39"/>
        <v>2.1277752236718248E-4</v>
      </c>
      <c r="BV20" s="24">
        <f t="shared" si="40"/>
        <v>5.0227926193076623E-3</v>
      </c>
      <c r="BW20" s="24">
        <f t="shared" si="41"/>
        <v>1.2788063362634229E-3</v>
      </c>
      <c r="BX20" s="24">
        <f t="shared" si="42"/>
        <v>2.8033054394268836E-3</v>
      </c>
      <c r="BY20" s="24">
        <f t="shared" si="43"/>
        <v>9.0417088477896454E-4</v>
      </c>
      <c r="BZ20" s="24">
        <f t="shared" si="44"/>
        <v>1.487052704209722E-3</v>
      </c>
      <c r="CA20" s="24">
        <f t="shared" si="45"/>
        <v>7.2732745778114095E-4</v>
      </c>
      <c r="CB20" s="24">
        <f t="shared" si="46"/>
        <v>8.8535443272114221E-4</v>
      </c>
      <c r="CC20" s="24">
        <f t="shared" si="47"/>
        <v>4.4880474751575871E-3</v>
      </c>
      <c r="CD20" s="24">
        <f t="shared" si="48"/>
        <v>1.5128758405204311E-3</v>
      </c>
      <c r="CE20" s="24">
        <f t="shared" si="49"/>
        <v>8.2017832349512139E-4</v>
      </c>
      <c r="CF20" s="24">
        <f t="shared" si="50"/>
        <v>2.4657753971293543E-2</v>
      </c>
      <c r="CG20" s="21"/>
    </row>
    <row r="21" spans="1:85" x14ac:dyDescent="0.25">
      <c r="A21" s="31">
        <f>+[1]NAC!A22</f>
        <v>43191</v>
      </c>
      <c r="B21" s="17">
        <f>+[1]GBA!B22</f>
        <v>136.93799999999999</v>
      </c>
      <c r="C21" s="17">
        <f>+[1]GBA!C22</f>
        <v>131.33519999999999</v>
      </c>
      <c r="D21" s="17">
        <f>+[1]GBA!D22</f>
        <v>131.1986</v>
      </c>
      <c r="E21" s="17">
        <f>+[1]GBA!E22</f>
        <v>124.60299999999999</v>
      </c>
      <c r="F21" s="17">
        <f>+[1]GBA!F22</f>
        <v>172.21090000000001</v>
      </c>
      <c r="G21" s="17">
        <f>+[1]GBA!G22</f>
        <v>128.37799999999999</v>
      </c>
      <c r="H21" s="17">
        <f>+[1]GBA!H22</f>
        <v>136.37360000000001</v>
      </c>
      <c r="I21" s="17">
        <f>+[1]GBA!I22</f>
        <v>133.76329999999999</v>
      </c>
      <c r="J21" s="17">
        <f>+[1]GBA!J22</f>
        <v>151.57640000000001</v>
      </c>
      <c r="K21" s="17">
        <f>+[1]GBA!K22</f>
        <v>130.85249999999999</v>
      </c>
      <c r="L21" s="17">
        <f>+[1]GBA!L22</f>
        <v>152.07239999999999</v>
      </c>
      <c r="M21" s="17">
        <f>+[1]GBA!M22</f>
        <v>133.59639999999999</v>
      </c>
      <c r="N21" s="17">
        <f>+[1]GBA!N22</f>
        <v>130.19220000000001</v>
      </c>
      <c r="O21" s="18">
        <f>+[1]GBA!R22</f>
        <v>126.84010000000001</v>
      </c>
      <c r="P21" s="19">
        <f>+[1]GBA!S22</f>
        <v>132.0556</v>
      </c>
      <c r="Q21" s="20">
        <f>+[1]GBA!T22</f>
        <v>155.8449</v>
      </c>
      <c r="R21" s="18">
        <f t="shared" si="26"/>
        <v>136.93771648999999</v>
      </c>
      <c r="S21" s="19">
        <f t="shared" si="27"/>
        <v>130.39881516108659</v>
      </c>
      <c r="T21" s="19">
        <f t="shared" si="28"/>
        <v>129.7278466539197</v>
      </c>
      <c r="U21" s="19">
        <f t="shared" si="29"/>
        <v>128.10056228172292</v>
      </c>
      <c r="V21" s="19"/>
      <c r="W21" s="20">
        <f t="shared" si="30"/>
        <v>133.42458451625311</v>
      </c>
      <c r="X21" s="21"/>
      <c r="Y21" s="42">
        <f t="shared" si="54"/>
        <v>2.5731295523389708E-2</v>
      </c>
      <c r="Z21" s="24">
        <f t="shared" si="54"/>
        <v>8.0228782123556996E-3</v>
      </c>
      <c r="AA21" s="24">
        <f t="shared" si="54"/>
        <v>1.1207411489504437E-2</v>
      </c>
      <c r="AB21" s="24">
        <f t="shared" si="52"/>
        <v>3.2635809886876865E-2</v>
      </c>
      <c r="AC21" s="24">
        <f t="shared" si="52"/>
        <v>6.7189651518325233E-2</v>
      </c>
      <c r="AD21" s="24">
        <f t="shared" si="52"/>
        <v>1.1166482750907036E-2</v>
      </c>
      <c r="AE21" s="24">
        <f t="shared" si="52"/>
        <v>1.472151886489903E-2</v>
      </c>
      <c r="AF21" s="24">
        <f t="shared" si="52"/>
        <v>5.2764422225562546E-2</v>
      </c>
      <c r="AG21" s="24">
        <f t="shared" si="52"/>
        <v>6.8270312709650671E-3</v>
      </c>
      <c r="AH21" s="24">
        <f t="shared" si="52"/>
        <v>2.1432100847026847E-2</v>
      </c>
      <c r="AI21" s="24">
        <f t="shared" si="52"/>
        <v>5.8124153403318335E-3</v>
      </c>
      <c r="AJ21" s="24">
        <f t="shared" si="52"/>
        <v>2.1891713275159264E-2</v>
      </c>
      <c r="AK21" s="24">
        <f t="shared" si="52"/>
        <v>1.401401479365294E-2</v>
      </c>
      <c r="AL21" s="24">
        <f t="shared" si="52"/>
        <v>-3.3324375590306765E-3</v>
      </c>
      <c r="AM21" s="24">
        <f t="shared" si="52"/>
        <v>2.0976879971301043E-2</v>
      </c>
      <c r="AN21" s="24">
        <f t="shared" si="52"/>
        <v>4.9119377333836756E-2</v>
      </c>
      <c r="AO21" s="24">
        <f t="shared" si="52"/>
        <v>2.5732743831235139E-2</v>
      </c>
      <c r="AP21" s="24">
        <f t="shared" si="53"/>
        <v>1.5930485730796029E-2</v>
      </c>
      <c r="AQ21" s="24">
        <f t="shared" si="53"/>
        <v>2.1555986494352641E-2</v>
      </c>
      <c r="AR21" s="24">
        <f t="shared" si="53"/>
        <v>2.1408775828605453E-2</v>
      </c>
      <c r="AS21" s="24" t="e">
        <f t="shared" si="53"/>
        <v>#DIV/0!</v>
      </c>
      <c r="AT21" s="24">
        <f t="shared" si="35"/>
        <v>2.5099666035465651E-2</v>
      </c>
      <c r="AU21" s="21"/>
      <c r="AV21" s="24">
        <f t="shared" si="51"/>
        <v>0.25560579233880376</v>
      </c>
      <c r="AW21" s="24">
        <f t="shared" si="51"/>
        <v>0.20254471937766438</v>
      </c>
      <c r="AX21" s="24">
        <f t="shared" si="51"/>
        <v>0.1972728898752707</v>
      </c>
      <c r="AY21" s="24">
        <f t="shared" si="51"/>
        <v>0.16192845639749298</v>
      </c>
      <c r="AZ21" s="24">
        <f t="shared" si="51"/>
        <v>0.48599867114221373</v>
      </c>
      <c r="BA21" s="24">
        <f t="shared" si="51"/>
        <v>0.24421158323011571</v>
      </c>
      <c r="BB21" s="24">
        <f t="shared" si="51"/>
        <v>0.26048582464578951</v>
      </c>
      <c r="BC21" s="24">
        <f t="shared" si="51"/>
        <v>0.27287424967360563</v>
      </c>
      <c r="BD21" s="24">
        <f t="shared" si="51"/>
        <v>0.28195360905829392</v>
      </c>
      <c r="BE21" s="24">
        <f t="shared" si="51"/>
        <v>0.20764888129642811</v>
      </c>
      <c r="BF21" s="24">
        <f t="shared" si="51"/>
        <v>0.30782792362481137</v>
      </c>
      <c r="BG21" s="24">
        <f t="shared" si="51"/>
        <v>0.2330146729008189</v>
      </c>
      <c r="BH21" s="24">
        <f t="shared" si="51"/>
        <v>0.21017050297587803</v>
      </c>
      <c r="BI21" s="24">
        <f t="shared" si="51"/>
        <v>0.16867342219077264</v>
      </c>
      <c r="BJ21" s="24">
        <f t="shared" si="51"/>
        <v>0.22845504026612762</v>
      </c>
      <c r="BK21" s="24">
        <f t="shared" si="51"/>
        <v>0.36827156667611938</v>
      </c>
      <c r="BL21" s="24">
        <f t="shared" si="51"/>
        <v>0.25560623886106848</v>
      </c>
      <c r="BM21" s="24">
        <f t="shared" si="51"/>
        <v>0.20706388762446504</v>
      </c>
      <c r="BN21" s="24">
        <f t="shared" si="51"/>
        <v>0.21090808107694636</v>
      </c>
      <c r="BO21" s="24">
        <f t="shared" si="51"/>
        <v>0.20145831974369544</v>
      </c>
      <c r="BP21" s="24" t="e">
        <f t="shared" si="51"/>
        <v>#DIV/0!</v>
      </c>
      <c r="BQ21" s="24">
        <f t="shared" si="51"/>
        <v>0.23846523412723331</v>
      </c>
      <c r="BR21" s="21"/>
      <c r="BS21" s="35">
        <f t="shared" si="37"/>
        <v>43191</v>
      </c>
      <c r="BT21" s="24">
        <f t="shared" si="38"/>
        <v>1.8353047276911001E-3</v>
      </c>
      <c r="BU21" s="24">
        <f t="shared" si="39"/>
        <v>3.5616533885431882E-4</v>
      </c>
      <c r="BV21" s="24">
        <f t="shared" si="40"/>
        <v>2.5043384857845602E-3</v>
      </c>
      <c r="BW21" s="24">
        <f t="shared" si="41"/>
        <v>8.494987221241819E-3</v>
      </c>
      <c r="BX21" s="24">
        <f t="shared" si="42"/>
        <v>6.658271586813077E-4</v>
      </c>
      <c r="BY21" s="24">
        <f t="shared" si="43"/>
        <v>1.3041524222712909E-3</v>
      </c>
      <c r="BZ21" s="24">
        <f t="shared" si="44"/>
        <v>5.820228339780127E-3</v>
      </c>
      <c r="CA21" s="24">
        <f t="shared" si="45"/>
        <v>2.1633388962628779E-4</v>
      </c>
      <c r="CB21" s="24">
        <f t="shared" si="46"/>
        <v>1.5342132150037279E-3</v>
      </c>
      <c r="CC21" s="24">
        <f t="shared" si="47"/>
        <v>1.987955308802476E-4</v>
      </c>
      <c r="CD21" s="24">
        <f t="shared" si="48"/>
        <v>2.323852383620414E-3</v>
      </c>
      <c r="CE21" s="24">
        <f t="shared" si="49"/>
        <v>4.7845550804927374E-4</v>
      </c>
      <c r="CF21" s="24">
        <f t="shared" si="50"/>
        <v>2.5732654221484477E-2</v>
      </c>
      <c r="CG21" s="21"/>
    </row>
    <row r="22" spans="1:85" x14ac:dyDescent="0.25">
      <c r="A22" s="31">
        <f>+[1]NAC!A23</f>
        <v>43221</v>
      </c>
      <c r="B22" s="17">
        <f>+[1]GBA!B23</f>
        <v>139.58000000000001</v>
      </c>
      <c r="C22" s="17">
        <f>+[1]GBA!C23</f>
        <v>136.16900000000001</v>
      </c>
      <c r="D22" s="17">
        <f>+[1]GBA!D23</f>
        <v>133.02629999999999</v>
      </c>
      <c r="E22" s="17">
        <f>+[1]GBA!E23</f>
        <v>126.7286</v>
      </c>
      <c r="F22" s="17">
        <f>+[1]GBA!F23</f>
        <v>170.0052</v>
      </c>
      <c r="G22" s="17">
        <f>+[1]GBA!G23</f>
        <v>131.3665</v>
      </c>
      <c r="H22" s="17">
        <f>+[1]GBA!H23</f>
        <v>139.46979999999999</v>
      </c>
      <c r="I22" s="17">
        <f>+[1]GBA!I23</f>
        <v>136.43709999999999</v>
      </c>
      <c r="J22" s="17">
        <f>+[1]GBA!J23</f>
        <v>157.00280000000001</v>
      </c>
      <c r="K22" s="17">
        <f>+[1]GBA!K23</f>
        <v>133.42449999999999</v>
      </c>
      <c r="L22" s="17">
        <f>+[1]GBA!L23</f>
        <v>152.54949999999999</v>
      </c>
      <c r="M22" s="17">
        <f>+[1]GBA!M23</f>
        <v>136.35900000000001</v>
      </c>
      <c r="N22" s="17">
        <f>+[1]GBA!N23</f>
        <v>132.20339999999999</v>
      </c>
      <c r="O22" s="18">
        <f>+[1]GBA!R23</f>
        <v>130.80099999999999</v>
      </c>
      <c r="P22" s="19">
        <f>+[1]GBA!S23</f>
        <v>135.4453</v>
      </c>
      <c r="Q22" s="20">
        <f>+[1]GBA!T23</f>
        <v>155.6943</v>
      </c>
      <c r="R22" s="18">
        <f t="shared" si="26"/>
        <v>139.57963509000004</v>
      </c>
      <c r="S22" s="19">
        <f t="shared" si="27"/>
        <v>133.75223515476947</v>
      </c>
      <c r="T22" s="19">
        <f t="shared" si="28"/>
        <v>132.26971234635346</v>
      </c>
      <c r="U22" s="19">
        <f t="shared" si="29"/>
        <v>130.54957737679473</v>
      </c>
      <c r="V22" s="19"/>
      <c r="W22" s="20">
        <f t="shared" si="30"/>
        <v>136.07963446816692</v>
      </c>
      <c r="X22" s="21"/>
      <c r="Y22" s="42">
        <f t="shared" si="54"/>
        <v>1.9293402853846509E-2</v>
      </c>
      <c r="Z22" s="24">
        <f t="shared" si="54"/>
        <v>3.6805060638732234E-2</v>
      </c>
      <c r="AA22" s="24">
        <f t="shared" si="54"/>
        <v>1.3930788895613055E-2</v>
      </c>
      <c r="AB22" s="24">
        <f t="shared" si="52"/>
        <v>1.7058979318314904E-2</v>
      </c>
      <c r="AC22" s="24">
        <f t="shared" si="52"/>
        <v>-1.2808132353991586E-2</v>
      </c>
      <c r="AD22" s="24">
        <f t="shared" si="52"/>
        <v>2.3278910716789669E-2</v>
      </c>
      <c r="AE22" s="24">
        <f t="shared" si="52"/>
        <v>2.2703807775111828E-2</v>
      </c>
      <c r="AF22" s="24">
        <f t="shared" si="52"/>
        <v>1.9989040342156539E-2</v>
      </c>
      <c r="AG22" s="24">
        <f t="shared" si="52"/>
        <v>3.5799768301661761E-2</v>
      </c>
      <c r="AH22" s="24">
        <f t="shared" si="52"/>
        <v>1.9655719225845969E-2</v>
      </c>
      <c r="AI22" s="24">
        <f t="shared" si="52"/>
        <v>3.1373214337382382E-3</v>
      </c>
      <c r="AJ22" s="24">
        <f t="shared" si="52"/>
        <v>2.0678700923078885E-2</v>
      </c>
      <c r="AK22" s="24">
        <f t="shared" si="52"/>
        <v>1.5447930060326076E-2</v>
      </c>
      <c r="AL22" s="24">
        <f t="shared" si="52"/>
        <v>3.1227506127793792E-2</v>
      </c>
      <c r="AM22" s="24">
        <f t="shared" si="52"/>
        <v>2.5668733472870464E-2</v>
      </c>
      <c r="AN22" s="24">
        <f t="shared" si="52"/>
        <v>-9.663453857007287E-4</v>
      </c>
      <c r="AO22" s="24">
        <f t="shared" si="52"/>
        <v>1.929284836725742E-2</v>
      </c>
      <c r="AP22" s="24">
        <f t="shared" si="53"/>
        <v>2.5716644660768395E-2</v>
      </c>
      <c r="AQ22" s="24">
        <f t="shared" si="53"/>
        <v>1.9593832457689642E-2</v>
      </c>
      <c r="AR22" s="24">
        <f t="shared" si="53"/>
        <v>1.9117910580953357E-2</v>
      </c>
      <c r="AS22" s="24" t="e">
        <f t="shared" si="53"/>
        <v>#DIV/0!</v>
      </c>
      <c r="AT22" s="24">
        <f t="shared" si="35"/>
        <v>1.9899255909546332E-2</v>
      </c>
      <c r="AU22" s="21"/>
      <c r="AV22" s="24">
        <f t="shared" si="51"/>
        <v>0.2636168338603686</v>
      </c>
      <c r="AW22" s="24">
        <f t="shared" si="51"/>
        <v>0.23384513621145064</v>
      </c>
      <c r="AX22" s="24">
        <f t="shared" si="51"/>
        <v>0.1915755246822346</v>
      </c>
      <c r="AY22" s="24">
        <f t="shared" si="51"/>
        <v>0.17442209602324965</v>
      </c>
      <c r="AZ22" s="24">
        <f t="shared" si="51"/>
        <v>0.44016305535648037</v>
      </c>
      <c r="BA22" s="24">
        <f t="shared" si="51"/>
        <v>0.2359415779302767</v>
      </c>
      <c r="BB22" s="24">
        <f t="shared" si="51"/>
        <v>0.27035675151815464</v>
      </c>
      <c r="BC22" s="24">
        <f t="shared" si="51"/>
        <v>0.28453823333637729</v>
      </c>
      <c r="BD22" s="24">
        <f t="shared" si="51"/>
        <v>0.32848206285046544</v>
      </c>
      <c r="BE22" s="24">
        <f t="shared" si="51"/>
        <v>0.22050492548877543</v>
      </c>
      <c r="BF22" s="24">
        <f t="shared" si="51"/>
        <v>0.28694441023079875</v>
      </c>
      <c r="BG22" s="24">
        <f t="shared" si="51"/>
        <v>0.24547762078782798</v>
      </c>
      <c r="BH22" s="24">
        <f t="shared" si="51"/>
        <v>0.21197680985104617</v>
      </c>
      <c r="BI22" s="24">
        <f t="shared" si="51"/>
        <v>0.21107663704736579</v>
      </c>
      <c r="BJ22" s="24">
        <f t="shared" si="51"/>
        <v>0.24011558333234162</v>
      </c>
      <c r="BK22" s="24">
        <f t="shared" si="51"/>
        <v>0.35131829962001992</v>
      </c>
      <c r="BL22" s="24">
        <f t="shared" si="51"/>
        <v>0.26361635108703729</v>
      </c>
      <c r="BM22" s="24">
        <f t="shared" si="51"/>
        <v>0.22315556074328291</v>
      </c>
      <c r="BN22" s="24">
        <f t="shared" si="51"/>
        <v>0.21909626863879827</v>
      </c>
      <c r="BO22" s="24">
        <f t="shared" si="51"/>
        <v>0.20785541547970987</v>
      </c>
      <c r="BP22" s="24" t="e">
        <f t="shared" si="51"/>
        <v>#DIV/0!</v>
      </c>
      <c r="BQ22" s="24">
        <f t="shared" si="51"/>
        <v>0.24719481411630428</v>
      </c>
      <c r="BR22" s="21"/>
      <c r="BS22" s="35">
        <f t="shared" si="37"/>
        <v>43221</v>
      </c>
      <c r="BT22" s="24">
        <f t="shared" si="38"/>
        <v>8.2741293139961571E-3</v>
      </c>
      <c r="BU22" s="24">
        <f t="shared" si="39"/>
        <v>4.3644415720983057E-4</v>
      </c>
      <c r="BV22" s="24">
        <f t="shared" si="40"/>
        <v>1.3178477851290402E-3</v>
      </c>
      <c r="BW22" s="24">
        <f t="shared" si="41"/>
        <v>-1.6848224744044809E-3</v>
      </c>
      <c r="BX22" s="24">
        <f t="shared" si="42"/>
        <v>1.3683488147921033E-3</v>
      </c>
      <c r="BY22" s="24">
        <f t="shared" si="43"/>
        <v>1.9897004483780865E-3</v>
      </c>
      <c r="BZ22" s="24">
        <f t="shared" si="44"/>
        <v>2.2630199068191443E-3</v>
      </c>
      <c r="CA22" s="24">
        <f t="shared" si="45"/>
        <v>1.113510055645621E-3</v>
      </c>
      <c r="CB22" s="24">
        <f t="shared" si="46"/>
        <v>1.4011538068322907E-3</v>
      </c>
      <c r="CC22" s="24">
        <f t="shared" si="47"/>
        <v>1.0521856606639662E-4</v>
      </c>
      <c r="CD22" s="24">
        <f t="shared" si="48"/>
        <v>2.1868717229695353E-3</v>
      </c>
      <c r="CE22" s="24">
        <f t="shared" si="49"/>
        <v>5.2138632081671324E-4</v>
      </c>
      <c r="CF22" s="24">
        <f t="shared" si="50"/>
        <v>1.9292808424250438E-2</v>
      </c>
      <c r="CG22" s="21"/>
    </row>
    <row r="23" spans="1:85" x14ac:dyDescent="0.25">
      <c r="A23" s="31">
        <f>+[1]NAC!A24</f>
        <v>43252</v>
      </c>
      <c r="B23" s="17">
        <f>+[1]GBA!B24</f>
        <v>145.0582</v>
      </c>
      <c r="C23" s="17">
        <f>+[1]GBA!C24</f>
        <v>142.63210000000001</v>
      </c>
      <c r="D23" s="17">
        <f>+[1]GBA!D24</f>
        <v>134.47409999999999</v>
      </c>
      <c r="E23" s="17">
        <f>+[1]GBA!E24</f>
        <v>129.43440000000001</v>
      </c>
      <c r="F23" s="17">
        <f>+[1]GBA!F24</f>
        <v>176.56909999999999</v>
      </c>
      <c r="G23" s="17">
        <f>+[1]GBA!G24</f>
        <v>136.51730000000001</v>
      </c>
      <c r="H23" s="17">
        <f>+[1]GBA!H24</f>
        <v>146.1936</v>
      </c>
      <c r="I23" s="17">
        <f>+[1]GBA!I24</f>
        <v>145.3092</v>
      </c>
      <c r="J23" s="17">
        <f>+[1]GBA!J24</f>
        <v>157.35769999999999</v>
      </c>
      <c r="K23" s="17">
        <f>+[1]GBA!K24</f>
        <v>138.59180000000001</v>
      </c>
      <c r="L23" s="17">
        <f>+[1]GBA!L24</f>
        <v>154.77799999999999</v>
      </c>
      <c r="M23" s="17">
        <f>+[1]GBA!M24</f>
        <v>140.6163</v>
      </c>
      <c r="N23" s="17">
        <f>+[1]GBA!N24</f>
        <v>135.93770000000001</v>
      </c>
      <c r="O23" s="18">
        <f>+[1]GBA!R24</f>
        <v>134.96299999999999</v>
      </c>
      <c r="P23" s="19">
        <f>+[1]GBA!S24</f>
        <v>141.1129</v>
      </c>
      <c r="Q23" s="20">
        <f>+[1]GBA!T24</f>
        <v>161.208</v>
      </c>
      <c r="R23" s="18">
        <f t="shared" si="26"/>
        <v>145.05797404</v>
      </c>
      <c r="S23" s="19">
        <f t="shared" si="27"/>
        <v>138.63933374921041</v>
      </c>
      <c r="T23" s="19">
        <f t="shared" si="28"/>
        <v>136.45495443867796</v>
      </c>
      <c r="U23" s="19">
        <f t="shared" si="29"/>
        <v>134.70450873108268</v>
      </c>
      <c r="V23" s="19"/>
      <c r="W23" s="20">
        <f t="shared" si="30"/>
        <v>141.40367753414117</v>
      </c>
      <c r="X23" s="21"/>
      <c r="Y23" s="42">
        <f t="shared" si="54"/>
        <v>3.9247743229688936E-2</v>
      </c>
      <c r="Z23" s="24">
        <f t="shared" si="54"/>
        <v>4.7463813349587713E-2</v>
      </c>
      <c r="AA23" s="24">
        <f t="shared" si="54"/>
        <v>1.0883562122677937E-2</v>
      </c>
      <c r="AB23" s="24">
        <f t="shared" si="52"/>
        <v>2.13511393639636E-2</v>
      </c>
      <c r="AC23" s="24">
        <f t="shared" si="52"/>
        <v>3.8609995458962265E-2</v>
      </c>
      <c r="AD23" s="24">
        <f t="shared" si="52"/>
        <v>3.9209387477020519E-2</v>
      </c>
      <c r="AE23" s="24">
        <f t="shared" si="52"/>
        <v>4.8209719953710595E-2</v>
      </c>
      <c r="AF23" s="24">
        <f t="shared" si="52"/>
        <v>6.5027034435648501E-2</v>
      </c>
      <c r="AG23" s="24">
        <f t="shared" si="52"/>
        <v>2.2604692400389759E-3</v>
      </c>
      <c r="AH23" s="24">
        <f t="shared" si="52"/>
        <v>3.8728269545698302E-2</v>
      </c>
      <c r="AI23" s="24">
        <f t="shared" si="52"/>
        <v>1.4608373019904919E-2</v>
      </c>
      <c r="AJ23" s="24">
        <f t="shared" si="52"/>
        <v>3.122126152289173E-2</v>
      </c>
      <c r="AK23" s="24">
        <f t="shared" si="52"/>
        <v>2.8246626032310873E-2</v>
      </c>
      <c r="AL23" s="24">
        <f t="shared" si="52"/>
        <v>3.1819328598405194E-2</v>
      </c>
      <c r="AM23" s="24">
        <f t="shared" si="52"/>
        <v>4.1844198359042295E-2</v>
      </c>
      <c r="AN23" s="24">
        <f t="shared" si="52"/>
        <v>3.5413627859208763E-2</v>
      </c>
      <c r="AO23" s="24">
        <f t="shared" si="52"/>
        <v>3.9248841326082973E-2</v>
      </c>
      <c r="AP23" s="24">
        <f t="shared" si="53"/>
        <v>3.6538444301778661E-2</v>
      </c>
      <c r="AQ23" s="24">
        <f t="shared" si="53"/>
        <v>3.1641726727017261E-2</v>
      </c>
      <c r="AR23" s="24">
        <f t="shared" si="53"/>
        <v>3.1826463461432031E-2</v>
      </c>
      <c r="AS23" s="24" t="e">
        <f t="shared" si="53"/>
        <v>#DIV/0!</v>
      </c>
      <c r="AT23" s="24">
        <f t="shared" si="35"/>
        <v>3.9124466249354173E-2</v>
      </c>
      <c r="AU23" s="21"/>
      <c r="AV23" s="24">
        <f t="shared" si="51"/>
        <v>0.29522841787483833</v>
      </c>
      <c r="AW23" s="24">
        <f t="shared" si="51"/>
        <v>0.27586694253539834</v>
      </c>
      <c r="AX23" s="24">
        <f t="shared" si="51"/>
        <v>0.19891889289497033</v>
      </c>
      <c r="AY23" s="24">
        <f t="shared" si="51"/>
        <v>0.19226138772186618</v>
      </c>
      <c r="AZ23" s="24">
        <f t="shared" si="51"/>
        <v>0.46022385196064808</v>
      </c>
      <c r="BA23" s="24">
        <f t="shared" si="51"/>
        <v>0.26699954059685282</v>
      </c>
      <c r="BB23" s="24">
        <f t="shared" si="51"/>
        <v>0.31481834566666556</v>
      </c>
      <c r="BC23" s="24">
        <f t="shared" si="51"/>
        <v>0.36380888737885586</v>
      </c>
      <c r="BD23" s="24">
        <f t="shared" si="51"/>
        <v>0.3064530725259762</v>
      </c>
      <c r="BE23" s="24">
        <f t="shared" si="51"/>
        <v>0.23115996165944597</v>
      </c>
      <c r="BF23" s="24">
        <f t="shared" si="51"/>
        <v>0.29628078685712755</v>
      </c>
      <c r="BG23" s="24">
        <f t="shared" si="51"/>
        <v>0.26306641647796214</v>
      </c>
      <c r="BH23" s="24">
        <f t="shared" si="51"/>
        <v>0.23374253062172823</v>
      </c>
      <c r="BI23" s="24">
        <f t="shared" si="51"/>
        <v>0.23180310572498253</v>
      </c>
      <c r="BJ23" s="24">
        <f t="shared" si="51"/>
        <v>0.27262995466388396</v>
      </c>
      <c r="BK23" s="24">
        <f t="shared" si="51"/>
        <v>0.38546383663338668</v>
      </c>
      <c r="BL23" s="24">
        <f t="shared" si="51"/>
        <v>0.29523050670878814</v>
      </c>
      <c r="BM23" s="24">
        <f t="shared" si="51"/>
        <v>0.25012851763179689</v>
      </c>
      <c r="BN23" s="24">
        <f t="shared" si="51"/>
        <v>0.23806832164582215</v>
      </c>
      <c r="BO23" s="24">
        <f t="shared" si="51"/>
        <v>0.22740148205219946</v>
      </c>
      <c r="BP23" s="24" t="e">
        <f t="shared" si="51"/>
        <v>#DIV/0!</v>
      </c>
      <c r="BQ23" s="24">
        <f t="shared" si="51"/>
        <v>0.28063179668515437</v>
      </c>
      <c r="BR23" s="21"/>
      <c r="BS23" s="35">
        <f t="shared" si="37"/>
        <v>43252</v>
      </c>
      <c r="BT23" s="24">
        <f t="shared" si="38"/>
        <v>1.0853636910732191E-2</v>
      </c>
      <c r="BU23" s="24">
        <f t="shared" si="39"/>
        <v>3.3918226106892125E-4</v>
      </c>
      <c r="BV23" s="24">
        <f t="shared" si="40"/>
        <v>1.6458118641639267E-3</v>
      </c>
      <c r="BW23" s="24">
        <f t="shared" si="41"/>
        <v>4.918927783350042E-3</v>
      </c>
      <c r="BX23" s="24">
        <f t="shared" si="42"/>
        <v>2.313763863017626E-3</v>
      </c>
      <c r="BY23" s="24">
        <f t="shared" si="43"/>
        <v>4.2391058890958655E-3</v>
      </c>
      <c r="BZ23" s="24">
        <f t="shared" si="44"/>
        <v>7.3669321536036832E-3</v>
      </c>
      <c r="CA23" s="24">
        <f t="shared" si="45"/>
        <v>7.1447843530589043E-5</v>
      </c>
      <c r="CB23" s="24">
        <f t="shared" si="46"/>
        <v>2.7617178678893883E-3</v>
      </c>
      <c r="CC23" s="24">
        <f t="shared" si="47"/>
        <v>4.8216578306347545E-4</v>
      </c>
      <c r="CD23" s="24">
        <f t="shared" si="48"/>
        <v>3.3062854277116959E-3</v>
      </c>
      <c r="CE23" s="24">
        <f t="shared" si="49"/>
        <v>9.4976106892105357E-4</v>
      </c>
      <c r="CF23" s="24">
        <f t="shared" si="50"/>
        <v>3.9248738716148465E-2</v>
      </c>
      <c r="CG23" s="21"/>
    </row>
    <row r="24" spans="1:85" x14ac:dyDescent="0.25">
      <c r="A24" s="31">
        <f>+[1]NAC!A25</f>
        <v>43282</v>
      </c>
      <c r="B24" s="17">
        <f>+[1]GBA!B25</f>
        <v>149.11779999999999</v>
      </c>
      <c r="C24" s="17">
        <f>+[1]GBA!C25</f>
        <v>148.27019999999999</v>
      </c>
      <c r="D24" s="17">
        <f>+[1]GBA!D25</f>
        <v>138.00290000000001</v>
      </c>
      <c r="E24" s="17">
        <f>+[1]GBA!E25</f>
        <v>128.5779</v>
      </c>
      <c r="F24" s="17">
        <f>+[1]GBA!F25</f>
        <v>176.57740000000001</v>
      </c>
      <c r="G24" s="17">
        <f>+[1]GBA!G25</f>
        <v>142.42080000000001</v>
      </c>
      <c r="H24" s="17">
        <f>+[1]GBA!H25</f>
        <v>149.76939999999999</v>
      </c>
      <c r="I24" s="17">
        <f>+[1]GBA!I25</f>
        <v>151.5932</v>
      </c>
      <c r="J24" s="17">
        <f>+[1]GBA!J25</f>
        <v>158.0181</v>
      </c>
      <c r="K24" s="17">
        <f>+[1]GBA!K25</f>
        <v>145.24760000000001</v>
      </c>
      <c r="L24" s="17">
        <f>+[1]GBA!L25</f>
        <v>158.24870000000001</v>
      </c>
      <c r="M24" s="17">
        <f>+[1]GBA!M25</f>
        <v>144.80459999999999</v>
      </c>
      <c r="N24" s="17">
        <f>+[1]GBA!N25</f>
        <v>141.7807</v>
      </c>
      <c r="O24" s="18">
        <f>+[1]GBA!R25</f>
        <v>140.4659</v>
      </c>
      <c r="P24" s="19">
        <f>+[1]GBA!S25</f>
        <v>145.20689999999999</v>
      </c>
      <c r="Q24" s="20">
        <f>+[1]GBA!T25</f>
        <v>164.5163</v>
      </c>
      <c r="R24" s="18">
        <f t="shared" si="26"/>
        <v>149.11755650000001</v>
      </c>
      <c r="S24" s="19">
        <f t="shared" si="27"/>
        <v>143.2071731364498</v>
      </c>
      <c r="T24" s="19">
        <f t="shared" si="28"/>
        <v>140.43035323682054</v>
      </c>
      <c r="U24" s="19">
        <f t="shared" si="29"/>
        <v>138.59035188203339</v>
      </c>
      <c r="V24" s="19"/>
      <c r="W24" s="20">
        <f t="shared" si="30"/>
        <v>145.5732104443162</v>
      </c>
      <c r="X24" s="21"/>
      <c r="Y24" s="42">
        <f t="shared" si="54"/>
        <v>2.7986008374569549E-2</v>
      </c>
      <c r="Z24" s="24">
        <f t="shared" si="54"/>
        <v>3.9528969986419416E-2</v>
      </c>
      <c r="AA24" s="24">
        <f t="shared" si="54"/>
        <v>2.6241484419676553E-2</v>
      </c>
      <c r="AB24" s="24">
        <f t="shared" si="52"/>
        <v>-6.6172516734346321E-3</v>
      </c>
      <c r="AC24" s="24">
        <f t="shared" si="52"/>
        <v>4.7007092407458373E-5</v>
      </c>
      <c r="AD24" s="24">
        <f t="shared" si="52"/>
        <v>4.3243603557937327E-2</v>
      </c>
      <c r="AE24" s="24">
        <f t="shared" si="52"/>
        <v>2.4459347057600223E-2</v>
      </c>
      <c r="AF24" s="24">
        <f t="shared" si="52"/>
        <v>4.3245713278994069E-2</v>
      </c>
      <c r="AG24" s="24">
        <f t="shared" si="52"/>
        <v>4.1968076554246281E-3</v>
      </c>
      <c r="AH24" s="24">
        <f t="shared" si="52"/>
        <v>4.8024486297169044E-2</v>
      </c>
      <c r="AI24" s="24">
        <f t="shared" si="52"/>
        <v>2.2423729470596676E-2</v>
      </c>
      <c r="AJ24" s="24">
        <f t="shared" si="52"/>
        <v>2.978530938447399E-2</v>
      </c>
      <c r="AK24" s="24">
        <f t="shared" si="52"/>
        <v>4.2982925266500605E-2</v>
      </c>
      <c r="AL24" s="24">
        <f t="shared" si="52"/>
        <v>4.0773397153293978E-2</v>
      </c>
      <c r="AM24" s="24">
        <f t="shared" si="52"/>
        <v>2.9012230632351699E-2</v>
      </c>
      <c r="AN24" s="24">
        <f t="shared" si="52"/>
        <v>2.0521934395315355E-2</v>
      </c>
      <c r="AO24" s="24">
        <f t="shared" si="52"/>
        <v>2.7985931051819124E-2</v>
      </c>
      <c r="AP24" s="24">
        <f t="shared" si="53"/>
        <v>3.2947643815876448E-2</v>
      </c>
      <c r="AQ24" s="24">
        <f t="shared" si="53"/>
        <v>2.9133414865702756E-2</v>
      </c>
      <c r="AR24" s="24">
        <f t="shared" si="53"/>
        <v>2.8847164713010409E-2</v>
      </c>
      <c r="AS24" s="24" t="e">
        <f t="shared" si="53"/>
        <v>#DIV/0!</v>
      </c>
      <c r="AT24" s="24">
        <f t="shared" si="35"/>
        <v>2.9486736009170178E-2</v>
      </c>
      <c r="AU24" s="21"/>
      <c r="AV24" s="24">
        <f t="shared" si="51"/>
        <v>0.30897060127335085</v>
      </c>
      <c r="AW24" s="24">
        <f t="shared" si="51"/>
        <v>0.31029472975373351</v>
      </c>
      <c r="AX24" s="24">
        <f t="shared" si="51"/>
        <v>0.19038003377848023</v>
      </c>
      <c r="AY24" s="24">
        <f t="shared" si="51"/>
        <v>0.2066776593937607</v>
      </c>
      <c r="AZ24" s="24">
        <f t="shared" si="51"/>
        <v>0.42496164780865953</v>
      </c>
      <c r="BA24" s="24">
        <f t="shared" si="51"/>
        <v>0.28967666804912384</v>
      </c>
      <c r="BB24" s="24">
        <f t="shared" si="51"/>
        <v>0.30246152909613477</v>
      </c>
      <c r="BC24" s="24">
        <f t="shared" si="51"/>
        <v>0.40275362895502198</v>
      </c>
      <c r="BD24" s="24">
        <f t="shared" si="51"/>
        <v>0.30519150665447525</v>
      </c>
      <c r="BE24" s="24">
        <f t="shared" si="51"/>
        <v>0.25101073001665752</v>
      </c>
      <c r="BF24" s="24">
        <f t="shared" si="51"/>
        <v>0.31610257450906709</v>
      </c>
      <c r="BG24" s="24">
        <f t="shared" si="51"/>
        <v>0.26949640817571785</v>
      </c>
      <c r="BH24" s="24">
        <f t="shared" si="51"/>
        <v>0.26836902933301365</v>
      </c>
      <c r="BI24" s="24">
        <f t="shared" si="51"/>
        <v>0.27551559685011928</v>
      </c>
      <c r="BJ24" s="24">
        <f t="shared" si="51"/>
        <v>0.2868537124231314</v>
      </c>
      <c r="BK24" s="24">
        <f t="shared" si="51"/>
        <v>0.38471243760994533</v>
      </c>
      <c r="BL24" s="24">
        <f t="shared" si="51"/>
        <v>0.30897597272994615</v>
      </c>
      <c r="BM24" s="24">
        <f t="shared" si="51"/>
        <v>0.27214886167975583</v>
      </c>
      <c r="BN24" s="24">
        <f t="shared" si="51"/>
        <v>0.25501694707992506</v>
      </c>
      <c r="BO24" s="24">
        <f t="shared" si="51"/>
        <v>0.24875710870818035</v>
      </c>
      <c r="BP24" s="24" t="e">
        <f t="shared" si="51"/>
        <v>#DIV/0!</v>
      </c>
      <c r="BQ24" s="24">
        <f t="shared" si="51"/>
        <v>0.29866991437271673</v>
      </c>
      <c r="BR24" s="21"/>
      <c r="BS24" s="35">
        <f t="shared" si="37"/>
        <v>43282</v>
      </c>
      <c r="BT24" s="24">
        <f t="shared" si="38"/>
        <v>9.1106234601008116E-3</v>
      </c>
      <c r="BU24" s="24">
        <f t="shared" si="39"/>
        <v>7.9548594977740382E-4</v>
      </c>
      <c r="BV24" s="24">
        <f t="shared" si="40"/>
        <v>-5.0129430807772989E-4</v>
      </c>
      <c r="BW24" s="24">
        <f t="shared" si="41"/>
        <v>5.9850460022395452E-6</v>
      </c>
      <c r="BX24" s="24">
        <f t="shared" si="42"/>
        <v>2.5517306157114908E-3</v>
      </c>
      <c r="BY24" s="24">
        <f t="shared" si="43"/>
        <v>2.1692699895628016E-3</v>
      </c>
      <c r="BZ24" s="24">
        <f t="shared" si="44"/>
        <v>5.0208509412084188E-3</v>
      </c>
      <c r="CA24" s="24">
        <f t="shared" si="45"/>
        <v>1.2792961721571258E-4</v>
      </c>
      <c r="CB24" s="24">
        <f t="shared" si="46"/>
        <v>3.4229204553758415E-3</v>
      </c>
      <c r="CC24" s="24">
        <f t="shared" si="47"/>
        <v>7.2257300862688676E-4</v>
      </c>
      <c r="CD24" s="24">
        <f t="shared" si="48"/>
        <v>3.12985904967799E-3</v>
      </c>
      <c r="CE24" s="24">
        <f t="shared" si="49"/>
        <v>1.4299536324040945E-3</v>
      </c>
      <c r="CF24" s="24">
        <f t="shared" si="50"/>
        <v>2.7985887457585963E-2</v>
      </c>
      <c r="CG24" s="21"/>
    </row>
    <row r="25" spans="1:85" x14ac:dyDescent="0.25">
      <c r="A25" s="31">
        <f>+[1]NAC!A26</f>
        <v>43313</v>
      </c>
      <c r="B25" s="17">
        <f>+[1]GBA!B26</f>
        <v>155.1747</v>
      </c>
      <c r="C25" s="17">
        <f>+[1]GBA!C26</f>
        <v>153.43819999999999</v>
      </c>
      <c r="D25" s="17">
        <f>+[1]GBA!D26</f>
        <v>139.49019999999999</v>
      </c>
      <c r="E25" s="17">
        <f>+[1]GBA!E26</f>
        <v>129.5497</v>
      </c>
      <c r="F25" s="17">
        <f>+[1]GBA!F26</f>
        <v>191.83500000000001</v>
      </c>
      <c r="G25" s="17">
        <f>+[1]GBA!G26</f>
        <v>146.88999999999999</v>
      </c>
      <c r="H25" s="17">
        <f>+[1]GBA!H26</f>
        <v>157.345</v>
      </c>
      <c r="I25" s="17">
        <f>+[1]GBA!I26</f>
        <v>156.60310000000001</v>
      </c>
      <c r="J25" s="17">
        <f>+[1]GBA!J26</f>
        <v>182.2124</v>
      </c>
      <c r="K25" s="17">
        <f>+[1]GBA!K26</f>
        <v>147.2747</v>
      </c>
      <c r="L25" s="17">
        <f>+[1]GBA!L26</f>
        <v>161.3912</v>
      </c>
      <c r="M25" s="17">
        <f>+[1]GBA!M26</f>
        <v>148.3622</v>
      </c>
      <c r="N25" s="17">
        <f>+[1]GBA!N26</f>
        <v>149.62569999999999</v>
      </c>
      <c r="O25" s="18">
        <f>+[1]GBA!R26</f>
        <v>142.57650000000001</v>
      </c>
      <c r="P25" s="19">
        <f>+[1]GBA!S26</f>
        <v>149.87029999999999</v>
      </c>
      <c r="Q25" s="20">
        <f>+[1]GBA!T26</f>
        <v>176.44890000000001</v>
      </c>
      <c r="R25" s="18">
        <f t="shared" si="26"/>
        <v>155.17366657000002</v>
      </c>
      <c r="S25" s="19">
        <f t="shared" si="27"/>
        <v>147.05761781427671</v>
      </c>
      <c r="T25" s="19">
        <f t="shared" si="28"/>
        <v>143.64829276154057</v>
      </c>
      <c r="U25" s="19">
        <f t="shared" si="29"/>
        <v>141.66541521148622</v>
      </c>
      <c r="V25" s="19"/>
      <c r="W25" s="20">
        <f t="shared" si="30"/>
        <v>150.9867656664743</v>
      </c>
      <c r="X25" s="21"/>
      <c r="Y25" s="42">
        <f t="shared" si="54"/>
        <v>4.0618222640087298E-2</v>
      </c>
      <c r="Z25" s="24">
        <f t="shared" si="54"/>
        <v>3.4855284473886305E-2</v>
      </c>
      <c r="AA25" s="24">
        <f t="shared" si="54"/>
        <v>1.0777309752186159E-2</v>
      </c>
      <c r="AB25" s="24">
        <f t="shared" si="52"/>
        <v>7.558064021888633E-3</v>
      </c>
      <c r="AC25" s="24">
        <f t="shared" si="52"/>
        <v>8.6407433793905586E-2</v>
      </c>
      <c r="AD25" s="24">
        <f t="shared" si="52"/>
        <v>3.1380247828968644E-2</v>
      </c>
      <c r="AE25" s="24">
        <f t="shared" si="52"/>
        <v>5.0581761027286065E-2</v>
      </c>
      <c r="AF25" s="24">
        <f t="shared" si="52"/>
        <v>3.3048316151384149E-2</v>
      </c>
      <c r="AG25" s="24">
        <f t="shared" si="52"/>
        <v>0.15311094108839418</v>
      </c>
      <c r="AH25" s="24">
        <f t="shared" si="52"/>
        <v>1.3956168638930899E-2</v>
      </c>
      <c r="AI25" s="24">
        <f t="shared" si="52"/>
        <v>1.9857983035563631E-2</v>
      </c>
      <c r="AJ25" s="24">
        <f t="shared" si="52"/>
        <v>2.4568280289438471E-2</v>
      </c>
      <c r="AK25" s="24">
        <f t="shared" si="52"/>
        <v>5.5331931638086029E-2</v>
      </c>
      <c r="AL25" s="24">
        <f t="shared" si="52"/>
        <v>1.5025710866480857E-2</v>
      </c>
      <c r="AM25" s="24">
        <f t="shared" si="52"/>
        <v>3.2115553737460001E-2</v>
      </c>
      <c r="AN25" s="24">
        <f t="shared" si="52"/>
        <v>7.253141482029446E-2</v>
      </c>
      <c r="AO25" s="24">
        <f t="shared" si="52"/>
        <v>4.0612991603037774E-2</v>
      </c>
      <c r="AP25" s="24">
        <f t="shared" si="53"/>
        <v>2.6887233324256465E-2</v>
      </c>
      <c r="AQ25" s="24">
        <f t="shared" si="53"/>
        <v>2.2914843198416968E-2</v>
      </c>
      <c r="AR25" s="24">
        <f t="shared" si="53"/>
        <v>2.2188148653163875E-2</v>
      </c>
      <c r="AS25" s="24" t="e">
        <f t="shared" si="53"/>
        <v>#DIV/0!</v>
      </c>
      <c r="AT25" s="24">
        <f t="shared" si="35"/>
        <v>3.7187853490590284E-2</v>
      </c>
      <c r="AU25" s="21"/>
      <c r="AV25" s="24">
        <f t="shared" si="51"/>
        <v>0.34230569941463518</v>
      </c>
      <c r="AW25" s="24">
        <f t="shared" si="51"/>
        <v>0.3266900062167708</v>
      </c>
      <c r="AX25" s="24">
        <f t="shared" si="51"/>
        <v>0.18767928192718975</v>
      </c>
      <c r="AY25" s="24">
        <f t="shared" si="51"/>
        <v>0.22658500144861393</v>
      </c>
      <c r="AZ25" s="24">
        <f t="shared" si="51"/>
        <v>0.50855899921676206</v>
      </c>
      <c r="BA25" s="24">
        <f t="shared" si="51"/>
        <v>0.31728332397690595</v>
      </c>
      <c r="BB25" s="24">
        <f t="shared" si="51"/>
        <v>0.32983601126107276</v>
      </c>
      <c r="BC25" s="24">
        <f t="shared" si="51"/>
        <v>0.43333040449137927</v>
      </c>
      <c r="BD25" s="24">
        <f t="shared" si="51"/>
        <v>0.47679953445887735</v>
      </c>
      <c r="BE25" s="24">
        <f t="shared" si="51"/>
        <v>0.26842634714860791</v>
      </c>
      <c r="BF25" s="24">
        <f t="shared" si="51"/>
        <v>0.32300990508074978</v>
      </c>
      <c r="BG25" s="24">
        <f t="shared" si="51"/>
        <v>0.2890020286971593</v>
      </c>
      <c r="BH25" s="24">
        <f t="shared" si="51"/>
        <v>0.31884818046077701</v>
      </c>
      <c r="BI25" s="24">
        <f t="shared" si="51"/>
        <v>0.27884834448847506</v>
      </c>
      <c r="BJ25" s="24">
        <f t="shared" si="51"/>
        <v>0.30850522327138741</v>
      </c>
      <c r="BK25" s="24">
        <f t="shared" si="51"/>
        <v>0.46314178176870024</v>
      </c>
      <c r="BL25" s="24">
        <f t="shared" si="51"/>
        <v>0.34230728284447509</v>
      </c>
      <c r="BM25" s="24">
        <f t="shared" si="51"/>
        <v>0.29195169552663813</v>
      </c>
      <c r="BN25" s="24">
        <f t="shared" si="51"/>
        <v>0.27878981679474513</v>
      </c>
      <c r="BO25" s="24">
        <f t="shared" si="51"/>
        <v>0.27434220806269738</v>
      </c>
      <c r="BP25" s="24" t="e">
        <f t="shared" si="51"/>
        <v>#DIV/0!</v>
      </c>
      <c r="BQ25" s="24">
        <f t="shared" si="51"/>
        <v>0.33332071549815945</v>
      </c>
      <c r="BR25" s="21"/>
      <c r="BS25" s="35">
        <f t="shared" si="37"/>
        <v>43313</v>
      </c>
      <c r="BT25" s="24">
        <f t="shared" si="38"/>
        <v>8.1236391631314409E-3</v>
      </c>
      <c r="BU25" s="24">
        <f t="shared" si="39"/>
        <v>3.2614959448167306E-4</v>
      </c>
      <c r="BV25" s="24">
        <f t="shared" si="40"/>
        <v>5.5329289997572495E-4</v>
      </c>
      <c r="BW25" s="24">
        <f t="shared" si="41"/>
        <v>1.0702578498341577E-2</v>
      </c>
      <c r="BX25" s="24">
        <f t="shared" si="42"/>
        <v>1.8791776702714116E-3</v>
      </c>
      <c r="BY25" s="24">
        <f t="shared" si="43"/>
        <v>4.4706453555511195E-3</v>
      </c>
      <c r="BZ25" s="24">
        <f t="shared" si="44"/>
        <v>3.8938839628803669E-3</v>
      </c>
      <c r="CA25" s="24">
        <f t="shared" si="45"/>
        <v>4.5592131187557755E-3</v>
      </c>
      <c r="CB25" s="24">
        <f t="shared" si="46"/>
        <v>1.0141087113677862E-3</v>
      </c>
      <c r="CC25" s="24">
        <f t="shared" si="47"/>
        <v>6.3643307505877587E-4</v>
      </c>
      <c r="CD25" s="24">
        <f t="shared" si="48"/>
        <v>2.5861690556057081E-3</v>
      </c>
      <c r="CE25" s="24">
        <f t="shared" si="49"/>
        <v>1.8676341791523208E-3</v>
      </c>
      <c r="CF25" s="24">
        <f t="shared" si="50"/>
        <v>4.0612925284573671E-2</v>
      </c>
      <c r="CG25" s="21"/>
    </row>
    <row r="26" spans="1:85" x14ac:dyDescent="0.25">
      <c r="A26" s="31">
        <f>+[1]NAC!A27</f>
        <v>43344</v>
      </c>
      <c r="B26" s="17">
        <f>+[1]GBA!B27</f>
        <v>165.49029999999999</v>
      </c>
      <c r="C26" s="17">
        <f>+[1]GBA!C27</f>
        <v>164.56450000000001</v>
      </c>
      <c r="D26" s="17">
        <f>+[1]GBA!D27</f>
        <v>145.55959999999999</v>
      </c>
      <c r="E26" s="17">
        <f>+[1]GBA!E27</f>
        <v>146.56569999999999</v>
      </c>
      <c r="F26" s="17">
        <f>+[1]GBA!F27</f>
        <v>193.24</v>
      </c>
      <c r="G26" s="17">
        <f>+[1]GBA!G27</f>
        <v>161.5882</v>
      </c>
      <c r="H26" s="17">
        <f>+[1]GBA!H27</f>
        <v>164.1223</v>
      </c>
      <c r="I26" s="17">
        <f>+[1]GBA!I27</f>
        <v>173.2611</v>
      </c>
      <c r="J26" s="17">
        <f>+[1]GBA!J27</f>
        <v>184.71199999999999</v>
      </c>
      <c r="K26" s="17">
        <f>+[1]GBA!K27</f>
        <v>159.14519999999999</v>
      </c>
      <c r="L26" s="17">
        <f>+[1]GBA!L27</f>
        <v>165.0215</v>
      </c>
      <c r="M26" s="17">
        <f>+[1]GBA!M27</f>
        <v>157.65110000000001</v>
      </c>
      <c r="N26" s="17">
        <f>+[1]GBA!N27</f>
        <v>160.82220000000001</v>
      </c>
      <c r="O26" s="18">
        <f>+[1]GBA!R27</f>
        <v>150.7758</v>
      </c>
      <c r="P26" s="19">
        <f>+[1]GBA!S27</f>
        <v>161.58019999999999</v>
      </c>
      <c r="Q26" s="20">
        <f>+[1]GBA!T27</f>
        <v>183.61689999999999</v>
      </c>
      <c r="R26" s="18">
        <f t="shared" si="26"/>
        <v>165.49020944</v>
      </c>
      <c r="S26" s="19">
        <f t="shared" si="27"/>
        <v>158.84321707201522</v>
      </c>
      <c r="T26" s="19">
        <f t="shared" si="28"/>
        <v>156.36658653373397</v>
      </c>
      <c r="U26" s="19">
        <f t="shared" si="29"/>
        <v>155.82626344586728</v>
      </c>
      <c r="V26" s="19"/>
      <c r="W26" s="20">
        <f t="shared" si="30"/>
        <v>163.21255718407386</v>
      </c>
      <c r="X26" s="21"/>
      <c r="Y26" s="42">
        <f t="shared" si="54"/>
        <v>6.6477331678424401E-2</v>
      </c>
      <c r="Z26" s="24">
        <f t="shared" si="54"/>
        <v>7.2513233340850025E-2</v>
      </c>
      <c r="AA26" s="24">
        <f t="shared" si="54"/>
        <v>4.3511300435442823E-2</v>
      </c>
      <c r="AB26" s="24">
        <f t="shared" si="52"/>
        <v>0.13134727444370764</v>
      </c>
      <c r="AC26" s="24">
        <f t="shared" si="52"/>
        <v>7.3240023978939917E-3</v>
      </c>
      <c r="AD26" s="24">
        <f t="shared" si="52"/>
        <v>0.10006263190142284</v>
      </c>
      <c r="AE26" s="24">
        <f t="shared" si="52"/>
        <v>4.3072865359560231E-2</v>
      </c>
      <c r="AF26" s="24">
        <f t="shared" si="52"/>
        <v>0.10637081896846223</v>
      </c>
      <c r="AG26" s="24">
        <f t="shared" si="52"/>
        <v>1.3718056509875121E-2</v>
      </c>
      <c r="AH26" s="24">
        <f t="shared" si="52"/>
        <v>8.0601080837373829E-2</v>
      </c>
      <c r="AI26" s="24">
        <f t="shared" si="52"/>
        <v>2.249379148305497E-2</v>
      </c>
      <c r="AJ26" s="24">
        <f t="shared" si="52"/>
        <v>6.2609613499934769E-2</v>
      </c>
      <c r="AK26" s="24">
        <f t="shared" si="52"/>
        <v>7.4830059274576533E-2</v>
      </c>
      <c r="AL26" s="24">
        <f t="shared" si="52"/>
        <v>5.7508074612576454E-2</v>
      </c>
      <c r="AM26" s="24">
        <f t="shared" si="52"/>
        <v>7.8133559484434345E-2</v>
      </c>
      <c r="AN26" s="24">
        <f t="shared" si="52"/>
        <v>4.0623659314396265E-2</v>
      </c>
      <c r="AO26" s="24">
        <f t="shared" si="52"/>
        <v>6.6483850630326469E-2</v>
      </c>
      <c r="AP26" s="24">
        <f t="shared" si="53"/>
        <v>8.0142732031895703E-2</v>
      </c>
      <c r="AQ26" s="24">
        <f t="shared" si="53"/>
        <v>8.8537730088487976E-2</v>
      </c>
      <c r="AR26" s="24">
        <f t="shared" si="53"/>
        <v>9.9959811738390414E-2</v>
      </c>
      <c r="AS26" s="24" t="e">
        <f t="shared" si="53"/>
        <v>#DIV/0!</v>
      </c>
      <c r="AT26" s="24">
        <f t="shared" si="35"/>
        <v>8.0972603549942956E-2</v>
      </c>
      <c r="AU26" s="21"/>
      <c r="AV26" s="24">
        <f t="shared" si="51"/>
        <v>0.4028691415124408</v>
      </c>
      <c r="AW26" s="24">
        <f t="shared" si="51"/>
        <v>0.3961584633853541</v>
      </c>
      <c r="AX26" s="24">
        <f t="shared" si="51"/>
        <v>0.2306503458782907</v>
      </c>
      <c r="AY26" s="24">
        <f t="shared" si="51"/>
        <v>0.31058117221633053</v>
      </c>
      <c r="AZ26" s="24">
        <f t="shared" si="51"/>
        <v>0.50684450821301996</v>
      </c>
      <c r="BA26" s="24">
        <f t="shared" si="51"/>
        <v>0.43561472962984027</v>
      </c>
      <c r="BB26" s="24">
        <f t="shared" si="51"/>
        <v>0.35420807744258598</v>
      </c>
      <c r="BC26" s="24">
        <f t="shared" si="51"/>
        <v>0.57141522610604234</v>
      </c>
      <c r="BD26" s="24">
        <f t="shared" si="51"/>
        <v>0.48316472497392371</v>
      </c>
      <c r="BE26" s="24">
        <f t="shared" si="51"/>
        <v>0.32602214686252773</v>
      </c>
      <c r="BF26" s="24">
        <f t="shared" si="51"/>
        <v>0.28626703010018306</v>
      </c>
      <c r="BG26" s="24">
        <f t="shared" si="51"/>
        <v>0.35326201253078415</v>
      </c>
      <c r="BH26" s="24">
        <f t="shared" si="51"/>
        <v>0.39141095377225388</v>
      </c>
      <c r="BI26" s="24">
        <f t="shared" si="51"/>
        <v>0.2865444082652413</v>
      </c>
      <c r="BJ26" s="24">
        <f t="shared" si="51"/>
        <v>0.38637377647817894</v>
      </c>
      <c r="BK26" s="24">
        <f t="shared" si="51"/>
        <v>0.49916067792403318</v>
      </c>
      <c r="BL26" s="24">
        <f t="shared" si="51"/>
        <v>0.40287485866778483</v>
      </c>
      <c r="BM26" s="24">
        <f t="shared" si="51"/>
        <v>0.36410574544454066</v>
      </c>
      <c r="BN26" s="24">
        <f t="shared" si="51"/>
        <v>0.35535965548267678</v>
      </c>
      <c r="BO26" s="24">
        <f t="shared" si="51"/>
        <v>0.35625432373016319</v>
      </c>
      <c r="BP26" s="24" t="e">
        <f t="shared" si="51"/>
        <v>#DIV/0!</v>
      </c>
      <c r="BQ26" s="24">
        <f t="shared" si="51"/>
        <v>0.40425751887836614</v>
      </c>
      <c r="BR26" s="21"/>
      <c r="BS26" s="35">
        <f t="shared" si="37"/>
        <v>43344</v>
      </c>
      <c r="BT26" s="24">
        <f t="shared" si="38"/>
        <v>1.6806893907318678E-2</v>
      </c>
      <c r="BU26" s="24">
        <f t="shared" si="39"/>
        <v>1.2790060493108738E-3</v>
      </c>
      <c r="BV26" s="24">
        <f t="shared" si="40"/>
        <v>9.3098836343811168E-3</v>
      </c>
      <c r="BW26" s="24">
        <f t="shared" si="41"/>
        <v>9.4708093522977719E-4</v>
      </c>
      <c r="BX26" s="24">
        <f t="shared" si="42"/>
        <v>5.9389651792463652E-3</v>
      </c>
      <c r="BY26" s="24">
        <f t="shared" si="43"/>
        <v>3.843425506864197E-3</v>
      </c>
      <c r="BZ26" s="24">
        <f t="shared" si="44"/>
        <v>1.2441861978789059E-2</v>
      </c>
      <c r="CA26" s="24">
        <f t="shared" si="45"/>
        <v>4.5264311772472984E-4</v>
      </c>
      <c r="CB26" s="24">
        <f t="shared" si="46"/>
        <v>5.7067247431443358E-3</v>
      </c>
      <c r="CC26" s="24">
        <f t="shared" si="47"/>
        <v>7.0652664384078187E-4</v>
      </c>
      <c r="CD26" s="24">
        <f t="shared" si="48"/>
        <v>6.4889235165268653E-3</v>
      </c>
      <c r="CE26" s="24">
        <f t="shared" si="49"/>
        <v>2.5614726498585172E-3</v>
      </c>
      <c r="CF26" s="24">
        <f t="shared" si="50"/>
        <v>6.6483407862235305E-2</v>
      </c>
      <c r="CG26" s="21"/>
    </row>
    <row r="27" spans="1:85" x14ac:dyDescent="0.25">
      <c r="A27" s="31">
        <f>+[1]NAC!A28</f>
        <v>43374</v>
      </c>
      <c r="B27" s="17">
        <f>+[1]GBA!B28</f>
        <v>173.85489999999999</v>
      </c>
      <c r="C27" s="17">
        <f>+[1]GBA!C28</f>
        <v>174.56</v>
      </c>
      <c r="D27" s="17">
        <f>+[1]GBA!D28</f>
        <v>149.22380000000001</v>
      </c>
      <c r="E27" s="17">
        <f>+[1]GBA!E28</f>
        <v>153.68090000000001</v>
      </c>
      <c r="F27" s="17">
        <f>+[1]GBA!F28</f>
        <v>206.9187</v>
      </c>
      <c r="G27" s="17">
        <f>+[1]GBA!G28</f>
        <v>167.88659999999999</v>
      </c>
      <c r="H27" s="17">
        <f>+[1]GBA!H28</f>
        <v>173.69149999999999</v>
      </c>
      <c r="I27" s="17">
        <f>+[1]GBA!I28</f>
        <v>185.61490000000001</v>
      </c>
      <c r="J27" s="17">
        <f>+[1]GBA!J28</f>
        <v>185.1122</v>
      </c>
      <c r="K27" s="17">
        <f>+[1]GBA!K28</f>
        <v>162.62649999999999</v>
      </c>
      <c r="L27" s="17">
        <f>+[1]GBA!L28</f>
        <v>169.7671</v>
      </c>
      <c r="M27" s="17">
        <f>+[1]GBA!M28</f>
        <v>161.73509999999999</v>
      </c>
      <c r="N27" s="17">
        <f>+[1]GBA!N28</f>
        <v>170.43860000000001</v>
      </c>
      <c r="O27" s="18">
        <f>+[1]GBA!R28</f>
        <v>160.1883</v>
      </c>
      <c r="P27" s="19">
        <f>+[1]GBA!S28</f>
        <v>168.46190000000001</v>
      </c>
      <c r="Q27" s="20">
        <f>+[1]GBA!T28</f>
        <v>195.87100000000001</v>
      </c>
      <c r="R27" s="18">
        <f t="shared" si="26"/>
        <v>173.85500670000002</v>
      </c>
      <c r="S27" s="19">
        <f t="shared" si="27"/>
        <v>165.95873741313963</v>
      </c>
      <c r="T27" s="19">
        <f t="shared" si="28"/>
        <v>161.94643613766729</v>
      </c>
      <c r="U27" s="19">
        <f t="shared" si="29"/>
        <v>162.03533344974775</v>
      </c>
      <c r="V27" s="19"/>
      <c r="W27" s="20">
        <f t="shared" si="30"/>
        <v>170.96123019811503</v>
      </c>
      <c r="X27" s="21"/>
      <c r="Y27" s="42">
        <f t="shared" si="54"/>
        <v>5.0544352146319138E-2</v>
      </c>
      <c r="Z27" s="24">
        <f t="shared" si="54"/>
        <v>6.0739102297275416E-2</v>
      </c>
      <c r="AA27" s="24">
        <f t="shared" si="54"/>
        <v>2.5173193660878557E-2</v>
      </c>
      <c r="AB27" s="24">
        <f t="shared" si="52"/>
        <v>4.854614688156933E-2</v>
      </c>
      <c r="AC27" s="24">
        <f t="shared" si="52"/>
        <v>7.0786069136824725E-2</v>
      </c>
      <c r="AD27" s="24">
        <f t="shared" si="52"/>
        <v>3.8978093697435767E-2</v>
      </c>
      <c r="AE27" s="24">
        <f t="shared" si="52"/>
        <v>5.8305300376609415E-2</v>
      </c>
      <c r="AF27" s="24">
        <f t="shared" si="52"/>
        <v>7.130163666281697E-2</v>
      </c>
      <c r="AG27" s="24">
        <f t="shared" si="52"/>
        <v>2.1666161375546444E-3</v>
      </c>
      <c r="AH27" s="24">
        <f t="shared" si="52"/>
        <v>2.1874992145537675E-2</v>
      </c>
      <c r="AI27" s="24">
        <f t="shared" si="52"/>
        <v>2.8757464936387089E-2</v>
      </c>
      <c r="AJ27" s="24">
        <f t="shared" si="52"/>
        <v>2.5905306084131219E-2</v>
      </c>
      <c r="AK27" s="24">
        <f t="shared" si="52"/>
        <v>5.9795227275836194E-2</v>
      </c>
      <c r="AL27" s="24">
        <f t="shared" si="52"/>
        <v>6.2427126899674779E-2</v>
      </c>
      <c r="AM27" s="24">
        <f t="shared" si="52"/>
        <v>4.2589995556386429E-2</v>
      </c>
      <c r="AN27" s="24">
        <f t="shared" si="52"/>
        <v>6.6737321020015061E-2</v>
      </c>
      <c r="AO27" s="24">
        <f t="shared" si="52"/>
        <v>5.0545571779173848E-2</v>
      </c>
      <c r="AP27" s="24">
        <f t="shared" si="53"/>
        <v>4.4795871503272355E-2</v>
      </c>
      <c r="AQ27" s="24">
        <f t="shared" si="53"/>
        <v>3.5684411405435101E-2</v>
      </c>
      <c r="AR27" s="24">
        <f t="shared" si="53"/>
        <v>3.984610723876747E-2</v>
      </c>
      <c r="AS27" s="24" t="e">
        <f t="shared" si="53"/>
        <v>#DIV/0!</v>
      </c>
      <c r="AT27" s="24">
        <f t="shared" si="35"/>
        <v>4.7475961088595087E-2</v>
      </c>
      <c r="AU27" s="21"/>
      <c r="AV27" s="24">
        <f t="shared" si="51"/>
        <v>0.45487098164412076</v>
      </c>
      <c r="AW27" s="24">
        <f t="shared" si="51"/>
        <v>0.45837336563766251</v>
      </c>
      <c r="AX27" s="24">
        <f t="shared" si="51"/>
        <v>0.22213013118604708</v>
      </c>
      <c r="AY27" s="24">
        <f t="shared" si="51"/>
        <v>0.35279386211231101</v>
      </c>
      <c r="AZ27" s="24">
        <f t="shared" si="51"/>
        <v>0.6051059320719121</v>
      </c>
      <c r="BA27" s="24">
        <f t="shared" si="51"/>
        <v>0.48000250359892327</v>
      </c>
      <c r="BB27" s="24">
        <f t="shared" si="51"/>
        <v>0.42196765090418475</v>
      </c>
      <c r="BC27" s="24">
        <f t="shared" si="51"/>
        <v>0.66972428372239468</v>
      </c>
      <c r="BD27" s="24">
        <f t="shared" si="51"/>
        <v>0.41892247184379539</v>
      </c>
      <c r="BE27" s="24">
        <f t="shared" si="51"/>
        <v>0.34842253637908871</v>
      </c>
      <c r="BF27" s="24">
        <f t="shared" si="51"/>
        <v>0.31342670424609942</v>
      </c>
      <c r="BG27" s="24">
        <f t="shared" si="51"/>
        <v>0.36523450854204831</v>
      </c>
      <c r="BH27" s="24">
        <f t="shared" si="51"/>
        <v>0.45258478523403567</v>
      </c>
      <c r="BI27" s="24">
        <f t="shared" si="51"/>
        <v>0.33663567091995961</v>
      </c>
      <c r="BJ27" s="24">
        <f t="shared" si="51"/>
        <v>0.42915594557289882</v>
      </c>
      <c r="BK27" s="24">
        <f t="shared" si="51"/>
        <v>0.57811072420144161</v>
      </c>
      <c r="BL27" s="24">
        <f t="shared" si="51"/>
        <v>0.45488159022964991</v>
      </c>
      <c r="BM27" s="24">
        <f t="shared" si="51"/>
        <v>0.40467609903696955</v>
      </c>
      <c r="BN27" s="24">
        <f t="shared" si="51"/>
        <v>0.38648916554534152</v>
      </c>
      <c r="BO27" s="24">
        <f t="shared" si="51"/>
        <v>0.39561181313786964</v>
      </c>
      <c r="BP27" s="24" t="e">
        <f t="shared" si="51"/>
        <v>#DIV/0!</v>
      </c>
      <c r="BQ27" s="24">
        <f t="shared" si="51"/>
        <v>0.45417656941236073</v>
      </c>
      <c r="BR27" s="21"/>
      <c r="BS27" s="35">
        <f t="shared" si="37"/>
        <v>43374</v>
      </c>
      <c r="BT27" s="24">
        <f t="shared" si="38"/>
        <v>1.4157598360749835E-2</v>
      </c>
      <c r="BU27" s="24">
        <f t="shared" si="39"/>
        <v>7.240263628744448E-4</v>
      </c>
      <c r="BV27" s="24">
        <f t="shared" si="40"/>
        <v>3.6502470537548206E-3</v>
      </c>
      <c r="BW27" s="24">
        <f t="shared" si="41"/>
        <v>8.6457757342877448E-3</v>
      </c>
      <c r="BX27" s="24">
        <f t="shared" si="42"/>
        <v>2.3863010702137783E-3</v>
      </c>
      <c r="BY27" s="24">
        <f t="shared" si="43"/>
        <v>5.0884529183885677E-3</v>
      </c>
      <c r="BZ27" s="24">
        <f t="shared" si="44"/>
        <v>8.6518993560347705E-3</v>
      </c>
      <c r="CA27" s="24">
        <f t="shared" si="45"/>
        <v>6.7953348323136452E-5</v>
      </c>
      <c r="CB27" s="24">
        <f t="shared" si="46"/>
        <v>1.5693063581370046E-3</v>
      </c>
      <c r="CC27" s="24">
        <f t="shared" si="47"/>
        <v>8.6601522868711887E-4</v>
      </c>
      <c r="CD27" s="24">
        <f t="shared" si="48"/>
        <v>2.6751150973803135E-3</v>
      </c>
      <c r="CE27" s="24">
        <f t="shared" si="49"/>
        <v>2.0628532306727339E-3</v>
      </c>
      <c r="CF27" s="24">
        <f t="shared" si="50"/>
        <v>5.0545544119504265E-2</v>
      </c>
      <c r="CG27" s="21"/>
    </row>
    <row r="28" spans="1:85" x14ac:dyDescent="0.25">
      <c r="A28" s="31">
        <f>+[1]NAC!A29</f>
        <v>43405</v>
      </c>
      <c r="B28" s="17">
        <f>+[1]GBA!B29</f>
        <v>178.87700000000001</v>
      </c>
      <c r="C28" s="17">
        <f>+[1]GBA!C29</f>
        <v>180.05670000000001</v>
      </c>
      <c r="D28" s="17">
        <f>+[1]GBA!D29</f>
        <v>156.56319999999999</v>
      </c>
      <c r="E28" s="17">
        <f>+[1]GBA!E29</f>
        <v>156.28909999999999</v>
      </c>
      <c r="F28" s="17">
        <f>+[1]GBA!F29</f>
        <v>208.9736</v>
      </c>
      <c r="G28" s="17">
        <f>+[1]GBA!G29</f>
        <v>173.9992</v>
      </c>
      <c r="H28" s="17">
        <f>+[1]GBA!H29</f>
        <v>179.6549</v>
      </c>
      <c r="I28" s="17">
        <f>+[1]GBA!I29</f>
        <v>191.1071</v>
      </c>
      <c r="J28" s="17">
        <f>+[1]GBA!J29</f>
        <v>193.57089999999999</v>
      </c>
      <c r="K28" s="17">
        <f>+[1]GBA!K29</f>
        <v>169.47739999999999</v>
      </c>
      <c r="L28" s="17">
        <f>+[1]GBA!L29</f>
        <v>171.61600000000001</v>
      </c>
      <c r="M28" s="17">
        <f>+[1]GBA!M29</f>
        <v>166.29580000000001</v>
      </c>
      <c r="N28" s="17">
        <f>+[1]GBA!N29</f>
        <v>176.4477</v>
      </c>
      <c r="O28" s="18">
        <f>+[1]GBA!R29</f>
        <v>162.6491</v>
      </c>
      <c r="P28" s="19">
        <f>+[1]GBA!S29</f>
        <v>173.80850000000001</v>
      </c>
      <c r="Q28" s="20">
        <f>+[1]GBA!T29</f>
        <v>201.09229999999999</v>
      </c>
      <c r="R28" s="18">
        <f t="shared" si="26"/>
        <v>178.87670180000001</v>
      </c>
      <c r="S28" s="19">
        <f t="shared" si="27"/>
        <v>171.2523273215414</v>
      </c>
      <c r="T28" s="19">
        <f t="shared" si="28"/>
        <v>166.92725086042063</v>
      </c>
      <c r="U28" s="19">
        <f t="shared" si="29"/>
        <v>167.19286697710515</v>
      </c>
      <c r="V28" s="19"/>
      <c r="W28" s="20">
        <f t="shared" si="30"/>
        <v>176.31600577034044</v>
      </c>
      <c r="X28" s="21"/>
      <c r="Y28" s="42">
        <f t="shared" si="54"/>
        <v>2.8886732556862249E-2</v>
      </c>
      <c r="Z28" s="24">
        <f t="shared" si="54"/>
        <v>3.1488886342804889E-2</v>
      </c>
      <c r="AA28" s="24">
        <f t="shared" si="54"/>
        <v>4.9183843327940791E-2</v>
      </c>
      <c r="AB28" s="24">
        <f t="shared" si="52"/>
        <v>1.6971529968915933E-2</v>
      </c>
      <c r="AC28" s="24">
        <f t="shared" si="52"/>
        <v>9.9309535580882624E-3</v>
      </c>
      <c r="AD28" s="24">
        <f t="shared" si="52"/>
        <v>3.6409099951991486E-2</v>
      </c>
      <c r="AE28" s="24">
        <f t="shared" si="52"/>
        <v>3.4333286315104683E-2</v>
      </c>
      <c r="AF28" s="24">
        <f t="shared" si="52"/>
        <v>2.9589219399951183E-2</v>
      </c>
      <c r="AG28" s="24">
        <f t="shared" si="52"/>
        <v>4.5694989309186473E-2</v>
      </c>
      <c r="AH28" s="24">
        <f t="shared" si="52"/>
        <v>4.2126590684790077E-2</v>
      </c>
      <c r="AI28" s="24">
        <f t="shared" si="52"/>
        <v>1.089080275271237E-2</v>
      </c>
      <c r="AJ28" s="24">
        <f t="shared" si="52"/>
        <v>2.8198579034483195E-2</v>
      </c>
      <c r="AK28" s="24">
        <f t="shared" si="52"/>
        <v>3.5256684812008388E-2</v>
      </c>
      <c r="AL28" s="24">
        <f t="shared" si="52"/>
        <v>1.536192093929456E-2</v>
      </c>
      <c r="AM28" s="24">
        <f t="shared" si="52"/>
        <v>3.1737740106219769E-2</v>
      </c>
      <c r="AN28" s="24">
        <f t="shared" si="52"/>
        <v>2.6656830260732844E-2</v>
      </c>
      <c r="AO28" s="24">
        <f t="shared" si="52"/>
        <v>2.8884385876015051E-2</v>
      </c>
      <c r="AP28" s="24">
        <f t="shared" si="53"/>
        <v>3.1897024470750601E-2</v>
      </c>
      <c r="AQ28" s="24">
        <f t="shared" si="53"/>
        <v>3.0755939071849925E-2</v>
      </c>
      <c r="AR28" s="24">
        <f t="shared" si="53"/>
        <v>3.1829684412362447E-2</v>
      </c>
      <c r="AS28" s="24" t="e">
        <f t="shared" si="53"/>
        <v>#DIV/0!</v>
      </c>
      <c r="AT28" s="24">
        <f t="shared" si="35"/>
        <v>3.1321578383707971E-2</v>
      </c>
      <c r="AU28" s="21"/>
      <c r="AV28" s="24">
        <f t="shared" si="51"/>
        <v>0.4796172848799074</v>
      </c>
      <c r="AW28" s="24">
        <f t="shared" si="51"/>
        <v>0.48919187157283583</v>
      </c>
      <c r="AX28" s="24">
        <f t="shared" si="51"/>
        <v>0.26855947385351087</v>
      </c>
      <c r="AY28" s="24">
        <f t="shared" si="51"/>
        <v>0.3607774473064651</v>
      </c>
      <c r="AZ28" s="24">
        <f t="shared" si="51"/>
        <v>0.60550334662970728</v>
      </c>
      <c r="BA28" s="24">
        <f t="shared" si="51"/>
        <v>0.52315290599652298</v>
      </c>
      <c r="BB28" s="24">
        <f t="shared" si="51"/>
        <v>0.45392443683714312</v>
      </c>
      <c r="BC28" s="24">
        <f t="shared" si="51"/>
        <v>0.67442457483812746</v>
      </c>
      <c r="BD28" s="24">
        <f t="shared" si="51"/>
        <v>0.47555328226561944</v>
      </c>
      <c r="BE28" s="24">
        <f t="shared" si="51"/>
        <v>0.40395927892313965</v>
      </c>
      <c r="BF28" s="24">
        <f t="shared" si="51"/>
        <v>0.32233748361679537</v>
      </c>
      <c r="BG28" s="24">
        <f t="shared" si="51"/>
        <v>0.38014434201222325</v>
      </c>
      <c r="BH28" s="24">
        <f t="shared" si="51"/>
        <v>0.48645993835049239</v>
      </c>
      <c r="BI28" s="24">
        <f t="shared" ref="BI28:BQ56" si="55">+O28/O16-1</f>
        <v>0.34419188538314427</v>
      </c>
      <c r="BJ28" s="24">
        <f t="shared" si="55"/>
        <v>0.45551435428736053</v>
      </c>
      <c r="BK28" s="24">
        <f t="shared" si="55"/>
        <v>0.60617622768160229</v>
      </c>
      <c r="BL28" s="24">
        <f t="shared" si="55"/>
        <v>0.47962463113287179</v>
      </c>
      <c r="BM28" s="24">
        <f t="shared" si="55"/>
        <v>0.43490254663467276</v>
      </c>
      <c r="BN28" s="24">
        <f t="shared" si="55"/>
        <v>0.41482354693664192</v>
      </c>
      <c r="BO28" s="24">
        <f t="shared" si="55"/>
        <v>0.42985549164968995</v>
      </c>
      <c r="BP28" s="24" t="e">
        <f t="shared" si="55"/>
        <v>#DIV/0!</v>
      </c>
      <c r="BQ28" s="24">
        <f t="shared" si="55"/>
        <v>0.48231203248779142</v>
      </c>
      <c r="BR28" s="21"/>
      <c r="BS28" s="35">
        <f t="shared" si="37"/>
        <v>43405</v>
      </c>
      <c r="BT28" s="24">
        <f t="shared" si="38"/>
        <v>7.4109299191452236E-3</v>
      </c>
      <c r="BU28" s="24">
        <f t="shared" si="39"/>
        <v>1.3804522046833279E-3</v>
      </c>
      <c r="BV28" s="24">
        <f t="shared" si="40"/>
        <v>1.2736838593562709E-3</v>
      </c>
      <c r="BW28" s="24">
        <f t="shared" si="41"/>
        <v>1.2363329420108399E-3</v>
      </c>
      <c r="BX28" s="24">
        <f t="shared" si="42"/>
        <v>2.2044821284876123E-3</v>
      </c>
      <c r="BY28" s="24">
        <f t="shared" si="43"/>
        <v>3.0184895565209873E-3</v>
      </c>
      <c r="BZ28" s="24">
        <f t="shared" si="44"/>
        <v>3.6613634703422204E-3</v>
      </c>
      <c r="CA28" s="24">
        <f t="shared" si="45"/>
        <v>1.367171532122476E-3</v>
      </c>
      <c r="CB28" s="24">
        <f t="shared" si="46"/>
        <v>2.9396763622998243E-3</v>
      </c>
      <c r="CC28" s="24">
        <f t="shared" si="47"/>
        <v>3.2116885977904818E-4</v>
      </c>
      <c r="CD28" s="24">
        <f t="shared" si="48"/>
        <v>2.8436350082741576E-3</v>
      </c>
      <c r="CE28" s="24">
        <f t="shared" si="49"/>
        <v>1.227017760212681E-3</v>
      </c>
      <c r="CF28" s="24">
        <f t="shared" si="50"/>
        <v>2.8884403603234667E-2</v>
      </c>
      <c r="CG28" s="21"/>
    </row>
    <row r="29" spans="1:85" x14ac:dyDescent="0.25">
      <c r="A29" s="31">
        <f>+[1]NAC!A30</f>
        <v>43435</v>
      </c>
      <c r="B29" s="17">
        <f>+[1]GBA!B30</f>
        <v>183.93809999999999</v>
      </c>
      <c r="C29" s="17">
        <f>+[1]GBA!C30</f>
        <v>182.97649999999999</v>
      </c>
      <c r="D29" s="17">
        <f>+[1]GBA!D30</f>
        <v>158.6651</v>
      </c>
      <c r="E29" s="17">
        <f>+[1]GBA!E30</f>
        <v>156.86189999999999</v>
      </c>
      <c r="F29" s="17">
        <f>+[1]GBA!F30</f>
        <v>218.83760000000001</v>
      </c>
      <c r="G29" s="17">
        <f>+[1]GBA!G30</f>
        <v>176.63800000000001</v>
      </c>
      <c r="H29" s="17">
        <f>+[1]GBA!H30</f>
        <v>190.51320000000001</v>
      </c>
      <c r="I29" s="17">
        <f>+[1]GBA!I30</f>
        <v>197.0384</v>
      </c>
      <c r="J29" s="17">
        <f>+[1]GBA!J30</f>
        <v>206.58529999999999</v>
      </c>
      <c r="K29" s="17">
        <f>+[1]GBA!K30</f>
        <v>173.7047</v>
      </c>
      <c r="L29" s="17">
        <f>+[1]GBA!L30</f>
        <v>175.19030000000001</v>
      </c>
      <c r="M29" s="17">
        <f>+[1]GBA!M30</f>
        <v>170.12620000000001</v>
      </c>
      <c r="N29" s="17">
        <f>+[1]GBA!N30</f>
        <v>182.4813</v>
      </c>
      <c r="O29" s="18">
        <f>+[1]GBA!R30</f>
        <v>165.97819999999999</v>
      </c>
      <c r="P29" s="19">
        <f>+[1]GBA!S30</f>
        <v>178.9256</v>
      </c>
      <c r="Q29" s="20">
        <f>+[1]GBA!T30</f>
        <v>206.76849999999999</v>
      </c>
      <c r="R29" s="18">
        <f t="shared" si="26"/>
        <v>183.93707423999999</v>
      </c>
      <c r="S29" s="19">
        <f t="shared" si="27"/>
        <v>174.27188112760584</v>
      </c>
      <c r="T29" s="19">
        <f t="shared" si="28"/>
        <v>170.09263796776838</v>
      </c>
      <c r="U29" s="19">
        <f t="shared" si="29"/>
        <v>170.07852029491659</v>
      </c>
      <c r="V29" s="19"/>
      <c r="W29" s="20">
        <f t="shared" si="30"/>
        <v>181.81754343142907</v>
      </c>
      <c r="X29" s="21"/>
      <c r="Y29" s="42">
        <f t="shared" si="54"/>
        <v>2.829374374570226E-2</v>
      </c>
      <c r="Z29" s="24">
        <f t="shared" si="54"/>
        <v>1.6216003070143925E-2</v>
      </c>
      <c r="AA29" s="24">
        <f t="shared" si="54"/>
        <v>1.3425249356170621E-2</v>
      </c>
      <c r="AB29" s="24">
        <f t="shared" si="52"/>
        <v>3.6650028696818548E-3</v>
      </c>
      <c r="AC29" s="24">
        <f t="shared" si="52"/>
        <v>4.7202134623703706E-2</v>
      </c>
      <c r="AD29" s="24">
        <f t="shared" si="52"/>
        <v>1.5165586968215905E-2</v>
      </c>
      <c r="AE29" s="24">
        <f t="shared" si="52"/>
        <v>6.0439765350124075E-2</v>
      </c>
      <c r="AF29" s="24">
        <f t="shared" si="52"/>
        <v>3.1036523499127E-2</v>
      </c>
      <c r="AG29" s="24">
        <f t="shared" si="52"/>
        <v>6.7233246319565509E-2</v>
      </c>
      <c r="AH29" s="24">
        <f t="shared" si="52"/>
        <v>2.4943148762017975E-2</v>
      </c>
      <c r="AI29" s="24">
        <f t="shared" si="52"/>
        <v>2.0827312138728349E-2</v>
      </c>
      <c r="AJ29" s="24">
        <f t="shared" si="52"/>
        <v>2.3033654487966571E-2</v>
      </c>
      <c r="AK29" s="24">
        <f t="shared" si="52"/>
        <v>3.4194835070108676E-2</v>
      </c>
      <c r="AL29" s="24">
        <f t="shared" si="52"/>
        <v>2.0467989063573055E-2</v>
      </c>
      <c r="AM29" s="24">
        <f t="shared" si="52"/>
        <v>2.9441022734791433E-2</v>
      </c>
      <c r="AN29" s="24">
        <f t="shared" si="52"/>
        <v>2.8226839118156155E-2</v>
      </c>
      <c r="AO29" s="24">
        <f t="shared" si="52"/>
        <v>2.8289723530669386E-2</v>
      </c>
      <c r="AP29" s="24">
        <f t="shared" si="53"/>
        <v>1.763219135933225E-2</v>
      </c>
      <c r="AQ29" s="24">
        <f t="shared" si="53"/>
        <v>1.8962674404759516E-2</v>
      </c>
      <c r="AR29" s="24">
        <f t="shared" si="53"/>
        <v>1.7259428407353061E-2</v>
      </c>
      <c r="AS29" s="24" t="e">
        <f t="shared" si="53"/>
        <v>#DIV/0!</v>
      </c>
      <c r="AT29" s="24">
        <f t="shared" si="35"/>
        <v>3.1202712635486129E-2</v>
      </c>
      <c r="AU29" s="21"/>
      <c r="AV29" s="24">
        <f t="shared" ref="AV29:BH48" si="56">+B29/B17-1</f>
        <v>0.47104348076443237</v>
      </c>
      <c r="AW29" s="24">
        <f t="shared" si="56"/>
        <v>0.50532525783034177</v>
      </c>
      <c r="AX29" s="24">
        <f t="shared" si="56"/>
        <v>0.27845201567676958</v>
      </c>
      <c r="AY29" s="24">
        <f t="shared" si="56"/>
        <v>0.35593632034493572</v>
      </c>
      <c r="AZ29" s="24">
        <f t="shared" si="56"/>
        <v>0.41446082946330187</v>
      </c>
      <c r="BA29" s="24">
        <f t="shared" si="56"/>
        <v>0.50111114415980085</v>
      </c>
      <c r="BB29" s="24">
        <f t="shared" si="56"/>
        <v>0.4982505892317457</v>
      </c>
      <c r="BC29" s="24">
        <f t="shared" si="56"/>
        <v>0.6772480106778167</v>
      </c>
      <c r="BD29" s="24">
        <f t="shared" si="56"/>
        <v>0.53951109219913129</v>
      </c>
      <c r="BE29" s="24">
        <f t="shared" si="56"/>
        <v>0.4296824330775284</v>
      </c>
      <c r="BF29" s="24">
        <f t="shared" si="56"/>
        <v>0.35023507106082574</v>
      </c>
      <c r="BG29" s="24">
        <f t="shared" si="56"/>
        <v>0.38668546812785531</v>
      </c>
      <c r="BH29" s="24">
        <f t="shared" si="56"/>
        <v>0.52507862272541517</v>
      </c>
      <c r="BI29" s="24">
        <f t="shared" si="55"/>
        <v>0.369834591380793</v>
      </c>
      <c r="BJ29" s="24">
        <f t="shared" si="55"/>
        <v>0.46936496217891488</v>
      </c>
      <c r="BK29" s="24">
        <f t="shared" si="55"/>
        <v>0.51594366106312561</v>
      </c>
      <c r="BL29" s="24">
        <f t="shared" si="55"/>
        <v>0.47104635393990968</v>
      </c>
      <c r="BM29" s="24">
        <f t="shared" si="55"/>
        <v>0.44510345604143109</v>
      </c>
      <c r="BN29" s="24">
        <f t="shared" si="55"/>
        <v>0.421375806035867</v>
      </c>
      <c r="BO29" s="24">
        <f t="shared" si="55"/>
        <v>0.4364965003828587</v>
      </c>
      <c r="BP29" s="24" t="e">
        <f t="shared" si="55"/>
        <v>#DIV/0!</v>
      </c>
      <c r="BQ29" s="24">
        <f t="shared" si="55"/>
        <v>0.50029113382973445</v>
      </c>
      <c r="BR29" s="21"/>
      <c r="BS29" s="35">
        <f t="shared" si="37"/>
        <v>43435</v>
      </c>
      <c r="BT29" s="24">
        <f t="shared" si="38"/>
        <v>3.8260990513033846E-3</v>
      </c>
      <c r="BU29" s="24">
        <f t="shared" si="39"/>
        <v>3.8424241238392868E-4</v>
      </c>
      <c r="BV29" s="24">
        <f t="shared" si="40"/>
        <v>2.7186681350872425E-4</v>
      </c>
      <c r="BW29" s="24">
        <f t="shared" si="41"/>
        <v>5.7680663249048249E-3</v>
      </c>
      <c r="BX29" s="24">
        <f t="shared" si="42"/>
        <v>9.2495267697915442E-4</v>
      </c>
      <c r="BY29" s="24">
        <f t="shared" si="43"/>
        <v>5.3418293016989395E-3</v>
      </c>
      <c r="BZ29" s="24">
        <f t="shared" si="44"/>
        <v>3.8430746826031252E-3</v>
      </c>
      <c r="CA29" s="24">
        <f t="shared" si="45"/>
        <v>2.0444475253945439E-3</v>
      </c>
      <c r="CB29" s="24">
        <f t="shared" si="46"/>
        <v>1.7629800365614417E-3</v>
      </c>
      <c r="CC29" s="24">
        <f t="shared" si="47"/>
        <v>6.0345298724821979E-4</v>
      </c>
      <c r="CD29" s="24">
        <f t="shared" si="48"/>
        <v>2.3212339205152125E-3</v>
      </c>
      <c r="CE29" s="24">
        <f t="shared" si="49"/>
        <v>1.1974306366944896E-3</v>
      </c>
      <c r="CF29" s="24">
        <f t="shared" si="50"/>
        <v>2.8289676369795985E-2</v>
      </c>
      <c r="CG29" s="21"/>
    </row>
    <row r="30" spans="1:85" x14ac:dyDescent="0.25">
      <c r="A30" s="31">
        <f>+[1]NAC!A31</f>
        <v>43466</v>
      </c>
      <c r="B30" s="17">
        <f>+[1]GBA!B31</f>
        <v>189.12360000000001</v>
      </c>
      <c r="C30" s="17">
        <f>+[1]GBA!C31</f>
        <v>189.91540000000001</v>
      </c>
      <c r="D30" s="17">
        <f>+[1]GBA!D31</f>
        <v>164.64500000000001</v>
      </c>
      <c r="E30" s="17">
        <f>+[1]GBA!E31</f>
        <v>155.51310000000001</v>
      </c>
      <c r="F30" s="17">
        <f>+[1]GBA!F31</f>
        <v>221.858</v>
      </c>
      <c r="G30" s="17">
        <f>+[1]GBA!G31</f>
        <v>181.31319999999999</v>
      </c>
      <c r="H30" s="17">
        <f>+[1]GBA!H31</f>
        <v>194.64619999999999</v>
      </c>
      <c r="I30" s="17">
        <f>+[1]GBA!I31</f>
        <v>203.45320000000001</v>
      </c>
      <c r="J30" s="17">
        <f>+[1]GBA!J31</f>
        <v>223.52789999999999</v>
      </c>
      <c r="K30" s="17">
        <f>+[1]GBA!K31</f>
        <v>179.1848</v>
      </c>
      <c r="L30" s="17">
        <f>+[1]GBA!L31</f>
        <v>175.77770000000001</v>
      </c>
      <c r="M30" s="17">
        <f>+[1]GBA!M31</f>
        <v>175.7302</v>
      </c>
      <c r="N30" s="17">
        <f>+[1]GBA!N31</f>
        <v>189.548</v>
      </c>
      <c r="O30" s="18">
        <f>+[1]GBA!R31</f>
        <v>168.3449</v>
      </c>
      <c r="P30" s="19">
        <f>+[1]GBA!S31</f>
        <v>184.08260000000001</v>
      </c>
      <c r="Q30" s="20">
        <f>+[1]GBA!T31</f>
        <v>213.3075</v>
      </c>
      <c r="R30" s="18">
        <f t="shared" si="26"/>
        <v>189.12181365999996</v>
      </c>
      <c r="S30" s="19">
        <f t="shared" si="27"/>
        <v>179.4326513739735</v>
      </c>
      <c r="T30" s="19">
        <f t="shared" si="28"/>
        <v>174.04177435127016</v>
      </c>
      <c r="U30" s="19">
        <f t="shared" si="29"/>
        <v>173.33154796274741</v>
      </c>
      <c r="V30" s="19"/>
      <c r="W30" s="20">
        <f t="shared" si="30"/>
        <v>186.5094285824197</v>
      </c>
      <c r="X30" s="21"/>
      <c r="Y30" s="42">
        <f t="shared" si="54"/>
        <v>2.8191549222265744E-2</v>
      </c>
      <c r="Z30" s="24">
        <f t="shared" si="54"/>
        <v>3.7922356149560299E-2</v>
      </c>
      <c r="AA30" s="24">
        <f t="shared" si="54"/>
        <v>3.7688817515635131E-2</v>
      </c>
      <c r="AB30" s="24">
        <f t="shared" si="52"/>
        <v>-8.5986463252070156E-3</v>
      </c>
      <c r="AC30" s="24">
        <f t="shared" si="52"/>
        <v>1.3802015741353424E-2</v>
      </c>
      <c r="AD30" s="24">
        <f t="shared" si="52"/>
        <v>2.6467690983819958E-2</v>
      </c>
      <c r="AE30" s="24">
        <f t="shared" si="52"/>
        <v>2.1694034849028654E-2</v>
      </c>
      <c r="AF30" s="24">
        <f t="shared" si="52"/>
        <v>3.2556090589448639E-2</v>
      </c>
      <c r="AG30" s="24">
        <f t="shared" si="52"/>
        <v>8.2012611739557428E-2</v>
      </c>
      <c r="AH30" s="24">
        <f t="shared" si="52"/>
        <v>3.1548369157541556E-2</v>
      </c>
      <c r="AI30" s="24">
        <f t="shared" si="52"/>
        <v>3.3529253617352595E-3</v>
      </c>
      <c r="AJ30" s="24">
        <f t="shared" si="52"/>
        <v>3.2940252588960384E-2</v>
      </c>
      <c r="AK30" s="24">
        <f t="shared" si="52"/>
        <v>3.8725611884615097E-2</v>
      </c>
      <c r="AL30" s="24">
        <f t="shared" si="52"/>
        <v>1.4259101496461701E-2</v>
      </c>
      <c r="AM30" s="24">
        <f t="shared" si="52"/>
        <v>2.8822035527616086E-2</v>
      </c>
      <c r="AN30" s="24">
        <f t="shared" si="52"/>
        <v>3.1624739745174102E-2</v>
      </c>
      <c r="AO30" s="24">
        <f t="shared" si="52"/>
        <v>2.8187571436713021E-2</v>
      </c>
      <c r="AP30" s="24">
        <f t="shared" si="53"/>
        <v>2.9613327250360255E-2</v>
      </c>
      <c r="AQ30" s="24">
        <f t="shared" si="53"/>
        <v>2.3217562092546995E-2</v>
      </c>
      <c r="AR30" s="24">
        <f t="shared" si="53"/>
        <v>1.9126622586967956E-2</v>
      </c>
      <c r="AS30" s="24" t="e">
        <f t="shared" si="53"/>
        <v>#DIV/0!</v>
      </c>
      <c r="AT30" s="24">
        <f t="shared" si="35"/>
        <v>2.5805458936695613E-2</v>
      </c>
      <c r="AU30" s="21"/>
      <c r="AV30" s="24">
        <f t="shared" si="56"/>
        <v>0.48898985707953502</v>
      </c>
      <c r="AW30" s="24">
        <f t="shared" si="56"/>
        <v>0.52263401540309262</v>
      </c>
      <c r="AX30" s="24">
        <f t="shared" si="56"/>
        <v>0.29928188131313149</v>
      </c>
      <c r="AY30" s="24">
        <f t="shared" si="56"/>
        <v>0.36862685046084964</v>
      </c>
      <c r="AZ30" s="24">
        <f t="shared" si="56"/>
        <v>0.45701548839946193</v>
      </c>
      <c r="BA30" s="24">
        <f t="shared" si="56"/>
        <v>0.52333438914369301</v>
      </c>
      <c r="BB30" s="24">
        <f t="shared" si="56"/>
        <v>0.50288073850677217</v>
      </c>
      <c r="BC30" s="24">
        <f t="shared" si="56"/>
        <v>0.69588709045533603</v>
      </c>
      <c r="BD30" s="24">
        <f t="shared" si="56"/>
        <v>0.6354870289507264</v>
      </c>
      <c r="BE30" s="24">
        <f t="shared" si="56"/>
        <v>0.41969149198305411</v>
      </c>
      <c r="BF30" s="24">
        <f t="shared" si="56"/>
        <v>0.35326561014385072</v>
      </c>
      <c r="BG30" s="24">
        <f t="shared" si="56"/>
        <v>0.38765006273753588</v>
      </c>
      <c r="BH30" s="24">
        <f t="shared" si="56"/>
        <v>0.53343332508158703</v>
      </c>
      <c r="BI30" s="24">
        <f t="shared" si="55"/>
        <v>0.34485488548215715</v>
      </c>
      <c r="BJ30" s="24">
        <f t="shared" si="55"/>
        <v>0.49006958092789699</v>
      </c>
      <c r="BK30" s="24">
        <f t="shared" si="55"/>
        <v>0.54500007605218204</v>
      </c>
      <c r="BL30" s="24">
        <f t="shared" si="55"/>
        <v>0.48899089927128681</v>
      </c>
      <c r="BM30" s="24">
        <f t="shared" si="55"/>
        <v>0.45623061933929843</v>
      </c>
      <c r="BN30" s="24">
        <f t="shared" si="55"/>
        <v>0.4273103250850836</v>
      </c>
      <c r="BO30" s="24">
        <f t="shared" si="55"/>
        <v>0.44492212387976893</v>
      </c>
      <c r="BP30" s="24" t="e">
        <f t="shared" si="55"/>
        <v>#DIV/0!</v>
      </c>
      <c r="BQ30" s="24">
        <f t="shared" si="55"/>
        <v>0.51560859411805571</v>
      </c>
      <c r="BR30" s="21"/>
      <c r="BS30" s="35">
        <f t="shared" si="37"/>
        <v>43466</v>
      </c>
      <c r="BT30" s="24">
        <f t="shared" si="38"/>
        <v>8.8425299598071539E-3</v>
      </c>
      <c r="BU30" s="24">
        <f t="shared" si="39"/>
        <v>1.0630898655580355E-3</v>
      </c>
      <c r="BV30" s="24">
        <f t="shared" si="40"/>
        <v>-6.2256335147529822E-4</v>
      </c>
      <c r="BW30" s="24">
        <f t="shared" si="41"/>
        <v>1.7176095653918329E-3</v>
      </c>
      <c r="BX30" s="24">
        <f t="shared" si="42"/>
        <v>1.5936613458549338E-3</v>
      </c>
      <c r="BY30" s="24">
        <f t="shared" si="43"/>
        <v>1.9773173692671521E-3</v>
      </c>
      <c r="BZ30" s="24">
        <f t="shared" si="44"/>
        <v>4.0419865161160284E-3</v>
      </c>
      <c r="CA30" s="24">
        <f t="shared" si="45"/>
        <v>2.5883004119320575E-3</v>
      </c>
      <c r="CB30" s="24">
        <f t="shared" si="46"/>
        <v>2.2225708539992503E-3</v>
      </c>
      <c r="CC30" s="24">
        <f t="shared" si="47"/>
        <v>9.64426619607361E-5</v>
      </c>
      <c r="CD30" s="24">
        <f t="shared" si="48"/>
        <v>3.3025979935641303E-3</v>
      </c>
      <c r="CE30" s="24">
        <f t="shared" si="49"/>
        <v>1.3638710522724759E-3</v>
      </c>
      <c r="CF30" s="24">
        <f t="shared" si="50"/>
        <v>2.8187414244248487E-2</v>
      </c>
      <c r="CG30" s="21"/>
    </row>
    <row r="31" spans="1:85" x14ac:dyDescent="0.25">
      <c r="A31" s="31">
        <f>+[1]NAC!A32</f>
        <v>43497</v>
      </c>
      <c r="B31" s="17">
        <f>+[1]GBA!B32</f>
        <v>196.3597</v>
      </c>
      <c r="C31" s="17">
        <f>+[1]GBA!C32</f>
        <v>200.33670000000001</v>
      </c>
      <c r="D31" s="17">
        <f>+[1]GBA!D32</f>
        <v>168.45509999999999</v>
      </c>
      <c r="E31" s="17">
        <f>+[1]GBA!E32</f>
        <v>157.07320000000001</v>
      </c>
      <c r="F31" s="17">
        <f>+[1]GBA!F32</f>
        <v>237.6627</v>
      </c>
      <c r="G31" s="17">
        <f>+[1]GBA!G32</f>
        <v>185.71250000000001</v>
      </c>
      <c r="H31" s="17">
        <f>+[1]GBA!H32</f>
        <v>201.72450000000001</v>
      </c>
      <c r="I31" s="17">
        <f>+[1]GBA!I32</f>
        <v>208.74170000000001</v>
      </c>
      <c r="J31" s="17">
        <f>+[1]GBA!J32</f>
        <v>226.78620000000001</v>
      </c>
      <c r="K31" s="17">
        <f>+[1]GBA!K32</f>
        <v>183.64840000000001</v>
      </c>
      <c r="L31" s="17">
        <f>+[1]GBA!L32</f>
        <v>179.23089999999999</v>
      </c>
      <c r="M31" s="17">
        <f>+[1]GBA!M32</f>
        <v>182.04859999999999</v>
      </c>
      <c r="N31" s="17">
        <f>+[1]GBA!N32</f>
        <v>193.9828</v>
      </c>
      <c r="O31" s="18">
        <f>+[1]GBA!R32</f>
        <v>171.1095</v>
      </c>
      <c r="P31" s="19">
        <f>+[1]GBA!S32</f>
        <v>190.92509999999999</v>
      </c>
      <c r="Q31" s="20">
        <f>+[1]GBA!T32</f>
        <v>223.7149</v>
      </c>
      <c r="R31" s="18">
        <f t="shared" si="26"/>
        <v>196.35762381000004</v>
      </c>
      <c r="S31" s="19">
        <f t="shared" si="27"/>
        <v>185.98818850284275</v>
      </c>
      <c r="T31" s="19">
        <f t="shared" si="28"/>
        <v>178.36743160338708</v>
      </c>
      <c r="U31" s="19">
        <f t="shared" si="29"/>
        <v>176.8189696158324</v>
      </c>
      <c r="V31" s="19"/>
      <c r="W31" s="20">
        <f t="shared" si="30"/>
        <v>190.99179246008848</v>
      </c>
      <c r="X31" s="21"/>
      <c r="Y31" s="42">
        <f t="shared" si="54"/>
        <v>3.8261221761852982E-2</v>
      </c>
      <c r="Z31" s="24">
        <f t="shared" si="54"/>
        <v>5.4873380463090315E-2</v>
      </c>
      <c r="AA31" s="24">
        <f t="shared" si="54"/>
        <v>2.3141304017735065E-2</v>
      </c>
      <c r="AB31" s="24">
        <f t="shared" si="52"/>
        <v>1.0031952292121948E-2</v>
      </c>
      <c r="AC31" s="24">
        <f t="shared" si="52"/>
        <v>7.1237908932740845E-2</v>
      </c>
      <c r="AD31" s="24">
        <f t="shared" si="52"/>
        <v>2.4263539554759461E-2</v>
      </c>
      <c r="AE31" s="24">
        <f t="shared" si="52"/>
        <v>3.6364953438597913E-2</v>
      </c>
      <c r="AF31" s="24">
        <f t="shared" si="52"/>
        <v>2.599369289841591E-2</v>
      </c>
      <c r="AG31" s="24">
        <f t="shared" si="52"/>
        <v>1.4576703847707595E-2</v>
      </c>
      <c r="AH31" s="24">
        <f t="shared" si="52"/>
        <v>2.4910595095119836E-2</v>
      </c>
      <c r="AI31" s="24">
        <f t="shared" si="52"/>
        <v>1.9645267858209525E-2</v>
      </c>
      <c r="AJ31" s="24">
        <f t="shared" si="52"/>
        <v>3.5955117560897421E-2</v>
      </c>
      <c r="AK31" s="24">
        <f t="shared" si="52"/>
        <v>2.3396712178445522E-2</v>
      </c>
      <c r="AL31" s="24">
        <f t="shared" si="52"/>
        <v>1.6422237917513405E-2</v>
      </c>
      <c r="AM31" s="24">
        <f t="shared" si="52"/>
        <v>3.7170813536966385E-2</v>
      </c>
      <c r="AN31" s="24">
        <f t="shared" si="52"/>
        <v>4.879059573620248E-2</v>
      </c>
      <c r="AO31" s="24">
        <f t="shared" si="52"/>
        <v>3.8260050546091495E-2</v>
      </c>
      <c r="AP31" s="24">
        <f t="shared" si="53"/>
        <v>3.6534806116230278E-2</v>
      </c>
      <c r="AQ31" s="24">
        <f t="shared" si="53"/>
        <v>2.4854132108458105E-2</v>
      </c>
      <c r="AR31" s="24">
        <f t="shared" si="53"/>
        <v>2.0119947546043404E-2</v>
      </c>
      <c r="AS31" s="24" t="e">
        <f t="shared" si="53"/>
        <v>#DIV/0!</v>
      </c>
      <c r="AT31" s="24">
        <f t="shared" si="35"/>
        <v>2.4032907675163306E-2</v>
      </c>
      <c r="AU31" s="21"/>
      <c r="AV31" s="24">
        <f t="shared" si="56"/>
        <v>0.50708220733080411</v>
      </c>
      <c r="AW31" s="24">
        <f t="shared" si="56"/>
        <v>0.56782271431724185</v>
      </c>
      <c r="AX31" s="24">
        <f t="shared" si="56"/>
        <v>0.30690002149007678</v>
      </c>
      <c r="AY31" s="24">
        <f t="shared" si="56"/>
        <v>0.39055993087622887</v>
      </c>
      <c r="AZ31" s="24">
        <f t="shared" si="56"/>
        <v>0.48747713200442866</v>
      </c>
      <c r="BA31" s="24">
        <f t="shared" si="56"/>
        <v>0.53310356214141241</v>
      </c>
      <c r="BB31" s="24">
        <f t="shared" si="56"/>
        <v>0.51608265367167605</v>
      </c>
      <c r="BC31" s="24">
        <f t="shared" si="56"/>
        <v>0.6647741320100744</v>
      </c>
      <c r="BD31" s="24">
        <f t="shared" si="56"/>
        <v>0.5409162622761019</v>
      </c>
      <c r="BE31" s="24">
        <f t="shared" si="56"/>
        <v>0.45107087039726435</v>
      </c>
      <c r="BF31" s="24">
        <f t="shared" si="56"/>
        <v>0.35955151637438543</v>
      </c>
      <c r="BG31" s="24">
        <f t="shared" si="56"/>
        <v>0.41214899624561729</v>
      </c>
      <c r="BH31" s="24">
        <f t="shared" si="56"/>
        <v>0.54712571989596648</v>
      </c>
      <c r="BI31" s="24">
        <f t="shared" si="55"/>
        <v>0.37972282899240661</v>
      </c>
      <c r="BJ31" s="24">
        <f t="shared" si="55"/>
        <v>0.51251523011133626</v>
      </c>
      <c r="BK31" s="24">
        <f t="shared" si="55"/>
        <v>0.54221471272735289</v>
      </c>
      <c r="BL31" s="24">
        <f t="shared" si="55"/>
        <v>0.50708542413406366</v>
      </c>
      <c r="BM31" s="24">
        <f t="shared" si="55"/>
        <v>0.48661331330360946</v>
      </c>
      <c r="BN31" s="24">
        <f t="shared" si="55"/>
        <v>0.44943687223438644</v>
      </c>
      <c r="BO31" s="24">
        <f t="shared" si="55"/>
        <v>0.46620385166601119</v>
      </c>
      <c r="BP31" s="24" t="e">
        <f t="shared" si="55"/>
        <v>#DIV/0!</v>
      </c>
      <c r="BQ31" s="24">
        <f t="shared" si="55"/>
        <v>0.51746159114761903</v>
      </c>
      <c r="BR31" s="21"/>
      <c r="BS31" s="35">
        <f t="shared" si="37"/>
        <v>43497</v>
      </c>
      <c r="BT31" s="24">
        <f t="shared" si="38"/>
        <v>1.2916170800471229E-2</v>
      </c>
      <c r="BU31" s="24">
        <f t="shared" si="39"/>
        <v>6.5877695856042951E-4</v>
      </c>
      <c r="BV31" s="24">
        <f t="shared" si="40"/>
        <v>7.0034881950216941E-4</v>
      </c>
      <c r="BW31" s="24">
        <f t="shared" si="41"/>
        <v>8.7412233058169336E-3</v>
      </c>
      <c r="BX31" s="24">
        <f t="shared" si="42"/>
        <v>1.4584965070461892E-3</v>
      </c>
      <c r="BY31" s="24">
        <f t="shared" si="43"/>
        <v>3.2935625167879686E-3</v>
      </c>
      <c r="BZ31" s="24">
        <f t="shared" si="44"/>
        <v>3.2409342356004216E-3</v>
      </c>
      <c r="CA31" s="24">
        <f t="shared" si="45"/>
        <v>4.841184812471873E-4</v>
      </c>
      <c r="CB31" s="24">
        <f t="shared" si="46"/>
        <v>1.7606716454213066E-3</v>
      </c>
      <c r="CC31" s="24">
        <f t="shared" si="47"/>
        <v>5.5142055248524999E-4</v>
      </c>
      <c r="CD31" s="24">
        <f t="shared" si="48"/>
        <v>3.6215182029106867E-3</v>
      </c>
      <c r="CE31" s="24">
        <f t="shared" si="49"/>
        <v>8.3244714038861268E-4</v>
      </c>
      <c r="CF31" s="24">
        <f t="shared" si="50"/>
        <v>3.8259689166238377E-2</v>
      </c>
      <c r="CG31" s="21"/>
    </row>
    <row r="32" spans="1:85" x14ac:dyDescent="0.25">
      <c r="A32" s="31">
        <f>+[1]NAC!A33</f>
        <v>43525</v>
      </c>
      <c r="B32" s="17">
        <f>+[1]GBA!B33</f>
        <v>205.7679</v>
      </c>
      <c r="C32" s="17">
        <f>+[1]GBA!C33</f>
        <v>212.03190000000001</v>
      </c>
      <c r="D32" s="17">
        <f>+[1]GBA!D33</f>
        <v>175.4443</v>
      </c>
      <c r="E32" s="17">
        <f>+[1]GBA!E33</f>
        <v>170.2354</v>
      </c>
      <c r="F32" s="17">
        <f>+[1]GBA!F33</f>
        <v>246.30539999999999</v>
      </c>
      <c r="G32" s="17">
        <f>+[1]GBA!G33</f>
        <v>193.48869999999999</v>
      </c>
      <c r="H32" s="17">
        <f>+[1]GBA!H33</f>
        <v>207.44069999999999</v>
      </c>
      <c r="I32" s="17">
        <f>+[1]GBA!I33</f>
        <v>217.70079999999999</v>
      </c>
      <c r="J32" s="17">
        <f>+[1]GBA!J33</f>
        <v>236.20249999999999</v>
      </c>
      <c r="K32" s="17">
        <f>+[1]GBA!K33</f>
        <v>185.2328</v>
      </c>
      <c r="L32" s="17">
        <f>+[1]GBA!L33</f>
        <v>210.87</v>
      </c>
      <c r="M32" s="17">
        <f>+[1]GBA!M33</f>
        <v>189.63480000000001</v>
      </c>
      <c r="N32" s="17">
        <f>+[1]GBA!N33</f>
        <v>200.42240000000001</v>
      </c>
      <c r="O32" s="18">
        <f>+[1]GBA!R33</f>
        <v>181.01179999999999</v>
      </c>
      <c r="P32" s="19">
        <f>+[1]GBA!S33</f>
        <v>199.11089999999999</v>
      </c>
      <c r="Q32" s="20">
        <f>+[1]GBA!T33</f>
        <v>236.4956</v>
      </c>
      <c r="R32" s="18">
        <f t="shared" si="26"/>
        <v>205.76722072999999</v>
      </c>
      <c r="S32" s="19">
        <f t="shared" si="27"/>
        <v>195.05970833859763</v>
      </c>
      <c r="T32" s="19">
        <f t="shared" si="28"/>
        <v>185.9451006555586</v>
      </c>
      <c r="U32" s="19">
        <f t="shared" si="29"/>
        <v>184.39305017462169</v>
      </c>
      <c r="V32" s="19"/>
      <c r="W32" s="20">
        <f t="shared" si="30"/>
        <v>200.05762185035582</v>
      </c>
      <c r="X32" s="21"/>
      <c r="Y32" s="42">
        <f t="shared" si="54"/>
        <v>4.7913090109630296E-2</v>
      </c>
      <c r="Z32" s="24">
        <f t="shared" si="54"/>
        <v>5.8377721106517066E-2</v>
      </c>
      <c r="AA32" s="24">
        <f t="shared" si="54"/>
        <v>4.1489987539706563E-2</v>
      </c>
      <c r="AB32" s="24">
        <f t="shared" si="52"/>
        <v>8.3796599292559115E-2</v>
      </c>
      <c r="AC32" s="24">
        <f t="shared" si="52"/>
        <v>3.636540357405682E-2</v>
      </c>
      <c r="AD32" s="24">
        <f t="shared" si="52"/>
        <v>4.1872248771622766E-2</v>
      </c>
      <c r="AE32" s="24">
        <f t="shared" si="52"/>
        <v>2.8336667088033396E-2</v>
      </c>
      <c r="AF32" s="24">
        <f t="shared" si="52"/>
        <v>4.2919550813277807E-2</v>
      </c>
      <c r="AG32" s="24">
        <f t="shared" si="52"/>
        <v>4.1520603987367677E-2</v>
      </c>
      <c r="AH32" s="24">
        <f t="shared" si="52"/>
        <v>8.6273553159188499E-3</v>
      </c>
      <c r="AI32" s="24">
        <f t="shared" si="52"/>
        <v>0.17652703858542251</v>
      </c>
      <c r="AJ32" s="24">
        <f t="shared" si="52"/>
        <v>4.1671289974215764E-2</v>
      </c>
      <c r="AK32" s="24">
        <f t="shared" si="52"/>
        <v>3.3196757650678421E-2</v>
      </c>
      <c r="AL32" s="24">
        <f t="shared" si="52"/>
        <v>5.7871129306087621E-2</v>
      </c>
      <c r="AM32" s="24">
        <f t="shared" si="52"/>
        <v>4.2874404674922317E-2</v>
      </c>
      <c r="AN32" s="24">
        <f t="shared" si="52"/>
        <v>5.7129408903921819E-2</v>
      </c>
      <c r="AO32" s="24">
        <f t="shared" si="52"/>
        <v>4.7920710881615092E-2</v>
      </c>
      <c r="AP32" s="24">
        <f t="shared" si="53"/>
        <v>4.8774709344600264E-2</v>
      </c>
      <c r="AQ32" s="24">
        <f t="shared" si="53"/>
        <v>4.2483479097355836E-2</v>
      </c>
      <c r="AR32" s="24">
        <f t="shared" si="53"/>
        <v>4.2835226193463249E-2</v>
      </c>
      <c r="AS32" s="24" t="e">
        <f t="shared" si="53"/>
        <v>#DIV/0!</v>
      </c>
      <c r="AT32" s="24">
        <f t="shared" si="35"/>
        <v>4.7467115070726429E-2</v>
      </c>
      <c r="AU32" s="21"/>
      <c r="AV32" s="24">
        <f t="shared" si="56"/>
        <v>0.5413002573728789</v>
      </c>
      <c r="AW32" s="24">
        <f t="shared" si="56"/>
        <v>0.62738554561788762</v>
      </c>
      <c r="AX32" s="24">
        <f t="shared" si="56"/>
        <v>0.35222918890588817</v>
      </c>
      <c r="AY32" s="24">
        <f t="shared" si="56"/>
        <v>0.41081009406207269</v>
      </c>
      <c r="AZ32" s="24">
        <f t="shared" si="56"/>
        <v>0.52635271050253896</v>
      </c>
      <c r="BA32" s="24">
        <f t="shared" si="56"/>
        <v>0.52400947382764529</v>
      </c>
      <c r="BB32" s="24">
        <f t="shared" si="56"/>
        <v>0.54351386322864426</v>
      </c>
      <c r="BC32" s="24">
        <f t="shared" si="56"/>
        <v>0.71338219773318068</v>
      </c>
      <c r="BD32" s="24">
        <f t="shared" si="56"/>
        <v>0.5689451778362602</v>
      </c>
      <c r="BE32" s="24">
        <f t="shared" si="56"/>
        <v>0.44592367780345943</v>
      </c>
      <c r="BF32" s="24">
        <f t="shared" si="56"/>
        <v>0.39470189214358276</v>
      </c>
      <c r="BG32" s="24">
        <f t="shared" si="56"/>
        <v>0.4505348248051011</v>
      </c>
      <c r="BH32" s="24">
        <f t="shared" si="56"/>
        <v>0.56100843582472248</v>
      </c>
      <c r="BI32" s="24">
        <f t="shared" si="55"/>
        <v>0.42233086759670035</v>
      </c>
      <c r="BJ32" s="24">
        <f t="shared" si="55"/>
        <v>0.5394093506846942</v>
      </c>
      <c r="BK32" s="24">
        <f t="shared" si="55"/>
        <v>0.59204514625882609</v>
      </c>
      <c r="BL32" s="24">
        <f t="shared" si="55"/>
        <v>0.54130053662259892</v>
      </c>
      <c r="BM32" s="24">
        <f t="shared" si="55"/>
        <v>0.51970019048206528</v>
      </c>
      <c r="BN32" s="24">
        <f t="shared" si="55"/>
        <v>0.46424484513897135</v>
      </c>
      <c r="BO32" s="24">
        <f t="shared" si="55"/>
        <v>0.47025646332416593</v>
      </c>
      <c r="BP32" s="24" t="e">
        <f t="shared" si="55"/>
        <v>#DIV/0!</v>
      </c>
      <c r="BQ32" s="24">
        <f t="shared" si="55"/>
        <v>0.53704058431351198</v>
      </c>
      <c r="BR32" s="21"/>
      <c r="BS32" s="35">
        <f t="shared" si="37"/>
        <v>43525</v>
      </c>
      <c r="BT32" s="24">
        <f t="shared" si="38"/>
        <v>1.3960883419561141E-2</v>
      </c>
      <c r="BU32" s="24">
        <f t="shared" si="39"/>
        <v>1.1639192767151324E-3</v>
      </c>
      <c r="BV32" s="24">
        <f t="shared" si="40"/>
        <v>5.6909374988859665E-3</v>
      </c>
      <c r="BW32" s="24">
        <f t="shared" si="41"/>
        <v>4.6039305417557626E-3</v>
      </c>
      <c r="BX32" s="24">
        <f t="shared" si="42"/>
        <v>2.4830336367391037E-3</v>
      </c>
      <c r="BY32" s="24">
        <f t="shared" si="43"/>
        <v>2.561755798160207E-3</v>
      </c>
      <c r="BZ32" s="24">
        <f t="shared" si="44"/>
        <v>5.2880488715352355E-3</v>
      </c>
      <c r="CA32" s="24">
        <f t="shared" si="45"/>
        <v>1.3475169803172412E-3</v>
      </c>
      <c r="CB32" s="24">
        <f t="shared" si="46"/>
        <v>6.0193736291102044E-4</v>
      </c>
      <c r="CC32" s="24">
        <f t="shared" si="47"/>
        <v>4.8660739449082491E-3</v>
      </c>
      <c r="CD32" s="24">
        <f t="shared" si="48"/>
        <v>4.1879473232032949E-3</v>
      </c>
      <c r="CE32" s="24">
        <f t="shared" si="49"/>
        <v>1.1642195419935986E-3</v>
      </c>
      <c r="CF32" s="24">
        <f t="shared" si="50"/>
        <v>4.7920204196685953E-2</v>
      </c>
      <c r="CG32" s="21"/>
    </row>
    <row r="33" spans="1:85" x14ac:dyDescent="0.25">
      <c r="A33" s="31">
        <f>+[1]NAC!A34</f>
        <v>43556</v>
      </c>
      <c r="B33" s="17">
        <f>+[1]GBA!B34</f>
        <v>212.4469</v>
      </c>
      <c r="C33" s="17">
        <f>+[1]GBA!C34</f>
        <v>216.29419999999999</v>
      </c>
      <c r="D33" s="17">
        <f>+[1]GBA!D34</f>
        <v>177.39080000000001</v>
      </c>
      <c r="E33" s="17">
        <f>+[1]GBA!E34</f>
        <v>180.81280000000001</v>
      </c>
      <c r="F33" s="17">
        <f>+[1]GBA!F34</f>
        <v>254.74369999999999</v>
      </c>
      <c r="G33" s="17">
        <f>+[1]GBA!G34</f>
        <v>202.1052</v>
      </c>
      <c r="H33" s="17">
        <f>+[1]GBA!H34</f>
        <v>213.8031</v>
      </c>
      <c r="I33" s="17">
        <f>+[1]GBA!I34</f>
        <v>226.13829999999999</v>
      </c>
      <c r="J33" s="17">
        <f>+[1]GBA!J34</f>
        <v>243.88300000000001</v>
      </c>
      <c r="K33" s="17">
        <f>+[1]GBA!K34</f>
        <v>191.4187</v>
      </c>
      <c r="L33" s="17">
        <f>+[1]GBA!L34</f>
        <v>213.02</v>
      </c>
      <c r="M33" s="17">
        <f>+[1]GBA!M34</f>
        <v>197.2612</v>
      </c>
      <c r="N33" s="17">
        <f>+[1]GBA!N34</f>
        <v>205.74549999999999</v>
      </c>
      <c r="O33" s="18">
        <f>+[1]GBA!R34</f>
        <v>181.6677</v>
      </c>
      <c r="P33" s="19">
        <f>+[1]GBA!S34</f>
        <v>206.49350000000001</v>
      </c>
      <c r="Q33" s="20">
        <f>+[1]GBA!T34</f>
        <v>243.81790000000001</v>
      </c>
      <c r="R33" s="18">
        <f t="shared" si="26"/>
        <v>212.44656583999998</v>
      </c>
      <c r="S33" s="19">
        <f t="shared" si="27"/>
        <v>201.34231956727734</v>
      </c>
      <c r="T33" s="19">
        <f t="shared" si="28"/>
        <v>193.9085416826004</v>
      </c>
      <c r="U33" s="19">
        <f t="shared" si="29"/>
        <v>192.49826554132713</v>
      </c>
      <c r="V33" s="19"/>
      <c r="W33" s="20">
        <f t="shared" si="30"/>
        <v>207.57303539142143</v>
      </c>
      <c r="X33" s="21"/>
      <c r="Y33" s="42">
        <f t="shared" si="54"/>
        <v>3.2458901509905047E-2</v>
      </c>
      <c r="Z33" s="24">
        <f t="shared" si="54"/>
        <v>2.0102163872511625E-2</v>
      </c>
      <c r="AA33" s="24">
        <f t="shared" si="54"/>
        <v>1.1094689311650585E-2</v>
      </c>
      <c r="AB33" s="24">
        <f t="shared" si="52"/>
        <v>6.2133962736305115E-2</v>
      </c>
      <c r="AC33" s="24">
        <f t="shared" si="52"/>
        <v>3.4259500603722071E-2</v>
      </c>
      <c r="AD33" s="24">
        <f t="shared" si="52"/>
        <v>4.4532316357492663E-2</v>
      </c>
      <c r="AE33" s="24">
        <f t="shared" si="52"/>
        <v>3.0670933910269316E-2</v>
      </c>
      <c r="AF33" s="24">
        <f t="shared" si="52"/>
        <v>3.8757321975849468E-2</v>
      </c>
      <c r="AG33" s="24">
        <f t="shared" si="52"/>
        <v>3.2516590637271081E-2</v>
      </c>
      <c r="AH33" s="24">
        <f t="shared" si="52"/>
        <v>3.3395273407301529E-2</v>
      </c>
      <c r="AI33" s="24">
        <f t="shared" si="52"/>
        <v>1.0195855266277754E-2</v>
      </c>
      <c r="AJ33" s="24">
        <f t="shared" si="52"/>
        <v>4.0216247228884061E-2</v>
      </c>
      <c r="AK33" s="24">
        <f t="shared" si="52"/>
        <v>2.6559406533401386E-2</v>
      </c>
      <c r="AL33" s="24">
        <f t="shared" si="52"/>
        <v>3.6235206765526939E-3</v>
      </c>
      <c r="AM33" s="24">
        <f t="shared" si="52"/>
        <v>3.7077829491002356E-2</v>
      </c>
      <c r="AN33" s="24">
        <f t="shared" si="52"/>
        <v>3.0961675396920851E-2</v>
      </c>
      <c r="AO33" s="24">
        <f t="shared" si="52"/>
        <v>3.2460685848327397E-2</v>
      </c>
      <c r="AP33" s="24">
        <f t="shared" si="53"/>
        <v>3.2208656939924918E-2</v>
      </c>
      <c r="AQ33" s="24">
        <f t="shared" si="53"/>
        <v>4.2826839744453116E-2</v>
      </c>
      <c r="AR33" s="24">
        <f t="shared" si="53"/>
        <v>4.3956186846682899E-2</v>
      </c>
      <c r="AS33" s="24" t="e">
        <f t="shared" si="53"/>
        <v>#DIV/0!</v>
      </c>
      <c r="AT33" s="24">
        <f t="shared" si="35"/>
        <v>3.75662445227265E-2</v>
      </c>
      <c r="AU33" s="21"/>
      <c r="AV33" s="24">
        <f t="shared" si="56"/>
        <v>0.55140939695336599</v>
      </c>
      <c r="AW33" s="24">
        <f t="shared" si="56"/>
        <v>0.64688674475692731</v>
      </c>
      <c r="AX33" s="24">
        <f t="shared" si="56"/>
        <v>0.35207845205665311</v>
      </c>
      <c r="AY33" s="24">
        <f t="shared" si="56"/>
        <v>0.45111112894553118</v>
      </c>
      <c r="AZ33" s="24">
        <f t="shared" si="56"/>
        <v>0.47925421677721891</v>
      </c>
      <c r="BA33" s="24">
        <f t="shared" si="56"/>
        <v>0.57429777687765826</v>
      </c>
      <c r="BB33" s="24">
        <f t="shared" si="56"/>
        <v>0.56777484791777866</v>
      </c>
      <c r="BC33" s="24">
        <f t="shared" si="56"/>
        <v>0.69058553429827163</v>
      </c>
      <c r="BD33" s="24">
        <f t="shared" si="56"/>
        <v>0.60897738698108683</v>
      </c>
      <c r="BE33" s="24">
        <f t="shared" si="56"/>
        <v>0.46285856212147269</v>
      </c>
      <c r="BF33" s="24">
        <f t="shared" si="56"/>
        <v>0.40078015471578032</v>
      </c>
      <c r="BG33" s="24">
        <f t="shared" si="56"/>
        <v>0.47654577518555907</v>
      </c>
      <c r="BH33" s="24">
        <f t="shared" si="56"/>
        <v>0.58032124812392727</v>
      </c>
      <c r="BI33" s="24">
        <f t="shared" si="55"/>
        <v>0.43225762199809048</v>
      </c>
      <c r="BJ33" s="24">
        <f t="shared" si="55"/>
        <v>0.5636860534502135</v>
      </c>
      <c r="BK33" s="24">
        <f t="shared" si="55"/>
        <v>0.56449072122347288</v>
      </c>
      <c r="BL33" s="24">
        <f t="shared" si="55"/>
        <v>0.55141016869164816</v>
      </c>
      <c r="BM33" s="24">
        <f t="shared" si="55"/>
        <v>0.54405022253117541</v>
      </c>
      <c r="BN33" s="24">
        <f t="shared" si="55"/>
        <v>0.49473337208701373</v>
      </c>
      <c r="BO33" s="24">
        <f t="shared" si="55"/>
        <v>0.50271210455718918</v>
      </c>
      <c r="BP33" s="24" t="e">
        <f t="shared" si="55"/>
        <v>#DIV/0!</v>
      </c>
      <c r="BQ33" s="24">
        <f t="shared" si="55"/>
        <v>0.55573304682943148</v>
      </c>
      <c r="BR33" s="21"/>
      <c r="BS33" s="35">
        <f t="shared" si="37"/>
        <v>43556</v>
      </c>
      <c r="BT33" s="24">
        <f t="shared" si="38"/>
        <v>4.8553886198964748E-3</v>
      </c>
      <c r="BU33" s="24">
        <f t="shared" si="39"/>
        <v>3.0933177623915334E-4</v>
      </c>
      <c r="BV33" s="24">
        <f t="shared" si="40"/>
        <v>4.3642436939872594E-3</v>
      </c>
      <c r="BW33" s="24">
        <f t="shared" si="41"/>
        <v>4.2895231957948724E-3</v>
      </c>
      <c r="BX33" s="24">
        <f t="shared" si="42"/>
        <v>2.6255531110537657E-3</v>
      </c>
      <c r="BY33" s="24">
        <f t="shared" si="43"/>
        <v>2.7209841768322499E-3</v>
      </c>
      <c r="BZ33" s="24">
        <f t="shared" si="44"/>
        <v>4.7524723244004533E-3</v>
      </c>
      <c r="CA33" s="24">
        <f t="shared" si="45"/>
        <v>1.0488616057217897E-3</v>
      </c>
      <c r="CB33" s="24">
        <f t="shared" si="46"/>
        <v>2.2426634086269055E-3</v>
      </c>
      <c r="CC33" s="24">
        <f t="shared" si="47"/>
        <v>3.1554970430276139E-4</v>
      </c>
      <c r="CD33" s="24">
        <f t="shared" si="48"/>
        <v>4.0176420131614252E-3</v>
      </c>
      <c r="CE33" s="24">
        <f t="shared" si="49"/>
        <v>9.1836506082824075E-4</v>
      </c>
      <c r="CF33" s="24">
        <f t="shared" si="50"/>
        <v>3.246057869084535E-2</v>
      </c>
      <c r="CG33" s="21"/>
    </row>
    <row r="34" spans="1:85" x14ac:dyDescent="0.25">
      <c r="A34" s="31">
        <f>+[1]NAC!A35</f>
        <v>43586</v>
      </c>
      <c r="B34" s="17">
        <f>+[1]GBA!B35</f>
        <v>218.8793</v>
      </c>
      <c r="C34" s="17">
        <f>+[1]GBA!C35</f>
        <v>221.99770000000001</v>
      </c>
      <c r="D34" s="17">
        <f>+[1]GBA!D35</f>
        <v>181.17230000000001</v>
      </c>
      <c r="E34" s="17">
        <f>+[1]GBA!E35</f>
        <v>185.3862</v>
      </c>
      <c r="F34" s="17">
        <f>+[1]GBA!F35</f>
        <v>263.59519999999998</v>
      </c>
      <c r="G34" s="17">
        <f>+[1]GBA!G35</f>
        <v>208.77359999999999</v>
      </c>
      <c r="H34" s="17">
        <f>+[1]GBA!H35</f>
        <v>225.65270000000001</v>
      </c>
      <c r="I34" s="17">
        <f>+[1]GBA!I35</f>
        <v>232.71789999999999</v>
      </c>
      <c r="J34" s="17">
        <f>+[1]GBA!J35</f>
        <v>246.7191</v>
      </c>
      <c r="K34" s="17">
        <f>+[1]GBA!K35</f>
        <v>196.6069</v>
      </c>
      <c r="L34" s="17">
        <f>+[1]GBA!L35</f>
        <v>224.273</v>
      </c>
      <c r="M34" s="17">
        <f>+[1]GBA!M35</f>
        <v>201.35769999999999</v>
      </c>
      <c r="N34" s="17">
        <f>+[1]GBA!N35</f>
        <v>210.92429999999999</v>
      </c>
      <c r="O34" s="18">
        <f>+[1]GBA!R35</f>
        <v>182.09219999999999</v>
      </c>
      <c r="P34" s="19">
        <f>+[1]GBA!S35</f>
        <v>213.23330000000001</v>
      </c>
      <c r="Q34" s="20">
        <f>+[1]GBA!T35</f>
        <v>252.0521</v>
      </c>
      <c r="R34" s="18">
        <f t="shared" si="26"/>
        <v>218.87920169999998</v>
      </c>
      <c r="S34" s="19">
        <f t="shared" si="27"/>
        <v>206.52534785217946</v>
      </c>
      <c r="T34" s="19">
        <f t="shared" si="28"/>
        <v>198.88351589729581</v>
      </c>
      <c r="U34" s="19">
        <f t="shared" si="29"/>
        <v>197.84276480403571</v>
      </c>
      <c r="V34" s="19"/>
      <c r="W34" s="20">
        <f t="shared" si="30"/>
        <v>214.50158493941143</v>
      </c>
      <c r="X34" s="21"/>
      <c r="Y34" s="42">
        <f t="shared" si="54"/>
        <v>3.0277683505854913E-2</v>
      </c>
      <c r="Z34" s="24">
        <f t="shared" si="54"/>
        <v>2.6369176797158778E-2</v>
      </c>
      <c r="AA34" s="24">
        <f t="shared" si="54"/>
        <v>2.1317340019888276E-2</v>
      </c>
      <c r="AB34" s="24">
        <f t="shared" si="52"/>
        <v>2.5293563287554832E-2</v>
      </c>
      <c r="AC34" s="24">
        <f t="shared" si="52"/>
        <v>3.4746688534397441E-2</v>
      </c>
      <c r="AD34" s="24">
        <f t="shared" si="52"/>
        <v>3.2994697810843077E-2</v>
      </c>
      <c r="AE34" s="24">
        <f t="shared" si="52"/>
        <v>5.5422956916901578E-2</v>
      </c>
      <c r="AF34" s="24">
        <f t="shared" si="52"/>
        <v>2.9095469453869649E-2</v>
      </c>
      <c r="AG34" s="24">
        <f t="shared" si="52"/>
        <v>1.1628936826264979E-2</v>
      </c>
      <c r="AH34" s="24">
        <f t="shared" si="52"/>
        <v>2.7103934986498102E-2</v>
      </c>
      <c r="AI34" s="24">
        <f t="shared" si="52"/>
        <v>5.2826025725283943E-2</v>
      </c>
      <c r="AJ34" s="24">
        <f t="shared" si="52"/>
        <v>2.0766881677694249E-2</v>
      </c>
      <c r="AK34" s="24">
        <f t="shared" si="52"/>
        <v>2.5170902887304836E-2</v>
      </c>
      <c r="AL34" s="24">
        <f t="shared" si="52"/>
        <v>2.3366839564764597E-3</v>
      </c>
      <c r="AM34" s="24">
        <f t="shared" si="52"/>
        <v>3.2639284045260508E-2</v>
      </c>
      <c r="AN34" s="24">
        <f t="shared" si="52"/>
        <v>3.3771925687162474E-2</v>
      </c>
      <c r="AO34" s="24">
        <f t="shared" si="52"/>
        <v>3.0278841338601037E-2</v>
      </c>
      <c r="AP34" s="24">
        <f t="shared" si="52"/>
        <v>2.574236899645066E-2</v>
      </c>
      <c r="AQ34" s="24">
        <f t="shared" si="52"/>
        <v>2.5656292247500323E-2</v>
      </c>
      <c r="AR34" s="24">
        <f t="shared" ref="AR34:AT95" si="57">+U34/U33-1</f>
        <v>2.7763882690990727E-2</v>
      </c>
      <c r="AS34" s="24" t="e">
        <f t="shared" si="57"/>
        <v>#DIV/0!</v>
      </c>
      <c r="AT34" s="24">
        <f t="shared" si="35"/>
        <v>3.3378851616852945E-2</v>
      </c>
      <c r="AU34" s="21"/>
      <c r="AV34" s="24">
        <f t="shared" si="56"/>
        <v>0.5681279552944547</v>
      </c>
      <c r="AW34" s="24">
        <f t="shared" si="56"/>
        <v>0.63031012932458919</v>
      </c>
      <c r="AX34" s="24">
        <f t="shared" si="56"/>
        <v>0.36192843069378022</v>
      </c>
      <c r="AY34" s="24">
        <f t="shared" si="56"/>
        <v>0.46286000160973928</v>
      </c>
      <c r="AZ34" s="24">
        <f t="shared" si="56"/>
        <v>0.55051257255660402</v>
      </c>
      <c r="BA34" s="24">
        <f t="shared" si="56"/>
        <v>0.5892453555510726</v>
      </c>
      <c r="BB34" s="24">
        <f t="shared" si="56"/>
        <v>0.61793234090821114</v>
      </c>
      <c r="BC34" s="24">
        <f t="shared" si="56"/>
        <v>0.70567902718542097</v>
      </c>
      <c r="BD34" s="24">
        <f t="shared" si="56"/>
        <v>0.57143121014402287</v>
      </c>
      <c r="BE34" s="24">
        <f t="shared" si="56"/>
        <v>0.47354421414357928</v>
      </c>
      <c r="BF34" s="24">
        <f t="shared" si="56"/>
        <v>0.47016542171557441</v>
      </c>
      <c r="BG34" s="24">
        <f t="shared" si="56"/>
        <v>0.476673340226901</v>
      </c>
      <c r="BH34" s="24">
        <f t="shared" si="56"/>
        <v>0.59545291573439108</v>
      </c>
      <c r="BI34" s="24">
        <f t="shared" si="55"/>
        <v>0.39213155862722759</v>
      </c>
      <c r="BJ34" s="24">
        <f t="shared" si="55"/>
        <v>0.57431302525816696</v>
      </c>
      <c r="BK34" s="24">
        <f t="shared" si="55"/>
        <v>0.61889099344035081</v>
      </c>
      <c r="BL34" s="24">
        <f t="shared" si="55"/>
        <v>0.56813135067209553</v>
      </c>
      <c r="BM34" s="24">
        <f t="shared" si="55"/>
        <v>0.54408894635070326</v>
      </c>
      <c r="BN34" s="24">
        <f t="shared" si="55"/>
        <v>0.50362099054477016</v>
      </c>
      <c r="BO34" s="24">
        <f t="shared" si="55"/>
        <v>0.51546078340045542</v>
      </c>
      <c r="BP34" s="24" t="e">
        <f t="shared" si="55"/>
        <v>#DIV/0!</v>
      </c>
      <c r="BQ34" s="24">
        <f t="shared" si="55"/>
        <v>0.57629454089685805</v>
      </c>
      <c r="BR34" s="21"/>
      <c r="BS34" s="35">
        <f t="shared" si="37"/>
        <v>43586</v>
      </c>
      <c r="BT34" s="24">
        <f t="shared" si="38"/>
        <v>6.2928684767817496E-3</v>
      </c>
      <c r="BU34" s="24">
        <f t="shared" si="39"/>
        <v>5.8205156206091874E-4</v>
      </c>
      <c r="BV34" s="24">
        <f t="shared" si="40"/>
        <v>1.8276645128735669E-3</v>
      </c>
      <c r="BW34" s="24">
        <f t="shared" si="41"/>
        <v>4.3581097205937043E-3</v>
      </c>
      <c r="BX34" s="24">
        <f t="shared" si="42"/>
        <v>1.9680620427975156E-3</v>
      </c>
      <c r="BY34" s="24">
        <f t="shared" si="43"/>
        <v>4.9083549818801815E-3</v>
      </c>
      <c r="BZ34" s="24">
        <f t="shared" si="44"/>
        <v>3.5894881968152981E-3</v>
      </c>
      <c r="CA34" s="24">
        <f t="shared" si="45"/>
        <v>3.7512625507832618E-4</v>
      </c>
      <c r="CB34" s="24">
        <f t="shared" si="46"/>
        <v>1.8218186285608293E-3</v>
      </c>
      <c r="CC34" s="24">
        <f t="shared" si="47"/>
        <v>1.5996496065605081E-3</v>
      </c>
      <c r="CD34" s="24">
        <f t="shared" si="48"/>
        <v>2.0902192500808396E-3</v>
      </c>
      <c r="CE34" s="24">
        <f t="shared" si="49"/>
        <v>8.6538047860429976E-4</v>
      </c>
      <c r="CF34" s="24">
        <f t="shared" si="50"/>
        <v>3.0278793712687737E-2</v>
      </c>
      <c r="CG34" s="21"/>
    </row>
    <row r="35" spans="1:85" x14ac:dyDescent="0.25">
      <c r="A35" s="31">
        <f>+[1]NAC!A36</f>
        <v>43617</v>
      </c>
      <c r="B35" s="17">
        <f>+[1]GBA!B36</f>
        <v>224.6105</v>
      </c>
      <c r="C35" s="17">
        <f>+[1]GBA!C36</f>
        <v>227.9555</v>
      </c>
      <c r="D35" s="17">
        <f>+[1]GBA!D36</f>
        <v>186.20689999999999</v>
      </c>
      <c r="E35" s="17">
        <f>+[1]GBA!E36</f>
        <v>187.71459999999999</v>
      </c>
      <c r="F35" s="17">
        <f>+[1]GBA!F36</f>
        <v>270.55349999999999</v>
      </c>
      <c r="G35" s="17">
        <f>+[1]GBA!G36</f>
        <v>215.67449999999999</v>
      </c>
      <c r="H35" s="17">
        <f>+[1]GBA!H36</f>
        <v>231.8228</v>
      </c>
      <c r="I35" s="17">
        <f>+[1]GBA!I36</f>
        <v>237.3329</v>
      </c>
      <c r="J35" s="17">
        <f>+[1]GBA!J36</f>
        <v>266.27080000000001</v>
      </c>
      <c r="K35" s="17">
        <f>+[1]GBA!K36</f>
        <v>202.81219999999999</v>
      </c>
      <c r="L35" s="17">
        <f>+[1]GBA!L36</f>
        <v>228.94370000000001</v>
      </c>
      <c r="M35" s="17">
        <f>+[1]GBA!M36</f>
        <v>205.68199999999999</v>
      </c>
      <c r="N35" s="17">
        <f>+[1]GBA!N36</f>
        <v>214.06280000000001</v>
      </c>
      <c r="O35" s="18">
        <f>+[1]GBA!R36</f>
        <v>186.93090000000001</v>
      </c>
      <c r="P35" s="19">
        <f>+[1]GBA!S36</f>
        <v>218.77780000000001</v>
      </c>
      <c r="Q35" s="20">
        <f>+[1]GBA!T36</f>
        <v>258.73419999999999</v>
      </c>
      <c r="R35" s="18">
        <f t="shared" si="26"/>
        <v>224.60993867000002</v>
      </c>
      <c r="S35" s="19">
        <f t="shared" si="27"/>
        <v>211.63367631080231</v>
      </c>
      <c r="T35" s="19">
        <f t="shared" si="28"/>
        <v>203.45454523354277</v>
      </c>
      <c r="U35" s="19">
        <f t="shared" si="29"/>
        <v>202.51757939464497</v>
      </c>
      <c r="V35" s="19"/>
      <c r="W35" s="20">
        <f t="shared" si="30"/>
        <v>220.22000180804</v>
      </c>
      <c r="X35" s="21"/>
      <c r="Y35" s="42">
        <f t="shared" si="54"/>
        <v>2.6184294266291985E-2</v>
      </c>
      <c r="Z35" s="24">
        <f t="shared" si="54"/>
        <v>2.6837214980155233E-2</v>
      </c>
      <c r="AA35" s="24">
        <f t="shared" si="54"/>
        <v>2.7789016312096182E-2</v>
      </c>
      <c r="AB35" s="24">
        <f t="shared" si="52"/>
        <v>1.2559726667896509E-2</v>
      </c>
      <c r="AC35" s="24">
        <f t="shared" si="52"/>
        <v>2.6397673402247079E-2</v>
      </c>
      <c r="AD35" s="24">
        <f t="shared" si="52"/>
        <v>3.3054466656703863E-2</v>
      </c>
      <c r="AE35" s="24">
        <f t="shared" si="52"/>
        <v>2.7343346656166778E-2</v>
      </c>
      <c r="AF35" s="24">
        <f t="shared" si="52"/>
        <v>1.9830876782576778E-2</v>
      </c>
      <c r="AG35" s="24">
        <f t="shared" si="52"/>
        <v>7.9246803348423489E-2</v>
      </c>
      <c r="AH35" s="24">
        <f t="shared" si="52"/>
        <v>3.1561964508875384E-2</v>
      </c>
      <c r="AI35" s="24">
        <f t="shared" si="52"/>
        <v>2.0825957649828641E-2</v>
      </c>
      <c r="AJ35" s="24">
        <f t="shared" si="52"/>
        <v>2.1475712128217639E-2</v>
      </c>
      <c r="AK35" s="24">
        <f t="shared" si="52"/>
        <v>1.4879745956250856E-2</v>
      </c>
      <c r="AL35" s="24">
        <f t="shared" si="52"/>
        <v>2.6572802129910089E-2</v>
      </c>
      <c r="AM35" s="24">
        <f t="shared" si="52"/>
        <v>2.6002036267318562E-2</v>
      </c>
      <c r="AN35" s="24">
        <f t="shared" si="52"/>
        <v>2.651078884087843E-2</v>
      </c>
      <c r="AO35" s="24">
        <f t="shared" ref="AO35:AQ95" si="58">+R35/R34-1</f>
        <v>2.6182190566715891E-2</v>
      </c>
      <c r="AP35" s="24">
        <f t="shared" si="58"/>
        <v>2.473463190716485E-2</v>
      </c>
      <c r="AQ35" s="24">
        <f t="shared" si="58"/>
        <v>2.2983449963784208E-2</v>
      </c>
      <c r="AR35" s="24">
        <f t="shared" si="57"/>
        <v>2.362893884565187E-2</v>
      </c>
      <c r="AS35" s="24" t="e">
        <f t="shared" si="57"/>
        <v>#DIV/0!</v>
      </c>
      <c r="AT35" s="24">
        <f t="shared" si="35"/>
        <v>2.6659089116958246E-2</v>
      </c>
      <c r="AU35" s="21"/>
      <c r="AV35" s="24">
        <f t="shared" si="56"/>
        <v>0.54841642871619811</v>
      </c>
      <c r="AW35" s="24">
        <f t="shared" si="56"/>
        <v>0.59820615415463974</v>
      </c>
      <c r="AX35" s="24">
        <f t="shared" si="56"/>
        <v>0.38470456392718</v>
      </c>
      <c r="AY35" s="24">
        <f t="shared" si="56"/>
        <v>0.45026824399077814</v>
      </c>
      <c r="AZ35" s="24">
        <f t="shared" si="56"/>
        <v>0.53228112959742102</v>
      </c>
      <c r="BA35" s="24">
        <f t="shared" si="56"/>
        <v>0.57983273914734612</v>
      </c>
      <c r="BB35" s="24">
        <f t="shared" si="56"/>
        <v>0.58572468288625501</v>
      </c>
      <c r="BC35" s="24">
        <f t="shared" si="56"/>
        <v>0.63329575828646778</v>
      </c>
      <c r="BD35" s="24">
        <f t="shared" si="56"/>
        <v>0.69213708639615357</v>
      </c>
      <c r="BE35" s="24">
        <f t="shared" si="56"/>
        <v>0.46337806421447714</v>
      </c>
      <c r="BF35" s="24">
        <f t="shared" si="56"/>
        <v>0.47917468890927672</v>
      </c>
      <c r="BG35" s="24">
        <f t="shared" si="56"/>
        <v>0.46271804904552316</v>
      </c>
      <c r="BH35" s="24">
        <f t="shared" si="56"/>
        <v>0.57471253375627218</v>
      </c>
      <c r="BI35" s="24">
        <f t="shared" si="55"/>
        <v>0.38505294043552696</v>
      </c>
      <c r="BJ35" s="24">
        <f t="shared" si="55"/>
        <v>0.55037420391757252</v>
      </c>
      <c r="BK35" s="24">
        <f t="shared" si="55"/>
        <v>0.60497121730931469</v>
      </c>
      <c r="BL35" s="24">
        <f t="shared" si="55"/>
        <v>0.54841497102436731</v>
      </c>
      <c r="BM35" s="24">
        <f t="shared" si="55"/>
        <v>0.52650528957124076</v>
      </c>
      <c r="BN35" s="24">
        <f t="shared" si="55"/>
        <v>0.4910015255252167</v>
      </c>
      <c r="BO35" s="24">
        <f t="shared" si="55"/>
        <v>0.50342094189988029</v>
      </c>
      <c r="BP35" s="24" t="e">
        <f t="shared" si="55"/>
        <v>#DIV/0!</v>
      </c>
      <c r="BQ35" s="24">
        <f t="shared" si="55"/>
        <v>0.55738525085296353</v>
      </c>
      <c r="BR35" s="21"/>
      <c r="BS35" s="35">
        <f t="shared" si="37"/>
        <v>43617</v>
      </c>
      <c r="BT35" s="24">
        <f t="shared" si="38"/>
        <v>6.3802667497565918E-3</v>
      </c>
      <c r="BU35" s="24">
        <f t="shared" si="39"/>
        <v>7.5215618836500049E-4</v>
      </c>
      <c r="BV35" s="24">
        <f t="shared" si="40"/>
        <v>9.031514629295643E-4</v>
      </c>
      <c r="BW35" s="24">
        <f t="shared" si="41"/>
        <v>3.3252947172254339E-3</v>
      </c>
      <c r="BX35" s="24">
        <f t="shared" si="42"/>
        <v>1.9768266345881066E-3</v>
      </c>
      <c r="BY35" s="24">
        <f t="shared" si="43"/>
        <v>2.4806767931001205E-3</v>
      </c>
      <c r="BZ35" s="24">
        <f t="shared" si="44"/>
        <v>2.4437144124638604E-3</v>
      </c>
      <c r="CA35" s="24">
        <f t="shared" si="45"/>
        <v>2.510071852386225E-3</v>
      </c>
      <c r="CB35" s="24">
        <f t="shared" si="46"/>
        <v>2.1149344867239595E-3</v>
      </c>
      <c r="CC35" s="24">
        <f t="shared" si="47"/>
        <v>6.4444257634230521E-4</v>
      </c>
      <c r="CD35" s="24">
        <f t="shared" si="48"/>
        <v>2.1416101020059882E-3</v>
      </c>
      <c r="CE35" s="24">
        <f t="shared" si="49"/>
        <v>5.0903283225047218E-4</v>
      </c>
      <c r="CF35" s="24">
        <f t="shared" si="50"/>
        <v>2.6182178808137627E-2</v>
      </c>
      <c r="CG35" s="21"/>
    </row>
    <row r="36" spans="1:85" x14ac:dyDescent="0.25">
      <c r="A36" s="31">
        <f>+[1]NAC!A37</f>
        <v>43647</v>
      </c>
      <c r="B36" s="17">
        <f>+[1]GBA!B37</f>
        <v>229.42859999999999</v>
      </c>
      <c r="C36" s="17">
        <f>+[1]GBA!C37</f>
        <v>233.6669</v>
      </c>
      <c r="D36" s="17">
        <f>+[1]GBA!D37</f>
        <v>188.35570000000001</v>
      </c>
      <c r="E36" s="17">
        <f>+[1]GBA!E37</f>
        <v>187.69640000000001</v>
      </c>
      <c r="F36" s="17">
        <f>+[1]GBA!F37</f>
        <v>276.91969999999998</v>
      </c>
      <c r="G36" s="17">
        <f>+[1]GBA!G37</f>
        <v>220.6806</v>
      </c>
      <c r="H36" s="17">
        <f>+[1]GBA!H37</f>
        <v>240.79589999999999</v>
      </c>
      <c r="I36" s="17">
        <f>+[1]GBA!I37</f>
        <v>237.32990000000001</v>
      </c>
      <c r="J36" s="17">
        <f>+[1]GBA!J37</f>
        <v>266.71069999999997</v>
      </c>
      <c r="K36" s="17">
        <f>+[1]GBA!K37</f>
        <v>211.161</v>
      </c>
      <c r="L36" s="17">
        <f>+[1]GBA!L37</f>
        <v>234.0668</v>
      </c>
      <c r="M36" s="17">
        <f>+[1]GBA!M37</f>
        <v>211.42599999999999</v>
      </c>
      <c r="N36" s="17">
        <f>+[1]GBA!N37</f>
        <v>220.5043</v>
      </c>
      <c r="O36" s="18">
        <f>+[1]GBA!R37</f>
        <v>194.69970000000001</v>
      </c>
      <c r="P36" s="19">
        <f>+[1]GBA!S37</f>
        <v>223.40539999999999</v>
      </c>
      <c r="Q36" s="20">
        <f>+[1]GBA!T37</f>
        <v>262.78379999999999</v>
      </c>
      <c r="R36" s="18">
        <f t="shared" si="26"/>
        <v>229.42770564</v>
      </c>
      <c r="S36" s="19">
        <f t="shared" si="27"/>
        <v>216.6802627605812</v>
      </c>
      <c r="T36" s="19">
        <f t="shared" si="28"/>
        <v>208.3343065555859</v>
      </c>
      <c r="U36" s="19">
        <f t="shared" si="29"/>
        <v>207.03380376406676</v>
      </c>
      <c r="V36" s="19"/>
      <c r="W36" s="20">
        <f t="shared" si="30"/>
        <v>224.29808399692246</v>
      </c>
      <c r="X36" s="21"/>
      <c r="Y36" s="42">
        <f t="shared" si="54"/>
        <v>2.1450911689346652E-2</v>
      </c>
      <c r="Z36" s="24">
        <f t="shared" si="54"/>
        <v>2.5054890099164062E-2</v>
      </c>
      <c r="AA36" s="24">
        <f t="shared" si="54"/>
        <v>1.1539851638151077E-2</v>
      </c>
      <c r="AB36" s="24">
        <f t="shared" si="54"/>
        <v>-9.6955697638789751E-5</v>
      </c>
      <c r="AC36" s="24">
        <f t="shared" si="54"/>
        <v>2.3530281441563217E-2</v>
      </c>
      <c r="AD36" s="24">
        <f t="shared" si="54"/>
        <v>2.3211367129632787E-2</v>
      </c>
      <c r="AE36" s="24">
        <f t="shared" si="54"/>
        <v>3.8706719097517439E-2</v>
      </c>
      <c r="AF36" s="24">
        <f t="shared" si="54"/>
        <v>-1.2640472517699841E-5</v>
      </c>
      <c r="AG36" s="24">
        <f t="shared" si="54"/>
        <v>1.6520775090620443E-3</v>
      </c>
      <c r="AH36" s="24">
        <f t="shared" si="54"/>
        <v>4.1165176453882069E-2</v>
      </c>
      <c r="AI36" s="24">
        <f t="shared" si="54"/>
        <v>2.2377117168980831E-2</v>
      </c>
      <c r="AJ36" s="24">
        <f t="shared" si="54"/>
        <v>2.7926605147752248E-2</v>
      </c>
      <c r="AK36" s="24">
        <f t="shared" si="54"/>
        <v>3.0091636659896004E-2</v>
      </c>
      <c r="AL36" s="24">
        <f t="shared" si="54"/>
        <v>4.1559742129310795E-2</v>
      </c>
      <c r="AM36" s="24">
        <f t="shared" si="54"/>
        <v>2.1152054733158288E-2</v>
      </c>
      <c r="AN36" s="24">
        <f t="shared" si="54"/>
        <v>1.5651583748881981E-2</v>
      </c>
      <c r="AO36" s="24">
        <f t="shared" si="58"/>
        <v>2.1449482594259939E-2</v>
      </c>
      <c r="AP36" s="24">
        <f t="shared" si="58"/>
        <v>2.3845857321721953E-2</v>
      </c>
      <c r="AQ36" s="24">
        <f t="shared" si="58"/>
        <v>2.3984528418579787E-2</v>
      </c>
      <c r="AR36" s="24">
        <f t="shared" si="57"/>
        <v>2.2300406626039271E-2</v>
      </c>
      <c r="AS36" s="24" t="e">
        <f t="shared" si="57"/>
        <v>#DIV/0!</v>
      </c>
      <c r="AT36" s="24">
        <f t="shared" si="35"/>
        <v>1.8518218851152346E-2</v>
      </c>
      <c r="AU36" s="21"/>
      <c r="AV36" s="24">
        <f t="shared" si="56"/>
        <v>0.53857285984637659</v>
      </c>
      <c r="AW36" s="24">
        <f t="shared" si="56"/>
        <v>0.57595322593481368</v>
      </c>
      <c r="AX36" s="24">
        <f t="shared" si="56"/>
        <v>0.36486769480931192</v>
      </c>
      <c r="AY36" s="24">
        <f t="shared" si="56"/>
        <v>0.45978741292243863</v>
      </c>
      <c r="AZ36" s="24">
        <f t="shared" si="56"/>
        <v>0.56826241636811936</v>
      </c>
      <c r="BA36" s="24">
        <f t="shared" si="56"/>
        <v>0.54949698358666699</v>
      </c>
      <c r="BB36" s="24">
        <f t="shared" si="56"/>
        <v>0.6077776902357892</v>
      </c>
      <c r="BC36" s="24">
        <f t="shared" si="56"/>
        <v>0.56557088312668391</v>
      </c>
      <c r="BD36" s="24">
        <f t="shared" si="56"/>
        <v>0.68784905020374221</v>
      </c>
      <c r="BE36" s="24">
        <f t="shared" si="56"/>
        <v>0.45380026933319373</v>
      </c>
      <c r="BF36" s="24">
        <f t="shared" si="56"/>
        <v>0.47910725332972715</v>
      </c>
      <c r="BG36" s="24">
        <f t="shared" si="56"/>
        <v>0.46007792570125527</v>
      </c>
      <c r="BH36" s="24">
        <f t="shared" si="56"/>
        <v>0.55524905717068695</v>
      </c>
      <c r="BI36" s="24">
        <f t="shared" si="55"/>
        <v>0.38609940206128313</v>
      </c>
      <c r="BJ36" s="24">
        <f t="shared" si="55"/>
        <v>0.53853157115812</v>
      </c>
      <c r="BK36" s="24">
        <f t="shared" si="55"/>
        <v>0.59731163416634092</v>
      </c>
      <c r="BL36" s="24">
        <f t="shared" si="55"/>
        <v>0.53856937455919218</v>
      </c>
      <c r="BM36" s="24">
        <f t="shared" si="55"/>
        <v>0.51305453501358644</v>
      </c>
      <c r="BN36" s="24">
        <f t="shared" si="55"/>
        <v>0.48354185369207703</v>
      </c>
      <c r="BO36" s="24">
        <f t="shared" si="55"/>
        <v>0.49385437696479539</v>
      </c>
      <c r="BP36" s="24" t="e">
        <f t="shared" si="55"/>
        <v>#DIV/0!</v>
      </c>
      <c r="BQ36" s="24">
        <f t="shared" si="55"/>
        <v>0.54079231551137363</v>
      </c>
      <c r="BR36" s="21"/>
      <c r="BS36" s="35">
        <f t="shared" si="37"/>
        <v>43647</v>
      </c>
      <c r="BT36" s="24">
        <f t="shared" si="38"/>
        <v>5.9603275893157243E-3</v>
      </c>
      <c r="BU36" s="24">
        <f t="shared" si="39"/>
        <v>3.1283381676279931E-4</v>
      </c>
      <c r="BV36" s="24">
        <f t="shared" si="40"/>
        <v>-6.8793756302497371E-6</v>
      </c>
      <c r="BW36" s="24">
        <f t="shared" si="41"/>
        <v>2.9647078832022509E-3</v>
      </c>
      <c r="BX36" s="24">
        <f t="shared" si="42"/>
        <v>1.3974523452821674E-3</v>
      </c>
      <c r="BY36" s="24">
        <f t="shared" si="43"/>
        <v>3.5155649446486203E-3</v>
      </c>
      <c r="BZ36" s="24">
        <f t="shared" si="44"/>
        <v>-1.5480131160313794E-6</v>
      </c>
      <c r="CA36" s="24">
        <f t="shared" si="45"/>
        <v>5.5033892004154053E-5</v>
      </c>
      <c r="CB36" s="24">
        <f t="shared" si="46"/>
        <v>2.7728912049970991E-3</v>
      </c>
      <c r="CC36" s="24">
        <f t="shared" si="47"/>
        <v>6.8882630153087147E-4</v>
      </c>
      <c r="CD36" s="24">
        <f t="shared" si="48"/>
        <v>2.7721304213293675E-3</v>
      </c>
      <c r="CE36" s="24">
        <f t="shared" si="49"/>
        <v>1.0180879789680342E-3</v>
      </c>
      <c r="CF36" s="24">
        <f t="shared" si="50"/>
        <v>2.1449428989294812E-2</v>
      </c>
      <c r="CG36" s="21"/>
    </row>
    <row r="37" spans="1:85" x14ac:dyDescent="0.25">
      <c r="A37" s="31">
        <f>+[1]NAC!A38</f>
        <v>43678</v>
      </c>
      <c r="B37" s="17">
        <f>+[1]GBA!B38</f>
        <v>238.30690000000001</v>
      </c>
      <c r="C37" s="17">
        <f>+[1]GBA!C38</f>
        <v>243.78569999999999</v>
      </c>
      <c r="D37" s="17">
        <f>+[1]GBA!D38</f>
        <v>196.64959999999999</v>
      </c>
      <c r="E37" s="17">
        <f>+[1]GBA!E38</f>
        <v>193.47640000000001</v>
      </c>
      <c r="F37" s="17">
        <f>+[1]GBA!F38</f>
        <v>281.36470000000003</v>
      </c>
      <c r="G37" s="17">
        <f>+[1]GBA!G38</f>
        <v>234.53880000000001</v>
      </c>
      <c r="H37" s="17">
        <f>+[1]GBA!H38</f>
        <v>253.76820000000001</v>
      </c>
      <c r="I37" s="17">
        <f>+[1]GBA!I38</f>
        <v>247.21469999999999</v>
      </c>
      <c r="J37" s="17">
        <f>+[1]GBA!J38</f>
        <v>270.31279999999998</v>
      </c>
      <c r="K37" s="17">
        <f>+[1]GBA!K38</f>
        <v>222.39019999999999</v>
      </c>
      <c r="L37" s="17">
        <f>+[1]GBA!L38</f>
        <v>238.49950000000001</v>
      </c>
      <c r="M37" s="17">
        <f>+[1]GBA!M38</f>
        <v>218.14930000000001</v>
      </c>
      <c r="N37" s="17">
        <f>+[1]GBA!N38</f>
        <v>229.56739999999999</v>
      </c>
      <c r="O37" s="18">
        <f>+[1]GBA!R38</f>
        <v>200.57429999999999</v>
      </c>
      <c r="P37" s="19">
        <f>+[1]GBA!S38</f>
        <v>234.0155</v>
      </c>
      <c r="Q37" s="20">
        <f>+[1]GBA!T38</f>
        <v>267.92140000000001</v>
      </c>
      <c r="R37" s="18">
        <f t="shared" si="26"/>
        <v>238.30588238999997</v>
      </c>
      <c r="S37" s="19">
        <f t="shared" si="27"/>
        <v>225.98369371446623</v>
      </c>
      <c r="T37" s="19">
        <f t="shared" si="28"/>
        <v>217.20585867249386</v>
      </c>
      <c r="U37" s="19">
        <f t="shared" si="29"/>
        <v>216.80900558789293</v>
      </c>
      <c r="V37" s="19"/>
      <c r="W37" s="20">
        <f t="shared" si="30"/>
        <v>233.994884881708</v>
      </c>
      <c r="X37" s="21"/>
      <c r="Y37" s="42">
        <f t="shared" si="54"/>
        <v>3.8697442254365999E-2</v>
      </c>
      <c r="Z37" s="24">
        <f t="shared" si="54"/>
        <v>4.3304379011319005E-2</v>
      </c>
      <c r="AA37" s="24">
        <f t="shared" si="54"/>
        <v>4.4033177652706978E-2</v>
      </c>
      <c r="AB37" s="24">
        <f t="shared" si="54"/>
        <v>3.079441054809795E-2</v>
      </c>
      <c r="AC37" s="24">
        <f t="shared" si="54"/>
        <v>1.6051584629046101E-2</v>
      </c>
      <c r="AD37" s="24">
        <f t="shared" si="54"/>
        <v>6.2797545411785283E-2</v>
      </c>
      <c r="AE37" s="24">
        <f t="shared" si="54"/>
        <v>5.3872595006808854E-2</v>
      </c>
      <c r="AF37" s="24">
        <f t="shared" si="54"/>
        <v>4.165004072390377E-2</v>
      </c>
      <c r="AG37" s="24">
        <f t="shared" si="54"/>
        <v>1.3505644880389189E-2</v>
      </c>
      <c r="AH37" s="24">
        <f t="shared" si="54"/>
        <v>5.3178380477455489E-2</v>
      </c>
      <c r="AI37" s="24">
        <f t="shared" si="54"/>
        <v>1.8937756230272829E-2</v>
      </c>
      <c r="AJ37" s="24">
        <f t="shared" si="54"/>
        <v>3.1799778645956511E-2</v>
      </c>
      <c r="AK37" s="24">
        <f t="shared" si="54"/>
        <v>4.1101692801455592E-2</v>
      </c>
      <c r="AL37" s="24">
        <f t="shared" si="54"/>
        <v>3.0172619680461699E-2</v>
      </c>
      <c r="AM37" s="24">
        <f t="shared" si="54"/>
        <v>4.749258522846822E-2</v>
      </c>
      <c r="AN37" s="24">
        <f t="shared" si="54"/>
        <v>1.9550672453933604E-2</v>
      </c>
      <c r="AO37" s="24">
        <f t="shared" si="58"/>
        <v>3.8697055899303168E-2</v>
      </c>
      <c r="AP37" s="24">
        <f t="shared" si="58"/>
        <v>4.293621779554857E-2</v>
      </c>
      <c r="AQ37" s="24">
        <f t="shared" si="58"/>
        <v>4.2583251234913355E-2</v>
      </c>
      <c r="AR37" s="24">
        <f t="shared" si="57"/>
        <v>4.721548677609122E-2</v>
      </c>
      <c r="AS37" s="24" t="e">
        <f t="shared" si="57"/>
        <v>#DIV/0!</v>
      </c>
      <c r="AT37" s="24">
        <f t="shared" si="35"/>
        <v>4.3231759772493605E-2</v>
      </c>
      <c r="AU37" s="21"/>
      <c r="AV37" s="24">
        <f t="shared" si="56"/>
        <v>0.53573295131229526</v>
      </c>
      <c r="AW37" s="24">
        <f t="shared" si="56"/>
        <v>0.58882012432366904</v>
      </c>
      <c r="AX37" s="24">
        <f t="shared" si="56"/>
        <v>0.40977358982924983</v>
      </c>
      <c r="AY37" s="24">
        <f t="shared" si="56"/>
        <v>0.49345309174780039</v>
      </c>
      <c r="AZ37" s="24">
        <f t="shared" si="56"/>
        <v>0.46670159251440047</v>
      </c>
      <c r="BA37" s="24">
        <f t="shared" si="56"/>
        <v>0.59669684798148293</v>
      </c>
      <c r="BB37" s="24">
        <f t="shared" si="56"/>
        <v>0.61281388032667072</v>
      </c>
      <c r="BC37" s="24">
        <f t="shared" si="56"/>
        <v>0.57860668147693106</v>
      </c>
      <c r="BD37" s="24">
        <f t="shared" si="56"/>
        <v>0.4835038669157532</v>
      </c>
      <c r="BE37" s="24">
        <f t="shared" si="56"/>
        <v>0.51003668654561851</v>
      </c>
      <c r="BF37" s="24">
        <f t="shared" si="56"/>
        <v>0.47777264187886348</v>
      </c>
      <c r="BG37" s="24">
        <f t="shared" si="56"/>
        <v>0.47038329170098581</v>
      </c>
      <c r="BH37" s="24">
        <f t="shared" si="56"/>
        <v>0.53427786804004929</v>
      </c>
      <c r="BI37" s="24">
        <f t="shared" si="55"/>
        <v>0.4067837266309664</v>
      </c>
      <c r="BJ37" s="24">
        <f t="shared" si="55"/>
        <v>0.5614534701004803</v>
      </c>
      <c r="BK37" s="24">
        <f t="shared" si="55"/>
        <v>0.51840787899499507</v>
      </c>
      <c r="BL37" s="24">
        <f t="shared" si="55"/>
        <v>0.53573662115213572</v>
      </c>
      <c r="BM37" s="24">
        <f t="shared" si="55"/>
        <v>0.53670171646509002</v>
      </c>
      <c r="BN37" s="24">
        <f t="shared" si="55"/>
        <v>0.51206710846929804</v>
      </c>
      <c r="BO37" s="24">
        <f t="shared" si="55"/>
        <v>0.53043002954692975</v>
      </c>
      <c r="BP37" s="24" t="e">
        <f t="shared" si="55"/>
        <v>#DIV/0!</v>
      </c>
      <c r="BQ37" s="24">
        <f t="shared" si="55"/>
        <v>0.54977082824991697</v>
      </c>
      <c r="BR37" s="21"/>
      <c r="BS37" s="35">
        <f t="shared" si="37"/>
        <v>43678</v>
      </c>
      <c r="BT37" s="24">
        <f t="shared" si="38"/>
        <v>1.0338060381312523E-2</v>
      </c>
      <c r="BU37" s="24">
        <f t="shared" si="39"/>
        <v>1.1821129972461992E-3</v>
      </c>
      <c r="BV37" s="24">
        <f t="shared" si="40"/>
        <v>2.1388876539367809E-3</v>
      </c>
      <c r="BW37" s="24">
        <f t="shared" si="41"/>
        <v>2.026543334178935E-3</v>
      </c>
      <c r="BX37" s="24">
        <f t="shared" si="42"/>
        <v>3.7872747338387664E-3</v>
      </c>
      <c r="BY37" s="24">
        <f t="shared" si="43"/>
        <v>4.9756760926928968E-3</v>
      </c>
      <c r="BZ37" s="24">
        <f t="shared" si="44"/>
        <v>4.9934852062907516E-3</v>
      </c>
      <c r="CA37" s="24">
        <f t="shared" si="45"/>
        <v>4.411786935020316E-4</v>
      </c>
      <c r="CB37" s="24">
        <f t="shared" si="46"/>
        <v>3.6512375527724067E-3</v>
      </c>
      <c r="CC37" s="24">
        <f t="shared" si="47"/>
        <v>5.8348235573071688E-4</v>
      </c>
      <c r="CD37" s="24">
        <f t="shared" si="48"/>
        <v>3.1766123316796708E-3</v>
      </c>
      <c r="CE37" s="24">
        <f t="shared" si="49"/>
        <v>1.4023537170169704E-3</v>
      </c>
      <c r="CF37" s="24">
        <f t="shared" si="50"/>
        <v>3.8696905050198654E-2</v>
      </c>
      <c r="CG37" s="21"/>
    </row>
    <row r="38" spans="1:85" x14ac:dyDescent="0.25">
      <c r="A38" s="31">
        <f>+[1]NAC!A39</f>
        <v>43709</v>
      </c>
      <c r="B38" s="17">
        <f>+[1]GBA!B39</f>
        <v>252.1482</v>
      </c>
      <c r="C38" s="17">
        <f>+[1]GBA!C39</f>
        <v>257.577</v>
      </c>
      <c r="D38" s="17">
        <f>+[1]GBA!D39</f>
        <v>208.22460000000001</v>
      </c>
      <c r="E38" s="17">
        <f>+[1]GBA!E39</f>
        <v>216.02330000000001</v>
      </c>
      <c r="F38" s="17">
        <f>+[1]GBA!F39</f>
        <v>285.79050000000001</v>
      </c>
      <c r="G38" s="17">
        <f>+[1]GBA!G39</f>
        <v>252.4058</v>
      </c>
      <c r="H38" s="17">
        <f>+[1]GBA!H39</f>
        <v>272.95359999999999</v>
      </c>
      <c r="I38" s="17">
        <f>+[1]GBA!I39</f>
        <v>258.26519999999999</v>
      </c>
      <c r="J38" s="17">
        <f>+[1]GBA!J39</f>
        <v>288.495</v>
      </c>
      <c r="K38" s="17">
        <f>+[1]GBA!K39</f>
        <v>239.5231</v>
      </c>
      <c r="L38" s="17">
        <f>+[1]GBA!L39</f>
        <v>240.667</v>
      </c>
      <c r="M38" s="17">
        <f>+[1]GBA!M39</f>
        <v>229.7003</v>
      </c>
      <c r="N38" s="17">
        <f>+[1]GBA!N39</f>
        <v>248.06399999999999</v>
      </c>
      <c r="O38" s="18">
        <f>+[1]GBA!R39</f>
        <v>221.47550000000001</v>
      </c>
      <c r="P38" s="19">
        <f>+[1]GBA!S39</f>
        <v>248.70650000000001</v>
      </c>
      <c r="Q38" s="20">
        <f>+[1]GBA!T39</f>
        <v>276.08429999999998</v>
      </c>
      <c r="R38" s="18">
        <f t="shared" si="26"/>
        <v>252.14681551000004</v>
      </c>
      <c r="S38" s="19">
        <f t="shared" si="27"/>
        <v>241.51203858180673</v>
      </c>
      <c r="T38" s="19">
        <f t="shared" si="28"/>
        <v>234.19947995083311</v>
      </c>
      <c r="U38" s="19">
        <f t="shared" si="29"/>
        <v>236.09203372138148</v>
      </c>
      <c r="V38" s="19"/>
      <c r="W38" s="20">
        <f t="shared" si="30"/>
        <v>250.37242444700908</v>
      </c>
      <c r="X38" s="21"/>
      <c r="Y38" s="42">
        <f t="shared" si="54"/>
        <v>5.808182641795101E-2</v>
      </c>
      <c r="Z38" s="24">
        <f t="shared" si="54"/>
        <v>5.6571406772423449E-2</v>
      </c>
      <c r="AA38" s="24">
        <f t="shared" si="54"/>
        <v>5.8861040144500665E-2</v>
      </c>
      <c r="AB38" s="24">
        <f t="shared" si="54"/>
        <v>0.11653566016320327</v>
      </c>
      <c r="AC38" s="24">
        <f t="shared" si="54"/>
        <v>1.572976283094496E-2</v>
      </c>
      <c r="AD38" s="24">
        <f t="shared" si="54"/>
        <v>7.6179293148937344E-2</v>
      </c>
      <c r="AE38" s="24">
        <f t="shared" si="54"/>
        <v>7.5602065191777257E-2</v>
      </c>
      <c r="AF38" s="24">
        <f t="shared" si="54"/>
        <v>4.4700011771144688E-2</v>
      </c>
      <c r="AG38" s="24">
        <f t="shared" si="54"/>
        <v>6.7263555406921194E-2</v>
      </c>
      <c r="AH38" s="24">
        <f t="shared" si="54"/>
        <v>7.7039815603385353E-2</v>
      </c>
      <c r="AI38" s="24">
        <f t="shared" si="54"/>
        <v>9.0880693670216672E-3</v>
      </c>
      <c r="AJ38" s="24">
        <f t="shared" si="54"/>
        <v>5.294997508586996E-2</v>
      </c>
      <c r="AK38" s="24">
        <f t="shared" si="54"/>
        <v>8.0571544565996689E-2</v>
      </c>
      <c r="AL38" s="24">
        <f t="shared" si="54"/>
        <v>0.10420677025920089</v>
      </c>
      <c r="AM38" s="24">
        <f t="shared" si="54"/>
        <v>6.2777892917349476E-2</v>
      </c>
      <c r="AN38" s="24">
        <f t="shared" si="54"/>
        <v>3.0467517712284176E-2</v>
      </c>
      <c r="AO38" s="24">
        <f t="shared" si="58"/>
        <v>5.8080534904080494E-2</v>
      </c>
      <c r="AP38" s="24">
        <f t="shared" si="58"/>
        <v>6.8714448428127683E-2</v>
      </c>
      <c r="AQ38" s="24">
        <f t="shared" si="58"/>
        <v>7.8237398301316041E-2</v>
      </c>
      <c r="AR38" s="24">
        <f t="shared" si="57"/>
        <v>8.8940162246495591E-2</v>
      </c>
      <c r="AS38" s="24" t="e">
        <f t="shared" si="57"/>
        <v>#DIV/0!</v>
      </c>
      <c r="AT38" s="24">
        <f t="shared" si="35"/>
        <v>6.9991015288989988E-2</v>
      </c>
      <c r="AU38" s="21"/>
      <c r="AV38" s="24">
        <f t="shared" si="56"/>
        <v>0.52364337970261721</v>
      </c>
      <c r="AW38" s="24">
        <f t="shared" si="56"/>
        <v>0.56520391700518635</v>
      </c>
      <c r="AX38" s="24">
        <f t="shared" si="56"/>
        <v>0.4305109384746868</v>
      </c>
      <c r="AY38" s="24">
        <f t="shared" si="56"/>
        <v>0.47390078306179428</v>
      </c>
      <c r="AZ38" s="24">
        <f t="shared" si="56"/>
        <v>0.47894069550817631</v>
      </c>
      <c r="BA38" s="24">
        <f t="shared" si="56"/>
        <v>0.56203113841233465</v>
      </c>
      <c r="BB38" s="24">
        <f t="shared" si="56"/>
        <v>0.66311098491795439</v>
      </c>
      <c r="BC38" s="24">
        <f t="shared" si="56"/>
        <v>0.49061272264807276</v>
      </c>
      <c r="BD38" s="24">
        <f t="shared" si="56"/>
        <v>0.56186387457230724</v>
      </c>
      <c r="BE38" s="24">
        <f t="shared" si="56"/>
        <v>0.50506015889891764</v>
      </c>
      <c r="BF38" s="24">
        <f t="shared" si="56"/>
        <v>0.45839784512927095</v>
      </c>
      <c r="BG38" s="24">
        <f t="shared" si="56"/>
        <v>0.45701679214417146</v>
      </c>
      <c r="BH38" s="24">
        <f t="shared" si="56"/>
        <v>0.54247361371750902</v>
      </c>
      <c r="BI38" s="24">
        <f t="shared" si="55"/>
        <v>0.4689061507218002</v>
      </c>
      <c r="BJ38" s="24">
        <f t="shared" si="55"/>
        <v>0.53921396309696368</v>
      </c>
      <c r="BK38" s="24">
        <f t="shared" si="55"/>
        <v>0.50358872195315363</v>
      </c>
      <c r="BL38" s="24">
        <f t="shared" si="55"/>
        <v>0.52363584748146796</v>
      </c>
      <c r="BM38" s="24">
        <f t="shared" si="55"/>
        <v>0.52044288093404512</v>
      </c>
      <c r="BN38" s="24">
        <f t="shared" si="55"/>
        <v>0.49775911300786602</v>
      </c>
      <c r="BO38" s="24">
        <f t="shared" si="55"/>
        <v>0.51509783075429927</v>
      </c>
      <c r="BP38" s="24" t="e">
        <f t="shared" si="55"/>
        <v>#DIV/0!</v>
      </c>
      <c r="BQ38" s="24">
        <f t="shared" si="55"/>
        <v>0.53402672420992015</v>
      </c>
      <c r="BR38" s="21"/>
      <c r="BS38" s="35">
        <f t="shared" si="37"/>
        <v>43709</v>
      </c>
      <c r="BT38" s="24">
        <f t="shared" si="38"/>
        <v>1.3565199832652775E-2</v>
      </c>
      <c r="BU38" s="24">
        <f t="shared" si="39"/>
        <v>1.588298534368919E-3</v>
      </c>
      <c r="BV38" s="24">
        <f t="shared" si="40"/>
        <v>8.0326327521360041E-3</v>
      </c>
      <c r="BW38" s="24">
        <f t="shared" si="41"/>
        <v>1.9426155096642103E-3</v>
      </c>
      <c r="BX38" s="24">
        <f t="shared" si="42"/>
        <v>4.7009167590195645E-3</v>
      </c>
      <c r="BY38" s="24">
        <f t="shared" si="43"/>
        <v>7.0846257494012908E-3</v>
      </c>
      <c r="BZ38" s="24">
        <f t="shared" si="44"/>
        <v>5.3743846695164929E-3</v>
      </c>
      <c r="CA38" s="24">
        <f t="shared" si="45"/>
        <v>2.1439573088315976E-3</v>
      </c>
      <c r="CB38" s="24">
        <f t="shared" si="46"/>
        <v>5.3633123505865766E-3</v>
      </c>
      <c r="CC38" s="24">
        <f t="shared" si="47"/>
        <v>2.7468151362801364E-4</v>
      </c>
      <c r="CD38" s="24">
        <f t="shared" si="48"/>
        <v>5.2542683405306292E-3</v>
      </c>
      <c r="CE38" s="24">
        <f t="shared" si="49"/>
        <v>2.7553935702239419E-3</v>
      </c>
      <c r="CF38" s="24">
        <f t="shared" si="50"/>
        <v>5.8080286890560016E-2</v>
      </c>
      <c r="CG38" s="21"/>
    </row>
    <row r="39" spans="1:85" x14ac:dyDescent="0.25">
      <c r="A39" s="31">
        <f>+[1]NAC!A40</f>
        <v>43739</v>
      </c>
      <c r="B39" s="17">
        <f>+[1]GBA!B40</f>
        <v>260.21010000000001</v>
      </c>
      <c r="C39" s="17">
        <f>+[1]GBA!C40</f>
        <v>263.9796</v>
      </c>
      <c r="D39" s="17">
        <f>+[1]GBA!D40</f>
        <v>221.63659999999999</v>
      </c>
      <c r="E39" s="17">
        <f>+[1]GBA!E40</f>
        <v>225.88749999999999</v>
      </c>
      <c r="F39" s="17">
        <f>+[1]GBA!F40</f>
        <v>291.39240000000001</v>
      </c>
      <c r="G39" s="17">
        <f>+[1]GBA!G40</f>
        <v>274.34820000000002</v>
      </c>
      <c r="H39" s="17">
        <f>+[1]GBA!H40</f>
        <v>285.37889999999999</v>
      </c>
      <c r="I39" s="17">
        <f>+[1]GBA!I40</f>
        <v>264.6173</v>
      </c>
      <c r="J39" s="17">
        <f>+[1]GBA!J40</f>
        <v>288.72680000000003</v>
      </c>
      <c r="K39" s="17">
        <f>+[1]GBA!K40</f>
        <v>244.99170000000001</v>
      </c>
      <c r="L39" s="17">
        <f>+[1]GBA!L40</f>
        <v>243.77189999999999</v>
      </c>
      <c r="M39" s="17">
        <f>+[1]GBA!M40</f>
        <v>235.77930000000001</v>
      </c>
      <c r="N39" s="17">
        <f>+[1]GBA!N40</f>
        <v>257.26190000000003</v>
      </c>
      <c r="O39" s="18">
        <f>+[1]GBA!R40</f>
        <v>227.39060000000001</v>
      </c>
      <c r="P39" s="19">
        <f>+[1]GBA!S40</f>
        <v>258.17910000000001</v>
      </c>
      <c r="Q39" s="20">
        <f>+[1]GBA!T40</f>
        <v>280.964</v>
      </c>
      <c r="R39" s="18">
        <f t="shared" si="26"/>
        <v>260.20873811000001</v>
      </c>
      <c r="S39" s="19">
        <f t="shared" si="27"/>
        <v>250.27079965255848</v>
      </c>
      <c r="T39" s="19">
        <f t="shared" si="28"/>
        <v>244.05117530729311</v>
      </c>
      <c r="U39" s="19">
        <f t="shared" si="29"/>
        <v>247.53069134652699</v>
      </c>
      <c r="V39" s="19"/>
      <c r="W39" s="20">
        <f t="shared" si="30"/>
        <v>259.75434100788607</v>
      </c>
      <c r="X39" s="21"/>
      <c r="Y39" s="42">
        <f t="shared" si="54"/>
        <v>3.1972863577848232E-2</v>
      </c>
      <c r="Z39" s="24">
        <f t="shared" si="54"/>
        <v>2.4857033042546606E-2</v>
      </c>
      <c r="AA39" s="24">
        <f t="shared" si="54"/>
        <v>6.4411217502638785E-2</v>
      </c>
      <c r="AB39" s="24">
        <f t="shared" si="54"/>
        <v>4.566266694379717E-2</v>
      </c>
      <c r="AC39" s="24">
        <f t="shared" si="54"/>
        <v>1.9601421320862622E-2</v>
      </c>
      <c r="AD39" s="24">
        <f t="shared" si="54"/>
        <v>8.6933026103203748E-2</v>
      </c>
      <c r="AE39" s="24">
        <f t="shared" si="54"/>
        <v>4.5521656428052282E-2</v>
      </c>
      <c r="AF39" s="24">
        <f t="shared" si="54"/>
        <v>2.4595260995287083E-2</v>
      </c>
      <c r="AG39" s="24">
        <f t="shared" si="54"/>
        <v>8.0348012963837867E-4</v>
      </c>
      <c r="AH39" s="24">
        <f t="shared" si="54"/>
        <v>2.2831200831986642E-2</v>
      </c>
      <c r="AI39" s="24">
        <f t="shared" si="54"/>
        <v>1.2901228668658282E-2</v>
      </c>
      <c r="AJ39" s="24">
        <f t="shared" si="54"/>
        <v>2.6464919723657276E-2</v>
      </c>
      <c r="AK39" s="24">
        <f t="shared" si="54"/>
        <v>3.7078737745098067E-2</v>
      </c>
      <c r="AL39" s="24">
        <f t="shared" si="54"/>
        <v>2.6707694530546222E-2</v>
      </c>
      <c r="AM39" s="24">
        <f t="shared" si="54"/>
        <v>3.8087464541537885E-2</v>
      </c>
      <c r="AN39" s="24">
        <f t="shared" si="54"/>
        <v>1.7674674003556268E-2</v>
      </c>
      <c r="AO39" s="24">
        <f t="shared" si="58"/>
        <v>3.1973128765055758E-2</v>
      </c>
      <c r="AP39" s="24">
        <f t="shared" si="58"/>
        <v>3.6266353934919504E-2</v>
      </c>
      <c r="AQ39" s="24">
        <f t="shared" si="58"/>
        <v>4.20654023592546E-2</v>
      </c>
      <c r="AR39" s="24">
        <f t="shared" si="57"/>
        <v>4.8449994033447963E-2</v>
      </c>
      <c r="AS39" s="24" t="e">
        <f t="shared" si="57"/>
        <v>#DIV/0!</v>
      </c>
      <c r="AT39" s="24">
        <f t="shared" si="35"/>
        <v>3.7471844519613384E-2</v>
      </c>
      <c r="AU39" s="21"/>
      <c r="AV39" s="24">
        <f t="shared" si="56"/>
        <v>0.49670846205657715</v>
      </c>
      <c r="AW39" s="24">
        <f t="shared" si="56"/>
        <v>0.51225710357470211</v>
      </c>
      <c r="AX39" s="24">
        <f t="shared" si="56"/>
        <v>0.48526307465699148</v>
      </c>
      <c r="AY39" s="24">
        <f t="shared" si="56"/>
        <v>0.46984758678534533</v>
      </c>
      <c r="AZ39" s="24">
        <f t="shared" si="56"/>
        <v>0.40824584728204849</v>
      </c>
      <c r="BA39" s="24">
        <f t="shared" si="56"/>
        <v>0.63412803642458693</v>
      </c>
      <c r="BB39" s="24">
        <f t="shared" si="56"/>
        <v>0.64302167924164388</v>
      </c>
      <c r="BC39" s="24">
        <f t="shared" si="56"/>
        <v>0.42562531348507049</v>
      </c>
      <c r="BD39" s="24">
        <f t="shared" si="56"/>
        <v>0.55973944450987045</v>
      </c>
      <c r="BE39" s="24">
        <f t="shared" si="56"/>
        <v>0.50646850298075674</v>
      </c>
      <c r="BF39" s="24">
        <f t="shared" si="56"/>
        <v>0.43591956274213306</v>
      </c>
      <c r="BG39" s="24">
        <f t="shared" si="56"/>
        <v>0.45781156965927639</v>
      </c>
      <c r="BH39" s="24">
        <f t="shared" si="56"/>
        <v>0.50941101370229513</v>
      </c>
      <c r="BI39" s="24">
        <f t="shared" si="55"/>
        <v>0.41952065163310936</v>
      </c>
      <c r="BJ39" s="24">
        <f t="shared" si="55"/>
        <v>0.53256671092988972</v>
      </c>
      <c r="BK39" s="24">
        <f t="shared" si="55"/>
        <v>0.43443388760970225</v>
      </c>
      <c r="BL39" s="24">
        <f t="shared" si="55"/>
        <v>0.49669971000035629</v>
      </c>
      <c r="BM39" s="24">
        <f t="shared" si="55"/>
        <v>0.50803027037697568</v>
      </c>
      <c r="BN39" s="24">
        <f t="shared" si="55"/>
        <v>0.50698700834534138</v>
      </c>
      <c r="BO39" s="24">
        <f t="shared" si="55"/>
        <v>0.5276340417646872</v>
      </c>
      <c r="BP39" s="24" t="e">
        <f t="shared" si="55"/>
        <v>#DIV/0!</v>
      </c>
      <c r="BQ39" s="24">
        <f t="shared" si="55"/>
        <v>0.51937571288458151</v>
      </c>
      <c r="BR39" s="21"/>
      <c r="BS39" s="35">
        <f t="shared" si="37"/>
        <v>43739</v>
      </c>
      <c r="BT39" s="24">
        <f t="shared" si="38"/>
        <v>5.9519339816822073E-3</v>
      </c>
      <c r="BU39" s="24">
        <f t="shared" si="39"/>
        <v>1.739343766879951E-3</v>
      </c>
      <c r="BV39" s="24">
        <f t="shared" si="40"/>
        <v>3.3213426865628965E-3</v>
      </c>
      <c r="BW39" s="24">
        <f t="shared" si="41"/>
        <v>2.3238664404504972E-3</v>
      </c>
      <c r="BX39" s="24">
        <f t="shared" si="42"/>
        <v>5.4562692892513266E-3</v>
      </c>
      <c r="BY39" s="24">
        <f t="shared" si="43"/>
        <v>4.3364434090745023E-3</v>
      </c>
      <c r="BZ39" s="24">
        <f t="shared" si="44"/>
        <v>2.9197447770795142E-3</v>
      </c>
      <c r="CA39" s="24">
        <f t="shared" si="45"/>
        <v>2.5832347801810971E-5</v>
      </c>
      <c r="CB39" s="24">
        <f t="shared" si="46"/>
        <v>1.6179277107669246E-3</v>
      </c>
      <c r="CC39" s="24">
        <f t="shared" si="47"/>
        <v>3.7187645995489794E-4</v>
      </c>
      <c r="CD39" s="24">
        <f t="shared" si="48"/>
        <v>2.6133979937195697E-3</v>
      </c>
      <c r="CE39" s="24">
        <f t="shared" si="49"/>
        <v>1.2949743444529889E-3</v>
      </c>
      <c r="CF39" s="24">
        <f t="shared" si="50"/>
        <v>3.1972953207677089E-2</v>
      </c>
      <c r="CG39" s="21"/>
    </row>
    <row r="40" spans="1:85" x14ac:dyDescent="0.25">
      <c r="A40" s="31">
        <f>+[1]NAC!A41</f>
        <v>43770</v>
      </c>
      <c r="B40" s="17">
        <f>+[1]GBA!B41</f>
        <v>270.80189999999999</v>
      </c>
      <c r="C40" s="17">
        <f>+[1]GBA!C41</f>
        <v>278.92930000000001</v>
      </c>
      <c r="D40" s="17">
        <f>+[1]GBA!D41</f>
        <v>233.7037</v>
      </c>
      <c r="E40" s="17">
        <f>+[1]GBA!E41</f>
        <v>235.2338</v>
      </c>
      <c r="F40" s="17">
        <f>+[1]GBA!F41</f>
        <v>296.22309999999999</v>
      </c>
      <c r="G40" s="17">
        <f>+[1]GBA!G41</f>
        <v>274.41910000000001</v>
      </c>
      <c r="H40" s="17">
        <f>+[1]GBA!H41</f>
        <v>302.00450000000001</v>
      </c>
      <c r="I40" s="17">
        <f>+[1]GBA!I41</f>
        <v>274.29680000000002</v>
      </c>
      <c r="J40" s="17">
        <f>+[1]GBA!J41</f>
        <v>308.4409</v>
      </c>
      <c r="K40" s="17">
        <f>+[1]GBA!K41</f>
        <v>251.88640000000001</v>
      </c>
      <c r="L40" s="17">
        <f>+[1]GBA!L41</f>
        <v>262.17619999999999</v>
      </c>
      <c r="M40" s="17">
        <f>+[1]GBA!M41</f>
        <v>243.07140000000001</v>
      </c>
      <c r="N40" s="17">
        <f>+[1]GBA!N41</f>
        <v>268.23790000000002</v>
      </c>
      <c r="O40" s="18">
        <f>+[1]GBA!R41</f>
        <v>246.56809999999999</v>
      </c>
      <c r="P40" s="19">
        <f>+[1]GBA!S41</f>
        <v>267.65539999999999</v>
      </c>
      <c r="Q40" s="20">
        <f>+[1]GBA!T41</f>
        <v>290.97000000000003</v>
      </c>
      <c r="R40" s="18">
        <f t="shared" si="26"/>
        <v>270.79991866</v>
      </c>
      <c r="S40" s="19">
        <f t="shared" si="27"/>
        <v>260.36430314276697</v>
      </c>
      <c r="T40" s="19">
        <f t="shared" si="28"/>
        <v>250.85915826276971</v>
      </c>
      <c r="U40" s="19">
        <f t="shared" si="29"/>
        <v>254.1350332945286</v>
      </c>
      <c r="V40" s="19"/>
      <c r="W40" s="20">
        <f t="shared" si="30"/>
        <v>270.13445610694367</v>
      </c>
      <c r="X40" s="21"/>
      <c r="Y40" s="42">
        <f t="shared" si="54"/>
        <v>4.0704799698397576E-2</v>
      </c>
      <c r="Z40" s="24">
        <f t="shared" si="54"/>
        <v>5.6632027626377202E-2</v>
      </c>
      <c r="AA40" s="24">
        <f t="shared" si="54"/>
        <v>5.4445430041789145E-2</v>
      </c>
      <c r="AB40" s="24">
        <f t="shared" si="54"/>
        <v>4.137590614797193E-2</v>
      </c>
      <c r="AC40" s="24">
        <f t="shared" si="54"/>
        <v>1.6577988993535797E-2</v>
      </c>
      <c r="AD40" s="24">
        <f t="shared" si="54"/>
        <v>2.5843070958719849E-4</v>
      </c>
      <c r="AE40" s="24">
        <f t="shared" si="54"/>
        <v>5.8257986137026929E-2</v>
      </c>
      <c r="AF40" s="24">
        <f t="shared" si="54"/>
        <v>3.657924103979604E-2</v>
      </c>
      <c r="AG40" s="24">
        <f t="shared" si="54"/>
        <v>6.8279425394525139E-2</v>
      </c>
      <c r="AH40" s="24">
        <f t="shared" si="54"/>
        <v>2.8142586054956231E-2</v>
      </c>
      <c r="AI40" s="24">
        <f t="shared" si="54"/>
        <v>7.549803730454574E-2</v>
      </c>
      <c r="AJ40" s="24">
        <f t="shared" si="54"/>
        <v>3.0927651409602186E-2</v>
      </c>
      <c r="AK40" s="24">
        <f t="shared" si="54"/>
        <v>4.2664693061817527E-2</v>
      </c>
      <c r="AL40" s="24">
        <f t="shared" si="54"/>
        <v>8.4337259323824298E-2</v>
      </c>
      <c r="AM40" s="24">
        <f t="shared" si="54"/>
        <v>3.6704365303000808E-2</v>
      </c>
      <c r="AN40" s="24">
        <f t="shared" si="54"/>
        <v>3.5613103458094431E-2</v>
      </c>
      <c r="AO40" s="24">
        <f t="shared" si="58"/>
        <v>4.0702632151894624E-2</v>
      </c>
      <c r="AP40" s="24">
        <f t="shared" si="58"/>
        <v>4.0330328205371524E-2</v>
      </c>
      <c r="AQ40" s="24">
        <f t="shared" si="58"/>
        <v>2.7895718784818113E-2</v>
      </c>
      <c r="AR40" s="24">
        <f t="shared" si="57"/>
        <v>2.6680901313994809E-2</v>
      </c>
      <c r="AS40" s="24" t="e">
        <f t="shared" si="57"/>
        <v>#DIV/0!</v>
      </c>
      <c r="AT40" s="24">
        <f t="shared" si="35"/>
        <v>3.9961276715458016E-2</v>
      </c>
      <c r="AU40" s="21"/>
      <c r="AV40" s="24">
        <f t="shared" si="56"/>
        <v>0.5139000542272063</v>
      </c>
      <c r="AW40" s="24">
        <f t="shared" si="56"/>
        <v>0.54911924965857972</v>
      </c>
      <c r="AX40" s="24">
        <f t="shared" si="56"/>
        <v>0.49271156951314232</v>
      </c>
      <c r="AY40" s="24">
        <f t="shared" si="56"/>
        <v>0.50511967885156439</v>
      </c>
      <c r="AZ40" s="24">
        <f t="shared" si="56"/>
        <v>0.41751446115681579</v>
      </c>
      <c r="BA40" s="24">
        <f t="shared" si="56"/>
        <v>0.57712851553340472</v>
      </c>
      <c r="BB40" s="24">
        <f t="shared" si="56"/>
        <v>0.68102567756292776</v>
      </c>
      <c r="BC40" s="24">
        <f t="shared" si="56"/>
        <v>0.43530407818443173</v>
      </c>
      <c r="BD40" s="24">
        <f t="shared" si="56"/>
        <v>0.59342597466871316</v>
      </c>
      <c r="BE40" s="24">
        <f t="shared" si="56"/>
        <v>0.48625362437705566</v>
      </c>
      <c r="BF40" s="24">
        <f t="shared" si="56"/>
        <v>0.52769089129218716</v>
      </c>
      <c r="BG40" s="24">
        <f t="shared" si="56"/>
        <v>0.46168093241080044</v>
      </c>
      <c r="BH40" s="24">
        <f t="shared" si="56"/>
        <v>0.52021193815504563</v>
      </c>
      <c r="BI40" s="24">
        <f t="shared" si="55"/>
        <v>0.51595121030488311</v>
      </c>
      <c r="BJ40" s="24">
        <f t="shared" si="55"/>
        <v>0.53994424898667193</v>
      </c>
      <c r="BK40" s="24">
        <f t="shared" si="55"/>
        <v>0.44694749624923502</v>
      </c>
      <c r="BL40" s="24">
        <f t="shared" si="55"/>
        <v>0.51389150143643803</v>
      </c>
      <c r="BM40" s="24">
        <f t="shared" si="55"/>
        <v>0.52035483088010803</v>
      </c>
      <c r="BN40" s="24">
        <f t="shared" si="55"/>
        <v>0.50280530572285254</v>
      </c>
      <c r="BO40" s="24">
        <f t="shared" si="55"/>
        <v>0.52001121751999757</v>
      </c>
      <c r="BP40" s="24" t="e">
        <f t="shared" si="55"/>
        <v>#DIV/0!</v>
      </c>
      <c r="BQ40" s="24">
        <f t="shared" si="55"/>
        <v>0.53210399093775984</v>
      </c>
      <c r="BR40" s="21"/>
      <c r="BS40" s="35">
        <f t="shared" si="37"/>
        <v>43770</v>
      </c>
      <c r="BT40" s="24">
        <f t="shared" si="38"/>
        <v>1.3466847289939942E-2</v>
      </c>
      <c r="BU40" s="24">
        <f t="shared" si="39"/>
        <v>1.5164444808253037E-3</v>
      </c>
      <c r="BV40" s="24">
        <f t="shared" si="40"/>
        <v>3.0494622230267049E-3</v>
      </c>
      <c r="BW40" s="24">
        <f t="shared" si="41"/>
        <v>1.9418585981097495E-3</v>
      </c>
      <c r="BX40" s="24">
        <f t="shared" si="42"/>
        <v>1.7084002504129026E-5</v>
      </c>
      <c r="BY40" s="24">
        <f t="shared" si="43"/>
        <v>5.6225826745387739E-3</v>
      </c>
      <c r="BZ40" s="24">
        <f t="shared" si="44"/>
        <v>4.3113393753739845E-3</v>
      </c>
      <c r="CA40" s="24">
        <f t="shared" si="45"/>
        <v>2.1289189389650871E-3</v>
      </c>
      <c r="CB40" s="24">
        <f t="shared" si="46"/>
        <v>1.9766512521996646E-3</v>
      </c>
      <c r="CC40" s="24">
        <f t="shared" si="47"/>
        <v>2.1360041750877472E-3</v>
      </c>
      <c r="CD40" s="24">
        <f t="shared" si="48"/>
        <v>3.0377900012336203E-3</v>
      </c>
      <c r="CE40" s="24">
        <f t="shared" si="49"/>
        <v>1.4974361102816527E-3</v>
      </c>
      <c r="CF40" s="24">
        <f t="shared" si="50"/>
        <v>4.0702419122086358E-2</v>
      </c>
      <c r="CG40" s="21"/>
    </row>
    <row r="41" spans="1:85" x14ac:dyDescent="0.25">
      <c r="A41" s="31">
        <f>+[1]NAC!A42</f>
        <v>43800</v>
      </c>
      <c r="B41" s="17">
        <f>+[1]GBA!B42</f>
        <v>281.17750000000001</v>
      </c>
      <c r="C41" s="17">
        <f>+[1]GBA!C42</f>
        <v>286.76240000000001</v>
      </c>
      <c r="D41" s="17">
        <f>+[1]GBA!D42</f>
        <v>240.84100000000001</v>
      </c>
      <c r="E41" s="17">
        <f>+[1]GBA!E42</f>
        <v>239.85470000000001</v>
      </c>
      <c r="F41" s="17">
        <f>+[1]GBA!F42</f>
        <v>304.29730000000001</v>
      </c>
      <c r="G41" s="17">
        <f>+[1]GBA!G42</f>
        <v>289.60300000000001</v>
      </c>
      <c r="H41" s="17">
        <f>+[1]GBA!H42</f>
        <v>321.226</v>
      </c>
      <c r="I41" s="17">
        <f>+[1]GBA!I42</f>
        <v>286.46769999999998</v>
      </c>
      <c r="J41" s="17">
        <f>+[1]GBA!J42</f>
        <v>339.70929999999998</v>
      </c>
      <c r="K41" s="17">
        <f>+[1]GBA!K42</f>
        <v>259.08670000000001</v>
      </c>
      <c r="L41" s="17">
        <f>+[1]GBA!L42</f>
        <v>271.99059999999997</v>
      </c>
      <c r="M41" s="17">
        <f>+[1]GBA!M42</f>
        <v>251.95</v>
      </c>
      <c r="N41" s="17">
        <f>+[1]GBA!N42</f>
        <v>277.80799999999999</v>
      </c>
      <c r="O41" s="18">
        <f>+[1]GBA!R42</f>
        <v>250.1103</v>
      </c>
      <c r="P41" s="19">
        <f>+[1]GBA!S42</f>
        <v>278.09969999999998</v>
      </c>
      <c r="Q41" s="20">
        <f>+[1]GBA!T42</f>
        <v>304.22109999999998</v>
      </c>
      <c r="R41" s="18">
        <f t="shared" si="26"/>
        <v>281.17475067000004</v>
      </c>
      <c r="S41" s="19">
        <f t="shared" si="27"/>
        <v>268.66047253632348</v>
      </c>
      <c r="T41" s="19">
        <f t="shared" si="28"/>
        <v>259.55532354547938</v>
      </c>
      <c r="U41" s="19">
        <f t="shared" si="29"/>
        <v>262.7544584788514</v>
      </c>
      <c r="V41" s="19"/>
      <c r="W41" s="20">
        <f t="shared" si="30"/>
        <v>282.63371000192348</v>
      </c>
      <c r="X41" s="21"/>
      <c r="Y41" s="42">
        <f t="shared" si="54"/>
        <v>3.8314354515238014E-2</v>
      </c>
      <c r="Z41" s="24">
        <f t="shared" si="54"/>
        <v>2.8082743548275557E-2</v>
      </c>
      <c r="AA41" s="24">
        <f t="shared" si="54"/>
        <v>3.0539952940411341E-2</v>
      </c>
      <c r="AB41" s="24">
        <f t="shared" si="54"/>
        <v>1.9643860703691507E-2</v>
      </c>
      <c r="AC41" s="24">
        <f t="shared" si="54"/>
        <v>2.7257158540302973E-2</v>
      </c>
      <c r="AD41" s="24">
        <f t="shared" si="54"/>
        <v>5.5331061139694659E-2</v>
      </c>
      <c r="AE41" s="24">
        <f t="shared" si="54"/>
        <v>6.3646402619828457E-2</v>
      </c>
      <c r="AF41" s="24">
        <f t="shared" si="54"/>
        <v>4.437127957745024E-2</v>
      </c>
      <c r="AG41" s="24">
        <f t="shared" si="54"/>
        <v>0.10137566062088399</v>
      </c>
      <c r="AH41" s="24">
        <f t="shared" si="54"/>
        <v>2.8585505211873308E-2</v>
      </c>
      <c r="AI41" s="24">
        <f t="shared" si="54"/>
        <v>3.7434366658758433E-2</v>
      </c>
      <c r="AJ41" s="24">
        <f t="shared" si="54"/>
        <v>3.6526716018420835E-2</v>
      </c>
      <c r="AK41" s="24">
        <f t="shared" si="54"/>
        <v>3.5677657780649019E-2</v>
      </c>
      <c r="AL41" s="24">
        <f t="shared" si="54"/>
        <v>1.4366010850552113E-2</v>
      </c>
      <c r="AM41" s="24">
        <f t="shared" si="54"/>
        <v>3.9021443243812737E-2</v>
      </c>
      <c r="AN41" s="24">
        <f t="shared" si="54"/>
        <v>4.5541121077774083E-2</v>
      </c>
      <c r="AO41" s="24">
        <f t="shared" si="58"/>
        <v>3.8311798841513145E-2</v>
      </c>
      <c r="AP41" s="24">
        <f t="shared" si="58"/>
        <v>3.1863697493920373E-2</v>
      </c>
      <c r="AQ41" s="24">
        <f t="shared" si="58"/>
        <v>3.4665528430102732E-2</v>
      </c>
      <c r="AR41" s="24">
        <f t="shared" si="57"/>
        <v>3.391671377449712E-2</v>
      </c>
      <c r="AS41" s="24" t="e">
        <f t="shared" si="57"/>
        <v>#DIV/0!</v>
      </c>
      <c r="AT41" s="24">
        <f t="shared" si="35"/>
        <v>4.6270490907059481E-2</v>
      </c>
      <c r="AU41" s="21"/>
      <c r="AV41" s="24">
        <f t="shared" si="56"/>
        <v>0.52865284571276971</v>
      </c>
      <c r="AW41" s="24">
        <f t="shared" si="56"/>
        <v>0.5672089038756345</v>
      </c>
      <c r="AX41" s="24">
        <f t="shared" si="56"/>
        <v>0.51792045005486398</v>
      </c>
      <c r="AY41" s="24">
        <f t="shared" si="56"/>
        <v>0.52908195042900807</v>
      </c>
      <c r="AZ41" s="24">
        <f t="shared" si="56"/>
        <v>0.39051652915221147</v>
      </c>
      <c r="BA41" s="24">
        <f t="shared" si="56"/>
        <v>0.63952830081862344</v>
      </c>
      <c r="BB41" s="24">
        <f t="shared" si="56"/>
        <v>0.68610888904285883</v>
      </c>
      <c r="BC41" s="24">
        <f t="shared" si="56"/>
        <v>0.45386736798512373</v>
      </c>
      <c r="BD41" s="24">
        <f t="shared" si="56"/>
        <v>0.64440209443750351</v>
      </c>
      <c r="BE41" s="24">
        <f t="shared" si="56"/>
        <v>0.4915353470573911</v>
      </c>
      <c r="BF41" s="24">
        <f t="shared" si="56"/>
        <v>0.55254371960091375</v>
      </c>
      <c r="BG41" s="24">
        <f t="shared" si="56"/>
        <v>0.48095942894157373</v>
      </c>
      <c r="BH41" s="24">
        <f t="shared" si="56"/>
        <v>0.52239160944162499</v>
      </c>
      <c r="BI41" s="24">
        <f t="shared" si="55"/>
        <v>0.50688644653334003</v>
      </c>
      <c r="BJ41" s="24">
        <f t="shared" si="55"/>
        <v>0.55427563188274886</v>
      </c>
      <c r="BK41" s="24">
        <f t="shared" si="55"/>
        <v>0.47131260322534629</v>
      </c>
      <c r="BL41" s="24">
        <f t="shared" si="55"/>
        <v>0.52864642341285095</v>
      </c>
      <c r="BM41" s="24">
        <f t="shared" si="55"/>
        <v>0.54161687357700683</v>
      </c>
      <c r="BN41" s="24">
        <f t="shared" si="55"/>
        <v>0.52596447821959047</v>
      </c>
      <c r="BO41" s="24">
        <f t="shared" si="55"/>
        <v>0.54490089649906714</v>
      </c>
      <c r="BP41" s="24" t="e">
        <f t="shared" si="55"/>
        <v>#DIV/0!</v>
      </c>
      <c r="BQ41" s="24">
        <f t="shared" si="55"/>
        <v>0.55449086302563733</v>
      </c>
      <c r="BR41" s="21"/>
      <c r="BS41" s="35">
        <f t="shared" si="37"/>
        <v>43800</v>
      </c>
      <c r="BT41" s="24">
        <f t="shared" si="38"/>
        <v>6.7801542012814551E-3</v>
      </c>
      <c r="BU41" s="24">
        <f t="shared" si="39"/>
        <v>8.6184664878643895E-4</v>
      </c>
      <c r="BV41" s="24">
        <f t="shared" si="40"/>
        <v>1.4487136537816039E-3</v>
      </c>
      <c r="BW41" s="24">
        <f t="shared" si="41"/>
        <v>3.1187422244821844E-3</v>
      </c>
      <c r="BX41" s="24">
        <f t="shared" si="42"/>
        <v>3.5155976749055295E-3</v>
      </c>
      <c r="BY41" s="24">
        <f t="shared" si="43"/>
        <v>6.2462338705895314E-3</v>
      </c>
      <c r="BZ41" s="24">
        <f t="shared" si="44"/>
        <v>5.2090007861835368E-3</v>
      </c>
      <c r="CA41" s="24">
        <f t="shared" si="45"/>
        <v>3.24459333557113E-3</v>
      </c>
      <c r="CB41" s="24">
        <f t="shared" si="46"/>
        <v>1.9835251525192397E-3</v>
      </c>
      <c r="CC41" s="24">
        <f t="shared" si="47"/>
        <v>1.0945081256815382E-3</v>
      </c>
      <c r="CD41" s="24">
        <f t="shared" si="48"/>
        <v>3.5540379886551668E-3</v>
      </c>
      <c r="CE41" s="24">
        <f t="shared" si="49"/>
        <v>1.2545648682671681E-3</v>
      </c>
      <c r="CF41" s="24">
        <f t="shared" si="50"/>
        <v>3.8311518530704518E-2</v>
      </c>
      <c r="CG41" s="21"/>
    </row>
    <row r="42" spans="1:85" x14ac:dyDescent="0.25">
      <c r="A42" s="31">
        <f>+[1]NAC!A43</f>
        <v>43831</v>
      </c>
      <c r="B42" s="17">
        <f>+[1]GBA!B43</f>
        <v>286.49130000000002</v>
      </c>
      <c r="C42" s="17">
        <f>+[1]GBA!C43</f>
        <v>300.07870000000003</v>
      </c>
      <c r="D42" s="17">
        <f>+[1]GBA!D43</f>
        <v>251.67660000000001</v>
      </c>
      <c r="E42" s="17">
        <f>+[1]GBA!E43</f>
        <v>241.2054</v>
      </c>
      <c r="F42" s="17">
        <f>+[1]GBA!F43</f>
        <v>302.4597</v>
      </c>
      <c r="G42" s="17">
        <f>+[1]GBA!G43</f>
        <v>284.22340000000003</v>
      </c>
      <c r="H42" s="17">
        <f>+[1]GBA!H43</f>
        <v>313.71269999999998</v>
      </c>
      <c r="I42" s="17">
        <f>+[1]GBA!I43</f>
        <v>288.75290000000001</v>
      </c>
      <c r="J42" s="17">
        <f>+[1]GBA!J43</f>
        <v>340.00700000000001</v>
      </c>
      <c r="K42" s="17">
        <f>+[1]GBA!K43</f>
        <v>273.41520000000003</v>
      </c>
      <c r="L42" s="17">
        <f>+[1]GBA!L43</f>
        <v>275.07819999999998</v>
      </c>
      <c r="M42" s="17">
        <f>+[1]GBA!M43</f>
        <v>262.57279999999997</v>
      </c>
      <c r="N42" s="17">
        <f>+[1]GBA!N43</f>
        <v>287.01170000000002</v>
      </c>
      <c r="O42" s="18">
        <f>+[1]GBA!R43</f>
        <v>258.98880000000003</v>
      </c>
      <c r="P42" s="19">
        <f>+[1]GBA!S43</f>
        <v>283.84230000000002</v>
      </c>
      <c r="Q42" s="20">
        <f>+[1]GBA!T43</f>
        <v>306.66809999999998</v>
      </c>
      <c r="R42" s="18">
        <f t="shared" si="26"/>
        <v>286.48802019999999</v>
      </c>
      <c r="S42" s="19">
        <f t="shared" si="27"/>
        <v>277.82059148768172</v>
      </c>
      <c r="T42" s="19">
        <f t="shared" si="28"/>
        <v>265.90474304834748</v>
      </c>
      <c r="U42" s="19">
        <f t="shared" si="29"/>
        <v>267.3063054326737</v>
      </c>
      <c r="V42" s="19"/>
      <c r="W42" s="20">
        <f t="shared" si="30"/>
        <v>284.3230851317561</v>
      </c>
      <c r="X42" s="21"/>
      <c r="Y42" s="42">
        <f t="shared" si="54"/>
        <v>1.889838269420574E-2</v>
      </c>
      <c r="Z42" s="24">
        <f t="shared" si="54"/>
        <v>4.6436701603836505E-2</v>
      </c>
      <c r="AA42" s="24">
        <f t="shared" si="54"/>
        <v>4.499067849743188E-2</v>
      </c>
      <c r="AB42" s="24">
        <f t="shared" si="54"/>
        <v>5.6313259652613912E-3</v>
      </c>
      <c r="AC42" s="24">
        <f t="shared" si="54"/>
        <v>-6.0388311036607689E-3</v>
      </c>
      <c r="AD42" s="24">
        <f t="shared" si="54"/>
        <v>-1.8575774422226243E-2</v>
      </c>
      <c r="AE42" s="24">
        <f t="shared" si="54"/>
        <v>-2.3389451663314964E-2</v>
      </c>
      <c r="AF42" s="24">
        <f t="shared" si="54"/>
        <v>7.9771646157664744E-3</v>
      </c>
      <c r="AG42" s="24">
        <f t="shared" si="54"/>
        <v>8.7633750386006959E-4</v>
      </c>
      <c r="AH42" s="24">
        <f t="shared" si="54"/>
        <v>5.5303880901644176E-2</v>
      </c>
      <c r="AI42" s="24">
        <f t="shared" si="54"/>
        <v>1.1351862895261799E-2</v>
      </c>
      <c r="AJ42" s="24">
        <f t="shared" si="54"/>
        <v>4.2162333796388118E-2</v>
      </c>
      <c r="AK42" s="24">
        <f t="shared" si="54"/>
        <v>3.3129715486955202E-2</v>
      </c>
      <c r="AL42" s="24">
        <f t="shared" si="54"/>
        <v>3.5498338133215679E-2</v>
      </c>
      <c r="AM42" s="24">
        <f t="shared" si="54"/>
        <v>2.0649428963785521E-2</v>
      </c>
      <c r="AN42" s="24">
        <f t="shared" si="54"/>
        <v>8.0434920523264619E-3</v>
      </c>
      <c r="AO42" s="24">
        <f t="shared" si="58"/>
        <v>1.8896680862485526E-2</v>
      </c>
      <c r="AP42" s="24">
        <f t="shared" si="58"/>
        <v>3.4095521625793879E-2</v>
      </c>
      <c r="AQ42" s="24">
        <f t="shared" si="58"/>
        <v>2.4462682622479637E-2</v>
      </c>
      <c r="AR42" s="24">
        <f t="shared" si="57"/>
        <v>1.7323576468213142E-2</v>
      </c>
      <c r="AS42" s="24" t="e">
        <f t="shared" si="57"/>
        <v>#DIV/0!</v>
      </c>
      <c r="AT42" s="24">
        <f t="shared" si="35"/>
        <v>5.9772598598417659E-3</v>
      </c>
      <c r="AU42" s="21"/>
      <c r="AV42" s="24">
        <f t="shared" si="56"/>
        <v>0.51483632925769185</v>
      </c>
      <c r="AW42" s="24">
        <f t="shared" si="56"/>
        <v>0.58006512373404173</v>
      </c>
      <c r="AX42" s="24">
        <f t="shared" si="56"/>
        <v>0.52860153663943632</v>
      </c>
      <c r="AY42" s="24">
        <f t="shared" si="56"/>
        <v>0.55102946311275369</v>
      </c>
      <c r="AZ42" s="24">
        <f t="shared" si="56"/>
        <v>0.36330310378710706</v>
      </c>
      <c r="BA42" s="24">
        <f t="shared" si="56"/>
        <v>0.56758250364562546</v>
      </c>
      <c r="BB42" s="24">
        <f t="shared" si="56"/>
        <v>0.61170729251328826</v>
      </c>
      <c r="BC42" s="24">
        <f t="shared" si="56"/>
        <v>0.41925956436173029</v>
      </c>
      <c r="BD42" s="24">
        <f t="shared" si="56"/>
        <v>0.5210942347689036</v>
      </c>
      <c r="BE42" s="24">
        <f t="shared" si="56"/>
        <v>0.52588389193726282</v>
      </c>
      <c r="BF42" s="24">
        <f t="shared" si="56"/>
        <v>0.56492092000293526</v>
      </c>
      <c r="BG42" s="24">
        <f t="shared" si="56"/>
        <v>0.49418142129241294</v>
      </c>
      <c r="BH42" s="24">
        <f t="shared" si="56"/>
        <v>0.51419007322683452</v>
      </c>
      <c r="BI42" s="24">
        <f t="shared" si="55"/>
        <v>0.53844161599193097</v>
      </c>
      <c r="BJ42" s="24">
        <f t="shared" si="55"/>
        <v>0.54192900361033591</v>
      </c>
      <c r="BK42" s="24">
        <f t="shared" si="55"/>
        <v>0.43768081291093841</v>
      </c>
      <c r="BL42" s="24">
        <f t="shared" si="55"/>
        <v>0.51483329530163768</v>
      </c>
      <c r="BM42" s="24">
        <f t="shared" si="55"/>
        <v>0.5483279623876709</v>
      </c>
      <c r="BN42" s="24">
        <f t="shared" si="55"/>
        <v>0.52782137529619422</v>
      </c>
      <c r="BO42" s="24">
        <f t="shared" si="55"/>
        <v>0.54216764676978157</v>
      </c>
      <c r="BP42" s="24" t="e">
        <f t="shared" si="55"/>
        <v>#DIV/0!</v>
      </c>
      <c r="BQ42" s="24">
        <f t="shared" si="55"/>
        <v>0.52444349485587494</v>
      </c>
      <c r="BR42" s="21"/>
      <c r="BS42" s="35">
        <f t="shared" si="37"/>
        <v>43831</v>
      </c>
      <c r="BT42" s="24">
        <f t="shared" si="38"/>
        <v>1.1100961919072483E-2</v>
      </c>
      <c r="BU42" s="24">
        <f t="shared" si="39"/>
        <v>1.2601439304354011E-3</v>
      </c>
      <c r="BV42" s="24">
        <f t="shared" si="40"/>
        <v>4.0783643783730587E-4</v>
      </c>
      <c r="BW42" s="24">
        <f t="shared" si="41"/>
        <v>-6.836000746859223E-4</v>
      </c>
      <c r="BX42" s="24">
        <f t="shared" si="42"/>
        <v>-1.1996013905806791E-3</v>
      </c>
      <c r="BY42" s="24">
        <f t="shared" si="43"/>
        <v>-2.3514342363809382E-3</v>
      </c>
      <c r="BZ42" s="24">
        <f t="shared" si="44"/>
        <v>9.4194834223934587E-4</v>
      </c>
      <c r="CA42" s="24">
        <f t="shared" si="45"/>
        <v>2.9751206977800747E-5</v>
      </c>
      <c r="CB42" s="24">
        <f t="shared" si="46"/>
        <v>3.8015349734598302E-3</v>
      </c>
      <c r="CC42" s="24">
        <f t="shared" si="47"/>
        <v>3.3162511225115905E-4</v>
      </c>
      <c r="CD42" s="24">
        <f t="shared" si="48"/>
        <v>4.0953188644183769E-3</v>
      </c>
      <c r="CE42" s="24">
        <f t="shared" si="49"/>
        <v>1.1620110072818803E-3</v>
      </c>
      <c r="CF42" s="24">
        <f t="shared" si="50"/>
        <v>1.8896496092326045E-2</v>
      </c>
      <c r="CG42" s="21"/>
    </row>
    <row r="43" spans="1:85" x14ac:dyDescent="0.25">
      <c r="A43" s="31">
        <f>+[1]NAC!A44</f>
        <v>43862</v>
      </c>
      <c r="B43" s="17">
        <f>+[1]GBA!B44</f>
        <v>291.73700000000002</v>
      </c>
      <c r="C43" s="17">
        <f>+[1]GBA!C44</f>
        <v>307.38200000000001</v>
      </c>
      <c r="D43" s="17">
        <f>+[1]GBA!D44</f>
        <v>254.7114</v>
      </c>
      <c r="E43" s="17">
        <f>+[1]GBA!E44</f>
        <v>246.8443</v>
      </c>
      <c r="F43" s="17">
        <f>+[1]GBA!F44</f>
        <v>305.98700000000002</v>
      </c>
      <c r="G43" s="17">
        <f>+[1]GBA!G44</f>
        <v>289.63990000000001</v>
      </c>
      <c r="H43" s="17">
        <f>+[1]GBA!H44</f>
        <v>314.54390000000001</v>
      </c>
      <c r="I43" s="17">
        <f>+[1]GBA!I44</f>
        <v>292.73090000000002</v>
      </c>
      <c r="J43" s="17">
        <f>+[1]GBA!J44</f>
        <v>348.33769999999998</v>
      </c>
      <c r="K43" s="17">
        <f>+[1]GBA!K44</f>
        <v>276.15039999999999</v>
      </c>
      <c r="L43" s="17">
        <f>+[1]GBA!L44</f>
        <v>277.20679999999999</v>
      </c>
      <c r="M43" s="17">
        <f>+[1]GBA!M44</f>
        <v>271.22640000000001</v>
      </c>
      <c r="N43" s="17">
        <f>+[1]GBA!N44</f>
        <v>294.68889999999999</v>
      </c>
      <c r="O43" s="18">
        <f>+[1]GBA!R44</f>
        <v>265.60649999999998</v>
      </c>
      <c r="P43" s="19">
        <f>+[1]GBA!S44</f>
        <v>289.8974</v>
      </c>
      <c r="Q43" s="20">
        <f>+[1]GBA!T44</f>
        <v>308.91539999999998</v>
      </c>
      <c r="R43" s="18">
        <f t="shared" si="26"/>
        <v>291.73367337000002</v>
      </c>
      <c r="S43" s="19">
        <f t="shared" si="27"/>
        <v>284.20739723626036</v>
      </c>
      <c r="T43" s="19">
        <f t="shared" si="28"/>
        <v>272.00415282709645</v>
      </c>
      <c r="U43" s="19">
        <f t="shared" si="29"/>
        <v>272.33131001164145</v>
      </c>
      <c r="V43" s="19"/>
      <c r="W43" s="20">
        <f t="shared" si="30"/>
        <v>288.41524875937677</v>
      </c>
      <c r="X43" s="21"/>
      <c r="Y43" s="42">
        <f t="shared" si="54"/>
        <v>1.8310154619005869E-2</v>
      </c>
      <c r="Z43" s="24">
        <f t="shared" si="54"/>
        <v>2.4337948678130106E-2</v>
      </c>
      <c r="AA43" s="24">
        <f t="shared" si="54"/>
        <v>1.205833200226003E-2</v>
      </c>
      <c r="AB43" s="24">
        <f t="shared" si="54"/>
        <v>2.3378000658360154E-2</v>
      </c>
      <c r="AC43" s="24">
        <f t="shared" si="54"/>
        <v>1.1662049522630724E-2</v>
      </c>
      <c r="AD43" s="24">
        <f t="shared" si="54"/>
        <v>1.905719233532488E-2</v>
      </c>
      <c r="AE43" s="24">
        <f t="shared" si="54"/>
        <v>2.6495580191685519E-3</v>
      </c>
      <c r="AF43" s="24">
        <f t="shared" si="54"/>
        <v>1.3776485015388529E-2</v>
      </c>
      <c r="AG43" s="24">
        <f t="shared" si="54"/>
        <v>2.4501554379762647E-2</v>
      </c>
      <c r="AH43" s="24">
        <f t="shared" si="54"/>
        <v>1.0003832998311646E-2</v>
      </c>
      <c r="AI43" s="24">
        <f t="shared" si="54"/>
        <v>7.7381631841417775E-3</v>
      </c>
      <c r="AJ43" s="24">
        <f t="shared" si="54"/>
        <v>3.2956955175859948E-2</v>
      </c>
      <c r="AK43" s="24">
        <f t="shared" si="54"/>
        <v>2.6748735330301754E-2</v>
      </c>
      <c r="AL43" s="24">
        <f t="shared" si="54"/>
        <v>2.555207020535244E-2</v>
      </c>
      <c r="AM43" s="24">
        <f t="shared" si="54"/>
        <v>2.13326202613211E-2</v>
      </c>
      <c r="AN43" s="24">
        <f t="shared" si="54"/>
        <v>7.3281179229269799E-3</v>
      </c>
      <c r="AO43" s="24">
        <f t="shared" si="58"/>
        <v>1.8310200776765484E-2</v>
      </c>
      <c r="AP43" s="24">
        <f t="shared" si="58"/>
        <v>2.2988957421688605E-2</v>
      </c>
      <c r="AQ43" s="24">
        <f t="shared" si="58"/>
        <v>2.2938326367649475E-2</v>
      </c>
      <c r="AR43" s="24">
        <f t="shared" si="57"/>
        <v>1.8798675814377219E-2</v>
      </c>
      <c r="AS43" s="24" t="e">
        <f t="shared" si="57"/>
        <v>#DIV/0!</v>
      </c>
      <c r="AT43" s="24">
        <f t="shared" si="35"/>
        <v>1.439265343411833E-2</v>
      </c>
      <c r="AU43" s="21"/>
      <c r="AV43" s="24">
        <f t="shared" si="56"/>
        <v>0.48572746851823467</v>
      </c>
      <c r="AW43" s="24">
        <f t="shared" si="56"/>
        <v>0.5343269605618941</v>
      </c>
      <c r="AX43" s="24">
        <f t="shared" si="56"/>
        <v>0.51204326850300186</v>
      </c>
      <c r="AY43" s="24">
        <f t="shared" si="56"/>
        <v>0.57152397735578053</v>
      </c>
      <c r="AZ43" s="24">
        <f t="shared" si="56"/>
        <v>0.28748432126707324</v>
      </c>
      <c r="BA43" s="24">
        <f t="shared" si="56"/>
        <v>0.55961445783132535</v>
      </c>
      <c r="BB43" s="24">
        <f t="shared" si="56"/>
        <v>0.55927465429335554</v>
      </c>
      <c r="BC43" s="24">
        <f t="shared" si="56"/>
        <v>0.40235947105920866</v>
      </c>
      <c r="BD43" s="24">
        <f t="shared" si="56"/>
        <v>0.53597397019748105</v>
      </c>
      <c r="BE43" s="24">
        <f t="shared" si="56"/>
        <v>0.50369074819056392</v>
      </c>
      <c r="BF43" s="24">
        <f t="shared" si="56"/>
        <v>0.54664625351990082</v>
      </c>
      <c r="BG43" s="24">
        <f t="shared" si="56"/>
        <v>0.48985710409198435</v>
      </c>
      <c r="BH43" s="24">
        <f t="shared" si="56"/>
        <v>0.51914963594710462</v>
      </c>
      <c r="BI43" s="24">
        <f t="shared" si="55"/>
        <v>0.55226039465956012</v>
      </c>
      <c r="BJ43" s="24">
        <f t="shared" si="55"/>
        <v>0.51838286322751714</v>
      </c>
      <c r="BK43" s="24">
        <f t="shared" si="55"/>
        <v>0.38084410113050127</v>
      </c>
      <c r="BL43" s="24">
        <f t="shared" si="55"/>
        <v>0.48572623618774258</v>
      </c>
      <c r="BM43" s="24">
        <f t="shared" si="55"/>
        <v>0.52809379737529083</v>
      </c>
      <c r="BN43" s="24">
        <f t="shared" si="55"/>
        <v>0.52496535035564906</v>
      </c>
      <c r="BO43" s="24">
        <f t="shared" si="55"/>
        <v>0.54017021252484931</v>
      </c>
      <c r="BP43" s="24" t="e">
        <f t="shared" si="55"/>
        <v>#DIV/0!</v>
      </c>
      <c r="BQ43" s="24">
        <f t="shared" si="55"/>
        <v>0.51009237121876239</v>
      </c>
      <c r="BR43" s="21"/>
      <c r="BS43" s="35">
        <f t="shared" si="37"/>
        <v>43862</v>
      </c>
      <c r="BT43" s="24">
        <f t="shared" si="38"/>
        <v>5.9753769835244382E-3</v>
      </c>
      <c r="BU43" s="24">
        <f t="shared" si="39"/>
        <v>3.463908328106287E-4</v>
      </c>
      <c r="BV43" s="24">
        <f t="shared" si="40"/>
        <v>1.6710546184124982E-3</v>
      </c>
      <c r="BW43" s="24">
        <f t="shared" si="41"/>
        <v>1.2878421788026463E-3</v>
      </c>
      <c r="BX43" s="24">
        <f t="shared" si="42"/>
        <v>1.1854270967390599E-3</v>
      </c>
      <c r="BY43" s="24">
        <f t="shared" si="43"/>
        <v>2.5531525739176756E-4</v>
      </c>
      <c r="BZ43" s="24">
        <f t="shared" si="44"/>
        <v>1.6092991305495174E-3</v>
      </c>
      <c r="CA43" s="24">
        <f t="shared" si="45"/>
        <v>8.1710219472632989E-4</v>
      </c>
      <c r="CB43" s="24">
        <f t="shared" si="46"/>
        <v>7.1222379178703589E-4</v>
      </c>
      <c r="CC43" s="24">
        <f t="shared" si="47"/>
        <v>2.2438279975692168E-4</v>
      </c>
      <c r="CD43" s="24">
        <f t="shared" si="48"/>
        <v>3.2742712954983424E-3</v>
      </c>
      <c r="CE43" s="24">
        <f t="shared" si="49"/>
        <v>9.5130497854559258E-4</v>
      </c>
      <c r="CF43" s="24">
        <f t="shared" si="50"/>
        <v>1.8309991158544783E-2</v>
      </c>
      <c r="CG43" s="21"/>
    </row>
    <row r="44" spans="1:85" x14ac:dyDescent="0.25">
      <c r="A44" s="31">
        <f>+[1]NAC!A45</f>
        <v>43891</v>
      </c>
      <c r="B44" s="17">
        <f>+[1]GBA!B45</f>
        <v>302.22739999999999</v>
      </c>
      <c r="C44" s="17">
        <f>+[1]GBA!C45</f>
        <v>319.0265</v>
      </c>
      <c r="D44" s="17">
        <f>+[1]GBA!D45</f>
        <v>262.85939999999999</v>
      </c>
      <c r="E44" s="17">
        <f>+[1]GBA!E45</f>
        <v>256.9769</v>
      </c>
      <c r="F44" s="17">
        <f>+[1]GBA!F45</f>
        <v>312.08909999999997</v>
      </c>
      <c r="G44" s="17">
        <f>+[1]GBA!G45</f>
        <v>298.1909</v>
      </c>
      <c r="H44" s="17">
        <f>+[1]GBA!H45</f>
        <v>322.79289999999997</v>
      </c>
      <c r="I44" s="17">
        <f>+[1]GBA!I45</f>
        <v>299.26769999999999</v>
      </c>
      <c r="J44" s="17">
        <f>+[1]GBA!J45</f>
        <v>377.40359999999998</v>
      </c>
      <c r="K44" s="17">
        <f>+[1]GBA!K45</f>
        <v>285.3886</v>
      </c>
      <c r="L44" s="17">
        <f>+[1]GBA!L45</f>
        <v>332.72219999999999</v>
      </c>
      <c r="M44" s="17">
        <f>+[1]GBA!M45</f>
        <v>276.41269999999997</v>
      </c>
      <c r="N44" s="17">
        <f>+[1]GBA!N45</f>
        <v>301.26229999999998</v>
      </c>
      <c r="O44" s="18">
        <f>+[1]GBA!R45</f>
        <v>277.99509999999998</v>
      </c>
      <c r="P44" s="19">
        <f>+[1]GBA!S45</f>
        <v>299.34629999999999</v>
      </c>
      <c r="Q44" s="20">
        <f>+[1]GBA!T45</f>
        <v>321.61410000000001</v>
      </c>
      <c r="R44" s="18">
        <f t="shared" si="26"/>
        <v>302.22583320000007</v>
      </c>
      <c r="S44" s="19">
        <f t="shared" si="27"/>
        <v>293.48888204358815</v>
      </c>
      <c r="T44" s="19">
        <f t="shared" si="28"/>
        <v>279.87393097514342</v>
      </c>
      <c r="U44" s="19">
        <f t="shared" si="29"/>
        <v>281.32987757081884</v>
      </c>
      <c r="V44" s="19"/>
      <c r="W44" s="20">
        <f t="shared" si="30"/>
        <v>300.52483685324097</v>
      </c>
      <c r="X44" s="21"/>
      <c r="Y44" s="42">
        <f t="shared" si="54"/>
        <v>3.5958414599450705E-2</v>
      </c>
      <c r="Z44" s="24">
        <f t="shared" si="54"/>
        <v>3.7882829833887355E-2</v>
      </c>
      <c r="AA44" s="24">
        <f t="shared" si="54"/>
        <v>3.1989145362162796E-2</v>
      </c>
      <c r="AB44" s="24">
        <f t="shared" si="54"/>
        <v>4.1048547606730157E-2</v>
      </c>
      <c r="AC44" s="24">
        <f t="shared" si="54"/>
        <v>1.9942350492014205E-2</v>
      </c>
      <c r="AD44" s="24">
        <f t="shared" si="54"/>
        <v>2.9522866152073668E-2</v>
      </c>
      <c r="AE44" s="24">
        <f t="shared" si="54"/>
        <v>2.6225274119129116E-2</v>
      </c>
      <c r="AF44" s="24">
        <f t="shared" si="54"/>
        <v>2.2330406526950064E-2</v>
      </c>
      <c r="AG44" s="24">
        <f t="shared" si="54"/>
        <v>8.3441729103683082E-2</v>
      </c>
      <c r="AH44" s="24">
        <f t="shared" si="54"/>
        <v>3.3453509391983438E-2</v>
      </c>
      <c r="AI44" s="24">
        <f t="shared" si="54"/>
        <v>0.20026709301503431</v>
      </c>
      <c r="AJ44" s="24">
        <f t="shared" si="54"/>
        <v>1.9121663672857725E-2</v>
      </c>
      <c r="AK44" s="24">
        <f t="shared" si="54"/>
        <v>2.2306235491055038E-2</v>
      </c>
      <c r="AL44" s="24">
        <f t="shared" si="54"/>
        <v>4.6642683819861253E-2</v>
      </c>
      <c r="AM44" s="24">
        <f t="shared" si="54"/>
        <v>3.2593945306166772E-2</v>
      </c>
      <c r="AN44" s="24">
        <f t="shared" si="54"/>
        <v>4.1107371144332827E-2</v>
      </c>
      <c r="AO44" s="24">
        <f t="shared" si="58"/>
        <v>3.5964856949142865E-2</v>
      </c>
      <c r="AP44" s="24">
        <f t="shared" si="58"/>
        <v>3.2657435723293826E-2</v>
      </c>
      <c r="AQ44" s="24">
        <f t="shared" si="58"/>
        <v>2.8932566162140683E-2</v>
      </c>
      <c r="AR44" s="24">
        <f t="shared" si="57"/>
        <v>3.304272123096208E-2</v>
      </c>
      <c r="AS44" s="24" t="e">
        <f t="shared" si="57"/>
        <v>#DIV/0!</v>
      </c>
      <c r="AT44" s="24">
        <f t="shared" si="35"/>
        <v>4.1986643029291226E-2</v>
      </c>
      <c r="AU44" s="21"/>
      <c r="AV44" s="24">
        <f t="shared" si="56"/>
        <v>0.46877817191116788</v>
      </c>
      <c r="AW44" s="24">
        <f t="shared" si="56"/>
        <v>0.50461557907088506</v>
      </c>
      <c r="AX44" s="24">
        <f t="shared" si="56"/>
        <v>0.49824987189666459</v>
      </c>
      <c r="AY44" s="24">
        <f t="shared" si="56"/>
        <v>0.50953855661043468</v>
      </c>
      <c r="AZ44" s="24">
        <f t="shared" si="56"/>
        <v>0.26708184229821996</v>
      </c>
      <c r="BA44" s="24">
        <f t="shared" si="56"/>
        <v>0.54112824159757134</v>
      </c>
      <c r="BB44" s="24">
        <f t="shared" si="56"/>
        <v>0.55607313318938845</v>
      </c>
      <c r="BC44" s="24">
        <f t="shared" si="56"/>
        <v>0.37467432365889342</v>
      </c>
      <c r="BD44" s="24">
        <f t="shared" si="56"/>
        <v>0.59779680570696758</v>
      </c>
      <c r="BE44" s="24">
        <f t="shared" si="56"/>
        <v>0.54070229462600583</v>
      </c>
      <c r="BF44" s="24">
        <f t="shared" si="56"/>
        <v>0.57785460236164443</v>
      </c>
      <c r="BG44" s="24">
        <f t="shared" si="56"/>
        <v>0.45760535513523859</v>
      </c>
      <c r="BH44" s="24">
        <f t="shared" si="56"/>
        <v>0.50313687492016834</v>
      </c>
      <c r="BI44" s="24">
        <f t="shared" si="55"/>
        <v>0.53578440742537214</v>
      </c>
      <c r="BJ44" s="24">
        <f t="shared" si="55"/>
        <v>0.50341493107609891</v>
      </c>
      <c r="BK44" s="24">
        <f t="shared" si="55"/>
        <v>0.35991578701675642</v>
      </c>
      <c r="BL44" s="24">
        <f t="shared" si="55"/>
        <v>0.46877540614969693</v>
      </c>
      <c r="BM44" s="24">
        <f t="shared" si="55"/>
        <v>0.50461048334046832</v>
      </c>
      <c r="BN44" s="24">
        <f t="shared" si="55"/>
        <v>0.50514280821830804</v>
      </c>
      <c r="BO44" s="24">
        <f t="shared" si="55"/>
        <v>0.52570759746312135</v>
      </c>
      <c r="BP44" s="24" t="e">
        <f t="shared" si="55"/>
        <v>#DIV/0!</v>
      </c>
      <c r="BQ44" s="24">
        <f t="shared" si="55"/>
        <v>0.50219138902908278</v>
      </c>
      <c r="BR44" s="21"/>
      <c r="BS44" s="35">
        <f t="shared" si="37"/>
        <v>43891</v>
      </c>
      <c r="BT44" s="24">
        <f t="shared" si="38"/>
        <v>9.3559294844328903E-3</v>
      </c>
      <c r="BU44" s="24">
        <f t="shared" si="39"/>
        <v>9.1328696737129616E-4</v>
      </c>
      <c r="BV44" s="24">
        <f t="shared" si="40"/>
        <v>2.9487440400086367E-3</v>
      </c>
      <c r="BW44" s="24">
        <f t="shared" si="41"/>
        <v>2.1878598189464991E-3</v>
      </c>
      <c r="BX44" s="24">
        <f t="shared" si="42"/>
        <v>1.8377775187926086E-3</v>
      </c>
      <c r="BY44" s="24">
        <f t="shared" si="43"/>
        <v>2.4882411212838857E-3</v>
      </c>
      <c r="BZ44" s="24">
        <f t="shared" si="44"/>
        <v>2.5969113276684019E-3</v>
      </c>
      <c r="CA44" s="24">
        <f t="shared" si="45"/>
        <v>2.7996167438480543E-3</v>
      </c>
      <c r="CB44" s="24">
        <f t="shared" si="46"/>
        <v>2.3622979601490399E-3</v>
      </c>
      <c r="CC44" s="24">
        <f t="shared" si="47"/>
        <v>5.7468373226570507E-3</v>
      </c>
      <c r="CD44" s="24">
        <f t="shared" si="48"/>
        <v>1.9270607430665141E-3</v>
      </c>
      <c r="CE44" s="24">
        <f t="shared" si="49"/>
        <v>7.9988379944950306E-4</v>
      </c>
      <c r="CF44" s="24">
        <f t="shared" si="50"/>
        <v>3.5964446847674379E-2</v>
      </c>
      <c r="CG44" s="21"/>
    </row>
    <row r="45" spans="1:85" x14ac:dyDescent="0.25">
      <c r="A45" s="31">
        <f>+[1]NAC!A46</f>
        <v>43922</v>
      </c>
      <c r="B45" s="17">
        <f>+[1]GBA!B46</f>
        <v>306.44830000000002</v>
      </c>
      <c r="C45" s="17">
        <f>+[1]GBA!C46</f>
        <v>329.25409999999999</v>
      </c>
      <c r="D45" s="17">
        <f>+[1]GBA!D46</f>
        <v>265.51139999999998</v>
      </c>
      <c r="E45" s="17">
        <f>+[1]GBA!E46</f>
        <v>260.5659</v>
      </c>
      <c r="F45" s="17">
        <f>+[1]GBA!F46</f>
        <v>312.75189999999998</v>
      </c>
      <c r="G45" s="17">
        <f>+[1]GBA!G46</f>
        <v>301.065</v>
      </c>
      <c r="H45" s="17">
        <f>+[1]GBA!H46</f>
        <v>325.54469999999998</v>
      </c>
      <c r="I45" s="17">
        <f>+[1]GBA!I46</f>
        <v>304.83069999999998</v>
      </c>
      <c r="J45" s="17">
        <f>+[1]GBA!J46</f>
        <v>366.56630000000001</v>
      </c>
      <c r="K45" s="17">
        <f>+[1]GBA!K46</f>
        <v>291.29649999999998</v>
      </c>
      <c r="L45" s="17">
        <f>+[1]GBA!L46</f>
        <v>325.48320000000001</v>
      </c>
      <c r="M45" s="17">
        <f>+[1]GBA!M46</f>
        <v>280.2731</v>
      </c>
      <c r="N45" s="17">
        <f>+[1]GBA!N46</f>
        <v>300.13139999999999</v>
      </c>
      <c r="O45" s="18">
        <f>+[1]GBA!R46</f>
        <v>291.16750000000002</v>
      </c>
      <c r="P45" s="19">
        <f>+[1]GBA!S46</f>
        <v>304.233</v>
      </c>
      <c r="Q45" s="20">
        <f>+[1]GBA!T46</f>
        <v>319.8458</v>
      </c>
      <c r="R45" s="18">
        <f t="shared" si="26"/>
        <v>306.44695801</v>
      </c>
      <c r="S45" s="19">
        <f t="shared" si="27"/>
        <v>299.47124426721427</v>
      </c>
      <c r="T45" s="19">
        <f t="shared" si="28"/>
        <v>283.43569530183009</v>
      </c>
      <c r="U45" s="19">
        <f t="shared" si="29"/>
        <v>284.76602254559566</v>
      </c>
      <c r="V45" s="19"/>
      <c r="W45" s="20">
        <f t="shared" si="30"/>
        <v>302.92771958068852</v>
      </c>
      <c r="X45" s="21"/>
      <c r="Y45" s="42">
        <f t="shared" si="54"/>
        <v>1.3965973965299083E-2</v>
      </c>
      <c r="Z45" s="24">
        <f t="shared" si="54"/>
        <v>3.2058778816179911E-2</v>
      </c>
      <c r="AA45" s="24">
        <f t="shared" si="54"/>
        <v>1.0089043800602049E-2</v>
      </c>
      <c r="AB45" s="24">
        <f t="shared" si="54"/>
        <v>1.3966235875676025E-2</v>
      </c>
      <c r="AC45" s="24">
        <f t="shared" si="54"/>
        <v>2.1237524796604568E-3</v>
      </c>
      <c r="AD45" s="24">
        <f t="shared" si="54"/>
        <v>9.6384564384761617E-3</v>
      </c>
      <c r="AE45" s="24">
        <f t="shared" si="54"/>
        <v>8.5249706545589277E-3</v>
      </c>
      <c r="AF45" s="24">
        <f t="shared" si="54"/>
        <v>1.8588708370465667E-2</v>
      </c>
      <c r="AG45" s="24">
        <f t="shared" si="54"/>
        <v>-2.8715412359606507E-2</v>
      </c>
      <c r="AH45" s="24">
        <f t="shared" si="54"/>
        <v>2.0701247351856411E-2</v>
      </c>
      <c r="AI45" s="24">
        <f t="shared" si="54"/>
        <v>-2.1756889080440045E-2</v>
      </c>
      <c r="AJ45" s="24">
        <f t="shared" si="54"/>
        <v>1.3966073194176865E-2</v>
      </c>
      <c r="AK45" s="24">
        <f t="shared" si="54"/>
        <v>-3.7538716261543703E-3</v>
      </c>
      <c r="AL45" s="24">
        <f t="shared" si="54"/>
        <v>4.7383568990964298E-2</v>
      </c>
      <c r="AM45" s="24">
        <f t="shared" si="54"/>
        <v>1.632457124073361E-2</v>
      </c>
      <c r="AN45" s="24">
        <f t="shared" si="54"/>
        <v>-5.4982042143053578E-3</v>
      </c>
      <c r="AO45" s="24">
        <f t="shared" si="58"/>
        <v>1.3966790215469649E-2</v>
      </c>
      <c r="AP45" s="24">
        <f t="shared" si="58"/>
        <v>2.0383607658220004E-2</v>
      </c>
      <c r="AQ45" s="24">
        <f t="shared" si="58"/>
        <v>1.2726316860869114E-2</v>
      </c>
      <c r="AR45" s="24">
        <f t="shared" si="57"/>
        <v>1.2213935485440475E-2</v>
      </c>
      <c r="AS45" s="24" t="e">
        <f t="shared" si="57"/>
        <v>#DIV/0!</v>
      </c>
      <c r="AT45" s="24">
        <f t="shared" si="35"/>
        <v>7.9956211027609747E-3</v>
      </c>
      <c r="AU45" s="21"/>
      <c r="AV45" s="24">
        <f t="shared" si="56"/>
        <v>0.44247009488017963</v>
      </c>
      <c r="AW45" s="24">
        <f t="shared" si="56"/>
        <v>0.52225117455761638</v>
      </c>
      <c r="AX45" s="24">
        <f t="shared" si="56"/>
        <v>0.49675969666972564</v>
      </c>
      <c r="AY45" s="24">
        <f t="shared" si="56"/>
        <v>0.44108105178394452</v>
      </c>
      <c r="AZ45" s="24">
        <f t="shared" si="56"/>
        <v>0.22771201014980935</v>
      </c>
      <c r="BA45" s="24">
        <f t="shared" si="56"/>
        <v>0.48964499676406148</v>
      </c>
      <c r="BB45" s="24">
        <f t="shared" si="56"/>
        <v>0.52263788504469755</v>
      </c>
      <c r="BC45" s="24">
        <f t="shared" si="56"/>
        <v>0.34798351274419237</v>
      </c>
      <c r="BD45" s="24">
        <f t="shared" si="56"/>
        <v>0.50304162241730666</v>
      </c>
      <c r="BE45" s="24">
        <f t="shared" si="56"/>
        <v>0.52177660803254833</v>
      </c>
      <c r="BF45" s="24">
        <f t="shared" si="56"/>
        <v>0.5279466716740211</v>
      </c>
      <c r="BG45" s="24">
        <f t="shared" si="56"/>
        <v>0.42082223975115229</v>
      </c>
      <c r="BH45" s="24">
        <f t="shared" si="56"/>
        <v>0.45875073816924306</v>
      </c>
      <c r="BI45" s="24">
        <f t="shared" si="55"/>
        <v>0.60274776418702958</v>
      </c>
      <c r="BJ45" s="24">
        <f t="shared" si="55"/>
        <v>0.47332966897263096</v>
      </c>
      <c r="BK45" s="24">
        <f t="shared" si="55"/>
        <v>0.3118224707865993</v>
      </c>
      <c r="BL45" s="24">
        <f t="shared" si="55"/>
        <v>0.44246604692492242</v>
      </c>
      <c r="BM45" s="24">
        <f t="shared" si="55"/>
        <v>0.48737356811441579</v>
      </c>
      <c r="BN45" s="24">
        <f t="shared" si="55"/>
        <v>0.46169783364042005</v>
      </c>
      <c r="BO45" s="24">
        <f t="shared" si="55"/>
        <v>0.47931734213189436</v>
      </c>
      <c r="BP45" s="24" t="e">
        <f t="shared" si="55"/>
        <v>#DIV/0!</v>
      </c>
      <c r="BQ45" s="24">
        <f t="shared" si="55"/>
        <v>0.45937895550573948</v>
      </c>
      <c r="BR45" s="21"/>
      <c r="BS45" s="35">
        <f t="shared" si="37"/>
        <v>43922</v>
      </c>
      <c r="BT45" s="24">
        <f t="shared" si="38"/>
        <v>7.9322703368390774E-3</v>
      </c>
      <c r="BU45" s="24">
        <f t="shared" si="39"/>
        <v>2.8693758408403593E-4</v>
      </c>
      <c r="BV45" s="24">
        <f t="shared" si="40"/>
        <v>1.0082014403723816E-3</v>
      </c>
      <c r="BW45" s="24">
        <f t="shared" si="41"/>
        <v>2.2939309936822555E-4</v>
      </c>
      <c r="BX45" s="24">
        <f t="shared" si="42"/>
        <v>5.9625986922429912E-4</v>
      </c>
      <c r="BY45" s="24">
        <f t="shared" si="43"/>
        <v>8.0124568454084655E-4</v>
      </c>
      <c r="BZ45" s="24">
        <f t="shared" si="44"/>
        <v>2.1333330465735357E-3</v>
      </c>
      <c r="CA45" s="24">
        <f t="shared" si="45"/>
        <v>-1.0076125791374283E-3</v>
      </c>
      <c r="CB45" s="24">
        <f t="shared" si="46"/>
        <v>1.4582706266870536E-3</v>
      </c>
      <c r="CC45" s="24">
        <f t="shared" si="47"/>
        <v>-7.23355327809455E-4</v>
      </c>
      <c r="CD45" s="24">
        <f t="shared" si="48"/>
        <v>1.3846109254157728E-3</v>
      </c>
      <c r="CE45" s="24">
        <f t="shared" si="49"/>
        <v>-1.3283689698551451E-4</v>
      </c>
      <c r="CF45" s="24">
        <f t="shared" si="50"/>
        <v>1.3966717809172829E-2</v>
      </c>
      <c r="CG45" s="21"/>
    </row>
    <row r="46" spans="1:85" x14ac:dyDescent="0.25">
      <c r="A46" s="31">
        <f>+[1]NAC!A47</f>
        <v>43952</v>
      </c>
      <c r="B46" s="17">
        <f>+[1]GBA!B47</f>
        <v>311.09219999999999</v>
      </c>
      <c r="C46" s="17">
        <f>+[1]GBA!C47</f>
        <v>330.08890000000002</v>
      </c>
      <c r="D46" s="17">
        <f>+[1]GBA!D47</f>
        <v>265.39510000000001</v>
      </c>
      <c r="E46" s="17">
        <f>+[1]GBA!E47</f>
        <v>286.92660000000001</v>
      </c>
      <c r="F46" s="17">
        <f>+[1]GBA!F47</f>
        <v>313.53879999999998</v>
      </c>
      <c r="G46" s="17">
        <f>+[1]GBA!G47</f>
        <v>309.66759999999999</v>
      </c>
      <c r="H46" s="17">
        <f>+[1]GBA!H47</f>
        <v>328.2396</v>
      </c>
      <c r="I46" s="17">
        <f>+[1]GBA!I47</f>
        <v>305.57510000000002</v>
      </c>
      <c r="J46" s="17">
        <f>+[1]GBA!J47</f>
        <v>368.3501</v>
      </c>
      <c r="K46" s="17">
        <f>+[1]GBA!K47</f>
        <v>300.62419999999997</v>
      </c>
      <c r="L46" s="17">
        <f>+[1]GBA!L47</f>
        <v>319.09769999999997</v>
      </c>
      <c r="M46" s="17">
        <f>+[1]GBA!M47</f>
        <v>284.5204</v>
      </c>
      <c r="N46" s="17">
        <f>+[1]GBA!N47</f>
        <v>307.34840000000003</v>
      </c>
      <c r="O46" s="18">
        <f>+[1]GBA!R47</f>
        <v>309.80619999999999</v>
      </c>
      <c r="P46" s="19">
        <f>+[1]GBA!S47</f>
        <v>308.40230000000003</v>
      </c>
      <c r="Q46" s="20">
        <f>+[1]GBA!T47</f>
        <v>319.58280000000002</v>
      </c>
      <c r="R46" s="18">
        <f t="shared" si="26"/>
        <v>311.09171538999993</v>
      </c>
      <c r="S46" s="19">
        <f t="shared" si="27"/>
        <v>306.39123447567914</v>
      </c>
      <c r="T46" s="19">
        <f t="shared" si="28"/>
        <v>294.8802833652008</v>
      </c>
      <c r="U46" s="19">
        <f t="shared" si="29"/>
        <v>299.23810779976719</v>
      </c>
      <c r="V46" s="19"/>
      <c r="W46" s="20">
        <f t="shared" si="30"/>
        <v>310.44871633006346</v>
      </c>
      <c r="X46" s="21"/>
      <c r="Y46" s="42">
        <f t="shared" si="54"/>
        <v>1.5153942769465356E-2</v>
      </c>
      <c r="Z46" s="24">
        <f t="shared" si="54"/>
        <v>2.535427804847501E-3</v>
      </c>
      <c r="AA46" s="24">
        <f t="shared" si="54"/>
        <v>-4.3802262351055887E-4</v>
      </c>
      <c r="AB46" s="24">
        <f t="shared" si="54"/>
        <v>0.10116711357856123</v>
      </c>
      <c r="AC46" s="24">
        <f t="shared" si="54"/>
        <v>2.5160518609159688E-3</v>
      </c>
      <c r="AD46" s="24">
        <f t="shared" si="54"/>
        <v>2.8573896002524357E-2</v>
      </c>
      <c r="AE46" s="24">
        <f t="shared" si="54"/>
        <v>8.2781258610569175E-3</v>
      </c>
      <c r="AF46" s="24">
        <f t="shared" si="54"/>
        <v>2.4420112541159167E-3</v>
      </c>
      <c r="AG46" s="24">
        <f t="shared" si="54"/>
        <v>4.8662411138176154E-3</v>
      </c>
      <c r="AH46" s="24">
        <f t="shared" si="54"/>
        <v>3.2021325350630736E-2</v>
      </c>
      <c r="AI46" s="24">
        <f t="shared" si="54"/>
        <v>-1.9618524089722755E-2</v>
      </c>
      <c r="AJ46" s="24">
        <f t="shared" si="54"/>
        <v>1.5154147865064527E-2</v>
      </c>
      <c r="AK46" s="24">
        <f t="shared" si="54"/>
        <v>2.4046134459773327E-2</v>
      </c>
      <c r="AL46" s="24">
        <f t="shared" si="54"/>
        <v>6.4013669107987559E-2</v>
      </c>
      <c r="AM46" s="24">
        <f t="shared" si="54"/>
        <v>1.3704299007668563E-2</v>
      </c>
      <c r="AN46" s="24">
        <f t="shared" si="54"/>
        <v>-8.2227123194977825E-4</v>
      </c>
      <c r="AO46" s="24">
        <f t="shared" si="58"/>
        <v>1.5156806940300527E-2</v>
      </c>
      <c r="AP46" s="24">
        <f t="shared" si="58"/>
        <v>2.3107361193885678E-2</v>
      </c>
      <c r="AQ46" s="24">
        <f t="shared" si="58"/>
        <v>4.0378076061250434E-2</v>
      </c>
      <c r="AR46" s="24">
        <f t="shared" si="57"/>
        <v>5.0820969176033959E-2</v>
      </c>
      <c r="AS46" s="24" t="e">
        <f t="shared" si="57"/>
        <v>#DIV/0!</v>
      </c>
      <c r="AT46" s="24">
        <f t="shared" si="35"/>
        <v>2.4827694077601992E-2</v>
      </c>
      <c r="AU46" s="21"/>
      <c r="AV46" s="24">
        <f t="shared" si="56"/>
        <v>0.42129566386588402</v>
      </c>
      <c r="AW46" s="24">
        <f t="shared" si="56"/>
        <v>0.48690234178101854</v>
      </c>
      <c r="AX46" s="24">
        <f t="shared" si="56"/>
        <v>0.46487680511866336</v>
      </c>
      <c r="AY46" s="24">
        <f t="shared" si="56"/>
        <v>0.54772361696825334</v>
      </c>
      <c r="AZ46" s="24">
        <f t="shared" si="56"/>
        <v>0.18947082496191126</v>
      </c>
      <c r="BA46" s="24">
        <f t="shared" si="56"/>
        <v>0.48326991535328223</v>
      </c>
      <c r="BB46" s="24">
        <f t="shared" si="56"/>
        <v>0.45462296706398808</v>
      </c>
      <c r="BC46" s="24">
        <f t="shared" si="56"/>
        <v>0.31307088969090913</v>
      </c>
      <c r="BD46" s="24">
        <f t="shared" si="56"/>
        <v>0.49299385414424735</v>
      </c>
      <c r="BE46" s="24">
        <f t="shared" si="56"/>
        <v>0.52906230656197706</v>
      </c>
      <c r="BF46" s="24">
        <f t="shared" si="56"/>
        <v>0.42280925479215048</v>
      </c>
      <c r="BG46" s="24">
        <f t="shared" si="56"/>
        <v>0.41300978308751035</v>
      </c>
      <c r="BH46" s="24">
        <f t="shared" si="56"/>
        <v>0.4571502667070606</v>
      </c>
      <c r="BI46" s="24">
        <f t="shared" si="55"/>
        <v>0.7013699653252583</v>
      </c>
      <c r="BJ46" s="24">
        <f t="shared" si="55"/>
        <v>0.44631396690854563</v>
      </c>
      <c r="BK46" s="24">
        <f t="shared" si="55"/>
        <v>0.26792357611779472</v>
      </c>
      <c r="BL46" s="24">
        <f t="shared" si="55"/>
        <v>0.42129408812623592</v>
      </c>
      <c r="BM46" s="24">
        <f t="shared" si="55"/>
        <v>0.48355268572155463</v>
      </c>
      <c r="BN46" s="24">
        <f t="shared" si="55"/>
        <v>0.48267835086683641</v>
      </c>
      <c r="BO46" s="24">
        <f t="shared" si="55"/>
        <v>0.51250468065468091</v>
      </c>
      <c r="BP46" s="24" t="e">
        <f t="shared" si="55"/>
        <v>#DIV/0!</v>
      </c>
      <c r="BQ46" s="24">
        <f t="shared" si="55"/>
        <v>0.44730266873204449</v>
      </c>
      <c r="BR46" s="21"/>
      <c r="BS46" s="35">
        <f t="shared" si="37"/>
        <v>43952</v>
      </c>
      <c r="BT46" s="24">
        <f t="shared" si="38"/>
        <v>6.3853224181699485E-4</v>
      </c>
      <c r="BU46" s="24">
        <f t="shared" si="39"/>
        <v>-1.2409956263418398E-5</v>
      </c>
      <c r="BV46" s="24">
        <f t="shared" si="40"/>
        <v>7.30310277459526E-3</v>
      </c>
      <c r="BW46" s="24">
        <f t="shared" si="41"/>
        <v>2.6859258152190854E-4</v>
      </c>
      <c r="BX46" s="24">
        <f t="shared" si="42"/>
        <v>1.7601109877261507E-3</v>
      </c>
      <c r="BY46" s="24">
        <f t="shared" si="43"/>
        <v>7.7387017647022858E-4</v>
      </c>
      <c r="BZ46" s="24">
        <f t="shared" si="44"/>
        <v>2.8153512354287755E-4</v>
      </c>
      <c r="CA46" s="24">
        <f t="shared" si="45"/>
        <v>1.635668398225723E-4</v>
      </c>
      <c r="CB46" s="24">
        <f t="shared" si="46"/>
        <v>2.2706812862071657E-3</v>
      </c>
      <c r="CC46" s="24">
        <f t="shared" si="47"/>
        <v>-6.2928102391170409E-4</v>
      </c>
      <c r="CD46" s="24">
        <f t="shared" si="48"/>
        <v>1.5023980227659918E-3</v>
      </c>
      <c r="CE46" s="24">
        <f t="shared" si="49"/>
        <v>8.3604151173297884E-4</v>
      </c>
      <c r="CF46" s="24">
        <f t="shared" si="50"/>
        <v>1.5156740566027007E-2</v>
      </c>
      <c r="CG46" s="21"/>
    </row>
    <row r="47" spans="1:85" x14ac:dyDescent="0.25">
      <c r="A47" s="31">
        <f>+[1]NAC!A48</f>
        <v>43983</v>
      </c>
      <c r="B47" s="17">
        <f>+[1]GBA!B48</f>
        <v>317.46609999999998</v>
      </c>
      <c r="C47" s="17">
        <f>+[1]GBA!C48</f>
        <v>333.92809999999997</v>
      </c>
      <c r="D47" s="17">
        <f>+[1]GBA!D48</f>
        <v>275.08240000000001</v>
      </c>
      <c r="E47" s="17">
        <f>+[1]GBA!E48</f>
        <v>301.88749999999999</v>
      </c>
      <c r="F47" s="17">
        <f>+[1]GBA!F48</f>
        <v>315.65879999999999</v>
      </c>
      <c r="G47" s="17">
        <f>+[1]GBA!G48</f>
        <v>323.58479999999997</v>
      </c>
      <c r="H47" s="17">
        <f>+[1]GBA!H48</f>
        <v>333.07249999999999</v>
      </c>
      <c r="I47" s="17">
        <f>+[1]GBA!I48</f>
        <v>311.29910000000001</v>
      </c>
      <c r="J47" s="17">
        <f>+[1]GBA!J48</f>
        <v>369.71199999999999</v>
      </c>
      <c r="K47" s="17">
        <f>+[1]GBA!K48</f>
        <v>315.8605</v>
      </c>
      <c r="L47" s="17">
        <f>+[1]GBA!L48</f>
        <v>317.4008</v>
      </c>
      <c r="M47" s="17">
        <f>+[1]GBA!M48</f>
        <v>290.34980000000002</v>
      </c>
      <c r="N47" s="17">
        <f>+[1]GBA!N48</f>
        <v>305.9117</v>
      </c>
      <c r="O47" s="18">
        <f>+[1]GBA!R48</f>
        <v>320.82249999999999</v>
      </c>
      <c r="P47" s="19">
        <f>+[1]GBA!S48</f>
        <v>315.5625</v>
      </c>
      <c r="Q47" s="20">
        <f>+[1]GBA!T48</f>
        <v>321.5532</v>
      </c>
      <c r="R47" s="18">
        <f t="shared" si="26"/>
        <v>317.46620133000005</v>
      </c>
      <c r="S47" s="19">
        <f t="shared" si="27"/>
        <v>314.40924478837655</v>
      </c>
      <c r="T47" s="19">
        <f t="shared" si="28"/>
        <v>305.42472734225623</v>
      </c>
      <c r="U47" s="19">
        <f t="shared" si="29"/>
        <v>311.7659074893287</v>
      </c>
      <c r="V47" s="19"/>
      <c r="W47" s="20">
        <f t="shared" si="30"/>
        <v>318.72750800153875</v>
      </c>
      <c r="X47" s="21"/>
      <c r="Y47" s="42">
        <f t="shared" si="54"/>
        <v>2.0488781139482048E-2</v>
      </c>
      <c r="Z47" s="24">
        <f t="shared" si="54"/>
        <v>1.1630806125258797E-2</v>
      </c>
      <c r="AA47" s="24">
        <f t="shared" si="54"/>
        <v>3.6501427494328276E-2</v>
      </c>
      <c r="AB47" s="24">
        <f t="shared" si="54"/>
        <v>5.2141906675784E-2</v>
      </c>
      <c r="AC47" s="24">
        <f t="shared" si="54"/>
        <v>6.7615236136644441E-3</v>
      </c>
      <c r="AD47" s="24">
        <f t="shared" si="54"/>
        <v>4.4942383381406215E-2</v>
      </c>
      <c r="AE47" s="24">
        <f t="shared" si="54"/>
        <v>1.4723695739331966E-2</v>
      </c>
      <c r="AF47" s="24">
        <f t="shared" si="54"/>
        <v>1.8731892749114687E-2</v>
      </c>
      <c r="AG47" s="24">
        <f t="shared" si="54"/>
        <v>3.6972977610159052E-3</v>
      </c>
      <c r="AH47" s="24">
        <f t="shared" si="54"/>
        <v>5.0682213873666893E-2</v>
      </c>
      <c r="AI47" s="24">
        <f t="shared" si="54"/>
        <v>-5.3178070540776945E-3</v>
      </c>
      <c r="AJ47" s="24">
        <f t="shared" si="54"/>
        <v>2.0488513301682554E-2</v>
      </c>
      <c r="AK47" s="24">
        <f t="shared" si="54"/>
        <v>-4.674499688301692E-3</v>
      </c>
      <c r="AL47" s="24">
        <f t="shared" si="54"/>
        <v>3.5558681524127111E-2</v>
      </c>
      <c r="AM47" s="24">
        <f t="shared" si="54"/>
        <v>2.321707717484589E-2</v>
      </c>
      <c r="AN47" s="24">
        <f t="shared" si="54"/>
        <v>6.1655383205854175E-3</v>
      </c>
      <c r="AO47" s="24">
        <f t="shared" si="58"/>
        <v>2.049069655232949E-2</v>
      </c>
      <c r="AP47" s="24">
        <f t="shared" si="58"/>
        <v>2.6169189619339006E-2</v>
      </c>
      <c r="AQ47" s="24">
        <f t="shared" si="58"/>
        <v>3.5758389325733386E-2</v>
      </c>
      <c r="AR47" s="24">
        <f t="shared" si="57"/>
        <v>4.1865656021138786E-2</v>
      </c>
      <c r="AS47" s="24" t="e">
        <f t="shared" si="57"/>
        <v>#DIV/0!</v>
      </c>
      <c r="AT47" s="24">
        <f t="shared" si="35"/>
        <v>2.6667179588764744E-2</v>
      </c>
      <c r="AU47" s="21"/>
      <c r="AV47" s="24">
        <f t="shared" si="56"/>
        <v>0.41340720936910769</v>
      </c>
      <c r="AW47" s="24">
        <f t="shared" si="56"/>
        <v>0.4648828389751507</v>
      </c>
      <c r="AX47" s="24">
        <f t="shared" si="56"/>
        <v>0.47729434301306783</v>
      </c>
      <c r="AY47" s="24">
        <f t="shared" si="56"/>
        <v>0.60822599840396019</v>
      </c>
      <c r="AZ47" s="24">
        <f t="shared" si="56"/>
        <v>0.16671490111937204</v>
      </c>
      <c r="BA47" s="24">
        <f t="shared" si="56"/>
        <v>0.50033870485384213</v>
      </c>
      <c r="BB47" s="24">
        <f t="shared" si="56"/>
        <v>0.43675471092575879</v>
      </c>
      <c r="BC47" s="24">
        <f t="shared" si="56"/>
        <v>0.31165590611331173</v>
      </c>
      <c r="BD47" s="24">
        <f t="shared" si="56"/>
        <v>0.38848120034190758</v>
      </c>
      <c r="BE47" s="24">
        <f t="shared" si="56"/>
        <v>0.55740384454189651</v>
      </c>
      <c r="BF47" s="24">
        <f t="shared" si="56"/>
        <v>0.38637053563823764</v>
      </c>
      <c r="BG47" s="24">
        <f t="shared" si="56"/>
        <v>0.41164418860182228</v>
      </c>
      <c r="BH47" s="24">
        <f t="shared" si="56"/>
        <v>0.42907455195391253</v>
      </c>
      <c r="BI47" s="24">
        <f t="shared" si="55"/>
        <v>0.71626253337463197</v>
      </c>
      <c r="BJ47" s="24">
        <f t="shared" si="55"/>
        <v>0.44238812164671182</v>
      </c>
      <c r="BK47" s="24">
        <f t="shared" si="55"/>
        <v>0.24279356961700471</v>
      </c>
      <c r="BL47" s="24">
        <f t="shared" si="55"/>
        <v>0.41341119279866656</v>
      </c>
      <c r="BM47" s="24">
        <f t="shared" si="55"/>
        <v>0.48562955702115884</v>
      </c>
      <c r="BN47" s="24">
        <f t="shared" si="55"/>
        <v>0.50119392511808103</v>
      </c>
      <c r="BO47" s="24">
        <f t="shared" si="55"/>
        <v>0.539451085783482</v>
      </c>
      <c r="BP47" s="24" t="e">
        <f t="shared" si="55"/>
        <v>#DIV/0!</v>
      </c>
      <c r="BQ47" s="24">
        <f t="shared" si="55"/>
        <v>0.44731407403840251</v>
      </c>
      <c r="BR47" s="21"/>
      <c r="BS47" s="35">
        <f t="shared" si="37"/>
        <v>43983</v>
      </c>
      <c r="BT47" s="24">
        <f t="shared" si="38"/>
        <v>2.8927388086232566E-3</v>
      </c>
      <c r="BU47" s="24">
        <f t="shared" si="39"/>
        <v>1.0182663210456572E-3</v>
      </c>
      <c r="BV47" s="24">
        <f t="shared" si="40"/>
        <v>4.0829709327331199E-3</v>
      </c>
      <c r="BW47" s="24">
        <f t="shared" si="41"/>
        <v>7.1281761484216083E-4</v>
      </c>
      <c r="BX47" s="24">
        <f t="shared" si="42"/>
        <v>2.8049833457733713E-3</v>
      </c>
      <c r="BY47" s="24">
        <f t="shared" si="43"/>
        <v>1.367103386070109E-3</v>
      </c>
      <c r="BZ47" s="24">
        <f t="shared" si="44"/>
        <v>2.132524055569374E-3</v>
      </c>
      <c r="CA47" s="24">
        <f t="shared" si="45"/>
        <v>1.2301623120091008E-4</v>
      </c>
      <c r="CB47" s="24">
        <f t="shared" si="46"/>
        <v>3.6536691694616648E-3</v>
      </c>
      <c r="CC47" s="24">
        <f t="shared" si="47"/>
        <v>-1.6473052040520185E-4</v>
      </c>
      <c r="CD47" s="24">
        <f t="shared" si="48"/>
        <v>2.0312529854493375E-3</v>
      </c>
      <c r="CE47" s="24">
        <f t="shared" si="49"/>
        <v>-1.6394769782077811E-4</v>
      </c>
      <c r="CF47" s="24">
        <f t="shared" si="50"/>
        <v>2.0490664632542982E-2</v>
      </c>
      <c r="CG47" s="21"/>
    </row>
    <row r="48" spans="1:85" x14ac:dyDescent="0.25">
      <c r="A48" s="31">
        <f>+[1]NAC!A49</f>
        <v>44013</v>
      </c>
      <c r="B48" s="17">
        <f>+[1]GBA!B49</f>
        <v>322.67910000000001</v>
      </c>
      <c r="C48" s="17">
        <f>+[1]GBA!C49</f>
        <v>338.36540000000002</v>
      </c>
      <c r="D48" s="17">
        <f>+[1]GBA!D49</f>
        <v>279.39429999999999</v>
      </c>
      <c r="E48" s="17">
        <f>+[1]GBA!E49</f>
        <v>306.02519999999998</v>
      </c>
      <c r="F48" s="17">
        <f>+[1]GBA!F49</f>
        <v>317.17309999999998</v>
      </c>
      <c r="G48" s="17">
        <f>+[1]GBA!G49</f>
        <v>337.73719999999997</v>
      </c>
      <c r="H48" s="17">
        <f>+[1]GBA!H49</f>
        <v>338.69189999999998</v>
      </c>
      <c r="I48" s="17">
        <f>+[1]GBA!I49</f>
        <v>316.75080000000003</v>
      </c>
      <c r="J48" s="17">
        <f>+[1]GBA!J49</f>
        <v>376.63220000000001</v>
      </c>
      <c r="K48" s="17">
        <f>+[1]GBA!K49</f>
        <v>322.84339999999997</v>
      </c>
      <c r="L48" s="17">
        <f>+[1]GBA!L49</f>
        <v>315.72140000000002</v>
      </c>
      <c r="M48" s="17">
        <f>+[1]GBA!M49</f>
        <v>295.11750000000001</v>
      </c>
      <c r="N48" s="17">
        <f>+[1]GBA!N49</f>
        <v>315.11770000000001</v>
      </c>
      <c r="O48" s="18">
        <f>+[1]GBA!R49</f>
        <v>320.93389999999999</v>
      </c>
      <c r="P48" s="19">
        <f>+[1]GBA!S49</f>
        <v>322.75659999999999</v>
      </c>
      <c r="Q48" s="20">
        <f>+[1]GBA!T49</f>
        <v>323.23700000000002</v>
      </c>
      <c r="R48" s="18">
        <f t="shared" si="26"/>
        <v>322.67900056000002</v>
      </c>
      <c r="S48" s="19">
        <f t="shared" si="27"/>
        <v>320.3857205938092</v>
      </c>
      <c r="T48" s="19">
        <f t="shared" si="28"/>
        <v>312.53535894564322</v>
      </c>
      <c r="U48" s="19">
        <f t="shared" si="29"/>
        <v>319.86207958866896</v>
      </c>
      <c r="V48" s="19"/>
      <c r="W48" s="20">
        <f t="shared" si="30"/>
        <v>325.18352361992692</v>
      </c>
      <c r="X48" s="21"/>
      <c r="Y48" s="42">
        <f t="shared" si="54"/>
        <v>1.6420650897843947E-2</v>
      </c>
      <c r="Z48" s="24">
        <f t="shared" si="54"/>
        <v>1.3288189882792345E-2</v>
      </c>
      <c r="AA48" s="24">
        <f t="shared" si="54"/>
        <v>1.5674939581739711E-2</v>
      </c>
      <c r="AB48" s="24">
        <f t="shared" si="54"/>
        <v>1.3706099126330251E-2</v>
      </c>
      <c r="AC48" s="24">
        <f t="shared" si="54"/>
        <v>4.7972684430150903E-3</v>
      </c>
      <c r="AD48" s="24">
        <f t="shared" si="54"/>
        <v>4.3736294164620881E-2</v>
      </c>
      <c r="AE48" s="24">
        <f t="shared" si="54"/>
        <v>1.6871401871964675E-2</v>
      </c>
      <c r="AF48" s="24">
        <f t="shared" si="54"/>
        <v>1.7512739355815654E-2</v>
      </c>
      <c r="AG48" s="24">
        <f t="shared" si="54"/>
        <v>1.8717812784004861E-2</v>
      </c>
      <c r="AH48" s="24">
        <f t="shared" si="54"/>
        <v>2.2107544311491756E-2</v>
      </c>
      <c r="AI48" s="24">
        <f t="shared" si="54"/>
        <v>-5.2911019757984068E-3</v>
      </c>
      <c r="AJ48" s="24">
        <f t="shared" si="54"/>
        <v>1.6420538261090467E-2</v>
      </c>
      <c r="AK48" s="24">
        <f t="shared" ref="AK48:AN95" si="59">+N48/N47-1</f>
        <v>3.009365120719476E-2</v>
      </c>
      <c r="AL48" s="24">
        <f t="shared" si="59"/>
        <v>3.472325039546309E-4</v>
      </c>
      <c r="AM48" s="24">
        <f t="shared" si="59"/>
        <v>2.2797702515349627E-2</v>
      </c>
      <c r="AN48" s="24">
        <f t="shared" si="59"/>
        <v>5.2364585393647189E-3</v>
      </c>
      <c r="AO48" s="24">
        <f t="shared" si="58"/>
        <v>1.6420013242862908E-2</v>
      </c>
      <c r="AP48" s="24">
        <f t="shared" si="58"/>
        <v>1.9008588024996831E-2</v>
      </c>
      <c r="AQ48" s="24">
        <f t="shared" si="58"/>
        <v>2.328112613953115E-2</v>
      </c>
      <c r="AR48" s="24">
        <f t="shared" si="57"/>
        <v>2.5968753814486156E-2</v>
      </c>
      <c r="AS48" s="24" t="e">
        <f t="shared" si="57"/>
        <v>#DIV/0!</v>
      </c>
      <c r="AT48" s="24">
        <f t="shared" si="35"/>
        <v>2.0255595944222771E-2</v>
      </c>
      <c r="AU48" s="21"/>
      <c r="AV48" s="24">
        <f t="shared" si="56"/>
        <v>0.40644671152593892</v>
      </c>
      <c r="AW48" s="24">
        <f t="shared" si="56"/>
        <v>0.44806731291423829</v>
      </c>
      <c r="AX48" s="24">
        <f t="shared" si="56"/>
        <v>0.48333339527287977</v>
      </c>
      <c r="AY48" s="24">
        <f t="shared" si="56"/>
        <v>0.63042658250238137</v>
      </c>
      <c r="AZ48" s="24">
        <f t="shared" si="56"/>
        <v>0.14536127259996312</v>
      </c>
      <c r="BA48" s="24">
        <f t="shared" si="56"/>
        <v>0.53043448313988617</v>
      </c>
      <c r="BB48" s="24">
        <f t="shared" si="56"/>
        <v>0.40655177268383724</v>
      </c>
      <c r="BC48" s="24">
        <f t="shared" si="56"/>
        <v>0.33464346464562622</v>
      </c>
      <c r="BD48" s="24">
        <f t="shared" ref="BD48:BK83" si="60">+J48/J36-1</f>
        <v>0.41213757078362456</v>
      </c>
      <c r="BE48" s="24">
        <f t="shared" si="60"/>
        <v>0.52889690804646672</v>
      </c>
      <c r="BF48" s="24">
        <f t="shared" si="60"/>
        <v>0.34885169532800053</v>
      </c>
      <c r="BG48" s="24">
        <f t="shared" si="60"/>
        <v>0.3958429899823106</v>
      </c>
      <c r="BH48" s="24">
        <f t="shared" si="60"/>
        <v>0.42907734679096965</v>
      </c>
      <c r="BI48" s="24">
        <f t="shared" si="55"/>
        <v>0.64835333593220734</v>
      </c>
      <c r="BJ48" s="24">
        <f t="shared" si="55"/>
        <v>0.44471261661535499</v>
      </c>
      <c r="BK48" s="24">
        <f t="shared" si="55"/>
        <v>0.23004918872472357</v>
      </c>
      <c r="BL48" s="24">
        <f t="shared" si="55"/>
        <v>0.40645176074036438</v>
      </c>
      <c r="BM48" s="24">
        <f t="shared" si="55"/>
        <v>0.47861054122781987</v>
      </c>
      <c r="BN48" s="24">
        <f t="shared" si="55"/>
        <v>0.50016271497875131</v>
      </c>
      <c r="BO48" s="24">
        <f t="shared" si="55"/>
        <v>0.54497513822998656</v>
      </c>
      <c r="BP48" s="24" t="e">
        <f t="shared" si="55"/>
        <v>#DIV/0!</v>
      </c>
      <c r="BQ48" s="24">
        <f t="shared" si="55"/>
        <v>0.44978288635041874</v>
      </c>
      <c r="BR48" s="21"/>
      <c r="BS48" s="35">
        <f t="shared" si="37"/>
        <v>44013</v>
      </c>
      <c r="BT48" s="24">
        <f t="shared" si="38"/>
        <v>3.2762651508303148E-3</v>
      </c>
      <c r="BU48" s="24">
        <f t="shared" si="39"/>
        <v>4.4413916950502544E-4</v>
      </c>
      <c r="BV48" s="24">
        <f t="shared" si="40"/>
        <v>1.1065456437710974E-3</v>
      </c>
      <c r="BW48" s="24">
        <f t="shared" si="41"/>
        <v>4.9893761885126979E-4</v>
      </c>
      <c r="BX48" s="24">
        <f t="shared" si="42"/>
        <v>2.7951188489101675E-3</v>
      </c>
      <c r="BY48" s="24">
        <f t="shared" si="43"/>
        <v>1.5576693070535677E-3</v>
      </c>
      <c r="BZ48" s="24">
        <f t="shared" si="44"/>
        <v>1.9902976412284712E-3</v>
      </c>
      <c r="CA48" s="24">
        <f t="shared" si="45"/>
        <v>6.1253034575975396E-4</v>
      </c>
      <c r="CB48" s="24">
        <f t="shared" si="46"/>
        <v>1.6408817823383283E-3</v>
      </c>
      <c r="CC48" s="24">
        <f t="shared" si="47"/>
        <v>-1.5975841200052416E-4</v>
      </c>
      <c r="CD48" s="24">
        <f t="shared" si="48"/>
        <v>1.6279491889055211E-3</v>
      </c>
      <c r="CE48" s="24">
        <f t="shared" si="49"/>
        <v>1.0294421987103524E-3</v>
      </c>
      <c r="CF48" s="24">
        <f t="shared" si="50"/>
        <v>1.6420018483863347E-2</v>
      </c>
      <c r="CG48" s="21"/>
    </row>
    <row r="49" spans="1:85" x14ac:dyDescent="0.25">
      <c r="A49" s="31">
        <f>+[1]NAC!A50</f>
        <v>44044</v>
      </c>
      <c r="B49" s="17">
        <f>+[1]GBA!B50</f>
        <v>331.69569999999999</v>
      </c>
      <c r="C49" s="17">
        <f>+[1]GBA!C50</f>
        <v>350.89159999999998</v>
      </c>
      <c r="D49" s="17">
        <f>+[1]GBA!D50</f>
        <v>283.57389999999998</v>
      </c>
      <c r="E49" s="17">
        <f>+[1]GBA!E50</f>
        <v>313.90100000000001</v>
      </c>
      <c r="F49" s="17">
        <f>+[1]GBA!F50</f>
        <v>325.16269999999997</v>
      </c>
      <c r="G49" s="17">
        <f>+[1]GBA!G50</f>
        <v>349.43579999999997</v>
      </c>
      <c r="H49" s="17">
        <f>+[1]GBA!H50</f>
        <v>346.60539999999997</v>
      </c>
      <c r="I49" s="17">
        <f>+[1]GBA!I50</f>
        <v>325.64229999999998</v>
      </c>
      <c r="J49" s="17">
        <f>+[1]GBA!J50</f>
        <v>377.59219999999999</v>
      </c>
      <c r="K49" s="17">
        <f>+[1]GBA!K50</f>
        <v>333.55959999999999</v>
      </c>
      <c r="L49" s="17">
        <f>+[1]GBA!L50</f>
        <v>319.06049999999999</v>
      </c>
      <c r="M49" s="17">
        <f>+[1]GBA!M50</f>
        <v>299.70299999999997</v>
      </c>
      <c r="N49" s="17">
        <f>+[1]GBA!N50</f>
        <v>330.74619999999999</v>
      </c>
      <c r="O49" s="18">
        <f>+[1]GBA!R50</f>
        <v>335.65140000000002</v>
      </c>
      <c r="P49" s="19">
        <f>+[1]GBA!S50</f>
        <v>333.0711</v>
      </c>
      <c r="Q49" s="20">
        <f>+[1]GBA!T50</f>
        <v>325.86900000000003</v>
      </c>
      <c r="R49" s="18">
        <f t="shared" si="26"/>
        <v>331.69572269999998</v>
      </c>
      <c r="S49" s="19">
        <f t="shared" si="27"/>
        <v>330.37668760265325</v>
      </c>
      <c r="T49" s="19">
        <f t="shared" si="28"/>
        <v>321.42218251843758</v>
      </c>
      <c r="U49" s="19">
        <f t="shared" si="29"/>
        <v>330.55822980209547</v>
      </c>
      <c r="V49" s="19"/>
      <c r="W49" s="20">
        <f t="shared" si="30"/>
        <v>334.05278228505478</v>
      </c>
      <c r="X49" s="21"/>
      <c r="Y49" s="42">
        <f t="shared" ref="Y49:AJ70" si="61">+B49/B48-1</f>
        <v>2.7942931537865201E-2</v>
      </c>
      <c r="Z49" s="24">
        <f t="shared" si="61"/>
        <v>3.7019742562330427E-2</v>
      </c>
      <c r="AA49" s="24">
        <f t="shared" si="61"/>
        <v>1.4959503468753743E-2</v>
      </c>
      <c r="AB49" s="24">
        <f t="shared" si="61"/>
        <v>2.5735789078807914E-2</v>
      </c>
      <c r="AC49" s="24">
        <f t="shared" si="61"/>
        <v>2.5190030302065347E-2</v>
      </c>
      <c r="AD49" s="24">
        <f t="shared" si="61"/>
        <v>3.4638174296464763E-2</v>
      </c>
      <c r="AE49" s="24">
        <f t="shared" si="61"/>
        <v>2.3364892989764519E-2</v>
      </c>
      <c r="AF49" s="24">
        <f t="shared" si="61"/>
        <v>2.8070963040977226E-2</v>
      </c>
      <c r="AG49" s="24">
        <f t="shared" si="61"/>
        <v>2.5489058025309763E-3</v>
      </c>
      <c r="AH49" s="24">
        <f t="shared" si="61"/>
        <v>3.3193182824861944E-2</v>
      </c>
      <c r="AI49" s="24">
        <f t="shared" si="61"/>
        <v>1.0576096520539924E-2</v>
      </c>
      <c r="AJ49" s="24">
        <f t="shared" si="61"/>
        <v>1.5537878980405928E-2</v>
      </c>
      <c r="AK49" s="24">
        <f t="shared" si="59"/>
        <v>4.9595754221359201E-2</v>
      </c>
      <c r="AL49" s="24">
        <f t="shared" si="59"/>
        <v>4.5858352763606502E-2</v>
      </c>
      <c r="AM49" s="24">
        <f t="shared" si="59"/>
        <v>3.1957518451985134E-2</v>
      </c>
      <c r="AN49" s="24">
        <f t="shared" si="59"/>
        <v>8.1426321862905215E-3</v>
      </c>
      <c r="AO49" s="24">
        <f t="shared" si="58"/>
        <v>2.7943318667628558E-2</v>
      </c>
      <c r="AP49" s="24">
        <f t="shared" si="58"/>
        <v>3.1184183209933991E-2</v>
      </c>
      <c r="AQ49" s="24">
        <f t="shared" si="58"/>
        <v>2.8434618094971942E-2</v>
      </c>
      <c r="AR49" s="24">
        <f t="shared" si="57"/>
        <v>3.3439882049104863E-2</v>
      </c>
      <c r="AS49" s="24" t="e">
        <f t="shared" si="57"/>
        <v>#DIV/0!</v>
      </c>
      <c r="AT49" s="24">
        <f t="shared" si="35"/>
        <v>2.7274625006813658E-2</v>
      </c>
      <c r="AU49" s="21"/>
      <c r="AV49" s="24">
        <f t="shared" ref="AV49:BC80" si="62">+B49/B37-1</f>
        <v>0.39188458244389879</v>
      </c>
      <c r="AW49" s="24">
        <f t="shared" si="62"/>
        <v>0.43934447344532512</v>
      </c>
      <c r="AX49" s="24">
        <f t="shared" si="62"/>
        <v>0.44202632499633854</v>
      </c>
      <c r="AY49" s="24">
        <f t="shared" si="62"/>
        <v>0.62242526737111081</v>
      </c>
      <c r="AZ49" s="24">
        <f t="shared" si="62"/>
        <v>0.1556627394978829</v>
      </c>
      <c r="BA49" s="24">
        <f t="shared" si="62"/>
        <v>0.48988482929050536</v>
      </c>
      <c r="BB49" s="24">
        <f t="shared" si="62"/>
        <v>0.36583464752478823</v>
      </c>
      <c r="BC49" s="24">
        <f t="shared" si="62"/>
        <v>0.31724488875459267</v>
      </c>
      <c r="BD49" s="24">
        <f t="shared" si="60"/>
        <v>0.3968713283277745</v>
      </c>
      <c r="BE49" s="24">
        <f t="shared" si="60"/>
        <v>0.49988443735380428</v>
      </c>
      <c r="BF49" s="24">
        <f t="shared" si="60"/>
        <v>0.33778267878968293</v>
      </c>
      <c r="BG49" s="24">
        <f t="shared" si="60"/>
        <v>0.37384350992645854</v>
      </c>
      <c r="BH49" s="24">
        <f t="shared" si="60"/>
        <v>0.44073679451002179</v>
      </c>
      <c r="BI49" s="24">
        <f t="shared" si="55"/>
        <v>0.67345168349085616</v>
      </c>
      <c r="BJ49" s="24">
        <f t="shared" si="55"/>
        <v>0.42328649170674582</v>
      </c>
      <c r="BK49" s="24">
        <f t="shared" si="55"/>
        <v>0.21628582114008066</v>
      </c>
      <c r="BL49" s="24">
        <f t="shared" si="55"/>
        <v>0.39189062130309771</v>
      </c>
      <c r="BM49" s="24">
        <f t="shared" si="55"/>
        <v>0.46194923258529053</v>
      </c>
      <c r="BN49" s="24">
        <f t="shared" si="55"/>
        <v>0.4798043868746773</v>
      </c>
      <c r="BO49" s="24">
        <f t="shared" si="55"/>
        <v>0.52465175007727871</v>
      </c>
      <c r="BP49" s="24" t="e">
        <f t="shared" si="55"/>
        <v>#DIV/0!</v>
      </c>
      <c r="BQ49" s="24">
        <f t="shared" si="55"/>
        <v>0.42760719942202696</v>
      </c>
      <c r="BR49" s="21"/>
      <c r="BS49" s="35">
        <f t="shared" si="37"/>
        <v>44044</v>
      </c>
      <c r="BT49" s="24">
        <f t="shared" si="38"/>
        <v>9.0992607826165094E-3</v>
      </c>
      <c r="BU49" s="24">
        <f t="shared" si="39"/>
        <v>4.2355677823571405E-4</v>
      </c>
      <c r="BV49" s="24">
        <f t="shared" si="40"/>
        <v>2.0721993460376029E-3</v>
      </c>
      <c r="BW49" s="24">
        <f t="shared" si="41"/>
        <v>2.5899172273630348E-3</v>
      </c>
      <c r="BX49" s="24">
        <f t="shared" si="42"/>
        <v>2.273163089893334E-3</v>
      </c>
      <c r="BY49" s="24">
        <f t="shared" si="43"/>
        <v>2.1581441128353212E-3</v>
      </c>
      <c r="BZ49" s="24">
        <f t="shared" si="44"/>
        <v>3.1936523003813829E-3</v>
      </c>
      <c r="CA49" s="24">
        <f t="shared" si="45"/>
        <v>8.3600084418232928E-5</v>
      </c>
      <c r="CB49" s="24">
        <f t="shared" si="46"/>
        <v>2.4774722626907074E-3</v>
      </c>
      <c r="CC49" s="24">
        <f t="shared" si="47"/>
        <v>3.1251116046871087E-4</v>
      </c>
      <c r="CD49" s="24">
        <f t="shared" si="48"/>
        <v>1.5404412619224378E-3</v>
      </c>
      <c r="CE49" s="24">
        <f t="shared" si="49"/>
        <v>1.7193916494746609E-3</v>
      </c>
      <c r="CF49" s="24">
        <f t="shared" si="50"/>
        <v>2.7943310056337652E-2</v>
      </c>
      <c r="CG49" s="21"/>
    </row>
    <row r="50" spans="1:85" x14ac:dyDescent="0.25">
      <c r="A50" s="31">
        <f>+[1]NAC!A51</f>
        <v>44075</v>
      </c>
      <c r="B50" s="17">
        <f>+[1]GBA!B51</f>
        <v>340.90199999999999</v>
      </c>
      <c r="C50" s="17">
        <f>+[1]GBA!C51</f>
        <v>360.80549999999999</v>
      </c>
      <c r="D50" s="17">
        <f>+[1]GBA!D51</f>
        <v>296.19779999999997</v>
      </c>
      <c r="E50" s="17">
        <f>+[1]GBA!E51</f>
        <v>337.44209999999998</v>
      </c>
      <c r="F50" s="17">
        <f>+[1]GBA!F51</f>
        <v>328.73680000000002</v>
      </c>
      <c r="G50" s="17">
        <f>+[1]GBA!G51</f>
        <v>359.6755</v>
      </c>
      <c r="H50" s="17">
        <f>+[1]GBA!H51</f>
        <v>356.52010000000001</v>
      </c>
      <c r="I50" s="17">
        <f>+[1]GBA!I51</f>
        <v>336.76130000000001</v>
      </c>
      <c r="J50" s="17">
        <f>+[1]GBA!J51</f>
        <v>374.47500000000002</v>
      </c>
      <c r="K50" s="17">
        <f>+[1]GBA!K51</f>
        <v>341.80110000000002</v>
      </c>
      <c r="L50" s="17">
        <f>+[1]GBA!L51</f>
        <v>319.85809999999998</v>
      </c>
      <c r="M50" s="17">
        <f>+[1]GBA!M51</f>
        <v>303.55290000000002</v>
      </c>
      <c r="N50" s="17">
        <f>+[1]GBA!N51</f>
        <v>339.9264</v>
      </c>
      <c r="O50" s="18">
        <f>+[1]GBA!R51</f>
        <v>366.82499999999999</v>
      </c>
      <c r="P50" s="19">
        <f>+[1]GBA!S51</f>
        <v>340.3537</v>
      </c>
      <c r="Q50" s="20">
        <f>+[1]GBA!T51</f>
        <v>330.83969999999999</v>
      </c>
      <c r="R50" s="18">
        <f t="shared" si="26"/>
        <v>340.9025838899999</v>
      </c>
      <c r="S50" s="19">
        <f t="shared" si="27"/>
        <v>341.01365922299442</v>
      </c>
      <c r="T50" s="19">
        <f t="shared" si="28"/>
        <v>332.3446374214696</v>
      </c>
      <c r="U50" s="19">
        <f t="shared" si="29"/>
        <v>344.45571362048901</v>
      </c>
      <c r="V50" s="19"/>
      <c r="W50" s="20">
        <f t="shared" si="30"/>
        <v>344.97615501057896</v>
      </c>
      <c r="X50" s="21"/>
      <c r="Y50" s="42">
        <f t="shared" si="61"/>
        <v>2.7755258811012595E-2</v>
      </c>
      <c r="Z50" s="24">
        <f t="shared" si="61"/>
        <v>2.825345491314124E-2</v>
      </c>
      <c r="AA50" s="24">
        <f t="shared" si="61"/>
        <v>4.4517143502980971E-2</v>
      </c>
      <c r="AB50" s="24">
        <f t="shared" si="61"/>
        <v>7.4995301066259623E-2</v>
      </c>
      <c r="AC50" s="24">
        <f t="shared" si="61"/>
        <v>1.0991728141019896E-2</v>
      </c>
      <c r="AD50" s="24">
        <f t="shared" si="61"/>
        <v>2.930352299335115E-2</v>
      </c>
      <c r="AE50" s="24">
        <f t="shared" si="61"/>
        <v>2.8605151564286224E-2</v>
      </c>
      <c r="AF50" s="24">
        <f t="shared" si="61"/>
        <v>3.4144827008039336E-2</v>
      </c>
      <c r="AG50" s="24">
        <f t="shared" si="61"/>
        <v>-8.2554671415351333E-3</v>
      </c>
      <c r="AH50" s="24">
        <f t="shared" si="61"/>
        <v>2.4707728393966288E-2</v>
      </c>
      <c r="AI50" s="24">
        <f t="shared" si="61"/>
        <v>2.499839372156698E-3</v>
      </c>
      <c r="AJ50" s="24">
        <f t="shared" si="61"/>
        <v>1.2845717260087541E-2</v>
      </c>
      <c r="AK50" s="24">
        <f t="shared" si="59"/>
        <v>2.7756025617225566E-2</v>
      </c>
      <c r="AL50" s="24">
        <f t="shared" si="59"/>
        <v>9.2874929167582776E-2</v>
      </c>
      <c r="AM50" s="24">
        <f t="shared" si="59"/>
        <v>2.1865001196441192E-2</v>
      </c>
      <c r="AN50" s="24">
        <f t="shared" si="59"/>
        <v>1.5253675556742063E-2</v>
      </c>
      <c r="AO50" s="24">
        <f t="shared" si="58"/>
        <v>2.7756948793479008E-2</v>
      </c>
      <c r="AP50" s="24">
        <f t="shared" si="58"/>
        <v>3.2196495756184662E-2</v>
      </c>
      <c r="AQ50" s="24">
        <f t="shared" si="58"/>
        <v>3.398164624933897E-2</v>
      </c>
      <c r="AR50" s="24">
        <f t="shared" si="57"/>
        <v>4.2042468059905636E-2</v>
      </c>
      <c r="AS50" s="24" t="e">
        <f t="shared" si="57"/>
        <v>#DIV/0!</v>
      </c>
      <c r="AT50" s="24">
        <f t="shared" si="35"/>
        <v>3.2699541224605166E-2</v>
      </c>
      <c r="AU50" s="21"/>
      <c r="AV50" s="24">
        <f t="shared" si="62"/>
        <v>0.35199061504305784</v>
      </c>
      <c r="AW50" s="24">
        <f t="shared" si="62"/>
        <v>0.40076753747423099</v>
      </c>
      <c r="AX50" s="24">
        <f t="shared" si="62"/>
        <v>0.42249186695520113</v>
      </c>
      <c r="AY50" s="24">
        <f t="shared" si="62"/>
        <v>0.56206344408218922</v>
      </c>
      <c r="AZ50" s="24">
        <f t="shared" si="62"/>
        <v>0.15027196495334882</v>
      </c>
      <c r="BA50" s="24">
        <f t="shared" si="62"/>
        <v>0.42498904541813221</v>
      </c>
      <c r="BB50" s="24">
        <f t="shared" si="62"/>
        <v>0.30615643098314149</v>
      </c>
      <c r="BC50" s="24">
        <f t="shared" si="62"/>
        <v>0.30393603164499128</v>
      </c>
      <c r="BD50" s="24">
        <f t="shared" si="60"/>
        <v>0.29802942858628412</v>
      </c>
      <c r="BE50" s="24">
        <f t="shared" si="60"/>
        <v>0.4270068314914095</v>
      </c>
      <c r="BF50" s="24">
        <f t="shared" si="60"/>
        <v>0.32904843622100244</v>
      </c>
      <c r="BG50" s="24">
        <f t="shared" si="60"/>
        <v>0.32151721177551806</v>
      </c>
      <c r="BH50" s="24">
        <f t="shared" si="60"/>
        <v>0.37031733746130024</v>
      </c>
      <c r="BI50" s="24">
        <f t="shared" si="55"/>
        <v>0.65627800817697657</v>
      </c>
      <c r="BJ50" s="24">
        <f t="shared" si="55"/>
        <v>0.36849539517463348</v>
      </c>
      <c r="BK50" s="24">
        <f t="shared" si="55"/>
        <v>0.19832855399600779</v>
      </c>
      <c r="BL50" s="24">
        <f t="shared" si="55"/>
        <v>0.35200035423996789</v>
      </c>
      <c r="BM50" s="24">
        <f t="shared" si="55"/>
        <v>0.41199445470907148</v>
      </c>
      <c r="BN50" s="24">
        <f t="shared" si="55"/>
        <v>0.41906650472170437</v>
      </c>
      <c r="BO50" s="24">
        <f t="shared" si="55"/>
        <v>0.45898914161157345</v>
      </c>
      <c r="BP50" s="24" t="e">
        <f t="shared" si="55"/>
        <v>#DIV/0!</v>
      </c>
      <c r="BQ50" s="24">
        <f t="shared" si="55"/>
        <v>0.37785203691068858</v>
      </c>
      <c r="BR50" s="21"/>
      <c r="BS50" s="35">
        <f t="shared" si="37"/>
        <v>44075</v>
      </c>
      <c r="BT50" s="24">
        <f t="shared" si="38"/>
        <v>7.0058736365892086E-3</v>
      </c>
      <c r="BU50" s="24">
        <f t="shared" si="39"/>
        <v>1.2445187863454356E-3</v>
      </c>
      <c r="BV50" s="24">
        <f t="shared" si="40"/>
        <v>6.0255209518845065E-3</v>
      </c>
      <c r="BW50" s="24">
        <f t="shared" si="41"/>
        <v>1.1270898597720881E-3</v>
      </c>
      <c r="BX50" s="24">
        <f t="shared" si="42"/>
        <v>1.9355969643260428E-3</v>
      </c>
      <c r="BY50" s="24">
        <f t="shared" si="43"/>
        <v>2.6304037103887794E-3</v>
      </c>
      <c r="BZ50" s="24">
        <f t="shared" si="44"/>
        <v>3.8851637208441449E-3</v>
      </c>
      <c r="CA50" s="24">
        <f t="shared" si="45"/>
        <v>-2.6407734559115214E-4</v>
      </c>
      <c r="CB50" s="24">
        <f t="shared" si="46"/>
        <v>1.8535540255722408E-3</v>
      </c>
      <c r="CC50" s="24">
        <f t="shared" si="47"/>
        <v>7.2619331513793078E-5</v>
      </c>
      <c r="CD50" s="24">
        <f t="shared" si="48"/>
        <v>1.2581687371889512E-3</v>
      </c>
      <c r="CE50" s="24">
        <f t="shared" si="49"/>
        <v>9.8251831422596224E-4</v>
      </c>
      <c r="CF50" s="24">
        <f t="shared" si="50"/>
        <v>2.7756950693060004E-2</v>
      </c>
      <c r="CG50" s="21"/>
    </row>
    <row r="51" spans="1:85" x14ac:dyDescent="0.25">
      <c r="A51" s="31">
        <f>+[1]NAC!A52</f>
        <v>44105</v>
      </c>
      <c r="B51" s="17">
        <f>+[1]GBA!B52</f>
        <v>353.0444</v>
      </c>
      <c r="C51" s="17">
        <f>+[1]GBA!C52</f>
        <v>378.08359999999999</v>
      </c>
      <c r="D51" s="17">
        <f>+[1]GBA!D52</f>
        <v>302.29570000000001</v>
      </c>
      <c r="E51" s="17">
        <f>+[1]GBA!E52</f>
        <v>358.41219999999998</v>
      </c>
      <c r="F51" s="17">
        <f>+[1]GBA!F52</f>
        <v>335.96120000000002</v>
      </c>
      <c r="G51" s="17">
        <f>+[1]GBA!G52</f>
        <v>376.6123</v>
      </c>
      <c r="H51" s="17">
        <f>+[1]GBA!H52</f>
        <v>365.4615</v>
      </c>
      <c r="I51" s="17">
        <f>+[1]GBA!I52</f>
        <v>350.68169999999998</v>
      </c>
      <c r="J51" s="17">
        <f>+[1]GBA!J52</f>
        <v>372.48540000000003</v>
      </c>
      <c r="K51" s="17">
        <f>+[1]GBA!K52</f>
        <v>350.2174</v>
      </c>
      <c r="L51" s="17">
        <f>+[1]GBA!L52</f>
        <v>319.9665</v>
      </c>
      <c r="M51" s="17">
        <f>+[1]GBA!M52</f>
        <v>313.62119999999999</v>
      </c>
      <c r="N51" s="17">
        <f>+[1]GBA!N52</f>
        <v>346.38639999999998</v>
      </c>
      <c r="O51" s="18">
        <f>+[1]GBA!R52</f>
        <v>400.00670000000002</v>
      </c>
      <c r="P51" s="19">
        <f>+[1]GBA!S52</f>
        <v>352.06819999999999</v>
      </c>
      <c r="Q51" s="20">
        <f>+[1]GBA!T52</f>
        <v>334.76530000000002</v>
      </c>
      <c r="R51" s="18">
        <f t="shared" si="26"/>
        <v>353.04611613000003</v>
      </c>
      <c r="S51" s="19">
        <f t="shared" si="27"/>
        <v>355.29078575489581</v>
      </c>
      <c r="T51" s="19">
        <f t="shared" si="28"/>
        <v>345.43092136028417</v>
      </c>
      <c r="U51" s="19">
        <f t="shared" si="29"/>
        <v>358.81149487776491</v>
      </c>
      <c r="V51" s="19"/>
      <c r="W51" s="20">
        <f t="shared" si="30"/>
        <v>356.60736930178882</v>
      </c>
      <c r="X51" s="21"/>
      <c r="Y51" s="42">
        <f t="shared" si="61"/>
        <v>3.5618447530375352E-2</v>
      </c>
      <c r="Z51" s="24">
        <f t="shared" si="61"/>
        <v>4.7887573775898584E-2</v>
      </c>
      <c r="AA51" s="24">
        <f t="shared" si="61"/>
        <v>2.0587256218648653E-2</v>
      </c>
      <c r="AB51" s="24">
        <f t="shared" si="61"/>
        <v>6.2144290827967241E-2</v>
      </c>
      <c r="AC51" s="24">
        <f t="shared" si="61"/>
        <v>2.1976243608868851E-2</v>
      </c>
      <c r="AD51" s="24">
        <f t="shared" si="61"/>
        <v>4.708911226925383E-2</v>
      </c>
      <c r="AE51" s="24">
        <f t="shared" si="61"/>
        <v>2.507965189059469E-2</v>
      </c>
      <c r="AF51" s="24">
        <f t="shared" si="61"/>
        <v>4.1336103643738076E-2</v>
      </c>
      <c r="AG51" s="24">
        <f t="shared" si="61"/>
        <v>-5.3130382535550025E-3</v>
      </c>
      <c r="AH51" s="24">
        <f t="shared" si="61"/>
        <v>2.4623384769680401E-2</v>
      </c>
      <c r="AI51" s="24">
        <f t="shared" si="61"/>
        <v>3.3890028109340165E-4</v>
      </c>
      <c r="AJ51" s="24">
        <f t="shared" si="61"/>
        <v>3.3168189136061565E-2</v>
      </c>
      <c r="AK51" s="24">
        <f t="shared" si="59"/>
        <v>1.9004113831700087E-2</v>
      </c>
      <c r="AL51" s="24">
        <f t="shared" si="59"/>
        <v>9.0456484699788842E-2</v>
      </c>
      <c r="AM51" s="24">
        <f t="shared" si="59"/>
        <v>3.4418606291043652E-2</v>
      </c>
      <c r="AN51" s="24">
        <f t="shared" si="59"/>
        <v>1.1865565106001563E-2</v>
      </c>
      <c r="AO51" s="24">
        <f t="shared" si="58"/>
        <v>3.562170782465679E-2</v>
      </c>
      <c r="AP51" s="24">
        <f t="shared" si="58"/>
        <v>4.1866729222612475E-2</v>
      </c>
      <c r="AQ51" s="24">
        <f t="shared" si="58"/>
        <v>3.9375643429500951E-2</v>
      </c>
      <c r="AR51" s="24">
        <f t="shared" si="57"/>
        <v>4.1676711082495377E-2</v>
      </c>
      <c r="AS51" s="24" t="e">
        <f t="shared" si="57"/>
        <v>#DIV/0!</v>
      </c>
      <c r="AT51" s="24">
        <f t="shared" si="35"/>
        <v>3.371599492391919E-2</v>
      </c>
      <c r="AU51" s="21"/>
      <c r="AV51" s="24">
        <f t="shared" si="62"/>
        <v>0.35676670505871977</v>
      </c>
      <c r="AW51" s="24">
        <f t="shared" si="62"/>
        <v>0.43224552200245769</v>
      </c>
      <c r="AX51" s="24">
        <f t="shared" si="62"/>
        <v>0.36392500155660223</v>
      </c>
      <c r="AY51" s="24">
        <f t="shared" si="62"/>
        <v>0.58668452216258093</v>
      </c>
      <c r="AZ51" s="24">
        <f t="shared" si="62"/>
        <v>0.15295114079845606</v>
      </c>
      <c r="BA51" s="24">
        <f t="shared" si="62"/>
        <v>0.37275294680263982</v>
      </c>
      <c r="BB51" s="24">
        <f t="shared" si="62"/>
        <v>0.28061850403095678</v>
      </c>
      <c r="BC51" s="24">
        <f t="shared" si="62"/>
        <v>0.3252410178775158</v>
      </c>
      <c r="BD51" s="24">
        <f t="shared" si="60"/>
        <v>0.2900963817698945</v>
      </c>
      <c r="BE51" s="24">
        <f t="shared" si="60"/>
        <v>0.42950720371343176</v>
      </c>
      <c r="BF51" s="24">
        <f t="shared" si="60"/>
        <v>0.31256514799285728</v>
      </c>
      <c r="BG51" s="24">
        <f t="shared" si="60"/>
        <v>0.33014730300751594</v>
      </c>
      <c r="BH51" s="24">
        <f t="shared" si="60"/>
        <v>0.34643489766654123</v>
      </c>
      <c r="BI51" s="24">
        <f t="shared" si="55"/>
        <v>0.75911713149092352</v>
      </c>
      <c r="BJ51" s="24">
        <f t="shared" si="55"/>
        <v>0.36365879344997332</v>
      </c>
      <c r="BK51" s="24">
        <f t="shared" si="55"/>
        <v>0.19148823336797616</v>
      </c>
      <c r="BL51" s="24">
        <f t="shared" si="55"/>
        <v>0.35678040135898192</v>
      </c>
      <c r="BM51" s="24">
        <f t="shared" si="55"/>
        <v>0.41962540675193671</v>
      </c>
      <c r="BN51" s="24">
        <f t="shared" si="55"/>
        <v>0.41540363788594914</v>
      </c>
      <c r="BO51" s="24">
        <f t="shared" si="55"/>
        <v>0.44956365986734137</v>
      </c>
      <c r="BP51" s="24" t="e">
        <f t="shared" si="55"/>
        <v>#DIV/0!</v>
      </c>
      <c r="BQ51" s="24">
        <f t="shared" si="55"/>
        <v>0.37286394490308949</v>
      </c>
      <c r="BR51" s="21"/>
      <c r="BS51" s="35">
        <f t="shared" si="37"/>
        <v>44105</v>
      </c>
      <c r="BT51" s="24">
        <f t="shared" si="38"/>
        <v>1.188020791899138E-2</v>
      </c>
      <c r="BU51" s="24">
        <f t="shared" si="39"/>
        <v>5.8492273439287906E-4</v>
      </c>
      <c r="BV51" s="24">
        <f t="shared" si="40"/>
        <v>5.2225023320485071E-3</v>
      </c>
      <c r="BW51" s="24">
        <f t="shared" si="41"/>
        <v>2.216684677707964E-3</v>
      </c>
      <c r="BX51" s="24">
        <f t="shared" si="42"/>
        <v>3.1150810496858349E-3</v>
      </c>
      <c r="BY51" s="24">
        <f t="shared" si="43"/>
        <v>2.3081213955916916E-3</v>
      </c>
      <c r="BZ51" s="24">
        <f t="shared" si="44"/>
        <v>4.7326632287284821E-3</v>
      </c>
      <c r="CA51" s="24">
        <f t="shared" si="45"/>
        <v>-1.639995071897492E-4</v>
      </c>
      <c r="CB51" s="24">
        <f t="shared" si="46"/>
        <v>1.8417491830496696E-3</v>
      </c>
      <c r="CC51" s="24">
        <f t="shared" si="47"/>
        <v>9.6029944089519128E-6</v>
      </c>
      <c r="CD51" s="24">
        <f t="shared" si="48"/>
        <v>3.2015175035640634E-3</v>
      </c>
      <c r="CE51" s="24">
        <f t="shared" si="49"/>
        <v>6.7271532581210814E-4</v>
      </c>
      <c r="CF51" s="24">
        <f t="shared" si="50"/>
        <v>3.562176883679178E-2</v>
      </c>
      <c r="CG51" s="21"/>
    </row>
    <row r="52" spans="1:85" x14ac:dyDescent="0.25">
      <c r="A52" s="31">
        <f>+[1]NAC!A53</f>
        <v>44136</v>
      </c>
      <c r="B52" s="17">
        <f>+[1]GBA!B53</f>
        <v>363.53809999999999</v>
      </c>
      <c r="C52" s="17">
        <f>+[1]GBA!C53</f>
        <v>386.15469999999999</v>
      </c>
      <c r="D52" s="17">
        <f>+[1]GBA!D53</f>
        <v>309.56049999999999</v>
      </c>
      <c r="E52" s="17">
        <f>+[1]GBA!E53</f>
        <v>369.1583</v>
      </c>
      <c r="F52" s="17">
        <f>+[1]GBA!F53</f>
        <v>344.24299999999999</v>
      </c>
      <c r="G52" s="17">
        <f>+[1]GBA!G53</f>
        <v>391.35520000000002</v>
      </c>
      <c r="H52" s="17">
        <f>+[1]GBA!H53</f>
        <v>378.01420000000002</v>
      </c>
      <c r="I52" s="17">
        <f>+[1]GBA!I53</f>
        <v>365.08859999999999</v>
      </c>
      <c r="J52" s="17">
        <f>+[1]GBA!J53</f>
        <v>365.82170000000002</v>
      </c>
      <c r="K52" s="17">
        <f>+[1]GBA!K53</f>
        <v>369.5455</v>
      </c>
      <c r="L52" s="17">
        <f>+[1]GBA!L53</f>
        <v>321.49360000000001</v>
      </c>
      <c r="M52" s="17">
        <f>+[1]GBA!M53</f>
        <v>324.48050000000001</v>
      </c>
      <c r="N52" s="17">
        <f>+[1]GBA!N53</f>
        <v>357.91699999999997</v>
      </c>
      <c r="O52" s="18">
        <f>+[1]GBA!R53</f>
        <v>402.74979999999999</v>
      </c>
      <c r="P52" s="19">
        <f>+[1]GBA!S53</f>
        <v>366.48050000000001</v>
      </c>
      <c r="Q52" s="20">
        <f>+[1]GBA!T53</f>
        <v>337.22469999999998</v>
      </c>
      <c r="R52" s="18">
        <f t="shared" si="26"/>
        <v>363.54016737000001</v>
      </c>
      <c r="S52" s="19">
        <f t="shared" si="27"/>
        <v>366.33707318382824</v>
      </c>
      <c r="T52" s="19">
        <f t="shared" si="28"/>
        <v>358.71987082764275</v>
      </c>
      <c r="U52" s="19">
        <f t="shared" si="29"/>
        <v>373.12246220411333</v>
      </c>
      <c r="V52" s="19"/>
      <c r="W52" s="20">
        <f t="shared" si="30"/>
        <v>368.765865243316</v>
      </c>
      <c r="X52" s="21"/>
      <c r="Y52" s="42">
        <f t="shared" si="61"/>
        <v>2.9723456879644505E-2</v>
      </c>
      <c r="Z52" s="24">
        <f t="shared" si="61"/>
        <v>2.1347395126368962E-2</v>
      </c>
      <c r="AA52" s="24">
        <f t="shared" si="61"/>
        <v>2.4032098372553712E-2</v>
      </c>
      <c r="AB52" s="24">
        <f t="shared" si="61"/>
        <v>2.9982517336184511E-2</v>
      </c>
      <c r="AC52" s="24">
        <f t="shared" si="61"/>
        <v>2.4651060896317745E-2</v>
      </c>
      <c r="AD52" s="24">
        <f t="shared" si="61"/>
        <v>3.9146092679394728E-2</v>
      </c>
      <c r="AE52" s="24">
        <f t="shared" si="61"/>
        <v>3.4347530451223962E-2</v>
      </c>
      <c r="AF52" s="24">
        <f t="shared" si="61"/>
        <v>4.1082554350569289E-2</v>
      </c>
      <c r="AG52" s="24">
        <f t="shared" si="61"/>
        <v>-1.7889828702010835E-2</v>
      </c>
      <c r="AH52" s="24">
        <f t="shared" si="61"/>
        <v>5.5188862689289575E-2</v>
      </c>
      <c r="AI52" s="24">
        <f t="shared" si="61"/>
        <v>4.7726871406850169E-3</v>
      </c>
      <c r="AJ52" s="24">
        <f t="shared" si="61"/>
        <v>3.4625529141524947E-2</v>
      </c>
      <c r="AK52" s="24">
        <f t="shared" si="59"/>
        <v>3.3288258430469453E-2</v>
      </c>
      <c r="AL52" s="24">
        <f t="shared" si="59"/>
        <v>6.8576351346114617E-3</v>
      </c>
      <c r="AM52" s="24">
        <f t="shared" si="59"/>
        <v>4.0936102721006895E-2</v>
      </c>
      <c r="AN52" s="24">
        <f t="shared" si="59"/>
        <v>7.3466395710666266E-3</v>
      </c>
      <c r="AO52" s="24">
        <f t="shared" si="58"/>
        <v>2.9724307280400097E-2</v>
      </c>
      <c r="AP52" s="24">
        <f t="shared" si="58"/>
        <v>3.1090835653004856E-2</v>
      </c>
      <c r="AQ52" s="24">
        <f t="shared" si="58"/>
        <v>3.847064245154308E-2</v>
      </c>
      <c r="AR52" s="24">
        <f t="shared" si="57"/>
        <v>3.9884361372602317E-2</v>
      </c>
      <c r="AS52" s="24" t="e">
        <f t="shared" si="57"/>
        <v>#DIV/0!</v>
      </c>
      <c r="AT52" s="24">
        <f t="shared" si="35"/>
        <v>3.4094909382643035E-2</v>
      </c>
      <c r="AU52" s="21"/>
      <c r="AV52" s="24">
        <f t="shared" si="62"/>
        <v>0.34245032992752256</v>
      </c>
      <c r="AW52" s="24">
        <f t="shared" si="62"/>
        <v>0.38441784351805275</v>
      </c>
      <c r="AX52" s="24">
        <f t="shared" si="62"/>
        <v>0.32458536172084562</v>
      </c>
      <c r="AY52" s="24">
        <f t="shared" si="62"/>
        <v>0.56932507148207434</v>
      </c>
      <c r="AZ52" s="24">
        <f t="shared" si="62"/>
        <v>0.16210720905965803</v>
      </c>
      <c r="BA52" s="24">
        <f t="shared" si="62"/>
        <v>0.42612230708431009</v>
      </c>
      <c r="BB52" s="24">
        <f t="shared" si="62"/>
        <v>0.25168399808612119</v>
      </c>
      <c r="BC52" s="24">
        <f t="shared" si="62"/>
        <v>0.33099839298161693</v>
      </c>
      <c r="BD52" s="24">
        <f t="shared" si="60"/>
        <v>0.18603499081995944</v>
      </c>
      <c r="BE52" s="24">
        <f t="shared" si="60"/>
        <v>0.46711176149248224</v>
      </c>
      <c r="BF52" s="24">
        <f t="shared" si="60"/>
        <v>0.22625013254444926</v>
      </c>
      <c r="BG52" s="24">
        <f t="shared" si="60"/>
        <v>0.33491846428662519</v>
      </c>
      <c r="BH52" s="24">
        <f t="shared" si="60"/>
        <v>0.33432673011531899</v>
      </c>
      <c r="BI52" s="24">
        <f t="shared" si="55"/>
        <v>0.63342216612773505</v>
      </c>
      <c r="BJ52" s="24">
        <f t="shared" si="55"/>
        <v>0.36922513052230599</v>
      </c>
      <c r="BK52" s="24">
        <f t="shared" si="55"/>
        <v>0.15896724748255808</v>
      </c>
      <c r="BL52" s="24">
        <f t="shared" si="55"/>
        <v>0.34246778643400932</v>
      </c>
      <c r="BM52" s="24">
        <f t="shared" si="55"/>
        <v>0.40701727833616519</v>
      </c>
      <c r="BN52" s="24">
        <f t="shared" si="55"/>
        <v>0.42996521758193573</v>
      </c>
      <c r="BO52" s="24">
        <f t="shared" si="55"/>
        <v>0.46820553375529617</v>
      </c>
      <c r="BP52" s="24" t="e">
        <f t="shared" si="55"/>
        <v>#DIV/0!</v>
      </c>
      <c r="BQ52" s="24">
        <f t="shared" si="55"/>
        <v>0.3651196909783514</v>
      </c>
      <c r="BR52" s="21"/>
      <c r="BS52" s="35">
        <f t="shared" si="37"/>
        <v>44136</v>
      </c>
      <c r="BT52" s="24">
        <f t="shared" si="38"/>
        <v>5.358719299895425E-3</v>
      </c>
      <c r="BU52" s="24">
        <f t="shared" si="39"/>
        <v>6.7288692300458339E-4</v>
      </c>
      <c r="BV52" s="24">
        <f t="shared" si="40"/>
        <v>2.5842185572126372E-3</v>
      </c>
      <c r="BW52" s="24">
        <f t="shared" si="41"/>
        <v>2.4537318252321732E-3</v>
      </c>
      <c r="BX52" s="24">
        <f t="shared" si="42"/>
        <v>2.6183104164801971E-3</v>
      </c>
      <c r="BY52" s="24">
        <f t="shared" si="43"/>
        <v>3.1288914368844296E-3</v>
      </c>
      <c r="BZ52" s="24">
        <f t="shared" si="44"/>
        <v>4.729602593894708E-3</v>
      </c>
      <c r="CA52" s="24">
        <f t="shared" si="45"/>
        <v>-5.3038646130628374E-4</v>
      </c>
      <c r="CB52" s="24">
        <f t="shared" si="46"/>
        <v>4.0841216005692215E-3</v>
      </c>
      <c r="CC52" s="24">
        <f t="shared" si="47"/>
        <v>1.3063065155544335E-4</v>
      </c>
      <c r="CD52" s="24">
        <f t="shared" si="48"/>
        <v>3.3342778415406163E-3</v>
      </c>
      <c r="CE52" s="24">
        <f t="shared" si="49"/>
        <v>1.1594470837095836E-3</v>
      </c>
      <c r="CF52" s="24">
        <f t="shared" si="50"/>
        <v>2.9724451768672736E-2</v>
      </c>
      <c r="CG52" s="21"/>
    </row>
    <row r="53" spans="1:85" x14ac:dyDescent="0.25">
      <c r="A53" s="31">
        <f>+[1]NAC!A54</f>
        <v>44166</v>
      </c>
      <c r="B53" s="17">
        <f>+[1]GBA!B54</f>
        <v>377.05070000000001</v>
      </c>
      <c r="C53" s="17">
        <f>+[1]GBA!C54</f>
        <v>396.89299999999997</v>
      </c>
      <c r="D53" s="17">
        <f>+[1]GBA!D54</f>
        <v>318.33550000000002</v>
      </c>
      <c r="E53" s="17">
        <f>+[1]GBA!E54</f>
        <v>383.92380000000003</v>
      </c>
      <c r="F53" s="17">
        <f>+[1]GBA!F54</f>
        <v>358.44959999999998</v>
      </c>
      <c r="G53" s="17">
        <f>+[1]GBA!G54</f>
        <v>398.9083</v>
      </c>
      <c r="H53" s="17">
        <f>+[1]GBA!H54</f>
        <v>399.82369999999997</v>
      </c>
      <c r="I53" s="17">
        <f>+[1]GBA!I54</f>
        <v>383.36689999999999</v>
      </c>
      <c r="J53" s="17">
        <f>+[1]GBA!J54</f>
        <v>365.61219999999997</v>
      </c>
      <c r="K53" s="17">
        <f>+[1]GBA!K54</f>
        <v>387.54599999999999</v>
      </c>
      <c r="L53" s="17">
        <f>+[1]GBA!L54</f>
        <v>321.44740000000002</v>
      </c>
      <c r="M53" s="17">
        <f>+[1]GBA!M54</f>
        <v>342.51740000000001</v>
      </c>
      <c r="N53" s="17">
        <f>+[1]GBA!N54</f>
        <v>362.61759999999998</v>
      </c>
      <c r="O53" s="18">
        <f>+[1]GBA!R54</f>
        <v>409.34589999999997</v>
      </c>
      <c r="P53" s="19">
        <f>+[1]GBA!S54</f>
        <v>382.79259999999999</v>
      </c>
      <c r="Q53" s="20">
        <f>+[1]GBA!T54</f>
        <v>345.6189</v>
      </c>
      <c r="R53" s="18">
        <f t="shared" si="26"/>
        <v>377.05266540999992</v>
      </c>
      <c r="S53" s="19">
        <f t="shared" si="27"/>
        <v>378.96511945672779</v>
      </c>
      <c r="T53" s="19">
        <f t="shared" si="28"/>
        <v>372.90200379677685</v>
      </c>
      <c r="U53" s="19">
        <f t="shared" si="29"/>
        <v>385.68310993403185</v>
      </c>
      <c r="V53" s="19"/>
      <c r="W53" s="20">
        <f t="shared" si="30"/>
        <v>382.74410663589146</v>
      </c>
      <c r="X53" s="21"/>
      <c r="Y53" s="42">
        <f t="shared" si="61"/>
        <v>3.7169694180610113E-2</v>
      </c>
      <c r="Z53" s="24">
        <f t="shared" si="61"/>
        <v>2.7808285125106469E-2</v>
      </c>
      <c r="AA53" s="24">
        <f t="shared" si="61"/>
        <v>2.8346639832924625E-2</v>
      </c>
      <c r="AB53" s="24">
        <f t="shared" si="61"/>
        <v>3.9997746224316399E-2</v>
      </c>
      <c r="AC53" s="24">
        <f t="shared" si="61"/>
        <v>4.1269103511182514E-2</v>
      </c>
      <c r="AD53" s="24">
        <f t="shared" si="61"/>
        <v>1.9299858542827453E-2</v>
      </c>
      <c r="AE53" s="24">
        <f t="shared" si="61"/>
        <v>5.769492257169162E-2</v>
      </c>
      <c r="AF53" s="24">
        <f t="shared" si="61"/>
        <v>5.0065381389613473E-2</v>
      </c>
      <c r="AG53" s="24">
        <f t="shared" si="61"/>
        <v>-5.7268335913385204E-4</v>
      </c>
      <c r="AH53" s="24">
        <f t="shared" si="61"/>
        <v>4.8709834107031336E-2</v>
      </c>
      <c r="AI53" s="24">
        <f t="shared" si="61"/>
        <v>-1.4370426036469652E-4</v>
      </c>
      <c r="AJ53" s="24">
        <f t="shared" si="61"/>
        <v>5.5587007539744215E-2</v>
      </c>
      <c r="AK53" s="24">
        <f t="shared" si="59"/>
        <v>1.3133212448696252E-2</v>
      </c>
      <c r="AL53" s="24">
        <f t="shared" si="59"/>
        <v>1.6377661764201967E-2</v>
      </c>
      <c r="AM53" s="24">
        <f t="shared" si="59"/>
        <v>4.4510144468805191E-2</v>
      </c>
      <c r="AN53" s="24">
        <f t="shared" si="59"/>
        <v>2.4892008206990779E-2</v>
      </c>
      <c r="AO53" s="24">
        <f t="shared" si="58"/>
        <v>3.716920234084431E-2</v>
      </c>
      <c r="AP53" s="24">
        <f t="shared" si="58"/>
        <v>3.4471111982059099E-2</v>
      </c>
      <c r="AQ53" s="24">
        <f t="shared" si="58"/>
        <v>3.953539829397501E-2</v>
      </c>
      <c r="AR53" s="24">
        <f t="shared" si="57"/>
        <v>3.3663606462393414E-2</v>
      </c>
      <c r="AS53" s="24" t="e">
        <f t="shared" si="57"/>
        <v>#DIV/0!</v>
      </c>
      <c r="AT53" s="24">
        <f t="shared" si="35"/>
        <v>3.7905464442465231E-2</v>
      </c>
      <c r="AU53" s="21"/>
      <c r="AV53" s="24">
        <f t="shared" si="62"/>
        <v>0.34097038347662956</v>
      </c>
      <c r="AW53" s="24">
        <f t="shared" si="62"/>
        <v>0.38404825737265402</v>
      </c>
      <c r="AX53" s="24">
        <f t="shared" si="62"/>
        <v>0.32176622751109663</v>
      </c>
      <c r="AY53" s="24">
        <f t="shared" si="62"/>
        <v>0.60065156113263574</v>
      </c>
      <c r="AZ53" s="24">
        <f t="shared" si="62"/>
        <v>0.17795852937242618</v>
      </c>
      <c r="BA53" s="24">
        <f t="shared" si="62"/>
        <v>0.37743151831990684</v>
      </c>
      <c r="BB53" s="24">
        <f t="shared" si="62"/>
        <v>0.244680380791094</v>
      </c>
      <c r="BC53" s="24">
        <f t="shared" si="62"/>
        <v>0.33825523785055012</v>
      </c>
      <c r="BD53" s="24">
        <f t="shared" si="60"/>
        <v>7.6250193915798015E-2</v>
      </c>
      <c r="BE53" s="24">
        <f t="shared" si="60"/>
        <v>0.49581587939481264</v>
      </c>
      <c r="BF53" s="24">
        <f t="shared" si="60"/>
        <v>0.18183275451431058</v>
      </c>
      <c r="BG53" s="24">
        <f t="shared" si="60"/>
        <v>0.3594657670172654</v>
      </c>
      <c r="BH53" s="24">
        <f t="shared" si="60"/>
        <v>0.30528134538962148</v>
      </c>
      <c r="BI53" s="24">
        <f t="shared" si="55"/>
        <v>0.63666150494401852</v>
      </c>
      <c r="BJ53" s="24">
        <f t="shared" si="55"/>
        <v>0.37645815511487424</v>
      </c>
      <c r="BK53" s="24">
        <f t="shared" si="55"/>
        <v>0.1360780037939513</v>
      </c>
      <c r="BL53" s="24">
        <f t="shared" si="55"/>
        <v>0.34099048549535915</v>
      </c>
      <c r="BM53" s="24">
        <f t="shared" si="55"/>
        <v>0.41057266772093115</v>
      </c>
      <c r="BN53" s="24">
        <f t="shared" si="55"/>
        <v>0.43669564816857553</v>
      </c>
      <c r="BO53" s="24">
        <f t="shared" si="55"/>
        <v>0.46784611064963055</v>
      </c>
      <c r="BP53" s="24" t="e">
        <f t="shared" si="55"/>
        <v>#DIV/0!</v>
      </c>
      <c r="BQ53" s="24">
        <f t="shared" si="55"/>
        <v>0.35420543654642844</v>
      </c>
      <c r="BR53" s="21"/>
      <c r="BS53" s="35">
        <f t="shared" si="37"/>
        <v>44166</v>
      </c>
      <c r="BT53" s="24">
        <f t="shared" si="38"/>
        <v>6.9237791582230195E-3</v>
      </c>
      <c r="BU53" s="24">
        <f t="shared" si="39"/>
        <v>7.8930516498821202E-4</v>
      </c>
      <c r="BV53" s="24">
        <f t="shared" si="40"/>
        <v>3.4483069312405018E-3</v>
      </c>
      <c r="BW53" s="24">
        <f t="shared" si="41"/>
        <v>4.0876330706465097E-3</v>
      </c>
      <c r="BX53" s="24">
        <f t="shared" si="42"/>
        <v>1.3026952883342855E-3</v>
      </c>
      <c r="BY53" s="24">
        <f t="shared" si="43"/>
        <v>5.2793256057618067E-3</v>
      </c>
      <c r="BZ53" s="24">
        <f t="shared" si="44"/>
        <v>5.8273258566296088E-3</v>
      </c>
      <c r="CA53" s="24">
        <f t="shared" si="45"/>
        <v>-1.6193488385402672E-5</v>
      </c>
      <c r="CB53" s="24">
        <f t="shared" si="46"/>
        <v>3.6938007323028843E-3</v>
      </c>
      <c r="CC53" s="24">
        <f t="shared" si="47"/>
        <v>-3.8379471092575088E-6</v>
      </c>
      <c r="CD53" s="24">
        <f t="shared" si="48"/>
        <v>5.378253228478666E-3</v>
      </c>
      <c r="CE53" s="24">
        <f t="shared" si="49"/>
        <v>4.5902011371022817E-4</v>
      </c>
      <c r="CF53" s="24">
        <f t="shared" si="50"/>
        <v>3.7169413714821062E-2</v>
      </c>
      <c r="CG53" s="21"/>
    </row>
    <row r="54" spans="1:85" x14ac:dyDescent="0.25">
      <c r="A54" s="31">
        <f>+[1]NAC!A55</f>
        <v>44197</v>
      </c>
      <c r="B54" s="17">
        <f>+[1]GBA!B55</f>
        <v>389.44540000000001</v>
      </c>
      <c r="C54" s="17">
        <f>+[1]GBA!C55</f>
        <v>412.73509999999999</v>
      </c>
      <c r="D54" s="17">
        <f>+[1]GBA!D55</f>
        <v>331.37349999999998</v>
      </c>
      <c r="E54" s="17">
        <f>+[1]GBA!E55</f>
        <v>384.25459999999998</v>
      </c>
      <c r="F54" s="17">
        <f>+[1]GBA!F55</f>
        <v>355.00139999999999</v>
      </c>
      <c r="G54" s="17">
        <f>+[1]GBA!G55</f>
        <v>409.69799999999998</v>
      </c>
      <c r="H54" s="17">
        <f>+[1]GBA!H55</f>
        <v>412.6576</v>
      </c>
      <c r="I54" s="17">
        <f>+[1]GBA!I55</f>
        <v>394.42340000000002</v>
      </c>
      <c r="J54" s="17">
        <f>+[1]GBA!J55</f>
        <v>426.72949999999997</v>
      </c>
      <c r="K54" s="17">
        <f>+[1]GBA!K55</f>
        <v>404.77499999999998</v>
      </c>
      <c r="L54" s="17">
        <f>+[1]GBA!L55</f>
        <v>323.75689999999997</v>
      </c>
      <c r="M54" s="17">
        <f>+[1]GBA!M55</f>
        <v>362.41219999999998</v>
      </c>
      <c r="N54" s="17">
        <f>+[1]GBA!N55</f>
        <v>370.19549999999998</v>
      </c>
      <c r="O54" s="18">
        <f>+[1]GBA!R55</f>
        <v>417.58229999999998</v>
      </c>
      <c r="P54" s="19">
        <f>+[1]GBA!S55</f>
        <v>394.93619999999999</v>
      </c>
      <c r="Q54" s="20">
        <f>+[1]GBA!T55</f>
        <v>360.62490000000003</v>
      </c>
      <c r="R54" s="18">
        <f t="shared" si="26"/>
        <v>389.4451833899999</v>
      </c>
      <c r="S54" s="19">
        <f t="shared" si="27"/>
        <v>392.47621408717629</v>
      </c>
      <c r="T54" s="19">
        <f t="shared" si="28"/>
        <v>384.96290049166896</v>
      </c>
      <c r="U54" s="19">
        <f t="shared" si="29"/>
        <v>394.44872095459829</v>
      </c>
      <c r="V54" s="19"/>
      <c r="W54" s="20">
        <f t="shared" si="30"/>
        <v>395.16355756876322</v>
      </c>
      <c r="X54" s="21"/>
      <c r="Y54" s="42">
        <f t="shared" si="61"/>
        <v>3.2872767508454359E-2</v>
      </c>
      <c r="Z54" s="24">
        <f t="shared" si="61"/>
        <v>3.9915292030849647E-2</v>
      </c>
      <c r="AA54" s="24">
        <f t="shared" si="61"/>
        <v>4.0956789299339658E-2</v>
      </c>
      <c r="AB54" s="24">
        <f t="shared" si="61"/>
        <v>8.616293129000141E-4</v>
      </c>
      <c r="AC54" s="24">
        <f t="shared" si="61"/>
        <v>-9.6197624435903073E-3</v>
      </c>
      <c r="AD54" s="24">
        <f t="shared" si="61"/>
        <v>2.7048070947633729E-2</v>
      </c>
      <c r="AE54" s="24">
        <f t="shared" si="61"/>
        <v>3.2098897589112552E-2</v>
      </c>
      <c r="AF54" s="24">
        <f t="shared" si="61"/>
        <v>2.8840518052028141E-2</v>
      </c>
      <c r="AG54" s="24">
        <f t="shared" si="61"/>
        <v>0.1671642795289654</v>
      </c>
      <c r="AH54" s="24">
        <f t="shared" si="61"/>
        <v>4.4456658048334763E-2</v>
      </c>
      <c r="AI54" s="24">
        <f t="shared" si="61"/>
        <v>7.1846902479222319E-3</v>
      </c>
      <c r="AJ54" s="24">
        <f t="shared" si="61"/>
        <v>5.8084056459613453E-2</v>
      </c>
      <c r="AK54" s="24">
        <f t="shared" si="59"/>
        <v>2.089777219859168E-2</v>
      </c>
      <c r="AL54" s="24">
        <f t="shared" si="59"/>
        <v>2.0120880653745399E-2</v>
      </c>
      <c r="AM54" s="24">
        <f t="shared" si="59"/>
        <v>3.1723706257644535E-2</v>
      </c>
      <c r="AN54" s="24">
        <f t="shared" si="59"/>
        <v>4.3417764479893872E-2</v>
      </c>
      <c r="AO54" s="24">
        <f t="shared" si="58"/>
        <v>3.2866809114118212E-2</v>
      </c>
      <c r="AP54" s="24">
        <f t="shared" si="58"/>
        <v>3.5652607421541971E-2</v>
      </c>
      <c r="AQ54" s="24">
        <f t="shared" si="58"/>
        <v>3.2343341071090048E-2</v>
      </c>
      <c r="AR54" s="24">
        <f t="shared" si="57"/>
        <v>2.2727495176197099E-2</v>
      </c>
      <c r="AS54" s="24" t="e">
        <f t="shared" si="57"/>
        <v>#DIV/0!</v>
      </c>
      <c r="AT54" s="24">
        <f t="shared" si="35"/>
        <v>3.2448444580980951E-2</v>
      </c>
      <c r="AU54" s="21"/>
      <c r="AV54" s="24">
        <f t="shared" si="62"/>
        <v>0.35936204694523011</v>
      </c>
      <c r="AW54" s="24">
        <f t="shared" si="62"/>
        <v>0.37542284740636367</v>
      </c>
      <c r="AX54" s="24">
        <f t="shared" si="62"/>
        <v>0.31666392505302432</v>
      </c>
      <c r="AY54" s="24">
        <f t="shared" si="62"/>
        <v>0.59305969103510936</v>
      </c>
      <c r="AZ54" s="24">
        <f t="shared" si="62"/>
        <v>0.17371471306755915</v>
      </c>
      <c r="BA54" s="24">
        <f t="shared" si="62"/>
        <v>0.44146470698753149</v>
      </c>
      <c r="BB54" s="24">
        <f t="shared" si="62"/>
        <v>0.31539972720262854</v>
      </c>
      <c r="BC54" s="24">
        <f t="shared" si="62"/>
        <v>0.36595476616858225</v>
      </c>
      <c r="BD54" s="24">
        <f t="shared" si="60"/>
        <v>0.25506092521624546</v>
      </c>
      <c r="BE54" s="24">
        <f t="shared" si="60"/>
        <v>0.48044073628678996</v>
      </c>
      <c r="BF54" s="24">
        <f t="shared" si="60"/>
        <v>0.17696313266554742</v>
      </c>
      <c r="BG54" s="24">
        <f t="shared" si="60"/>
        <v>0.38023511955541478</v>
      </c>
      <c r="BH54" s="24">
        <f t="shared" si="60"/>
        <v>0.28982720913467963</v>
      </c>
      <c r="BI54" s="24">
        <f t="shared" si="55"/>
        <v>0.61235659611535298</v>
      </c>
      <c r="BJ54" s="24">
        <f t="shared" si="55"/>
        <v>0.39139303761278699</v>
      </c>
      <c r="BK54" s="24">
        <f t="shared" si="55"/>
        <v>0.17594526460365478</v>
      </c>
      <c r="BL54" s="24">
        <f t="shared" si="55"/>
        <v>0.35937685323848623</v>
      </c>
      <c r="BM54" s="24">
        <f t="shared" si="55"/>
        <v>0.41269663269210288</v>
      </c>
      <c r="BN54" s="24">
        <f t="shared" si="55"/>
        <v>0.44774740036011318</v>
      </c>
      <c r="BO54" s="24">
        <f t="shared" si="55"/>
        <v>0.47564315894503983</v>
      </c>
      <c r="BP54" s="24" t="e">
        <f t="shared" si="55"/>
        <v>#DIV/0!</v>
      </c>
      <c r="BQ54" s="24">
        <f t="shared" si="55"/>
        <v>0.38983986258324177</v>
      </c>
      <c r="BR54" s="21"/>
      <c r="BS54" s="35">
        <f t="shared" si="37"/>
        <v>44197</v>
      </c>
      <c r="BT54" s="24">
        <f t="shared" si="38"/>
        <v>9.84851172534623E-3</v>
      </c>
      <c r="BU54" s="24">
        <f t="shared" si="39"/>
        <v>1.1307301644049421E-3</v>
      </c>
      <c r="BV54" s="24">
        <f t="shared" si="40"/>
        <v>7.4485791963775893E-5</v>
      </c>
      <c r="BW54" s="24">
        <f t="shared" si="41"/>
        <v>-9.565867932349642E-4</v>
      </c>
      <c r="BX54" s="24">
        <f t="shared" si="42"/>
        <v>1.7942260550106363E-3</v>
      </c>
      <c r="BY54" s="24">
        <f t="shared" si="43"/>
        <v>2.9953085884736517E-3</v>
      </c>
      <c r="BZ54" s="24">
        <f t="shared" si="44"/>
        <v>3.3986101869059077E-3</v>
      </c>
      <c r="CA54" s="24">
        <f t="shared" si="45"/>
        <v>4.5548148564636005E-3</v>
      </c>
      <c r="CB54" s="24">
        <f t="shared" si="46"/>
        <v>3.4087813654768415E-3</v>
      </c>
      <c r="CC54" s="24">
        <f t="shared" si="47"/>
        <v>1.8498016314516514E-4</v>
      </c>
      <c r="CD54" s="24">
        <f t="shared" si="48"/>
        <v>5.7196454482115987E-3</v>
      </c>
      <c r="CE54" s="24">
        <f t="shared" si="49"/>
        <v>7.1347288308972769E-4</v>
      </c>
      <c r="CF54" s="24">
        <f t="shared" si="50"/>
        <v>3.2866980435257119E-2</v>
      </c>
      <c r="CG54" s="21"/>
    </row>
    <row r="55" spans="1:85" x14ac:dyDescent="0.25">
      <c r="A55" s="31">
        <f>+[1]NAC!A56</f>
        <v>44228</v>
      </c>
      <c r="B55" s="17">
        <f>+[1]GBA!B56</f>
        <v>403.48540000000003</v>
      </c>
      <c r="C55" s="17">
        <f>+[1]GBA!C56</f>
        <v>429.20240000000001</v>
      </c>
      <c r="D55" s="17">
        <f>+[1]GBA!D56</f>
        <v>343.42009999999999</v>
      </c>
      <c r="E55" s="17">
        <f>+[1]GBA!E56</f>
        <v>393.1268</v>
      </c>
      <c r="F55" s="17">
        <f>+[1]GBA!F56</f>
        <v>362.9717</v>
      </c>
      <c r="G55" s="17">
        <f>+[1]GBA!G56</f>
        <v>430.1651</v>
      </c>
      <c r="H55" s="17">
        <f>+[1]GBA!H56</f>
        <v>424.77910000000003</v>
      </c>
      <c r="I55" s="17">
        <f>+[1]GBA!I56</f>
        <v>413.51010000000002</v>
      </c>
      <c r="J55" s="17">
        <f>+[1]GBA!J56</f>
        <v>430.81959999999998</v>
      </c>
      <c r="K55" s="17">
        <f>+[1]GBA!K56</f>
        <v>415.6103</v>
      </c>
      <c r="L55" s="17">
        <f>+[1]GBA!L56</f>
        <v>323.75689999999997</v>
      </c>
      <c r="M55" s="17">
        <f>+[1]GBA!M56</f>
        <v>383.44409999999999</v>
      </c>
      <c r="N55" s="17">
        <f>+[1]GBA!N56</f>
        <v>382.41930000000002</v>
      </c>
      <c r="O55" s="18">
        <f>+[1]GBA!R56</f>
        <v>432.20069999999998</v>
      </c>
      <c r="P55" s="19">
        <f>+[1]GBA!S56</f>
        <v>411.7749</v>
      </c>
      <c r="Q55" s="20">
        <f>+[1]GBA!T56</f>
        <v>366.17309999999998</v>
      </c>
      <c r="R55" s="18">
        <f t="shared" si="26"/>
        <v>403.48516123999997</v>
      </c>
      <c r="S55" s="19">
        <f t="shared" si="27"/>
        <v>407.97291675615929</v>
      </c>
      <c r="T55" s="19">
        <f t="shared" si="28"/>
        <v>400.14632903578257</v>
      </c>
      <c r="U55" s="19">
        <f t="shared" si="29"/>
        <v>407.172024136593</v>
      </c>
      <c r="V55" s="19"/>
      <c r="W55" s="20">
        <f t="shared" si="30"/>
        <v>407.99788642046542</v>
      </c>
      <c r="X55" s="21"/>
      <c r="Y55" s="42">
        <f t="shared" si="61"/>
        <v>3.6051266750101618E-2</v>
      </c>
      <c r="Z55" s="24">
        <f t="shared" si="61"/>
        <v>3.9897987837719695E-2</v>
      </c>
      <c r="AA55" s="24">
        <f t="shared" si="61"/>
        <v>3.6353540642205973E-2</v>
      </c>
      <c r="AB55" s="24">
        <f t="shared" si="61"/>
        <v>2.3089378760852819E-2</v>
      </c>
      <c r="AC55" s="24">
        <f t="shared" si="61"/>
        <v>2.2451460754802754E-2</v>
      </c>
      <c r="AD55" s="24">
        <f t="shared" si="61"/>
        <v>4.9956553363697198E-2</v>
      </c>
      <c r="AE55" s="24">
        <f t="shared" si="61"/>
        <v>2.9374231808647178E-2</v>
      </c>
      <c r="AF55" s="24">
        <f t="shared" si="61"/>
        <v>4.839139868476372E-2</v>
      </c>
      <c r="AG55" s="24">
        <f t="shared" si="61"/>
        <v>9.5847603692738037E-3</v>
      </c>
      <c r="AH55" s="24">
        <f t="shared" si="61"/>
        <v>2.676869865974929E-2</v>
      </c>
      <c r="AI55" s="24">
        <f t="shared" si="61"/>
        <v>0</v>
      </c>
      <c r="AJ55" s="24">
        <f t="shared" si="61"/>
        <v>5.8033090497505269E-2</v>
      </c>
      <c r="AK55" s="24">
        <f t="shared" si="59"/>
        <v>3.3019850322329791E-2</v>
      </c>
      <c r="AL55" s="24">
        <f t="shared" si="59"/>
        <v>3.5007230909930742E-2</v>
      </c>
      <c r="AM55" s="24">
        <f t="shared" si="59"/>
        <v>4.2636506858576118E-2</v>
      </c>
      <c r="AN55" s="24">
        <f t="shared" si="59"/>
        <v>1.5384960938637171E-2</v>
      </c>
      <c r="AO55" s="24">
        <f t="shared" si="58"/>
        <v>3.6051229926087114E-2</v>
      </c>
      <c r="AP55" s="24">
        <f t="shared" si="58"/>
        <v>3.948443781497768E-2</v>
      </c>
      <c r="AQ55" s="24">
        <f t="shared" si="58"/>
        <v>3.9441277392500806E-2</v>
      </c>
      <c r="AR55" s="24">
        <f t="shared" si="57"/>
        <v>3.2255911874180532E-2</v>
      </c>
      <c r="AS55" s="24" t="e">
        <f t="shared" si="57"/>
        <v>#DIV/0!</v>
      </c>
      <c r="AT55" s="24">
        <f t="shared" si="35"/>
        <v>3.2478523400956139E-2</v>
      </c>
      <c r="AU55" s="21"/>
      <c r="AV55" s="24">
        <f t="shared" si="62"/>
        <v>0.38304500286216703</v>
      </c>
      <c r="AW55" s="24">
        <f t="shared" si="62"/>
        <v>0.39631598467054019</v>
      </c>
      <c r="AX55" s="24">
        <f t="shared" si="62"/>
        <v>0.34827141619888224</v>
      </c>
      <c r="AY55" s="24">
        <f t="shared" si="62"/>
        <v>0.59261040258981068</v>
      </c>
      <c r="AZ55" s="24">
        <f t="shared" si="62"/>
        <v>0.18623242163882781</v>
      </c>
      <c r="BA55" s="24">
        <f t="shared" si="62"/>
        <v>0.48517210508635022</v>
      </c>
      <c r="BB55" s="24">
        <f t="shared" si="62"/>
        <v>0.35046046036817113</v>
      </c>
      <c r="BC55" s="24">
        <f t="shared" si="62"/>
        <v>0.4125946389670514</v>
      </c>
      <c r="BD55" s="24">
        <f t="shared" si="60"/>
        <v>0.23678717520383241</v>
      </c>
      <c r="BE55" s="24">
        <f t="shared" si="60"/>
        <v>0.5050142965572384</v>
      </c>
      <c r="BF55" s="24">
        <f t="shared" si="60"/>
        <v>0.1679255342942525</v>
      </c>
      <c r="BG55" s="24">
        <f t="shared" si="60"/>
        <v>0.41374180389519588</v>
      </c>
      <c r="BH55" s="24">
        <f t="shared" si="60"/>
        <v>0.29770513921630593</v>
      </c>
      <c r="BI55" s="24">
        <f t="shared" si="55"/>
        <v>0.62722184886288557</v>
      </c>
      <c r="BJ55" s="24">
        <f t="shared" si="55"/>
        <v>0.42041598165419902</v>
      </c>
      <c r="BK55" s="24">
        <f t="shared" si="55"/>
        <v>0.18535074651506522</v>
      </c>
      <c r="BL55" s="24">
        <f t="shared" si="55"/>
        <v>0.38305995526360692</v>
      </c>
      <c r="BM55" s="24">
        <f t="shared" si="55"/>
        <v>0.4354760668562514</v>
      </c>
      <c r="BN55" s="24">
        <f t="shared" si="55"/>
        <v>0.47110374925099641</v>
      </c>
      <c r="BO55" s="24">
        <f t="shared" si="55"/>
        <v>0.49513481986036578</v>
      </c>
      <c r="BP55" s="24" t="e">
        <f t="shared" si="55"/>
        <v>#DIV/0!</v>
      </c>
      <c r="BQ55" s="24">
        <f t="shared" si="55"/>
        <v>0.41461967831269475</v>
      </c>
      <c r="BR55" s="21"/>
      <c r="BS55" s="35">
        <f t="shared" si="37"/>
        <v>44228</v>
      </c>
      <c r="BT55" s="24">
        <f t="shared" si="38"/>
        <v>9.9113640063536648E-3</v>
      </c>
      <c r="BU55" s="24">
        <f t="shared" si="39"/>
        <v>1.0114994810569091E-3</v>
      </c>
      <c r="BV55" s="24">
        <f t="shared" si="40"/>
        <v>1.934160167253232E-3</v>
      </c>
      <c r="BW55" s="24">
        <f t="shared" si="41"/>
        <v>2.1407195463086764E-3</v>
      </c>
      <c r="BX55" s="24">
        <f t="shared" si="42"/>
        <v>3.2951658178527747E-3</v>
      </c>
      <c r="BY55" s="24">
        <f t="shared" si="43"/>
        <v>2.7390026946010971E-3</v>
      </c>
      <c r="BZ55" s="24">
        <f t="shared" si="44"/>
        <v>5.6802533294782803E-3</v>
      </c>
      <c r="CA55" s="24">
        <f t="shared" si="45"/>
        <v>2.9511661968532736E-4</v>
      </c>
      <c r="CB55" s="24">
        <f t="shared" si="46"/>
        <v>2.075549948721955E-3</v>
      </c>
      <c r="CC55" s="24">
        <f t="shared" si="47"/>
        <v>0</v>
      </c>
      <c r="CD55" s="24">
        <f t="shared" si="48"/>
        <v>5.8541144920443294E-3</v>
      </c>
      <c r="CE55" s="24">
        <f t="shared" si="49"/>
        <v>1.1142637709933186E-3</v>
      </c>
      <c r="CF55" s="24">
        <f t="shared" si="50"/>
        <v>3.6051209874349566E-2</v>
      </c>
      <c r="CG55" s="21"/>
    </row>
    <row r="56" spans="1:85" x14ac:dyDescent="0.25">
      <c r="A56" s="31">
        <f>+[1]NAC!A57</f>
        <v>44256</v>
      </c>
      <c r="B56" s="17">
        <f>+[1]GBA!B57</f>
        <v>424.45389999999998</v>
      </c>
      <c r="C56" s="17">
        <f>+[1]GBA!C57</f>
        <v>450.19900000000001</v>
      </c>
      <c r="D56" s="17">
        <f>+[1]GBA!D57</f>
        <v>364.9237</v>
      </c>
      <c r="E56" s="17">
        <f>+[1]GBA!E57</f>
        <v>456.928</v>
      </c>
      <c r="F56" s="17">
        <f>+[1]GBA!F57</f>
        <v>366.42750000000001</v>
      </c>
      <c r="G56" s="17">
        <f>+[1]GBA!G57</f>
        <v>443.51909999999998</v>
      </c>
      <c r="H56" s="17">
        <f>+[1]GBA!H57</f>
        <v>441.87189999999998</v>
      </c>
      <c r="I56" s="17">
        <f>+[1]GBA!I57</f>
        <v>428.98950000000002</v>
      </c>
      <c r="J56" s="17">
        <f>+[1]GBA!J57</f>
        <v>431.22609999999997</v>
      </c>
      <c r="K56" s="17">
        <f>+[1]GBA!K57</f>
        <v>430.11470000000003</v>
      </c>
      <c r="L56" s="17">
        <f>+[1]GBA!L57</f>
        <v>421.30599999999998</v>
      </c>
      <c r="M56" s="17">
        <f>+[1]GBA!M57</f>
        <v>393.63139999999999</v>
      </c>
      <c r="N56" s="17">
        <f>+[1]GBA!N57</f>
        <v>390.65559999999999</v>
      </c>
      <c r="O56" s="18">
        <f>+[1]GBA!R57</f>
        <v>478.42649999999998</v>
      </c>
      <c r="P56" s="19">
        <f>+[1]GBA!S57</f>
        <v>429.67649999999998</v>
      </c>
      <c r="Q56" s="20">
        <f>+[1]GBA!T57</f>
        <v>384.78680000000003</v>
      </c>
      <c r="R56" s="18">
        <f t="shared" si="26"/>
        <v>424.45978090000006</v>
      </c>
      <c r="S56" s="19">
        <f t="shared" si="27"/>
        <v>430.64744084017696</v>
      </c>
      <c r="T56" s="19">
        <f t="shared" si="28"/>
        <v>423.99975129745968</v>
      </c>
      <c r="U56" s="19">
        <f t="shared" si="29"/>
        <v>436.77402091579353</v>
      </c>
      <c r="V56" s="19"/>
      <c r="W56" s="20">
        <f t="shared" si="30"/>
        <v>434.70315454895172</v>
      </c>
      <c r="X56" s="21"/>
      <c r="Y56" s="42">
        <f t="shared" si="61"/>
        <v>5.1968423144926446E-2</v>
      </c>
      <c r="Z56" s="24">
        <f t="shared" si="61"/>
        <v>4.8920043317558282E-2</v>
      </c>
      <c r="AA56" s="24">
        <f t="shared" si="61"/>
        <v>6.2616020436776942E-2</v>
      </c>
      <c r="AB56" s="24">
        <f t="shared" si="61"/>
        <v>0.16229165755171104</v>
      </c>
      <c r="AC56" s="24">
        <f t="shared" si="61"/>
        <v>9.5208524521332993E-3</v>
      </c>
      <c r="AD56" s="24">
        <f t="shared" si="61"/>
        <v>3.1043894541886274E-2</v>
      </c>
      <c r="AE56" s="24">
        <f t="shared" si="61"/>
        <v>4.0239267892417274E-2</v>
      </c>
      <c r="AF56" s="24">
        <f t="shared" si="61"/>
        <v>3.7434152152511002E-2</v>
      </c>
      <c r="AG56" s="24">
        <f t="shared" si="61"/>
        <v>9.4355038628690657E-4</v>
      </c>
      <c r="AH56" s="24">
        <f t="shared" si="61"/>
        <v>3.4899038835178198E-2</v>
      </c>
      <c r="AI56" s="24">
        <f t="shared" si="61"/>
        <v>0.30130353978556146</v>
      </c>
      <c r="AJ56" s="24">
        <f t="shared" si="61"/>
        <v>2.6567888252811755E-2</v>
      </c>
      <c r="AK56" s="24">
        <f t="shared" si="59"/>
        <v>2.1537354416997223E-2</v>
      </c>
      <c r="AL56" s="24">
        <f t="shared" si="59"/>
        <v>0.10695447739904163</v>
      </c>
      <c r="AM56" s="24">
        <f t="shared" si="59"/>
        <v>4.3474237987793707E-2</v>
      </c>
      <c r="AN56" s="24">
        <f t="shared" si="59"/>
        <v>5.0833062286661734E-2</v>
      </c>
      <c r="AO56" s="24">
        <f t="shared" si="58"/>
        <v>5.1983620898325977E-2</v>
      </c>
      <c r="AP56" s="24">
        <f t="shared" si="58"/>
        <v>5.5578503260229839E-2</v>
      </c>
      <c r="AQ56" s="24">
        <f t="shared" si="58"/>
        <v>5.9611748330056669E-2</v>
      </c>
      <c r="AR56" s="24">
        <f t="shared" si="57"/>
        <v>7.2701450552678404E-2</v>
      </c>
      <c r="AS56" s="24" t="e">
        <f t="shared" si="57"/>
        <v>#DIV/0!</v>
      </c>
      <c r="AT56" s="24">
        <f t="shared" si="35"/>
        <v>6.5454427626531864E-2</v>
      </c>
      <c r="AU56" s="21"/>
      <c r="AV56" s="24">
        <f t="shared" si="62"/>
        <v>0.40441899046876628</v>
      </c>
      <c r="AW56" s="24">
        <f t="shared" si="62"/>
        <v>0.41116490322904209</v>
      </c>
      <c r="AX56" s="24">
        <f t="shared" si="62"/>
        <v>0.3882847636417035</v>
      </c>
      <c r="AY56" s="24">
        <f t="shared" si="62"/>
        <v>0.77808978161072062</v>
      </c>
      <c r="AZ56" s="24">
        <f t="shared" si="62"/>
        <v>0.17411181614481253</v>
      </c>
      <c r="BA56" s="24">
        <f t="shared" si="62"/>
        <v>0.48736631466620883</v>
      </c>
      <c r="BB56" s="24">
        <f t="shared" si="62"/>
        <v>0.3689021660637517</v>
      </c>
      <c r="BC56" s="24">
        <f t="shared" si="62"/>
        <v>0.4334640858335197</v>
      </c>
      <c r="BD56" s="24">
        <f t="shared" si="60"/>
        <v>0.14261257709253439</v>
      </c>
      <c r="BE56" s="24">
        <f t="shared" si="60"/>
        <v>0.50711941542163919</v>
      </c>
      <c r="BF56" s="24">
        <f t="shared" si="60"/>
        <v>0.26623952354246283</v>
      </c>
      <c r="BG56" s="24">
        <f t="shared" si="60"/>
        <v>0.42407132523216196</v>
      </c>
      <c r="BH56" s="24">
        <f t="shared" si="60"/>
        <v>0.29672912939986196</v>
      </c>
      <c r="BI56" s="24">
        <f t="shared" si="55"/>
        <v>0.72098896707172178</v>
      </c>
      <c r="BJ56" s="24">
        <f t="shared" si="55"/>
        <v>0.43538269890090509</v>
      </c>
      <c r="BK56" s="24">
        <f t="shared" si="55"/>
        <v>0.19642391300630169</v>
      </c>
      <c r="BL56" s="24">
        <f t="shared" ref="BL56:BQ95" si="63">+R56/R44-1</f>
        <v>0.40444572988937977</v>
      </c>
      <c r="BM56" s="24">
        <f t="shared" si="63"/>
        <v>0.46733817595249971</v>
      </c>
      <c r="BN56" s="24">
        <f t="shared" si="63"/>
        <v>0.51496693464857413</v>
      </c>
      <c r="BO56" s="24">
        <f t="shared" si="63"/>
        <v>0.55253336292319299</v>
      </c>
      <c r="BP56" s="24" t="e">
        <f t="shared" si="63"/>
        <v>#DIV/0!</v>
      </c>
      <c r="BQ56" s="24">
        <f t="shared" si="63"/>
        <v>0.44647996185831285</v>
      </c>
      <c r="BR56" s="21"/>
      <c r="BS56" s="35">
        <f t="shared" si="37"/>
        <v>44256</v>
      </c>
      <c r="BT56" s="24">
        <f t="shared" si="38"/>
        <v>1.2197722742879915E-2</v>
      </c>
      <c r="BU56" s="24">
        <f t="shared" si="39"/>
        <v>1.7427339874007837E-3</v>
      </c>
      <c r="BV56" s="24">
        <f t="shared" si="40"/>
        <v>1.3424827465876088E-2</v>
      </c>
      <c r="BW56" s="24">
        <f t="shared" si="41"/>
        <v>8.9588540254492742E-4</v>
      </c>
      <c r="BX56" s="24">
        <f t="shared" si="42"/>
        <v>2.0751576141292824E-3</v>
      </c>
      <c r="BY56" s="24">
        <f t="shared" si="43"/>
        <v>3.7279326587777296E-3</v>
      </c>
      <c r="BZ56" s="24">
        <f t="shared" si="44"/>
        <v>4.4464123361093108E-3</v>
      </c>
      <c r="CA56" s="24">
        <f t="shared" si="45"/>
        <v>2.8309946283062121E-5</v>
      </c>
      <c r="CB56" s="24">
        <f t="shared" si="46"/>
        <v>2.6817035758914757E-3</v>
      </c>
      <c r="CC56" s="24">
        <f t="shared" si="47"/>
        <v>7.3013368513457988E-3</v>
      </c>
      <c r="CD56" s="24">
        <f t="shared" si="48"/>
        <v>2.7369102326874756E-3</v>
      </c>
      <c r="CE56" s="24">
        <f t="shared" si="49"/>
        <v>7.2465732341244306E-4</v>
      </c>
      <c r="CF56" s="24">
        <f t="shared" si="50"/>
        <v>5.1983590137338297E-2</v>
      </c>
      <c r="CG56" s="21"/>
    </row>
    <row r="57" spans="1:85" x14ac:dyDescent="0.25">
      <c r="A57" s="31">
        <f>+[1]NAC!A58</f>
        <v>44287</v>
      </c>
      <c r="B57" s="17">
        <f>+[1]GBA!B58</f>
        <v>441.89550000000003</v>
      </c>
      <c r="C57" s="17">
        <f>+[1]GBA!C58</f>
        <v>471.38729999999998</v>
      </c>
      <c r="D57" s="17">
        <f>+[1]GBA!D58</f>
        <v>378.94549999999998</v>
      </c>
      <c r="E57" s="17">
        <f>+[1]GBA!E58</f>
        <v>479.45499999999998</v>
      </c>
      <c r="F57" s="17">
        <f>+[1]GBA!F58</f>
        <v>381.59339999999997</v>
      </c>
      <c r="G57" s="17">
        <f>+[1]GBA!G58</f>
        <v>464.21039999999999</v>
      </c>
      <c r="H57" s="17">
        <f>+[1]GBA!H58</f>
        <v>458.53190000000001</v>
      </c>
      <c r="I57" s="17">
        <f>+[1]GBA!I58</f>
        <v>450.67399999999998</v>
      </c>
      <c r="J57" s="17">
        <f>+[1]GBA!J58</f>
        <v>433.33539999999999</v>
      </c>
      <c r="K57" s="17">
        <f>+[1]GBA!K58</f>
        <v>441.90460000000002</v>
      </c>
      <c r="L57" s="17">
        <f>+[1]GBA!L58</f>
        <v>434.3193</v>
      </c>
      <c r="M57" s="17">
        <f>+[1]GBA!M58</f>
        <v>406.20580000000001</v>
      </c>
      <c r="N57" s="17">
        <f>+[1]GBA!N58</f>
        <v>406.06659999999999</v>
      </c>
      <c r="O57" s="18">
        <f>+[1]GBA!R58</f>
        <v>483.95209999999997</v>
      </c>
      <c r="P57" s="19">
        <f>+[1]GBA!S58</f>
        <v>450.31909999999999</v>
      </c>
      <c r="Q57" s="20">
        <f>+[1]GBA!T58</f>
        <v>398.18060000000003</v>
      </c>
      <c r="R57" s="18">
        <f t="shared" si="26"/>
        <v>441.90233977000003</v>
      </c>
      <c r="S57" s="19">
        <f t="shared" si="27"/>
        <v>448.69011170246381</v>
      </c>
      <c r="T57" s="19">
        <f t="shared" si="28"/>
        <v>440.38753826823267</v>
      </c>
      <c r="U57" s="19">
        <f t="shared" si="29"/>
        <v>454.76588684516878</v>
      </c>
      <c r="V57" s="19"/>
      <c r="W57" s="20">
        <f t="shared" si="30"/>
        <v>452.1451441431044</v>
      </c>
      <c r="X57" s="21"/>
      <c r="Y57" s="42">
        <f t="shared" si="61"/>
        <v>4.1091859445749224E-2</v>
      </c>
      <c r="Z57" s="24">
        <f t="shared" si="61"/>
        <v>4.706429823255931E-2</v>
      </c>
      <c r="AA57" s="24">
        <f t="shared" si="61"/>
        <v>3.8423922589845505E-2</v>
      </c>
      <c r="AB57" s="24">
        <f t="shared" si="61"/>
        <v>4.9300983962462297E-2</v>
      </c>
      <c r="AC57" s="24">
        <f t="shared" si="61"/>
        <v>4.1388542071760348E-2</v>
      </c>
      <c r="AD57" s="24">
        <f t="shared" si="61"/>
        <v>4.6652556789549715E-2</v>
      </c>
      <c r="AE57" s="24">
        <f t="shared" si="61"/>
        <v>3.7703234806286678E-2</v>
      </c>
      <c r="AF57" s="24">
        <f t="shared" si="61"/>
        <v>5.0547857231936888E-2</v>
      </c>
      <c r="AG57" s="24">
        <f t="shared" si="61"/>
        <v>4.8914015176726444E-3</v>
      </c>
      <c r="AH57" s="24">
        <f t="shared" si="61"/>
        <v>2.7411060352040995E-2</v>
      </c>
      <c r="AI57" s="24">
        <f t="shared" si="61"/>
        <v>3.0888000645611591E-2</v>
      </c>
      <c r="AJ57" s="24">
        <f t="shared" si="61"/>
        <v>3.1944606045147816E-2</v>
      </c>
      <c r="AK57" s="24">
        <f t="shared" si="59"/>
        <v>3.944906971767459E-2</v>
      </c>
      <c r="AL57" s="24">
        <f t="shared" si="59"/>
        <v>1.1549527461375941E-2</v>
      </c>
      <c r="AM57" s="24">
        <f t="shared" si="59"/>
        <v>4.8042189880060926E-2</v>
      </c>
      <c r="AN57" s="24">
        <f t="shared" si="59"/>
        <v>3.4808366607170571E-2</v>
      </c>
      <c r="AO57" s="24">
        <f t="shared" si="58"/>
        <v>4.1093549153269127E-2</v>
      </c>
      <c r="AP57" s="24">
        <f t="shared" si="58"/>
        <v>4.1896616933532194E-2</v>
      </c>
      <c r="AQ57" s="24">
        <f t="shared" si="58"/>
        <v>3.8650463639720467E-2</v>
      </c>
      <c r="AR57" s="24">
        <f t="shared" si="57"/>
        <v>4.1192619221379845E-2</v>
      </c>
      <c r="AS57" s="24" t="e">
        <f t="shared" si="57"/>
        <v>#DIV/0!</v>
      </c>
      <c r="AT57" s="24">
        <f t="shared" si="35"/>
        <v>4.0123908491647597E-2</v>
      </c>
      <c r="AU57" s="21"/>
      <c r="AV57" s="24">
        <f t="shared" si="62"/>
        <v>0.4419903781486143</v>
      </c>
      <c r="AW57" s="24">
        <f t="shared" si="62"/>
        <v>0.43168239970284339</v>
      </c>
      <c r="AX57" s="24">
        <f t="shared" si="62"/>
        <v>0.42722873669454509</v>
      </c>
      <c r="AY57" s="24">
        <f t="shared" si="62"/>
        <v>0.84005274673316799</v>
      </c>
      <c r="AZ57" s="24">
        <f t="shared" si="62"/>
        <v>0.22011536940303156</v>
      </c>
      <c r="BA57" s="24">
        <f t="shared" si="62"/>
        <v>0.54189427532260481</v>
      </c>
      <c r="BB57" s="24">
        <f t="shared" si="62"/>
        <v>0.4085067273403622</v>
      </c>
      <c r="BC57" s="24">
        <f t="shared" si="62"/>
        <v>0.47844032769665268</v>
      </c>
      <c r="BD57" s="24">
        <f t="shared" si="60"/>
        <v>0.18214740416672237</v>
      </c>
      <c r="BE57" s="24">
        <f t="shared" si="60"/>
        <v>0.51702680945359814</v>
      </c>
      <c r="BF57" s="24">
        <f t="shared" si="60"/>
        <v>0.33438315710303934</v>
      </c>
      <c r="BG57" s="24">
        <f t="shared" si="60"/>
        <v>0.44932139402604099</v>
      </c>
      <c r="BH57" s="24">
        <f t="shared" si="60"/>
        <v>0.35296273565511638</v>
      </c>
      <c r="BI57" s="24">
        <f t="shared" si="60"/>
        <v>0.66210892355774575</v>
      </c>
      <c r="BJ57" s="24">
        <f t="shared" si="60"/>
        <v>0.48017835014610499</v>
      </c>
      <c r="BK57" s="24">
        <f t="shared" si="60"/>
        <v>0.24491426806292282</v>
      </c>
      <c r="BL57" s="24">
        <f t="shared" si="63"/>
        <v>0.4420190124895278</v>
      </c>
      <c r="BM57" s="24">
        <f t="shared" si="63"/>
        <v>0.49827444301164192</v>
      </c>
      <c r="BN57" s="24">
        <f t="shared" si="63"/>
        <v>0.55374762448062476</v>
      </c>
      <c r="BO57" s="24">
        <f t="shared" si="63"/>
        <v>0.59698085740672724</v>
      </c>
      <c r="BP57" s="24" t="e">
        <f t="shared" si="63"/>
        <v>#DIV/0!</v>
      </c>
      <c r="BQ57" s="24">
        <f t="shared" si="63"/>
        <v>0.49258425332934896</v>
      </c>
      <c r="BR57" s="21"/>
      <c r="BS57" s="35">
        <f t="shared" si="37"/>
        <v>44287</v>
      </c>
      <c r="BT57" s="24">
        <f t="shared" si="38"/>
        <v>1.1701005739374742E-2</v>
      </c>
      <c r="BU57" s="24">
        <f t="shared" si="39"/>
        <v>1.080241835450209E-3</v>
      </c>
      <c r="BV57" s="24">
        <f t="shared" si="40"/>
        <v>4.505889332151263E-3</v>
      </c>
      <c r="BW57" s="24">
        <f t="shared" si="41"/>
        <v>3.7373979600611434E-3</v>
      </c>
      <c r="BX57" s="24">
        <f t="shared" si="42"/>
        <v>3.0565027438786661E-3</v>
      </c>
      <c r="BY57" s="24">
        <f t="shared" si="43"/>
        <v>3.4540382359544873E-3</v>
      </c>
      <c r="BZ57" s="24">
        <f t="shared" si="44"/>
        <v>5.9210989697585422E-3</v>
      </c>
      <c r="CA57" s="24">
        <f t="shared" si="45"/>
        <v>1.3964138390529698E-4</v>
      </c>
      <c r="CB57" s="24">
        <f t="shared" si="46"/>
        <v>2.0721367856438573E-3</v>
      </c>
      <c r="CC57" s="24">
        <f t="shared" si="47"/>
        <v>9.2589951464693932E-4</v>
      </c>
      <c r="CD57" s="24">
        <f t="shared" si="48"/>
        <v>3.2113380510816435E-3</v>
      </c>
      <c r="CE57" s="24">
        <f t="shared" si="49"/>
        <v>1.2889279613168827E-3</v>
      </c>
      <c r="CF57" s="24">
        <f t="shared" si="50"/>
        <v>4.1094118513223671E-2</v>
      </c>
      <c r="CG57" s="21"/>
    </row>
    <row r="58" spans="1:85" x14ac:dyDescent="0.25">
      <c r="A58" s="31">
        <f>+[1]NAC!A59</f>
        <v>44317</v>
      </c>
      <c r="B58" s="17">
        <f>+[1]GBA!B59</f>
        <v>456.78559999999999</v>
      </c>
      <c r="C58" s="17">
        <f>+[1]GBA!C59</f>
        <v>485.77269999999999</v>
      </c>
      <c r="D58" s="17">
        <f>+[1]GBA!D59</f>
        <v>383.27589999999998</v>
      </c>
      <c r="E58" s="17">
        <f>+[1]GBA!E59</f>
        <v>480.41309999999999</v>
      </c>
      <c r="F58" s="17">
        <f>+[1]GBA!F59</f>
        <v>391.89</v>
      </c>
      <c r="G58" s="17">
        <f>+[1]GBA!G59</f>
        <v>474.37709999999998</v>
      </c>
      <c r="H58" s="17">
        <f>+[1]GBA!H59</f>
        <v>482.71010000000001</v>
      </c>
      <c r="I58" s="17">
        <f>+[1]GBA!I59</f>
        <v>479.06330000000003</v>
      </c>
      <c r="J58" s="17">
        <f>+[1]GBA!J59</f>
        <v>440.3408</v>
      </c>
      <c r="K58" s="17">
        <f>+[1]GBA!K59</f>
        <v>458.71879999999999</v>
      </c>
      <c r="L58" s="17">
        <f>+[1]GBA!L59</f>
        <v>445.9948</v>
      </c>
      <c r="M58" s="17">
        <f>+[1]GBA!M59</f>
        <v>424.62150000000003</v>
      </c>
      <c r="N58" s="17">
        <f>+[1]GBA!N59</f>
        <v>416.28140000000002</v>
      </c>
      <c r="O58" s="18">
        <f>+[1]GBA!R59</f>
        <v>484.24639999999999</v>
      </c>
      <c r="P58" s="19">
        <f>+[1]GBA!S59</f>
        <v>466.34559999999999</v>
      </c>
      <c r="Q58" s="20">
        <f>+[1]GBA!T59</f>
        <v>416.30189999999999</v>
      </c>
      <c r="R58" s="18">
        <f t="shared" si="26"/>
        <v>456.79238065999999</v>
      </c>
      <c r="S58" s="19">
        <f t="shared" si="27"/>
        <v>461.0804515950727</v>
      </c>
      <c r="T58" s="19">
        <f t="shared" si="28"/>
        <v>452.22042922698722</v>
      </c>
      <c r="U58" s="19">
        <f t="shared" si="29"/>
        <v>463.82975762514559</v>
      </c>
      <c r="V58" s="19"/>
      <c r="W58" s="20">
        <f t="shared" si="30"/>
        <v>468.11593239084442</v>
      </c>
      <c r="X58" s="21"/>
      <c r="Y58" s="42">
        <f t="shared" si="61"/>
        <v>3.369597563224791E-2</v>
      </c>
      <c r="Z58" s="24">
        <f t="shared" si="61"/>
        <v>3.0517156486820962E-2</v>
      </c>
      <c r="AA58" s="24">
        <f t="shared" si="61"/>
        <v>1.1427500788371958E-2</v>
      </c>
      <c r="AB58" s="24">
        <f t="shared" si="61"/>
        <v>1.9983105818064395E-3</v>
      </c>
      <c r="AC58" s="24">
        <f t="shared" si="61"/>
        <v>2.6983171092581859E-2</v>
      </c>
      <c r="AD58" s="24">
        <f t="shared" si="61"/>
        <v>2.1901060381240844E-2</v>
      </c>
      <c r="AE58" s="24">
        <f t="shared" si="61"/>
        <v>5.2729591986947932E-2</v>
      </c>
      <c r="AF58" s="24">
        <f t="shared" si="61"/>
        <v>6.2992983841978933E-2</v>
      </c>
      <c r="AG58" s="24">
        <f t="shared" si="61"/>
        <v>1.6166230591823316E-2</v>
      </c>
      <c r="AH58" s="24">
        <f t="shared" si="61"/>
        <v>3.804938894050891E-2</v>
      </c>
      <c r="AI58" s="24">
        <f t="shared" si="61"/>
        <v>2.6882296043486908E-2</v>
      </c>
      <c r="AJ58" s="24">
        <f t="shared" si="61"/>
        <v>4.5335886390593272E-2</v>
      </c>
      <c r="AK58" s="24">
        <f t="shared" si="59"/>
        <v>2.5155479421355986E-2</v>
      </c>
      <c r="AL58" s="24">
        <f t="shared" si="59"/>
        <v>6.0811803482208049E-4</v>
      </c>
      <c r="AM58" s="24">
        <f t="shared" si="59"/>
        <v>3.5589207741799189E-2</v>
      </c>
      <c r="AN58" s="24">
        <f t="shared" si="59"/>
        <v>4.5510253387533117E-2</v>
      </c>
      <c r="AO58" s="24">
        <f t="shared" si="58"/>
        <v>3.3695320322924438E-2</v>
      </c>
      <c r="AP58" s="24">
        <f t="shared" si="58"/>
        <v>2.7614470587720819E-2</v>
      </c>
      <c r="AQ58" s="24">
        <f t="shared" si="58"/>
        <v>2.6869268384127842E-2</v>
      </c>
      <c r="AR58" s="24">
        <f t="shared" si="57"/>
        <v>1.9930850229016306E-2</v>
      </c>
      <c r="AS58" s="24" t="e">
        <f t="shared" si="57"/>
        <v>#DIV/0!</v>
      </c>
      <c r="AT58" s="24">
        <f t="shared" si="35"/>
        <v>3.5322259797807787E-2</v>
      </c>
      <c r="AU58" s="21"/>
      <c r="AV58" s="24">
        <f t="shared" si="62"/>
        <v>0.46832868197916877</v>
      </c>
      <c r="AW58" s="24">
        <f t="shared" si="62"/>
        <v>0.47164203340372834</v>
      </c>
      <c r="AX58" s="24">
        <f t="shared" si="62"/>
        <v>0.44417097376703629</v>
      </c>
      <c r="AY58" s="24">
        <f t="shared" si="62"/>
        <v>0.67434145178592697</v>
      </c>
      <c r="AZ58" s="24">
        <f t="shared" si="62"/>
        <v>0.24989315516931243</v>
      </c>
      <c r="BA58" s="24">
        <f t="shared" si="62"/>
        <v>0.5318912924697321</v>
      </c>
      <c r="BB58" s="24">
        <f t="shared" si="62"/>
        <v>0.47060287667910883</v>
      </c>
      <c r="BC58" s="24">
        <f t="shared" si="62"/>
        <v>0.56774324871365489</v>
      </c>
      <c r="BD58" s="24">
        <f t="shared" si="60"/>
        <v>0.19544096770979569</v>
      </c>
      <c r="BE58" s="24">
        <f t="shared" si="60"/>
        <v>0.52588780277835268</v>
      </c>
      <c r="BF58" s="24">
        <f t="shared" si="60"/>
        <v>0.39767475603866798</v>
      </c>
      <c r="BG58" s="24">
        <f t="shared" si="60"/>
        <v>0.4924114404450437</v>
      </c>
      <c r="BH58" s="24">
        <f t="shared" si="60"/>
        <v>0.35442839461666309</v>
      </c>
      <c r="BI58" s="24">
        <f t="shared" si="60"/>
        <v>0.56306232735174455</v>
      </c>
      <c r="BJ58" s="24">
        <f t="shared" si="60"/>
        <v>0.51213398862459836</v>
      </c>
      <c r="BK58" s="24">
        <f t="shared" si="60"/>
        <v>0.30264175669028481</v>
      </c>
      <c r="BL58" s="24">
        <f t="shared" si="63"/>
        <v>0.46835276563807726</v>
      </c>
      <c r="BM58" s="24">
        <f t="shared" si="63"/>
        <v>0.50487481270183832</v>
      </c>
      <c r="BN58" s="24">
        <f t="shared" si="63"/>
        <v>0.53357296074938021</v>
      </c>
      <c r="BO58" s="24">
        <f t="shared" si="63"/>
        <v>0.55003572584917415</v>
      </c>
      <c r="BP58" s="24" t="e">
        <f t="shared" si="63"/>
        <v>#DIV/0!</v>
      </c>
      <c r="BQ58" s="24">
        <f t="shared" si="63"/>
        <v>0.50786879689704367</v>
      </c>
      <c r="BR58" s="21"/>
      <c r="BS58" s="35">
        <f t="shared" si="37"/>
        <v>44317</v>
      </c>
      <c r="BT58" s="24">
        <f t="shared" si="38"/>
        <v>7.630622534060656E-3</v>
      </c>
      <c r="BU58" s="24">
        <f t="shared" si="39"/>
        <v>3.2044698350628125E-4</v>
      </c>
      <c r="BV58" s="24">
        <f t="shared" si="40"/>
        <v>1.8407675570355467E-4</v>
      </c>
      <c r="BW58" s="24">
        <f t="shared" si="41"/>
        <v>2.4372829322769777E-3</v>
      </c>
      <c r="BX58" s="24">
        <f t="shared" si="42"/>
        <v>1.4425403517347416E-3</v>
      </c>
      <c r="BY58" s="24">
        <f t="shared" si="43"/>
        <v>4.8148976398266112E-3</v>
      </c>
      <c r="BZ58" s="24">
        <f t="shared" si="44"/>
        <v>7.4459230066837197E-3</v>
      </c>
      <c r="CA58" s="24">
        <f t="shared" si="45"/>
        <v>4.4547124829286616E-4</v>
      </c>
      <c r="CB58" s="24">
        <f t="shared" si="46"/>
        <v>2.8385428681667901E-3</v>
      </c>
      <c r="CC58" s="24">
        <f t="shared" si="47"/>
        <v>7.9792643283310184E-4</v>
      </c>
      <c r="CD58" s="24">
        <f t="shared" si="48"/>
        <v>4.5174976436736774E-3</v>
      </c>
      <c r="CE58" s="24">
        <f t="shared" si="49"/>
        <v>8.2061347083190676E-4</v>
      </c>
      <c r="CF58" s="24">
        <f t="shared" si="50"/>
        <v>3.3695841867590885E-2</v>
      </c>
      <c r="CG58" s="21"/>
    </row>
    <row r="59" spans="1:85" x14ac:dyDescent="0.25">
      <c r="A59" s="31">
        <f>+[1]NAC!A60</f>
        <v>44348</v>
      </c>
      <c r="B59" s="17">
        <f>+[1]GBA!B60</f>
        <v>470.78399999999999</v>
      </c>
      <c r="C59" s="17">
        <f>+[1]GBA!C60</f>
        <v>502.45209999999997</v>
      </c>
      <c r="D59" s="17">
        <f>+[1]GBA!D60</f>
        <v>405.26440000000002</v>
      </c>
      <c r="E59" s="17">
        <f>+[1]GBA!E60</f>
        <v>499.33</v>
      </c>
      <c r="F59" s="17">
        <f>+[1]GBA!F60</f>
        <v>400.32659999999998</v>
      </c>
      <c r="G59" s="17">
        <f>+[1]GBA!G60</f>
        <v>489.81099999999998</v>
      </c>
      <c r="H59" s="17">
        <f>+[1]GBA!H60</f>
        <v>493.1037</v>
      </c>
      <c r="I59" s="17">
        <f>+[1]GBA!I60</f>
        <v>494.89909999999998</v>
      </c>
      <c r="J59" s="17">
        <f>+[1]GBA!J60</f>
        <v>471.07990000000001</v>
      </c>
      <c r="K59" s="17">
        <f>+[1]GBA!K60</f>
        <v>467.09660000000002</v>
      </c>
      <c r="L59" s="17">
        <f>+[1]GBA!L60</f>
        <v>450.48610000000002</v>
      </c>
      <c r="M59" s="17">
        <f>+[1]GBA!M60</f>
        <v>436.57220000000001</v>
      </c>
      <c r="N59" s="17">
        <f>+[1]GBA!N60</f>
        <v>423.13170000000002</v>
      </c>
      <c r="O59" s="18">
        <f>+[1]GBA!R60</f>
        <v>487.8827</v>
      </c>
      <c r="P59" s="19">
        <f>+[1]GBA!S60</f>
        <v>482.72039999999998</v>
      </c>
      <c r="Q59" s="20">
        <f>+[1]GBA!T60</f>
        <v>427.97809999999998</v>
      </c>
      <c r="R59" s="18">
        <f t="shared" si="26"/>
        <v>470.79031206999997</v>
      </c>
      <c r="S59" s="19">
        <f t="shared" si="27"/>
        <v>475.87206729311447</v>
      </c>
      <c r="T59" s="19">
        <f t="shared" si="28"/>
        <v>465.16054326686702</v>
      </c>
      <c r="U59" s="19">
        <f t="shared" si="29"/>
        <v>477.18606290259999</v>
      </c>
      <c r="V59" s="19"/>
      <c r="W59" s="20">
        <f t="shared" si="30"/>
        <v>481.94807676476239</v>
      </c>
      <c r="X59" s="21"/>
      <c r="Y59" s="42">
        <f t="shared" si="61"/>
        <v>3.0645449418720716E-2</v>
      </c>
      <c r="Z59" s="24">
        <f t="shared" si="61"/>
        <v>3.4335811790164428E-2</v>
      </c>
      <c r="AA59" s="24">
        <f t="shared" si="61"/>
        <v>5.7369899855430617E-2</v>
      </c>
      <c r="AB59" s="24">
        <f t="shared" si="61"/>
        <v>3.937632008785763E-2</v>
      </c>
      <c r="AC59" s="24">
        <f t="shared" si="61"/>
        <v>2.1527979790247231E-2</v>
      </c>
      <c r="AD59" s="24">
        <f t="shared" si="61"/>
        <v>3.2535086537693214E-2</v>
      </c>
      <c r="AE59" s="24">
        <f t="shared" si="61"/>
        <v>2.1531764096089923E-2</v>
      </c>
      <c r="AF59" s="24">
        <f t="shared" si="61"/>
        <v>3.3055756932330205E-2</v>
      </c>
      <c r="AG59" s="24">
        <f t="shared" si="61"/>
        <v>6.9807521810379525E-2</v>
      </c>
      <c r="AH59" s="24">
        <f t="shared" si="61"/>
        <v>1.8263476447880622E-2</v>
      </c>
      <c r="AI59" s="24">
        <f t="shared" si="61"/>
        <v>1.0070296783729393E-2</v>
      </c>
      <c r="AJ59" s="24">
        <f t="shared" si="61"/>
        <v>2.8144359152798337E-2</v>
      </c>
      <c r="AK59" s="24">
        <f t="shared" si="59"/>
        <v>1.6455935816493295E-2</v>
      </c>
      <c r="AL59" s="24">
        <f t="shared" si="59"/>
        <v>7.5091936666953352E-3</v>
      </c>
      <c r="AM59" s="24">
        <f t="shared" si="59"/>
        <v>3.5113014897106387E-2</v>
      </c>
      <c r="AN59" s="24">
        <f t="shared" si="59"/>
        <v>2.8047433845485692E-2</v>
      </c>
      <c r="AO59" s="24">
        <f t="shared" si="58"/>
        <v>3.0643968688301992E-2</v>
      </c>
      <c r="AP59" s="24">
        <f t="shared" si="58"/>
        <v>3.2080335756745404E-2</v>
      </c>
      <c r="AQ59" s="24">
        <f t="shared" si="58"/>
        <v>2.8614616243674007E-2</v>
      </c>
      <c r="AR59" s="24">
        <f t="shared" si="57"/>
        <v>2.8795705876742295E-2</v>
      </c>
      <c r="AS59" s="24" t="e">
        <f t="shared" si="57"/>
        <v>#DIV/0!</v>
      </c>
      <c r="AT59" s="24">
        <f t="shared" si="35"/>
        <v>2.9548544317370196E-2</v>
      </c>
      <c r="AU59" s="21"/>
      <c r="AV59" s="24">
        <f t="shared" si="62"/>
        <v>0.48294258820075608</v>
      </c>
      <c r="AW59" s="24">
        <f t="shared" si="62"/>
        <v>0.50467151461646997</v>
      </c>
      <c r="AX59" s="24">
        <f t="shared" si="62"/>
        <v>0.47324728881237044</v>
      </c>
      <c r="AY59" s="24">
        <f t="shared" si="62"/>
        <v>0.65402674837480856</v>
      </c>
      <c r="AZ59" s="24">
        <f t="shared" si="62"/>
        <v>0.26822569179126332</v>
      </c>
      <c r="BA59" s="24">
        <f t="shared" si="62"/>
        <v>0.51370212692314365</v>
      </c>
      <c r="BB59" s="24">
        <f t="shared" si="62"/>
        <v>0.48046956743651914</v>
      </c>
      <c r="BC59" s="24">
        <f t="shared" si="62"/>
        <v>0.58978647866312484</v>
      </c>
      <c r="BD59" s="24">
        <f t="shared" si="60"/>
        <v>0.27418071363656038</v>
      </c>
      <c r="BE59" s="24">
        <f t="shared" si="60"/>
        <v>0.47880662507657656</v>
      </c>
      <c r="BF59" s="24">
        <f t="shared" si="60"/>
        <v>0.41929730485871497</v>
      </c>
      <c r="BG59" s="24">
        <f t="shared" si="60"/>
        <v>0.50360771731201459</v>
      </c>
      <c r="BH59" s="24">
        <f t="shared" si="60"/>
        <v>0.38318246735904515</v>
      </c>
      <c r="BI59" s="24">
        <f t="shared" si="60"/>
        <v>0.52072469979505809</v>
      </c>
      <c r="BJ59" s="24">
        <f t="shared" si="60"/>
        <v>0.52971408199643499</v>
      </c>
      <c r="BK59" s="24">
        <f t="shared" si="60"/>
        <v>0.33097136026013718</v>
      </c>
      <c r="BL59" s="24">
        <f t="shared" si="63"/>
        <v>0.48296199752181623</v>
      </c>
      <c r="BM59" s="24">
        <f t="shared" si="63"/>
        <v>0.51354349524110132</v>
      </c>
      <c r="BN59" s="24">
        <f t="shared" si="63"/>
        <v>0.52299568968956556</v>
      </c>
      <c r="BO59" s="24">
        <f t="shared" si="63"/>
        <v>0.53059090631625061</v>
      </c>
      <c r="BP59" s="24" t="e">
        <f t="shared" si="63"/>
        <v>#DIV/0!</v>
      </c>
      <c r="BQ59" s="24">
        <f t="shared" si="63"/>
        <v>0.51210066488028283</v>
      </c>
      <c r="BR59" s="21"/>
      <c r="BS59" s="35">
        <f t="shared" si="37"/>
        <v>44348</v>
      </c>
      <c r="BT59" s="24">
        <f t="shared" si="38"/>
        <v>8.5590512485507354E-3</v>
      </c>
      <c r="BU59" s="24">
        <f t="shared" si="39"/>
        <v>1.5740950459033766E-3</v>
      </c>
      <c r="BV59" s="24">
        <f t="shared" si="40"/>
        <v>3.5159707530184837E-3</v>
      </c>
      <c r="BW59" s="24">
        <f t="shared" si="41"/>
        <v>1.9319093246372037E-3</v>
      </c>
      <c r="BX59" s="24">
        <f t="shared" si="42"/>
        <v>2.1185114635837903E-3</v>
      </c>
      <c r="BY59" s="24">
        <f t="shared" si="43"/>
        <v>2.002332823101252E-3</v>
      </c>
      <c r="BZ59" s="24">
        <f t="shared" si="44"/>
        <v>4.0180102437554818E-3</v>
      </c>
      <c r="CA59" s="24">
        <f t="shared" si="45"/>
        <v>1.8909718476239187E-3</v>
      </c>
      <c r="CB59" s="24">
        <f t="shared" si="46"/>
        <v>1.3682215026042913E-3</v>
      </c>
      <c r="CC59" s="24">
        <f t="shared" si="47"/>
        <v>2.969385637375625E-4</v>
      </c>
      <c r="CD59" s="24">
        <f t="shared" si="48"/>
        <v>2.8360260918908089E-3</v>
      </c>
      <c r="CE59" s="24">
        <f t="shared" si="49"/>
        <v>5.3238466799303687E-4</v>
      </c>
      <c r="CF59" s="24">
        <f t="shared" si="50"/>
        <v>3.0644423576399942E-2</v>
      </c>
      <c r="CG59" s="21"/>
    </row>
    <row r="60" spans="1:85" x14ac:dyDescent="0.25">
      <c r="A60" s="31">
        <f>+[1]NAC!A61</f>
        <v>44378</v>
      </c>
      <c r="B60" s="17">
        <f>+[1]GBA!B61</f>
        <v>485.30360000000002</v>
      </c>
      <c r="C60" s="17">
        <f>+[1]GBA!C61</f>
        <v>520.39210000000003</v>
      </c>
      <c r="D60" s="17">
        <f>+[1]GBA!D61</f>
        <v>419.59609999999998</v>
      </c>
      <c r="E60" s="17">
        <f>+[1]GBA!E61</f>
        <v>502.5215</v>
      </c>
      <c r="F60" s="17">
        <f>+[1]GBA!F61</f>
        <v>414.81979999999999</v>
      </c>
      <c r="G60" s="17">
        <f>+[1]GBA!G61</f>
        <v>502.9341</v>
      </c>
      <c r="H60" s="17">
        <f>+[1]GBA!H61</f>
        <v>507.3922</v>
      </c>
      <c r="I60" s="17">
        <f>+[1]GBA!I61</f>
        <v>502.5147</v>
      </c>
      <c r="J60" s="17">
        <f>+[1]GBA!J61</f>
        <v>471.77870000000001</v>
      </c>
      <c r="K60" s="17">
        <f>+[1]GBA!K61</f>
        <v>485.36739999999998</v>
      </c>
      <c r="L60" s="17">
        <f>+[1]GBA!L61</f>
        <v>468.17899999999997</v>
      </c>
      <c r="M60" s="17">
        <f>+[1]GBA!M61</f>
        <v>460.74450000000002</v>
      </c>
      <c r="N60" s="17">
        <f>+[1]GBA!N61</f>
        <v>438.8603</v>
      </c>
      <c r="O60" s="18">
        <f>+[1]GBA!R61</f>
        <v>510.91140000000001</v>
      </c>
      <c r="P60" s="19">
        <f>+[1]GBA!S61</f>
        <v>499.07130000000001</v>
      </c>
      <c r="Q60" s="20">
        <f>+[1]GBA!T61</f>
        <v>433.27929999999998</v>
      </c>
      <c r="R60" s="18">
        <f t="shared" si="26"/>
        <v>485.30950230000008</v>
      </c>
      <c r="S60" s="19">
        <f t="shared" si="27"/>
        <v>492.15318480732799</v>
      </c>
      <c r="T60" s="19">
        <f t="shared" si="28"/>
        <v>480.55366268779022</v>
      </c>
      <c r="U60" s="19">
        <f t="shared" si="29"/>
        <v>488.88627128443932</v>
      </c>
      <c r="V60" s="19"/>
      <c r="W60" s="20">
        <f t="shared" si="30"/>
        <v>492.92930700134644</v>
      </c>
      <c r="X60" s="21"/>
      <c r="Y60" s="42">
        <f t="shared" si="61"/>
        <v>3.0841320010875473E-2</v>
      </c>
      <c r="Z60" s="24">
        <f t="shared" si="61"/>
        <v>3.5704896048797563E-2</v>
      </c>
      <c r="AA60" s="24">
        <f t="shared" si="61"/>
        <v>3.5363826677102583E-2</v>
      </c>
      <c r="AB60" s="24">
        <f t="shared" si="61"/>
        <v>6.3915646966936634E-3</v>
      </c>
      <c r="AC60" s="24">
        <f t="shared" si="61"/>
        <v>3.6203439891328681E-2</v>
      </c>
      <c r="AD60" s="24">
        <f t="shared" si="61"/>
        <v>2.6792170857738995E-2</v>
      </c>
      <c r="AE60" s="24">
        <f t="shared" si="61"/>
        <v>2.8976663529395541E-2</v>
      </c>
      <c r="AF60" s="24">
        <f t="shared" si="61"/>
        <v>1.5388187208261295E-2</v>
      </c>
      <c r="AG60" s="24">
        <f t="shared" si="61"/>
        <v>1.4834001620531723E-3</v>
      </c>
      <c r="AH60" s="24">
        <f t="shared" si="61"/>
        <v>3.9115677570763729E-2</v>
      </c>
      <c r="AI60" s="24">
        <f t="shared" si="61"/>
        <v>3.9275129687686094E-2</v>
      </c>
      <c r="AJ60" s="24">
        <f t="shared" si="61"/>
        <v>5.5368390383079946E-2</v>
      </c>
      <c r="AK60" s="24">
        <f t="shared" si="59"/>
        <v>3.7171878164647065E-2</v>
      </c>
      <c r="AL60" s="24">
        <f t="shared" si="59"/>
        <v>4.7201304739848293E-2</v>
      </c>
      <c r="AM60" s="24">
        <f t="shared" si="59"/>
        <v>3.3872403155118525E-2</v>
      </c>
      <c r="AN60" s="24">
        <f t="shared" si="59"/>
        <v>1.2386615109511334E-2</v>
      </c>
      <c r="AO60" s="24">
        <f t="shared" si="58"/>
        <v>3.0840036121731584E-2</v>
      </c>
      <c r="AP60" s="24">
        <f t="shared" si="58"/>
        <v>3.4213223749031574E-2</v>
      </c>
      <c r="AQ60" s="24">
        <f t="shared" si="58"/>
        <v>3.3092057449275236E-2</v>
      </c>
      <c r="AR60" s="24">
        <f t="shared" si="57"/>
        <v>2.4519174576621117E-2</v>
      </c>
      <c r="AS60" s="24" t="e">
        <f t="shared" si="57"/>
        <v>#DIV/0!</v>
      </c>
      <c r="AT60" s="24">
        <f t="shared" si="35"/>
        <v>2.2785089859262975E-2</v>
      </c>
      <c r="AU60" s="21"/>
      <c r="AV60" s="24">
        <f t="shared" si="62"/>
        <v>0.5039821296142204</v>
      </c>
      <c r="AW60" s="24">
        <f t="shared" si="62"/>
        <v>0.53795896388933384</v>
      </c>
      <c r="AX60" s="24">
        <f t="shared" si="62"/>
        <v>0.50180622868827318</v>
      </c>
      <c r="AY60" s="24">
        <f t="shared" si="62"/>
        <v>0.64209189308592896</v>
      </c>
      <c r="AZ60" s="24">
        <f t="shared" si="62"/>
        <v>0.30786564182145337</v>
      </c>
      <c r="BA60" s="24">
        <f t="shared" si="62"/>
        <v>0.48912852951940167</v>
      </c>
      <c r="BB60" s="24">
        <f t="shared" si="62"/>
        <v>0.49809369518432556</v>
      </c>
      <c r="BC60" s="24">
        <f t="shared" si="62"/>
        <v>0.58646702707617449</v>
      </c>
      <c r="BD60" s="24">
        <f t="shared" si="60"/>
        <v>0.25262444368803294</v>
      </c>
      <c r="BE60" s="24">
        <f t="shared" si="60"/>
        <v>0.50341434887626635</v>
      </c>
      <c r="BF60" s="24">
        <f t="shared" si="60"/>
        <v>0.48288649423193974</v>
      </c>
      <c r="BG60" s="24">
        <f t="shared" si="60"/>
        <v>0.56122391928638593</v>
      </c>
      <c r="BH60" s="24">
        <f t="shared" si="60"/>
        <v>0.39268692301321062</v>
      </c>
      <c r="BI60" s="24">
        <f t="shared" si="60"/>
        <v>0.59195211225738387</v>
      </c>
      <c r="BJ60" s="24">
        <f t="shared" si="60"/>
        <v>0.54627759742171045</v>
      </c>
      <c r="BK60" s="24">
        <f t="shared" si="60"/>
        <v>0.3404384399063225</v>
      </c>
      <c r="BL60" s="24">
        <f t="shared" si="63"/>
        <v>0.50400088464932513</v>
      </c>
      <c r="BM60" s="24">
        <f t="shared" si="63"/>
        <v>0.53612709048069185</v>
      </c>
      <c r="BN60" s="24">
        <f t="shared" si="63"/>
        <v>0.53759774352881795</v>
      </c>
      <c r="BO60" s="24">
        <f t="shared" si="63"/>
        <v>0.52842835234839125</v>
      </c>
      <c r="BP60" s="24" t="e">
        <f t="shared" si="63"/>
        <v>#DIV/0!</v>
      </c>
      <c r="BQ60" s="24">
        <f t="shared" si="63"/>
        <v>0.51584957784478669</v>
      </c>
      <c r="BR60" s="21"/>
      <c r="BS60" s="35">
        <f t="shared" si="37"/>
        <v>44378</v>
      </c>
      <c r="BT60" s="24">
        <f t="shared" si="38"/>
        <v>8.9321982055465196E-3</v>
      </c>
      <c r="BU60" s="24">
        <f t="shared" si="39"/>
        <v>9.9545989243474413E-4</v>
      </c>
      <c r="BV60" s="24">
        <f t="shared" si="40"/>
        <v>5.7554706617047658E-4</v>
      </c>
      <c r="BW60" s="24">
        <f t="shared" si="41"/>
        <v>3.2201364532354541E-3</v>
      </c>
      <c r="BX60" s="24">
        <f t="shared" si="42"/>
        <v>1.7477619672716181E-3</v>
      </c>
      <c r="BY60" s="24">
        <f t="shared" si="43"/>
        <v>2.6708384312126151E-3</v>
      </c>
      <c r="BZ60" s="24">
        <f t="shared" si="44"/>
        <v>1.8748471485861954E-3</v>
      </c>
      <c r="CA60" s="24">
        <f t="shared" si="45"/>
        <v>4.1709743746601751E-5</v>
      </c>
      <c r="CB60" s="24">
        <f t="shared" si="46"/>
        <v>2.8951741775421346E-3</v>
      </c>
      <c r="CC60" s="24">
        <f t="shared" si="47"/>
        <v>1.1349697101005953E-3</v>
      </c>
      <c r="CD60" s="24">
        <f t="shared" si="48"/>
        <v>5.5657739430396971E-3</v>
      </c>
      <c r="CE60" s="24">
        <f t="shared" si="49"/>
        <v>1.1860328728249027E-3</v>
      </c>
      <c r="CF60" s="24">
        <f t="shared" si="50"/>
        <v>3.0840449611711555E-2</v>
      </c>
      <c r="CG60" s="21"/>
    </row>
    <row r="61" spans="1:85" x14ac:dyDescent="0.25">
      <c r="A61" s="31">
        <f>+[1]NAC!A62</f>
        <v>44409</v>
      </c>
      <c r="B61" s="17">
        <f>+[1]GBA!B62</f>
        <v>497.93709999999999</v>
      </c>
      <c r="C61" s="17">
        <f>+[1]GBA!C62</f>
        <v>527.85599999999999</v>
      </c>
      <c r="D61" s="17">
        <f>+[1]GBA!D62</f>
        <v>427.22989999999999</v>
      </c>
      <c r="E61" s="17">
        <f>+[1]GBA!E62</f>
        <v>522.09370000000001</v>
      </c>
      <c r="F61" s="17">
        <f>+[1]GBA!F62</f>
        <v>426.66390000000001</v>
      </c>
      <c r="G61" s="17">
        <f>+[1]GBA!G62</f>
        <v>518.05319999999995</v>
      </c>
      <c r="H61" s="17">
        <f>+[1]GBA!H62</f>
        <v>531.3048</v>
      </c>
      <c r="I61" s="17">
        <f>+[1]GBA!I62</f>
        <v>514.26020000000005</v>
      </c>
      <c r="J61" s="17">
        <f>+[1]GBA!J62</f>
        <v>465.93900000000002</v>
      </c>
      <c r="K61" s="17">
        <f>+[1]GBA!K62</f>
        <v>503.5727</v>
      </c>
      <c r="L61" s="17">
        <f>+[1]GBA!L62</f>
        <v>488.72609999999997</v>
      </c>
      <c r="M61" s="17">
        <f>+[1]GBA!M62</f>
        <v>470.13499999999999</v>
      </c>
      <c r="N61" s="17">
        <f>+[1]GBA!N62</f>
        <v>452.62670000000003</v>
      </c>
      <c r="O61" s="18">
        <f>+[1]GBA!R62</f>
        <v>515.55309999999997</v>
      </c>
      <c r="P61" s="19">
        <f>+[1]GBA!S62</f>
        <v>514.39679999999998</v>
      </c>
      <c r="Q61" s="20">
        <f>+[1]GBA!T62</f>
        <v>441.59500000000003</v>
      </c>
      <c r="R61" s="18">
        <f t="shared" si="26"/>
        <v>497.94399780999998</v>
      </c>
      <c r="S61" s="19">
        <f t="shared" si="27"/>
        <v>503.95603311749846</v>
      </c>
      <c r="T61" s="19">
        <f t="shared" si="28"/>
        <v>495.50695449330789</v>
      </c>
      <c r="U61" s="19">
        <f t="shared" si="29"/>
        <v>506.17951897555304</v>
      </c>
      <c r="V61" s="19"/>
      <c r="W61" s="20">
        <f t="shared" si="30"/>
        <v>509.04492352375451</v>
      </c>
      <c r="X61" s="21"/>
      <c r="Y61" s="42">
        <f t="shared" si="61"/>
        <v>2.6032158014076101E-2</v>
      </c>
      <c r="Z61" s="24">
        <f t="shared" si="61"/>
        <v>1.4342838794055401E-2</v>
      </c>
      <c r="AA61" s="24">
        <f t="shared" si="61"/>
        <v>1.8193210089416878E-2</v>
      </c>
      <c r="AB61" s="24">
        <f t="shared" si="61"/>
        <v>3.8947985310081368E-2</v>
      </c>
      <c r="AC61" s="24">
        <f t="shared" si="61"/>
        <v>2.8552397932789297E-2</v>
      </c>
      <c r="AD61" s="24">
        <f t="shared" si="61"/>
        <v>3.0061791395731507E-2</v>
      </c>
      <c r="AE61" s="24">
        <f t="shared" si="61"/>
        <v>4.7128434374828831E-2</v>
      </c>
      <c r="AF61" s="24">
        <f t="shared" si="61"/>
        <v>2.3373445592735909E-2</v>
      </c>
      <c r="AG61" s="24">
        <f t="shared" si="61"/>
        <v>-1.2378049284547998E-2</v>
      </c>
      <c r="AH61" s="24">
        <f t="shared" si="61"/>
        <v>3.7508287536410556E-2</v>
      </c>
      <c r="AI61" s="24">
        <f t="shared" si="61"/>
        <v>4.3887273884561262E-2</v>
      </c>
      <c r="AJ61" s="24">
        <f t="shared" si="61"/>
        <v>2.0381143996292872E-2</v>
      </c>
      <c r="AK61" s="24">
        <f t="shared" si="59"/>
        <v>3.1368524334509207E-2</v>
      </c>
      <c r="AL61" s="24">
        <f t="shared" si="59"/>
        <v>9.0851368750040074E-3</v>
      </c>
      <c r="AM61" s="24">
        <f t="shared" si="59"/>
        <v>3.0708037108124531E-2</v>
      </c>
      <c r="AN61" s="24">
        <f t="shared" si="59"/>
        <v>1.9192470076461188E-2</v>
      </c>
      <c r="AO61" s="24">
        <f t="shared" si="58"/>
        <v>2.6033892701712968E-2</v>
      </c>
      <c r="AP61" s="24">
        <f t="shared" si="58"/>
        <v>2.3982062241030055E-2</v>
      </c>
      <c r="AQ61" s="24">
        <f t="shared" si="58"/>
        <v>3.111679915596155E-2</v>
      </c>
      <c r="AR61" s="24">
        <f t="shared" si="57"/>
        <v>3.5372741487871062E-2</v>
      </c>
      <c r="AS61" s="24" t="e">
        <f t="shared" si="57"/>
        <v>#DIV/0!</v>
      </c>
      <c r="AT61" s="24">
        <f t="shared" si="35"/>
        <v>3.2693565372375E-2</v>
      </c>
      <c r="AU61" s="21"/>
      <c r="AV61" s="24">
        <f t="shared" si="62"/>
        <v>0.50118647905293923</v>
      </c>
      <c r="AW61" s="24">
        <f t="shared" si="62"/>
        <v>0.50432783229920575</v>
      </c>
      <c r="AX61" s="24">
        <f t="shared" si="62"/>
        <v>0.50659105086892708</v>
      </c>
      <c r="AY61" s="24">
        <f t="shared" si="62"/>
        <v>0.66324318813893557</v>
      </c>
      <c r="AZ61" s="24">
        <f t="shared" si="62"/>
        <v>0.31215511496244819</v>
      </c>
      <c r="BA61" s="24">
        <f t="shared" si="62"/>
        <v>0.48254185747424838</v>
      </c>
      <c r="BB61" s="24">
        <f t="shared" si="62"/>
        <v>0.53288090722187254</v>
      </c>
      <c r="BC61" s="24">
        <f t="shared" si="62"/>
        <v>0.57921805613091437</v>
      </c>
      <c r="BD61" s="24">
        <f t="shared" si="60"/>
        <v>0.23397411281271174</v>
      </c>
      <c r="BE61" s="24">
        <f t="shared" si="60"/>
        <v>0.50969332017426572</v>
      </c>
      <c r="BF61" s="24">
        <f t="shared" si="60"/>
        <v>0.53176623242300436</v>
      </c>
      <c r="BG61" s="24">
        <f t="shared" si="60"/>
        <v>0.56866964961979027</v>
      </c>
      <c r="BH61" s="24">
        <f t="shared" si="60"/>
        <v>0.36850158822686407</v>
      </c>
      <c r="BI61" s="24">
        <f t="shared" si="60"/>
        <v>0.53597780316125587</v>
      </c>
      <c r="BJ61" s="24">
        <f t="shared" si="60"/>
        <v>0.54440538371536884</v>
      </c>
      <c r="BK61" s="24">
        <f t="shared" si="60"/>
        <v>0.35513043584998871</v>
      </c>
      <c r="BL61" s="24">
        <f t="shared" si="63"/>
        <v>0.50120717191268138</v>
      </c>
      <c r="BM61" s="24">
        <f t="shared" si="63"/>
        <v>0.52539828634522334</v>
      </c>
      <c r="BN61" s="24">
        <f t="shared" si="63"/>
        <v>0.54160783369357013</v>
      </c>
      <c r="BO61" s="24">
        <f t="shared" si="63"/>
        <v>0.53128699678299252</v>
      </c>
      <c r="BP61" s="24" t="e">
        <f t="shared" si="63"/>
        <v>#DIV/0!</v>
      </c>
      <c r="BQ61" s="24">
        <f t="shared" si="63"/>
        <v>0.52384578281816241</v>
      </c>
      <c r="BR61" s="21"/>
      <c r="BS61" s="35">
        <f t="shared" si="37"/>
        <v>44409</v>
      </c>
      <c r="BT61" s="24">
        <f t="shared" si="38"/>
        <v>3.6050384954902297E-3</v>
      </c>
      <c r="BU61" s="24">
        <f t="shared" si="39"/>
        <v>5.1436927317250532E-4</v>
      </c>
      <c r="BV61" s="24">
        <f t="shared" si="40"/>
        <v>3.4240005225594883E-3</v>
      </c>
      <c r="BW61" s="24">
        <f t="shared" si="41"/>
        <v>2.5528202551969585E-3</v>
      </c>
      <c r="BX61" s="24">
        <f t="shared" si="42"/>
        <v>1.9533495527335812E-3</v>
      </c>
      <c r="BY61" s="24">
        <f t="shared" si="43"/>
        <v>4.3360667425504356E-3</v>
      </c>
      <c r="BZ61" s="24">
        <f t="shared" si="44"/>
        <v>2.8050553303128303E-3</v>
      </c>
      <c r="CA61" s="24">
        <f t="shared" si="45"/>
        <v>-3.3812971921081937E-4</v>
      </c>
      <c r="CB61" s="24">
        <f t="shared" si="46"/>
        <v>2.7984861023079197E-3</v>
      </c>
      <c r="CC61" s="24">
        <f t="shared" si="47"/>
        <v>1.2786272757918961E-3</v>
      </c>
      <c r="CD61" s="24">
        <f t="shared" si="48"/>
        <v>2.097512155277639E-3</v>
      </c>
      <c r="CE61" s="24">
        <f t="shared" si="49"/>
        <v>1.0070133417514338E-3</v>
      </c>
      <c r="CF61" s="24">
        <f t="shared" si="50"/>
        <v>2.6034209327934099E-2</v>
      </c>
      <c r="CG61" s="21"/>
    </row>
    <row r="62" spans="1:85" x14ac:dyDescent="0.25">
      <c r="A62" s="31">
        <f>+[1]NAC!A63</f>
        <v>44440</v>
      </c>
      <c r="B62" s="17">
        <f>+[1]GBA!B63</f>
        <v>517.04250000000002</v>
      </c>
      <c r="C62" s="17">
        <f>+[1]GBA!C63</f>
        <v>545.09169999999995</v>
      </c>
      <c r="D62" s="17">
        <f>+[1]GBA!D63</f>
        <v>453.63909999999998</v>
      </c>
      <c r="E62" s="17">
        <f>+[1]GBA!E63</f>
        <v>557.31089999999995</v>
      </c>
      <c r="F62" s="17">
        <f>+[1]GBA!F63</f>
        <v>432.50790000000001</v>
      </c>
      <c r="G62" s="17">
        <f>+[1]GBA!G63</f>
        <v>538.15179999999998</v>
      </c>
      <c r="H62" s="17">
        <f>+[1]GBA!H63</f>
        <v>556.54079999999999</v>
      </c>
      <c r="I62" s="17">
        <f>+[1]GBA!I63</f>
        <v>533.35569999999996</v>
      </c>
      <c r="J62" s="17">
        <f>+[1]GBA!J63</f>
        <v>483.94349999999997</v>
      </c>
      <c r="K62" s="17">
        <f>+[1]GBA!K63</f>
        <v>520.47770000000003</v>
      </c>
      <c r="L62" s="17">
        <f>+[1]GBA!L63</f>
        <v>506.64580000000001</v>
      </c>
      <c r="M62" s="17">
        <f>+[1]GBA!M63</f>
        <v>491.37439999999998</v>
      </c>
      <c r="N62" s="17">
        <f>+[1]GBA!N63</f>
        <v>460.97359999999998</v>
      </c>
      <c r="O62" s="18">
        <f>+[1]GBA!R63</f>
        <v>554.49900000000002</v>
      </c>
      <c r="P62" s="19">
        <f>+[1]GBA!S63</f>
        <v>531.65150000000006</v>
      </c>
      <c r="Q62" s="20">
        <f>+[1]GBA!T63</f>
        <v>457.20780000000002</v>
      </c>
      <c r="R62" s="18">
        <f t="shared" si="26"/>
        <v>517.04984837999996</v>
      </c>
      <c r="S62" s="19">
        <f t="shared" si="27"/>
        <v>524.50803932406825</v>
      </c>
      <c r="T62" s="19">
        <f t="shared" si="28"/>
        <v>517.65910256760446</v>
      </c>
      <c r="U62" s="19">
        <f t="shared" si="29"/>
        <v>528.71560919674039</v>
      </c>
      <c r="V62" s="19"/>
      <c r="W62" s="20">
        <f t="shared" si="30"/>
        <v>530.75792273514139</v>
      </c>
      <c r="X62" s="21"/>
      <c r="Y62" s="42">
        <f t="shared" si="61"/>
        <v>3.8369103246173042E-2</v>
      </c>
      <c r="Z62" s="24">
        <f t="shared" si="61"/>
        <v>3.2652276378406064E-2</v>
      </c>
      <c r="AA62" s="24">
        <f t="shared" si="61"/>
        <v>6.1814961920970468E-2</v>
      </c>
      <c r="AB62" s="24">
        <f t="shared" si="61"/>
        <v>6.7453792298202364E-2</v>
      </c>
      <c r="AC62" s="24">
        <f t="shared" si="61"/>
        <v>1.369696381624963E-2</v>
      </c>
      <c r="AD62" s="24">
        <f t="shared" si="61"/>
        <v>3.8796401605086128E-2</v>
      </c>
      <c r="AE62" s="24">
        <f t="shared" si="61"/>
        <v>4.7498159248702487E-2</v>
      </c>
      <c r="AF62" s="24">
        <f t="shared" si="61"/>
        <v>3.7131981047726192E-2</v>
      </c>
      <c r="AG62" s="24">
        <f t="shared" si="61"/>
        <v>3.8641324293523294E-2</v>
      </c>
      <c r="AH62" s="24">
        <f t="shared" si="61"/>
        <v>3.3570128007336386E-2</v>
      </c>
      <c r="AI62" s="24">
        <f t="shared" si="61"/>
        <v>3.666614080975017E-2</v>
      </c>
      <c r="AJ62" s="24">
        <f t="shared" si="61"/>
        <v>4.5177236325736114E-2</v>
      </c>
      <c r="AK62" s="24">
        <f t="shared" si="59"/>
        <v>1.8441024358483382E-2</v>
      </c>
      <c r="AL62" s="24">
        <f t="shared" si="59"/>
        <v>7.5541976180533155E-2</v>
      </c>
      <c r="AM62" s="24">
        <f t="shared" si="59"/>
        <v>3.3543560146564122E-2</v>
      </c>
      <c r="AN62" s="24">
        <f t="shared" si="59"/>
        <v>3.5355472774827534E-2</v>
      </c>
      <c r="AO62" s="24">
        <f t="shared" si="58"/>
        <v>3.836947659582024E-2</v>
      </c>
      <c r="AP62" s="24">
        <f t="shared" si="58"/>
        <v>4.0781347689071268E-2</v>
      </c>
      <c r="AQ62" s="24">
        <f t="shared" si="58"/>
        <v>4.4706028590353108E-2</v>
      </c>
      <c r="AR62" s="24">
        <f t="shared" si="57"/>
        <v>4.4521932192747915E-2</v>
      </c>
      <c r="AS62" s="24" t="e">
        <f t="shared" si="57"/>
        <v>#DIV/0!</v>
      </c>
      <c r="AT62" s="24">
        <f t="shared" si="35"/>
        <v>4.2654387084509748E-2</v>
      </c>
      <c r="AU62" s="21"/>
      <c r="AV62" s="24">
        <f t="shared" si="62"/>
        <v>0.51668954714258075</v>
      </c>
      <c r="AW62" s="24">
        <f t="shared" si="62"/>
        <v>0.51076327827596857</v>
      </c>
      <c r="AX62" s="24">
        <f t="shared" si="62"/>
        <v>0.53154108504519626</v>
      </c>
      <c r="AY62" s="24">
        <f t="shared" si="62"/>
        <v>0.65157489240376343</v>
      </c>
      <c r="AZ62" s="24">
        <f t="shared" si="62"/>
        <v>0.31566621078017421</v>
      </c>
      <c r="BA62" s="24">
        <f t="shared" si="62"/>
        <v>0.49621478249144024</v>
      </c>
      <c r="BB62" s="24">
        <f t="shared" si="62"/>
        <v>0.56103625013007674</v>
      </c>
      <c r="BC62" s="24">
        <f t="shared" si="62"/>
        <v>0.58377966826948335</v>
      </c>
      <c r="BD62" s="24">
        <f t="shared" si="60"/>
        <v>0.29232525535750042</v>
      </c>
      <c r="BE62" s="24">
        <f t="shared" si="60"/>
        <v>0.52275021935271715</v>
      </c>
      <c r="BF62" s="24">
        <f t="shared" si="60"/>
        <v>0.58397051692609958</v>
      </c>
      <c r="BG62" s="24">
        <f t="shared" si="60"/>
        <v>0.61874388286193271</v>
      </c>
      <c r="BH62" s="24">
        <f t="shared" si="60"/>
        <v>0.3560982612706749</v>
      </c>
      <c r="BI62" s="24">
        <f t="shared" si="60"/>
        <v>0.51161725618482934</v>
      </c>
      <c r="BJ62" s="24">
        <f t="shared" si="60"/>
        <v>0.56205588480454316</v>
      </c>
      <c r="BK62" s="24">
        <f t="shared" si="60"/>
        <v>0.38196171741178597</v>
      </c>
      <c r="BL62" s="24">
        <f t="shared" si="63"/>
        <v>0.51670850505151367</v>
      </c>
      <c r="BM62" s="24">
        <f t="shared" si="63"/>
        <v>0.53808513277494208</v>
      </c>
      <c r="BN62" s="24">
        <f t="shared" si="63"/>
        <v>0.55759727788574054</v>
      </c>
      <c r="BO62" s="24">
        <f t="shared" si="63"/>
        <v>0.53493058262712823</v>
      </c>
      <c r="BP62" s="24" t="e">
        <f t="shared" si="63"/>
        <v>#DIV/0!</v>
      </c>
      <c r="BQ62" s="24">
        <f t="shared" si="63"/>
        <v>0.53853509880665595</v>
      </c>
      <c r="BR62" s="21"/>
      <c r="BS62" s="35">
        <f t="shared" si="37"/>
        <v>44440</v>
      </c>
      <c r="BT62" s="24">
        <f t="shared" si="38"/>
        <v>8.1135711317754551E-3</v>
      </c>
      <c r="BU62" s="24">
        <f t="shared" si="39"/>
        <v>1.7343171255967873E-3</v>
      </c>
      <c r="BV62" s="24">
        <f t="shared" si="40"/>
        <v>6.0046545637993127E-3</v>
      </c>
      <c r="BW62" s="24">
        <f t="shared" si="41"/>
        <v>1.2276297548425282E-3</v>
      </c>
      <c r="BX62" s="24">
        <f t="shared" si="42"/>
        <v>2.5308060395580131E-3</v>
      </c>
      <c r="BY62" s="24">
        <f t="shared" si="43"/>
        <v>4.4599368072794719E-3</v>
      </c>
      <c r="BZ62" s="24">
        <f t="shared" si="44"/>
        <v>4.4446747390383019E-3</v>
      </c>
      <c r="CA62" s="24">
        <f t="shared" si="45"/>
        <v>1.0160448980403322E-3</v>
      </c>
      <c r="CB62" s="24">
        <f t="shared" si="46"/>
        <v>2.5326753118014352E-3</v>
      </c>
      <c r="CC62" s="24">
        <f t="shared" si="47"/>
        <v>1.0868339394674569E-3</v>
      </c>
      <c r="CD62" s="24">
        <f t="shared" si="48"/>
        <v>4.6237787061859797E-3</v>
      </c>
      <c r="CE62" s="24">
        <f t="shared" si="49"/>
        <v>5.9508510211429941E-4</v>
      </c>
      <c r="CF62" s="24">
        <f t="shared" si="50"/>
        <v>3.837000811949938E-2</v>
      </c>
      <c r="CG62" s="21"/>
    </row>
    <row r="63" spans="1:85" x14ac:dyDescent="0.25">
      <c r="A63" s="31">
        <f>+[1]NAC!A64</f>
        <v>44470</v>
      </c>
      <c r="B63" s="17">
        <f>+[1]GBA!B64</f>
        <v>536.54229999999995</v>
      </c>
      <c r="C63" s="17">
        <f>+[1]GBA!C64</f>
        <v>564.47670000000005</v>
      </c>
      <c r="D63" s="17">
        <f>+[1]GBA!D64</f>
        <v>460.15210000000002</v>
      </c>
      <c r="E63" s="17">
        <f>+[1]GBA!E64</f>
        <v>589.80820000000006</v>
      </c>
      <c r="F63" s="17">
        <f>+[1]GBA!F64</f>
        <v>445.23149999999998</v>
      </c>
      <c r="G63" s="17">
        <f>+[1]GBA!G64</f>
        <v>553.17240000000004</v>
      </c>
      <c r="H63" s="17">
        <f>+[1]GBA!H64</f>
        <v>588.5367</v>
      </c>
      <c r="I63" s="17">
        <f>+[1]GBA!I64</f>
        <v>550.25130000000001</v>
      </c>
      <c r="J63" s="17">
        <f>+[1]GBA!J64</f>
        <v>488.77980000000002</v>
      </c>
      <c r="K63" s="17">
        <f>+[1]GBA!K64</f>
        <v>545.24189999999999</v>
      </c>
      <c r="L63" s="17">
        <f>+[1]GBA!L64</f>
        <v>511.52100000000002</v>
      </c>
      <c r="M63" s="17">
        <f>+[1]GBA!M64</f>
        <v>511.34300000000002</v>
      </c>
      <c r="N63" s="17">
        <f>+[1]GBA!N64</f>
        <v>479.07350000000002</v>
      </c>
      <c r="O63" s="18">
        <f>+[1]GBA!R64</f>
        <v>608.31569999999999</v>
      </c>
      <c r="P63" s="19">
        <f>+[1]GBA!S64</f>
        <v>549.33249999999998</v>
      </c>
      <c r="Q63" s="20">
        <f>+[1]GBA!T64</f>
        <v>466.60160000000002</v>
      </c>
      <c r="R63" s="18">
        <f t="shared" si="26"/>
        <v>536.54989075000003</v>
      </c>
      <c r="S63" s="19">
        <f t="shared" si="27"/>
        <v>545.21584649399892</v>
      </c>
      <c r="T63" s="19">
        <f t="shared" si="28"/>
        <v>540.48173135755258</v>
      </c>
      <c r="U63" s="19">
        <f t="shared" si="29"/>
        <v>552.73876852929777</v>
      </c>
      <c r="V63" s="19"/>
      <c r="W63" s="20">
        <f t="shared" si="30"/>
        <v>552.39234949028662</v>
      </c>
      <c r="X63" s="21"/>
      <c r="Y63" s="42">
        <f t="shared" si="61"/>
        <v>3.7714114410323907E-2</v>
      </c>
      <c r="Z63" s="24">
        <f t="shared" si="61"/>
        <v>3.5562823649672337E-2</v>
      </c>
      <c r="AA63" s="24">
        <f t="shared" si="61"/>
        <v>1.4357228025538404E-2</v>
      </c>
      <c r="AB63" s="24">
        <f t="shared" si="61"/>
        <v>5.8310899715042552E-2</v>
      </c>
      <c r="AC63" s="24">
        <f t="shared" si="61"/>
        <v>2.9418190974083824E-2</v>
      </c>
      <c r="AD63" s="24">
        <f t="shared" si="61"/>
        <v>2.7911455466654633E-2</v>
      </c>
      <c r="AE63" s="24">
        <f t="shared" si="61"/>
        <v>5.7490663757266303E-2</v>
      </c>
      <c r="AF63" s="24">
        <f t="shared" si="61"/>
        <v>3.1677921507166973E-2</v>
      </c>
      <c r="AG63" s="24">
        <f t="shared" si="61"/>
        <v>9.9935219710567402E-3</v>
      </c>
      <c r="AH63" s="24">
        <f t="shared" si="61"/>
        <v>4.7579752216089011E-2</v>
      </c>
      <c r="AI63" s="24">
        <f t="shared" si="61"/>
        <v>9.6225015582878104E-3</v>
      </c>
      <c r="AJ63" s="24">
        <f t="shared" si="61"/>
        <v>4.0638258728985521E-2</v>
      </c>
      <c r="AK63" s="24">
        <f t="shared" si="59"/>
        <v>3.9264504518263132E-2</v>
      </c>
      <c r="AL63" s="24">
        <f t="shared" si="59"/>
        <v>9.7054638511521185E-2</v>
      </c>
      <c r="AM63" s="24">
        <f t="shared" si="59"/>
        <v>3.3256748076512466E-2</v>
      </c>
      <c r="AN63" s="24">
        <f t="shared" si="59"/>
        <v>2.054601868122119E-2</v>
      </c>
      <c r="AO63" s="24">
        <f t="shared" si="58"/>
        <v>3.771404716797977E-2</v>
      </c>
      <c r="AP63" s="24">
        <f t="shared" si="58"/>
        <v>3.9480438081781921E-2</v>
      </c>
      <c r="AQ63" s="24">
        <f t="shared" si="58"/>
        <v>4.408814348428769E-2</v>
      </c>
      <c r="AR63" s="24">
        <f t="shared" si="57"/>
        <v>4.5436826366928917E-2</v>
      </c>
      <c r="AS63" s="24" t="e">
        <f t="shared" si="57"/>
        <v>#DIV/0!</v>
      </c>
      <c r="AT63" s="24">
        <f t="shared" si="35"/>
        <v>4.0761382597281015E-2</v>
      </c>
      <c r="AU63" s="21"/>
      <c r="AV63" s="24">
        <f t="shared" si="62"/>
        <v>0.51975870457086981</v>
      </c>
      <c r="AW63" s="24">
        <f t="shared" si="62"/>
        <v>0.49299440652808024</v>
      </c>
      <c r="AX63" s="24">
        <f t="shared" si="62"/>
        <v>0.52219201265515847</v>
      </c>
      <c r="AY63" s="24">
        <f t="shared" si="62"/>
        <v>0.64561418389217806</v>
      </c>
      <c r="AZ63" s="24">
        <f t="shared" si="62"/>
        <v>0.32524678445010902</v>
      </c>
      <c r="BA63" s="24">
        <f t="shared" si="62"/>
        <v>0.4688112947983909</v>
      </c>
      <c r="BB63" s="24">
        <f t="shared" si="62"/>
        <v>0.61039316042866343</v>
      </c>
      <c r="BC63" s="24">
        <f t="shared" si="62"/>
        <v>0.56909043157940675</v>
      </c>
      <c r="BD63" s="24">
        <f t="shared" si="60"/>
        <v>0.31221196857648637</v>
      </c>
      <c r="BE63" s="24">
        <f t="shared" si="60"/>
        <v>0.55686696320628259</v>
      </c>
      <c r="BF63" s="24">
        <f t="shared" si="60"/>
        <v>0.59867048581648397</v>
      </c>
      <c r="BG63" s="24">
        <f t="shared" si="60"/>
        <v>0.63044781411460726</v>
      </c>
      <c r="BH63" s="24">
        <f t="shared" si="60"/>
        <v>0.38306094003690694</v>
      </c>
      <c r="BI63" s="24">
        <f t="shared" si="60"/>
        <v>0.52076377720673173</v>
      </c>
      <c r="BJ63" s="24">
        <f t="shared" si="60"/>
        <v>0.56030138478851543</v>
      </c>
      <c r="BK63" s="24">
        <f t="shared" si="60"/>
        <v>0.39381710111531865</v>
      </c>
      <c r="BL63" s="24">
        <f t="shared" si="63"/>
        <v>0.51977281787297591</v>
      </c>
      <c r="BM63" s="24">
        <f t="shared" si="63"/>
        <v>0.53456230320064257</v>
      </c>
      <c r="BN63" s="24">
        <f t="shared" si="63"/>
        <v>0.56465938031595786</v>
      </c>
      <c r="BO63" s="24">
        <f t="shared" si="63"/>
        <v>0.54047118450761289</v>
      </c>
      <c r="BP63" s="24" t="e">
        <f t="shared" si="63"/>
        <v>#DIV/0!</v>
      </c>
      <c r="BQ63" s="24">
        <f t="shared" si="63"/>
        <v>0.54902112811586168</v>
      </c>
      <c r="BR63" s="21"/>
      <c r="BS63" s="35">
        <f t="shared" si="37"/>
        <v>44470</v>
      </c>
      <c r="BT63" s="24">
        <f t="shared" si="38"/>
        <v>8.7881441080762679E-3</v>
      </c>
      <c r="BU63" s="24">
        <f t="shared" si="39"/>
        <v>4.1191023948708487E-4</v>
      </c>
      <c r="BV63" s="24">
        <f t="shared" si="40"/>
        <v>5.3361585749720948E-3</v>
      </c>
      <c r="BW63" s="24">
        <f t="shared" si="41"/>
        <v>2.5740409347394023E-3</v>
      </c>
      <c r="BX63" s="24">
        <f t="shared" si="42"/>
        <v>1.8214974977879069E-3</v>
      </c>
      <c r="BY63" s="24">
        <f t="shared" si="43"/>
        <v>5.4456629774148162E-3</v>
      </c>
      <c r="BZ63" s="24">
        <f t="shared" si="44"/>
        <v>3.7873096312198836E-3</v>
      </c>
      <c r="CA63" s="24">
        <f t="shared" si="45"/>
        <v>2.6284112041080073E-4</v>
      </c>
      <c r="CB63" s="24">
        <f t="shared" si="46"/>
        <v>3.5730318494127601E-3</v>
      </c>
      <c r="CC63" s="24">
        <f t="shared" si="47"/>
        <v>2.8475616607919119E-4</v>
      </c>
      <c r="CD63" s="24">
        <f t="shared" si="48"/>
        <v>4.1864957716241978E-3</v>
      </c>
      <c r="CE63" s="24">
        <f t="shared" si="49"/>
        <v>1.242734301338868E-3</v>
      </c>
      <c r="CF63" s="24">
        <f t="shared" si="50"/>
        <v>3.7714583172563272E-2</v>
      </c>
      <c r="CG63" s="21"/>
    </row>
    <row r="64" spans="1:85" x14ac:dyDescent="0.25">
      <c r="A64" s="31">
        <f>+[1]NAC!A65</f>
        <v>44501</v>
      </c>
      <c r="B64" s="17">
        <f>+[1]GBA!B65</f>
        <v>548.70730000000003</v>
      </c>
      <c r="C64" s="17">
        <f>+[1]GBA!C65</f>
        <v>574.65920000000006</v>
      </c>
      <c r="D64" s="17">
        <f>+[1]GBA!D65</f>
        <v>464.41180000000003</v>
      </c>
      <c r="E64" s="17">
        <f>+[1]GBA!E65</f>
        <v>609.36009999999999</v>
      </c>
      <c r="F64" s="17">
        <f>+[1]GBA!F65</f>
        <v>453.15190000000001</v>
      </c>
      <c r="G64" s="17">
        <f>+[1]GBA!G65</f>
        <v>568.44889999999998</v>
      </c>
      <c r="H64" s="17">
        <f>+[1]GBA!H65</f>
        <v>600.76319999999998</v>
      </c>
      <c r="I64" s="17">
        <f>+[1]GBA!I65</f>
        <v>559.35599999999999</v>
      </c>
      <c r="J64" s="17">
        <f>+[1]GBA!J65</f>
        <v>488.25060000000002</v>
      </c>
      <c r="K64" s="17">
        <f>+[1]GBA!K65</f>
        <v>550.16139999999996</v>
      </c>
      <c r="L64" s="17">
        <f>+[1]GBA!L65</f>
        <v>513.52760000000001</v>
      </c>
      <c r="M64" s="17">
        <f>+[1]GBA!M65</f>
        <v>541.94370000000004</v>
      </c>
      <c r="N64" s="17">
        <f>+[1]GBA!N65</f>
        <v>488.4307</v>
      </c>
      <c r="O64" s="18">
        <f>+[1]GBA!R65</f>
        <v>598.96550000000002</v>
      </c>
      <c r="P64" s="19">
        <f>+[1]GBA!S65</f>
        <v>567.71709999999996</v>
      </c>
      <c r="Q64" s="20">
        <f>+[1]GBA!T65</f>
        <v>470.16430000000003</v>
      </c>
      <c r="R64" s="18">
        <f t="shared" si="26"/>
        <v>548.71541434999995</v>
      </c>
      <c r="S64" s="19">
        <f t="shared" si="27"/>
        <v>559.68229347757438</v>
      </c>
      <c r="T64" s="19">
        <f t="shared" si="28"/>
        <v>558.6026929527452</v>
      </c>
      <c r="U64" s="19">
        <f t="shared" si="29"/>
        <v>565.61020104773002</v>
      </c>
      <c r="V64" s="19"/>
      <c r="W64" s="20">
        <f t="shared" si="30"/>
        <v>562.95950411617605</v>
      </c>
      <c r="X64" s="21"/>
      <c r="Y64" s="42">
        <f t="shared" si="61"/>
        <v>2.2672956074479167E-2</v>
      </c>
      <c r="Z64" s="24">
        <f t="shared" si="61"/>
        <v>1.8038831363632823E-2</v>
      </c>
      <c r="AA64" s="24">
        <f t="shared" si="61"/>
        <v>9.2571564923860095E-3</v>
      </c>
      <c r="AB64" s="24">
        <f t="shared" si="61"/>
        <v>3.3149589985354444E-2</v>
      </c>
      <c r="AC64" s="24">
        <f t="shared" si="61"/>
        <v>1.7789397201231294E-2</v>
      </c>
      <c r="AD64" s="24">
        <f t="shared" si="61"/>
        <v>2.7616164508569074E-2</v>
      </c>
      <c r="AE64" s="24">
        <f t="shared" si="61"/>
        <v>2.077440540241593E-2</v>
      </c>
      <c r="AF64" s="24">
        <f t="shared" si="61"/>
        <v>1.6546439781241817E-2</v>
      </c>
      <c r="AG64" s="24">
        <f t="shared" si="61"/>
        <v>-1.0826961343328723E-3</v>
      </c>
      <c r="AH64" s="24">
        <f t="shared" si="61"/>
        <v>9.0226007942528774E-3</v>
      </c>
      <c r="AI64" s="24">
        <f t="shared" si="61"/>
        <v>3.9228105981963246E-3</v>
      </c>
      <c r="AJ64" s="24">
        <f t="shared" si="61"/>
        <v>5.9843783918035465E-2</v>
      </c>
      <c r="AK64" s="24">
        <f t="shared" si="59"/>
        <v>1.9531867239578116E-2</v>
      </c>
      <c r="AL64" s="24">
        <f t="shared" si="59"/>
        <v>-1.5370637318747438E-2</v>
      </c>
      <c r="AM64" s="24">
        <f t="shared" si="59"/>
        <v>3.3467162419845931E-2</v>
      </c>
      <c r="AN64" s="24">
        <f t="shared" si="59"/>
        <v>7.6354217388023837E-3</v>
      </c>
      <c r="AO64" s="24">
        <f t="shared" si="58"/>
        <v>2.2673611177135289E-2</v>
      </c>
      <c r="AP64" s="24">
        <f t="shared" si="58"/>
        <v>2.6533430890906207E-2</v>
      </c>
      <c r="AQ64" s="24">
        <f t="shared" si="58"/>
        <v>3.3527426634157198E-2</v>
      </c>
      <c r="AR64" s="24">
        <f t="shared" si="57"/>
        <v>2.3286646877836992E-2</v>
      </c>
      <c r="AS64" s="24" t="e">
        <f t="shared" si="57"/>
        <v>#DIV/0!</v>
      </c>
      <c r="AT64" s="24">
        <f t="shared" si="35"/>
        <v>1.9129799019917959E-2</v>
      </c>
      <c r="AU64" s="21"/>
      <c r="AV64" s="24">
        <f t="shared" si="62"/>
        <v>0.5093529398981842</v>
      </c>
      <c r="AW64" s="24">
        <f t="shared" si="62"/>
        <v>0.48815798435186752</v>
      </c>
      <c r="AX64" s="24">
        <f t="shared" si="62"/>
        <v>0.50022951894702339</v>
      </c>
      <c r="AY64" s="24">
        <f t="shared" si="62"/>
        <v>0.6506742500439513</v>
      </c>
      <c r="AZ64" s="24">
        <f t="shared" si="62"/>
        <v>0.31637215571558475</v>
      </c>
      <c r="BA64" s="24">
        <f t="shared" si="62"/>
        <v>0.45251398218293759</v>
      </c>
      <c r="BB64" s="24">
        <f t="shared" si="62"/>
        <v>0.58926093252581513</v>
      </c>
      <c r="BC64" s="24">
        <f t="shared" si="62"/>
        <v>0.53211028774933</v>
      </c>
      <c r="BD64" s="24">
        <f t="shared" si="60"/>
        <v>0.33466822771858529</v>
      </c>
      <c r="BE64" s="24">
        <f t="shared" si="60"/>
        <v>0.48875145279809917</v>
      </c>
      <c r="BF64" s="24">
        <f t="shared" si="60"/>
        <v>0.5973182669888295</v>
      </c>
      <c r="BG64" s="24">
        <f t="shared" si="60"/>
        <v>0.67018880949702697</v>
      </c>
      <c r="BH64" s="24">
        <f t="shared" si="60"/>
        <v>0.36464794910551901</v>
      </c>
      <c r="BI64" s="24">
        <f t="shared" si="60"/>
        <v>0.48719006191933567</v>
      </c>
      <c r="BJ64" s="24">
        <f t="shared" si="60"/>
        <v>0.54910588694350704</v>
      </c>
      <c r="BK64" s="24">
        <f t="shared" si="60"/>
        <v>0.39421667511306269</v>
      </c>
      <c r="BL64" s="24">
        <f t="shared" si="63"/>
        <v>0.50936667691945647</v>
      </c>
      <c r="BM64" s="24">
        <f t="shared" si="63"/>
        <v>0.52777956272180337</v>
      </c>
      <c r="BN64" s="24">
        <f t="shared" si="63"/>
        <v>0.55721145768683078</v>
      </c>
      <c r="BO64" s="24">
        <f t="shared" si="63"/>
        <v>0.51588354586467644</v>
      </c>
      <c r="BP64" s="24" t="e">
        <f t="shared" si="63"/>
        <v>#DIV/0!</v>
      </c>
      <c r="BQ64" s="24">
        <f t="shared" si="63"/>
        <v>0.52660416046026604</v>
      </c>
      <c r="BR64" s="21"/>
      <c r="BS64" s="35">
        <f t="shared" si="37"/>
        <v>44501</v>
      </c>
      <c r="BT64" s="24">
        <f t="shared" si="38"/>
        <v>4.4484433007425531E-3</v>
      </c>
      <c r="BU64" s="24">
        <f t="shared" si="39"/>
        <v>2.5961082658347779E-4</v>
      </c>
      <c r="BV64" s="24">
        <f t="shared" si="40"/>
        <v>3.0938032471996982E-3</v>
      </c>
      <c r="BW64" s="24">
        <f t="shared" si="41"/>
        <v>1.5440979024393849E-3</v>
      </c>
      <c r="BX64" s="24">
        <f t="shared" si="42"/>
        <v>1.7852023037139783E-3</v>
      </c>
      <c r="BY64" s="24">
        <f t="shared" si="43"/>
        <v>2.0053069441123262E-3</v>
      </c>
      <c r="BZ64" s="24">
        <f t="shared" si="44"/>
        <v>1.966731663095338E-3</v>
      </c>
      <c r="CA64" s="24">
        <f t="shared" si="45"/>
        <v>-2.7715466236306224E-5</v>
      </c>
      <c r="CB64" s="24">
        <f t="shared" si="46"/>
        <v>6.839995653651126E-4</v>
      </c>
      <c r="CC64" s="24">
        <f t="shared" si="47"/>
        <v>1.1294416115933406E-4</v>
      </c>
      <c r="CD64" s="24">
        <f t="shared" si="48"/>
        <v>6.182393969683289E-3</v>
      </c>
      <c r="CE64" s="24">
        <f t="shared" si="49"/>
        <v>6.1911353494402801E-4</v>
      </c>
      <c r="CF64" s="24">
        <f t="shared" si="50"/>
        <v>2.2673931952802213E-2</v>
      </c>
      <c r="CG64" s="21"/>
    </row>
    <row r="65" spans="1:85" x14ac:dyDescent="0.25">
      <c r="A65" s="31">
        <f>+[1]NAC!A66</f>
        <v>44531</v>
      </c>
      <c r="B65" s="17">
        <f>+[1]GBA!B66</f>
        <v>570.99810000000002</v>
      </c>
      <c r="C65" s="17">
        <f>+[1]GBA!C66</f>
        <v>596.93219999999997</v>
      </c>
      <c r="D65" s="17">
        <f>+[1]GBA!D66</f>
        <v>488.44830000000002</v>
      </c>
      <c r="E65" s="17">
        <f>+[1]GBA!E66</f>
        <v>642.09810000000004</v>
      </c>
      <c r="F65" s="17">
        <f>+[1]GBA!F66</f>
        <v>464.44510000000002</v>
      </c>
      <c r="G65" s="17">
        <f>+[1]GBA!G66</f>
        <v>588.3098</v>
      </c>
      <c r="H65" s="17">
        <f>+[1]GBA!H66</f>
        <v>603.15020000000004</v>
      </c>
      <c r="I65" s="17">
        <f>+[1]GBA!I66</f>
        <v>597.08360000000005</v>
      </c>
      <c r="J65" s="17">
        <f>+[1]GBA!J66</f>
        <v>495.75110000000001</v>
      </c>
      <c r="K65" s="17">
        <f>+[1]GBA!K66</f>
        <v>575.09760000000006</v>
      </c>
      <c r="L65" s="17">
        <f>+[1]GBA!L66</f>
        <v>521.81269999999995</v>
      </c>
      <c r="M65" s="17">
        <f>+[1]GBA!M66</f>
        <v>575.90629999999999</v>
      </c>
      <c r="N65" s="17">
        <f>+[1]GBA!N66</f>
        <v>502.35160000000002</v>
      </c>
      <c r="O65" s="18">
        <f>+[1]GBA!R66</f>
        <v>629.14290000000005</v>
      </c>
      <c r="P65" s="19">
        <f>+[1]GBA!S66</f>
        <v>593.90070000000003</v>
      </c>
      <c r="Q65" s="20">
        <f>+[1]GBA!T66</f>
        <v>477.4545</v>
      </c>
      <c r="R65" s="18">
        <f t="shared" si="26"/>
        <v>571.00783966999995</v>
      </c>
      <c r="S65" s="19">
        <f t="shared" si="27"/>
        <v>585.05736879343033</v>
      </c>
      <c r="T65" s="19">
        <f t="shared" si="28"/>
        <v>586.08347126468186</v>
      </c>
      <c r="U65" s="19">
        <f t="shared" si="29"/>
        <v>590.36443892122622</v>
      </c>
      <c r="V65" s="19"/>
      <c r="W65" s="20">
        <f t="shared" si="30"/>
        <v>584.9307024427776</v>
      </c>
      <c r="X65" s="21"/>
      <c r="Y65" s="42">
        <f t="shared" si="61"/>
        <v>4.0624208936166806E-2</v>
      </c>
      <c r="Z65" s="24">
        <f t="shared" si="61"/>
        <v>3.8758624241985284E-2</v>
      </c>
      <c r="AA65" s="24">
        <f t="shared" si="61"/>
        <v>5.1756867504227921E-2</v>
      </c>
      <c r="AB65" s="24">
        <f t="shared" si="61"/>
        <v>5.3725211086186997E-2</v>
      </c>
      <c r="AC65" s="24">
        <f t="shared" si="61"/>
        <v>2.4921444663478232E-2</v>
      </c>
      <c r="AD65" s="24">
        <f t="shared" si="61"/>
        <v>3.4938760546462611E-2</v>
      </c>
      <c r="AE65" s="24">
        <f t="shared" si="61"/>
        <v>3.9732793220357276E-3</v>
      </c>
      <c r="AF65" s="24">
        <f t="shared" si="61"/>
        <v>6.7448279807492906E-2</v>
      </c>
      <c r="AG65" s="24">
        <f t="shared" si="61"/>
        <v>1.5361988290439443E-2</v>
      </c>
      <c r="AH65" s="24">
        <f t="shared" si="61"/>
        <v>4.5325244555507016E-2</v>
      </c>
      <c r="AI65" s="24">
        <f t="shared" si="61"/>
        <v>1.6133699532410617E-2</v>
      </c>
      <c r="AJ65" s="24">
        <f t="shared" si="61"/>
        <v>6.2668133239670354E-2</v>
      </c>
      <c r="AK65" s="24">
        <f t="shared" si="59"/>
        <v>2.8501279710714478E-2</v>
      </c>
      <c r="AL65" s="24">
        <f t="shared" si="59"/>
        <v>5.0382534553325753E-2</v>
      </c>
      <c r="AM65" s="24">
        <f t="shared" si="59"/>
        <v>4.6120858434597123E-2</v>
      </c>
      <c r="AN65" s="24">
        <f t="shared" si="59"/>
        <v>1.550564345272476E-2</v>
      </c>
      <c r="AO65" s="24">
        <f t="shared" si="58"/>
        <v>4.0626570234786108E-2</v>
      </c>
      <c r="AP65" s="24">
        <f t="shared" si="58"/>
        <v>4.5338356441809946E-2</v>
      </c>
      <c r="AQ65" s="24">
        <f t="shared" si="58"/>
        <v>4.9195570767256225E-2</v>
      </c>
      <c r="AR65" s="24">
        <f t="shared" si="57"/>
        <v>4.3765543527400474E-2</v>
      </c>
      <c r="AS65" s="24" t="e">
        <f t="shared" si="57"/>
        <v>#DIV/0!</v>
      </c>
      <c r="AT65" s="24">
        <f t="shared" si="35"/>
        <v>3.902802628955615E-2</v>
      </c>
      <c r="AU65" s="21"/>
      <c r="AV65" s="24">
        <f t="shared" si="62"/>
        <v>0.51438016160691391</v>
      </c>
      <c r="AW65" s="24">
        <f t="shared" si="62"/>
        <v>0.50401292035888767</v>
      </c>
      <c r="AX65" s="24">
        <f t="shared" si="62"/>
        <v>0.53438212200649926</v>
      </c>
      <c r="AY65" s="24">
        <f t="shared" si="62"/>
        <v>0.67246234799718074</v>
      </c>
      <c r="AZ65" s="24">
        <f t="shared" si="62"/>
        <v>0.29570544924586351</v>
      </c>
      <c r="BA65" s="24">
        <f t="shared" si="62"/>
        <v>0.47479959679956529</v>
      </c>
      <c r="BB65" s="24">
        <f t="shared" si="62"/>
        <v>0.50854038917652966</v>
      </c>
      <c r="BC65" s="24">
        <f t="shared" si="62"/>
        <v>0.55747301084157264</v>
      </c>
      <c r="BD65" s="24">
        <f t="shared" si="60"/>
        <v>0.35594791421074046</v>
      </c>
      <c r="BE65" s="24">
        <f t="shared" si="60"/>
        <v>0.48394667987800166</v>
      </c>
      <c r="BF65" s="24">
        <f t="shared" si="60"/>
        <v>0.62332219828189595</v>
      </c>
      <c r="BG65" s="24">
        <f t="shared" si="60"/>
        <v>0.6813928285103179</v>
      </c>
      <c r="BH65" s="24">
        <f t="shared" si="60"/>
        <v>0.38534809121234059</v>
      </c>
      <c r="BI65" s="24">
        <f t="shared" si="60"/>
        <v>0.53694687060503132</v>
      </c>
      <c r="BJ65" s="24">
        <f t="shared" si="60"/>
        <v>0.55149472586460657</v>
      </c>
      <c r="BK65" s="24">
        <f t="shared" si="60"/>
        <v>0.38144788956853914</v>
      </c>
      <c r="BL65" s="24">
        <f t="shared" si="63"/>
        <v>0.51439809886795751</v>
      </c>
      <c r="BM65" s="24">
        <f t="shared" si="63"/>
        <v>0.54382907226963195</v>
      </c>
      <c r="BN65" s="24">
        <f t="shared" si="63"/>
        <v>0.57168227925126436</v>
      </c>
      <c r="BO65" s="24">
        <f t="shared" si="63"/>
        <v>0.53069819163769849</v>
      </c>
      <c r="BP65" s="24" t="e">
        <f t="shared" si="63"/>
        <v>#DIV/0!</v>
      </c>
      <c r="BQ65" s="24">
        <f t="shared" si="63"/>
        <v>0.52825528153521217</v>
      </c>
      <c r="BR65" s="21"/>
      <c r="BS65" s="35">
        <f t="shared" si="37"/>
        <v>44531</v>
      </c>
      <c r="BT65" s="24">
        <f t="shared" si="38"/>
        <v>9.5147106663242484E-3</v>
      </c>
      <c r="BU65" s="24">
        <f t="shared" si="39"/>
        <v>1.4324459506917433E-3</v>
      </c>
      <c r="BV65" s="24">
        <f t="shared" si="40"/>
        <v>5.065462405912961E-3</v>
      </c>
      <c r="BW65" s="24">
        <f t="shared" si="41"/>
        <v>2.1528212218062366E-3</v>
      </c>
      <c r="BX65" s="24">
        <f t="shared" si="42"/>
        <v>2.2694766954986763E-3</v>
      </c>
      <c r="BY65" s="24">
        <f t="shared" si="43"/>
        <v>3.8281976565648939E-4</v>
      </c>
      <c r="BZ65" s="24">
        <f t="shared" si="44"/>
        <v>7.9689642182635551E-3</v>
      </c>
      <c r="CA65" s="24">
        <f t="shared" si="45"/>
        <v>3.8411016219394139E-4</v>
      </c>
      <c r="CB65" s="24">
        <f t="shared" si="46"/>
        <v>3.390223749529134E-3</v>
      </c>
      <c r="CC65" s="24">
        <f t="shared" si="47"/>
        <v>4.5599907272966529E-4</v>
      </c>
      <c r="CD65" s="24">
        <f t="shared" si="48"/>
        <v>6.7094894491106548E-3</v>
      </c>
      <c r="CE65" s="24">
        <f t="shared" si="49"/>
        <v>9.0064766770917861E-4</v>
      </c>
      <c r="CF65" s="24">
        <f t="shared" si="50"/>
        <v>4.0627171025426484E-2</v>
      </c>
      <c r="CG65" s="21"/>
    </row>
    <row r="66" spans="1:85" x14ac:dyDescent="0.25">
      <c r="A66" s="31">
        <f>+[1]NAC!A67</f>
        <v>44562</v>
      </c>
      <c r="B66" s="17">
        <f>+[1]GBA!B67</f>
        <v>593.42190000000005</v>
      </c>
      <c r="C66" s="17">
        <f>+[1]GBA!C67</f>
        <v>627.76549999999997</v>
      </c>
      <c r="D66" s="17">
        <f>+[1]GBA!D67</f>
        <v>496.23090000000002</v>
      </c>
      <c r="E66" s="17">
        <f>+[1]GBA!E67</f>
        <v>654.92639999999994</v>
      </c>
      <c r="F66" s="17">
        <f>+[1]GBA!F67</f>
        <v>469.01760000000002</v>
      </c>
      <c r="G66" s="17">
        <f>+[1]GBA!G67</f>
        <v>609.41980000000001</v>
      </c>
      <c r="H66" s="17">
        <f>+[1]GBA!H67</f>
        <v>632.43340000000001</v>
      </c>
      <c r="I66" s="17">
        <f>+[1]GBA!I67</f>
        <v>608.89940000000001</v>
      </c>
      <c r="J66" s="17">
        <f>+[1]GBA!J67</f>
        <v>539.1585</v>
      </c>
      <c r="K66" s="17">
        <f>+[1]GBA!K67</f>
        <v>604.47829999999999</v>
      </c>
      <c r="L66" s="17">
        <f>+[1]GBA!L67</f>
        <v>525.6626</v>
      </c>
      <c r="M66" s="17">
        <f>+[1]GBA!M67</f>
        <v>610.07339999999999</v>
      </c>
      <c r="N66" s="17">
        <f>+[1]GBA!N67</f>
        <v>526.89390000000003</v>
      </c>
      <c r="O66" s="18">
        <f>+[1]GBA!R67</f>
        <v>686.98710000000005</v>
      </c>
      <c r="P66" s="19">
        <f>+[1]GBA!S67</f>
        <v>613.69299999999998</v>
      </c>
      <c r="Q66" s="20">
        <f>+[1]GBA!T67</f>
        <v>491.66550000000001</v>
      </c>
      <c r="R66" s="18">
        <f t="shared" si="26"/>
        <v>593.42981263000001</v>
      </c>
      <c r="S66" s="19">
        <f t="shared" si="27"/>
        <v>611.37022684775752</v>
      </c>
      <c r="T66" s="19">
        <f t="shared" si="28"/>
        <v>611.15718112537559</v>
      </c>
      <c r="U66" s="19">
        <f t="shared" si="29"/>
        <v>611.61306732634841</v>
      </c>
      <c r="V66" s="19"/>
      <c r="W66" s="20">
        <f t="shared" si="30"/>
        <v>605.62344966339674</v>
      </c>
      <c r="X66" s="21"/>
      <c r="Y66" s="42">
        <f t="shared" si="61"/>
        <v>3.9271234002354882E-2</v>
      </c>
      <c r="Z66" s="24">
        <f t="shared" si="61"/>
        <v>5.1652934788908977E-2</v>
      </c>
      <c r="AA66" s="24">
        <f t="shared" si="61"/>
        <v>1.5933313720203346E-2</v>
      </c>
      <c r="AB66" s="24">
        <f t="shared" si="61"/>
        <v>1.9978722877391997E-2</v>
      </c>
      <c r="AC66" s="24">
        <f t="shared" si="61"/>
        <v>9.8450817976118987E-3</v>
      </c>
      <c r="AD66" s="24">
        <f t="shared" si="61"/>
        <v>3.5882455128233515E-2</v>
      </c>
      <c r="AE66" s="24">
        <f t="shared" si="61"/>
        <v>4.8550427405976038E-2</v>
      </c>
      <c r="AF66" s="24">
        <f t="shared" si="61"/>
        <v>1.978918864962953E-2</v>
      </c>
      <c r="AG66" s="24">
        <f t="shared" si="61"/>
        <v>8.7558857660628542E-2</v>
      </c>
      <c r="AH66" s="24">
        <f t="shared" si="61"/>
        <v>5.1088197898930376E-2</v>
      </c>
      <c r="AI66" s="24">
        <f t="shared" si="61"/>
        <v>7.3779346497317988E-3</v>
      </c>
      <c r="AJ66" s="24">
        <f t="shared" si="61"/>
        <v>5.932753296847082E-2</v>
      </c>
      <c r="AK66" s="24">
        <f t="shared" si="59"/>
        <v>4.8854825982439509E-2</v>
      </c>
      <c r="AL66" s="24">
        <f t="shared" si="59"/>
        <v>9.1941274390921368E-2</v>
      </c>
      <c r="AM66" s="24">
        <f t="shared" si="59"/>
        <v>3.3325941525241376E-2</v>
      </c>
      <c r="AN66" s="24">
        <f t="shared" si="59"/>
        <v>2.9764092704121614E-2</v>
      </c>
      <c r="AO66" s="24">
        <f t="shared" si="58"/>
        <v>3.9267364477794775E-2</v>
      </c>
      <c r="AP66" s="24">
        <f t="shared" si="58"/>
        <v>4.4974834021136223E-2</v>
      </c>
      <c r="AQ66" s="24">
        <f t="shared" si="58"/>
        <v>4.2781806841589276E-2</v>
      </c>
      <c r="AR66" s="24">
        <f t="shared" si="57"/>
        <v>3.5992392163643583E-2</v>
      </c>
      <c r="AS66" s="24" t="e">
        <f t="shared" si="57"/>
        <v>#DIV/0!</v>
      </c>
      <c r="AT66" s="24">
        <f t="shared" si="35"/>
        <v>3.5376408067147924E-2</v>
      </c>
      <c r="AU66" s="21"/>
      <c r="AV66" s="24">
        <f t="shared" si="62"/>
        <v>0.52376148235413744</v>
      </c>
      <c r="AW66" s="24">
        <f t="shared" si="62"/>
        <v>0.52098888609182992</v>
      </c>
      <c r="AX66" s="24">
        <f t="shared" si="62"/>
        <v>0.49749723499314236</v>
      </c>
      <c r="AY66" s="24">
        <f t="shared" si="62"/>
        <v>0.70440744235722863</v>
      </c>
      <c r="AZ66" s="24">
        <f t="shared" si="62"/>
        <v>0.32117112777583423</v>
      </c>
      <c r="BA66" s="24">
        <f t="shared" si="62"/>
        <v>0.48748541608697149</v>
      </c>
      <c r="BB66" s="24">
        <f t="shared" si="62"/>
        <v>0.53258633792277177</v>
      </c>
      <c r="BC66" s="24">
        <f t="shared" si="62"/>
        <v>0.54377098316174943</v>
      </c>
      <c r="BD66" s="24">
        <f t="shared" si="60"/>
        <v>0.26346666916629857</v>
      </c>
      <c r="BE66" s="24">
        <f t="shared" si="60"/>
        <v>0.49336866160212467</v>
      </c>
      <c r="BF66" s="24">
        <f t="shared" si="60"/>
        <v>0.62363365846411312</v>
      </c>
      <c r="BG66" s="24">
        <f t="shared" si="60"/>
        <v>0.68336882698761259</v>
      </c>
      <c r="BH66" s="24">
        <f t="shared" si="60"/>
        <v>0.42328553426500348</v>
      </c>
      <c r="BI66" s="24">
        <f t="shared" si="60"/>
        <v>0.64515378166172299</v>
      </c>
      <c r="BJ66" s="24">
        <f t="shared" si="60"/>
        <v>0.55390414958162859</v>
      </c>
      <c r="BK66" s="24">
        <f t="shared" si="60"/>
        <v>0.36337091531949128</v>
      </c>
      <c r="BL66" s="24">
        <f t="shared" si="63"/>
        <v>0.52378264757154525</v>
      </c>
      <c r="BM66" s="24">
        <f t="shared" si="63"/>
        <v>0.55772555101125376</v>
      </c>
      <c r="BN66" s="24">
        <f t="shared" si="63"/>
        <v>0.58757423207486914</v>
      </c>
      <c r="BO66" s="24">
        <f t="shared" si="63"/>
        <v>0.55055152884307645</v>
      </c>
      <c r="BP66" s="24" t="e">
        <f t="shared" si="63"/>
        <v>#DIV/0!</v>
      </c>
      <c r="BQ66" s="24">
        <f t="shared" si="63"/>
        <v>0.5325893242521762</v>
      </c>
      <c r="BR66" s="21"/>
      <c r="BS66" s="35">
        <f t="shared" si="37"/>
        <v>44562</v>
      </c>
      <c r="BT66" s="24">
        <f t="shared" si="38"/>
        <v>1.2657354761775918E-2</v>
      </c>
      <c r="BU66" s="24">
        <f t="shared" si="39"/>
        <v>4.4569503821466317E-4</v>
      </c>
      <c r="BV66" s="24">
        <f t="shared" si="40"/>
        <v>1.9074015657845297E-3</v>
      </c>
      <c r="BW66" s="24">
        <f t="shared" si="41"/>
        <v>8.3762713045805047E-4</v>
      </c>
      <c r="BX66" s="24">
        <f t="shared" si="42"/>
        <v>2.3180409882274581E-3</v>
      </c>
      <c r="BY66" s="24">
        <f t="shared" si="43"/>
        <v>4.5130125651906662E-3</v>
      </c>
      <c r="BZ66" s="24">
        <f t="shared" si="44"/>
        <v>2.3983463692786302E-3</v>
      </c>
      <c r="CA66" s="24">
        <f t="shared" si="45"/>
        <v>2.1361681238519004E-3</v>
      </c>
      <c r="CB66" s="24">
        <f t="shared" si="46"/>
        <v>3.8385420546933431E-3</v>
      </c>
      <c r="CC66" s="24">
        <f t="shared" si="47"/>
        <v>2.0362060749414305E-4</v>
      </c>
      <c r="CD66" s="24">
        <f t="shared" si="48"/>
        <v>6.4863852261504906E-3</v>
      </c>
      <c r="CE66" s="24">
        <f t="shared" si="49"/>
        <v>1.5258398407980698E-3</v>
      </c>
      <c r="CF66" s="24">
        <f t="shared" si="50"/>
        <v>3.9268034271917863E-2</v>
      </c>
      <c r="CG66" s="21"/>
    </row>
    <row r="67" spans="1:85" x14ac:dyDescent="0.25">
      <c r="A67" s="31">
        <f>+[1]NAC!A68</f>
        <v>44593</v>
      </c>
      <c r="B67" s="17">
        <f>+[1]GBA!B68</f>
        <v>620.50070000000005</v>
      </c>
      <c r="C67" s="17">
        <f>+[1]GBA!C68</f>
        <v>681.46540000000005</v>
      </c>
      <c r="D67" s="17">
        <f>+[1]GBA!D68</f>
        <v>509.69690000000003</v>
      </c>
      <c r="E67" s="17">
        <f>+[1]GBA!E68</f>
        <v>673.75729999999999</v>
      </c>
      <c r="F67" s="17">
        <f>+[1]GBA!F68</f>
        <v>480.79910000000001</v>
      </c>
      <c r="G67" s="17">
        <f>+[1]GBA!G68</f>
        <v>635.60419999999999</v>
      </c>
      <c r="H67" s="17">
        <f>+[1]GBA!H68</f>
        <v>652.19069999999999</v>
      </c>
      <c r="I67" s="17">
        <f>+[1]GBA!I68</f>
        <v>633.82060000000001</v>
      </c>
      <c r="J67" s="17">
        <f>+[1]GBA!J68</f>
        <v>547.94539999999995</v>
      </c>
      <c r="K67" s="17">
        <f>+[1]GBA!K68</f>
        <v>612.94749999999999</v>
      </c>
      <c r="L67" s="17">
        <f>+[1]GBA!L68</f>
        <v>536.26499999999999</v>
      </c>
      <c r="M67" s="17">
        <f>+[1]GBA!M68</f>
        <v>637.10429999999997</v>
      </c>
      <c r="N67" s="17">
        <f>+[1]GBA!N68</f>
        <v>550.06389999999999</v>
      </c>
      <c r="O67" s="18">
        <f>+[1]GBA!R68</f>
        <v>744.09109999999998</v>
      </c>
      <c r="P67" s="19">
        <f>+[1]GBA!S68</f>
        <v>641.34339999999997</v>
      </c>
      <c r="Q67" s="20">
        <f>+[1]GBA!T68</f>
        <v>503.54050000000001</v>
      </c>
      <c r="R67" s="18">
        <f t="shared" si="26"/>
        <v>620.50885830999994</v>
      </c>
      <c r="S67" s="19">
        <f>+($C$3*$C67+$D$3*$D67+$E$3*$E67+$G$3*$G67+$K$3*$K67+$M$3*$M67+$N$3*$N67)/SUM($C$3:$E$3,$G$3,$K$3,$M$3:$N$3)</f>
        <v>643.98644120341135</v>
      </c>
      <c r="T67" s="19">
        <f t="shared" si="28"/>
        <v>631.98480245834469</v>
      </c>
      <c r="U67" s="19">
        <f t="shared" si="29"/>
        <v>629.83131571594879</v>
      </c>
      <c r="V67" s="19"/>
      <c r="W67" s="20">
        <f t="shared" si="30"/>
        <v>624.64433148682429</v>
      </c>
      <c r="X67" s="21"/>
      <c r="Y67" s="42">
        <f t="shared" si="61"/>
        <v>4.563161555042039E-2</v>
      </c>
      <c r="Z67" s="24">
        <f t="shared" si="61"/>
        <v>8.554133669339925E-2</v>
      </c>
      <c r="AA67" s="24">
        <f t="shared" si="61"/>
        <v>2.7136560822794475E-2</v>
      </c>
      <c r="AB67" s="24">
        <f t="shared" si="61"/>
        <v>2.8752696486200602E-2</v>
      </c>
      <c r="AC67" s="24">
        <f t="shared" si="61"/>
        <v>2.511952643141746E-2</v>
      </c>
      <c r="AD67" s="24">
        <f t="shared" si="61"/>
        <v>4.2966113014378582E-2</v>
      </c>
      <c r="AE67" s="24">
        <f t="shared" si="61"/>
        <v>3.1240127418950436E-2</v>
      </c>
      <c r="AF67" s="24">
        <f t="shared" si="61"/>
        <v>4.092827156669876E-2</v>
      </c>
      <c r="AG67" s="24">
        <f t="shared" si="61"/>
        <v>1.6297433871486744E-2</v>
      </c>
      <c r="AH67" s="24">
        <f t="shared" si="61"/>
        <v>1.4010759360592484E-2</v>
      </c>
      <c r="AI67" s="24">
        <f t="shared" si="61"/>
        <v>2.0169591673442122E-2</v>
      </c>
      <c r="AJ67" s="24">
        <f t="shared" si="61"/>
        <v>4.4307619378258334E-2</v>
      </c>
      <c r="AK67" s="24">
        <f t="shared" si="59"/>
        <v>4.3974697752241942E-2</v>
      </c>
      <c r="AL67" s="24">
        <f t="shared" si="59"/>
        <v>8.3122375951455219E-2</v>
      </c>
      <c r="AM67" s="24">
        <f t="shared" si="59"/>
        <v>4.5055752632016333E-2</v>
      </c>
      <c r="AN67" s="24">
        <f t="shared" si="59"/>
        <v>2.4152599684134746E-2</v>
      </c>
      <c r="AO67" s="24">
        <f t="shared" si="58"/>
        <v>4.5631421111098636E-2</v>
      </c>
      <c r="AP67" s="24">
        <f t="shared" si="58"/>
        <v>5.3349366592194025E-2</v>
      </c>
      <c r="AQ67" s="24">
        <f t="shared" si="58"/>
        <v>3.4078993058082707E-2</v>
      </c>
      <c r="AR67" s="24">
        <f t="shared" si="57"/>
        <v>2.9787212476085623E-2</v>
      </c>
      <c r="AS67" s="24" t="e">
        <f t="shared" si="57"/>
        <v>#DIV/0!</v>
      </c>
      <c r="AT67" s="24">
        <f t="shared" si="35"/>
        <v>3.1407109209524942E-2</v>
      </c>
      <c r="AU67" s="21"/>
      <c r="AV67" s="24">
        <f t="shared" si="62"/>
        <v>0.53785167939162104</v>
      </c>
      <c r="AW67" s="24">
        <f t="shared" si="62"/>
        <v>0.5877483443708611</v>
      </c>
      <c r="AX67" s="24">
        <f t="shared" si="62"/>
        <v>0.48417899825898369</v>
      </c>
      <c r="AY67" s="24">
        <f t="shared" si="62"/>
        <v>0.71384220053173686</v>
      </c>
      <c r="AZ67" s="24">
        <f t="shared" si="62"/>
        <v>0.32461869616832395</v>
      </c>
      <c r="BA67" s="24">
        <f t="shared" si="62"/>
        <v>0.47758197957016968</v>
      </c>
      <c r="BB67" s="24">
        <f t="shared" si="62"/>
        <v>0.53536438115717067</v>
      </c>
      <c r="BC67" s="24">
        <f t="shared" si="62"/>
        <v>0.53278142420221419</v>
      </c>
      <c r="BD67" s="24">
        <f t="shared" si="60"/>
        <v>0.27186738950595557</v>
      </c>
      <c r="BE67" s="24">
        <f t="shared" si="60"/>
        <v>0.47481306406506296</v>
      </c>
      <c r="BF67" s="24">
        <f t="shared" si="60"/>
        <v>0.65638168638259153</v>
      </c>
      <c r="BG67" s="24">
        <f t="shared" si="60"/>
        <v>0.66153110714182328</v>
      </c>
      <c r="BH67" s="24">
        <f t="shared" si="60"/>
        <v>0.43837902532638906</v>
      </c>
      <c r="BI67" s="24">
        <f t="shared" si="60"/>
        <v>0.72163325973326753</v>
      </c>
      <c r="BJ67" s="24">
        <f t="shared" si="60"/>
        <v>0.55750969765277092</v>
      </c>
      <c r="BK67" s="24">
        <f t="shared" si="60"/>
        <v>0.37514334067685495</v>
      </c>
      <c r="BL67" s="24">
        <f t="shared" si="63"/>
        <v>0.53787280900997136</v>
      </c>
      <c r="BM67" s="24">
        <f t="shared" si="63"/>
        <v>0.57850292201703835</v>
      </c>
      <c r="BN67" s="24">
        <f t="shared" si="63"/>
        <v>0.57938423171646858</v>
      </c>
      <c r="BO67" s="24">
        <f t="shared" si="63"/>
        <v>0.54684329565987277</v>
      </c>
      <c r="BP67" s="24" t="e">
        <f t="shared" si="63"/>
        <v>#DIV/0!</v>
      </c>
      <c r="BQ67" s="24">
        <f t="shared" si="63"/>
        <v>0.53099893964424161</v>
      </c>
      <c r="BR67" s="21"/>
      <c r="BS67" s="35">
        <f t="shared" si="37"/>
        <v>44593</v>
      </c>
      <c r="BT67" s="24">
        <f t="shared" si="38"/>
        <v>2.121131114305019E-2</v>
      </c>
      <c r="BU67" s="24">
        <f t="shared" si="39"/>
        <v>7.4203227080092639E-4</v>
      </c>
      <c r="BV67" s="24">
        <f t="shared" si="40"/>
        <v>2.6941092163939406E-3</v>
      </c>
      <c r="BW67" s="24">
        <f t="shared" si="41"/>
        <v>2.0766758018199182E-3</v>
      </c>
      <c r="BX67" s="24">
        <f t="shared" si="42"/>
        <v>2.7666014348307652E-3</v>
      </c>
      <c r="BY67" s="24">
        <f t="shared" si="43"/>
        <v>2.9298588407337149E-3</v>
      </c>
      <c r="BZ67" s="24">
        <f t="shared" si="44"/>
        <v>4.8673078630903236E-3</v>
      </c>
      <c r="CA67" s="24">
        <f t="shared" si="45"/>
        <v>4.1608152648225227E-4</v>
      </c>
      <c r="CB67" s="24">
        <f t="shared" si="46"/>
        <v>1.064676446892169E-3</v>
      </c>
      <c r="CC67" s="24">
        <f t="shared" si="47"/>
        <v>5.3956970580290283E-4</v>
      </c>
      <c r="CD67" s="24">
        <f t="shared" si="48"/>
        <v>4.9377172632152546E-3</v>
      </c>
      <c r="CE67" s="24">
        <f t="shared" si="49"/>
        <v>1.3860880429252753E-3</v>
      </c>
      <c r="CF67" s="24">
        <f t="shared" si="50"/>
        <v>4.5632029556037637E-2</v>
      </c>
      <c r="CG67" s="21"/>
    </row>
    <row r="68" spans="1:85" x14ac:dyDescent="0.25">
      <c r="A68" s="31">
        <f>+[1]NAC!A69</f>
        <v>44621</v>
      </c>
      <c r="B68" s="17">
        <f>+[1]GBA!B69</f>
        <v>661.86879999999996</v>
      </c>
      <c r="C68" s="17">
        <f>+[1]GBA!C69</f>
        <v>722.84559999999999</v>
      </c>
      <c r="D68" s="17">
        <f>+[1]GBA!D69</f>
        <v>540.39350000000002</v>
      </c>
      <c r="E68" s="17">
        <f>+[1]GBA!E69</f>
        <v>765.58519999999999</v>
      </c>
      <c r="F68" s="17">
        <f>+[1]GBA!F69</f>
        <v>521.06349999999998</v>
      </c>
      <c r="G68" s="17">
        <f>+[1]GBA!G69</f>
        <v>662.79359999999997</v>
      </c>
      <c r="H68" s="17">
        <f>+[1]GBA!H69</f>
        <v>688.11419999999998</v>
      </c>
      <c r="I68" s="17">
        <f>+[1]GBA!I69</f>
        <v>665.74189999999999</v>
      </c>
      <c r="J68" s="17">
        <f>+[1]GBA!J69</f>
        <v>558.43330000000003</v>
      </c>
      <c r="K68" s="17">
        <f>+[1]GBA!K69</f>
        <v>627.62760000000003</v>
      </c>
      <c r="L68" s="17">
        <f>+[1]GBA!L69</f>
        <v>655.03710000000001</v>
      </c>
      <c r="M68" s="17">
        <f>+[1]GBA!M69</f>
        <v>673.75149999999996</v>
      </c>
      <c r="N68" s="17">
        <f>+[1]GBA!N69</f>
        <v>582.41970000000003</v>
      </c>
      <c r="O68" s="18">
        <f>+[1]GBA!R69</f>
        <v>789.16139999999996</v>
      </c>
      <c r="P68" s="19">
        <f>+[1]GBA!S69</f>
        <v>680.7038</v>
      </c>
      <c r="Q68" s="20">
        <f>+[1]GBA!T69</f>
        <v>549.14639999999997</v>
      </c>
      <c r="R68" s="18">
        <f t="shared" si="26"/>
        <v>661.88367326000002</v>
      </c>
      <c r="S68" s="19">
        <f t="shared" si="27"/>
        <v>685.71193809223007</v>
      </c>
      <c r="T68" s="19">
        <f t="shared" si="28"/>
        <v>674.91647940453424</v>
      </c>
      <c r="U68" s="19">
        <f t="shared" si="29"/>
        <v>675.4065211874273</v>
      </c>
      <c r="V68" s="19"/>
      <c r="W68" s="20">
        <f t="shared" si="30"/>
        <v>667.89746580111546</v>
      </c>
      <c r="X68" s="21"/>
      <c r="Y68" s="42">
        <f t="shared" si="61"/>
        <v>6.6668901421061966E-2</v>
      </c>
      <c r="Z68" s="24">
        <f t="shared" si="61"/>
        <v>6.0722378568302871E-2</v>
      </c>
      <c r="AA68" s="24">
        <f t="shared" si="61"/>
        <v>6.0225204430319312E-2</v>
      </c>
      <c r="AB68" s="24">
        <f t="shared" si="61"/>
        <v>0.13629225241789578</v>
      </c>
      <c r="AC68" s="24">
        <f t="shared" si="61"/>
        <v>8.3744749106227534E-2</v>
      </c>
      <c r="AD68" s="24">
        <f t="shared" si="61"/>
        <v>4.2777250370592323E-2</v>
      </c>
      <c r="AE68" s="24">
        <f t="shared" si="61"/>
        <v>5.5081282207795956E-2</v>
      </c>
      <c r="AF68" s="24">
        <f t="shared" si="61"/>
        <v>5.0363304695366429E-2</v>
      </c>
      <c r="AG68" s="24">
        <f t="shared" si="61"/>
        <v>1.9140410705154265E-2</v>
      </c>
      <c r="AH68" s="24">
        <f t="shared" si="61"/>
        <v>2.3950012032025736E-2</v>
      </c>
      <c r="AI68" s="24">
        <f t="shared" si="61"/>
        <v>0.22148023831501229</v>
      </c>
      <c r="AJ68" s="24">
        <f t="shared" si="61"/>
        <v>5.7521507859858989E-2</v>
      </c>
      <c r="AK68" s="24">
        <f t="shared" si="59"/>
        <v>5.8821893238222067E-2</v>
      </c>
      <c r="AL68" s="24">
        <f t="shared" si="59"/>
        <v>6.0570943530973587E-2</v>
      </c>
      <c r="AM68" s="24">
        <f t="shared" si="59"/>
        <v>6.1371801752384103E-2</v>
      </c>
      <c r="AN68" s="24">
        <f t="shared" si="59"/>
        <v>9.0570470498400724E-2</v>
      </c>
      <c r="AO68" s="24">
        <f t="shared" si="58"/>
        <v>6.6678846556175397E-2</v>
      </c>
      <c r="AP68" s="24">
        <f t="shared" si="58"/>
        <v>6.4792508380838942E-2</v>
      </c>
      <c r="AQ68" s="24">
        <f t="shared" si="58"/>
        <v>6.7931502117124509E-2</v>
      </c>
      <c r="AR68" s="24">
        <f t="shared" si="57"/>
        <v>7.2360970841330419E-2</v>
      </c>
      <c r="AS68" s="24" t="e">
        <f t="shared" si="57"/>
        <v>#DIV/0!</v>
      </c>
      <c r="AT68" s="24">
        <f t="shared" si="35"/>
        <v>6.924441979860263E-2</v>
      </c>
      <c r="AU68" s="21"/>
      <c r="AV68" s="24">
        <f t="shared" si="62"/>
        <v>0.55934201570535702</v>
      </c>
      <c r="AW68" s="24">
        <f t="shared" si="62"/>
        <v>0.60561351757778215</v>
      </c>
      <c r="AX68" s="24">
        <f t="shared" si="62"/>
        <v>0.48083969333863497</v>
      </c>
      <c r="AY68" s="24">
        <f t="shared" si="62"/>
        <v>0.67550511240282929</v>
      </c>
      <c r="AZ68" s="24">
        <f t="shared" si="62"/>
        <v>0.42200981094486623</v>
      </c>
      <c r="BA68" s="24">
        <f t="shared" si="62"/>
        <v>0.49439697185532716</v>
      </c>
      <c r="BB68" s="24">
        <f t="shared" si="62"/>
        <v>0.5572707836818771</v>
      </c>
      <c r="BC68" s="24">
        <f t="shared" si="62"/>
        <v>0.55188390391839426</v>
      </c>
      <c r="BD68" s="24">
        <f t="shared" si="60"/>
        <v>0.29498956579854529</v>
      </c>
      <c r="BE68" s="24">
        <f t="shared" si="60"/>
        <v>0.45920983402799287</v>
      </c>
      <c r="BF68" s="24">
        <f t="shared" si="60"/>
        <v>0.5547775251242566</v>
      </c>
      <c r="BG68" s="24">
        <f t="shared" si="60"/>
        <v>0.71163047460136553</v>
      </c>
      <c r="BH68" s="24">
        <f t="shared" si="60"/>
        <v>0.4908776426089887</v>
      </c>
      <c r="BI68" s="24">
        <f t="shared" si="60"/>
        <v>0.64949349586613625</v>
      </c>
      <c r="BJ68" s="24">
        <f t="shared" si="60"/>
        <v>0.58422394522390686</v>
      </c>
      <c r="BK68" s="24">
        <f t="shared" si="60"/>
        <v>0.42714459019903983</v>
      </c>
      <c r="BL68" s="24">
        <f t="shared" si="63"/>
        <v>0.55935545143188836</v>
      </c>
      <c r="BM68" s="24">
        <f t="shared" si="63"/>
        <v>0.59228146521533231</v>
      </c>
      <c r="BN68" s="24">
        <f t="shared" si="63"/>
        <v>0.5917850832205851</v>
      </c>
      <c r="BO68" s="24">
        <f t="shared" si="63"/>
        <v>0.54635232143909995</v>
      </c>
      <c r="BP68" s="24" t="e">
        <f t="shared" si="63"/>
        <v>#DIV/0!</v>
      </c>
      <c r="BQ68" s="24">
        <f t="shared" si="63"/>
        <v>0.53644494826389355</v>
      </c>
      <c r="BR68" s="21"/>
      <c r="BS68" s="35">
        <f t="shared" si="37"/>
        <v>44621</v>
      </c>
      <c r="BT68" s="24">
        <f t="shared" si="38"/>
        <v>1.5631761382380368E-2</v>
      </c>
      <c r="BU68" s="24">
        <f t="shared" si="39"/>
        <v>1.6176916802833575E-3</v>
      </c>
      <c r="BV68" s="24">
        <f t="shared" si="40"/>
        <v>1.2564351192512755E-2</v>
      </c>
      <c r="BW68" s="24">
        <f t="shared" si="41"/>
        <v>6.7875124717828618E-3</v>
      </c>
      <c r="BX68" s="24">
        <f t="shared" si="42"/>
        <v>2.7474189473114191E-3</v>
      </c>
      <c r="BY68" s="24">
        <f t="shared" si="43"/>
        <v>5.094704969712361E-3</v>
      </c>
      <c r="BZ68" s="24">
        <f t="shared" si="44"/>
        <v>5.9624085355584559E-3</v>
      </c>
      <c r="CA68" s="24">
        <f t="shared" si="45"/>
        <v>4.749551289789073E-4</v>
      </c>
      <c r="CB68" s="24">
        <f t="shared" si="46"/>
        <v>1.7649221991208114E-3</v>
      </c>
      <c r="CC68" s="24">
        <f t="shared" si="47"/>
        <v>5.7806823102697557E-3</v>
      </c>
      <c r="CD68" s="24">
        <f t="shared" si="48"/>
        <v>6.4021788855355031E-3</v>
      </c>
      <c r="CE68" s="24">
        <f t="shared" si="49"/>
        <v>1.8511355426351678E-3</v>
      </c>
      <c r="CF68" s="24">
        <f t="shared" si="50"/>
        <v>6.6679723246081735E-2</v>
      </c>
      <c r="CG68" s="21"/>
    </row>
    <row r="69" spans="1:85" x14ac:dyDescent="0.25">
      <c r="A69" s="31">
        <f>+[1]NAC!A70</f>
        <v>44652</v>
      </c>
      <c r="B69" s="17">
        <f>+[1]GBA!B70</f>
        <v>702.82899999999995</v>
      </c>
      <c r="C69" s="17">
        <f>+[1]GBA!C70</f>
        <v>765.71180000000004</v>
      </c>
      <c r="D69" s="17">
        <f>+[1]GBA!D70</f>
        <v>558.92169999999999</v>
      </c>
      <c r="E69" s="17">
        <f>+[1]GBA!E70</f>
        <v>847.17129999999997</v>
      </c>
      <c r="F69" s="17">
        <f>+[1]GBA!F70</f>
        <v>546.07039999999995</v>
      </c>
      <c r="G69" s="17">
        <f>+[1]GBA!G70</f>
        <v>699.3546</v>
      </c>
      <c r="H69" s="17">
        <f>+[1]GBA!H70</f>
        <v>731.02629999999999</v>
      </c>
      <c r="I69" s="17">
        <f>+[1]GBA!I70</f>
        <v>705.5607</v>
      </c>
      <c r="J69" s="17">
        <f>+[1]GBA!J70</f>
        <v>583.01940000000002</v>
      </c>
      <c r="K69" s="17">
        <f>+[1]GBA!K70</f>
        <v>664.30889999999999</v>
      </c>
      <c r="L69" s="17">
        <f>+[1]GBA!L70</f>
        <v>677.90869999999995</v>
      </c>
      <c r="M69" s="17">
        <f>+[1]GBA!M70</f>
        <v>719.4846</v>
      </c>
      <c r="N69" s="17">
        <f>+[1]GBA!N70</f>
        <v>610.80240000000003</v>
      </c>
      <c r="O69" s="18">
        <f>+[1]GBA!R70</f>
        <v>835.38130000000001</v>
      </c>
      <c r="P69" s="19">
        <f>+[1]GBA!S70</f>
        <v>728.62540000000001</v>
      </c>
      <c r="Q69" s="20">
        <f>+[1]GBA!T70</f>
        <v>567.26379999999995</v>
      </c>
      <c r="R69" s="18">
        <f t="shared" si="26"/>
        <v>702.84647332999998</v>
      </c>
      <c r="S69" s="19">
        <f t="shared" si="27"/>
        <v>730.83863246999385</v>
      </c>
      <c r="T69" s="19">
        <f t="shared" si="28"/>
        <v>723.86625667850308</v>
      </c>
      <c r="U69" s="19">
        <f t="shared" si="29"/>
        <v>725.70937497089653</v>
      </c>
      <c r="V69" s="19"/>
      <c r="W69" s="20">
        <f t="shared" si="30"/>
        <v>711.62876195422189</v>
      </c>
      <c r="X69" s="21"/>
      <c r="Y69" s="42">
        <f t="shared" si="61"/>
        <v>6.1885678853573323E-2</v>
      </c>
      <c r="Z69" s="24">
        <f t="shared" si="61"/>
        <v>5.9302014150739879E-2</v>
      </c>
      <c r="AA69" s="24">
        <f t="shared" si="61"/>
        <v>3.4286496784287745E-2</v>
      </c>
      <c r="AB69" s="24">
        <f t="shared" si="61"/>
        <v>0.1065669764776016</v>
      </c>
      <c r="AC69" s="24">
        <f t="shared" si="61"/>
        <v>4.799203935796692E-2</v>
      </c>
      <c r="AD69" s="24">
        <f t="shared" si="61"/>
        <v>5.5161968974956954E-2</v>
      </c>
      <c r="AE69" s="24">
        <f t="shared" si="61"/>
        <v>6.2361887023985263E-2</v>
      </c>
      <c r="AF69" s="24">
        <f t="shared" si="61"/>
        <v>5.9811167060387804E-2</v>
      </c>
      <c r="AG69" s="24">
        <f t="shared" si="61"/>
        <v>4.4026923179545374E-2</v>
      </c>
      <c r="AH69" s="24">
        <f t="shared" si="61"/>
        <v>5.8444370515254418E-2</v>
      </c>
      <c r="AI69" s="24">
        <f t="shared" si="61"/>
        <v>3.4916495569487616E-2</v>
      </c>
      <c r="AJ69" s="24">
        <f t="shared" si="61"/>
        <v>6.7878290437943356E-2</v>
      </c>
      <c r="AK69" s="24">
        <f t="shared" si="59"/>
        <v>4.8732383193768936E-2</v>
      </c>
      <c r="AL69" s="24">
        <f t="shared" si="59"/>
        <v>5.8568373972675447E-2</v>
      </c>
      <c r="AM69" s="24">
        <f t="shared" si="59"/>
        <v>7.0400077096675506E-2</v>
      </c>
      <c r="AN69" s="24">
        <f t="shared" si="59"/>
        <v>3.2991930749250109E-2</v>
      </c>
      <c r="AO69" s="24">
        <f t="shared" si="58"/>
        <v>6.1888216502220761E-2</v>
      </c>
      <c r="AP69" s="24">
        <f t="shared" si="58"/>
        <v>6.5809987942333503E-2</v>
      </c>
      <c r="AQ69" s="24">
        <f t="shared" si="58"/>
        <v>7.2527162645600551E-2</v>
      </c>
      <c r="AR69" s="24">
        <f t="shared" si="57"/>
        <v>7.4477891766624005E-2</v>
      </c>
      <c r="AS69" s="24" t="e">
        <f t="shared" si="57"/>
        <v>#DIV/0!</v>
      </c>
      <c r="AT69" s="24">
        <f t="shared" si="35"/>
        <v>6.5476062408250879E-2</v>
      </c>
      <c r="AU69" s="21"/>
      <c r="AV69" s="24">
        <f t="shared" si="62"/>
        <v>0.59048689113150044</v>
      </c>
      <c r="AW69" s="24">
        <f t="shared" si="62"/>
        <v>0.6243793585444497</v>
      </c>
      <c r="AX69" s="24">
        <f t="shared" si="62"/>
        <v>0.47493953616021312</v>
      </c>
      <c r="AY69" s="24">
        <f t="shared" si="62"/>
        <v>0.76694642875765195</v>
      </c>
      <c r="AZ69" s="24">
        <f t="shared" si="62"/>
        <v>0.43102684690039195</v>
      </c>
      <c r="BA69" s="24">
        <f t="shared" si="62"/>
        <v>0.50654660042084365</v>
      </c>
      <c r="BB69" s="24">
        <f t="shared" si="62"/>
        <v>0.59427577448809998</v>
      </c>
      <c r="BC69" s="24">
        <f t="shared" si="62"/>
        <v>0.5655677940151862</v>
      </c>
      <c r="BD69" s="24">
        <f t="shared" si="60"/>
        <v>0.34542296798276806</v>
      </c>
      <c r="BE69" s="24">
        <f t="shared" si="60"/>
        <v>0.5032857770659096</v>
      </c>
      <c r="BF69" s="24">
        <f t="shared" si="60"/>
        <v>0.56085327085395464</v>
      </c>
      <c r="BG69" s="24">
        <f t="shared" si="60"/>
        <v>0.77123172539633855</v>
      </c>
      <c r="BH69" s="24">
        <f t="shared" si="60"/>
        <v>0.50419266199189994</v>
      </c>
      <c r="BI69" s="24">
        <f t="shared" si="60"/>
        <v>0.72616525478451299</v>
      </c>
      <c r="BJ69" s="24">
        <f t="shared" si="60"/>
        <v>0.61802019945412057</v>
      </c>
      <c r="BK69" s="24">
        <f t="shared" si="60"/>
        <v>0.42463947264130875</v>
      </c>
      <c r="BL69" s="24">
        <f t="shared" si="63"/>
        <v>0.59050181471276075</v>
      </c>
      <c r="BM69" s="24">
        <f t="shared" si="63"/>
        <v>0.62882714240564508</v>
      </c>
      <c r="BN69" s="24">
        <f t="shared" si="63"/>
        <v>0.6437028611777118</v>
      </c>
      <c r="BO69" s="24">
        <f t="shared" si="63"/>
        <v>0.59578674646274465</v>
      </c>
      <c r="BP69" s="24" t="e">
        <f t="shared" si="63"/>
        <v>#DIV/0!</v>
      </c>
      <c r="BQ69" s="24">
        <f t="shared" si="63"/>
        <v>0.57389451412308135</v>
      </c>
      <c r="BR69" s="21"/>
      <c r="BS69" s="35">
        <f t="shared" si="37"/>
        <v>44652</v>
      </c>
      <c r="BT69" s="24">
        <f t="shared" si="38"/>
        <v>1.5181010617209955E-2</v>
      </c>
      <c r="BU69" s="24">
        <f t="shared" si="39"/>
        <v>9.1539613288917532E-4</v>
      </c>
      <c r="BV69" s="24">
        <f t="shared" si="40"/>
        <v>1.0465306553202085E-2</v>
      </c>
      <c r="BW69" s="24">
        <f t="shared" si="41"/>
        <v>3.9520245402109863E-3</v>
      </c>
      <c r="BX69" s="24">
        <f t="shared" si="42"/>
        <v>3.4634880810214992E-3</v>
      </c>
      <c r="BY69" s="24">
        <f t="shared" si="43"/>
        <v>5.7054582418751285E-3</v>
      </c>
      <c r="BZ69" s="24">
        <f t="shared" si="44"/>
        <v>6.9726793588094828E-3</v>
      </c>
      <c r="CA69" s="24">
        <f t="shared" si="45"/>
        <v>1.0438162518009607E-3</v>
      </c>
      <c r="CB69" s="24">
        <f t="shared" si="46"/>
        <v>4.1343918613477434E-3</v>
      </c>
      <c r="CC69" s="24">
        <f t="shared" si="47"/>
        <v>1.043594017424599E-3</v>
      </c>
      <c r="CD69" s="24">
        <f t="shared" si="48"/>
        <v>7.4901068610576651E-3</v>
      </c>
      <c r="CE69" s="24">
        <f t="shared" si="49"/>
        <v>1.522334713465871E-3</v>
      </c>
      <c r="CF69" s="24">
        <f t="shared" si="50"/>
        <v>6.1889607230315148E-2</v>
      </c>
      <c r="CG69" s="21"/>
    </row>
    <row r="70" spans="1:85" x14ac:dyDescent="0.25">
      <c r="A70" s="31">
        <f>+[1]NAC!A71</f>
        <v>44682</v>
      </c>
      <c r="B70" s="17">
        <f>+[1]GBA!B71</f>
        <v>736.36369999999999</v>
      </c>
      <c r="C70" s="17">
        <f>+[1]GBA!C71</f>
        <v>799.12929999999994</v>
      </c>
      <c r="D70" s="17">
        <f>+[1]GBA!D71</f>
        <v>589.58410000000003</v>
      </c>
      <c r="E70" s="17">
        <f>+[1]GBA!E71</f>
        <v>889.32</v>
      </c>
      <c r="F70" s="17">
        <f>+[1]GBA!F71</f>
        <v>561.59370000000001</v>
      </c>
      <c r="G70" s="17">
        <f>+[1]GBA!G71</f>
        <v>736.6078</v>
      </c>
      <c r="H70" s="17">
        <f>+[1]GBA!H71</f>
        <v>775.64689999999996</v>
      </c>
      <c r="I70" s="17">
        <f>+[1]GBA!I71</f>
        <v>743.726</v>
      </c>
      <c r="J70" s="17">
        <f>+[1]GBA!J71</f>
        <v>600.96</v>
      </c>
      <c r="K70" s="17">
        <f>+[1]GBA!K71</f>
        <v>698.74490000000003</v>
      </c>
      <c r="L70" s="17">
        <f>+[1]GBA!L71</f>
        <v>700.9896</v>
      </c>
      <c r="M70" s="17">
        <f>+[1]GBA!M71</f>
        <v>757.17849999999999</v>
      </c>
      <c r="N70" s="17">
        <f>+[1]GBA!N71</f>
        <v>637.71579999999994</v>
      </c>
      <c r="O70" s="18">
        <f>+[1]GBA!R71</f>
        <v>859.35850000000005</v>
      </c>
      <c r="P70" s="19">
        <f>+[1]GBA!S71</f>
        <v>764.73889999999994</v>
      </c>
      <c r="Q70" s="20">
        <f>+[1]GBA!T71</f>
        <v>597.51819999999998</v>
      </c>
      <c r="R70" s="18">
        <f t="shared" ref="R70:R95" si="64">+SUMPRODUCT($C$3:$N$3,C70:N70)</f>
        <v>736.38164843000004</v>
      </c>
      <c r="S70" s="19">
        <f t="shared" ref="S70:S101" si="65">+($C$3*$C70+$D$3*$D70+$E$3*$E70+$G$3*$G70+$K$3*$K70+$M$3*$M70+$N$3*$N70)/SUM($C$3:$E$3,$G$3,$K$3,$M$3:$N$3)</f>
        <v>766.15179230890715</v>
      </c>
      <c r="T70" s="19">
        <f t="shared" ref="T70:T101" si="66">+($E$3*$E70+$G$3*$G70+$K$3*$K70+$M$3*$M70+$N$3*$N70)/SUM($E$3,$G$3,$K$3,$M$3:$N$3)</f>
        <v>760.80854110898667</v>
      </c>
      <c r="U70" s="19">
        <f t="shared" ref="U70:U101" si="67">+($E$3*$E70+$G$3*$G70+$K$3*$K70+$N$3*$N70)/SUM($E$3,$G$3,$K$3,$N$3)</f>
        <v>762.33549670159096</v>
      </c>
      <c r="V70" s="19"/>
      <c r="W70" s="20">
        <f t="shared" ref="W70:W101" si="68">($E$3*$E70+SUMPRODUCT($G$3:$L$3,$G70:$L70)+$N$3*$N70)/SUM($E$3,$G$3:$L$3,$N$3)</f>
        <v>748.15443358338132</v>
      </c>
      <c r="X70" s="21"/>
      <c r="Y70" s="42">
        <f t="shared" si="61"/>
        <v>4.7713882039585709E-2</v>
      </c>
      <c r="Z70" s="24">
        <f t="shared" si="61"/>
        <v>4.3642399137638899E-2</v>
      </c>
      <c r="AA70" s="24">
        <f t="shared" si="61"/>
        <v>5.4859920450395894E-2</v>
      </c>
      <c r="AB70" s="24">
        <f t="shared" ref="AB70:AJ95" si="69">+E70/E69-1</f>
        <v>4.9752275602348739E-2</v>
      </c>
      <c r="AC70" s="24">
        <f t="shared" si="69"/>
        <v>2.842728703112285E-2</v>
      </c>
      <c r="AD70" s="24">
        <f t="shared" si="69"/>
        <v>5.3267970211392068E-2</v>
      </c>
      <c r="AE70" s="24">
        <f t="shared" si="69"/>
        <v>6.1038296433383987E-2</v>
      </c>
      <c r="AF70" s="24">
        <f t="shared" si="69"/>
        <v>5.4092156776872624E-2</v>
      </c>
      <c r="AG70" s="24">
        <f t="shared" si="69"/>
        <v>3.0771874829551127E-2</v>
      </c>
      <c r="AH70" s="24">
        <f t="shared" si="69"/>
        <v>5.1837330494894918E-2</v>
      </c>
      <c r="AI70" s="24">
        <f t="shared" si="69"/>
        <v>3.4047210192168942E-2</v>
      </c>
      <c r="AJ70" s="24">
        <f t="shared" si="69"/>
        <v>5.2390141498511511E-2</v>
      </c>
      <c r="AK70" s="24">
        <f t="shared" si="59"/>
        <v>4.4062367796851909E-2</v>
      </c>
      <c r="AL70" s="24">
        <f t="shared" si="59"/>
        <v>2.8702102860095113E-2</v>
      </c>
      <c r="AM70" s="24">
        <f t="shared" si="59"/>
        <v>4.956387740531687E-2</v>
      </c>
      <c r="AN70" s="24">
        <f t="shared" si="59"/>
        <v>5.3333916248489821E-2</v>
      </c>
      <c r="AO70" s="24">
        <f t="shared" si="58"/>
        <v>4.7713371799554594E-2</v>
      </c>
      <c r="AP70" s="24">
        <f t="shared" si="58"/>
        <v>4.8318682497073828E-2</v>
      </c>
      <c r="AQ70" s="24">
        <f t="shared" si="58"/>
        <v>5.1034682290614253E-2</v>
      </c>
      <c r="AR70" s="24">
        <f t="shared" si="57"/>
        <v>5.0469406891930024E-2</v>
      </c>
      <c r="AS70" s="24" t="e">
        <f t="shared" si="57"/>
        <v>#DIV/0!</v>
      </c>
      <c r="AT70" s="24">
        <f t="shared" si="35"/>
        <v>5.1326862518675354E-2</v>
      </c>
      <c r="AU70" s="21"/>
      <c r="AV70" s="24">
        <f t="shared" si="62"/>
        <v>0.61205541505686689</v>
      </c>
      <c r="AW70" s="24">
        <f t="shared" si="62"/>
        <v>0.64506836221961406</v>
      </c>
      <c r="AX70" s="24">
        <f t="shared" si="62"/>
        <v>0.53827595212743629</v>
      </c>
      <c r="AY70" s="24">
        <f t="shared" si="62"/>
        <v>0.85115684813757175</v>
      </c>
      <c r="AZ70" s="24">
        <f t="shared" si="62"/>
        <v>0.43303911811988072</v>
      </c>
      <c r="BA70" s="24">
        <f t="shared" si="62"/>
        <v>0.55278954232824473</v>
      </c>
      <c r="BB70" s="24">
        <f t="shared" si="62"/>
        <v>0.60685865077196421</v>
      </c>
      <c r="BC70" s="24">
        <f t="shared" si="62"/>
        <v>0.55245872518308126</v>
      </c>
      <c r="BD70" s="24">
        <f t="shared" si="60"/>
        <v>0.36476111230210795</v>
      </c>
      <c r="BE70" s="24">
        <f t="shared" si="60"/>
        <v>0.52325324359934688</v>
      </c>
      <c r="BF70" s="24">
        <f t="shared" si="60"/>
        <v>0.57174388580315294</v>
      </c>
      <c r="BG70" s="24">
        <f t="shared" si="60"/>
        <v>0.78318455377318363</v>
      </c>
      <c r="BH70" s="24">
        <f t="shared" si="60"/>
        <v>0.53193440783085655</v>
      </c>
      <c r="BI70" s="24">
        <f t="shared" si="60"/>
        <v>0.77463064258195846</v>
      </c>
      <c r="BJ70" s="24">
        <f t="shared" si="60"/>
        <v>0.63985443413640009</v>
      </c>
      <c r="BK70" s="24">
        <f t="shared" si="60"/>
        <v>0.43530019920639318</v>
      </c>
      <c r="BL70" s="24">
        <f t="shared" si="63"/>
        <v>0.61207077790140318</v>
      </c>
      <c r="BM70" s="24">
        <f t="shared" si="63"/>
        <v>0.66164449101770284</v>
      </c>
      <c r="BN70" s="24">
        <f t="shared" si="63"/>
        <v>0.68238427974050442</v>
      </c>
      <c r="BO70" s="24">
        <f t="shared" si="63"/>
        <v>0.64356746019234379</v>
      </c>
      <c r="BP70" s="24" t="e">
        <f t="shared" si="63"/>
        <v>#DIV/0!</v>
      </c>
      <c r="BQ70" s="24">
        <f t="shared" si="63"/>
        <v>0.59822467430722726</v>
      </c>
      <c r="BR70" s="21"/>
      <c r="BS70" s="35">
        <f t="shared" si="37"/>
        <v>44682</v>
      </c>
      <c r="BT70" s="24">
        <f t="shared" si="38"/>
        <v>1.1145046661421168E-2</v>
      </c>
      <c r="BU70" s="24">
        <f t="shared" si="39"/>
        <v>1.4266065856702009E-3</v>
      </c>
      <c r="BV70" s="24">
        <f t="shared" si="40"/>
        <v>5.0914584201847204E-3</v>
      </c>
      <c r="BW70" s="24">
        <f t="shared" si="41"/>
        <v>2.3102876802180996E-3</v>
      </c>
      <c r="BX70" s="24">
        <f t="shared" si="42"/>
        <v>3.3233910951312481E-3</v>
      </c>
      <c r="BY70" s="24">
        <f t="shared" si="43"/>
        <v>5.5868679294679034E-3</v>
      </c>
      <c r="BZ70" s="24">
        <f t="shared" si="44"/>
        <v>6.2936479143575466E-3</v>
      </c>
      <c r="CA70" s="24">
        <f t="shared" si="45"/>
        <v>7.1728807433956278E-4</v>
      </c>
      <c r="CB70" s="24">
        <f t="shared" si="46"/>
        <v>3.6551218006086869E-3</v>
      </c>
      <c r="CC70" s="24">
        <f t="shared" si="47"/>
        <v>9.9176781265428908E-4</v>
      </c>
      <c r="CD70" s="24">
        <f t="shared" si="48"/>
        <v>5.8136741084958057E-3</v>
      </c>
      <c r="CE70" s="24">
        <f t="shared" si="49"/>
        <v>1.3593999393878124E-3</v>
      </c>
      <c r="CF70" s="24">
        <f t="shared" si="50"/>
        <v>4.7714558021937054E-2</v>
      </c>
      <c r="CG70" s="21"/>
    </row>
    <row r="71" spans="1:85" x14ac:dyDescent="0.25">
      <c r="A71" s="31">
        <f>+[1]NAC!A72</f>
        <v>44713</v>
      </c>
      <c r="B71" s="17">
        <f>+[1]GBA!B72</f>
        <v>776.67010000000005</v>
      </c>
      <c r="C71" s="17">
        <f>+[1]GBA!C72</f>
        <v>838.78210000000001</v>
      </c>
      <c r="D71" s="17">
        <f>+[1]GBA!D72</f>
        <v>630.69000000000005</v>
      </c>
      <c r="E71" s="17">
        <f>+[1]GBA!E72</f>
        <v>938.55870000000004</v>
      </c>
      <c r="F71" s="17">
        <f>+[1]GBA!F72</f>
        <v>603.73950000000002</v>
      </c>
      <c r="G71" s="17">
        <f>+[1]GBA!G72</f>
        <v>782.70680000000004</v>
      </c>
      <c r="H71" s="17">
        <f>+[1]GBA!H72</f>
        <v>836.83489999999995</v>
      </c>
      <c r="I71" s="17">
        <f>+[1]GBA!I72</f>
        <v>769.29589999999996</v>
      </c>
      <c r="J71" s="17">
        <f>+[1]GBA!J72</f>
        <v>602.45299999999997</v>
      </c>
      <c r="K71" s="17">
        <f>+[1]GBA!K72</f>
        <v>735.303</v>
      </c>
      <c r="L71" s="17">
        <f>+[1]GBA!L72</f>
        <v>716.11969999999997</v>
      </c>
      <c r="M71" s="17">
        <f>+[1]GBA!M72</f>
        <v>807.13030000000003</v>
      </c>
      <c r="N71" s="17">
        <f>+[1]GBA!N72</f>
        <v>671.47910000000002</v>
      </c>
      <c r="O71" s="18">
        <f>+[1]GBA!R72</f>
        <v>920.51189999999997</v>
      </c>
      <c r="P71" s="19">
        <f>+[1]GBA!S72</f>
        <v>805.16750000000002</v>
      </c>
      <c r="Q71" s="20">
        <f>+[1]GBA!T72</f>
        <v>628.07690000000002</v>
      </c>
      <c r="R71" s="18">
        <f t="shared" si="64"/>
        <v>776.68723555000008</v>
      </c>
      <c r="S71" s="19">
        <f t="shared" si="65"/>
        <v>808.87156285533808</v>
      </c>
      <c r="T71" s="19">
        <f t="shared" si="66"/>
        <v>805.63612772466536</v>
      </c>
      <c r="U71" s="19">
        <f t="shared" si="67"/>
        <v>805.00761288319757</v>
      </c>
      <c r="V71" s="19"/>
      <c r="W71" s="20">
        <f t="shared" si="68"/>
        <v>786.32250834775914</v>
      </c>
      <c r="X71" s="21"/>
      <c r="Y71" s="42">
        <f t="shared" ref="Y71:AA95" si="70">+B71/B70-1</f>
        <v>5.4737081689388178E-2</v>
      </c>
      <c r="Z71" s="24">
        <f t="shared" si="70"/>
        <v>4.9620005173130366E-2</v>
      </c>
      <c r="AA71" s="24">
        <f t="shared" si="70"/>
        <v>6.972016375611223E-2</v>
      </c>
      <c r="AB71" s="24">
        <f t="shared" si="69"/>
        <v>5.5366684657940812E-2</v>
      </c>
      <c r="AC71" s="24">
        <f t="shared" si="69"/>
        <v>7.5046782041892524E-2</v>
      </c>
      <c r="AD71" s="24">
        <f t="shared" si="69"/>
        <v>6.2582829017015618E-2</v>
      </c>
      <c r="AE71" s="24">
        <f t="shared" si="69"/>
        <v>7.8886410813992836E-2</v>
      </c>
      <c r="AF71" s="24">
        <f t="shared" si="69"/>
        <v>3.4380806910071726E-2</v>
      </c>
      <c r="AG71" s="24">
        <f t="shared" si="69"/>
        <v>2.484358359957195E-3</v>
      </c>
      <c r="AH71" s="24">
        <f t="shared" si="69"/>
        <v>5.2319666304541101E-2</v>
      </c>
      <c r="AI71" s="24">
        <f t="shared" si="69"/>
        <v>2.1583915082334926E-2</v>
      </c>
      <c r="AJ71" s="24">
        <f t="shared" si="69"/>
        <v>6.5970969857173767E-2</v>
      </c>
      <c r="AK71" s="24">
        <f t="shared" si="59"/>
        <v>5.2944117112983635E-2</v>
      </c>
      <c r="AL71" s="24">
        <f t="shared" si="59"/>
        <v>7.1161686304376914E-2</v>
      </c>
      <c r="AM71" s="24">
        <f t="shared" si="59"/>
        <v>5.2865886644448246E-2</v>
      </c>
      <c r="AN71" s="24">
        <f t="shared" si="59"/>
        <v>5.1142709962642252E-2</v>
      </c>
      <c r="AO71" s="24">
        <f t="shared" si="58"/>
        <v>5.4734643653781223E-2</v>
      </c>
      <c r="AP71" s="24">
        <f t="shared" si="58"/>
        <v>5.5758886131022312E-2</v>
      </c>
      <c r="AQ71" s="24">
        <f t="shared" si="58"/>
        <v>5.8920982341150063E-2</v>
      </c>
      <c r="AR71" s="24">
        <f t="shared" si="57"/>
        <v>5.5975507327465035E-2</v>
      </c>
      <c r="AS71" s="24" t="e">
        <f t="shared" si="57"/>
        <v>#DIV/0!</v>
      </c>
      <c r="AT71" s="24">
        <f t="shared" si="57"/>
        <v>5.1016304991426731E-2</v>
      </c>
      <c r="AU71" s="21"/>
      <c r="AV71" s="24">
        <f t="shared" si="62"/>
        <v>0.64973767162860274</v>
      </c>
      <c r="AW71" s="24">
        <f t="shared" si="62"/>
        <v>0.66937724013891087</v>
      </c>
      <c r="AX71" s="24">
        <f t="shared" si="62"/>
        <v>0.55624328216344687</v>
      </c>
      <c r="AY71" s="24">
        <f t="shared" si="62"/>
        <v>0.87963611239060358</v>
      </c>
      <c r="AZ71" s="24">
        <f t="shared" si="62"/>
        <v>0.50811737216562691</v>
      </c>
      <c r="BA71" s="24">
        <f t="shared" si="62"/>
        <v>0.5979771789526982</v>
      </c>
      <c r="BB71" s="24">
        <f t="shared" si="62"/>
        <v>0.6970769028908117</v>
      </c>
      <c r="BC71" s="24">
        <f t="shared" si="62"/>
        <v>0.55444998788641975</v>
      </c>
      <c r="BD71" s="24">
        <f t="shared" si="60"/>
        <v>0.27887647084921263</v>
      </c>
      <c r="BE71" s="24">
        <f t="shared" si="60"/>
        <v>0.57419899866537238</v>
      </c>
      <c r="BF71" s="24">
        <f t="shared" si="60"/>
        <v>0.58965992513420495</v>
      </c>
      <c r="BG71" s="24">
        <f t="shared" si="60"/>
        <v>0.84878995959889347</v>
      </c>
      <c r="BH71" s="24">
        <f t="shared" si="60"/>
        <v>0.5869269544210467</v>
      </c>
      <c r="BI71" s="24">
        <f t="shared" si="60"/>
        <v>0.88674839259518734</v>
      </c>
      <c r="BJ71" s="24">
        <f t="shared" si="60"/>
        <v>0.66797902056759995</v>
      </c>
      <c r="BK71" s="24">
        <f t="shared" si="60"/>
        <v>0.46754448416869931</v>
      </c>
      <c r="BL71" s="24">
        <f t="shared" si="63"/>
        <v>0.64975195036408806</v>
      </c>
      <c r="BM71" s="24">
        <f t="shared" si="63"/>
        <v>0.69976684585925031</v>
      </c>
      <c r="BN71" s="24">
        <f t="shared" si="63"/>
        <v>0.73195284807822625</v>
      </c>
      <c r="BO71" s="24">
        <f t="shared" si="63"/>
        <v>0.68698894512246111</v>
      </c>
      <c r="BP71" s="24" t="e">
        <f t="shared" si="63"/>
        <v>#DIV/0!</v>
      </c>
      <c r="BQ71" s="24">
        <f t="shared" si="63"/>
        <v>0.63155025667124121</v>
      </c>
      <c r="BR71" s="21"/>
      <c r="BS71" s="35">
        <f t="shared" si="37"/>
        <v>44713</v>
      </c>
      <c r="BT71" s="24">
        <f t="shared" si="38"/>
        <v>1.2622317368441731E-2</v>
      </c>
      <c r="BU71" s="24">
        <f t="shared" si="39"/>
        <v>1.825406290396988E-3</v>
      </c>
      <c r="BV71" s="24">
        <f t="shared" si="40"/>
        <v>5.6770392538361128E-3</v>
      </c>
      <c r="BW71" s="24">
        <f t="shared" si="41"/>
        <v>5.9867843566976491E-3</v>
      </c>
      <c r="BX71" s="24">
        <f t="shared" si="42"/>
        <v>3.9252441422628565E-3</v>
      </c>
      <c r="BY71" s="24">
        <f t="shared" si="43"/>
        <v>7.3123430717728201E-3</v>
      </c>
      <c r="BZ71" s="24">
        <f t="shared" si="44"/>
        <v>4.0245756410860504E-3</v>
      </c>
      <c r="CA71" s="24">
        <f t="shared" si="45"/>
        <v>5.6973612360302743E-5</v>
      </c>
      <c r="CB71" s="24">
        <f t="shared" si="46"/>
        <v>3.7036511441289103E-3</v>
      </c>
      <c r="CC71" s="24">
        <f t="shared" si="47"/>
        <v>6.2052083773276592E-4</v>
      </c>
      <c r="CD71" s="24">
        <f t="shared" si="48"/>
        <v>7.3533976756323064E-3</v>
      </c>
      <c r="CE71" s="24">
        <f t="shared" si="49"/>
        <v>1.627724384023822E-3</v>
      </c>
      <c r="CF71" s="24">
        <f t="shared" si="50"/>
        <v>5.4735977778372316E-2</v>
      </c>
      <c r="CG71" s="21"/>
    </row>
    <row r="72" spans="1:85" x14ac:dyDescent="0.25">
      <c r="A72" s="31">
        <f>+[1]NAC!A73</f>
        <v>44743</v>
      </c>
      <c r="B72" s="17">
        <f>+[1]GBA!B73</f>
        <v>833.88940000000002</v>
      </c>
      <c r="C72" s="17">
        <f>+[1]GBA!C73</f>
        <v>888.21220000000005</v>
      </c>
      <c r="D72" s="17">
        <f>+[1]GBA!D73</f>
        <v>671.59760000000006</v>
      </c>
      <c r="E72" s="17">
        <f>+[1]GBA!E73</f>
        <v>1007.6592000000001</v>
      </c>
      <c r="F72" s="17">
        <f>+[1]GBA!F73</f>
        <v>632.22280000000001</v>
      </c>
      <c r="G72" s="17">
        <f>+[1]GBA!G73</f>
        <v>864.60760000000005</v>
      </c>
      <c r="H72" s="17">
        <f>+[1]GBA!H73</f>
        <v>895.2133</v>
      </c>
      <c r="I72" s="17">
        <f>+[1]GBA!I73</f>
        <v>799.73860000000002</v>
      </c>
      <c r="J72" s="17">
        <f>+[1]GBA!J73</f>
        <v>630.5231</v>
      </c>
      <c r="K72" s="17">
        <f>+[1]GBA!K73</f>
        <v>833.64390000000003</v>
      </c>
      <c r="L72" s="17">
        <f>+[1]GBA!L73</f>
        <v>772.99069999999995</v>
      </c>
      <c r="M72" s="17">
        <f>+[1]GBA!M73</f>
        <v>898.03470000000004</v>
      </c>
      <c r="N72" s="17">
        <f>+[1]GBA!N73</f>
        <v>726.51909999999998</v>
      </c>
      <c r="O72" s="18">
        <f>+[1]GBA!R73</f>
        <v>1021.8762</v>
      </c>
      <c r="P72" s="19">
        <f>+[1]GBA!S73</f>
        <v>865.10400000000004</v>
      </c>
      <c r="Q72" s="20">
        <f>+[1]GBA!T73</f>
        <v>657.42330000000004</v>
      </c>
      <c r="R72" s="18">
        <f t="shared" si="64"/>
        <v>833.90856554000015</v>
      </c>
      <c r="S72" s="19">
        <f t="shared" si="65"/>
        <v>876.8912954358816</v>
      </c>
      <c r="T72" s="19">
        <f t="shared" si="66"/>
        <v>887.97975162523903</v>
      </c>
      <c r="U72" s="19">
        <f t="shared" si="67"/>
        <v>883.75019631354303</v>
      </c>
      <c r="V72" s="19"/>
      <c r="W72" s="20">
        <f t="shared" si="68"/>
        <v>846.84154256587794</v>
      </c>
      <c r="X72" s="21"/>
      <c r="Y72" s="42">
        <f t="shared" si="70"/>
        <v>7.3672592777808799E-2</v>
      </c>
      <c r="Z72" s="24">
        <f t="shared" si="70"/>
        <v>5.8930799786976795E-2</v>
      </c>
      <c r="AA72" s="24">
        <f t="shared" si="70"/>
        <v>6.4861659452345899E-2</v>
      </c>
      <c r="AB72" s="24">
        <f t="shared" si="69"/>
        <v>7.3624057823980626E-2</v>
      </c>
      <c r="AC72" s="24">
        <f t="shared" si="69"/>
        <v>4.7178128977812372E-2</v>
      </c>
      <c r="AD72" s="24">
        <f t="shared" si="69"/>
        <v>0.1046379052794737</v>
      </c>
      <c r="AE72" s="24">
        <f t="shared" si="69"/>
        <v>6.9760952847449431E-2</v>
      </c>
      <c r="AF72" s="24">
        <f t="shared" si="69"/>
        <v>3.9572159425261599E-2</v>
      </c>
      <c r="AG72" s="24">
        <f t="shared" si="69"/>
        <v>4.6593012234979359E-2</v>
      </c>
      <c r="AH72" s="24">
        <f t="shared" si="69"/>
        <v>0.1337420083965386</v>
      </c>
      <c r="AI72" s="24">
        <f t="shared" si="69"/>
        <v>7.9415494364978301E-2</v>
      </c>
      <c r="AJ72" s="24">
        <f t="shared" si="69"/>
        <v>0.11262667254593217</v>
      </c>
      <c r="AK72" s="24">
        <f t="shared" si="59"/>
        <v>8.1968299534564748E-2</v>
      </c>
      <c r="AL72" s="24">
        <f t="shared" si="59"/>
        <v>0.11011731624545007</v>
      </c>
      <c r="AM72" s="24">
        <f t="shared" si="59"/>
        <v>7.4439790478378676E-2</v>
      </c>
      <c r="AN72" s="24">
        <f t="shared" si="59"/>
        <v>4.6724214821465271E-2</v>
      </c>
      <c r="AO72" s="24">
        <f t="shared" si="58"/>
        <v>7.3673581038678382E-2</v>
      </c>
      <c r="AP72" s="24">
        <f t="shared" si="58"/>
        <v>8.4092129955010586E-2</v>
      </c>
      <c r="AQ72" s="24">
        <f t="shared" si="58"/>
        <v>0.1022094479962492</v>
      </c>
      <c r="AR72" s="24">
        <f t="shared" si="57"/>
        <v>9.7815948781307505E-2</v>
      </c>
      <c r="AS72" s="24" t="e">
        <f t="shared" si="57"/>
        <v>#DIV/0!</v>
      </c>
      <c r="AT72" s="24">
        <f t="shared" si="57"/>
        <v>7.6964646917309976E-2</v>
      </c>
      <c r="AU72" s="21"/>
      <c r="AV72" s="24">
        <f t="shared" si="62"/>
        <v>0.7182839772876195</v>
      </c>
      <c r="AW72" s="24">
        <f t="shared" si="62"/>
        <v>0.70681338167893015</v>
      </c>
      <c r="AX72" s="24">
        <f t="shared" si="62"/>
        <v>0.60058113028219307</v>
      </c>
      <c r="AY72" s="24">
        <f t="shared" si="62"/>
        <v>1.005206145408704</v>
      </c>
      <c r="AZ72" s="24">
        <f t="shared" si="62"/>
        <v>0.52409021941575595</v>
      </c>
      <c r="BA72" s="24">
        <f t="shared" si="62"/>
        <v>0.71912701882811292</v>
      </c>
      <c r="BB72" s="24">
        <f t="shared" si="62"/>
        <v>0.76434186414375316</v>
      </c>
      <c r="BC72" s="24">
        <f t="shared" si="62"/>
        <v>0.59147304546513757</v>
      </c>
      <c r="BD72" s="24">
        <f t="shared" si="60"/>
        <v>0.3364806423011466</v>
      </c>
      <c r="BE72" s="24">
        <f t="shared" si="60"/>
        <v>0.71755231191876523</v>
      </c>
      <c r="BF72" s="24">
        <f t="shared" si="60"/>
        <v>0.65105803549497088</v>
      </c>
      <c r="BG72" s="24">
        <f t="shared" si="60"/>
        <v>0.94909478029580385</v>
      </c>
      <c r="BH72" s="24">
        <f t="shared" si="60"/>
        <v>0.6554678105994094</v>
      </c>
      <c r="BI72" s="24">
        <f t="shared" si="60"/>
        <v>1.0001045191005722</v>
      </c>
      <c r="BJ72" s="24">
        <f t="shared" si="60"/>
        <v>0.73342766855156771</v>
      </c>
      <c r="BK72" s="24">
        <f t="shared" si="60"/>
        <v>0.51731989042633719</v>
      </c>
      <c r="BL72" s="24">
        <f t="shared" si="63"/>
        <v>0.71830257101479389</v>
      </c>
      <c r="BM72" s="24">
        <f t="shared" si="63"/>
        <v>0.78174463257648918</v>
      </c>
      <c r="BN72" s="24">
        <f t="shared" si="63"/>
        <v>0.84782641476223342</v>
      </c>
      <c r="BO72" s="24">
        <f t="shared" si="63"/>
        <v>0.80768053476258816</v>
      </c>
      <c r="BP72" s="24" t="e">
        <f t="shared" si="63"/>
        <v>#DIV/0!</v>
      </c>
      <c r="BQ72" s="24">
        <f t="shared" si="63"/>
        <v>0.71797767050512329</v>
      </c>
      <c r="BR72" s="21"/>
      <c r="BS72" s="35">
        <f t="shared" ref="BS72:BS95" si="71">+A72</f>
        <v>44743</v>
      </c>
      <c r="BT72" s="24">
        <f t="shared" ref="BT72:BT95" si="72">(C72-C71)/$B71*C$3</f>
        <v>1.4918065520997923E-2</v>
      </c>
      <c r="BU72" s="24">
        <f t="shared" ref="BU72:BU95" si="73">(D72-D71)/$B71*D$3</f>
        <v>1.7223252446566439E-3</v>
      </c>
      <c r="BV72" s="24">
        <f t="shared" ref="BV72:BV95" si="74">(E72-E71)/$B71*E$3</f>
        <v>7.5535706215547642E-3</v>
      </c>
      <c r="BW72" s="24">
        <f t="shared" ref="BW72:BW95" si="75">(F72-F71)/$B71*F$3</f>
        <v>3.8360600981034269E-3</v>
      </c>
      <c r="BX72" s="24">
        <f t="shared" ref="BX72:BX95" si="76">(G72-G71)/$B71*G$3</f>
        <v>6.6117907204101206E-3</v>
      </c>
      <c r="BY72" s="24">
        <f t="shared" ref="BY72:BY95" si="77">(H72-H71)/$B71*H$3</f>
        <v>6.6145190860315136E-3</v>
      </c>
      <c r="BZ72" s="24">
        <f t="shared" ref="BZ72:BZ95" si="78">(I72-I71)/$B71*I$3</f>
        <v>4.5428669521332243E-3</v>
      </c>
      <c r="CA72" s="24">
        <f t="shared" ref="CA72:CA95" si="79">(J72-J71)/$B71*J$3</f>
        <v>1.0155789568827235E-3</v>
      </c>
      <c r="CB72" s="24">
        <f t="shared" ref="CB72:CB95" si="80">(K72-K71)/$B71*K$3</f>
        <v>9.445749411494021E-3</v>
      </c>
      <c r="CC72" s="24">
        <f t="shared" ref="CC72:CC95" si="81">(L72-L71)/$B71*L$3</f>
        <v>2.211369022703461E-3</v>
      </c>
      <c r="CD72" s="24">
        <f t="shared" ref="CD72:CD95" si="82">(M72-M71)/$B71*M$3</f>
        <v>1.2687545149478525E-2</v>
      </c>
      <c r="CE72" s="24">
        <f t="shared" ref="CE72:CE95" si="83">(N72-N71)/$B71*N$3</f>
        <v>2.5157657028383072E-3</v>
      </c>
      <c r="CF72" s="24">
        <f t="shared" ref="CF72:CF95" si="84">+SUM(BT72:CE72)</f>
        <v>7.367520648728465E-2</v>
      </c>
      <c r="CG72" s="21"/>
    </row>
    <row r="73" spans="1:85" x14ac:dyDescent="0.25">
      <c r="A73" s="31">
        <f>+[1]NAC!A74</f>
        <v>44774</v>
      </c>
      <c r="B73" s="17">
        <f>+[1]GBA!B74</f>
        <v>891.851</v>
      </c>
      <c r="C73" s="17">
        <f>+[1]GBA!C74</f>
        <v>949.15340000000003</v>
      </c>
      <c r="D73" s="17">
        <f>+[1]GBA!D74</f>
        <v>720.77599999999995</v>
      </c>
      <c r="E73" s="17">
        <f>+[1]GBA!E74</f>
        <v>1105.1036999999999</v>
      </c>
      <c r="F73" s="17">
        <f>+[1]GBA!F74</f>
        <v>666.64880000000005</v>
      </c>
      <c r="G73" s="17">
        <f>+[1]GBA!G74</f>
        <v>938.91330000000005</v>
      </c>
      <c r="H73" s="17">
        <f>+[1]GBA!H74</f>
        <v>951.63379999999995</v>
      </c>
      <c r="I73" s="17">
        <f>+[1]GBA!I74</f>
        <v>865.98410000000001</v>
      </c>
      <c r="J73" s="17">
        <f>+[1]GBA!J74</f>
        <v>655.88810000000001</v>
      </c>
      <c r="K73" s="17">
        <f>+[1]GBA!K74</f>
        <v>875.92830000000004</v>
      </c>
      <c r="L73" s="17">
        <f>+[1]GBA!L74</f>
        <v>802.64390000000003</v>
      </c>
      <c r="M73" s="17">
        <f>+[1]GBA!M74</f>
        <v>953.65989999999999</v>
      </c>
      <c r="N73" s="17">
        <f>+[1]GBA!N74</f>
        <v>785.76440000000002</v>
      </c>
      <c r="O73" s="18">
        <f>+[1]GBA!R74</f>
        <v>1097.1542999999999</v>
      </c>
      <c r="P73" s="19">
        <f>+[1]GBA!S74</f>
        <v>924.89750000000004</v>
      </c>
      <c r="Q73" s="20">
        <f>+[1]GBA!T74</f>
        <v>702.19830000000002</v>
      </c>
      <c r="R73" s="18">
        <f t="shared" si="64"/>
        <v>891.87281819999987</v>
      </c>
      <c r="S73" s="19">
        <f t="shared" si="65"/>
        <v>940.23960950726496</v>
      </c>
      <c r="T73" s="19">
        <f t="shared" si="66"/>
        <v>954.13490461622507</v>
      </c>
      <c r="U73" s="19">
        <f t="shared" si="67"/>
        <v>954.3347125339543</v>
      </c>
      <c r="V73" s="19"/>
      <c r="W73" s="20">
        <f t="shared" si="68"/>
        <v>909.23963916137723</v>
      </c>
      <c r="X73" s="21"/>
      <c r="Y73" s="42">
        <f t="shared" si="70"/>
        <v>6.950753900936979E-2</v>
      </c>
      <c r="Z73" s="24">
        <f t="shared" si="70"/>
        <v>6.8611081901374549E-2</v>
      </c>
      <c r="AA73" s="24">
        <f t="shared" si="70"/>
        <v>7.3225991278110358E-2</v>
      </c>
      <c r="AB73" s="24">
        <f t="shared" si="69"/>
        <v>9.6703826055475783E-2</v>
      </c>
      <c r="AC73" s="24">
        <f t="shared" si="69"/>
        <v>5.4452322820372823E-2</v>
      </c>
      <c r="AD73" s="24">
        <f t="shared" si="69"/>
        <v>8.5941530007369815E-2</v>
      </c>
      <c r="AE73" s="24">
        <f t="shared" si="69"/>
        <v>6.302464451768075E-2</v>
      </c>
      <c r="AF73" s="24">
        <f t="shared" si="69"/>
        <v>8.2833940990218569E-2</v>
      </c>
      <c r="AG73" s="24">
        <f t="shared" si="69"/>
        <v>4.0228502334014316E-2</v>
      </c>
      <c r="AH73" s="24">
        <f t="shared" si="69"/>
        <v>5.0722376784619883E-2</v>
      </c>
      <c r="AI73" s="24">
        <f t="shared" si="69"/>
        <v>3.836165169904393E-2</v>
      </c>
      <c r="AJ73" s="24">
        <f t="shared" si="69"/>
        <v>6.1941036354163037E-2</v>
      </c>
      <c r="AK73" s="24">
        <f t="shared" si="59"/>
        <v>8.1546789341119919E-2</v>
      </c>
      <c r="AL73" s="24">
        <f t="shared" si="59"/>
        <v>7.3666555694319902E-2</v>
      </c>
      <c r="AM73" s="24">
        <f t="shared" si="59"/>
        <v>6.9117123490354926E-2</v>
      </c>
      <c r="AN73" s="24">
        <f t="shared" si="59"/>
        <v>6.8106804246213848E-2</v>
      </c>
      <c r="AO73" s="24">
        <f t="shared" si="58"/>
        <v>6.9509122528876643E-2</v>
      </c>
      <c r="AP73" s="24">
        <f t="shared" si="58"/>
        <v>7.2241923715178791E-2</v>
      </c>
      <c r="AQ73" s="24">
        <f t="shared" si="58"/>
        <v>7.4500744943682085E-2</v>
      </c>
      <c r="AR73" s="24">
        <f t="shared" si="57"/>
        <v>7.9869307542839607E-2</v>
      </c>
      <c r="AS73" s="24" t="e">
        <f t="shared" si="57"/>
        <v>#DIV/0!</v>
      </c>
      <c r="AT73" s="24">
        <f t="shared" si="57"/>
        <v>7.3683320266075825E-2</v>
      </c>
      <c r="AU73" s="21"/>
      <c r="AV73" s="24">
        <f t="shared" si="62"/>
        <v>0.79109168607842251</v>
      </c>
      <c r="AW73" s="24">
        <f t="shared" si="62"/>
        <v>0.79812941408262872</v>
      </c>
      <c r="AX73" s="24">
        <f t="shared" si="62"/>
        <v>0.68709165720844911</v>
      </c>
      <c r="AY73" s="24">
        <f t="shared" si="62"/>
        <v>1.1166769489844444</v>
      </c>
      <c r="AZ73" s="24">
        <f t="shared" si="62"/>
        <v>0.56246825663010158</v>
      </c>
      <c r="BA73" s="24">
        <f t="shared" si="62"/>
        <v>0.81238780109842024</v>
      </c>
      <c r="BB73" s="24">
        <f t="shared" si="62"/>
        <v>0.79112592244602342</v>
      </c>
      <c r="BC73" s="24">
        <f t="shared" si="62"/>
        <v>0.68394151443179907</v>
      </c>
      <c r="BD73" s="24">
        <f t="shared" si="60"/>
        <v>0.40766945887766415</v>
      </c>
      <c r="BE73" s="24">
        <f t="shared" si="60"/>
        <v>0.73942769335986647</v>
      </c>
      <c r="BF73" s="24">
        <f t="shared" si="60"/>
        <v>0.64231846836090822</v>
      </c>
      <c r="BG73" s="24">
        <f t="shared" si="60"/>
        <v>1.0284809682325289</v>
      </c>
      <c r="BH73" s="24">
        <f t="shared" si="60"/>
        <v>0.73600982885013178</v>
      </c>
      <c r="BI73" s="24">
        <f t="shared" si="60"/>
        <v>1.1281111489776707</v>
      </c>
      <c r="BJ73" s="24">
        <f t="shared" si="60"/>
        <v>0.79802343249413688</v>
      </c>
      <c r="BK73" s="24">
        <f t="shared" si="60"/>
        <v>0.59014096626999857</v>
      </c>
      <c r="BL73" s="24">
        <f t="shared" si="63"/>
        <v>0.79111069140813495</v>
      </c>
      <c r="BM73" s="24">
        <f t="shared" si="63"/>
        <v>0.8657175382758957</v>
      </c>
      <c r="BN73" s="24">
        <f t="shared" si="63"/>
        <v>0.92557318512693287</v>
      </c>
      <c r="BO73" s="24">
        <f t="shared" si="63"/>
        <v>0.88536808930044009</v>
      </c>
      <c r="BP73" s="24" t="e">
        <f t="shared" si="63"/>
        <v>#DIV/0!</v>
      </c>
      <c r="BQ73" s="24">
        <f t="shared" si="63"/>
        <v>0.78616777644566316</v>
      </c>
      <c r="BR73" s="21"/>
      <c r="BS73" s="35">
        <f t="shared" si="71"/>
        <v>44774</v>
      </c>
      <c r="BT73" s="24">
        <f t="shared" si="72"/>
        <v>1.7130110156095037E-2</v>
      </c>
      <c r="BU73" s="24">
        <f t="shared" si="73"/>
        <v>1.9284735841467665E-3</v>
      </c>
      <c r="BV73" s="24">
        <f t="shared" si="74"/>
        <v>9.9210255580655972E-3</v>
      </c>
      <c r="BW73" s="24">
        <f t="shared" si="75"/>
        <v>4.3182700247778715E-3</v>
      </c>
      <c r="BX73" s="24">
        <f t="shared" si="76"/>
        <v>5.5870327527847222E-3</v>
      </c>
      <c r="BY73" s="24">
        <f t="shared" si="77"/>
        <v>5.9540317936647167E-3</v>
      </c>
      <c r="BZ73" s="24">
        <f t="shared" si="78"/>
        <v>9.2072803059974132E-3</v>
      </c>
      <c r="CA73" s="24">
        <f t="shared" si="79"/>
        <v>8.547374507938345E-4</v>
      </c>
      <c r="CB73" s="24">
        <f t="shared" si="80"/>
        <v>3.7827753176860146E-3</v>
      </c>
      <c r="CC73" s="24">
        <f t="shared" si="81"/>
        <v>1.0739153657547424E-3</v>
      </c>
      <c r="CD73" s="24">
        <f t="shared" si="82"/>
        <v>7.2309009803937958E-3</v>
      </c>
      <c r="CE73" s="24">
        <f t="shared" si="83"/>
        <v>2.5221667885453407E-3</v>
      </c>
      <c r="CF73" s="24">
        <f t="shared" si="84"/>
        <v>6.9510720078705845E-2</v>
      </c>
      <c r="CG73" s="21"/>
    </row>
    <row r="74" spans="1:85" x14ac:dyDescent="0.25">
      <c r="A74" s="31">
        <f>+[1]NAC!A75</f>
        <v>44805</v>
      </c>
      <c r="B74" s="17">
        <f>+[1]GBA!B75</f>
        <v>945.68359999999996</v>
      </c>
      <c r="C74" s="17">
        <f>+[1]GBA!C75</f>
        <v>1016.1594</v>
      </c>
      <c r="D74" s="17">
        <f>+[1]GBA!D75</f>
        <v>792.09760000000006</v>
      </c>
      <c r="E74" s="17">
        <f>+[1]GBA!E75</f>
        <v>1228.9766</v>
      </c>
      <c r="F74" s="17">
        <f>+[1]GBA!F75</f>
        <v>682.25540000000001</v>
      </c>
      <c r="G74" s="17">
        <f>+[1]GBA!G75</f>
        <v>995.74379999999996</v>
      </c>
      <c r="H74" s="17">
        <f>+[1]GBA!H75</f>
        <v>988.60469999999998</v>
      </c>
      <c r="I74" s="17">
        <f>+[1]GBA!I75</f>
        <v>922.67340000000002</v>
      </c>
      <c r="J74" s="17">
        <f>+[1]GBA!J75</f>
        <v>670.17960000000005</v>
      </c>
      <c r="K74" s="17">
        <f>+[1]GBA!K75</f>
        <v>918.55690000000004</v>
      </c>
      <c r="L74" s="17">
        <f>+[1]GBA!L75</f>
        <v>829.86599999999999</v>
      </c>
      <c r="M74" s="17">
        <f>+[1]GBA!M75</f>
        <v>989.71109999999999</v>
      </c>
      <c r="N74" s="17">
        <f>+[1]GBA!N75</f>
        <v>840.67570000000001</v>
      </c>
      <c r="O74" s="18">
        <f>+[1]GBA!R75</f>
        <v>1224.7239999999999</v>
      </c>
      <c r="P74" s="19">
        <f>+[1]GBA!S75</f>
        <v>975.70339999999999</v>
      </c>
      <c r="Q74" s="20">
        <f>+[1]GBA!T75</f>
        <v>731.72389999999996</v>
      </c>
      <c r="R74" s="18">
        <f t="shared" si="64"/>
        <v>945.70859526999982</v>
      </c>
      <c r="S74" s="19">
        <f t="shared" si="65"/>
        <v>1005.236291550853</v>
      </c>
      <c r="T74" s="19">
        <f t="shared" si="66"/>
        <v>1017.2801555039607</v>
      </c>
      <c r="U74" s="19">
        <f t="shared" si="67"/>
        <v>1028.8769176949943</v>
      </c>
      <c r="V74" s="19"/>
      <c r="W74" s="20">
        <f t="shared" si="68"/>
        <v>967.43728084246982</v>
      </c>
      <c r="X74" s="21"/>
      <c r="Y74" s="42">
        <f t="shared" si="70"/>
        <v>6.0360531075257962E-2</v>
      </c>
      <c r="Z74" s="24">
        <f t="shared" si="70"/>
        <v>7.0595543354741164E-2</v>
      </c>
      <c r="AA74" s="24">
        <f t="shared" si="70"/>
        <v>9.8951130448294844E-2</v>
      </c>
      <c r="AB74" s="24">
        <f t="shared" si="69"/>
        <v>0.11209165257522891</v>
      </c>
      <c r="AC74" s="24">
        <f t="shared" si="69"/>
        <v>2.341052740213434E-2</v>
      </c>
      <c r="AD74" s="24">
        <f t="shared" si="69"/>
        <v>6.0527952900443438E-2</v>
      </c>
      <c r="AE74" s="24">
        <f t="shared" si="69"/>
        <v>3.8849923153212895E-2</v>
      </c>
      <c r="AF74" s="24">
        <f t="shared" si="69"/>
        <v>6.546228735608417E-2</v>
      </c>
      <c r="AG74" s="24">
        <f t="shared" si="69"/>
        <v>2.1789540014523823E-2</v>
      </c>
      <c r="AH74" s="24">
        <f t="shared" si="69"/>
        <v>4.8666768729815013E-2</v>
      </c>
      <c r="AI74" s="24">
        <f t="shared" si="69"/>
        <v>3.3915538385079547E-2</v>
      </c>
      <c r="AJ74" s="24">
        <f t="shared" si="69"/>
        <v>3.7802994547637025E-2</v>
      </c>
      <c r="AK74" s="24">
        <f t="shared" si="59"/>
        <v>6.9882651848314881E-2</v>
      </c>
      <c r="AL74" s="24">
        <f t="shared" si="59"/>
        <v>0.11627325345213513</v>
      </c>
      <c r="AM74" s="24">
        <f t="shared" si="59"/>
        <v>5.4931384288529284E-2</v>
      </c>
      <c r="AN74" s="24">
        <f t="shared" si="59"/>
        <v>4.2047381772356784E-2</v>
      </c>
      <c r="AO74" s="24">
        <f t="shared" si="58"/>
        <v>6.0362616699825677E-2</v>
      </c>
      <c r="AP74" s="24">
        <f t="shared" si="58"/>
        <v>6.9127785498900307E-2</v>
      </c>
      <c r="AQ74" s="24">
        <f t="shared" si="58"/>
        <v>6.6180631881540997E-2</v>
      </c>
      <c r="AR74" s="24">
        <f t="shared" si="57"/>
        <v>7.8109078693276546E-2</v>
      </c>
      <c r="AS74" s="24" t="e">
        <f t="shared" si="57"/>
        <v>#DIV/0!</v>
      </c>
      <c r="AT74" s="24">
        <f t="shared" si="57"/>
        <v>6.4006934117797787E-2</v>
      </c>
      <c r="AU74" s="21"/>
      <c r="AV74" s="24">
        <f t="shared" si="62"/>
        <v>0.82902488673561625</v>
      </c>
      <c r="AW74" s="24">
        <f t="shared" si="62"/>
        <v>0.8641989962422838</v>
      </c>
      <c r="AX74" s="24">
        <f t="shared" si="62"/>
        <v>0.74609640130226884</v>
      </c>
      <c r="AY74" s="24">
        <f t="shared" si="62"/>
        <v>1.2051903165719531</v>
      </c>
      <c r="AZ74" s="24">
        <f t="shared" si="62"/>
        <v>0.57744031958722597</v>
      </c>
      <c r="BA74" s="24">
        <f t="shared" si="62"/>
        <v>0.85030283276948992</v>
      </c>
      <c r="BB74" s="24">
        <f t="shared" si="62"/>
        <v>0.77633823072809749</v>
      </c>
      <c r="BC74" s="24">
        <f t="shared" si="62"/>
        <v>0.72994007563807806</v>
      </c>
      <c r="BD74" s="24">
        <f t="shared" si="60"/>
        <v>0.38483025394493375</v>
      </c>
      <c r="BE74" s="24">
        <f t="shared" si="60"/>
        <v>0.76483430510087169</v>
      </c>
      <c r="BF74" s="24">
        <f t="shared" si="60"/>
        <v>0.63796087917831357</v>
      </c>
      <c r="BG74" s="24">
        <f t="shared" si="60"/>
        <v>1.0141690328189665</v>
      </c>
      <c r="BH74" s="24">
        <f t="shared" si="60"/>
        <v>0.82369597738352063</v>
      </c>
      <c r="BI74" s="24">
        <f t="shared" si="60"/>
        <v>1.2087037127208524</v>
      </c>
      <c r="BJ74" s="24">
        <f t="shared" si="60"/>
        <v>0.83523116176668344</v>
      </c>
      <c r="BK74" s="24">
        <f t="shared" si="60"/>
        <v>0.60041867177244113</v>
      </c>
      <c r="BL74" s="24">
        <f t="shared" si="63"/>
        <v>0.82904723448436624</v>
      </c>
      <c r="BM74" s="24">
        <f t="shared" si="63"/>
        <v>0.91653171388239851</v>
      </c>
      <c r="BN74" s="24">
        <f t="shared" si="63"/>
        <v>0.96515457848267516</v>
      </c>
      <c r="BO74" s="24">
        <f t="shared" si="63"/>
        <v>0.9459930817214417</v>
      </c>
      <c r="BP74" s="24" t="e">
        <f t="shared" si="63"/>
        <v>#DIV/0!</v>
      </c>
      <c r="BQ74" s="24">
        <f t="shared" si="63"/>
        <v>0.82274675403242159</v>
      </c>
      <c r="BR74" s="21"/>
      <c r="BS74" s="35">
        <f t="shared" si="71"/>
        <v>44805</v>
      </c>
      <c r="BT74" s="24">
        <f t="shared" si="72"/>
        <v>1.7610796422272323E-2</v>
      </c>
      <c r="BU74" s="24">
        <f t="shared" si="73"/>
        <v>2.6150291023949107E-3</v>
      </c>
      <c r="BV74" s="24">
        <f t="shared" si="74"/>
        <v>1.179211461331546E-2</v>
      </c>
      <c r="BW74" s="24">
        <f t="shared" si="75"/>
        <v>1.8304070522990898E-3</v>
      </c>
      <c r="BX74" s="24">
        <f t="shared" si="76"/>
        <v>3.9953673315385584E-3</v>
      </c>
      <c r="BY74" s="24">
        <f t="shared" si="77"/>
        <v>3.6479627202301757E-3</v>
      </c>
      <c r="BZ74" s="24">
        <f t="shared" si="78"/>
        <v>7.3670264091199086E-3</v>
      </c>
      <c r="CA74" s="24">
        <f t="shared" si="79"/>
        <v>4.5028951024330435E-4</v>
      </c>
      <c r="CB74" s="24">
        <f t="shared" si="80"/>
        <v>3.565722929054293E-3</v>
      </c>
      <c r="CC74" s="24">
        <f t="shared" si="81"/>
        <v>9.217990673329947E-4</v>
      </c>
      <c r="CD74" s="24">
        <f t="shared" si="82"/>
        <v>4.38184189959982E-3</v>
      </c>
      <c r="CE74" s="24">
        <f t="shared" si="83"/>
        <v>2.1857363505787394E-3</v>
      </c>
      <c r="CF74" s="24">
        <f t="shared" si="84"/>
        <v>6.0364093407979581E-2</v>
      </c>
      <c r="CG74" s="21"/>
    </row>
    <row r="75" spans="1:85" x14ac:dyDescent="0.25">
      <c r="A75" s="31">
        <f>+[1]NAC!A76</f>
        <v>44835</v>
      </c>
      <c r="B75" s="17">
        <f>+[1]GBA!B76</f>
        <v>1007.6275000000001</v>
      </c>
      <c r="C75" s="17">
        <f>+[1]GBA!C76</f>
        <v>1084.2719</v>
      </c>
      <c r="D75" s="17">
        <f>+[1]GBA!D76</f>
        <v>834.25549999999998</v>
      </c>
      <c r="E75" s="17">
        <f>+[1]GBA!E76</f>
        <v>1311.454</v>
      </c>
      <c r="F75" s="17">
        <f>+[1]GBA!F76</f>
        <v>737.50660000000005</v>
      </c>
      <c r="G75" s="17">
        <f>+[1]GBA!G76</f>
        <v>1037.6003000000001</v>
      </c>
      <c r="H75" s="17">
        <f>+[1]GBA!H76</f>
        <v>1061.7218</v>
      </c>
      <c r="I75" s="17">
        <f>+[1]GBA!I76</f>
        <v>954.71720000000005</v>
      </c>
      <c r="J75" s="17">
        <f>+[1]GBA!J76</f>
        <v>761.09799999999996</v>
      </c>
      <c r="K75" s="17">
        <f>+[1]GBA!K76</f>
        <v>966.86800000000005</v>
      </c>
      <c r="L75" s="17">
        <f>+[1]GBA!L76</f>
        <v>912.45330000000001</v>
      </c>
      <c r="M75" s="17">
        <f>+[1]GBA!M76</f>
        <v>1068.9781</v>
      </c>
      <c r="N75" s="17">
        <f>+[1]GBA!N76</f>
        <v>891.38459999999998</v>
      </c>
      <c r="O75" s="18">
        <f>+[1]GBA!R76</f>
        <v>1331.2452000000001</v>
      </c>
      <c r="P75" s="19">
        <f>+[1]GBA!S76</f>
        <v>1032.2633000000001</v>
      </c>
      <c r="Q75" s="20">
        <f>+[1]GBA!T76</f>
        <v>789.42660000000001</v>
      </c>
      <c r="R75" s="18">
        <f t="shared" si="64"/>
        <v>1007.65257946</v>
      </c>
      <c r="S75" s="19">
        <f t="shared" si="65"/>
        <v>1069.9355713202781</v>
      </c>
      <c r="T75" s="19">
        <f t="shared" si="66"/>
        <v>1081.80747213876</v>
      </c>
      <c r="U75" s="19">
        <f t="shared" si="67"/>
        <v>1087.2040726038028</v>
      </c>
      <c r="V75" s="19"/>
      <c r="W75" s="20">
        <f t="shared" si="68"/>
        <v>1025.5792938065013</v>
      </c>
      <c r="X75" s="21"/>
      <c r="Y75" s="42">
        <f t="shared" si="70"/>
        <v>6.5501717487751909E-2</v>
      </c>
      <c r="Z75" s="24">
        <f t="shared" si="70"/>
        <v>6.7029345986466149E-2</v>
      </c>
      <c r="AA75" s="24">
        <f t="shared" si="70"/>
        <v>5.3223112909318138E-2</v>
      </c>
      <c r="AB75" s="24">
        <f t="shared" si="69"/>
        <v>6.7110634978729378E-2</v>
      </c>
      <c r="AC75" s="24">
        <f t="shared" si="69"/>
        <v>8.0983162610365644E-2</v>
      </c>
      <c r="AD75" s="24">
        <f t="shared" si="69"/>
        <v>4.2035411116795318E-2</v>
      </c>
      <c r="AE75" s="24">
        <f t="shared" si="69"/>
        <v>7.3959895193700831E-2</v>
      </c>
      <c r="AF75" s="24">
        <f t="shared" si="69"/>
        <v>3.4729298579540657E-2</v>
      </c>
      <c r="AG75" s="24">
        <f t="shared" si="69"/>
        <v>0.13566273876435497</v>
      </c>
      <c r="AH75" s="24">
        <f t="shared" si="69"/>
        <v>5.2594564365038288E-2</v>
      </c>
      <c r="AI75" s="24">
        <f t="shared" si="69"/>
        <v>9.9518837981071639E-2</v>
      </c>
      <c r="AJ75" s="24">
        <f t="shared" si="69"/>
        <v>8.0091048791915087E-2</v>
      </c>
      <c r="AK75" s="24">
        <f t="shared" si="59"/>
        <v>6.0319217029825012E-2</v>
      </c>
      <c r="AL75" s="24">
        <f t="shared" si="59"/>
        <v>8.6975677785362304E-2</v>
      </c>
      <c r="AM75" s="24">
        <f t="shared" si="59"/>
        <v>5.7968333409517792E-2</v>
      </c>
      <c r="AN75" s="24">
        <f t="shared" si="59"/>
        <v>7.8858569468620576E-2</v>
      </c>
      <c r="AO75" s="24">
        <f t="shared" si="58"/>
        <v>6.5500075287266535E-2</v>
      </c>
      <c r="AP75" s="24">
        <f t="shared" si="58"/>
        <v>6.4362260210093059E-2</v>
      </c>
      <c r="AQ75" s="24">
        <f t="shared" si="58"/>
        <v>6.3431215369410543E-2</v>
      </c>
      <c r="AR75" s="24">
        <f t="shared" si="57"/>
        <v>5.6690119008092399E-2</v>
      </c>
      <c r="AS75" s="24" t="e">
        <f t="shared" si="57"/>
        <v>#DIV/0!</v>
      </c>
      <c r="AT75" s="24">
        <f t="shared" si="57"/>
        <v>6.0098999816711407E-2</v>
      </c>
      <c r="AU75" s="21"/>
      <c r="AV75" s="24">
        <f t="shared" si="62"/>
        <v>0.87800197673137825</v>
      </c>
      <c r="AW75" s="24">
        <f t="shared" si="62"/>
        <v>0.92084438560528681</v>
      </c>
      <c r="AX75" s="24">
        <f t="shared" si="62"/>
        <v>0.81299944083706221</v>
      </c>
      <c r="AY75" s="24">
        <f t="shared" si="62"/>
        <v>1.2235262242878275</v>
      </c>
      <c r="AZ75" s="24">
        <f t="shared" si="62"/>
        <v>0.65645647264400675</v>
      </c>
      <c r="BA75" s="24">
        <f t="shared" si="62"/>
        <v>0.87572680777276668</v>
      </c>
      <c r="BB75" s="24">
        <f t="shared" si="62"/>
        <v>0.8040027070529332</v>
      </c>
      <c r="BC75" s="24">
        <f t="shared" si="62"/>
        <v>0.73505669136992502</v>
      </c>
      <c r="BD75" s="24">
        <f t="shared" si="60"/>
        <v>0.5571388179298733</v>
      </c>
      <c r="BE75" s="24">
        <f t="shared" si="60"/>
        <v>0.77328264757348997</v>
      </c>
      <c r="BF75" s="24">
        <f t="shared" si="60"/>
        <v>0.78380418399244611</v>
      </c>
      <c r="BG75" s="24">
        <f t="shared" si="60"/>
        <v>1.090530426738999</v>
      </c>
      <c r="BH75" s="24">
        <f t="shared" si="60"/>
        <v>0.86064267800243588</v>
      </c>
      <c r="BI75" s="24">
        <f t="shared" si="60"/>
        <v>1.1884117079338905</v>
      </c>
      <c r="BJ75" s="24">
        <f t="shared" si="60"/>
        <v>0.87912293556270593</v>
      </c>
      <c r="BK75" s="24">
        <f t="shared" si="60"/>
        <v>0.69186432279700716</v>
      </c>
      <c r="BL75" s="24">
        <f t="shared" si="63"/>
        <v>0.87802215009583406</v>
      </c>
      <c r="BM75" s="24">
        <f t="shared" si="63"/>
        <v>0.96240732583339295</v>
      </c>
      <c r="BN75" s="24">
        <f t="shared" si="63"/>
        <v>1.0015615873297601</v>
      </c>
      <c r="BO75" s="24">
        <f t="shared" si="63"/>
        <v>0.96694014334580891</v>
      </c>
      <c r="BP75" s="24" t="e">
        <f t="shared" si="63"/>
        <v>#DIV/0!</v>
      </c>
      <c r="BQ75" s="24">
        <f t="shared" si="63"/>
        <v>0.85661386286910424</v>
      </c>
      <c r="BR75" s="21"/>
      <c r="BS75" s="35">
        <f t="shared" si="71"/>
        <v>44835</v>
      </c>
      <c r="BT75" s="24">
        <f t="shared" si="72"/>
        <v>1.6882570449566842E-2</v>
      </c>
      <c r="BU75" s="24">
        <f t="shared" si="73"/>
        <v>1.4577426636139166E-3</v>
      </c>
      <c r="BV75" s="24">
        <f t="shared" si="74"/>
        <v>7.4045180227298004E-3</v>
      </c>
      <c r="BW75" s="24">
        <f t="shared" si="75"/>
        <v>6.1112147022534856E-3</v>
      </c>
      <c r="BX75" s="24">
        <f t="shared" si="76"/>
        <v>2.775138058860285E-3</v>
      </c>
      <c r="BY75" s="24">
        <f t="shared" si="77"/>
        <v>6.8038663248469189E-3</v>
      </c>
      <c r="BZ75" s="24">
        <f t="shared" si="78"/>
        <v>3.9271870845597875E-3</v>
      </c>
      <c r="CA75" s="24">
        <f t="shared" si="79"/>
        <v>2.7015452525559263E-3</v>
      </c>
      <c r="CB75" s="24">
        <f t="shared" si="80"/>
        <v>3.8110083118709057E-3</v>
      </c>
      <c r="CC75" s="24">
        <f t="shared" si="81"/>
        <v>2.6373899896328973E-3</v>
      </c>
      <c r="CD75" s="24">
        <f t="shared" si="82"/>
        <v>9.0860651490625461E-3</v>
      </c>
      <c r="CE75" s="24">
        <f t="shared" si="83"/>
        <v>1.903560503745649E-3</v>
      </c>
      <c r="CF75" s="24">
        <f t="shared" si="84"/>
        <v>6.5501806513298982E-2</v>
      </c>
      <c r="CG75" s="21"/>
    </row>
    <row r="76" spans="1:85" x14ac:dyDescent="0.25">
      <c r="A76" s="31">
        <f>+[1]NAC!A77</f>
        <v>44866</v>
      </c>
      <c r="B76" s="17">
        <f>+[1]GBA!B77</f>
        <v>1058.0026</v>
      </c>
      <c r="C76" s="17">
        <f>+[1]GBA!C77</f>
        <v>1117.6376</v>
      </c>
      <c r="D76" s="17">
        <f>+[1]GBA!D77</f>
        <v>881.89160000000004</v>
      </c>
      <c r="E76" s="17">
        <f>+[1]GBA!E77</f>
        <v>1365.8336999999999</v>
      </c>
      <c r="F76" s="17">
        <f>+[1]GBA!F77</f>
        <v>816.53470000000004</v>
      </c>
      <c r="G76" s="17">
        <f>+[1]GBA!G77</f>
        <v>1095.6400000000001</v>
      </c>
      <c r="H76" s="17">
        <f>+[1]GBA!H77</f>
        <v>1095.4888000000001</v>
      </c>
      <c r="I76" s="17">
        <f>+[1]GBA!I77</f>
        <v>1023.5071</v>
      </c>
      <c r="J76" s="17">
        <f>+[1]GBA!J77</f>
        <v>804.65840000000003</v>
      </c>
      <c r="K76" s="17">
        <f>+[1]GBA!K77</f>
        <v>1008.0804000000001</v>
      </c>
      <c r="L76" s="17">
        <f>+[1]GBA!L77</f>
        <v>945.03409999999997</v>
      </c>
      <c r="M76" s="17">
        <f>+[1]GBA!M77</f>
        <v>1127.9205999999999</v>
      </c>
      <c r="N76" s="17">
        <f>+[1]GBA!N77</f>
        <v>943.75639999999999</v>
      </c>
      <c r="O76" s="18">
        <f>+[1]GBA!R77</f>
        <v>1380.2361000000001</v>
      </c>
      <c r="P76" s="19">
        <f>+[1]GBA!S77</f>
        <v>1082.5534</v>
      </c>
      <c r="Q76" s="20">
        <f>+[1]GBA!T77</f>
        <v>840.67520000000002</v>
      </c>
      <c r="R76" s="18">
        <f t="shared" si="64"/>
        <v>1058.0287087400002</v>
      </c>
      <c r="S76" s="19">
        <f t="shared" si="65"/>
        <v>1115.6676578806068</v>
      </c>
      <c r="T76" s="19">
        <f t="shared" si="66"/>
        <v>1135.2872226440863</v>
      </c>
      <c r="U76" s="19">
        <f t="shared" si="67"/>
        <v>1138.3859494373303</v>
      </c>
      <c r="V76" s="19"/>
      <c r="W76" s="20">
        <f t="shared" si="68"/>
        <v>1076.2463499134449</v>
      </c>
      <c r="X76" s="21"/>
      <c r="Y76" s="42">
        <f t="shared" si="70"/>
        <v>4.9993772500254385E-2</v>
      </c>
      <c r="Z76" s="24">
        <f t="shared" si="70"/>
        <v>3.0772447390732927E-2</v>
      </c>
      <c r="AA76" s="24">
        <f t="shared" si="70"/>
        <v>5.7100132992830233E-2</v>
      </c>
      <c r="AB76" s="24">
        <f t="shared" si="69"/>
        <v>4.1465198169360118E-2</v>
      </c>
      <c r="AC76" s="24">
        <f t="shared" si="69"/>
        <v>0.10715578680922988</v>
      </c>
      <c r="AD76" s="24">
        <f t="shared" si="69"/>
        <v>5.5936471876502081E-2</v>
      </c>
      <c r="AE76" s="24">
        <f t="shared" si="69"/>
        <v>3.1803999880194667E-2</v>
      </c>
      <c r="AF76" s="24">
        <f t="shared" si="69"/>
        <v>7.2052645537338256E-2</v>
      </c>
      <c r="AG76" s="24">
        <f t="shared" si="69"/>
        <v>5.7233628258121838E-2</v>
      </c>
      <c r="AH76" s="24">
        <f t="shared" si="69"/>
        <v>4.2624639557830024E-2</v>
      </c>
      <c r="AI76" s="24">
        <f t="shared" si="69"/>
        <v>3.5706813707616636E-2</v>
      </c>
      <c r="AJ76" s="24">
        <f t="shared" si="69"/>
        <v>5.5139109023842447E-2</v>
      </c>
      <c r="AK76" s="24">
        <f t="shared" si="59"/>
        <v>5.8753314786905708E-2</v>
      </c>
      <c r="AL76" s="24">
        <f t="shared" si="59"/>
        <v>3.6800808746578095E-2</v>
      </c>
      <c r="AM76" s="24">
        <f t="shared" si="59"/>
        <v>4.8718287281936723E-2</v>
      </c>
      <c r="AN76" s="24">
        <f t="shared" si="59"/>
        <v>6.4918765088483266E-2</v>
      </c>
      <c r="AO76" s="24">
        <f t="shared" si="58"/>
        <v>4.9993549668673198E-2</v>
      </c>
      <c r="AP76" s="24">
        <f t="shared" si="58"/>
        <v>4.2742841518855546E-2</v>
      </c>
      <c r="AQ76" s="24">
        <f t="shared" si="58"/>
        <v>4.9435552889642631E-2</v>
      </c>
      <c r="AR76" s="24">
        <f t="shared" si="57"/>
        <v>4.7076605140881522E-2</v>
      </c>
      <c r="AS76" s="24" t="e">
        <f t="shared" si="57"/>
        <v>#DIV/0!</v>
      </c>
      <c r="AT76" s="24">
        <f t="shared" si="57"/>
        <v>4.940335321990541E-2</v>
      </c>
      <c r="AU76" s="21"/>
      <c r="AV76" s="24">
        <f t="shared" si="62"/>
        <v>0.9281729986096412</v>
      </c>
      <c r="AW76" s="24">
        <f t="shared" si="62"/>
        <v>0.94487028137720563</v>
      </c>
      <c r="AX76" s="24">
        <f t="shared" si="62"/>
        <v>0.89894313624244693</v>
      </c>
      <c r="AY76" s="24">
        <f t="shared" si="62"/>
        <v>1.2414229287411498</v>
      </c>
      <c r="AZ76" s="24">
        <f t="shared" si="62"/>
        <v>0.80190064302941244</v>
      </c>
      <c r="BA76" s="24">
        <f t="shared" si="62"/>
        <v>0.92742038906223612</v>
      </c>
      <c r="BB76" s="24">
        <f t="shared" si="62"/>
        <v>0.82349518079669348</v>
      </c>
      <c r="BC76" s="24">
        <f t="shared" si="62"/>
        <v>0.82979551484206837</v>
      </c>
      <c r="BD76" s="24">
        <f t="shared" si="60"/>
        <v>0.64804385289029853</v>
      </c>
      <c r="BE76" s="24">
        <f t="shared" si="60"/>
        <v>0.8323357472916133</v>
      </c>
      <c r="BF76" s="24">
        <f t="shared" si="60"/>
        <v>0.84027908139698804</v>
      </c>
      <c r="BG76" s="24">
        <f t="shared" si="60"/>
        <v>1.0812505062795266</v>
      </c>
      <c r="BH76" s="24">
        <f t="shared" si="60"/>
        <v>0.93222170514670766</v>
      </c>
      <c r="BI76" s="24">
        <f t="shared" si="60"/>
        <v>1.3043666121003632</v>
      </c>
      <c r="BJ76" s="24">
        <f t="shared" si="60"/>
        <v>0.90685360719273755</v>
      </c>
      <c r="BK76" s="24">
        <f t="shared" si="60"/>
        <v>0.78804558321420815</v>
      </c>
      <c r="BL76" s="24">
        <f t="shared" si="63"/>
        <v>0.9281920665438661</v>
      </c>
      <c r="BM76" s="24">
        <f t="shared" si="63"/>
        <v>0.99339459347271619</v>
      </c>
      <c r="BN76" s="24">
        <f t="shared" si="63"/>
        <v>1.0323697629222233</v>
      </c>
      <c r="BO76" s="24">
        <f t="shared" si="63"/>
        <v>1.012668702453734</v>
      </c>
      <c r="BP76" s="24" t="e">
        <f t="shared" si="63"/>
        <v>#DIV/0!</v>
      </c>
      <c r="BQ76" s="24">
        <f t="shared" si="63"/>
        <v>0.91176513060758912</v>
      </c>
      <c r="BR76" s="21"/>
      <c r="BS76" s="35">
        <f t="shared" si="71"/>
        <v>44866</v>
      </c>
      <c r="BT76" s="24">
        <f t="shared" si="72"/>
        <v>7.7617175791649335E-3</v>
      </c>
      <c r="BU76" s="24">
        <f t="shared" si="73"/>
        <v>1.5459090487308074E-3</v>
      </c>
      <c r="BV76" s="24">
        <f t="shared" si="74"/>
        <v>4.5818881779228901E-3</v>
      </c>
      <c r="BW76" s="24">
        <f t="shared" si="75"/>
        <v>8.2037650421410684E-3</v>
      </c>
      <c r="BX76" s="24">
        <f t="shared" si="76"/>
        <v>3.611542152233839E-3</v>
      </c>
      <c r="BY76" s="24">
        <f t="shared" si="77"/>
        <v>2.9490024835566757E-3</v>
      </c>
      <c r="BZ76" s="24">
        <f t="shared" si="78"/>
        <v>7.9123975973263913E-3</v>
      </c>
      <c r="CA76" s="24">
        <f t="shared" si="79"/>
        <v>1.2147814941533472E-3</v>
      </c>
      <c r="CB76" s="24">
        <f t="shared" si="80"/>
        <v>3.0511722238624889E-3</v>
      </c>
      <c r="CC76" s="24">
        <f t="shared" si="81"/>
        <v>9.764919675177569E-4</v>
      </c>
      <c r="CD76" s="24">
        <f t="shared" si="82"/>
        <v>6.3410010147599057E-3</v>
      </c>
      <c r="CE76" s="24">
        <f t="shared" si="83"/>
        <v>1.8451252074799468E-3</v>
      </c>
      <c r="CF76" s="24">
        <f t="shared" si="84"/>
        <v>4.999479398885006E-2</v>
      </c>
      <c r="CG76" s="21"/>
    </row>
    <row r="77" spans="1:85" x14ac:dyDescent="0.25">
      <c r="A77" s="31">
        <f>+[1]NAC!A78</f>
        <v>44896</v>
      </c>
      <c r="B77" s="17">
        <f>+[1]GBA!B78</f>
        <v>1114.5359000000001</v>
      </c>
      <c r="C77" s="17">
        <f>+[1]GBA!C78</f>
        <v>1178.7917</v>
      </c>
      <c r="D77" s="17">
        <f>+[1]GBA!D78</f>
        <v>941.13779999999997</v>
      </c>
      <c r="E77" s="17">
        <f>+[1]GBA!E78</f>
        <v>1421.1654000000001</v>
      </c>
      <c r="F77" s="17">
        <f>+[1]GBA!F78</f>
        <v>850.82460000000003</v>
      </c>
      <c r="G77" s="17">
        <f>+[1]GBA!G78</f>
        <v>1164.6745000000001</v>
      </c>
      <c r="H77" s="17">
        <f>+[1]GBA!H78</f>
        <v>1156.2369000000001</v>
      </c>
      <c r="I77" s="17">
        <f>+[1]GBA!I78</f>
        <v>1076.0345</v>
      </c>
      <c r="J77" s="17">
        <f>+[1]GBA!J78</f>
        <v>825.68899999999996</v>
      </c>
      <c r="K77" s="17">
        <f>+[1]GBA!K78</f>
        <v>1047.7140999999999</v>
      </c>
      <c r="L77" s="17">
        <f>+[1]GBA!L78</f>
        <v>997.10289999999998</v>
      </c>
      <c r="M77" s="17">
        <f>+[1]GBA!M78</f>
        <v>1211.6701</v>
      </c>
      <c r="N77" s="17">
        <f>+[1]GBA!N78</f>
        <v>1000.5614</v>
      </c>
      <c r="O77" s="18">
        <f>+[1]GBA!R78</f>
        <v>1458.6084000000001</v>
      </c>
      <c r="P77" s="19">
        <f>+[1]GBA!S78</f>
        <v>1143.2887000000001</v>
      </c>
      <c r="Q77" s="20">
        <f>+[1]GBA!T78</f>
        <v>875.0145</v>
      </c>
      <c r="R77" s="18">
        <f t="shared" si="64"/>
        <v>1114.5623219399999</v>
      </c>
      <c r="S77" s="19">
        <f t="shared" si="65"/>
        <v>1177.811835991788</v>
      </c>
      <c r="T77" s="19">
        <f t="shared" si="66"/>
        <v>1198.3241573613768</v>
      </c>
      <c r="U77" s="19">
        <f t="shared" si="67"/>
        <v>1192.7102645324021</v>
      </c>
      <c r="V77" s="19"/>
      <c r="W77" s="20">
        <f t="shared" si="68"/>
        <v>1129.3268886324292</v>
      </c>
      <c r="X77" s="21"/>
      <c r="Y77" s="42">
        <f t="shared" si="70"/>
        <v>5.3433989670724769E-2</v>
      </c>
      <c r="Z77" s="24">
        <f t="shared" si="70"/>
        <v>5.4717289396849278E-2</v>
      </c>
      <c r="AA77" s="24">
        <f t="shared" si="70"/>
        <v>6.7180819048508811E-2</v>
      </c>
      <c r="AB77" s="24">
        <f t="shared" si="69"/>
        <v>4.0511300899956026E-2</v>
      </c>
      <c r="AC77" s="24">
        <f t="shared" si="69"/>
        <v>4.199441860829678E-2</v>
      </c>
      <c r="AD77" s="24">
        <f t="shared" si="69"/>
        <v>6.30083786645248E-2</v>
      </c>
      <c r="AE77" s="24">
        <f t="shared" si="69"/>
        <v>5.5452963097386343E-2</v>
      </c>
      <c r="AF77" s="24">
        <f t="shared" si="69"/>
        <v>5.1320992301860935E-2</v>
      </c>
      <c r="AG77" s="24">
        <f t="shared" si="69"/>
        <v>2.6136059724225724E-2</v>
      </c>
      <c r="AH77" s="24">
        <f t="shared" si="69"/>
        <v>3.9316010905479315E-2</v>
      </c>
      <c r="AI77" s="24">
        <f t="shared" si="69"/>
        <v>5.5097271093180744E-2</v>
      </c>
      <c r="AJ77" s="24">
        <f t="shared" si="69"/>
        <v>7.4251237188149632E-2</v>
      </c>
      <c r="AK77" s="24">
        <f t="shared" si="59"/>
        <v>6.019032029875504E-2</v>
      </c>
      <c r="AL77" s="24">
        <f t="shared" si="59"/>
        <v>5.6781807112565641E-2</v>
      </c>
      <c r="AM77" s="24">
        <f t="shared" si="59"/>
        <v>5.6103745090080537E-2</v>
      </c>
      <c r="AN77" s="24">
        <f t="shared" si="59"/>
        <v>4.0847285610423612E-2</v>
      </c>
      <c r="AO77" s="24">
        <f t="shared" si="58"/>
        <v>5.343296711421508E-2</v>
      </c>
      <c r="AP77" s="24">
        <f t="shared" si="58"/>
        <v>5.5701335135262653E-2</v>
      </c>
      <c r="AQ77" s="24">
        <f t="shared" si="58"/>
        <v>5.5525098371562054E-2</v>
      </c>
      <c r="AR77" s="24">
        <f t="shared" si="57"/>
        <v>4.7720472236961964E-2</v>
      </c>
      <c r="AS77" s="24" t="e">
        <f t="shared" si="57"/>
        <v>#DIV/0!</v>
      </c>
      <c r="AT77" s="24">
        <f t="shared" si="57"/>
        <v>4.9320063871299835E-2</v>
      </c>
      <c r="AU77" s="21"/>
      <c r="AV77" s="24">
        <f t="shared" si="62"/>
        <v>0.95190824627962867</v>
      </c>
      <c r="AW77" s="24">
        <f t="shared" si="62"/>
        <v>0.97474972869615684</v>
      </c>
      <c r="AX77" s="24">
        <f t="shared" si="62"/>
        <v>0.92679102373782429</v>
      </c>
      <c r="AY77" s="24">
        <f t="shared" si="62"/>
        <v>1.2133150682115397</v>
      </c>
      <c r="AZ77" s="24">
        <f t="shared" si="62"/>
        <v>0.83191640949597701</v>
      </c>
      <c r="BA77" s="24">
        <f t="shared" si="62"/>
        <v>0.97969590171708876</v>
      </c>
      <c r="BB77" s="24">
        <f t="shared" si="62"/>
        <v>0.91699662870044651</v>
      </c>
      <c r="BC77" s="24">
        <f t="shared" si="62"/>
        <v>0.80215048612958029</v>
      </c>
      <c r="BD77" s="24">
        <f t="shared" si="60"/>
        <v>0.66553135232579397</v>
      </c>
      <c r="BE77" s="24">
        <f t="shared" si="60"/>
        <v>0.82180224713161709</v>
      </c>
      <c r="BF77" s="24">
        <f t="shared" si="60"/>
        <v>0.91084444667598174</v>
      </c>
      <c r="BG77" s="24">
        <f t="shared" si="60"/>
        <v>1.1039361785068165</v>
      </c>
      <c r="BH77" s="24">
        <f t="shared" si="60"/>
        <v>0.99175517705129246</v>
      </c>
      <c r="BI77" s="24">
        <f t="shared" si="60"/>
        <v>1.3184055641413104</v>
      </c>
      <c r="BJ77" s="24">
        <f t="shared" si="60"/>
        <v>0.92505026513691591</v>
      </c>
      <c r="BK77" s="24">
        <f t="shared" si="60"/>
        <v>0.83266573045180214</v>
      </c>
      <c r="BL77" s="24">
        <f t="shared" si="63"/>
        <v>0.95192122508183785</v>
      </c>
      <c r="BM77" s="24">
        <f t="shared" si="63"/>
        <v>1.0131561429963716</v>
      </c>
      <c r="BN77" s="24">
        <f t="shared" si="63"/>
        <v>1.044630528097934</v>
      </c>
      <c r="BO77" s="24">
        <f t="shared" si="63"/>
        <v>1.0202948990488712</v>
      </c>
      <c r="BP77" s="24" t="e">
        <f t="shared" si="63"/>
        <v>#DIV/0!</v>
      </c>
      <c r="BQ77" s="24">
        <f t="shared" si="63"/>
        <v>0.93070201977115175</v>
      </c>
      <c r="BR77" s="21"/>
      <c r="BS77" s="35">
        <f t="shared" si="71"/>
        <v>44896</v>
      </c>
      <c r="BT77" s="24">
        <f t="shared" si="72"/>
        <v>1.3548663339768723E-2</v>
      </c>
      <c r="BU77" s="24">
        <f t="shared" si="73"/>
        <v>1.8311398667640304E-3</v>
      </c>
      <c r="BV77" s="24">
        <f t="shared" si="74"/>
        <v>4.44012267077606E-3</v>
      </c>
      <c r="BW77" s="24">
        <f t="shared" si="75"/>
        <v>3.3900895328612597E-3</v>
      </c>
      <c r="BX77" s="24">
        <f t="shared" si="76"/>
        <v>4.0911649460974846E-3</v>
      </c>
      <c r="BY77" s="24">
        <f t="shared" si="77"/>
        <v>5.0527596056947326E-3</v>
      </c>
      <c r="BZ77" s="24">
        <f t="shared" si="78"/>
        <v>5.7541689027985317E-3</v>
      </c>
      <c r="CA77" s="24">
        <f t="shared" si="79"/>
        <v>5.585618220597928E-4</v>
      </c>
      <c r="CB77" s="24">
        <f t="shared" si="80"/>
        <v>2.7945810530144157E-3</v>
      </c>
      <c r="CC77" s="24">
        <f t="shared" si="81"/>
        <v>1.4862702227763905E-3</v>
      </c>
      <c r="CD77" s="24">
        <f t="shared" si="82"/>
        <v>8.5807405388228838E-3</v>
      </c>
      <c r="CE77" s="24">
        <f t="shared" si="83"/>
        <v>1.9060231988087763E-3</v>
      </c>
      <c r="CF77" s="24">
        <f t="shared" si="84"/>
        <v>5.3434285700243091E-2</v>
      </c>
      <c r="CG77" s="21"/>
    </row>
    <row r="78" spans="1:85" x14ac:dyDescent="0.25">
      <c r="A78" s="31">
        <f>+[1]NAC!A79</f>
        <v>44927</v>
      </c>
      <c r="B78" s="17">
        <f>+[1]GBA!B79</f>
        <v>1180.9670000000001</v>
      </c>
      <c r="C78" s="17">
        <f>+[1]GBA!C79</f>
        <v>1257.1455000000001</v>
      </c>
      <c r="D78" s="17">
        <f>+[1]GBA!D79</f>
        <v>1012.1953999999999</v>
      </c>
      <c r="E78" s="17">
        <f>+[1]GBA!E79</f>
        <v>1441.6596999999999</v>
      </c>
      <c r="F78" s="17">
        <f>+[1]GBA!F79</f>
        <v>917.57799999999997</v>
      </c>
      <c r="G78" s="17">
        <f>+[1]GBA!G79</f>
        <v>1222.4079999999999</v>
      </c>
      <c r="H78" s="17">
        <f>+[1]GBA!H79</f>
        <v>1219.4517000000001</v>
      </c>
      <c r="I78" s="17">
        <f>+[1]GBA!I79</f>
        <v>1143.5941</v>
      </c>
      <c r="J78" s="17">
        <f>+[1]GBA!J79</f>
        <v>892.96489999999994</v>
      </c>
      <c r="K78" s="17">
        <f>+[1]GBA!K79</f>
        <v>1157.8351</v>
      </c>
      <c r="L78" s="17">
        <f>+[1]GBA!L79</f>
        <v>1004.4879</v>
      </c>
      <c r="M78" s="17">
        <f>+[1]GBA!M79</f>
        <v>1277.9054000000001</v>
      </c>
      <c r="N78" s="17">
        <f>+[1]GBA!N79</f>
        <v>1070.7782</v>
      </c>
      <c r="O78" s="18">
        <f>+[1]GBA!R79</f>
        <v>1548.1442999999999</v>
      </c>
      <c r="P78" s="19">
        <f>+[1]GBA!S79</f>
        <v>1206.5220999999999</v>
      </c>
      <c r="Q78" s="20">
        <f>+[1]GBA!T79</f>
        <v>940.44460000000004</v>
      </c>
      <c r="R78" s="18">
        <f t="shared" si="64"/>
        <v>1180.9884676900001</v>
      </c>
      <c r="S78" s="19">
        <f t="shared" si="65"/>
        <v>1247.2009709886297</v>
      </c>
      <c r="T78" s="19">
        <f t="shared" si="66"/>
        <v>1261.8245289538377</v>
      </c>
      <c r="U78" s="19">
        <f t="shared" si="67"/>
        <v>1255.0602044625534</v>
      </c>
      <c r="V78" s="19"/>
      <c r="W78" s="20">
        <f t="shared" si="68"/>
        <v>1190.058027986151</v>
      </c>
      <c r="X78" s="21"/>
      <c r="Y78" s="42">
        <f t="shared" si="70"/>
        <v>5.960427115896394E-2</v>
      </c>
      <c r="Z78" s="24">
        <f t="shared" si="70"/>
        <v>6.646958915642176E-2</v>
      </c>
      <c r="AA78" s="24">
        <f t="shared" si="70"/>
        <v>7.5501802180297117E-2</v>
      </c>
      <c r="AB78" s="24">
        <f t="shared" si="69"/>
        <v>1.4420770446564424E-2</v>
      </c>
      <c r="AC78" s="24">
        <f t="shared" si="69"/>
        <v>7.8457298954449639E-2</v>
      </c>
      <c r="AD78" s="24">
        <f t="shared" si="69"/>
        <v>4.9570502316312215E-2</v>
      </c>
      <c r="AE78" s="24">
        <f t="shared" si="69"/>
        <v>5.4672878888400778E-2</v>
      </c>
      <c r="AF78" s="24">
        <f t="shared" si="69"/>
        <v>6.2785719231121417E-2</v>
      </c>
      <c r="AG78" s="24">
        <f t="shared" si="69"/>
        <v>8.1478498563018364E-2</v>
      </c>
      <c r="AH78" s="24">
        <f t="shared" si="69"/>
        <v>0.10510596354482593</v>
      </c>
      <c r="AI78" s="24">
        <f t="shared" si="69"/>
        <v>7.4064572472911649E-3</v>
      </c>
      <c r="AJ78" s="24">
        <f t="shared" si="69"/>
        <v>5.4664466837961889E-2</v>
      </c>
      <c r="AK78" s="24">
        <f t="shared" si="59"/>
        <v>7.0177402406289113E-2</v>
      </c>
      <c r="AL78" s="24">
        <f t="shared" si="59"/>
        <v>6.1384467551400368E-2</v>
      </c>
      <c r="AM78" s="24">
        <f t="shared" si="59"/>
        <v>5.5308339879507118E-2</v>
      </c>
      <c r="AN78" s="24">
        <f t="shared" si="59"/>
        <v>7.4776017997416178E-2</v>
      </c>
      <c r="AO78" s="24">
        <f t="shared" si="58"/>
        <v>5.9598413155021568E-2</v>
      </c>
      <c r="AP78" s="24">
        <f t="shared" si="58"/>
        <v>5.891359967393428E-2</v>
      </c>
      <c r="AQ78" s="24">
        <f t="shared" si="58"/>
        <v>5.2990980113664765E-2</v>
      </c>
      <c r="AR78" s="24">
        <f t="shared" si="57"/>
        <v>5.2275847524960728E-2</v>
      </c>
      <c r="AS78" s="24" t="e">
        <f t="shared" si="57"/>
        <v>#DIV/0!</v>
      </c>
      <c r="AT78" s="24">
        <f t="shared" si="57"/>
        <v>5.3776404303332193E-2</v>
      </c>
      <c r="AU78" s="21"/>
      <c r="AV78" s="24">
        <f t="shared" si="62"/>
        <v>0.99009675915229955</v>
      </c>
      <c r="AW78" s="24">
        <f t="shared" si="62"/>
        <v>1.0025718202099352</v>
      </c>
      <c r="AX78" s="24">
        <f t="shared" si="62"/>
        <v>1.0397669713836843</v>
      </c>
      <c r="AY78" s="24">
        <f t="shared" si="62"/>
        <v>1.201254522645598</v>
      </c>
      <c r="AZ78" s="24">
        <f t="shared" si="62"/>
        <v>0.9563828734785218</v>
      </c>
      <c r="BA78" s="24">
        <f t="shared" si="62"/>
        <v>1.0058554054200401</v>
      </c>
      <c r="BB78" s="24">
        <f t="shared" si="62"/>
        <v>0.92818990900860077</v>
      </c>
      <c r="BC78" s="24">
        <f t="shared" si="62"/>
        <v>0.87813307091450565</v>
      </c>
      <c r="BD78" s="24">
        <f t="shared" si="60"/>
        <v>0.6562196459853642</v>
      </c>
      <c r="BE78" s="24">
        <f t="shared" si="60"/>
        <v>0.91542872589470958</v>
      </c>
      <c r="BF78" s="24">
        <f t="shared" si="60"/>
        <v>0.91089854975415774</v>
      </c>
      <c r="BG78" s="24">
        <f t="shared" si="60"/>
        <v>1.0946748374867683</v>
      </c>
      <c r="BH78" s="24">
        <f t="shared" si="60"/>
        <v>1.0322463402973536</v>
      </c>
      <c r="BI78" s="24">
        <f t="shared" si="60"/>
        <v>1.2535274679830231</v>
      </c>
      <c r="BJ78" s="24">
        <f t="shared" si="60"/>
        <v>0.96600270819448797</v>
      </c>
      <c r="BK78" s="24">
        <f t="shared" si="60"/>
        <v>0.91277321675000578</v>
      </c>
      <c r="BL78" s="24">
        <f t="shared" si="63"/>
        <v>0.99010639936679334</v>
      </c>
      <c r="BM78" s="24">
        <f t="shared" si="63"/>
        <v>1.0400093367634762</v>
      </c>
      <c r="BN78" s="24">
        <f t="shared" si="63"/>
        <v>1.0646481264121501</v>
      </c>
      <c r="BO78" s="24">
        <f t="shared" si="63"/>
        <v>1.0520493617787117</v>
      </c>
      <c r="BP78" s="24" t="e">
        <f t="shared" si="63"/>
        <v>#DIV/0!</v>
      </c>
      <c r="BQ78" s="24">
        <f t="shared" si="63"/>
        <v>0.9650131259738719</v>
      </c>
      <c r="BR78" s="21"/>
      <c r="BS78" s="35">
        <f t="shared" si="71"/>
        <v>44927</v>
      </c>
      <c r="BT78" s="24">
        <f t="shared" si="72"/>
        <v>1.6478725108809884E-2</v>
      </c>
      <c r="BU78" s="24">
        <f t="shared" si="73"/>
        <v>2.0847991706682565E-3</v>
      </c>
      <c r="BV78" s="24">
        <f t="shared" si="74"/>
        <v>1.5611574916518942E-3</v>
      </c>
      <c r="BW78" s="24">
        <f t="shared" si="75"/>
        <v>6.2648548512434579E-3</v>
      </c>
      <c r="BX78" s="24">
        <f t="shared" si="76"/>
        <v>3.2478903999413468E-3</v>
      </c>
      <c r="BY78" s="24">
        <f t="shared" si="77"/>
        <v>4.9912276491048844E-3</v>
      </c>
      <c r="BZ78" s="24">
        <f t="shared" si="78"/>
        <v>7.0254871467128194E-3</v>
      </c>
      <c r="CA78" s="24">
        <f t="shared" si="79"/>
        <v>1.6961793603956583E-3</v>
      </c>
      <c r="CB78" s="24">
        <f t="shared" si="80"/>
        <v>7.3708048345504226E-3</v>
      </c>
      <c r="CC78" s="24">
        <f t="shared" si="81"/>
        <v>2.0010750663123521E-4</v>
      </c>
      <c r="CD78" s="24">
        <f t="shared" si="82"/>
        <v>6.4420594437559209E-3</v>
      </c>
      <c r="CE78" s="24">
        <f t="shared" si="83"/>
        <v>2.2365330717476189E-3</v>
      </c>
      <c r="CF78" s="24">
        <f t="shared" si="84"/>
        <v>5.9599826035213396E-2</v>
      </c>
      <c r="CG78" s="21"/>
    </row>
    <row r="79" spans="1:85" x14ac:dyDescent="0.25">
      <c r="A79" s="31">
        <f>+[1]NAC!A80</f>
        <v>44958</v>
      </c>
      <c r="B79" s="17">
        <f>+[1]GBA!B80</f>
        <v>1259.9952000000001</v>
      </c>
      <c r="C79" s="17">
        <f>+[1]GBA!C80</f>
        <v>1385.6735000000001</v>
      </c>
      <c r="D79" s="17">
        <f>+[1]GBA!D80</f>
        <v>1066.1418000000001</v>
      </c>
      <c r="E79" s="17">
        <f>+[1]GBA!E80</f>
        <v>1507.7109</v>
      </c>
      <c r="F79" s="17">
        <f>+[1]GBA!F80</f>
        <v>960.15650000000005</v>
      </c>
      <c r="G79" s="17">
        <f>+[1]GBA!G80</f>
        <v>1284.3587</v>
      </c>
      <c r="H79" s="17">
        <f>+[1]GBA!H80</f>
        <v>1285.6180999999999</v>
      </c>
      <c r="I79" s="17">
        <f>+[1]GBA!I80</f>
        <v>1195.5036</v>
      </c>
      <c r="J79" s="17">
        <f>+[1]GBA!J80</f>
        <v>962.197</v>
      </c>
      <c r="K79" s="17">
        <f>+[1]GBA!K80</f>
        <v>1220.6316999999999</v>
      </c>
      <c r="L79" s="17">
        <f>+[1]GBA!L80</f>
        <v>1046.7559000000001</v>
      </c>
      <c r="M79" s="17">
        <f>+[1]GBA!M80</f>
        <v>1377.2121</v>
      </c>
      <c r="N79" s="17">
        <f>+[1]GBA!N80</f>
        <v>1146.2512999999999</v>
      </c>
      <c r="O79" s="18">
        <f>+[1]GBA!R80</f>
        <v>1614.4139</v>
      </c>
      <c r="P79" s="19">
        <f>+[1]GBA!S80</f>
        <v>1297.0224000000001</v>
      </c>
      <c r="Q79" s="20">
        <f>+[1]GBA!T80</f>
        <v>991.47860000000003</v>
      </c>
      <c r="R79" s="18">
        <f t="shared" si="64"/>
        <v>1260.0148825900001</v>
      </c>
      <c r="S79" s="19">
        <f t="shared" si="65"/>
        <v>1341.1868110707519</v>
      </c>
      <c r="T79" s="19">
        <f t="shared" si="66"/>
        <v>1337.2706460256761</v>
      </c>
      <c r="U79" s="19">
        <f t="shared" si="67"/>
        <v>1320.4695066744277</v>
      </c>
      <c r="V79" s="19"/>
      <c r="W79" s="20">
        <f t="shared" si="68"/>
        <v>1251.4483858241967</v>
      </c>
      <c r="X79" s="21"/>
      <c r="Y79" s="42">
        <f t="shared" si="70"/>
        <v>6.6918211939876349E-2</v>
      </c>
      <c r="Z79" s="24">
        <f t="shared" si="70"/>
        <v>0.10223796688609244</v>
      </c>
      <c r="AA79" s="24">
        <f t="shared" si="70"/>
        <v>5.3296428733029311E-2</v>
      </c>
      <c r="AB79" s="24">
        <f t="shared" si="69"/>
        <v>4.5816082671937153E-2</v>
      </c>
      <c r="AC79" s="24">
        <f t="shared" si="69"/>
        <v>4.6403139569606067E-2</v>
      </c>
      <c r="AD79" s="24">
        <f t="shared" si="69"/>
        <v>5.0679233120202172E-2</v>
      </c>
      <c r="AE79" s="24">
        <f t="shared" si="69"/>
        <v>5.4259139578877846E-2</v>
      </c>
      <c r="AF79" s="24">
        <f t="shared" si="69"/>
        <v>4.539154233132181E-2</v>
      </c>
      <c r="AG79" s="24">
        <f t="shared" si="69"/>
        <v>7.7530594987552215E-2</v>
      </c>
      <c r="AH79" s="24">
        <f t="shared" si="69"/>
        <v>5.4236220684620751E-2</v>
      </c>
      <c r="AI79" s="24">
        <f t="shared" si="69"/>
        <v>4.2079152969388911E-2</v>
      </c>
      <c r="AJ79" s="24">
        <f t="shared" si="69"/>
        <v>7.7710525364397043E-2</v>
      </c>
      <c r="AK79" s="24">
        <f t="shared" si="59"/>
        <v>7.0484344937168153E-2</v>
      </c>
      <c r="AL79" s="24">
        <f t="shared" si="59"/>
        <v>4.2805828888172748E-2</v>
      </c>
      <c r="AM79" s="24">
        <f t="shared" si="59"/>
        <v>7.5009235222463166E-2</v>
      </c>
      <c r="AN79" s="24">
        <f t="shared" si="59"/>
        <v>5.4265822782118223E-2</v>
      </c>
      <c r="AO79" s="24">
        <f t="shared" si="58"/>
        <v>6.6915483988234659E-2</v>
      </c>
      <c r="AP79" s="24">
        <f t="shared" si="58"/>
        <v>7.5357414136409506E-2</v>
      </c>
      <c r="AQ79" s="24">
        <f t="shared" si="58"/>
        <v>5.9791290580148981E-2</v>
      </c>
      <c r="AR79" s="24">
        <f t="shared" si="57"/>
        <v>5.2116465791283817E-2</v>
      </c>
      <c r="AS79" s="24" t="e">
        <f t="shared" si="57"/>
        <v>#DIV/0!</v>
      </c>
      <c r="AT79" s="24">
        <f t="shared" si="57"/>
        <v>5.1586020508539443E-2</v>
      </c>
      <c r="AU79" s="21"/>
      <c r="AV79" s="24">
        <f t="shared" si="62"/>
        <v>1.0306104408907193</v>
      </c>
      <c r="AW79" s="24">
        <f t="shared" si="62"/>
        <v>1.0333732277530157</v>
      </c>
      <c r="AX79" s="24">
        <f t="shared" si="62"/>
        <v>1.0917172539209088</v>
      </c>
      <c r="AY79" s="24">
        <f t="shared" si="62"/>
        <v>1.2377655871038429</v>
      </c>
      <c r="AZ79" s="24">
        <f t="shared" si="62"/>
        <v>0.9970014502938962</v>
      </c>
      <c r="BA79" s="24">
        <f t="shared" si="62"/>
        <v>1.020689447930017</v>
      </c>
      <c r="BB79" s="24">
        <f t="shared" si="62"/>
        <v>0.97123034719752965</v>
      </c>
      <c r="BC79" s="24">
        <f t="shared" si="62"/>
        <v>0.88618609114314051</v>
      </c>
      <c r="BD79" s="24">
        <f t="shared" si="60"/>
        <v>0.75600890161684009</v>
      </c>
      <c r="BE79" s="24">
        <f t="shared" si="60"/>
        <v>0.99141313081462923</v>
      </c>
      <c r="BF79" s="24">
        <f t="shared" si="60"/>
        <v>0.95193775465488173</v>
      </c>
      <c r="BG79" s="24">
        <f t="shared" si="60"/>
        <v>1.1616744699415777</v>
      </c>
      <c r="BH79" s="24">
        <f t="shared" si="60"/>
        <v>1.0838511671098576</v>
      </c>
      <c r="BI79" s="24">
        <f t="shared" si="60"/>
        <v>1.1696454909889393</v>
      </c>
      <c r="BJ79" s="24">
        <f t="shared" si="60"/>
        <v>1.0223524557982513</v>
      </c>
      <c r="BK79" s="24">
        <f t="shared" si="60"/>
        <v>0.96901460756384039</v>
      </c>
      <c r="BL79" s="24">
        <f t="shared" si="63"/>
        <v>1.0306154629633175</v>
      </c>
      <c r="BM79" s="24">
        <f t="shared" si="63"/>
        <v>1.0826320637504243</v>
      </c>
      <c r="BN79" s="24">
        <f t="shared" si="63"/>
        <v>1.1159854490548735</v>
      </c>
      <c r="BO79" s="24">
        <f t="shared" si="63"/>
        <v>1.0965446997080623</v>
      </c>
      <c r="BP79" s="24" t="e">
        <f t="shared" si="63"/>
        <v>#DIV/0!</v>
      </c>
      <c r="BQ79" s="24">
        <f t="shared" si="63"/>
        <v>1.0034575241328252</v>
      </c>
      <c r="BR79" s="21"/>
      <c r="BS79" s="35">
        <f t="shared" si="71"/>
        <v>44958</v>
      </c>
      <c r="BT79" s="24">
        <f t="shared" si="72"/>
        <v>2.5510419173440071E-2</v>
      </c>
      <c r="BU79" s="24">
        <f t="shared" si="73"/>
        <v>1.4937312219562484E-3</v>
      </c>
      <c r="BV79" s="24">
        <f t="shared" si="74"/>
        <v>4.7484365608861292E-3</v>
      </c>
      <c r="BW79" s="24">
        <f t="shared" si="75"/>
        <v>3.7712409406867489E-3</v>
      </c>
      <c r="BX79" s="24">
        <f t="shared" si="76"/>
        <v>3.2890918120489446E-3</v>
      </c>
      <c r="BY79" s="24">
        <f t="shared" si="77"/>
        <v>4.930402966382621E-3</v>
      </c>
      <c r="BZ79" s="24">
        <f t="shared" si="78"/>
        <v>5.0943938738338985E-3</v>
      </c>
      <c r="CA79" s="24">
        <f t="shared" si="79"/>
        <v>1.6473127614912201E-3</v>
      </c>
      <c r="CB79" s="24">
        <f t="shared" si="80"/>
        <v>3.9667716032708725E-3</v>
      </c>
      <c r="CC79" s="24">
        <f t="shared" si="81"/>
        <v>1.0808884583565876E-3</v>
      </c>
      <c r="CD79" s="24">
        <f t="shared" si="82"/>
        <v>9.1152811890594619E-3</v>
      </c>
      <c r="CE79" s="24">
        <f t="shared" si="83"/>
        <v>2.2687298205622992E-3</v>
      </c>
      <c r="CF79" s="24">
        <f t="shared" si="84"/>
        <v>6.69167003819751E-2</v>
      </c>
      <c r="CG79" s="21"/>
    </row>
    <row r="80" spans="1:85" x14ac:dyDescent="0.25">
      <c r="A80" s="31">
        <f>+[1]NAC!A81</f>
        <v>44986</v>
      </c>
      <c r="B80" s="17">
        <f>+[1]GBA!B81</f>
        <v>1358.4994999999999</v>
      </c>
      <c r="C80" s="17">
        <f>+[1]GBA!C81</f>
        <v>1519.6853000000001</v>
      </c>
      <c r="D80" s="17">
        <f>+[1]GBA!D81</f>
        <v>1153.9078999999999</v>
      </c>
      <c r="E80" s="17">
        <f>+[1]GBA!E81</f>
        <v>1669.1856</v>
      </c>
      <c r="F80" s="17">
        <f>+[1]GBA!F81</f>
        <v>1020.4746</v>
      </c>
      <c r="G80" s="17">
        <f>+[1]GBA!G81</f>
        <v>1360.2311</v>
      </c>
      <c r="H80" s="17">
        <f>+[1]GBA!H81</f>
        <v>1357.3400999999999</v>
      </c>
      <c r="I80" s="17">
        <f>+[1]GBA!I81</f>
        <v>1264.6741</v>
      </c>
      <c r="J80" s="17">
        <f>+[1]GBA!J81</f>
        <v>978.59349999999995</v>
      </c>
      <c r="K80" s="17">
        <f>+[1]GBA!K81</f>
        <v>1263.1586</v>
      </c>
      <c r="L80" s="17">
        <f>+[1]GBA!L81</f>
        <v>1304.6416999999999</v>
      </c>
      <c r="M80" s="17">
        <f>+[1]GBA!M81</f>
        <v>1480.5161000000001</v>
      </c>
      <c r="N80" s="17">
        <f>+[1]GBA!N81</f>
        <v>1216.9855</v>
      </c>
      <c r="O80" s="18">
        <f>+[1]GBA!R81</f>
        <v>1796.6041</v>
      </c>
      <c r="P80" s="19">
        <f>+[1]GBA!S81</f>
        <v>1385.6929</v>
      </c>
      <c r="Q80" s="20">
        <f>+[1]GBA!T81</f>
        <v>1081.2155</v>
      </c>
      <c r="R80" s="18">
        <f t="shared" si="64"/>
        <v>1358.5318889500002</v>
      </c>
      <c r="S80" s="19">
        <f t="shared" si="65"/>
        <v>1451.1527670720154</v>
      </c>
      <c r="T80" s="19">
        <f t="shared" si="66"/>
        <v>1433.8238444687245</v>
      </c>
      <c r="U80" s="19">
        <f t="shared" si="67"/>
        <v>1414.1830198680636</v>
      </c>
      <c r="V80" s="19"/>
      <c r="W80" s="20">
        <f t="shared" si="68"/>
        <v>1341.3257893825732</v>
      </c>
      <c r="X80" s="21"/>
      <c r="Y80" s="42">
        <f t="shared" si="70"/>
        <v>7.8178313695163038E-2</v>
      </c>
      <c r="Z80" s="24">
        <f t="shared" si="70"/>
        <v>9.6712392926616486E-2</v>
      </c>
      <c r="AA80" s="24">
        <f t="shared" si="70"/>
        <v>8.2321225938237985E-2</v>
      </c>
      <c r="AB80" s="24">
        <f t="shared" si="69"/>
        <v>0.10709924561797624</v>
      </c>
      <c r="AC80" s="24">
        <f t="shared" si="69"/>
        <v>6.2821113016471752E-2</v>
      </c>
      <c r="AD80" s="24">
        <f t="shared" si="69"/>
        <v>5.9074151169762779E-2</v>
      </c>
      <c r="AE80" s="24">
        <f t="shared" si="69"/>
        <v>5.5787951336403907E-2</v>
      </c>
      <c r="AF80" s="24">
        <f t="shared" si="69"/>
        <v>5.7858880558786963E-2</v>
      </c>
      <c r="AG80" s="24">
        <f t="shared" si="69"/>
        <v>1.7040689172799217E-2</v>
      </c>
      <c r="AH80" s="24">
        <f t="shared" si="69"/>
        <v>3.4840075020172057E-2</v>
      </c>
      <c r="AI80" s="24">
        <f t="shared" si="69"/>
        <v>0.24636670306802166</v>
      </c>
      <c r="AJ80" s="24">
        <f t="shared" si="69"/>
        <v>7.5009506524085889E-2</v>
      </c>
      <c r="AK80" s="24">
        <f t="shared" si="59"/>
        <v>6.1709155749703593E-2</v>
      </c>
      <c r="AL80" s="24">
        <f t="shared" si="59"/>
        <v>0.11285222457512289</v>
      </c>
      <c r="AM80" s="24">
        <f t="shared" si="59"/>
        <v>6.8364663555540606E-2</v>
      </c>
      <c r="AN80" s="24">
        <f t="shared" si="59"/>
        <v>9.0508156202262047E-2</v>
      </c>
      <c r="AO80" s="24">
        <f t="shared" si="58"/>
        <v>7.8187176771670641E-2</v>
      </c>
      <c r="AP80" s="24">
        <f t="shared" si="58"/>
        <v>8.1991528020970428E-2</v>
      </c>
      <c r="AQ80" s="24">
        <f t="shared" si="58"/>
        <v>7.2201688364282424E-2</v>
      </c>
      <c r="AR80" s="24">
        <f t="shared" si="57"/>
        <v>7.0969842711211983E-2</v>
      </c>
      <c r="AS80" s="24" t="e">
        <f t="shared" si="57"/>
        <v>#DIV/0!</v>
      </c>
      <c r="AT80" s="24">
        <f t="shared" si="57"/>
        <v>7.1818705890282386E-2</v>
      </c>
      <c r="AU80" s="21"/>
      <c r="AV80" s="24">
        <f t="shared" si="62"/>
        <v>1.0525208319231849</v>
      </c>
      <c r="AW80" s="24">
        <f t="shared" si="62"/>
        <v>1.1023650140500267</v>
      </c>
      <c r="AX80" s="24">
        <f t="shared" si="62"/>
        <v>1.1353104728313719</v>
      </c>
      <c r="AY80" s="24">
        <f t="shared" si="62"/>
        <v>1.1802741223315185</v>
      </c>
      <c r="AZ80" s="24">
        <f t="shared" si="62"/>
        <v>0.95844575565166257</v>
      </c>
      <c r="BA80" s="24">
        <f t="shared" si="62"/>
        <v>1.0522695149741943</v>
      </c>
      <c r="BB80" s="24">
        <f t="shared" si="62"/>
        <v>0.97255063185732826</v>
      </c>
      <c r="BC80" s="24">
        <f t="shared" ref="BC80:BE95" si="85">+I80/I68-1</f>
        <v>0.89964624428776374</v>
      </c>
      <c r="BD80" s="24">
        <f t="shared" si="60"/>
        <v>0.75239101966161392</v>
      </c>
      <c r="BE80" s="24">
        <f t="shared" si="60"/>
        <v>1.0125924991189041</v>
      </c>
      <c r="BF80" s="24">
        <f t="shared" si="60"/>
        <v>0.9917065766198585</v>
      </c>
      <c r="BG80" s="24">
        <f t="shared" si="60"/>
        <v>1.1974216012877155</v>
      </c>
      <c r="BH80" s="24">
        <f t="shared" si="60"/>
        <v>1.0895335442808682</v>
      </c>
      <c r="BI80" s="24">
        <f t="shared" si="60"/>
        <v>1.2765990581901243</v>
      </c>
      <c r="BJ80" s="24">
        <f t="shared" si="60"/>
        <v>1.0356767510332689</v>
      </c>
      <c r="BK80" s="24">
        <f t="shared" si="60"/>
        <v>0.96890209969509056</v>
      </c>
      <c r="BL80" s="24">
        <f t="shared" si="63"/>
        <v>1.0525236440094874</v>
      </c>
      <c r="BM80" s="24">
        <f t="shared" si="63"/>
        <v>1.1162716972806028</v>
      </c>
      <c r="BN80" s="24">
        <f t="shared" si="63"/>
        <v>1.1244463399882596</v>
      </c>
      <c r="BO80" s="24">
        <f t="shared" si="63"/>
        <v>1.0938249417281294</v>
      </c>
      <c r="BP80" s="24" t="e">
        <f t="shared" si="63"/>
        <v>#DIV/0!</v>
      </c>
      <c r="BQ80" s="24">
        <f t="shared" si="63"/>
        <v>1.0082809983021996</v>
      </c>
      <c r="BR80" s="21"/>
      <c r="BS80" s="35">
        <f t="shared" si="71"/>
        <v>44986</v>
      </c>
      <c r="BT80" s="24">
        <f t="shared" si="72"/>
        <v>2.4930544116358536E-2</v>
      </c>
      <c r="BU80" s="24">
        <f t="shared" si="73"/>
        <v>2.2777479390397632E-3</v>
      </c>
      <c r="BV80" s="24">
        <f t="shared" si="74"/>
        <v>1.0880360520421028E-2</v>
      </c>
      <c r="BW80" s="24">
        <f t="shared" si="75"/>
        <v>5.0073788058875111E-3</v>
      </c>
      <c r="BX80" s="24">
        <f t="shared" si="76"/>
        <v>3.7755695259791451E-3</v>
      </c>
      <c r="BY80" s="24">
        <f t="shared" si="77"/>
        <v>5.0091746381256035E-3</v>
      </c>
      <c r="BZ80" s="24">
        <f t="shared" si="78"/>
        <v>6.3626122940785759E-3</v>
      </c>
      <c r="CA80" s="24">
        <f t="shared" si="79"/>
        <v>3.6566936921664342E-4</v>
      </c>
      <c r="CB80" s="24">
        <f t="shared" si="80"/>
        <v>2.5178720839571494E-3</v>
      </c>
      <c r="CC80" s="24">
        <f t="shared" si="81"/>
        <v>6.1810958962383302E-3</v>
      </c>
      <c r="CD80" s="24">
        <f t="shared" si="82"/>
        <v>8.8874573490438768E-3</v>
      </c>
      <c r="CE80" s="24">
        <f t="shared" si="83"/>
        <v>1.992915607932477E-3</v>
      </c>
      <c r="CF80" s="24">
        <f t="shared" si="84"/>
        <v>7.8188398146278648E-2</v>
      </c>
      <c r="CG80" s="21"/>
    </row>
    <row r="81" spans="1:85" x14ac:dyDescent="0.25">
      <c r="A81" s="31">
        <f>+[1]NAC!A82</f>
        <v>45017</v>
      </c>
      <c r="B81" s="17">
        <f>+[1]GBA!B82</f>
        <v>1475.1378</v>
      </c>
      <c r="C81" s="17">
        <f>+[1]GBA!C82</f>
        <v>1673.9213999999999</v>
      </c>
      <c r="D81" s="17">
        <f>+[1]GBA!D82</f>
        <v>1194.8185000000001</v>
      </c>
      <c r="E81" s="17">
        <f>+[1]GBA!E82</f>
        <v>1873.6613</v>
      </c>
      <c r="F81" s="17">
        <f>+[1]GBA!F82</f>
        <v>1093.6605999999999</v>
      </c>
      <c r="G81" s="17">
        <f>+[1]GBA!G82</f>
        <v>1480.2565999999999</v>
      </c>
      <c r="H81" s="17">
        <f>+[1]GBA!H82</f>
        <v>1449.7507000000001</v>
      </c>
      <c r="I81" s="17">
        <f>+[1]GBA!I82</f>
        <v>1357.2902999999999</v>
      </c>
      <c r="J81" s="17">
        <f>+[1]GBA!J82</f>
        <v>1044.5793000000001</v>
      </c>
      <c r="K81" s="17">
        <f>+[1]GBA!K82</f>
        <v>1354.7739999999999</v>
      </c>
      <c r="L81" s="17">
        <f>+[1]GBA!L82</f>
        <v>1376.2207000000001</v>
      </c>
      <c r="M81" s="17">
        <f>+[1]GBA!M82</f>
        <v>1608.8219999999999</v>
      </c>
      <c r="N81" s="17">
        <f>+[1]GBA!N82</f>
        <v>1301.2085</v>
      </c>
      <c r="O81" s="18">
        <f>+[1]GBA!R82</f>
        <v>2037.5064</v>
      </c>
      <c r="P81" s="19">
        <f>+[1]GBA!S82</f>
        <v>1502.3118999999999</v>
      </c>
      <c r="Q81" s="20">
        <f>+[1]GBA!T82</f>
        <v>1141.9467</v>
      </c>
      <c r="R81" s="18">
        <f t="shared" si="64"/>
        <v>1475.1784708499999</v>
      </c>
      <c r="S81" s="19">
        <f t="shared" si="65"/>
        <v>1587.1431163139612</v>
      </c>
      <c r="T81" s="19">
        <f t="shared" si="66"/>
        <v>1566.6246384594374</v>
      </c>
      <c r="U81" s="19">
        <f t="shared" si="67"/>
        <v>1548.8745647652308</v>
      </c>
      <c r="V81" s="19"/>
      <c r="W81" s="20">
        <f t="shared" si="68"/>
        <v>1452.1014160030772</v>
      </c>
      <c r="X81" s="21"/>
      <c r="Y81" s="42">
        <f t="shared" si="70"/>
        <v>8.5858183974304003E-2</v>
      </c>
      <c r="Z81" s="24">
        <f t="shared" si="70"/>
        <v>0.10149213129849977</v>
      </c>
      <c r="AA81" s="24">
        <f t="shared" si="70"/>
        <v>3.5453956073964177E-2</v>
      </c>
      <c r="AB81" s="24">
        <f t="shared" si="69"/>
        <v>0.12250027797987229</v>
      </c>
      <c r="AC81" s="24">
        <f t="shared" si="69"/>
        <v>7.1717610609808302E-2</v>
      </c>
      <c r="AD81" s="24">
        <f t="shared" si="69"/>
        <v>8.8239049967318017E-2</v>
      </c>
      <c r="AE81" s="24">
        <f t="shared" si="69"/>
        <v>6.8082126211404415E-2</v>
      </c>
      <c r="AF81" s="24">
        <f t="shared" si="69"/>
        <v>7.3233254322200514E-2</v>
      </c>
      <c r="AG81" s="24">
        <f t="shared" si="69"/>
        <v>6.7429223676634065E-2</v>
      </c>
      <c r="AH81" s="24">
        <f t="shared" si="69"/>
        <v>7.2528817838076742E-2</v>
      </c>
      <c r="AI81" s="24">
        <f t="shared" si="69"/>
        <v>5.4864872094767536E-2</v>
      </c>
      <c r="AJ81" s="24">
        <f t="shared" si="69"/>
        <v>8.6662954897957389E-2</v>
      </c>
      <c r="AK81" s="24">
        <f t="shared" si="59"/>
        <v>6.9206247732614745E-2</v>
      </c>
      <c r="AL81" s="24">
        <f t="shared" si="59"/>
        <v>0.13408758223361517</v>
      </c>
      <c r="AM81" s="24">
        <f t="shared" si="59"/>
        <v>8.4159340067341049E-2</v>
      </c>
      <c r="AN81" s="24">
        <f t="shared" si="59"/>
        <v>5.6169376040206442E-2</v>
      </c>
      <c r="AO81" s="24">
        <f t="shared" si="58"/>
        <v>8.5862233230428631E-2</v>
      </c>
      <c r="AP81" s="24">
        <f t="shared" si="58"/>
        <v>9.3711945652925843E-2</v>
      </c>
      <c r="AQ81" s="24">
        <f t="shared" si="58"/>
        <v>9.2620020585527207E-2</v>
      </c>
      <c r="AR81" s="24">
        <f t="shared" si="57"/>
        <v>9.5243361718296837E-2</v>
      </c>
      <c r="AS81" s="24" t="e">
        <f t="shared" si="57"/>
        <v>#DIV/0!</v>
      </c>
      <c r="AT81" s="24">
        <f t="shared" si="57"/>
        <v>8.2586667234285649E-2</v>
      </c>
      <c r="AU81" s="21"/>
      <c r="AV81" s="24">
        <f t="shared" ref="AV81:BB95" si="86">+B81/B69-1</f>
        <v>1.0988573322956223</v>
      </c>
      <c r="AW81" s="24">
        <f t="shared" si="86"/>
        <v>1.1860984772599821</v>
      </c>
      <c r="AX81" s="24">
        <f t="shared" si="86"/>
        <v>1.1377207218828684</v>
      </c>
      <c r="AY81" s="24">
        <f t="shared" si="86"/>
        <v>1.2116675812790163</v>
      </c>
      <c r="AZ81" s="24">
        <f t="shared" si="86"/>
        <v>1.0027831576294925</v>
      </c>
      <c r="BA81" s="24">
        <f t="shared" si="86"/>
        <v>1.1166037944127343</v>
      </c>
      <c r="BB81" s="24">
        <f t="shared" si="86"/>
        <v>0.98317174087991099</v>
      </c>
      <c r="BC81" s="24">
        <f t="shared" si="85"/>
        <v>0.92370450905216228</v>
      </c>
      <c r="BD81" s="24">
        <f t="shared" si="60"/>
        <v>0.79167159789193997</v>
      </c>
      <c r="BE81" s="24">
        <f t="shared" si="60"/>
        <v>1.0393735504672601</v>
      </c>
      <c r="BF81" s="24">
        <f t="shared" si="60"/>
        <v>1.0300974157729503</v>
      </c>
      <c r="BG81" s="24">
        <f t="shared" si="60"/>
        <v>1.2360756574914875</v>
      </c>
      <c r="BH81" s="24">
        <f t="shared" si="60"/>
        <v>1.1303264361764129</v>
      </c>
      <c r="BI81" s="24">
        <f t="shared" si="60"/>
        <v>1.4390136575956394</v>
      </c>
      <c r="BJ81" s="24">
        <f t="shared" si="60"/>
        <v>1.0618439873218803</v>
      </c>
      <c r="BK81" s="24">
        <f t="shared" si="60"/>
        <v>1.0130787474892635</v>
      </c>
      <c r="BL81" s="24">
        <f t="shared" si="63"/>
        <v>1.0988630189190336</v>
      </c>
      <c r="BM81" s="24">
        <f t="shared" si="63"/>
        <v>1.171673808416422</v>
      </c>
      <c r="BN81" s="24">
        <f t="shared" si="63"/>
        <v>1.1642459832952756</v>
      </c>
      <c r="BO81" s="24">
        <f t="shared" si="63"/>
        <v>1.1342904173276609</v>
      </c>
      <c r="BP81" s="24" t="e">
        <f t="shared" si="63"/>
        <v>#DIV/0!</v>
      </c>
      <c r="BQ81" s="24">
        <f t="shared" si="63"/>
        <v>1.0405322179719443</v>
      </c>
      <c r="BR81" s="21"/>
      <c r="BS81" s="35">
        <f t="shared" si="71"/>
        <v>45017</v>
      </c>
      <c r="BT81" s="24">
        <f t="shared" si="72"/>
        <v>2.6612407174238906E-2</v>
      </c>
      <c r="BU81" s="24">
        <f t="shared" si="73"/>
        <v>9.8474575809560862E-4</v>
      </c>
      <c r="BV81" s="24">
        <f t="shared" si="74"/>
        <v>1.2778795229589704E-2</v>
      </c>
      <c r="BW81" s="24">
        <f t="shared" si="75"/>
        <v>5.6350816470672176E-3</v>
      </c>
      <c r="BX81" s="24">
        <f t="shared" si="76"/>
        <v>5.5396405004197631E-3</v>
      </c>
      <c r="BY81" s="24">
        <f t="shared" si="77"/>
        <v>5.9861139440978922E-3</v>
      </c>
      <c r="BZ81" s="24">
        <f t="shared" si="78"/>
        <v>7.9015248662218807E-3</v>
      </c>
      <c r="CA81" s="24">
        <f t="shared" si="79"/>
        <v>1.3648889675704735E-3</v>
      </c>
      <c r="CB81" s="24">
        <f t="shared" si="80"/>
        <v>5.0309248107930802E-3</v>
      </c>
      <c r="CC81" s="24">
        <f t="shared" si="81"/>
        <v>1.5912304715607224E-3</v>
      </c>
      <c r="CD81" s="24">
        <f t="shared" si="82"/>
        <v>1.0238030680173222E-2</v>
      </c>
      <c r="CE81" s="24">
        <f t="shared" si="83"/>
        <v>2.2008962829945821E-3</v>
      </c>
      <c r="CF81" s="24">
        <f t="shared" si="84"/>
        <v>8.5864280332823048E-2</v>
      </c>
      <c r="CG81" s="21"/>
    </row>
    <row r="82" spans="1:85" x14ac:dyDescent="0.25">
      <c r="A82" s="31">
        <f>+[1]NAC!A83</f>
        <v>45047</v>
      </c>
      <c r="B82" s="17">
        <f>+[1]GBA!B83</f>
        <v>1592.4495999999999</v>
      </c>
      <c r="C82" s="17">
        <f>+[1]GBA!C83</f>
        <v>1769.0365999999999</v>
      </c>
      <c r="D82" s="17">
        <f>+[1]GBA!D83</f>
        <v>1290.3738000000001</v>
      </c>
      <c r="E82" s="17">
        <f>+[1]GBA!E83</f>
        <v>2020.3142</v>
      </c>
      <c r="F82" s="17">
        <f>+[1]GBA!F83</f>
        <v>1223.1349</v>
      </c>
      <c r="G82" s="17">
        <f>+[1]GBA!G83</f>
        <v>1606.675</v>
      </c>
      <c r="H82" s="17">
        <f>+[1]GBA!H83</f>
        <v>1567.7876000000001</v>
      </c>
      <c r="I82" s="17">
        <f>+[1]GBA!I83</f>
        <v>1479.7090000000001</v>
      </c>
      <c r="J82" s="17">
        <f>+[1]GBA!J83</f>
        <v>1111.5159000000001</v>
      </c>
      <c r="K82" s="17">
        <f>+[1]GBA!K83</f>
        <v>1490.0619999999999</v>
      </c>
      <c r="L82" s="17">
        <f>+[1]GBA!L83</f>
        <v>1444.3366000000001</v>
      </c>
      <c r="M82" s="17">
        <f>+[1]GBA!M83</f>
        <v>1757.1008999999999</v>
      </c>
      <c r="N82" s="17">
        <f>+[1]GBA!N83</f>
        <v>1394.021</v>
      </c>
      <c r="O82" s="18">
        <f>+[1]GBA!R83</f>
        <v>2160.8528000000001</v>
      </c>
      <c r="P82" s="19">
        <f>+[1]GBA!S83</f>
        <v>1621.0170000000001</v>
      </c>
      <c r="Q82" s="20">
        <f>+[1]GBA!T83</f>
        <v>1252.443</v>
      </c>
      <c r="R82" s="18">
        <f t="shared" si="64"/>
        <v>1592.49276319</v>
      </c>
      <c r="S82" s="19">
        <f t="shared" si="65"/>
        <v>1705.9960654453571</v>
      </c>
      <c r="T82" s="19">
        <f t="shared" si="66"/>
        <v>1702.7569143403441</v>
      </c>
      <c r="U82" s="19">
        <f t="shared" si="67"/>
        <v>1679.8974341482347</v>
      </c>
      <c r="V82" s="19"/>
      <c r="W82" s="20">
        <f t="shared" si="68"/>
        <v>1571.8901957876515</v>
      </c>
      <c r="X82" s="21"/>
      <c r="Y82" s="42">
        <f t="shared" si="70"/>
        <v>7.9525994113905707E-2</v>
      </c>
      <c r="Z82" s="24">
        <f t="shared" si="70"/>
        <v>5.6821783866315423E-2</v>
      </c>
      <c r="AA82" s="24">
        <f t="shared" si="70"/>
        <v>7.9974740933455468E-2</v>
      </c>
      <c r="AB82" s="24">
        <f t="shared" si="69"/>
        <v>7.8270763237731522E-2</v>
      </c>
      <c r="AC82" s="24">
        <f t="shared" si="69"/>
        <v>0.11838617940520124</v>
      </c>
      <c r="AD82" s="24">
        <f t="shared" si="69"/>
        <v>8.5403030798849366E-2</v>
      </c>
      <c r="AE82" s="24">
        <f t="shared" si="69"/>
        <v>8.1418757031812561E-2</v>
      </c>
      <c r="AF82" s="24">
        <f t="shared" si="69"/>
        <v>9.0193453824874537E-2</v>
      </c>
      <c r="AG82" s="24">
        <f t="shared" si="69"/>
        <v>6.4079960228965005E-2</v>
      </c>
      <c r="AH82" s="24">
        <f t="shared" si="69"/>
        <v>9.9860198084698926E-2</v>
      </c>
      <c r="AI82" s="24">
        <f t="shared" si="69"/>
        <v>4.9494895695145313E-2</v>
      </c>
      <c r="AJ82" s="24">
        <f t="shared" si="69"/>
        <v>9.2166131492483316E-2</v>
      </c>
      <c r="AK82" s="24">
        <f t="shared" si="59"/>
        <v>7.1327923234439261E-2</v>
      </c>
      <c r="AL82" s="24">
        <f t="shared" si="59"/>
        <v>6.0537920273526558E-2</v>
      </c>
      <c r="AM82" s="24">
        <f t="shared" si="59"/>
        <v>7.9014950224384206E-2</v>
      </c>
      <c r="AN82" s="24">
        <f t="shared" si="59"/>
        <v>9.6761346216946986E-2</v>
      </c>
      <c r="AO82" s="24">
        <f t="shared" si="58"/>
        <v>7.952549109017526E-2</v>
      </c>
      <c r="AP82" s="24">
        <f t="shared" si="58"/>
        <v>7.4884834209169693E-2</v>
      </c>
      <c r="AQ82" s="24">
        <f t="shared" si="58"/>
        <v>8.689527314901313E-2</v>
      </c>
      <c r="AR82" s="24">
        <f t="shared" si="57"/>
        <v>8.4592304866768497E-2</v>
      </c>
      <c r="AS82" s="24" t="e">
        <f t="shared" si="57"/>
        <v>#DIV/0!</v>
      </c>
      <c r="AT82" s="24">
        <f t="shared" si="57"/>
        <v>8.2493397819481507E-2</v>
      </c>
      <c r="AU82" s="21"/>
      <c r="AV82" s="24">
        <f t="shared" si="86"/>
        <v>1.1625856896530884</v>
      </c>
      <c r="AW82" s="24">
        <f t="shared" si="86"/>
        <v>1.2137050912787206</v>
      </c>
      <c r="AX82" s="24">
        <f t="shared" si="86"/>
        <v>1.1886170268160217</v>
      </c>
      <c r="AY82" s="24">
        <f t="shared" si="86"/>
        <v>1.2717516754374127</v>
      </c>
      <c r="AZ82" s="24">
        <f t="shared" si="86"/>
        <v>1.1779711916283961</v>
      </c>
      <c r="BA82" s="24">
        <f t="shared" si="86"/>
        <v>1.1811810844251172</v>
      </c>
      <c r="BB82" s="24">
        <f t="shared" si="86"/>
        <v>1.0212645728359129</v>
      </c>
      <c r="BC82" s="24">
        <f t="shared" si="85"/>
        <v>0.98958890774290542</v>
      </c>
      <c r="BD82" s="24">
        <f t="shared" si="60"/>
        <v>0.84956719249201273</v>
      </c>
      <c r="BE82" s="24">
        <f t="shared" si="60"/>
        <v>1.1324835429925857</v>
      </c>
      <c r="BF82" s="24">
        <f t="shared" si="60"/>
        <v>1.0604251475342861</v>
      </c>
      <c r="BG82" s="24">
        <f t="shared" si="60"/>
        <v>1.3205900590151463</v>
      </c>
      <c r="BH82" s="24">
        <f t="shared" si="60"/>
        <v>1.1859596390743339</v>
      </c>
      <c r="BI82" s="24">
        <f t="shared" si="60"/>
        <v>1.5144951728527731</v>
      </c>
      <c r="BJ82" s="24">
        <f t="shared" si="60"/>
        <v>1.1196999394172313</v>
      </c>
      <c r="BK82" s="24">
        <f t="shared" si="60"/>
        <v>1.096075065161195</v>
      </c>
      <c r="BL82" s="24">
        <f t="shared" si="63"/>
        <v>1.1625915944337679</v>
      </c>
      <c r="BM82" s="24">
        <f t="shared" si="63"/>
        <v>1.2267076610290184</v>
      </c>
      <c r="BN82" s="24">
        <f t="shared" si="63"/>
        <v>1.2380885890927744</v>
      </c>
      <c r="BO82" s="24">
        <f t="shared" si="63"/>
        <v>1.203619589297197</v>
      </c>
      <c r="BP82" s="24" t="e">
        <f t="shared" si="63"/>
        <v>#DIV/0!</v>
      </c>
      <c r="BQ82" s="24">
        <f t="shared" si="63"/>
        <v>1.1010236994237705</v>
      </c>
      <c r="BR82" s="21"/>
      <c r="BS82" s="35">
        <f t="shared" si="71"/>
        <v>45047</v>
      </c>
      <c r="BT82" s="24">
        <f t="shared" si="72"/>
        <v>1.5113844198148802E-2</v>
      </c>
      <c r="BU82" s="24">
        <f t="shared" si="73"/>
        <v>2.1182145220602438E-3</v>
      </c>
      <c r="BV82" s="24">
        <f t="shared" si="74"/>
        <v>8.4404529597167169E-3</v>
      </c>
      <c r="BW82" s="24">
        <f t="shared" si="75"/>
        <v>9.1808451929033408E-3</v>
      </c>
      <c r="BX82" s="24">
        <f t="shared" si="76"/>
        <v>5.3733513438541146E-3</v>
      </c>
      <c r="BY82" s="24">
        <f t="shared" si="77"/>
        <v>7.0415436442615772E-3</v>
      </c>
      <c r="BZ82" s="24">
        <f t="shared" si="78"/>
        <v>9.618306391443579E-3</v>
      </c>
      <c r="CA82" s="24">
        <f t="shared" si="79"/>
        <v>1.275079833219649E-3</v>
      </c>
      <c r="CB82" s="24">
        <f t="shared" si="80"/>
        <v>6.841723396959932E-3</v>
      </c>
      <c r="CC82" s="24">
        <f t="shared" si="81"/>
        <v>1.3945139091412345E-3</v>
      </c>
      <c r="CD82" s="24">
        <f t="shared" si="82"/>
        <v>1.0896224583221989E-2</v>
      </c>
      <c r="CE82" s="24">
        <f t="shared" si="83"/>
        <v>2.2335837031631891E-3</v>
      </c>
      <c r="CF82" s="24">
        <f t="shared" si="84"/>
        <v>7.9527683678094388E-2</v>
      </c>
      <c r="CG82" s="21"/>
    </row>
    <row r="83" spans="1:85" x14ac:dyDescent="0.25">
      <c r="A83" s="31">
        <f>+[1]NAC!A84</f>
        <v>45078</v>
      </c>
      <c r="B83" s="17">
        <f>+[1]GBA!B84</f>
        <v>1685.1612</v>
      </c>
      <c r="C83" s="17">
        <f>+[1]GBA!C84</f>
        <v>1832.4661000000001</v>
      </c>
      <c r="D83" s="17">
        <f>+[1]GBA!D84</f>
        <v>1348.6302000000001</v>
      </c>
      <c r="E83" s="17">
        <f>+[1]GBA!E84</f>
        <v>2092.3393999999998</v>
      </c>
      <c r="F83" s="17">
        <f>+[1]GBA!F84</f>
        <v>1312.2864</v>
      </c>
      <c r="G83" s="17">
        <f>+[1]GBA!G84</f>
        <v>1742.6687999999999</v>
      </c>
      <c r="H83" s="17">
        <f>+[1]GBA!H84</f>
        <v>1701.0304000000001</v>
      </c>
      <c r="I83" s="17">
        <f>+[1]GBA!I84</f>
        <v>1575.9159</v>
      </c>
      <c r="J83" s="17">
        <f>+[1]GBA!J84</f>
        <v>1234.0205000000001</v>
      </c>
      <c r="K83" s="17">
        <f>+[1]GBA!K84</f>
        <v>1580.3923</v>
      </c>
      <c r="L83" s="17">
        <f>+[1]GBA!L84</f>
        <v>1542.7581</v>
      </c>
      <c r="M83" s="17">
        <f>+[1]GBA!M84</f>
        <v>1874.8076000000001</v>
      </c>
      <c r="N83" s="17">
        <f>+[1]GBA!N84</f>
        <v>1483.6935000000001</v>
      </c>
      <c r="O83" s="18">
        <f>+[1]GBA!R84</f>
        <v>2170.5830999999998</v>
      </c>
      <c r="P83" s="19">
        <f>+[1]GBA!S84</f>
        <v>1726.7701999999999</v>
      </c>
      <c r="Q83" s="20">
        <f>+[1]GBA!T84</f>
        <v>1344.1706999999999</v>
      </c>
      <c r="R83" s="18">
        <f t="shared" si="64"/>
        <v>1685.2044949899998</v>
      </c>
      <c r="S83" s="19">
        <f t="shared" si="65"/>
        <v>1791.4288358654453</v>
      </c>
      <c r="T83" s="19">
        <f t="shared" si="66"/>
        <v>1804.7049371483199</v>
      </c>
      <c r="U83" s="19">
        <f t="shared" si="67"/>
        <v>1775.216661428017</v>
      </c>
      <c r="V83" s="19"/>
      <c r="W83" s="20">
        <f t="shared" si="68"/>
        <v>1675.4759229274855</v>
      </c>
      <c r="X83" s="21"/>
      <c r="Y83" s="42">
        <f t="shared" si="70"/>
        <v>5.8219487762752431E-2</v>
      </c>
      <c r="Z83" s="24">
        <f t="shared" si="70"/>
        <v>3.5855391573017981E-2</v>
      </c>
      <c r="AA83" s="24">
        <f t="shared" si="70"/>
        <v>4.5146917893094329E-2</v>
      </c>
      <c r="AB83" s="24">
        <f t="shared" si="69"/>
        <v>3.5650494363698382E-2</v>
      </c>
      <c r="AC83" s="24">
        <f t="shared" si="69"/>
        <v>7.2887708461266243E-2</v>
      </c>
      <c r="AD83" s="24">
        <f t="shared" si="69"/>
        <v>8.4643004963667279E-2</v>
      </c>
      <c r="AE83" s="24">
        <f t="shared" si="69"/>
        <v>8.4987787886573463E-2</v>
      </c>
      <c r="AF83" s="24">
        <f t="shared" si="69"/>
        <v>6.5017445997827883E-2</v>
      </c>
      <c r="AG83" s="24">
        <f t="shared" si="69"/>
        <v>0.11021398794205273</v>
      </c>
      <c r="AH83" s="24">
        <f t="shared" si="69"/>
        <v>6.0621839896594976E-2</v>
      </c>
      <c r="AI83" s="24">
        <f t="shared" si="69"/>
        <v>6.814304920335057E-2</v>
      </c>
      <c r="AJ83" s="24">
        <f t="shared" si="69"/>
        <v>6.6989152415777742E-2</v>
      </c>
      <c r="AK83" s="24">
        <f t="shared" si="59"/>
        <v>6.4326505841734161E-2</v>
      </c>
      <c r="AL83" s="24">
        <f t="shared" si="59"/>
        <v>4.502990671090501E-3</v>
      </c>
      <c r="AM83" s="24">
        <f t="shared" si="59"/>
        <v>6.5238797619025402E-2</v>
      </c>
      <c r="AN83" s="24">
        <f t="shared" si="59"/>
        <v>7.3239021656075209E-2</v>
      </c>
      <c r="AO83" s="24">
        <f t="shared" si="58"/>
        <v>5.8217992535353424E-2</v>
      </c>
      <c r="AP83" s="24">
        <f t="shared" si="58"/>
        <v>5.0077941063589426E-2</v>
      </c>
      <c r="AQ83" s="24">
        <f t="shared" si="58"/>
        <v>5.9872329367384181E-2</v>
      </c>
      <c r="AR83" s="24">
        <f t="shared" si="57"/>
        <v>5.6741099392245031E-2</v>
      </c>
      <c r="AS83" s="24" t="e">
        <f t="shared" si="57"/>
        <v>#DIV/0!</v>
      </c>
      <c r="AT83" s="24">
        <f t="shared" si="57"/>
        <v>6.5898831494351828E-2</v>
      </c>
      <c r="AU83" s="21"/>
      <c r="AV83" s="24">
        <f t="shared" si="86"/>
        <v>1.1697258591517814</v>
      </c>
      <c r="AW83" s="24">
        <f t="shared" si="86"/>
        <v>1.184674780255802</v>
      </c>
      <c r="AX83" s="24">
        <f t="shared" si="86"/>
        <v>1.1383408647671596</v>
      </c>
      <c r="AY83" s="24">
        <f t="shared" si="86"/>
        <v>1.2293111768075877</v>
      </c>
      <c r="AZ83" s="24">
        <f t="shared" si="86"/>
        <v>1.1735970563463214</v>
      </c>
      <c r="BA83" s="24">
        <f t="shared" si="86"/>
        <v>1.2264643669890178</v>
      </c>
      <c r="BB83" s="24">
        <f t="shared" si="86"/>
        <v>1.0326953381126911</v>
      </c>
      <c r="BC83" s="24">
        <f t="shared" si="85"/>
        <v>1.0485172220468093</v>
      </c>
      <c r="BD83" s="24">
        <f t="shared" si="60"/>
        <v>1.0483265914519477</v>
      </c>
      <c r="BE83" s="24">
        <f t="shared" si="60"/>
        <v>1.1493075643646224</v>
      </c>
      <c r="BF83" s="24">
        <f t="shared" ref="BF83:BK95" si="87">+L83/L71-1</f>
        <v>1.1543299255697059</v>
      </c>
      <c r="BG83" s="24">
        <f t="shared" si="87"/>
        <v>1.3228066149914084</v>
      </c>
      <c r="BH83" s="24">
        <f t="shared" si="87"/>
        <v>1.2095899931956184</v>
      </c>
      <c r="BI83" s="24">
        <f t="shared" si="87"/>
        <v>1.3580174248697925</v>
      </c>
      <c r="BJ83" s="24">
        <f t="shared" si="87"/>
        <v>1.1446099103602667</v>
      </c>
      <c r="BK83" s="24">
        <f t="shared" si="87"/>
        <v>1.1401371392579471</v>
      </c>
      <c r="BL83" s="24">
        <f t="shared" si="63"/>
        <v>1.1697337330343096</v>
      </c>
      <c r="BM83" s="24">
        <f t="shared" si="63"/>
        <v>1.2147259443040053</v>
      </c>
      <c r="BN83" s="24">
        <f t="shared" si="63"/>
        <v>1.2400993141224879</v>
      </c>
      <c r="BO83" s="24">
        <f t="shared" si="63"/>
        <v>1.2052172339960117</v>
      </c>
      <c r="BP83" s="24" t="e">
        <f t="shared" si="63"/>
        <v>#DIV/0!</v>
      </c>
      <c r="BQ83" s="24">
        <f t="shared" si="63"/>
        <v>1.1307744661259131</v>
      </c>
      <c r="BR83" s="21"/>
      <c r="BS83" s="35">
        <f t="shared" si="71"/>
        <v>45078</v>
      </c>
      <c r="BT83" s="24">
        <f t="shared" si="72"/>
        <v>9.3364806019606804E-3</v>
      </c>
      <c r="BU83" s="24">
        <f t="shared" si="73"/>
        <v>1.1962603274854034E-3</v>
      </c>
      <c r="BV83" s="24">
        <f t="shared" si="74"/>
        <v>3.839957936502345E-3</v>
      </c>
      <c r="BW83" s="24">
        <f t="shared" si="75"/>
        <v>5.8559133676820878E-3</v>
      </c>
      <c r="BX83" s="24">
        <f t="shared" si="76"/>
        <v>5.3545250411692769E-3</v>
      </c>
      <c r="BY83" s="24">
        <f t="shared" si="77"/>
        <v>7.3631004711232299E-3</v>
      </c>
      <c r="BZ83" s="24">
        <f t="shared" si="78"/>
        <v>7.0020298978378907E-3</v>
      </c>
      <c r="CA83" s="24">
        <f t="shared" si="79"/>
        <v>2.1616880433766943E-3</v>
      </c>
      <c r="CB83" s="24">
        <f t="shared" si="80"/>
        <v>4.2316192487347835E-3</v>
      </c>
      <c r="CC83" s="24">
        <f t="shared" si="81"/>
        <v>1.8665138915542432E-3</v>
      </c>
      <c r="CD83" s="24">
        <f t="shared" si="82"/>
        <v>8.0124396276026692E-3</v>
      </c>
      <c r="CE83" s="24">
        <f t="shared" si="83"/>
        <v>1.9990420732938765E-3</v>
      </c>
      <c r="CF83" s="24">
        <f t="shared" si="84"/>
        <v>5.8219570528323175E-2</v>
      </c>
      <c r="CG83" s="21"/>
    </row>
    <row r="84" spans="1:85" x14ac:dyDescent="0.25">
      <c r="A84" s="31">
        <f>+[1]NAC!A85</f>
        <v>45108</v>
      </c>
      <c r="B84" s="17">
        <f>+[1]GBA!B85</f>
        <v>1789.4275</v>
      </c>
      <c r="C84" s="17">
        <f>+[1]GBA!C85</f>
        <v>1941.6682000000001</v>
      </c>
      <c r="D84" s="17">
        <f>+[1]GBA!D85</f>
        <v>1465.7752</v>
      </c>
      <c r="E84" s="17">
        <f>+[1]GBA!E85</f>
        <v>2146.4783000000002</v>
      </c>
      <c r="F84" s="17">
        <f>+[1]GBA!F85</f>
        <v>1359.47</v>
      </c>
      <c r="G84" s="17">
        <f>+[1]GBA!G85</f>
        <v>1845.9603</v>
      </c>
      <c r="H84" s="17">
        <f>+[1]GBA!H85</f>
        <v>1841.4954</v>
      </c>
      <c r="I84" s="17">
        <f>+[1]GBA!I85</f>
        <v>1636.9606000000001</v>
      </c>
      <c r="J84" s="17">
        <f>+[1]GBA!J85</f>
        <v>1389.7398000000001</v>
      </c>
      <c r="K84" s="17">
        <f>+[1]GBA!K85</f>
        <v>1774.182</v>
      </c>
      <c r="L84" s="17">
        <f>+[1]GBA!L85</f>
        <v>1653.5364</v>
      </c>
      <c r="M84" s="17">
        <f>+[1]GBA!M85</f>
        <v>2002.0742</v>
      </c>
      <c r="N84" s="17">
        <f>+[1]GBA!N85</f>
        <v>1579.8798999999999</v>
      </c>
      <c r="O84" s="18">
        <f>+[1]GBA!R85</f>
        <v>2269.8240000000001</v>
      </c>
      <c r="P84" s="19">
        <f>+[1]GBA!S85</f>
        <v>1837.2743</v>
      </c>
      <c r="Q84" s="20">
        <f>+[1]GBA!T85</f>
        <v>1432.3543</v>
      </c>
      <c r="R84" s="18">
        <f t="shared" si="64"/>
        <v>1789.4645289299999</v>
      </c>
      <c r="S84" s="19">
        <f t="shared" si="65"/>
        <v>1905.4013748104867</v>
      </c>
      <c r="T84" s="19">
        <f t="shared" si="66"/>
        <v>1921.4484441682605</v>
      </c>
      <c r="U84" s="19">
        <f t="shared" si="67"/>
        <v>1887.5336908420647</v>
      </c>
      <c r="V84" s="19"/>
      <c r="W84" s="20">
        <f t="shared" si="68"/>
        <v>1783.3838209848047</v>
      </c>
      <c r="X84" s="21"/>
      <c r="Y84" s="42">
        <f t="shared" si="70"/>
        <v>6.1873190529190936E-2</v>
      </c>
      <c r="Z84" s="24">
        <f t="shared" si="70"/>
        <v>5.9592971460699751E-2</v>
      </c>
      <c r="AA84" s="24">
        <f t="shared" si="70"/>
        <v>8.6862210263421336E-2</v>
      </c>
      <c r="AB84" s="24">
        <f t="shared" si="69"/>
        <v>2.5874817441185805E-2</v>
      </c>
      <c r="AC84" s="24">
        <f t="shared" si="69"/>
        <v>3.5955260985711668E-2</v>
      </c>
      <c r="AD84" s="24">
        <f t="shared" si="69"/>
        <v>5.9272020018950267E-2</v>
      </c>
      <c r="AE84" s="24">
        <f t="shared" si="69"/>
        <v>8.2576419563107128E-2</v>
      </c>
      <c r="AF84" s="24">
        <f t="shared" si="69"/>
        <v>3.8736013768247535E-2</v>
      </c>
      <c r="AG84" s="24">
        <f t="shared" si="69"/>
        <v>0.12618858438737446</v>
      </c>
      <c r="AH84" s="24">
        <f t="shared" si="69"/>
        <v>0.12262126308765242</v>
      </c>
      <c r="AI84" s="24">
        <f t="shared" si="69"/>
        <v>7.1805359505161537E-2</v>
      </c>
      <c r="AJ84" s="24">
        <f t="shared" si="69"/>
        <v>6.7882485648127266E-2</v>
      </c>
      <c r="AK84" s="24">
        <f t="shared" si="59"/>
        <v>6.4829022975432471E-2</v>
      </c>
      <c r="AL84" s="24">
        <f t="shared" si="59"/>
        <v>4.5720848006234105E-2</v>
      </c>
      <c r="AM84" s="24">
        <f t="shared" si="59"/>
        <v>6.3994676303772202E-2</v>
      </c>
      <c r="AN84" s="24">
        <f t="shared" si="59"/>
        <v>6.560446526620467E-2</v>
      </c>
      <c r="AO84" s="24">
        <f t="shared" si="58"/>
        <v>6.1867882651605921E-2</v>
      </c>
      <c r="AP84" s="24">
        <f t="shared" si="58"/>
        <v>6.3621025107581719E-2</v>
      </c>
      <c r="AQ84" s="24">
        <f t="shared" si="58"/>
        <v>6.4688417822146072E-2</v>
      </c>
      <c r="AR84" s="24">
        <f t="shared" si="57"/>
        <v>6.3269476821887105E-2</v>
      </c>
      <c r="AS84" s="24" t="e">
        <f t="shared" si="57"/>
        <v>#DIV/0!</v>
      </c>
      <c r="AT84" s="24">
        <f t="shared" si="57"/>
        <v>6.4404326305552928E-2</v>
      </c>
      <c r="AU84" s="21"/>
      <c r="AV84" s="24">
        <f t="shared" si="86"/>
        <v>1.1458810964619528</v>
      </c>
      <c r="AW84" s="24">
        <f t="shared" si="86"/>
        <v>1.1860409032886512</v>
      </c>
      <c r="AX84" s="24">
        <f t="shared" si="86"/>
        <v>1.1825200090053922</v>
      </c>
      <c r="AY84" s="24">
        <f t="shared" si="86"/>
        <v>1.1301629558882609</v>
      </c>
      <c r="AZ84" s="24">
        <f t="shared" si="86"/>
        <v>1.1503020770525834</v>
      </c>
      <c r="BA84" s="24">
        <f t="shared" si="86"/>
        <v>1.135026687250956</v>
      </c>
      <c r="BB84" s="24">
        <f t="shared" si="86"/>
        <v>1.0570465161766474</v>
      </c>
      <c r="BC84" s="24">
        <f t="shared" si="85"/>
        <v>1.0468695646302431</v>
      </c>
      <c r="BD84" s="24">
        <f t="shared" si="85"/>
        <v>1.2041060827113235</v>
      </c>
      <c r="BE84" s="24">
        <f t="shared" si="85"/>
        <v>1.1282252530127073</v>
      </c>
      <c r="BF84" s="24">
        <f t="shared" si="87"/>
        <v>1.1391413894112827</v>
      </c>
      <c r="BG84" s="24">
        <f t="shared" si="87"/>
        <v>1.2293951447533149</v>
      </c>
      <c r="BH84" s="24">
        <f t="shared" si="87"/>
        <v>1.1745882523941904</v>
      </c>
      <c r="BI84" s="24">
        <f t="shared" si="87"/>
        <v>1.2212318869937473</v>
      </c>
      <c r="BJ84" s="24">
        <f t="shared" si="87"/>
        <v>1.123761189406129</v>
      </c>
      <c r="BK84" s="24">
        <f t="shared" si="87"/>
        <v>1.1787397860708615</v>
      </c>
      <c r="BL84" s="24">
        <f t="shared" si="63"/>
        <v>1.1458761822061709</v>
      </c>
      <c r="BM84" s="24">
        <f t="shared" si="63"/>
        <v>1.1729048796901984</v>
      </c>
      <c r="BN84" s="24">
        <f t="shared" si="63"/>
        <v>1.1638426334063352</v>
      </c>
      <c r="BO84" s="24">
        <f t="shared" si="63"/>
        <v>1.1358226552205397</v>
      </c>
      <c r="BP84" s="24" t="e">
        <f t="shared" si="63"/>
        <v>#DIV/0!</v>
      </c>
      <c r="BQ84" s="24">
        <f t="shared" si="63"/>
        <v>1.1059238728195373</v>
      </c>
      <c r="BR84" s="21"/>
      <c r="BS84" s="35">
        <f t="shared" si="71"/>
        <v>45108</v>
      </c>
      <c r="BT84" s="24">
        <f t="shared" si="72"/>
        <v>1.5189628291940257E-2</v>
      </c>
      <c r="BU84" s="24">
        <f t="shared" si="73"/>
        <v>2.2731602768922042E-3</v>
      </c>
      <c r="BV84" s="24">
        <f t="shared" si="74"/>
        <v>2.7275685020519296E-3</v>
      </c>
      <c r="BW84" s="24">
        <f t="shared" si="75"/>
        <v>2.9287432917396903E-3</v>
      </c>
      <c r="BX84" s="24">
        <f t="shared" si="76"/>
        <v>3.843179542704878E-3</v>
      </c>
      <c r="BY84" s="24">
        <f t="shared" si="77"/>
        <v>7.3351558296025276E-3</v>
      </c>
      <c r="BZ84" s="24">
        <f t="shared" si="78"/>
        <v>4.1984593105989015E-3</v>
      </c>
      <c r="CA84" s="24">
        <f t="shared" si="79"/>
        <v>2.5966135049869409E-3</v>
      </c>
      <c r="CB84" s="24">
        <f t="shared" si="80"/>
        <v>8.578830096491661E-3</v>
      </c>
      <c r="CC84" s="24">
        <f t="shared" si="81"/>
        <v>1.9852727798385095E-3</v>
      </c>
      <c r="CD84" s="24">
        <f t="shared" si="82"/>
        <v>8.1865755276112409E-3</v>
      </c>
      <c r="CE84" s="24">
        <f t="shared" si="83"/>
        <v>2.0262852004900144E-3</v>
      </c>
      <c r="CF84" s="24">
        <f t="shared" si="84"/>
        <v>6.186947215494875E-2</v>
      </c>
      <c r="CG84" s="21"/>
    </row>
    <row r="85" spans="1:85" x14ac:dyDescent="0.25">
      <c r="A85" s="31">
        <f>+[1]NAC!A86</f>
        <v>45139</v>
      </c>
      <c r="B85" s="17">
        <f>+[1]GBA!B86</f>
        <v>2008.8079</v>
      </c>
      <c r="C85" s="17">
        <f>+[1]GBA!C86</f>
        <v>2236.1003000000001</v>
      </c>
      <c r="D85" s="17">
        <f>+[1]GBA!D86</f>
        <v>1574.3594000000001</v>
      </c>
      <c r="E85" s="17">
        <f>+[1]GBA!E86</f>
        <v>2324.1482000000001</v>
      </c>
      <c r="F85" s="17">
        <f>+[1]GBA!F86</f>
        <v>1520.058</v>
      </c>
      <c r="G85" s="17">
        <f>+[1]GBA!G86</f>
        <v>2111.1010000000001</v>
      </c>
      <c r="H85" s="17">
        <f>+[1]GBA!H86</f>
        <v>2137.6410999999998</v>
      </c>
      <c r="I85" s="17">
        <f>+[1]GBA!I86</f>
        <v>1788.5897</v>
      </c>
      <c r="J85" s="17">
        <f>+[1]GBA!J86</f>
        <v>1459.8776</v>
      </c>
      <c r="K85" s="17">
        <f>+[1]GBA!K86</f>
        <v>1978.2928999999999</v>
      </c>
      <c r="L85" s="17">
        <f>+[1]GBA!L86</f>
        <v>1810.2864</v>
      </c>
      <c r="M85" s="17">
        <f>+[1]GBA!M86</f>
        <v>2256.3582000000001</v>
      </c>
      <c r="N85" s="17">
        <f>+[1]GBA!N86</f>
        <v>1725.8297</v>
      </c>
      <c r="O85" s="18">
        <f>+[1]GBA!R86</f>
        <v>2503.4050999999999</v>
      </c>
      <c r="P85" s="19">
        <f>+[1]GBA!S86</f>
        <v>2085.5392000000002</v>
      </c>
      <c r="Q85" s="20">
        <f>+[1]GBA!T86</f>
        <v>1560.3887</v>
      </c>
      <c r="R85" s="18">
        <f t="shared" si="64"/>
        <v>2008.8477508199999</v>
      </c>
      <c r="S85" s="19">
        <f t="shared" si="65"/>
        <v>2145.8409841282382</v>
      </c>
      <c r="T85" s="19">
        <f t="shared" si="66"/>
        <v>2139.0960077847585</v>
      </c>
      <c r="U85" s="19">
        <f t="shared" si="67"/>
        <v>2089.7703514551804</v>
      </c>
      <c r="V85" s="19"/>
      <c r="W85" s="20">
        <f t="shared" si="68"/>
        <v>1980.4519954606656</v>
      </c>
      <c r="X85" s="21"/>
      <c r="Y85" s="42">
        <f t="shared" si="70"/>
        <v>0.1225980935243256</v>
      </c>
      <c r="Z85" s="24">
        <f t="shared" si="70"/>
        <v>0.15163873003636774</v>
      </c>
      <c r="AA85" s="24">
        <f t="shared" si="70"/>
        <v>7.4079708812101686E-2</v>
      </c>
      <c r="AB85" s="24">
        <f t="shared" si="69"/>
        <v>8.2772744546264487E-2</v>
      </c>
      <c r="AC85" s="24">
        <f t="shared" si="69"/>
        <v>0.11812544594584651</v>
      </c>
      <c r="AD85" s="24">
        <f t="shared" si="69"/>
        <v>0.14363293728472937</v>
      </c>
      <c r="AE85" s="24">
        <f t="shared" si="69"/>
        <v>0.16081805037362562</v>
      </c>
      <c r="AF85" s="24">
        <f t="shared" si="69"/>
        <v>9.2628435895158345E-2</v>
      </c>
      <c r="AG85" s="24">
        <f t="shared" si="69"/>
        <v>5.0468296295464787E-2</v>
      </c>
      <c r="AH85" s="24">
        <f t="shared" si="69"/>
        <v>0.11504507429339261</v>
      </c>
      <c r="AI85" s="24">
        <f t="shared" si="69"/>
        <v>9.4796824551307113E-2</v>
      </c>
      <c r="AJ85" s="24">
        <f t="shared" si="69"/>
        <v>0.12701027764105843</v>
      </c>
      <c r="AK85" s="24">
        <f t="shared" si="59"/>
        <v>9.2380313212415688E-2</v>
      </c>
      <c r="AL85" s="24">
        <f t="shared" si="59"/>
        <v>0.1029071416990921</v>
      </c>
      <c r="AM85" s="24">
        <f t="shared" si="59"/>
        <v>0.13512674726903873</v>
      </c>
      <c r="AN85" s="24">
        <f t="shared" si="59"/>
        <v>8.9387381320389814E-2</v>
      </c>
      <c r="AO85" s="24">
        <f t="shared" si="58"/>
        <v>0.1225971335800542</v>
      </c>
      <c r="AP85" s="24">
        <f t="shared" si="58"/>
        <v>0.12618843068782071</v>
      </c>
      <c r="AQ85" s="24">
        <f t="shared" si="58"/>
        <v>0.11327265338660242</v>
      </c>
      <c r="AR85" s="24">
        <f t="shared" si="57"/>
        <v>0.10714333820600253</v>
      </c>
      <c r="AS85" s="24" t="e">
        <f t="shared" si="57"/>
        <v>#DIV/0!</v>
      </c>
      <c r="AT85" s="24">
        <f t="shared" si="57"/>
        <v>0.1105023899830142</v>
      </c>
      <c r="AU85" s="21"/>
      <c r="AV85" s="24">
        <f t="shared" si="86"/>
        <v>1.2524030359331322</v>
      </c>
      <c r="AW85" s="24">
        <f t="shared" si="86"/>
        <v>1.3558892587857767</v>
      </c>
      <c r="AX85" s="24">
        <f t="shared" si="86"/>
        <v>1.1842561350544414</v>
      </c>
      <c r="AY85" s="24">
        <f t="shared" si="86"/>
        <v>1.1031041702240256</v>
      </c>
      <c r="AZ85" s="24">
        <f t="shared" si="86"/>
        <v>1.2801481079692936</v>
      </c>
      <c r="BA85" s="24">
        <f t="shared" si="86"/>
        <v>1.2484514810898939</v>
      </c>
      <c r="BB85" s="24">
        <f t="shared" si="86"/>
        <v>1.2462853883500142</v>
      </c>
      <c r="BC85" s="24">
        <f t="shared" si="85"/>
        <v>1.0653839949255417</v>
      </c>
      <c r="BD85" s="24">
        <f t="shared" si="85"/>
        <v>1.2258028465526363</v>
      </c>
      <c r="BE85" s="24">
        <f t="shared" si="85"/>
        <v>1.2585100858141014</v>
      </c>
      <c r="BF85" s="24">
        <f t="shared" si="87"/>
        <v>1.255404171139904</v>
      </c>
      <c r="BG85" s="24">
        <f t="shared" si="87"/>
        <v>1.3659988220119144</v>
      </c>
      <c r="BH85" s="24">
        <f t="shared" si="87"/>
        <v>1.1963704387727416</v>
      </c>
      <c r="BI85" s="24">
        <f t="shared" si="87"/>
        <v>1.2817256424187558</v>
      </c>
      <c r="BJ85" s="24">
        <f t="shared" si="87"/>
        <v>1.2548868388118684</v>
      </c>
      <c r="BK85" s="24">
        <f t="shared" si="87"/>
        <v>1.2221482165365538</v>
      </c>
      <c r="BL85" s="24">
        <f t="shared" si="63"/>
        <v>1.2523926167794941</v>
      </c>
      <c r="BM85" s="24">
        <f t="shared" si="63"/>
        <v>1.2822278091993717</v>
      </c>
      <c r="BN85" s="24">
        <f t="shared" si="63"/>
        <v>1.2419219729155091</v>
      </c>
      <c r="BO85" s="24">
        <f t="shared" si="63"/>
        <v>1.1897666762077761</v>
      </c>
      <c r="BP85" s="24" t="e">
        <f t="shared" si="63"/>
        <v>#DIV/0!</v>
      </c>
      <c r="BQ85" s="24">
        <f t="shared" si="63"/>
        <v>1.1781408444613173</v>
      </c>
      <c r="BR85" s="21"/>
      <c r="BS85" s="35">
        <f t="shared" si="71"/>
        <v>45139</v>
      </c>
      <c r="BT85" s="24">
        <f t="shared" si="72"/>
        <v>3.8568136591172315E-2</v>
      </c>
      <c r="BU85" s="24">
        <f t="shared" si="73"/>
        <v>1.9842677839700127E-3</v>
      </c>
      <c r="BV85" s="24">
        <f t="shared" si="74"/>
        <v>8.4296091962373382E-3</v>
      </c>
      <c r="BW85" s="24">
        <f t="shared" si="75"/>
        <v>9.3870831872204918E-3</v>
      </c>
      <c r="BX85" s="24">
        <f t="shared" si="76"/>
        <v>9.2903020044120318E-3</v>
      </c>
      <c r="BY85" s="24">
        <f t="shared" si="77"/>
        <v>1.456377617981169E-2</v>
      </c>
      <c r="BZ85" s="24">
        <f t="shared" si="78"/>
        <v>9.8209134988704403E-3</v>
      </c>
      <c r="CA85" s="24">
        <f t="shared" si="79"/>
        <v>1.1013981734381523E-3</v>
      </c>
      <c r="CB85" s="24">
        <f t="shared" si="80"/>
        <v>8.5092428388409101E-3</v>
      </c>
      <c r="CC85" s="24">
        <f t="shared" si="81"/>
        <v>2.645455040788185E-3</v>
      </c>
      <c r="CD85" s="24">
        <f t="shared" si="82"/>
        <v>1.5404024806816711E-2</v>
      </c>
      <c r="CE85" s="24">
        <f t="shared" si="83"/>
        <v>2.8954612019766119E-3</v>
      </c>
      <c r="CF85" s="24">
        <f t="shared" si="84"/>
        <v>0.12259967050355491</v>
      </c>
      <c r="CG85" s="21"/>
    </row>
    <row r="86" spans="1:85" x14ac:dyDescent="0.25">
      <c r="A86" s="31">
        <f>+[1]NAC!A87</f>
        <v>45170</v>
      </c>
      <c r="B86" s="17">
        <f>+[1]GBA!B87</f>
        <v>2253.4785000000002</v>
      </c>
      <c r="C86" s="17">
        <f>+[1]GBA!C87</f>
        <v>2530.5562</v>
      </c>
      <c r="D86" s="17">
        <f>+[1]GBA!D87</f>
        <v>1752.8624</v>
      </c>
      <c r="E86" s="17">
        <f>+[1]GBA!E87</f>
        <v>2732.4364999999998</v>
      </c>
      <c r="F86" s="17">
        <f>+[1]GBA!F87</f>
        <v>1626.3733</v>
      </c>
      <c r="G86" s="17">
        <f>+[1]GBA!G87</f>
        <v>2361.4146999999998</v>
      </c>
      <c r="H86" s="17">
        <f>+[1]GBA!H87</f>
        <v>2308.6914000000002</v>
      </c>
      <c r="I86" s="17">
        <f>+[1]GBA!I87</f>
        <v>1969.5310999999999</v>
      </c>
      <c r="J86" s="17">
        <f>+[1]GBA!J87</f>
        <v>1588.0853999999999</v>
      </c>
      <c r="K86" s="17">
        <f>+[1]GBA!K87</f>
        <v>2270.7096000000001</v>
      </c>
      <c r="L86" s="17">
        <f>+[1]GBA!L87</f>
        <v>1994.2591</v>
      </c>
      <c r="M86" s="17">
        <f>+[1]GBA!M87</f>
        <v>2566.4686999999999</v>
      </c>
      <c r="N86" s="17">
        <f>+[1]GBA!N87</f>
        <v>1943.7140999999999</v>
      </c>
      <c r="O86" s="18">
        <f>+[1]GBA!R87</f>
        <v>2902.3424</v>
      </c>
      <c r="P86" s="19">
        <f>+[1]GBA!S87</f>
        <v>2350.3791000000001</v>
      </c>
      <c r="Q86" s="20">
        <f>+[1]GBA!T87</f>
        <v>1676.2644</v>
      </c>
      <c r="R86" s="18">
        <f t="shared" si="64"/>
        <v>2253.5314975200004</v>
      </c>
      <c r="S86" s="19">
        <f t="shared" si="65"/>
        <v>2443.3473280006324</v>
      </c>
      <c r="T86" s="19">
        <f t="shared" si="66"/>
        <v>2449.1847974050811</v>
      </c>
      <c r="U86" s="19">
        <f t="shared" si="67"/>
        <v>2399.8500087310831</v>
      </c>
      <c r="V86" s="19"/>
      <c r="W86" s="20">
        <f t="shared" si="68"/>
        <v>2221.0553366031932</v>
      </c>
      <c r="X86" s="21"/>
      <c r="Y86" s="42">
        <f t="shared" si="70"/>
        <v>0.12179890371797142</v>
      </c>
      <c r="Z86" s="24">
        <f t="shared" si="70"/>
        <v>0.13168277827251296</v>
      </c>
      <c r="AA86" s="24">
        <f t="shared" si="70"/>
        <v>0.11338135371123004</v>
      </c>
      <c r="AB86" s="24">
        <f t="shared" si="69"/>
        <v>0.17567223122862807</v>
      </c>
      <c r="AC86" s="24">
        <f t="shared" si="69"/>
        <v>6.9941607491293079E-2</v>
      </c>
      <c r="AD86" s="24">
        <f t="shared" si="69"/>
        <v>0.11857021525734668</v>
      </c>
      <c r="AE86" s="24">
        <f t="shared" si="69"/>
        <v>8.0018250023355275E-2</v>
      </c>
      <c r="AF86" s="24">
        <f t="shared" si="69"/>
        <v>0.10116428602937821</v>
      </c>
      <c r="AG86" s="24">
        <f t="shared" si="69"/>
        <v>8.7820924165149084E-2</v>
      </c>
      <c r="AH86" s="24">
        <f t="shared" si="69"/>
        <v>0.14781264189948828</v>
      </c>
      <c r="AI86" s="24">
        <f t="shared" si="69"/>
        <v>0.10162629515418109</v>
      </c>
      <c r="AJ86" s="24">
        <f t="shared" si="69"/>
        <v>0.1374385059960781</v>
      </c>
      <c r="AK86" s="24">
        <f t="shared" si="59"/>
        <v>0.12624907312697187</v>
      </c>
      <c r="AL86" s="24">
        <f t="shared" si="59"/>
        <v>0.15935786820918429</v>
      </c>
      <c r="AM86" s="24">
        <f t="shared" si="59"/>
        <v>0.12698869433861515</v>
      </c>
      <c r="AN86" s="24">
        <f t="shared" si="59"/>
        <v>7.4260791557898331E-2</v>
      </c>
      <c r="AO86" s="24">
        <f t="shared" si="58"/>
        <v>0.12180303191226005</v>
      </c>
      <c r="AP86" s="24">
        <f t="shared" si="58"/>
        <v>0.13864323874551121</v>
      </c>
      <c r="AQ86" s="24">
        <f t="shared" si="58"/>
        <v>0.14496253954559513</v>
      </c>
      <c r="AR86" s="24">
        <f t="shared" si="57"/>
        <v>0.14837977630412036</v>
      </c>
      <c r="AS86" s="24" t="e">
        <f t="shared" si="57"/>
        <v>#DIV/0!</v>
      </c>
      <c r="AT86" s="24">
        <f t="shared" si="57"/>
        <v>0.12148910536281976</v>
      </c>
      <c r="AU86" s="21"/>
      <c r="AV86" s="24">
        <f t="shared" si="86"/>
        <v>1.3829095693316455</v>
      </c>
      <c r="AW86" s="24">
        <f t="shared" si="86"/>
        <v>1.4903142164506868</v>
      </c>
      <c r="AX86" s="24">
        <f t="shared" si="86"/>
        <v>1.212937395593674</v>
      </c>
      <c r="AY86" s="24">
        <f t="shared" si="86"/>
        <v>1.2233429830966673</v>
      </c>
      <c r="AZ86" s="24">
        <f t="shared" si="86"/>
        <v>1.383818874867095</v>
      </c>
      <c r="BA86" s="24">
        <f t="shared" si="86"/>
        <v>1.3715083136847048</v>
      </c>
      <c r="BB86" s="24">
        <f t="shared" si="86"/>
        <v>1.335302876872829</v>
      </c>
      <c r="BC86" s="24">
        <f t="shared" si="85"/>
        <v>1.1345918284844885</v>
      </c>
      <c r="BD86" s="24">
        <f t="shared" si="85"/>
        <v>1.3696415110218214</v>
      </c>
      <c r="BE86" s="24">
        <f t="shared" si="85"/>
        <v>1.4720402187387629</v>
      </c>
      <c r="BF86" s="24">
        <f t="shared" si="87"/>
        <v>1.4031097791691671</v>
      </c>
      <c r="BG86" s="24">
        <f t="shared" si="87"/>
        <v>1.5931493543924078</v>
      </c>
      <c r="BH86" s="24">
        <f t="shared" si="87"/>
        <v>1.3120855045530635</v>
      </c>
      <c r="BI86" s="24">
        <f t="shared" si="87"/>
        <v>1.3697930309196193</v>
      </c>
      <c r="BJ86" s="24">
        <f t="shared" si="87"/>
        <v>1.4089073585271921</v>
      </c>
      <c r="BK86" s="24">
        <f t="shared" si="87"/>
        <v>1.2908427618668736</v>
      </c>
      <c r="BL86" s="24">
        <f t="shared" si="63"/>
        <v>1.3829026285592945</v>
      </c>
      <c r="BM86" s="24">
        <f t="shared" si="63"/>
        <v>1.4306198935884997</v>
      </c>
      <c r="BN86" s="24">
        <f t="shared" si="63"/>
        <v>1.4075814161456384</v>
      </c>
      <c r="BO86" s="24">
        <f t="shared" si="63"/>
        <v>1.3324947498166222</v>
      </c>
      <c r="BP86" s="24" t="e">
        <f t="shared" si="63"/>
        <v>#DIV/0!</v>
      </c>
      <c r="BQ86" s="24">
        <f t="shared" si="63"/>
        <v>1.2958132589939471</v>
      </c>
      <c r="BR86" s="21"/>
      <c r="BS86" s="35">
        <f t="shared" si="71"/>
        <v>45170</v>
      </c>
      <c r="BT86" s="24">
        <f t="shared" si="72"/>
        <v>3.4358916529549685E-2</v>
      </c>
      <c r="BU86" s="24">
        <f t="shared" si="73"/>
        <v>2.9057273719403421E-3</v>
      </c>
      <c r="BV86" s="24">
        <f t="shared" si="74"/>
        <v>1.7255844458795674E-2</v>
      </c>
      <c r="BW86" s="24">
        <f t="shared" si="75"/>
        <v>5.5359103177561172E-3</v>
      </c>
      <c r="BX86" s="24">
        <f t="shared" si="76"/>
        <v>7.8129267562119711E-3</v>
      </c>
      <c r="BY86" s="24">
        <f t="shared" si="77"/>
        <v>7.4932134625715231E-3</v>
      </c>
      <c r="BZ86" s="24">
        <f t="shared" si="78"/>
        <v>1.0439578747176369E-2</v>
      </c>
      <c r="CA86" s="24">
        <f t="shared" si="79"/>
        <v>1.7934214515982327E-3</v>
      </c>
      <c r="CB86" s="24">
        <f t="shared" si="80"/>
        <v>1.0859319012036949E-2</v>
      </c>
      <c r="CC86" s="24">
        <f t="shared" si="81"/>
        <v>2.7658072929721157E-3</v>
      </c>
      <c r="CD86" s="24">
        <f t="shared" si="82"/>
        <v>1.6734292114243463E-2</v>
      </c>
      <c r="CE86" s="24">
        <f t="shared" si="83"/>
        <v>3.8504907313436972E-3</v>
      </c>
      <c r="CF86" s="24">
        <f t="shared" si="84"/>
        <v>0.12180544824619613</v>
      </c>
      <c r="CG86" s="21"/>
    </row>
    <row r="87" spans="1:85" x14ac:dyDescent="0.25">
      <c r="A87" s="31">
        <f>+[1]NAC!A88</f>
        <v>45200</v>
      </c>
      <c r="B87" s="17">
        <f>+[1]GBA!B88</f>
        <v>2447.5650000000001</v>
      </c>
      <c r="C87" s="17">
        <f>+[1]GBA!C88</f>
        <v>2750.7102</v>
      </c>
      <c r="D87" s="17">
        <f>+[1]GBA!D88</f>
        <v>1932.4716000000001</v>
      </c>
      <c r="E87" s="17">
        <f>+[1]GBA!E88</f>
        <v>3025.3688999999999</v>
      </c>
      <c r="F87" s="17">
        <f>+[1]GBA!F88</f>
        <v>1771.8731</v>
      </c>
      <c r="G87" s="17">
        <f>+[1]GBA!G88</f>
        <v>2630.6120999999998</v>
      </c>
      <c r="H87" s="17">
        <f>+[1]GBA!H88</f>
        <v>2430.3649</v>
      </c>
      <c r="I87" s="17">
        <f>+[1]GBA!I88</f>
        <v>2086.3757999999998</v>
      </c>
      <c r="J87" s="17">
        <f>+[1]GBA!J88</f>
        <v>1798.6922</v>
      </c>
      <c r="K87" s="17">
        <f>+[1]GBA!K88</f>
        <v>2494.3485000000001</v>
      </c>
      <c r="L87" s="17">
        <f>+[1]GBA!L88</f>
        <v>2125.6536999999998</v>
      </c>
      <c r="M87" s="17">
        <f>+[1]GBA!M88</f>
        <v>2792.1903000000002</v>
      </c>
      <c r="N87" s="17">
        <f>+[1]GBA!N88</f>
        <v>2066.5706</v>
      </c>
      <c r="O87" s="18">
        <f>+[1]GBA!R88</f>
        <v>3136.14</v>
      </c>
      <c r="P87" s="19">
        <f>+[1]GBA!S88</f>
        <v>2566.2802999999999</v>
      </c>
      <c r="Q87" s="20">
        <f>+[1]GBA!T88</f>
        <v>1788.3083999999999</v>
      </c>
      <c r="R87" s="18">
        <f t="shared" si="64"/>
        <v>2447.6255586399998</v>
      </c>
      <c r="S87" s="19">
        <f t="shared" si="65"/>
        <v>2671.9307855337975</v>
      </c>
      <c r="T87" s="19">
        <f t="shared" si="66"/>
        <v>2687.5396918874626</v>
      </c>
      <c r="U87" s="19">
        <f t="shared" si="67"/>
        <v>2643.5190247574701</v>
      </c>
      <c r="V87" s="19"/>
      <c r="W87" s="20">
        <f t="shared" si="68"/>
        <v>2407.4935788805542</v>
      </c>
      <c r="X87" s="21"/>
      <c r="Y87" s="42">
        <f t="shared" si="70"/>
        <v>8.612751353074799E-2</v>
      </c>
      <c r="Z87" s="24">
        <f t="shared" si="70"/>
        <v>8.6998265440617395E-2</v>
      </c>
      <c r="AA87" s="24">
        <f t="shared" si="70"/>
        <v>0.10246622895214141</v>
      </c>
      <c r="AB87" s="24">
        <f t="shared" si="69"/>
        <v>0.10720556543582993</v>
      </c>
      <c r="AC87" s="24">
        <f t="shared" si="69"/>
        <v>8.9462732817859214E-2</v>
      </c>
      <c r="AD87" s="24">
        <f t="shared" si="69"/>
        <v>0.11399835869574293</v>
      </c>
      <c r="AE87" s="24">
        <f t="shared" si="69"/>
        <v>5.2702366370836584E-2</v>
      </c>
      <c r="AF87" s="24">
        <f t="shared" si="69"/>
        <v>5.9326151285450601E-2</v>
      </c>
      <c r="AG87" s="24">
        <f t="shared" si="69"/>
        <v>0.13261679756013134</v>
      </c>
      <c r="AH87" s="24">
        <f t="shared" si="69"/>
        <v>9.8488551772538457E-2</v>
      </c>
      <c r="AI87" s="24">
        <f t="shared" si="69"/>
        <v>6.5886423684866191E-2</v>
      </c>
      <c r="AJ87" s="24">
        <f t="shared" si="69"/>
        <v>8.795026411192941E-2</v>
      </c>
      <c r="AK87" s="24">
        <f t="shared" si="59"/>
        <v>6.3207083799001085E-2</v>
      </c>
      <c r="AL87" s="24">
        <f t="shared" si="59"/>
        <v>8.0554796015797514E-2</v>
      </c>
      <c r="AM87" s="24">
        <f t="shared" si="59"/>
        <v>9.1858032604187123E-2</v>
      </c>
      <c r="AN87" s="24">
        <f t="shared" si="59"/>
        <v>6.6841483956826764E-2</v>
      </c>
      <c r="AO87" s="24">
        <f t="shared" si="58"/>
        <v>8.6128843254952958E-2</v>
      </c>
      <c r="AP87" s="24">
        <f t="shared" si="58"/>
        <v>9.3553403117768275E-2</v>
      </c>
      <c r="AQ87" s="24">
        <f t="shared" si="58"/>
        <v>9.7320093908356498E-2</v>
      </c>
      <c r="AR87" s="24">
        <f t="shared" si="57"/>
        <v>0.10153510225217222</v>
      </c>
      <c r="AS87" s="24" t="e">
        <f t="shared" si="57"/>
        <v>#DIV/0!</v>
      </c>
      <c r="AT87" s="24">
        <f t="shared" si="57"/>
        <v>8.3941286470823995E-2</v>
      </c>
      <c r="AU87" s="21"/>
      <c r="AV87" s="24">
        <f t="shared" si="86"/>
        <v>1.4290375163440854</v>
      </c>
      <c r="AW87" s="24">
        <f t="shared" si="86"/>
        <v>1.5369191989573832</v>
      </c>
      <c r="AX87" s="24">
        <f t="shared" si="86"/>
        <v>1.3164025888951287</v>
      </c>
      <c r="AY87" s="24">
        <f t="shared" si="86"/>
        <v>1.3068814460896077</v>
      </c>
      <c r="AZ87" s="24">
        <f t="shared" si="86"/>
        <v>1.4025182961074516</v>
      </c>
      <c r="BA87" s="24">
        <f t="shared" si="86"/>
        <v>1.5352846370611108</v>
      </c>
      <c r="BB87" s="24">
        <f t="shared" si="86"/>
        <v>1.2890788340222459</v>
      </c>
      <c r="BC87" s="24">
        <f t="shared" si="85"/>
        <v>1.1853338349827567</v>
      </c>
      <c r="BD87" s="24">
        <f t="shared" si="85"/>
        <v>1.3632859368964314</v>
      </c>
      <c r="BE87" s="24">
        <f t="shared" si="85"/>
        <v>1.5798232023399263</v>
      </c>
      <c r="BF87" s="24">
        <f t="shared" si="87"/>
        <v>1.3296027314493792</v>
      </c>
      <c r="BG87" s="24">
        <f t="shared" si="87"/>
        <v>1.6120182443400854</v>
      </c>
      <c r="BH87" s="24">
        <f t="shared" si="87"/>
        <v>1.3183826599651822</v>
      </c>
      <c r="BI87" s="24">
        <f t="shared" si="87"/>
        <v>1.3557944096249135</v>
      </c>
      <c r="BJ87" s="24">
        <f t="shared" si="87"/>
        <v>1.4860714315814576</v>
      </c>
      <c r="BK87" s="24">
        <f t="shared" si="87"/>
        <v>1.2653257440273737</v>
      </c>
      <c r="BL87" s="24">
        <f t="shared" si="63"/>
        <v>1.4290371587712105</v>
      </c>
      <c r="BM87" s="24">
        <f t="shared" si="63"/>
        <v>1.4972819458995001</v>
      </c>
      <c r="BN87" s="24">
        <f t="shared" si="63"/>
        <v>1.4843049813421332</v>
      </c>
      <c r="BO87" s="24">
        <f t="shared" si="63"/>
        <v>1.4314837401467471</v>
      </c>
      <c r="BP87" s="24" t="e">
        <f t="shared" si="63"/>
        <v>#DIV/0!</v>
      </c>
      <c r="BQ87" s="24">
        <f t="shared" si="63"/>
        <v>1.3474475288448855</v>
      </c>
      <c r="BR87" s="21"/>
      <c r="BS87" s="35">
        <f t="shared" si="71"/>
        <v>45200</v>
      </c>
      <c r="BT87" s="24">
        <f t="shared" si="72"/>
        <v>2.2899751473111456E-2</v>
      </c>
      <c r="BU87" s="24">
        <f t="shared" si="73"/>
        <v>2.6062910473740944E-3</v>
      </c>
      <c r="BV87" s="24">
        <f t="shared" si="74"/>
        <v>1.1036253844889139E-2</v>
      </c>
      <c r="BW87" s="24">
        <f t="shared" si="75"/>
        <v>6.7536828418820073E-3</v>
      </c>
      <c r="BX87" s="24">
        <f t="shared" si="76"/>
        <v>7.4900545889388347E-3</v>
      </c>
      <c r="BY87" s="24">
        <f t="shared" si="77"/>
        <v>4.7514400514582179E-3</v>
      </c>
      <c r="BZ87" s="24">
        <f t="shared" si="78"/>
        <v>6.0095096225679474E-3</v>
      </c>
      <c r="CA87" s="24">
        <f t="shared" si="79"/>
        <v>2.6261848426776648E-3</v>
      </c>
      <c r="CB87" s="24">
        <f t="shared" si="80"/>
        <v>7.4034262763101547E-3</v>
      </c>
      <c r="CC87" s="24">
        <f t="shared" si="81"/>
        <v>1.7608851914939483E-3</v>
      </c>
      <c r="CD87" s="24">
        <f t="shared" si="82"/>
        <v>1.0857978649452406E-2</v>
      </c>
      <c r="CE87" s="24">
        <f t="shared" si="83"/>
        <v>1.9354104110600578E-3</v>
      </c>
      <c r="CF87" s="24">
        <f t="shared" si="84"/>
        <v>8.6130868841215943E-2</v>
      </c>
      <c r="CG87" s="21"/>
    </row>
    <row r="88" spans="1:85" x14ac:dyDescent="0.25">
      <c r="A88" s="31">
        <f>+[1]NAC!A89</f>
        <v>45231</v>
      </c>
      <c r="B88" s="17">
        <f>+[1]GBA!B89</f>
        <v>2763.4349999999999</v>
      </c>
      <c r="C88" s="17">
        <f>+[1]GBA!C89</f>
        <v>3211.5925999999999</v>
      </c>
      <c r="D88" s="17">
        <f>+[1]GBA!D89</f>
        <v>2157.0974000000001</v>
      </c>
      <c r="E88" s="17">
        <f>+[1]GBA!E89</f>
        <v>3293.4886999999999</v>
      </c>
      <c r="F88" s="17">
        <f>+[1]GBA!F89</f>
        <v>1872.1497999999999</v>
      </c>
      <c r="G88" s="17">
        <f>+[1]GBA!G89</f>
        <v>2951.1770000000001</v>
      </c>
      <c r="H88" s="17">
        <f>+[1]GBA!H89</f>
        <v>2858.4288999999999</v>
      </c>
      <c r="I88" s="17">
        <f>+[1]GBA!I89</f>
        <v>2289.8688000000002</v>
      </c>
      <c r="J88" s="17">
        <f>+[1]GBA!J89</f>
        <v>2076.7950999999998</v>
      </c>
      <c r="K88" s="17">
        <f>+[1]GBA!K89</f>
        <v>2827.4038999999998</v>
      </c>
      <c r="L88" s="17">
        <f>+[1]GBA!L89</f>
        <v>2342.4504000000002</v>
      </c>
      <c r="M88" s="17">
        <f>+[1]GBA!M89</f>
        <v>3144.9902000000002</v>
      </c>
      <c r="N88" s="17">
        <f>+[1]GBA!N89</f>
        <v>2304.0306999999998</v>
      </c>
      <c r="O88" s="18">
        <f>+[1]GBA!R89</f>
        <v>3517.4297999999999</v>
      </c>
      <c r="P88" s="19">
        <f>+[1]GBA!S89</f>
        <v>2921.1626999999999</v>
      </c>
      <c r="Q88" s="20">
        <f>+[1]GBA!T89</f>
        <v>1959.9784999999999</v>
      </c>
      <c r="R88" s="18">
        <f t="shared" si="64"/>
        <v>2763.4890880099997</v>
      </c>
      <c r="S88" s="19">
        <f t="shared" si="65"/>
        <v>3034.7832239734685</v>
      </c>
      <c r="T88" s="19">
        <f t="shared" si="66"/>
        <v>2999.9736328871891</v>
      </c>
      <c r="U88" s="19">
        <f t="shared" si="67"/>
        <v>2938.9732608459449</v>
      </c>
      <c r="V88" s="19"/>
      <c r="W88" s="20">
        <f t="shared" si="68"/>
        <v>2699.3862104827849</v>
      </c>
      <c r="X88" s="21"/>
      <c r="Y88" s="42">
        <f t="shared" si="70"/>
        <v>0.1290547952761214</v>
      </c>
      <c r="Z88" s="24">
        <f t="shared" si="70"/>
        <v>0.1675503293658489</v>
      </c>
      <c r="AA88" s="24">
        <f t="shared" si="70"/>
        <v>0.11623756851070932</v>
      </c>
      <c r="AB88" s="24">
        <f t="shared" si="69"/>
        <v>8.862383691456599E-2</v>
      </c>
      <c r="AC88" s="24">
        <f t="shared" si="69"/>
        <v>5.659361271413843E-2</v>
      </c>
      <c r="AD88" s="24">
        <f t="shared" si="69"/>
        <v>0.12185943339954997</v>
      </c>
      <c r="AE88" s="24">
        <f t="shared" si="69"/>
        <v>0.1761315759621116</v>
      </c>
      <c r="AF88" s="24">
        <f t="shared" si="69"/>
        <v>9.7534202611054166E-2</v>
      </c>
      <c r="AG88" s="24">
        <f t="shared" si="69"/>
        <v>0.15461394673307627</v>
      </c>
      <c r="AH88" s="24">
        <f t="shared" si="69"/>
        <v>0.13352400436426581</v>
      </c>
      <c r="AI88" s="24">
        <f t="shared" si="69"/>
        <v>0.1019906017617076</v>
      </c>
      <c r="AJ88" s="24">
        <f t="shared" si="69"/>
        <v>0.12635238364663026</v>
      </c>
      <c r="AK88" s="24">
        <f t="shared" si="59"/>
        <v>0.11490538963440189</v>
      </c>
      <c r="AL88" s="24">
        <f t="shared" si="59"/>
        <v>0.12157933000440035</v>
      </c>
      <c r="AM88" s="24">
        <f t="shared" si="59"/>
        <v>0.13828668676605593</v>
      </c>
      <c r="AN88" s="24">
        <f t="shared" si="59"/>
        <v>9.5995802513705097E-2</v>
      </c>
      <c r="AO88" s="24">
        <f t="shared" si="58"/>
        <v>0.12904895859377552</v>
      </c>
      <c r="AP88" s="24">
        <f t="shared" si="58"/>
        <v>0.13580158603067272</v>
      </c>
      <c r="AQ88" s="24">
        <f t="shared" si="58"/>
        <v>0.11625277272846657</v>
      </c>
      <c r="AR88" s="24">
        <f t="shared" si="57"/>
        <v>0.11176550398217056</v>
      </c>
      <c r="AS88" s="24" t="e">
        <f t="shared" si="57"/>
        <v>#DIV/0!</v>
      </c>
      <c r="AT88" s="24">
        <f t="shared" si="57"/>
        <v>0.12124336868967101</v>
      </c>
      <c r="AU88" s="21"/>
      <c r="AV88" s="24">
        <f t="shared" si="86"/>
        <v>1.6119359252992385</v>
      </c>
      <c r="AW88" s="24">
        <f t="shared" si="86"/>
        <v>1.8735545403984259</v>
      </c>
      <c r="AX88" s="24">
        <f t="shared" si="86"/>
        <v>1.4459892803151773</v>
      </c>
      <c r="AY88" s="24">
        <f t="shared" si="86"/>
        <v>1.41133946248361</v>
      </c>
      <c r="AZ88" s="24">
        <f t="shared" si="86"/>
        <v>1.2927988241038619</v>
      </c>
      <c r="BA88" s="24">
        <f t="shared" si="86"/>
        <v>1.6935644919864186</v>
      </c>
      <c r="BB88" s="24">
        <f t="shared" si="86"/>
        <v>1.6092725913765613</v>
      </c>
      <c r="BC88" s="24">
        <f t="shared" si="85"/>
        <v>1.2372769079960464</v>
      </c>
      <c r="BD88" s="24">
        <f t="shared" si="85"/>
        <v>1.5809649162924289</v>
      </c>
      <c r="BE88" s="24">
        <f t="shared" si="85"/>
        <v>1.804740475065282</v>
      </c>
      <c r="BF88" s="24">
        <f t="shared" si="87"/>
        <v>1.4786940492411862</v>
      </c>
      <c r="BG88" s="24">
        <f t="shared" si="87"/>
        <v>1.7883081486409598</v>
      </c>
      <c r="BH88" s="24">
        <f t="shared" si="87"/>
        <v>1.4413404772672269</v>
      </c>
      <c r="BI88" s="24">
        <f t="shared" si="87"/>
        <v>1.5484261714354521</v>
      </c>
      <c r="BJ88" s="24">
        <f t="shared" si="87"/>
        <v>1.6984005592703322</v>
      </c>
      <c r="BK88" s="24">
        <f t="shared" si="87"/>
        <v>1.3314337094754309</v>
      </c>
      <c r="BL88" s="24">
        <f t="shared" si="63"/>
        <v>1.6119225926308007</v>
      </c>
      <c r="BM88" s="24">
        <f t="shared" si="63"/>
        <v>1.720149860522564</v>
      </c>
      <c r="BN88" s="24">
        <f t="shared" si="63"/>
        <v>1.6424798703364636</v>
      </c>
      <c r="BO88" s="24">
        <f t="shared" si="63"/>
        <v>1.5817019810360367</v>
      </c>
      <c r="BP88" s="24" t="e">
        <f t="shared" si="63"/>
        <v>#DIV/0!</v>
      </c>
      <c r="BQ88" s="24">
        <f t="shared" si="63"/>
        <v>1.5081490038966248</v>
      </c>
      <c r="BR88" s="21"/>
      <c r="BS88" s="35">
        <f t="shared" si="71"/>
        <v>45231</v>
      </c>
      <c r="BT88" s="24">
        <f t="shared" si="72"/>
        <v>4.4138086040615872E-2</v>
      </c>
      <c r="BU88" s="24">
        <f t="shared" si="73"/>
        <v>3.0010494757034033E-3</v>
      </c>
      <c r="BV88" s="24">
        <f t="shared" si="74"/>
        <v>9.3004153188985771E-3</v>
      </c>
      <c r="BW88" s="24">
        <f t="shared" si="75"/>
        <v>4.2854603738817923E-3</v>
      </c>
      <c r="BX88" s="24">
        <f t="shared" si="76"/>
        <v>8.2120063123962053E-3</v>
      </c>
      <c r="BY88" s="24">
        <f t="shared" si="77"/>
        <v>1.5390656427919171E-2</v>
      </c>
      <c r="BZ88" s="24">
        <f t="shared" si="78"/>
        <v>9.636041821156965E-3</v>
      </c>
      <c r="CA88" s="24">
        <f t="shared" si="79"/>
        <v>3.192843291189405E-3</v>
      </c>
      <c r="CB88" s="24">
        <f t="shared" si="80"/>
        <v>1.0151286213032127E-2</v>
      </c>
      <c r="CC88" s="24">
        <f t="shared" si="81"/>
        <v>2.675009791364074E-3</v>
      </c>
      <c r="CD88" s="24">
        <f t="shared" si="82"/>
        <v>1.5625125036515881E-2</v>
      </c>
      <c r="CE88" s="24">
        <f t="shared" si="83"/>
        <v>3.4441714724634449E-3</v>
      </c>
      <c r="CF88" s="24">
        <f t="shared" si="84"/>
        <v>0.12905215157513694</v>
      </c>
      <c r="CG88" s="21"/>
    </row>
    <row r="89" spans="1:85" x14ac:dyDescent="0.25">
      <c r="A89" s="31">
        <f>+[1]NAC!A90</f>
        <v>45261</v>
      </c>
      <c r="B89" s="17">
        <f>+[1]GBA!B90</f>
        <v>3456.6426000000001</v>
      </c>
      <c r="C89" s="17">
        <f>+[1]GBA!C90</f>
        <v>4160.2902000000004</v>
      </c>
      <c r="D89" s="17">
        <f>+[1]GBA!D90</f>
        <v>2599.1671999999999</v>
      </c>
      <c r="E89" s="17">
        <f>+[1]GBA!E90</f>
        <v>3903.2478000000001</v>
      </c>
      <c r="F89" s="17">
        <f>+[1]GBA!F90</f>
        <v>2144.0192000000002</v>
      </c>
      <c r="G89" s="17">
        <f>+[1]GBA!G90</f>
        <v>3861.1660999999999</v>
      </c>
      <c r="H89" s="17">
        <f>+[1]GBA!H90</f>
        <v>3734.1484</v>
      </c>
      <c r="I89" s="17">
        <f>+[1]GBA!I90</f>
        <v>2992.9425999999999</v>
      </c>
      <c r="J89" s="17">
        <f>+[1]GBA!J90</f>
        <v>2407.9195</v>
      </c>
      <c r="K89" s="17">
        <f>+[1]GBA!K90</f>
        <v>3420.4326999999998</v>
      </c>
      <c r="L89" s="17">
        <f>+[1]GBA!L90</f>
        <v>2505.3618999999999</v>
      </c>
      <c r="M89" s="17">
        <f>+[1]GBA!M90</f>
        <v>3851.6554000000001</v>
      </c>
      <c r="N89" s="17">
        <f>+[1]GBA!N90</f>
        <v>3022.1365000000001</v>
      </c>
      <c r="O89" s="18">
        <f>+[1]GBA!R90</f>
        <v>4083.1795999999999</v>
      </c>
      <c r="P89" s="19">
        <f>+[1]GBA!S90</f>
        <v>3753.6556999999998</v>
      </c>
      <c r="Q89" s="20">
        <f>+[1]GBA!T90</f>
        <v>2300.9443000000001</v>
      </c>
      <c r="R89" s="18">
        <f t="shared" si="64"/>
        <v>3456.6911957300008</v>
      </c>
      <c r="S89" s="19">
        <f t="shared" si="65"/>
        <v>3811.7738685091608</v>
      </c>
      <c r="T89" s="19">
        <f t="shared" si="66"/>
        <v>3696.9418826003825</v>
      </c>
      <c r="U89" s="19">
        <f t="shared" si="67"/>
        <v>3631.8625450523868</v>
      </c>
      <c r="V89" s="19"/>
      <c r="W89" s="20">
        <f t="shared" si="68"/>
        <v>3375.1539752452395</v>
      </c>
      <c r="X89" s="21"/>
      <c r="Y89" s="42">
        <f t="shared" si="70"/>
        <v>0.25084997475967419</v>
      </c>
      <c r="Z89" s="24">
        <f t="shared" si="70"/>
        <v>0.29539786584388072</v>
      </c>
      <c r="AA89" s="24">
        <f t="shared" si="70"/>
        <v>0.2049373384808677</v>
      </c>
      <c r="AB89" s="24">
        <f t="shared" si="69"/>
        <v>0.18514079006859818</v>
      </c>
      <c r="AC89" s="24">
        <f t="shared" si="69"/>
        <v>0.14521775981815144</v>
      </c>
      <c r="AD89" s="24">
        <f t="shared" si="69"/>
        <v>0.30834785578770774</v>
      </c>
      <c r="AE89" s="24">
        <f t="shared" si="69"/>
        <v>0.30636392600144791</v>
      </c>
      <c r="AF89" s="24">
        <f t="shared" si="69"/>
        <v>0.30703671756215889</v>
      </c>
      <c r="AG89" s="24">
        <f t="shared" si="69"/>
        <v>0.15944009112887447</v>
      </c>
      <c r="AH89" s="24">
        <f t="shared" si="69"/>
        <v>0.20974322062723338</v>
      </c>
      <c r="AI89" s="24">
        <f t="shared" si="69"/>
        <v>6.9547470460847194E-2</v>
      </c>
      <c r="AJ89" s="24">
        <f t="shared" si="69"/>
        <v>0.22469551733420334</v>
      </c>
      <c r="AK89" s="24">
        <f t="shared" si="59"/>
        <v>0.31167371163934598</v>
      </c>
      <c r="AL89" s="24">
        <f t="shared" si="59"/>
        <v>0.16084181694258692</v>
      </c>
      <c r="AM89" s="24">
        <f t="shared" si="59"/>
        <v>0.28498686499043679</v>
      </c>
      <c r="AN89" s="24">
        <f t="shared" si="59"/>
        <v>0.17396405113627522</v>
      </c>
      <c r="AO89" s="24">
        <f t="shared" si="58"/>
        <v>0.25084307758898339</v>
      </c>
      <c r="AP89" s="24">
        <f t="shared" si="58"/>
        <v>0.25602838397082328</v>
      </c>
      <c r="AQ89" s="24">
        <f t="shared" si="58"/>
        <v>0.2323247918157294</v>
      </c>
      <c r="AR89" s="24">
        <f t="shared" si="57"/>
        <v>0.23575896162015542</v>
      </c>
      <c r="AS89" s="24" t="e">
        <f t="shared" si="57"/>
        <v>#DIV/0!</v>
      </c>
      <c r="AT89" s="24">
        <f t="shared" si="57"/>
        <v>0.25034126726223205</v>
      </c>
      <c r="AU89" s="21"/>
      <c r="AV89" s="24">
        <f t="shared" si="86"/>
        <v>2.1014188058006922</v>
      </c>
      <c r="AW89" s="24">
        <f t="shared" si="86"/>
        <v>2.5292835875922779</v>
      </c>
      <c r="AX89" s="24">
        <f t="shared" si="86"/>
        <v>1.7617286225247781</v>
      </c>
      <c r="AY89" s="24">
        <f t="shared" si="86"/>
        <v>1.746511982349134</v>
      </c>
      <c r="AZ89" s="24">
        <f t="shared" si="86"/>
        <v>1.519930899976329</v>
      </c>
      <c r="BA89" s="24">
        <f t="shared" si="86"/>
        <v>2.3152319381938899</v>
      </c>
      <c r="BB89" s="24">
        <f t="shared" si="86"/>
        <v>2.2295703415104637</v>
      </c>
      <c r="BC89" s="24">
        <f t="shared" si="85"/>
        <v>1.7814559849149818</v>
      </c>
      <c r="BD89" s="24">
        <f t="shared" si="85"/>
        <v>1.9162547884251819</v>
      </c>
      <c r="BE89" s="24">
        <f t="shared" si="85"/>
        <v>2.2646622776194385</v>
      </c>
      <c r="BF89" s="24">
        <f t="shared" si="87"/>
        <v>1.5126412730321013</v>
      </c>
      <c r="BG89" s="24">
        <f t="shared" si="87"/>
        <v>2.1787987505840078</v>
      </c>
      <c r="BH89" s="24">
        <f t="shared" si="87"/>
        <v>2.0204408245211138</v>
      </c>
      <c r="BI89" s="24">
        <f t="shared" si="87"/>
        <v>1.7993665743320824</v>
      </c>
      <c r="BJ89" s="24">
        <f t="shared" si="87"/>
        <v>2.2832089567578158</v>
      </c>
      <c r="BK89" s="24">
        <f t="shared" si="87"/>
        <v>1.629607052225992</v>
      </c>
      <c r="BL89" s="24">
        <f t="shared" si="63"/>
        <v>2.1013888839462171</v>
      </c>
      <c r="BM89" s="24">
        <f t="shared" si="63"/>
        <v>2.2363181893985802</v>
      </c>
      <c r="BN89" s="24">
        <f t="shared" si="63"/>
        <v>2.0850933446428899</v>
      </c>
      <c r="BO89" s="24">
        <f t="shared" si="63"/>
        <v>2.0450501291495518</v>
      </c>
      <c r="BP89" s="24" t="e">
        <f t="shared" si="63"/>
        <v>#DIV/0!</v>
      </c>
      <c r="BQ89" s="24">
        <f t="shared" si="63"/>
        <v>1.9886421807705466</v>
      </c>
      <c r="BR89" s="21"/>
      <c r="BS89" s="35">
        <f t="shared" si="71"/>
        <v>45261</v>
      </c>
      <c r="BT89" s="24">
        <f t="shared" si="72"/>
        <v>8.0470399137305595E-2</v>
      </c>
      <c r="BU89" s="24">
        <f t="shared" si="73"/>
        <v>5.2310557186979216E-3</v>
      </c>
      <c r="BV89" s="24">
        <f t="shared" si="74"/>
        <v>1.8733405196793129E-2</v>
      </c>
      <c r="BW89" s="24">
        <f t="shared" si="75"/>
        <v>1.0290648862737872E-2</v>
      </c>
      <c r="BX89" s="24">
        <f t="shared" si="76"/>
        <v>2.0646882076111792E-2</v>
      </c>
      <c r="BY89" s="24">
        <f t="shared" si="77"/>
        <v>2.7886784382480507E-2</v>
      </c>
      <c r="BZ89" s="24">
        <f t="shared" si="78"/>
        <v>2.9487305986932912E-2</v>
      </c>
      <c r="CA89" s="24">
        <f t="shared" si="79"/>
        <v>3.3670398037225426E-3</v>
      </c>
      <c r="CB89" s="24">
        <f t="shared" si="80"/>
        <v>1.6009042543066874E-2</v>
      </c>
      <c r="CC89" s="24">
        <f t="shared" si="81"/>
        <v>1.780366572761795E-3</v>
      </c>
      <c r="CD89" s="24">
        <f t="shared" si="82"/>
        <v>2.7720032379990839E-2</v>
      </c>
      <c r="CE89" s="24">
        <f t="shared" si="83"/>
        <v>9.2250246161027886E-3</v>
      </c>
      <c r="CF89" s="24">
        <f t="shared" si="84"/>
        <v>0.2508479872767046</v>
      </c>
      <c r="CG89" s="21"/>
    </row>
    <row r="90" spans="1:85" x14ac:dyDescent="0.25">
      <c r="A90" s="31">
        <f>+[1]NAC!A91</f>
        <v>45292</v>
      </c>
      <c r="B90" s="17">
        <f>+[1]GBA!B91</f>
        <v>4132.4790000000003</v>
      </c>
      <c r="C90" s="17">
        <f>+[1]GBA!C91</f>
        <v>4976.384</v>
      </c>
      <c r="D90" s="17">
        <f>+[1]GBA!D91</f>
        <v>3133.3525</v>
      </c>
      <c r="E90" s="17">
        <f>+[1]GBA!E91</f>
        <v>4336.4071999999996</v>
      </c>
      <c r="F90" s="17">
        <f>+[1]GBA!F91</f>
        <v>2343.5657999999999</v>
      </c>
      <c r="G90" s="17">
        <f>+[1]GBA!G91</f>
        <v>4665.1943000000001</v>
      </c>
      <c r="H90" s="17">
        <f>+[1]GBA!H91</f>
        <v>4501.8783999999996</v>
      </c>
      <c r="I90" s="17">
        <f>+[1]GBA!I91</f>
        <v>3744.2226000000001</v>
      </c>
      <c r="J90" s="17">
        <f>+[1]GBA!J91</f>
        <v>3008.3053</v>
      </c>
      <c r="K90" s="17">
        <f>+[1]GBA!K91</f>
        <v>4241.7008999999998</v>
      </c>
      <c r="L90" s="17">
        <f>+[1]GBA!L91</f>
        <v>2526.5470999999998</v>
      </c>
      <c r="M90" s="17">
        <f>+[1]GBA!M91</f>
        <v>4576.0835999999999</v>
      </c>
      <c r="N90" s="17">
        <f>+[1]GBA!N91</f>
        <v>4346.9142000000002</v>
      </c>
      <c r="O90" s="18">
        <f>+[1]GBA!R91</f>
        <v>4758.7129000000004</v>
      </c>
      <c r="P90" s="19">
        <f>+[1]GBA!S91</f>
        <v>4466.8319000000001</v>
      </c>
      <c r="Q90" s="20">
        <f>+[1]GBA!T91</f>
        <v>2867.0994999999998</v>
      </c>
      <c r="R90" s="18">
        <f t="shared" si="64"/>
        <v>4132.4802762899999</v>
      </c>
      <c r="S90" s="19">
        <f t="shared" si="65"/>
        <v>4574.2064019583086</v>
      </c>
      <c r="T90" s="19">
        <f t="shared" si="66"/>
        <v>4445.4041446872434</v>
      </c>
      <c r="U90" s="19">
        <f t="shared" si="67"/>
        <v>4390.4345949941799</v>
      </c>
      <c r="V90" s="19"/>
      <c r="W90" s="20">
        <f t="shared" si="68"/>
        <v>4082.2673495287554</v>
      </c>
      <c r="X90" s="21"/>
      <c r="Y90" s="42">
        <f t="shared" si="70"/>
        <v>0.19551815973106401</v>
      </c>
      <c r="Z90" s="24">
        <f t="shared" si="70"/>
        <v>0.19616270999556695</v>
      </c>
      <c r="AA90" s="24">
        <f t="shared" si="70"/>
        <v>0.20552171480157178</v>
      </c>
      <c r="AB90" s="24">
        <f t="shared" si="69"/>
        <v>0.11097409700711269</v>
      </c>
      <c r="AC90" s="24">
        <f t="shared" si="69"/>
        <v>9.3071274734852993E-2</v>
      </c>
      <c r="AD90" s="24">
        <f t="shared" si="69"/>
        <v>0.20823455380487266</v>
      </c>
      <c r="AE90" s="24">
        <f t="shared" si="69"/>
        <v>0.20559707803792682</v>
      </c>
      <c r="AF90" s="24">
        <f t="shared" si="69"/>
        <v>0.25101717620645325</v>
      </c>
      <c r="AG90" s="24">
        <f t="shared" si="69"/>
        <v>0.24933798658966788</v>
      </c>
      <c r="AH90" s="24">
        <f t="shared" si="69"/>
        <v>0.24010652219527673</v>
      </c>
      <c r="AI90" s="24">
        <f t="shared" si="69"/>
        <v>8.4559440294833532E-3</v>
      </c>
      <c r="AJ90" s="24">
        <f t="shared" si="69"/>
        <v>0.18808229832814227</v>
      </c>
      <c r="AK90" s="24">
        <f t="shared" si="59"/>
        <v>0.43835799607330772</v>
      </c>
      <c r="AL90" s="24">
        <f t="shared" si="59"/>
        <v>0.16544295528905972</v>
      </c>
      <c r="AM90" s="24">
        <f t="shared" si="59"/>
        <v>0.18999510264087371</v>
      </c>
      <c r="AN90" s="24">
        <f t="shared" si="59"/>
        <v>0.24605341380927803</v>
      </c>
      <c r="AO90" s="24">
        <f t="shared" si="58"/>
        <v>0.19550172181848091</v>
      </c>
      <c r="AP90" s="24">
        <f t="shared" si="58"/>
        <v>0.20002039988467257</v>
      </c>
      <c r="AQ90" s="24">
        <f t="shared" si="58"/>
        <v>0.20245443013575359</v>
      </c>
      <c r="AR90" s="24">
        <f t="shared" si="57"/>
        <v>0.20886584790362739</v>
      </c>
      <c r="AS90" s="24" t="e">
        <f t="shared" si="57"/>
        <v>#DIV/0!</v>
      </c>
      <c r="AT90" s="24">
        <f t="shared" si="57"/>
        <v>0.20950551573936327</v>
      </c>
      <c r="AU90" s="21"/>
      <c r="AV90" s="24">
        <f t="shared" si="86"/>
        <v>2.4992332554592971</v>
      </c>
      <c r="AW90" s="24">
        <f t="shared" si="86"/>
        <v>2.9584789509249325</v>
      </c>
      <c r="AX90" s="24">
        <f t="shared" si="86"/>
        <v>2.0956004147025369</v>
      </c>
      <c r="AY90" s="24">
        <f t="shared" si="86"/>
        <v>2.0079270440867565</v>
      </c>
      <c r="AZ90" s="24">
        <f t="shared" si="86"/>
        <v>1.5540780184354896</v>
      </c>
      <c r="BA90" s="24">
        <f t="shared" si="86"/>
        <v>2.8163970621920016</v>
      </c>
      <c r="BB90" s="24">
        <f t="shared" si="86"/>
        <v>2.6917234196319537</v>
      </c>
      <c r="BC90" s="24">
        <f t="shared" si="85"/>
        <v>2.2740835231661305</v>
      </c>
      <c r="BD90" s="24">
        <f t="shared" si="85"/>
        <v>2.3688953507579078</v>
      </c>
      <c r="BE90" s="24">
        <f t="shared" si="85"/>
        <v>2.6634758265663216</v>
      </c>
      <c r="BF90" s="24">
        <f t="shared" si="87"/>
        <v>1.5152588697185898</v>
      </c>
      <c r="BG90" s="24">
        <f t="shared" si="87"/>
        <v>2.5809251608139379</v>
      </c>
      <c r="BH90" s="24">
        <f t="shared" si="87"/>
        <v>3.0595841417018015</v>
      </c>
      <c r="BI90" s="24">
        <f t="shared" si="87"/>
        <v>2.0738174083643242</v>
      </c>
      <c r="BJ90" s="24">
        <f t="shared" si="87"/>
        <v>2.7022379449162188</v>
      </c>
      <c r="BK90" s="24">
        <f t="shared" si="87"/>
        <v>2.0486638979053096</v>
      </c>
      <c r="BL90" s="24">
        <f t="shared" si="63"/>
        <v>2.4991707280368995</v>
      </c>
      <c r="BM90" s="24">
        <f t="shared" si="63"/>
        <v>2.6675776465539731</v>
      </c>
      <c r="BN90" s="24">
        <f t="shared" si="63"/>
        <v>2.5229970908656139</v>
      </c>
      <c r="BO90" s="24">
        <f t="shared" si="63"/>
        <v>2.4981864450672053</v>
      </c>
      <c r="BP90" s="24" t="e">
        <f t="shared" si="63"/>
        <v>#DIV/0!</v>
      </c>
      <c r="BQ90" s="24">
        <f t="shared" si="63"/>
        <v>2.4303094920815589</v>
      </c>
      <c r="BR90" s="21"/>
      <c r="BS90" s="35">
        <f t="shared" si="71"/>
        <v>45292</v>
      </c>
      <c r="BT90" s="24">
        <f t="shared" si="72"/>
        <v>5.5340516465312295E-2</v>
      </c>
      <c r="BU90" s="24">
        <f t="shared" si="73"/>
        <v>5.0534178193603245E-3</v>
      </c>
      <c r="BV90" s="24">
        <f t="shared" si="74"/>
        <v>1.0639003598462843E-2</v>
      </c>
      <c r="BW90" s="24">
        <f t="shared" si="75"/>
        <v>6.0383952798591222E-3</v>
      </c>
      <c r="BX90" s="24">
        <f t="shared" si="76"/>
        <v>1.458425818740995E-2</v>
      </c>
      <c r="BY90" s="24">
        <f t="shared" si="77"/>
        <v>1.9545046398490824E-2</v>
      </c>
      <c r="BZ90" s="24">
        <f t="shared" si="78"/>
        <v>2.5190151854287749E-2</v>
      </c>
      <c r="CA90" s="24">
        <f t="shared" si="79"/>
        <v>4.8807015744121189E-3</v>
      </c>
      <c r="CB90" s="24">
        <f t="shared" si="80"/>
        <v>1.7724310786426112E-2</v>
      </c>
      <c r="CC90" s="24">
        <f t="shared" si="81"/>
        <v>1.8509088558938574E-4</v>
      </c>
      <c r="CD90" s="24">
        <f t="shared" si="82"/>
        <v>2.2718002977802791E-2</v>
      </c>
      <c r="CE90" s="24">
        <f t="shared" si="83"/>
        <v>1.3605574481434672E-2</v>
      </c>
      <c r="CF90" s="24">
        <f t="shared" si="84"/>
        <v>0.19550447030884821</v>
      </c>
      <c r="CG90" s="21"/>
    </row>
    <row r="91" spans="1:85" x14ac:dyDescent="0.25">
      <c r="A91" s="31">
        <f>+[1]NAC!A92</f>
        <v>45323</v>
      </c>
      <c r="B91" s="17">
        <f>+[1]GBA!B92</f>
        <v>4751.2725</v>
      </c>
      <c r="C91" s="17">
        <f>+[1]GBA!C92</f>
        <v>5642.3450999999995</v>
      </c>
      <c r="D91" s="17">
        <f>+[1]GBA!D92</f>
        <v>3715.4594000000002</v>
      </c>
      <c r="E91" s="17">
        <f>+[1]GBA!E92</f>
        <v>4626.5888999999997</v>
      </c>
      <c r="F91" s="17">
        <f>+[1]GBA!F92</f>
        <v>2881.4007999999999</v>
      </c>
      <c r="G91" s="17">
        <f>+[1]GBA!G92</f>
        <v>5130.0468000000001</v>
      </c>
      <c r="H91" s="17">
        <f>+[1]GBA!H92</f>
        <v>5174.9526999999998</v>
      </c>
      <c r="I91" s="17">
        <f>+[1]GBA!I92</f>
        <v>4971.5340999999999</v>
      </c>
      <c r="J91" s="17">
        <f>+[1]GBA!J92</f>
        <v>3761.7429999999999</v>
      </c>
      <c r="K91" s="17">
        <f>+[1]GBA!K92</f>
        <v>4611.1338999999998</v>
      </c>
      <c r="L91" s="17">
        <f>+[1]GBA!L92</f>
        <v>2903.5475999999999</v>
      </c>
      <c r="M91" s="17">
        <f>+[1]GBA!M92</f>
        <v>5029.3190999999997</v>
      </c>
      <c r="N91" s="17">
        <f>+[1]GBA!N92</f>
        <v>4991.3922000000002</v>
      </c>
      <c r="O91" s="18">
        <f>+[1]GBA!R92</f>
        <v>5204.0041000000001</v>
      </c>
      <c r="P91" s="19">
        <f>+[1]GBA!S92</f>
        <v>5042.3311999999996</v>
      </c>
      <c r="Q91" s="20">
        <f>+[1]GBA!T92</f>
        <v>3691.3624</v>
      </c>
      <c r="R91" s="18">
        <f t="shared" si="64"/>
        <v>4751.2590275599996</v>
      </c>
      <c r="S91" s="19">
        <f t="shared" si="65"/>
        <v>5092.9812828016438</v>
      </c>
      <c r="T91" s="19">
        <f t="shared" si="66"/>
        <v>4864.2844426386237</v>
      </c>
      <c r="U91" s="19">
        <f t="shared" si="67"/>
        <v>4794.8635778424532</v>
      </c>
      <c r="V91" s="19"/>
      <c r="W91" s="20">
        <f t="shared" si="68"/>
        <v>4732.8815149451812</v>
      </c>
      <c r="X91" s="21"/>
      <c r="Y91" s="42">
        <f t="shared" si="70"/>
        <v>0.14973905493530637</v>
      </c>
      <c r="Z91" s="24">
        <f t="shared" si="70"/>
        <v>0.13382429892869996</v>
      </c>
      <c r="AA91" s="24">
        <f t="shared" si="70"/>
        <v>0.1857776614664326</v>
      </c>
      <c r="AB91" s="24">
        <f t="shared" si="69"/>
        <v>6.69175394783037E-2</v>
      </c>
      <c r="AC91" s="24">
        <f t="shared" si="69"/>
        <v>0.22949430308293461</v>
      </c>
      <c r="AD91" s="24">
        <f t="shared" si="69"/>
        <v>9.9642687979791145E-2</v>
      </c>
      <c r="AE91" s="24">
        <f t="shared" si="69"/>
        <v>0.14950965801297533</v>
      </c>
      <c r="AF91" s="24">
        <f t="shared" si="69"/>
        <v>0.32778807007895305</v>
      </c>
      <c r="AG91" s="24">
        <f t="shared" si="69"/>
        <v>0.25045253884304897</v>
      </c>
      <c r="AH91" s="24">
        <f t="shared" si="69"/>
        <v>8.7095485681227602E-2</v>
      </c>
      <c r="AI91" s="24">
        <f t="shared" si="69"/>
        <v>0.14921570233145465</v>
      </c>
      <c r="AJ91" s="24">
        <f t="shared" si="69"/>
        <v>9.9044409940412859E-2</v>
      </c>
      <c r="AK91" s="24">
        <f t="shared" si="59"/>
        <v>0.14826103537999447</v>
      </c>
      <c r="AL91" s="24">
        <f t="shared" si="59"/>
        <v>9.3573873725393275E-2</v>
      </c>
      <c r="AM91" s="24">
        <f t="shared" si="59"/>
        <v>0.12883836080780187</v>
      </c>
      <c r="AN91" s="24">
        <f t="shared" si="59"/>
        <v>0.2874901620958743</v>
      </c>
      <c r="AO91" s="24">
        <f t="shared" si="58"/>
        <v>0.14973543971164904</v>
      </c>
      <c r="AP91" s="24">
        <f t="shared" si="58"/>
        <v>0.11341308967195651</v>
      </c>
      <c r="AQ91" s="24">
        <f t="shared" si="58"/>
        <v>9.4227720206719434E-2</v>
      </c>
      <c r="AR91" s="24">
        <f t="shared" si="57"/>
        <v>9.2115933878024192E-2</v>
      </c>
      <c r="AS91" s="24" t="e">
        <f t="shared" si="57"/>
        <v>#DIV/0!</v>
      </c>
      <c r="AT91" s="24">
        <f t="shared" si="57"/>
        <v>0.15937568750648601</v>
      </c>
      <c r="AU91" s="21"/>
      <c r="AV91" s="24">
        <f t="shared" si="86"/>
        <v>2.7708655556783071</v>
      </c>
      <c r="AW91" s="24">
        <f t="shared" si="86"/>
        <v>3.0719152816301962</v>
      </c>
      <c r="AX91" s="24">
        <f t="shared" si="86"/>
        <v>2.4849580046481621</v>
      </c>
      <c r="AY91" s="24">
        <f t="shared" si="86"/>
        <v>2.0686180619905312</v>
      </c>
      <c r="AZ91" s="24">
        <f t="shared" si="86"/>
        <v>2.0009699460452537</v>
      </c>
      <c r="BA91" s="24">
        <f t="shared" si="86"/>
        <v>2.9942477128858163</v>
      </c>
      <c r="BB91" s="24">
        <f t="shared" si="86"/>
        <v>3.0252643456093224</v>
      </c>
      <c r="BC91" s="24">
        <f t="shared" si="85"/>
        <v>3.1585270843182736</v>
      </c>
      <c r="BD91" s="24">
        <f t="shared" si="85"/>
        <v>2.9095351575612893</v>
      </c>
      <c r="BE91" s="24">
        <f t="shared" si="85"/>
        <v>2.77766192701697</v>
      </c>
      <c r="BF91" s="24">
        <f t="shared" si="87"/>
        <v>1.7738535794257282</v>
      </c>
      <c r="BG91" s="24">
        <f t="shared" si="87"/>
        <v>2.6518115837059519</v>
      </c>
      <c r="BH91" s="24">
        <f t="shared" si="87"/>
        <v>3.3545356938744586</v>
      </c>
      <c r="BI91" s="24">
        <f t="shared" si="87"/>
        <v>2.2234633881683008</v>
      </c>
      <c r="BJ91" s="24">
        <f t="shared" si="87"/>
        <v>2.8876207535043337</v>
      </c>
      <c r="BK91" s="24">
        <f t="shared" si="87"/>
        <v>2.7230883248513886</v>
      </c>
      <c r="BL91" s="24">
        <f t="shared" si="63"/>
        <v>2.770795959007752</v>
      </c>
      <c r="BM91" s="24">
        <f t="shared" si="63"/>
        <v>2.7973690471468355</v>
      </c>
      <c r="BN91" s="24">
        <f t="shared" si="63"/>
        <v>2.6374719336696093</v>
      </c>
      <c r="BO91" s="24">
        <f t="shared" si="63"/>
        <v>2.6311808440909834</v>
      </c>
      <c r="BP91" s="24" t="e">
        <f t="shared" si="63"/>
        <v>#DIV/0!</v>
      </c>
      <c r="BQ91" s="24">
        <f t="shared" si="63"/>
        <v>2.7819230649517617</v>
      </c>
      <c r="BR91" s="21"/>
      <c r="BS91" s="35">
        <f t="shared" si="71"/>
        <v>45323</v>
      </c>
      <c r="BT91" s="24">
        <f t="shared" si="72"/>
        <v>3.7774246847957341E-2</v>
      </c>
      <c r="BU91" s="24">
        <f t="shared" si="73"/>
        <v>4.6061687500408358E-3</v>
      </c>
      <c r="BV91" s="24">
        <f t="shared" si="74"/>
        <v>5.9616579612382812E-3</v>
      </c>
      <c r="BW91" s="24">
        <f t="shared" si="75"/>
        <v>1.3613509227754091E-2</v>
      </c>
      <c r="BX91" s="24">
        <f t="shared" si="76"/>
        <v>7.0529703236241487E-3</v>
      </c>
      <c r="BY91" s="24">
        <f t="shared" si="77"/>
        <v>1.4332931492210852E-2</v>
      </c>
      <c r="BZ91" s="24">
        <f t="shared" si="78"/>
        <v>3.4421325032746676E-2</v>
      </c>
      <c r="CA91" s="24">
        <f t="shared" si="79"/>
        <v>5.123220074439579E-3</v>
      </c>
      <c r="CB91" s="24">
        <f t="shared" si="80"/>
        <v>6.6690482395675805E-3</v>
      </c>
      <c r="CC91" s="24">
        <f t="shared" si="81"/>
        <v>2.7551053737962135E-3</v>
      </c>
      <c r="CD91" s="24">
        <f t="shared" si="82"/>
        <v>1.1888923863859919E-2</v>
      </c>
      <c r="CE91" s="24">
        <f t="shared" si="83"/>
        <v>5.5363787692569036E-3</v>
      </c>
      <c r="CF91" s="24">
        <f t="shared" si="84"/>
        <v>0.14973548595649244</v>
      </c>
      <c r="CG91" s="21"/>
    </row>
    <row r="92" spans="1:85" x14ac:dyDescent="0.25">
      <c r="A92" s="31">
        <f>+[1]NAC!A93</f>
        <v>45352</v>
      </c>
      <c r="B92" s="17">
        <f>+[1]GBA!B93</f>
        <v>5296.8225000000002</v>
      </c>
      <c r="C92" s="17">
        <f>+[1]GBA!C93</f>
        <v>6293.3226000000004</v>
      </c>
      <c r="D92" s="17">
        <f>+[1]GBA!D93</f>
        <v>4178.8128999999999</v>
      </c>
      <c r="E92" s="17">
        <f>+[1]GBA!E93</f>
        <v>5192.7168000000001</v>
      </c>
      <c r="F92" s="17">
        <f>+[1]GBA!F93</f>
        <v>3281.3524000000002</v>
      </c>
      <c r="G92" s="17">
        <f>+[1]GBA!G93</f>
        <v>5378.6423999999997</v>
      </c>
      <c r="H92" s="17">
        <f>+[1]GBA!H93</f>
        <v>5826.7575999999999</v>
      </c>
      <c r="I92" s="17">
        <f>+[1]GBA!I93</f>
        <v>5575.7173000000003</v>
      </c>
      <c r="J92" s="17">
        <f>+[1]GBA!J93</f>
        <v>4353.0271000000002</v>
      </c>
      <c r="K92" s="17">
        <f>+[1]GBA!K93</f>
        <v>5006.3648999999996</v>
      </c>
      <c r="L92" s="17">
        <f>+[1]GBA!L93</f>
        <v>4267.3401000000003</v>
      </c>
      <c r="M92" s="17">
        <f>+[1]GBA!M93</f>
        <v>5412.4058000000005</v>
      </c>
      <c r="N92" s="17">
        <f>+[1]GBA!N93</f>
        <v>5446.5568000000003</v>
      </c>
      <c r="O92" s="18">
        <f>+[1]GBA!R93</f>
        <v>5842.3567000000003</v>
      </c>
      <c r="P92" s="19">
        <f>+[1]GBA!S93</f>
        <v>5530.6354000000001</v>
      </c>
      <c r="Q92" s="20">
        <f>+[1]GBA!T93</f>
        <v>4363.4796999999999</v>
      </c>
      <c r="R92" s="18">
        <f t="shared" si="64"/>
        <v>5296.84040817</v>
      </c>
      <c r="S92" s="19">
        <f>+($C$3*$C92+$D$3*$D92+$E$3*$E92+$G$3*$G92+$K$3*$K92+$M$3*$M92+$N$3*$N92)/SUM($C$3:$E$3,$G$3,$K$3,$M$3:$N$3)</f>
        <v>5596.0785071541386</v>
      </c>
      <c r="T92" s="19">
        <f t="shared" si="66"/>
        <v>5276.2494167167442</v>
      </c>
      <c r="U92" s="19">
        <f t="shared" si="67"/>
        <v>5218.9760292588289</v>
      </c>
      <c r="V92" s="19"/>
      <c r="W92" s="20">
        <f t="shared" si="68"/>
        <v>5299.2963245624151</v>
      </c>
      <c r="X92" s="21"/>
      <c r="Y92" s="42">
        <f t="shared" si="70"/>
        <v>0.11482187140392397</v>
      </c>
      <c r="Z92" s="24">
        <f t="shared" si="70"/>
        <v>0.11537357046806673</v>
      </c>
      <c r="AA92" s="24">
        <f t="shared" si="70"/>
        <v>0.1247096119526967</v>
      </c>
      <c r="AB92" s="24">
        <f t="shared" si="69"/>
        <v>0.12236399477809679</v>
      </c>
      <c r="AC92" s="24">
        <f t="shared" si="69"/>
        <v>0.13880457033259663</v>
      </c>
      <c r="AD92" s="24">
        <f t="shared" si="69"/>
        <v>4.8458739206823642E-2</v>
      </c>
      <c r="AE92" s="24">
        <f t="shared" si="69"/>
        <v>0.12595378891095943</v>
      </c>
      <c r="AF92" s="24">
        <f t="shared" si="69"/>
        <v>0.12152852376090517</v>
      </c>
      <c r="AG92" s="24">
        <f t="shared" si="69"/>
        <v>0.15718354496838316</v>
      </c>
      <c r="AH92" s="24">
        <f t="shared" si="69"/>
        <v>8.5712323383192013E-2</v>
      </c>
      <c r="AI92" s="24">
        <f t="shared" si="69"/>
        <v>0.46969868859735597</v>
      </c>
      <c r="AJ92" s="24">
        <f t="shared" si="69"/>
        <v>7.617068879165001E-2</v>
      </c>
      <c r="AK92" s="24">
        <f t="shared" si="59"/>
        <v>9.1189908899565131E-2</v>
      </c>
      <c r="AL92" s="24">
        <f t="shared" si="59"/>
        <v>0.12266566046710081</v>
      </c>
      <c r="AM92" s="24">
        <f t="shared" si="59"/>
        <v>9.6840961180812757E-2</v>
      </c>
      <c r="AN92" s="24">
        <f t="shared" si="59"/>
        <v>0.18207838385090547</v>
      </c>
      <c r="AO92" s="24">
        <f t="shared" si="58"/>
        <v>0.11482880168084275</v>
      </c>
      <c r="AP92" s="24">
        <f t="shared" si="58"/>
        <v>9.8782460884235146E-2</v>
      </c>
      <c r="AQ92" s="24">
        <f t="shared" si="58"/>
        <v>8.4691793610377486E-2</v>
      </c>
      <c r="AR92" s="24">
        <f t="shared" si="57"/>
        <v>8.8451411501307753E-2</v>
      </c>
      <c r="AS92" s="24" t="e">
        <f t="shared" si="57"/>
        <v>#DIV/0!</v>
      </c>
      <c r="AT92" s="24">
        <f t="shared" si="57"/>
        <v>0.11967652429680453</v>
      </c>
      <c r="AU92" s="21"/>
      <c r="AV92" s="24">
        <f t="shared" si="86"/>
        <v>2.89902425433355</v>
      </c>
      <c r="AW92" s="24">
        <f t="shared" si="86"/>
        <v>3.1412012079079794</v>
      </c>
      <c r="AX92" s="24">
        <f t="shared" si="86"/>
        <v>2.6214440511240111</v>
      </c>
      <c r="AY92" s="24">
        <f t="shared" si="86"/>
        <v>2.1109283473329747</v>
      </c>
      <c r="AZ92" s="24">
        <f t="shared" si="86"/>
        <v>2.2155159961845206</v>
      </c>
      <c r="BA92" s="24">
        <f t="shared" si="86"/>
        <v>2.9542121923252598</v>
      </c>
      <c r="BB92" s="24">
        <f t="shared" si="86"/>
        <v>3.2927764382707032</v>
      </c>
      <c r="BC92" s="24">
        <f t="shared" si="85"/>
        <v>3.4088174969345859</v>
      </c>
      <c r="BD92" s="24">
        <f t="shared" si="85"/>
        <v>3.448248532204639</v>
      </c>
      <c r="BE92" s="24">
        <f t="shared" si="85"/>
        <v>2.9633699996184166</v>
      </c>
      <c r="BF92" s="24">
        <f t="shared" si="87"/>
        <v>2.2708904674747101</v>
      </c>
      <c r="BG92" s="24">
        <f t="shared" si="87"/>
        <v>2.6557561245028003</v>
      </c>
      <c r="BH92" s="24">
        <f t="shared" si="87"/>
        <v>3.4754492144729747</v>
      </c>
      <c r="BI92" s="24">
        <f t="shared" si="87"/>
        <v>2.2518887717110299</v>
      </c>
      <c r="BJ92" s="24">
        <f t="shared" si="87"/>
        <v>2.9912417823602908</v>
      </c>
      <c r="BK92" s="24">
        <f t="shared" si="87"/>
        <v>3.0357169315460233</v>
      </c>
      <c r="BL92" s="24">
        <f t="shared" si="63"/>
        <v>2.8989444791493937</v>
      </c>
      <c r="BM92" s="24">
        <f t="shared" si="63"/>
        <v>2.856298684834762</v>
      </c>
      <c r="BN92" s="24">
        <f t="shared" si="63"/>
        <v>2.6798449384636616</v>
      </c>
      <c r="BO92" s="24">
        <f t="shared" si="63"/>
        <v>2.6904530431610851</v>
      </c>
      <c r="BP92" s="24" t="e">
        <f t="shared" si="63"/>
        <v>#DIV/0!</v>
      </c>
      <c r="BQ92" s="24">
        <f t="shared" si="63"/>
        <v>2.9507898576987315</v>
      </c>
      <c r="BR92" s="21"/>
      <c r="BS92" s="35">
        <f t="shared" si="71"/>
        <v>45352</v>
      </c>
      <c r="BT92" s="24">
        <f t="shared" si="72"/>
        <v>3.2115422973529768E-2</v>
      </c>
      <c r="BU92" s="24">
        <f t="shared" si="73"/>
        <v>3.1889687341654241E-3</v>
      </c>
      <c r="BV92" s="24">
        <f t="shared" si="74"/>
        <v>1.0116081262440754E-2</v>
      </c>
      <c r="BW92" s="24">
        <f t="shared" si="75"/>
        <v>8.8049964214849882E-3</v>
      </c>
      <c r="BX92" s="24">
        <f t="shared" si="76"/>
        <v>3.280583069062021E-3</v>
      </c>
      <c r="BY92" s="24">
        <f t="shared" si="77"/>
        <v>1.2072309302402674E-2</v>
      </c>
      <c r="BZ92" s="24">
        <f t="shared" si="78"/>
        <v>1.4738121814734906E-2</v>
      </c>
      <c r="CA92" s="24">
        <f t="shared" si="79"/>
        <v>3.4969754334233634E-3</v>
      </c>
      <c r="CB92" s="24">
        <f t="shared" si="80"/>
        <v>6.2055444304657302E-3</v>
      </c>
      <c r="CC92" s="24">
        <f t="shared" si="81"/>
        <v>8.6685269051606732E-3</v>
      </c>
      <c r="CD92" s="24">
        <f t="shared" si="82"/>
        <v>8.7401003162837082E-3</v>
      </c>
      <c r="CE92" s="24">
        <f t="shared" si="83"/>
        <v>3.4008454156228677E-3</v>
      </c>
      <c r="CF92" s="24">
        <f t="shared" si="84"/>
        <v>0.11482847607877689</v>
      </c>
      <c r="CG92" s="21"/>
    </row>
    <row r="93" spans="1:85" x14ac:dyDescent="0.25">
      <c r="A93" s="31">
        <f>+[1]NAC!A94</f>
        <v>45383</v>
      </c>
      <c r="B93" s="17">
        <f>+[1]GBA!B94</f>
        <v>5785.5699000000004</v>
      </c>
      <c r="C93" s="17">
        <f>+[1]GBA!C94</f>
        <v>6653.7983000000004</v>
      </c>
      <c r="D93" s="17">
        <f>+[1]GBA!D94</f>
        <v>4406.2161999999998</v>
      </c>
      <c r="E93" s="17">
        <f>+[1]GBA!E94</f>
        <v>5722.2933999999996</v>
      </c>
      <c r="F93" s="17">
        <f>+[1]GBA!F94</f>
        <v>4607.8824999999997</v>
      </c>
      <c r="G93" s="17">
        <f>+[1]GBA!G94</f>
        <v>5721.9053000000004</v>
      </c>
      <c r="H93" s="17">
        <f>+[1]GBA!H94</f>
        <v>6382.8552</v>
      </c>
      <c r="I93" s="17">
        <f>+[1]GBA!I94</f>
        <v>5852.5933999999997</v>
      </c>
      <c r="J93" s="17">
        <f>+[1]GBA!J94</f>
        <v>4983.8865999999998</v>
      </c>
      <c r="K93" s="17">
        <f>+[1]GBA!K94</f>
        <v>5353.7737999999999</v>
      </c>
      <c r="L93" s="17">
        <f>+[1]GBA!L94</f>
        <v>4626.4997999999996</v>
      </c>
      <c r="M93" s="17">
        <f>+[1]GBA!M94</f>
        <v>5836.3244999999997</v>
      </c>
      <c r="N93" s="17">
        <f>+[1]GBA!N94</f>
        <v>5731.0835999999999</v>
      </c>
      <c r="O93" s="18">
        <f>+[1]GBA!R94</f>
        <v>6360.8620000000001</v>
      </c>
      <c r="P93" s="19">
        <f>+[1]GBA!S94</f>
        <v>5884.3477999999996</v>
      </c>
      <c r="Q93" s="20">
        <f>+[1]GBA!T94</f>
        <v>5235.9684999999999</v>
      </c>
      <c r="R93" s="18">
        <f t="shared" si="64"/>
        <v>5785.5811818900011</v>
      </c>
      <c r="S93" s="19">
        <f t="shared" si="65"/>
        <v>5975.71435930196</v>
      </c>
      <c r="T93" s="19">
        <f t="shared" si="66"/>
        <v>5681.7501804151871</v>
      </c>
      <c r="U93" s="19">
        <f t="shared" si="67"/>
        <v>5616.729395615057</v>
      </c>
      <c r="V93" s="19"/>
      <c r="W93" s="20">
        <f t="shared" si="68"/>
        <v>5707.2619837084048</v>
      </c>
      <c r="X93" s="21"/>
      <c r="Y93" s="42">
        <f t="shared" si="70"/>
        <v>9.2271810127675602E-2</v>
      </c>
      <c r="Z93" s="24">
        <f t="shared" si="70"/>
        <v>5.7279075444185867E-2</v>
      </c>
      <c r="AA93" s="24">
        <f t="shared" si="70"/>
        <v>5.4418157845736559E-2</v>
      </c>
      <c r="AB93" s="24">
        <f t="shared" si="69"/>
        <v>0.10198449489870098</v>
      </c>
      <c r="AC93" s="24">
        <f t="shared" si="69"/>
        <v>0.40426322390731317</v>
      </c>
      <c r="AD93" s="24">
        <f t="shared" si="69"/>
        <v>6.3819617381516425E-2</v>
      </c>
      <c r="AE93" s="24">
        <f t="shared" si="69"/>
        <v>9.5438602079482404E-2</v>
      </c>
      <c r="AF93" s="24">
        <f t="shared" si="69"/>
        <v>4.9657485324802852E-2</v>
      </c>
      <c r="AG93" s="24">
        <f t="shared" si="69"/>
        <v>0.14492432174382741</v>
      </c>
      <c r="AH93" s="24">
        <f t="shared" si="69"/>
        <v>6.939344353424981E-2</v>
      </c>
      <c r="AI93" s="24">
        <f t="shared" si="69"/>
        <v>8.4164770462049399E-2</v>
      </c>
      <c r="AJ93" s="24">
        <f t="shared" si="69"/>
        <v>7.8323524817743628E-2</v>
      </c>
      <c r="AK93" s="24">
        <f t="shared" si="59"/>
        <v>5.2239756317238761E-2</v>
      </c>
      <c r="AL93" s="24">
        <f t="shared" si="59"/>
        <v>8.8749339799810478E-2</v>
      </c>
      <c r="AM93" s="24">
        <f t="shared" si="59"/>
        <v>6.3955110835908657E-2</v>
      </c>
      <c r="AN93" s="24">
        <f t="shared" si="59"/>
        <v>0.19995252871234848</v>
      </c>
      <c r="AO93" s="24">
        <f t="shared" si="58"/>
        <v>9.227024717719523E-2</v>
      </c>
      <c r="AP93" s="24">
        <f t="shared" si="58"/>
        <v>6.7839622275221334E-2</v>
      </c>
      <c r="AQ93" s="24">
        <f t="shared" si="58"/>
        <v>7.6853979346331647E-2</v>
      </c>
      <c r="AR93" s="24">
        <f t="shared" si="57"/>
        <v>7.6212913055420772E-2</v>
      </c>
      <c r="AS93" s="24" t="e">
        <f t="shared" si="57"/>
        <v>#DIV/0!</v>
      </c>
      <c r="AT93" s="24">
        <f t="shared" si="57"/>
        <v>7.698487386996189E-2</v>
      </c>
      <c r="AU93" s="21"/>
      <c r="AV93" s="24">
        <f t="shared" si="86"/>
        <v>2.9220538582903921</v>
      </c>
      <c r="AW93" s="24">
        <f t="shared" si="86"/>
        <v>2.9749765431041149</v>
      </c>
      <c r="AX93" s="24">
        <f t="shared" si="86"/>
        <v>2.6877703182533579</v>
      </c>
      <c r="AY93" s="24">
        <f t="shared" si="86"/>
        <v>2.05407033811287</v>
      </c>
      <c r="AZ93" s="24">
        <f t="shared" si="86"/>
        <v>3.2132655231431029</v>
      </c>
      <c r="BA93" s="24">
        <f t="shared" si="86"/>
        <v>2.8654820387222055</v>
      </c>
      <c r="BB93" s="24">
        <f t="shared" si="86"/>
        <v>3.4027260686958112</v>
      </c>
      <c r="BC93" s="24">
        <f t="shared" si="85"/>
        <v>3.311968780739095</v>
      </c>
      <c r="BD93" s="24">
        <f t="shared" si="85"/>
        <v>3.7711902772723906</v>
      </c>
      <c r="BE93" s="24">
        <f t="shared" si="85"/>
        <v>2.9517836923354008</v>
      </c>
      <c r="BF93" s="24">
        <f t="shared" si="87"/>
        <v>2.3617426332854894</v>
      </c>
      <c r="BG93" s="24">
        <f t="shared" si="87"/>
        <v>2.6277005784356504</v>
      </c>
      <c r="BH93" s="24">
        <f t="shared" si="87"/>
        <v>3.4044314189463103</v>
      </c>
      <c r="BI93" s="24">
        <f t="shared" si="87"/>
        <v>2.1218856539542648</v>
      </c>
      <c r="BJ93" s="24">
        <f t="shared" si="87"/>
        <v>2.9168616051034406</v>
      </c>
      <c r="BK93" s="24">
        <f t="shared" si="87"/>
        <v>3.585125120112874</v>
      </c>
      <c r="BL93" s="24">
        <f t="shared" si="63"/>
        <v>2.9219533746017463</v>
      </c>
      <c r="BM93" s="24">
        <f t="shared" si="63"/>
        <v>2.7650759392008557</v>
      </c>
      <c r="BN93" s="24">
        <f t="shared" si="63"/>
        <v>2.6267463442949657</v>
      </c>
      <c r="BO93" s="24">
        <f t="shared" si="63"/>
        <v>2.6263294158145127</v>
      </c>
      <c r="BP93" s="24" t="e">
        <f t="shared" si="63"/>
        <v>#DIV/0!</v>
      </c>
      <c r="BQ93" s="24">
        <f t="shared" si="63"/>
        <v>2.9303466829594429</v>
      </c>
      <c r="BR93" s="21"/>
      <c r="BS93" s="35">
        <f t="shared" si="71"/>
        <v>45383</v>
      </c>
      <c r="BT93" s="24">
        <f t="shared" si="72"/>
        <v>1.5952111682050886E-2</v>
      </c>
      <c r="BU93" s="24">
        <f t="shared" si="73"/>
        <v>1.4038771187820619E-3</v>
      </c>
      <c r="BV93" s="24">
        <f t="shared" si="74"/>
        <v>8.4883065913573565E-3</v>
      </c>
      <c r="BW93" s="24">
        <f t="shared" si="75"/>
        <v>2.619590300788821E-2</v>
      </c>
      <c r="BX93" s="24">
        <f t="shared" si="76"/>
        <v>4.0633009374960258E-3</v>
      </c>
      <c r="BY93" s="24">
        <f t="shared" si="77"/>
        <v>9.2388575981166062E-3</v>
      </c>
      <c r="BZ93" s="24">
        <f t="shared" si="78"/>
        <v>6.0583378034661231E-3</v>
      </c>
      <c r="CA93" s="24">
        <f t="shared" si="79"/>
        <v>3.3467521235608683E-3</v>
      </c>
      <c r="CB93" s="24">
        <f t="shared" si="80"/>
        <v>4.8928775581964521E-3</v>
      </c>
      <c r="CC93" s="24">
        <f t="shared" si="81"/>
        <v>2.0477603204562692E-3</v>
      </c>
      <c r="CD93" s="24">
        <f t="shared" si="82"/>
        <v>8.6755384157199741E-3</v>
      </c>
      <c r="CE93" s="24">
        <f t="shared" si="83"/>
        <v>1.9069359790704682E-3</v>
      </c>
      <c r="CF93" s="24">
        <f t="shared" si="84"/>
        <v>9.2270559136161279E-2</v>
      </c>
      <c r="CG93" s="21"/>
    </row>
    <row r="94" spans="1:85" x14ac:dyDescent="0.25">
      <c r="A94" s="31">
        <f>+[1]NAC!A95</f>
        <v>45413</v>
      </c>
      <c r="B94" s="17">
        <f>+[1]GBA!B95</f>
        <v>6034.3831</v>
      </c>
      <c r="C94" s="17">
        <f>+[1]GBA!C95</f>
        <v>7015.6737999999996</v>
      </c>
      <c r="D94" s="17">
        <f>+[1]GBA!D95</f>
        <v>4725.0281999999997</v>
      </c>
      <c r="E94" s="17">
        <f>+[1]GBA!E95</f>
        <v>5861.2154</v>
      </c>
      <c r="F94" s="17">
        <f>+[1]GBA!F95</f>
        <v>4703.3330999999998</v>
      </c>
      <c r="G94" s="17">
        <f>+[1]GBA!G95</f>
        <v>5899.4931999999999</v>
      </c>
      <c r="H94" s="17">
        <f>+[1]GBA!H95</f>
        <v>6389.1055999999999</v>
      </c>
      <c r="I94" s="17">
        <f>+[1]GBA!I95</f>
        <v>6087.5690999999997</v>
      </c>
      <c r="J94" s="17">
        <f>+[1]GBA!J95</f>
        <v>5421.6220999999996</v>
      </c>
      <c r="K94" s="17">
        <f>+[1]GBA!K95</f>
        <v>5649.4642000000003</v>
      </c>
      <c r="L94" s="17">
        <f>+[1]GBA!L95</f>
        <v>5036.7632000000003</v>
      </c>
      <c r="M94" s="17">
        <f>+[1]GBA!M95</f>
        <v>6173.1674000000003</v>
      </c>
      <c r="N94" s="17">
        <f>+[1]GBA!N95</f>
        <v>6001.6670999999997</v>
      </c>
      <c r="O94" s="18">
        <f>+[1]GBA!R95</f>
        <v>6894.7831999999999</v>
      </c>
      <c r="P94" s="19">
        <f>+[1]GBA!S95</f>
        <v>6114.3774000000003</v>
      </c>
      <c r="Q94" s="20">
        <f>+[1]GBA!T95</f>
        <v>5411.6225000000004</v>
      </c>
      <c r="R94" s="18">
        <f t="shared" si="64"/>
        <v>6034.3953528900001</v>
      </c>
      <c r="S94" s="19">
        <f t="shared" si="65"/>
        <v>6270.022630274796</v>
      </c>
      <c r="T94" s="19">
        <f t="shared" si="66"/>
        <v>5930.6090375034155</v>
      </c>
      <c r="U94" s="19">
        <f t="shared" si="67"/>
        <v>5828.5782788901824</v>
      </c>
      <c r="V94" s="19"/>
      <c r="W94" s="20">
        <f t="shared" si="68"/>
        <v>5913.2006224466231</v>
      </c>
      <c r="X94" s="21"/>
      <c r="Y94" s="42">
        <f t="shared" si="70"/>
        <v>4.3005823851510305E-2</v>
      </c>
      <c r="Z94" s="24">
        <f t="shared" si="70"/>
        <v>5.4386304436069066E-2</v>
      </c>
      <c r="AA94" s="24">
        <f t="shared" si="70"/>
        <v>7.2355051483855792E-2</v>
      </c>
      <c r="AB94" s="24">
        <f t="shared" si="69"/>
        <v>2.4277329086271671E-2</v>
      </c>
      <c r="AC94" s="24">
        <f t="shared" si="69"/>
        <v>2.0714634107966035E-2</v>
      </c>
      <c r="AD94" s="24">
        <f t="shared" si="69"/>
        <v>3.1036497580622324E-2</v>
      </c>
      <c r="AE94" s="24">
        <f t="shared" si="69"/>
        <v>9.7924828374607031E-4</v>
      </c>
      <c r="AF94" s="24">
        <f t="shared" si="69"/>
        <v>4.0148987626579258E-2</v>
      </c>
      <c r="AG94" s="24">
        <f t="shared" si="69"/>
        <v>8.7830148462848312E-2</v>
      </c>
      <c r="AH94" s="24">
        <f t="shared" si="69"/>
        <v>5.5230275137885032E-2</v>
      </c>
      <c r="AI94" s="24">
        <f t="shared" si="69"/>
        <v>8.8676843777233172E-2</v>
      </c>
      <c r="AJ94" s="24">
        <f t="shared" si="69"/>
        <v>5.7714902589806494E-2</v>
      </c>
      <c r="AK94" s="24">
        <f t="shared" si="59"/>
        <v>4.721332279989765E-2</v>
      </c>
      <c r="AL94" s="24">
        <f t="shared" si="59"/>
        <v>8.3938497643872845E-2</v>
      </c>
      <c r="AM94" s="24">
        <f t="shared" si="59"/>
        <v>3.9091774962724202E-2</v>
      </c>
      <c r="AN94" s="24">
        <f t="shared" si="59"/>
        <v>3.3547566223899317E-2</v>
      </c>
      <c r="AO94" s="24">
        <f t="shared" si="58"/>
        <v>4.3005907821125344E-2</v>
      </c>
      <c r="AP94" s="24">
        <f t="shared" si="58"/>
        <v>4.9250726068374995E-2</v>
      </c>
      <c r="AQ94" s="24">
        <f t="shared" si="58"/>
        <v>4.3799683052950344E-2</v>
      </c>
      <c r="AR94" s="24">
        <f t="shared" si="57"/>
        <v>3.7717480824430494E-2</v>
      </c>
      <c r="AS94" s="24" t="e">
        <f t="shared" si="57"/>
        <v>#DIV/0!</v>
      </c>
      <c r="AT94" s="24">
        <f t="shared" si="57"/>
        <v>3.6083614056281021E-2</v>
      </c>
      <c r="AU94" s="21"/>
      <c r="AV94" s="24">
        <f t="shared" si="86"/>
        <v>2.7893714815212993</v>
      </c>
      <c r="AW94" s="24">
        <f t="shared" si="86"/>
        <v>2.9658160831720495</v>
      </c>
      <c r="AX94" s="24">
        <f t="shared" si="86"/>
        <v>2.6617515017741367</v>
      </c>
      <c r="AY94" s="24">
        <f t="shared" si="86"/>
        <v>1.9011405255677558</v>
      </c>
      <c r="AZ94" s="24">
        <f t="shared" si="86"/>
        <v>2.8453101943211658</v>
      </c>
      <c r="BA94" s="24">
        <f t="shared" si="86"/>
        <v>2.6718646894984985</v>
      </c>
      <c r="BB94" s="24">
        <f t="shared" si="86"/>
        <v>3.0752367221172046</v>
      </c>
      <c r="BC94" s="24">
        <f t="shared" si="85"/>
        <v>3.1140312723650387</v>
      </c>
      <c r="BD94" s="24">
        <f t="shared" si="85"/>
        <v>3.8776829013422116</v>
      </c>
      <c r="BE94" s="24">
        <f t="shared" si="85"/>
        <v>2.7914289472518599</v>
      </c>
      <c r="BF94" s="24">
        <f t="shared" si="87"/>
        <v>2.4872502711625533</v>
      </c>
      <c r="BG94" s="24">
        <f t="shared" si="87"/>
        <v>2.5132685891857438</v>
      </c>
      <c r="BH94" s="24">
        <f t="shared" si="87"/>
        <v>3.3052917423769079</v>
      </c>
      <c r="BI94" s="24">
        <f t="shared" si="87"/>
        <v>2.1907694961915034</v>
      </c>
      <c r="BJ94" s="24">
        <f t="shared" si="87"/>
        <v>2.7719390974925</v>
      </c>
      <c r="BK94" s="24">
        <f t="shared" si="87"/>
        <v>3.3208533242630605</v>
      </c>
      <c r="BL94" s="24">
        <f t="shared" si="63"/>
        <v>2.789276467920776</v>
      </c>
      <c r="BM94" s="24">
        <f t="shared" si="63"/>
        <v>2.6752855163461247</v>
      </c>
      <c r="BN94" s="24">
        <f t="shared" si="63"/>
        <v>2.4829452093582955</v>
      </c>
      <c r="BO94" s="24">
        <f t="shared" si="63"/>
        <v>2.4696036558002548</v>
      </c>
      <c r="BP94" s="24" t="e">
        <f t="shared" si="63"/>
        <v>#DIV/0!</v>
      </c>
      <c r="BQ94" s="24">
        <f t="shared" si="63"/>
        <v>2.7618407687081499</v>
      </c>
      <c r="BR94" s="21"/>
      <c r="BS94" s="35">
        <f t="shared" si="71"/>
        <v>45413</v>
      </c>
      <c r="BT94" s="24">
        <f t="shared" si="72"/>
        <v>1.4661237987981064E-2</v>
      </c>
      <c r="BU94" s="24">
        <f t="shared" si="73"/>
        <v>1.8019231605861327E-3</v>
      </c>
      <c r="BV94" s="24">
        <f t="shared" si="74"/>
        <v>2.0386025929787902E-3</v>
      </c>
      <c r="BW94" s="24">
        <f t="shared" si="75"/>
        <v>1.7256956414959245E-3</v>
      </c>
      <c r="BX94" s="24">
        <f t="shared" si="76"/>
        <v>1.9245746784599337E-3</v>
      </c>
      <c r="BY94" s="24">
        <f t="shared" si="77"/>
        <v>9.50701848749578E-5</v>
      </c>
      <c r="BZ94" s="24">
        <f t="shared" si="78"/>
        <v>4.7071739000163135E-3</v>
      </c>
      <c r="CA94" s="24">
        <f t="shared" si="79"/>
        <v>2.1260425096583818E-3</v>
      </c>
      <c r="CB94" s="24">
        <f t="shared" si="80"/>
        <v>3.8126760580664714E-3</v>
      </c>
      <c r="CC94" s="24">
        <f t="shared" si="81"/>
        <v>2.1415270913933684E-3</v>
      </c>
      <c r="CD94" s="24">
        <f t="shared" si="82"/>
        <v>6.3111795365224186E-3</v>
      </c>
      <c r="CE94" s="24">
        <f t="shared" si="83"/>
        <v>1.6602883408253332E-3</v>
      </c>
      <c r="CF94" s="24">
        <f t="shared" si="84"/>
        <v>4.3005991682859096E-2</v>
      </c>
      <c r="CG94" s="21"/>
    </row>
    <row r="95" spans="1:85" x14ac:dyDescent="0.25">
      <c r="A95" s="31">
        <f>+[1]NAC!A96</f>
        <v>45444</v>
      </c>
      <c r="B95" s="17">
        <f>+[1]GBA!B96</f>
        <v>6297.0959999999995</v>
      </c>
      <c r="C95" s="17">
        <f>+[1]GBA!C96</f>
        <v>7168.2646000000004</v>
      </c>
      <c r="D95" s="17">
        <f>+[1]GBA!D96</f>
        <v>4828.8023999999996</v>
      </c>
      <c r="E95" s="17">
        <f>+[1]GBA!E96</f>
        <v>5966.0955999999996</v>
      </c>
      <c r="F95" s="17">
        <f>+[1]GBA!F96</f>
        <v>5254.8694999999998</v>
      </c>
      <c r="G95" s="17">
        <f>+[1]GBA!G96</f>
        <v>6030.6255000000001</v>
      </c>
      <c r="H95" s="17">
        <f>+[1]GBA!H96</f>
        <v>6702.2530999999999</v>
      </c>
      <c r="I95" s="17">
        <f>+[1]GBA!I96</f>
        <v>6316.2102999999997</v>
      </c>
      <c r="J95" s="17">
        <f>+[1]GBA!J96</f>
        <v>5712.7313999999997</v>
      </c>
      <c r="K95" s="17">
        <f>+[1]GBA!K96</f>
        <v>5978.6320999999998</v>
      </c>
      <c r="L95" s="17">
        <f>+[1]GBA!L96</f>
        <v>5290.2033000000001</v>
      </c>
      <c r="M95" s="17">
        <f>+[1]GBA!M96</f>
        <v>6622.2825999999995</v>
      </c>
      <c r="N95" s="17">
        <f>+[1]GBA!N96</f>
        <v>6159.3338999999996</v>
      </c>
      <c r="O95" s="18">
        <f>+[1]GBA!R96</f>
        <v>7053.8581999999997</v>
      </c>
      <c r="P95" s="19">
        <f>+[1]GBA!S96</f>
        <v>6350.2435999999998</v>
      </c>
      <c r="Q95" s="20">
        <f>+[1]GBA!T96</f>
        <v>5799.9677000000001</v>
      </c>
      <c r="R95" s="18">
        <f t="shared" si="64"/>
        <v>6297.1008262299993</v>
      </c>
      <c r="S95" s="19">
        <f>+($C$3*$C95+$D$3*$D95+$E$3*$E95+$G$3*$G95+$K$3*$K95+$M$3*$M95+$N$3*$N95)/SUM($C$3:$E$3,$G$3,$K$3,$M$3:$N$3)</f>
        <v>6483.421569741</v>
      </c>
      <c r="T95" s="19">
        <f t="shared" si="66"/>
        <v>6192.7327977055465</v>
      </c>
      <c r="U95" s="19">
        <f t="shared" si="67"/>
        <v>6012.0451819945674</v>
      </c>
      <c r="V95" s="19"/>
      <c r="W95" s="20">
        <f t="shared" si="68"/>
        <v>6138.5708443354497</v>
      </c>
      <c r="X95" s="21"/>
      <c r="Y95" s="42">
        <f t="shared" si="70"/>
        <v>4.3535999562241745E-2</v>
      </c>
      <c r="Z95" s="24">
        <f t="shared" si="70"/>
        <v>2.1749985012131212E-2</v>
      </c>
      <c r="AA95" s="24">
        <f t="shared" si="70"/>
        <v>2.1962662572045488E-2</v>
      </c>
      <c r="AB95" s="24">
        <f t="shared" si="69"/>
        <v>1.7893933739408396E-2</v>
      </c>
      <c r="AC95" s="24">
        <f t="shared" si="69"/>
        <v>0.11726500936112738</v>
      </c>
      <c r="AD95" s="24">
        <f t="shared" si="69"/>
        <v>2.2227722883043644E-2</v>
      </c>
      <c r="AE95" s="24">
        <f t="shared" si="69"/>
        <v>4.9012728792587223E-2</v>
      </c>
      <c r="AF95" s="24">
        <f t="shared" si="69"/>
        <v>3.7558703029752838E-2</v>
      </c>
      <c r="AG95" s="24">
        <f t="shared" si="69"/>
        <v>5.3694133348025197E-2</v>
      </c>
      <c r="AH95" s="24">
        <f t="shared" si="69"/>
        <v>5.8265330719327268E-2</v>
      </c>
      <c r="AI95" s="24">
        <f t="shared" si="69"/>
        <v>5.0318049496549611E-2</v>
      </c>
      <c r="AJ95" s="24">
        <f t="shared" si="69"/>
        <v>7.2752797858681051E-2</v>
      </c>
      <c r="AK95" s="24">
        <f t="shared" si="59"/>
        <v>2.6270500741369052E-2</v>
      </c>
      <c r="AL95" s="24">
        <f t="shared" si="59"/>
        <v>2.3071791437909051E-2</v>
      </c>
      <c r="AM95" s="24">
        <f t="shared" si="59"/>
        <v>3.8575669208773311E-2</v>
      </c>
      <c r="AN95" s="24">
        <f t="shared" si="59"/>
        <v>7.1761324815247107E-2</v>
      </c>
      <c r="AO95" s="24">
        <f t="shared" si="58"/>
        <v>4.3534680440548756E-2</v>
      </c>
      <c r="AP95" s="24">
        <f t="shared" si="58"/>
        <v>3.4034795733560497E-2</v>
      </c>
      <c r="AQ95" s="24">
        <f t="shared" si="58"/>
        <v>4.4198455596135E-2</v>
      </c>
      <c r="AR95" s="24">
        <f t="shared" si="57"/>
        <v>3.1477127753239742E-2</v>
      </c>
      <c r="AS95" s="24" t="e">
        <f t="shared" si="57"/>
        <v>#DIV/0!</v>
      </c>
      <c r="AT95" s="24">
        <f t="shared" si="57"/>
        <v>3.8113068755576629E-2</v>
      </c>
      <c r="AU95" s="21"/>
      <c r="AV95" s="24">
        <f t="shared" si="86"/>
        <v>2.7367914713441062</v>
      </c>
      <c r="AW95" s="24">
        <f t="shared" si="86"/>
        <v>2.9118129388587324</v>
      </c>
      <c r="AX95" s="24">
        <f t="shared" si="86"/>
        <v>2.5805237047190546</v>
      </c>
      <c r="AY95" s="24">
        <f t="shared" si="86"/>
        <v>1.8513995387172848</v>
      </c>
      <c r="AZ95" s="24">
        <f t="shared" si="86"/>
        <v>3.0043617765146386</v>
      </c>
      <c r="BA95" s="24">
        <f t="shared" si="86"/>
        <v>2.4605689273831035</v>
      </c>
      <c r="BB95" s="24">
        <f t="shared" si="86"/>
        <v>2.940113651114054</v>
      </c>
      <c r="BC95" s="24">
        <f t="shared" si="85"/>
        <v>3.0079615289115367</v>
      </c>
      <c r="BD95" s="24">
        <f t="shared" si="85"/>
        <v>3.6293650713258003</v>
      </c>
      <c r="BE95" s="24">
        <f t="shared" si="85"/>
        <v>2.7830050804474307</v>
      </c>
      <c r="BF95" s="24">
        <f t="shared" si="87"/>
        <v>2.4290555985413396</v>
      </c>
      <c r="BG95" s="24">
        <f t="shared" si="87"/>
        <v>2.5322465089217685</v>
      </c>
      <c r="BH95" s="24">
        <f t="shared" si="87"/>
        <v>3.1513519470160105</v>
      </c>
      <c r="BI95" s="24">
        <f t="shared" si="87"/>
        <v>2.2497526586289189</v>
      </c>
      <c r="BJ95" s="24">
        <f t="shared" si="87"/>
        <v>2.677526749071764</v>
      </c>
      <c r="BK95" s="24">
        <f t="shared" si="87"/>
        <v>3.3149041263881145</v>
      </c>
      <c r="BL95" s="24">
        <f t="shared" si="63"/>
        <v>2.7366983324284138</v>
      </c>
      <c r="BM95" s="24">
        <f t="shared" si="63"/>
        <v>2.6191343133141189</v>
      </c>
      <c r="BN95" s="24">
        <f t="shared" si="63"/>
        <v>2.4314378324308845</v>
      </c>
      <c r="BO95" s="24">
        <f t="shared" si="63"/>
        <v>2.3866543237366686</v>
      </c>
      <c r="BP95" s="24" t="e">
        <f t="shared" si="63"/>
        <v>#DIV/0!</v>
      </c>
      <c r="BQ95" s="24">
        <f t="shared" si="63"/>
        <v>2.6637774141270825</v>
      </c>
      <c r="BR95" s="21"/>
      <c r="BS95" s="35">
        <f t="shared" si="71"/>
        <v>45444</v>
      </c>
      <c r="BT95" s="24">
        <f t="shared" si="72"/>
        <v>5.9272477281066558E-3</v>
      </c>
      <c r="BU95" s="24">
        <f t="shared" si="73"/>
        <v>5.6234685199221021E-4</v>
      </c>
      <c r="BV95" s="24">
        <f t="shared" si="74"/>
        <v>1.4755988859905113E-3</v>
      </c>
      <c r="BW95" s="24">
        <f t="shared" si="75"/>
        <v>9.5603322632929928E-3</v>
      </c>
      <c r="BX95" s="24">
        <f t="shared" si="76"/>
        <v>1.3625245652699801E-3</v>
      </c>
      <c r="BY95" s="24">
        <f t="shared" si="77"/>
        <v>4.566660674891523E-3</v>
      </c>
      <c r="BZ95" s="24">
        <f t="shared" si="78"/>
        <v>4.3914207369432686E-3</v>
      </c>
      <c r="CA95" s="24">
        <f t="shared" si="79"/>
        <v>1.355593636406678E-3</v>
      </c>
      <c r="CB95" s="24">
        <f t="shared" si="80"/>
        <v>4.0693348322548431E-3</v>
      </c>
      <c r="CC95" s="24">
        <f t="shared" si="81"/>
        <v>1.2683800304292903E-3</v>
      </c>
      <c r="CD95" s="24">
        <f t="shared" si="82"/>
        <v>8.0677820538109235E-3</v>
      </c>
      <c r="CE95" s="24">
        <f t="shared" si="83"/>
        <v>9.2754657887067168E-4</v>
      </c>
      <c r="CF95" s="24">
        <f t="shared" si="84"/>
        <v>4.3534768838259554E-2</v>
      </c>
      <c r="CG95" s="21"/>
    </row>
    <row r="96" spans="1:85" x14ac:dyDescent="0.25">
      <c r="A96" s="31">
        <f>+[1]NAC!A97</f>
        <v>45474</v>
      </c>
      <c r="B96" s="17">
        <f>+[1]GBA!B97</f>
        <v>6551.3220000000001</v>
      </c>
      <c r="C96" s="17">
        <f>+[1]GBA!C97</f>
        <v>7429.5407999999998</v>
      </c>
      <c r="D96" s="17">
        <f>+[1]GBA!D97</f>
        <v>5137.9975000000004</v>
      </c>
      <c r="E96" s="17">
        <f>+[1]GBA!E97</f>
        <v>6014.3987999999999</v>
      </c>
      <c r="F96" s="17">
        <f>+[1]GBA!F97</f>
        <v>5514.9953999999998</v>
      </c>
      <c r="G96" s="17">
        <f>+[1]GBA!G97</f>
        <v>6222.2560999999996</v>
      </c>
      <c r="H96" s="17">
        <f>+[1]GBA!H97</f>
        <v>7093.6656000000003</v>
      </c>
      <c r="I96" s="17">
        <f>+[1]GBA!I97</f>
        <v>6423.7254000000003</v>
      </c>
      <c r="J96" s="17">
        <f>+[1]GBA!J97</f>
        <v>5930.2983000000004</v>
      </c>
      <c r="K96" s="17">
        <f>+[1]GBA!K97</f>
        <v>6302.1849000000002</v>
      </c>
      <c r="L96" s="17">
        <f>+[1]GBA!L97</f>
        <v>5450.2375000000002</v>
      </c>
      <c r="M96" s="17">
        <f>+[1]GBA!M97</f>
        <v>7082.7804999999998</v>
      </c>
      <c r="N96" s="17">
        <f>+[1]GBA!N97</f>
        <v>6373.7302</v>
      </c>
      <c r="O96" s="18">
        <f>+[1]GBA!R97</f>
        <v>7463.0861999999997</v>
      </c>
      <c r="P96" s="19">
        <f>+[1]GBA!S97</f>
        <v>6597.5519000000004</v>
      </c>
      <c r="Q96" s="20">
        <f>+[1]GBA!T97</f>
        <v>6004.7313000000004</v>
      </c>
      <c r="R96" s="18">
        <f t="shared" ref="R96" si="88">+SUMPRODUCT($C$3:$N$3,C96:N96)</f>
        <v>6551.2980394299993</v>
      </c>
      <c r="S96" s="19">
        <f t="shared" si="65"/>
        <v>6750.5347744788396</v>
      </c>
      <c r="T96" s="19">
        <f t="shared" si="66"/>
        <v>6459.8244671674411</v>
      </c>
      <c r="U96" s="19">
        <f t="shared" si="67"/>
        <v>6197.7816500970121</v>
      </c>
      <c r="V96" s="19"/>
      <c r="W96" s="20">
        <f t="shared" si="68"/>
        <v>6341.9104301211764</v>
      </c>
      <c r="X96" s="21"/>
      <c r="Y96" s="42">
        <f t="shared" ref="Y96" si="89">+B96/B95-1</f>
        <v>4.0371942876526123E-2</v>
      </c>
      <c r="Z96" s="24">
        <f t="shared" ref="Z96" si="90">+C96/C95-1</f>
        <v>3.6449017241913628E-2</v>
      </c>
      <c r="AA96" s="24">
        <f t="shared" ref="AA96" si="91">+D96/D95-1</f>
        <v>6.4031425266024788E-2</v>
      </c>
      <c r="AB96" s="24">
        <f t="shared" ref="AB96" si="92">+E96/E95-1</f>
        <v>8.0962832710893551E-3</v>
      </c>
      <c r="AC96" s="24">
        <f t="shared" ref="AC96" si="93">+F96/F95-1</f>
        <v>4.9501876307299408E-2</v>
      </c>
      <c r="AD96" s="24">
        <f t="shared" ref="AD96" si="94">+G96/G95-1</f>
        <v>3.1776239463053857E-2</v>
      </c>
      <c r="AE96" s="24">
        <f t="shared" ref="AE96" si="95">+H96/H95-1</f>
        <v>5.840013711210057E-2</v>
      </c>
      <c r="AF96" s="24">
        <f t="shared" ref="AF96" si="96">+I96/I95-1</f>
        <v>1.7022089970627041E-2</v>
      </c>
      <c r="AG96" s="24">
        <f t="shared" ref="AG96" si="97">+J96/J95-1</f>
        <v>3.8084566692563326E-2</v>
      </c>
      <c r="AH96" s="24">
        <f t="shared" ref="AH96" si="98">+K96/K95-1</f>
        <v>5.4118198709701471E-2</v>
      </c>
      <c r="AI96" s="24">
        <f t="shared" ref="AI96" si="99">+L96/L95-1</f>
        <v>3.0251049142100195E-2</v>
      </c>
      <c r="AJ96" s="24">
        <f t="shared" ref="AJ96" si="100">+M96/M95-1</f>
        <v>6.9537639484005265E-2</v>
      </c>
      <c r="AK96" s="24">
        <f t="shared" ref="AK96" si="101">+N96/N95-1</f>
        <v>3.4808358092098368E-2</v>
      </c>
      <c r="AL96" s="24">
        <f t="shared" ref="AL96" si="102">+O96/O95-1</f>
        <v>5.8014775516751937E-2</v>
      </c>
      <c r="AM96" s="24">
        <f t="shared" ref="AM96" si="103">+P96/P95-1</f>
        <v>3.8944694972016691E-2</v>
      </c>
      <c r="AN96" s="24">
        <f t="shared" ref="AN96" si="104">+Q96/Q95-1</f>
        <v>3.5304265573754767E-2</v>
      </c>
      <c r="AO96" s="24">
        <f t="shared" ref="AO96" si="105">+R96/R95-1</f>
        <v>4.0367340497577064E-2</v>
      </c>
      <c r="AP96" s="24">
        <f t="shared" ref="AP96" si="106">+S96/S95-1</f>
        <v>4.1199419452298658E-2</v>
      </c>
      <c r="AQ96" s="24">
        <f t="shared" ref="AQ96" si="107">+T96/T95-1</f>
        <v>4.3129855297624697E-2</v>
      </c>
      <c r="AR96" s="24">
        <f t="shared" ref="AR96" si="108">+U96/U95-1</f>
        <v>3.0894057260032914E-2</v>
      </c>
      <c r="AS96" s="24" t="e">
        <f t="shared" ref="AS96" si="109">+V96/V95-1</f>
        <v>#DIV/0!</v>
      </c>
      <c r="AT96" s="24">
        <f t="shared" ref="AT96" si="110">+W96/W95-1</f>
        <v>3.3124906585278557E-2</v>
      </c>
      <c r="AU96" s="21"/>
      <c r="AV96" s="24">
        <f t="shared" ref="AV96" si="111">+B96/B84-1</f>
        <v>2.6611273717431971</v>
      </c>
      <c r="AW96" s="24">
        <f t="shared" ref="AW96" si="112">+C96/C84-1</f>
        <v>2.8263699225233228</v>
      </c>
      <c r="AX96" s="24">
        <f t="shared" ref="AX96" si="113">+D96/D84-1</f>
        <v>2.505310705215916</v>
      </c>
      <c r="AY96" s="24">
        <f t="shared" ref="AY96" si="114">+E96/E84-1</f>
        <v>1.80198444121238</v>
      </c>
      <c r="AZ96" s="24">
        <f t="shared" ref="AZ96" si="115">+F96/F84-1</f>
        <v>3.0567246059125983</v>
      </c>
      <c r="BA96" s="24">
        <f t="shared" ref="BA96" si="116">+G96/G84-1</f>
        <v>2.3707421010083478</v>
      </c>
      <c r="BB96" s="24">
        <f t="shared" ref="BB96" si="117">+H96/H84-1</f>
        <v>2.8521223566455829</v>
      </c>
      <c r="BC96" s="24">
        <f t="shared" ref="BC96" si="118">+I96/I84-1</f>
        <v>2.9241783827906427</v>
      </c>
      <c r="BD96" s="24">
        <f t="shared" ref="BD96" si="119">+J96/J84-1</f>
        <v>3.2672004500410798</v>
      </c>
      <c r="BE96" s="24">
        <f t="shared" ref="BE96" si="120">+K96/K84-1</f>
        <v>2.5521637013564562</v>
      </c>
      <c r="BF96" s="24">
        <f t="shared" ref="BF96" si="121">+L96/L84-1</f>
        <v>2.2961097802261867</v>
      </c>
      <c r="BG96" s="24">
        <f t="shared" ref="BG96" si="122">+M96/M84-1</f>
        <v>2.537721279261278</v>
      </c>
      <c r="BH96" s="24">
        <f t="shared" ref="BH96" si="123">+N96/N84-1</f>
        <v>3.0343131145601641</v>
      </c>
      <c r="BI96" s="24">
        <f t="shared" ref="BI96" si="124">+O96/O84-1</f>
        <v>2.2879580971916762</v>
      </c>
      <c r="BJ96" s="24">
        <f t="shared" ref="BJ96" si="125">+P96/P84-1</f>
        <v>2.5909455109669799</v>
      </c>
      <c r="BK96" s="24">
        <f t="shared" ref="BK96" si="126">+Q96/Q84-1</f>
        <v>3.1922108936315547</v>
      </c>
      <c r="BL96" s="24">
        <f t="shared" ref="BL96" si="127">+R96/R84-1</f>
        <v>2.6610382231757956</v>
      </c>
      <c r="BM96" s="24">
        <f t="shared" ref="BM96" si="128">+S96/S84-1</f>
        <v>2.5428413476138356</v>
      </c>
      <c r="BN96" s="24">
        <f t="shared" ref="BN96" si="129">+T96/T84-1</f>
        <v>2.3619556573445886</v>
      </c>
      <c r="BO96" s="24">
        <f t="shared" ref="BO96" si="130">+U96/U84-1</f>
        <v>2.2835343179130558</v>
      </c>
      <c r="BP96" s="24" t="e">
        <f t="shared" ref="BP96" si="131">+V96/V84-1</f>
        <v>#DIV/0!</v>
      </c>
      <c r="BQ96" s="24">
        <f t="shared" ref="BQ96" si="132">+W96/W84-1</f>
        <v>2.5561107796857221</v>
      </c>
      <c r="BR96" s="21"/>
      <c r="BS96" s="35">
        <f t="shared" ref="BS96" si="133">+A96</f>
        <v>45474</v>
      </c>
      <c r="BT96" s="24">
        <f t="shared" ref="BT96" si="134">(C96-C95)/$B95*C$3</f>
        <v>9.7256165826279037E-3</v>
      </c>
      <c r="BU96" s="24">
        <f t="shared" ref="BU96" si="135">(D96-D95)/$B95*D$3</f>
        <v>1.605609914474867E-3</v>
      </c>
      <c r="BV96" s="24">
        <f t="shared" ref="BV96" si="136">(E96-E95)/$B95*E$3</f>
        <v>6.5124331596660198E-4</v>
      </c>
      <c r="BW96" s="24">
        <f t="shared" ref="BW96" si="137">(F96-F95)/$B95*F$3</f>
        <v>4.3209074690936907E-3</v>
      </c>
      <c r="BX96" s="24">
        <f t="shared" ref="BX96" si="138">(G96-G95)/$B95*G$3</f>
        <v>1.9080602582523707E-3</v>
      </c>
      <c r="BY96" s="24">
        <f t="shared" ref="BY96" si="139">(H96-H95)/$B95*H$3</f>
        <v>5.4698705562055954E-3</v>
      </c>
      <c r="BZ96" s="24">
        <f t="shared" ref="BZ96" si="140">(I96-I95)/$B95*I$3</f>
        <v>1.9788486772315465E-3</v>
      </c>
      <c r="CA96" s="24">
        <f t="shared" ref="CA96" si="141">(J96-J95)/$B95*J$3</f>
        <v>9.7086496537451882E-4</v>
      </c>
      <c r="CB96" s="24">
        <f t="shared" ref="CB96" si="142">(K96-K95)/$B95*K$3</f>
        <v>3.8330428629323788E-3</v>
      </c>
      <c r="CC96" s="24">
        <f t="shared" ref="CC96" si="143">(L96-L95)/$B95*L$3</f>
        <v>7.6750185164717235E-4</v>
      </c>
      <c r="CD96" s="24">
        <f t="shared" ref="CD96" si="144">(M96-M95)/$B95*M$3</f>
        <v>7.9271417110363309E-3</v>
      </c>
      <c r="CE96" s="24">
        <f t="shared" ref="CE96" si="145">(N96-N95)/$B95*N$3</f>
        <v>1.2086632711332352E-3</v>
      </c>
      <c r="CF96" s="24">
        <f t="shared" ref="CF96" si="146">+SUM(BT96:CE96)</f>
        <v>4.0367371435976213E-2</v>
      </c>
      <c r="CG96" s="21"/>
    </row>
    <row r="97" spans="1:85" x14ac:dyDescent="0.25">
      <c r="A97" s="31">
        <f>+[1]NAC!A98</f>
        <v>45505</v>
      </c>
      <c r="B97" s="17">
        <f>+[1]GBA!B98</f>
        <v>6822.4011</v>
      </c>
      <c r="C97" s="17">
        <f>+[1]GBA!C98</f>
        <v>7642.3734000000004</v>
      </c>
      <c r="D97" s="17">
        <f>+[1]GBA!D98</f>
        <v>5298.9102999999996</v>
      </c>
      <c r="E97" s="17">
        <f>+[1]GBA!E98</f>
        <v>6139.8903</v>
      </c>
      <c r="F97" s="17">
        <f>+[1]GBA!F98</f>
        <v>5852.2071999999998</v>
      </c>
      <c r="G97" s="17">
        <f>+[1]GBA!G98</f>
        <v>6485.4665999999997</v>
      </c>
      <c r="H97" s="17">
        <f>+[1]GBA!H98</f>
        <v>7408.4618</v>
      </c>
      <c r="I97" s="17">
        <f>+[1]GBA!I98</f>
        <v>6867.0366999999997</v>
      </c>
      <c r="J97" s="17">
        <f>+[1]GBA!J98</f>
        <v>6202.5992999999999</v>
      </c>
      <c r="K97" s="17">
        <f>+[1]GBA!K98</f>
        <v>6500.2097999999996</v>
      </c>
      <c r="L97" s="17">
        <f>+[1]GBA!L98</f>
        <v>5813.6611000000003</v>
      </c>
      <c r="M97" s="17">
        <f>+[1]GBA!M98</f>
        <v>7408.7635</v>
      </c>
      <c r="N97" s="17">
        <f>+[1]GBA!N98</f>
        <v>6534.0289000000002</v>
      </c>
      <c r="O97" s="18">
        <f>+[1]GBA!R98</f>
        <v>7376.7821000000004</v>
      </c>
      <c r="P97" s="19">
        <f>+[1]GBA!S98</f>
        <v>6880.7826999999997</v>
      </c>
      <c r="Q97" s="20">
        <f>+[1]GBA!T98</f>
        <v>6401.0248000000001</v>
      </c>
      <c r="R97" s="18">
        <f t="shared" ref="R97" si="147">+SUMPRODUCT($C$3:$N$3,C97:N97)</f>
        <v>6822.3864450900001</v>
      </c>
      <c r="S97" s="19">
        <f t="shared" si="65"/>
        <v>6968.6446217466846</v>
      </c>
      <c r="T97" s="19">
        <f t="shared" si="66"/>
        <v>6686.4219686424467</v>
      </c>
      <c r="U97" s="19">
        <f t="shared" si="67"/>
        <v>6382.5732220411328</v>
      </c>
      <c r="V97" s="19"/>
      <c r="W97" s="20">
        <f t="shared" si="68"/>
        <v>6621.4443485285628</v>
      </c>
      <c r="X97" s="21"/>
      <c r="Y97" s="42">
        <f t="shared" ref="Y97" si="148">+B97/B96-1</f>
        <v>4.1377770776646283E-2</v>
      </c>
      <c r="Z97" s="24">
        <f t="shared" ref="Z97" si="149">+C97/C96-1</f>
        <v>2.8646804120114666E-2</v>
      </c>
      <c r="AA97" s="24">
        <f t="shared" ref="AA97" si="150">+D97/D96-1</f>
        <v>3.1318193517999804E-2</v>
      </c>
      <c r="AB97" s="24">
        <f t="shared" ref="AB97" si="151">+E97/E96-1</f>
        <v>2.0865177746444141E-2</v>
      </c>
      <c r="AC97" s="24">
        <f t="shared" ref="AC97" si="152">+F97/F96-1</f>
        <v>6.1144529694439953E-2</v>
      </c>
      <c r="AD97" s="24">
        <f t="shared" ref="AD97" si="153">+G97/G96-1</f>
        <v>4.2301457183673286E-2</v>
      </c>
      <c r="AE97" s="24">
        <f t="shared" ref="AE97" si="154">+H97/H96-1</f>
        <v>4.4377084817756263E-2</v>
      </c>
      <c r="AF97" s="24">
        <f t="shared" ref="AF97" si="155">+I97/I96-1</f>
        <v>6.9011558308516685E-2</v>
      </c>
      <c r="AG97" s="24">
        <f t="shared" ref="AG97" si="156">+J97/J96-1</f>
        <v>4.5916914499899431E-2</v>
      </c>
      <c r="AH97" s="24">
        <f t="shared" ref="AH97" si="157">+K97/K96-1</f>
        <v>3.1421626490203414E-2</v>
      </c>
      <c r="AI97" s="24">
        <f t="shared" ref="AI97" si="158">+L97/L96-1</f>
        <v>6.6680323563881316E-2</v>
      </c>
      <c r="AJ97" s="24">
        <f t="shared" ref="AJ97" si="159">+M97/M96-1</f>
        <v>4.6024721505911526E-2</v>
      </c>
      <c r="AK97" s="24">
        <f t="shared" ref="AK97" si="160">+N97/N96-1</f>
        <v>2.5149903583932653E-2</v>
      </c>
      <c r="AL97" s="24">
        <f t="shared" ref="AL97" si="161">+O97/O96-1</f>
        <v>-1.1564130131580086E-2</v>
      </c>
      <c r="AM97" s="24">
        <f t="shared" ref="AM97" si="162">+P97/P96-1</f>
        <v>4.2929681235247097E-2</v>
      </c>
      <c r="AN97" s="24">
        <f t="shared" ref="AN97" si="163">+Q97/Q96-1</f>
        <v>6.5996874831018681E-2</v>
      </c>
      <c r="AO97" s="24">
        <f t="shared" ref="AO97" si="164">+R97/R96-1</f>
        <v>4.1379342540732056E-2</v>
      </c>
      <c r="AP97" s="24">
        <f t="shared" ref="AP97" si="165">+S97/S96-1</f>
        <v>3.2310010177628357E-2</v>
      </c>
      <c r="AQ97" s="24">
        <f t="shared" ref="AQ97" si="166">+T97/T96-1</f>
        <v>3.5077965760014873E-2</v>
      </c>
      <c r="AR97" s="24">
        <f t="shared" ref="AR97" si="167">+U97/U96-1</f>
        <v>2.9815760279523262E-2</v>
      </c>
      <c r="AS97" s="24" t="e">
        <f t="shared" ref="AS97" si="168">+V97/V96-1</f>
        <v>#DIV/0!</v>
      </c>
      <c r="AT97" s="24">
        <f t="shared" ref="AT97" si="169">+W97/W96-1</f>
        <v>4.407724162733806E-2</v>
      </c>
      <c r="AU97" s="21"/>
      <c r="AV97" s="24">
        <f t="shared" ref="AV97" si="170">+B97/B85-1</f>
        <v>2.3962436627215573</v>
      </c>
      <c r="AW97" s="24">
        <f t="shared" ref="AW97" si="171">+C97/C85-1</f>
        <v>2.4177238829582017</v>
      </c>
      <c r="AX97" s="24">
        <f t="shared" ref="AX97" si="172">+D97/D85-1</f>
        <v>2.3657564467173122</v>
      </c>
      <c r="AY97" s="24">
        <f t="shared" ref="AY97" si="173">+E97/E85-1</f>
        <v>1.6417808898761272</v>
      </c>
      <c r="AZ97" s="24">
        <f t="shared" ref="AZ97" si="174">+F97/F85-1</f>
        <v>2.8499894082988937</v>
      </c>
      <c r="BA97" s="24">
        <f t="shared" ref="BA97" si="175">+G97/G85-1</f>
        <v>2.0720778399517594</v>
      </c>
      <c r="BB97" s="24">
        <f t="shared" ref="BB97" si="176">+H97/H85-1</f>
        <v>2.4657182629955985</v>
      </c>
      <c r="BC97" s="24">
        <f t="shared" ref="BC97" si="177">+I97/I85-1</f>
        <v>2.8393582944148674</v>
      </c>
      <c r="BD97" s="24">
        <f t="shared" ref="BD97" si="178">+J97/J85-1</f>
        <v>3.2487118783108935</v>
      </c>
      <c r="BE97" s="24">
        <f t="shared" ref="BE97" si="179">+K97/K85-1</f>
        <v>2.2857671379197693</v>
      </c>
      <c r="BF97" s="24">
        <f t="shared" ref="BF97" si="180">+L97/L85-1</f>
        <v>2.2114593027931937</v>
      </c>
      <c r="BG97" s="24">
        <f t="shared" ref="BG97" si="181">+M97/M85-1</f>
        <v>2.2835050303626434</v>
      </c>
      <c r="BH97" s="24">
        <f t="shared" ref="BH97" si="182">+N97/N85-1</f>
        <v>2.7860218189546746</v>
      </c>
      <c r="BI97" s="24">
        <f t="shared" ref="BI97" si="183">+O97/O85-1</f>
        <v>1.9466993176613725</v>
      </c>
      <c r="BJ97" s="24">
        <f t="shared" ref="BJ97" si="184">+P97/P85-1</f>
        <v>2.2992823630454891</v>
      </c>
      <c r="BK97" s="24">
        <f t="shared" ref="BK97" si="185">+Q97/Q85-1</f>
        <v>3.1021988944165004</v>
      </c>
      <c r="BL97" s="24">
        <f t="shared" ref="BL97" si="186">+R97/R85-1</f>
        <v>2.3961689940440443</v>
      </c>
      <c r="BM97" s="24">
        <f t="shared" ref="BM97" si="187">+S97/S85-1</f>
        <v>2.2475121284803596</v>
      </c>
      <c r="BN97" s="24">
        <f t="shared" ref="BN97" si="188">+T97/T85-1</f>
        <v>2.1258166741037892</v>
      </c>
      <c r="BO97" s="24">
        <f t="shared" ref="BO97" si="189">+U97/U85-1</f>
        <v>2.0541983800261705</v>
      </c>
      <c r="BP97" s="24" t="e">
        <f t="shared" ref="BP97" si="190">+V97/V85-1</f>
        <v>#DIV/0!</v>
      </c>
      <c r="BQ97" s="24">
        <f t="shared" ref="BQ97" si="191">+W97/W85-1</f>
        <v>2.343400579112938</v>
      </c>
      <c r="BR97" s="21"/>
      <c r="BS97" s="35">
        <f t="shared" ref="BS97" si="192">+A97</f>
        <v>45505</v>
      </c>
      <c r="BT97" s="24">
        <f t="shared" ref="BT97" si="193">(C97-C96)/$B96*C$3</f>
        <v>7.6149457224053627E-3</v>
      </c>
      <c r="BU97" s="24">
        <f t="shared" ref="BU97" si="194">(D97-D96)/$B96*D$3</f>
        <v>8.031735518418988E-4</v>
      </c>
      <c r="BV97" s="24">
        <f t="shared" ref="BV97" si="195">(E97-E96)/$B96*E$3</f>
        <v>1.6262715143600037E-3</v>
      </c>
      <c r="BW97" s="24">
        <f t="shared" ref="BW97" si="196">(F97-F96)/$B96*F$3</f>
        <v>5.384005591543204E-3</v>
      </c>
      <c r="BX97" s="24">
        <f t="shared" ref="BX97" si="197">(G97-G96)/$B96*G$3</f>
        <v>2.5190791034237076E-3</v>
      </c>
      <c r="BY97" s="24">
        <f t="shared" ref="BY97" si="198">(H97-H96)/$B96*H$3</f>
        <v>4.2284695516416346E-3</v>
      </c>
      <c r="BZ97" s="24">
        <f t="shared" ref="BZ97" si="199">(I97-I96)/$B96*I$3</f>
        <v>7.8426582711092398E-3</v>
      </c>
      <c r="CA97" s="24">
        <f t="shared" ref="CA97" si="200">(J97-J96)/$B96*J$3</f>
        <v>1.1679563452994654E-3</v>
      </c>
      <c r="CB97" s="24">
        <f t="shared" ref="CB97" si="201">(K97-K96)/$B96*K$3</f>
        <v>2.2549124497315133E-3</v>
      </c>
      <c r="CC97" s="24">
        <f t="shared" ref="CC97" si="202">(L97-L96)/$B96*L$3</f>
        <v>1.6752943482246793E-3</v>
      </c>
      <c r="CD97" s="24">
        <f t="shared" ref="CD97" si="203">(M97-M96)/$B96*M$3</f>
        <v>5.3938055861091879E-3</v>
      </c>
      <c r="CE97" s="24">
        <f t="shared" ref="CE97" si="204">(N97-N96)/$B96*N$3</f>
        <v>8.6861916571953103E-4</v>
      </c>
      <c r="CF97" s="24">
        <f t="shared" ref="CF97" si="205">+SUM(BT97:CE97)</f>
        <v>4.1379191201409427E-2</v>
      </c>
      <c r="CG97" s="21"/>
    </row>
    <row r="98" spans="1:85" x14ac:dyDescent="0.25">
      <c r="A98" s="31">
        <f>+[1]NAC!A99</f>
        <v>45536</v>
      </c>
      <c r="B98" s="17">
        <f>+[1]GBA!B99</f>
        <v>7076.0410000000002</v>
      </c>
      <c r="C98" s="17">
        <f>+[1]GBA!C99</f>
        <v>7810.7110000000002</v>
      </c>
      <c r="D98" s="17">
        <f>+[1]GBA!D99</f>
        <v>5438.7329</v>
      </c>
      <c r="E98" s="17">
        <f>+[1]GBA!E99</f>
        <v>6590.5496999999996</v>
      </c>
      <c r="F98" s="17">
        <f>+[1]GBA!F99</f>
        <v>6254.0780000000004</v>
      </c>
      <c r="G98" s="17">
        <f>+[1]GBA!G99</f>
        <v>6666.3154000000004</v>
      </c>
      <c r="H98" s="17">
        <f>+[1]GBA!H99</f>
        <v>7651.0169999999998</v>
      </c>
      <c r="I98" s="17">
        <f>+[1]GBA!I99</f>
        <v>7171.5043999999998</v>
      </c>
      <c r="J98" s="17">
        <f>+[1]GBA!J99</f>
        <v>6392.9931999999999</v>
      </c>
      <c r="K98" s="17">
        <f>+[1]GBA!K99</f>
        <v>6617.3455000000004</v>
      </c>
      <c r="L98" s="17">
        <f>+[1]GBA!L99</f>
        <v>6031.7588999999998</v>
      </c>
      <c r="M98" s="17">
        <f>+[1]GBA!M99</f>
        <v>7709.6544999999996</v>
      </c>
      <c r="N98" s="17">
        <f>+[1]GBA!N99</f>
        <v>6761.1369000000004</v>
      </c>
      <c r="O98" s="18">
        <f>+[1]GBA!R99</f>
        <v>7648.8315000000002</v>
      </c>
      <c r="P98" s="19">
        <f>+[1]GBA!S99</f>
        <v>7117.1826000000001</v>
      </c>
      <c r="Q98" s="20">
        <f>+[1]GBA!T99</f>
        <v>6697.0771000000004</v>
      </c>
      <c r="R98" s="18">
        <f t="shared" ref="R98" si="206">+SUMPRODUCT($C$3:$N$3,C98:N98)</f>
        <v>7076.039393850001</v>
      </c>
      <c r="S98" s="19">
        <f t="shared" si="65"/>
        <v>7194.5574090176888</v>
      </c>
      <c r="T98" s="19">
        <f t="shared" si="66"/>
        <v>6956.8875366293378</v>
      </c>
      <c r="U98" s="19">
        <f t="shared" si="67"/>
        <v>6640.2405097400097</v>
      </c>
      <c r="V98" s="19"/>
      <c r="W98" s="20">
        <f t="shared" si="68"/>
        <v>6881.0522466243501</v>
      </c>
      <c r="X98" s="21"/>
      <c r="Y98" s="42">
        <f t="shared" ref="Y98" si="207">+B98/B97-1</f>
        <v>3.7177512181158612E-2</v>
      </c>
      <c r="Z98" s="24">
        <f t="shared" ref="Z98" si="208">+C98/C97-1</f>
        <v>2.2026874530888474E-2</v>
      </c>
      <c r="AA98" s="24">
        <f t="shared" ref="AA98" si="209">+D98/D97-1</f>
        <v>2.6387047918135176E-2</v>
      </c>
      <c r="AB98" s="24">
        <f t="shared" ref="AB98" si="210">+E98/E97-1</f>
        <v>7.3398607789458392E-2</v>
      </c>
      <c r="AC98" s="24">
        <f t="shared" ref="AC98" si="211">+F98/F97-1</f>
        <v>6.8669954132861255E-2</v>
      </c>
      <c r="AD98" s="24">
        <f t="shared" ref="AD98" si="212">+G98/G97-1</f>
        <v>2.7885241132843186E-2</v>
      </c>
      <c r="AE98" s="24">
        <f t="shared" ref="AE98" si="213">+H98/H97-1</f>
        <v>3.2740291648665876E-2</v>
      </c>
      <c r="AF98" s="24">
        <f t="shared" ref="AF98" si="214">+I98/I97-1</f>
        <v>4.4337567032370684E-2</v>
      </c>
      <c r="AG98" s="24">
        <f t="shared" ref="AG98" si="215">+J98/J97-1</f>
        <v>3.0695824571482566E-2</v>
      </c>
      <c r="AH98" s="24">
        <f t="shared" ref="AH98" si="216">+K98/K97-1</f>
        <v>1.8020295283392329E-2</v>
      </c>
      <c r="AI98" s="24">
        <f t="shared" ref="AI98" si="217">+L98/L97-1</f>
        <v>3.7514708244689388E-2</v>
      </c>
      <c r="AJ98" s="24">
        <f t="shared" ref="AJ98" si="218">+M98/M97-1</f>
        <v>4.0612849904035908E-2</v>
      </c>
      <c r="AK98" s="24">
        <f t="shared" ref="AK98" si="219">+N98/N97-1</f>
        <v>3.4757728114731767E-2</v>
      </c>
      <c r="AL98" s="24">
        <f t="shared" ref="AL98" si="220">+O98/O97-1</f>
        <v>3.6879142736234494E-2</v>
      </c>
      <c r="AM98" s="24">
        <f t="shared" ref="AM98" si="221">+P98/P97-1</f>
        <v>3.435654202537175E-2</v>
      </c>
      <c r="AN98" s="24">
        <f t="shared" ref="AN98" si="222">+Q98/Q97-1</f>
        <v>4.6250765971098895E-2</v>
      </c>
      <c r="AO98" s="24">
        <f t="shared" ref="AO98" si="223">+R98/R97-1</f>
        <v>3.7179504679414999E-2</v>
      </c>
      <c r="AP98" s="24">
        <f t="shared" ref="AP98" si="224">+S98/S97-1</f>
        <v>3.241846865974618E-2</v>
      </c>
      <c r="AQ98" s="24">
        <f t="shared" ref="AQ98" si="225">+T98/T97-1</f>
        <v>4.0449969992217616E-2</v>
      </c>
      <c r="AR98" s="24">
        <f t="shared" ref="AR98" si="226">+U98/U97-1</f>
        <v>4.0370439748198539E-2</v>
      </c>
      <c r="AS98" s="24" t="e">
        <f t="shared" ref="AS98" si="227">+V98/V97-1</f>
        <v>#DIV/0!</v>
      </c>
      <c r="AT98" s="24">
        <f t="shared" ref="AT98" si="228">+W98/W97-1</f>
        <v>3.9207140380705274E-2</v>
      </c>
      <c r="AU98" s="21"/>
      <c r="AV98" s="24">
        <f t="shared" ref="AV98" si="229">+B98/B86-1</f>
        <v>2.1400525898072691</v>
      </c>
      <c r="AW98" s="24">
        <f t="shared" ref="AW98" si="230">+C98/C86-1</f>
        <v>2.0865589944218588</v>
      </c>
      <c r="AX98" s="24">
        <f t="shared" ref="AX98" si="231">+D98/D86-1</f>
        <v>2.1027722997538199</v>
      </c>
      <c r="AY98" s="24">
        <f t="shared" ref="AY98" si="232">+E98/E86-1</f>
        <v>1.4119681097804104</v>
      </c>
      <c r="AZ98" s="24">
        <f t="shared" ref="AZ98" si="233">+F98/F86-1</f>
        <v>2.8454135960052964</v>
      </c>
      <c r="BA98" s="24">
        <f t="shared" ref="BA98" si="234">+G98/G86-1</f>
        <v>1.8230176597105121</v>
      </c>
      <c r="BB98" s="24">
        <f t="shared" ref="BB98" si="235">+H98/H86-1</f>
        <v>2.3140059342708166</v>
      </c>
      <c r="BC98" s="24">
        <f t="shared" ref="BC98" si="236">+I98/I86-1</f>
        <v>2.6412242487564681</v>
      </c>
      <c r="BD98" s="24">
        <f t="shared" ref="BD98" si="237">+J98/J86-1</f>
        <v>3.0255978677217232</v>
      </c>
      <c r="BE98" s="24">
        <f t="shared" ref="BE98" si="238">+K98/K86-1</f>
        <v>1.9142191938590476</v>
      </c>
      <c r="BF98" s="24">
        <f t="shared" ref="BF98" si="239">+L98/L86-1</f>
        <v>2.0245613019892952</v>
      </c>
      <c r="BG98" s="24">
        <f t="shared" ref="BG98" si="240">+M98/M86-1</f>
        <v>2.0039931911111948</v>
      </c>
      <c r="BH98" s="24">
        <f t="shared" ref="BH98" si="241">+N98/N86-1</f>
        <v>2.4784626504484382</v>
      </c>
      <c r="BI98" s="24">
        <f t="shared" ref="BI98" si="242">+O98/O86-1</f>
        <v>1.6353994277174189</v>
      </c>
      <c r="BJ98" s="24">
        <f t="shared" ref="BJ98" si="243">+P98/P86-1</f>
        <v>2.0280998499348466</v>
      </c>
      <c r="BK98" s="24">
        <f t="shared" ref="BK98" si="244">+Q98/Q86-1</f>
        <v>2.9952391162157954</v>
      </c>
      <c r="BL98" s="24">
        <f t="shared" ref="BL98" si="245">+R98/R86-1</f>
        <v>2.1399780307651106</v>
      </c>
      <c r="BM98" s="24">
        <f t="shared" ref="BM98" si="246">+S98/S86-1</f>
        <v>1.9445496047853852</v>
      </c>
      <c r="BN98" s="24">
        <f t="shared" ref="BN98" si="247">+T98/T86-1</f>
        <v>1.840491066251996</v>
      </c>
      <c r="BO98" s="24">
        <f t="shared" ref="BO98" si="248">+U98/U86-1</f>
        <v>1.7669398027300156</v>
      </c>
      <c r="BP98" s="24" t="e">
        <f t="shared" ref="BP98" si="249">+V98/V86-1</f>
        <v>#DIV/0!</v>
      </c>
      <c r="BQ98" s="24">
        <f t="shared" ref="BQ98" si="250">+W98/W86-1</f>
        <v>2.0981003188997525</v>
      </c>
      <c r="BR98" s="21"/>
      <c r="BS98" s="35">
        <f t="shared" ref="BS98" si="251">+A98</f>
        <v>45536</v>
      </c>
      <c r="BT98" s="24">
        <f t="shared" ref="BT98" si="252">(C98-C97)/$B97*C$3</f>
        <v>5.7836431575387674E-3</v>
      </c>
      <c r="BU98" s="24">
        <f t="shared" ref="BU98" si="253">(D98-D97)/$B97*D$3</f>
        <v>6.7017446687501461E-4</v>
      </c>
      <c r="BV98" s="24">
        <f t="shared" ref="BV98" si="254">(E98-E97)/$B97*E$3</f>
        <v>5.6081403745083186E-3</v>
      </c>
      <c r="BW98" s="24">
        <f t="shared" ref="BW98" si="255">(F98-F97)/$B97*F$3</f>
        <v>6.1614210398740791E-3</v>
      </c>
      <c r="BX98" s="24">
        <f t="shared" ref="BX98" si="256">(G98-G97)/$B97*G$3</f>
        <v>1.662057037367686E-3</v>
      </c>
      <c r="BY98" s="24">
        <f t="shared" ref="BY98" si="257">(H98-H97)/$B97*H$3</f>
        <v>3.1286430227621736E-3</v>
      </c>
      <c r="BZ98" s="24">
        <f t="shared" ref="BZ98" si="258">(I98-I97)/$B97*I$3</f>
        <v>5.172344151679973E-3</v>
      </c>
      <c r="CA98" s="24">
        <f t="shared" ref="CA98" si="259">(J98-J97)/$B97*J$3</f>
        <v>7.8419144690862583E-4</v>
      </c>
      <c r="CB98" s="24">
        <f t="shared" ref="CB98" si="260">(K98-K97)/$B97*K$3</f>
        <v>1.2808281266253978E-3</v>
      </c>
      <c r="CC98" s="24">
        <f t="shared" ref="CC98" si="261">(L98-L97)/$B97*L$3</f>
        <v>9.654304200906608E-4</v>
      </c>
      <c r="CD98" s="24">
        <f t="shared" ref="CD98" si="262">(M98-M97)/$B97*M$3</f>
        <v>4.780807214632977E-3</v>
      </c>
      <c r="CE98" s="24">
        <f t="shared" ref="CE98" si="263">(N98-N97)/$B97*N$3</f>
        <v>1.1817443568364818E-3</v>
      </c>
      <c r="CF98" s="24">
        <f t="shared" ref="CF98" si="264">+SUM(BT98:CE98)</f>
        <v>3.7179424815700156E-2</v>
      </c>
      <c r="CG98" s="21"/>
    </row>
    <row r="99" spans="1:85" x14ac:dyDescent="0.25">
      <c r="A99" s="31">
        <f>+[1]NAC!A100</f>
        <v>45566</v>
      </c>
      <c r="B99" s="17">
        <f>+[1]GBA!B100</f>
        <v>7275.6041999999998</v>
      </c>
      <c r="C99" s="17">
        <f>+[1]GBA!C100</f>
        <v>7904.0442000000003</v>
      </c>
      <c r="D99" s="17">
        <f>+[1]GBA!D100</f>
        <v>5634.0618000000004</v>
      </c>
      <c r="E99" s="17">
        <f>+[1]GBA!E100</f>
        <v>6884.6687000000002</v>
      </c>
      <c r="F99" s="17">
        <f>+[1]GBA!F100</f>
        <v>6546.2992000000004</v>
      </c>
      <c r="G99" s="17">
        <f>+[1]GBA!G100</f>
        <v>6840.2644</v>
      </c>
      <c r="H99" s="17">
        <f>+[1]GBA!H100</f>
        <v>7946.7150000000001</v>
      </c>
      <c r="I99" s="17">
        <f>+[1]GBA!I100</f>
        <v>7275.5056000000004</v>
      </c>
      <c r="J99" s="17">
        <f>+[1]GBA!J100</f>
        <v>6532.7465000000002</v>
      </c>
      <c r="K99" s="17">
        <f>+[1]GBA!K100</f>
        <v>6840.3157000000001</v>
      </c>
      <c r="L99" s="17">
        <f>+[1]GBA!L100</f>
        <v>6195.5641999999998</v>
      </c>
      <c r="M99" s="17">
        <f>+[1]GBA!M100</f>
        <v>8017.9795999999997</v>
      </c>
      <c r="N99" s="17">
        <f>+[1]GBA!N100</f>
        <v>6982.0895</v>
      </c>
      <c r="O99" s="18">
        <f>+[1]GBA!R100</f>
        <v>7740.4696999999996</v>
      </c>
      <c r="P99" s="19">
        <f>+[1]GBA!S100</f>
        <v>7336.5033000000003</v>
      </c>
      <c r="Q99" s="20">
        <f>+[1]GBA!T100</f>
        <v>6887.1385</v>
      </c>
      <c r="R99" s="18">
        <f t="shared" ref="R99:R100" si="265">+SUMPRODUCT($C$3:$N$3,C99:N99)</f>
        <v>7275.5965798099987</v>
      </c>
      <c r="S99" s="19">
        <f t="shared" si="65"/>
        <v>7387.2954026531916</v>
      </c>
      <c r="T99" s="19">
        <f t="shared" si="66"/>
        <v>7213.0392450696527</v>
      </c>
      <c r="U99" s="19">
        <f t="shared" si="67"/>
        <v>6874.4457857198304</v>
      </c>
      <c r="V99" s="19"/>
      <c r="W99" s="20">
        <f t="shared" si="68"/>
        <v>7087.4454962685131</v>
      </c>
      <c r="X99" s="21"/>
      <c r="Y99" s="42">
        <f t="shared" ref="Y99:Y100" si="266">+B99/B98-1</f>
        <v>2.8202663042794729E-2</v>
      </c>
      <c r="Z99" s="24">
        <f t="shared" ref="Z99:Z100" si="267">+C99/C98-1</f>
        <v>1.1949385913779142E-2</v>
      </c>
      <c r="AA99" s="24">
        <f t="shared" ref="AA99:AA100" si="268">+D99/D98-1</f>
        <v>3.5914413079561225E-2</v>
      </c>
      <c r="AB99" s="24">
        <f t="shared" ref="AB99:AB100" si="269">+E99/E98-1</f>
        <v>4.462738517850795E-2</v>
      </c>
      <c r="AC99" s="24">
        <f t="shared" ref="AC99:AC100" si="270">+F99/F98-1</f>
        <v>4.6724904934028588E-2</v>
      </c>
      <c r="AD99" s="24">
        <f t="shared" ref="AD99:AD100" si="271">+G99/G98-1</f>
        <v>2.60937248783637E-2</v>
      </c>
      <c r="AE99" s="24">
        <f t="shared" ref="AE99:AE100" si="272">+H99/H98-1</f>
        <v>3.8648195396768781E-2</v>
      </c>
      <c r="AF99" s="24">
        <f t="shared" ref="AF99:AF100" si="273">+I99/I98-1</f>
        <v>1.4502006022613756E-2</v>
      </c>
      <c r="AG99" s="24">
        <f t="shared" ref="AG99:AG100" si="274">+J99/J98-1</f>
        <v>2.1860386149010758E-2</v>
      </c>
      <c r="AH99" s="24">
        <f t="shared" ref="AH99:AH100" si="275">+K99/K98-1</f>
        <v>3.369481010172426E-2</v>
      </c>
      <c r="AI99" s="24">
        <f t="shared" ref="AI99:AI100" si="276">+L99/L98-1</f>
        <v>2.7157136536077431E-2</v>
      </c>
      <c r="AJ99" s="24">
        <f t="shared" ref="AJ99:AJ100" si="277">+M99/M98-1</f>
        <v>3.9992077465987652E-2</v>
      </c>
      <c r="AK99" s="24">
        <f t="shared" ref="AK99:AK100" si="278">+N99/N98-1</f>
        <v>3.2679799753795757E-2</v>
      </c>
      <c r="AL99" s="24">
        <f t="shared" ref="AL99:AL100" si="279">+O99/O98-1</f>
        <v>1.1980679663292193E-2</v>
      </c>
      <c r="AM99" s="24">
        <f t="shared" ref="AM99:AM100" si="280">+P99/P98-1</f>
        <v>3.0815662928193044E-2</v>
      </c>
      <c r="AN99" s="24">
        <f t="shared" ref="AN99:AN100" si="281">+Q99/Q98-1</f>
        <v>2.8379753907865179E-2</v>
      </c>
      <c r="AO99" s="24">
        <f t="shared" ref="AO99:AO100" si="282">+R99/R98-1</f>
        <v>2.8201819528229199E-2</v>
      </c>
      <c r="AP99" s="24">
        <f t="shared" ref="AP99:AP100" si="283">+S99/S98-1</f>
        <v>2.6789416315439185E-2</v>
      </c>
      <c r="AQ99" s="24">
        <f t="shared" ref="AQ99:AQ100" si="284">+T99/T98-1</f>
        <v>3.6819871974590246E-2</v>
      </c>
      <c r="AR99" s="24">
        <f t="shared" ref="AR99:AR100" si="285">+U99/U98-1</f>
        <v>3.5270601363954324E-2</v>
      </c>
      <c r="AS99" s="24" t="e">
        <f t="shared" ref="AS99:AS100" si="286">+V99/V98-1</f>
        <v>#DIV/0!</v>
      </c>
      <c r="AT99" s="24">
        <f t="shared" ref="AT99:AT100" si="287">+W99/W98-1</f>
        <v>2.9994431410604872E-2</v>
      </c>
      <c r="AU99" s="21"/>
      <c r="AV99" s="24">
        <f t="shared" ref="AV99:AV100" si="288">+B99/B87-1</f>
        <v>1.9725887565805196</v>
      </c>
      <c r="AW99" s="24">
        <f t="shared" ref="AW99:AW100" si="289">+C99/C87-1</f>
        <v>1.8734558078855419</v>
      </c>
      <c r="AX99" s="24">
        <f t="shared" ref="AX99:AX100" si="290">+D99/D87-1</f>
        <v>1.9154693916329744</v>
      </c>
      <c r="AY99" s="24">
        <f t="shared" ref="AY99:AY100" si="291">+E99/E87-1</f>
        <v>1.2756460212174456</v>
      </c>
      <c r="AZ99" s="24">
        <f t="shared" ref="AZ99:AZ100" si="292">+F99/F87-1</f>
        <v>2.6945643567815325</v>
      </c>
      <c r="BA99" s="24">
        <f t="shared" ref="BA99:BA100" si="293">+G99/G87-1</f>
        <v>1.6002558111855412</v>
      </c>
      <c r="BB99" s="24">
        <f t="shared" ref="BB99:BB100" si="294">+H99/H87-1</f>
        <v>2.2697620838747299</v>
      </c>
      <c r="BC99" s="24">
        <f t="shared" ref="BC99:BC100" si="295">+I99/I87-1</f>
        <v>2.4871501097740882</v>
      </c>
      <c r="BD99" s="24">
        <f t="shared" ref="BD99:BD100" si="296">+J99/J87-1</f>
        <v>2.6319424190531322</v>
      </c>
      <c r="BE99" s="24">
        <f t="shared" ref="BE99:BE100" si="297">+K99/K87-1</f>
        <v>1.7423255812088807</v>
      </c>
      <c r="BF99" s="24">
        <f t="shared" ref="BF99:BF100" si="298">+L99/L87-1</f>
        <v>1.9146630046088884</v>
      </c>
      <c r="BG99" s="24">
        <f t="shared" ref="BG99:BG100" si="299">+M99/M87-1</f>
        <v>1.8715734740572656</v>
      </c>
      <c r="BH99" s="24">
        <f t="shared" ref="BH99:BH100" si="300">+N99/N87-1</f>
        <v>2.3785874530490272</v>
      </c>
      <c r="BI99" s="24">
        <f t="shared" ref="BI99:BI100" si="301">+O99/O87-1</f>
        <v>1.4681518363338371</v>
      </c>
      <c r="BJ99" s="24">
        <f t="shared" ref="BJ99:BJ100" si="302">+P99/P87-1</f>
        <v>1.8588082525513681</v>
      </c>
      <c r="BK99" s="24">
        <f t="shared" ref="BK99:BK100" si="303">+Q99/Q87-1</f>
        <v>2.8512029021392511</v>
      </c>
      <c r="BL99" s="24">
        <f t="shared" ref="BL99:BL100" si="304">+R99/R87-1</f>
        <v>1.9725120961118807</v>
      </c>
      <c r="BM99" s="24">
        <f t="shared" ref="BM99:BM100" si="305">+S99/S87-1</f>
        <v>1.7647779810199538</v>
      </c>
      <c r="BN99" s="24">
        <f t="shared" ref="BN99:BN100" si="306">+T99/T87-1</f>
        <v>1.6838819411087194</v>
      </c>
      <c r="BO99" s="24">
        <f t="shared" ref="BO99:BO100" si="307">+U99/U87-1</f>
        <v>1.6004903771594861</v>
      </c>
      <c r="BP99" s="24" t="e">
        <f t="shared" ref="BP99:BP100" si="308">+V99/V87-1</f>
        <v>#DIV/0!</v>
      </c>
      <c r="BQ99" s="24">
        <f t="shared" ref="BQ99:BQ100" si="309">+W99/W87-1</f>
        <v>1.9439104463007792</v>
      </c>
      <c r="BR99" s="21"/>
      <c r="BS99" s="35">
        <f t="shared" ref="BS99:BS100" si="310">+A99</f>
        <v>45566</v>
      </c>
      <c r="BT99" s="24">
        <f t="shared" ref="BT99:BT100" si="311">(C99-C98)/$B98*C$3</f>
        <v>3.0917432615215211E-3</v>
      </c>
      <c r="BU99" s="24">
        <f t="shared" ref="BU99:BU100" si="312">(D99-D98)/$B98*D$3</f>
        <v>9.0265941505992034E-4</v>
      </c>
      <c r="BV99" s="24">
        <f t="shared" ref="BV99:BV100" si="313">(E99-E98)/$B98*E$3</f>
        <v>3.5289087640956365E-3</v>
      </c>
      <c r="BW99" s="24">
        <f t="shared" ref="BW99:BW100" si="314">(F99-F98)/$B98*F$3</f>
        <v>4.3196948010900431E-3</v>
      </c>
      <c r="BX99" s="24">
        <f t="shared" ref="BX99:BX100" si="315">(G99-G98)/$B98*G$3</f>
        <v>1.5413424399321567E-3</v>
      </c>
      <c r="BY99" s="24">
        <f t="shared" ref="BY99:BY100" si="316">(H99-H98)/$B98*H$3</f>
        <v>3.6773987035971139E-3</v>
      </c>
      <c r="BZ99" s="24">
        <f t="shared" ref="BZ99:BZ100" si="317">(I99-I98)/$B98*I$3</f>
        <v>1.7034580607998273E-3</v>
      </c>
      <c r="CA99" s="24">
        <f t="shared" ref="CA99:CA100" si="318">(J99-J98)/$B98*J$3</f>
        <v>5.5498091800203089E-4</v>
      </c>
      <c r="CB99" s="24">
        <f t="shared" ref="CB99:CB100" si="319">(K99-K98)/$B98*K$3</f>
        <v>2.3506897317299292E-3</v>
      </c>
      <c r="CC99" s="24">
        <f t="shared" ref="CC99:CC100" si="320">(L99-L98)/$B98*L$3</f>
        <v>6.9910845061525219E-4</v>
      </c>
      <c r="CD99" s="24">
        <f t="shared" ref="CD99:CD100" si="321">(M99-M98)/$B98*M$3</f>
        <v>4.7233249270319383E-3</v>
      </c>
      <c r="CE99" s="24">
        <f t="shared" ref="CE99:CE100" si="322">(N99-N98)/$B98*N$3</f>
        <v>1.1085036533847084E-3</v>
      </c>
      <c r="CF99" s="24">
        <f t="shared" ref="CF99:CF100" si="323">+SUM(BT99:CE99)</f>
        <v>2.8201813126860081E-2</v>
      </c>
      <c r="CG99" s="21"/>
    </row>
    <row r="100" spans="1:85" x14ac:dyDescent="0.25">
      <c r="A100" s="31">
        <f>+[1]NAC!A101</f>
        <v>45597</v>
      </c>
      <c r="B100" s="17">
        <f>+[1]GBA!B101</f>
        <v>7464.8666999999996</v>
      </c>
      <c r="C100" s="17">
        <f>+[1]GBA!C101</f>
        <v>7979.6192000000001</v>
      </c>
      <c r="D100" s="17">
        <f>+[1]GBA!D101</f>
        <v>5858.2430000000004</v>
      </c>
      <c r="E100" s="17">
        <f>+[1]GBA!E101</f>
        <v>7011.9666999999999</v>
      </c>
      <c r="F100" s="17">
        <f>+[1]GBA!F101</f>
        <v>6841.4128000000001</v>
      </c>
      <c r="G100" s="17">
        <f>+[1]GBA!G101</f>
        <v>6926.5582999999997</v>
      </c>
      <c r="H100" s="17">
        <f>+[1]GBA!H101</f>
        <v>8198.7775999999994</v>
      </c>
      <c r="I100" s="17">
        <f>+[1]GBA!I101</f>
        <v>7599.3388999999997</v>
      </c>
      <c r="J100" s="17">
        <f>+[1]GBA!J101</f>
        <v>6624.5025999999998</v>
      </c>
      <c r="K100" s="17">
        <f>+[1]GBA!K101</f>
        <v>7008.6745000000001</v>
      </c>
      <c r="L100" s="17">
        <f>+[1]GBA!L101</f>
        <v>6456.3485000000001</v>
      </c>
      <c r="M100" s="17">
        <f>+[1]GBA!M101</f>
        <v>8276.5421999999999</v>
      </c>
      <c r="N100" s="17">
        <f>+[1]GBA!N101</f>
        <v>7161.5998</v>
      </c>
      <c r="O100" s="18">
        <f>+[1]GBA!R101</f>
        <v>7646.2381999999998</v>
      </c>
      <c r="P100" s="19">
        <f>+[1]GBA!S101</f>
        <v>7543.8585000000003</v>
      </c>
      <c r="Q100" s="20">
        <f>+[1]GBA!T101</f>
        <v>7150.8652000000002</v>
      </c>
      <c r="R100" s="18">
        <f t="shared" si="265"/>
        <v>7464.8573838499997</v>
      </c>
      <c r="S100" s="19">
        <f t="shared" si="65"/>
        <v>7526.6259474099834</v>
      </c>
      <c r="T100" s="19">
        <f t="shared" si="66"/>
        <v>7385.611208194483</v>
      </c>
      <c r="U100" s="19">
        <f t="shared" si="67"/>
        <v>7010.8462896391156</v>
      </c>
      <c r="V100" s="19"/>
      <c r="W100" s="20">
        <f t="shared" si="68"/>
        <v>7290.0195112713973</v>
      </c>
      <c r="X100" s="21"/>
      <c r="Y100" s="42">
        <f t="shared" si="266"/>
        <v>2.6013303472445681E-2</v>
      </c>
      <c r="Z100" s="24">
        <f t="shared" si="267"/>
        <v>9.5615609032144722E-3</v>
      </c>
      <c r="AA100" s="24">
        <f t="shared" si="268"/>
        <v>3.9790333858247706E-2</v>
      </c>
      <c r="AB100" s="24">
        <f t="shared" si="269"/>
        <v>1.849006910092843E-2</v>
      </c>
      <c r="AC100" s="24">
        <f t="shared" si="270"/>
        <v>4.5080982549651871E-2</v>
      </c>
      <c r="AD100" s="24">
        <f t="shared" si="271"/>
        <v>1.2615579596601423E-2</v>
      </c>
      <c r="AE100" s="24">
        <f t="shared" si="272"/>
        <v>3.171909399040973E-2</v>
      </c>
      <c r="AF100" s="24">
        <f t="shared" si="273"/>
        <v>4.4510075011144234E-2</v>
      </c>
      <c r="AG100" s="24">
        <f t="shared" si="274"/>
        <v>1.4045562612907014E-2</v>
      </c>
      <c r="AH100" s="24">
        <f t="shared" si="275"/>
        <v>2.4612723649582335E-2</v>
      </c>
      <c r="AI100" s="24">
        <f t="shared" si="276"/>
        <v>4.2092098730895255E-2</v>
      </c>
      <c r="AJ100" s="24">
        <f t="shared" si="277"/>
        <v>3.2247849570482767E-2</v>
      </c>
      <c r="AK100" s="24">
        <f t="shared" si="278"/>
        <v>2.5710111564740012E-2</v>
      </c>
      <c r="AL100" s="24">
        <f t="shared" si="279"/>
        <v>-1.2173873634567678E-2</v>
      </c>
      <c r="AM100" s="24">
        <f t="shared" si="280"/>
        <v>2.8263491682747555E-2</v>
      </c>
      <c r="AN100" s="24">
        <f t="shared" si="281"/>
        <v>3.8292637791442763E-2</v>
      </c>
      <c r="AO100" s="24">
        <f t="shared" si="282"/>
        <v>2.6013097615280811E-2</v>
      </c>
      <c r="AP100" s="24">
        <f t="shared" si="283"/>
        <v>1.8860832979110453E-2</v>
      </c>
      <c r="AQ100" s="24">
        <f t="shared" si="284"/>
        <v>2.3924999887223519E-2</v>
      </c>
      <c r="AR100" s="24">
        <f t="shared" si="285"/>
        <v>1.9841672793845744E-2</v>
      </c>
      <c r="AS100" s="24" t="e">
        <f t="shared" si="286"/>
        <v>#DIV/0!</v>
      </c>
      <c r="AT100" s="24">
        <f t="shared" si="287"/>
        <v>2.8582091405082055E-2</v>
      </c>
      <c r="AU100" s="21"/>
      <c r="AV100" s="24">
        <f t="shared" si="288"/>
        <v>1.7012999039239207</v>
      </c>
      <c r="AW100" s="24">
        <f t="shared" si="289"/>
        <v>1.4846299620941958</v>
      </c>
      <c r="AX100" s="24">
        <f t="shared" si="290"/>
        <v>1.7157990176985054</v>
      </c>
      <c r="AY100" s="24">
        <f t="shared" si="291"/>
        <v>1.1290392464379795</v>
      </c>
      <c r="AZ100" s="24">
        <f t="shared" si="292"/>
        <v>2.6543084319427859</v>
      </c>
      <c r="BA100" s="24">
        <f t="shared" si="293"/>
        <v>1.3470494314641241</v>
      </c>
      <c r="BB100" s="24">
        <f t="shared" si="294"/>
        <v>1.8682811036510301</v>
      </c>
      <c r="BC100" s="24">
        <f t="shared" si="295"/>
        <v>2.3186787382753105</v>
      </c>
      <c r="BD100" s="24">
        <f t="shared" si="296"/>
        <v>2.189771874943272</v>
      </c>
      <c r="BE100" s="24">
        <f t="shared" si="297"/>
        <v>1.4788373886023147</v>
      </c>
      <c r="BF100" s="24">
        <f t="shared" si="298"/>
        <v>1.7562370157336096</v>
      </c>
      <c r="BG100" s="24">
        <f t="shared" si="299"/>
        <v>1.6316591383973149</v>
      </c>
      <c r="BH100" s="24">
        <f t="shared" si="300"/>
        <v>2.1082918296184165</v>
      </c>
      <c r="BI100" s="24">
        <f t="shared" si="301"/>
        <v>1.1738140161318928</v>
      </c>
      <c r="BJ100" s="24">
        <f t="shared" si="302"/>
        <v>1.5824848783670968</v>
      </c>
      <c r="BK100" s="24">
        <f t="shared" si="303"/>
        <v>2.6484406334049075</v>
      </c>
      <c r="BL100" s="24">
        <f t="shared" si="304"/>
        <v>1.7012436619481917</v>
      </c>
      <c r="BM100" s="24">
        <f t="shared" si="305"/>
        <v>1.4801197950327754</v>
      </c>
      <c r="BN100" s="24">
        <f t="shared" si="306"/>
        <v>1.4618920403932134</v>
      </c>
      <c r="BO100" s="24">
        <f t="shared" si="307"/>
        <v>1.3854746768336148</v>
      </c>
      <c r="BP100" s="24" t="e">
        <f t="shared" si="308"/>
        <v>#DIV/0!</v>
      </c>
      <c r="BQ100" s="24">
        <f t="shared" si="309"/>
        <v>1.7006211571213363</v>
      </c>
      <c r="BR100" s="21"/>
      <c r="BS100" s="35">
        <f t="shared" si="310"/>
        <v>45597</v>
      </c>
      <c r="BT100" s="24">
        <f t="shared" si="311"/>
        <v>2.4348190903512811E-3</v>
      </c>
      <c r="BU100" s="24">
        <f t="shared" si="312"/>
        <v>1.007576146047087E-3</v>
      </c>
      <c r="BV100" s="24">
        <f t="shared" si="313"/>
        <v>1.4854574139698228E-3</v>
      </c>
      <c r="BW100" s="24">
        <f t="shared" si="314"/>
        <v>4.2427929985526108E-3</v>
      </c>
      <c r="BX100" s="24">
        <f t="shared" si="315"/>
        <v>7.4366710739981977E-4</v>
      </c>
      <c r="BY100" s="24">
        <f t="shared" si="316"/>
        <v>3.0487514425262354E-3</v>
      </c>
      <c r="BZ100" s="24">
        <f t="shared" si="317"/>
        <v>5.1586477821319527E-3</v>
      </c>
      <c r="CA100" s="24">
        <f t="shared" si="318"/>
        <v>3.5438244565310316E-4</v>
      </c>
      <c r="CB100" s="24">
        <f t="shared" si="319"/>
        <v>1.7262575223649464E-3</v>
      </c>
      <c r="CC100" s="24">
        <f t="shared" si="320"/>
        <v>1.0824786015709881E-3</v>
      </c>
      <c r="CD100" s="24">
        <f t="shared" si="321"/>
        <v>3.8523516493654264E-3</v>
      </c>
      <c r="CE100" s="24">
        <f t="shared" si="322"/>
        <v>8.758881702223434E-4</v>
      </c>
      <c r="CF100" s="24">
        <f t="shared" si="323"/>
        <v>2.6013070370155614E-2</v>
      </c>
      <c r="CG100" s="21"/>
    </row>
    <row r="101" spans="1:85" x14ac:dyDescent="0.25">
      <c r="A101" s="31">
        <f>+[1]NAC!A102</f>
        <v>45627</v>
      </c>
      <c r="B101" s="17">
        <f>+[1]GBA!B102</f>
        <v>7678.7745000000004</v>
      </c>
      <c r="C101" s="17">
        <f>+[1]GBA!C102</f>
        <v>8155.8024999999998</v>
      </c>
      <c r="D101" s="17">
        <f>+[1]GBA!D102</f>
        <v>6021.7889999999998</v>
      </c>
      <c r="E101" s="17">
        <f>+[1]GBA!E102</f>
        <v>7109.0513000000001</v>
      </c>
      <c r="F101" s="17">
        <f>+[1]GBA!F102</f>
        <v>7218.6886000000004</v>
      </c>
      <c r="G101" s="17">
        <f>+[1]GBA!G102</f>
        <v>6960.5953</v>
      </c>
      <c r="H101" s="17">
        <f>+[1]GBA!H102</f>
        <v>8401.7446999999993</v>
      </c>
      <c r="I101" s="17">
        <f>+[1]GBA!I102</f>
        <v>7731.2981</v>
      </c>
      <c r="J101" s="17">
        <f>+[1]GBA!J102</f>
        <v>6957.1093000000001</v>
      </c>
      <c r="K101" s="17">
        <f>+[1]GBA!K102</f>
        <v>7314.9804999999997</v>
      </c>
      <c r="L101" s="17">
        <f>+[1]GBA!L102</f>
        <v>6602.9556000000002</v>
      </c>
      <c r="M101" s="17">
        <f>+[1]GBA!M102</f>
        <v>8668.9585000000006</v>
      </c>
      <c r="N101" s="17">
        <f>+[1]GBA!N102</f>
        <v>7304.9327999999996</v>
      </c>
      <c r="O101" s="18">
        <f>+[1]GBA!R102</f>
        <v>7560.2289000000001</v>
      </c>
      <c r="P101" s="19">
        <f>+[1]GBA!S102</f>
        <v>7806.1018000000004</v>
      </c>
      <c r="Q101" s="20">
        <f>+[1]GBA!T102</f>
        <v>7357.6882999999998</v>
      </c>
      <c r="R101" s="18">
        <f t="shared" ref="R101" si="324">+SUMPRODUCT($C$3:$N$3,C101:N101)</f>
        <v>7678.747989479999</v>
      </c>
      <c r="S101" s="19">
        <f t="shared" si="65"/>
        <v>7727.9819142135193</v>
      </c>
      <c r="T101" s="19">
        <f t="shared" si="66"/>
        <v>7606.4614634799245</v>
      </c>
      <c r="U101" s="19">
        <f t="shared" si="67"/>
        <v>7159.528290182383</v>
      </c>
      <c r="V101" s="19"/>
      <c r="W101" s="20">
        <f t="shared" si="68"/>
        <v>7453.9824085785722</v>
      </c>
      <c r="X101" s="21"/>
      <c r="Y101" s="42">
        <f t="shared" ref="Y101" si="325">+B101/B100-1</f>
        <v>2.8655273911321277E-2</v>
      </c>
      <c r="Z101" s="24">
        <f t="shared" ref="Z101" si="326">+C101/C100-1</f>
        <v>2.2079161371510114E-2</v>
      </c>
      <c r="AA101" s="24">
        <f t="shared" ref="AA101" si="327">+D101/D100-1</f>
        <v>2.7917244129340268E-2</v>
      </c>
      <c r="AB101" s="24">
        <f t="shared" ref="AB101" si="328">+E101/E100-1</f>
        <v>1.3845559192401824E-2</v>
      </c>
      <c r="AC101" s="24">
        <f t="shared" ref="AC101" si="329">+F101/F100-1</f>
        <v>5.5145890334230341E-2</v>
      </c>
      <c r="AD101" s="24">
        <f t="shared" ref="AD101" si="330">+G101/G100-1</f>
        <v>4.9139844820189627E-3</v>
      </c>
      <c r="AE101" s="24">
        <f t="shared" ref="AE101" si="331">+H101/H100-1</f>
        <v>2.475577578784427E-2</v>
      </c>
      <c r="AF101" s="24">
        <f t="shared" ref="AF101" si="332">+I101/I100-1</f>
        <v>1.7364563120089382E-2</v>
      </c>
      <c r="AG101" s="24">
        <f t="shared" ref="AG101" si="333">+J101/J100-1</f>
        <v>5.0208554526040894E-2</v>
      </c>
      <c r="AH101" s="24">
        <f t="shared" ref="AH101" si="334">+K101/K100-1</f>
        <v>4.370384157517937E-2</v>
      </c>
      <c r="AI101" s="24">
        <f t="shared" ref="AI101" si="335">+L101/L100-1</f>
        <v>2.2707432846910347E-2</v>
      </c>
      <c r="AJ101" s="24">
        <f t="shared" ref="AJ101" si="336">+M101/M100-1</f>
        <v>4.7413073058456767E-2</v>
      </c>
      <c r="AK101" s="24">
        <f t="shared" ref="AK101" si="337">+N101/N100-1</f>
        <v>2.0014103552672635E-2</v>
      </c>
      <c r="AL101" s="24">
        <f t="shared" ref="AL101" si="338">+O101/O100-1</f>
        <v>-1.1248577110767988E-2</v>
      </c>
      <c r="AM101" s="24">
        <f t="shared" ref="AM101" si="339">+P101/P100-1</f>
        <v>3.4762489248704842E-2</v>
      </c>
      <c r="AN101" s="24">
        <f t="shared" ref="AN101" si="340">+Q101/Q100-1</f>
        <v>2.8922807830302766E-2</v>
      </c>
      <c r="AO101" s="24">
        <f t="shared" ref="AO101" si="341">+R101/R100-1</f>
        <v>2.8653006297581163E-2</v>
      </c>
      <c r="AP101" s="24">
        <f t="shared" ref="AP101" si="342">+S101/S100-1</f>
        <v>2.6752487530328883E-2</v>
      </c>
      <c r="AQ101" s="24">
        <f t="shared" ref="AQ101" si="343">+T101/T100-1</f>
        <v>2.9902772981118098E-2</v>
      </c>
      <c r="AR101" s="24">
        <f t="shared" ref="AR101" si="344">+U101/U100-1</f>
        <v>2.1207425523362966E-2</v>
      </c>
      <c r="AS101" s="24" t="e">
        <f t="shared" ref="AS101" si="345">+V101/V100-1</f>
        <v>#DIV/0!</v>
      </c>
      <c r="AT101" s="24">
        <f t="shared" ref="AT101" si="346">+W101/W100-1</f>
        <v>2.2491420915083271E-2</v>
      </c>
      <c r="AU101" s="21"/>
      <c r="AV101" s="24">
        <f t="shared" ref="AV101" si="347">+B101/B89-1</f>
        <v>1.221454569818702</v>
      </c>
      <c r="AW101" s="24">
        <f t="shared" ref="AW101" si="348">+C101/C89-1</f>
        <v>0.96039269087526602</v>
      </c>
      <c r="AX101" s="24">
        <f t="shared" ref="AX101" si="349">+D101/D89-1</f>
        <v>1.3168147859052701</v>
      </c>
      <c r="AY101" s="24">
        <f t="shared" ref="AY101" si="350">+E101/E89-1</f>
        <v>0.82131692996791039</v>
      </c>
      <c r="AZ101" s="24">
        <f t="shared" ref="AZ101" si="351">+F101/F89-1</f>
        <v>2.3668955016820745</v>
      </c>
      <c r="BA101" s="24">
        <f t="shared" ref="BA101" si="352">+G101/G89-1</f>
        <v>0.80271843265173182</v>
      </c>
      <c r="BB101" s="24">
        <f t="shared" ref="BB101" si="353">+H101/H89-1</f>
        <v>1.2499761123580408</v>
      </c>
      <c r="BC101" s="24">
        <f t="shared" ref="BC101" si="354">+I101/I89-1</f>
        <v>1.5831762025773566</v>
      </c>
      <c r="BD101" s="24">
        <f t="shared" ref="BD101" si="355">+J101/J89-1</f>
        <v>1.8892615803809059</v>
      </c>
      <c r="BE101" s="24">
        <f t="shared" ref="BE101" si="356">+K101/K89-1</f>
        <v>1.1386126088667088</v>
      </c>
      <c r="BF101" s="24">
        <f t="shared" ref="BF101" si="357">+L101/L89-1</f>
        <v>1.6355296614034085</v>
      </c>
      <c r="BG101" s="24">
        <f t="shared" ref="BG101" si="358">+M101/M89-1</f>
        <v>1.2507097857196676</v>
      </c>
      <c r="BH101" s="24">
        <f t="shared" ref="BH101" si="359">+N101/N89-1</f>
        <v>1.4171419126832951</v>
      </c>
      <c r="BI101" s="24">
        <f t="shared" ref="BI101" si="360">+O101/O89-1</f>
        <v>0.85155433770290201</v>
      </c>
      <c r="BJ101" s="24">
        <f t="shared" ref="BJ101" si="361">+P101/P89-1</f>
        <v>1.0795998418288604</v>
      </c>
      <c r="BK101" s="24">
        <f t="shared" ref="BK101" si="362">+Q101/Q89-1</f>
        <v>2.1976820560150019</v>
      </c>
      <c r="BL101" s="24">
        <f t="shared" ref="BL101" si="363">+R101/R89-1</f>
        <v>1.2214156702702983</v>
      </c>
      <c r="BM101" s="24">
        <f t="shared" ref="BM101" si="364">+S101/S89-1</f>
        <v>1.0273977892702337</v>
      </c>
      <c r="BN101" s="24">
        <f t="shared" ref="BN101" si="365">+T101/T89-1</f>
        <v>1.0575009575562047</v>
      </c>
      <c r="BO101" s="24">
        <f t="shared" ref="BO101" si="366">+U101/U89-1</f>
        <v>0.9713103679916697</v>
      </c>
      <c r="BP101" s="24" t="e">
        <f t="shared" ref="BP101" si="367">+V101/V89-1</f>
        <v>#DIV/0!</v>
      </c>
      <c r="BQ101" s="24">
        <f t="shared" ref="BQ101" si="368">+W101/W89-1</f>
        <v>1.2084866240915613</v>
      </c>
      <c r="BR101" s="21"/>
      <c r="BS101" s="35">
        <f t="shared" ref="BS101" si="369">+A101</f>
        <v>45627</v>
      </c>
      <c r="BT101" s="24">
        <f t="shared" ref="BT101" si="370">(C101-C100)/$B100*C$3</f>
        <v>5.5322308059432496E-3</v>
      </c>
      <c r="BU101" s="24">
        <f t="shared" ref="BU101" si="371">(D101-D100)/$B100*D$3</f>
        <v>7.1641657043922558E-4</v>
      </c>
      <c r="BV101" s="24">
        <f t="shared" ref="BV101" si="372">(E101-E100)/$B100*E$3</f>
        <v>1.1041700905389258E-3</v>
      </c>
      <c r="BW101" s="24">
        <f t="shared" ref="BW101" si="373">(F101-F100)/$B100*F$3</f>
        <v>5.2865041354321889E-3</v>
      </c>
      <c r="BX101" s="24">
        <f t="shared" ref="BX101" si="374">(G101-G100)/$B100*G$3</f>
        <v>2.8588854774861777E-4</v>
      </c>
      <c r="BY101" s="24">
        <f t="shared" ref="BY101" si="375">(H101-H100)/$B100*H$3</f>
        <v>2.3926890482853479E-3</v>
      </c>
      <c r="BZ101" s="24">
        <f t="shared" ref="BZ101" si="376">(I101-I100)/$B100*I$3</f>
        <v>2.048807017545274E-3</v>
      </c>
      <c r="CA101" s="24">
        <f t="shared" ref="CA101" si="377">(J101-J100)/$B100*J$3</f>
        <v>1.2520315024513442E-3</v>
      </c>
      <c r="CB101" s="24">
        <f t="shared" ref="CB101" si="378">(K101-K100)/$B100*K$3</f>
        <v>3.061063046176025E-3</v>
      </c>
      <c r="CC101" s="24">
        <f t="shared" ref="CC101" si="379">(L101-L100)/$B100*L$3</f>
        <v>5.9311634057712052E-4</v>
      </c>
      <c r="CD101" s="24">
        <f t="shared" ref="CD101" si="380">(M101-M100)/$B100*M$3</f>
        <v>5.6984174841327147E-3</v>
      </c>
      <c r="CE101" s="24">
        <f t="shared" ref="CE101" si="381">(N101-N100)/$B100*N$3</f>
        <v>6.8163594937334739E-4</v>
      </c>
      <c r="CF101" s="24">
        <f t="shared" ref="CF101" si="382">+SUM(BT101:CE101)</f>
        <v>2.865297053864338E-2</v>
      </c>
      <c r="CG101" s="21"/>
    </row>
  </sheetData>
  <mergeCells count="5">
    <mergeCell ref="CH1:CU1"/>
    <mergeCell ref="B1:W1"/>
    <mergeCell ref="Y1:AT1"/>
    <mergeCell ref="AV1:BQ1"/>
    <mergeCell ref="BS1:CF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90F7-8166-48BF-B2DC-775401BB17DF}">
  <sheetPr codeName="Hoja3"/>
  <dimension ref="A1:CU101"/>
  <sheetViews>
    <sheetView zoomScale="85" workbookViewId="0">
      <pane xSplit="1" ySplit="4" topLeftCell="AH79" activePane="bottomRight" state="frozen"/>
      <selection pane="topRight" activeCell="B1" sqref="B1"/>
      <selection pane="bottomLeft" activeCell="A5" sqref="A5"/>
      <selection pane="bottomRight" activeCell="A101" sqref="A101:XFD101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  <col min="71" max="71" width="11.42578125" customWidth="1"/>
  </cols>
  <sheetData>
    <row r="1" spans="1:99" x14ac:dyDescent="0.25">
      <c r="A1" s="25"/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X1" s="21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U1" s="21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  <c r="BR1" s="21"/>
      <c r="BS1" s="214" t="s">
        <v>121</v>
      </c>
      <c r="BT1" s="215"/>
      <c r="BU1" s="215"/>
      <c r="BV1" s="215"/>
      <c r="BW1" s="215"/>
      <c r="BX1" s="215"/>
      <c r="BY1" s="215"/>
      <c r="BZ1" s="215"/>
      <c r="CA1" s="215"/>
      <c r="CB1" s="215"/>
      <c r="CC1" s="215"/>
      <c r="CD1" s="215"/>
      <c r="CE1" s="215"/>
      <c r="CF1" s="215"/>
      <c r="CG1" s="21"/>
      <c r="CH1" s="214" t="s">
        <v>122</v>
      </c>
      <c r="CI1" s="215"/>
      <c r="CJ1" s="215"/>
      <c r="CK1" s="215"/>
      <c r="CL1" s="215"/>
      <c r="CM1" s="215"/>
      <c r="CN1" s="215"/>
      <c r="CO1" s="215"/>
      <c r="CP1" s="215"/>
      <c r="CQ1" s="215"/>
      <c r="CR1" s="215"/>
      <c r="CS1" s="215"/>
      <c r="CT1" s="215"/>
      <c r="CU1" s="215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0.99999999999999978</v>
      </c>
      <c r="S2" s="28">
        <f>+SUM($C$3:$E$3,$G$3,$K$3,$M$3:$N$3)</f>
        <v>0.68289999999999984</v>
      </c>
      <c r="T2" s="28">
        <f>+SUM($E$3,$G$3,$K$3,$M$3:$N$3)</f>
        <v>0.3584</v>
      </c>
      <c r="U2" s="28">
        <f>+SUM($E$3,$G$3,$K$3,$N$3)</f>
        <v>0.27739999999999998</v>
      </c>
      <c r="V2" s="27"/>
      <c r="W2" s="28">
        <f>+SUM(E3,G3:L3,N3)</f>
        <v>0.50780000000000003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0.50780000000000003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0.99999999999999978</v>
      </c>
      <c r="BM2" s="28"/>
      <c r="BN2" s="28"/>
      <c r="BO2" s="28"/>
      <c r="BP2" s="27"/>
      <c r="BQ2" s="28">
        <f>+SUM(AY3,BA3:BF3,BH3)</f>
        <v>0.50780000000000003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+[1]PAM!C3</f>
        <v>0.28649999999999998</v>
      </c>
      <c r="D3" s="32">
        <f>+[1]PAM!D3</f>
        <v>3.7999999999999999E-2</v>
      </c>
      <c r="E3" s="32">
        <f>+[1]PAM!E3</f>
        <v>0.1043</v>
      </c>
      <c r="F3" s="32">
        <f>+[1]PAM!F3</f>
        <v>8.6699999999999999E-2</v>
      </c>
      <c r="G3" s="32">
        <f>+[1]PAM!G3</f>
        <v>6.3399999999999998E-2</v>
      </c>
      <c r="H3" s="32">
        <f>+[1]PAM!H3</f>
        <v>8.1600000000000006E-2</v>
      </c>
      <c r="I3" s="32">
        <f>+[1]PAM!I3</f>
        <v>0.1041</v>
      </c>
      <c r="J3" s="32">
        <f>+[1]PAM!J3</f>
        <v>2.86E-2</v>
      </c>
      <c r="K3" s="32">
        <f>+[1]PAM!K3</f>
        <v>7.3899999999999993E-2</v>
      </c>
      <c r="L3" s="32">
        <f>+[1]PAM!L3</f>
        <v>1.61E-2</v>
      </c>
      <c r="M3" s="32">
        <f>+[1]PAM!M3</f>
        <v>8.1000000000000003E-2</v>
      </c>
      <c r="N3" s="32">
        <f>+[1]PAM!N3</f>
        <v>3.5799999999999998E-2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0.28649999999999998</v>
      </c>
      <c r="AA3" s="32">
        <f t="shared" ref="AA3:AK3" si="0">+D3</f>
        <v>3.7999999999999999E-2</v>
      </c>
      <c r="AB3" s="32">
        <f t="shared" si="0"/>
        <v>0.1043</v>
      </c>
      <c r="AC3" s="32">
        <f t="shared" si="0"/>
        <v>8.6699999999999999E-2</v>
      </c>
      <c r="AD3" s="32">
        <f t="shared" si="0"/>
        <v>6.3399999999999998E-2</v>
      </c>
      <c r="AE3" s="32">
        <f t="shared" si="0"/>
        <v>8.1600000000000006E-2</v>
      </c>
      <c r="AF3" s="32">
        <f t="shared" si="0"/>
        <v>0.1041</v>
      </c>
      <c r="AG3" s="32">
        <f t="shared" si="0"/>
        <v>2.86E-2</v>
      </c>
      <c r="AH3" s="32">
        <f t="shared" si="0"/>
        <v>7.3899999999999993E-2</v>
      </c>
      <c r="AI3" s="32">
        <f t="shared" si="0"/>
        <v>1.61E-2</v>
      </c>
      <c r="AJ3" s="32">
        <f t="shared" si="0"/>
        <v>8.1000000000000003E-2</v>
      </c>
      <c r="AK3" s="32">
        <f t="shared" si="0"/>
        <v>3.5799999999999998E-2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0.28649999999999998</v>
      </c>
      <c r="AX3" s="32">
        <f t="shared" ref="AX3:BH3" si="1">+AA3</f>
        <v>3.7999999999999999E-2</v>
      </c>
      <c r="AY3" s="32">
        <f t="shared" si="1"/>
        <v>0.1043</v>
      </c>
      <c r="AZ3" s="32">
        <f t="shared" si="1"/>
        <v>8.6699999999999999E-2</v>
      </c>
      <c r="BA3" s="32">
        <f t="shared" si="1"/>
        <v>6.3399999999999998E-2</v>
      </c>
      <c r="BB3" s="32">
        <f t="shared" si="1"/>
        <v>8.1600000000000006E-2</v>
      </c>
      <c r="BC3" s="32">
        <f t="shared" si="1"/>
        <v>0.1041</v>
      </c>
      <c r="BD3" s="32">
        <f t="shared" si="1"/>
        <v>2.86E-2</v>
      </c>
      <c r="BE3" s="32">
        <f t="shared" si="1"/>
        <v>7.3899999999999993E-2</v>
      </c>
      <c r="BF3" s="32">
        <f t="shared" si="1"/>
        <v>1.61E-2</v>
      </c>
      <c r="BG3" s="32">
        <f t="shared" si="1"/>
        <v>8.1000000000000003E-2</v>
      </c>
      <c r="BH3" s="32">
        <f t="shared" si="1"/>
        <v>3.5799999999999998E-2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0.28649999999999998</v>
      </c>
      <c r="BU3" s="32">
        <f t="shared" ref="BU3:CE3" si="2">+AX3</f>
        <v>3.7999999999999999E-2</v>
      </c>
      <c r="BV3" s="32">
        <f t="shared" si="2"/>
        <v>0.1043</v>
      </c>
      <c r="BW3" s="32">
        <f t="shared" si="2"/>
        <v>8.6699999999999999E-2</v>
      </c>
      <c r="BX3" s="32">
        <f t="shared" si="2"/>
        <v>6.3399999999999998E-2</v>
      </c>
      <c r="BY3" s="32">
        <f t="shared" si="2"/>
        <v>8.1600000000000006E-2</v>
      </c>
      <c r="BZ3" s="32">
        <f t="shared" si="2"/>
        <v>0.1041</v>
      </c>
      <c r="CA3" s="32">
        <f t="shared" si="2"/>
        <v>2.86E-2</v>
      </c>
      <c r="CB3" s="32">
        <f t="shared" si="2"/>
        <v>7.3899999999999993E-2</v>
      </c>
      <c r="CC3" s="32">
        <f t="shared" si="2"/>
        <v>1.61E-2</v>
      </c>
      <c r="CD3" s="32">
        <f t="shared" si="2"/>
        <v>8.1000000000000003E-2</v>
      </c>
      <c r="CE3" s="32">
        <f t="shared" si="2"/>
        <v>3.5799999999999998E-2</v>
      </c>
      <c r="CF3" s="29"/>
      <c r="CG3" s="22"/>
      <c r="CH3" s="29">
        <v>1</v>
      </c>
      <c r="CI3" s="32">
        <f>+BT3</f>
        <v>0.28649999999999998</v>
      </c>
      <c r="CJ3" s="32">
        <f t="shared" ref="CJ3:CT3" si="3">+BU3</f>
        <v>3.7999999999999999E-2</v>
      </c>
      <c r="CK3" s="32">
        <f t="shared" si="3"/>
        <v>0.1043</v>
      </c>
      <c r="CL3" s="32">
        <f t="shared" si="3"/>
        <v>8.6699999999999999E-2</v>
      </c>
      <c r="CM3" s="32">
        <f t="shared" si="3"/>
        <v>6.3399999999999998E-2</v>
      </c>
      <c r="CN3" s="32">
        <f t="shared" si="3"/>
        <v>8.1600000000000006E-2</v>
      </c>
      <c r="CO3" s="32">
        <f t="shared" si="3"/>
        <v>0.1041</v>
      </c>
      <c r="CP3" s="32">
        <f t="shared" si="3"/>
        <v>2.86E-2</v>
      </c>
      <c r="CQ3" s="32">
        <f t="shared" si="3"/>
        <v>7.3899999999999993E-2</v>
      </c>
      <c r="CR3" s="32">
        <f t="shared" si="3"/>
        <v>1.61E-2</v>
      </c>
      <c r="CS3" s="32">
        <f t="shared" si="3"/>
        <v>8.1000000000000003E-2</v>
      </c>
      <c r="CT3" s="32">
        <f t="shared" si="3"/>
        <v>3.5799999999999998E-2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+[1]PAM!A6</f>
        <v>42705</v>
      </c>
      <c r="B5" s="17">
        <f>+[1]PAM!B6</f>
        <v>100</v>
      </c>
      <c r="C5" s="17">
        <f>+[1]PAM!C6</f>
        <v>100</v>
      </c>
      <c r="D5" s="17">
        <f>+[1]PAM!D6</f>
        <v>100</v>
      </c>
      <c r="E5" s="17">
        <f>+[1]PAM!E6</f>
        <v>100</v>
      </c>
      <c r="F5" s="17">
        <f>+[1]PAM!F6</f>
        <v>100</v>
      </c>
      <c r="G5" s="17">
        <f>+[1]PAM!G6</f>
        <v>100</v>
      </c>
      <c r="H5" s="17">
        <f>+[1]PAM!H6</f>
        <v>100</v>
      </c>
      <c r="I5" s="17">
        <f>+[1]PAM!I6</f>
        <v>100</v>
      </c>
      <c r="J5" s="17">
        <f>+[1]PAM!J6</f>
        <v>100</v>
      </c>
      <c r="K5" s="17">
        <f>+[1]PAM!K6</f>
        <v>100</v>
      </c>
      <c r="L5" s="17">
        <f>+[1]PAM!L6</f>
        <v>100</v>
      </c>
      <c r="M5" s="17">
        <f>+[1]PAM!M6</f>
        <v>100</v>
      </c>
      <c r="N5" s="17">
        <f>+[1]PAM!N6</f>
        <v>100</v>
      </c>
      <c r="O5" s="17">
        <f>+[1]PAM!R6</f>
        <v>100</v>
      </c>
      <c r="P5" s="17">
        <f>+[1]PAM!S6</f>
        <v>100</v>
      </c>
      <c r="Q5" s="17">
        <f>+[1]PAM!T6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100.00000000000001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99.999999999999986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+[1]PAM!A7</f>
        <v>42736</v>
      </c>
      <c r="B6" s="17">
        <f>+[1]PAM!B7</f>
        <v>101.78740000000001</v>
      </c>
      <c r="C6" s="17">
        <f>+[1]PAM!C7</f>
        <v>101.3185</v>
      </c>
      <c r="D6" s="17">
        <f>+[1]PAM!D7</f>
        <v>101.31229999999999</v>
      </c>
      <c r="E6" s="17">
        <f>+[1]PAM!E7</f>
        <v>99.648099999999999</v>
      </c>
      <c r="F6" s="17">
        <f>+[1]PAM!F7</f>
        <v>102.22499999999999</v>
      </c>
      <c r="G6" s="17">
        <f>+[1]PAM!G7</f>
        <v>100.8374</v>
      </c>
      <c r="H6" s="17">
        <f>+[1]PAM!H7</f>
        <v>103.1538</v>
      </c>
      <c r="I6" s="17">
        <f>+[1]PAM!I7</f>
        <v>102.43389999999999</v>
      </c>
      <c r="J6" s="17">
        <f>+[1]PAM!J7</f>
        <v>102.0782</v>
      </c>
      <c r="K6" s="17">
        <f>+[1]PAM!K7</f>
        <v>103.5814</v>
      </c>
      <c r="L6" s="17">
        <f>+[1]PAM!L7</f>
        <v>100.3682</v>
      </c>
      <c r="M6" s="17">
        <f>+[1]PAM!M7</f>
        <v>103.1259</v>
      </c>
      <c r="N6" s="17">
        <f>+[1]PAM!N7</f>
        <v>101.5745</v>
      </c>
      <c r="O6" s="18">
        <f>+[1]PAM!R7</f>
        <v>102.0904</v>
      </c>
      <c r="P6" s="19">
        <f>+[1]PAM!S7</f>
        <v>101.6093</v>
      </c>
      <c r="Q6" s="20">
        <f>+[1]PAM!T7</f>
        <v>102.23309999999999</v>
      </c>
      <c r="R6" s="18">
        <f t="shared" ref="R6:R69" si="6">+SUMPRODUCT($C$3:$N$3,C6:N6)</f>
        <v>101.78722721</v>
      </c>
      <c r="S6" s="19">
        <f t="shared" ref="S6:S69" si="7">+($C$3*$C6+$D$3*$D6+$E$3*$E6+$G$3*$G6+$K$3*$K6+$M$3*$M6+$N$3*$N6)/SUM($C$3:$E$3,$G$3,$K$3,$M$3:$N$3)</f>
        <v>101.49104715185243</v>
      </c>
      <c r="T6" s="19">
        <f t="shared" ref="T6:T69" si="8">+($E$3*$E6+$G$3*$G6+$K$3*$K6+$M$3*$M6+$N$3*$N6)/SUM($E$3,$G$3,$K$3,$M$3:$N$3)</f>
        <v>101.64793094308037</v>
      </c>
      <c r="U6" s="19">
        <f t="shared" ref="U6:U69" si="9">+($E$3*$E6+$G$3*$G6+$K$3*$K6+$N$3*$N6)/SUM($E$3,$G$3,$K$3,$N$3)</f>
        <v>101.21636824080751</v>
      </c>
      <c r="V6" s="19"/>
      <c r="W6" s="20">
        <f t="shared" ref="W6:W69" si="10">($E$3*$E6+SUMPRODUCT($G$3:$L$3,$G6:$L6)+$N$3*$N6)/SUM($E$3,$G$3:$L$3,$N$3)</f>
        <v>101.79894478141</v>
      </c>
      <c r="X6" s="21"/>
      <c r="Y6" s="42">
        <f t="shared" ref="Y6:AN21" si="11">+B6/B5-1</f>
        <v>1.7873999999999945E-2</v>
      </c>
      <c r="Z6" s="24">
        <f t="shared" si="11"/>
        <v>1.3185000000000002E-2</v>
      </c>
      <c r="AA6" s="24">
        <f t="shared" si="11"/>
        <v>1.3122999999999996E-2</v>
      </c>
      <c r="AB6" s="24">
        <f t="shared" si="11"/>
        <v>-3.5190000000000499E-3</v>
      </c>
      <c r="AC6" s="24">
        <f t="shared" si="11"/>
        <v>2.2249999999999881E-2</v>
      </c>
      <c r="AD6" s="24">
        <f t="shared" si="11"/>
        <v>8.3740000000001036E-3</v>
      </c>
      <c r="AE6" s="24">
        <f t="shared" si="11"/>
        <v>3.1538000000000066E-2</v>
      </c>
      <c r="AF6" s="24">
        <f t="shared" si="11"/>
        <v>2.4338999999999889E-2</v>
      </c>
      <c r="AG6" s="24">
        <f t="shared" si="11"/>
        <v>2.0781999999999856E-2</v>
      </c>
      <c r="AH6" s="24">
        <f t="shared" si="11"/>
        <v>3.5814000000000012E-2</v>
      </c>
      <c r="AI6" s="24">
        <f t="shared" si="11"/>
        <v>3.6819999999999631E-3</v>
      </c>
      <c r="AJ6" s="24">
        <f t="shared" si="11"/>
        <v>3.1258999999999926E-2</v>
      </c>
      <c r="AK6" s="24">
        <f t="shared" si="11"/>
        <v>1.5744999999999898E-2</v>
      </c>
      <c r="AL6" s="24">
        <f t="shared" si="11"/>
        <v>2.0904000000000034E-2</v>
      </c>
      <c r="AM6" s="24">
        <f t="shared" si="11"/>
        <v>1.6093000000000135E-2</v>
      </c>
      <c r="AN6" s="24">
        <f t="shared" si="11"/>
        <v>2.2330999999999879E-2</v>
      </c>
      <c r="AO6" s="24">
        <f t="shared" ref="AO6:AT21" si="12">+R6/R5-1</f>
        <v>1.7872272100000197E-2</v>
      </c>
      <c r="AP6" s="24">
        <f t="shared" si="12"/>
        <v>1.4910471518524204E-2</v>
      </c>
      <c r="AQ6" s="24">
        <f t="shared" si="12"/>
        <v>1.6479309430803779E-2</v>
      </c>
      <c r="AR6" s="24">
        <f t="shared" si="12"/>
        <v>1.2163682408075083E-2</v>
      </c>
      <c r="AS6" s="24" t="e">
        <f t="shared" si="12"/>
        <v>#DIV/0!</v>
      </c>
      <c r="AT6" s="24">
        <f>+W6/W5-1</f>
        <v>1.7989447814100057E-2</v>
      </c>
      <c r="AU6" s="21"/>
      <c r="BR6" s="21"/>
      <c r="BS6" s="35">
        <f t="shared" ref="BS6:BS69" si="13">+A6</f>
        <v>42736</v>
      </c>
      <c r="BT6" s="24">
        <f>(C6-C5)/$B5*C$3</f>
        <v>3.7775025000000005E-3</v>
      </c>
      <c r="BU6" s="24">
        <f t="shared" ref="BU6:CE21" si="14">(D6-D5)/$B5*D$3</f>
        <v>4.9867399999999746E-4</v>
      </c>
      <c r="BV6" s="24">
        <f t="shared" si="14"/>
        <v>-3.6703170000000059E-4</v>
      </c>
      <c r="BW6" s="24">
        <f t="shared" si="14"/>
        <v>1.9290749999999952E-3</v>
      </c>
      <c r="BX6" s="24">
        <f t="shared" si="14"/>
        <v>5.3091160000000152E-4</v>
      </c>
      <c r="BY6" s="24">
        <f t="shared" si="14"/>
        <v>2.5735008000000031E-3</v>
      </c>
      <c r="BZ6" s="24">
        <f t="shared" si="14"/>
        <v>2.5336898999999938E-3</v>
      </c>
      <c r="CA6" s="24">
        <f t="shared" si="14"/>
        <v>5.9436519999999868E-4</v>
      </c>
      <c r="CB6" s="24">
        <f t="shared" si="14"/>
        <v>2.6466546000000011E-3</v>
      </c>
      <c r="CC6" s="24">
        <f t="shared" si="14"/>
        <v>5.9280200000000266E-5</v>
      </c>
      <c r="CD6" s="24">
        <f t="shared" si="14"/>
        <v>2.5319790000000015E-3</v>
      </c>
      <c r="CE6" s="24">
        <f t="shared" si="14"/>
        <v>5.6367100000000018E-4</v>
      </c>
      <c r="CF6" s="24">
        <f>+SUM(BT6:CE6)</f>
        <v>1.7872272099999992E-2</v>
      </c>
      <c r="CG6" s="21"/>
      <c r="CH6" s="24">
        <f>+CH$3*(B$95-B$55)/$B$55</f>
        <v>14.102951130826627</v>
      </c>
      <c r="CI6" s="57">
        <f>+CI$3*(C$95-C$55)/$B$55</f>
        <v>4.5205334742021961</v>
      </c>
      <c r="CJ6" s="57">
        <f t="shared" ref="CJ6:CT6" si="15">+CJ$3*(D$95-D$55)/$B$55</f>
        <v>0.41260586192589582</v>
      </c>
      <c r="CK6" s="57">
        <f t="shared" si="15"/>
        <v>1.3205838651315518</v>
      </c>
      <c r="CL6" s="57">
        <f t="shared" si="15"/>
        <v>0.91579680016341647</v>
      </c>
      <c r="CM6" s="57">
        <f t="shared" si="15"/>
        <v>0.84701627316920547</v>
      </c>
      <c r="CN6" s="57">
        <f t="shared" si="15"/>
        <v>1.3409746632541486</v>
      </c>
      <c r="CO6" s="57">
        <f t="shared" si="15"/>
        <v>1.660264068473718</v>
      </c>
      <c r="CP6" s="57">
        <f t="shared" si="15"/>
        <v>0.35511160786292822</v>
      </c>
      <c r="CQ6" s="57">
        <f t="shared" si="15"/>
        <v>0.89613459187022426</v>
      </c>
      <c r="CR6" s="57">
        <f t="shared" si="15"/>
        <v>0.13605286019866775</v>
      </c>
      <c r="CS6" s="57">
        <f t="shared" si="15"/>
        <v>1.1941975966768237</v>
      </c>
      <c r="CT6" s="57">
        <f t="shared" si="15"/>
        <v>0.50374259722225168</v>
      </c>
    </row>
    <row r="7" spans="1:99" x14ac:dyDescent="0.25">
      <c r="A7" s="31">
        <f>+[1]PAM!A8</f>
        <v>42767</v>
      </c>
      <c r="B7" s="17">
        <f>+[1]PAM!B8</f>
        <v>103.5312</v>
      </c>
      <c r="C7" s="17">
        <f>+[1]PAM!C8</f>
        <v>103.09050000000001</v>
      </c>
      <c r="D7" s="17">
        <f>+[1]PAM!D8</f>
        <v>105.2329</v>
      </c>
      <c r="E7" s="17">
        <f>+[1]PAM!E8</f>
        <v>99.931899999999999</v>
      </c>
      <c r="F7" s="17">
        <f>+[1]PAM!F8</f>
        <v>104.5783</v>
      </c>
      <c r="G7" s="17">
        <f>+[1]PAM!G8</f>
        <v>101.54040000000001</v>
      </c>
      <c r="H7" s="17">
        <f>+[1]PAM!H8</f>
        <v>105.4773</v>
      </c>
      <c r="I7" s="17">
        <f>+[1]PAM!I8</f>
        <v>104.4485</v>
      </c>
      <c r="J7" s="17">
        <f>+[1]PAM!J8</f>
        <v>106.7706</v>
      </c>
      <c r="K7" s="17">
        <f>+[1]PAM!K8</f>
        <v>104.51730000000001</v>
      </c>
      <c r="L7" s="17">
        <f>+[1]PAM!L8</f>
        <v>102.01779999999999</v>
      </c>
      <c r="M7" s="17">
        <f>+[1]PAM!M8</f>
        <v>104.4851</v>
      </c>
      <c r="N7" s="17">
        <f>+[1]PAM!N8</f>
        <v>103.518</v>
      </c>
      <c r="O7" s="18">
        <f>+[1]PAM!R8</f>
        <v>102.6254</v>
      </c>
      <c r="P7" s="19">
        <f>+[1]PAM!S8</f>
        <v>103.1957</v>
      </c>
      <c r="Q7" s="20">
        <f>+[1]PAM!T8</f>
        <v>105.2868</v>
      </c>
      <c r="R7" s="18">
        <f t="shared" si="6"/>
        <v>103.53100383</v>
      </c>
      <c r="S7" s="19">
        <f t="shared" si="7"/>
        <v>102.92561568311613</v>
      </c>
      <c r="T7" s="19">
        <f t="shared" si="8"/>
        <v>102.54917550223215</v>
      </c>
      <c r="U7" s="19">
        <f t="shared" si="9"/>
        <v>101.98389113193944</v>
      </c>
      <c r="V7" s="19"/>
      <c r="W7" s="20">
        <f t="shared" si="10"/>
        <v>103.32117697912562</v>
      </c>
      <c r="X7" s="21"/>
      <c r="Y7" s="42">
        <f t="shared" si="11"/>
        <v>1.7131786449010367E-2</v>
      </c>
      <c r="Z7" s="24">
        <f t="shared" si="11"/>
        <v>1.7489402231576801E-2</v>
      </c>
      <c r="AA7" s="24">
        <f t="shared" si="11"/>
        <v>3.869816399390813E-2</v>
      </c>
      <c r="AB7" s="24">
        <f t="shared" si="11"/>
        <v>2.8480221900868408E-3</v>
      </c>
      <c r="AC7" s="24">
        <f t="shared" si="11"/>
        <v>2.3020787478601257E-2</v>
      </c>
      <c r="AD7" s="24">
        <f t="shared" si="11"/>
        <v>6.9716196569924449E-3</v>
      </c>
      <c r="AE7" s="24">
        <f t="shared" si="11"/>
        <v>2.2524618579247591E-2</v>
      </c>
      <c r="AF7" s="24">
        <f t="shared" si="11"/>
        <v>1.9667317167461285E-2</v>
      </c>
      <c r="AG7" s="24">
        <f t="shared" si="11"/>
        <v>4.5968678914792838E-2</v>
      </c>
      <c r="AH7" s="24">
        <f t="shared" si="11"/>
        <v>9.0354059705699541E-3</v>
      </c>
      <c r="AI7" s="24">
        <f t="shared" si="11"/>
        <v>1.6435484545901824E-2</v>
      </c>
      <c r="AJ7" s="24">
        <f t="shared" si="11"/>
        <v>1.3180006186612747E-2</v>
      </c>
      <c r="AK7" s="24">
        <f t="shared" si="11"/>
        <v>1.9133739275113415E-2</v>
      </c>
      <c r="AL7" s="24">
        <f t="shared" si="11"/>
        <v>5.2404535588066459E-3</v>
      </c>
      <c r="AM7" s="24">
        <f t="shared" si="11"/>
        <v>1.5612744109053001E-2</v>
      </c>
      <c r="AN7" s="24">
        <f t="shared" si="11"/>
        <v>2.98699736191117E-2</v>
      </c>
      <c r="AO7" s="24">
        <f t="shared" si="12"/>
        <v>1.7131585836426932E-2</v>
      </c>
      <c r="AP7" s="24">
        <f t="shared" si="12"/>
        <v>1.4134926887859223E-2</v>
      </c>
      <c r="AQ7" s="24">
        <f t="shared" si="12"/>
        <v>8.8663345214221589E-3</v>
      </c>
      <c r="AR7" s="24">
        <f t="shared" si="12"/>
        <v>7.582991807272732E-3</v>
      </c>
      <c r="AS7" s="24" t="e">
        <f t="shared" si="12"/>
        <v>#DIV/0!</v>
      </c>
      <c r="AT7" s="24">
        <f t="shared" si="12"/>
        <v>1.495332000723848E-2</v>
      </c>
      <c r="AU7" s="21"/>
      <c r="BR7" s="21"/>
      <c r="BS7" s="35">
        <f t="shared" si="13"/>
        <v>42767</v>
      </c>
      <c r="BT7" s="24">
        <f>(C7-C6)/$B6*C$3</f>
        <v>4.9876310820396392E-3</v>
      </c>
      <c r="BU7" s="24">
        <f t="shared" si="14"/>
        <v>1.4636664262963812E-3</v>
      </c>
      <c r="BV7" s="24">
        <f t="shared" si="14"/>
        <v>2.9080554174681678E-4</v>
      </c>
      <c r="BW7" s="24">
        <f t="shared" si="14"/>
        <v>2.0044829713697409E-3</v>
      </c>
      <c r="BX7" s="24">
        <f t="shared" si="14"/>
        <v>4.378754148352368E-4</v>
      </c>
      <c r="BY7" s="24">
        <f t="shared" si="14"/>
        <v>1.8626824145228156E-3</v>
      </c>
      <c r="BZ7" s="24">
        <f t="shared" si="14"/>
        <v>2.060371519461153E-3</v>
      </c>
      <c r="CA7" s="24">
        <f t="shared" si="14"/>
        <v>1.3184602416409122E-3</v>
      </c>
      <c r="CB7" s="24">
        <f t="shared" si="14"/>
        <v>6.7948498537147295E-4</v>
      </c>
      <c r="CC7" s="24">
        <f t="shared" si="14"/>
        <v>2.6092188227619406E-4</v>
      </c>
      <c r="CD7" s="24">
        <f t="shared" si="14"/>
        <v>1.0816191395005678E-3</v>
      </c>
      <c r="CE7" s="24">
        <f t="shared" si="14"/>
        <v>6.8355513550793123E-4</v>
      </c>
      <c r="CF7" s="24">
        <f t="shared" ref="CF7:CF70" si="16">+SUM(BT7:CE7)</f>
        <v>1.7131556754568861E-2</v>
      </c>
    </row>
    <row r="8" spans="1:99" x14ac:dyDescent="0.25">
      <c r="A8" s="31">
        <f>+[1]PAM!A9</f>
        <v>42795</v>
      </c>
      <c r="B8" s="17">
        <f>+[1]PAM!B9</f>
        <v>105.8173</v>
      </c>
      <c r="C8" s="17">
        <f>+[1]PAM!C9</f>
        <v>105.4796</v>
      </c>
      <c r="D8" s="17">
        <f>+[1]PAM!D9</f>
        <v>107.7278</v>
      </c>
      <c r="E8" s="17">
        <f>+[1]PAM!E9</f>
        <v>102.39700000000001</v>
      </c>
      <c r="F8" s="17">
        <f>+[1]PAM!F9</f>
        <v>107.74769999999999</v>
      </c>
      <c r="G8" s="17">
        <f>+[1]PAM!G9</f>
        <v>102.0686</v>
      </c>
      <c r="H8" s="17">
        <f>+[1]PAM!H9</f>
        <v>107.4786</v>
      </c>
      <c r="I8" s="17">
        <f>+[1]PAM!I9</f>
        <v>105.71040000000001</v>
      </c>
      <c r="J8" s="17">
        <f>+[1]PAM!J9</f>
        <v>110.9914</v>
      </c>
      <c r="K8" s="17">
        <f>+[1]PAM!K9</f>
        <v>106.50449999999999</v>
      </c>
      <c r="L8" s="17">
        <f>+[1]PAM!L9</f>
        <v>114.7719</v>
      </c>
      <c r="M8" s="17">
        <f>+[1]PAM!M9</f>
        <v>105.6069</v>
      </c>
      <c r="N8" s="17">
        <f>+[1]PAM!N9</f>
        <v>105.8309</v>
      </c>
      <c r="O8" s="18">
        <f>+[1]PAM!R9</f>
        <v>104.1769</v>
      </c>
      <c r="P8" s="19">
        <f>+[1]PAM!S9</f>
        <v>105.31229999999999</v>
      </c>
      <c r="Q8" s="20">
        <f>+[1]PAM!T9</f>
        <v>108.6317</v>
      </c>
      <c r="R8" s="18">
        <f t="shared" si="6"/>
        <v>105.81691942999998</v>
      </c>
      <c r="S8" s="19">
        <f t="shared" si="7"/>
        <v>104.96164271489239</v>
      </c>
      <c r="T8" s="19">
        <f t="shared" si="8"/>
        <v>104.25430806361607</v>
      </c>
      <c r="U8" s="19">
        <f t="shared" si="9"/>
        <v>103.85935511896179</v>
      </c>
      <c r="V8" s="19"/>
      <c r="W8" s="20">
        <f t="shared" si="10"/>
        <v>105.56808416699488</v>
      </c>
      <c r="X8" s="21"/>
      <c r="Y8" s="42">
        <f t="shared" si="11"/>
        <v>2.208126632358165E-2</v>
      </c>
      <c r="Z8" s="24">
        <f t="shared" si="11"/>
        <v>2.317478332145062E-2</v>
      </c>
      <c r="AA8" s="24">
        <f t="shared" si="11"/>
        <v>2.3708364969510454E-2</v>
      </c>
      <c r="AB8" s="24">
        <f t="shared" si="11"/>
        <v>2.4667798770963145E-2</v>
      </c>
      <c r="AC8" s="24">
        <f t="shared" si="11"/>
        <v>3.0306478495060629E-2</v>
      </c>
      <c r="AD8" s="24">
        <f t="shared" si="11"/>
        <v>5.2018703885350348E-3</v>
      </c>
      <c r="AE8" s="24">
        <f t="shared" si="11"/>
        <v>1.89737507501615E-2</v>
      </c>
      <c r="AF8" s="24">
        <f t="shared" si="11"/>
        <v>1.20815521524964E-2</v>
      </c>
      <c r="AG8" s="24">
        <f t="shared" si="11"/>
        <v>3.9531481512701028E-2</v>
      </c>
      <c r="AH8" s="24">
        <f t="shared" si="11"/>
        <v>1.9013120315966692E-2</v>
      </c>
      <c r="AI8" s="24">
        <f t="shared" si="11"/>
        <v>0.1250183791456001</v>
      </c>
      <c r="AJ8" s="24">
        <f t="shared" si="11"/>
        <v>1.0736459074068838E-2</v>
      </c>
      <c r="AK8" s="24">
        <f t="shared" si="11"/>
        <v>2.2342974168743535E-2</v>
      </c>
      <c r="AL8" s="24">
        <f t="shared" si="11"/>
        <v>1.5118089673706647E-2</v>
      </c>
      <c r="AM8" s="24">
        <f t="shared" si="11"/>
        <v>2.0510544528502539E-2</v>
      </c>
      <c r="AN8" s="24">
        <f t="shared" si="11"/>
        <v>3.1769414589483125E-2</v>
      </c>
      <c r="AO8" s="24">
        <f t="shared" si="12"/>
        <v>2.2079527054074566E-2</v>
      </c>
      <c r="AP8" s="24">
        <f t="shared" si="12"/>
        <v>1.9781538524332953E-2</v>
      </c>
      <c r="AQ8" s="24">
        <f t="shared" si="12"/>
        <v>1.6627462415305327E-2</v>
      </c>
      <c r="AR8" s="24">
        <f t="shared" si="12"/>
        <v>1.8389806137088849E-2</v>
      </c>
      <c r="AS8" s="24" t="e">
        <f t="shared" si="12"/>
        <v>#DIV/0!</v>
      </c>
      <c r="AT8" s="24">
        <f t="shared" si="12"/>
        <v>2.1746821450971288E-2</v>
      </c>
      <c r="AU8" s="21"/>
      <c r="BR8" s="21"/>
      <c r="BS8" s="35">
        <f t="shared" si="13"/>
        <v>42795</v>
      </c>
      <c r="BT8" s="24">
        <f t="shared" ref="BT8:CE42" si="17">(C8-C7)/$B7*C$3</f>
        <v>6.6113128216421686E-3</v>
      </c>
      <c r="BU8" s="24">
        <f t="shared" si="14"/>
        <v>9.1572588746194436E-4</v>
      </c>
      <c r="BV8" s="24">
        <f t="shared" si="14"/>
        <v>2.483405292317685E-3</v>
      </c>
      <c r="BW8" s="24">
        <f t="shared" si="14"/>
        <v>2.6541465761045911E-3</v>
      </c>
      <c r="BX8" s="24">
        <f t="shared" si="14"/>
        <v>3.2345689029007573E-4</v>
      </c>
      <c r="BY8" s="24">
        <f t="shared" si="14"/>
        <v>1.5773610274004363E-3</v>
      </c>
      <c r="BZ8" s="24">
        <f t="shared" si="14"/>
        <v>1.268832873568559E-3</v>
      </c>
      <c r="CA8" s="24">
        <f t="shared" si="14"/>
        <v>1.1659758604169556E-3</v>
      </c>
      <c r="CB8" s="24">
        <f t="shared" si="14"/>
        <v>1.4184524085492976E-3</v>
      </c>
      <c r="CC8" s="24">
        <f t="shared" si="14"/>
        <v>1.9833732246897565E-3</v>
      </c>
      <c r="CD8" s="24">
        <f t="shared" si="14"/>
        <v>8.7766586304417857E-4</v>
      </c>
      <c r="CE8" s="24">
        <f t="shared" si="14"/>
        <v>7.9977649249694739E-4</v>
      </c>
      <c r="CF8" s="24">
        <f t="shared" si="16"/>
        <v>2.2079485217982597E-2</v>
      </c>
    </row>
    <row r="9" spans="1:99" x14ac:dyDescent="0.25">
      <c r="A9" s="31">
        <f>+[1]PAM!A10</f>
        <v>42826</v>
      </c>
      <c r="B9" s="17">
        <f>+[1]PAM!B10</f>
        <v>108.69119999999999</v>
      </c>
      <c r="C9" s="17">
        <f>+[1]PAM!C10</f>
        <v>107.6223</v>
      </c>
      <c r="D9" s="17">
        <f>+[1]PAM!D10</f>
        <v>110.2615</v>
      </c>
      <c r="E9" s="17">
        <f>+[1]PAM!E10</f>
        <v>107.7653</v>
      </c>
      <c r="F9" s="17">
        <f>+[1]PAM!F10</f>
        <v>115.7988</v>
      </c>
      <c r="G9" s="17">
        <f>+[1]PAM!G10</f>
        <v>103.23399999999999</v>
      </c>
      <c r="H9" s="17">
        <f>+[1]PAM!H10</f>
        <v>109.65560000000001</v>
      </c>
      <c r="I9" s="17">
        <f>+[1]PAM!I10</f>
        <v>106.4751</v>
      </c>
      <c r="J9" s="17">
        <f>+[1]PAM!J10</f>
        <v>118.1294</v>
      </c>
      <c r="K9" s="17">
        <f>+[1]PAM!K10</f>
        <v>108.16030000000001</v>
      </c>
      <c r="L9" s="17">
        <f>+[1]PAM!L10</f>
        <v>116.85850000000001</v>
      </c>
      <c r="M9" s="17">
        <f>+[1]PAM!M10</f>
        <v>107.51430000000001</v>
      </c>
      <c r="N9" s="17">
        <f>+[1]PAM!N10</f>
        <v>107.5104</v>
      </c>
      <c r="O9" s="18">
        <f>+[1]PAM!R10</f>
        <v>108.5973</v>
      </c>
      <c r="P9" s="19">
        <f>+[1]PAM!S10</f>
        <v>107.3262</v>
      </c>
      <c r="Q9" s="20">
        <f>+[1]PAM!T10</f>
        <v>113.6053</v>
      </c>
      <c r="R9" s="18">
        <f t="shared" si="6"/>
        <v>108.69089264999998</v>
      </c>
      <c r="S9" s="19">
        <f t="shared" si="7"/>
        <v>107.42313534924587</v>
      </c>
      <c r="T9" s="19">
        <f t="shared" si="8"/>
        <v>106.96298320312499</v>
      </c>
      <c r="U9" s="19">
        <f t="shared" si="9"/>
        <v>106.80200028839221</v>
      </c>
      <c r="V9" s="19"/>
      <c r="W9" s="20">
        <f t="shared" si="10"/>
        <v>108.15035927530523</v>
      </c>
      <c r="X9" s="21"/>
      <c r="Y9" s="42">
        <f t="shared" si="11"/>
        <v>2.7159075122876741E-2</v>
      </c>
      <c r="Z9" s="24">
        <f t="shared" si="11"/>
        <v>2.0313880598712863E-2</v>
      </c>
      <c r="AA9" s="24">
        <f t="shared" si="11"/>
        <v>2.3519462942712899E-2</v>
      </c>
      <c r="AB9" s="24">
        <f t="shared" si="11"/>
        <v>5.2426340615447709E-2</v>
      </c>
      <c r="AC9" s="24">
        <f t="shared" si="11"/>
        <v>7.4721780604133592E-2</v>
      </c>
      <c r="AD9" s="24">
        <f t="shared" si="11"/>
        <v>1.1417811158377811E-2</v>
      </c>
      <c r="AE9" s="24">
        <f t="shared" si="11"/>
        <v>2.0255194987653491E-2</v>
      </c>
      <c r="AF9" s="24">
        <f t="shared" si="11"/>
        <v>7.2339145438857777E-3</v>
      </c>
      <c r="AG9" s="24">
        <f t="shared" si="11"/>
        <v>6.4311288982749959E-2</v>
      </c>
      <c r="AH9" s="24">
        <f t="shared" si="11"/>
        <v>1.5546760934984194E-2</v>
      </c>
      <c r="AI9" s="24">
        <f t="shared" si="11"/>
        <v>1.8180408270665582E-2</v>
      </c>
      <c r="AJ9" s="24">
        <f t="shared" si="11"/>
        <v>1.806131985694126E-2</v>
      </c>
      <c r="AK9" s="24">
        <f t="shared" si="11"/>
        <v>1.5869656215717676E-2</v>
      </c>
      <c r="AL9" s="24">
        <f t="shared" si="11"/>
        <v>4.243167151259053E-2</v>
      </c>
      <c r="AM9" s="24">
        <f t="shared" si="11"/>
        <v>1.9123122370321433E-2</v>
      </c>
      <c r="AN9" s="24">
        <f t="shared" si="11"/>
        <v>4.578405750807546E-2</v>
      </c>
      <c r="AO9" s="24">
        <f t="shared" si="12"/>
        <v>2.7159864750184726E-2</v>
      </c>
      <c r="AP9" s="24">
        <f t="shared" si="12"/>
        <v>2.3451353948791054E-2</v>
      </c>
      <c r="AQ9" s="24">
        <f t="shared" si="12"/>
        <v>2.5981421677616412E-2</v>
      </c>
      <c r="AR9" s="24">
        <f t="shared" si="12"/>
        <v>2.833298132902784E-2</v>
      </c>
      <c r="AS9" s="24" t="e">
        <f t="shared" si="12"/>
        <v>#DIV/0!</v>
      </c>
      <c r="AT9" s="24">
        <f t="shared" si="12"/>
        <v>2.4460755622177865E-2</v>
      </c>
      <c r="AU9" s="21"/>
      <c r="BR9" s="21"/>
      <c r="BS9" s="35">
        <f t="shared" si="13"/>
        <v>42826</v>
      </c>
      <c r="BT9" s="24">
        <f t="shared" si="17"/>
        <v>5.8013533703845897E-3</v>
      </c>
      <c r="BU9" s="24">
        <f t="shared" si="14"/>
        <v>9.0987579535671244E-4</v>
      </c>
      <c r="BV9" s="24">
        <f t="shared" si="14"/>
        <v>5.2913246699736148E-3</v>
      </c>
      <c r="BW9" s="24">
        <f t="shared" si="14"/>
        <v>6.596561904338898E-3</v>
      </c>
      <c r="BX9" s="24">
        <f t="shared" si="14"/>
        <v>6.9824461595598673E-4</v>
      </c>
      <c r="BY9" s="24">
        <f t="shared" si="14"/>
        <v>1.6787727526595419E-3</v>
      </c>
      <c r="BZ9" s="24">
        <f t="shared" si="14"/>
        <v>7.5228974846267113E-4</v>
      </c>
      <c r="CA9" s="24">
        <f t="shared" si="14"/>
        <v>1.9292384137565423E-3</v>
      </c>
      <c r="CB9" s="24">
        <f t="shared" si="14"/>
        <v>1.156366870067569E-3</v>
      </c>
      <c r="CC9" s="24">
        <f t="shared" si="14"/>
        <v>3.1747417482774618E-4</v>
      </c>
      <c r="CD9" s="24">
        <f t="shared" si="14"/>
        <v>1.4600580434390293E-3</v>
      </c>
      <c r="CE9" s="24">
        <f t="shared" si="14"/>
        <v>5.682067110009437E-4</v>
      </c>
      <c r="CF9" s="24">
        <f t="shared" si="16"/>
        <v>2.7159767070223849E-2</v>
      </c>
    </row>
    <row r="10" spans="1:99" x14ac:dyDescent="0.25">
      <c r="A10" s="31">
        <f>+[1]PAM!A11</f>
        <v>42856</v>
      </c>
      <c r="B10" s="17">
        <f>+[1]PAM!B11</f>
        <v>110.3005</v>
      </c>
      <c r="C10" s="17">
        <f>+[1]PAM!C11</f>
        <v>109.1784</v>
      </c>
      <c r="D10" s="17">
        <f>+[1]PAM!D11</f>
        <v>111.93219999999999</v>
      </c>
      <c r="E10" s="17">
        <f>+[1]PAM!E11</f>
        <v>110.8815</v>
      </c>
      <c r="F10" s="17">
        <f>+[1]PAM!F11</f>
        <v>117.1786</v>
      </c>
      <c r="G10" s="17">
        <f>+[1]PAM!G11</f>
        <v>105.9881</v>
      </c>
      <c r="H10" s="17">
        <f>+[1]PAM!H11</f>
        <v>111.3292</v>
      </c>
      <c r="I10" s="17">
        <f>+[1]PAM!I11</f>
        <v>107.2349</v>
      </c>
      <c r="J10" s="17">
        <f>+[1]PAM!J11</f>
        <v>119.2354</v>
      </c>
      <c r="K10" s="17">
        <f>+[1]PAM!K11</f>
        <v>107.97320000000001</v>
      </c>
      <c r="L10" s="17">
        <f>+[1]PAM!L11</f>
        <v>119.0889</v>
      </c>
      <c r="M10" s="17">
        <f>+[1]PAM!M11</f>
        <v>109.64879999999999</v>
      </c>
      <c r="N10" s="17">
        <f>+[1]PAM!N11</f>
        <v>108.5852</v>
      </c>
      <c r="O10" s="18">
        <f>+[1]PAM!R11</f>
        <v>110.4495</v>
      </c>
      <c r="P10" s="19">
        <f>+[1]PAM!S11</f>
        <v>109.0797</v>
      </c>
      <c r="Q10" s="20">
        <f>+[1]PAM!T11</f>
        <v>114.551</v>
      </c>
      <c r="R10" s="18">
        <f t="shared" si="6"/>
        <v>110.30020778999997</v>
      </c>
      <c r="S10" s="19">
        <f t="shared" si="7"/>
        <v>109.18984277346611</v>
      </c>
      <c r="T10" s="19">
        <f t="shared" si="8"/>
        <v>108.90822664620536</v>
      </c>
      <c r="U10" s="19">
        <f t="shared" si="9"/>
        <v>108.69198136265322</v>
      </c>
      <c r="V10" s="19"/>
      <c r="W10" s="20">
        <f t="shared" si="10"/>
        <v>109.74051825521857</v>
      </c>
      <c r="X10" s="21"/>
      <c r="Y10" s="42">
        <f t="shared" si="11"/>
        <v>1.4806166460578307E-2</v>
      </c>
      <c r="Z10" s="24">
        <f t="shared" si="11"/>
        <v>1.4458899317334906E-2</v>
      </c>
      <c r="AA10" s="24">
        <f t="shared" si="11"/>
        <v>1.5152160999079456E-2</v>
      </c>
      <c r="AB10" s="24">
        <f t="shared" si="11"/>
        <v>2.8916543636959169E-2</v>
      </c>
      <c r="AC10" s="24">
        <f t="shared" si="11"/>
        <v>1.1915494806509219E-2</v>
      </c>
      <c r="AD10" s="24">
        <f t="shared" si="11"/>
        <v>2.6678226165798069E-2</v>
      </c>
      <c r="AE10" s="24">
        <f t="shared" si="11"/>
        <v>1.5262330423617243E-2</v>
      </c>
      <c r="AF10" s="24">
        <f t="shared" si="11"/>
        <v>7.1359407035072042E-3</v>
      </c>
      <c r="AG10" s="24">
        <f t="shared" si="11"/>
        <v>9.3626142179676908E-3</v>
      </c>
      <c r="AH10" s="24">
        <f t="shared" si="11"/>
        <v>-1.7298398765536183E-3</v>
      </c>
      <c r="AI10" s="24">
        <f t="shared" si="11"/>
        <v>1.9086330904469762E-2</v>
      </c>
      <c r="AJ10" s="24">
        <f t="shared" si="11"/>
        <v>1.985317301977485E-2</v>
      </c>
      <c r="AK10" s="24">
        <f t="shared" si="11"/>
        <v>9.9971723665803758E-3</v>
      </c>
      <c r="AL10" s="24">
        <f t="shared" si="11"/>
        <v>1.7055672654844978E-2</v>
      </c>
      <c r="AM10" s="24">
        <f t="shared" si="11"/>
        <v>1.6338042341944581E-2</v>
      </c>
      <c r="AN10" s="24">
        <f t="shared" si="11"/>
        <v>8.3244355677067894E-3</v>
      </c>
      <c r="AO10" s="24">
        <f t="shared" si="12"/>
        <v>1.4806347622723148E-2</v>
      </c>
      <c r="AP10" s="24">
        <f t="shared" si="12"/>
        <v>1.6446247062855246E-2</v>
      </c>
      <c r="AQ10" s="24">
        <f t="shared" si="12"/>
        <v>1.8186136781416451E-2</v>
      </c>
      <c r="AR10" s="24">
        <f t="shared" si="12"/>
        <v>1.7696120570378726E-2</v>
      </c>
      <c r="AS10" s="24" t="e">
        <f t="shared" si="12"/>
        <v>#DIV/0!</v>
      </c>
      <c r="AT10" s="24">
        <f t="shared" si="12"/>
        <v>1.4703224201645604E-2</v>
      </c>
      <c r="AU10" s="21"/>
      <c r="BR10" s="21"/>
      <c r="BS10" s="35">
        <f t="shared" si="13"/>
        <v>42856</v>
      </c>
      <c r="BT10" s="24">
        <f t="shared" si="17"/>
        <v>4.1017363871224182E-3</v>
      </c>
      <c r="BU10" s="24">
        <f t="shared" si="14"/>
        <v>5.8410064476240833E-4</v>
      </c>
      <c r="BV10" s="24">
        <f t="shared" si="14"/>
        <v>2.9903033548254201E-3</v>
      </c>
      <c r="BW10" s="24">
        <f t="shared" si="14"/>
        <v>1.1006287537537562E-3</v>
      </c>
      <c r="BX10" s="24">
        <f t="shared" si="14"/>
        <v>1.6064772493081365E-3</v>
      </c>
      <c r="BY10" s="24">
        <f t="shared" si="14"/>
        <v>1.2564564564564516E-3</v>
      </c>
      <c r="BZ10" s="24">
        <f t="shared" si="14"/>
        <v>7.2770546281575549E-4</v>
      </c>
      <c r="CA10" s="24">
        <f t="shared" si="14"/>
        <v>2.9102264028734473E-4</v>
      </c>
      <c r="CB10" s="24">
        <f t="shared" si="14"/>
        <v>-1.2721075855267095E-4</v>
      </c>
      <c r="CC10" s="24">
        <f t="shared" si="14"/>
        <v>3.3038038038037874E-4</v>
      </c>
      <c r="CD10" s="24">
        <f t="shared" si="14"/>
        <v>1.5906945548489584E-3</v>
      </c>
      <c r="CE10" s="24">
        <f t="shared" si="14"/>
        <v>3.5401062827533294E-4</v>
      </c>
      <c r="CF10" s="24">
        <f t="shared" si="16"/>
        <v>1.480630575428369E-2</v>
      </c>
    </row>
    <row r="11" spans="1:99" x14ac:dyDescent="0.25">
      <c r="A11" s="31">
        <f>+[1]PAM!A12</f>
        <v>42887</v>
      </c>
      <c r="B11" s="17">
        <f>+[1]PAM!B12</f>
        <v>111.4058</v>
      </c>
      <c r="C11" s="17">
        <f>+[1]PAM!C12</f>
        <v>109.72969999999999</v>
      </c>
      <c r="D11" s="17">
        <f>+[1]PAM!D12</f>
        <v>112.7727</v>
      </c>
      <c r="E11" s="17">
        <f>+[1]PAM!E12</f>
        <v>112.00579999999999</v>
      </c>
      <c r="F11" s="17">
        <f>+[1]PAM!F12</f>
        <v>118.5639</v>
      </c>
      <c r="G11" s="17">
        <f>+[1]PAM!G12</f>
        <v>107.33240000000001</v>
      </c>
      <c r="H11" s="17">
        <f>+[1]PAM!H12</f>
        <v>113.0929</v>
      </c>
      <c r="I11" s="17">
        <f>+[1]PAM!I12</f>
        <v>108.0181</v>
      </c>
      <c r="J11" s="17">
        <f>+[1]PAM!J12</f>
        <v>120.18170000000001</v>
      </c>
      <c r="K11" s="17">
        <f>+[1]PAM!K12</f>
        <v>109.8691</v>
      </c>
      <c r="L11" s="17">
        <f>+[1]PAM!L12</f>
        <v>121.30800000000001</v>
      </c>
      <c r="M11" s="17">
        <f>+[1]PAM!M12</f>
        <v>110.8486</v>
      </c>
      <c r="N11" s="17">
        <f>+[1]PAM!N12</f>
        <v>110.4629</v>
      </c>
      <c r="O11" s="18">
        <f>+[1]PAM!R12</f>
        <v>111.2188</v>
      </c>
      <c r="P11" s="19">
        <f>+[1]PAM!S12</f>
        <v>110.3141</v>
      </c>
      <c r="Q11" s="20">
        <f>+[1]PAM!T12</f>
        <v>115.4054</v>
      </c>
      <c r="R11" s="18">
        <f t="shared" si="6"/>
        <v>111.40544605999999</v>
      </c>
      <c r="S11" s="19">
        <f t="shared" si="7"/>
        <v>110.21033190803925</v>
      </c>
      <c r="T11" s="19">
        <f t="shared" si="8"/>
        <v>110.32286275111606</v>
      </c>
      <c r="U11" s="19">
        <f t="shared" si="9"/>
        <v>110.16934899062726</v>
      </c>
      <c r="V11" s="19"/>
      <c r="W11" s="20">
        <f t="shared" si="10"/>
        <v>111.11519826703426</v>
      </c>
      <c r="X11" s="21"/>
      <c r="Y11" s="42">
        <f t="shared" si="11"/>
        <v>1.0020806795980164E-2</v>
      </c>
      <c r="Z11" s="24">
        <f t="shared" si="11"/>
        <v>5.0495336073801411E-3</v>
      </c>
      <c r="AA11" s="24">
        <f t="shared" si="11"/>
        <v>7.5090099185042281E-3</v>
      </c>
      <c r="AB11" s="24">
        <f t="shared" si="11"/>
        <v>1.0139653594152254E-2</v>
      </c>
      <c r="AC11" s="24">
        <f t="shared" si="11"/>
        <v>1.1822124517616661E-2</v>
      </c>
      <c r="AD11" s="24">
        <f t="shared" si="11"/>
        <v>1.2683499373986384E-2</v>
      </c>
      <c r="AE11" s="24">
        <f t="shared" si="11"/>
        <v>1.5842204920182734E-2</v>
      </c>
      <c r="AF11" s="24">
        <f t="shared" si="11"/>
        <v>7.3035923938942204E-3</v>
      </c>
      <c r="AG11" s="24">
        <f t="shared" si="11"/>
        <v>7.9364014378280334E-3</v>
      </c>
      <c r="AH11" s="24">
        <f t="shared" si="11"/>
        <v>1.7558986859702141E-2</v>
      </c>
      <c r="AI11" s="24">
        <f t="shared" si="11"/>
        <v>1.8633978481621849E-2</v>
      </c>
      <c r="AJ11" s="24">
        <f t="shared" si="11"/>
        <v>1.0942208213861049E-2</v>
      </c>
      <c r="AK11" s="24">
        <f t="shared" si="11"/>
        <v>1.7292411857232848E-2</v>
      </c>
      <c r="AL11" s="24">
        <f t="shared" si="11"/>
        <v>6.9651741293532687E-3</v>
      </c>
      <c r="AM11" s="24">
        <f t="shared" si="11"/>
        <v>1.1316496103307871E-2</v>
      </c>
      <c r="AN11" s="24">
        <f t="shared" si="11"/>
        <v>7.4586865239063549E-3</v>
      </c>
      <c r="AO11" s="24">
        <f t="shared" si="12"/>
        <v>1.0020273688915227E-2</v>
      </c>
      <c r="AP11" s="24">
        <f t="shared" si="12"/>
        <v>9.3460079129368268E-3</v>
      </c>
      <c r="AQ11" s="24">
        <f t="shared" si="12"/>
        <v>1.2989249283309245E-2</v>
      </c>
      <c r="AR11" s="24">
        <f t="shared" si="12"/>
        <v>1.359224120724023E-2</v>
      </c>
      <c r="AS11" s="24" t="e">
        <f t="shared" si="12"/>
        <v>#DIV/0!</v>
      </c>
      <c r="AT11" s="24">
        <f t="shared" si="12"/>
        <v>1.2526640421167468E-2</v>
      </c>
      <c r="AU11" s="21"/>
      <c r="BR11" s="21"/>
      <c r="BS11" s="35">
        <f t="shared" si="13"/>
        <v>42887</v>
      </c>
      <c r="BT11" s="24">
        <f t="shared" si="17"/>
        <v>1.4319740164369095E-3</v>
      </c>
      <c r="BU11" s="24">
        <f t="shared" si="14"/>
        <v>2.8956351059152241E-4</v>
      </c>
      <c r="BV11" s="24">
        <f t="shared" si="14"/>
        <v>1.0631365224998894E-3</v>
      </c>
      <c r="BW11" s="24">
        <f t="shared" si="14"/>
        <v>1.0888936133562413E-3</v>
      </c>
      <c r="BX11" s="24">
        <f t="shared" si="14"/>
        <v>7.7269477472903807E-4</v>
      </c>
      <c r="BY11" s="24">
        <f t="shared" si="14"/>
        <v>1.3047803047130338E-3</v>
      </c>
      <c r="BZ11" s="24">
        <f t="shared" si="14"/>
        <v>7.3917271453892615E-4</v>
      </c>
      <c r="CA11" s="24">
        <f t="shared" si="14"/>
        <v>2.4536770005575883E-4</v>
      </c>
      <c r="CB11" s="24">
        <f t="shared" si="14"/>
        <v>1.270230053354244E-3</v>
      </c>
      <c r="CC11" s="24">
        <f t="shared" si="14"/>
        <v>3.2391068036863102E-4</v>
      </c>
      <c r="CD11" s="24">
        <f t="shared" si="14"/>
        <v>8.8108213471381231E-4</v>
      </c>
      <c r="CE11" s="24">
        <f t="shared" si="14"/>
        <v>6.0944111767399203E-4</v>
      </c>
      <c r="CF11" s="24">
        <f t="shared" si="16"/>
        <v>1.0020247143032001E-2</v>
      </c>
    </row>
    <row r="12" spans="1:99" x14ac:dyDescent="0.25">
      <c r="A12" s="31">
        <f>+[1]PAM!A13</f>
        <v>42917</v>
      </c>
      <c r="B12" s="17">
        <f>+[1]PAM!B13</f>
        <v>113.5783</v>
      </c>
      <c r="C12" s="17">
        <f>+[1]PAM!C13</f>
        <v>111.0117</v>
      </c>
      <c r="D12" s="17">
        <f>+[1]PAM!D13</f>
        <v>115.9517</v>
      </c>
      <c r="E12" s="17">
        <f>+[1]PAM!E13</f>
        <v>110.8592</v>
      </c>
      <c r="F12" s="17">
        <f>+[1]PAM!F13</f>
        <v>120.4739</v>
      </c>
      <c r="G12" s="17">
        <f>+[1]PAM!G13</f>
        <v>110.0163</v>
      </c>
      <c r="H12" s="17">
        <f>+[1]PAM!H13</f>
        <v>117.2026</v>
      </c>
      <c r="I12" s="17">
        <f>+[1]PAM!I13</f>
        <v>111.0984</v>
      </c>
      <c r="J12" s="17">
        <f>+[1]PAM!J13</f>
        <v>122.0774</v>
      </c>
      <c r="K12" s="17">
        <f>+[1]PAM!K13</f>
        <v>115.29819999999999</v>
      </c>
      <c r="L12" s="17">
        <f>+[1]PAM!L13</f>
        <v>122.31659999999999</v>
      </c>
      <c r="M12" s="17">
        <f>+[1]PAM!M13</f>
        <v>114.3545</v>
      </c>
      <c r="N12" s="17">
        <f>+[1]PAM!N13</f>
        <v>112.0335</v>
      </c>
      <c r="O12" s="18">
        <f>+[1]PAM!R13</f>
        <v>112.33159999999999</v>
      </c>
      <c r="P12" s="19">
        <f>+[1]PAM!S13</f>
        <v>112.4443</v>
      </c>
      <c r="Q12" s="20">
        <f>+[1]PAM!T13</f>
        <v>118.3858</v>
      </c>
      <c r="R12" s="18">
        <f t="shared" si="6"/>
        <v>113.57758904000001</v>
      </c>
      <c r="S12" s="19">
        <f t="shared" si="7"/>
        <v>112.08480803924442</v>
      </c>
      <c r="T12" s="19">
        <f t="shared" si="8"/>
        <v>112.53264162946429</v>
      </c>
      <c r="U12" s="19">
        <f t="shared" si="9"/>
        <v>112.00066423936555</v>
      </c>
      <c r="V12" s="19"/>
      <c r="W12" s="20">
        <f t="shared" si="10"/>
        <v>113.54622048050413</v>
      </c>
      <c r="X12" s="21"/>
      <c r="Y12" s="42">
        <f t="shared" si="11"/>
        <v>1.9500780031201259E-2</v>
      </c>
      <c r="Z12" s="24">
        <f t="shared" si="11"/>
        <v>1.1683254396940956E-2</v>
      </c>
      <c r="AA12" s="24">
        <f t="shared" si="11"/>
        <v>2.8189446559317988E-2</v>
      </c>
      <c r="AB12" s="24">
        <f t="shared" si="11"/>
        <v>-1.0236969871203039E-2</v>
      </c>
      <c r="AC12" s="24">
        <f t="shared" si="11"/>
        <v>1.6109456588388138E-2</v>
      </c>
      <c r="AD12" s="24">
        <f t="shared" si="11"/>
        <v>2.5005496942209327E-2</v>
      </c>
      <c r="AE12" s="24">
        <f t="shared" si="11"/>
        <v>3.6339151264137781E-2</v>
      </c>
      <c r="AF12" s="24">
        <f t="shared" si="11"/>
        <v>2.851651713925718E-2</v>
      </c>
      <c r="AG12" s="24">
        <f t="shared" si="11"/>
        <v>1.5773616116263822E-2</v>
      </c>
      <c r="AH12" s="24">
        <f t="shared" si="11"/>
        <v>4.9414257511893656E-2</v>
      </c>
      <c r="AI12" s="24">
        <f t="shared" si="11"/>
        <v>8.3143733306954015E-3</v>
      </c>
      <c r="AJ12" s="24">
        <f t="shared" si="11"/>
        <v>3.1627823896738461E-2</v>
      </c>
      <c r="AK12" s="24">
        <f t="shared" si="11"/>
        <v>1.421834842286418E-2</v>
      </c>
      <c r="AL12" s="24">
        <f t="shared" si="11"/>
        <v>1.0005502666815325E-2</v>
      </c>
      <c r="AM12" s="24">
        <f t="shared" si="11"/>
        <v>1.9310314819229735E-2</v>
      </c>
      <c r="AN12" s="24">
        <f t="shared" si="11"/>
        <v>2.5825481303301201E-2</v>
      </c>
      <c r="AO12" s="24">
        <f t="shared" si="12"/>
        <v>1.9497637295309289E-2</v>
      </c>
      <c r="AP12" s="24">
        <f t="shared" si="12"/>
        <v>1.7008170638386666E-2</v>
      </c>
      <c r="AQ12" s="24">
        <f t="shared" si="12"/>
        <v>2.0030108204619479E-2</v>
      </c>
      <c r="AR12" s="24">
        <f t="shared" si="12"/>
        <v>1.6622729148504822E-2</v>
      </c>
      <c r="AS12" s="24" t="e">
        <f t="shared" si="12"/>
        <v>#DIV/0!</v>
      </c>
      <c r="AT12" s="24">
        <f t="shared" si="12"/>
        <v>2.1878395137518325E-2</v>
      </c>
      <c r="AU12" s="21"/>
      <c r="BR12" s="21"/>
      <c r="BS12" s="35">
        <f t="shared" si="13"/>
        <v>42917</v>
      </c>
      <c r="BT12" s="24">
        <f t="shared" si="17"/>
        <v>3.2968929804373113E-3</v>
      </c>
      <c r="BU12" s="24">
        <f t="shared" si="14"/>
        <v>1.0843421078615303E-3</v>
      </c>
      <c r="BV12" s="24">
        <f t="shared" si="14"/>
        <v>-1.0734663724868831E-3</v>
      </c>
      <c r="BW12" s="24">
        <f t="shared" si="14"/>
        <v>1.4864306885278835E-3</v>
      </c>
      <c r="BX12" s="24">
        <f t="shared" si="14"/>
        <v>1.527382416355339E-3</v>
      </c>
      <c r="BY12" s="24">
        <f t="shared" si="14"/>
        <v>3.0101800803907907E-3</v>
      </c>
      <c r="BZ12" s="24">
        <f t="shared" si="14"/>
        <v>2.8782992447430864E-3</v>
      </c>
      <c r="CA12" s="24">
        <f t="shared" si="14"/>
        <v>4.8666245383992344E-4</v>
      </c>
      <c r="CB12" s="24">
        <f t="shared" si="14"/>
        <v>3.6013429282855951E-3</v>
      </c>
      <c r="CC12" s="24">
        <f t="shared" si="14"/>
        <v>1.4575955650423757E-4</v>
      </c>
      <c r="CD12" s="24">
        <f t="shared" si="14"/>
        <v>2.5490405346938827E-3</v>
      </c>
      <c r="CE12" s="24">
        <f t="shared" si="14"/>
        <v>5.0470873150230923E-4</v>
      </c>
      <c r="CF12" s="24">
        <f t="shared" si="16"/>
        <v>1.9497575350655005E-2</v>
      </c>
    </row>
    <row r="13" spans="1:99" x14ac:dyDescent="0.25">
      <c r="A13" s="31">
        <f>+[1]PAM!A14</f>
        <v>42948</v>
      </c>
      <c r="B13" s="17">
        <f>+[1]PAM!B14</f>
        <v>115.09050000000001</v>
      </c>
      <c r="C13" s="17">
        <f>+[1]PAM!C14</f>
        <v>113.46769999999999</v>
      </c>
      <c r="D13" s="17">
        <f>+[1]PAM!D14</f>
        <v>117.2003</v>
      </c>
      <c r="E13" s="17">
        <f>+[1]PAM!E14</f>
        <v>110.16</v>
      </c>
      <c r="F13" s="17">
        <f>+[1]PAM!F14</f>
        <v>122.5117</v>
      </c>
      <c r="G13" s="17">
        <f>+[1]PAM!G14</f>
        <v>111.202</v>
      </c>
      <c r="H13" s="17">
        <f>+[1]PAM!H14</f>
        <v>119.85899999999999</v>
      </c>
      <c r="I13" s="17">
        <f>+[1]PAM!I14</f>
        <v>112.3391</v>
      </c>
      <c r="J13" s="17">
        <f>+[1]PAM!J14</f>
        <v>123.14960000000001</v>
      </c>
      <c r="K13" s="17">
        <f>+[1]PAM!K14</f>
        <v>116.041</v>
      </c>
      <c r="L13" s="17">
        <f>+[1]PAM!L14</f>
        <v>126.2009</v>
      </c>
      <c r="M13" s="17">
        <f>+[1]PAM!M14</f>
        <v>114.7535</v>
      </c>
      <c r="N13" s="17">
        <f>+[1]PAM!N14</f>
        <v>113.5919</v>
      </c>
      <c r="O13" s="18">
        <f>+[1]PAM!R14</f>
        <v>113.33750000000001</v>
      </c>
      <c r="P13" s="19">
        <f>+[1]PAM!S14</f>
        <v>114.0026</v>
      </c>
      <c r="Q13" s="20">
        <f>+[1]PAM!T14</f>
        <v>120.0483</v>
      </c>
      <c r="R13" s="18">
        <f t="shared" si="6"/>
        <v>115.08972781999998</v>
      </c>
      <c r="S13" s="19">
        <f t="shared" si="7"/>
        <v>113.39735784155808</v>
      </c>
      <c r="T13" s="19">
        <f t="shared" si="8"/>
        <v>112.93791356026784</v>
      </c>
      <c r="U13" s="19">
        <f t="shared" si="9"/>
        <v>112.40776755587599</v>
      </c>
      <c r="V13" s="19"/>
      <c r="W13" s="20">
        <f t="shared" si="10"/>
        <v>114.63336447420244</v>
      </c>
      <c r="X13" s="21"/>
      <c r="Y13" s="42">
        <f t="shared" si="11"/>
        <v>1.3314163004728874E-2</v>
      </c>
      <c r="Z13" s="24">
        <f t="shared" si="11"/>
        <v>2.2123794158633636E-2</v>
      </c>
      <c r="AA13" s="24">
        <f t="shared" si="11"/>
        <v>1.0768276791112141E-2</v>
      </c>
      <c r="AB13" s="24">
        <f t="shared" si="11"/>
        <v>-6.3070994558864779E-3</v>
      </c>
      <c r="AC13" s="24">
        <f t="shared" si="11"/>
        <v>1.6914867037590708E-2</v>
      </c>
      <c r="AD13" s="24">
        <f t="shared" si="11"/>
        <v>1.0777493880452127E-2</v>
      </c>
      <c r="AE13" s="24">
        <f t="shared" si="11"/>
        <v>2.2665026202490335E-2</v>
      </c>
      <c r="AF13" s="24">
        <f t="shared" si="11"/>
        <v>1.1167577570874165E-2</v>
      </c>
      <c r="AG13" s="24">
        <f t="shared" si="11"/>
        <v>8.7829524547542448E-3</v>
      </c>
      <c r="AH13" s="24">
        <f t="shared" si="11"/>
        <v>6.4424249467902595E-3</v>
      </c>
      <c r="AI13" s="24">
        <f t="shared" si="11"/>
        <v>3.1756114869118335E-2</v>
      </c>
      <c r="AJ13" s="24">
        <f t="shared" si="11"/>
        <v>3.4891499678630922E-3</v>
      </c>
      <c r="AK13" s="24">
        <f t="shared" si="11"/>
        <v>1.3910125096511239E-2</v>
      </c>
      <c r="AL13" s="24">
        <f t="shared" si="11"/>
        <v>8.9547375805205665E-3</v>
      </c>
      <c r="AM13" s="24">
        <f t="shared" si="11"/>
        <v>1.3858417011800572E-2</v>
      </c>
      <c r="AN13" s="24">
        <f t="shared" si="11"/>
        <v>1.4043069354601645E-2</v>
      </c>
      <c r="AO13" s="24">
        <f t="shared" si="12"/>
        <v>1.3313707332415881E-2</v>
      </c>
      <c r="AP13" s="24">
        <f t="shared" si="12"/>
        <v>1.1710327432189471E-2</v>
      </c>
      <c r="AQ13" s="24">
        <f t="shared" si="12"/>
        <v>3.6013722324050867E-3</v>
      </c>
      <c r="AR13" s="24">
        <f t="shared" si="12"/>
        <v>3.634829483157187E-3</v>
      </c>
      <c r="AS13" s="24" t="e">
        <f t="shared" si="12"/>
        <v>#DIV/0!</v>
      </c>
      <c r="AT13" s="24">
        <f t="shared" si="12"/>
        <v>9.5744621802269503E-3</v>
      </c>
      <c r="AU13" s="21"/>
      <c r="BR13" s="21"/>
      <c r="BS13" s="35">
        <f t="shared" si="13"/>
        <v>42948</v>
      </c>
      <c r="BT13" s="24">
        <f t="shared" si="17"/>
        <v>6.1952327161085945E-3</v>
      </c>
      <c r="BU13" s="24">
        <f t="shared" si="14"/>
        <v>4.1774529113395653E-4</v>
      </c>
      <c r="BV13" s="24">
        <f t="shared" si="14"/>
        <v>-6.4208180611965927E-4</v>
      </c>
      <c r="BW13" s="24">
        <f t="shared" si="14"/>
        <v>1.5555547142367897E-3</v>
      </c>
      <c r="BX13" s="24">
        <f t="shared" si="14"/>
        <v>6.6186392999366796E-4</v>
      </c>
      <c r="BY13" s="24">
        <f t="shared" si="14"/>
        <v>1.9084828704074568E-3</v>
      </c>
      <c r="BZ13" s="24">
        <f t="shared" si="14"/>
        <v>1.1371615000400641E-3</v>
      </c>
      <c r="CA13" s="24">
        <f t="shared" si="14"/>
        <v>2.6998924970703266E-4</v>
      </c>
      <c r="CB13" s="24">
        <f t="shared" si="14"/>
        <v>4.8330464534158534E-4</v>
      </c>
      <c r="CC13" s="24">
        <f t="shared" si="14"/>
        <v>5.5060896315581548E-4</v>
      </c>
      <c r="CD13" s="24">
        <f t="shared" si="14"/>
        <v>2.8455259499393876E-4</v>
      </c>
      <c r="CE13" s="24">
        <f t="shared" si="14"/>
        <v>4.9120932431635008E-4</v>
      </c>
      <c r="CF13" s="24">
        <f t="shared" si="16"/>
        <v>1.3313623993315593E-2</v>
      </c>
    </row>
    <row r="14" spans="1:99" x14ac:dyDescent="0.25">
      <c r="A14" s="31">
        <f>+[1]PAM!A15</f>
        <v>42979</v>
      </c>
      <c r="B14" s="17">
        <f>+[1]PAM!B15</f>
        <v>117.29470000000001</v>
      </c>
      <c r="C14" s="17">
        <f>+[1]PAM!C15</f>
        <v>115.16719999999999</v>
      </c>
      <c r="D14" s="17">
        <f>+[1]PAM!D15</f>
        <v>118.0307</v>
      </c>
      <c r="E14" s="17">
        <f>+[1]PAM!E15</f>
        <v>112.9665</v>
      </c>
      <c r="F14" s="17">
        <f>+[1]PAM!F15</f>
        <v>127.7062</v>
      </c>
      <c r="G14" s="17">
        <f>+[1]PAM!G15</f>
        <v>112.4815</v>
      </c>
      <c r="H14" s="17">
        <f>+[1]PAM!H15</f>
        <v>122.7381</v>
      </c>
      <c r="I14" s="17">
        <f>+[1]PAM!I15</f>
        <v>112.9931</v>
      </c>
      <c r="J14" s="17">
        <f>+[1]PAM!J15</f>
        <v>124.87009999999999</v>
      </c>
      <c r="K14" s="17">
        <f>+[1]PAM!K15</f>
        <v>118.8879</v>
      </c>
      <c r="L14" s="17">
        <f>+[1]PAM!L15</f>
        <v>130.43719999999999</v>
      </c>
      <c r="M14" s="17">
        <f>+[1]PAM!M15</f>
        <v>116.7469</v>
      </c>
      <c r="N14" s="17">
        <f>+[1]PAM!N15</f>
        <v>115.5247</v>
      </c>
      <c r="O14" s="18">
        <f>+[1]PAM!R15</f>
        <v>116.7187</v>
      </c>
      <c r="P14" s="19">
        <f>+[1]PAM!S15</f>
        <v>115.76049999999999</v>
      </c>
      <c r="Q14" s="20">
        <f>+[1]PAM!T15</f>
        <v>123.1099</v>
      </c>
      <c r="R14" s="18">
        <f t="shared" si="6"/>
        <v>117.29386340999999</v>
      </c>
      <c r="S14" s="19">
        <f t="shared" si="7"/>
        <v>115.34983367989456</v>
      </c>
      <c r="T14" s="19">
        <f t="shared" si="8"/>
        <v>115.21158487723213</v>
      </c>
      <c r="U14" s="19">
        <f t="shared" si="9"/>
        <v>114.76327728911318</v>
      </c>
      <c r="V14" s="19"/>
      <c r="W14" s="20">
        <f t="shared" si="10"/>
        <v>116.74806532099252</v>
      </c>
      <c r="X14" s="21"/>
      <c r="Y14" s="42">
        <f t="shared" si="11"/>
        <v>1.915188482107566E-2</v>
      </c>
      <c r="Z14" s="24">
        <f t="shared" si="11"/>
        <v>1.4977830695431349E-2</v>
      </c>
      <c r="AA14" s="24">
        <f t="shared" si="11"/>
        <v>7.0853060956328484E-3</v>
      </c>
      <c r="AB14" s="24">
        <f t="shared" si="11"/>
        <v>2.5476579520697262E-2</v>
      </c>
      <c r="AC14" s="24">
        <f t="shared" si="11"/>
        <v>4.2400031996943977E-2</v>
      </c>
      <c r="AD14" s="24">
        <f t="shared" si="11"/>
        <v>1.1506088019999527E-2</v>
      </c>
      <c r="AE14" s="24">
        <f t="shared" si="11"/>
        <v>2.4020724351112577E-2</v>
      </c>
      <c r="AF14" s="24">
        <f t="shared" si="11"/>
        <v>5.8216596002638177E-3</v>
      </c>
      <c r="AG14" s="24">
        <f t="shared" si="11"/>
        <v>1.3970812735079718E-2</v>
      </c>
      <c r="AH14" s="24">
        <f t="shared" si="11"/>
        <v>2.4533570031282093E-2</v>
      </c>
      <c r="AI14" s="24">
        <f t="shared" si="11"/>
        <v>3.3567906409542214E-2</v>
      </c>
      <c r="AJ14" s="24">
        <f t="shared" si="11"/>
        <v>1.7371147720984581E-2</v>
      </c>
      <c r="AK14" s="24">
        <f t="shared" si="11"/>
        <v>1.7015297745701874E-2</v>
      </c>
      <c r="AL14" s="24">
        <f t="shared" si="11"/>
        <v>2.9833020844821867E-2</v>
      </c>
      <c r="AM14" s="24">
        <f t="shared" si="11"/>
        <v>1.5419823758405338E-2</v>
      </c>
      <c r="AN14" s="24">
        <f t="shared" si="11"/>
        <v>2.5503068348323055E-2</v>
      </c>
      <c r="AO14" s="24">
        <f t="shared" si="12"/>
        <v>1.9151453667935137E-2</v>
      </c>
      <c r="AP14" s="24">
        <f t="shared" si="12"/>
        <v>1.7218001155410834E-2</v>
      </c>
      <c r="AQ14" s="24">
        <f t="shared" si="12"/>
        <v>2.0132046407524307E-2</v>
      </c>
      <c r="AR14" s="24">
        <f t="shared" si="12"/>
        <v>2.0955044161572678E-2</v>
      </c>
      <c r="AS14" s="24" t="e">
        <f t="shared" si="12"/>
        <v>#DIV/0!</v>
      </c>
      <c r="AT14" s="24">
        <f t="shared" si="12"/>
        <v>1.8447516187715118E-2</v>
      </c>
      <c r="AU14" s="21"/>
      <c r="BR14" s="21"/>
      <c r="BS14" s="35">
        <f t="shared" si="13"/>
        <v>42979</v>
      </c>
      <c r="BT14" s="24">
        <f t="shared" si="17"/>
        <v>4.2306424074967097E-3</v>
      </c>
      <c r="BU14" s="24">
        <f t="shared" si="14"/>
        <v>2.7417727788131856E-4</v>
      </c>
      <c r="BV14" s="24">
        <f t="shared" si="14"/>
        <v>2.5433719551135841E-3</v>
      </c>
      <c r="BW14" s="24">
        <f t="shared" si="14"/>
        <v>3.9131218475894989E-3</v>
      </c>
      <c r="BX14" s="24">
        <f t="shared" si="14"/>
        <v>7.0483923521055098E-4</v>
      </c>
      <c r="BY14" s="24">
        <f t="shared" si="14"/>
        <v>2.0413028008393454E-3</v>
      </c>
      <c r="BZ14" s="24">
        <f t="shared" si="14"/>
        <v>5.9154665241700766E-4</v>
      </c>
      <c r="CA14" s="24">
        <f t="shared" si="14"/>
        <v>4.2754441070287842E-4</v>
      </c>
      <c r="CB14" s="24">
        <f t="shared" si="14"/>
        <v>1.8280041358756836E-3</v>
      </c>
      <c r="CC14" s="24">
        <f t="shared" si="14"/>
        <v>5.9261563725937212E-4</v>
      </c>
      <c r="CD14" s="24">
        <f t="shared" si="14"/>
        <v>1.4029429014558066E-3</v>
      </c>
      <c r="CE14" s="24">
        <f t="shared" si="14"/>
        <v>6.0121591269479246E-4</v>
      </c>
      <c r="CF14" s="24">
        <f t="shared" si="16"/>
        <v>1.9151325174536549E-2</v>
      </c>
    </row>
    <row r="15" spans="1:99" x14ac:dyDescent="0.25">
      <c r="A15" s="31">
        <f>+[1]PAM!A16</f>
        <v>43009</v>
      </c>
      <c r="B15" s="17">
        <f>+[1]PAM!B16</f>
        <v>119.27200000000001</v>
      </c>
      <c r="C15" s="17">
        <f>+[1]PAM!C16</f>
        <v>116.7037</v>
      </c>
      <c r="D15" s="17">
        <f>+[1]PAM!D16</f>
        <v>121.4659</v>
      </c>
      <c r="E15" s="17">
        <f>+[1]PAM!E16</f>
        <v>116.26260000000001</v>
      </c>
      <c r="F15" s="17">
        <f>+[1]PAM!F16</f>
        <v>129.1378</v>
      </c>
      <c r="G15" s="17">
        <f>+[1]PAM!G16</f>
        <v>113.18129999999999</v>
      </c>
      <c r="H15" s="17">
        <f>+[1]PAM!H16</f>
        <v>124.26519999999999</v>
      </c>
      <c r="I15" s="17">
        <f>+[1]PAM!I16</f>
        <v>114.89400000000001</v>
      </c>
      <c r="J15" s="17">
        <f>+[1]PAM!J16</f>
        <v>132.3484</v>
      </c>
      <c r="K15" s="17">
        <f>+[1]PAM!K16</f>
        <v>121.2011</v>
      </c>
      <c r="L15" s="17">
        <f>+[1]PAM!L16</f>
        <v>131.52420000000001</v>
      </c>
      <c r="M15" s="17">
        <f>+[1]PAM!M16</f>
        <v>118.1844</v>
      </c>
      <c r="N15" s="17">
        <f>+[1]PAM!N16</f>
        <v>117.00749999999999</v>
      </c>
      <c r="O15" s="18">
        <f>+[1]PAM!R16</f>
        <v>119.65730000000001</v>
      </c>
      <c r="P15" s="19">
        <f>+[1]PAM!S16</f>
        <v>117.4736</v>
      </c>
      <c r="Q15" s="20">
        <f>+[1]PAM!T16</f>
        <v>125.4312</v>
      </c>
      <c r="R15" s="18">
        <f t="shared" si="6"/>
        <v>119.27122088</v>
      </c>
      <c r="S15" s="19">
        <f t="shared" si="7"/>
        <v>117.25254655147168</v>
      </c>
      <c r="T15" s="19">
        <f t="shared" si="8"/>
        <v>117.24455856584822</v>
      </c>
      <c r="U15" s="19">
        <f t="shared" si="9"/>
        <v>116.97012757750541</v>
      </c>
      <c r="V15" s="19"/>
      <c r="W15" s="20">
        <f t="shared" si="10"/>
        <v>119.04435401732965</v>
      </c>
      <c r="X15" s="21"/>
      <c r="Y15" s="42">
        <f t="shared" si="11"/>
        <v>1.6857539172699276E-2</v>
      </c>
      <c r="Z15" s="24">
        <f t="shared" si="11"/>
        <v>1.3341472224730699E-2</v>
      </c>
      <c r="AA15" s="24">
        <f t="shared" si="11"/>
        <v>2.9104292357835737E-2</v>
      </c>
      <c r="AB15" s="24">
        <f t="shared" si="11"/>
        <v>2.9177676567832211E-2</v>
      </c>
      <c r="AC15" s="24">
        <f t="shared" si="11"/>
        <v>1.1210105695729666E-2</v>
      </c>
      <c r="AD15" s="24">
        <f t="shared" si="11"/>
        <v>6.2214675302161293E-3</v>
      </c>
      <c r="AE15" s="24">
        <f t="shared" si="11"/>
        <v>1.244193938149607E-2</v>
      </c>
      <c r="AF15" s="24">
        <f t="shared" si="11"/>
        <v>1.682315114816757E-2</v>
      </c>
      <c r="AG15" s="24">
        <f t="shared" si="11"/>
        <v>5.9888636270812645E-2</v>
      </c>
      <c r="AH15" s="24">
        <f t="shared" si="11"/>
        <v>1.9456984268373834E-2</v>
      </c>
      <c r="AI15" s="24">
        <f t="shared" si="11"/>
        <v>8.333512218906991E-3</v>
      </c>
      <c r="AJ15" s="24">
        <f t="shared" si="11"/>
        <v>1.2312960772405956E-2</v>
      </c>
      <c r="AK15" s="24">
        <f t="shared" si="11"/>
        <v>1.2835350362303544E-2</v>
      </c>
      <c r="AL15" s="24">
        <f t="shared" si="11"/>
        <v>2.5176771160062783E-2</v>
      </c>
      <c r="AM15" s="24">
        <f t="shared" si="11"/>
        <v>1.4798657573179108E-2</v>
      </c>
      <c r="AN15" s="24">
        <f t="shared" si="11"/>
        <v>1.8855510401681874E-2</v>
      </c>
      <c r="AO15" s="24">
        <f t="shared" si="12"/>
        <v>1.6858149373835341E-2</v>
      </c>
      <c r="AP15" s="24">
        <f t="shared" si="12"/>
        <v>1.6495150542282566E-2</v>
      </c>
      <c r="AQ15" s="24">
        <f t="shared" si="12"/>
        <v>1.7645566552898284E-2</v>
      </c>
      <c r="AR15" s="24">
        <f t="shared" si="12"/>
        <v>1.9229585809341199E-2</v>
      </c>
      <c r="AS15" s="24" t="e">
        <f t="shared" si="12"/>
        <v>#DIV/0!</v>
      </c>
      <c r="AT15" s="24">
        <f t="shared" si="12"/>
        <v>1.9668751597926803E-2</v>
      </c>
      <c r="AU15" s="21"/>
      <c r="BR15" s="21"/>
      <c r="BS15" s="35">
        <f t="shared" si="13"/>
        <v>43009</v>
      </c>
      <c r="BT15" s="24">
        <f t="shared" si="17"/>
        <v>3.7530020538012461E-3</v>
      </c>
      <c r="BU15" s="24">
        <f t="shared" si="14"/>
        <v>1.1129027995297343E-3</v>
      </c>
      <c r="BV15" s="24">
        <f t="shared" si="14"/>
        <v>2.9309357541304169E-3</v>
      </c>
      <c r="BW15" s="24">
        <f t="shared" si="14"/>
        <v>1.0581869428030444E-3</v>
      </c>
      <c r="BX15" s="24">
        <f t="shared" si="14"/>
        <v>3.7825511297611704E-4</v>
      </c>
      <c r="BY15" s="24">
        <f t="shared" si="14"/>
        <v>1.0623784365363413E-3</v>
      </c>
      <c r="BZ15" s="24">
        <f t="shared" si="14"/>
        <v>1.6870642066521399E-3</v>
      </c>
      <c r="CA15" s="24">
        <f t="shared" si="14"/>
        <v>1.8234360120278248E-3</v>
      </c>
      <c r="CB15" s="24">
        <f t="shared" si="14"/>
        <v>1.4574015705739439E-3</v>
      </c>
      <c r="CC15" s="24">
        <f t="shared" si="14"/>
        <v>1.4920281990576112E-4</v>
      </c>
      <c r="CD15" s="24">
        <f t="shared" si="14"/>
        <v>9.9269191191076822E-4</v>
      </c>
      <c r="CE15" s="24">
        <f t="shared" si="14"/>
        <v>4.5257151431394514E-4</v>
      </c>
      <c r="CF15" s="24">
        <f t="shared" si="16"/>
        <v>1.6858029135161282E-2</v>
      </c>
    </row>
    <row r="16" spans="1:99" x14ac:dyDescent="0.25">
      <c r="A16" s="31">
        <f>+[1]PAM!A17</f>
        <v>43040</v>
      </c>
      <c r="B16" s="17">
        <f>+[1]PAM!B17</f>
        <v>121.2004</v>
      </c>
      <c r="C16" s="17">
        <f>+[1]PAM!C17</f>
        <v>118.319</v>
      </c>
      <c r="D16" s="17">
        <f>+[1]PAM!D17</f>
        <v>122.9479</v>
      </c>
      <c r="E16" s="17">
        <f>+[1]PAM!E17</f>
        <v>118.2047</v>
      </c>
      <c r="F16" s="17">
        <f>+[1]PAM!F17</f>
        <v>130.8879</v>
      </c>
      <c r="G16" s="17">
        <f>+[1]PAM!G17</f>
        <v>114.50490000000001</v>
      </c>
      <c r="H16" s="17">
        <f>+[1]PAM!H17</f>
        <v>126.1285</v>
      </c>
      <c r="I16" s="17">
        <f>+[1]PAM!I17</f>
        <v>118.8746</v>
      </c>
      <c r="J16" s="17">
        <f>+[1]PAM!J17</f>
        <v>133.33260000000001</v>
      </c>
      <c r="K16" s="17">
        <f>+[1]PAM!K17</f>
        <v>122.7223</v>
      </c>
      <c r="L16" s="17">
        <f>+[1]PAM!L17</f>
        <v>131.9256</v>
      </c>
      <c r="M16" s="17">
        <f>+[1]PAM!M17</f>
        <v>120.6172</v>
      </c>
      <c r="N16" s="17">
        <f>+[1]PAM!N17</f>
        <v>118.7008</v>
      </c>
      <c r="O16" s="18">
        <f>+[1]PAM!R17</f>
        <v>122.82559999999999</v>
      </c>
      <c r="P16" s="19">
        <f>+[1]PAM!S17</f>
        <v>119.0116</v>
      </c>
      <c r="Q16" s="20">
        <f>+[1]PAM!T17</f>
        <v>127.9791</v>
      </c>
      <c r="R16" s="18">
        <f t="shared" si="6"/>
        <v>121.19966128999999</v>
      </c>
      <c r="S16" s="19">
        <f t="shared" si="7"/>
        <v>118.9741314687363</v>
      </c>
      <c r="T16" s="19">
        <f t="shared" si="8"/>
        <v>119.07650859375002</v>
      </c>
      <c r="U16" s="19">
        <f t="shared" si="9"/>
        <v>118.62663114635907</v>
      </c>
      <c r="V16" s="19"/>
      <c r="W16" s="20">
        <f t="shared" si="10"/>
        <v>121.13287408428513</v>
      </c>
      <c r="X16" s="21"/>
      <c r="Y16" s="42">
        <f t="shared" si="11"/>
        <v>1.616808639077072E-2</v>
      </c>
      <c r="Z16" s="24">
        <f t="shared" si="11"/>
        <v>1.384103503145151E-2</v>
      </c>
      <c r="AA16" s="24">
        <f t="shared" si="11"/>
        <v>1.2200955165194483E-2</v>
      </c>
      <c r="AB16" s="24">
        <f t="shared" si="11"/>
        <v>1.6704426014900742E-2</v>
      </c>
      <c r="AC16" s="24">
        <f t="shared" si="11"/>
        <v>1.355218998620078E-2</v>
      </c>
      <c r="AD16" s="24">
        <f t="shared" si="11"/>
        <v>1.1694511372461802E-2</v>
      </c>
      <c r="AE16" s="24">
        <f t="shared" si="11"/>
        <v>1.4994543927020709E-2</v>
      </c>
      <c r="AF16" s="24">
        <f t="shared" si="11"/>
        <v>3.464584747680477E-2</v>
      </c>
      <c r="AG16" s="24">
        <f t="shared" si="11"/>
        <v>7.4364329300544707E-3</v>
      </c>
      <c r="AH16" s="24">
        <f t="shared" si="11"/>
        <v>1.2551041203421542E-2</v>
      </c>
      <c r="AI16" s="24">
        <f t="shared" si="11"/>
        <v>3.0519098386456722E-3</v>
      </c>
      <c r="AJ16" s="24">
        <f t="shared" si="11"/>
        <v>2.0584781070936531E-2</v>
      </c>
      <c r="AK16" s="24">
        <f t="shared" si="11"/>
        <v>1.4471721898168921E-2</v>
      </c>
      <c r="AL16" s="24">
        <f t="shared" si="11"/>
        <v>2.6478117089387743E-2</v>
      </c>
      <c r="AM16" s="24">
        <f t="shared" si="11"/>
        <v>1.3092303291973639E-2</v>
      </c>
      <c r="AN16" s="24">
        <f t="shared" si="11"/>
        <v>2.031312783422301E-2</v>
      </c>
      <c r="AO16" s="24">
        <f t="shared" si="12"/>
        <v>1.6168530813818194E-2</v>
      </c>
      <c r="AP16" s="24">
        <f t="shared" si="12"/>
        <v>1.468270811934036E-2</v>
      </c>
      <c r="AQ16" s="24">
        <f t="shared" si="12"/>
        <v>1.5625032413533413E-2</v>
      </c>
      <c r="AR16" s="24">
        <f t="shared" si="12"/>
        <v>1.4161765941103743E-2</v>
      </c>
      <c r="AS16" s="24" t="e">
        <f t="shared" si="12"/>
        <v>#DIV/0!</v>
      </c>
      <c r="AT16" s="24">
        <f t="shared" si="12"/>
        <v>1.7544049729997679E-2</v>
      </c>
      <c r="AU16" s="21"/>
      <c r="BR16" s="21"/>
      <c r="BS16" s="35">
        <f t="shared" si="13"/>
        <v>43040</v>
      </c>
      <c r="BT16" s="24">
        <f t="shared" si="17"/>
        <v>3.8800678281575001E-3</v>
      </c>
      <c r="BU16" s="24">
        <f t="shared" si="14"/>
        <v>4.7216446441746576E-4</v>
      </c>
      <c r="BV16" s="24">
        <f t="shared" si="14"/>
        <v>1.6983116741565467E-3</v>
      </c>
      <c r="BW16" s="24">
        <f t="shared" si="14"/>
        <v>1.2721650513112907E-3</v>
      </c>
      <c r="BX16" s="24">
        <f t="shared" si="14"/>
        <v>7.0357032664834015E-4</v>
      </c>
      <c r="BY16" s="24">
        <f t="shared" si="14"/>
        <v>1.2747776510832448E-3</v>
      </c>
      <c r="BZ16" s="24">
        <f t="shared" si="14"/>
        <v>3.4742476021195211E-3</v>
      </c>
      <c r="CA16" s="24">
        <f t="shared" si="14"/>
        <v>2.3599939633778627E-4</v>
      </c>
      <c r="CB16" s="24">
        <f t="shared" si="14"/>
        <v>9.425236434368547E-4</v>
      </c>
      <c r="CC16" s="24">
        <f t="shared" si="14"/>
        <v>5.4183211482996215E-5</v>
      </c>
      <c r="CD16" s="24">
        <f t="shared" si="14"/>
        <v>1.6521631229458719E-3</v>
      </c>
      <c r="CE16" s="24">
        <f t="shared" si="14"/>
        <v>5.0825122409283211E-4</v>
      </c>
      <c r="CF16" s="24">
        <f t="shared" si="16"/>
        <v>1.6168425196190248E-2</v>
      </c>
    </row>
    <row r="17" spans="1:84" x14ac:dyDescent="0.25">
      <c r="A17" s="31">
        <f>+[1]PAM!A18</f>
        <v>43070</v>
      </c>
      <c r="B17" s="17">
        <f>+[1]PAM!B18</f>
        <v>124.97029999999999</v>
      </c>
      <c r="C17" s="17">
        <f>+[1]PAM!C18</f>
        <v>119.059</v>
      </c>
      <c r="D17" s="17">
        <f>+[1]PAM!D18</f>
        <v>123.6549</v>
      </c>
      <c r="E17" s="17">
        <f>+[1]PAM!E18</f>
        <v>119.14619999999999</v>
      </c>
      <c r="F17" s="17">
        <f>+[1]PAM!F18</f>
        <v>156.3938</v>
      </c>
      <c r="G17" s="17">
        <f>+[1]PAM!G18</f>
        <v>117.9903</v>
      </c>
      <c r="H17" s="17">
        <f>+[1]PAM!H18</f>
        <v>128.96449999999999</v>
      </c>
      <c r="I17" s="17">
        <f>+[1]PAM!I18</f>
        <v>122.863</v>
      </c>
      <c r="J17" s="17">
        <f>+[1]PAM!J18</f>
        <v>135.3074</v>
      </c>
      <c r="K17" s="17">
        <f>+[1]PAM!K18</f>
        <v>123.56229999999999</v>
      </c>
      <c r="L17" s="17">
        <f>+[1]PAM!L18</f>
        <v>131.93340000000001</v>
      </c>
      <c r="M17" s="17">
        <f>+[1]PAM!M18</f>
        <v>122.86060000000001</v>
      </c>
      <c r="N17" s="17">
        <f>+[1]PAM!N18</f>
        <v>120.20359999999999</v>
      </c>
      <c r="O17" s="18">
        <f>+[1]PAM!R18</f>
        <v>123.1002</v>
      </c>
      <c r="P17" s="19">
        <f>+[1]PAM!S18</f>
        <v>120.7731</v>
      </c>
      <c r="Q17" s="20">
        <f>+[1]PAM!T18</f>
        <v>141.0616</v>
      </c>
      <c r="R17" s="18">
        <f t="shared" si="6"/>
        <v>124.96987817</v>
      </c>
      <c r="S17" s="19">
        <f t="shared" si="7"/>
        <v>120.2270827793235</v>
      </c>
      <c r="T17" s="19">
        <f t="shared" si="8"/>
        <v>120.79739154575891</v>
      </c>
      <c r="U17" s="19">
        <f t="shared" si="9"/>
        <v>120.19494062725308</v>
      </c>
      <c r="V17" s="19"/>
      <c r="W17" s="20">
        <f t="shared" si="10"/>
        <v>123.37443365498225</v>
      </c>
      <c r="X17" s="21"/>
      <c r="Y17" s="42">
        <f t="shared" si="11"/>
        <v>3.1104682822828966E-2</v>
      </c>
      <c r="Z17" s="24">
        <f t="shared" si="11"/>
        <v>6.2542786872776812E-3</v>
      </c>
      <c r="AA17" s="24">
        <f t="shared" si="11"/>
        <v>5.7504032195749843E-3</v>
      </c>
      <c r="AB17" s="24">
        <f t="shared" si="11"/>
        <v>7.9649963157133463E-3</v>
      </c>
      <c r="AC17" s="24">
        <f t="shared" si="11"/>
        <v>0.19486828041400317</v>
      </c>
      <c r="AD17" s="24">
        <f t="shared" si="11"/>
        <v>3.0438872048270449E-2</v>
      </c>
      <c r="AE17" s="24">
        <f t="shared" si="11"/>
        <v>2.2485005371505995E-2</v>
      </c>
      <c r="AF17" s="24">
        <f t="shared" si="11"/>
        <v>3.3551322149559359E-2</v>
      </c>
      <c r="AG17" s="24">
        <f t="shared" si="11"/>
        <v>1.4811081460947895E-2</v>
      </c>
      <c r="AH17" s="24">
        <f t="shared" si="11"/>
        <v>6.8447217824305628E-3</v>
      </c>
      <c r="AI17" s="24">
        <f t="shared" si="11"/>
        <v>5.9124233658947034E-5</v>
      </c>
      <c r="AJ17" s="24">
        <f t="shared" si="11"/>
        <v>1.8599337407931849E-2</v>
      </c>
      <c r="AK17" s="24">
        <f t="shared" si="11"/>
        <v>1.2660403299725065E-2</v>
      </c>
      <c r="AL17" s="24">
        <f t="shared" si="11"/>
        <v>2.2356902795508393E-3</v>
      </c>
      <c r="AM17" s="24">
        <f t="shared" si="11"/>
        <v>1.4801078214224495E-2</v>
      </c>
      <c r="AN17" s="24">
        <f t="shared" si="11"/>
        <v>0.10222372246718403</v>
      </c>
      <c r="AO17" s="24">
        <f t="shared" si="12"/>
        <v>3.1107486934132789E-2</v>
      </c>
      <c r="AP17" s="24">
        <f t="shared" si="12"/>
        <v>1.0531291929762432E-2</v>
      </c>
      <c r="AQ17" s="24">
        <f t="shared" si="12"/>
        <v>1.4451909720329281E-2</v>
      </c>
      <c r="AR17" s="24">
        <f t="shared" si="12"/>
        <v>1.3220551454074858E-2</v>
      </c>
      <c r="AS17" s="24" t="e">
        <f t="shared" si="12"/>
        <v>#DIV/0!</v>
      </c>
      <c r="AT17" s="24">
        <f t="shared" si="12"/>
        <v>1.850496479706587E-2</v>
      </c>
      <c r="AU17" s="21"/>
      <c r="AV17" s="24">
        <f t="shared" ref="AV17:BQ28" si="18">+B17/B5-1</f>
        <v>0.24970300000000001</v>
      </c>
      <c r="AW17" s="24">
        <f t="shared" si="18"/>
        <v>0.19059000000000004</v>
      </c>
      <c r="AX17" s="24">
        <f t="shared" si="18"/>
        <v>0.2365489999999999</v>
      </c>
      <c r="AY17" s="24">
        <f t="shared" si="18"/>
        <v>0.19146200000000002</v>
      </c>
      <c r="AZ17" s="24">
        <f t="shared" si="18"/>
        <v>0.56393800000000005</v>
      </c>
      <c r="BA17" s="24">
        <f t="shared" si="18"/>
        <v>0.17990300000000015</v>
      </c>
      <c r="BB17" s="24">
        <f t="shared" si="18"/>
        <v>0.28964499999999993</v>
      </c>
      <c r="BC17" s="24">
        <f t="shared" si="18"/>
        <v>0.22862999999999989</v>
      </c>
      <c r="BD17" s="24">
        <f t="shared" si="18"/>
        <v>0.35307400000000011</v>
      </c>
      <c r="BE17" s="24">
        <f t="shared" si="18"/>
        <v>0.23562299999999992</v>
      </c>
      <c r="BF17" s="24">
        <f t="shared" si="18"/>
        <v>0.31933400000000001</v>
      </c>
      <c r="BG17" s="24">
        <f t="shared" si="18"/>
        <v>0.22860600000000009</v>
      </c>
      <c r="BH17" s="24">
        <f t="shared" si="18"/>
        <v>0.20203599999999988</v>
      </c>
      <c r="BI17" s="24">
        <f t="shared" si="18"/>
        <v>0.23100199999999993</v>
      </c>
      <c r="BJ17" s="24">
        <f t="shared" si="18"/>
        <v>0.20773099999999989</v>
      </c>
      <c r="BK17" s="24">
        <f t="shared" si="18"/>
        <v>0.41061600000000009</v>
      </c>
      <c r="BL17" s="24">
        <f t="shared" si="18"/>
        <v>0.24969878170000026</v>
      </c>
      <c r="BM17" s="24">
        <f t="shared" si="18"/>
        <v>0.2022708277932348</v>
      </c>
      <c r="BN17" s="24">
        <f t="shared" si="18"/>
        <v>0.20797391545758925</v>
      </c>
      <c r="BO17" s="24">
        <f t="shared" si="18"/>
        <v>0.20194940627253066</v>
      </c>
      <c r="BP17" s="24" t="e">
        <f t="shared" si="18"/>
        <v>#DIV/0!</v>
      </c>
      <c r="BQ17" s="24">
        <f t="shared" si="18"/>
        <v>0.23374433654982263</v>
      </c>
      <c r="BR17" s="21"/>
      <c r="BS17" s="35">
        <f t="shared" si="13"/>
        <v>43070</v>
      </c>
      <c r="BT17" s="24">
        <f t="shared" si="17"/>
        <v>1.7492516526347974E-3</v>
      </c>
      <c r="BU17" s="24">
        <f t="shared" si="14"/>
        <v>2.2166593509592177E-4</v>
      </c>
      <c r="BV17" s="24">
        <f t="shared" si="14"/>
        <v>8.1021556034467732E-4</v>
      </c>
      <c r="BW17" s="24">
        <f t="shared" si="14"/>
        <v>1.824549696205623E-2</v>
      </c>
      <c r="BX17" s="24">
        <f t="shared" si="14"/>
        <v>1.8232147748687289E-3</v>
      </c>
      <c r="BY17" s="24">
        <f t="shared" si="14"/>
        <v>1.9093798370302304E-3</v>
      </c>
      <c r="BZ17" s="24">
        <f t="shared" si="14"/>
        <v>3.4256688921818729E-3</v>
      </c>
      <c r="CA17" s="24">
        <f t="shared" si="14"/>
        <v>4.6599912211510566E-4</v>
      </c>
      <c r="CB17" s="24">
        <f t="shared" si="14"/>
        <v>5.1217652747019972E-4</v>
      </c>
      <c r="CC17" s="24">
        <f t="shared" si="14"/>
        <v>1.0361351942737029E-6</v>
      </c>
      <c r="CD17" s="24">
        <f t="shared" si="14"/>
        <v>1.4992970320230022E-3</v>
      </c>
      <c r="CE17" s="24">
        <f t="shared" si="14"/>
        <v>4.4389490463727645E-4</v>
      </c>
      <c r="CF17" s="24">
        <f t="shared" si="16"/>
        <v>3.1107297335652314E-2</v>
      </c>
    </row>
    <row r="18" spans="1:84" x14ac:dyDescent="0.25">
      <c r="A18" s="31">
        <f>+[1]PAM!A19</f>
        <v>43101</v>
      </c>
      <c r="B18" s="17">
        <f>+[1]PAM!B19</f>
        <v>127.3092</v>
      </c>
      <c r="C18" s="17">
        <f>+[1]PAM!C19</f>
        <v>121.3325</v>
      </c>
      <c r="D18" s="17">
        <f>+[1]PAM!D19</f>
        <v>126.8616</v>
      </c>
      <c r="E18" s="17">
        <f>+[1]PAM!E19</f>
        <v>119.3271</v>
      </c>
      <c r="F18" s="17">
        <f>+[1]PAM!F19</f>
        <v>160.0429</v>
      </c>
      <c r="G18" s="17">
        <f>+[1]PAM!G19</f>
        <v>119.0718</v>
      </c>
      <c r="H18" s="17">
        <f>+[1]PAM!H19</f>
        <v>131.1694</v>
      </c>
      <c r="I18" s="17">
        <f>+[1]PAM!I19</f>
        <v>125.0926</v>
      </c>
      <c r="J18" s="17">
        <f>+[1]PAM!J19</f>
        <v>137.99529999999999</v>
      </c>
      <c r="K18" s="17">
        <f>+[1]PAM!K19</f>
        <v>127.6349</v>
      </c>
      <c r="L18" s="17">
        <f>+[1]PAM!L19</f>
        <v>133.45150000000001</v>
      </c>
      <c r="M18" s="17">
        <f>+[1]PAM!M19</f>
        <v>126.16370000000001</v>
      </c>
      <c r="N18" s="17">
        <f>+[1]PAM!N19</f>
        <v>122.4357</v>
      </c>
      <c r="O18" s="18">
        <f>+[1]PAM!R19</f>
        <v>126.4568</v>
      </c>
      <c r="P18" s="19">
        <f>+[1]PAM!S19</f>
        <v>122.6614</v>
      </c>
      <c r="Q18" s="20">
        <f>+[1]PAM!T19</f>
        <v>144.3725</v>
      </c>
      <c r="R18" s="18">
        <f t="shared" si="6"/>
        <v>127.30866443000001</v>
      </c>
      <c r="S18" s="19">
        <f t="shared" si="7"/>
        <v>122.43688324791334</v>
      </c>
      <c r="T18" s="19">
        <f t="shared" si="8"/>
        <v>122.8505734375</v>
      </c>
      <c r="U18" s="19">
        <f t="shared" si="9"/>
        <v>121.88315003604903</v>
      </c>
      <c r="V18" s="19"/>
      <c r="W18" s="20">
        <f t="shared" si="10"/>
        <v>125.30756843245372</v>
      </c>
      <c r="X18" s="21"/>
      <c r="Y18" s="42">
        <f t="shared" si="11"/>
        <v>1.8715646837688782E-2</v>
      </c>
      <c r="Z18" s="24">
        <f t="shared" si="11"/>
        <v>1.9095574463081411E-2</v>
      </c>
      <c r="AA18" s="24">
        <f t="shared" si="11"/>
        <v>2.593265612604112E-2</v>
      </c>
      <c r="AB18" s="24">
        <f t="shared" si="11"/>
        <v>1.518302723880538E-3</v>
      </c>
      <c r="AC18" s="24">
        <f t="shared" si="11"/>
        <v>2.3332766388437509E-2</v>
      </c>
      <c r="AD18" s="24">
        <f t="shared" si="11"/>
        <v>9.1660077141932916E-3</v>
      </c>
      <c r="AE18" s="24">
        <f t="shared" si="11"/>
        <v>1.7096953037463836E-2</v>
      </c>
      <c r="AF18" s="24">
        <f t="shared" si="11"/>
        <v>1.8147041827075716E-2</v>
      </c>
      <c r="AG18" s="24">
        <f t="shared" si="11"/>
        <v>1.9865136718316911E-2</v>
      </c>
      <c r="AH18" s="24">
        <f t="shared" si="11"/>
        <v>3.2959891487937654E-2</v>
      </c>
      <c r="AI18" s="24">
        <f t="shared" si="11"/>
        <v>1.1506563159897398E-2</v>
      </c>
      <c r="AJ18" s="24">
        <f t="shared" si="11"/>
        <v>2.6884941144679431E-2</v>
      </c>
      <c r="AK18" s="24">
        <f t="shared" si="11"/>
        <v>1.8569327374554634E-2</v>
      </c>
      <c r="AL18" s="24">
        <f t="shared" si="11"/>
        <v>2.7267218087379197E-2</v>
      </c>
      <c r="AM18" s="24">
        <f t="shared" si="11"/>
        <v>1.5635104174687831E-2</v>
      </c>
      <c r="AN18" s="24">
        <f t="shared" si="11"/>
        <v>2.3471306152772931E-2</v>
      </c>
      <c r="AO18" s="24">
        <f t="shared" si="12"/>
        <v>1.8714799872161958E-2</v>
      </c>
      <c r="AP18" s="24">
        <f t="shared" si="12"/>
        <v>1.8380221972498001E-2</v>
      </c>
      <c r="AQ18" s="24">
        <f t="shared" si="12"/>
        <v>1.6996905855896083E-2</v>
      </c>
      <c r="AR18" s="24">
        <f t="shared" si="12"/>
        <v>1.4045594598123712E-2</v>
      </c>
      <c r="AS18" s="24" t="e">
        <f t="shared" si="12"/>
        <v>#DIV/0!</v>
      </c>
      <c r="AT18" s="24">
        <f t="shared" si="12"/>
        <v>1.5668844185964037E-2</v>
      </c>
      <c r="AU18" s="21"/>
      <c r="AV18" s="24">
        <f t="shared" si="18"/>
        <v>0.25073633868239087</v>
      </c>
      <c r="AW18" s="24">
        <f t="shared" si="18"/>
        <v>0.19753549450495211</v>
      </c>
      <c r="AX18" s="24">
        <f t="shared" si="18"/>
        <v>0.25218359468692353</v>
      </c>
      <c r="AY18" s="24">
        <f t="shared" si="18"/>
        <v>0.19748494953742224</v>
      </c>
      <c r="AZ18" s="24">
        <f t="shared" si="18"/>
        <v>0.56559452188799231</v>
      </c>
      <c r="BA18" s="24">
        <f t="shared" si="18"/>
        <v>0.18082973182569151</v>
      </c>
      <c r="BB18" s="24">
        <f t="shared" si="18"/>
        <v>0.27159057640145101</v>
      </c>
      <c r="BC18" s="24">
        <f t="shared" si="18"/>
        <v>0.22120313685215542</v>
      </c>
      <c r="BD18" s="24">
        <f t="shared" si="18"/>
        <v>0.35185867305653895</v>
      </c>
      <c r="BE18" s="24">
        <f t="shared" si="18"/>
        <v>0.23221833263500979</v>
      </c>
      <c r="BF18" s="24">
        <f t="shared" si="18"/>
        <v>0.32961934158428674</v>
      </c>
      <c r="BG18" s="24">
        <f t="shared" si="18"/>
        <v>0.22339489885664032</v>
      </c>
      <c r="BH18" s="24">
        <f t="shared" si="18"/>
        <v>0.20537831837715181</v>
      </c>
      <c r="BI18" s="24">
        <f t="shared" si="18"/>
        <v>0.23867474316879944</v>
      </c>
      <c r="BJ18" s="24">
        <f t="shared" si="18"/>
        <v>0.2071867437331032</v>
      </c>
      <c r="BK18" s="24">
        <f t="shared" si="18"/>
        <v>0.41218939854117709</v>
      </c>
      <c r="BL18" s="24">
        <f t="shared" si="18"/>
        <v>0.25073320022114398</v>
      </c>
      <c r="BM18" s="24">
        <f t="shared" si="18"/>
        <v>0.20638112113200924</v>
      </c>
      <c r="BN18" s="24">
        <f t="shared" si="18"/>
        <v>0.20858902190830086</v>
      </c>
      <c r="BO18" s="24">
        <f t="shared" si="18"/>
        <v>0.20418418635681967</v>
      </c>
      <c r="BP18" s="24" t="e">
        <f t="shared" si="18"/>
        <v>#DIV/0!</v>
      </c>
      <c r="BQ18" s="24">
        <f t="shared" si="18"/>
        <v>0.23093189916185408</v>
      </c>
      <c r="BR18" s="21"/>
      <c r="BS18" s="35">
        <f t="shared" si="13"/>
        <v>43101</v>
      </c>
      <c r="BT18" s="24">
        <f t="shared" si="17"/>
        <v>5.212100395053861E-3</v>
      </c>
      <c r="BU18" s="24">
        <f t="shared" si="14"/>
        <v>9.7506847626996113E-4</v>
      </c>
      <c r="BV18" s="24">
        <f t="shared" si="14"/>
        <v>1.5097883257062571E-4</v>
      </c>
      <c r="BW18" s="24">
        <f t="shared" si="14"/>
        <v>2.5316172722638927E-3</v>
      </c>
      <c r="BX18" s="24">
        <f t="shared" si="14"/>
        <v>5.4866716331799994E-4</v>
      </c>
      <c r="BY18" s="24">
        <f t="shared" si="14"/>
        <v>1.4397007929084012E-3</v>
      </c>
      <c r="BZ18" s="24">
        <f t="shared" si="14"/>
        <v>1.85725216311396E-3</v>
      </c>
      <c r="CA18" s="24">
        <f t="shared" si="14"/>
        <v>6.151376767119833E-4</v>
      </c>
      <c r="CB18" s="24">
        <f t="shared" si="14"/>
        <v>2.4082933304953309E-3</v>
      </c>
      <c r="CC18" s="24">
        <f t="shared" si="14"/>
        <v>1.9557774927322783E-4</v>
      </c>
      <c r="CD18" s="24">
        <f t="shared" si="14"/>
        <v>2.1409174819937223E-3</v>
      </c>
      <c r="CE18" s="24">
        <f t="shared" si="14"/>
        <v>6.3942536746731103E-4</v>
      </c>
      <c r="CF18" s="24">
        <f t="shared" si="16"/>
        <v>1.871473670144028E-2</v>
      </c>
    </row>
    <row r="19" spans="1:84" x14ac:dyDescent="0.25">
      <c r="A19" s="31">
        <f>+[1]PAM!A20</f>
        <v>43132</v>
      </c>
      <c r="B19" s="17">
        <f>+[1]PAM!B20</f>
        <v>130.29400000000001</v>
      </c>
      <c r="C19" s="17">
        <f>+[1]PAM!C20</f>
        <v>123.6952</v>
      </c>
      <c r="D19" s="17">
        <f>+[1]PAM!D20</f>
        <v>128.9811</v>
      </c>
      <c r="E19" s="17">
        <f>+[1]PAM!E20</f>
        <v>118.033</v>
      </c>
      <c r="F19" s="17">
        <f>+[1]PAM!F20</f>
        <v>165.27680000000001</v>
      </c>
      <c r="G19" s="17">
        <f>+[1]PAM!G20</f>
        <v>121.16500000000001</v>
      </c>
      <c r="H19" s="17">
        <f>+[1]PAM!H20</f>
        <v>134.02699999999999</v>
      </c>
      <c r="I19" s="17">
        <f>+[1]PAM!I20</f>
        <v>130.86949999999999</v>
      </c>
      <c r="J19" s="17">
        <f>+[1]PAM!J20</f>
        <v>152.91149999999999</v>
      </c>
      <c r="K19" s="17">
        <f>+[1]PAM!K20</f>
        <v>129.78440000000001</v>
      </c>
      <c r="L19" s="17">
        <f>+[1]PAM!L20</f>
        <v>137.47659999999999</v>
      </c>
      <c r="M19" s="17">
        <f>+[1]PAM!M20</f>
        <v>128.54900000000001</v>
      </c>
      <c r="N19" s="17">
        <f>+[1]PAM!N20</f>
        <v>125.1645</v>
      </c>
      <c r="O19" s="18">
        <f>+[1]PAM!R20</f>
        <v>125.3417</v>
      </c>
      <c r="P19" s="19">
        <f>+[1]PAM!S20</f>
        <v>125.18040000000001</v>
      </c>
      <c r="Q19" s="20">
        <f>+[1]PAM!T20</f>
        <v>151.5573</v>
      </c>
      <c r="R19" s="18">
        <f t="shared" si="6"/>
        <v>130.29334363000001</v>
      </c>
      <c r="S19" s="19">
        <f t="shared" si="7"/>
        <v>124.20132487919169</v>
      </c>
      <c r="T19" s="19">
        <f t="shared" si="8"/>
        <v>124.09912991071428</v>
      </c>
      <c r="U19" s="19">
        <f t="shared" si="9"/>
        <v>122.7997806777217</v>
      </c>
      <c r="V19" s="19"/>
      <c r="W19" s="20">
        <f t="shared" si="10"/>
        <v>128.41949482079556</v>
      </c>
      <c r="X19" s="21"/>
      <c r="Y19" s="42">
        <f t="shared" si="11"/>
        <v>2.344528125225831E-2</v>
      </c>
      <c r="Z19" s="24">
        <f t="shared" si="11"/>
        <v>1.9472935940494152E-2</v>
      </c>
      <c r="AA19" s="24">
        <f t="shared" si="11"/>
        <v>1.6707183261128744E-2</v>
      </c>
      <c r="AB19" s="24">
        <f t="shared" si="11"/>
        <v>-1.0844979891407758E-2</v>
      </c>
      <c r="AC19" s="24">
        <f t="shared" si="11"/>
        <v>3.2703106479575306E-2</v>
      </c>
      <c r="AD19" s="24">
        <f t="shared" si="11"/>
        <v>1.7579309290697065E-2</v>
      </c>
      <c r="AE19" s="24">
        <f t="shared" si="11"/>
        <v>2.1785568890305029E-2</v>
      </c>
      <c r="AF19" s="24">
        <f t="shared" si="11"/>
        <v>4.618098912325741E-2</v>
      </c>
      <c r="AG19" s="24">
        <f t="shared" si="11"/>
        <v>0.1080920871942741</v>
      </c>
      <c r="AH19" s="24">
        <f t="shared" si="11"/>
        <v>1.6841005085599603E-2</v>
      </c>
      <c r="AI19" s="24">
        <f t="shared" si="11"/>
        <v>3.0161519353472777E-2</v>
      </c>
      <c r="AJ19" s="24">
        <f t="shared" si="11"/>
        <v>1.8906389080218799E-2</v>
      </c>
      <c r="AK19" s="24">
        <f t="shared" si="11"/>
        <v>2.2287617092073608E-2</v>
      </c>
      <c r="AL19" s="24">
        <f t="shared" si="11"/>
        <v>-8.818031137906357E-3</v>
      </c>
      <c r="AM19" s="24">
        <f t="shared" si="11"/>
        <v>2.0536207804574325E-2</v>
      </c>
      <c r="AN19" s="24">
        <f t="shared" si="11"/>
        <v>4.9765710228748539E-2</v>
      </c>
      <c r="AO19" s="24">
        <f t="shared" si="12"/>
        <v>2.3444431008394551E-2</v>
      </c>
      <c r="AP19" s="24">
        <f t="shared" si="12"/>
        <v>1.4411030275130798E-2</v>
      </c>
      <c r="AQ19" s="24">
        <f t="shared" si="12"/>
        <v>1.0163212415524203E-2</v>
      </c>
      <c r="AR19" s="24">
        <f t="shared" si="12"/>
        <v>7.5205690155002447E-3</v>
      </c>
      <c r="AS19" s="24" t="e">
        <f t="shared" si="12"/>
        <v>#DIV/0!</v>
      </c>
      <c r="AT19" s="24">
        <f t="shared" si="12"/>
        <v>2.4834305120359224E-2</v>
      </c>
      <c r="AU19" s="21"/>
      <c r="AV19" s="24">
        <f t="shared" si="18"/>
        <v>0.25849985318435431</v>
      </c>
      <c r="AW19" s="24">
        <f t="shared" si="18"/>
        <v>0.19987001712087915</v>
      </c>
      <c r="AX19" s="24">
        <f t="shared" si="18"/>
        <v>0.22567276963763239</v>
      </c>
      <c r="AY19" s="24">
        <f t="shared" si="18"/>
        <v>0.18113435249404852</v>
      </c>
      <c r="AZ19" s="24">
        <f t="shared" si="18"/>
        <v>0.5804119975176496</v>
      </c>
      <c r="BA19" s="24">
        <f t="shared" si="18"/>
        <v>0.19326888607884163</v>
      </c>
      <c r="BB19" s="24">
        <f t="shared" si="18"/>
        <v>0.27067150941482176</v>
      </c>
      <c r="BC19" s="24">
        <f t="shared" si="18"/>
        <v>0.25295719900237912</v>
      </c>
      <c r="BD19" s="24">
        <f t="shared" si="18"/>
        <v>0.43214986147872159</v>
      </c>
      <c r="BE19" s="24">
        <f t="shared" si="18"/>
        <v>0.24175040878400034</v>
      </c>
      <c r="BF19" s="24">
        <f t="shared" si="18"/>
        <v>0.34757463893555829</v>
      </c>
      <c r="BG19" s="24">
        <f t="shared" si="18"/>
        <v>0.23030939339676193</v>
      </c>
      <c r="BH19" s="24">
        <f t="shared" si="18"/>
        <v>0.20910856083000051</v>
      </c>
      <c r="BI19" s="24">
        <f t="shared" si="18"/>
        <v>0.22135163419582282</v>
      </c>
      <c r="BJ19" s="24">
        <f t="shared" si="18"/>
        <v>0.21303891538116426</v>
      </c>
      <c r="BK19" s="24">
        <f t="shared" si="18"/>
        <v>0.43947104480333721</v>
      </c>
      <c r="BL19" s="24">
        <f t="shared" si="18"/>
        <v>0.25849589794323169</v>
      </c>
      <c r="BM19" s="24">
        <f t="shared" si="18"/>
        <v>0.20670956452258182</v>
      </c>
      <c r="BN19" s="24">
        <f t="shared" si="18"/>
        <v>0.21014263940145539</v>
      </c>
      <c r="BO19" s="24">
        <f t="shared" si="18"/>
        <v>0.20410958353071806</v>
      </c>
      <c r="BP19" s="24" t="e">
        <f t="shared" si="18"/>
        <v>#DIV/0!</v>
      </c>
      <c r="BQ19" s="24">
        <f t="shared" si="18"/>
        <v>0.24291552395633897</v>
      </c>
      <c r="BR19" s="21"/>
      <c r="BS19" s="35">
        <f t="shared" si="13"/>
        <v>43132</v>
      </c>
      <c r="BT19" s="24">
        <f t="shared" si="17"/>
        <v>5.3170827402890045E-3</v>
      </c>
      <c r="BU19" s="24">
        <f t="shared" si="14"/>
        <v>6.3264084606611361E-4</v>
      </c>
      <c r="BV19" s="24">
        <f t="shared" si="14"/>
        <v>-1.0602111237836703E-3</v>
      </c>
      <c r="BW19" s="24">
        <f t="shared" si="14"/>
        <v>3.5643859988123442E-3</v>
      </c>
      <c r="BX19" s="24">
        <f t="shared" si="14"/>
        <v>1.0424139025302227E-3</v>
      </c>
      <c r="BY19" s="24">
        <f t="shared" si="14"/>
        <v>1.83160494292635E-3</v>
      </c>
      <c r="BZ19" s="24">
        <f t="shared" si="14"/>
        <v>4.7237378759743855E-3</v>
      </c>
      <c r="CA19" s="24">
        <f t="shared" si="14"/>
        <v>3.3509229497946736E-3</v>
      </c>
      <c r="CB19" s="24">
        <f t="shared" si="14"/>
        <v>1.2477342564402277E-3</v>
      </c>
      <c r="CC19" s="24">
        <f t="shared" si="14"/>
        <v>5.0902927675297376E-4</v>
      </c>
      <c r="CD19" s="24">
        <f t="shared" si="14"/>
        <v>1.5176381596930942E-3</v>
      </c>
      <c r="CE19" s="24">
        <f t="shared" si="14"/>
        <v>7.673525558247184E-4</v>
      </c>
      <c r="CF19" s="24">
        <f t="shared" si="16"/>
        <v>2.3444332381320435E-2</v>
      </c>
    </row>
    <row r="20" spans="1:84" x14ac:dyDescent="0.25">
      <c r="A20" s="31">
        <f>+[1]PAM!A21</f>
        <v>43160</v>
      </c>
      <c r="B20" s="17">
        <f>+[1]PAM!B21</f>
        <v>132.8261</v>
      </c>
      <c r="C20" s="17">
        <f>+[1]PAM!C21</f>
        <v>126.88500000000001</v>
      </c>
      <c r="D20" s="17">
        <f>+[1]PAM!D21</f>
        <v>129.90270000000001</v>
      </c>
      <c r="E20" s="17">
        <f>+[1]PAM!E21</f>
        <v>121.4585</v>
      </c>
      <c r="F20" s="17">
        <f>+[1]PAM!F21</f>
        <v>163.51689999999999</v>
      </c>
      <c r="G20" s="17">
        <f>+[1]PAM!G21</f>
        <v>126.56959999999999</v>
      </c>
      <c r="H20" s="17">
        <f>+[1]PAM!H21</f>
        <v>135.8143</v>
      </c>
      <c r="I20" s="17">
        <f>+[1]PAM!I21</f>
        <v>133.3014</v>
      </c>
      <c r="J20" s="17">
        <f>+[1]PAM!J21</f>
        <v>157.74180000000001</v>
      </c>
      <c r="K20" s="17">
        <f>+[1]PAM!K21</f>
        <v>130.47649999999999</v>
      </c>
      <c r="L20" s="17">
        <f>+[1]PAM!L21</f>
        <v>151.88</v>
      </c>
      <c r="M20" s="17">
        <f>+[1]PAM!M21</f>
        <v>130.4066</v>
      </c>
      <c r="N20" s="17">
        <f>+[1]PAM!N21</f>
        <v>126.97620000000001</v>
      </c>
      <c r="O20" s="18">
        <f>+[1]PAM!R21</f>
        <v>126.3991</v>
      </c>
      <c r="P20" s="19">
        <f>+[1]PAM!S21</f>
        <v>128.387</v>
      </c>
      <c r="Q20" s="20">
        <f>+[1]PAM!T21</f>
        <v>152.6046</v>
      </c>
      <c r="R20" s="18">
        <f t="shared" si="6"/>
        <v>132.82510653</v>
      </c>
      <c r="S20" s="19">
        <f t="shared" si="7"/>
        <v>127.00598213501249</v>
      </c>
      <c r="T20" s="19">
        <f t="shared" si="8"/>
        <v>126.79556389508927</v>
      </c>
      <c r="U20" s="19">
        <f t="shared" si="9"/>
        <v>125.74115176640231</v>
      </c>
      <c r="V20" s="19"/>
      <c r="W20" s="20">
        <f t="shared" si="10"/>
        <v>131.54076723119337</v>
      </c>
      <c r="X20" s="21"/>
      <c r="Y20" s="42">
        <f t="shared" si="11"/>
        <v>1.9433742152362932E-2</v>
      </c>
      <c r="Z20" s="24">
        <f t="shared" si="11"/>
        <v>2.5787581086412548E-2</v>
      </c>
      <c r="AA20" s="24">
        <f t="shared" si="11"/>
        <v>7.1452329062164921E-3</v>
      </c>
      <c r="AB20" s="24">
        <f t="shared" si="11"/>
        <v>2.9021544822210643E-2</v>
      </c>
      <c r="AC20" s="24">
        <f t="shared" si="11"/>
        <v>-1.0648197448159813E-2</v>
      </c>
      <c r="AD20" s="24">
        <f t="shared" si="11"/>
        <v>4.4605290306606538E-2</v>
      </c>
      <c r="AE20" s="24">
        <f t="shared" si="11"/>
        <v>1.333537272340668E-2</v>
      </c>
      <c r="AF20" s="24">
        <f t="shared" si="11"/>
        <v>1.8582633845166452E-2</v>
      </c>
      <c r="AG20" s="24">
        <f t="shared" si="11"/>
        <v>3.1588860223070281E-2</v>
      </c>
      <c r="AH20" s="24">
        <f t="shared" si="11"/>
        <v>5.332690215464897E-3</v>
      </c>
      <c r="AI20" s="24">
        <f t="shared" si="11"/>
        <v>0.1047698299201465</v>
      </c>
      <c r="AJ20" s="24">
        <f t="shared" si="11"/>
        <v>1.4450520813075185E-2</v>
      </c>
      <c r="AK20" s="24">
        <f t="shared" si="11"/>
        <v>1.4474551490238907E-2</v>
      </c>
      <c r="AL20" s="24">
        <f t="shared" si="11"/>
        <v>8.4361389705103207E-3</v>
      </c>
      <c r="AM20" s="24">
        <f t="shared" si="11"/>
        <v>2.5615831232365327E-2</v>
      </c>
      <c r="AN20" s="24">
        <f t="shared" si="11"/>
        <v>6.910257704511702E-3</v>
      </c>
      <c r="AO20" s="24">
        <f t="shared" si="12"/>
        <v>1.9431252813570943E-2</v>
      </c>
      <c r="AP20" s="24">
        <f t="shared" si="12"/>
        <v>2.2581540563668234E-2</v>
      </c>
      <c r="AQ20" s="24">
        <f t="shared" si="12"/>
        <v>2.1728065187201606E-2</v>
      </c>
      <c r="AR20" s="24">
        <f t="shared" si="12"/>
        <v>2.3952576075033871E-2</v>
      </c>
      <c r="AS20" s="24" t="e">
        <f t="shared" si="12"/>
        <v>#DIV/0!</v>
      </c>
      <c r="AT20" s="24">
        <f t="shared" si="12"/>
        <v>2.4305284916074532E-2</v>
      </c>
      <c r="AU20" s="21"/>
      <c r="AV20" s="24">
        <f t="shared" si="18"/>
        <v>0.25523992768668258</v>
      </c>
      <c r="AW20" s="24">
        <f t="shared" si="18"/>
        <v>0.20293402705357244</v>
      </c>
      <c r="AX20" s="24">
        <f t="shared" si="18"/>
        <v>0.20584194609005291</v>
      </c>
      <c r="AY20" s="24">
        <f t="shared" si="18"/>
        <v>0.1861529146361709</v>
      </c>
      <c r="AZ20" s="24">
        <f t="shared" si="18"/>
        <v>0.5175906307048781</v>
      </c>
      <c r="BA20" s="24">
        <f t="shared" si="18"/>
        <v>0.24004444069968622</v>
      </c>
      <c r="BB20" s="24">
        <f t="shared" si="18"/>
        <v>0.26364038980783144</v>
      </c>
      <c r="BC20" s="24">
        <f t="shared" si="18"/>
        <v>0.26100553966307949</v>
      </c>
      <c r="BD20" s="24">
        <f t="shared" si="18"/>
        <v>0.42120740886230834</v>
      </c>
      <c r="BE20" s="24">
        <f t="shared" si="18"/>
        <v>0.22507969146843565</v>
      </c>
      <c r="BF20" s="24">
        <f t="shared" si="18"/>
        <v>0.32332042947794704</v>
      </c>
      <c r="BG20" s="24">
        <f t="shared" si="18"/>
        <v>0.23483029991411541</v>
      </c>
      <c r="BH20" s="24">
        <f t="shared" si="18"/>
        <v>0.19980270412516576</v>
      </c>
      <c r="BI20" s="24">
        <f t="shared" si="18"/>
        <v>0.21331216421298782</v>
      </c>
      <c r="BJ20" s="24">
        <f t="shared" si="18"/>
        <v>0.21910735972911044</v>
      </c>
      <c r="BK20" s="24">
        <f t="shared" si="18"/>
        <v>0.40478884156282202</v>
      </c>
      <c r="BL20" s="24">
        <f t="shared" si="18"/>
        <v>0.25523505357634679</v>
      </c>
      <c r="BM20" s="24">
        <f t="shared" si="18"/>
        <v>0.21002281261926514</v>
      </c>
      <c r="BN20" s="24">
        <f t="shared" si="18"/>
        <v>0.21621414261095584</v>
      </c>
      <c r="BO20" s="24">
        <f t="shared" si="18"/>
        <v>0.21068681412836465</v>
      </c>
      <c r="BP20" s="24" t="e">
        <f t="shared" si="18"/>
        <v>#DIV/0!</v>
      </c>
      <c r="BQ20" s="24">
        <f t="shared" si="18"/>
        <v>0.2460277958924888</v>
      </c>
      <c r="BR20" s="21"/>
      <c r="BS20" s="35">
        <f t="shared" si="13"/>
        <v>43160</v>
      </c>
      <c r="BT20" s="24">
        <f t="shared" si="17"/>
        <v>7.0139661074186174E-3</v>
      </c>
      <c r="BU20" s="24">
        <f t="shared" si="14"/>
        <v>2.6878290635025756E-4</v>
      </c>
      <c r="BV20" s="24">
        <f t="shared" si="14"/>
        <v>2.742103627181604E-3</v>
      </c>
      <c r="BW20" s="24">
        <f t="shared" si="14"/>
        <v>-1.1710695043517074E-3</v>
      </c>
      <c r="BX20" s="24">
        <f t="shared" si="14"/>
        <v>2.629834374568278E-3</v>
      </c>
      <c r="BY20" s="24">
        <f t="shared" si="14"/>
        <v>1.1193430242375038E-3</v>
      </c>
      <c r="BZ20" s="24">
        <f t="shared" si="14"/>
        <v>1.9429965309223857E-3</v>
      </c>
      <c r="CA20" s="24">
        <f t="shared" si="14"/>
        <v>1.060268162770355E-3</v>
      </c>
      <c r="CB20" s="24">
        <f t="shared" si="14"/>
        <v>3.9254447633811748E-4</v>
      </c>
      <c r="CC20" s="24">
        <f t="shared" si="14"/>
        <v>1.7797806499148083E-3</v>
      </c>
      <c r="CD20" s="24">
        <f t="shared" si="14"/>
        <v>1.1548160314365915E-3</v>
      </c>
      <c r="CE20" s="24">
        <f t="shared" si="14"/>
        <v>4.9778853976391898E-4</v>
      </c>
      <c r="CF20" s="24">
        <f t="shared" si="16"/>
        <v>1.9431154926550731E-2</v>
      </c>
    </row>
    <row r="21" spans="1:84" x14ac:dyDescent="0.25">
      <c r="A21" s="31">
        <f>+[1]PAM!A22</f>
        <v>43191</v>
      </c>
      <c r="B21" s="17">
        <f>+[1]PAM!B22</f>
        <v>136.62950000000001</v>
      </c>
      <c r="C21" s="17">
        <f>+[1]PAM!C22</f>
        <v>128.52879999999999</v>
      </c>
      <c r="D21" s="17">
        <f>+[1]PAM!D22</f>
        <v>131.7559</v>
      </c>
      <c r="E21" s="17">
        <f>+[1]PAM!E22</f>
        <v>127.8707</v>
      </c>
      <c r="F21" s="17">
        <f>+[1]PAM!F22</f>
        <v>177.59870000000001</v>
      </c>
      <c r="G21" s="17">
        <f>+[1]PAM!G22</f>
        <v>128.1799</v>
      </c>
      <c r="H21" s="17">
        <f>+[1]PAM!H22</f>
        <v>138.5342</v>
      </c>
      <c r="I21" s="17">
        <f>+[1]PAM!I22</f>
        <v>137.48070000000001</v>
      </c>
      <c r="J21" s="17">
        <f>+[1]PAM!J22</f>
        <v>159.73169999999999</v>
      </c>
      <c r="K21" s="17">
        <f>+[1]PAM!K22</f>
        <v>132.59520000000001</v>
      </c>
      <c r="L21" s="17">
        <f>+[1]PAM!L22</f>
        <v>152.3955</v>
      </c>
      <c r="M21" s="17">
        <f>+[1]PAM!M22</f>
        <v>134.0968</v>
      </c>
      <c r="N21" s="17">
        <f>+[1]PAM!N22</f>
        <v>129.5735</v>
      </c>
      <c r="O21" s="18">
        <f>+[1]PAM!R22</f>
        <v>129.1695</v>
      </c>
      <c r="P21" s="19">
        <f>+[1]PAM!S22</f>
        <v>131.1335</v>
      </c>
      <c r="Q21" s="20">
        <f>+[1]PAM!T22</f>
        <v>160.80879999999999</v>
      </c>
      <c r="R21" s="18">
        <f t="shared" si="6"/>
        <v>136.62893549999998</v>
      </c>
      <c r="S21" s="19">
        <f t="shared" si="7"/>
        <v>129.73071086542689</v>
      </c>
      <c r="T21" s="19">
        <f t="shared" si="8"/>
        <v>130.47677748325893</v>
      </c>
      <c r="U21" s="19">
        <f t="shared" si="9"/>
        <v>129.41974134823363</v>
      </c>
      <c r="V21" s="19"/>
      <c r="W21" s="20">
        <f t="shared" si="10"/>
        <v>134.97255220559276</v>
      </c>
      <c r="X21" s="21"/>
      <c r="Y21" s="42">
        <f t="shared" si="11"/>
        <v>2.8634432539990318E-2</v>
      </c>
      <c r="Z21" s="24">
        <f t="shared" si="11"/>
        <v>1.2955038026559285E-2</v>
      </c>
      <c r="AA21" s="24">
        <f t="shared" si="11"/>
        <v>1.4266062214257191E-2</v>
      </c>
      <c r="AB21" s="24">
        <f t="shared" si="11"/>
        <v>5.2793340935381128E-2</v>
      </c>
      <c r="AC21" s="24">
        <f t="shared" si="11"/>
        <v>8.6118315599182704E-2</v>
      </c>
      <c r="AD21" s="24">
        <f t="shared" si="11"/>
        <v>1.272264430005321E-2</v>
      </c>
      <c r="AE21" s="24">
        <f t="shared" si="11"/>
        <v>2.0026609863615263E-2</v>
      </c>
      <c r="AF21" s="24">
        <f t="shared" si="11"/>
        <v>3.1352258865998461E-2</v>
      </c>
      <c r="AG21" s="24">
        <f t="shared" si="11"/>
        <v>1.2614918810359477E-2</v>
      </c>
      <c r="AH21" s="24">
        <f t="shared" si="11"/>
        <v>1.6238173157618663E-2</v>
      </c>
      <c r="AI21" s="24">
        <f t="shared" si="11"/>
        <v>3.3941269423229947E-3</v>
      </c>
      <c r="AJ21" s="24">
        <f t="shared" si="11"/>
        <v>2.8297647511705826E-2</v>
      </c>
      <c r="AK21" s="24">
        <f t="shared" si="11"/>
        <v>2.0455014404274108E-2</v>
      </c>
      <c r="AL21" s="24">
        <f t="shared" si="11"/>
        <v>2.1917877579824552E-2</v>
      </c>
      <c r="AM21" s="24">
        <f t="shared" si="11"/>
        <v>2.1392352808306203E-2</v>
      </c>
      <c r="AN21" s="24">
        <f t="shared" ref="AB21:AQ52" si="19">+Q21/Q20-1</f>
        <v>5.3761157920534375E-2</v>
      </c>
      <c r="AO21" s="24">
        <f t="shared" si="19"/>
        <v>2.8637876297436637E-2</v>
      </c>
      <c r="AP21" s="24">
        <f t="shared" si="12"/>
        <v>2.1453546396876799E-2</v>
      </c>
      <c r="AQ21" s="24">
        <f t="shared" si="12"/>
        <v>2.9032668613039991E-2</v>
      </c>
      <c r="AR21" s="24">
        <f t="shared" si="12"/>
        <v>2.9255255977496342E-2</v>
      </c>
      <c r="AS21" s="24" t="e">
        <f t="shared" si="12"/>
        <v>#DIV/0!</v>
      </c>
      <c r="AT21" s="24">
        <f t="shared" si="12"/>
        <v>2.6089136065078344E-2</v>
      </c>
      <c r="AU21" s="21"/>
      <c r="AV21" s="24">
        <f t="shared" si="18"/>
        <v>0.25704288847671219</v>
      </c>
      <c r="AW21" s="24">
        <f t="shared" si="18"/>
        <v>0.19425806733362871</v>
      </c>
      <c r="AX21" s="24">
        <f t="shared" si="18"/>
        <v>0.19494021031819808</v>
      </c>
      <c r="AY21" s="24">
        <f t="shared" si="18"/>
        <v>0.18656654785909743</v>
      </c>
      <c r="AZ21" s="24">
        <f t="shared" si="18"/>
        <v>0.5336834233169947</v>
      </c>
      <c r="BA21" s="24">
        <f t="shared" si="18"/>
        <v>0.24164422573958211</v>
      </c>
      <c r="BB21" s="24">
        <f t="shared" si="18"/>
        <v>0.26335727495905359</v>
      </c>
      <c r="BC21" s="24">
        <f t="shared" si="18"/>
        <v>0.29120047785820358</v>
      </c>
      <c r="BD21" s="24">
        <f t="shared" si="18"/>
        <v>0.35217566499110275</v>
      </c>
      <c r="BE21" s="24">
        <f t="shared" si="18"/>
        <v>0.22591375948476466</v>
      </c>
      <c r="BF21" s="24">
        <f t="shared" si="18"/>
        <v>0.30410282521168752</v>
      </c>
      <c r="BG21" s="24">
        <f t="shared" si="18"/>
        <v>0.2472461802755539</v>
      </c>
      <c r="BH21" s="24">
        <f t="shared" si="18"/>
        <v>0.20521828585885626</v>
      </c>
      <c r="BI21" s="24">
        <f t="shared" si="18"/>
        <v>0.18943564895259812</v>
      </c>
      <c r="BJ21" s="24">
        <f t="shared" si="18"/>
        <v>0.2218218850569571</v>
      </c>
      <c r="BK21" s="24">
        <f t="shared" si="18"/>
        <v>0.4155043822779394</v>
      </c>
      <c r="BL21" s="24">
        <f t="shared" si="18"/>
        <v>0.25704124944455509</v>
      </c>
      <c r="BM21" s="24">
        <f t="shared" si="18"/>
        <v>0.20766081201834541</v>
      </c>
      <c r="BN21" s="24">
        <f t="shared" si="18"/>
        <v>0.21983113761403539</v>
      </c>
      <c r="BO21" s="24">
        <f t="shared" si="18"/>
        <v>0.21177263533237056</v>
      </c>
      <c r="BP21" s="24" t="e">
        <f t="shared" si="18"/>
        <v>#DIV/0!</v>
      </c>
      <c r="BQ21" s="24">
        <f t="shared" si="18"/>
        <v>0.24800835716143599</v>
      </c>
      <c r="BR21" s="21"/>
      <c r="BS21" s="35">
        <f t="shared" si="13"/>
        <v>43191</v>
      </c>
      <c r="BT21" s="24">
        <f t="shared" si="17"/>
        <v>3.5456036125429834E-3</v>
      </c>
      <c r="BU21" s="24">
        <f t="shared" si="14"/>
        <v>5.3017893320664766E-4</v>
      </c>
      <c r="BV21" s="24">
        <f t="shared" si="14"/>
        <v>5.0350982224126126E-3</v>
      </c>
      <c r="BW21" s="24">
        <f t="shared" si="14"/>
        <v>9.1916578142398325E-3</v>
      </c>
      <c r="BX21" s="24">
        <f t="shared" si="14"/>
        <v>7.6862167902242557E-4</v>
      </c>
      <c r="BY21" s="24">
        <f t="shared" si="14"/>
        <v>1.6709354562092816E-3</v>
      </c>
      <c r="BZ21" s="24">
        <f t="shared" si="14"/>
        <v>3.2754491022472338E-3</v>
      </c>
      <c r="CA21" s="24">
        <f t="shared" si="14"/>
        <v>4.2846353239310163E-4</v>
      </c>
      <c r="CB21" s="24">
        <f t="shared" si="14"/>
        <v>1.1787738253250027E-3</v>
      </c>
      <c r="CC21" s="24">
        <f t="shared" si="14"/>
        <v>6.2484331016268995E-5</v>
      </c>
      <c r="CD21" s="24">
        <f t="shared" si="14"/>
        <v>2.2503574222234968E-3</v>
      </c>
      <c r="CE21" s="24">
        <f t="shared" si="14"/>
        <v>7.000381702090149E-4</v>
      </c>
      <c r="CF21" s="24">
        <f t="shared" si="16"/>
        <v>2.8637662101047904E-2</v>
      </c>
    </row>
    <row r="22" spans="1:84" x14ac:dyDescent="0.25">
      <c r="A22" s="31">
        <f>+[1]PAM!A23</f>
        <v>43221</v>
      </c>
      <c r="B22" s="17">
        <f>+[1]PAM!B23</f>
        <v>139.65549999999999</v>
      </c>
      <c r="C22" s="17">
        <f>+[1]PAM!C23</f>
        <v>132.2808</v>
      </c>
      <c r="D22" s="17">
        <f>+[1]PAM!D23</f>
        <v>133.91579999999999</v>
      </c>
      <c r="E22" s="17">
        <f>+[1]PAM!E23</f>
        <v>130.90790000000001</v>
      </c>
      <c r="F22" s="17">
        <f>+[1]PAM!F23</f>
        <v>175.95140000000001</v>
      </c>
      <c r="G22" s="17">
        <f>+[1]PAM!G23</f>
        <v>130.80600000000001</v>
      </c>
      <c r="H22" s="17">
        <f>+[1]PAM!H23</f>
        <v>141.2139</v>
      </c>
      <c r="I22" s="17">
        <f>+[1]PAM!I23</f>
        <v>139.66249999999999</v>
      </c>
      <c r="J22" s="17">
        <f>+[1]PAM!J23</f>
        <v>167.5772</v>
      </c>
      <c r="K22" s="17">
        <f>+[1]PAM!K23</f>
        <v>137.27930000000001</v>
      </c>
      <c r="L22" s="17">
        <f>+[1]PAM!L23</f>
        <v>155.44380000000001</v>
      </c>
      <c r="M22" s="17">
        <f>+[1]PAM!M23</f>
        <v>138.4391</v>
      </c>
      <c r="N22" s="17">
        <f>+[1]PAM!N23</f>
        <v>132.67910000000001</v>
      </c>
      <c r="O22" s="18">
        <f>+[1]PAM!R23</f>
        <v>132.0247</v>
      </c>
      <c r="P22" s="19">
        <f>+[1]PAM!S23</f>
        <v>134.87180000000001</v>
      </c>
      <c r="Q22" s="20">
        <f>+[1]PAM!T23</f>
        <v>161.4068</v>
      </c>
      <c r="R22" s="18">
        <f t="shared" si="6"/>
        <v>139.65472308999998</v>
      </c>
      <c r="S22" s="19">
        <f t="shared" si="7"/>
        <v>133.31741560989897</v>
      </c>
      <c r="T22" s="19">
        <f t="shared" si="8"/>
        <v>134.08262700892857</v>
      </c>
      <c r="U22" s="19">
        <f t="shared" si="9"/>
        <v>132.81054945926459</v>
      </c>
      <c r="V22" s="19"/>
      <c r="W22" s="20">
        <f t="shared" si="10"/>
        <v>138.24127611264279</v>
      </c>
      <c r="X22" s="21"/>
      <c r="Y22" s="42">
        <f t="shared" ref="Y22:AN49" si="20">+B22/B21-1</f>
        <v>2.2147486450583287E-2</v>
      </c>
      <c r="Z22" s="24">
        <f t="shared" si="20"/>
        <v>2.9191900959162576E-2</v>
      </c>
      <c r="AA22" s="24">
        <f t="shared" si="20"/>
        <v>1.6393193777280546E-2</v>
      </c>
      <c r="AB22" s="24">
        <f t="shared" si="19"/>
        <v>2.3752118350802931E-2</v>
      </c>
      <c r="AC22" s="24">
        <f t="shared" si="19"/>
        <v>-9.2754057321365879E-3</v>
      </c>
      <c r="AD22" s="24">
        <f t="shared" si="19"/>
        <v>2.0487611552201246E-2</v>
      </c>
      <c r="AE22" s="24">
        <f t="shared" si="19"/>
        <v>1.9343237987442752E-2</v>
      </c>
      <c r="AF22" s="24">
        <f t="shared" si="19"/>
        <v>1.5869863915443982E-2</v>
      </c>
      <c r="AG22" s="24">
        <f t="shared" si="19"/>
        <v>4.9116737629412377E-2</v>
      </c>
      <c r="AH22" s="24">
        <f t="shared" si="19"/>
        <v>3.5326316488077936E-2</v>
      </c>
      <c r="AI22" s="24">
        <f t="shared" si="19"/>
        <v>2.0002559130683162E-2</v>
      </c>
      <c r="AJ22" s="24">
        <f t="shared" si="19"/>
        <v>3.2381831632074753E-2</v>
      </c>
      <c r="AK22" s="24">
        <f t="shared" si="19"/>
        <v>2.3967863799310818E-2</v>
      </c>
      <c r="AL22" s="24">
        <f t="shared" si="19"/>
        <v>2.2104289325266313E-2</v>
      </c>
      <c r="AM22" s="24">
        <f t="shared" si="19"/>
        <v>2.8507589593810945E-2</v>
      </c>
      <c r="AN22" s="24">
        <f t="shared" si="19"/>
        <v>3.7187019615843031E-3</v>
      </c>
      <c r="AO22" s="24">
        <f t="shared" si="19"/>
        <v>2.2146023307046736E-2</v>
      </c>
      <c r="AP22" s="24">
        <f t="shared" si="19"/>
        <v>2.7647306644243086E-2</v>
      </c>
      <c r="AQ22" s="24">
        <f t="shared" si="19"/>
        <v>2.7635948673949251E-2</v>
      </c>
      <c r="AR22" s="24">
        <f t="shared" ref="AP22:AT37" si="21">+U22/U21-1</f>
        <v>2.6200084127097734E-2</v>
      </c>
      <c r="AS22" s="24" t="e">
        <f t="shared" si="21"/>
        <v>#DIV/0!</v>
      </c>
      <c r="AT22" s="24">
        <f t="shared" si="21"/>
        <v>2.4217693550545372E-2</v>
      </c>
      <c r="AU22" s="21"/>
      <c r="AV22" s="24">
        <f t="shared" si="18"/>
        <v>0.26613659956210522</v>
      </c>
      <c r="AW22" s="24">
        <f t="shared" si="18"/>
        <v>0.21160229495944249</v>
      </c>
      <c r="AX22" s="24">
        <f t="shared" si="18"/>
        <v>0.19640103562692413</v>
      </c>
      <c r="AY22" s="24">
        <f t="shared" si="18"/>
        <v>0.18061083228491692</v>
      </c>
      <c r="AZ22" s="24">
        <f t="shared" si="18"/>
        <v>0.50156598559805299</v>
      </c>
      <c r="BA22" s="24">
        <f t="shared" si="18"/>
        <v>0.23415741955936564</v>
      </c>
      <c r="BB22" s="24">
        <f t="shared" si="18"/>
        <v>0.26843541496750167</v>
      </c>
      <c r="BC22" s="24">
        <f t="shared" si="18"/>
        <v>0.30239782011266847</v>
      </c>
      <c r="BD22" s="24">
        <f t="shared" si="18"/>
        <v>0.40543160839817705</v>
      </c>
      <c r="BE22" s="24">
        <f t="shared" si="18"/>
        <v>0.27142013018045219</v>
      </c>
      <c r="BF22" s="24">
        <f t="shared" si="18"/>
        <v>0.30527530273602332</v>
      </c>
      <c r="BG22" s="24">
        <f t="shared" si="18"/>
        <v>0.26256830900110173</v>
      </c>
      <c r="BH22" s="24">
        <f t="shared" si="18"/>
        <v>0.22188935508706531</v>
      </c>
      <c r="BI22" s="24">
        <f t="shared" si="18"/>
        <v>0.19533995174265151</v>
      </c>
      <c r="BJ22" s="24">
        <f t="shared" si="18"/>
        <v>0.2364518787638763</v>
      </c>
      <c r="BK22" s="24">
        <f t="shared" si="18"/>
        <v>0.40903876875802037</v>
      </c>
      <c r="BL22" s="24">
        <f t="shared" si="18"/>
        <v>0.26613291024698627</v>
      </c>
      <c r="BM22" s="24">
        <f t="shared" si="18"/>
        <v>0.22096902260853901</v>
      </c>
      <c r="BN22" s="24">
        <f t="shared" si="18"/>
        <v>0.23115242197913743</v>
      </c>
      <c r="BO22" s="24">
        <f t="shared" si="18"/>
        <v>0.22189832031987011</v>
      </c>
      <c r="BP22" s="24" t="e">
        <f t="shared" si="18"/>
        <v>#DIV/0!</v>
      </c>
      <c r="BQ22" s="24">
        <f t="shared" si="18"/>
        <v>0.25971043613208833</v>
      </c>
      <c r="BR22" s="21"/>
      <c r="BS22" s="35">
        <f t="shared" si="13"/>
        <v>43221</v>
      </c>
      <c r="BT22" s="24">
        <f t="shared" si="17"/>
        <v>7.8676127776212499E-3</v>
      </c>
      <c r="BU22" s="24">
        <f t="shared" si="17"/>
        <v>6.0072092776449989E-4</v>
      </c>
      <c r="BV22" s="24">
        <f t="shared" si="17"/>
        <v>2.3185326741296816E-3</v>
      </c>
      <c r="BW22" s="24">
        <f t="shared" si="17"/>
        <v>-1.0453153235575048E-3</v>
      </c>
      <c r="BX22" s="24">
        <f t="shared" si="17"/>
        <v>1.2185855909594963E-3</v>
      </c>
      <c r="BY22" s="24">
        <f t="shared" si="17"/>
        <v>1.600412209661894E-3</v>
      </c>
      <c r="BZ22" s="24">
        <f t="shared" si="17"/>
        <v>1.6623451011677423E-3</v>
      </c>
      <c r="CA22" s="24">
        <f t="shared" si="17"/>
        <v>1.6422610051270072E-3</v>
      </c>
      <c r="CB22" s="24">
        <f t="shared" si="17"/>
        <v>2.5335303869222971E-3</v>
      </c>
      <c r="CC22" s="24">
        <f t="shared" si="17"/>
        <v>3.5920229525834602E-4</v>
      </c>
      <c r="CD22" s="24">
        <f t="shared" si="17"/>
        <v>2.5743071591420559E-3</v>
      </c>
      <c r="CE22" s="24">
        <f t="shared" si="17"/>
        <v>8.137370040876995E-4</v>
      </c>
      <c r="CF22" s="24">
        <f t="shared" si="16"/>
        <v>2.2145931808284464E-2</v>
      </c>
    </row>
    <row r="23" spans="1:84" x14ac:dyDescent="0.25">
      <c r="A23" s="31">
        <f>+[1]PAM!A24</f>
        <v>43252</v>
      </c>
      <c r="B23" s="17">
        <f>+[1]PAM!B24</f>
        <v>144.8408</v>
      </c>
      <c r="C23" s="17">
        <f>+[1]PAM!C24</f>
        <v>140.00399999999999</v>
      </c>
      <c r="D23" s="17">
        <f>+[1]PAM!D24</f>
        <v>134.84059999999999</v>
      </c>
      <c r="E23" s="17">
        <f>+[1]PAM!E24</f>
        <v>133.5153</v>
      </c>
      <c r="F23" s="17">
        <f>+[1]PAM!F24</f>
        <v>178.95179999999999</v>
      </c>
      <c r="G23" s="17">
        <f>+[1]PAM!G24</f>
        <v>136.3065</v>
      </c>
      <c r="H23" s="17">
        <f>+[1]PAM!H24</f>
        <v>146.64420000000001</v>
      </c>
      <c r="I23" s="17">
        <f>+[1]PAM!I24</f>
        <v>147.89519999999999</v>
      </c>
      <c r="J23" s="17">
        <f>+[1]PAM!J24</f>
        <v>168.24959999999999</v>
      </c>
      <c r="K23" s="17">
        <f>+[1]PAM!K24</f>
        <v>141.45590000000001</v>
      </c>
      <c r="L23" s="17">
        <f>+[1]PAM!L24</f>
        <v>157.65520000000001</v>
      </c>
      <c r="M23" s="17">
        <f>+[1]PAM!M24</f>
        <v>141.33709999999999</v>
      </c>
      <c r="N23" s="17">
        <f>+[1]PAM!N24</f>
        <v>137.1062</v>
      </c>
      <c r="O23" s="18">
        <f>+[1]PAM!R24</f>
        <v>136.84540000000001</v>
      </c>
      <c r="P23" s="19">
        <f>+[1]PAM!S24</f>
        <v>140.33320000000001</v>
      </c>
      <c r="Q23" s="20">
        <f>+[1]PAM!T24</f>
        <v>165.83600000000001</v>
      </c>
      <c r="R23" s="18">
        <f t="shared" si="6"/>
        <v>144.84023013999999</v>
      </c>
      <c r="S23" s="19">
        <f t="shared" si="7"/>
        <v>138.54570912285843</v>
      </c>
      <c r="T23" s="19">
        <f t="shared" si="8"/>
        <v>137.77281238839285</v>
      </c>
      <c r="U23" s="19">
        <f t="shared" si="9"/>
        <v>136.73205068493152</v>
      </c>
      <c r="V23" s="19"/>
      <c r="W23" s="20">
        <f t="shared" si="10"/>
        <v>143.05182193777077</v>
      </c>
      <c r="X23" s="21"/>
      <c r="Y23" s="42">
        <f t="shared" si="20"/>
        <v>3.7129221548739766E-2</v>
      </c>
      <c r="Z23" s="24">
        <f t="shared" si="20"/>
        <v>5.838489032421923E-2</v>
      </c>
      <c r="AA23" s="24">
        <f t="shared" si="20"/>
        <v>6.9058318734607216E-3</v>
      </c>
      <c r="AB23" s="24">
        <f t="shared" si="19"/>
        <v>1.9917820085724181E-2</v>
      </c>
      <c r="AC23" s="24">
        <f t="shared" si="19"/>
        <v>1.7052436070414734E-2</v>
      </c>
      <c r="AD23" s="24">
        <f t="shared" si="19"/>
        <v>4.2050823356726719E-2</v>
      </c>
      <c r="AE23" s="24">
        <f t="shared" si="19"/>
        <v>3.8454429769307463E-2</v>
      </c>
      <c r="AF23" s="24">
        <f t="shared" si="19"/>
        <v>5.8947104627226299E-2</v>
      </c>
      <c r="AG23" s="24">
        <f t="shared" si="19"/>
        <v>4.0124790245927855E-3</v>
      </c>
      <c r="AH23" s="24">
        <f t="shared" si="19"/>
        <v>3.042410618352509E-2</v>
      </c>
      <c r="AI23" s="24">
        <f t="shared" si="19"/>
        <v>1.422636348313655E-2</v>
      </c>
      <c r="AJ23" s="24">
        <f t="shared" si="19"/>
        <v>2.0933392372530557E-2</v>
      </c>
      <c r="AK23" s="24">
        <f t="shared" si="19"/>
        <v>3.336697339671435E-2</v>
      </c>
      <c r="AL23" s="24">
        <f t="shared" si="19"/>
        <v>3.651362207223352E-2</v>
      </c>
      <c r="AM23" s="24">
        <f t="shared" si="19"/>
        <v>4.0493268422309159E-2</v>
      </c>
      <c r="AN23" s="24">
        <f t="shared" si="19"/>
        <v>2.7441223046364982E-2</v>
      </c>
      <c r="AO23" s="24">
        <f t="shared" si="19"/>
        <v>3.7130910686481E-2</v>
      </c>
      <c r="AP23" s="24">
        <f t="shared" si="21"/>
        <v>3.9216883173448291E-2</v>
      </c>
      <c r="AQ23" s="24">
        <f t="shared" si="21"/>
        <v>2.7521726429319937E-2</v>
      </c>
      <c r="AR23" s="24">
        <f t="shared" si="21"/>
        <v>2.9527031110354152E-2</v>
      </c>
      <c r="AS23" s="24" t="e">
        <f t="shared" si="21"/>
        <v>#DIV/0!</v>
      </c>
      <c r="AT23" s="24">
        <f t="shared" si="21"/>
        <v>3.4798187346073206E-2</v>
      </c>
      <c r="AU23" s="21"/>
      <c r="AV23" s="24">
        <f t="shared" si="18"/>
        <v>0.30011902432368864</v>
      </c>
      <c r="AW23" s="24">
        <f t="shared" si="18"/>
        <v>0.27589886785437301</v>
      </c>
      <c r="AX23" s="24">
        <f t="shared" si="18"/>
        <v>0.19568477122565997</v>
      </c>
      <c r="AY23" s="24">
        <f t="shared" si="18"/>
        <v>0.19203916225766893</v>
      </c>
      <c r="AZ23" s="24">
        <f t="shared" si="18"/>
        <v>0.50932788142090457</v>
      </c>
      <c r="BA23" s="24">
        <f t="shared" si="18"/>
        <v>0.26994737842440863</v>
      </c>
      <c r="BB23" s="24">
        <f t="shared" si="18"/>
        <v>0.29667025958305082</v>
      </c>
      <c r="BC23" s="24">
        <f t="shared" si="18"/>
        <v>0.36917053715997583</v>
      </c>
      <c r="BD23" s="24">
        <f t="shared" si="18"/>
        <v>0.39996022688978417</v>
      </c>
      <c r="BE23" s="24">
        <f t="shared" si="18"/>
        <v>0.28749484613963361</v>
      </c>
      <c r="BF23" s="24">
        <f t="shared" si="18"/>
        <v>0.29962739473076794</v>
      </c>
      <c r="BG23" s="24">
        <f t="shared" si="18"/>
        <v>0.2750463244461363</v>
      </c>
      <c r="BH23" s="24">
        <f t="shared" si="18"/>
        <v>0.24119681811721394</v>
      </c>
      <c r="BI23" s="24">
        <f t="shared" si="18"/>
        <v>0.23041608073455211</v>
      </c>
      <c r="BJ23" s="24">
        <f t="shared" si="18"/>
        <v>0.27212387174440988</v>
      </c>
      <c r="BK23" s="24">
        <f t="shared" si="18"/>
        <v>0.43698648416798536</v>
      </c>
      <c r="BL23" s="24">
        <f t="shared" si="18"/>
        <v>0.30011803966920003</v>
      </c>
      <c r="BM23" s="24">
        <f t="shared" si="18"/>
        <v>0.25710273006402473</v>
      </c>
      <c r="BN23" s="24">
        <f t="shared" si="18"/>
        <v>0.24881469672521805</v>
      </c>
      <c r="BO23" s="24">
        <f t="shared" si="18"/>
        <v>0.2411079119344175</v>
      </c>
      <c r="BP23" s="24" t="e">
        <f t="shared" si="18"/>
        <v>#DIV/0!</v>
      </c>
      <c r="BQ23" s="24">
        <f t="shared" si="18"/>
        <v>0.28741904049872447</v>
      </c>
      <c r="BR23" s="21"/>
      <c r="BS23" s="35">
        <f t="shared" si="13"/>
        <v>43252</v>
      </c>
      <c r="BT23" s="24">
        <f t="shared" si="17"/>
        <v>1.5843964612922496E-2</v>
      </c>
      <c r="BU23" s="24">
        <f t="shared" si="17"/>
        <v>2.5163634801350594E-4</v>
      </c>
      <c r="BV23" s="24">
        <f t="shared" si="17"/>
        <v>1.9473047606431424E-3</v>
      </c>
      <c r="BW23" s="24">
        <f t="shared" si="17"/>
        <v>1.8626884011012721E-3</v>
      </c>
      <c r="BX23" s="24">
        <f t="shared" si="17"/>
        <v>2.4970853278245345E-3</v>
      </c>
      <c r="BY23" s="24">
        <f t="shared" si="17"/>
        <v>3.1728967351805078E-3</v>
      </c>
      <c r="BZ23" s="24">
        <f t="shared" si="17"/>
        <v>6.1367011682318231E-3</v>
      </c>
      <c r="CA23" s="24">
        <f t="shared" si="17"/>
        <v>1.3770055601103776E-4</v>
      </c>
      <c r="CB23" s="24">
        <f t="shared" si="17"/>
        <v>2.2100865343649234E-3</v>
      </c>
      <c r="CC23" s="24">
        <f t="shared" si="17"/>
        <v>2.5493833039157046E-4</v>
      </c>
      <c r="CD23" s="24">
        <f t="shared" si="17"/>
        <v>1.680836057298135E-3</v>
      </c>
      <c r="CE23" s="24">
        <f t="shared" si="17"/>
        <v>1.1348652935258537E-3</v>
      </c>
      <c r="CF23" s="24">
        <f t="shared" si="16"/>
        <v>3.7130704125508805E-2</v>
      </c>
    </row>
    <row r="24" spans="1:84" x14ac:dyDescent="0.25">
      <c r="A24" s="31">
        <f>+[1]PAM!A25</f>
        <v>43282</v>
      </c>
      <c r="B24" s="17">
        <f>+[1]PAM!B25</f>
        <v>149.62469999999999</v>
      </c>
      <c r="C24" s="17">
        <f>+[1]PAM!C25</f>
        <v>145.55520000000001</v>
      </c>
      <c r="D24" s="17">
        <f>+[1]PAM!D25</f>
        <v>138.13399999999999</v>
      </c>
      <c r="E24" s="17">
        <f>+[1]PAM!E25</f>
        <v>133.03139999999999</v>
      </c>
      <c r="F24" s="17">
        <f>+[1]PAM!F25</f>
        <v>182.821</v>
      </c>
      <c r="G24" s="17">
        <f>+[1]PAM!G25</f>
        <v>141.9281</v>
      </c>
      <c r="H24" s="17">
        <f>+[1]PAM!H25</f>
        <v>151.36699999999999</v>
      </c>
      <c r="I24" s="17">
        <f>+[1]PAM!I25</f>
        <v>156.52699999999999</v>
      </c>
      <c r="J24" s="17">
        <f>+[1]PAM!J25</f>
        <v>169.17850000000001</v>
      </c>
      <c r="K24" s="17">
        <f>+[1]PAM!K25</f>
        <v>149.83000000000001</v>
      </c>
      <c r="L24" s="17">
        <f>+[1]PAM!L25</f>
        <v>159.9452</v>
      </c>
      <c r="M24" s="17">
        <f>+[1]PAM!M25</f>
        <v>144.73429999999999</v>
      </c>
      <c r="N24" s="17">
        <f>+[1]PAM!N25</f>
        <v>142.2893</v>
      </c>
      <c r="O24" s="18">
        <f>+[1]PAM!R25</f>
        <v>141.1157</v>
      </c>
      <c r="P24" s="19">
        <f>+[1]PAM!S25</f>
        <v>145.11080000000001</v>
      </c>
      <c r="Q24" s="20">
        <f>+[1]PAM!T25</f>
        <v>170.96109999999999</v>
      </c>
      <c r="R24" s="18">
        <f t="shared" si="6"/>
        <v>149.62415702000001</v>
      </c>
      <c r="S24" s="19">
        <f t="shared" si="7"/>
        <v>143.08675589398158</v>
      </c>
      <c r="T24" s="19">
        <f t="shared" si="8"/>
        <v>141.63864062499999</v>
      </c>
      <c r="U24" s="19">
        <f t="shared" si="9"/>
        <v>140.7347170151406</v>
      </c>
      <c r="V24" s="19"/>
      <c r="W24" s="20">
        <f t="shared" si="10"/>
        <v>147.89177081528157</v>
      </c>
      <c r="X24" s="21"/>
      <c r="Y24" s="42">
        <f t="shared" si="20"/>
        <v>3.3028677002612472E-2</v>
      </c>
      <c r="Z24" s="24">
        <f t="shared" si="20"/>
        <v>3.9650295705837113E-2</v>
      </c>
      <c r="AA24" s="24">
        <f t="shared" si="20"/>
        <v>2.4424394433130603E-2</v>
      </c>
      <c r="AB24" s="24">
        <f t="shared" si="19"/>
        <v>-3.6243037314824811E-3</v>
      </c>
      <c r="AC24" s="24">
        <f t="shared" si="19"/>
        <v>2.1621464550789726E-2</v>
      </c>
      <c r="AD24" s="24">
        <f t="shared" si="19"/>
        <v>4.1242347210147745E-2</v>
      </c>
      <c r="AE24" s="24">
        <f t="shared" si="19"/>
        <v>3.2205842440410137E-2</v>
      </c>
      <c r="AF24" s="24">
        <f t="shared" si="19"/>
        <v>5.8364301207882274E-2</v>
      </c>
      <c r="AG24" s="24">
        <f t="shared" si="19"/>
        <v>5.5209640914453129E-3</v>
      </c>
      <c r="AH24" s="24">
        <f t="shared" si="19"/>
        <v>5.9199368849231382E-2</v>
      </c>
      <c r="AI24" s="24">
        <f t="shared" si="19"/>
        <v>1.4525369286899403E-2</v>
      </c>
      <c r="AJ24" s="24">
        <f t="shared" si="19"/>
        <v>2.4036151866707378E-2</v>
      </c>
      <c r="AK24" s="24">
        <f t="shared" si="19"/>
        <v>3.7803542071766172E-2</v>
      </c>
      <c r="AL24" s="24">
        <f t="shared" si="19"/>
        <v>3.1205287134240534E-2</v>
      </c>
      <c r="AM24" s="24">
        <f t="shared" si="19"/>
        <v>3.4044687928444617E-2</v>
      </c>
      <c r="AN24" s="24">
        <f t="shared" si="19"/>
        <v>3.0904628669287559E-2</v>
      </c>
      <c r="AO24" s="24">
        <f t="shared" si="19"/>
        <v>3.302899253457392E-2</v>
      </c>
      <c r="AP24" s="24">
        <f t="shared" si="21"/>
        <v>3.2776524079112912E-2</v>
      </c>
      <c r="AQ24" s="24">
        <f t="shared" si="21"/>
        <v>2.805944198706678E-2</v>
      </c>
      <c r="AR24" s="24">
        <f t="shared" si="21"/>
        <v>2.9273797256448075E-2</v>
      </c>
      <c r="AS24" s="24" t="e">
        <f t="shared" si="21"/>
        <v>#DIV/0!</v>
      </c>
      <c r="AT24" s="24">
        <f t="shared" si="21"/>
        <v>3.3833535371651902E-2</v>
      </c>
      <c r="AU24" s="21"/>
      <c r="AV24" s="24">
        <f t="shared" si="18"/>
        <v>0.31737048362231168</v>
      </c>
      <c r="AW24" s="24">
        <f t="shared" si="18"/>
        <v>0.31116990371285191</v>
      </c>
      <c r="AX24" s="24">
        <f t="shared" si="18"/>
        <v>0.19130638015656509</v>
      </c>
      <c r="AY24" s="24">
        <f t="shared" si="18"/>
        <v>0.20000324736242003</v>
      </c>
      <c r="AZ24" s="24">
        <f t="shared" si="18"/>
        <v>0.51751541205190499</v>
      </c>
      <c r="BA24" s="24">
        <f t="shared" si="18"/>
        <v>0.29006429047332083</v>
      </c>
      <c r="BB24" s="24">
        <f t="shared" si="18"/>
        <v>0.29149865276026277</v>
      </c>
      <c r="BC24" s="24">
        <f t="shared" si="18"/>
        <v>0.40890417863803608</v>
      </c>
      <c r="BD24" s="24">
        <f t="shared" si="18"/>
        <v>0.38582980961259028</v>
      </c>
      <c r="BE24" s="24">
        <f t="shared" si="18"/>
        <v>0.29949990546253114</v>
      </c>
      <c r="BF24" s="24">
        <f t="shared" si="18"/>
        <v>0.30763281516981356</v>
      </c>
      <c r="BG24" s="24">
        <f t="shared" si="18"/>
        <v>0.26566335386888995</v>
      </c>
      <c r="BH24" s="24">
        <f t="shared" si="18"/>
        <v>0.27006029446549462</v>
      </c>
      <c r="BI24" s="24">
        <f t="shared" si="18"/>
        <v>0.25624223281783576</v>
      </c>
      <c r="BJ24" s="24">
        <f t="shared" si="18"/>
        <v>0.29051272496693925</v>
      </c>
      <c r="BK24" s="24">
        <f t="shared" si="18"/>
        <v>0.44410140405352649</v>
      </c>
      <c r="BL24" s="24">
        <f t="shared" si="18"/>
        <v>0.31737394925071927</v>
      </c>
      <c r="BM24" s="24">
        <f t="shared" si="18"/>
        <v>0.27659366507441763</v>
      </c>
      <c r="BN24" s="24">
        <f t="shared" si="18"/>
        <v>0.25864494580490605</v>
      </c>
      <c r="BO24" s="24">
        <f t="shared" si="18"/>
        <v>0.25655252110260007</v>
      </c>
      <c r="BP24" s="24" t="e">
        <f t="shared" si="18"/>
        <v>#DIV/0!</v>
      </c>
      <c r="BQ24" s="24">
        <f t="shared" si="18"/>
        <v>0.30248078878745743</v>
      </c>
      <c r="BR24" s="21"/>
      <c r="BS24" s="35">
        <f t="shared" si="13"/>
        <v>43282</v>
      </c>
      <c r="BT24" s="24">
        <f t="shared" si="17"/>
        <v>1.0980461306482748E-2</v>
      </c>
      <c r="BU24" s="24">
        <f t="shared" si="17"/>
        <v>8.6404659460593745E-4</v>
      </c>
      <c r="BV24" s="24">
        <f t="shared" si="17"/>
        <v>-3.4845685746005671E-4</v>
      </c>
      <c r="BW24" s="24">
        <f t="shared" si="17"/>
        <v>2.3160576301705081E-3</v>
      </c>
      <c r="BX24" s="24">
        <f t="shared" si="17"/>
        <v>2.460697814427979E-3</v>
      </c>
      <c r="BY24" s="24">
        <f t="shared" si="17"/>
        <v>2.6607176983280832E-3</v>
      </c>
      <c r="BZ24" s="24">
        <f t="shared" si="17"/>
        <v>6.2038485012510273E-3</v>
      </c>
      <c r="CA24" s="24">
        <f t="shared" si="17"/>
        <v>1.8341889854240503E-4</v>
      </c>
      <c r="CB24" s="24">
        <f t="shared" si="17"/>
        <v>4.272594393292496E-3</v>
      </c>
      <c r="CC24" s="24">
        <f t="shared" si="17"/>
        <v>2.5454844215165806E-4</v>
      </c>
      <c r="CD24" s="24">
        <f t="shared" si="17"/>
        <v>1.899832091510126E-3</v>
      </c>
      <c r="CE24" s="24">
        <f t="shared" si="17"/>
        <v>1.2810960723773953E-3</v>
      </c>
      <c r="CF24" s="24">
        <f t="shared" si="16"/>
        <v>3.3028862585680309E-2</v>
      </c>
    </row>
    <row r="25" spans="1:84" x14ac:dyDescent="0.25">
      <c r="A25" s="31">
        <f>+[1]PAM!A26</f>
        <v>43313</v>
      </c>
      <c r="B25" s="17">
        <f>+[1]PAM!B26</f>
        <v>155.2167</v>
      </c>
      <c r="C25" s="17">
        <f>+[1]PAM!C26</f>
        <v>151.7748</v>
      </c>
      <c r="D25" s="17">
        <f>+[1]PAM!D26</f>
        <v>140.40190000000001</v>
      </c>
      <c r="E25" s="17">
        <f>+[1]PAM!E26</f>
        <v>132.72280000000001</v>
      </c>
      <c r="F25" s="17">
        <f>+[1]PAM!F26</f>
        <v>188.67910000000001</v>
      </c>
      <c r="G25" s="17">
        <f>+[1]PAM!G26</f>
        <v>146.0566</v>
      </c>
      <c r="H25" s="17">
        <f>+[1]PAM!H26</f>
        <v>156.55330000000001</v>
      </c>
      <c r="I25" s="17">
        <f>+[1]PAM!I26</f>
        <v>163.96940000000001</v>
      </c>
      <c r="J25" s="17">
        <f>+[1]PAM!J26</f>
        <v>187.5521</v>
      </c>
      <c r="K25" s="17">
        <f>+[1]PAM!K26</f>
        <v>159.1987</v>
      </c>
      <c r="L25" s="17">
        <f>+[1]PAM!L26</f>
        <v>163.43989999999999</v>
      </c>
      <c r="M25" s="17">
        <f>+[1]PAM!M26</f>
        <v>148.16200000000001</v>
      </c>
      <c r="N25" s="17">
        <f>+[1]PAM!N26</f>
        <v>148.89779999999999</v>
      </c>
      <c r="O25" s="18">
        <f>+[1]PAM!R26</f>
        <v>143.44409999999999</v>
      </c>
      <c r="P25" s="19">
        <f>+[1]PAM!S26</f>
        <v>150.32849999999999</v>
      </c>
      <c r="Q25" s="20">
        <f>+[1]PAM!T26</f>
        <v>179.90889999999999</v>
      </c>
      <c r="R25" s="18">
        <f t="shared" si="6"/>
        <v>155.21599029000001</v>
      </c>
      <c r="S25" s="19">
        <f t="shared" si="7"/>
        <v>147.92528342363451</v>
      </c>
      <c r="T25" s="19">
        <f t="shared" si="8"/>
        <v>145.6457133091518</v>
      </c>
      <c r="U25" s="19">
        <f t="shared" si="9"/>
        <v>144.91096485219902</v>
      </c>
      <c r="V25" s="19"/>
      <c r="W25" s="20">
        <f t="shared" si="10"/>
        <v>153.67790059078379</v>
      </c>
      <c r="X25" s="21"/>
      <c r="Y25" s="42">
        <f t="shared" si="20"/>
        <v>3.7373508518312892E-2</v>
      </c>
      <c r="Z25" s="24">
        <f t="shared" si="20"/>
        <v>4.2730180714945165E-2</v>
      </c>
      <c r="AA25" s="24">
        <f t="shared" si="20"/>
        <v>1.6418115742684813E-2</v>
      </c>
      <c r="AB25" s="24">
        <f t="shared" si="19"/>
        <v>-2.3197530808514166E-3</v>
      </c>
      <c r="AC25" s="24">
        <f t="shared" si="19"/>
        <v>3.2042817838213278E-2</v>
      </c>
      <c r="AD25" s="24">
        <f t="shared" si="19"/>
        <v>2.9088672362978185E-2</v>
      </c>
      <c r="AE25" s="24">
        <f t="shared" si="19"/>
        <v>3.4263082442011816E-2</v>
      </c>
      <c r="AF25" s="24">
        <f t="shared" si="19"/>
        <v>4.7547068556862637E-2</v>
      </c>
      <c r="AG25" s="24">
        <f t="shared" si="19"/>
        <v>0.10860481680591794</v>
      </c>
      <c r="AH25" s="24">
        <f t="shared" si="19"/>
        <v>6.252886604818797E-2</v>
      </c>
      <c r="AI25" s="24">
        <f t="shared" si="19"/>
        <v>2.1849358405253705E-2</v>
      </c>
      <c r="AJ25" s="24">
        <f t="shared" si="19"/>
        <v>2.3682706863542569E-2</v>
      </c>
      <c r="AK25" s="24">
        <f t="shared" si="19"/>
        <v>4.6444110695603946E-2</v>
      </c>
      <c r="AL25" s="24">
        <f t="shared" si="19"/>
        <v>1.6499935868227178E-2</v>
      </c>
      <c r="AM25" s="24">
        <f t="shared" si="19"/>
        <v>3.5956662081664259E-2</v>
      </c>
      <c r="AN25" s="24">
        <f t="shared" si="19"/>
        <v>5.2338221969793208E-2</v>
      </c>
      <c r="AO25" s="24">
        <f t="shared" si="19"/>
        <v>3.7372529819850842E-2</v>
      </c>
      <c r="AP25" s="24">
        <f t="shared" si="21"/>
        <v>3.3815341604627402E-2</v>
      </c>
      <c r="AQ25" s="24">
        <f t="shared" si="21"/>
        <v>2.8290815743995168E-2</v>
      </c>
      <c r="AR25" s="24">
        <f t="shared" si="21"/>
        <v>2.9674609972812238E-2</v>
      </c>
      <c r="AS25" s="24" t="e">
        <f t="shared" si="21"/>
        <v>#DIV/0!</v>
      </c>
      <c r="AT25" s="24">
        <f t="shared" si="21"/>
        <v>3.9124082047331532E-2</v>
      </c>
      <c r="AU25" s="21"/>
      <c r="AV25" s="24">
        <f t="shared" si="18"/>
        <v>0.34864910657265358</v>
      </c>
      <c r="AW25" s="24">
        <f t="shared" si="18"/>
        <v>0.3376035647148925</v>
      </c>
      <c r="AX25" s="24">
        <f t="shared" si="18"/>
        <v>0.19796536356988859</v>
      </c>
      <c r="AY25" s="24">
        <f t="shared" si="18"/>
        <v>0.20481844589687737</v>
      </c>
      <c r="AZ25" s="24">
        <f t="shared" si="18"/>
        <v>0.54009045666658784</v>
      </c>
      <c r="BA25" s="24">
        <f t="shared" si="18"/>
        <v>0.31343501016168784</v>
      </c>
      <c r="BB25" s="24">
        <f t="shared" si="18"/>
        <v>0.30614555435970603</v>
      </c>
      <c r="BC25" s="24">
        <f t="shared" si="18"/>
        <v>0.45959332058027891</v>
      </c>
      <c r="BD25" s="24">
        <f t="shared" si="18"/>
        <v>0.52296150373204608</v>
      </c>
      <c r="BE25" s="24">
        <f t="shared" si="18"/>
        <v>0.37191768426676775</v>
      </c>
      <c r="BF25" s="24">
        <f t="shared" si="18"/>
        <v>0.2950771349491168</v>
      </c>
      <c r="BG25" s="24">
        <f t="shared" si="18"/>
        <v>0.29113273233496151</v>
      </c>
      <c r="BH25" s="24">
        <f t="shared" si="18"/>
        <v>0.31081353512002163</v>
      </c>
      <c r="BI25" s="24">
        <f t="shared" si="18"/>
        <v>0.26563670453292154</v>
      </c>
      <c r="BJ25" s="24">
        <f t="shared" si="18"/>
        <v>0.31864097836365124</v>
      </c>
      <c r="BK25" s="24">
        <f t="shared" si="18"/>
        <v>0.49863763168657949</v>
      </c>
      <c r="BL25" s="24">
        <f t="shared" si="18"/>
        <v>0.34865198858370228</v>
      </c>
      <c r="BM25" s="24">
        <f t="shared" si="18"/>
        <v>0.30448615593248474</v>
      </c>
      <c r="BN25" s="24">
        <f t="shared" si="18"/>
        <v>0.2896086771731432</v>
      </c>
      <c r="BO25" s="24">
        <f t="shared" si="18"/>
        <v>0.28915437076148875</v>
      </c>
      <c r="BP25" s="24" t="e">
        <f t="shared" si="18"/>
        <v>#DIV/0!</v>
      </c>
      <c r="BQ25" s="24">
        <f t="shared" si="18"/>
        <v>0.34060359560822362</v>
      </c>
      <c r="BR25" s="21"/>
      <c r="BS25" s="35">
        <f t="shared" si="13"/>
        <v>43313</v>
      </c>
      <c r="BT25" s="24">
        <f t="shared" si="17"/>
        <v>1.1909232900717567E-2</v>
      </c>
      <c r="BU25" s="24">
        <f t="shared" si="17"/>
        <v>5.7597575801322234E-4</v>
      </c>
      <c r="BV25" s="24">
        <f t="shared" si="17"/>
        <v>-2.1511809213317293E-4</v>
      </c>
      <c r="BW25" s="24">
        <f t="shared" si="17"/>
        <v>3.3944747758892792E-3</v>
      </c>
      <c r="BX25" s="24">
        <f t="shared" si="17"/>
        <v>1.7493562226022854E-3</v>
      </c>
      <c r="BY25" s="24">
        <f t="shared" si="17"/>
        <v>2.8284239166394415E-3</v>
      </c>
      <c r="BZ25" s="24">
        <f t="shared" si="17"/>
        <v>5.1779809082324116E-3</v>
      </c>
      <c r="CA25" s="24">
        <f t="shared" si="17"/>
        <v>3.5120201410595944E-3</v>
      </c>
      <c r="CB25" s="24">
        <f t="shared" si="17"/>
        <v>4.6272235132300971E-3</v>
      </c>
      <c r="CC25" s="24">
        <f t="shared" si="17"/>
        <v>3.7603864869904444E-4</v>
      </c>
      <c r="CD25" s="24">
        <f t="shared" si="17"/>
        <v>1.8556007129838944E-3</v>
      </c>
      <c r="CE25" s="24">
        <f t="shared" si="17"/>
        <v>1.5811847910137814E-3</v>
      </c>
      <c r="CF25" s="24">
        <f t="shared" si="16"/>
        <v>3.7372394196947441E-2</v>
      </c>
    </row>
    <row r="26" spans="1:84" x14ac:dyDescent="0.25">
      <c r="A26" s="31">
        <f>+[1]PAM!A27</f>
        <v>43344</v>
      </c>
      <c r="B26" s="17">
        <f>+[1]PAM!B27</f>
        <v>165.0633</v>
      </c>
      <c r="C26" s="17">
        <f>+[1]PAM!C27</f>
        <v>161.94800000000001</v>
      </c>
      <c r="D26" s="17">
        <f>+[1]PAM!D27</f>
        <v>146.71170000000001</v>
      </c>
      <c r="E26" s="17">
        <f>+[1]PAM!E27</f>
        <v>142.28059999999999</v>
      </c>
      <c r="F26" s="17">
        <f>+[1]PAM!F27</f>
        <v>195.15549999999999</v>
      </c>
      <c r="G26" s="17">
        <f>+[1]PAM!G27</f>
        <v>160.17400000000001</v>
      </c>
      <c r="H26" s="17">
        <f>+[1]PAM!H27</f>
        <v>163.73949999999999</v>
      </c>
      <c r="I26" s="17">
        <f>+[1]PAM!I27</f>
        <v>181.3792</v>
      </c>
      <c r="J26" s="17">
        <f>+[1]PAM!J27</f>
        <v>193.4102</v>
      </c>
      <c r="K26" s="17">
        <f>+[1]PAM!K27</f>
        <v>167.697</v>
      </c>
      <c r="L26" s="17">
        <f>+[1]PAM!L27</f>
        <v>165.7987</v>
      </c>
      <c r="M26" s="17">
        <f>+[1]PAM!M27</f>
        <v>155.0753</v>
      </c>
      <c r="N26" s="17">
        <f>+[1]PAM!N27</f>
        <v>161.39009999999999</v>
      </c>
      <c r="O26" s="18">
        <f>+[1]PAM!R27</f>
        <v>147.10409999999999</v>
      </c>
      <c r="P26" s="19">
        <f>+[1]PAM!S27</f>
        <v>161.446</v>
      </c>
      <c r="Q26" s="20">
        <f>+[1]PAM!T27</f>
        <v>189.0718</v>
      </c>
      <c r="R26" s="18">
        <f t="shared" si="6"/>
        <v>165.06330852000002</v>
      </c>
      <c r="S26" s="19">
        <f t="shared" si="7"/>
        <v>157.70935416605653</v>
      </c>
      <c r="T26" s="19">
        <f t="shared" si="8"/>
        <v>155.48708526785714</v>
      </c>
      <c r="U26" s="19">
        <f t="shared" si="9"/>
        <v>155.60732537851479</v>
      </c>
      <c r="V26" s="19"/>
      <c r="W26" s="20">
        <f t="shared" si="10"/>
        <v>164.64962735328868</v>
      </c>
      <c r="X26" s="21"/>
      <c r="Y26" s="42">
        <f t="shared" si="20"/>
        <v>6.3437761529526071E-2</v>
      </c>
      <c r="Z26" s="24">
        <f t="shared" si="20"/>
        <v>6.7028255019937477E-2</v>
      </c>
      <c r="AA26" s="24">
        <f t="shared" si="20"/>
        <v>4.4940987265841725E-2</v>
      </c>
      <c r="AB26" s="24">
        <f t="shared" si="19"/>
        <v>7.2013248665639962E-2</v>
      </c>
      <c r="AC26" s="24">
        <f t="shared" si="19"/>
        <v>3.4324946430208669E-2</v>
      </c>
      <c r="AD26" s="24">
        <f t="shared" si="19"/>
        <v>9.6657049390441729E-2</v>
      </c>
      <c r="AE26" s="24">
        <f t="shared" si="19"/>
        <v>4.5902577588591065E-2</v>
      </c>
      <c r="AF26" s="24">
        <f t="shared" si="19"/>
        <v>0.10617712817147584</v>
      </c>
      <c r="AG26" s="24">
        <f t="shared" si="19"/>
        <v>3.1234520967773793E-2</v>
      </c>
      <c r="AH26" s="24">
        <f t="shared" si="19"/>
        <v>5.3381717313018218E-2</v>
      </c>
      <c r="AI26" s="24">
        <f t="shared" si="19"/>
        <v>1.4432216368218453E-2</v>
      </c>
      <c r="AJ26" s="24">
        <f t="shared" si="19"/>
        <v>4.6660412251454453E-2</v>
      </c>
      <c r="AK26" s="24">
        <f t="shared" si="19"/>
        <v>8.3898486075684175E-2</v>
      </c>
      <c r="AL26" s="24">
        <f t="shared" si="19"/>
        <v>2.5515165838120968E-2</v>
      </c>
      <c r="AM26" s="24">
        <f t="shared" si="19"/>
        <v>7.3954705860831416E-2</v>
      </c>
      <c r="AN26" s="24">
        <f t="shared" si="19"/>
        <v>5.0930776631950891E-2</v>
      </c>
      <c r="AO26" s="24">
        <f t="shared" si="19"/>
        <v>6.3442678886380444E-2</v>
      </c>
      <c r="AP26" s="24">
        <f t="shared" si="21"/>
        <v>6.614197732785132E-2</v>
      </c>
      <c r="AQ26" s="24">
        <f t="shared" si="21"/>
        <v>6.7570625561877984E-2</v>
      </c>
      <c r="AR26" s="24">
        <f t="shared" si="21"/>
        <v>7.381332763345716E-2</v>
      </c>
      <c r="AS26" s="24" t="e">
        <f t="shared" si="21"/>
        <v>#DIV/0!</v>
      </c>
      <c r="AT26" s="24">
        <f t="shared" si="21"/>
        <v>7.1394304062759151E-2</v>
      </c>
      <c r="AU26" s="21"/>
      <c r="AV26" s="24">
        <f t="shared" si="18"/>
        <v>0.40725284262630779</v>
      </c>
      <c r="AW26" s="24">
        <f t="shared" si="18"/>
        <v>0.40619898721163672</v>
      </c>
      <c r="AX26" s="24">
        <f t="shared" si="18"/>
        <v>0.24299610186163445</v>
      </c>
      <c r="AY26" s="24">
        <f t="shared" si="18"/>
        <v>0.25949374372048339</v>
      </c>
      <c r="AZ26" s="24">
        <f t="shared" si="18"/>
        <v>0.52815994838151936</v>
      </c>
      <c r="BA26" s="24">
        <f t="shared" si="18"/>
        <v>0.42400305828069507</v>
      </c>
      <c r="BB26" s="24">
        <f t="shared" si="18"/>
        <v>0.33405601031790444</v>
      </c>
      <c r="BC26" s="24">
        <f t="shared" si="18"/>
        <v>0.60522368180003916</v>
      </c>
      <c r="BD26" s="24">
        <f t="shared" si="18"/>
        <v>0.54889120774308675</v>
      </c>
      <c r="BE26" s="24">
        <f t="shared" si="18"/>
        <v>0.41054724660793918</v>
      </c>
      <c r="BF26" s="24">
        <f t="shared" si="18"/>
        <v>0.27109980895020747</v>
      </c>
      <c r="BG26" s="24">
        <f t="shared" si="18"/>
        <v>0.32830336394371074</v>
      </c>
      <c r="BH26" s="24">
        <f t="shared" si="18"/>
        <v>0.39701812685945082</v>
      </c>
      <c r="BI26" s="24">
        <f t="shared" si="18"/>
        <v>0.26033017845469475</v>
      </c>
      <c r="BJ26" s="24">
        <f t="shared" si="18"/>
        <v>0.39465534443959727</v>
      </c>
      <c r="BK26" s="24">
        <f t="shared" si="18"/>
        <v>0.53579687742415527</v>
      </c>
      <c r="BL26" s="24">
        <f t="shared" si="18"/>
        <v>0.40726295239353005</v>
      </c>
      <c r="BM26" s="24">
        <f t="shared" si="18"/>
        <v>0.36722654151121858</v>
      </c>
      <c r="BN26" s="24">
        <f t="shared" si="18"/>
        <v>0.34957856393992004</v>
      </c>
      <c r="BO26" s="24">
        <f t="shared" si="18"/>
        <v>0.35589823726022352</v>
      </c>
      <c r="BP26" s="24" t="e">
        <f t="shared" si="18"/>
        <v>#DIV/0!</v>
      </c>
      <c r="BQ26" s="24">
        <f t="shared" si="18"/>
        <v>0.41029855099177359</v>
      </c>
      <c r="BR26" s="21"/>
      <c r="BS26" s="35">
        <f t="shared" si="13"/>
        <v>43344</v>
      </c>
      <c r="BT26" s="24">
        <f t="shared" si="17"/>
        <v>1.8777759094221191E-2</v>
      </c>
      <c r="BU26" s="24">
        <f t="shared" si="17"/>
        <v>1.5447590368819837E-3</v>
      </c>
      <c r="BV26" s="24">
        <f t="shared" si="17"/>
        <v>6.4224953887049435E-3</v>
      </c>
      <c r="BW26" s="24">
        <f t="shared" si="17"/>
        <v>3.6175481117688923E-3</v>
      </c>
      <c r="BX26" s="24">
        <f t="shared" si="17"/>
        <v>5.7664101865327654E-3</v>
      </c>
      <c r="BY26" s="24">
        <f t="shared" si="17"/>
        <v>3.7779048259626632E-3</v>
      </c>
      <c r="BZ26" s="24">
        <f t="shared" si="17"/>
        <v>1.1676322071014258E-2</v>
      </c>
      <c r="CA26" s="24">
        <f t="shared" si="17"/>
        <v>1.0794048578535698E-3</v>
      </c>
      <c r="CB26" s="24">
        <f t="shared" si="17"/>
        <v>4.0461134014574459E-3</v>
      </c>
      <c r="CC26" s="24">
        <f t="shared" si="17"/>
        <v>2.4466877597578121E-4</v>
      </c>
      <c r="CD26" s="24">
        <f t="shared" si="17"/>
        <v>3.6077129587215769E-3</v>
      </c>
      <c r="CE26" s="24">
        <f t="shared" si="17"/>
        <v>2.8812900931407506E-3</v>
      </c>
      <c r="CF26" s="24">
        <f t="shared" si="16"/>
        <v>6.3442388802235836E-2</v>
      </c>
    </row>
    <row r="27" spans="1:84" x14ac:dyDescent="0.25">
      <c r="A27" s="31">
        <f>+[1]PAM!A28</f>
        <v>43374</v>
      </c>
      <c r="B27" s="17">
        <f>+[1]PAM!B28</f>
        <v>174.61709999999999</v>
      </c>
      <c r="C27" s="17">
        <f>+[1]PAM!C28</f>
        <v>171.25049999999999</v>
      </c>
      <c r="D27" s="17">
        <f>+[1]PAM!D28</f>
        <v>150.00309999999999</v>
      </c>
      <c r="E27" s="17">
        <f>+[1]PAM!E28</f>
        <v>149.8879</v>
      </c>
      <c r="F27" s="17">
        <f>+[1]PAM!F28</f>
        <v>218.03870000000001</v>
      </c>
      <c r="G27" s="17">
        <f>+[1]PAM!G28</f>
        <v>167.01179999999999</v>
      </c>
      <c r="H27" s="17">
        <f>+[1]PAM!H28</f>
        <v>172.67400000000001</v>
      </c>
      <c r="I27" s="17">
        <f>+[1]PAM!I28</f>
        <v>196.12360000000001</v>
      </c>
      <c r="J27" s="17">
        <f>+[1]PAM!J28</f>
        <v>195.69380000000001</v>
      </c>
      <c r="K27" s="17">
        <f>+[1]PAM!K28</f>
        <v>172.05629999999999</v>
      </c>
      <c r="L27" s="17">
        <f>+[1]PAM!L28</f>
        <v>168.1978</v>
      </c>
      <c r="M27" s="17">
        <f>+[1]PAM!M28</f>
        <v>161.05430000000001</v>
      </c>
      <c r="N27" s="17">
        <f>+[1]PAM!N28</f>
        <v>171.98330000000001</v>
      </c>
      <c r="O27" s="18">
        <f>+[1]PAM!R28</f>
        <v>156.7182</v>
      </c>
      <c r="P27" s="19">
        <f>+[1]PAM!S28</f>
        <v>168.904</v>
      </c>
      <c r="Q27" s="20">
        <f>+[1]PAM!T28</f>
        <v>206.04409999999999</v>
      </c>
      <c r="R27" s="18">
        <f t="shared" si="6"/>
        <v>174.61805086000001</v>
      </c>
      <c r="S27" s="19">
        <f t="shared" si="7"/>
        <v>165.32816393322599</v>
      </c>
      <c r="T27" s="19">
        <f t="shared" si="8"/>
        <v>162.21879771205357</v>
      </c>
      <c r="U27" s="19">
        <f t="shared" si="9"/>
        <v>162.55882768565252</v>
      </c>
      <c r="V27" s="19"/>
      <c r="W27" s="20">
        <f t="shared" si="10"/>
        <v>173.11010480504137</v>
      </c>
      <c r="X27" s="21"/>
      <c r="Y27" s="42">
        <f t="shared" si="20"/>
        <v>5.7879613457382684E-2</v>
      </c>
      <c r="Z27" s="24">
        <f t="shared" si="20"/>
        <v>5.7441277447081607E-2</v>
      </c>
      <c r="AA27" s="24">
        <f t="shared" si="20"/>
        <v>2.2434475232718132E-2</v>
      </c>
      <c r="AB27" s="24">
        <f t="shared" si="19"/>
        <v>5.34668816409265E-2</v>
      </c>
      <c r="AC27" s="24">
        <f t="shared" si="19"/>
        <v>0.1172562392553631</v>
      </c>
      <c r="AD27" s="24">
        <f t="shared" si="19"/>
        <v>4.2689824815512978E-2</v>
      </c>
      <c r="AE27" s="24">
        <f t="shared" si="19"/>
        <v>5.4565330906714671E-2</v>
      </c>
      <c r="AF27" s="24">
        <f t="shared" si="19"/>
        <v>8.129046770522752E-2</v>
      </c>
      <c r="AG27" s="24">
        <f t="shared" si="19"/>
        <v>1.180702982572801E-2</v>
      </c>
      <c r="AH27" s="24">
        <f t="shared" si="19"/>
        <v>2.5995098302295183E-2</v>
      </c>
      <c r="AI27" s="24">
        <f t="shared" si="19"/>
        <v>1.4469956640190906E-2</v>
      </c>
      <c r="AJ27" s="24">
        <f t="shared" si="19"/>
        <v>3.8555463055689909E-2</v>
      </c>
      <c r="AK27" s="24">
        <f t="shared" si="19"/>
        <v>6.5637235493379187E-2</v>
      </c>
      <c r="AL27" s="24">
        <f t="shared" si="19"/>
        <v>6.5355758269144193E-2</v>
      </c>
      <c r="AM27" s="24">
        <f t="shared" si="19"/>
        <v>4.6195012573863714E-2</v>
      </c>
      <c r="AN27" s="24">
        <f t="shared" si="19"/>
        <v>8.9766427357226064E-2</v>
      </c>
      <c r="AO27" s="24">
        <f t="shared" si="19"/>
        <v>5.788531943089148E-2</v>
      </c>
      <c r="AP27" s="24">
        <f t="shared" si="21"/>
        <v>4.8309181198899598E-2</v>
      </c>
      <c r="AQ27" s="24">
        <f t="shared" si="21"/>
        <v>4.329435099127199E-2</v>
      </c>
      <c r="AR27" s="24">
        <f t="shared" si="21"/>
        <v>4.4673361554336877E-2</v>
      </c>
      <c r="AS27" s="24" t="e">
        <f t="shared" si="21"/>
        <v>#DIV/0!</v>
      </c>
      <c r="AT27" s="24">
        <f t="shared" si="21"/>
        <v>5.1384734892834238E-2</v>
      </c>
      <c r="AU27" s="21"/>
      <c r="AV27" s="24">
        <f t="shared" si="18"/>
        <v>0.46402424709906764</v>
      </c>
      <c r="AW27" s="24">
        <f t="shared" si="18"/>
        <v>0.46739563527120387</v>
      </c>
      <c r="AX27" s="24">
        <f t="shared" si="18"/>
        <v>0.23494001197043768</v>
      </c>
      <c r="AY27" s="24">
        <f t="shared" si="18"/>
        <v>0.28921854491470156</v>
      </c>
      <c r="AZ27" s="24">
        <f t="shared" si="18"/>
        <v>0.68841888277483432</v>
      </c>
      <c r="BA27" s="24">
        <f t="shared" si="18"/>
        <v>0.4756130208788909</v>
      </c>
      <c r="BB27" s="24">
        <f t="shared" si="18"/>
        <v>0.38956039180719948</v>
      </c>
      <c r="BC27" s="24">
        <f t="shared" si="18"/>
        <v>0.70699601371699128</v>
      </c>
      <c r="BD27" s="24">
        <f t="shared" si="18"/>
        <v>0.47862611108256692</v>
      </c>
      <c r="BE27" s="24">
        <f t="shared" si="18"/>
        <v>0.41959355154367417</v>
      </c>
      <c r="BF27" s="24">
        <f t="shared" si="18"/>
        <v>0.27883537782400492</v>
      </c>
      <c r="BG27" s="24">
        <f t="shared" si="18"/>
        <v>0.3627373832756271</v>
      </c>
      <c r="BH27" s="24">
        <f t="shared" si="18"/>
        <v>0.46984851398414662</v>
      </c>
      <c r="BI27" s="24">
        <f t="shared" si="18"/>
        <v>0.30972535733298323</v>
      </c>
      <c r="BJ27" s="24">
        <f t="shared" si="18"/>
        <v>0.43780389806731046</v>
      </c>
      <c r="BK27" s="24">
        <f t="shared" si="18"/>
        <v>0.64268618971994185</v>
      </c>
      <c r="BL27" s="24">
        <f t="shared" si="18"/>
        <v>0.46404178285124642</v>
      </c>
      <c r="BM27" s="24">
        <f t="shared" si="18"/>
        <v>0.410017682308077</v>
      </c>
      <c r="BN27" s="24">
        <f t="shared" si="18"/>
        <v>0.38359340251126794</v>
      </c>
      <c r="BO27" s="24">
        <f t="shared" si="18"/>
        <v>0.38974651949438677</v>
      </c>
      <c r="BP27" s="24" t="e">
        <f t="shared" si="18"/>
        <v>#DIV/0!</v>
      </c>
      <c r="BQ27" s="24">
        <f t="shared" si="18"/>
        <v>0.45416476265511263</v>
      </c>
      <c r="BR27" s="21"/>
      <c r="BS27" s="35">
        <f t="shared" si="13"/>
        <v>43374</v>
      </c>
      <c r="BT27" s="24">
        <f t="shared" si="17"/>
        <v>1.6146328408555954E-2</v>
      </c>
      <c r="BU27" s="24">
        <f t="shared" si="17"/>
        <v>7.5772870165566363E-4</v>
      </c>
      <c r="BV27" s="24">
        <f t="shared" si="17"/>
        <v>4.8068915985564386E-3</v>
      </c>
      <c r="BW27" s="24">
        <f t="shared" si="17"/>
        <v>1.2019470348648073E-2</v>
      </c>
      <c r="BX27" s="24">
        <f t="shared" si="17"/>
        <v>2.6263652792595277E-3</v>
      </c>
      <c r="BY27" s="24">
        <f t="shared" si="17"/>
        <v>4.4168219101399352E-3</v>
      </c>
      <c r="BZ27" s="24">
        <f t="shared" si="17"/>
        <v>9.2988086388676432E-3</v>
      </c>
      <c r="CA27" s="24">
        <f t="shared" si="17"/>
        <v>3.9567220575379385E-4</v>
      </c>
      <c r="CB27" s="24">
        <f t="shared" si="17"/>
        <v>1.9516892610289464E-3</v>
      </c>
      <c r="CC27" s="24">
        <f t="shared" si="17"/>
        <v>2.3400422746909863E-4</v>
      </c>
      <c r="CD27" s="24">
        <f t="shared" si="17"/>
        <v>2.934019857836364E-3</v>
      </c>
      <c r="CE27" s="24">
        <f t="shared" si="17"/>
        <v>2.2975219809612487E-3</v>
      </c>
      <c r="CF27" s="24">
        <f t="shared" si="16"/>
        <v>5.7885322418732697E-2</v>
      </c>
    </row>
    <row r="28" spans="1:84" x14ac:dyDescent="0.25">
      <c r="A28" s="31">
        <f>+[1]PAM!A29</f>
        <v>43405</v>
      </c>
      <c r="B28" s="17">
        <f>+[1]PAM!B29</f>
        <v>180.3503</v>
      </c>
      <c r="C28" s="17">
        <f>+[1]PAM!C29</f>
        <v>177.61789999999999</v>
      </c>
      <c r="D28" s="17">
        <f>+[1]PAM!D29</f>
        <v>156.322</v>
      </c>
      <c r="E28" s="17">
        <f>+[1]PAM!E29</f>
        <v>153.90649999999999</v>
      </c>
      <c r="F28" s="17">
        <f>+[1]PAM!F29</f>
        <v>224.92439999999999</v>
      </c>
      <c r="G28" s="17">
        <f>+[1]PAM!G29</f>
        <v>172.44919999999999</v>
      </c>
      <c r="H28" s="17">
        <f>+[1]PAM!H29</f>
        <v>184.59280000000001</v>
      </c>
      <c r="I28" s="17">
        <f>+[1]PAM!I29</f>
        <v>200.7638</v>
      </c>
      <c r="J28" s="17">
        <f>+[1]PAM!J29</f>
        <v>198.44370000000001</v>
      </c>
      <c r="K28" s="17">
        <f>+[1]PAM!K29</f>
        <v>173.78309999999999</v>
      </c>
      <c r="L28" s="17">
        <f>+[1]PAM!L29</f>
        <v>169.9212</v>
      </c>
      <c r="M28" s="17">
        <f>+[1]PAM!M29</f>
        <v>165.15600000000001</v>
      </c>
      <c r="N28" s="17">
        <f>+[1]PAM!N29</f>
        <v>179.9777</v>
      </c>
      <c r="O28" s="18">
        <f>+[1]PAM!R29</f>
        <v>164.1653</v>
      </c>
      <c r="P28" s="19">
        <f>+[1]PAM!S29</f>
        <v>174.34</v>
      </c>
      <c r="Q28" s="20">
        <f>+[1]PAM!T29</f>
        <v>211.77160000000001</v>
      </c>
      <c r="R28" s="18">
        <f t="shared" si="6"/>
        <v>180.35135101</v>
      </c>
      <c r="S28" s="19">
        <f t="shared" si="7"/>
        <v>170.56216185385856</v>
      </c>
      <c r="T28" s="19">
        <f t="shared" si="8"/>
        <v>166.43174101562502</v>
      </c>
      <c r="U28" s="19">
        <f t="shared" si="9"/>
        <v>166.80425371304977</v>
      </c>
      <c r="V28" s="19"/>
      <c r="W28" s="20">
        <f t="shared" si="10"/>
        <v>178.50532725482472</v>
      </c>
      <c r="X28" s="21"/>
      <c r="Y28" s="42">
        <f t="shared" si="20"/>
        <v>3.2832981420490848E-2</v>
      </c>
      <c r="Z28" s="24">
        <f t="shared" si="20"/>
        <v>3.7181789250250397E-2</v>
      </c>
      <c r="AA28" s="24">
        <f t="shared" si="20"/>
        <v>4.2125129413992157E-2</v>
      </c>
      <c r="AB28" s="24">
        <f t="shared" si="19"/>
        <v>2.6810703198857144E-2</v>
      </c>
      <c r="AC28" s="24">
        <f t="shared" si="19"/>
        <v>3.1580173611381657E-2</v>
      </c>
      <c r="AD28" s="24">
        <f t="shared" si="19"/>
        <v>3.2556981003737384E-2</v>
      </c>
      <c r="AE28" s="24">
        <f t="shared" si="19"/>
        <v>6.9024867669712942E-2</v>
      </c>
      <c r="AF28" s="24">
        <f t="shared" si="19"/>
        <v>2.3659569781505185E-2</v>
      </c>
      <c r="AG28" s="24">
        <f t="shared" si="19"/>
        <v>1.4052054791720447E-2</v>
      </c>
      <c r="AH28" s="24">
        <f t="shared" si="19"/>
        <v>1.0036249762432448E-2</v>
      </c>
      <c r="AI28" s="24">
        <f t="shared" si="19"/>
        <v>1.0246269570707733E-2</v>
      </c>
      <c r="AJ28" s="24">
        <f t="shared" si="19"/>
        <v>2.5467808062249686E-2</v>
      </c>
      <c r="AK28" s="24">
        <f t="shared" si="19"/>
        <v>4.6483582999046869E-2</v>
      </c>
      <c r="AL28" s="24">
        <f t="shared" si="19"/>
        <v>4.7519050116706429E-2</v>
      </c>
      <c r="AM28" s="24">
        <f t="shared" si="19"/>
        <v>3.2183962487567053E-2</v>
      </c>
      <c r="AN28" s="24">
        <f t="shared" si="19"/>
        <v>2.7797447245516915E-2</v>
      </c>
      <c r="AO28" s="24">
        <f t="shared" si="19"/>
        <v>3.2833376170237294E-2</v>
      </c>
      <c r="AP28" s="24">
        <f t="shared" si="21"/>
        <v>3.1658235330953799E-2</v>
      </c>
      <c r="AQ28" s="24">
        <f t="shared" si="21"/>
        <v>2.5970746688985136E-2</v>
      </c>
      <c r="AR28" s="24">
        <f t="shared" si="21"/>
        <v>2.6116244118140619E-2</v>
      </c>
      <c r="AS28" s="24" t="e">
        <f t="shared" si="21"/>
        <v>#DIV/0!</v>
      </c>
      <c r="AT28" s="24">
        <f t="shared" si="21"/>
        <v>3.1166421254608556E-2</v>
      </c>
      <c r="AU28" s="21"/>
      <c r="AV28" s="24">
        <f t="shared" si="18"/>
        <v>0.48803386787502356</v>
      </c>
      <c r="AW28" s="24">
        <f t="shared" si="18"/>
        <v>0.50117817087703576</v>
      </c>
      <c r="AX28" s="24">
        <f t="shared" si="18"/>
        <v>0.27144912601191229</v>
      </c>
      <c r="AY28" s="24">
        <f t="shared" si="18"/>
        <v>0.30203367547990889</v>
      </c>
      <c r="AZ28" s="24">
        <f t="shared" si="18"/>
        <v>0.71845067420288644</v>
      </c>
      <c r="BA28" s="24">
        <f t="shared" si="18"/>
        <v>0.50604209950840517</v>
      </c>
      <c r="BB28" s="24">
        <f t="shared" si="18"/>
        <v>0.46352965428114978</v>
      </c>
      <c r="BC28" s="24">
        <f t="shared" si="18"/>
        <v>0.68887045676704695</v>
      </c>
      <c r="BD28" s="24">
        <f t="shared" si="18"/>
        <v>0.48833593584764712</v>
      </c>
      <c r="BE28" s="24">
        <f t="shared" si="18"/>
        <v>0.41606782141468979</v>
      </c>
      <c r="BF28" s="24">
        <f t="shared" si="18"/>
        <v>0.28800778620677114</v>
      </c>
      <c r="BG28" s="24">
        <f t="shared" si="18"/>
        <v>0.3692574525026282</v>
      </c>
      <c r="BH28" s="24">
        <f t="shared" si="18"/>
        <v>0.51622988219118993</v>
      </c>
      <c r="BI28" s="24">
        <f t="shared" ref="BI28:BQ56" si="22">+O28/O16-1</f>
        <v>0.33657234322486529</v>
      </c>
      <c r="BJ28" s="24">
        <f t="shared" si="22"/>
        <v>0.46489921990797534</v>
      </c>
      <c r="BK28" s="24">
        <f t="shared" si="22"/>
        <v>0.6547358123318574</v>
      </c>
      <c r="BL28" s="24">
        <f t="shared" si="22"/>
        <v>0.48805160914158874</v>
      </c>
      <c r="BM28" s="24">
        <f t="shared" si="22"/>
        <v>0.43360711902888238</v>
      </c>
      <c r="BN28" s="24">
        <f t="shared" si="22"/>
        <v>0.39768744466161254</v>
      </c>
      <c r="BO28" s="24">
        <f t="shared" si="22"/>
        <v>0.40612822012327188</v>
      </c>
      <c r="BP28" s="24" t="e">
        <f t="shared" si="22"/>
        <v>#DIV/0!</v>
      </c>
      <c r="BQ28" s="24">
        <f t="shared" si="22"/>
        <v>0.47363239421380698</v>
      </c>
      <c r="BR28" s="21"/>
      <c r="BS28" s="35">
        <f t="shared" si="13"/>
        <v>43405</v>
      </c>
      <c r="BT28" s="24">
        <f t="shared" si="17"/>
        <v>1.0447201906342511E-2</v>
      </c>
      <c r="BU28" s="24">
        <f t="shared" si="17"/>
        <v>1.3751127466897603E-3</v>
      </c>
      <c r="BV28" s="24">
        <f t="shared" si="17"/>
        <v>2.4003375385343085E-3</v>
      </c>
      <c r="BW28" s="24">
        <f t="shared" si="17"/>
        <v>3.4188529645721912E-3</v>
      </c>
      <c r="BX28" s="24">
        <f t="shared" si="17"/>
        <v>1.9742119185348962E-3</v>
      </c>
      <c r="BY28" s="24">
        <f t="shared" si="17"/>
        <v>5.5697527905342629E-3</v>
      </c>
      <c r="BZ28" s="24">
        <f t="shared" si="17"/>
        <v>2.7663087979355933E-3</v>
      </c>
      <c r="CA28" s="24">
        <f t="shared" si="17"/>
        <v>4.5039769873626297E-4</v>
      </c>
      <c r="CB28" s="24">
        <f t="shared" si="17"/>
        <v>7.3080196613046361E-4</v>
      </c>
      <c r="CC28" s="24">
        <f t="shared" si="17"/>
        <v>1.5890047423763176E-4</v>
      </c>
      <c r="CD28" s="24">
        <f t="shared" si="17"/>
        <v>1.9026641720656197E-3</v>
      </c>
      <c r="CE28" s="24">
        <f t="shared" si="17"/>
        <v>1.6390119867985406E-3</v>
      </c>
      <c r="CF28" s="24">
        <f t="shared" si="16"/>
        <v>3.2833554961112045E-2</v>
      </c>
    </row>
    <row r="29" spans="1:84" x14ac:dyDescent="0.25">
      <c r="A29" s="31">
        <f>+[1]PAM!A30</f>
        <v>43435</v>
      </c>
      <c r="B29" s="17">
        <f>+[1]PAM!B30</f>
        <v>184.50800000000001</v>
      </c>
      <c r="C29" s="17">
        <f>+[1]PAM!C30</f>
        <v>180.69759999999999</v>
      </c>
      <c r="D29" s="17">
        <f>+[1]PAM!D30</f>
        <v>158.43770000000001</v>
      </c>
      <c r="E29" s="17">
        <f>+[1]PAM!E30</f>
        <v>156.5489</v>
      </c>
      <c r="F29" s="17">
        <f>+[1]PAM!F30</f>
        <v>228.7319</v>
      </c>
      <c r="G29" s="17">
        <f>+[1]PAM!G30</f>
        <v>176.2287</v>
      </c>
      <c r="H29" s="17">
        <f>+[1]PAM!H30</f>
        <v>193.375</v>
      </c>
      <c r="I29" s="17">
        <f>+[1]PAM!I30</f>
        <v>202.7961</v>
      </c>
      <c r="J29" s="17">
        <f>+[1]PAM!J30</f>
        <v>215.77860000000001</v>
      </c>
      <c r="K29" s="17">
        <f>+[1]PAM!K30</f>
        <v>178.15539999999999</v>
      </c>
      <c r="L29" s="17">
        <f>+[1]PAM!L30</f>
        <v>169.9419</v>
      </c>
      <c r="M29" s="17">
        <f>+[1]PAM!M30</f>
        <v>170.08240000000001</v>
      </c>
      <c r="N29" s="17">
        <f>+[1]PAM!N30</f>
        <v>185.6412</v>
      </c>
      <c r="O29" s="18">
        <f>+[1]PAM!R30</f>
        <v>165.3655</v>
      </c>
      <c r="P29" s="19">
        <f>+[1]PAM!S30</f>
        <v>178.78800000000001</v>
      </c>
      <c r="Q29" s="20">
        <f>+[1]PAM!T30</f>
        <v>216.7304</v>
      </c>
      <c r="R29" s="18">
        <f t="shared" si="6"/>
        <v>184.50862056</v>
      </c>
      <c r="S29" s="19">
        <f t="shared" si="7"/>
        <v>174.08077063991806</v>
      </c>
      <c r="T29" s="19">
        <f t="shared" si="8"/>
        <v>170.44995332031252</v>
      </c>
      <c r="U29" s="19">
        <f t="shared" si="9"/>
        <v>170.5572778298486</v>
      </c>
      <c r="V29" s="19"/>
      <c r="W29" s="20">
        <f t="shared" si="10"/>
        <v>183.36036910200866</v>
      </c>
      <c r="X29" s="21"/>
      <c r="Y29" s="42">
        <f t="shared" si="20"/>
        <v>2.3053468721704329E-2</v>
      </c>
      <c r="Z29" s="24">
        <f t="shared" si="20"/>
        <v>1.7338905594537435E-2</v>
      </c>
      <c r="AA29" s="24">
        <f t="shared" si="20"/>
        <v>1.3534243420631809E-2</v>
      </c>
      <c r="AB29" s="24">
        <f t="shared" si="19"/>
        <v>1.7168865512502851E-2</v>
      </c>
      <c r="AC29" s="24">
        <f t="shared" si="19"/>
        <v>1.6927909999982171E-2</v>
      </c>
      <c r="AD29" s="24">
        <f t="shared" si="19"/>
        <v>2.1916599207186804E-2</v>
      </c>
      <c r="AE29" s="24">
        <f t="shared" si="19"/>
        <v>4.7576070139246918E-2</v>
      </c>
      <c r="AF29" s="24">
        <f t="shared" si="19"/>
        <v>1.01228408707148E-2</v>
      </c>
      <c r="AG29" s="24">
        <f t="shared" si="19"/>
        <v>8.7354247073603286E-2</v>
      </c>
      <c r="AH29" s="24">
        <f t="shared" si="19"/>
        <v>2.5159523567021225E-2</v>
      </c>
      <c r="AI29" s="24">
        <f t="shared" si="19"/>
        <v>1.2182117357939504E-4</v>
      </c>
      <c r="AJ29" s="24">
        <f t="shared" si="19"/>
        <v>2.98287679527236E-2</v>
      </c>
      <c r="AK29" s="24">
        <f t="shared" si="19"/>
        <v>3.1467787398105518E-2</v>
      </c>
      <c r="AL29" s="24">
        <f t="shared" si="19"/>
        <v>7.3109238066753068E-3</v>
      </c>
      <c r="AM29" s="24">
        <f t="shared" si="19"/>
        <v>2.551336468968679E-2</v>
      </c>
      <c r="AN29" s="24">
        <f t="shared" si="19"/>
        <v>2.3415793241397864E-2</v>
      </c>
      <c r="AO29" s="24">
        <f t="shared" si="19"/>
        <v>2.3050947645906428E-2</v>
      </c>
      <c r="AP29" s="24">
        <f t="shared" si="21"/>
        <v>2.0629480465159222E-2</v>
      </c>
      <c r="AQ29" s="24">
        <f t="shared" si="21"/>
        <v>2.4143305118164093E-2</v>
      </c>
      <c r="AR29" s="24">
        <f t="shared" si="21"/>
        <v>2.2499570803842239E-2</v>
      </c>
      <c r="AS29" s="24" t="e">
        <f t="shared" si="21"/>
        <v>#DIV/0!</v>
      </c>
      <c r="AT29" s="24">
        <f t="shared" si="21"/>
        <v>2.7198302268330199E-2</v>
      </c>
      <c r="AU29" s="21"/>
      <c r="AV29" s="24">
        <f t="shared" ref="AV29:BH48" si="23">+B29/B17-1</f>
        <v>0.4764147961555667</v>
      </c>
      <c r="AW29" s="24">
        <f t="shared" si="23"/>
        <v>0.51771474647023741</v>
      </c>
      <c r="AX29" s="24">
        <f t="shared" si="23"/>
        <v>0.28128929787659041</v>
      </c>
      <c r="AY29" s="24">
        <f t="shared" si="23"/>
        <v>0.31392272686833489</v>
      </c>
      <c r="AZ29" s="24">
        <f t="shared" si="23"/>
        <v>0.46253815688345701</v>
      </c>
      <c r="BA29" s="24">
        <f t="shared" si="23"/>
        <v>0.49358633718195466</v>
      </c>
      <c r="BB29" s="24">
        <f t="shared" si="23"/>
        <v>0.49944364534426167</v>
      </c>
      <c r="BC29" s="24">
        <f t="shared" si="23"/>
        <v>0.65058723944556118</v>
      </c>
      <c r="BD29" s="24">
        <f t="shared" si="23"/>
        <v>0.59472874358682537</v>
      </c>
      <c r="BE29" s="24">
        <f t="shared" si="23"/>
        <v>0.44182651180821342</v>
      </c>
      <c r="BF29" s="24">
        <f t="shared" si="23"/>
        <v>0.28808853557931502</v>
      </c>
      <c r="BG29" s="24">
        <f t="shared" si="23"/>
        <v>0.38435267286664732</v>
      </c>
      <c r="BH29" s="24">
        <f t="shared" si="23"/>
        <v>0.54438968550026789</v>
      </c>
      <c r="BI29" s="24">
        <f t="shared" si="22"/>
        <v>0.34334062820369105</v>
      </c>
      <c r="BJ29" s="24">
        <f t="shared" si="22"/>
        <v>0.48036276290001667</v>
      </c>
      <c r="BK29" s="24">
        <f t="shared" si="22"/>
        <v>0.53642380350144903</v>
      </c>
      <c r="BL29" s="24">
        <f t="shared" si="22"/>
        <v>0.47642474540151025</v>
      </c>
      <c r="BM29" s="24">
        <f t="shared" si="22"/>
        <v>0.44793308309279101</v>
      </c>
      <c r="BN29" s="24">
        <f t="shared" si="22"/>
        <v>0.41104001617240926</v>
      </c>
      <c r="BO29" s="24">
        <f t="shared" si="22"/>
        <v>0.41900546678398487</v>
      </c>
      <c r="BP29" s="24" t="e">
        <f t="shared" si="22"/>
        <v>#DIV/0!</v>
      </c>
      <c r="BQ29" s="24">
        <f t="shared" si="22"/>
        <v>0.48621042196455089</v>
      </c>
      <c r="BR29" s="21"/>
      <c r="BS29" s="35">
        <f t="shared" si="13"/>
        <v>43435</v>
      </c>
      <c r="BT29" s="24">
        <f t="shared" si="17"/>
        <v>4.8923348062077003E-3</v>
      </c>
      <c r="BU29" s="24">
        <f t="shared" si="17"/>
        <v>4.4578023989979583E-4</v>
      </c>
      <c r="BV29" s="24">
        <f t="shared" si="17"/>
        <v>1.5281500502078509E-3</v>
      </c>
      <c r="BW29" s="24">
        <f t="shared" si="17"/>
        <v>1.8303837032708035E-3</v>
      </c>
      <c r="BX29" s="24">
        <f t="shared" si="17"/>
        <v>1.3286382113032293E-3</v>
      </c>
      <c r="BY29" s="24">
        <f t="shared" si="17"/>
        <v>3.9735310670400833E-3</v>
      </c>
      <c r="BZ29" s="24">
        <f t="shared" si="17"/>
        <v>1.1730639206033991E-3</v>
      </c>
      <c r="CA29" s="24">
        <f t="shared" si="17"/>
        <v>2.748973192725491E-3</v>
      </c>
      <c r="CB29" s="24">
        <f t="shared" si="17"/>
        <v>1.7915854312413101E-3</v>
      </c>
      <c r="CC29" s="24">
        <f t="shared" si="17"/>
        <v>1.8479037739337348E-6</v>
      </c>
      <c r="CD29" s="24">
        <f t="shared" si="17"/>
        <v>2.2125740849890468E-3</v>
      </c>
      <c r="CE29" s="24">
        <f t="shared" si="17"/>
        <v>1.124219366421902E-3</v>
      </c>
      <c r="CF29" s="24">
        <f t="shared" si="16"/>
        <v>2.3051081977684549E-2</v>
      </c>
    </row>
    <row r="30" spans="1:84" x14ac:dyDescent="0.25">
      <c r="A30" s="31">
        <f>+[1]PAM!A31</f>
        <v>43466</v>
      </c>
      <c r="B30" s="17">
        <f>+[1]PAM!B31</f>
        <v>189.80500000000001</v>
      </c>
      <c r="C30" s="17">
        <f>+[1]PAM!C31</f>
        <v>186.1421</v>
      </c>
      <c r="D30" s="17">
        <f>+[1]PAM!D31</f>
        <v>163.53749999999999</v>
      </c>
      <c r="E30" s="17">
        <f>+[1]PAM!E31</f>
        <v>154.98849999999999</v>
      </c>
      <c r="F30" s="17">
        <f>+[1]PAM!F31</f>
        <v>238.34020000000001</v>
      </c>
      <c r="G30" s="17">
        <f>+[1]PAM!G31</f>
        <v>180.96270000000001</v>
      </c>
      <c r="H30" s="17">
        <f>+[1]PAM!H31</f>
        <v>199.48150000000001</v>
      </c>
      <c r="I30" s="17">
        <f>+[1]PAM!I31</f>
        <v>207.2756</v>
      </c>
      <c r="J30" s="17">
        <f>+[1]PAM!J31</f>
        <v>229.86709999999999</v>
      </c>
      <c r="K30" s="17">
        <f>+[1]PAM!K31</f>
        <v>184.94069999999999</v>
      </c>
      <c r="L30" s="17">
        <f>+[1]PAM!L31</f>
        <v>170.13929999999999</v>
      </c>
      <c r="M30" s="17">
        <f>+[1]PAM!M31</f>
        <v>176.22239999999999</v>
      </c>
      <c r="N30" s="17">
        <f>+[1]PAM!N31</f>
        <v>191.32050000000001</v>
      </c>
      <c r="O30" s="18">
        <f>+[1]PAM!R31</f>
        <v>166.8588</v>
      </c>
      <c r="P30" s="19">
        <f>+[1]PAM!S31</f>
        <v>184.06870000000001</v>
      </c>
      <c r="Q30" s="20">
        <f>+[1]PAM!T31</f>
        <v>224.4453</v>
      </c>
      <c r="R30" s="18">
        <f t="shared" si="6"/>
        <v>189.80549589999998</v>
      </c>
      <c r="S30" s="19">
        <f t="shared" si="7"/>
        <v>178.61016021379413</v>
      </c>
      <c r="T30" s="19">
        <f t="shared" si="8"/>
        <v>174.18733749999998</v>
      </c>
      <c r="U30" s="19">
        <f t="shared" si="9"/>
        <v>173.59310511896177</v>
      </c>
      <c r="V30" s="19"/>
      <c r="W30" s="20">
        <f t="shared" si="10"/>
        <v>187.71809671130364</v>
      </c>
      <c r="X30" s="21"/>
      <c r="Y30" s="42">
        <f t="shared" si="20"/>
        <v>2.8708782275023381E-2</v>
      </c>
      <c r="Z30" s="24">
        <f t="shared" si="20"/>
        <v>3.0130449989374641E-2</v>
      </c>
      <c r="AA30" s="24">
        <f t="shared" si="20"/>
        <v>3.2188046153156735E-2</v>
      </c>
      <c r="AB30" s="24">
        <f t="shared" si="19"/>
        <v>-9.9674925853839857E-3</v>
      </c>
      <c r="AC30" s="24">
        <f t="shared" si="19"/>
        <v>4.2006821086171264E-2</v>
      </c>
      <c r="AD30" s="24">
        <f t="shared" si="19"/>
        <v>2.6862820868564619E-2</v>
      </c>
      <c r="AE30" s="24">
        <f t="shared" si="19"/>
        <v>3.1578539107950832E-2</v>
      </c>
      <c r="AF30" s="24">
        <f t="shared" si="19"/>
        <v>2.2088689082285118E-2</v>
      </c>
      <c r="AG30" s="24">
        <f t="shared" si="19"/>
        <v>6.5291460784340893E-2</v>
      </c>
      <c r="AH30" s="24">
        <f t="shared" si="19"/>
        <v>3.8086412199686448E-2</v>
      </c>
      <c r="AI30" s="24">
        <f t="shared" si="19"/>
        <v>1.161573455398468E-3</v>
      </c>
      <c r="AJ30" s="24">
        <f t="shared" si="19"/>
        <v>3.6100149104198787E-2</v>
      </c>
      <c r="AK30" s="24">
        <f t="shared" si="19"/>
        <v>3.0592885630991384E-2</v>
      </c>
      <c r="AL30" s="24">
        <f t="shared" si="19"/>
        <v>9.0302995485758153E-3</v>
      </c>
      <c r="AM30" s="24">
        <f t="shared" si="19"/>
        <v>2.9536098619594053E-2</v>
      </c>
      <c r="AN30" s="24">
        <f t="shared" si="19"/>
        <v>3.5596759845411663E-2</v>
      </c>
      <c r="AO30" s="24">
        <f t="shared" si="19"/>
        <v>2.8708010086051727E-2</v>
      </c>
      <c r="AP30" s="24">
        <f t="shared" si="21"/>
        <v>2.6018896614635301E-2</v>
      </c>
      <c r="AQ30" s="24">
        <f t="shared" si="21"/>
        <v>2.1926577900928557E-2</v>
      </c>
      <c r="AR30" s="24">
        <f t="shared" si="21"/>
        <v>1.7799459089290703E-2</v>
      </c>
      <c r="AS30" s="24" t="e">
        <f t="shared" si="21"/>
        <v>#DIV/0!</v>
      </c>
      <c r="AT30" s="24">
        <f t="shared" si="21"/>
        <v>2.3765918615001658E-2</v>
      </c>
      <c r="AU30" s="21"/>
      <c r="AV30" s="24">
        <f t="shared" si="23"/>
        <v>0.49089775130155555</v>
      </c>
      <c r="AW30" s="24">
        <f t="shared" si="23"/>
        <v>0.53414872354892551</v>
      </c>
      <c r="AX30" s="24">
        <f t="shared" si="23"/>
        <v>0.28910166669819715</v>
      </c>
      <c r="AY30" s="24">
        <f t="shared" si="23"/>
        <v>0.29885415802445525</v>
      </c>
      <c r="AZ30" s="24">
        <f t="shared" si="23"/>
        <v>0.4892269510237568</v>
      </c>
      <c r="BA30" s="24">
        <f t="shared" si="23"/>
        <v>0.51977798269615483</v>
      </c>
      <c r="BB30" s="24">
        <f t="shared" si="23"/>
        <v>0.52079295933350322</v>
      </c>
      <c r="BC30" s="24">
        <f t="shared" si="23"/>
        <v>0.65697731120785718</v>
      </c>
      <c r="BD30" s="24">
        <f t="shared" si="23"/>
        <v>0.6657603556063143</v>
      </c>
      <c r="BE30" s="24">
        <f t="shared" si="23"/>
        <v>0.44898221411228434</v>
      </c>
      <c r="BF30" s="24">
        <f t="shared" si="23"/>
        <v>0.27491485670824223</v>
      </c>
      <c r="BG30" s="24">
        <f t="shared" si="23"/>
        <v>0.39677577623357574</v>
      </c>
      <c r="BH30" s="24">
        <f t="shared" si="23"/>
        <v>0.56262021616244295</v>
      </c>
      <c r="BI30" s="24">
        <f t="shared" si="22"/>
        <v>0.319492506531875</v>
      </c>
      <c r="BJ30" s="24">
        <f t="shared" si="22"/>
        <v>0.50062448333379539</v>
      </c>
      <c r="BK30" s="24">
        <f t="shared" si="22"/>
        <v>0.55462640045715084</v>
      </c>
      <c r="BL30" s="24">
        <f t="shared" si="22"/>
        <v>0.49090791856011906</v>
      </c>
      <c r="BM30" s="24">
        <f t="shared" si="22"/>
        <v>0.45879375132524158</v>
      </c>
      <c r="BN30" s="24">
        <f t="shared" si="22"/>
        <v>0.4178797267773231</v>
      </c>
      <c r="BO30" s="24">
        <f t="shared" si="22"/>
        <v>0.42425843988786505</v>
      </c>
      <c r="BP30" s="24" t="e">
        <f t="shared" si="22"/>
        <v>#DIV/0!</v>
      </c>
      <c r="BQ30" s="24">
        <f t="shared" si="22"/>
        <v>0.49805872909019011</v>
      </c>
      <c r="BR30" s="21"/>
      <c r="BS30" s="35">
        <f t="shared" si="13"/>
        <v>43466</v>
      </c>
      <c r="BT30" s="24">
        <f t="shared" si="17"/>
        <v>8.4541009061937771E-3</v>
      </c>
      <c r="BU30" s="24">
        <f t="shared" si="17"/>
        <v>1.0503197693324925E-3</v>
      </c>
      <c r="BV30" s="24">
        <f t="shared" si="17"/>
        <v>-8.8207405640948694E-4</v>
      </c>
      <c r="BW30" s="24">
        <f t="shared" si="17"/>
        <v>4.5149240683330866E-3</v>
      </c>
      <c r="BX30" s="24">
        <f t="shared" si="17"/>
        <v>1.6266806859323202E-3</v>
      </c>
      <c r="BY30" s="24">
        <f t="shared" si="17"/>
        <v>2.7006438745203511E-3</v>
      </c>
      <c r="BZ30" s="24">
        <f t="shared" si="17"/>
        <v>2.5273481366661615E-3</v>
      </c>
      <c r="CA30" s="24">
        <f t="shared" si="17"/>
        <v>2.1838137099746322E-3</v>
      </c>
      <c r="CB30" s="24">
        <f t="shared" si="17"/>
        <v>2.7176798296008869E-3</v>
      </c>
      <c r="CC30" s="24">
        <f t="shared" si="17"/>
        <v>1.722494417586121E-5</v>
      </c>
      <c r="CD30" s="24">
        <f t="shared" si="17"/>
        <v>2.6954928783575723E-3</v>
      </c>
      <c r="CE30" s="24">
        <f t="shared" si="17"/>
        <v>1.1019518936848289E-3</v>
      </c>
      <c r="CF30" s="24">
        <f t="shared" si="16"/>
        <v>2.8708106640362479E-2</v>
      </c>
    </row>
    <row r="31" spans="1:84" x14ac:dyDescent="0.25">
      <c r="A31" s="31">
        <f>+[1]PAM!A32</f>
        <v>43497</v>
      </c>
      <c r="B31" s="17">
        <f>+[1]PAM!B32</f>
        <v>196.6309</v>
      </c>
      <c r="C31" s="17">
        <f>+[1]PAM!C32</f>
        <v>197.40469999999999</v>
      </c>
      <c r="D31" s="17">
        <f>+[1]PAM!D32</f>
        <v>167.3245</v>
      </c>
      <c r="E31" s="17">
        <f>+[1]PAM!E32</f>
        <v>155.98740000000001</v>
      </c>
      <c r="F31" s="17">
        <f>+[1]PAM!F32</f>
        <v>249.88</v>
      </c>
      <c r="G31" s="17">
        <f>+[1]PAM!G32</f>
        <v>186.43629999999999</v>
      </c>
      <c r="H31" s="17">
        <f>+[1]PAM!H32</f>
        <v>205.45740000000001</v>
      </c>
      <c r="I31" s="17">
        <f>+[1]PAM!I32</f>
        <v>210.72559999999999</v>
      </c>
      <c r="J31" s="17">
        <f>+[1]PAM!J32</f>
        <v>231.429</v>
      </c>
      <c r="K31" s="17">
        <f>+[1]PAM!K32</f>
        <v>188.1233</v>
      </c>
      <c r="L31" s="17">
        <f>+[1]PAM!L32</f>
        <v>173.29929999999999</v>
      </c>
      <c r="M31" s="17">
        <f>+[1]PAM!M32</f>
        <v>183.19990000000001</v>
      </c>
      <c r="N31" s="17">
        <f>+[1]PAM!N32</f>
        <v>198.61150000000001</v>
      </c>
      <c r="O31" s="18">
        <f>+[1]PAM!R32</f>
        <v>169.42230000000001</v>
      </c>
      <c r="P31" s="19">
        <f>+[1]PAM!S32</f>
        <v>191.6009</v>
      </c>
      <c r="Q31" s="20">
        <f>+[1]PAM!T32</f>
        <v>231.4024</v>
      </c>
      <c r="R31" s="18">
        <f t="shared" si="6"/>
        <v>196.63156318999998</v>
      </c>
      <c r="S31" s="19">
        <f t="shared" si="7"/>
        <v>185.7609024161664</v>
      </c>
      <c r="T31" s="19">
        <f t="shared" si="8"/>
        <v>178.40776425781249</v>
      </c>
      <c r="U31" s="19">
        <f t="shared" si="9"/>
        <v>177.00847444124005</v>
      </c>
      <c r="V31" s="19"/>
      <c r="W31" s="20">
        <f t="shared" si="10"/>
        <v>191.43953867664436</v>
      </c>
      <c r="X31" s="21"/>
      <c r="Y31" s="42">
        <f t="shared" si="20"/>
        <v>3.5962698559047324E-2</v>
      </c>
      <c r="Z31" s="24">
        <f t="shared" si="20"/>
        <v>6.0505388087917833E-2</v>
      </c>
      <c r="AA31" s="24">
        <f t="shared" si="20"/>
        <v>2.3156768325307775E-2</v>
      </c>
      <c r="AB31" s="24">
        <f t="shared" si="19"/>
        <v>6.4449943060291837E-3</v>
      </c>
      <c r="AC31" s="24">
        <f t="shared" si="19"/>
        <v>4.8417346297435326E-2</v>
      </c>
      <c r="AD31" s="24">
        <f t="shared" si="19"/>
        <v>3.0247117223604514E-2</v>
      </c>
      <c r="AE31" s="24">
        <f t="shared" si="19"/>
        <v>2.9957163947534005E-2</v>
      </c>
      <c r="AF31" s="24">
        <f t="shared" si="19"/>
        <v>1.6644506155090166E-2</v>
      </c>
      <c r="AG31" s="24">
        <f t="shared" si="19"/>
        <v>6.794795775471929E-3</v>
      </c>
      <c r="AH31" s="24">
        <f t="shared" si="19"/>
        <v>1.7208759348266822E-2</v>
      </c>
      <c r="AI31" s="24">
        <f t="shared" si="19"/>
        <v>1.8573016346017601E-2</v>
      </c>
      <c r="AJ31" s="24">
        <f t="shared" si="19"/>
        <v>3.9594852867739894E-2</v>
      </c>
      <c r="AK31" s="24">
        <f t="shared" si="19"/>
        <v>3.8108827856920602E-2</v>
      </c>
      <c r="AL31" s="24">
        <f t="shared" si="19"/>
        <v>1.5363289200210017E-2</v>
      </c>
      <c r="AM31" s="24">
        <f t="shared" si="19"/>
        <v>4.0920591061924139E-2</v>
      </c>
      <c r="AN31" s="24">
        <f t="shared" si="19"/>
        <v>3.0996862041664519E-2</v>
      </c>
      <c r="AO31" s="24">
        <f t="shared" si="19"/>
        <v>3.5963485976171938E-2</v>
      </c>
      <c r="AP31" s="24">
        <f t="shared" si="21"/>
        <v>4.0035472751454471E-2</v>
      </c>
      <c r="AQ31" s="24">
        <f t="shared" si="21"/>
        <v>2.4229239727672436E-2</v>
      </c>
      <c r="AR31" s="24">
        <f t="shared" si="21"/>
        <v>1.9674567834579326E-2</v>
      </c>
      <c r="AS31" s="24" t="e">
        <f t="shared" si="21"/>
        <v>#DIV/0!</v>
      </c>
      <c r="AT31" s="24">
        <f t="shared" si="21"/>
        <v>1.9824630818966904E-2</v>
      </c>
      <c r="AU31" s="21"/>
      <c r="AV31" s="24">
        <f t="shared" si="23"/>
        <v>0.50913242359586763</v>
      </c>
      <c r="AW31" s="24">
        <f t="shared" si="23"/>
        <v>0.59589620292460821</v>
      </c>
      <c r="AX31" s="24">
        <f t="shared" si="23"/>
        <v>0.29727921377628208</v>
      </c>
      <c r="AY31" s="24">
        <f t="shared" si="23"/>
        <v>0.32155753052112557</v>
      </c>
      <c r="AZ31" s="24">
        <f t="shared" si="23"/>
        <v>0.51188793587484738</v>
      </c>
      <c r="BA31" s="24">
        <f t="shared" si="23"/>
        <v>0.53869764370899165</v>
      </c>
      <c r="BB31" s="24">
        <f t="shared" si="23"/>
        <v>0.53295530005148239</v>
      </c>
      <c r="BC31" s="24">
        <f t="shared" si="23"/>
        <v>0.61019641704140382</v>
      </c>
      <c r="BD31" s="24">
        <f t="shared" si="23"/>
        <v>0.51348328935364584</v>
      </c>
      <c r="BE31" s="24">
        <f t="shared" si="23"/>
        <v>0.4495062580710778</v>
      </c>
      <c r="BF31" s="24">
        <f t="shared" si="23"/>
        <v>0.26057307207190172</v>
      </c>
      <c r="BG31" s="24">
        <f t="shared" si="23"/>
        <v>0.42513671829419142</v>
      </c>
      <c r="BH31" s="24">
        <f t="shared" si="23"/>
        <v>0.5868037662436234</v>
      </c>
      <c r="BI31" s="24">
        <f t="shared" si="22"/>
        <v>0.3516834381534637</v>
      </c>
      <c r="BJ31" s="24">
        <f t="shared" si="22"/>
        <v>0.53059824061913829</v>
      </c>
      <c r="BK31" s="24">
        <f t="shared" si="22"/>
        <v>0.52683110612289874</v>
      </c>
      <c r="BL31" s="24">
        <f t="shared" si="22"/>
        <v>0.50914511602667645</v>
      </c>
      <c r="BM31" s="24">
        <f t="shared" si="22"/>
        <v>0.49564348525953772</v>
      </c>
      <c r="BN31" s="24">
        <f t="shared" si="22"/>
        <v>0.43762300659296871</v>
      </c>
      <c r="BO31" s="24">
        <f t="shared" si="22"/>
        <v>0.44143966271230384</v>
      </c>
      <c r="BP31" s="24" t="e">
        <f t="shared" si="22"/>
        <v>#DIV/0!</v>
      </c>
      <c r="BQ31" s="24">
        <f t="shared" si="22"/>
        <v>0.4907358025647961</v>
      </c>
      <c r="BR31" s="21"/>
      <c r="BS31" s="35">
        <f t="shared" si="13"/>
        <v>43497</v>
      </c>
      <c r="BT31" s="24">
        <f t="shared" si="17"/>
        <v>1.7000262901398791E-2</v>
      </c>
      <c r="BU31" s="24">
        <f t="shared" si="17"/>
        <v>7.5817813018624501E-4</v>
      </c>
      <c r="BV31" s="24">
        <f t="shared" si="17"/>
        <v>5.489068781117574E-4</v>
      </c>
      <c r="BW31" s="24">
        <f t="shared" si="17"/>
        <v>5.2712028660994109E-3</v>
      </c>
      <c r="BX31" s="24">
        <f t="shared" si="17"/>
        <v>1.8283303390321565E-3</v>
      </c>
      <c r="BY31" s="24">
        <f t="shared" si="17"/>
        <v>2.5691285266457664E-3</v>
      </c>
      <c r="BZ31" s="24">
        <f t="shared" si="17"/>
        <v>1.8921788150997013E-3</v>
      </c>
      <c r="CA31" s="24">
        <f t="shared" si="17"/>
        <v>2.3534859461025917E-4</v>
      </c>
      <c r="CB31" s="24">
        <f t="shared" si="17"/>
        <v>1.2391356392086642E-3</v>
      </c>
      <c r="CC31" s="24">
        <f t="shared" si="17"/>
        <v>2.6804351834777771E-4</v>
      </c>
      <c r="CD31" s="24">
        <f t="shared" si="17"/>
        <v>2.9776744553620909E-3</v>
      </c>
      <c r="CE31" s="24">
        <f t="shared" si="17"/>
        <v>1.3751892732014428E-3</v>
      </c>
      <c r="CF31" s="24">
        <f t="shared" si="16"/>
        <v>3.5963579937304056E-2</v>
      </c>
    </row>
    <row r="32" spans="1:84" x14ac:dyDescent="0.25">
      <c r="A32" s="31">
        <f>+[1]PAM!A33</f>
        <v>43525</v>
      </c>
      <c r="B32" s="17">
        <f>+[1]PAM!B33</f>
        <v>205.51310000000001</v>
      </c>
      <c r="C32" s="17">
        <f>+[1]PAM!C33</f>
        <v>208.99610000000001</v>
      </c>
      <c r="D32" s="17">
        <f>+[1]PAM!D33</f>
        <v>174.02119999999999</v>
      </c>
      <c r="E32" s="17">
        <f>+[1]PAM!E33</f>
        <v>164.94880000000001</v>
      </c>
      <c r="F32" s="17">
        <f>+[1]PAM!F33</f>
        <v>255.32759999999999</v>
      </c>
      <c r="G32" s="17">
        <f>+[1]PAM!G33</f>
        <v>193.2714</v>
      </c>
      <c r="H32" s="17">
        <f>+[1]PAM!H33</f>
        <v>212.0874</v>
      </c>
      <c r="I32" s="17">
        <f>+[1]PAM!I33</f>
        <v>219.1139</v>
      </c>
      <c r="J32" s="17">
        <f>+[1]PAM!J33</f>
        <v>241.8571</v>
      </c>
      <c r="K32" s="17">
        <f>+[1]PAM!K33</f>
        <v>194.71180000000001</v>
      </c>
      <c r="L32" s="17">
        <f>+[1]PAM!L33</f>
        <v>200.87479999999999</v>
      </c>
      <c r="M32" s="17">
        <f>+[1]PAM!M33</f>
        <v>190.97190000000001</v>
      </c>
      <c r="N32" s="17">
        <f>+[1]PAM!N33</f>
        <v>204.0069</v>
      </c>
      <c r="O32" s="18">
        <f>+[1]PAM!R33</f>
        <v>176.5273</v>
      </c>
      <c r="P32" s="19">
        <f>+[1]PAM!S33</f>
        <v>200.69929999999999</v>
      </c>
      <c r="Q32" s="20">
        <f>+[1]PAM!T33</f>
        <v>240.61799999999999</v>
      </c>
      <c r="R32" s="18">
        <f t="shared" si="6"/>
        <v>205.51331688000002</v>
      </c>
      <c r="S32" s="19">
        <f t="shared" si="7"/>
        <v>194.9174517352468</v>
      </c>
      <c r="T32" s="19">
        <f t="shared" si="8"/>
        <v>185.87873755580358</v>
      </c>
      <c r="U32" s="19">
        <f t="shared" si="9"/>
        <v>184.39154881038212</v>
      </c>
      <c r="V32" s="19"/>
      <c r="W32" s="20">
        <f t="shared" si="10"/>
        <v>199.71938127215438</v>
      </c>
      <c r="X32" s="21"/>
      <c r="Y32" s="42">
        <f t="shared" si="20"/>
        <v>4.5171943982354801E-2</v>
      </c>
      <c r="Z32" s="24">
        <f t="shared" si="20"/>
        <v>5.8718966671006401E-2</v>
      </c>
      <c r="AA32" s="24">
        <f t="shared" si="20"/>
        <v>4.0022232249312006E-2</v>
      </c>
      <c r="AB32" s="24">
        <f t="shared" si="19"/>
        <v>5.7449511947759824E-2</v>
      </c>
      <c r="AC32" s="24">
        <f t="shared" si="19"/>
        <v>2.1800864414919241E-2</v>
      </c>
      <c r="AD32" s="24">
        <f t="shared" si="19"/>
        <v>3.6661851796029099E-2</v>
      </c>
      <c r="AE32" s="24">
        <f t="shared" si="19"/>
        <v>3.2269463158786094E-2</v>
      </c>
      <c r="AF32" s="24">
        <f t="shared" si="19"/>
        <v>3.9806743936189992E-2</v>
      </c>
      <c r="AG32" s="24">
        <f t="shared" si="19"/>
        <v>4.505960791430641E-2</v>
      </c>
      <c r="AH32" s="24">
        <f t="shared" si="19"/>
        <v>3.5022243390372187E-2</v>
      </c>
      <c r="AI32" s="24">
        <f t="shared" si="19"/>
        <v>0.15912066580765183</v>
      </c>
      <c r="AJ32" s="24">
        <f t="shared" si="19"/>
        <v>4.2423603943015253E-2</v>
      </c>
      <c r="AK32" s="24">
        <f t="shared" si="19"/>
        <v>2.7165597158271382E-2</v>
      </c>
      <c r="AL32" s="24">
        <f t="shared" si="19"/>
        <v>4.1936628177046353E-2</v>
      </c>
      <c r="AM32" s="24">
        <f t="shared" si="19"/>
        <v>4.7486207006334435E-2</v>
      </c>
      <c r="AN32" s="24">
        <f t="shared" si="19"/>
        <v>3.9824997493543624E-2</v>
      </c>
      <c r="AO32" s="24">
        <f t="shared" si="19"/>
        <v>4.5169521850455974E-2</v>
      </c>
      <c r="AP32" s="24">
        <f t="shared" si="21"/>
        <v>4.9292123369247376E-2</v>
      </c>
      <c r="AQ32" s="24">
        <f t="shared" si="21"/>
        <v>4.18758305114737E-2</v>
      </c>
      <c r="AR32" s="24">
        <f t="shared" si="21"/>
        <v>4.1710287557972014E-2</v>
      </c>
      <c r="AS32" s="24" t="e">
        <f t="shared" si="21"/>
        <v>#DIV/0!</v>
      </c>
      <c r="AT32" s="24">
        <f t="shared" si="21"/>
        <v>4.3250431194860273E-2</v>
      </c>
      <c r="AU32" s="21"/>
      <c r="AV32" s="24">
        <f t="shared" si="23"/>
        <v>0.54723431614720308</v>
      </c>
      <c r="AW32" s="24">
        <f t="shared" si="23"/>
        <v>0.64713007841746473</v>
      </c>
      <c r="AX32" s="24">
        <f t="shared" si="23"/>
        <v>0.33962727487573385</v>
      </c>
      <c r="AY32" s="24">
        <f t="shared" si="23"/>
        <v>0.35806715874146322</v>
      </c>
      <c r="AZ32" s="24">
        <f t="shared" si="23"/>
        <v>0.56147529704880661</v>
      </c>
      <c r="BA32" s="24">
        <f t="shared" si="23"/>
        <v>0.52699700401992278</v>
      </c>
      <c r="BB32" s="24">
        <f t="shared" si="23"/>
        <v>0.56159844729163266</v>
      </c>
      <c r="BC32" s="24">
        <f t="shared" si="23"/>
        <v>0.64374792762866706</v>
      </c>
      <c r="BD32" s="24">
        <f t="shared" si="23"/>
        <v>0.53324673612194085</v>
      </c>
      <c r="BE32" s="24">
        <f t="shared" si="23"/>
        <v>0.49231317516947515</v>
      </c>
      <c r="BF32" s="24">
        <f t="shared" si="23"/>
        <v>0.32258888596260205</v>
      </c>
      <c r="BG32" s="24">
        <f t="shared" si="23"/>
        <v>0.46443431544108971</v>
      </c>
      <c r="BH32" s="24">
        <f t="shared" si="23"/>
        <v>0.60665463291545962</v>
      </c>
      <c r="BI32" s="24">
        <f t="shared" si="22"/>
        <v>0.39658668455708934</v>
      </c>
      <c r="BJ32" s="24">
        <f t="shared" si="22"/>
        <v>0.56323693208813963</v>
      </c>
      <c r="BK32" s="24">
        <f t="shared" si="22"/>
        <v>0.57674146126656733</v>
      </c>
      <c r="BL32" s="24">
        <f t="shared" si="22"/>
        <v>0.54724752156387391</v>
      </c>
      <c r="BM32" s="24">
        <f t="shared" si="22"/>
        <v>0.53471079439424885</v>
      </c>
      <c r="BN32" s="24">
        <f t="shared" si="22"/>
        <v>0.46597193029244899</v>
      </c>
      <c r="BO32" s="24">
        <f t="shared" si="22"/>
        <v>0.4664375681315418</v>
      </c>
      <c r="BP32" s="24" t="e">
        <f t="shared" si="22"/>
        <v>#DIV/0!</v>
      </c>
      <c r="BQ32" s="24">
        <f t="shared" si="22"/>
        <v>0.51830786360803005</v>
      </c>
      <c r="BR32" s="21"/>
      <c r="BS32" s="35">
        <f t="shared" si="13"/>
        <v>43525</v>
      </c>
      <c r="BT32" s="24">
        <f t="shared" si="17"/>
        <v>1.6889187304742061E-2</v>
      </c>
      <c r="BU32" s="24">
        <f t="shared" si="17"/>
        <v>1.2941740082560763E-3</v>
      </c>
      <c r="BV32" s="24">
        <f t="shared" si="17"/>
        <v>4.7534442450296458E-3</v>
      </c>
      <c r="BW32" s="24">
        <f t="shared" si="17"/>
        <v>2.4019974480104576E-3</v>
      </c>
      <c r="BX32" s="24">
        <f t="shared" si="17"/>
        <v>2.2038516835349922E-3</v>
      </c>
      <c r="BY32" s="24">
        <f t="shared" si="17"/>
        <v>2.7513885152333621E-3</v>
      </c>
      <c r="BZ32" s="24">
        <f t="shared" si="17"/>
        <v>4.4409196621690772E-3</v>
      </c>
      <c r="CA32" s="24">
        <f t="shared" si="17"/>
        <v>1.5167690327410393E-3</v>
      </c>
      <c r="CB32" s="24">
        <f t="shared" si="17"/>
        <v>2.4761629530251896E-3</v>
      </c>
      <c r="CC32" s="24">
        <f t="shared" si="17"/>
        <v>2.2578625739901512E-3</v>
      </c>
      <c r="CD32" s="24">
        <f t="shared" si="17"/>
        <v>3.201592425198681E-3</v>
      </c>
      <c r="CE32" s="24">
        <f t="shared" si="17"/>
        <v>9.8232434474947649E-4</v>
      </c>
      <c r="CF32" s="24">
        <f t="shared" si="16"/>
        <v>4.5169674196680214E-2</v>
      </c>
    </row>
    <row r="33" spans="1:84" x14ac:dyDescent="0.25">
      <c r="A33" s="31">
        <f>+[1]PAM!A34</f>
        <v>43556</v>
      </c>
      <c r="B33" s="17">
        <f>+[1]PAM!B34</f>
        <v>213.0489</v>
      </c>
      <c r="C33" s="17">
        <f>+[1]PAM!C34</f>
        <v>215.04300000000001</v>
      </c>
      <c r="D33" s="17">
        <f>+[1]PAM!D34</f>
        <v>175.81270000000001</v>
      </c>
      <c r="E33" s="17">
        <f>+[1]PAM!E34</f>
        <v>176.4177</v>
      </c>
      <c r="F33" s="17">
        <f>+[1]PAM!F34</f>
        <v>262.92989999999998</v>
      </c>
      <c r="G33" s="17">
        <f>+[1]PAM!G34</f>
        <v>202.1858</v>
      </c>
      <c r="H33" s="17">
        <f>+[1]PAM!H34</f>
        <v>220.21700000000001</v>
      </c>
      <c r="I33" s="17">
        <f>+[1]PAM!I34</f>
        <v>230.09530000000001</v>
      </c>
      <c r="J33" s="17">
        <f>+[1]PAM!J34</f>
        <v>249.57560000000001</v>
      </c>
      <c r="K33" s="17">
        <f>+[1]PAM!K34</f>
        <v>199.39789999999999</v>
      </c>
      <c r="L33" s="17">
        <f>+[1]PAM!L34</f>
        <v>203.60210000000001</v>
      </c>
      <c r="M33" s="17">
        <f>+[1]PAM!M34</f>
        <v>199.0967</v>
      </c>
      <c r="N33" s="17">
        <f>+[1]PAM!N34</f>
        <v>210.6962</v>
      </c>
      <c r="O33" s="18">
        <f>+[1]PAM!R34</f>
        <v>181.3588</v>
      </c>
      <c r="P33" s="19">
        <f>+[1]PAM!S34</f>
        <v>208.4341</v>
      </c>
      <c r="Q33" s="20">
        <f>+[1]PAM!T34</f>
        <v>249.1233</v>
      </c>
      <c r="R33" s="18">
        <f t="shared" si="6"/>
        <v>213.04941563</v>
      </c>
      <c r="S33" s="19">
        <f t="shared" si="7"/>
        <v>201.95476555864698</v>
      </c>
      <c r="T33" s="19">
        <f t="shared" si="8"/>
        <v>194.26397126116069</v>
      </c>
      <c r="U33" s="19">
        <f t="shared" si="9"/>
        <v>192.85282840663302</v>
      </c>
      <c r="V33" s="19"/>
      <c r="W33" s="20">
        <f t="shared" si="10"/>
        <v>208.42035939346198</v>
      </c>
      <c r="X33" s="21"/>
      <c r="Y33" s="42">
        <f t="shared" si="20"/>
        <v>3.666822212306653E-2</v>
      </c>
      <c r="Z33" s="24">
        <f t="shared" si="20"/>
        <v>2.893307578466775E-2</v>
      </c>
      <c r="AA33" s="24">
        <f t="shared" si="20"/>
        <v>1.0294722711945425E-2</v>
      </c>
      <c r="AB33" s="24">
        <f t="shared" si="19"/>
        <v>6.9530060236873359E-2</v>
      </c>
      <c r="AC33" s="24">
        <f t="shared" si="19"/>
        <v>2.9774689457778836E-2</v>
      </c>
      <c r="AD33" s="24">
        <f t="shared" si="19"/>
        <v>4.6123741019105768E-2</v>
      </c>
      <c r="AE33" s="24">
        <f t="shared" si="19"/>
        <v>3.8331367162782959E-2</v>
      </c>
      <c r="AF33" s="24">
        <f t="shared" si="19"/>
        <v>5.0117313415534159E-2</v>
      </c>
      <c r="AG33" s="24">
        <f t="shared" si="19"/>
        <v>3.1913472873031257E-2</v>
      </c>
      <c r="AH33" s="24">
        <f t="shared" si="19"/>
        <v>2.4066851623784302E-2</v>
      </c>
      <c r="AI33" s="24">
        <f t="shared" si="19"/>
        <v>1.3577113704655863E-2</v>
      </c>
      <c r="AJ33" s="24">
        <f t="shared" si="19"/>
        <v>4.2544479056866535E-2</v>
      </c>
      <c r="AK33" s="24">
        <f t="shared" si="19"/>
        <v>3.2789577215280419E-2</v>
      </c>
      <c r="AL33" s="24">
        <f t="shared" si="19"/>
        <v>2.7369704289364805E-2</v>
      </c>
      <c r="AM33" s="24">
        <f t="shared" si="19"/>
        <v>3.8539247521042652E-2</v>
      </c>
      <c r="AN33" s="24">
        <f t="shared" si="19"/>
        <v>3.5347729596289623E-2</v>
      </c>
      <c r="AO33" s="24">
        <f t="shared" si="19"/>
        <v>3.6669637103859065E-2</v>
      </c>
      <c r="AP33" s="24">
        <f t="shared" si="21"/>
        <v>3.6104072574060009E-2</v>
      </c>
      <c r="AQ33" s="24">
        <f t="shared" si="21"/>
        <v>4.5111311899456608E-2</v>
      </c>
      <c r="AR33" s="24">
        <f t="shared" si="21"/>
        <v>4.5887567249364603E-2</v>
      </c>
      <c r="AS33" s="24" t="e">
        <f t="shared" si="21"/>
        <v>#DIV/0!</v>
      </c>
      <c r="AT33" s="24">
        <f t="shared" si="21"/>
        <v>4.3566017809012259E-2</v>
      </c>
      <c r="AU33" s="21"/>
      <c r="AV33" s="24">
        <f t="shared" si="23"/>
        <v>0.55931844879766079</v>
      </c>
      <c r="AW33" s="24">
        <f t="shared" si="23"/>
        <v>0.67311139604508896</v>
      </c>
      <c r="AX33" s="24">
        <f t="shared" si="23"/>
        <v>0.33438198972493849</v>
      </c>
      <c r="AY33" s="24">
        <f t="shared" si="23"/>
        <v>0.37965695034124303</v>
      </c>
      <c r="AZ33" s="24">
        <f t="shared" si="23"/>
        <v>0.48047198543683023</v>
      </c>
      <c r="BA33" s="24">
        <f t="shared" si="23"/>
        <v>0.57735963282854796</v>
      </c>
      <c r="BB33" s="24">
        <f t="shared" si="23"/>
        <v>0.58962191285617571</v>
      </c>
      <c r="BC33" s="24">
        <f t="shared" si="23"/>
        <v>0.67365528397804186</v>
      </c>
      <c r="BD33" s="24">
        <f t="shared" si="23"/>
        <v>0.56246756279436094</v>
      </c>
      <c r="BE33" s="24">
        <f t="shared" si="23"/>
        <v>0.50380933849792431</v>
      </c>
      <c r="BF33" s="24">
        <f t="shared" si="23"/>
        <v>0.33601123392751098</v>
      </c>
      <c r="BG33" s="24">
        <f t="shared" si="23"/>
        <v>0.48472372196801117</v>
      </c>
      <c r="BH33" s="24">
        <f t="shared" si="23"/>
        <v>0.62607477609233375</v>
      </c>
      <c r="BI33" s="24">
        <f t="shared" si="22"/>
        <v>0.40403733079403414</v>
      </c>
      <c r="BJ33" s="24">
        <f t="shared" si="22"/>
        <v>0.58948018622243747</v>
      </c>
      <c r="BK33" s="24">
        <f t="shared" si="22"/>
        <v>0.54918947221793846</v>
      </c>
      <c r="BL33" s="24">
        <f t="shared" si="22"/>
        <v>0.55932866526651681</v>
      </c>
      <c r="BM33" s="24">
        <f t="shared" si="22"/>
        <v>0.55672287780909513</v>
      </c>
      <c r="BN33" s="24">
        <f t="shared" si="22"/>
        <v>0.48887775287128088</v>
      </c>
      <c r="BO33" s="24">
        <f t="shared" si="22"/>
        <v>0.49013455287101881</v>
      </c>
      <c r="BP33" s="24" t="e">
        <f t="shared" si="22"/>
        <v>#DIV/0!</v>
      </c>
      <c r="BQ33" s="24">
        <f t="shared" si="22"/>
        <v>0.54416846971962207</v>
      </c>
      <c r="BR33" s="21"/>
      <c r="BS33" s="35">
        <f t="shared" si="13"/>
        <v>43556</v>
      </c>
      <c r="BT33" s="24">
        <f t="shared" si="17"/>
        <v>8.4298122601430166E-3</v>
      </c>
      <c r="BU33" s="24">
        <f t="shared" si="17"/>
        <v>3.3125382274901453E-4</v>
      </c>
      <c r="BV33" s="24">
        <f t="shared" si="17"/>
        <v>5.8205840406280619E-3</v>
      </c>
      <c r="BW33" s="24">
        <f t="shared" si="17"/>
        <v>3.2071892740657346E-3</v>
      </c>
      <c r="BX33" s="24">
        <f t="shared" si="17"/>
        <v>2.7500580741568297E-3</v>
      </c>
      <c r="BY33" s="24">
        <f t="shared" si="17"/>
        <v>3.2278981729145294E-3</v>
      </c>
      <c r="BZ33" s="24">
        <f t="shared" si="17"/>
        <v>5.5624859923771317E-3</v>
      </c>
      <c r="CA33" s="24">
        <f t="shared" si="17"/>
        <v>1.0741363932518177E-3</v>
      </c>
      <c r="CB33" s="24">
        <f t="shared" si="17"/>
        <v>1.6850643097690544E-3</v>
      </c>
      <c r="CC33" s="24">
        <f t="shared" si="17"/>
        <v>2.1365805878068221E-4</v>
      </c>
      <c r="CD33" s="24">
        <f t="shared" si="17"/>
        <v>3.2022717773222214E-3</v>
      </c>
      <c r="CE33" s="24">
        <f t="shared" si="17"/>
        <v>1.1652636255304412E-3</v>
      </c>
      <c r="CF33" s="24">
        <f t="shared" si="16"/>
        <v>3.6669675801688527E-2</v>
      </c>
    </row>
    <row r="34" spans="1:84" x14ac:dyDescent="0.25">
      <c r="A34" s="31">
        <f>+[1]PAM!A35</f>
        <v>43586</v>
      </c>
      <c r="B34" s="17">
        <f>+[1]PAM!B35</f>
        <v>219.33779999999999</v>
      </c>
      <c r="C34" s="17">
        <f>+[1]PAM!C35</f>
        <v>219.69880000000001</v>
      </c>
      <c r="D34" s="17">
        <f>+[1]PAM!D35</f>
        <v>179.91390000000001</v>
      </c>
      <c r="E34" s="17">
        <f>+[1]PAM!E35</f>
        <v>183.9485</v>
      </c>
      <c r="F34" s="17">
        <f>+[1]PAM!F35</f>
        <v>270.32819999999998</v>
      </c>
      <c r="G34" s="17">
        <f>+[1]PAM!G35</f>
        <v>208.36170000000001</v>
      </c>
      <c r="H34" s="17">
        <f>+[1]PAM!H35</f>
        <v>231.0471</v>
      </c>
      <c r="I34" s="17">
        <f>+[1]PAM!I35</f>
        <v>239.59370000000001</v>
      </c>
      <c r="J34" s="17">
        <f>+[1]PAM!J35</f>
        <v>255.5985</v>
      </c>
      <c r="K34" s="17">
        <f>+[1]PAM!K35</f>
        <v>203.06559999999999</v>
      </c>
      <c r="L34" s="17">
        <f>+[1]PAM!L35</f>
        <v>208.9931</v>
      </c>
      <c r="M34" s="17">
        <f>+[1]PAM!M35</f>
        <v>203.5625</v>
      </c>
      <c r="N34" s="17">
        <f>+[1]PAM!N35</f>
        <v>216.74119999999999</v>
      </c>
      <c r="O34" s="18">
        <f>+[1]PAM!R35</f>
        <v>182.22790000000001</v>
      </c>
      <c r="P34" s="19">
        <f>+[1]PAM!S35</f>
        <v>215.07429999999999</v>
      </c>
      <c r="Q34" s="20">
        <f>+[1]PAM!T35</f>
        <v>257.52420000000001</v>
      </c>
      <c r="R34" s="18">
        <f t="shared" si="6"/>
        <v>219.33834850999997</v>
      </c>
      <c r="S34" s="19">
        <f t="shared" si="7"/>
        <v>207.10329481622492</v>
      </c>
      <c r="T34" s="19">
        <f t="shared" si="8"/>
        <v>199.91742642299107</v>
      </c>
      <c r="U34" s="19">
        <f t="shared" si="9"/>
        <v>198.85307545061283</v>
      </c>
      <c r="V34" s="19"/>
      <c r="W34" s="20">
        <f t="shared" si="10"/>
        <v>215.89581857030328</v>
      </c>
      <c r="X34" s="21"/>
      <c r="Y34" s="42">
        <f t="shared" si="20"/>
        <v>2.9518575312991402E-2</v>
      </c>
      <c r="Z34" s="24">
        <f t="shared" si="20"/>
        <v>2.165055361020829E-2</v>
      </c>
      <c r="AA34" s="24">
        <f t="shared" si="20"/>
        <v>2.3327097530496888E-2</v>
      </c>
      <c r="AB34" s="24">
        <f t="shared" si="19"/>
        <v>4.2687326725152852E-2</v>
      </c>
      <c r="AC34" s="24">
        <f t="shared" si="19"/>
        <v>2.8137918129509165E-2</v>
      </c>
      <c r="AD34" s="24">
        <f t="shared" si="19"/>
        <v>3.0545666411785577E-2</v>
      </c>
      <c r="AE34" s="24">
        <f t="shared" si="19"/>
        <v>4.9179218679756831E-2</v>
      </c>
      <c r="AF34" s="24">
        <f t="shared" si="19"/>
        <v>4.1280286907207531E-2</v>
      </c>
      <c r="AG34" s="24">
        <f t="shared" si="19"/>
        <v>2.4132567446497166E-2</v>
      </c>
      <c r="AH34" s="24">
        <f t="shared" si="19"/>
        <v>1.839387475996479E-2</v>
      </c>
      <c r="AI34" s="24">
        <f t="shared" si="19"/>
        <v>2.6478115893696641E-2</v>
      </c>
      <c r="AJ34" s="24">
        <f t="shared" si="19"/>
        <v>2.2430306479213291E-2</v>
      </c>
      <c r="AK34" s="24">
        <f t="shared" si="19"/>
        <v>2.869059812184549E-2</v>
      </c>
      <c r="AL34" s="24">
        <f t="shared" si="19"/>
        <v>4.7921578660643505E-3</v>
      </c>
      <c r="AM34" s="24">
        <f t="shared" si="19"/>
        <v>3.1857551139664819E-2</v>
      </c>
      <c r="AN34" s="24">
        <f t="shared" si="19"/>
        <v>3.3721855803933165E-2</v>
      </c>
      <c r="AO34" s="24">
        <f t="shared" si="19"/>
        <v>2.9518658201446835E-2</v>
      </c>
      <c r="AP34" s="24">
        <f t="shared" si="19"/>
        <v>2.5493477429641587E-2</v>
      </c>
      <c r="AQ34" s="24">
        <f t="shared" si="19"/>
        <v>2.9101923146779063E-2</v>
      </c>
      <c r="AR34" s="24">
        <f t="shared" si="21"/>
        <v>3.1113088117785903E-2</v>
      </c>
      <c r="AS34" s="24" t="e">
        <f t="shared" si="21"/>
        <v>#DIV/0!</v>
      </c>
      <c r="AT34" s="24">
        <f t="shared" si="21"/>
        <v>3.5867221410595951E-2</v>
      </c>
      <c r="AU34" s="21"/>
      <c r="AV34" s="24">
        <f t="shared" si="23"/>
        <v>0.57056327892564207</v>
      </c>
      <c r="AW34" s="24">
        <f t="shared" si="23"/>
        <v>0.66085176382362376</v>
      </c>
      <c r="AX34" s="24">
        <f t="shared" si="23"/>
        <v>0.34348523475198611</v>
      </c>
      <c r="AY34" s="24">
        <f t="shared" si="23"/>
        <v>0.40517493596643117</v>
      </c>
      <c r="AZ34" s="24">
        <f t="shared" si="23"/>
        <v>0.53637993218581936</v>
      </c>
      <c r="BA34" s="24">
        <f t="shared" si="23"/>
        <v>0.59290628870235307</v>
      </c>
      <c r="BB34" s="24">
        <f t="shared" si="23"/>
        <v>0.63614984077346493</v>
      </c>
      <c r="BC34" s="24">
        <f t="shared" si="23"/>
        <v>0.71551919806676834</v>
      </c>
      <c r="BD34" s="24">
        <f t="shared" si="23"/>
        <v>0.52525820935067546</v>
      </c>
      <c r="BE34" s="24">
        <f t="shared" si="23"/>
        <v>0.47921500182474697</v>
      </c>
      <c r="BF34" s="24">
        <f t="shared" si="23"/>
        <v>0.34449299360926577</v>
      </c>
      <c r="BG34" s="24">
        <f t="shared" si="23"/>
        <v>0.4704118995283848</v>
      </c>
      <c r="BH34" s="24">
        <f t="shared" si="23"/>
        <v>0.63357454188338624</v>
      </c>
      <c r="BI34" s="24">
        <f t="shared" si="22"/>
        <v>0.38025611874141751</v>
      </c>
      <c r="BJ34" s="24">
        <f t="shared" si="22"/>
        <v>0.59465729678109125</v>
      </c>
      <c r="BK34" s="24">
        <f t="shared" si="22"/>
        <v>0.59549783528327183</v>
      </c>
      <c r="BL34" s="24">
        <f t="shared" si="22"/>
        <v>0.57057594370544984</v>
      </c>
      <c r="BM34" s="24">
        <f t="shared" si="22"/>
        <v>0.55346016774155982</v>
      </c>
      <c r="BN34" s="24">
        <f t="shared" si="22"/>
        <v>0.49100171202402354</v>
      </c>
      <c r="BO34" s="24">
        <f t="shared" si="22"/>
        <v>0.4972686752689377</v>
      </c>
      <c r="BP34" s="24" t="e">
        <f t="shared" si="22"/>
        <v>#DIV/0!</v>
      </c>
      <c r="BQ34" s="24">
        <f t="shared" si="22"/>
        <v>0.56173195619509064</v>
      </c>
      <c r="BR34" s="21"/>
      <c r="BS34" s="35">
        <f t="shared" si="13"/>
        <v>43586</v>
      </c>
      <c r="BT34" s="24">
        <f t="shared" si="17"/>
        <v>6.2609415021621781E-3</v>
      </c>
      <c r="BU34" s="24">
        <f t="shared" si="17"/>
        <v>7.3150154729735854E-4</v>
      </c>
      <c r="BV34" s="24">
        <f t="shared" si="17"/>
        <v>3.686770689733671E-3</v>
      </c>
      <c r="BW34" s="24">
        <f t="shared" si="17"/>
        <v>3.0107295085776108E-3</v>
      </c>
      <c r="BX34" s="24">
        <f t="shared" si="17"/>
        <v>1.8378506530660368E-3</v>
      </c>
      <c r="BY34" s="24">
        <f t="shared" si="17"/>
        <v>4.1480437589680071E-3</v>
      </c>
      <c r="BZ34" s="24">
        <f t="shared" si="17"/>
        <v>4.6411102803159297E-3</v>
      </c>
      <c r="CA34" s="24">
        <f t="shared" si="17"/>
        <v>8.0852301983253515E-4</v>
      </c>
      <c r="CB34" s="24">
        <f t="shared" si="17"/>
        <v>1.2722104174206002E-3</v>
      </c>
      <c r="CC34" s="24">
        <f t="shared" si="17"/>
        <v>4.073952036363476E-4</v>
      </c>
      <c r="CD34" s="24">
        <f t="shared" si="17"/>
        <v>1.6978721786406789E-3</v>
      </c>
      <c r="CE34" s="24">
        <f t="shared" si="17"/>
        <v>1.015780884106886E-3</v>
      </c>
      <c r="CF34" s="24">
        <f t="shared" si="16"/>
        <v>2.9518729643757843E-2</v>
      </c>
    </row>
    <row r="35" spans="1:84" x14ac:dyDescent="0.25">
      <c r="A35" s="31">
        <f>+[1]PAM!A36</f>
        <v>43617</v>
      </c>
      <c r="B35" s="17">
        <f>+[1]PAM!B36</f>
        <v>225.50129999999999</v>
      </c>
      <c r="C35" s="17">
        <f>+[1]PAM!C36</f>
        <v>225.04069999999999</v>
      </c>
      <c r="D35" s="17">
        <f>+[1]PAM!D36</f>
        <v>184.60140000000001</v>
      </c>
      <c r="E35" s="17">
        <f>+[1]PAM!E36</f>
        <v>188.17310000000001</v>
      </c>
      <c r="F35" s="17">
        <f>+[1]PAM!F36</f>
        <v>277.35520000000002</v>
      </c>
      <c r="G35" s="17">
        <f>+[1]PAM!G36</f>
        <v>215.99950000000001</v>
      </c>
      <c r="H35" s="17">
        <f>+[1]PAM!H36</f>
        <v>240.04300000000001</v>
      </c>
      <c r="I35" s="17">
        <f>+[1]PAM!I36</f>
        <v>242.6841</v>
      </c>
      <c r="J35" s="17">
        <f>+[1]PAM!J36</f>
        <v>272.48399999999998</v>
      </c>
      <c r="K35" s="17">
        <f>+[1]PAM!K36</f>
        <v>211.93039999999999</v>
      </c>
      <c r="L35" s="17">
        <f>+[1]PAM!L36</f>
        <v>213.39599999999999</v>
      </c>
      <c r="M35" s="17">
        <f>+[1]PAM!M36</f>
        <v>209.18899999999999</v>
      </c>
      <c r="N35" s="17">
        <f>+[1]PAM!N36</f>
        <v>222.32570000000001</v>
      </c>
      <c r="O35" s="18">
        <f>+[1]PAM!R36</f>
        <v>186.554</v>
      </c>
      <c r="P35" s="19">
        <f>+[1]PAM!S36</f>
        <v>221.14529999999999</v>
      </c>
      <c r="Q35" s="20">
        <f>+[1]PAM!T36</f>
        <v>265.15629999999999</v>
      </c>
      <c r="R35" s="18">
        <f t="shared" si="6"/>
        <v>225.50139944999998</v>
      </c>
      <c r="S35" s="19">
        <f t="shared" si="7"/>
        <v>212.87898960316301</v>
      </c>
      <c r="T35" s="19">
        <f t="shared" si="8"/>
        <v>206.1552685546875</v>
      </c>
      <c r="U35" s="19">
        <f t="shared" si="9"/>
        <v>205.26942772170153</v>
      </c>
      <c r="V35" s="19"/>
      <c r="W35" s="20">
        <f t="shared" si="10"/>
        <v>222.57065943284758</v>
      </c>
      <c r="X35" s="21"/>
      <c r="Y35" s="42">
        <f t="shared" si="20"/>
        <v>2.8100491570536512E-2</v>
      </c>
      <c r="Z35" s="24">
        <f t="shared" si="20"/>
        <v>2.4314652606204357E-2</v>
      </c>
      <c r="AA35" s="24">
        <f t="shared" si="20"/>
        <v>2.6054129225145939E-2</v>
      </c>
      <c r="AB35" s="24">
        <f t="shared" si="19"/>
        <v>2.2966210651350849E-2</v>
      </c>
      <c r="AC35" s="24">
        <f t="shared" si="19"/>
        <v>2.5994328375656073E-2</v>
      </c>
      <c r="AD35" s="24">
        <f t="shared" si="19"/>
        <v>3.6656448857923518E-2</v>
      </c>
      <c r="AE35" s="24">
        <f t="shared" si="19"/>
        <v>3.8935351276860874E-2</v>
      </c>
      <c r="AF35" s="24">
        <f t="shared" si="19"/>
        <v>1.2898502756959029E-2</v>
      </c>
      <c r="AG35" s="24">
        <f t="shared" si="19"/>
        <v>6.60625942640507E-2</v>
      </c>
      <c r="AH35" s="24">
        <f t="shared" si="19"/>
        <v>4.365485833149485E-2</v>
      </c>
      <c r="AI35" s="24">
        <f t="shared" si="19"/>
        <v>2.1067202697122589E-2</v>
      </c>
      <c r="AJ35" s="24">
        <f t="shared" si="19"/>
        <v>2.7640159656125318E-2</v>
      </c>
      <c r="AK35" s="24">
        <f t="shared" si="19"/>
        <v>2.576575196593911E-2</v>
      </c>
      <c r="AL35" s="24">
        <f t="shared" si="19"/>
        <v>2.3740052977617498E-2</v>
      </c>
      <c r="AM35" s="24">
        <f t="shared" si="19"/>
        <v>2.8227454419240239E-2</v>
      </c>
      <c r="AN35" s="24">
        <f t="shared" si="19"/>
        <v>2.9636438051258818E-2</v>
      </c>
      <c r="AO35" s="24">
        <f t="shared" si="19"/>
        <v>2.809837395907544E-2</v>
      </c>
      <c r="AP35" s="24">
        <f t="shared" si="19"/>
        <v>2.7887990831160892E-2</v>
      </c>
      <c r="AQ35" s="24">
        <f t="shared" si="19"/>
        <v>3.1202093000628262E-2</v>
      </c>
      <c r="AR35" s="24">
        <f t="shared" si="21"/>
        <v>3.2266799276545521E-2</v>
      </c>
      <c r="AS35" s="24" t="e">
        <f t="shared" si="21"/>
        <v>#DIV/0!</v>
      </c>
      <c r="AT35" s="24">
        <f t="shared" si="21"/>
        <v>3.0916952939367581E-2</v>
      </c>
      <c r="AU35" s="21"/>
      <c r="AV35" s="24">
        <f t="shared" si="23"/>
        <v>0.55689073796885946</v>
      </c>
      <c r="AW35" s="24">
        <f t="shared" si="23"/>
        <v>0.60738764606725515</v>
      </c>
      <c r="AX35" s="24">
        <f t="shared" si="23"/>
        <v>0.36903425229493214</v>
      </c>
      <c r="AY35" s="24">
        <f t="shared" si="23"/>
        <v>0.40937480573387486</v>
      </c>
      <c r="AZ35" s="24">
        <f t="shared" si="23"/>
        <v>0.5498877351331477</v>
      </c>
      <c r="BA35" s="24">
        <f t="shared" si="23"/>
        <v>0.58466030600154806</v>
      </c>
      <c r="BB35" s="24">
        <f t="shared" si="23"/>
        <v>0.63690756265846171</v>
      </c>
      <c r="BC35" s="24">
        <f t="shared" si="23"/>
        <v>0.64091938075069388</v>
      </c>
      <c r="BD35" s="24">
        <f t="shared" si="23"/>
        <v>0.61952242382745637</v>
      </c>
      <c r="BE35" s="24">
        <f t="shared" si="23"/>
        <v>0.49820827551201452</v>
      </c>
      <c r="BF35" s="24">
        <f t="shared" si="23"/>
        <v>0.35356144294637915</v>
      </c>
      <c r="BG35" s="24">
        <f t="shared" si="23"/>
        <v>0.48007140375739987</v>
      </c>
      <c r="BH35" s="24">
        <f t="shared" si="23"/>
        <v>0.62155832486058249</v>
      </c>
      <c r="BI35" s="24">
        <f t="shared" si="22"/>
        <v>0.36324640799033059</v>
      </c>
      <c r="BJ35" s="24">
        <f t="shared" si="22"/>
        <v>0.57585874190854325</v>
      </c>
      <c r="BK35" s="24">
        <f t="shared" si="22"/>
        <v>0.5989067512482209</v>
      </c>
      <c r="BL35" s="24">
        <f t="shared" si="22"/>
        <v>0.55689755002484009</v>
      </c>
      <c r="BM35" s="24">
        <f t="shared" si="22"/>
        <v>0.53652531681358617</v>
      </c>
      <c r="BN35" s="24">
        <f t="shared" si="22"/>
        <v>0.49634216635949113</v>
      </c>
      <c r="BO35" s="24">
        <f t="shared" si="22"/>
        <v>0.50125319333284257</v>
      </c>
      <c r="BP35" s="24" t="e">
        <f t="shared" si="22"/>
        <v>#DIV/0!</v>
      </c>
      <c r="BQ35" s="24">
        <f t="shared" si="22"/>
        <v>0.55587434272363501</v>
      </c>
      <c r="BR35" s="21"/>
      <c r="BS35" s="35">
        <f t="shared" si="13"/>
        <v>43617</v>
      </c>
      <c r="BT35" s="24">
        <f t="shared" si="17"/>
        <v>6.9776132978446696E-3</v>
      </c>
      <c r="BU35" s="24">
        <f t="shared" si="17"/>
        <v>8.121035225118516E-4</v>
      </c>
      <c r="BV35" s="24">
        <f t="shared" si="17"/>
        <v>2.0088912171089572E-3</v>
      </c>
      <c r="BW35" s="24">
        <f t="shared" si="17"/>
        <v>2.7776375070781411E-3</v>
      </c>
      <c r="BX35" s="24">
        <f t="shared" si="17"/>
        <v>2.2077203290996805E-3</v>
      </c>
      <c r="BY35" s="24">
        <f t="shared" si="17"/>
        <v>3.346734762544352E-3</v>
      </c>
      <c r="BZ35" s="24">
        <f t="shared" si="17"/>
        <v>1.4667359661672487E-3</v>
      </c>
      <c r="CA35" s="24">
        <f t="shared" si="17"/>
        <v>2.2017422441549033E-3</v>
      </c>
      <c r="CB35" s="24">
        <f t="shared" si="17"/>
        <v>2.9867570478048023E-3</v>
      </c>
      <c r="CC35" s="24">
        <f t="shared" si="17"/>
        <v>3.2318501416536417E-4</v>
      </c>
      <c r="CD35" s="24">
        <f t="shared" si="17"/>
        <v>2.0778292660909312E-3</v>
      </c>
      <c r="CE35" s="24">
        <f t="shared" si="17"/>
        <v>9.1149405164089685E-4</v>
      </c>
      <c r="CF35" s="24">
        <f t="shared" si="16"/>
        <v>2.8098444226211793E-2</v>
      </c>
    </row>
    <row r="36" spans="1:84" x14ac:dyDescent="0.25">
      <c r="A36" s="31">
        <f>+[1]PAM!A37</f>
        <v>43647</v>
      </c>
      <c r="B36" s="17">
        <f>+[1]PAM!B37</f>
        <v>230.50380000000001</v>
      </c>
      <c r="C36" s="17">
        <f>+[1]PAM!C37</f>
        <v>230.0146</v>
      </c>
      <c r="D36" s="17">
        <f>+[1]PAM!D37</f>
        <v>185.6962</v>
      </c>
      <c r="E36" s="17">
        <f>+[1]PAM!E37</f>
        <v>188.3922</v>
      </c>
      <c r="F36" s="17">
        <f>+[1]PAM!F37</f>
        <v>283.01659999999998</v>
      </c>
      <c r="G36" s="17">
        <f>+[1]PAM!G37</f>
        <v>221.95249999999999</v>
      </c>
      <c r="H36" s="17">
        <f>+[1]PAM!H37</f>
        <v>251.07759999999999</v>
      </c>
      <c r="I36" s="17">
        <f>+[1]PAM!I37</f>
        <v>247.18870000000001</v>
      </c>
      <c r="J36" s="17">
        <f>+[1]PAM!J37</f>
        <v>272.64589999999998</v>
      </c>
      <c r="K36" s="17">
        <f>+[1]PAM!K37</f>
        <v>220.01410000000001</v>
      </c>
      <c r="L36" s="17">
        <f>+[1]PAM!L37</f>
        <v>217.21250000000001</v>
      </c>
      <c r="M36" s="17">
        <f>+[1]PAM!M37</f>
        <v>214.5196</v>
      </c>
      <c r="N36" s="17">
        <f>+[1]PAM!N37</f>
        <v>227.3458</v>
      </c>
      <c r="O36" s="18">
        <f>+[1]PAM!R37</f>
        <v>193.62289999999999</v>
      </c>
      <c r="P36" s="19">
        <f>+[1]PAM!S37</f>
        <v>225.80779999999999</v>
      </c>
      <c r="Q36" s="20">
        <f>+[1]PAM!T37</f>
        <v>270.08690000000001</v>
      </c>
      <c r="R36" s="18">
        <f t="shared" si="6"/>
        <v>230.50345172999997</v>
      </c>
      <c r="S36" s="19">
        <f t="shared" si="7"/>
        <v>217.3829882706107</v>
      </c>
      <c r="T36" s="19">
        <f t="shared" si="8"/>
        <v>210.64510097656253</v>
      </c>
      <c r="U36" s="19">
        <f t="shared" si="9"/>
        <v>209.51375843547228</v>
      </c>
      <c r="V36" s="19"/>
      <c r="W36" s="20">
        <f t="shared" si="10"/>
        <v>227.71600317053958</v>
      </c>
      <c r="X36" s="21"/>
      <c r="Y36" s="42">
        <f t="shared" si="20"/>
        <v>2.2183907587229212E-2</v>
      </c>
      <c r="Z36" s="24">
        <f t="shared" si="20"/>
        <v>2.2102224175449159E-2</v>
      </c>
      <c r="AA36" s="24">
        <f t="shared" si="20"/>
        <v>5.9306159108218903E-3</v>
      </c>
      <c r="AB36" s="24">
        <f t="shared" si="20"/>
        <v>1.1643534596603722E-3</v>
      </c>
      <c r="AC36" s="24">
        <f t="shared" si="20"/>
        <v>2.0412092508090618E-2</v>
      </c>
      <c r="AD36" s="24">
        <f t="shared" si="20"/>
        <v>2.7560248982057667E-2</v>
      </c>
      <c r="AE36" s="24">
        <f t="shared" si="20"/>
        <v>4.596926384022848E-2</v>
      </c>
      <c r="AF36" s="24">
        <f t="shared" si="20"/>
        <v>1.8561578611866247E-2</v>
      </c>
      <c r="AG36" s="24">
        <f t="shared" si="20"/>
        <v>5.9416332702100227E-4</v>
      </c>
      <c r="AH36" s="24">
        <f t="shared" si="20"/>
        <v>3.8143182856258617E-2</v>
      </c>
      <c r="AI36" s="24">
        <f t="shared" si="20"/>
        <v>1.788459015164312E-2</v>
      </c>
      <c r="AJ36" s="24">
        <f t="shared" si="20"/>
        <v>2.5482219428363928E-2</v>
      </c>
      <c r="AK36" s="24">
        <f t="shared" si="20"/>
        <v>2.2579935652963234E-2</v>
      </c>
      <c r="AL36" s="24">
        <f t="shared" si="20"/>
        <v>3.7891977657943388E-2</v>
      </c>
      <c r="AM36" s="24">
        <f t="shared" si="20"/>
        <v>2.1083423432467274E-2</v>
      </c>
      <c r="AN36" s="24">
        <f t="shared" si="20"/>
        <v>1.8595070152962689E-2</v>
      </c>
      <c r="AO36" s="24">
        <f t="shared" si="19"/>
        <v>2.2181912361519895E-2</v>
      </c>
      <c r="AP36" s="24">
        <f t="shared" si="19"/>
        <v>2.1157553762556791E-2</v>
      </c>
      <c r="AQ36" s="24">
        <f t="shared" si="19"/>
        <v>2.1778887599392061E-2</v>
      </c>
      <c r="AR36" s="24">
        <f t="shared" si="21"/>
        <v>2.0676877023913631E-2</v>
      </c>
      <c r="AS36" s="24" t="e">
        <f t="shared" si="21"/>
        <v>#DIV/0!</v>
      </c>
      <c r="AT36" s="24">
        <f t="shared" si="21"/>
        <v>2.3117798863530936E-2</v>
      </c>
      <c r="AU36" s="21"/>
      <c r="AV36" s="24">
        <f t="shared" si="23"/>
        <v>0.54054644721092182</v>
      </c>
      <c r="AW36" s="24">
        <f t="shared" si="23"/>
        <v>0.58025683726860988</v>
      </c>
      <c r="AX36" s="24">
        <f t="shared" si="23"/>
        <v>0.34431928417333912</v>
      </c>
      <c r="AY36" s="24">
        <f t="shared" si="23"/>
        <v>0.41614836797928922</v>
      </c>
      <c r="AZ36" s="24">
        <f t="shared" si="23"/>
        <v>0.54805301360347003</v>
      </c>
      <c r="BA36" s="24">
        <f t="shared" si="23"/>
        <v>0.56383760509722869</v>
      </c>
      <c r="BB36" s="24">
        <f t="shared" si="23"/>
        <v>0.65873407017381602</v>
      </c>
      <c r="BC36" s="24">
        <f t="shared" si="23"/>
        <v>0.57920805995131852</v>
      </c>
      <c r="BD36" s="24">
        <f t="shared" si="23"/>
        <v>0.61158716976447924</v>
      </c>
      <c r="BE36" s="24">
        <f t="shared" si="23"/>
        <v>0.46842488153240325</v>
      </c>
      <c r="BF36" s="24">
        <f t="shared" si="23"/>
        <v>0.35804325481477406</v>
      </c>
      <c r="BG36" s="24">
        <f t="shared" si="23"/>
        <v>0.4821614503265641</v>
      </c>
      <c r="BH36" s="24">
        <f t="shared" si="23"/>
        <v>0.59777158226233462</v>
      </c>
      <c r="BI36" s="24">
        <f t="shared" si="22"/>
        <v>0.37208616759155766</v>
      </c>
      <c r="BJ36" s="24">
        <f t="shared" si="22"/>
        <v>0.55610609272362899</v>
      </c>
      <c r="BK36" s="24">
        <f t="shared" si="22"/>
        <v>0.57981494035777748</v>
      </c>
      <c r="BL36" s="24">
        <f t="shared" si="22"/>
        <v>0.5405497101593626</v>
      </c>
      <c r="BM36" s="24">
        <f t="shared" si="22"/>
        <v>0.51923905823735383</v>
      </c>
      <c r="BN36" s="24">
        <f t="shared" si="22"/>
        <v>0.48720080937703192</v>
      </c>
      <c r="BO36" s="24">
        <f t="shared" si="22"/>
        <v>0.48871410607897303</v>
      </c>
      <c r="BP36" s="24" t="e">
        <f t="shared" si="22"/>
        <v>#DIV/0!</v>
      </c>
      <c r="BQ36" s="24">
        <f t="shared" si="22"/>
        <v>0.53974762703301016</v>
      </c>
      <c r="BR36" s="21"/>
      <c r="BS36" s="35">
        <f t="shared" si="13"/>
        <v>43647</v>
      </c>
      <c r="BT36" s="24">
        <f t="shared" si="17"/>
        <v>6.3193531478532676E-3</v>
      </c>
      <c r="BU36" s="24">
        <f t="shared" si="17"/>
        <v>1.8448851514381382E-4</v>
      </c>
      <c r="BV36" s="24">
        <f t="shared" si="17"/>
        <v>1.013392383990679E-4</v>
      </c>
      <c r="BW36" s="24">
        <f t="shared" si="17"/>
        <v>2.1766764980955602E-3</v>
      </c>
      <c r="BX36" s="24">
        <f t="shared" si="17"/>
        <v>1.6736941206103842E-3</v>
      </c>
      <c r="BY36" s="24">
        <f t="shared" si="17"/>
        <v>3.9929852289099831E-3</v>
      </c>
      <c r="BZ36" s="24">
        <f t="shared" si="17"/>
        <v>2.0794951514691985E-3</v>
      </c>
      <c r="CA36" s="24">
        <f t="shared" si="17"/>
        <v>2.0533540161409628E-5</v>
      </c>
      <c r="CB36" s="24">
        <f t="shared" si="17"/>
        <v>2.6491440625841249E-3</v>
      </c>
      <c r="CC36" s="24">
        <f t="shared" si="17"/>
        <v>2.7248468190649153E-4</v>
      </c>
      <c r="CD36" s="24">
        <f t="shared" si="17"/>
        <v>1.9147499371400536E-3</v>
      </c>
      <c r="CE36" s="24">
        <f t="shared" si="17"/>
        <v>7.9697802185619085E-4</v>
      </c>
      <c r="CF36" s="24">
        <f t="shared" si="16"/>
        <v>2.2181922144129545E-2</v>
      </c>
    </row>
    <row r="37" spans="1:84" x14ac:dyDescent="0.25">
      <c r="A37" s="31">
        <f>+[1]PAM!A38</f>
        <v>43678</v>
      </c>
      <c r="B37" s="17">
        <f>+[1]PAM!B38</f>
        <v>239.3972</v>
      </c>
      <c r="C37" s="17">
        <f>+[1]PAM!C38</f>
        <v>240.16659999999999</v>
      </c>
      <c r="D37" s="17">
        <f>+[1]PAM!D38</f>
        <v>193.63990000000001</v>
      </c>
      <c r="E37" s="17">
        <f>+[1]PAM!E38</f>
        <v>194.23159999999999</v>
      </c>
      <c r="F37" s="17">
        <f>+[1]PAM!F38</f>
        <v>290.03489999999999</v>
      </c>
      <c r="G37" s="17">
        <f>+[1]PAM!G38</f>
        <v>234.4091</v>
      </c>
      <c r="H37" s="17">
        <f>+[1]PAM!H38</f>
        <v>263.64280000000002</v>
      </c>
      <c r="I37" s="17">
        <f>+[1]PAM!I38</f>
        <v>256.88959999999997</v>
      </c>
      <c r="J37" s="17">
        <f>+[1]PAM!J38</f>
        <v>275.0489</v>
      </c>
      <c r="K37" s="17">
        <f>+[1]PAM!K38</f>
        <v>225.81950000000001</v>
      </c>
      <c r="L37" s="17">
        <f>+[1]PAM!L38</f>
        <v>223.6489</v>
      </c>
      <c r="M37" s="17">
        <f>+[1]PAM!M38</f>
        <v>222.85650000000001</v>
      </c>
      <c r="N37" s="17">
        <f>+[1]PAM!N38</f>
        <v>237.5067</v>
      </c>
      <c r="O37" s="18">
        <f>+[1]PAM!R38</f>
        <v>200.90309999999999</v>
      </c>
      <c r="P37" s="19">
        <f>+[1]PAM!S38</f>
        <v>235.75909999999999</v>
      </c>
      <c r="Q37" s="20">
        <f>+[1]PAM!T38</f>
        <v>276.21719999999999</v>
      </c>
      <c r="R37" s="18">
        <f t="shared" si="6"/>
        <v>239.39674882999998</v>
      </c>
      <c r="S37" s="19">
        <f t="shared" si="7"/>
        <v>226.28220431981259</v>
      </c>
      <c r="T37" s="19">
        <f t="shared" si="8"/>
        <v>218.64416916852679</v>
      </c>
      <c r="U37" s="19">
        <f t="shared" si="9"/>
        <v>217.41418071377072</v>
      </c>
      <c r="V37" s="19"/>
      <c r="W37" s="20">
        <f t="shared" si="10"/>
        <v>236.37908507286332</v>
      </c>
      <c r="X37" s="21"/>
      <c r="Y37" s="42">
        <f t="shared" si="20"/>
        <v>3.8582444193978604E-2</v>
      </c>
      <c r="Z37" s="24">
        <f t="shared" si="20"/>
        <v>4.4136328737393038E-2</v>
      </c>
      <c r="AA37" s="24">
        <f t="shared" si="20"/>
        <v>4.2777935143530232E-2</v>
      </c>
      <c r="AB37" s="24">
        <f t="shared" si="20"/>
        <v>3.0995975417241084E-2</v>
      </c>
      <c r="AC37" s="24">
        <f t="shared" si="20"/>
        <v>2.4798192049512391E-2</v>
      </c>
      <c r="AD37" s="24">
        <f t="shared" si="20"/>
        <v>5.6122819071648289E-2</v>
      </c>
      <c r="AE37" s="24">
        <f t="shared" si="20"/>
        <v>5.0045085662759448E-2</v>
      </c>
      <c r="AF37" s="24">
        <f t="shared" si="20"/>
        <v>3.924491693997334E-2</v>
      </c>
      <c r="AG37" s="24">
        <f t="shared" si="20"/>
        <v>8.8136296933130076E-3</v>
      </c>
      <c r="AH37" s="24">
        <f t="shared" si="20"/>
        <v>2.6386490684006114E-2</v>
      </c>
      <c r="AI37" s="24">
        <f t="shared" si="20"/>
        <v>2.9631812165506144E-2</v>
      </c>
      <c r="AJ37" s="24">
        <f t="shared" si="20"/>
        <v>3.8863115538160686E-2</v>
      </c>
      <c r="AK37" s="24">
        <f t="shared" si="20"/>
        <v>4.4693590116905657E-2</v>
      </c>
      <c r="AL37" s="24">
        <f t="shared" si="20"/>
        <v>3.7599891335167612E-2</v>
      </c>
      <c r="AM37" s="24">
        <f t="shared" si="20"/>
        <v>4.4069779697601286E-2</v>
      </c>
      <c r="AN37" s="24">
        <f t="shared" si="20"/>
        <v>2.269750957932426E-2</v>
      </c>
      <c r="AO37" s="24">
        <f t="shared" si="19"/>
        <v>3.8582056074445203E-2</v>
      </c>
      <c r="AP37" s="24">
        <f t="shared" si="19"/>
        <v>4.0937959865211093E-2</v>
      </c>
      <c r="AQ37" s="24">
        <f t="shared" si="19"/>
        <v>3.7974147772153799E-2</v>
      </c>
      <c r="AR37" s="24">
        <f t="shared" si="21"/>
        <v>3.7708369785804274E-2</v>
      </c>
      <c r="AS37" s="24" t="e">
        <f t="shared" si="21"/>
        <v>#DIV/0!</v>
      </c>
      <c r="AT37" s="24">
        <f t="shared" si="21"/>
        <v>3.8043360070024734E-2</v>
      </c>
      <c r="AU37" s="21"/>
      <c r="AV37" s="24">
        <f t="shared" si="23"/>
        <v>0.54234177121405103</v>
      </c>
      <c r="AW37" s="24">
        <f t="shared" si="23"/>
        <v>0.58238785358307177</v>
      </c>
      <c r="AX37" s="24">
        <f t="shared" si="23"/>
        <v>0.37918290279547495</v>
      </c>
      <c r="AY37" s="24">
        <f t="shared" si="23"/>
        <v>0.4634380829819742</v>
      </c>
      <c r="AZ37" s="24">
        <f t="shared" si="23"/>
        <v>0.53718615363333821</v>
      </c>
      <c r="BA37" s="24">
        <f t="shared" si="23"/>
        <v>0.60491959966204867</v>
      </c>
      <c r="BB37" s="24">
        <f t="shared" si="23"/>
        <v>0.68404498659561952</v>
      </c>
      <c r="BC37" s="24">
        <f t="shared" si="23"/>
        <v>0.56669232186005414</v>
      </c>
      <c r="BD37" s="24">
        <f t="shared" si="23"/>
        <v>0.46651996965109976</v>
      </c>
      <c r="BE37" s="24">
        <f t="shared" si="23"/>
        <v>0.41847577901075828</v>
      </c>
      <c r="BF37" s="24">
        <f t="shared" si="23"/>
        <v>0.36838617742668722</v>
      </c>
      <c r="BG37" s="24">
        <f t="shared" si="23"/>
        <v>0.50414073784101188</v>
      </c>
      <c r="BH37" s="24">
        <f t="shared" si="23"/>
        <v>0.59509878587863629</v>
      </c>
      <c r="BI37" s="24">
        <f t="shared" si="22"/>
        <v>0.40056718958813931</v>
      </c>
      <c r="BJ37" s="24">
        <f t="shared" si="22"/>
        <v>0.5682927721622979</v>
      </c>
      <c r="BK37" s="24">
        <f t="shared" si="22"/>
        <v>0.53531704101353528</v>
      </c>
      <c r="BL37" s="24">
        <f t="shared" si="22"/>
        <v>0.54234591669788434</v>
      </c>
      <c r="BM37" s="24">
        <f t="shared" si="22"/>
        <v>0.52970607243507062</v>
      </c>
      <c r="BN37" s="24">
        <f t="shared" si="22"/>
        <v>0.50120565995942745</v>
      </c>
      <c r="BO37" s="24">
        <f t="shared" si="22"/>
        <v>0.50032939836899759</v>
      </c>
      <c r="BP37" s="24" t="e">
        <f t="shared" si="22"/>
        <v>#DIV/0!</v>
      </c>
      <c r="BQ37" s="24">
        <f t="shared" si="22"/>
        <v>0.53814624070312944</v>
      </c>
      <c r="BR37" s="21"/>
      <c r="BS37" s="35">
        <f t="shared" si="13"/>
        <v>43678</v>
      </c>
      <c r="BT37" s="24">
        <f t="shared" si="17"/>
        <v>1.2618221478344373E-2</v>
      </c>
      <c r="BU37" s="24">
        <f t="shared" si="17"/>
        <v>1.3095688661098005E-3</v>
      </c>
      <c r="BV37" s="24">
        <f t="shared" si="17"/>
        <v>2.6422532730479855E-3</v>
      </c>
      <c r="BW37" s="24">
        <f t="shared" si="17"/>
        <v>2.6398116213268538E-3</v>
      </c>
      <c r="BX37" s="24">
        <f t="shared" si="17"/>
        <v>3.4261840368792207E-3</v>
      </c>
      <c r="BY37" s="24">
        <f t="shared" si="17"/>
        <v>4.4481710062914482E-3</v>
      </c>
      <c r="BZ37" s="24">
        <f t="shared" si="17"/>
        <v>4.3811151486439527E-3</v>
      </c>
      <c r="CA37" s="24">
        <f t="shared" si="17"/>
        <v>2.98154737579166E-4</v>
      </c>
      <c r="CB37" s="24">
        <f t="shared" si="17"/>
        <v>1.8612233724563298E-3</v>
      </c>
      <c r="CC37" s="24">
        <f t="shared" si="17"/>
        <v>4.4956326099613046E-4</v>
      </c>
      <c r="CD37" s="24">
        <f t="shared" si="17"/>
        <v>2.9296215507076287E-3</v>
      </c>
      <c r="CE37" s="24">
        <f t="shared" si="17"/>
        <v>1.5781094281309025E-3</v>
      </c>
      <c r="CF37" s="24">
        <f t="shared" si="16"/>
        <v>3.8581997780513785E-2</v>
      </c>
    </row>
    <row r="38" spans="1:84" x14ac:dyDescent="0.25">
      <c r="A38" s="31">
        <f>+[1]PAM!A39</f>
        <v>43709</v>
      </c>
      <c r="B38" s="17">
        <f>+[1]PAM!B39</f>
        <v>253.88900000000001</v>
      </c>
      <c r="C38" s="17">
        <f>+[1]PAM!C39</f>
        <v>254.4057</v>
      </c>
      <c r="D38" s="17">
        <f>+[1]PAM!D39</f>
        <v>204.0461</v>
      </c>
      <c r="E38" s="17">
        <f>+[1]PAM!E39</f>
        <v>209.15389999999999</v>
      </c>
      <c r="F38" s="17">
        <f>+[1]PAM!F39</f>
        <v>296.96379999999999</v>
      </c>
      <c r="G38" s="17">
        <f>+[1]PAM!G39</f>
        <v>251.88460000000001</v>
      </c>
      <c r="H38" s="17">
        <f>+[1]PAM!H39</f>
        <v>287.863</v>
      </c>
      <c r="I38" s="17">
        <f>+[1]PAM!I39</f>
        <v>269.54230000000001</v>
      </c>
      <c r="J38" s="17">
        <f>+[1]PAM!J39</f>
        <v>293.67329999999998</v>
      </c>
      <c r="K38" s="17">
        <f>+[1]PAM!K39</f>
        <v>243.11529999999999</v>
      </c>
      <c r="L38" s="17">
        <f>+[1]PAM!L39</f>
        <v>226.36240000000001</v>
      </c>
      <c r="M38" s="17">
        <f>+[1]PAM!M39</f>
        <v>234.221</v>
      </c>
      <c r="N38" s="17">
        <f>+[1]PAM!N39</f>
        <v>256.59089999999998</v>
      </c>
      <c r="O38" s="18">
        <f>+[1]PAM!R39</f>
        <v>214.8382</v>
      </c>
      <c r="P38" s="19">
        <f>+[1]PAM!S39</f>
        <v>251.4376</v>
      </c>
      <c r="Q38" s="20">
        <f>+[1]PAM!T39</f>
        <v>286.83269999999999</v>
      </c>
      <c r="R38" s="18">
        <f t="shared" si="6"/>
        <v>253.88852285999997</v>
      </c>
      <c r="S38" s="19">
        <f t="shared" si="7"/>
        <v>240.95664980231368</v>
      </c>
      <c r="T38" s="19">
        <f t="shared" si="8"/>
        <v>234.11917215401783</v>
      </c>
      <c r="U38" s="19">
        <f t="shared" si="9"/>
        <v>234.08943871665468</v>
      </c>
      <c r="V38" s="19"/>
      <c r="W38" s="20">
        <f t="shared" si="10"/>
        <v>253.10924684915321</v>
      </c>
      <c r="X38" s="21"/>
      <c r="Y38" s="42">
        <f t="shared" si="20"/>
        <v>6.0534542592812324E-2</v>
      </c>
      <c r="Z38" s="24">
        <f t="shared" si="20"/>
        <v>5.9288427283394229E-2</v>
      </c>
      <c r="AA38" s="24">
        <f t="shared" si="20"/>
        <v>5.3739957519085557E-2</v>
      </c>
      <c r="AB38" s="24">
        <f t="shared" si="20"/>
        <v>7.6827354560226047E-2</v>
      </c>
      <c r="AC38" s="24">
        <f t="shared" si="20"/>
        <v>2.3889883596767136E-2</v>
      </c>
      <c r="AD38" s="24">
        <f t="shared" si="20"/>
        <v>7.4551286618139034E-2</v>
      </c>
      <c r="AE38" s="24">
        <f t="shared" si="20"/>
        <v>9.1867481304249488E-2</v>
      </c>
      <c r="AF38" s="24">
        <f t="shared" si="20"/>
        <v>4.9253453623657961E-2</v>
      </c>
      <c r="AG38" s="24">
        <f t="shared" si="20"/>
        <v>6.7713050297601551E-2</v>
      </c>
      <c r="AH38" s="24">
        <f t="shared" si="20"/>
        <v>7.6591259833628023E-2</v>
      </c>
      <c r="AI38" s="24">
        <f t="shared" si="20"/>
        <v>1.2132856454916574E-2</v>
      </c>
      <c r="AJ38" s="24">
        <f t="shared" si="20"/>
        <v>5.0994698382142767E-2</v>
      </c>
      <c r="AK38" s="24">
        <f t="shared" si="20"/>
        <v>8.0352259536257131E-2</v>
      </c>
      <c r="AL38" s="24">
        <f t="shared" si="20"/>
        <v>6.936229455891918E-2</v>
      </c>
      <c r="AM38" s="24">
        <f t="shared" si="20"/>
        <v>6.6502205005024351E-2</v>
      </c>
      <c r="AN38" s="24">
        <f t="shared" si="20"/>
        <v>3.8431712434996879E-2</v>
      </c>
      <c r="AO38" s="24">
        <f t="shared" si="19"/>
        <v>6.0534548195935844E-2</v>
      </c>
      <c r="AP38" s="24">
        <f t="shared" si="19"/>
        <v>6.4850196800103621E-2</v>
      </c>
      <c r="AQ38" s="24">
        <f t="shared" si="19"/>
        <v>7.0777112622487648E-2</v>
      </c>
      <c r="AR38" s="24">
        <f t="shared" ref="AR38:AT95" si="24">+U38/U37-1</f>
        <v>7.6698115772113384E-2</v>
      </c>
      <c r="AS38" s="24" t="e">
        <f t="shared" si="24"/>
        <v>#DIV/0!</v>
      </c>
      <c r="AT38" s="24">
        <f t="shared" si="24"/>
        <v>7.0776827700863798E-2</v>
      </c>
      <c r="AU38" s="21"/>
      <c r="AV38" s="24">
        <f t="shared" si="23"/>
        <v>0.53813112908805305</v>
      </c>
      <c r="AW38" s="24">
        <f t="shared" si="23"/>
        <v>0.57090979820683163</v>
      </c>
      <c r="AX38" s="24">
        <f t="shared" si="23"/>
        <v>0.39079637138687628</v>
      </c>
      <c r="AY38" s="24">
        <f t="shared" si="23"/>
        <v>0.47000996622167746</v>
      </c>
      <c r="AZ38" s="24">
        <f t="shared" si="23"/>
        <v>0.52167784151612429</v>
      </c>
      <c r="BA38" s="24">
        <f t="shared" si="23"/>
        <v>0.57256858166743663</v>
      </c>
      <c r="BB38" s="24">
        <f t="shared" si="23"/>
        <v>0.75805471495882193</v>
      </c>
      <c r="BC38" s="24">
        <f t="shared" si="23"/>
        <v>0.48607061890227765</v>
      </c>
      <c r="BD38" s="24">
        <f t="shared" si="23"/>
        <v>0.51839613422663322</v>
      </c>
      <c r="BE38" s="24">
        <f t="shared" si="23"/>
        <v>0.4497295717872114</v>
      </c>
      <c r="BF38" s="24">
        <f t="shared" si="23"/>
        <v>0.36528452876892281</v>
      </c>
      <c r="BG38" s="24">
        <f t="shared" si="23"/>
        <v>0.51036947856944348</v>
      </c>
      <c r="BH38" s="24">
        <f t="shared" si="23"/>
        <v>0.58988004840445596</v>
      </c>
      <c r="BI38" s="24">
        <f t="shared" si="22"/>
        <v>0.46045011661809565</v>
      </c>
      <c r="BJ38" s="24">
        <f t="shared" si="22"/>
        <v>0.5574099079568402</v>
      </c>
      <c r="BK38" s="24">
        <f t="shared" si="22"/>
        <v>0.51705701220382938</v>
      </c>
      <c r="BL38" s="24">
        <f t="shared" si="22"/>
        <v>0.53812815904654765</v>
      </c>
      <c r="BM38" s="24">
        <f t="shared" si="22"/>
        <v>0.52785261899306102</v>
      </c>
      <c r="BN38" s="24">
        <f t="shared" si="22"/>
        <v>0.50571458555996096</v>
      </c>
      <c r="BO38" s="24">
        <f t="shared" si="22"/>
        <v>0.50436001741712455</v>
      </c>
      <c r="BP38" s="24" t="e">
        <f t="shared" si="22"/>
        <v>#DIV/0!</v>
      </c>
      <c r="BQ38" s="24">
        <f t="shared" si="22"/>
        <v>0.53725976133585007</v>
      </c>
      <c r="BR38" s="21"/>
      <c r="BS38" s="35">
        <f t="shared" si="13"/>
        <v>43709</v>
      </c>
      <c r="BT38" s="24">
        <f t="shared" si="17"/>
        <v>1.7040726249095653E-2</v>
      </c>
      <c r="BU38" s="24">
        <f t="shared" si="17"/>
        <v>1.6517970970420682E-3</v>
      </c>
      <c r="BV38" s="24">
        <f t="shared" si="17"/>
        <v>6.5013120036491682E-3</v>
      </c>
      <c r="BW38" s="24">
        <f t="shared" si="17"/>
        <v>2.5093678205091786E-3</v>
      </c>
      <c r="BX38" s="24">
        <f t="shared" si="17"/>
        <v>4.6280687493420996E-3</v>
      </c>
      <c r="BY38" s="24">
        <f t="shared" si="17"/>
        <v>8.255603323681306E-3</v>
      </c>
      <c r="BZ38" s="24">
        <f t="shared" si="17"/>
        <v>5.5019276332388348E-3</v>
      </c>
      <c r="CA38" s="24">
        <f t="shared" si="17"/>
        <v>2.2249961152427822E-3</v>
      </c>
      <c r="CB38" s="24">
        <f t="shared" si="17"/>
        <v>5.3390750601928459E-3</v>
      </c>
      <c r="CC38" s="24">
        <f t="shared" si="17"/>
        <v>1.8248897647925777E-4</v>
      </c>
      <c r="CD38" s="24">
        <f t="shared" si="17"/>
        <v>3.8451765517725331E-3</v>
      </c>
      <c r="CE38" s="24">
        <f t="shared" si="17"/>
        <v>2.8538945317656151E-3</v>
      </c>
      <c r="CF38" s="24">
        <f t="shared" si="16"/>
        <v>6.053443411201135E-2</v>
      </c>
    </row>
    <row r="39" spans="1:84" x14ac:dyDescent="0.25">
      <c r="A39" s="31">
        <f>+[1]PAM!A40</f>
        <v>43739</v>
      </c>
      <c r="B39" s="17">
        <f>+[1]PAM!B40</f>
        <v>262.64670000000001</v>
      </c>
      <c r="C39" s="17">
        <f>+[1]PAM!C40</f>
        <v>260.90440000000001</v>
      </c>
      <c r="D39" s="17">
        <f>+[1]PAM!D40</f>
        <v>216.08879999999999</v>
      </c>
      <c r="E39" s="17">
        <f>+[1]PAM!E40</f>
        <v>218.9974</v>
      </c>
      <c r="F39" s="17">
        <f>+[1]PAM!F40</f>
        <v>303.59870000000001</v>
      </c>
      <c r="G39" s="17">
        <f>+[1]PAM!G40</f>
        <v>271.45440000000002</v>
      </c>
      <c r="H39" s="17">
        <f>+[1]PAM!H40</f>
        <v>301.87560000000002</v>
      </c>
      <c r="I39" s="17">
        <f>+[1]PAM!I40</f>
        <v>282.47000000000003</v>
      </c>
      <c r="J39" s="17">
        <f>+[1]PAM!J40</f>
        <v>295.39249999999998</v>
      </c>
      <c r="K39" s="17">
        <f>+[1]PAM!K40</f>
        <v>245.90029999999999</v>
      </c>
      <c r="L39" s="17">
        <f>+[1]PAM!L40</f>
        <v>230.7576</v>
      </c>
      <c r="M39" s="17">
        <f>+[1]PAM!M40</f>
        <v>239.62110000000001</v>
      </c>
      <c r="N39" s="17">
        <f>+[1]PAM!N40</f>
        <v>266.18009999999998</v>
      </c>
      <c r="O39" s="18">
        <f>+[1]PAM!R40</f>
        <v>220.95490000000001</v>
      </c>
      <c r="P39" s="19">
        <f>+[1]PAM!S40</f>
        <v>261.12779999999998</v>
      </c>
      <c r="Q39" s="20">
        <f>+[1]PAM!T40</f>
        <v>293.91109999999998</v>
      </c>
      <c r="R39" s="18">
        <f t="shared" si="6"/>
        <v>262.64631773999997</v>
      </c>
      <c r="S39" s="19">
        <f t="shared" si="7"/>
        <v>249.11804309562166</v>
      </c>
      <c r="T39" s="19">
        <f t="shared" si="8"/>
        <v>243.19817698102682</v>
      </c>
      <c r="U39" s="19">
        <f t="shared" si="9"/>
        <v>244.24267314347517</v>
      </c>
      <c r="V39" s="19"/>
      <c r="W39" s="20">
        <f t="shared" si="10"/>
        <v>263.79384866089009</v>
      </c>
      <c r="X39" s="21"/>
      <c r="Y39" s="42">
        <f t="shared" si="20"/>
        <v>3.4494208098814871E-2</v>
      </c>
      <c r="Z39" s="24">
        <f t="shared" si="20"/>
        <v>2.5544632058165373E-2</v>
      </c>
      <c r="AA39" s="24">
        <f t="shared" si="20"/>
        <v>5.9019505886169776E-2</v>
      </c>
      <c r="AB39" s="24">
        <f t="shared" si="20"/>
        <v>4.7063430325707589E-2</v>
      </c>
      <c r="AC39" s="24">
        <f t="shared" si="20"/>
        <v>2.2342453861379896E-2</v>
      </c>
      <c r="AD39" s="24">
        <f t="shared" si="20"/>
        <v>7.7693515204978914E-2</v>
      </c>
      <c r="AE39" s="24">
        <f t="shared" si="20"/>
        <v>4.8678016973352056E-2</v>
      </c>
      <c r="AF39" s="24">
        <f t="shared" si="20"/>
        <v>4.7961674290083689E-2</v>
      </c>
      <c r="AG39" s="24">
        <f t="shared" si="20"/>
        <v>5.8541242939007532E-3</v>
      </c>
      <c r="AH39" s="24">
        <f t="shared" si="20"/>
        <v>1.1455469894325887E-2</v>
      </c>
      <c r="AI39" s="24">
        <f t="shared" si="20"/>
        <v>1.941665223553013E-2</v>
      </c>
      <c r="AJ39" s="24">
        <f t="shared" si="20"/>
        <v>2.3055575716951049E-2</v>
      </c>
      <c r="AK39" s="24">
        <f t="shared" si="20"/>
        <v>3.7371551368345468E-2</v>
      </c>
      <c r="AL39" s="24">
        <f t="shared" si="20"/>
        <v>2.8471193670399408E-2</v>
      </c>
      <c r="AM39" s="24">
        <f t="shared" si="20"/>
        <v>3.8539184274746452E-2</v>
      </c>
      <c r="AN39" s="24">
        <f t="shared" si="20"/>
        <v>2.4677799985845406E-2</v>
      </c>
      <c r="AO39" s="24">
        <f t="shared" si="19"/>
        <v>3.4494646632093895E-2</v>
      </c>
      <c r="AP39" s="24">
        <f t="shared" si="19"/>
        <v>3.3870795016463617E-2</v>
      </c>
      <c r="AQ39" s="24">
        <f t="shared" si="19"/>
        <v>3.8779416241213616E-2</v>
      </c>
      <c r="AR39" s="24">
        <f t="shared" si="24"/>
        <v>4.3373312706815881E-2</v>
      </c>
      <c r="AS39" s="24" t="e">
        <f t="shared" si="24"/>
        <v>#DIV/0!</v>
      </c>
      <c r="AT39" s="24">
        <f t="shared" si="24"/>
        <v>4.2213399726579892E-2</v>
      </c>
      <c r="AU39" s="21"/>
      <c r="AV39" s="24">
        <f t="shared" si="23"/>
        <v>0.50412932066790717</v>
      </c>
      <c r="AW39" s="24">
        <f t="shared" si="23"/>
        <v>0.52352489481782549</v>
      </c>
      <c r="AX39" s="24">
        <f t="shared" si="23"/>
        <v>0.44056222838061343</v>
      </c>
      <c r="AY39" s="24">
        <f t="shared" si="23"/>
        <v>0.4610745764000963</v>
      </c>
      <c r="AZ39" s="24">
        <f t="shared" si="23"/>
        <v>0.39240740290599785</v>
      </c>
      <c r="BA39" s="24">
        <f t="shared" si="23"/>
        <v>0.62536060326276366</v>
      </c>
      <c r="BB39" s="24">
        <f t="shared" si="23"/>
        <v>0.74824003613746148</v>
      </c>
      <c r="BC39" s="24">
        <f t="shared" si="23"/>
        <v>0.4402652205038049</v>
      </c>
      <c r="BD39" s="24">
        <f t="shared" si="23"/>
        <v>0.50946274230455924</v>
      </c>
      <c r="BE39" s="24">
        <f t="shared" si="23"/>
        <v>0.42918509813357608</v>
      </c>
      <c r="BF39" s="24">
        <f t="shared" si="23"/>
        <v>0.37194184466146396</v>
      </c>
      <c r="BG39" s="24">
        <f t="shared" si="23"/>
        <v>0.48782801825222921</v>
      </c>
      <c r="BH39" s="24">
        <f t="shared" si="23"/>
        <v>0.54770899267545148</v>
      </c>
      <c r="BI39" s="24">
        <f t="shared" si="22"/>
        <v>0.40988666281261543</v>
      </c>
      <c r="BJ39" s="24">
        <f t="shared" si="22"/>
        <v>0.54601311987874768</v>
      </c>
      <c r="BK39" s="24">
        <f t="shared" si="22"/>
        <v>0.42644754205531732</v>
      </c>
      <c r="BL39" s="24">
        <f t="shared" si="22"/>
        <v>0.50411894100556998</v>
      </c>
      <c r="BM39" s="24">
        <f t="shared" si="22"/>
        <v>0.5068094701410788</v>
      </c>
      <c r="BN39" s="24">
        <f t="shared" si="22"/>
        <v>0.49919849247505632</v>
      </c>
      <c r="BO39" s="24">
        <f t="shared" si="22"/>
        <v>0.50248790927416431</v>
      </c>
      <c r="BP39" s="24" t="e">
        <f t="shared" si="22"/>
        <v>#DIV/0!</v>
      </c>
      <c r="BQ39" s="24">
        <f t="shared" si="22"/>
        <v>0.52385008927109022</v>
      </c>
      <c r="BR39" s="21"/>
      <c r="BS39" s="35">
        <f t="shared" si="13"/>
        <v>43739</v>
      </c>
      <c r="BT39" s="24">
        <f t="shared" si="17"/>
        <v>7.3334313420431911E-3</v>
      </c>
      <c r="BU39" s="24">
        <f t="shared" si="17"/>
        <v>1.8024514650102992E-3</v>
      </c>
      <c r="BV39" s="24">
        <f t="shared" si="17"/>
        <v>4.0438028035873963E-3</v>
      </c>
      <c r="BW39" s="24">
        <f t="shared" si="17"/>
        <v>2.2657375073358885E-3</v>
      </c>
      <c r="BX39" s="24">
        <f t="shared" si="17"/>
        <v>4.8868809597895175E-3</v>
      </c>
      <c r="BY39" s="24">
        <f t="shared" si="17"/>
        <v>4.5036538014644259E-3</v>
      </c>
      <c r="BZ39" s="24">
        <f t="shared" si="17"/>
        <v>5.3006375620842242E-3</v>
      </c>
      <c r="CA39" s="24">
        <f t="shared" si="17"/>
        <v>1.936638452237002E-4</v>
      </c>
      <c r="CB39" s="24">
        <f t="shared" si="17"/>
        <v>8.1063575026881721E-4</v>
      </c>
      <c r="CC39" s="24">
        <f t="shared" si="17"/>
        <v>2.7871518655790445E-4</v>
      </c>
      <c r="CD39" s="24">
        <f t="shared" si="17"/>
        <v>1.7228320250188103E-3</v>
      </c>
      <c r="CE39" s="24">
        <f t="shared" si="17"/>
        <v>1.3521395570505229E-3</v>
      </c>
      <c r="CF39" s="24">
        <f t="shared" si="16"/>
        <v>3.4494581805434694E-2</v>
      </c>
    </row>
    <row r="40" spans="1:84" x14ac:dyDescent="0.25">
      <c r="A40" s="31">
        <f>+[1]PAM!A41</f>
        <v>43770</v>
      </c>
      <c r="B40" s="17">
        <f>+[1]PAM!B41</f>
        <v>274.44830000000002</v>
      </c>
      <c r="C40" s="17">
        <f>+[1]PAM!C41</f>
        <v>274.46370000000002</v>
      </c>
      <c r="D40" s="17">
        <f>+[1]PAM!D41</f>
        <v>228.25020000000001</v>
      </c>
      <c r="E40" s="17">
        <f>+[1]PAM!E41</f>
        <v>229.517</v>
      </c>
      <c r="F40" s="17">
        <f>+[1]PAM!F41</f>
        <v>308.08170000000001</v>
      </c>
      <c r="G40" s="17">
        <f>+[1]PAM!G41</f>
        <v>273.745</v>
      </c>
      <c r="H40" s="17">
        <f>+[1]PAM!H41</f>
        <v>321.88380000000001</v>
      </c>
      <c r="I40" s="17">
        <f>+[1]PAM!I41</f>
        <v>297.79140000000001</v>
      </c>
      <c r="J40" s="17">
        <f>+[1]PAM!J41</f>
        <v>318.68329999999997</v>
      </c>
      <c r="K40" s="17">
        <f>+[1]PAM!K41</f>
        <v>255.07900000000001</v>
      </c>
      <c r="L40" s="17">
        <f>+[1]PAM!L41</f>
        <v>236.38640000000001</v>
      </c>
      <c r="M40" s="17">
        <f>+[1]PAM!M41</f>
        <v>248.0136</v>
      </c>
      <c r="N40" s="17">
        <f>+[1]PAM!N41</f>
        <v>279.62329999999997</v>
      </c>
      <c r="O40" s="18">
        <f>+[1]PAM!R41</f>
        <v>237.1687</v>
      </c>
      <c r="P40" s="19">
        <f>+[1]PAM!S41</f>
        <v>272.11450000000002</v>
      </c>
      <c r="Q40" s="20">
        <f>+[1]PAM!T41</f>
        <v>305.87490000000003</v>
      </c>
      <c r="R40" s="18">
        <f t="shared" si="6"/>
        <v>274.44801722</v>
      </c>
      <c r="S40" s="19">
        <f t="shared" si="7"/>
        <v>259.99614524820623</v>
      </c>
      <c r="T40" s="19">
        <f t="shared" si="8"/>
        <v>251.79690273437504</v>
      </c>
      <c r="U40" s="19">
        <f t="shared" si="9"/>
        <v>252.90161622206205</v>
      </c>
      <c r="V40" s="19"/>
      <c r="W40" s="20">
        <f t="shared" si="10"/>
        <v>276.37037136667976</v>
      </c>
      <c r="X40" s="21"/>
      <c r="Y40" s="42">
        <f t="shared" si="20"/>
        <v>4.4933364858572356E-2</v>
      </c>
      <c r="Z40" s="24">
        <f t="shared" si="20"/>
        <v>5.1970376889006076E-2</v>
      </c>
      <c r="AA40" s="24">
        <f t="shared" si="20"/>
        <v>5.627964059220103E-2</v>
      </c>
      <c r="AB40" s="24">
        <f t="shared" si="20"/>
        <v>4.8035273478132634E-2</v>
      </c>
      <c r="AC40" s="24">
        <f t="shared" si="20"/>
        <v>1.47662028855855E-2</v>
      </c>
      <c r="AD40" s="24">
        <f t="shared" si="20"/>
        <v>8.4382496655055483E-3</v>
      </c>
      <c r="AE40" s="24">
        <f t="shared" si="20"/>
        <v>6.6279619816904667E-2</v>
      </c>
      <c r="AF40" s="24">
        <f t="shared" si="20"/>
        <v>5.4240804333203441E-2</v>
      </c>
      <c r="AG40" s="24">
        <f t="shared" si="20"/>
        <v>7.8846957861150813E-2</v>
      </c>
      <c r="AH40" s="24">
        <f t="shared" si="20"/>
        <v>3.7326916640606056E-2</v>
      </c>
      <c r="AI40" s="24">
        <f t="shared" si="20"/>
        <v>2.4392696058548102E-2</v>
      </c>
      <c r="AJ40" s="24">
        <f t="shared" si="20"/>
        <v>3.5024044209796212E-2</v>
      </c>
      <c r="AK40" s="24">
        <f t="shared" si="20"/>
        <v>5.0504151136767872E-2</v>
      </c>
      <c r="AL40" s="24">
        <f t="shared" si="20"/>
        <v>7.3380585811855692E-2</v>
      </c>
      <c r="AM40" s="24">
        <f t="shared" si="20"/>
        <v>4.2074034246832648E-2</v>
      </c>
      <c r="AN40" s="24">
        <f t="shared" si="20"/>
        <v>4.0705505848537271E-2</v>
      </c>
      <c r="AO40" s="24">
        <f t="shared" si="19"/>
        <v>4.4933809015677229E-2</v>
      </c>
      <c r="AP40" s="24">
        <f t="shared" si="19"/>
        <v>4.3666456340976989E-2</v>
      </c>
      <c r="AQ40" s="24">
        <f t="shared" si="19"/>
        <v>3.5356867638111744E-2</v>
      </c>
      <c r="AR40" s="24">
        <f t="shared" si="24"/>
        <v>3.5452212208226141E-2</v>
      </c>
      <c r="AS40" s="24" t="e">
        <f t="shared" si="24"/>
        <v>#DIV/0!</v>
      </c>
      <c r="AT40" s="24">
        <f t="shared" si="24"/>
        <v>4.7675572306300928E-2</v>
      </c>
      <c r="AU40" s="21"/>
      <c r="AV40" s="24">
        <f t="shared" si="23"/>
        <v>0.5217512807020559</v>
      </c>
      <c r="AW40" s="24">
        <f t="shared" si="23"/>
        <v>0.54524797331800468</v>
      </c>
      <c r="AX40" s="24">
        <f t="shared" si="23"/>
        <v>0.46012845280894576</v>
      </c>
      <c r="AY40" s="24">
        <f t="shared" si="23"/>
        <v>0.49127554716662392</v>
      </c>
      <c r="AZ40" s="24">
        <f t="shared" si="23"/>
        <v>0.36971222330703135</v>
      </c>
      <c r="BA40" s="24">
        <f t="shared" si="23"/>
        <v>0.58739501256022075</v>
      </c>
      <c r="BB40" s="24">
        <f t="shared" si="23"/>
        <v>0.74375056881958557</v>
      </c>
      <c r="BC40" s="24">
        <f t="shared" si="23"/>
        <v>0.48329230668078615</v>
      </c>
      <c r="BD40" s="24">
        <f t="shared" si="23"/>
        <v>0.60591291131943192</v>
      </c>
      <c r="BE40" s="24">
        <f t="shared" si="23"/>
        <v>0.46780095417793799</v>
      </c>
      <c r="BF40" s="24">
        <f t="shared" si="23"/>
        <v>0.39115307566095359</v>
      </c>
      <c r="BG40" s="24">
        <f t="shared" si="23"/>
        <v>0.50169294485213967</v>
      </c>
      <c r="BH40" s="24">
        <f t="shared" si="23"/>
        <v>0.55365525840145735</v>
      </c>
      <c r="BI40" s="24">
        <f t="shared" si="22"/>
        <v>0.4446944634462946</v>
      </c>
      <c r="BJ40" s="24">
        <f t="shared" si="22"/>
        <v>0.56082654582998748</v>
      </c>
      <c r="BK40" s="24">
        <f t="shared" si="22"/>
        <v>0.44436222798524461</v>
      </c>
      <c r="BL40" s="24">
        <f t="shared" si="22"/>
        <v>0.52174084465151904</v>
      </c>
      <c r="BM40" s="24">
        <f t="shared" si="22"/>
        <v>0.52434832217345306</v>
      </c>
      <c r="BN40" s="24">
        <f t="shared" si="22"/>
        <v>0.51291395017453878</v>
      </c>
      <c r="BO40" s="24">
        <f t="shared" si="22"/>
        <v>0.51615807506398448</v>
      </c>
      <c r="BP40" s="24" t="e">
        <f t="shared" si="22"/>
        <v>#DIV/0!</v>
      </c>
      <c r="BQ40" s="24">
        <f t="shared" si="22"/>
        <v>0.54824719024854707</v>
      </c>
      <c r="BR40" s="21"/>
      <c r="BS40" s="35">
        <f t="shared" si="13"/>
        <v>43770</v>
      </c>
      <c r="BT40" s="24">
        <f t="shared" si="17"/>
        <v>1.4790741517026492E-2</v>
      </c>
      <c r="BU40" s="24">
        <f t="shared" si="17"/>
        <v>1.7595241059567873E-3</v>
      </c>
      <c r="BV40" s="24">
        <f t="shared" si="17"/>
        <v>4.1774531338105514E-3</v>
      </c>
      <c r="BW40" s="24">
        <f t="shared" si="17"/>
        <v>1.4798438358448833E-3</v>
      </c>
      <c r="BX40" s="24">
        <f t="shared" si="17"/>
        <v>5.5292543176822296E-4</v>
      </c>
      <c r="BY40" s="24">
        <f t="shared" si="17"/>
        <v>6.2162179079348762E-3</v>
      </c>
      <c r="BZ40" s="24">
        <f t="shared" si="17"/>
        <v>6.0726357498495052E-3</v>
      </c>
      <c r="CA40" s="24">
        <f t="shared" si="17"/>
        <v>2.5361707571425786E-3</v>
      </c>
      <c r="CB40" s="24">
        <f t="shared" si="17"/>
        <v>2.5825792975887434E-3</v>
      </c>
      <c r="CC40" s="24">
        <f t="shared" si="17"/>
        <v>3.450402384648282E-4</v>
      </c>
      <c r="CD40" s="24">
        <f t="shared" si="17"/>
        <v>2.588239258288791E-3</v>
      </c>
      <c r="CE40" s="24">
        <f t="shared" si="17"/>
        <v>1.8323723846520805E-3</v>
      </c>
      <c r="CF40" s="24">
        <f t="shared" si="16"/>
        <v>4.4933743618328352E-2</v>
      </c>
    </row>
    <row r="41" spans="1:84" x14ac:dyDescent="0.25">
      <c r="A41" s="31">
        <f>+[1]PAM!A42</f>
        <v>43800</v>
      </c>
      <c r="B41" s="17">
        <f>+[1]PAM!B42</f>
        <v>284.39909999999998</v>
      </c>
      <c r="C41" s="17">
        <f>+[1]PAM!C42</f>
        <v>283.68279999999999</v>
      </c>
      <c r="D41" s="17">
        <f>+[1]PAM!D42</f>
        <v>235.45400000000001</v>
      </c>
      <c r="E41" s="17">
        <f>+[1]PAM!E42</f>
        <v>235.61420000000001</v>
      </c>
      <c r="F41" s="17">
        <f>+[1]PAM!F42</f>
        <v>312.9196</v>
      </c>
      <c r="G41" s="17">
        <f>+[1]PAM!G42</f>
        <v>288.22129999999999</v>
      </c>
      <c r="H41" s="17">
        <f>+[1]PAM!H42</f>
        <v>338.34660000000002</v>
      </c>
      <c r="I41" s="17">
        <f>+[1]PAM!I42</f>
        <v>312.69799999999998</v>
      </c>
      <c r="J41" s="17">
        <f>+[1]PAM!J42</f>
        <v>348.45620000000002</v>
      </c>
      <c r="K41" s="17">
        <f>+[1]PAM!K42</f>
        <v>258.95339999999999</v>
      </c>
      <c r="L41" s="17">
        <f>+[1]PAM!L42</f>
        <v>237.3579</v>
      </c>
      <c r="M41" s="17">
        <f>+[1]PAM!M42</f>
        <v>255.8099</v>
      </c>
      <c r="N41" s="17">
        <f>+[1]PAM!N42</f>
        <v>290.30450000000002</v>
      </c>
      <c r="O41" s="18">
        <f>+[1]PAM!R42</f>
        <v>242.29589999999999</v>
      </c>
      <c r="P41" s="19">
        <f>+[1]PAM!S42</f>
        <v>281.60939999999999</v>
      </c>
      <c r="Q41" s="20">
        <f>+[1]PAM!T42</f>
        <v>320.43979999999999</v>
      </c>
      <c r="R41" s="18">
        <f t="shared" si="6"/>
        <v>284.39870813000005</v>
      </c>
      <c r="S41" s="19">
        <f t="shared" si="7"/>
        <v>268.44387895738765</v>
      </c>
      <c r="T41" s="19">
        <f t="shared" si="8"/>
        <v>259.7599071986607</v>
      </c>
      <c r="U41" s="19">
        <f t="shared" si="9"/>
        <v>260.91329790915648</v>
      </c>
      <c r="V41" s="19"/>
      <c r="W41" s="20">
        <f t="shared" si="10"/>
        <v>288.15597225285546</v>
      </c>
      <c r="X41" s="21"/>
      <c r="Y41" s="42">
        <f t="shared" si="20"/>
        <v>3.6257466342476841E-2</v>
      </c>
      <c r="Z41" s="24">
        <f t="shared" si="20"/>
        <v>3.3589505643186968E-2</v>
      </c>
      <c r="AA41" s="24">
        <f t="shared" si="20"/>
        <v>3.156098001228469E-2</v>
      </c>
      <c r="AB41" s="24">
        <f t="shared" si="20"/>
        <v>2.6565352457552205E-2</v>
      </c>
      <c r="AC41" s="24">
        <f t="shared" si="20"/>
        <v>1.5703302078636794E-2</v>
      </c>
      <c r="AD41" s="24">
        <f t="shared" si="20"/>
        <v>5.2882427076293537E-2</v>
      </c>
      <c r="AE41" s="24">
        <f t="shared" si="20"/>
        <v>5.1145164807921306E-2</v>
      </c>
      <c r="AF41" s="24">
        <f t="shared" si="20"/>
        <v>5.0057187682384319E-2</v>
      </c>
      <c r="AG41" s="24">
        <f t="shared" si="20"/>
        <v>9.3424726052479201E-2</v>
      </c>
      <c r="AH41" s="24">
        <f t="shared" si="20"/>
        <v>1.5189019872274834E-2</v>
      </c>
      <c r="AI41" s="24">
        <f t="shared" si="20"/>
        <v>4.1097965026752892E-3</v>
      </c>
      <c r="AJ41" s="24">
        <f t="shared" si="20"/>
        <v>3.1434969695210313E-2</v>
      </c>
      <c r="AK41" s="24">
        <f t="shared" si="20"/>
        <v>3.8198533527070255E-2</v>
      </c>
      <c r="AL41" s="24">
        <f t="shared" si="20"/>
        <v>2.1618367010486583E-2</v>
      </c>
      <c r="AM41" s="24">
        <f t="shared" si="20"/>
        <v>3.4893032161093851E-2</v>
      </c>
      <c r="AN41" s="24">
        <f t="shared" si="20"/>
        <v>4.761717944166044E-2</v>
      </c>
      <c r="AO41" s="24">
        <f t="shared" si="19"/>
        <v>3.6257106211933232E-2</v>
      </c>
      <c r="AP41" s="24">
        <f t="shared" si="19"/>
        <v>3.2491765218737312E-2</v>
      </c>
      <c r="AQ41" s="24">
        <f t="shared" si="19"/>
        <v>3.1624711733193811E-2</v>
      </c>
      <c r="AR41" s="24">
        <f t="shared" si="24"/>
        <v>3.16790450246065E-2</v>
      </c>
      <c r="AS41" s="24" t="e">
        <f t="shared" si="24"/>
        <v>#DIV/0!</v>
      </c>
      <c r="AT41" s="24">
        <f t="shared" si="24"/>
        <v>4.26442271213614E-2</v>
      </c>
      <c r="AU41" s="21"/>
      <c r="AV41" s="24">
        <f t="shared" si="23"/>
        <v>0.54139170117284863</v>
      </c>
      <c r="AW41" s="24">
        <f t="shared" si="23"/>
        <v>0.56993119997166541</v>
      </c>
      <c r="AX41" s="24">
        <f t="shared" si="23"/>
        <v>0.48609832129600461</v>
      </c>
      <c r="AY41" s="24">
        <f t="shared" si="23"/>
        <v>0.50505177615428787</v>
      </c>
      <c r="AZ41" s="24">
        <f t="shared" si="23"/>
        <v>0.36806278442141216</v>
      </c>
      <c r="BA41" s="24">
        <f t="shared" si="23"/>
        <v>0.63549580743658662</v>
      </c>
      <c r="BB41" s="24">
        <f t="shared" si="23"/>
        <v>0.74969153199741445</v>
      </c>
      <c r="BC41" s="24">
        <f t="shared" si="23"/>
        <v>0.54193300561499935</v>
      </c>
      <c r="BD41" s="24">
        <f t="shared" si="23"/>
        <v>0.61487839850661752</v>
      </c>
      <c r="BE41" s="24">
        <f t="shared" si="23"/>
        <v>0.45352540534836439</v>
      </c>
      <c r="BF41" s="24">
        <f t="shared" si="23"/>
        <v>0.39670028403825075</v>
      </c>
      <c r="BG41" s="24">
        <f t="shared" si="23"/>
        <v>0.50403510298537646</v>
      </c>
      <c r="BH41" s="24">
        <f t="shared" si="23"/>
        <v>0.56379348980721966</v>
      </c>
      <c r="BI41" s="24">
        <f t="shared" si="22"/>
        <v>0.4652143282607315</v>
      </c>
      <c r="BJ41" s="24">
        <f t="shared" si="22"/>
        <v>0.57510235586280944</v>
      </c>
      <c r="BK41" s="24">
        <f t="shared" si="22"/>
        <v>0.47851801131728622</v>
      </c>
      <c r="BL41" s="24">
        <f t="shared" si="22"/>
        <v>0.54138439313472064</v>
      </c>
      <c r="BM41" s="24">
        <f t="shared" si="22"/>
        <v>0.54206508835290856</v>
      </c>
      <c r="BN41" s="24">
        <f t="shared" si="22"/>
        <v>0.52396584533241475</v>
      </c>
      <c r="BO41" s="24">
        <f t="shared" si="22"/>
        <v>0.52976936093837557</v>
      </c>
      <c r="BP41" s="24" t="e">
        <f t="shared" si="22"/>
        <v>#DIV/0!</v>
      </c>
      <c r="BQ41" s="24">
        <f t="shared" si="22"/>
        <v>0.57152809881477706</v>
      </c>
      <c r="BR41" s="21"/>
      <c r="BS41" s="35">
        <f t="shared" si="13"/>
        <v>43800</v>
      </c>
      <c r="BT41" s="24">
        <f t="shared" si="17"/>
        <v>9.6239333601264455E-3</v>
      </c>
      <c r="BU41" s="24">
        <f t="shared" si="17"/>
        <v>9.9743521821778463E-4</v>
      </c>
      <c r="BV41" s="24">
        <f t="shared" si="17"/>
        <v>2.3171502975241659E-3</v>
      </c>
      <c r="BW41" s="24">
        <f t="shared" si="17"/>
        <v>1.5283240231402388E-3</v>
      </c>
      <c r="BX41" s="24">
        <f t="shared" si="17"/>
        <v>3.3441541448790122E-3</v>
      </c>
      <c r="BY41" s="24">
        <f t="shared" si="17"/>
        <v>4.894781567238716E-3</v>
      </c>
      <c r="BZ41" s="24">
        <f t="shared" si="17"/>
        <v>5.6541689636991615E-3</v>
      </c>
      <c r="CA41" s="24">
        <f t="shared" si="17"/>
        <v>3.1026059917295947E-3</v>
      </c>
      <c r="CB41" s="24">
        <f t="shared" si="17"/>
        <v>1.0432498944245546E-3</v>
      </c>
      <c r="CC41" s="24">
        <f t="shared" si="17"/>
        <v>5.6991243888192665E-5</v>
      </c>
      <c r="CD41" s="24">
        <f t="shared" si="17"/>
        <v>2.3009809133450643E-3</v>
      </c>
      <c r="CE41" s="24">
        <f t="shared" si="17"/>
        <v>1.3932932359209426E-3</v>
      </c>
      <c r="CF41" s="24">
        <f t="shared" si="16"/>
        <v>3.6257068854133871E-2</v>
      </c>
    </row>
    <row r="42" spans="1:84" x14ac:dyDescent="0.25">
      <c r="A42" s="31">
        <f>+[1]PAM!A43</f>
        <v>43831</v>
      </c>
      <c r="B42" s="17">
        <f>+[1]PAM!B43</f>
        <v>291.529</v>
      </c>
      <c r="C42" s="17">
        <f>+[1]PAM!C43</f>
        <v>297.05990000000003</v>
      </c>
      <c r="D42" s="17">
        <f>+[1]PAM!D43</f>
        <v>245.46190000000001</v>
      </c>
      <c r="E42" s="17">
        <f>+[1]PAM!E43</f>
        <v>238.95930000000001</v>
      </c>
      <c r="F42" s="17">
        <f>+[1]PAM!F43</f>
        <v>318.7405</v>
      </c>
      <c r="G42" s="17">
        <f>+[1]PAM!G43</f>
        <v>285.32569999999998</v>
      </c>
      <c r="H42" s="17">
        <f>+[1]PAM!H43</f>
        <v>332.02010000000001</v>
      </c>
      <c r="I42" s="17">
        <f>+[1]PAM!I43</f>
        <v>318.67399999999998</v>
      </c>
      <c r="J42" s="17">
        <f>+[1]PAM!J43</f>
        <v>348.66919999999999</v>
      </c>
      <c r="K42" s="17">
        <f>+[1]PAM!K43</f>
        <v>273.10989999999998</v>
      </c>
      <c r="L42" s="17">
        <f>+[1]PAM!L43</f>
        <v>237.09729999999999</v>
      </c>
      <c r="M42" s="17">
        <f>+[1]PAM!M43</f>
        <v>265.5847</v>
      </c>
      <c r="N42" s="17">
        <f>+[1]PAM!N43</f>
        <v>298.74509999999998</v>
      </c>
      <c r="O42" s="18">
        <f>+[1]PAM!R43</f>
        <v>252.17179999999999</v>
      </c>
      <c r="P42" s="19">
        <f>+[1]PAM!S43</f>
        <v>288.94310000000002</v>
      </c>
      <c r="Q42" s="20">
        <f>+[1]PAM!T43</f>
        <v>325.1413</v>
      </c>
      <c r="R42" s="18">
        <f t="shared" si="6"/>
        <v>291.52938536999994</v>
      </c>
      <c r="S42" s="19">
        <f t="shared" si="7"/>
        <v>277.98883410455414</v>
      </c>
      <c r="T42" s="19">
        <f t="shared" si="8"/>
        <v>266.1924142299107</v>
      </c>
      <c r="U42" s="19">
        <f t="shared" si="9"/>
        <v>266.36986503244412</v>
      </c>
      <c r="V42" s="19"/>
      <c r="W42" s="20">
        <f t="shared" si="10"/>
        <v>291.34897552185896</v>
      </c>
      <c r="X42" s="21"/>
      <c r="Y42" s="42">
        <f t="shared" si="20"/>
        <v>2.5070051206209865E-2</v>
      </c>
      <c r="Z42" s="24">
        <f t="shared" si="20"/>
        <v>4.7155132422550983E-2</v>
      </c>
      <c r="AA42" s="24">
        <f t="shared" si="20"/>
        <v>4.250469306106508E-2</v>
      </c>
      <c r="AB42" s="24">
        <f t="shared" si="20"/>
        <v>1.4197361619121329E-2</v>
      </c>
      <c r="AC42" s="24">
        <f t="shared" si="20"/>
        <v>1.8601902853001118E-2</v>
      </c>
      <c r="AD42" s="24">
        <f t="shared" si="20"/>
        <v>-1.0046446948924315E-2</v>
      </c>
      <c r="AE42" s="24">
        <f t="shared" si="20"/>
        <v>-1.8698281584623611E-2</v>
      </c>
      <c r="AF42" s="24">
        <f t="shared" si="20"/>
        <v>1.9111091212607789E-2</v>
      </c>
      <c r="AG42" s="24">
        <f t="shared" si="20"/>
        <v>6.1126764281982382E-4</v>
      </c>
      <c r="AH42" s="24">
        <f t="shared" si="20"/>
        <v>5.466813720151964E-2</v>
      </c>
      <c r="AI42" s="24">
        <f t="shared" si="20"/>
        <v>-1.0979200608027817E-3</v>
      </c>
      <c r="AJ42" s="24">
        <f t="shared" si="20"/>
        <v>3.8211187291813165E-2</v>
      </c>
      <c r="AK42" s="24">
        <f t="shared" si="20"/>
        <v>2.9074988503450472E-2</v>
      </c>
      <c r="AL42" s="24">
        <f t="shared" si="20"/>
        <v>4.0759666176769738E-2</v>
      </c>
      <c r="AM42" s="24">
        <f t="shared" si="20"/>
        <v>2.6042099446964562E-2</v>
      </c>
      <c r="AN42" s="24">
        <f t="shared" si="20"/>
        <v>1.4672022638885673E-2</v>
      </c>
      <c r="AO42" s="24">
        <f t="shared" si="19"/>
        <v>2.5072818673776975E-2</v>
      </c>
      <c r="AP42" s="24">
        <f t="shared" si="19"/>
        <v>3.5556613114958058E-2</v>
      </c>
      <c r="AQ42" s="24">
        <f t="shared" si="19"/>
        <v>2.4763278908667363E-2</v>
      </c>
      <c r="AR42" s="24">
        <f t="shared" si="24"/>
        <v>2.09133346863275E-2</v>
      </c>
      <c r="AS42" s="24" t="e">
        <f t="shared" si="24"/>
        <v>#DIV/0!</v>
      </c>
      <c r="AT42" s="24">
        <f t="shared" si="24"/>
        <v>1.1080815865241345E-2</v>
      </c>
      <c r="AU42" s="21"/>
      <c r="AV42" s="24">
        <f t="shared" si="23"/>
        <v>0.53593951687257957</v>
      </c>
      <c r="AW42" s="24">
        <f t="shared" si="23"/>
        <v>0.59587702083515781</v>
      </c>
      <c r="AX42" s="24">
        <f t="shared" si="23"/>
        <v>0.50095176947183373</v>
      </c>
      <c r="AY42" s="24">
        <f t="shared" si="23"/>
        <v>0.54178729389599889</v>
      </c>
      <c r="AZ42" s="24">
        <f t="shared" si="23"/>
        <v>0.33733419708467127</v>
      </c>
      <c r="BA42" s="24">
        <f t="shared" si="23"/>
        <v>0.57671000708985876</v>
      </c>
      <c r="BB42" s="24">
        <f t="shared" si="23"/>
        <v>0.66441549717642978</v>
      </c>
      <c r="BC42" s="24">
        <f t="shared" si="23"/>
        <v>0.53744097230933097</v>
      </c>
      <c r="BD42" s="24">
        <f t="shared" si="23"/>
        <v>0.51682950713694997</v>
      </c>
      <c r="BE42" s="24">
        <f t="shared" si="23"/>
        <v>0.47674308575667768</v>
      </c>
      <c r="BF42" s="24">
        <f t="shared" si="23"/>
        <v>0.39354811028374992</v>
      </c>
      <c r="BG42" s="24">
        <f t="shared" si="23"/>
        <v>0.50709955147586228</v>
      </c>
      <c r="BH42" s="24">
        <f t="shared" si="23"/>
        <v>0.56149027417344177</v>
      </c>
      <c r="BI42" s="24">
        <f t="shared" si="22"/>
        <v>0.51128858651746256</v>
      </c>
      <c r="BJ42" s="24">
        <f t="shared" si="22"/>
        <v>0.56975683535549493</v>
      </c>
      <c r="BK42" s="24">
        <f t="shared" si="22"/>
        <v>0.44864383437746302</v>
      </c>
      <c r="BL42" s="24">
        <f t="shared" si="22"/>
        <v>0.53593753430403157</v>
      </c>
      <c r="BM42" s="24">
        <f t="shared" si="22"/>
        <v>0.55639989221108688</v>
      </c>
      <c r="BN42" s="24">
        <f t="shared" si="22"/>
        <v>0.52819612522012815</v>
      </c>
      <c r="BO42" s="24">
        <f t="shared" si="22"/>
        <v>0.53444956727920312</v>
      </c>
      <c r="BP42" s="24" t="e">
        <f t="shared" si="22"/>
        <v>#DIV/0!</v>
      </c>
      <c r="BQ42" s="24">
        <f t="shared" si="22"/>
        <v>0.55205587860786709</v>
      </c>
      <c r="BR42" s="21"/>
      <c r="BS42" s="35">
        <f t="shared" si="13"/>
        <v>43831</v>
      </c>
      <c r="BT42" s="24">
        <f t="shared" si="17"/>
        <v>1.3475918700164704E-2</v>
      </c>
      <c r="BU42" s="24">
        <f t="shared" ref="BU42:CE65" si="25">(D42-D41)/$B41*D$3</f>
        <v>1.3372060600754371E-3</v>
      </c>
      <c r="BV42" s="24">
        <f t="shared" si="25"/>
        <v>1.2267757879683876E-3</v>
      </c>
      <c r="BW42" s="24">
        <f t="shared" si="25"/>
        <v>1.7745204889888877E-3</v>
      </c>
      <c r="BX42" s="24">
        <f t="shared" si="25"/>
        <v>-6.4550499632382843E-4</v>
      </c>
      <c r="BY42" s="24">
        <f t="shared" si="25"/>
        <v>-1.8152040565529248E-3</v>
      </c>
      <c r="BZ42" s="24">
        <f t="shared" si="25"/>
        <v>2.1874246437488727E-3</v>
      </c>
      <c r="CA42" s="24">
        <f t="shared" si="25"/>
        <v>2.141989900811575E-5</v>
      </c>
      <c r="CB42" s="24">
        <f t="shared" si="25"/>
        <v>3.6785114650503448E-3</v>
      </c>
      <c r="CC42" s="24">
        <f t="shared" si="25"/>
        <v>-1.4752718978365874E-5</v>
      </c>
      <c r="CD42" s="24">
        <f t="shared" si="25"/>
        <v>2.7839708353507445E-3</v>
      </c>
      <c r="CE42" s="24">
        <f t="shared" si="25"/>
        <v>1.062498017750403E-3</v>
      </c>
      <c r="CF42" s="24">
        <f t="shared" si="16"/>
        <v>2.5072784126250778E-2</v>
      </c>
    </row>
    <row r="43" spans="1:84" x14ac:dyDescent="0.25">
      <c r="A43" s="31">
        <f>+[1]PAM!A44</f>
        <v>43862</v>
      </c>
      <c r="B43" s="17">
        <f>+[1]PAM!B44</f>
        <v>298.08960000000002</v>
      </c>
      <c r="C43" s="17">
        <f>+[1]PAM!C44</f>
        <v>304.81959999999998</v>
      </c>
      <c r="D43" s="17">
        <f>+[1]PAM!D44</f>
        <v>248.63939999999999</v>
      </c>
      <c r="E43" s="17">
        <f>+[1]PAM!E44</f>
        <v>245.12119999999999</v>
      </c>
      <c r="F43" s="17">
        <f>+[1]PAM!F44</f>
        <v>321.41840000000002</v>
      </c>
      <c r="G43" s="17">
        <f>+[1]PAM!G44</f>
        <v>292.05669999999998</v>
      </c>
      <c r="H43" s="17">
        <f>+[1]PAM!H44</f>
        <v>334.13400000000001</v>
      </c>
      <c r="I43" s="17">
        <f>+[1]PAM!I44</f>
        <v>325.62150000000003</v>
      </c>
      <c r="J43" s="17">
        <f>+[1]PAM!J44</f>
        <v>358.04610000000002</v>
      </c>
      <c r="K43" s="17">
        <f>+[1]PAM!K44</f>
        <v>281.25139999999999</v>
      </c>
      <c r="L43" s="17">
        <f>+[1]PAM!L44</f>
        <v>240.8005</v>
      </c>
      <c r="M43" s="17">
        <f>+[1]PAM!M44</f>
        <v>276.05810000000002</v>
      </c>
      <c r="N43" s="17">
        <f>+[1]PAM!N44</f>
        <v>305.49299999999999</v>
      </c>
      <c r="O43" s="18">
        <f>+[1]PAM!R44</f>
        <v>257.83519999999999</v>
      </c>
      <c r="P43" s="19">
        <f>+[1]PAM!S44</f>
        <v>296.52159999999998</v>
      </c>
      <c r="Q43" s="20">
        <f>+[1]PAM!T44</f>
        <v>328.63709999999998</v>
      </c>
      <c r="R43" s="18">
        <f t="shared" si="6"/>
        <v>298.08999684000003</v>
      </c>
      <c r="S43" s="19">
        <f t="shared" si="7"/>
        <v>285.46417118172502</v>
      </c>
      <c r="T43" s="19">
        <f t="shared" si="8"/>
        <v>273.89612137276788</v>
      </c>
      <c r="U43" s="19">
        <f t="shared" si="9"/>
        <v>273.2648298485941</v>
      </c>
      <c r="V43" s="19"/>
      <c r="W43" s="20">
        <f t="shared" si="10"/>
        <v>297.52501547853484</v>
      </c>
      <c r="X43" s="21"/>
      <c r="Y43" s="42">
        <f t="shared" si="20"/>
        <v>2.2504107653098071E-2</v>
      </c>
      <c r="Z43" s="24">
        <f t="shared" si="20"/>
        <v>2.6121667717520891E-2</v>
      </c>
      <c r="AA43" s="24">
        <f t="shared" si="20"/>
        <v>1.2944982500339153E-2</v>
      </c>
      <c r="AB43" s="24">
        <f t="shared" si="20"/>
        <v>2.5786399608636268E-2</v>
      </c>
      <c r="AC43" s="24">
        <f t="shared" si="20"/>
        <v>8.4015052997659101E-3</v>
      </c>
      <c r="AD43" s="24">
        <f t="shared" si="20"/>
        <v>2.3590584374278301E-2</v>
      </c>
      <c r="AE43" s="24">
        <f t="shared" si="20"/>
        <v>6.3667832158353921E-3</v>
      </c>
      <c r="AF43" s="24">
        <f t="shared" si="20"/>
        <v>2.1801276539661352E-2</v>
      </c>
      <c r="AG43" s="24">
        <f t="shared" si="20"/>
        <v>2.6893399244900529E-2</v>
      </c>
      <c r="AH43" s="24">
        <f t="shared" si="20"/>
        <v>2.9810343748066348E-2</v>
      </c>
      <c r="AI43" s="24">
        <f t="shared" si="20"/>
        <v>1.5618904137668421E-2</v>
      </c>
      <c r="AJ43" s="24">
        <f t="shared" si="20"/>
        <v>3.9435253612124521E-2</v>
      </c>
      <c r="AK43" s="24">
        <f t="shared" si="20"/>
        <v>2.2587483443243128E-2</v>
      </c>
      <c r="AL43" s="24">
        <f t="shared" si="20"/>
        <v>2.245849853155657E-2</v>
      </c>
      <c r="AM43" s="24">
        <f t="shared" si="20"/>
        <v>2.6228347380504946E-2</v>
      </c>
      <c r="AN43" s="24">
        <f t="shared" si="20"/>
        <v>1.0751633213005984E-2</v>
      </c>
      <c r="AO43" s="24">
        <f t="shared" si="19"/>
        <v>2.250411724935919E-2</v>
      </c>
      <c r="AP43" s="24">
        <f t="shared" si="19"/>
        <v>2.6890781787153761E-2</v>
      </c>
      <c r="AQ43" s="24">
        <f t="shared" si="19"/>
        <v>2.8940370690667017E-2</v>
      </c>
      <c r="AR43" s="24">
        <f t="shared" si="24"/>
        <v>2.5884928144218389E-2</v>
      </c>
      <c r="AS43" s="24" t="e">
        <f t="shared" si="24"/>
        <v>#DIV/0!</v>
      </c>
      <c r="AT43" s="24">
        <f t="shared" si="24"/>
        <v>2.1198083657625544E-2</v>
      </c>
      <c r="AU43" s="21"/>
      <c r="AV43" s="24">
        <f t="shared" si="23"/>
        <v>0.51598553431836014</v>
      </c>
      <c r="AW43" s="24">
        <f t="shared" si="23"/>
        <v>0.54413547397807638</v>
      </c>
      <c r="AX43" s="24">
        <f t="shared" si="23"/>
        <v>0.48597127139181651</v>
      </c>
      <c r="AY43" s="24">
        <f t="shared" si="23"/>
        <v>0.57141666570505034</v>
      </c>
      <c r="AZ43" s="24">
        <f t="shared" si="23"/>
        <v>0.28629101968945103</v>
      </c>
      <c r="BA43" s="24">
        <f t="shared" si="23"/>
        <v>0.56652272116535252</v>
      </c>
      <c r="BB43" s="24">
        <f t="shared" si="23"/>
        <v>0.62629333380058338</v>
      </c>
      <c r="BC43" s="24">
        <f t="shared" si="23"/>
        <v>0.54523940138265137</v>
      </c>
      <c r="BD43" s="24">
        <f t="shared" si="23"/>
        <v>0.547109912759421</v>
      </c>
      <c r="BE43" s="24">
        <f t="shared" si="23"/>
        <v>0.49503756313013847</v>
      </c>
      <c r="BF43" s="24">
        <f t="shared" si="23"/>
        <v>0.38950647809887307</v>
      </c>
      <c r="BG43" s="24">
        <f t="shared" si="23"/>
        <v>0.50686818060490202</v>
      </c>
      <c r="BH43" s="24">
        <f t="shared" si="23"/>
        <v>0.53814356167694211</v>
      </c>
      <c r="BI43" s="24">
        <f t="shared" si="22"/>
        <v>0.52184924888872342</v>
      </c>
      <c r="BJ43" s="24">
        <f t="shared" si="22"/>
        <v>0.54760024613663072</v>
      </c>
      <c r="BK43" s="24">
        <f t="shared" si="22"/>
        <v>0.4201974568975948</v>
      </c>
      <c r="BL43" s="24">
        <f t="shared" si="22"/>
        <v>0.51598243946198696</v>
      </c>
      <c r="BM43" s="24">
        <f t="shared" si="22"/>
        <v>0.53672902892229724</v>
      </c>
      <c r="BN43" s="24">
        <f t="shared" si="22"/>
        <v>0.53522534466026728</v>
      </c>
      <c r="BO43" s="24">
        <f t="shared" si="22"/>
        <v>0.54379518105675451</v>
      </c>
      <c r="BP43" s="24" t="e">
        <f t="shared" si="22"/>
        <v>#DIV/0!</v>
      </c>
      <c r="BQ43" s="24">
        <f t="shared" si="22"/>
        <v>0.55414611597595176</v>
      </c>
      <c r="BR43" s="21"/>
      <c r="BS43" s="35">
        <f t="shared" si="13"/>
        <v>43862</v>
      </c>
      <c r="BT43" s="24">
        <f t="shared" ref="BT43:BY95" si="26">(C43-C42)/$B42*C$3</f>
        <v>7.6258418544981332E-3</v>
      </c>
      <c r="BU43" s="24">
        <f t="shared" si="25"/>
        <v>4.1417834932373543E-4</v>
      </c>
      <c r="BV43" s="24">
        <f t="shared" si="25"/>
        <v>2.204535980983015E-3</v>
      </c>
      <c r="BW43" s="24">
        <f t="shared" si="25"/>
        <v>7.9640080403665481E-4</v>
      </c>
      <c r="BX43" s="24">
        <f t="shared" si="25"/>
        <v>1.4638180078139728E-3</v>
      </c>
      <c r="BY43" s="24">
        <f t="shared" si="25"/>
        <v>5.9168809964017333E-4</v>
      </c>
      <c r="BZ43" s="24">
        <f t="shared" si="25"/>
        <v>2.4808329531539057E-3</v>
      </c>
      <c r="CA43" s="24">
        <f t="shared" si="25"/>
        <v>9.1990621859232183E-4</v>
      </c>
      <c r="CB43" s="24">
        <f t="shared" si="25"/>
        <v>2.0637975981806288E-3</v>
      </c>
      <c r="CC43" s="24">
        <f t="shared" si="25"/>
        <v>2.0451317021634265E-4</v>
      </c>
      <c r="CD43" s="24">
        <f t="shared" si="25"/>
        <v>2.9099863135399985E-3</v>
      </c>
      <c r="CE43" s="24">
        <f t="shared" si="25"/>
        <v>8.2864764740386225E-4</v>
      </c>
      <c r="CF43" s="24">
        <f t="shared" si="16"/>
        <v>2.2504146997382742E-2</v>
      </c>
    </row>
    <row r="44" spans="1:84" x14ac:dyDescent="0.25">
      <c r="A44" s="31">
        <f>+[1]PAM!A45</f>
        <v>43891</v>
      </c>
      <c r="B44" s="17">
        <f>+[1]PAM!B45</f>
        <v>307.15120000000002</v>
      </c>
      <c r="C44" s="17">
        <f>+[1]PAM!C45</f>
        <v>317.5421</v>
      </c>
      <c r="D44" s="17">
        <f>+[1]PAM!D45</f>
        <v>254.71170000000001</v>
      </c>
      <c r="E44" s="17">
        <f>+[1]PAM!E45</f>
        <v>256.25360000000001</v>
      </c>
      <c r="F44" s="17">
        <f>+[1]PAM!F45</f>
        <v>324.00459999999998</v>
      </c>
      <c r="G44" s="17">
        <f>+[1]PAM!G45</f>
        <v>300.35930000000002</v>
      </c>
      <c r="H44" s="17">
        <f>+[1]PAM!H45</f>
        <v>342.96660000000003</v>
      </c>
      <c r="I44" s="17">
        <f>+[1]PAM!I45</f>
        <v>328.62419999999997</v>
      </c>
      <c r="J44" s="17">
        <f>+[1]PAM!J45</f>
        <v>386.01850000000002</v>
      </c>
      <c r="K44" s="17">
        <f>+[1]PAM!K45</f>
        <v>284.88139999999999</v>
      </c>
      <c r="L44" s="17">
        <f>+[1]PAM!L45</f>
        <v>275.25240000000002</v>
      </c>
      <c r="M44" s="17">
        <f>+[1]PAM!M45</f>
        <v>281.33890000000002</v>
      </c>
      <c r="N44" s="17">
        <f>+[1]PAM!N45</f>
        <v>310.78379999999999</v>
      </c>
      <c r="O44" s="18">
        <f>+[1]PAM!R45</f>
        <v>271.34859999999998</v>
      </c>
      <c r="P44" s="19">
        <f>+[1]PAM!S45</f>
        <v>305.31619999999998</v>
      </c>
      <c r="Q44" s="20">
        <f>+[1]PAM!T45</f>
        <v>335.88740000000001</v>
      </c>
      <c r="R44" s="18">
        <f t="shared" si="6"/>
        <v>307.15087808999999</v>
      </c>
      <c r="S44" s="19">
        <f t="shared" si="7"/>
        <v>294.90720859569495</v>
      </c>
      <c r="T44" s="19">
        <f t="shared" si="8"/>
        <v>281.07499023437498</v>
      </c>
      <c r="U44" s="19">
        <f t="shared" si="9"/>
        <v>280.99792934390769</v>
      </c>
      <c r="V44" s="19"/>
      <c r="W44" s="20">
        <f t="shared" si="10"/>
        <v>306.45209161087041</v>
      </c>
      <c r="X44" s="21"/>
      <c r="Y44" s="42">
        <f t="shared" si="20"/>
        <v>3.0398913615235168E-2</v>
      </c>
      <c r="Z44" s="24">
        <f t="shared" si="20"/>
        <v>4.1737801637427685E-2</v>
      </c>
      <c r="AA44" s="24">
        <f t="shared" si="20"/>
        <v>2.4422114918231097E-2</v>
      </c>
      <c r="AB44" s="24">
        <f t="shared" si="20"/>
        <v>4.5415900379077945E-2</v>
      </c>
      <c r="AC44" s="24">
        <f t="shared" si="20"/>
        <v>8.0462101734062319E-3</v>
      </c>
      <c r="AD44" s="24">
        <f t="shared" si="20"/>
        <v>2.8428041541248783E-2</v>
      </c>
      <c r="AE44" s="24">
        <f t="shared" si="20"/>
        <v>2.6434304799870745E-2</v>
      </c>
      <c r="AF44" s="24">
        <f t="shared" si="20"/>
        <v>9.2214426872916366E-3</v>
      </c>
      <c r="AG44" s="24">
        <f t="shared" si="20"/>
        <v>7.8125135282858693E-2</v>
      </c>
      <c r="AH44" s="24">
        <f t="shared" si="20"/>
        <v>1.2906602420468039E-2</v>
      </c>
      <c r="AI44" s="24">
        <f t="shared" si="20"/>
        <v>0.14307237734140932</v>
      </c>
      <c r="AJ44" s="24">
        <f t="shared" si="20"/>
        <v>1.9129306475702101E-2</v>
      </c>
      <c r="AK44" s="24">
        <f t="shared" si="20"/>
        <v>1.7318891103887735E-2</v>
      </c>
      <c r="AL44" s="24">
        <f t="shared" si="20"/>
        <v>5.2410997412300597E-2</v>
      </c>
      <c r="AM44" s="24">
        <f t="shared" si="20"/>
        <v>2.9659222127494278E-2</v>
      </c>
      <c r="AN44" s="24">
        <f t="shared" si="20"/>
        <v>2.2061720968204801E-2</v>
      </c>
      <c r="AO44" s="24">
        <f t="shared" si="19"/>
        <v>3.0396461961329724E-2</v>
      </c>
      <c r="AP44" s="24">
        <f t="shared" si="19"/>
        <v>3.3079588849553199E-2</v>
      </c>
      <c r="AQ44" s="24">
        <f t="shared" si="19"/>
        <v>2.6210188102067988E-2</v>
      </c>
      <c r="AR44" s="24">
        <f t="shared" si="24"/>
        <v>2.8298919768044106E-2</v>
      </c>
      <c r="AS44" s="24" t="e">
        <f t="shared" si="24"/>
        <v>#DIV/0!</v>
      </c>
      <c r="AT44" s="24">
        <f t="shared" si="24"/>
        <v>3.0004455652165474E-2</v>
      </c>
      <c r="AU44" s="21"/>
      <c r="AV44" s="24">
        <f t="shared" si="23"/>
        <v>0.49455776785032191</v>
      </c>
      <c r="AW44" s="24">
        <f t="shared" si="23"/>
        <v>0.51936854324075887</v>
      </c>
      <c r="AX44" s="24">
        <f t="shared" si="23"/>
        <v>0.46368201115726149</v>
      </c>
      <c r="AY44" s="24">
        <f t="shared" si="23"/>
        <v>0.55353418757820605</v>
      </c>
      <c r="AZ44" s="24">
        <f t="shared" si="23"/>
        <v>0.26897601356061784</v>
      </c>
      <c r="BA44" s="24">
        <f t="shared" si="23"/>
        <v>0.554080427833606</v>
      </c>
      <c r="BB44" s="24">
        <f t="shared" si="23"/>
        <v>0.61710030864634113</v>
      </c>
      <c r="BC44" s="24">
        <f t="shared" si="23"/>
        <v>0.49978709703035706</v>
      </c>
      <c r="BD44" s="24">
        <f t="shared" si="23"/>
        <v>0.59606023556885446</v>
      </c>
      <c r="BE44" s="24">
        <f t="shared" si="23"/>
        <v>0.4630926322903901</v>
      </c>
      <c r="BF44" s="24">
        <f t="shared" si="23"/>
        <v>0.37026844581799234</v>
      </c>
      <c r="BG44" s="24">
        <f t="shared" si="23"/>
        <v>0.47319527113674842</v>
      </c>
      <c r="BH44" s="24">
        <f t="shared" si="23"/>
        <v>0.52339847328693279</v>
      </c>
      <c r="BI44" s="24">
        <f t="shared" si="22"/>
        <v>0.53714807851250201</v>
      </c>
      <c r="BJ44" s="24">
        <f t="shared" si="22"/>
        <v>0.52126190773958858</v>
      </c>
      <c r="BK44" s="24">
        <f t="shared" si="22"/>
        <v>0.39593629736761171</v>
      </c>
      <c r="BL44" s="24">
        <f t="shared" si="22"/>
        <v>0.49455462425992813</v>
      </c>
      <c r="BM44" s="24">
        <f t="shared" si="22"/>
        <v>0.51298514304538823</v>
      </c>
      <c r="BN44" s="24">
        <f t="shared" si="22"/>
        <v>0.51214170017693417</v>
      </c>
      <c r="BO44" s="24">
        <f t="shared" si="22"/>
        <v>0.52391978459311139</v>
      </c>
      <c r="BP44" s="24" t="e">
        <f t="shared" si="22"/>
        <v>#DIV/0!</v>
      </c>
      <c r="BQ44" s="24">
        <f t="shared" si="22"/>
        <v>0.5344133837129863</v>
      </c>
      <c r="BR44" s="21"/>
      <c r="BS44" s="35">
        <f t="shared" si="13"/>
        <v>43891</v>
      </c>
      <c r="BT44" s="24">
        <f t="shared" si="26"/>
        <v>1.2227854477311543E-2</v>
      </c>
      <c r="BU44" s="24">
        <f t="shared" si="25"/>
        <v>7.740873884899053E-4</v>
      </c>
      <c r="BV44" s="24">
        <f t="shared" si="25"/>
        <v>3.8951688351421916E-3</v>
      </c>
      <c r="BW44" s="24">
        <f t="shared" si="25"/>
        <v>7.5220182119737397E-4</v>
      </c>
      <c r="BX44" s="24">
        <f t="shared" si="25"/>
        <v>1.7658611370541023E-3</v>
      </c>
      <c r="BY44" s="24">
        <f t="shared" si="25"/>
        <v>2.4178641589642884E-3</v>
      </c>
      <c r="BZ44" s="24">
        <f t="shared" si="25"/>
        <v>1.0486144769894506E-3</v>
      </c>
      <c r="CA44" s="24">
        <f t="shared" si="25"/>
        <v>2.6837925241269731E-3</v>
      </c>
      <c r="CB44" s="24">
        <f t="shared" si="25"/>
        <v>8.9992069498566756E-4</v>
      </c>
      <c r="CC44" s="24">
        <f t="shared" si="25"/>
        <v>1.8607680039826962E-3</v>
      </c>
      <c r="CD44" s="24">
        <f t="shared" si="25"/>
        <v>1.4349537857073845E-3</v>
      </c>
      <c r="CE44" s="24">
        <f t="shared" si="25"/>
        <v>6.3541512350648809E-4</v>
      </c>
      <c r="CF44" s="24">
        <f t="shared" si="16"/>
        <v>3.0396502427458061E-2</v>
      </c>
    </row>
    <row r="45" spans="1:84" x14ac:dyDescent="0.25">
      <c r="A45" s="31">
        <f>+[1]PAM!A46</f>
        <v>43922</v>
      </c>
      <c r="B45" s="17">
        <f>+[1]PAM!B46</f>
        <v>311.65969999999999</v>
      </c>
      <c r="C45" s="17">
        <f>+[1]PAM!C46</f>
        <v>327.39019999999999</v>
      </c>
      <c r="D45" s="17">
        <f>+[1]PAM!D46</f>
        <v>259.16469999999998</v>
      </c>
      <c r="E45" s="17">
        <f>+[1]PAM!E46</f>
        <v>260.01499999999999</v>
      </c>
      <c r="F45" s="17">
        <f>+[1]PAM!F46</f>
        <v>322.92140000000001</v>
      </c>
      <c r="G45" s="17">
        <f>+[1]PAM!G46</f>
        <v>304.9205</v>
      </c>
      <c r="H45" s="17">
        <f>+[1]PAM!H46</f>
        <v>346.3546</v>
      </c>
      <c r="I45" s="17">
        <f>+[1]PAM!I46</f>
        <v>332.15910000000002</v>
      </c>
      <c r="J45" s="17">
        <f>+[1]PAM!J46</f>
        <v>364.76710000000003</v>
      </c>
      <c r="K45" s="17">
        <f>+[1]PAM!K46</f>
        <v>292.42110000000002</v>
      </c>
      <c r="L45" s="17">
        <f>+[1]PAM!L46</f>
        <v>269.9939</v>
      </c>
      <c r="M45" s="17">
        <f>+[1]PAM!M46</f>
        <v>285.46850000000001</v>
      </c>
      <c r="N45" s="17">
        <f>+[1]PAM!N46</f>
        <v>313.2099</v>
      </c>
      <c r="O45" s="18">
        <f>+[1]PAM!R46</f>
        <v>283.77330000000001</v>
      </c>
      <c r="P45" s="19">
        <f>+[1]PAM!S46</f>
        <v>310.60840000000002</v>
      </c>
      <c r="Q45" s="20">
        <f>+[1]PAM!T46</f>
        <v>332.69760000000002</v>
      </c>
      <c r="R45" s="18">
        <f t="shared" si="6"/>
        <v>311.65968121000003</v>
      </c>
      <c r="S45" s="19">
        <f t="shared" si="7"/>
        <v>301.71746567579447</v>
      </c>
      <c r="T45" s="19">
        <f t="shared" si="8"/>
        <v>285.70677011718749</v>
      </c>
      <c r="U45" s="19">
        <f t="shared" si="9"/>
        <v>285.77634430425377</v>
      </c>
      <c r="V45" s="19"/>
      <c r="W45" s="20">
        <f t="shared" si="10"/>
        <v>308.96789371799923</v>
      </c>
      <c r="X45" s="21"/>
      <c r="Y45" s="42">
        <f t="shared" si="20"/>
        <v>1.4678438501949387E-2</v>
      </c>
      <c r="Z45" s="24">
        <f t="shared" si="20"/>
        <v>3.1013525450640955E-2</v>
      </c>
      <c r="AA45" s="24">
        <f t="shared" si="20"/>
        <v>1.7482510618868297E-2</v>
      </c>
      <c r="AB45" s="24">
        <f t="shared" si="20"/>
        <v>1.4678427932329541E-2</v>
      </c>
      <c r="AC45" s="24">
        <f t="shared" si="20"/>
        <v>-3.343162411891587E-3</v>
      </c>
      <c r="AD45" s="24">
        <f t="shared" si="20"/>
        <v>1.5185812458611947E-2</v>
      </c>
      <c r="AE45" s="24">
        <f t="shared" si="20"/>
        <v>9.8785129514069592E-3</v>
      </c>
      <c r="AF45" s="24">
        <f t="shared" si="20"/>
        <v>1.0756663690623114E-2</v>
      </c>
      <c r="AG45" s="24">
        <f t="shared" si="20"/>
        <v>-5.5052801873485269E-2</v>
      </c>
      <c r="AH45" s="24">
        <f t="shared" si="20"/>
        <v>2.6466101331993119E-2</v>
      </c>
      <c r="AI45" s="24">
        <f t="shared" si="20"/>
        <v>-1.9104283922683374E-2</v>
      </c>
      <c r="AJ45" s="24">
        <f t="shared" si="20"/>
        <v>1.4678382548591662E-2</v>
      </c>
      <c r="AK45" s="24">
        <f t="shared" si="20"/>
        <v>7.8063914528363476E-3</v>
      </c>
      <c r="AL45" s="24">
        <f t="shared" si="20"/>
        <v>4.5788701323684844E-2</v>
      </c>
      <c r="AM45" s="24">
        <f t="shared" si="20"/>
        <v>1.7333505395390247E-2</v>
      </c>
      <c r="AN45" s="24">
        <f t="shared" si="20"/>
        <v>-9.4966348841902803E-3</v>
      </c>
      <c r="AO45" s="24">
        <f t="shared" si="19"/>
        <v>1.4679440762265683E-2</v>
      </c>
      <c r="AP45" s="24">
        <f t="shared" si="19"/>
        <v>2.3092881020199352E-2</v>
      </c>
      <c r="AQ45" s="24">
        <f t="shared" si="19"/>
        <v>1.6478804745133191E-2</v>
      </c>
      <c r="AR45" s="24">
        <f t="shared" si="24"/>
        <v>1.7005160755109605E-2</v>
      </c>
      <c r="AS45" s="24" t="e">
        <f t="shared" si="24"/>
        <v>#DIV/0!</v>
      </c>
      <c r="AT45" s="24">
        <f t="shared" si="24"/>
        <v>8.2094466835076485E-3</v>
      </c>
      <c r="AU45" s="21"/>
      <c r="AV45" s="24">
        <f t="shared" si="23"/>
        <v>0.46285524121457544</v>
      </c>
      <c r="AW45" s="24">
        <f t="shared" si="23"/>
        <v>0.52244062815343906</v>
      </c>
      <c r="AX45" s="24">
        <f t="shared" si="23"/>
        <v>0.47409544361698552</v>
      </c>
      <c r="AY45" s="24">
        <f t="shared" si="23"/>
        <v>0.47386004919007552</v>
      </c>
      <c r="AZ45" s="24">
        <f t="shared" si="23"/>
        <v>0.22816537792012248</v>
      </c>
      <c r="BA45" s="24">
        <f t="shared" si="23"/>
        <v>0.50812025374680125</v>
      </c>
      <c r="BB45" s="24">
        <f t="shared" si="23"/>
        <v>0.57278775026451179</v>
      </c>
      <c r="BC45" s="24">
        <f t="shared" si="23"/>
        <v>0.44357185913836572</v>
      </c>
      <c r="BD45" s="24">
        <f t="shared" si="23"/>
        <v>0.461549526476146</v>
      </c>
      <c r="BE45" s="24">
        <f t="shared" si="23"/>
        <v>0.46652045984436152</v>
      </c>
      <c r="BF45" s="24">
        <f t="shared" si="23"/>
        <v>0.32608602759991179</v>
      </c>
      <c r="BG45" s="24">
        <f t="shared" si="23"/>
        <v>0.43381834053502644</v>
      </c>
      <c r="BH45" s="24">
        <f t="shared" si="23"/>
        <v>0.4865474555307594</v>
      </c>
      <c r="BI45" s="24">
        <f t="shared" si="22"/>
        <v>0.56470653753774291</v>
      </c>
      <c r="BJ45" s="24">
        <f t="shared" si="22"/>
        <v>0.49019954028635437</v>
      </c>
      <c r="BK45" s="24">
        <f t="shared" si="22"/>
        <v>0.33547363895709492</v>
      </c>
      <c r="BL45" s="24">
        <f t="shared" si="22"/>
        <v>0.46285161256323337</v>
      </c>
      <c r="BM45" s="24">
        <f t="shared" si="22"/>
        <v>0.49398537262135922</v>
      </c>
      <c r="BN45" s="24">
        <f t="shared" si="22"/>
        <v>0.47071414355621699</v>
      </c>
      <c r="BO45" s="24">
        <f t="shared" si="22"/>
        <v>0.48183641725850213</v>
      </c>
      <c r="BP45" s="24" t="e">
        <f t="shared" si="22"/>
        <v>#DIV/0!</v>
      </c>
      <c r="BQ45" s="24">
        <f t="shared" si="22"/>
        <v>0.48242664304556127</v>
      </c>
      <c r="BR45" s="21"/>
      <c r="BS45" s="35">
        <f t="shared" si="13"/>
        <v>43922</v>
      </c>
      <c r="BT45" s="24">
        <f t="shared" si="26"/>
        <v>9.1859665532805865E-3</v>
      </c>
      <c r="BU45" s="24">
        <f t="shared" si="25"/>
        <v>5.50914337954724E-4</v>
      </c>
      <c r="BV45" s="24">
        <f t="shared" si="25"/>
        <v>1.2772667663352706E-3</v>
      </c>
      <c r="BW45" s="24">
        <f t="shared" si="25"/>
        <v>-3.0575638317544576E-4</v>
      </c>
      <c r="BX45" s="24">
        <f t="shared" si="25"/>
        <v>9.4149096601282704E-4</v>
      </c>
      <c r="BY45" s="24">
        <f t="shared" si="25"/>
        <v>9.0008048153482096E-4</v>
      </c>
      <c r="BZ45" s="24">
        <f t="shared" si="25"/>
        <v>1.1980519366357847E-3</v>
      </c>
      <c r="CA45" s="24">
        <f t="shared" si="25"/>
        <v>-1.9787975433597513E-3</v>
      </c>
      <c r="CB45" s="24">
        <f t="shared" si="25"/>
        <v>1.814037614048074E-3</v>
      </c>
      <c r="CC45" s="24">
        <f t="shared" si="25"/>
        <v>-2.7563574552207646E-4</v>
      </c>
      <c r="CD45" s="24">
        <f t="shared" si="25"/>
        <v>1.0890323723299748E-3</v>
      </c>
      <c r="CE45" s="24">
        <f t="shared" si="25"/>
        <v>2.8277402139402578E-4</v>
      </c>
      <c r="CF45" s="24">
        <f t="shared" si="16"/>
        <v>1.4679425377468816E-2</v>
      </c>
    </row>
    <row r="46" spans="1:84" x14ac:dyDescent="0.25">
      <c r="A46" s="31">
        <f>+[1]PAM!A47</f>
        <v>43952</v>
      </c>
      <c r="B46" s="17">
        <f>+[1]PAM!B47</f>
        <v>316.5258</v>
      </c>
      <c r="C46" s="17">
        <f>+[1]PAM!C47</f>
        <v>331.20209999999997</v>
      </c>
      <c r="D46" s="17">
        <f>+[1]PAM!D47</f>
        <v>259.78550000000001</v>
      </c>
      <c r="E46" s="17">
        <f>+[1]PAM!E47</f>
        <v>275.26150000000001</v>
      </c>
      <c r="F46" s="17">
        <f>+[1]PAM!F47</f>
        <v>322.42840000000001</v>
      </c>
      <c r="G46" s="17">
        <f>+[1]PAM!G47</f>
        <v>313.6318</v>
      </c>
      <c r="H46" s="17">
        <f>+[1]PAM!H47</f>
        <v>349.89420000000001</v>
      </c>
      <c r="I46" s="17">
        <f>+[1]PAM!I47</f>
        <v>338.66059999999999</v>
      </c>
      <c r="J46" s="17">
        <f>+[1]PAM!J47</f>
        <v>365.35789999999997</v>
      </c>
      <c r="K46" s="17">
        <f>+[1]PAM!K47</f>
        <v>293.39080000000001</v>
      </c>
      <c r="L46" s="17">
        <f>+[1]PAM!L47</f>
        <v>274.35579999999999</v>
      </c>
      <c r="M46" s="17">
        <f>+[1]PAM!M47</f>
        <v>289.92559999999997</v>
      </c>
      <c r="N46" s="17">
        <f>+[1]PAM!N47</f>
        <v>317.8372</v>
      </c>
      <c r="O46" s="18">
        <f>+[1]PAM!R47</f>
        <v>293.0881</v>
      </c>
      <c r="P46" s="19">
        <f>+[1]PAM!S47</f>
        <v>316.29259999999999</v>
      </c>
      <c r="Q46" s="20">
        <f>+[1]PAM!T47</f>
        <v>331.89350000000002</v>
      </c>
      <c r="R46" s="18">
        <f t="shared" si="6"/>
        <v>316.52624847999999</v>
      </c>
      <c r="S46" s="19">
        <f t="shared" si="7"/>
        <v>307.36477771269591</v>
      </c>
      <c r="T46" s="19">
        <f t="shared" si="8"/>
        <v>293.35423005022324</v>
      </c>
      <c r="U46" s="19">
        <f t="shared" si="9"/>
        <v>294.35538013698635</v>
      </c>
      <c r="V46" s="19"/>
      <c r="W46" s="20">
        <f t="shared" si="10"/>
        <v>315.72761313509255</v>
      </c>
      <c r="X46" s="21"/>
      <c r="Y46" s="42">
        <f t="shared" si="20"/>
        <v>1.5613504087952368E-2</v>
      </c>
      <c r="Z46" s="24">
        <f t="shared" si="20"/>
        <v>1.164329292691102E-2</v>
      </c>
      <c r="AA46" s="24">
        <f t="shared" si="20"/>
        <v>2.3953879521401156E-3</v>
      </c>
      <c r="AB46" s="24">
        <f t="shared" si="20"/>
        <v>5.8637001711439929E-2</v>
      </c>
      <c r="AC46" s="24">
        <f t="shared" si="20"/>
        <v>-1.5266872991384073E-3</v>
      </c>
      <c r="AD46" s="24">
        <f t="shared" si="20"/>
        <v>2.8569086040459712E-2</v>
      </c>
      <c r="AE46" s="24">
        <f t="shared" si="20"/>
        <v>1.0219584206475174E-2</v>
      </c>
      <c r="AF46" s="24">
        <f t="shared" si="20"/>
        <v>1.9573451397236985E-2</v>
      </c>
      <c r="AG46" s="24">
        <f t="shared" si="20"/>
        <v>1.6196636154959254E-3</v>
      </c>
      <c r="AH46" s="24">
        <f t="shared" si="20"/>
        <v>3.3161081741364118E-3</v>
      </c>
      <c r="AI46" s="24">
        <f t="shared" si="20"/>
        <v>1.6155550180948497E-2</v>
      </c>
      <c r="AJ46" s="24">
        <f t="shared" si="20"/>
        <v>1.5613281325259853E-2</v>
      </c>
      <c r="AK46" s="24">
        <f t="shared" si="20"/>
        <v>1.4773798657066628E-2</v>
      </c>
      <c r="AL46" s="24">
        <f t="shared" si="20"/>
        <v>3.2824793594041335E-2</v>
      </c>
      <c r="AM46" s="24">
        <f t="shared" si="20"/>
        <v>1.830021338766108E-2</v>
      </c>
      <c r="AN46" s="24">
        <f t="shared" si="20"/>
        <v>-2.4169095298554044E-3</v>
      </c>
      <c r="AO46" s="24">
        <f t="shared" si="19"/>
        <v>1.561500432492835E-2</v>
      </c>
      <c r="AP46" s="24">
        <f t="shared" si="19"/>
        <v>1.8717219516120709E-2</v>
      </c>
      <c r="AQ46" s="24">
        <f t="shared" si="19"/>
        <v>2.6766813855684912E-2</v>
      </c>
      <c r="AR46" s="24">
        <f t="shared" si="24"/>
        <v>3.0020104895732258E-2</v>
      </c>
      <c r="AS46" s="24" t="e">
        <f t="shared" si="24"/>
        <v>#DIV/0!</v>
      </c>
      <c r="AT46" s="24">
        <f t="shared" si="24"/>
        <v>2.1878387866614446E-2</v>
      </c>
      <c r="AU46" s="21"/>
      <c r="AV46" s="24">
        <f t="shared" si="23"/>
        <v>0.44309735941547701</v>
      </c>
      <c r="AW46" s="24">
        <f t="shared" si="23"/>
        <v>0.50752803383541445</v>
      </c>
      <c r="AX46" s="24">
        <f t="shared" si="23"/>
        <v>0.44394346406809038</v>
      </c>
      <c r="AY46" s="24">
        <f t="shared" si="23"/>
        <v>0.49640524385901497</v>
      </c>
      <c r="AZ46" s="24">
        <f t="shared" si="23"/>
        <v>0.19272943037389378</v>
      </c>
      <c r="BA46" s="24">
        <f t="shared" si="23"/>
        <v>0.50522768819797492</v>
      </c>
      <c r="BB46" s="24">
        <f t="shared" si="23"/>
        <v>0.51438472934739288</v>
      </c>
      <c r="BC46" s="24">
        <f t="shared" si="23"/>
        <v>0.4134787350418645</v>
      </c>
      <c r="BD46" s="24">
        <f t="shared" si="23"/>
        <v>0.42942114292533007</v>
      </c>
      <c r="BE46" s="24">
        <f t="shared" si="23"/>
        <v>0.44480798323300474</v>
      </c>
      <c r="BF46" s="24">
        <f t="shared" si="23"/>
        <v>0.3127505166438509</v>
      </c>
      <c r="BG46" s="24">
        <f t="shared" si="23"/>
        <v>0.42425839729812709</v>
      </c>
      <c r="BH46" s="24">
        <f t="shared" si="23"/>
        <v>0.46643646893161073</v>
      </c>
      <c r="BI46" s="24">
        <f t="shared" si="22"/>
        <v>0.60836019072820346</v>
      </c>
      <c r="BJ46" s="24">
        <f t="shared" si="22"/>
        <v>0.47062015312847705</v>
      </c>
      <c r="BK46" s="24">
        <f t="shared" si="22"/>
        <v>0.28878567528799248</v>
      </c>
      <c r="BL46" s="24">
        <f t="shared" si="22"/>
        <v>0.44309579528711129</v>
      </c>
      <c r="BM46" s="24">
        <f t="shared" si="22"/>
        <v>0.48411341299731125</v>
      </c>
      <c r="BN46" s="24">
        <f t="shared" si="22"/>
        <v>0.46737698308268483</v>
      </c>
      <c r="BO46" s="24">
        <f t="shared" si="22"/>
        <v>0.4802656658437876</v>
      </c>
      <c r="BP46" s="24" t="e">
        <f t="shared" si="22"/>
        <v>#DIV/0!</v>
      </c>
      <c r="BQ46" s="24">
        <f t="shared" si="22"/>
        <v>0.46240726303034219</v>
      </c>
      <c r="BR46" s="21"/>
      <c r="BS46" s="35">
        <f t="shared" si="13"/>
        <v>43952</v>
      </c>
      <c r="BT46" s="24">
        <f t="shared" si="26"/>
        <v>3.504172499684734E-3</v>
      </c>
      <c r="BU46" s="24">
        <f t="shared" si="25"/>
        <v>7.5692814951696288E-5</v>
      </c>
      <c r="BV46" s="24">
        <f t="shared" si="25"/>
        <v>5.10239196790603E-3</v>
      </c>
      <c r="BW46" s="24">
        <f t="shared" si="25"/>
        <v>-1.3714670199579723E-4</v>
      </c>
      <c r="BX46" s="24">
        <f t="shared" si="25"/>
        <v>1.7721136868193085E-3</v>
      </c>
      <c r="BY46" s="24">
        <f t="shared" si="25"/>
        <v>9.2675235200444792E-4</v>
      </c>
      <c r="BZ46" s="24">
        <f t="shared" si="25"/>
        <v>2.1716190768328288E-3</v>
      </c>
      <c r="CA46" s="24">
        <f t="shared" si="25"/>
        <v>5.4215800117879919E-5</v>
      </c>
      <c r="CB46" s="24">
        <f t="shared" si="25"/>
        <v>2.2993293646884463E-4</v>
      </c>
      <c r="CC46" s="24">
        <f t="shared" si="25"/>
        <v>2.2533099402970567E-4</v>
      </c>
      <c r="CD46" s="24">
        <f t="shared" si="25"/>
        <v>1.158395198352554E-3</v>
      </c>
      <c r="CE46" s="24">
        <f t="shared" si="25"/>
        <v>5.3153275832582675E-4</v>
      </c>
      <c r="CF46" s="24">
        <f t="shared" si="16"/>
        <v>1.5615003383498057E-2</v>
      </c>
    </row>
    <row r="47" spans="1:84" x14ac:dyDescent="0.25">
      <c r="A47" s="31">
        <f>+[1]PAM!A48</f>
        <v>43983</v>
      </c>
      <c r="B47" s="17">
        <f>+[1]PAM!B48</f>
        <v>324.52359999999999</v>
      </c>
      <c r="C47" s="17">
        <f>+[1]PAM!C48</f>
        <v>333.71589999999998</v>
      </c>
      <c r="D47" s="17">
        <f>+[1]PAM!D48</f>
        <v>269.28480000000002</v>
      </c>
      <c r="E47" s="17">
        <f>+[1]PAM!E48</f>
        <v>298.13040000000001</v>
      </c>
      <c r="F47" s="17">
        <f>+[1]PAM!F48</f>
        <v>326.2482</v>
      </c>
      <c r="G47" s="17">
        <f>+[1]PAM!G48</f>
        <v>324.80380000000002</v>
      </c>
      <c r="H47" s="17">
        <f>+[1]PAM!H48</f>
        <v>360.78429999999997</v>
      </c>
      <c r="I47" s="17">
        <f>+[1]PAM!I48</f>
        <v>346.12119999999999</v>
      </c>
      <c r="J47" s="17">
        <f>+[1]PAM!J48</f>
        <v>367.53440000000001</v>
      </c>
      <c r="K47" s="17">
        <f>+[1]PAM!K48</f>
        <v>306.71510000000001</v>
      </c>
      <c r="L47" s="17">
        <f>+[1]PAM!L48</f>
        <v>277.73050000000001</v>
      </c>
      <c r="M47" s="17">
        <f>+[1]PAM!M48</f>
        <v>297.25130000000001</v>
      </c>
      <c r="N47" s="17">
        <f>+[1]PAM!N48</f>
        <v>321.5265</v>
      </c>
      <c r="O47" s="18">
        <f>+[1]PAM!R48</f>
        <v>309.67950000000002</v>
      </c>
      <c r="P47" s="19">
        <f>+[1]PAM!S48</f>
        <v>324.24759999999998</v>
      </c>
      <c r="Q47" s="20">
        <f>+[1]PAM!T48</f>
        <v>334.71319999999997</v>
      </c>
      <c r="R47" s="18">
        <f t="shared" si="6"/>
        <v>324.52411891000003</v>
      </c>
      <c r="S47" s="19">
        <f t="shared" si="7"/>
        <v>315.98219253184953</v>
      </c>
      <c r="T47" s="19">
        <f t="shared" si="8"/>
        <v>306.75728663504469</v>
      </c>
      <c r="U47" s="19">
        <f t="shared" si="9"/>
        <v>309.53300731795247</v>
      </c>
      <c r="V47" s="19"/>
      <c r="W47" s="20">
        <f t="shared" si="10"/>
        <v>327.52780015754229</v>
      </c>
      <c r="X47" s="21"/>
      <c r="Y47" s="42">
        <f t="shared" si="20"/>
        <v>2.526745055221391E-2</v>
      </c>
      <c r="Z47" s="24">
        <f t="shared" si="20"/>
        <v>7.5899277208688609E-3</v>
      </c>
      <c r="AA47" s="24">
        <f t="shared" si="20"/>
        <v>3.6565936128075016E-2</v>
      </c>
      <c r="AB47" s="24">
        <f t="shared" si="20"/>
        <v>8.3080634233265505E-2</v>
      </c>
      <c r="AC47" s="24">
        <f t="shared" si="20"/>
        <v>1.1846971296573194E-2</v>
      </c>
      <c r="AD47" s="24">
        <f t="shared" si="20"/>
        <v>3.5621387882223798E-2</v>
      </c>
      <c r="AE47" s="24">
        <f t="shared" si="20"/>
        <v>3.1123979763025389E-2</v>
      </c>
      <c r="AF47" s="24">
        <f t="shared" si="20"/>
        <v>2.2029725335630967E-2</v>
      </c>
      <c r="AG47" s="24">
        <f t="shared" si="20"/>
        <v>5.9571724054687802E-3</v>
      </c>
      <c r="AH47" s="24">
        <f t="shared" si="20"/>
        <v>4.5414852817470708E-2</v>
      </c>
      <c r="AI47" s="24">
        <f t="shared" si="20"/>
        <v>1.2300450728579548E-2</v>
      </c>
      <c r="AJ47" s="24">
        <f t="shared" si="20"/>
        <v>2.5267516907786058E-2</v>
      </c>
      <c r="AK47" s="24">
        <f t="shared" si="20"/>
        <v>1.1607514790590967E-2</v>
      </c>
      <c r="AL47" s="24">
        <f t="shared" si="20"/>
        <v>5.6608917250478674E-2</v>
      </c>
      <c r="AM47" s="24">
        <f t="shared" si="20"/>
        <v>2.5150762300477414E-2</v>
      </c>
      <c r="AN47" s="24">
        <f t="shared" si="20"/>
        <v>8.4957975977231204E-3</v>
      </c>
      <c r="AO47" s="24">
        <f t="shared" si="19"/>
        <v>2.5267637260438347E-2</v>
      </c>
      <c r="AP47" s="24">
        <f t="shared" si="19"/>
        <v>2.8036442182092225E-2</v>
      </c>
      <c r="AQ47" s="24">
        <f t="shared" si="19"/>
        <v>4.5688983528639815E-2</v>
      </c>
      <c r="AR47" s="24">
        <f t="shared" si="24"/>
        <v>5.1562255033024362E-2</v>
      </c>
      <c r="AS47" s="24" t="e">
        <f t="shared" si="24"/>
        <v>#DIV/0!</v>
      </c>
      <c r="AT47" s="24">
        <f t="shared" si="24"/>
        <v>3.737458027594398E-2</v>
      </c>
      <c r="AU47" s="21"/>
      <c r="AV47" s="24">
        <f t="shared" si="23"/>
        <v>0.43912075007993301</v>
      </c>
      <c r="AW47" s="24">
        <f t="shared" si="23"/>
        <v>0.48291353519607783</v>
      </c>
      <c r="AX47" s="24">
        <f t="shared" si="23"/>
        <v>0.4587364992898213</v>
      </c>
      <c r="AY47" s="24">
        <f t="shared" si="23"/>
        <v>0.58434122624328344</v>
      </c>
      <c r="AZ47" s="24">
        <f t="shared" si="23"/>
        <v>0.17628297576537233</v>
      </c>
      <c r="BA47" s="24">
        <f t="shared" si="23"/>
        <v>0.50372477714068786</v>
      </c>
      <c r="BB47" s="24">
        <f t="shared" si="23"/>
        <v>0.50299862941223017</v>
      </c>
      <c r="BC47" s="24">
        <f t="shared" si="23"/>
        <v>0.42622116570471658</v>
      </c>
      <c r="BD47" s="24">
        <f t="shared" si="23"/>
        <v>0.34882928905917421</v>
      </c>
      <c r="BE47" s="24">
        <f t="shared" si="23"/>
        <v>0.44724447271368351</v>
      </c>
      <c r="BF47" s="24">
        <f t="shared" si="23"/>
        <v>0.30147940917355531</v>
      </c>
      <c r="BG47" s="24">
        <f t="shared" si="23"/>
        <v>0.42097003188504178</v>
      </c>
      <c r="BH47" s="24">
        <f t="shared" si="23"/>
        <v>0.44619582891226695</v>
      </c>
      <c r="BI47" s="24">
        <f t="shared" si="22"/>
        <v>0.65999924954704814</v>
      </c>
      <c r="BJ47" s="24">
        <f t="shared" si="22"/>
        <v>0.4662197206994676</v>
      </c>
      <c r="BK47" s="24">
        <f t="shared" si="22"/>
        <v>0.26232414617340782</v>
      </c>
      <c r="BL47" s="24">
        <f t="shared" si="22"/>
        <v>0.43912241654161521</v>
      </c>
      <c r="BM47" s="24">
        <f t="shared" si="22"/>
        <v>0.48432775409581619</v>
      </c>
      <c r="BN47" s="24">
        <f t="shared" si="22"/>
        <v>0.48799149682497767</v>
      </c>
      <c r="BO47" s="24">
        <f t="shared" si="22"/>
        <v>0.50793525735166245</v>
      </c>
      <c r="BP47" s="24" t="e">
        <f t="shared" si="22"/>
        <v>#DIV/0!</v>
      </c>
      <c r="BQ47" s="24">
        <f t="shared" si="22"/>
        <v>0.47156773041040312</v>
      </c>
      <c r="BR47" s="21"/>
      <c r="BS47" s="35">
        <f t="shared" si="13"/>
        <v>43983</v>
      </c>
      <c r="BT47" s="24">
        <f t="shared" si="26"/>
        <v>2.2753396405601088E-3</v>
      </c>
      <c r="BU47" s="24">
        <f t="shared" si="25"/>
        <v>1.1404233083053585E-3</v>
      </c>
      <c r="BV47" s="24">
        <f t="shared" si="25"/>
        <v>7.5356456566889633E-3</v>
      </c>
      <c r="BW47" s="24">
        <f t="shared" si="25"/>
        <v>1.046286463852232E-3</v>
      </c>
      <c r="BX47" s="24">
        <f t="shared" si="25"/>
        <v>2.2377474442841676E-3</v>
      </c>
      <c r="BY47" s="24">
        <f t="shared" si="25"/>
        <v>2.8074556955546654E-3</v>
      </c>
      <c r="BZ47" s="24">
        <f t="shared" si="25"/>
        <v>2.453665577971843E-3</v>
      </c>
      <c r="CA47" s="24">
        <f t="shared" si="25"/>
        <v>1.9665979834819448E-4</v>
      </c>
      <c r="CB47" s="24">
        <f t="shared" si="25"/>
        <v>3.1108546917818372E-3</v>
      </c>
      <c r="CC47" s="24">
        <f t="shared" si="25"/>
        <v>1.7165321120742857E-4</v>
      </c>
      <c r="CD47" s="24">
        <f t="shared" si="25"/>
        <v>1.8746708799093259E-3</v>
      </c>
      <c r="CE47" s="24">
        <f t="shared" si="25"/>
        <v>4.1727069325786428E-4</v>
      </c>
      <c r="CF47" s="24">
        <f t="shared" si="16"/>
        <v>2.526767306172199E-2</v>
      </c>
    </row>
    <row r="48" spans="1:84" x14ac:dyDescent="0.25">
      <c r="A48" s="31">
        <f>+[1]PAM!A49</f>
        <v>44013</v>
      </c>
      <c r="B48" s="17">
        <f>+[1]PAM!B49</f>
        <v>331.44290000000001</v>
      </c>
      <c r="C48" s="17">
        <f>+[1]PAM!C49</f>
        <v>337.97390000000001</v>
      </c>
      <c r="D48" s="17">
        <f>+[1]PAM!D49</f>
        <v>272.44209999999998</v>
      </c>
      <c r="E48" s="17">
        <f>+[1]PAM!E49</f>
        <v>311.96789999999999</v>
      </c>
      <c r="F48" s="17">
        <f>+[1]PAM!F49</f>
        <v>331.80489999999998</v>
      </c>
      <c r="G48" s="17">
        <f>+[1]PAM!G49</f>
        <v>335.08190000000002</v>
      </c>
      <c r="H48" s="17">
        <f>+[1]PAM!H49</f>
        <v>369.6979</v>
      </c>
      <c r="I48" s="17">
        <f>+[1]PAM!I49</f>
        <v>352.3623</v>
      </c>
      <c r="J48" s="17">
        <f>+[1]PAM!J49</f>
        <v>364.81270000000001</v>
      </c>
      <c r="K48" s="17">
        <f>+[1]PAM!K49</f>
        <v>319.91989999999998</v>
      </c>
      <c r="L48" s="17">
        <f>+[1]PAM!L49</f>
        <v>279.61349999999999</v>
      </c>
      <c r="M48" s="17">
        <f>+[1]PAM!M49</f>
        <v>303.58909999999997</v>
      </c>
      <c r="N48" s="17">
        <f>+[1]PAM!N49</f>
        <v>326.6678</v>
      </c>
      <c r="O48" s="18">
        <f>+[1]PAM!R49</f>
        <v>313.30930000000001</v>
      </c>
      <c r="P48" s="19">
        <f>+[1]PAM!S49</f>
        <v>333.214</v>
      </c>
      <c r="Q48" s="20">
        <f>+[1]PAM!T49</f>
        <v>336.39060000000001</v>
      </c>
      <c r="R48" s="18">
        <f t="shared" si="6"/>
        <v>331.44344100000001</v>
      </c>
      <c r="S48" s="19">
        <f t="shared" si="7"/>
        <v>323.46210503734079</v>
      </c>
      <c r="T48" s="19">
        <f t="shared" si="8"/>
        <v>317.27106411830357</v>
      </c>
      <c r="U48" s="19">
        <f t="shared" si="9"/>
        <v>321.26615818312905</v>
      </c>
      <c r="V48" s="19"/>
      <c r="W48" s="20">
        <f t="shared" si="10"/>
        <v>336.55556699487983</v>
      </c>
      <c r="X48" s="21"/>
      <c r="Y48" s="42">
        <f t="shared" si="20"/>
        <v>2.1321407749698373E-2</v>
      </c>
      <c r="Z48" s="24">
        <f t="shared" si="20"/>
        <v>1.2759356087018947E-2</v>
      </c>
      <c r="AA48" s="24">
        <f t="shared" si="20"/>
        <v>1.1724761293619101E-2</v>
      </c>
      <c r="AB48" s="24">
        <f t="shared" si="20"/>
        <v>4.64142536286134E-2</v>
      </c>
      <c r="AC48" s="24">
        <f t="shared" si="20"/>
        <v>1.7032124621683575E-2</v>
      </c>
      <c r="AD48" s="24">
        <f t="shared" si="20"/>
        <v>3.16440263322042E-2</v>
      </c>
      <c r="AE48" s="24">
        <f t="shared" si="20"/>
        <v>2.4706174852952456E-2</v>
      </c>
      <c r="AF48" s="24">
        <f t="shared" si="20"/>
        <v>1.8031545019490336E-2</v>
      </c>
      <c r="AG48" s="24">
        <f t="shared" si="20"/>
        <v>-7.4052932188116705E-3</v>
      </c>
      <c r="AH48" s="24">
        <f t="shared" si="20"/>
        <v>4.3052330974249209E-2</v>
      </c>
      <c r="AI48" s="24">
        <f t="shared" si="20"/>
        <v>6.7799539481618876E-3</v>
      </c>
      <c r="AJ48" s="24">
        <f t="shared" si="20"/>
        <v>2.1321353346478E-2</v>
      </c>
      <c r="AK48" s="24">
        <f t="shared" si="20"/>
        <v>1.5990283849076192E-2</v>
      </c>
      <c r="AL48" s="24">
        <f t="shared" si="20"/>
        <v>1.1721150415187287E-2</v>
      </c>
      <c r="AM48" s="24">
        <f t="shared" si="20"/>
        <v>2.7652941764256811E-2</v>
      </c>
      <c r="AN48" s="24">
        <f t="shared" si="20"/>
        <v>5.0114545826098755E-3</v>
      </c>
      <c r="AO48" s="24">
        <f t="shared" si="19"/>
        <v>2.1321441725935086E-2</v>
      </c>
      <c r="AP48" s="24">
        <f t="shared" si="19"/>
        <v>2.3671943173624532E-2</v>
      </c>
      <c r="AQ48" s="24">
        <f t="shared" si="19"/>
        <v>3.4273929068121323E-2</v>
      </c>
      <c r="AR48" s="24">
        <f t="shared" si="24"/>
        <v>3.7905976383075357E-2</v>
      </c>
      <c r="AS48" s="24" t="e">
        <f t="shared" si="24"/>
        <v>#DIV/0!</v>
      </c>
      <c r="AT48" s="24">
        <f t="shared" si="24"/>
        <v>2.7563360523885638E-2</v>
      </c>
      <c r="AU48" s="21"/>
      <c r="AV48" s="24">
        <f t="shared" si="23"/>
        <v>0.43790644666161671</v>
      </c>
      <c r="AW48" s="24">
        <f t="shared" si="23"/>
        <v>0.46935846681036764</v>
      </c>
      <c r="AX48" s="24">
        <f t="shared" si="23"/>
        <v>0.46713879982465967</v>
      </c>
      <c r="AY48" s="24">
        <f t="shared" si="23"/>
        <v>0.65594913165194724</v>
      </c>
      <c r="AZ48" s="24">
        <f t="shared" si="23"/>
        <v>0.17238670805882061</v>
      </c>
      <c r="BA48" s="24">
        <f t="shared" si="23"/>
        <v>0.50970094952748912</v>
      </c>
      <c r="BB48" s="24">
        <f t="shared" si="23"/>
        <v>0.47244477404595231</v>
      </c>
      <c r="BC48" s="24">
        <f t="shared" si="23"/>
        <v>0.42547899641043463</v>
      </c>
      <c r="BD48" s="24">
        <f t="shared" ref="BD48:BK83" si="27">+J48/J36-1</f>
        <v>0.33804579493034748</v>
      </c>
      <c r="BE48" s="24">
        <f t="shared" si="27"/>
        <v>0.45408816980366251</v>
      </c>
      <c r="BF48" s="24">
        <f t="shared" si="27"/>
        <v>0.28728088853081646</v>
      </c>
      <c r="BG48" s="24">
        <f t="shared" si="27"/>
        <v>0.41520448481164407</v>
      </c>
      <c r="BH48" s="24">
        <f t="shared" si="27"/>
        <v>0.43687633552060334</v>
      </c>
      <c r="BI48" s="24">
        <f t="shared" si="22"/>
        <v>0.61814175905845858</v>
      </c>
      <c r="BJ48" s="24">
        <f t="shared" si="22"/>
        <v>0.47565318824239022</v>
      </c>
      <c r="BK48" s="24">
        <f t="shared" si="22"/>
        <v>0.24549024776840334</v>
      </c>
      <c r="BL48" s="24">
        <f t="shared" si="22"/>
        <v>0.43791096624546877</v>
      </c>
      <c r="BM48" s="24">
        <f t="shared" si="22"/>
        <v>0.48798260439164065</v>
      </c>
      <c r="BN48" s="24">
        <f t="shared" si="22"/>
        <v>0.5061877188095858</v>
      </c>
      <c r="BO48" s="24">
        <f t="shared" si="22"/>
        <v>0.53338931334227935</v>
      </c>
      <c r="BP48" s="24" t="e">
        <f t="shared" si="22"/>
        <v>#DIV/0!</v>
      </c>
      <c r="BQ48" s="24">
        <f t="shared" si="22"/>
        <v>0.47796185735276953</v>
      </c>
      <c r="BR48" s="21"/>
      <c r="BS48" s="35">
        <f t="shared" si="13"/>
        <v>44013</v>
      </c>
      <c r="BT48" s="24">
        <f t="shared" si="26"/>
        <v>3.7591010330219774E-3</v>
      </c>
      <c r="BU48" s="24">
        <f t="shared" si="25"/>
        <v>3.6970315872250468E-4</v>
      </c>
      <c r="BV48" s="24">
        <f t="shared" si="25"/>
        <v>4.4472921229765658E-3</v>
      </c>
      <c r="BW48" s="24">
        <f t="shared" si="25"/>
        <v>1.4845326811362813E-3</v>
      </c>
      <c r="BX48" s="24">
        <f t="shared" si="25"/>
        <v>2.0079634886337994E-3</v>
      </c>
      <c r="BY48" s="24">
        <f t="shared" si="25"/>
        <v>2.2412846400076993E-3</v>
      </c>
      <c r="BZ48" s="24">
        <f t="shared" si="25"/>
        <v>2.0020069726824235E-3</v>
      </c>
      <c r="CA48" s="24">
        <f t="shared" si="25"/>
        <v>-2.3986119961691524E-4</v>
      </c>
      <c r="CB48" s="24">
        <f t="shared" si="25"/>
        <v>3.0069761336309541E-3</v>
      </c>
      <c r="CC48" s="24">
        <f t="shared" si="25"/>
        <v>9.341785928665804E-5</v>
      </c>
      <c r="CD48" s="24">
        <f t="shared" si="25"/>
        <v>1.5818935818535129E-3</v>
      </c>
      <c r="CE48" s="24">
        <f t="shared" si="25"/>
        <v>5.6716534637234412E-4</v>
      </c>
      <c r="CF48" s="24">
        <f t="shared" si="16"/>
        <v>2.1321475818707809E-2</v>
      </c>
    </row>
    <row r="49" spans="1:84" x14ac:dyDescent="0.25">
      <c r="A49" s="31">
        <f>+[1]PAM!A50</f>
        <v>44044</v>
      </c>
      <c r="B49" s="17">
        <f>+[1]PAM!B50</f>
        <v>340.15899999999999</v>
      </c>
      <c r="C49" s="17">
        <f>+[1]PAM!C50</f>
        <v>349.48559999999998</v>
      </c>
      <c r="D49" s="17">
        <f>+[1]PAM!D50</f>
        <v>275.4803</v>
      </c>
      <c r="E49" s="17">
        <f>+[1]PAM!E50</f>
        <v>317.90519999999998</v>
      </c>
      <c r="F49" s="17">
        <f>+[1]PAM!F50</f>
        <v>338.77</v>
      </c>
      <c r="G49" s="17">
        <f>+[1]PAM!G50</f>
        <v>346.3082</v>
      </c>
      <c r="H49" s="17">
        <f>+[1]PAM!H50</f>
        <v>378.238</v>
      </c>
      <c r="I49" s="17">
        <f>+[1]PAM!I50</f>
        <v>361.8261</v>
      </c>
      <c r="J49" s="17">
        <f>+[1]PAM!J50</f>
        <v>364.79239999999999</v>
      </c>
      <c r="K49" s="17">
        <f>+[1]PAM!K50</f>
        <v>331.19299999999998</v>
      </c>
      <c r="L49" s="17">
        <f>+[1]PAM!L50</f>
        <v>280.9819</v>
      </c>
      <c r="M49" s="17">
        <f>+[1]PAM!M50</f>
        <v>310.81610000000001</v>
      </c>
      <c r="N49" s="17">
        <f>+[1]PAM!N50</f>
        <v>333.5342</v>
      </c>
      <c r="O49" s="18">
        <f>+[1]PAM!R50</f>
        <v>324.66669999999999</v>
      </c>
      <c r="P49" s="19">
        <f>+[1]PAM!S50</f>
        <v>342.9248</v>
      </c>
      <c r="Q49" s="20">
        <f>+[1]PAM!T50</f>
        <v>339.9298</v>
      </c>
      <c r="R49" s="18">
        <f t="shared" si="6"/>
        <v>340.15966723999992</v>
      </c>
      <c r="S49" s="19">
        <f t="shared" si="7"/>
        <v>332.84685781227125</v>
      </c>
      <c r="T49" s="19">
        <f t="shared" si="8"/>
        <v>325.62846930803573</v>
      </c>
      <c r="U49" s="19">
        <f t="shared" si="9"/>
        <v>329.95363842826242</v>
      </c>
      <c r="V49" s="19"/>
      <c r="W49" s="20">
        <f t="shared" si="10"/>
        <v>344.65602272548244</v>
      </c>
      <c r="X49" s="21"/>
      <c r="Y49" s="42">
        <f t="shared" si="20"/>
        <v>2.629744067530182E-2</v>
      </c>
      <c r="Z49" s="24">
        <f t="shared" si="20"/>
        <v>3.4060914171182954E-2</v>
      </c>
      <c r="AA49" s="24">
        <f t="shared" si="20"/>
        <v>1.1151727284439694E-2</v>
      </c>
      <c r="AB49" s="24">
        <f t="shared" si="20"/>
        <v>1.9031765768208864E-2</v>
      </c>
      <c r="AC49" s="24">
        <f t="shared" si="20"/>
        <v>2.0991552565980731E-2</v>
      </c>
      <c r="AD49" s="24">
        <f t="shared" ref="Y49:AN65" si="28">+G49/G48-1</f>
        <v>3.3503152512863288E-2</v>
      </c>
      <c r="AE49" s="24">
        <f t="shared" si="28"/>
        <v>2.3100212362580308E-2</v>
      </c>
      <c r="AF49" s="24">
        <f t="shared" si="28"/>
        <v>2.6858151397013863E-2</v>
      </c>
      <c r="AG49" s="24">
        <f t="shared" si="28"/>
        <v>-5.5644992622339018E-5</v>
      </c>
      <c r="AH49" s="24">
        <f t="shared" si="28"/>
        <v>3.5237257826099544E-2</v>
      </c>
      <c r="AI49" s="24">
        <f t="shared" si="28"/>
        <v>4.8938981844581786E-3</v>
      </c>
      <c r="AJ49" s="24">
        <f t="shared" si="28"/>
        <v>2.3805202492447997E-2</v>
      </c>
      <c r="AK49" s="24">
        <f t="shared" si="28"/>
        <v>2.1019518911873147E-2</v>
      </c>
      <c r="AL49" s="24">
        <f t="shared" si="28"/>
        <v>3.624980171351444E-2</v>
      </c>
      <c r="AM49" s="24">
        <f t="shared" si="28"/>
        <v>2.9142833134262025E-2</v>
      </c>
      <c r="AN49" s="24">
        <f t="shared" si="28"/>
        <v>1.0521102551616979E-2</v>
      </c>
      <c r="AO49" s="24">
        <f t="shared" si="19"/>
        <v>2.6297778630653079E-2</v>
      </c>
      <c r="AP49" s="24">
        <f t="shared" si="19"/>
        <v>2.9013453597128702E-2</v>
      </c>
      <c r="AQ49" s="24">
        <f t="shared" si="19"/>
        <v>2.6341529798683094E-2</v>
      </c>
      <c r="AR49" s="24">
        <f t="shared" si="24"/>
        <v>2.704137993949951E-2</v>
      </c>
      <c r="AS49" s="24" t="e">
        <f t="shared" si="24"/>
        <v>#DIV/0!</v>
      </c>
      <c r="AT49" s="24">
        <f t="shared" si="24"/>
        <v>2.4068702244125495E-2</v>
      </c>
      <c r="AU49" s="21"/>
      <c r="AV49" s="24">
        <f t="shared" ref="AV49:BC80" si="29">+B49/B37-1</f>
        <v>0.42089798878182361</v>
      </c>
      <c r="AW49" s="24">
        <f t="shared" si="29"/>
        <v>0.45517986264534693</v>
      </c>
      <c r="AX49" s="24">
        <f t="shared" si="29"/>
        <v>0.42264223437421711</v>
      </c>
      <c r="AY49" s="24">
        <f t="shared" si="29"/>
        <v>0.63673264288612152</v>
      </c>
      <c r="AZ49" s="24">
        <f t="shared" si="29"/>
        <v>0.16803184720183673</v>
      </c>
      <c r="BA49" s="24">
        <f t="shared" si="29"/>
        <v>0.47736670632667422</v>
      </c>
      <c r="BB49" s="24">
        <f t="shared" si="29"/>
        <v>0.43466083655612819</v>
      </c>
      <c r="BC49" s="24">
        <f t="shared" si="29"/>
        <v>0.40848870487555766</v>
      </c>
      <c r="BD49" s="24">
        <f t="shared" si="27"/>
        <v>0.32628198113135509</v>
      </c>
      <c r="BE49" s="24">
        <f t="shared" si="27"/>
        <v>0.46662710704788557</v>
      </c>
      <c r="BF49" s="24">
        <f t="shared" si="27"/>
        <v>0.25635270283019507</v>
      </c>
      <c r="BG49" s="24">
        <f t="shared" si="27"/>
        <v>0.39469165135412254</v>
      </c>
      <c r="BH49" s="24">
        <f t="shared" si="27"/>
        <v>0.40431490985306939</v>
      </c>
      <c r="BI49" s="24">
        <f t="shared" si="22"/>
        <v>0.61603628814089983</v>
      </c>
      <c r="BJ49" s="24">
        <f t="shared" si="22"/>
        <v>0.45455594290952095</v>
      </c>
      <c r="BK49" s="24">
        <f t="shared" si="22"/>
        <v>0.23066123326136112</v>
      </c>
      <c r="BL49" s="24">
        <f t="shared" si="22"/>
        <v>0.42090345379566352</v>
      </c>
      <c r="BM49" s="24">
        <f t="shared" si="22"/>
        <v>0.47093696038883848</v>
      </c>
      <c r="BN49" s="24">
        <f t="shared" si="22"/>
        <v>0.48930781253556987</v>
      </c>
      <c r="BO49" s="24">
        <f t="shared" si="22"/>
        <v>0.51762703492948203</v>
      </c>
      <c r="BP49" s="24" t="e">
        <f t="shared" si="22"/>
        <v>#DIV/0!</v>
      </c>
      <c r="BQ49" s="24">
        <f t="shared" si="22"/>
        <v>0.4580647971424503</v>
      </c>
      <c r="BR49" s="21"/>
      <c r="BS49" s="35">
        <f t="shared" si="13"/>
        <v>44044</v>
      </c>
      <c r="BT49" s="24">
        <f t="shared" si="26"/>
        <v>9.9507397805172135E-3</v>
      </c>
      <c r="BU49" s="24">
        <f t="shared" si="25"/>
        <v>3.4833028554843282E-4</v>
      </c>
      <c r="BV49" s="24">
        <f t="shared" si="25"/>
        <v>1.8683772981711159E-3</v>
      </c>
      <c r="BW49" s="24">
        <f t="shared" si="25"/>
        <v>1.8219553654641584E-3</v>
      </c>
      <c r="BX49" s="24">
        <f t="shared" si="25"/>
        <v>2.1474209283107249E-3</v>
      </c>
      <c r="BY49" s="24">
        <f t="shared" si="25"/>
        <v>2.1025406186103235E-3</v>
      </c>
      <c r="BZ49" s="24">
        <f t="shared" si="25"/>
        <v>2.9724021241667848E-3</v>
      </c>
      <c r="CA49" s="24">
        <f t="shared" si="25"/>
        <v>-1.7516742702908327E-6</v>
      </c>
      <c r="CB49" s="24">
        <f t="shared" si="25"/>
        <v>2.5135010887244826E-3</v>
      </c>
      <c r="CC49" s="24">
        <f t="shared" si="25"/>
        <v>6.6470695253994369E-5</v>
      </c>
      <c r="CD49" s="24">
        <f t="shared" si="25"/>
        <v>1.7661775225838376E-3</v>
      </c>
      <c r="CE49" s="24">
        <f t="shared" si="25"/>
        <v>7.4165752230625527E-4</v>
      </c>
      <c r="CF49" s="24">
        <f t="shared" si="16"/>
        <v>2.6297821555387034E-2</v>
      </c>
    </row>
    <row r="50" spans="1:84" x14ac:dyDescent="0.25">
      <c r="A50" s="31">
        <f>+[1]PAM!A51</f>
        <v>44075</v>
      </c>
      <c r="B50" s="17">
        <f>+[1]PAM!B51</f>
        <v>350.03699999999998</v>
      </c>
      <c r="C50" s="17">
        <f>+[1]PAM!C51</f>
        <v>360.0591</v>
      </c>
      <c r="D50" s="17">
        <f>+[1]PAM!D51</f>
        <v>286.75439999999998</v>
      </c>
      <c r="E50" s="17">
        <f>+[1]PAM!E51</f>
        <v>330.97359999999998</v>
      </c>
      <c r="F50" s="17">
        <f>+[1]PAM!F51</f>
        <v>345.71480000000003</v>
      </c>
      <c r="G50" s="17">
        <f>+[1]PAM!G51</f>
        <v>354.23899999999998</v>
      </c>
      <c r="H50" s="17">
        <f>+[1]PAM!H51</f>
        <v>393.2183</v>
      </c>
      <c r="I50" s="17">
        <f>+[1]PAM!I51</f>
        <v>376.4649</v>
      </c>
      <c r="J50" s="17">
        <f>+[1]PAM!J51</f>
        <v>370.19529999999997</v>
      </c>
      <c r="K50" s="17">
        <f>+[1]PAM!K51</f>
        <v>334.29739999999998</v>
      </c>
      <c r="L50" s="17">
        <f>+[1]PAM!L51</f>
        <v>282.17140000000001</v>
      </c>
      <c r="M50" s="17">
        <f>+[1]PAM!M51</f>
        <v>319.02850000000001</v>
      </c>
      <c r="N50" s="17">
        <f>+[1]PAM!N51</f>
        <v>337.3861</v>
      </c>
      <c r="O50" s="18">
        <f>+[1]PAM!R51</f>
        <v>345.8734</v>
      </c>
      <c r="P50" s="19">
        <f>+[1]PAM!S51</f>
        <v>351.23540000000003</v>
      </c>
      <c r="Q50" s="20">
        <f>+[1]PAM!T51</f>
        <v>348.35629999999998</v>
      </c>
      <c r="R50" s="18">
        <f t="shared" si="6"/>
        <v>350.03783482</v>
      </c>
      <c r="S50" s="19">
        <f t="shared" si="7"/>
        <v>342.15435227705382</v>
      </c>
      <c r="T50" s="19">
        <f t="shared" si="8"/>
        <v>333.71542360491065</v>
      </c>
      <c r="U50" s="19">
        <f t="shared" si="9"/>
        <v>338.00396294160055</v>
      </c>
      <c r="V50" s="19"/>
      <c r="W50" s="20">
        <f t="shared" si="10"/>
        <v>354.8039657542339</v>
      </c>
      <c r="X50" s="21"/>
      <c r="Y50" s="42">
        <f t="shared" si="28"/>
        <v>2.903936100470661E-2</v>
      </c>
      <c r="Z50" s="24">
        <f t="shared" si="28"/>
        <v>3.0254465420034515E-2</v>
      </c>
      <c r="AA50" s="24">
        <f t="shared" si="28"/>
        <v>4.0925249464299096E-2</v>
      </c>
      <c r="AB50" s="24">
        <f t="shared" si="28"/>
        <v>4.1107852277974644E-2</v>
      </c>
      <c r="AC50" s="24">
        <f t="shared" si="28"/>
        <v>2.05000442778287E-2</v>
      </c>
      <c r="AD50" s="24">
        <f t="shared" si="28"/>
        <v>2.2900988194908489E-2</v>
      </c>
      <c r="AE50" s="24">
        <f t="shared" si="28"/>
        <v>3.9605486492631625E-2</v>
      </c>
      <c r="AF50" s="24">
        <f t="shared" si="28"/>
        <v>4.0458109572526713E-2</v>
      </c>
      <c r="AG50" s="24">
        <f t="shared" si="28"/>
        <v>1.4810889700552998E-2</v>
      </c>
      <c r="AH50" s="24">
        <f t="shared" si="28"/>
        <v>9.3733865148115658E-3</v>
      </c>
      <c r="AI50" s="24">
        <f t="shared" si="28"/>
        <v>4.2333687685933707E-3</v>
      </c>
      <c r="AJ50" s="24">
        <f t="shared" si="28"/>
        <v>2.6422054713381993E-2</v>
      </c>
      <c r="AK50" s="24">
        <f t="shared" si="28"/>
        <v>1.1548740728836826E-2</v>
      </c>
      <c r="AL50" s="24">
        <f t="shared" si="28"/>
        <v>6.5318371117210505E-2</v>
      </c>
      <c r="AM50" s="24">
        <f t="shared" si="28"/>
        <v>2.4234467731701015E-2</v>
      </c>
      <c r="AN50" s="24">
        <f t="shared" si="28"/>
        <v>2.4788941716789692E-2</v>
      </c>
      <c r="AO50" s="24">
        <f t="shared" si="19"/>
        <v>2.9039796693564268E-2</v>
      </c>
      <c r="AP50" s="24">
        <f t="shared" si="19"/>
        <v>2.7963293768066944E-2</v>
      </c>
      <c r="AQ50" s="24">
        <f t="shared" si="19"/>
        <v>2.4834911744847643E-2</v>
      </c>
      <c r="AR50" s="24">
        <f t="shared" si="24"/>
        <v>2.4398350482467634E-2</v>
      </c>
      <c r="AS50" s="24" t="e">
        <f t="shared" si="24"/>
        <v>#DIV/0!</v>
      </c>
      <c r="AT50" s="24">
        <f t="shared" si="24"/>
        <v>2.9443684020094008E-2</v>
      </c>
      <c r="AU50" s="21"/>
      <c r="AV50" s="24">
        <f t="shared" si="29"/>
        <v>0.3787009283584557</v>
      </c>
      <c r="AW50" s="24">
        <f t="shared" si="29"/>
        <v>0.41529494032562941</v>
      </c>
      <c r="AX50" s="24">
        <f t="shared" si="29"/>
        <v>0.40534124396398652</v>
      </c>
      <c r="AY50" s="24">
        <f t="shared" si="29"/>
        <v>0.58244048999325382</v>
      </c>
      <c r="AZ50" s="24">
        <f t="shared" si="29"/>
        <v>0.16416479045594112</v>
      </c>
      <c r="BA50" s="24">
        <f t="shared" si="29"/>
        <v>0.4063543384549908</v>
      </c>
      <c r="BB50" s="24">
        <f t="shared" si="29"/>
        <v>0.36599111382845306</v>
      </c>
      <c r="BC50" s="24">
        <f t="shared" si="29"/>
        <v>0.39668207921354082</v>
      </c>
      <c r="BD50" s="24">
        <f t="shared" si="27"/>
        <v>0.26056846162044689</v>
      </c>
      <c r="BE50" s="24">
        <f t="shared" si="27"/>
        <v>0.37505702026980603</v>
      </c>
      <c r="BF50" s="24">
        <f t="shared" si="27"/>
        <v>0.246547129735327</v>
      </c>
      <c r="BG50" s="24">
        <f t="shared" si="27"/>
        <v>0.3620832461649468</v>
      </c>
      <c r="BH50" s="24">
        <f t="shared" si="27"/>
        <v>0.31487944428270853</v>
      </c>
      <c r="BI50" s="24">
        <f t="shared" si="22"/>
        <v>0.60992505057294277</v>
      </c>
      <c r="BJ50" s="24">
        <f t="shared" si="22"/>
        <v>0.39690881554707813</v>
      </c>
      <c r="BK50" s="24">
        <f t="shared" si="22"/>
        <v>0.21449297796241495</v>
      </c>
      <c r="BL50" s="24">
        <f t="shared" si="22"/>
        <v>0.3787068075267781</v>
      </c>
      <c r="BM50" s="24">
        <f t="shared" si="22"/>
        <v>0.41998302415710476</v>
      </c>
      <c r="BN50" s="24">
        <f t="shared" si="22"/>
        <v>0.42540835308170477</v>
      </c>
      <c r="BO50" s="24">
        <f t="shared" si="22"/>
        <v>0.44390949371588495</v>
      </c>
      <c r="BP50" s="24" t="e">
        <f t="shared" si="22"/>
        <v>#DIV/0!</v>
      </c>
      <c r="BQ50" s="24">
        <f t="shared" si="22"/>
        <v>0.40178191895805448</v>
      </c>
      <c r="BR50" s="21"/>
      <c r="BS50" s="35">
        <f t="shared" si="13"/>
        <v>44075</v>
      </c>
      <c r="BT50" s="24">
        <f t="shared" si="26"/>
        <v>8.905564015651523E-3</v>
      </c>
      <c r="BU50" s="24">
        <f t="shared" si="25"/>
        <v>1.2594574889977896E-3</v>
      </c>
      <c r="BV50" s="24">
        <f t="shared" si="25"/>
        <v>4.0070499972071879E-3</v>
      </c>
      <c r="BW50" s="24">
        <f t="shared" si="25"/>
        <v>1.7700962197090297E-3</v>
      </c>
      <c r="BX50" s="24">
        <f t="shared" si="25"/>
        <v>1.4781696794734184E-3</v>
      </c>
      <c r="BY50" s="24">
        <f t="shared" si="25"/>
        <v>3.5935914675196013E-3</v>
      </c>
      <c r="BZ50" s="24">
        <f t="shared" si="25"/>
        <v>4.4799610770257453E-3</v>
      </c>
      <c r="CA50" s="24">
        <f t="shared" si="25"/>
        <v>4.5426679876175454E-4</v>
      </c>
      <c r="CB50" s="24">
        <f t="shared" si="25"/>
        <v>6.744350730099744E-4</v>
      </c>
      <c r="CC50" s="24">
        <f t="shared" si="25"/>
        <v>5.6299995002337593E-5</v>
      </c>
      <c r="CD50" s="24">
        <f t="shared" si="25"/>
        <v>1.9555690133143625E-3</v>
      </c>
      <c r="CE50" s="24">
        <f t="shared" si="25"/>
        <v>4.0539283099962081E-4</v>
      </c>
      <c r="CF50" s="24">
        <f t="shared" si="16"/>
        <v>2.9039853656672346E-2</v>
      </c>
    </row>
    <row r="51" spans="1:84" x14ac:dyDescent="0.25">
      <c r="A51" s="31">
        <f>+[1]PAM!A52</f>
        <v>44105</v>
      </c>
      <c r="B51" s="17">
        <f>+[1]PAM!B52</f>
        <v>364.09</v>
      </c>
      <c r="C51" s="17">
        <f>+[1]PAM!C52</f>
        <v>376.87700000000001</v>
      </c>
      <c r="D51" s="17">
        <f>+[1]PAM!D52</f>
        <v>292.6825</v>
      </c>
      <c r="E51" s="17">
        <f>+[1]PAM!E52</f>
        <v>354.77420000000001</v>
      </c>
      <c r="F51" s="17">
        <f>+[1]PAM!F52</f>
        <v>354.56220000000002</v>
      </c>
      <c r="G51" s="17">
        <f>+[1]PAM!G52</f>
        <v>369.47179999999997</v>
      </c>
      <c r="H51" s="17">
        <f>+[1]PAM!H52</f>
        <v>406.94819999999999</v>
      </c>
      <c r="I51" s="17">
        <f>+[1]PAM!I52</f>
        <v>392.84050000000002</v>
      </c>
      <c r="J51" s="17">
        <f>+[1]PAM!J52</f>
        <v>371.88299999999998</v>
      </c>
      <c r="K51" s="17">
        <f>+[1]PAM!K52</f>
        <v>344.25409999999999</v>
      </c>
      <c r="L51" s="17">
        <f>+[1]PAM!L52</f>
        <v>282.85270000000003</v>
      </c>
      <c r="M51" s="17">
        <f>+[1]PAM!M52</f>
        <v>330.42570000000001</v>
      </c>
      <c r="N51" s="17">
        <f>+[1]PAM!N52</f>
        <v>344.41390000000001</v>
      </c>
      <c r="O51" s="18">
        <f>+[1]PAM!R52</f>
        <v>381.03980000000001</v>
      </c>
      <c r="P51" s="19">
        <f>+[1]PAM!S52</f>
        <v>363.74680000000001</v>
      </c>
      <c r="Q51" s="20">
        <f>+[1]PAM!T52</f>
        <v>354.79719999999998</v>
      </c>
      <c r="R51" s="18">
        <f t="shared" si="6"/>
        <v>364.09152816999995</v>
      </c>
      <c r="S51" s="19">
        <f t="shared" si="7"/>
        <v>357.38692925757806</v>
      </c>
      <c r="T51" s="19">
        <f t="shared" si="8"/>
        <v>348.66723909040184</v>
      </c>
      <c r="U51" s="19">
        <f t="shared" si="9"/>
        <v>353.9937158976208</v>
      </c>
      <c r="V51" s="19"/>
      <c r="W51" s="20">
        <f t="shared" si="10"/>
        <v>369.218803131154</v>
      </c>
      <c r="X51" s="21"/>
      <c r="Y51" s="42">
        <f t="shared" si="28"/>
        <v>4.0147184440501915E-2</v>
      </c>
      <c r="Z51" s="24">
        <f t="shared" si="28"/>
        <v>4.6708720873878784E-2</v>
      </c>
      <c r="AA51" s="24">
        <f t="shared" si="28"/>
        <v>2.0673091677058997E-2</v>
      </c>
      <c r="AB51" s="24">
        <f t="shared" si="28"/>
        <v>7.1910871441106083E-2</v>
      </c>
      <c r="AC51" s="24">
        <f t="shared" si="28"/>
        <v>2.559161482239114E-2</v>
      </c>
      <c r="AD51" s="24">
        <f t="shared" si="28"/>
        <v>4.3001476404348482E-2</v>
      </c>
      <c r="AE51" s="24">
        <f t="shared" si="28"/>
        <v>3.4916737089804695E-2</v>
      </c>
      <c r="AF51" s="24">
        <f t="shared" si="28"/>
        <v>4.3498344732802563E-2</v>
      </c>
      <c r="AG51" s="24">
        <f t="shared" si="28"/>
        <v>4.5589449676968208E-3</v>
      </c>
      <c r="AH51" s="24">
        <f t="shared" si="28"/>
        <v>2.9783958834259661E-2</v>
      </c>
      <c r="AI51" s="24">
        <f t="shared" si="28"/>
        <v>2.4144899164126876E-3</v>
      </c>
      <c r="AJ51" s="24">
        <f t="shared" si="28"/>
        <v>3.5724707980634873E-2</v>
      </c>
      <c r="AK51" s="24">
        <f t="shared" si="28"/>
        <v>2.083014089792079E-2</v>
      </c>
      <c r="AL51" s="24">
        <f t="shared" si="28"/>
        <v>0.10167419639671627</v>
      </c>
      <c r="AM51" s="24">
        <f t="shared" si="28"/>
        <v>3.5621124749954047E-2</v>
      </c>
      <c r="AN51" s="24">
        <f t="shared" si="28"/>
        <v>1.8489402947499345E-2</v>
      </c>
      <c r="AO51" s="24">
        <f t="shared" si="19"/>
        <v>4.0149069477666055E-2</v>
      </c>
      <c r="AP51" s="24">
        <f t="shared" si="19"/>
        <v>4.4519606075885676E-2</v>
      </c>
      <c r="AQ51" s="24">
        <f t="shared" si="19"/>
        <v>4.4804088837058886E-2</v>
      </c>
      <c r="AR51" s="24">
        <f t="shared" si="24"/>
        <v>4.7306406755896369E-2</v>
      </c>
      <c r="AS51" s="24" t="e">
        <f t="shared" si="24"/>
        <v>#DIV/0!</v>
      </c>
      <c r="AT51" s="24">
        <f t="shared" si="24"/>
        <v>4.0627610647692158E-2</v>
      </c>
      <c r="AU51" s="21"/>
      <c r="AV51" s="24">
        <f t="shared" si="29"/>
        <v>0.38623481658060044</v>
      </c>
      <c r="AW51" s="24">
        <f t="shared" si="29"/>
        <v>0.44450227746254956</v>
      </c>
      <c r="AX51" s="24">
        <f t="shared" si="29"/>
        <v>0.35445474267986121</v>
      </c>
      <c r="AY51" s="24">
        <f t="shared" si="29"/>
        <v>0.61999274877235999</v>
      </c>
      <c r="AZ51" s="24">
        <f t="shared" si="29"/>
        <v>0.16786468453257553</v>
      </c>
      <c r="BA51" s="24">
        <f t="shared" si="29"/>
        <v>0.36108237700328294</v>
      </c>
      <c r="BB51" s="24">
        <f t="shared" si="29"/>
        <v>0.34806589204294736</v>
      </c>
      <c r="BC51" s="24">
        <f t="shared" si="29"/>
        <v>0.39073352922434235</v>
      </c>
      <c r="BD51" s="24">
        <f t="shared" si="27"/>
        <v>0.25894530159025697</v>
      </c>
      <c r="BE51" s="24">
        <f t="shared" si="27"/>
        <v>0.39997429852667943</v>
      </c>
      <c r="BF51" s="24">
        <f t="shared" si="27"/>
        <v>0.22575681147663196</v>
      </c>
      <c r="BG51" s="24">
        <f t="shared" si="27"/>
        <v>0.37895076852581</v>
      </c>
      <c r="BH51" s="24">
        <f t="shared" si="27"/>
        <v>0.29391303106430589</v>
      </c>
      <c r="BI51" s="24">
        <f t="shared" si="22"/>
        <v>0.72451391664090736</v>
      </c>
      <c r="BJ51" s="24">
        <f t="shared" si="22"/>
        <v>0.39298381865125065</v>
      </c>
      <c r="BK51" s="24">
        <f t="shared" si="22"/>
        <v>0.20715821893082631</v>
      </c>
      <c r="BL51" s="24">
        <f t="shared" si="22"/>
        <v>0.38624265248760525</v>
      </c>
      <c r="BM51" s="24">
        <f t="shared" si="22"/>
        <v>0.43460876946756688</v>
      </c>
      <c r="BN51" s="24">
        <f t="shared" si="22"/>
        <v>0.43367538119993077</v>
      </c>
      <c r="BO51" s="24">
        <f t="shared" si="22"/>
        <v>0.44935244665322971</v>
      </c>
      <c r="BP51" s="24" t="e">
        <f t="shared" si="22"/>
        <v>#DIV/0!</v>
      </c>
      <c r="BQ51" s="24">
        <f t="shared" si="22"/>
        <v>0.39964902519690226</v>
      </c>
      <c r="BR51" s="21"/>
      <c r="BS51" s="35">
        <f t="shared" si="13"/>
        <v>44105</v>
      </c>
      <c r="BT51" s="24">
        <f t="shared" si="26"/>
        <v>1.3765197250576374E-2</v>
      </c>
      <c r="BU51" s="24">
        <f t="shared" si="25"/>
        <v>6.4355425283613187E-4</v>
      </c>
      <c r="BV51" s="24">
        <f t="shared" si="25"/>
        <v>7.0918290923531043E-3</v>
      </c>
      <c r="BW51" s="24">
        <f t="shared" si="25"/>
        <v>2.1913957095964125E-3</v>
      </c>
      <c r="BX51" s="24">
        <f t="shared" si="25"/>
        <v>2.759021246325388E-3</v>
      </c>
      <c r="BY51" s="24">
        <f t="shared" si="25"/>
        <v>3.2006897556543998E-3</v>
      </c>
      <c r="BZ51" s="24">
        <f t="shared" si="25"/>
        <v>4.8700564797435758E-3</v>
      </c>
      <c r="CA51" s="24">
        <f t="shared" si="25"/>
        <v>1.3789462256847188E-4</v>
      </c>
      <c r="CB51" s="24">
        <f t="shared" si="25"/>
        <v>2.1020638675340059E-3</v>
      </c>
      <c r="CC51" s="24">
        <f t="shared" si="25"/>
        <v>3.1336487285630797E-5</v>
      </c>
      <c r="CD51" s="24">
        <f t="shared" si="25"/>
        <v>2.6373589077726069E-3</v>
      </c>
      <c r="CE51" s="24">
        <f t="shared" si="25"/>
        <v>7.187675588580649E-4</v>
      </c>
      <c r="CF51" s="24">
        <f t="shared" si="16"/>
        <v>4.0149165231104157E-2</v>
      </c>
    </row>
    <row r="52" spans="1:84" x14ac:dyDescent="0.25">
      <c r="A52" s="31">
        <f>+[1]PAM!A53</f>
        <v>44136</v>
      </c>
      <c r="B52" s="17">
        <f>+[1]PAM!B53</f>
        <v>376.38170000000002</v>
      </c>
      <c r="C52" s="17">
        <f>+[1]PAM!C53</f>
        <v>389.90469999999999</v>
      </c>
      <c r="D52" s="17">
        <f>+[1]PAM!D53</f>
        <v>302.7303</v>
      </c>
      <c r="E52" s="17">
        <f>+[1]PAM!E53</f>
        <v>368.39069999999998</v>
      </c>
      <c r="F52" s="17">
        <f>+[1]PAM!F53</f>
        <v>365.19369999999998</v>
      </c>
      <c r="G52" s="17">
        <f>+[1]PAM!G53</f>
        <v>383.12479999999999</v>
      </c>
      <c r="H52" s="17">
        <f>+[1]PAM!H53</f>
        <v>422.07339999999999</v>
      </c>
      <c r="I52" s="17">
        <f>+[1]PAM!I53</f>
        <v>404.91579999999999</v>
      </c>
      <c r="J52" s="17">
        <f>+[1]PAM!J53</f>
        <v>372.6465</v>
      </c>
      <c r="K52" s="17">
        <f>+[1]PAM!K53</f>
        <v>362.49149999999997</v>
      </c>
      <c r="L52" s="17">
        <f>+[1]PAM!L53</f>
        <v>283.80290000000002</v>
      </c>
      <c r="M52" s="17">
        <f>+[1]PAM!M53</f>
        <v>340.56529999999998</v>
      </c>
      <c r="N52" s="17">
        <f>+[1]PAM!N53</f>
        <v>352.02589999999998</v>
      </c>
      <c r="O52" s="18">
        <f>+[1]PAM!R53</f>
        <v>394.48660000000001</v>
      </c>
      <c r="P52" s="19">
        <f>+[1]PAM!S53</f>
        <v>377.86959999999999</v>
      </c>
      <c r="Q52" s="20">
        <f>+[1]PAM!T53</f>
        <v>359.85829999999999</v>
      </c>
      <c r="R52" s="18">
        <f t="shared" si="6"/>
        <v>376.38328324999998</v>
      </c>
      <c r="S52" s="19">
        <f t="shared" si="7"/>
        <v>370.33408793381176</v>
      </c>
      <c r="T52" s="19">
        <f t="shared" si="8"/>
        <v>361.85742382812504</v>
      </c>
      <c r="U52" s="19">
        <f t="shared" si="9"/>
        <v>368.07466258111032</v>
      </c>
      <c r="V52" s="19"/>
      <c r="W52" s="20">
        <f t="shared" si="10"/>
        <v>381.89002010634101</v>
      </c>
      <c r="X52" s="21"/>
      <c r="Y52" s="42">
        <f t="shared" si="28"/>
        <v>3.3760059325991021E-2</v>
      </c>
      <c r="Z52" s="24">
        <f t="shared" si="28"/>
        <v>3.456751141619141E-2</v>
      </c>
      <c r="AA52" s="24">
        <f t="shared" si="28"/>
        <v>3.4330033397965254E-2</v>
      </c>
      <c r="AB52" s="24">
        <f t="shared" si="28"/>
        <v>3.8380750347685844E-2</v>
      </c>
      <c r="AC52" s="24">
        <f t="shared" si="28"/>
        <v>2.9984865843002861E-2</v>
      </c>
      <c r="AD52" s="24">
        <f t="shared" si="28"/>
        <v>3.6952752551074219E-2</v>
      </c>
      <c r="AE52" s="24">
        <f t="shared" si="28"/>
        <v>3.7167383956975275E-2</v>
      </c>
      <c r="AF52" s="24">
        <f t="shared" si="28"/>
        <v>3.0738429464375328E-2</v>
      </c>
      <c r="AG52" s="24">
        <f t="shared" si="28"/>
        <v>2.0530650769194914E-3</v>
      </c>
      <c r="AH52" s="24">
        <f t="shared" si="28"/>
        <v>5.2976565856441393E-2</v>
      </c>
      <c r="AI52" s="24">
        <f t="shared" si="28"/>
        <v>3.3593456947733635E-3</v>
      </c>
      <c r="AJ52" s="24">
        <f t="shared" si="28"/>
        <v>3.0686475053241846E-2</v>
      </c>
      <c r="AK52" s="24">
        <f t="shared" si="28"/>
        <v>2.2101314726263865E-2</v>
      </c>
      <c r="AL52" s="24">
        <f t="shared" si="28"/>
        <v>3.5289751884186371E-2</v>
      </c>
      <c r="AM52" s="24">
        <f t="shared" si="28"/>
        <v>3.8825908571566758E-2</v>
      </c>
      <c r="AN52" s="24">
        <f t="shared" si="28"/>
        <v>1.4264768718580623E-2</v>
      </c>
      <c r="AO52" s="24">
        <f t="shared" si="19"/>
        <v>3.3760068908444518E-2</v>
      </c>
      <c r="AP52" s="24">
        <f t="shared" si="19"/>
        <v>3.6227286496262279E-2</v>
      </c>
      <c r="AQ52" s="24">
        <f t="shared" si="19"/>
        <v>3.7830295648462853E-2</v>
      </c>
      <c r="AR52" s="24">
        <f t="shared" si="24"/>
        <v>3.9777391662969119E-2</v>
      </c>
      <c r="AS52" s="24" t="e">
        <f t="shared" si="24"/>
        <v>#DIV/0!</v>
      </c>
      <c r="AT52" s="24">
        <f t="shared" si="24"/>
        <v>3.4318991524074471E-2</v>
      </c>
      <c r="AU52" s="21"/>
      <c r="AV52" s="24">
        <f t="shared" si="29"/>
        <v>0.37141202915084559</v>
      </c>
      <c r="AW52" s="24">
        <f t="shared" si="29"/>
        <v>0.4206057121579283</v>
      </c>
      <c r="AX52" s="24">
        <f t="shared" si="29"/>
        <v>0.32630902404466666</v>
      </c>
      <c r="AY52" s="24">
        <f t="shared" si="29"/>
        <v>0.60506934126883838</v>
      </c>
      <c r="AZ52" s="24">
        <f t="shared" si="29"/>
        <v>0.18537939773767786</v>
      </c>
      <c r="BA52" s="24">
        <f t="shared" si="29"/>
        <v>0.39956821129153042</v>
      </c>
      <c r="BB52" s="24">
        <f t="shared" si="29"/>
        <v>0.31126015040210153</v>
      </c>
      <c r="BC52" s="24">
        <f t="shared" si="29"/>
        <v>0.35972966311317234</v>
      </c>
      <c r="BD52" s="24">
        <f t="shared" si="27"/>
        <v>0.16933174722365441</v>
      </c>
      <c r="BE52" s="24">
        <f t="shared" si="27"/>
        <v>0.42109503330340781</v>
      </c>
      <c r="BF52" s="24">
        <f t="shared" si="27"/>
        <v>0.20058895097179885</v>
      </c>
      <c r="BG52" s="24">
        <f t="shared" si="27"/>
        <v>0.37317187444559496</v>
      </c>
      <c r="BH52" s="24">
        <f t="shared" si="27"/>
        <v>0.25892906635462776</v>
      </c>
      <c r="BI52" s="24">
        <f t="shared" si="22"/>
        <v>0.6633164494303001</v>
      </c>
      <c r="BJ52" s="24">
        <f t="shared" si="22"/>
        <v>0.38864191360622069</v>
      </c>
      <c r="BK52" s="24">
        <f t="shared" si="22"/>
        <v>0.17648849251769261</v>
      </c>
      <c r="BL52" s="24">
        <f t="shared" si="22"/>
        <v>0.37141921104967479</v>
      </c>
      <c r="BM52" s="24">
        <f t="shared" si="22"/>
        <v>0.42438299452582662</v>
      </c>
      <c r="BN52" s="24">
        <f t="shared" si="22"/>
        <v>0.43710037692502812</v>
      </c>
      <c r="BO52" s="24">
        <f t="shared" si="22"/>
        <v>0.45540652558708739</v>
      </c>
      <c r="BP52" s="24" t="e">
        <f t="shared" si="22"/>
        <v>#DIV/0!</v>
      </c>
      <c r="BQ52" s="24">
        <f t="shared" si="22"/>
        <v>0.38180521384349486</v>
      </c>
      <c r="BR52" s="21"/>
      <c r="BS52" s="35">
        <f t="shared" si="13"/>
        <v>44136</v>
      </c>
      <c r="BT52" s="24">
        <f t="shared" si="26"/>
        <v>1.025141050289762E-2</v>
      </c>
      <c r="BU52" s="24">
        <f t="shared" si="25"/>
        <v>1.0486868631382346E-3</v>
      </c>
      <c r="BV52" s="24">
        <f t="shared" si="25"/>
        <v>3.9006865060836533E-3</v>
      </c>
      <c r="BW52" s="24">
        <f t="shared" si="25"/>
        <v>2.5316571452113396E-3</v>
      </c>
      <c r="BX52" s="24">
        <f t="shared" si="25"/>
        <v>2.3774347002114898E-3</v>
      </c>
      <c r="BY52" s="24">
        <f t="shared" si="25"/>
        <v>3.3898660221373853E-3</v>
      </c>
      <c r="BZ52" s="24">
        <f t="shared" si="25"/>
        <v>3.4525494520585482E-3</v>
      </c>
      <c r="CA52" s="24">
        <f t="shared" si="25"/>
        <v>5.9974456865062558E-5</v>
      </c>
      <c r="CB52" s="24">
        <f t="shared" si="25"/>
        <v>3.7016777719794513E-3</v>
      </c>
      <c r="CC52" s="24">
        <f t="shared" si="25"/>
        <v>4.2017687934301749E-5</v>
      </c>
      <c r="CD52" s="24">
        <f t="shared" si="25"/>
        <v>2.2557818121892882E-3</v>
      </c>
      <c r="CE52" s="24">
        <f t="shared" si="25"/>
        <v>7.4846768656101177E-4</v>
      </c>
      <c r="CF52" s="24">
        <f t="shared" si="16"/>
        <v>3.3760210607267388E-2</v>
      </c>
    </row>
    <row r="53" spans="1:84" x14ac:dyDescent="0.25">
      <c r="A53" s="31">
        <f>+[1]PAM!A54</f>
        <v>44166</v>
      </c>
      <c r="B53" s="17">
        <f>+[1]PAM!B54</f>
        <v>392.15910000000002</v>
      </c>
      <c r="C53" s="17">
        <f>+[1]PAM!C54</f>
        <v>410.40089999999998</v>
      </c>
      <c r="D53" s="17">
        <f>+[1]PAM!D54</f>
        <v>313.58870000000002</v>
      </c>
      <c r="E53" s="17">
        <f>+[1]PAM!E54</f>
        <v>379.67809999999997</v>
      </c>
      <c r="F53" s="17">
        <f>+[1]PAM!F54</f>
        <v>373.22770000000003</v>
      </c>
      <c r="G53" s="17">
        <f>+[1]PAM!G54</f>
        <v>394.07479999999998</v>
      </c>
      <c r="H53" s="17">
        <f>+[1]PAM!H54</f>
        <v>443.71319999999997</v>
      </c>
      <c r="I53" s="17">
        <f>+[1]PAM!I54</f>
        <v>424.4015</v>
      </c>
      <c r="J53" s="17">
        <f>+[1]PAM!J54</f>
        <v>372.37290000000002</v>
      </c>
      <c r="K53" s="17">
        <f>+[1]PAM!K54</f>
        <v>388.05029999999999</v>
      </c>
      <c r="L53" s="17">
        <f>+[1]PAM!L54</f>
        <v>284.1361</v>
      </c>
      <c r="M53" s="17">
        <f>+[1]PAM!M54</f>
        <v>352.80939999999998</v>
      </c>
      <c r="N53" s="17">
        <f>+[1]PAM!N54</f>
        <v>359.0625</v>
      </c>
      <c r="O53" s="18">
        <f>+[1]PAM!R54</f>
        <v>397.61290000000002</v>
      </c>
      <c r="P53" s="19">
        <f>+[1]PAM!S54</f>
        <v>397.22160000000002</v>
      </c>
      <c r="Q53" s="20">
        <f>+[1]PAM!T54</f>
        <v>370.76650000000001</v>
      </c>
      <c r="R53" s="18">
        <f t="shared" si="6"/>
        <v>392.16040367999989</v>
      </c>
      <c r="S53" s="19">
        <f t="shared" si="7"/>
        <v>386.86471323766301</v>
      </c>
      <c r="T53" s="19">
        <f t="shared" si="8"/>
        <v>375.81943141741073</v>
      </c>
      <c r="U53" s="19">
        <f t="shared" si="9"/>
        <v>382.53829423215575</v>
      </c>
      <c r="V53" s="19"/>
      <c r="W53" s="20">
        <f t="shared" si="10"/>
        <v>397.25831476959428</v>
      </c>
      <c r="X53" s="21"/>
      <c r="Y53" s="42">
        <f t="shared" si="28"/>
        <v>4.1918616128254982E-2</v>
      </c>
      <c r="Z53" s="24">
        <f t="shared" si="28"/>
        <v>5.2567204242472521E-2</v>
      </c>
      <c r="AA53" s="24">
        <f t="shared" si="28"/>
        <v>3.5868229906289573E-2</v>
      </c>
      <c r="AB53" s="24">
        <f t="shared" si="28"/>
        <v>3.0639752849352497E-2</v>
      </c>
      <c r="AC53" s="24">
        <f t="shared" si="28"/>
        <v>2.1999284215472592E-2</v>
      </c>
      <c r="AD53" s="24">
        <f t="shared" si="28"/>
        <v>2.8580765327642643E-2</v>
      </c>
      <c r="AE53" s="24">
        <f t="shared" si="28"/>
        <v>5.1270229301348946E-2</v>
      </c>
      <c r="AF53" s="24">
        <f t="shared" si="28"/>
        <v>4.8122844304914869E-2</v>
      </c>
      <c r="AG53" s="24">
        <f t="shared" si="28"/>
        <v>-7.3420788870948162E-4</v>
      </c>
      <c r="AH53" s="24">
        <f t="shared" si="28"/>
        <v>7.0508687789920588E-2</v>
      </c>
      <c r="AI53" s="24">
        <f t="shared" si="28"/>
        <v>1.1740542468028359E-3</v>
      </c>
      <c r="AJ53" s="24">
        <f t="shared" si="28"/>
        <v>3.5952282866164031E-2</v>
      </c>
      <c r="AK53" s="24">
        <f t="shared" si="28"/>
        <v>1.9988870137112036E-2</v>
      </c>
      <c r="AL53" s="24">
        <f t="shared" si="28"/>
        <v>7.9249840172010977E-3</v>
      </c>
      <c r="AM53" s="24">
        <f t="shared" si="28"/>
        <v>5.1213434475808617E-2</v>
      </c>
      <c r="AN53" s="24">
        <f t="shared" si="28"/>
        <v>3.0312486887199785E-2</v>
      </c>
      <c r="AO53" s="24">
        <f t="shared" ref="AO53:AQ95" si="30">+R53/R52-1</f>
        <v>4.1917697018229338E-2</v>
      </c>
      <c r="AP53" s="24">
        <f t="shared" si="30"/>
        <v>4.4637061082007934E-2</v>
      </c>
      <c r="AQ53" s="24">
        <f t="shared" si="30"/>
        <v>3.8584278419882212E-2</v>
      </c>
      <c r="AR53" s="24">
        <f t="shared" si="24"/>
        <v>3.9295374339596512E-2</v>
      </c>
      <c r="AS53" s="24" t="e">
        <f t="shared" si="24"/>
        <v>#DIV/0!</v>
      </c>
      <c r="AT53" s="24">
        <f t="shared" si="24"/>
        <v>4.0242723962710114E-2</v>
      </c>
      <c r="AU53" s="21"/>
      <c r="AV53" s="24">
        <f t="shared" si="29"/>
        <v>0.37890415265027233</v>
      </c>
      <c r="AW53" s="24">
        <f t="shared" si="29"/>
        <v>0.4466894009788398</v>
      </c>
      <c r="AX53" s="24">
        <f t="shared" si="29"/>
        <v>0.33184698497371046</v>
      </c>
      <c r="AY53" s="24">
        <f t="shared" si="29"/>
        <v>0.61143980286417343</v>
      </c>
      <c r="AZ53" s="24">
        <f t="shared" si="29"/>
        <v>0.19272714141268255</v>
      </c>
      <c r="BA53" s="24">
        <f t="shared" si="29"/>
        <v>0.36726466780907585</v>
      </c>
      <c r="BB53" s="24">
        <f t="shared" si="29"/>
        <v>0.31141616318887189</v>
      </c>
      <c r="BC53" s="24">
        <f t="shared" si="29"/>
        <v>0.35722486232722961</v>
      </c>
      <c r="BD53" s="24">
        <f t="shared" si="27"/>
        <v>6.8636172925033323E-2</v>
      </c>
      <c r="BE53" s="24">
        <f t="shared" si="27"/>
        <v>0.49853332684567953</v>
      </c>
      <c r="BF53" s="24">
        <f t="shared" si="27"/>
        <v>0.19707875743760783</v>
      </c>
      <c r="BG53" s="24">
        <f t="shared" si="27"/>
        <v>0.37918587200886278</v>
      </c>
      <c r="BH53" s="24">
        <f t="shared" si="27"/>
        <v>0.2368478614695948</v>
      </c>
      <c r="BI53" s="24">
        <f t="shared" si="22"/>
        <v>0.64102199005430971</v>
      </c>
      <c r="BJ53" s="24">
        <f t="shared" si="22"/>
        <v>0.41054098336206124</v>
      </c>
      <c r="BK53" s="24">
        <f t="shared" si="22"/>
        <v>0.1570550849176664</v>
      </c>
      <c r="BL53" s="24">
        <f t="shared" si="22"/>
        <v>0.37891063661492241</v>
      </c>
      <c r="BM53" s="24">
        <f t="shared" si="22"/>
        <v>0.44113814306443278</v>
      </c>
      <c r="BN53" s="24">
        <f t="shared" si="22"/>
        <v>0.44679537142731318</v>
      </c>
      <c r="BO53" s="24">
        <f t="shared" si="22"/>
        <v>0.46615100609147975</v>
      </c>
      <c r="BP53" s="24" t="e">
        <f t="shared" si="22"/>
        <v>#DIV/0!</v>
      </c>
      <c r="BQ53" s="24">
        <f t="shared" si="22"/>
        <v>0.3786225274588515</v>
      </c>
      <c r="BR53" s="21"/>
      <c r="BS53" s="35">
        <f t="shared" si="13"/>
        <v>44166</v>
      </c>
      <c r="BT53" s="24">
        <f t="shared" si="26"/>
        <v>1.560161214001636E-2</v>
      </c>
      <c r="BU53" s="24">
        <f t="shared" si="25"/>
        <v>1.0962785916531028E-3</v>
      </c>
      <c r="BV53" s="24">
        <f t="shared" si="25"/>
        <v>3.1278774180572514E-3</v>
      </c>
      <c r="BW53" s="24">
        <f t="shared" si="25"/>
        <v>1.8506420476872394E-3</v>
      </c>
      <c r="BX53" s="24">
        <f t="shared" si="25"/>
        <v>1.8444839374496668E-3</v>
      </c>
      <c r="BY53" s="24">
        <f t="shared" si="25"/>
        <v>4.6915343652467649E-3</v>
      </c>
      <c r="BZ53" s="24">
        <f t="shared" si="25"/>
        <v>5.3893729955521242E-3</v>
      </c>
      <c r="CA53" s="24">
        <f t="shared" si="25"/>
        <v>-2.0789958704154973E-5</v>
      </c>
      <c r="CB53" s="24">
        <f t="shared" si="25"/>
        <v>5.0182974358211384E-3</v>
      </c>
      <c r="CC53" s="24">
        <f t="shared" si="25"/>
        <v>1.4252871486577651E-5</v>
      </c>
      <c r="CD53" s="24">
        <f t="shared" si="25"/>
        <v>2.6350167927930612E-3</v>
      </c>
      <c r="CE53" s="24">
        <f t="shared" si="25"/>
        <v>6.692947080051999E-4</v>
      </c>
      <c r="CF53" s="24">
        <f t="shared" si="16"/>
        <v>4.1917873345064333E-2</v>
      </c>
    </row>
    <row r="54" spans="1:84" x14ac:dyDescent="0.25">
      <c r="A54" s="31">
        <f>+[1]PAM!A55</f>
        <v>44197</v>
      </c>
      <c r="B54" s="17">
        <f>+[1]PAM!B55</f>
        <v>410.28859999999997</v>
      </c>
      <c r="C54" s="17">
        <f>+[1]PAM!C55</f>
        <v>434.10329999999999</v>
      </c>
      <c r="D54" s="17">
        <f>+[1]PAM!D55</f>
        <v>329.26459999999997</v>
      </c>
      <c r="E54" s="17">
        <f>+[1]PAM!E55</f>
        <v>388.20650000000001</v>
      </c>
      <c r="F54" s="17">
        <f>+[1]PAM!F55</f>
        <v>382.8587</v>
      </c>
      <c r="G54" s="17">
        <f>+[1]PAM!G55</f>
        <v>405.68610000000001</v>
      </c>
      <c r="H54" s="17">
        <f>+[1]PAM!H55</f>
        <v>458.16550000000001</v>
      </c>
      <c r="I54" s="17">
        <f>+[1]PAM!I55</f>
        <v>448.09100000000001</v>
      </c>
      <c r="J54" s="17">
        <f>+[1]PAM!J55</f>
        <v>421.97649999999999</v>
      </c>
      <c r="K54" s="17">
        <f>+[1]PAM!K55</f>
        <v>410.11270000000002</v>
      </c>
      <c r="L54" s="17">
        <f>+[1]PAM!L55</f>
        <v>284.1361</v>
      </c>
      <c r="M54" s="17">
        <f>+[1]PAM!M55</f>
        <v>368.9803</v>
      </c>
      <c r="N54" s="17">
        <f>+[1]PAM!N55</f>
        <v>366.82380000000001</v>
      </c>
      <c r="O54" s="18">
        <f>+[1]PAM!R55</f>
        <v>412.40600000000001</v>
      </c>
      <c r="P54" s="19">
        <f>+[1]PAM!S55</f>
        <v>415.3082</v>
      </c>
      <c r="Q54" s="20">
        <f>+[1]PAM!T55</f>
        <v>391.11810000000003</v>
      </c>
      <c r="R54" s="18">
        <f t="shared" si="6"/>
        <v>410.28965811</v>
      </c>
      <c r="S54" s="19">
        <f t="shared" si="7"/>
        <v>404.7739226973203</v>
      </c>
      <c r="T54" s="19">
        <f t="shared" si="8"/>
        <v>389.33443515624998</v>
      </c>
      <c r="U54" s="19">
        <f t="shared" si="9"/>
        <v>395.27778392213412</v>
      </c>
      <c r="V54" s="19"/>
      <c r="W54" s="20">
        <f t="shared" si="10"/>
        <v>414.190142319811</v>
      </c>
      <c r="X54" s="21"/>
      <c r="Y54" s="42">
        <f t="shared" si="28"/>
        <v>4.6229961258070995E-2</v>
      </c>
      <c r="Z54" s="24">
        <f t="shared" si="28"/>
        <v>5.7754259310834888E-2</v>
      </c>
      <c r="AA54" s="24">
        <f t="shared" si="28"/>
        <v>4.9988727272379352E-2</v>
      </c>
      <c r="AB54" s="24">
        <f t="shared" si="28"/>
        <v>2.2462185730491191E-2</v>
      </c>
      <c r="AC54" s="24">
        <f t="shared" si="28"/>
        <v>2.5804622754420414E-2</v>
      </c>
      <c r="AD54" s="24">
        <f t="shared" si="28"/>
        <v>2.9464710760495283E-2</v>
      </c>
      <c r="AE54" s="24">
        <f t="shared" si="28"/>
        <v>3.2571264501484398E-2</v>
      </c>
      <c r="AF54" s="24">
        <f t="shared" si="28"/>
        <v>5.5818605730658444E-2</v>
      </c>
      <c r="AG54" s="24">
        <f t="shared" si="28"/>
        <v>0.13320947899269786</v>
      </c>
      <c r="AH54" s="24">
        <f t="shared" si="28"/>
        <v>5.6854485101544894E-2</v>
      </c>
      <c r="AI54" s="24">
        <f t="shared" si="28"/>
        <v>0</v>
      </c>
      <c r="AJ54" s="24">
        <f t="shared" si="28"/>
        <v>4.583466313539275E-2</v>
      </c>
      <c r="AK54" s="24">
        <f t="shared" si="28"/>
        <v>2.1615456919060083E-2</v>
      </c>
      <c r="AL54" s="24">
        <f t="shared" si="28"/>
        <v>3.7204778818795914E-2</v>
      </c>
      <c r="AM54" s="24">
        <f t="shared" si="28"/>
        <v>4.5532770624759467E-2</v>
      </c>
      <c r="AN54" s="24">
        <f t="shared" si="28"/>
        <v>5.4890611746206908E-2</v>
      </c>
      <c r="AO54" s="24">
        <f t="shared" si="30"/>
        <v>4.6229181375469608E-2</v>
      </c>
      <c r="AP54" s="24">
        <f t="shared" si="30"/>
        <v>4.6293210124478623E-2</v>
      </c>
      <c r="AQ54" s="24">
        <f t="shared" si="30"/>
        <v>3.5961428837958609E-2</v>
      </c>
      <c r="AR54" s="24">
        <f t="shared" si="24"/>
        <v>3.3302521295415666E-2</v>
      </c>
      <c r="AS54" s="24" t="e">
        <f t="shared" si="24"/>
        <v>#DIV/0!</v>
      </c>
      <c r="AT54" s="24">
        <f t="shared" si="24"/>
        <v>4.2621707137928677E-2</v>
      </c>
      <c r="AU54" s="21"/>
      <c r="AV54" s="24">
        <f t="shared" si="29"/>
        <v>0.40736804914776914</v>
      </c>
      <c r="AW54" s="24">
        <f t="shared" si="29"/>
        <v>0.4613325460622586</v>
      </c>
      <c r="AX54" s="24">
        <f t="shared" si="29"/>
        <v>0.34140817780682031</v>
      </c>
      <c r="AY54" s="24">
        <f t="shared" si="29"/>
        <v>0.62457163207290933</v>
      </c>
      <c r="AZ54" s="24">
        <f t="shared" si="29"/>
        <v>0.20116113264552204</v>
      </c>
      <c r="BA54" s="24">
        <f t="shared" si="29"/>
        <v>0.42183511685067288</v>
      </c>
      <c r="BB54" s="24">
        <f t="shared" si="29"/>
        <v>0.37993302212727476</v>
      </c>
      <c r="BC54" s="24">
        <f t="shared" si="29"/>
        <v>0.40611094723761609</v>
      </c>
      <c r="BD54" s="24">
        <f t="shared" si="27"/>
        <v>0.21024885478843558</v>
      </c>
      <c r="BE54" s="24">
        <f t="shared" si="27"/>
        <v>0.501639816059396</v>
      </c>
      <c r="BF54" s="24">
        <f t="shared" si="27"/>
        <v>0.19839449879859461</v>
      </c>
      <c r="BG54" s="24">
        <f t="shared" si="27"/>
        <v>0.38931308919527363</v>
      </c>
      <c r="BH54" s="24">
        <f t="shared" si="27"/>
        <v>0.2278822313738369</v>
      </c>
      <c r="BI54" s="24">
        <f t="shared" si="22"/>
        <v>0.635416807113246</v>
      </c>
      <c r="BJ54" s="24">
        <f t="shared" si="22"/>
        <v>0.43733558614135437</v>
      </c>
      <c r="BK54" s="24">
        <f t="shared" si="22"/>
        <v>0.20291731625604004</v>
      </c>
      <c r="BL54" s="24">
        <f t="shared" si="22"/>
        <v>0.40736981827500252</v>
      </c>
      <c r="BM54" s="24">
        <f t="shared" si="22"/>
        <v>0.45607978824459239</v>
      </c>
      <c r="BN54" s="24">
        <f t="shared" si="22"/>
        <v>0.4626052973094168</v>
      </c>
      <c r="BO54" s="24">
        <f t="shared" si="22"/>
        <v>0.4839433277258629</v>
      </c>
      <c r="BP54" s="24" t="e">
        <f t="shared" si="22"/>
        <v>#DIV/0!</v>
      </c>
      <c r="BQ54" s="24">
        <f t="shared" si="22"/>
        <v>0.42162896429589702</v>
      </c>
      <c r="BR54" s="21"/>
      <c r="BS54" s="35">
        <f t="shared" si="13"/>
        <v>44197</v>
      </c>
      <c r="BT54" s="24">
        <f t="shared" si="26"/>
        <v>1.7316282090610677E-2</v>
      </c>
      <c r="BU54" s="24">
        <f t="shared" si="25"/>
        <v>1.5189860441846136E-3</v>
      </c>
      <c r="BV54" s="24">
        <f t="shared" si="25"/>
        <v>2.2682429656738896E-3</v>
      </c>
      <c r="BW54" s="24">
        <f t="shared" si="25"/>
        <v>2.129257487586027E-3</v>
      </c>
      <c r="BX54" s="24">
        <f t="shared" si="25"/>
        <v>1.8771881616415423E-3</v>
      </c>
      <c r="BY54" s="24">
        <f t="shared" si="25"/>
        <v>3.0072174278245821E-3</v>
      </c>
      <c r="BZ54" s="24">
        <f t="shared" si="25"/>
        <v>6.2884603468337233E-3</v>
      </c>
      <c r="CA54" s="24">
        <f t="shared" si="25"/>
        <v>3.617569909763663E-3</v>
      </c>
      <c r="CB54" s="24">
        <f t="shared" si="25"/>
        <v>4.157525249318457E-3</v>
      </c>
      <c r="CC54" s="24">
        <f t="shared" si="25"/>
        <v>0</v>
      </c>
      <c r="CD54" s="24">
        <f t="shared" si="25"/>
        <v>3.3400803398416648E-3</v>
      </c>
      <c r="CE54" s="24">
        <f t="shared" si="25"/>
        <v>7.0852503486467657E-4</v>
      </c>
      <c r="CF54" s="24">
        <f t="shared" si="16"/>
        <v>4.6229335058143507E-2</v>
      </c>
    </row>
    <row r="55" spans="1:84" x14ac:dyDescent="0.25">
      <c r="A55" s="31">
        <f>+[1]PAM!A56</f>
        <v>44228</v>
      </c>
      <c r="B55" s="17">
        <f>+[1]PAM!B56</f>
        <v>424.43729999999999</v>
      </c>
      <c r="C55" s="17">
        <f>+[1]PAM!C56</f>
        <v>449.57549999999998</v>
      </c>
      <c r="D55" s="17">
        <f>+[1]PAM!D56</f>
        <v>340.51429999999999</v>
      </c>
      <c r="E55" s="17">
        <f>+[1]PAM!E56</f>
        <v>400.15789999999998</v>
      </c>
      <c r="F55" s="17">
        <f>+[1]PAM!F56</f>
        <v>388.97949999999997</v>
      </c>
      <c r="G55" s="17">
        <f>+[1]PAM!G56</f>
        <v>422.11810000000003</v>
      </c>
      <c r="H55" s="17">
        <f>+[1]PAM!H56</f>
        <v>474.84980000000002</v>
      </c>
      <c r="I55" s="17">
        <f>+[1]PAM!I56</f>
        <v>469.87779999999998</v>
      </c>
      <c r="J55" s="17">
        <f>+[1]PAM!J56</f>
        <v>434.01609999999999</v>
      </c>
      <c r="K55" s="17">
        <f>+[1]PAM!K56</f>
        <v>416.85</v>
      </c>
      <c r="L55" s="17">
        <f>+[1]PAM!L56</f>
        <v>284.37270000000001</v>
      </c>
      <c r="M55" s="17">
        <f>+[1]PAM!M56</f>
        <v>388.2627</v>
      </c>
      <c r="N55" s="17">
        <f>+[1]PAM!N56</f>
        <v>378.89659999999998</v>
      </c>
      <c r="O55" s="18">
        <f>+[1]PAM!R56</f>
        <v>423.25959999999998</v>
      </c>
      <c r="P55" s="19">
        <f>+[1]PAM!S56</f>
        <v>431.28800000000001</v>
      </c>
      <c r="Q55" s="20">
        <f>+[1]PAM!T56</f>
        <v>400.79649999999998</v>
      </c>
      <c r="R55" s="18">
        <f t="shared" si="6"/>
        <v>424.43847887999993</v>
      </c>
      <c r="S55" s="19">
        <f t="shared" si="7"/>
        <v>418.89101279835995</v>
      </c>
      <c r="T55" s="19">
        <f t="shared" si="8"/>
        <v>402.67228931361609</v>
      </c>
      <c r="U55" s="19">
        <f t="shared" si="9"/>
        <v>406.87984783705838</v>
      </c>
      <c r="V55" s="19"/>
      <c r="W55" s="20">
        <f t="shared" si="10"/>
        <v>428.36107400551396</v>
      </c>
      <c r="X55" s="21"/>
      <c r="Y55" s="42">
        <f t="shared" si="28"/>
        <v>3.4484750490264782E-2</v>
      </c>
      <c r="Z55" s="24">
        <f t="shared" si="28"/>
        <v>3.5641747021964543E-2</v>
      </c>
      <c r="AA55" s="24">
        <f t="shared" si="28"/>
        <v>3.4166138722474315E-2</v>
      </c>
      <c r="AB55" s="24">
        <f t="shared" si="28"/>
        <v>3.0786192400178658E-2</v>
      </c>
      <c r="AC55" s="24">
        <f t="shared" si="28"/>
        <v>1.5987099156947293E-2</v>
      </c>
      <c r="AD55" s="24">
        <f t="shared" si="28"/>
        <v>4.0504222353193731E-2</v>
      </c>
      <c r="AE55" s="24">
        <f t="shared" si="28"/>
        <v>3.6415443764316713E-2</v>
      </c>
      <c r="AF55" s="24">
        <f t="shared" si="28"/>
        <v>4.8621373783450217E-2</v>
      </c>
      <c r="AG55" s="24">
        <f t="shared" si="28"/>
        <v>2.8531446656389736E-2</v>
      </c>
      <c r="AH55" s="24">
        <f t="shared" si="28"/>
        <v>1.6427923348874662E-2</v>
      </c>
      <c r="AI55" s="24">
        <f t="shared" si="28"/>
        <v>8.3269954081877096E-4</v>
      </c>
      <c r="AJ55" s="24">
        <f t="shared" si="28"/>
        <v>5.2258616516925205E-2</v>
      </c>
      <c r="AK55" s="24">
        <f t="shared" si="28"/>
        <v>3.2911714016375049E-2</v>
      </c>
      <c r="AL55" s="24">
        <f t="shared" si="28"/>
        <v>2.6317754833828699E-2</v>
      </c>
      <c r="AM55" s="24">
        <f t="shared" si="28"/>
        <v>3.8476967225785641E-2</v>
      </c>
      <c r="AN55" s="24">
        <f t="shared" si="28"/>
        <v>2.4745466906287206E-2</v>
      </c>
      <c r="AO55" s="24">
        <f t="shared" si="30"/>
        <v>3.448495590938494E-2</v>
      </c>
      <c r="AP55" s="24">
        <f t="shared" si="30"/>
        <v>3.4876481189713537E-2</v>
      </c>
      <c r="AQ55" s="24">
        <f t="shared" si="30"/>
        <v>3.425809009679126E-2</v>
      </c>
      <c r="AR55" s="24">
        <f t="shared" si="24"/>
        <v>2.9351672132450934E-2</v>
      </c>
      <c r="AS55" s="24" t="e">
        <f t="shared" si="24"/>
        <v>#DIV/0!</v>
      </c>
      <c r="AT55" s="24">
        <f t="shared" si="24"/>
        <v>3.4213589938026701E-2</v>
      </c>
      <c r="AU55" s="21"/>
      <c r="AV55" s="24">
        <f t="shared" si="29"/>
        <v>0.42385812856268701</v>
      </c>
      <c r="AW55" s="24">
        <f t="shared" si="29"/>
        <v>0.47489039418725043</v>
      </c>
      <c r="AX55" s="24">
        <f t="shared" si="29"/>
        <v>0.36951062462345075</v>
      </c>
      <c r="AY55" s="24">
        <f t="shared" si="29"/>
        <v>0.63248996822796233</v>
      </c>
      <c r="AZ55" s="24">
        <f t="shared" si="29"/>
        <v>0.21019674044796433</v>
      </c>
      <c r="BA55" s="24">
        <f t="shared" si="29"/>
        <v>0.44532928023907714</v>
      </c>
      <c r="BB55" s="24">
        <f t="shared" si="29"/>
        <v>0.42113583173217939</v>
      </c>
      <c r="BC55" s="24">
        <f t="shared" si="29"/>
        <v>0.44301835106097087</v>
      </c>
      <c r="BD55" s="24">
        <f t="shared" si="27"/>
        <v>0.21217938137016423</v>
      </c>
      <c r="BE55" s="24">
        <f t="shared" si="27"/>
        <v>0.48212595563968752</v>
      </c>
      <c r="BF55" s="24">
        <f t="shared" si="27"/>
        <v>0.18094729869746962</v>
      </c>
      <c r="BG55" s="24">
        <f t="shared" si="27"/>
        <v>0.40645284452801778</v>
      </c>
      <c r="BH55" s="24">
        <f t="shared" si="27"/>
        <v>0.24027915533252808</v>
      </c>
      <c r="BI55" s="24">
        <f t="shared" si="22"/>
        <v>0.64158966657772099</v>
      </c>
      <c r="BJ55" s="24">
        <f t="shared" si="22"/>
        <v>0.45449100503976791</v>
      </c>
      <c r="BK55" s="24">
        <f t="shared" si="22"/>
        <v>0.21957167952127143</v>
      </c>
      <c r="BL55" s="24">
        <f t="shared" si="22"/>
        <v>0.42386018779361301</v>
      </c>
      <c r="BM55" s="24">
        <f t="shared" si="22"/>
        <v>0.46740311074518726</v>
      </c>
      <c r="BN55" s="24">
        <f t="shared" si="22"/>
        <v>0.47016426262417221</v>
      </c>
      <c r="BO55" s="24">
        <f t="shared" si="22"/>
        <v>0.48895797553785236</v>
      </c>
      <c r="BP55" s="24" t="e">
        <f t="shared" si="22"/>
        <v>#DIV/0!</v>
      </c>
      <c r="BQ55" s="24">
        <f t="shared" si="22"/>
        <v>0.43974809417804517</v>
      </c>
      <c r="BR55" s="21"/>
      <c r="BS55" s="35">
        <f t="shared" si="13"/>
        <v>44228</v>
      </c>
      <c r="BT55" s="24">
        <f t="shared" si="26"/>
        <v>1.080406645468579E-2</v>
      </c>
      <c r="BU55" s="24">
        <f t="shared" si="25"/>
        <v>1.0419217107177745E-3</v>
      </c>
      <c r="BV55" s="24">
        <f t="shared" si="25"/>
        <v>3.0381809779750106E-3</v>
      </c>
      <c r="BW55" s="24">
        <f t="shared" si="25"/>
        <v>1.2934148304388612E-3</v>
      </c>
      <c r="BX55" s="24">
        <f t="shared" si="25"/>
        <v>2.5391609710823091E-3</v>
      </c>
      <c r="BY55" s="24">
        <f t="shared" si="25"/>
        <v>3.3182469120516651E-3</v>
      </c>
      <c r="BZ55" s="24">
        <f t="shared" si="25"/>
        <v>5.5278306050911405E-3</v>
      </c>
      <c r="CA55" s="24">
        <f t="shared" si="25"/>
        <v>8.3924476575756733E-4</v>
      </c>
      <c r="CB55" s="24">
        <f t="shared" si="25"/>
        <v>1.2135030561414583E-3</v>
      </c>
      <c r="CC55" s="24">
        <f t="shared" si="25"/>
        <v>9.2843427772552287E-6</v>
      </c>
      <c r="CD55" s="24">
        <f t="shared" si="25"/>
        <v>3.8067701612962187E-3</v>
      </c>
      <c r="CE55" s="24">
        <f t="shared" si="25"/>
        <v>1.0534200560288515E-3</v>
      </c>
      <c r="CF55" s="24">
        <f t="shared" si="16"/>
        <v>3.4485044844043904E-2</v>
      </c>
    </row>
    <row r="56" spans="1:84" x14ac:dyDescent="0.25">
      <c r="A56" s="31">
        <f>+[1]PAM!A57</f>
        <v>44256</v>
      </c>
      <c r="B56" s="17">
        <f>+[1]PAM!B57</f>
        <v>444.91300000000001</v>
      </c>
      <c r="C56" s="17">
        <f>+[1]PAM!C57</f>
        <v>470.97219999999999</v>
      </c>
      <c r="D56" s="17">
        <f>+[1]PAM!D57</f>
        <v>363.65780000000001</v>
      </c>
      <c r="E56" s="17">
        <f>+[1]PAM!E57</f>
        <v>428.60250000000002</v>
      </c>
      <c r="F56" s="17">
        <f>+[1]PAM!F57</f>
        <v>394.39260000000002</v>
      </c>
      <c r="G56" s="17">
        <f>+[1]PAM!G57</f>
        <v>436.49259999999998</v>
      </c>
      <c r="H56" s="17">
        <f>+[1]PAM!H57</f>
        <v>495.1857</v>
      </c>
      <c r="I56" s="17">
        <f>+[1]PAM!I57</f>
        <v>490.92669999999998</v>
      </c>
      <c r="J56" s="17">
        <f>+[1]PAM!J57</f>
        <v>431.7056</v>
      </c>
      <c r="K56" s="17">
        <f>+[1]PAM!K57</f>
        <v>453.57780000000002</v>
      </c>
      <c r="L56" s="17">
        <f>+[1]PAM!L57</f>
        <v>368.87380000000002</v>
      </c>
      <c r="M56" s="17">
        <f>+[1]PAM!M57</f>
        <v>400.2079</v>
      </c>
      <c r="N56" s="17">
        <f>+[1]PAM!N57</f>
        <v>386.99439999999998</v>
      </c>
      <c r="O56" s="18">
        <f>+[1]PAM!R57</f>
        <v>446.92680000000001</v>
      </c>
      <c r="P56" s="19">
        <f>+[1]PAM!S57</f>
        <v>452.63529999999997</v>
      </c>
      <c r="Q56" s="20">
        <f>+[1]PAM!T57</f>
        <v>416.1918</v>
      </c>
      <c r="R56" s="18">
        <f t="shared" si="6"/>
        <v>444.91215147999998</v>
      </c>
      <c r="S56" s="19">
        <f t="shared" si="7"/>
        <v>440.65023009225376</v>
      </c>
      <c r="T56" s="19">
        <f t="shared" si="8"/>
        <v>424.57452686941963</v>
      </c>
      <c r="U56" s="19">
        <f t="shared" si="9"/>
        <v>431.68951164383566</v>
      </c>
      <c r="V56" s="19"/>
      <c r="W56" s="20">
        <f t="shared" si="10"/>
        <v>452.04596585269792</v>
      </c>
      <c r="X56" s="21"/>
      <c r="Y56" s="42">
        <f t="shared" si="28"/>
        <v>4.8241990041874239E-2</v>
      </c>
      <c r="Z56" s="24">
        <f t="shared" si="28"/>
        <v>4.7593118397243561E-2</v>
      </c>
      <c r="AA56" s="24">
        <f t="shared" si="28"/>
        <v>6.7966308610240445E-2</v>
      </c>
      <c r="AB56" s="24">
        <f t="shared" si="28"/>
        <v>7.1083439812134275E-2</v>
      </c>
      <c r="AC56" s="24">
        <f t="shared" si="28"/>
        <v>1.3916157535294404E-2</v>
      </c>
      <c r="AD56" s="24">
        <f t="shared" si="28"/>
        <v>3.4053266135709359E-2</v>
      </c>
      <c r="AE56" s="24">
        <f t="shared" si="28"/>
        <v>4.2825963072954831E-2</v>
      </c>
      <c r="AF56" s="24">
        <f t="shared" si="28"/>
        <v>4.4796540717607858E-2</v>
      </c>
      <c r="AG56" s="24">
        <f t="shared" si="28"/>
        <v>-5.3235352329095154E-3</v>
      </c>
      <c r="AH56" s="24">
        <f t="shared" si="28"/>
        <v>8.8107952500899644E-2</v>
      </c>
      <c r="AI56" s="24">
        <f t="shared" si="28"/>
        <v>0.29714912859075437</v>
      </c>
      <c r="AJ56" s="24">
        <f t="shared" si="28"/>
        <v>3.0765767610434924E-2</v>
      </c>
      <c r="AK56" s="24">
        <f t="shared" si="28"/>
        <v>2.1372057706508851E-2</v>
      </c>
      <c r="AL56" s="24">
        <f t="shared" si="28"/>
        <v>5.5916510812749509E-2</v>
      </c>
      <c r="AM56" s="24">
        <f t="shared" si="28"/>
        <v>4.9496624065589412E-2</v>
      </c>
      <c r="AN56" s="24">
        <f t="shared" si="28"/>
        <v>3.8411762577767128E-2</v>
      </c>
      <c r="AO56" s="24">
        <f t="shared" si="30"/>
        <v>4.8237079385510917E-2</v>
      </c>
      <c r="AP56" s="24">
        <f t="shared" si="30"/>
        <v>5.1944817695021683E-2</v>
      </c>
      <c r="AQ56" s="24">
        <f t="shared" si="30"/>
        <v>5.4392214555259111E-2</v>
      </c>
      <c r="AR56" s="24">
        <f t="shared" si="24"/>
        <v>6.0975405733814325E-2</v>
      </c>
      <c r="AS56" s="24" t="e">
        <f t="shared" si="24"/>
        <v>#DIV/0!</v>
      </c>
      <c r="AT56" s="24">
        <f t="shared" si="24"/>
        <v>5.529188641188032E-2</v>
      </c>
      <c r="AU56" s="21"/>
      <c r="AV56" s="24">
        <f t="shared" si="29"/>
        <v>0.44851460778925811</v>
      </c>
      <c r="AW56" s="24">
        <f t="shared" si="29"/>
        <v>0.48318034049658287</v>
      </c>
      <c r="AX56" s="24">
        <f t="shared" si="29"/>
        <v>0.42772318664592168</v>
      </c>
      <c r="AY56" s="24">
        <f t="shared" si="29"/>
        <v>0.6725716243596187</v>
      </c>
      <c r="AZ56" s="24">
        <f t="shared" si="29"/>
        <v>0.21724382925427621</v>
      </c>
      <c r="BA56" s="24">
        <f t="shared" si="29"/>
        <v>0.45323484240374756</v>
      </c>
      <c r="BB56" s="24">
        <f t="shared" si="29"/>
        <v>0.44383068205475396</v>
      </c>
      <c r="BC56" s="24">
        <f t="shared" si="29"/>
        <v>0.49388480823992875</v>
      </c>
      <c r="BD56" s="24">
        <f t="shared" si="27"/>
        <v>0.11835469025448253</v>
      </c>
      <c r="BE56" s="24">
        <f t="shared" si="27"/>
        <v>0.59216361615746083</v>
      </c>
      <c r="BF56" s="24">
        <f t="shared" si="27"/>
        <v>0.3401292777102034</v>
      </c>
      <c r="BG56" s="24">
        <f t="shared" si="27"/>
        <v>0.42251178205360151</v>
      </c>
      <c r="BH56" s="24">
        <f t="shared" si="27"/>
        <v>0.24522063247826953</v>
      </c>
      <c r="BI56" s="24">
        <f t="shared" si="22"/>
        <v>0.64705769626229892</v>
      </c>
      <c r="BJ56" s="24">
        <f t="shared" si="22"/>
        <v>0.48251321089414834</v>
      </c>
      <c r="BK56" s="24">
        <f t="shared" si="22"/>
        <v>0.23908131117749565</v>
      </c>
      <c r="BL56" s="24">
        <f t="shared" ref="BL56:BQ95" si="31">+R56/R44-1</f>
        <v>0.44851336335634295</v>
      </c>
      <c r="BM56" s="24">
        <f t="shared" si="31"/>
        <v>0.49419958973049782</v>
      </c>
      <c r="BN56" s="24">
        <f t="shared" si="31"/>
        <v>0.51053826068049402</v>
      </c>
      <c r="BO56" s="24">
        <f t="shared" si="31"/>
        <v>0.53627292788873038</v>
      </c>
      <c r="BP56" s="24" t="e">
        <f t="shared" si="31"/>
        <v>#DIV/0!</v>
      </c>
      <c r="BQ56" s="24">
        <f t="shared" si="31"/>
        <v>0.47509505801220331</v>
      </c>
      <c r="BR56" s="21"/>
      <c r="BS56" s="35">
        <f t="shared" si="13"/>
        <v>44256</v>
      </c>
      <c r="BT56" s="24">
        <f t="shared" si="26"/>
        <v>1.4443015611493151E-2</v>
      </c>
      <c r="BU56" s="24">
        <f t="shared" si="25"/>
        <v>2.0720445634726278E-3</v>
      </c>
      <c r="BV56" s="24">
        <f t="shared" si="25"/>
        <v>6.9898941021441898E-3</v>
      </c>
      <c r="BW56" s="24">
        <f t="shared" si="25"/>
        <v>1.1057363949869715E-3</v>
      </c>
      <c r="BX56" s="24">
        <f t="shared" si="25"/>
        <v>2.1471800428473115E-3</v>
      </c>
      <c r="BY56" s="24">
        <f t="shared" si="25"/>
        <v>3.9096692020234762E-3</v>
      </c>
      <c r="BZ56" s="24">
        <f t="shared" si="25"/>
        <v>5.1625775821305068E-3</v>
      </c>
      <c r="CA56" s="24">
        <f t="shared" si="25"/>
        <v>-1.5568919131282694E-4</v>
      </c>
      <c r="CB56" s="24">
        <f t="shared" si="25"/>
        <v>6.3947829750118567E-3</v>
      </c>
      <c r="CC56" s="24">
        <f t="shared" si="25"/>
        <v>3.2053443700636119E-3</v>
      </c>
      <c r="CD56" s="24">
        <f t="shared" si="25"/>
        <v>2.2796328220917434E-3</v>
      </c>
      <c r="CE56" s="24">
        <f t="shared" si="25"/>
        <v>6.8302488965979252E-4</v>
      </c>
      <c r="CF56" s="24">
        <f t="shared" si="16"/>
        <v>4.8237213364612411E-2</v>
      </c>
    </row>
    <row r="57" spans="1:84" x14ac:dyDescent="0.25">
      <c r="A57" s="31">
        <f>+[1]PAM!A58</f>
        <v>44287</v>
      </c>
      <c r="B57" s="17">
        <f>+[1]PAM!B58</f>
        <v>462.50529999999998</v>
      </c>
      <c r="C57" s="17">
        <f>+[1]PAM!C58</f>
        <v>489.75940000000003</v>
      </c>
      <c r="D57" s="17">
        <f>+[1]PAM!D58</f>
        <v>375.6388</v>
      </c>
      <c r="E57" s="17">
        <f>+[1]PAM!E58</f>
        <v>459.54</v>
      </c>
      <c r="F57" s="17">
        <f>+[1]PAM!F58</f>
        <v>403.19279999999998</v>
      </c>
      <c r="G57" s="17">
        <f>+[1]PAM!G58</f>
        <v>454.99250000000001</v>
      </c>
      <c r="H57" s="17">
        <f>+[1]PAM!H58</f>
        <v>513.66700000000003</v>
      </c>
      <c r="I57" s="17">
        <f>+[1]PAM!I58</f>
        <v>521.90129999999999</v>
      </c>
      <c r="J57" s="17">
        <f>+[1]PAM!J58</f>
        <v>434.07440000000003</v>
      </c>
      <c r="K57" s="17">
        <f>+[1]PAM!K58</f>
        <v>450.42880000000002</v>
      </c>
      <c r="L57" s="17">
        <f>+[1]PAM!L58</f>
        <v>375.77760000000001</v>
      </c>
      <c r="M57" s="17">
        <f>+[1]PAM!M58</f>
        <v>418.21120000000002</v>
      </c>
      <c r="N57" s="17">
        <f>+[1]PAM!N58</f>
        <v>399.73680000000002</v>
      </c>
      <c r="O57" s="18">
        <f>+[1]PAM!R58</f>
        <v>461.58730000000003</v>
      </c>
      <c r="P57" s="19">
        <f>+[1]PAM!S58</f>
        <v>471.6003</v>
      </c>
      <c r="Q57" s="20">
        <f>+[1]PAM!T58</f>
        <v>430.71960000000001</v>
      </c>
      <c r="R57" s="18">
        <f t="shared" si="6"/>
        <v>462.50577744999998</v>
      </c>
      <c r="S57" s="19">
        <f t="shared" si="7"/>
        <v>458.10405910089332</v>
      </c>
      <c r="T57" s="19">
        <f t="shared" si="8"/>
        <v>441.54274402901785</v>
      </c>
      <c r="U57" s="19">
        <f t="shared" si="9"/>
        <v>448.35548759913485</v>
      </c>
      <c r="V57" s="19"/>
      <c r="W57" s="20">
        <f t="shared" si="10"/>
        <v>470.82219769594326</v>
      </c>
      <c r="X57" s="21"/>
      <c r="Y57" s="42">
        <f t="shared" si="28"/>
        <v>3.9540988912438957E-2</v>
      </c>
      <c r="Z57" s="24">
        <f t="shared" si="28"/>
        <v>3.9890252545691673E-2</v>
      </c>
      <c r="AA57" s="24">
        <f t="shared" si="28"/>
        <v>3.2945807844627639E-2</v>
      </c>
      <c r="AB57" s="24">
        <f t="shared" si="28"/>
        <v>7.2182266785657978E-2</v>
      </c>
      <c r="AC57" s="24">
        <f t="shared" si="28"/>
        <v>2.2313298981776031E-2</v>
      </c>
      <c r="AD57" s="24">
        <f t="shared" si="28"/>
        <v>4.2383078201096769E-2</v>
      </c>
      <c r="AE57" s="24">
        <f t="shared" si="28"/>
        <v>3.7321958206790073E-2</v>
      </c>
      <c r="AF57" s="24">
        <f t="shared" si="28"/>
        <v>6.3094144197086921E-2</v>
      </c>
      <c r="AG57" s="24">
        <f t="shared" si="28"/>
        <v>5.48707267174664E-3</v>
      </c>
      <c r="AH57" s="24">
        <f t="shared" si="28"/>
        <v>-6.9425796412434515E-3</v>
      </c>
      <c r="AI57" s="24">
        <f t="shared" si="28"/>
        <v>1.8715886029313955E-2</v>
      </c>
      <c r="AJ57" s="24">
        <f t="shared" si="28"/>
        <v>4.4984869114278014E-2</v>
      </c>
      <c r="AK57" s="24">
        <f t="shared" si="28"/>
        <v>3.2926574648108664E-2</v>
      </c>
      <c r="AL57" s="24">
        <f t="shared" si="28"/>
        <v>3.2802910901740479E-2</v>
      </c>
      <c r="AM57" s="24">
        <f t="shared" si="28"/>
        <v>4.189907415528582E-2</v>
      </c>
      <c r="AN57" s="24">
        <f t="shared" si="28"/>
        <v>3.4906502242475712E-2</v>
      </c>
      <c r="AO57" s="24">
        <f t="shared" si="30"/>
        <v>3.9544044619763241E-2</v>
      </c>
      <c r="AP57" s="24">
        <f t="shared" si="30"/>
        <v>3.9609258810520576E-2</v>
      </c>
      <c r="AQ57" s="24">
        <f t="shared" si="30"/>
        <v>3.9965226563902778E-2</v>
      </c>
      <c r="AR57" s="24">
        <f t="shared" si="24"/>
        <v>3.8606395350761824E-2</v>
      </c>
      <c r="AS57" s="24" t="e">
        <f t="shared" si="24"/>
        <v>#DIV/0!</v>
      </c>
      <c r="AT57" s="24">
        <f t="shared" si="24"/>
        <v>4.1536111947880316E-2</v>
      </c>
      <c r="AU57" s="21"/>
      <c r="AV57" s="24">
        <f t="shared" si="29"/>
        <v>0.48400739652897062</v>
      </c>
      <c r="AW57" s="24">
        <f t="shared" si="29"/>
        <v>0.4959500925806577</v>
      </c>
      <c r="AX57" s="24">
        <f t="shared" si="29"/>
        <v>0.44942115959465179</v>
      </c>
      <c r="AY57" s="24">
        <f t="shared" si="29"/>
        <v>0.76735957540911115</v>
      </c>
      <c r="AZ57" s="24">
        <f t="shared" si="29"/>
        <v>0.24857875631655246</v>
      </c>
      <c r="BA57" s="24">
        <f t="shared" si="29"/>
        <v>0.49216763057911828</v>
      </c>
      <c r="BB57" s="24">
        <f t="shared" si="29"/>
        <v>0.48306677607284554</v>
      </c>
      <c r="BC57" s="24">
        <f t="shared" si="29"/>
        <v>0.57123890328460059</v>
      </c>
      <c r="BD57" s="24">
        <f t="shared" si="27"/>
        <v>0.19000425202821192</v>
      </c>
      <c r="BE57" s="24">
        <f t="shared" si="27"/>
        <v>0.54034301902290904</v>
      </c>
      <c r="BF57" s="24">
        <f t="shared" si="27"/>
        <v>0.39180033326678876</v>
      </c>
      <c r="BG57" s="24">
        <f t="shared" si="27"/>
        <v>0.46499946579044638</v>
      </c>
      <c r="BH57" s="24">
        <f t="shared" si="27"/>
        <v>0.27625850907011573</v>
      </c>
      <c r="BI57" s="24">
        <f t="shared" si="27"/>
        <v>0.6266058152757854</v>
      </c>
      <c r="BJ57" s="24">
        <f t="shared" si="27"/>
        <v>0.51831148159547502</v>
      </c>
      <c r="BK57" s="24">
        <f t="shared" si="27"/>
        <v>0.29462791435826396</v>
      </c>
      <c r="BL57" s="24">
        <f t="shared" si="31"/>
        <v>0.4840090179594263</v>
      </c>
      <c r="BM57" s="24">
        <f t="shared" si="31"/>
        <v>0.51832131452788177</v>
      </c>
      <c r="BN57" s="24">
        <f t="shared" si="31"/>
        <v>0.5454402562736318</v>
      </c>
      <c r="BO57" s="24">
        <f t="shared" si="31"/>
        <v>0.56890343282504197</v>
      </c>
      <c r="BP57" s="24" t="e">
        <f t="shared" si="31"/>
        <v>#DIV/0!</v>
      </c>
      <c r="BQ57" s="24">
        <f t="shared" si="31"/>
        <v>0.52385476701236633</v>
      </c>
      <c r="BR57" s="21"/>
      <c r="BS57" s="35">
        <f t="shared" si="13"/>
        <v>44287</v>
      </c>
      <c r="BT57" s="24">
        <f t="shared" si="26"/>
        <v>1.2097944541966657E-2</v>
      </c>
      <c r="BU57" s="24">
        <f t="shared" si="25"/>
        <v>1.023296689465131E-3</v>
      </c>
      <c r="BV57" s="24">
        <f t="shared" si="25"/>
        <v>7.2526117465661821E-3</v>
      </c>
      <c r="BW57" s="24">
        <f t="shared" si="25"/>
        <v>1.7148910910672346E-3</v>
      </c>
      <c r="BX57" s="24">
        <f t="shared" si="25"/>
        <v>2.6362314879538281E-3</v>
      </c>
      <c r="BY57" s="24">
        <f t="shared" si="25"/>
        <v>3.3895932013674646E-3</v>
      </c>
      <c r="BZ57" s="24">
        <f t="shared" si="25"/>
        <v>7.2473851292275135E-3</v>
      </c>
      <c r="CA57" s="24">
        <f t="shared" si="25"/>
        <v>1.5227174751018875E-4</v>
      </c>
      <c r="CB57" s="24">
        <f t="shared" si="25"/>
        <v>-5.2304855106503976E-4</v>
      </c>
      <c r="CC57" s="24">
        <f t="shared" si="25"/>
        <v>2.4982677512232692E-4</v>
      </c>
      <c r="CD57" s="24">
        <f t="shared" si="25"/>
        <v>3.2776459667395691E-3</v>
      </c>
      <c r="CE57" s="24">
        <f t="shared" si="25"/>
        <v>1.025319377046751E-3</v>
      </c>
      <c r="CF57" s="24">
        <f t="shared" si="16"/>
        <v>3.9543969202967807E-2</v>
      </c>
    </row>
    <row r="58" spans="1:84" x14ac:dyDescent="0.25">
      <c r="A58" s="31">
        <f>+[1]PAM!A59</f>
        <v>44317</v>
      </c>
      <c r="B58" s="17">
        <f>+[1]PAM!B59</f>
        <v>477.44490000000002</v>
      </c>
      <c r="C58" s="17">
        <f>+[1]PAM!C59</f>
        <v>505.18270000000001</v>
      </c>
      <c r="D58" s="17">
        <f>+[1]PAM!D59</f>
        <v>383.62150000000003</v>
      </c>
      <c r="E58" s="17">
        <f>+[1]PAM!E59</f>
        <v>475.62880000000001</v>
      </c>
      <c r="F58" s="17">
        <f>+[1]PAM!F59</f>
        <v>409.62139999999999</v>
      </c>
      <c r="G58" s="17">
        <f>+[1]PAM!G59</f>
        <v>467.01179999999999</v>
      </c>
      <c r="H58" s="17">
        <f>+[1]PAM!H59</f>
        <v>535.75160000000005</v>
      </c>
      <c r="I58" s="17">
        <f>+[1]PAM!I59</f>
        <v>551.25480000000005</v>
      </c>
      <c r="J58" s="17">
        <f>+[1]PAM!J59</f>
        <v>435.08780000000002</v>
      </c>
      <c r="K58" s="17">
        <f>+[1]PAM!K59</f>
        <v>461.18450000000001</v>
      </c>
      <c r="L58" s="17">
        <f>+[1]PAM!L59</f>
        <v>383.0926</v>
      </c>
      <c r="M58" s="17">
        <f>+[1]PAM!M59</f>
        <v>429.33600000000001</v>
      </c>
      <c r="N58" s="17">
        <f>+[1]PAM!N59</f>
        <v>414.26209999999998</v>
      </c>
      <c r="O58" s="18">
        <f>+[1]PAM!R59</f>
        <v>472.60910000000001</v>
      </c>
      <c r="P58" s="19">
        <f>+[1]PAM!S59</f>
        <v>487.61040000000003</v>
      </c>
      <c r="Q58" s="20">
        <f>+[1]PAM!T59</f>
        <v>444.2808</v>
      </c>
      <c r="R58" s="18">
        <f t="shared" si="6"/>
        <v>477.44585880000017</v>
      </c>
      <c r="S58" s="19">
        <f t="shared" si="7"/>
        <v>471.83691058720183</v>
      </c>
      <c r="T58" s="19">
        <f t="shared" si="8"/>
        <v>454.53394444754468</v>
      </c>
      <c r="U58" s="19">
        <f t="shared" si="9"/>
        <v>461.89167155731803</v>
      </c>
      <c r="V58" s="19"/>
      <c r="W58" s="20">
        <f t="shared" si="10"/>
        <v>488.07208914927133</v>
      </c>
      <c r="X58" s="21"/>
      <c r="Y58" s="42">
        <f t="shared" si="28"/>
        <v>3.2301467680478479E-2</v>
      </c>
      <c r="Z58" s="24">
        <f t="shared" si="28"/>
        <v>3.149158546012587E-2</v>
      </c>
      <c r="AA58" s="24">
        <f t="shared" si="28"/>
        <v>2.1250999630496148E-2</v>
      </c>
      <c r="AB58" s="24">
        <f t="shared" si="28"/>
        <v>3.5010662836749695E-2</v>
      </c>
      <c r="AC58" s="24">
        <f t="shared" si="28"/>
        <v>1.5944233131147234E-2</v>
      </c>
      <c r="AD58" s="24">
        <f t="shared" si="28"/>
        <v>2.6416479392517456E-2</v>
      </c>
      <c r="AE58" s="24">
        <f t="shared" si="28"/>
        <v>4.2994001950680261E-2</v>
      </c>
      <c r="AF58" s="24">
        <f t="shared" si="28"/>
        <v>5.6243393147325182E-2</v>
      </c>
      <c r="AG58" s="24">
        <f t="shared" si="28"/>
        <v>2.3346228204197406E-3</v>
      </c>
      <c r="AH58" s="24">
        <f t="shared" si="28"/>
        <v>2.3878801710725428E-2</v>
      </c>
      <c r="AI58" s="24">
        <f t="shared" si="28"/>
        <v>1.9466301344199355E-2</v>
      </c>
      <c r="AJ58" s="24">
        <f t="shared" si="28"/>
        <v>2.6600913605374421E-2</v>
      </c>
      <c r="AK58" s="24">
        <f t="shared" si="28"/>
        <v>3.633715985118191E-2</v>
      </c>
      <c r="AL58" s="24">
        <f t="shared" si="28"/>
        <v>2.3878039972070164E-2</v>
      </c>
      <c r="AM58" s="24">
        <f t="shared" si="28"/>
        <v>3.3948451686735659E-2</v>
      </c>
      <c r="AN58" s="24">
        <f t="shared" si="28"/>
        <v>3.1484984662875748E-2</v>
      </c>
      <c r="AO58" s="24">
        <f t="shared" si="30"/>
        <v>3.2302475079060589E-2</v>
      </c>
      <c r="AP58" s="24">
        <f t="shared" si="30"/>
        <v>2.9977580886887401E-2</v>
      </c>
      <c r="AQ58" s="24">
        <f t="shared" si="30"/>
        <v>2.9422293977665381E-2</v>
      </c>
      <c r="AR58" s="24">
        <f t="shared" si="24"/>
        <v>3.0190740010046735E-2</v>
      </c>
      <c r="AS58" s="24" t="e">
        <f t="shared" si="24"/>
        <v>#DIV/0!</v>
      </c>
      <c r="AT58" s="24">
        <f t="shared" si="24"/>
        <v>3.6637804117443107E-2</v>
      </c>
      <c r="AU58" s="21"/>
      <c r="AV58" s="24">
        <f t="shared" si="29"/>
        <v>0.50839173299617291</v>
      </c>
      <c r="AW58" s="24">
        <f t="shared" si="29"/>
        <v>0.52530041325221077</v>
      </c>
      <c r="AX58" s="24">
        <f t="shared" si="29"/>
        <v>0.47668557329027217</v>
      </c>
      <c r="AY58" s="24">
        <f t="shared" si="29"/>
        <v>0.7279161815219346</v>
      </c>
      <c r="AZ58" s="24">
        <f t="shared" si="29"/>
        <v>0.27042593022202754</v>
      </c>
      <c r="BA58" s="24">
        <f t="shared" si="29"/>
        <v>0.48904479711559867</v>
      </c>
      <c r="BB58" s="24">
        <f t="shared" si="29"/>
        <v>0.53118171150021931</v>
      </c>
      <c r="BC58" s="24">
        <f t="shared" si="29"/>
        <v>0.62775002465595375</v>
      </c>
      <c r="BD58" s="24">
        <f t="shared" si="27"/>
        <v>0.19085368073333031</v>
      </c>
      <c r="BE58" s="24">
        <f t="shared" si="27"/>
        <v>0.57191193452555433</v>
      </c>
      <c r="BF58" s="24">
        <f t="shared" si="27"/>
        <v>0.39633497815610252</v>
      </c>
      <c r="BG58" s="24">
        <f t="shared" si="27"/>
        <v>0.48084887985055502</v>
      </c>
      <c r="BH58" s="24">
        <f t="shared" si="27"/>
        <v>0.30337827038496434</v>
      </c>
      <c r="BI58" s="24">
        <f t="shared" si="27"/>
        <v>0.61251548595797645</v>
      </c>
      <c r="BJ58" s="24">
        <f t="shared" si="27"/>
        <v>0.54164340234327346</v>
      </c>
      <c r="BK58" s="24">
        <f t="shared" si="27"/>
        <v>0.33862458891180447</v>
      </c>
      <c r="BL58" s="24">
        <f t="shared" si="31"/>
        <v>0.50839262491738668</v>
      </c>
      <c r="BM58" s="24">
        <f t="shared" si="31"/>
        <v>0.53510403533694251</v>
      </c>
      <c r="BN58" s="24">
        <f t="shared" si="31"/>
        <v>0.54943715783381397</v>
      </c>
      <c r="BO58" s="24">
        <f t="shared" si="31"/>
        <v>0.56916334038930794</v>
      </c>
      <c r="BP58" s="24" t="e">
        <f t="shared" si="31"/>
        <v>#DIV/0!</v>
      </c>
      <c r="BQ58" s="24">
        <f t="shared" si="31"/>
        <v>0.54586443771212556</v>
      </c>
      <c r="BR58" s="21"/>
      <c r="BS58" s="35">
        <f t="shared" si="13"/>
        <v>44317</v>
      </c>
      <c r="BT58" s="24">
        <f t="shared" si="26"/>
        <v>9.5539995974100074E-3</v>
      </c>
      <c r="BU58" s="24">
        <f t="shared" si="25"/>
        <v>6.5586837599482836E-4</v>
      </c>
      <c r="BV58" s="24">
        <f t="shared" si="25"/>
        <v>3.6282002390026651E-3</v>
      </c>
      <c r="BW58" s="24">
        <f t="shared" si="25"/>
        <v>1.2050880714231849E-3</v>
      </c>
      <c r="BX58" s="24">
        <f t="shared" si="25"/>
        <v>1.6475997572352127E-3</v>
      </c>
      <c r="BY58" s="24">
        <f t="shared" si="25"/>
        <v>3.8963950467162259E-3</v>
      </c>
      <c r="BZ58" s="24">
        <f t="shared" si="25"/>
        <v>6.606841802677732E-3</v>
      </c>
      <c r="CA58" s="24">
        <f t="shared" si="25"/>
        <v>6.2665746749279895E-5</v>
      </c>
      <c r="CB58" s="24">
        <f t="shared" si="25"/>
        <v>1.7185667493972486E-3</v>
      </c>
      <c r="CC58" s="24">
        <f t="shared" si="25"/>
        <v>2.5463816306537453E-4</v>
      </c>
      <c r="CD58" s="24">
        <f t="shared" si="25"/>
        <v>1.9483210246455543E-3</v>
      </c>
      <c r="CE58" s="24">
        <f t="shared" si="25"/>
        <v>1.1243238509915422E-3</v>
      </c>
      <c r="CF58" s="24">
        <f t="shared" si="16"/>
        <v>3.2302508425308858E-2</v>
      </c>
    </row>
    <row r="59" spans="1:84" x14ac:dyDescent="0.25">
      <c r="A59" s="31">
        <f>+[1]PAM!A60</f>
        <v>44348</v>
      </c>
      <c r="B59" s="17">
        <f>+[1]PAM!B60</f>
        <v>492.92899999999997</v>
      </c>
      <c r="C59" s="17">
        <f>+[1]PAM!C60</f>
        <v>520.16089999999997</v>
      </c>
      <c r="D59" s="17">
        <f>+[1]PAM!D60</f>
        <v>402.97579999999999</v>
      </c>
      <c r="E59" s="17">
        <f>+[1]PAM!E60</f>
        <v>490.78919999999999</v>
      </c>
      <c r="F59" s="17">
        <f>+[1]PAM!F60</f>
        <v>420.25229999999999</v>
      </c>
      <c r="G59" s="17">
        <f>+[1]PAM!G60</f>
        <v>481.57060000000001</v>
      </c>
      <c r="H59" s="17">
        <f>+[1]PAM!H60</f>
        <v>556.97739999999999</v>
      </c>
      <c r="I59" s="17">
        <f>+[1]PAM!I60</f>
        <v>569.03510000000006</v>
      </c>
      <c r="J59" s="17">
        <f>+[1]PAM!J60</f>
        <v>465.93380000000002</v>
      </c>
      <c r="K59" s="17">
        <f>+[1]PAM!K60</f>
        <v>473.14830000000001</v>
      </c>
      <c r="L59" s="17">
        <f>+[1]PAM!L60</f>
        <v>389.05340000000001</v>
      </c>
      <c r="M59" s="17">
        <f>+[1]PAM!M60</f>
        <v>444.55500000000001</v>
      </c>
      <c r="N59" s="17">
        <f>+[1]PAM!N60</f>
        <v>424.1241</v>
      </c>
      <c r="O59" s="18">
        <f>+[1]PAM!R60</f>
        <v>472.69560000000001</v>
      </c>
      <c r="P59" s="19">
        <f>+[1]PAM!S60</f>
        <v>505.70670000000001</v>
      </c>
      <c r="Q59" s="20">
        <f>+[1]PAM!T60</f>
        <v>460.02300000000002</v>
      </c>
      <c r="R59" s="18">
        <f t="shared" si="6"/>
        <v>492.92957558000006</v>
      </c>
      <c r="S59" s="19">
        <f t="shared" si="7"/>
        <v>486.48165910089341</v>
      </c>
      <c r="T59" s="19">
        <f t="shared" si="8"/>
        <v>468.41279785156257</v>
      </c>
      <c r="U59" s="19">
        <f t="shared" si="9"/>
        <v>475.3792060201875</v>
      </c>
      <c r="V59" s="19"/>
      <c r="W59" s="20">
        <f t="shared" si="10"/>
        <v>504.42215029539187</v>
      </c>
      <c r="X59" s="21"/>
      <c r="Y59" s="42">
        <f t="shared" si="28"/>
        <v>3.2431176875069578E-2</v>
      </c>
      <c r="Z59" s="24">
        <f t="shared" si="28"/>
        <v>2.9649075473091147E-2</v>
      </c>
      <c r="AA59" s="24">
        <f t="shared" si="28"/>
        <v>5.0451551855148713E-2</v>
      </c>
      <c r="AB59" s="24">
        <f t="shared" si="28"/>
        <v>3.1874436535382245E-2</v>
      </c>
      <c r="AC59" s="24">
        <f t="shared" si="28"/>
        <v>2.5952989760788858E-2</v>
      </c>
      <c r="AD59" s="24">
        <f t="shared" si="28"/>
        <v>3.1174372895931057E-2</v>
      </c>
      <c r="AE59" s="24">
        <f t="shared" si="28"/>
        <v>3.961873375646463E-2</v>
      </c>
      <c r="AF59" s="24">
        <f t="shared" si="28"/>
        <v>3.2254231618482176E-2</v>
      </c>
      <c r="AG59" s="24">
        <f t="shared" si="28"/>
        <v>7.0896035237025812E-2</v>
      </c>
      <c r="AH59" s="24">
        <f t="shared" si="28"/>
        <v>2.5941461605929916E-2</v>
      </c>
      <c r="AI59" s="24">
        <f t="shared" si="28"/>
        <v>1.5559684525360273E-2</v>
      </c>
      <c r="AJ59" s="24">
        <f t="shared" si="28"/>
        <v>3.5447761194029814E-2</v>
      </c>
      <c r="AK59" s="24">
        <f t="shared" si="28"/>
        <v>2.3806184538725628E-2</v>
      </c>
      <c r="AL59" s="24">
        <f t="shared" si="28"/>
        <v>1.8302652234170047E-4</v>
      </c>
      <c r="AM59" s="24">
        <f t="shared" si="28"/>
        <v>3.7112210896240061E-2</v>
      </c>
      <c r="AN59" s="24">
        <f t="shared" si="28"/>
        <v>3.5432996429285213E-2</v>
      </c>
      <c r="AO59" s="24">
        <f t="shared" si="30"/>
        <v>3.2430309101258548E-2</v>
      </c>
      <c r="AP59" s="24">
        <f t="shared" si="30"/>
        <v>3.1037733981994275E-2</v>
      </c>
      <c r="AQ59" s="24">
        <f t="shared" si="30"/>
        <v>3.0534250683712294E-2</v>
      </c>
      <c r="AR59" s="24">
        <f t="shared" si="24"/>
        <v>2.9200644422521682E-2</v>
      </c>
      <c r="AS59" s="24" t="e">
        <f t="shared" si="24"/>
        <v>#DIV/0!</v>
      </c>
      <c r="AT59" s="24">
        <f t="shared" si="24"/>
        <v>3.3499275024350128E-2</v>
      </c>
      <c r="AU59" s="21"/>
      <c r="AV59" s="24">
        <f t="shared" si="29"/>
        <v>0.5189311347464407</v>
      </c>
      <c r="AW59" s="24">
        <f t="shared" si="29"/>
        <v>0.55869378714049889</v>
      </c>
      <c r="AX59" s="24">
        <f t="shared" si="29"/>
        <v>0.49646693760657845</v>
      </c>
      <c r="AY59" s="24">
        <f t="shared" si="29"/>
        <v>0.64622326337736768</v>
      </c>
      <c r="AZ59" s="24">
        <f t="shared" si="29"/>
        <v>0.28813676213385997</v>
      </c>
      <c r="BA59" s="24">
        <f t="shared" si="29"/>
        <v>0.48265075716478689</v>
      </c>
      <c r="BB59" s="24">
        <f t="shared" si="29"/>
        <v>0.54379611307919995</v>
      </c>
      <c r="BC59" s="24">
        <f t="shared" si="29"/>
        <v>0.64403422847256997</v>
      </c>
      <c r="BD59" s="24">
        <f t="shared" si="27"/>
        <v>0.26772840855168933</v>
      </c>
      <c r="BE59" s="24">
        <f t="shared" si="27"/>
        <v>0.54263125617225882</v>
      </c>
      <c r="BF59" s="24">
        <f t="shared" si="27"/>
        <v>0.4008306613785666</v>
      </c>
      <c r="BG59" s="24">
        <f t="shared" si="27"/>
        <v>0.49555275283909594</v>
      </c>
      <c r="BH59" s="24">
        <f t="shared" si="27"/>
        <v>0.3190953156271723</v>
      </c>
      <c r="BI59" s="24">
        <f t="shared" si="27"/>
        <v>0.5264026194824003</v>
      </c>
      <c r="BJ59" s="24">
        <f t="shared" si="27"/>
        <v>0.55963128177355848</v>
      </c>
      <c r="BK59" s="24">
        <f t="shared" si="27"/>
        <v>0.37437961813277765</v>
      </c>
      <c r="BL59" s="24">
        <f t="shared" si="31"/>
        <v>0.51893047960698335</v>
      </c>
      <c r="BM59" s="24">
        <f t="shared" si="31"/>
        <v>0.53958568108820981</v>
      </c>
      <c r="BN59" s="24">
        <f t="shared" si="31"/>
        <v>0.52698181350405116</v>
      </c>
      <c r="BO59" s="24">
        <f t="shared" si="31"/>
        <v>0.53579487415336535</v>
      </c>
      <c r="BP59" s="24" t="e">
        <f t="shared" si="31"/>
        <v>#DIV/0!</v>
      </c>
      <c r="BQ59" s="24">
        <f t="shared" si="31"/>
        <v>0.54008957423694315</v>
      </c>
      <c r="BR59" s="21"/>
      <c r="BS59" s="35">
        <f t="shared" si="13"/>
        <v>44348</v>
      </c>
      <c r="BT59" s="24">
        <f t="shared" si="26"/>
        <v>8.9879571443741198E-3</v>
      </c>
      <c r="BU59" s="24">
        <f t="shared" si="25"/>
        <v>1.5404152395386329E-3</v>
      </c>
      <c r="BV59" s="24">
        <f t="shared" si="25"/>
        <v>3.3118580175429627E-3</v>
      </c>
      <c r="BW59" s="24">
        <f t="shared" si="25"/>
        <v>1.930482512222876E-3</v>
      </c>
      <c r="BX59" s="24">
        <f t="shared" si="25"/>
        <v>1.9332658491063601E-3</v>
      </c>
      <c r="BY59" s="24">
        <f t="shared" si="25"/>
        <v>3.6276966829051787E-3</v>
      </c>
      <c r="BZ59" s="24">
        <f t="shared" si="25"/>
        <v>3.8767389284082854E-3</v>
      </c>
      <c r="CA59" s="24">
        <f t="shared" si="25"/>
        <v>1.8477432683855247E-3</v>
      </c>
      <c r="CB59" s="24">
        <f t="shared" si="25"/>
        <v>1.8517839859636144E-3</v>
      </c>
      <c r="CC59" s="24">
        <f t="shared" si="25"/>
        <v>2.0100514216404885E-4</v>
      </c>
      <c r="CD59" s="24">
        <f t="shared" si="25"/>
        <v>2.5819502941595972E-3</v>
      </c>
      <c r="CE59" s="24">
        <f t="shared" si="25"/>
        <v>7.3947716270505938E-4</v>
      </c>
      <c r="CF59" s="24">
        <f t="shared" si="16"/>
        <v>3.2430374227476265E-2</v>
      </c>
    </row>
    <row r="60" spans="1:84" x14ac:dyDescent="0.25">
      <c r="A60" s="31">
        <f>+[1]PAM!A61</f>
        <v>44378</v>
      </c>
      <c r="B60" s="17">
        <f>+[1]PAM!B61</f>
        <v>507.05470000000003</v>
      </c>
      <c r="C60" s="17">
        <f>+[1]PAM!C61</f>
        <v>537.35649999999998</v>
      </c>
      <c r="D60" s="17">
        <f>+[1]PAM!D61</f>
        <v>414.45859999999999</v>
      </c>
      <c r="E60" s="17">
        <f>+[1]PAM!E61</f>
        <v>496.32659999999998</v>
      </c>
      <c r="F60" s="17">
        <f>+[1]PAM!F61</f>
        <v>430.6721</v>
      </c>
      <c r="G60" s="17">
        <f>+[1]PAM!G61</f>
        <v>494.78609999999998</v>
      </c>
      <c r="H60" s="17">
        <f>+[1]PAM!H61</f>
        <v>582.35440000000006</v>
      </c>
      <c r="I60" s="17">
        <f>+[1]PAM!I61</f>
        <v>585.8075</v>
      </c>
      <c r="J60" s="17">
        <f>+[1]PAM!J61</f>
        <v>467.43790000000001</v>
      </c>
      <c r="K60" s="17">
        <f>+[1]PAM!K61</f>
        <v>481.90219999999999</v>
      </c>
      <c r="L60" s="17">
        <f>+[1]PAM!L61</f>
        <v>394.0675</v>
      </c>
      <c r="M60" s="17">
        <f>+[1]PAM!M61</f>
        <v>461.93110000000001</v>
      </c>
      <c r="N60" s="17">
        <f>+[1]PAM!N61</f>
        <v>436.65699999999998</v>
      </c>
      <c r="O60" s="18">
        <f>+[1]PAM!R61</f>
        <v>497.64920000000001</v>
      </c>
      <c r="P60" s="19">
        <f>+[1]PAM!S61</f>
        <v>519.59900000000005</v>
      </c>
      <c r="Q60" s="20">
        <f>+[1]PAM!T61</f>
        <v>468.2627</v>
      </c>
      <c r="R60" s="18">
        <f t="shared" si="6"/>
        <v>507.05484100000001</v>
      </c>
      <c r="S60" s="19">
        <f t="shared" si="7"/>
        <v>500.07274776687666</v>
      </c>
      <c r="T60" s="19">
        <f t="shared" si="8"/>
        <v>479.3460251116071</v>
      </c>
      <c r="U60" s="19">
        <f t="shared" si="9"/>
        <v>484.43113302090836</v>
      </c>
      <c r="V60" s="19"/>
      <c r="W60" s="20">
        <f t="shared" si="10"/>
        <v>517.12699247735327</v>
      </c>
      <c r="X60" s="21"/>
      <c r="Y60" s="42">
        <f t="shared" si="28"/>
        <v>2.865666252137733E-2</v>
      </c>
      <c r="Z60" s="24">
        <f t="shared" si="28"/>
        <v>3.305823255842566E-2</v>
      </c>
      <c r="AA60" s="24">
        <f t="shared" si="28"/>
        <v>2.8495011362965172E-2</v>
      </c>
      <c r="AB60" s="24">
        <f t="shared" si="28"/>
        <v>1.1282644361367389E-2</v>
      </c>
      <c r="AC60" s="24">
        <f t="shared" si="28"/>
        <v>2.4794153416887843E-2</v>
      </c>
      <c r="AD60" s="24">
        <f t="shared" si="28"/>
        <v>2.7442497527880638E-2</v>
      </c>
      <c r="AE60" s="24">
        <f t="shared" si="28"/>
        <v>4.5561992281913266E-2</v>
      </c>
      <c r="AF60" s="24">
        <f t="shared" si="28"/>
        <v>2.9475158913746968E-2</v>
      </c>
      <c r="AG60" s="24">
        <f t="shared" si="28"/>
        <v>3.2281409934200589E-3</v>
      </c>
      <c r="AH60" s="24">
        <f t="shared" si="28"/>
        <v>1.8501387408556669E-2</v>
      </c>
      <c r="AI60" s="24">
        <f t="shared" si="28"/>
        <v>1.2887948029756346E-2</v>
      </c>
      <c r="AJ60" s="24">
        <f t="shared" si="28"/>
        <v>3.9086502232569709E-2</v>
      </c>
      <c r="AK60" s="24">
        <f t="shared" si="28"/>
        <v>2.9550077441956146E-2</v>
      </c>
      <c r="AL60" s="24">
        <f t="shared" si="28"/>
        <v>5.2789998468358856E-2</v>
      </c>
      <c r="AM60" s="24">
        <f t="shared" si="28"/>
        <v>2.7471061783441053E-2</v>
      </c>
      <c r="AN60" s="24">
        <f t="shared" si="28"/>
        <v>1.7911495729561189E-2</v>
      </c>
      <c r="AO60" s="24">
        <f t="shared" si="30"/>
        <v>2.8655747432845047E-2</v>
      </c>
      <c r="AP60" s="24">
        <f t="shared" si="30"/>
        <v>2.7937515036233984E-2</v>
      </c>
      <c r="AQ60" s="24">
        <f t="shared" si="30"/>
        <v>2.3341008849867562E-2</v>
      </c>
      <c r="AR60" s="24">
        <f t="shared" si="24"/>
        <v>1.9041487061460804E-2</v>
      </c>
      <c r="AS60" s="24" t="e">
        <f t="shared" si="24"/>
        <v>#DIV/0!</v>
      </c>
      <c r="AT60" s="24">
        <f t="shared" si="24"/>
        <v>2.5186923640290848E-2</v>
      </c>
      <c r="AU60" s="21"/>
      <c r="AV60" s="24">
        <f t="shared" si="29"/>
        <v>0.5298402831981015</v>
      </c>
      <c r="AW60" s="24">
        <f t="shared" si="29"/>
        <v>0.58993490325732245</v>
      </c>
      <c r="AX60" s="24">
        <f t="shared" si="29"/>
        <v>0.52127222628220826</v>
      </c>
      <c r="AY60" s="24">
        <f t="shared" si="29"/>
        <v>0.59095406931290051</v>
      </c>
      <c r="AZ60" s="24">
        <f t="shared" si="29"/>
        <v>0.29796787208386633</v>
      </c>
      <c r="BA60" s="24">
        <f t="shared" si="29"/>
        <v>0.47661243415415733</v>
      </c>
      <c r="BB60" s="24">
        <f t="shared" si="29"/>
        <v>0.57521695416717278</v>
      </c>
      <c r="BC60" s="24">
        <f t="shared" si="29"/>
        <v>0.66251469013569264</v>
      </c>
      <c r="BD60" s="24">
        <f t="shared" si="27"/>
        <v>0.2813092855594117</v>
      </c>
      <c r="BE60" s="24">
        <f t="shared" si="27"/>
        <v>0.50632142608196617</v>
      </c>
      <c r="BF60" s="24">
        <f t="shared" si="27"/>
        <v>0.40932930634608122</v>
      </c>
      <c r="BG60" s="24">
        <f t="shared" si="27"/>
        <v>0.52156681514586678</v>
      </c>
      <c r="BH60" s="24">
        <f t="shared" si="27"/>
        <v>0.33670046450859248</v>
      </c>
      <c r="BI60" s="24">
        <f t="shared" si="27"/>
        <v>0.58836395855469337</v>
      </c>
      <c r="BJ60" s="24">
        <f t="shared" si="27"/>
        <v>0.5593552491792062</v>
      </c>
      <c r="BK60" s="24">
        <f t="shared" si="27"/>
        <v>0.39202076395713781</v>
      </c>
      <c r="BL60" s="24">
        <f t="shared" si="31"/>
        <v>0.52983821152158517</v>
      </c>
      <c r="BM60" s="24">
        <f t="shared" si="31"/>
        <v>0.54600103065905592</v>
      </c>
      <c r="BN60" s="24">
        <f t="shared" si="31"/>
        <v>0.51084066378290727</v>
      </c>
      <c r="BO60" s="24">
        <f t="shared" si="31"/>
        <v>0.5078809911399742</v>
      </c>
      <c r="BP60" s="24" t="e">
        <f t="shared" si="31"/>
        <v>#DIV/0!</v>
      </c>
      <c r="BQ60" s="24">
        <f t="shared" si="31"/>
        <v>0.53652782241816421</v>
      </c>
      <c r="BR60" s="21"/>
      <c r="BS60" s="35">
        <f t="shared" si="13"/>
        <v>44378</v>
      </c>
      <c r="BT60" s="24">
        <f t="shared" si="26"/>
        <v>9.9944198860282187E-3</v>
      </c>
      <c r="BU60" s="24">
        <f t="shared" si="25"/>
        <v>8.852114604740235E-4</v>
      </c>
      <c r="BV60" s="24">
        <f t="shared" si="25"/>
        <v>1.171671417181783E-3</v>
      </c>
      <c r="BW60" s="24">
        <f t="shared" si="25"/>
        <v>1.8327115264064415E-3</v>
      </c>
      <c r="BX60" s="24">
        <f t="shared" si="25"/>
        <v>1.6997634547774581E-3</v>
      </c>
      <c r="BY60" s="24">
        <f t="shared" si="25"/>
        <v>4.2009360374415097E-3</v>
      </c>
      <c r="BZ60" s="24">
        <f t="shared" si="25"/>
        <v>3.5421061451040509E-3</v>
      </c>
      <c r="CA60" s="24">
        <f t="shared" si="25"/>
        <v>8.7268673581793389E-5</v>
      </c>
      <c r="CB60" s="24">
        <f t="shared" si="25"/>
        <v>1.3123861854344116E-3</v>
      </c>
      <c r="CC60" s="24">
        <f t="shared" si="25"/>
        <v>1.6377005613384433E-4</v>
      </c>
      <c r="CD60" s="24">
        <f t="shared" si="25"/>
        <v>2.855307965244489E-3</v>
      </c>
      <c r="CE60" s="24">
        <f t="shared" si="25"/>
        <v>9.1022808558636115E-4</v>
      </c>
      <c r="CF60" s="24">
        <f t="shared" si="16"/>
        <v>2.8655780893394385E-2</v>
      </c>
    </row>
    <row r="61" spans="1:84" x14ac:dyDescent="0.25">
      <c r="A61" s="31">
        <f>+[1]PAM!A62</f>
        <v>44409</v>
      </c>
      <c r="B61" s="17">
        <f>+[1]PAM!B62</f>
        <v>518.53200000000004</v>
      </c>
      <c r="C61" s="17">
        <f>+[1]PAM!C62</f>
        <v>544.38199999999995</v>
      </c>
      <c r="D61" s="17">
        <f>+[1]PAM!D62</f>
        <v>423.32130000000001</v>
      </c>
      <c r="E61" s="17">
        <f>+[1]PAM!E62</f>
        <v>510.35890000000001</v>
      </c>
      <c r="F61" s="17">
        <f>+[1]PAM!F62</f>
        <v>426.03210000000001</v>
      </c>
      <c r="G61" s="17">
        <f>+[1]PAM!G62</f>
        <v>511.85759999999999</v>
      </c>
      <c r="H61" s="17">
        <f>+[1]PAM!H62</f>
        <v>605.23749999999995</v>
      </c>
      <c r="I61" s="17">
        <f>+[1]PAM!I62</f>
        <v>599.51779999999997</v>
      </c>
      <c r="J61" s="17">
        <f>+[1]PAM!J62</f>
        <v>466.00479999999999</v>
      </c>
      <c r="K61" s="17">
        <f>+[1]PAM!K62</f>
        <v>499.79669999999999</v>
      </c>
      <c r="L61" s="17">
        <f>+[1]PAM!L62</f>
        <v>412.01600000000002</v>
      </c>
      <c r="M61" s="17">
        <f>+[1]PAM!M62</f>
        <v>481.18509999999998</v>
      </c>
      <c r="N61" s="17">
        <f>+[1]PAM!N62</f>
        <v>452.25580000000002</v>
      </c>
      <c r="O61" s="18">
        <f>+[1]PAM!R62</f>
        <v>496.91750000000002</v>
      </c>
      <c r="P61" s="19">
        <f>+[1]PAM!S62</f>
        <v>536.25120000000004</v>
      </c>
      <c r="Q61" s="20">
        <f>+[1]PAM!T62</f>
        <v>468.90359999999998</v>
      </c>
      <c r="R61" s="18">
        <f t="shared" si="6"/>
        <v>518.53094530999988</v>
      </c>
      <c r="S61" s="19">
        <f t="shared" si="7"/>
        <v>512.27937381754282</v>
      </c>
      <c r="T61" s="19">
        <f t="shared" si="8"/>
        <v>496.04891735491083</v>
      </c>
      <c r="U61" s="19">
        <f t="shared" si="9"/>
        <v>500.38910915645278</v>
      </c>
      <c r="V61" s="19"/>
      <c r="W61" s="20">
        <f t="shared" si="10"/>
        <v>532.82063162662462</v>
      </c>
      <c r="X61" s="21"/>
      <c r="Y61" s="42">
        <f t="shared" si="28"/>
        <v>2.263523047907845E-2</v>
      </c>
      <c r="Z61" s="24">
        <f t="shared" si="28"/>
        <v>1.307418817861139E-2</v>
      </c>
      <c r="AA61" s="24">
        <f t="shared" si="28"/>
        <v>2.1383800456788782E-2</v>
      </c>
      <c r="AB61" s="24">
        <f t="shared" si="28"/>
        <v>2.8272311014561735E-2</v>
      </c>
      <c r="AC61" s="24">
        <f t="shared" si="28"/>
        <v>-1.07738578839911E-2</v>
      </c>
      <c r="AD61" s="24">
        <f t="shared" si="28"/>
        <v>3.4502788174526344E-2</v>
      </c>
      <c r="AE61" s="24">
        <f t="shared" si="28"/>
        <v>3.9294113687472709E-2</v>
      </c>
      <c r="AF61" s="24">
        <f t="shared" si="28"/>
        <v>2.3404104590671881E-2</v>
      </c>
      <c r="AG61" s="24">
        <f t="shared" si="28"/>
        <v>-3.0658617968291058E-3</v>
      </c>
      <c r="AH61" s="24">
        <f t="shared" si="28"/>
        <v>3.7133053138167949E-2</v>
      </c>
      <c r="AI61" s="24">
        <f t="shared" si="28"/>
        <v>4.5546765465307448E-2</v>
      </c>
      <c r="AJ61" s="24">
        <f t="shared" si="28"/>
        <v>4.1681540818533147E-2</v>
      </c>
      <c r="AK61" s="24">
        <f t="shared" si="28"/>
        <v>3.5723233567766188E-2</v>
      </c>
      <c r="AL61" s="24">
        <f t="shared" si="28"/>
        <v>-1.4703128227675499E-3</v>
      </c>
      <c r="AM61" s="24">
        <f t="shared" si="28"/>
        <v>3.2048175612347185E-2</v>
      </c>
      <c r="AN61" s="24">
        <f t="shared" si="28"/>
        <v>1.3686761725844043E-3</v>
      </c>
      <c r="AO61" s="24">
        <f t="shared" si="30"/>
        <v>2.2632866076905955E-2</v>
      </c>
      <c r="AP61" s="24">
        <f t="shared" si="30"/>
        <v>2.4409700598915007E-2</v>
      </c>
      <c r="AQ61" s="24">
        <f t="shared" si="30"/>
        <v>3.4845166890483226E-2</v>
      </c>
      <c r="AR61" s="24">
        <f t="shared" si="24"/>
        <v>3.2941681588527505E-2</v>
      </c>
      <c r="AS61" s="24" t="e">
        <f t="shared" si="24"/>
        <v>#DIV/0!</v>
      </c>
      <c r="AT61" s="24">
        <f t="shared" si="24"/>
        <v>3.0347747028421912E-2</v>
      </c>
      <c r="AU61" s="21"/>
      <c r="AV61" s="24">
        <f t="shared" si="29"/>
        <v>0.52438124524119623</v>
      </c>
      <c r="AW61" s="24">
        <f t="shared" si="29"/>
        <v>0.55766646751683036</v>
      </c>
      <c r="AX61" s="24">
        <f t="shared" si="29"/>
        <v>0.53666632423443716</v>
      </c>
      <c r="AY61" s="24">
        <f t="shared" si="29"/>
        <v>0.60538078647345195</v>
      </c>
      <c r="AZ61" s="24">
        <f t="shared" si="29"/>
        <v>0.25758508722732243</v>
      </c>
      <c r="BA61" s="24">
        <f t="shared" si="29"/>
        <v>0.47804065858099798</v>
      </c>
      <c r="BB61" s="24">
        <f t="shared" si="29"/>
        <v>0.60014990561498305</v>
      </c>
      <c r="BC61" s="24">
        <f t="shared" si="29"/>
        <v>0.65692248292757194</v>
      </c>
      <c r="BD61" s="24">
        <f t="shared" si="27"/>
        <v>0.27745205218091162</v>
      </c>
      <c r="BE61" s="24">
        <f t="shared" si="27"/>
        <v>0.5090799020510699</v>
      </c>
      <c r="BF61" s="24">
        <f t="shared" si="27"/>
        <v>0.46634356163155011</v>
      </c>
      <c r="BG61" s="24">
        <f t="shared" si="27"/>
        <v>0.54813441131267004</v>
      </c>
      <c r="BH61" s="24">
        <f t="shared" si="27"/>
        <v>0.3559503043466008</v>
      </c>
      <c r="BI61" s="24">
        <f t="shared" si="27"/>
        <v>0.53054655743875201</v>
      </c>
      <c r="BJ61" s="24">
        <f t="shared" si="27"/>
        <v>0.56375741853607564</v>
      </c>
      <c r="BK61" s="24">
        <f t="shared" si="27"/>
        <v>0.37941304351663185</v>
      </c>
      <c r="BL61" s="24">
        <f t="shared" si="31"/>
        <v>0.52437515451868655</v>
      </c>
      <c r="BM61" s="24">
        <f t="shared" si="31"/>
        <v>0.5390843019659004</v>
      </c>
      <c r="BN61" s="24">
        <f t="shared" si="31"/>
        <v>0.52335856385352453</v>
      </c>
      <c r="BO61" s="24">
        <f t="shared" si="31"/>
        <v>0.51654369244134268</v>
      </c>
      <c r="BP61" s="24" t="e">
        <f t="shared" si="31"/>
        <v>#DIV/0!</v>
      </c>
      <c r="BQ61" s="24">
        <f t="shared" si="31"/>
        <v>0.54594899405258546</v>
      </c>
      <c r="BR61" s="21"/>
      <c r="BS61" s="35">
        <f t="shared" si="13"/>
        <v>44409</v>
      </c>
      <c r="BT61" s="24">
        <f t="shared" si="26"/>
        <v>3.9696027864449136E-3</v>
      </c>
      <c r="BU61" s="24">
        <f t="shared" si="25"/>
        <v>6.6419382366439102E-4</v>
      </c>
      <c r="BV61" s="24">
        <f t="shared" si="25"/>
        <v>2.8864122352085528E-3</v>
      </c>
      <c r="BW61" s="24">
        <f t="shared" si="25"/>
        <v>-7.9338185801255533E-4</v>
      </c>
      <c r="BX61" s="24">
        <f t="shared" si="25"/>
        <v>2.1345489944181581E-3</v>
      </c>
      <c r="BY61" s="24">
        <f t="shared" si="25"/>
        <v>3.6825631633036668E-3</v>
      </c>
      <c r="BZ61" s="24">
        <f t="shared" si="25"/>
        <v>2.8147697477214901E-3</v>
      </c>
      <c r="CA61" s="24">
        <f t="shared" si="25"/>
        <v>-8.0832817445535362E-5</v>
      </c>
      <c r="CB61" s="24">
        <f t="shared" si="25"/>
        <v>2.6080096486631506E-3</v>
      </c>
      <c r="CC61" s="24">
        <f t="shared" si="25"/>
        <v>5.6990074246427531E-4</v>
      </c>
      <c r="CD61" s="24">
        <f t="shared" si="25"/>
        <v>3.0757509988567247E-3</v>
      </c>
      <c r="CE61" s="24">
        <f t="shared" si="25"/>
        <v>1.1013349052873414E-3</v>
      </c>
      <c r="CF61" s="24">
        <f t="shared" si="16"/>
        <v>2.2632872370574573E-2</v>
      </c>
    </row>
    <row r="62" spans="1:84" x14ac:dyDescent="0.25">
      <c r="A62" s="31">
        <f>+[1]PAM!A63</f>
        <v>44440</v>
      </c>
      <c r="B62" s="17">
        <f>+[1]PAM!B63</f>
        <v>536.21400000000006</v>
      </c>
      <c r="C62" s="17">
        <f>+[1]PAM!C63</f>
        <v>559.16459999999995</v>
      </c>
      <c r="D62" s="17">
        <f>+[1]PAM!D63</f>
        <v>447.19049999999999</v>
      </c>
      <c r="E62" s="17">
        <f>+[1]PAM!E63</f>
        <v>538.22680000000003</v>
      </c>
      <c r="F62" s="17">
        <f>+[1]PAM!F63</f>
        <v>436.28089999999997</v>
      </c>
      <c r="G62" s="17">
        <f>+[1]PAM!G63</f>
        <v>528.22090000000003</v>
      </c>
      <c r="H62" s="17">
        <f>+[1]PAM!H63</f>
        <v>630.88649999999996</v>
      </c>
      <c r="I62" s="17">
        <f>+[1]PAM!I63</f>
        <v>615.97149999999999</v>
      </c>
      <c r="J62" s="17">
        <f>+[1]PAM!J63</f>
        <v>473.77679999999998</v>
      </c>
      <c r="K62" s="17">
        <f>+[1]PAM!K63</f>
        <v>521.68769999999995</v>
      </c>
      <c r="L62" s="17">
        <f>+[1]PAM!L63</f>
        <v>423.84249999999997</v>
      </c>
      <c r="M62" s="17">
        <f>+[1]PAM!M63</f>
        <v>500.18819999999999</v>
      </c>
      <c r="N62" s="17">
        <f>+[1]PAM!N63</f>
        <v>461.5052</v>
      </c>
      <c r="O62" s="18">
        <f>+[1]PAM!R63</f>
        <v>524.06399999999996</v>
      </c>
      <c r="P62" s="19">
        <f>+[1]PAM!S63</f>
        <v>553.57590000000005</v>
      </c>
      <c r="Q62" s="20">
        <f>+[1]PAM!T63</f>
        <v>481.98610000000002</v>
      </c>
      <c r="R62" s="18">
        <f t="shared" si="6"/>
        <v>536.2124149</v>
      </c>
      <c r="S62" s="19">
        <f t="shared" si="7"/>
        <v>530.692646932201</v>
      </c>
      <c r="T62" s="19">
        <f t="shared" si="8"/>
        <v>516.7860259207589</v>
      </c>
      <c r="U62" s="19">
        <f t="shared" si="9"/>
        <v>521.63254322278306</v>
      </c>
      <c r="V62" s="19"/>
      <c r="W62" s="20">
        <f t="shared" si="10"/>
        <v>552.7328077392674</v>
      </c>
      <c r="X62" s="21"/>
      <c r="Y62" s="42">
        <f t="shared" si="28"/>
        <v>3.4100113397051768E-2</v>
      </c>
      <c r="Z62" s="24">
        <f t="shared" si="28"/>
        <v>2.7154828778321205E-2</v>
      </c>
      <c r="AA62" s="24">
        <f t="shared" si="28"/>
        <v>5.6385539777941585E-2</v>
      </c>
      <c r="AB62" s="24">
        <f t="shared" si="28"/>
        <v>5.4604514587675457E-2</v>
      </c>
      <c r="AC62" s="24">
        <f t="shared" si="28"/>
        <v>2.4056403261632164E-2</v>
      </c>
      <c r="AD62" s="24">
        <f t="shared" si="28"/>
        <v>3.1968461540866189E-2</v>
      </c>
      <c r="AE62" s="24">
        <f t="shared" si="28"/>
        <v>4.237840517152347E-2</v>
      </c>
      <c r="AF62" s="24">
        <f t="shared" si="28"/>
        <v>2.7444889876497403E-2</v>
      </c>
      <c r="AG62" s="24">
        <f t="shared" si="28"/>
        <v>1.6677939798044994E-2</v>
      </c>
      <c r="AH62" s="24">
        <f t="shared" si="28"/>
        <v>4.3799809002340373E-2</v>
      </c>
      <c r="AI62" s="24">
        <f t="shared" si="28"/>
        <v>2.8703982369616687E-2</v>
      </c>
      <c r="AJ62" s="24">
        <f t="shared" si="28"/>
        <v>3.9492286855931313E-2</v>
      </c>
      <c r="AK62" s="24">
        <f t="shared" si="28"/>
        <v>2.0451700121922212E-2</v>
      </c>
      <c r="AL62" s="24">
        <f t="shared" si="28"/>
        <v>5.4629792671821775E-2</v>
      </c>
      <c r="AM62" s="24">
        <f t="shared" si="28"/>
        <v>3.23070605716127E-2</v>
      </c>
      <c r="AN62" s="24">
        <f t="shared" si="28"/>
        <v>2.7900190998746854E-2</v>
      </c>
      <c r="AO62" s="24">
        <f t="shared" si="30"/>
        <v>3.409915984749845E-2</v>
      </c>
      <c r="AP62" s="24">
        <f t="shared" si="30"/>
        <v>3.5943811240029433E-2</v>
      </c>
      <c r="AQ62" s="24">
        <f t="shared" si="30"/>
        <v>4.1804563703968789E-2</v>
      </c>
      <c r="AR62" s="24">
        <f t="shared" si="24"/>
        <v>4.2453829784868891E-2</v>
      </c>
      <c r="AS62" s="24" t="e">
        <f t="shared" si="24"/>
        <v>#DIV/0!</v>
      </c>
      <c r="AT62" s="24">
        <f t="shared" si="24"/>
        <v>3.7371255786124102E-2</v>
      </c>
      <c r="AU62" s="21"/>
      <c r="AV62" s="24">
        <f t="shared" si="29"/>
        <v>0.53187805860523341</v>
      </c>
      <c r="AW62" s="24">
        <f t="shared" si="29"/>
        <v>0.55298005244139081</v>
      </c>
      <c r="AX62" s="24">
        <f t="shared" si="29"/>
        <v>0.559489584117977</v>
      </c>
      <c r="AY62" s="24">
        <f t="shared" si="29"/>
        <v>0.62619254224506138</v>
      </c>
      <c r="AZ62" s="24">
        <f t="shared" si="29"/>
        <v>0.26196766814727046</v>
      </c>
      <c r="BA62" s="24">
        <f t="shared" si="29"/>
        <v>0.49114270309028663</v>
      </c>
      <c r="BB62" s="24">
        <f t="shared" si="29"/>
        <v>0.60441795308102386</v>
      </c>
      <c r="BC62" s="24">
        <f t="shared" si="29"/>
        <v>0.63619901881954988</v>
      </c>
      <c r="BD62" s="24">
        <f t="shared" si="27"/>
        <v>0.27980230975379761</v>
      </c>
      <c r="BE62" s="24">
        <f t="shared" si="27"/>
        <v>0.56054967822065027</v>
      </c>
      <c r="BF62" s="24">
        <f t="shared" si="27"/>
        <v>0.5020746255644617</v>
      </c>
      <c r="BG62" s="24">
        <f t="shared" si="27"/>
        <v>0.56784801357872405</v>
      </c>
      <c r="BH62" s="24">
        <f t="shared" si="27"/>
        <v>0.36788445048566021</v>
      </c>
      <c r="BI62" s="24">
        <f t="shared" si="27"/>
        <v>0.51519024012832437</v>
      </c>
      <c r="BJ62" s="24">
        <f t="shared" si="27"/>
        <v>0.57608230833224661</v>
      </c>
      <c r="BK62" s="24">
        <f t="shared" si="27"/>
        <v>0.38360092813019331</v>
      </c>
      <c r="BL62" s="24">
        <f t="shared" si="31"/>
        <v>0.53186987679699427</v>
      </c>
      <c r="BM62" s="24">
        <f t="shared" si="31"/>
        <v>0.55103286981567146</v>
      </c>
      <c r="BN62" s="24">
        <f t="shared" si="31"/>
        <v>0.54858298228549218</v>
      </c>
      <c r="BO62" s="24">
        <f t="shared" si="31"/>
        <v>0.54327345361009671</v>
      </c>
      <c r="BP62" s="24" t="e">
        <f t="shared" si="31"/>
        <v>#DIV/0!</v>
      </c>
      <c r="BQ62" s="24">
        <f t="shared" si="31"/>
        <v>0.55785408588734642</v>
      </c>
      <c r="BR62" s="21"/>
      <c r="BS62" s="35">
        <f t="shared" si="13"/>
        <v>44440</v>
      </c>
      <c r="BT62" s="24">
        <f t="shared" si="26"/>
        <v>8.1677020897456664E-3</v>
      </c>
      <c r="BU62" s="24">
        <f t="shared" si="25"/>
        <v>1.7492258915553891E-3</v>
      </c>
      <c r="BV62" s="24">
        <f t="shared" si="25"/>
        <v>5.6054823424590994E-3</v>
      </c>
      <c r="BW62" s="24">
        <f t="shared" si="25"/>
        <v>1.7136280113859829E-3</v>
      </c>
      <c r="BX62" s="24">
        <f t="shared" si="25"/>
        <v>2.0007120486295973E-3</v>
      </c>
      <c r="BY62" s="24">
        <f t="shared" si="25"/>
        <v>4.0363148272430632E-3</v>
      </c>
      <c r="BZ62" s="24">
        <f t="shared" si="25"/>
        <v>3.3032294438916066E-3</v>
      </c>
      <c r="CA62" s="24">
        <f t="shared" si="25"/>
        <v>4.2867016886132339E-4</v>
      </c>
      <c r="CB62" s="24">
        <f t="shared" si="25"/>
        <v>3.119855476614745E-3</v>
      </c>
      <c r="CC62" s="24">
        <f t="shared" si="25"/>
        <v>3.6720327771477791E-4</v>
      </c>
      <c r="CD62" s="24">
        <f t="shared" si="25"/>
        <v>2.9684785124158225E-3</v>
      </c>
      <c r="CE62" s="24">
        <f t="shared" si="25"/>
        <v>6.3858839955875288E-4</v>
      </c>
      <c r="CF62" s="24">
        <f t="shared" si="16"/>
        <v>3.4099090490075826E-2</v>
      </c>
    </row>
    <row r="63" spans="1:84" x14ac:dyDescent="0.25">
      <c r="A63" s="31">
        <f>+[1]PAM!A64</f>
        <v>44470</v>
      </c>
      <c r="B63" s="17">
        <f>+[1]PAM!B64</f>
        <v>554.44759999999997</v>
      </c>
      <c r="C63" s="17">
        <f>+[1]PAM!C64</f>
        <v>578.37540000000001</v>
      </c>
      <c r="D63" s="17">
        <f>+[1]PAM!D64</f>
        <v>460.30509999999998</v>
      </c>
      <c r="E63" s="17">
        <f>+[1]PAM!E64</f>
        <v>563.15930000000003</v>
      </c>
      <c r="F63" s="17">
        <f>+[1]PAM!F64</f>
        <v>444.87529999999998</v>
      </c>
      <c r="G63" s="17">
        <f>+[1]PAM!G64</f>
        <v>542.29600000000005</v>
      </c>
      <c r="H63" s="17">
        <f>+[1]PAM!H64</f>
        <v>657.78710000000001</v>
      </c>
      <c r="I63" s="17">
        <f>+[1]PAM!I64</f>
        <v>634.13710000000003</v>
      </c>
      <c r="J63" s="17">
        <f>+[1]PAM!J64</f>
        <v>480.7987</v>
      </c>
      <c r="K63" s="17">
        <f>+[1]PAM!K64</f>
        <v>538.5068</v>
      </c>
      <c r="L63" s="17">
        <f>+[1]PAM!L64</f>
        <v>432.37110000000001</v>
      </c>
      <c r="M63" s="17">
        <f>+[1]PAM!M64</f>
        <v>523.00630000000001</v>
      </c>
      <c r="N63" s="17">
        <f>+[1]PAM!N64</f>
        <v>474.84690000000001</v>
      </c>
      <c r="O63" s="18">
        <f>+[1]PAM!R64</f>
        <v>562.79380000000003</v>
      </c>
      <c r="P63" s="19">
        <f>+[1]PAM!S64</f>
        <v>570.78729999999996</v>
      </c>
      <c r="Q63" s="20">
        <f>+[1]PAM!T64</f>
        <v>491.14240000000001</v>
      </c>
      <c r="R63" s="18">
        <f t="shared" si="6"/>
        <v>554.44571464000001</v>
      </c>
      <c r="S63" s="19">
        <f t="shared" si="7"/>
        <v>549.82268140284089</v>
      </c>
      <c r="T63" s="19">
        <f t="shared" si="8"/>
        <v>536.48929472656255</v>
      </c>
      <c r="U63" s="19">
        <f t="shared" si="9"/>
        <v>540.42629030281194</v>
      </c>
      <c r="V63" s="19"/>
      <c r="W63" s="20">
        <f t="shared" si="10"/>
        <v>571.71203215833009</v>
      </c>
      <c r="X63" s="21"/>
      <c r="Y63" s="42">
        <f t="shared" si="28"/>
        <v>3.4004334090493638E-2</v>
      </c>
      <c r="Z63" s="24">
        <f t="shared" si="28"/>
        <v>3.4356252166177992E-2</v>
      </c>
      <c r="AA63" s="24">
        <f t="shared" si="28"/>
        <v>2.9326651617151978E-2</v>
      </c>
      <c r="AB63" s="24">
        <f t="shared" si="28"/>
        <v>4.6323408644831421E-2</v>
      </c>
      <c r="AC63" s="24">
        <f t="shared" si="28"/>
        <v>1.9699235057047071E-2</v>
      </c>
      <c r="AD63" s="24">
        <f t="shared" si="28"/>
        <v>2.664623834460178E-2</v>
      </c>
      <c r="AE63" s="24">
        <f t="shared" si="28"/>
        <v>4.2639365400908069E-2</v>
      </c>
      <c r="AF63" s="24">
        <f t="shared" si="28"/>
        <v>2.9490974825945759E-2</v>
      </c>
      <c r="AG63" s="24">
        <f t="shared" si="28"/>
        <v>1.4821114077346209E-2</v>
      </c>
      <c r="AH63" s="24">
        <f t="shared" si="28"/>
        <v>3.2239786370274803E-2</v>
      </c>
      <c r="AI63" s="24">
        <f t="shared" si="28"/>
        <v>2.0122097241310311E-2</v>
      </c>
      <c r="AJ63" s="24">
        <f t="shared" si="28"/>
        <v>4.5619028997485378E-2</v>
      </c>
      <c r="AK63" s="24">
        <f t="shared" si="28"/>
        <v>2.8909100049143488E-2</v>
      </c>
      <c r="AL63" s="24">
        <f t="shared" si="28"/>
        <v>7.3902805764181512E-2</v>
      </c>
      <c r="AM63" s="24">
        <f t="shared" si="28"/>
        <v>3.1091310152772111E-2</v>
      </c>
      <c r="AN63" s="24">
        <f t="shared" si="28"/>
        <v>1.8997020868444014E-2</v>
      </c>
      <c r="AO63" s="24">
        <f t="shared" si="30"/>
        <v>3.400387464620791E-2</v>
      </c>
      <c r="AP63" s="24">
        <f t="shared" si="30"/>
        <v>3.604729513631999E-2</v>
      </c>
      <c r="AQ63" s="24">
        <f t="shared" si="30"/>
        <v>3.812655106278906E-2</v>
      </c>
      <c r="AR63" s="24">
        <f t="shared" si="24"/>
        <v>3.6028708952697164E-2</v>
      </c>
      <c r="AS63" s="24" t="e">
        <f t="shared" si="24"/>
        <v>#DIV/0!</v>
      </c>
      <c r="AT63" s="24">
        <f t="shared" si="24"/>
        <v>3.4337068748804045E-2</v>
      </c>
      <c r="AU63" s="21"/>
      <c r="AV63" s="24">
        <f t="shared" si="29"/>
        <v>0.52283116811777308</v>
      </c>
      <c r="AW63" s="24">
        <f t="shared" si="29"/>
        <v>0.53465295043210381</v>
      </c>
      <c r="AX63" s="24">
        <f t="shared" si="29"/>
        <v>0.57271138520410325</v>
      </c>
      <c r="AY63" s="24">
        <f t="shared" si="29"/>
        <v>0.58737388457221518</v>
      </c>
      <c r="AZ63" s="24">
        <f t="shared" si="29"/>
        <v>0.25471722591973966</v>
      </c>
      <c r="BA63" s="24">
        <f t="shared" si="29"/>
        <v>0.46776019171151928</v>
      </c>
      <c r="BB63" s="24">
        <f t="shared" si="29"/>
        <v>0.61639024327912018</v>
      </c>
      <c r="BC63" s="24">
        <f t="shared" si="29"/>
        <v>0.61423554852414664</v>
      </c>
      <c r="BD63" s="24">
        <f t="shared" si="27"/>
        <v>0.29287625409066842</v>
      </c>
      <c r="BE63" s="24">
        <f t="shared" si="27"/>
        <v>0.5642712752004988</v>
      </c>
      <c r="BF63" s="24">
        <f t="shared" si="27"/>
        <v>0.52860870693474005</v>
      </c>
      <c r="BG63" s="24">
        <f t="shared" si="27"/>
        <v>0.58282573056514675</v>
      </c>
      <c r="BH63" s="24">
        <f t="shared" si="27"/>
        <v>0.37871003464145891</v>
      </c>
      <c r="BI63" s="24">
        <f t="shared" si="27"/>
        <v>0.47699479162019309</v>
      </c>
      <c r="BJ63" s="24">
        <f t="shared" si="27"/>
        <v>0.56918851244876922</v>
      </c>
      <c r="BK63" s="24">
        <f t="shared" si="27"/>
        <v>0.38429051863994435</v>
      </c>
      <c r="BL63" s="24">
        <f t="shared" si="31"/>
        <v>0.5228195982113617</v>
      </c>
      <c r="BM63" s="24">
        <f t="shared" si="31"/>
        <v>0.53845212678880428</v>
      </c>
      <c r="BN63" s="24">
        <f t="shared" si="31"/>
        <v>0.5386856996549152</v>
      </c>
      <c r="BO63" s="24">
        <f t="shared" si="31"/>
        <v>0.52665503943326963</v>
      </c>
      <c r="BP63" s="24" t="e">
        <f t="shared" si="31"/>
        <v>#DIV/0!</v>
      </c>
      <c r="BQ63" s="24">
        <f t="shared" si="31"/>
        <v>0.54843693579507757</v>
      </c>
      <c r="BR63" s="21"/>
      <c r="BS63" s="35">
        <f t="shared" si="13"/>
        <v>44470</v>
      </c>
      <c r="BT63" s="24">
        <f t="shared" si="26"/>
        <v>1.0264361243831786E-2</v>
      </c>
      <c r="BU63" s="24">
        <f t="shared" si="25"/>
        <v>9.2939535334773016E-4</v>
      </c>
      <c r="BV63" s="24">
        <f t="shared" si="25"/>
        <v>4.84966776324378E-3</v>
      </c>
      <c r="BW63" s="24">
        <f t="shared" si="25"/>
        <v>1.3896214571048138E-3</v>
      </c>
      <c r="BX63" s="24">
        <f t="shared" si="25"/>
        <v>1.6641888126755384E-3</v>
      </c>
      <c r="BY63" s="24">
        <f t="shared" si="25"/>
        <v>4.093680806543664E-3</v>
      </c>
      <c r="BZ63" s="24">
        <f t="shared" si="25"/>
        <v>3.5266497331289445E-3</v>
      </c>
      <c r="CA63" s="24">
        <f t="shared" si="25"/>
        <v>3.7452647636951005E-4</v>
      </c>
      <c r="CB63" s="24">
        <f t="shared" si="25"/>
        <v>2.3179765727862449E-3</v>
      </c>
      <c r="CC63" s="24">
        <f t="shared" si="25"/>
        <v>2.5607399284614097E-4</v>
      </c>
      <c r="CD63" s="24">
        <f t="shared" si="25"/>
        <v>3.4468814689657509E-3</v>
      </c>
      <c r="CE63" s="24">
        <f t="shared" si="25"/>
        <v>8.9075044665003168E-4</v>
      </c>
      <c r="CF63" s="24">
        <f t="shared" si="16"/>
        <v>3.400377412749394E-2</v>
      </c>
    </row>
    <row r="64" spans="1:84" x14ac:dyDescent="0.25">
      <c r="A64" s="31">
        <f>+[1]PAM!A65</f>
        <v>44501</v>
      </c>
      <c r="B64" s="17">
        <f>+[1]PAM!B65</f>
        <v>570.02070000000003</v>
      </c>
      <c r="C64" s="17">
        <f>+[1]PAM!C65</f>
        <v>591.90800000000002</v>
      </c>
      <c r="D64" s="17">
        <f>+[1]PAM!D65</f>
        <v>465.1798</v>
      </c>
      <c r="E64" s="17">
        <f>+[1]PAM!E65</f>
        <v>595.13599999999997</v>
      </c>
      <c r="F64" s="17">
        <f>+[1]PAM!F65</f>
        <v>456.86559999999997</v>
      </c>
      <c r="G64" s="17">
        <f>+[1]PAM!G65</f>
        <v>556.55240000000003</v>
      </c>
      <c r="H64" s="17">
        <f>+[1]PAM!H65</f>
        <v>674.04870000000005</v>
      </c>
      <c r="I64" s="17">
        <f>+[1]PAM!I65</f>
        <v>648.85799999999995</v>
      </c>
      <c r="J64" s="17">
        <f>+[1]PAM!J65</f>
        <v>490.86750000000001</v>
      </c>
      <c r="K64" s="17">
        <f>+[1]PAM!K65</f>
        <v>548.93920000000003</v>
      </c>
      <c r="L64" s="17">
        <f>+[1]PAM!L65</f>
        <v>439.52510000000001</v>
      </c>
      <c r="M64" s="17">
        <f>+[1]PAM!M65</f>
        <v>546.15430000000003</v>
      </c>
      <c r="N64" s="17">
        <f>+[1]PAM!N65</f>
        <v>483.89449999999999</v>
      </c>
      <c r="O64" s="18">
        <f>+[1]PAM!R65</f>
        <v>575.92269999999996</v>
      </c>
      <c r="P64" s="19">
        <f>+[1]PAM!S65</f>
        <v>589.49459999999999</v>
      </c>
      <c r="Q64" s="20">
        <f>+[1]PAM!T65</f>
        <v>497.08159999999998</v>
      </c>
      <c r="R64" s="18">
        <f t="shared" si="6"/>
        <v>570.01901349000002</v>
      </c>
      <c r="S64" s="19">
        <f t="shared" si="7"/>
        <v>566.32758769951693</v>
      </c>
      <c r="T64" s="19">
        <f t="shared" si="8"/>
        <v>556.60333493303574</v>
      </c>
      <c r="U64" s="19">
        <f t="shared" si="9"/>
        <v>559.65442299927906</v>
      </c>
      <c r="V64" s="19"/>
      <c r="W64" s="20">
        <f t="shared" si="10"/>
        <v>588.64079021268219</v>
      </c>
      <c r="X64" s="21"/>
      <c r="Y64" s="42">
        <f t="shared" si="28"/>
        <v>2.8087595653764286E-2</v>
      </c>
      <c r="Z64" s="24">
        <f t="shared" si="28"/>
        <v>2.3397606468048338E-2</v>
      </c>
      <c r="AA64" s="24">
        <f t="shared" si="28"/>
        <v>1.059014988102458E-2</v>
      </c>
      <c r="AB64" s="24">
        <f t="shared" si="28"/>
        <v>5.6780914387811743E-2</v>
      </c>
      <c r="AC64" s="24">
        <f t="shared" si="28"/>
        <v>2.6952047011825631E-2</v>
      </c>
      <c r="AD64" s="24">
        <f t="shared" si="28"/>
        <v>2.6288963960641398E-2</v>
      </c>
      <c r="AE64" s="24">
        <f t="shared" si="28"/>
        <v>2.4721676664075654E-2</v>
      </c>
      <c r="AF64" s="24">
        <f t="shared" si="28"/>
        <v>2.3214065223434943E-2</v>
      </c>
      <c r="AG64" s="24">
        <f t="shared" si="28"/>
        <v>2.0941820350179885E-2</v>
      </c>
      <c r="AH64" s="24">
        <f t="shared" si="28"/>
        <v>1.9372828718225987E-2</v>
      </c>
      <c r="AI64" s="24">
        <f t="shared" si="28"/>
        <v>1.6545971735853815E-2</v>
      </c>
      <c r="AJ64" s="24">
        <f t="shared" si="28"/>
        <v>4.4259505095827656E-2</v>
      </c>
      <c r="AK64" s="24">
        <f t="shared" si="28"/>
        <v>1.9053720262257157E-2</v>
      </c>
      <c r="AL64" s="24">
        <f t="shared" si="28"/>
        <v>2.3328082150158691E-2</v>
      </c>
      <c r="AM64" s="24">
        <f t="shared" si="28"/>
        <v>3.2774555425462371E-2</v>
      </c>
      <c r="AN64" s="24">
        <f t="shared" si="28"/>
        <v>1.2092623239207123E-2</v>
      </c>
      <c r="AO64" s="24">
        <f t="shared" si="30"/>
        <v>2.8088049810452098E-2</v>
      </c>
      <c r="AP64" s="24">
        <f t="shared" si="30"/>
        <v>3.0018598458988022E-2</v>
      </c>
      <c r="AQ64" s="24">
        <f t="shared" si="30"/>
        <v>3.7491969372333678E-2</v>
      </c>
      <c r="AR64" s="24">
        <f t="shared" si="24"/>
        <v>3.5579565690065262E-2</v>
      </c>
      <c r="AS64" s="24" t="e">
        <f t="shared" si="24"/>
        <v>#DIV/0!</v>
      </c>
      <c r="AT64" s="24">
        <f t="shared" si="24"/>
        <v>2.9610638052242066E-2</v>
      </c>
      <c r="AU64" s="21"/>
      <c r="AV64" s="24">
        <f t="shared" si="29"/>
        <v>0.51447506613631844</v>
      </c>
      <c r="AW64" s="24">
        <f t="shared" si="29"/>
        <v>0.51808377790778115</v>
      </c>
      <c r="AX64" s="24">
        <f t="shared" si="29"/>
        <v>0.53661460382393167</v>
      </c>
      <c r="AY64" s="24">
        <f t="shared" si="29"/>
        <v>0.61550223716288177</v>
      </c>
      <c r="AZ64" s="24">
        <f t="shared" si="29"/>
        <v>0.25102267645909548</v>
      </c>
      <c r="BA64" s="24">
        <f t="shared" si="29"/>
        <v>0.45266607643253587</v>
      </c>
      <c r="BB64" s="24">
        <f t="shared" si="29"/>
        <v>0.59699402994834561</v>
      </c>
      <c r="BC64" s="24">
        <f t="shared" si="29"/>
        <v>0.6024516701990883</v>
      </c>
      <c r="BD64" s="24">
        <f t="shared" si="27"/>
        <v>0.31724704243834312</v>
      </c>
      <c r="BE64" s="24">
        <f t="shared" si="27"/>
        <v>0.51435054339205211</v>
      </c>
      <c r="BF64" s="24">
        <f t="shared" si="27"/>
        <v>0.54869841005852993</v>
      </c>
      <c r="BG64" s="24">
        <f t="shared" si="27"/>
        <v>0.60366983952857223</v>
      </c>
      <c r="BH64" s="24">
        <f t="shared" si="27"/>
        <v>0.37459914171087982</v>
      </c>
      <c r="BI64" s="24">
        <f t="shared" si="27"/>
        <v>0.45992969089444347</v>
      </c>
      <c r="BJ64" s="24">
        <f t="shared" si="27"/>
        <v>0.56004769899457374</v>
      </c>
      <c r="BK64" s="24">
        <f t="shared" si="27"/>
        <v>0.38132592745533445</v>
      </c>
      <c r="BL64" s="24">
        <f t="shared" si="31"/>
        <v>0.51446421469091663</v>
      </c>
      <c r="BM64" s="24">
        <f t="shared" si="31"/>
        <v>0.52923429452363635</v>
      </c>
      <c r="BN64" s="24">
        <f t="shared" si="31"/>
        <v>0.5381840976058323</v>
      </c>
      <c r="BO64" s="24">
        <f t="shared" si="31"/>
        <v>0.52049157384190092</v>
      </c>
      <c r="BP64" s="24" t="e">
        <f t="shared" si="31"/>
        <v>#DIV/0!</v>
      </c>
      <c r="BQ64" s="24">
        <f t="shared" si="31"/>
        <v>0.54138825112206224</v>
      </c>
      <c r="BR64" s="21"/>
      <c r="BS64" s="35">
        <f t="shared" si="13"/>
        <v>44501</v>
      </c>
      <c r="BT64" s="24">
        <f t="shared" si="26"/>
        <v>6.9927075164542161E-3</v>
      </c>
      <c r="BU64" s="24">
        <f t="shared" si="25"/>
        <v>3.3409577388377316E-4</v>
      </c>
      <c r="BV64" s="24">
        <f t="shared" si="25"/>
        <v>6.0153020952746364E-3</v>
      </c>
      <c r="BW64" s="24">
        <f t="shared" si="25"/>
        <v>1.8749454592282466E-3</v>
      </c>
      <c r="BX64" s="24">
        <f t="shared" si="25"/>
        <v>1.6301914914953173E-3</v>
      </c>
      <c r="BY64" s="24">
        <f t="shared" si="25"/>
        <v>2.3932767677234128E-3</v>
      </c>
      <c r="BZ64" s="24">
        <f t="shared" si="25"/>
        <v>2.7639143717097725E-3</v>
      </c>
      <c r="CA64" s="24">
        <f t="shared" si="25"/>
        <v>5.1937762919345364E-4</v>
      </c>
      <c r="CB64" s="24">
        <f t="shared" si="25"/>
        <v>1.3904909318752615E-3</v>
      </c>
      <c r="CC64" s="24">
        <f t="shared" si="25"/>
        <v>2.0773721448158483E-4</v>
      </c>
      <c r="CD64" s="24">
        <f t="shared" si="25"/>
        <v>3.3817226370896044E-3</v>
      </c>
      <c r="CE64" s="24">
        <f t="shared" si="25"/>
        <v>5.8419241060832369E-4</v>
      </c>
      <c r="CF64" s="24">
        <f t="shared" si="16"/>
        <v>2.8087954299017601E-2</v>
      </c>
    </row>
    <row r="65" spans="1:84" x14ac:dyDescent="0.25">
      <c r="A65" s="31">
        <f>+[1]PAM!A66</f>
        <v>44531</v>
      </c>
      <c r="B65" s="17">
        <f>+[1]PAM!B66</f>
        <v>590.09580000000005</v>
      </c>
      <c r="C65" s="17">
        <f>+[1]PAM!C66</f>
        <v>618.92660000000001</v>
      </c>
      <c r="D65" s="17">
        <f>+[1]PAM!D66</f>
        <v>491.47469999999998</v>
      </c>
      <c r="E65" s="17">
        <f>+[1]PAM!E66</f>
        <v>617.21619999999996</v>
      </c>
      <c r="F65" s="17">
        <f>+[1]PAM!F66</f>
        <v>465.59399999999999</v>
      </c>
      <c r="G65" s="17">
        <f>+[1]PAM!G66</f>
        <v>575.22170000000006</v>
      </c>
      <c r="H65" s="17">
        <f>+[1]PAM!H66</f>
        <v>676.97929999999997</v>
      </c>
      <c r="I65" s="17">
        <f>+[1]PAM!I66</f>
        <v>672.18349999999998</v>
      </c>
      <c r="J65" s="17">
        <f>+[1]PAM!J66</f>
        <v>500.90879999999999</v>
      </c>
      <c r="K65" s="17">
        <f>+[1]PAM!K66</f>
        <v>568.38250000000005</v>
      </c>
      <c r="L65" s="17">
        <f>+[1]PAM!L66</f>
        <v>441.50790000000001</v>
      </c>
      <c r="M65" s="17">
        <f>+[1]PAM!M66</f>
        <v>571.51499999999999</v>
      </c>
      <c r="N65" s="17">
        <f>+[1]PAM!N66</f>
        <v>501.08460000000002</v>
      </c>
      <c r="O65" s="18">
        <f>+[1]PAM!R66</f>
        <v>590.73249999999996</v>
      </c>
      <c r="P65" s="19">
        <f>+[1]PAM!S66</f>
        <v>613.41399999999999</v>
      </c>
      <c r="Q65" s="20">
        <f>+[1]PAM!T66</f>
        <v>506.74650000000003</v>
      </c>
      <c r="R65" s="18">
        <f t="shared" si="6"/>
        <v>590.09530727000015</v>
      </c>
      <c r="S65" s="19">
        <f t="shared" si="7"/>
        <v>590.24487534045988</v>
      </c>
      <c r="T65" s="19">
        <f t="shared" si="8"/>
        <v>577.78938579799103</v>
      </c>
      <c r="U65" s="19">
        <f t="shared" si="9"/>
        <v>579.62148835616449</v>
      </c>
      <c r="V65" s="19"/>
      <c r="W65" s="20">
        <f t="shared" si="10"/>
        <v>605.42946626624655</v>
      </c>
      <c r="X65" s="21"/>
      <c r="Y65" s="42">
        <f t="shared" si="28"/>
        <v>3.5218194707665962E-2</v>
      </c>
      <c r="Z65" s="24">
        <f t="shared" si="28"/>
        <v>4.5646620758631462E-2</v>
      </c>
      <c r="AA65" s="24">
        <f t="shared" si="28"/>
        <v>5.6526315201133048E-2</v>
      </c>
      <c r="AB65" s="24">
        <f t="shared" si="28"/>
        <v>3.7101099580600039E-2</v>
      </c>
      <c r="AC65" s="24">
        <f t="shared" ref="Y65:AN81" si="32">+F65/F64-1</f>
        <v>1.9104962159549821E-2</v>
      </c>
      <c r="AD65" s="24">
        <f t="shared" si="32"/>
        <v>3.3544550342429647E-2</v>
      </c>
      <c r="AE65" s="24">
        <f t="shared" si="32"/>
        <v>4.3477570685914735E-3</v>
      </c>
      <c r="AF65" s="24">
        <f t="shared" si="32"/>
        <v>3.5948543440937897E-2</v>
      </c>
      <c r="AG65" s="24">
        <f t="shared" si="32"/>
        <v>2.04562330975262E-2</v>
      </c>
      <c r="AH65" s="24">
        <f t="shared" si="32"/>
        <v>3.5419769621116481E-2</v>
      </c>
      <c r="AI65" s="24">
        <f t="shared" si="32"/>
        <v>4.5112326918304024E-3</v>
      </c>
      <c r="AJ65" s="24">
        <f t="shared" si="32"/>
        <v>4.6435045920173001E-2</v>
      </c>
      <c r="AK65" s="24">
        <f t="shared" si="32"/>
        <v>3.5524478992838393E-2</v>
      </c>
      <c r="AL65" s="24">
        <f t="shared" si="32"/>
        <v>2.5714909309877854E-2</v>
      </c>
      <c r="AM65" s="24">
        <f t="shared" si="32"/>
        <v>4.0576113843960648E-2</v>
      </c>
      <c r="AN65" s="24">
        <f t="shared" si="32"/>
        <v>1.9443286575081542E-2</v>
      </c>
      <c r="AO65" s="24">
        <f t="shared" si="30"/>
        <v>3.5220393188432286E-2</v>
      </c>
      <c r="AP65" s="24">
        <f t="shared" si="30"/>
        <v>4.2232248896963531E-2</v>
      </c>
      <c r="AQ65" s="24">
        <f t="shared" si="30"/>
        <v>3.8063104432358719E-2</v>
      </c>
      <c r="AR65" s="24">
        <f t="shared" si="24"/>
        <v>3.5677490494721242E-2</v>
      </c>
      <c r="AS65" s="24" t="e">
        <f t="shared" si="24"/>
        <v>#DIV/0!</v>
      </c>
      <c r="AT65" s="24">
        <f t="shared" si="24"/>
        <v>2.8521088468059563E-2</v>
      </c>
      <c r="AU65" s="21"/>
      <c r="AV65" s="24">
        <f t="shared" si="29"/>
        <v>0.50473570548280033</v>
      </c>
      <c r="AW65" s="24">
        <f t="shared" si="29"/>
        <v>0.50810244324512954</v>
      </c>
      <c r="AX65" s="24">
        <f t="shared" si="29"/>
        <v>0.56725896054290215</v>
      </c>
      <c r="AY65" s="24">
        <f t="shared" si="29"/>
        <v>0.62563023782514726</v>
      </c>
      <c r="AZ65" s="24">
        <f t="shared" si="29"/>
        <v>0.24747975565586366</v>
      </c>
      <c r="BA65" s="24">
        <f t="shared" si="29"/>
        <v>0.45967643706220263</v>
      </c>
      <c r="BB65" s="24">
        <f t="shared" si="29"/>
        <v>0.52571368172053479</v>
      </c>
      <c r="BC65" s="24">
        <f t="shared" si="29"/>
        <v>0.58383865278515734</v>
      </c>
      <c r="BD65" s="24">
        <f t="shared" si="27"/>
        <v>0.34518059719168592</v>
      </c>
      <c r="BE65" s="24">
        <f t="shared" si="27"/>
        <v>0.46471346626970789</v>
      </c>
      <c r="BF65" s="24">
        <f t="shared" si="27"/>
        <v>0.55386063228150184</v>
      </c>
      <c r="BG65" s="24">
        <f t="shared" si="27"/>
        <v>0.61989731566109074</v>
      </c>
      <c r="BH65" s="24">
        <f t="shared" si="27"/>
        <v>0.39553587467362927</v>
      </c>
      <c r="BI65" s="24">
        <f t="shared" si="27"/>
        <v>0.48569752138323463</v>
      </c>
      <c r="BJ65" s="24">
        <f t="shared" si="27"/>
        <v>0.54426143996197585</v>
      </c>
      <c r="BK65" s="24">
        <f t="shared" si="27"/>
        <v>0.36675373853894566</v>
      </c>
      <c r="BL65" s="24">
        <f t="shared" si="31"/>
        <v>0.50472944675850995</v>
      </c>
      <c r="BM65" s="24">
        <f t="shared" si="31"/>
        <v>0.52571391275444168</v>
      </c>
      <c r="BN65" s="24">
        <f t="shared" si="31"/>
        <v>0.53741221846578413</v>
      </c>
      <c r="BO65" s="24">
        <f t="shared" si="31"/>
        <v>0.51519860127886297</v>
      </c>
      <c r="BP65" s="24" t="e">
        <f t="shared" si="31"/>
        <v>#DIV/0!</v>
      </c>
      <c r="BQ65" s="24">
        <f t="shared" si="31"/>
        <v>0.52401962087914855</v>
      </c>
      <c r="BR65" s="21"/>
      <c r="BS65" s="35">
        <f t="shared" si="13"/>
        <v>44531</v>
      </c>
      <c r="BT65" s="24">
        <f t="shared" si="26"/>
        <v>1.3579908413852334E-2</v>
      </c>
      <c r="BU65" s="24">
        <f t="shared" si="25"/>
        <v>1.7529296743083178E-3</v>
      </c>
      <c r="BV65" s="24">
        <f t="shared" si="25"/>
        <v>4.0401425071054419E-3</v>
      </c>
      <c r="BW65" s="24">
        <f t="shared" ref="BW65:CE93" si="33">(F65-F64)/$B64*F$3</f>
        <v>1.3275873665640596E-3</v>
      </c>
      <c r="BX65" s="24">
        <f t="shared" si="33"/>
        <v>2.0764748017045717E-3</v>
      </c>
      <c r="BY65" s="24">
        <f t="shared" si="33"/>
        <v>4.1952329099626191E-4</v>
      </c>
      <c r="BZ65" s="24">
        <f t="shared" si="33"/>
        <v>4.2598181960760428E-3</v>
      </c>
      <c r="CA65" s="24">
        <f t="shared" si="33"/>
        <v>5.038083353815034E-4</v>
      </c>
      <c r="CB65" s="24">
        <f t="shared" si="33"/>
        <v>2.5207152477094278E-3</v>
      </c>
      <c r="CC65" s="24">
        <f t="shared" si="33"/>
        <v>5.600336970218793E-5</v>
      </c>
      <c r="CD65" s="24">
        <f t="shared" si="33"/>
        <v>3.6037580740488832E-3</v>
      </c>
      <c r="CE65" s="24">
        <f t="shared" si="33"/>
        <v>1.0796197050387836E-3</v>
      </c>
      <c r="CF65" s="24">
        <f t="shared" si="16"/>
        <v>3.5220288982487816E-2</v>
      </c>
    </row>
    <row r="66" spans="1:84" x14ac:dyDescent="0.25">
      <c r="A66" s="31">
        <f>+[1]PAM!A67</f>
        <v>44562</v>
      </c>
      <c r="B66" s="17">
        <f>+[1]PAM!B67</f>
        <v>612.8039</v>
      </c>
      <c r="C66" s="17">
        <f>+[1]PAM!C67</f>
        <v>650.12350000000004</v>
      </c>
      <c r="D66" s="17">
        <f>+[1]PAM!D67</f>
        <v>501.8449</v>
      </c>
      <c r="E66" s="17">
        <f>+[1]PAM!E67</f>
        <v>633.25570000000005</v>
      </c>
      <c r="F66" s="17">
        <f>+[1]PAM!F67</f>
        <v>475.30900000000003</v>
      </c>
      <c r="G66" s="17">
        <f>+[1]PAM!G67</f>
        <v>592.6635</v>
      </c>
      <c r="H66" s="17">
        <f>+[1]PAM!H67</f>
        <v>701.89269999999999</v>
      </c>
      <c r="I66" s="17">
        <f>+[1]PAM!I67</f>
        <v>695.72619999999995</v>
      </c>
      <c r="J66" s="17">
        <f>+[1]PAM!J67</f>
        <v>532.00549999999998</v>
      </c>
      <c r="K66" s="17">
        <f>+[1]PAM!K67</f>
        <v>586.99180000000001</v>
      </c>
      <c r="L66" s="17">
        <f>+[1]PAM!L67</f>
        <v>444.71390000000002</v>
      </c>
      <c r="M66" s="17">
        <f>+[1]PAM!M67</f>
        <v>599.49180000000001</v>
      </c>
      <c r="N66" s="17">
        <f>+[1]PAM!N67</f>
        <v>520.33050000000003</v>
      </c>
      <c r="O66" s="18">
        <f>+[1]PAM!R67</f>
        <v>648.27959999999996</v>
      </c>
      <c r="P66" s="19">
        <f>+[1]PAM!S67</f>
        <v>632.70609999999999</v>
      </c>
      <c r="Q66" s="20">
        <f>+[1]PAM!T67</f>
        <v>519.99680000000001</v>
      </c>
      <c r="R66" s="18">
        <f t="shared" si="6"/>
        <v>612.80336921000003</v>
      </c>
      <c r="S66" s="19">
        <f t="shared" si="7"/>
        <v>614.32023148337987</v>
      </c>
      <c r="T66" s="19">
        <f t="shared" si="8"/>
        <v>597.62499199218757</v>
      </c>
      <c r="U66" s="19">
        <f t="shared" si="9"/>
        <v>597.0798894376353</v>
      </c>
      <c r="V66" s="19"/>
      <c r="W66" s="20">
        <f t="shared" si="10"/>
        <v>625.64937802284362</v>
      </c>
      <c r="X66" s="21"/>
      <c r="Y66" s="42">
        <f t="shared" si="32"/>
        <v>3.8482056642328066E-2</v>
      </c>
      <c r="Z66" s="24">
        <f t="shared" si="32"/>
        <v>5.0404846067368947E-2</v>
      </c>
      <c r="AA66" s="24">
        <f t="shared" si="32"/>
        <v>2.1100170568291832E-2</v>
      </c>
      <c r="AB66" s="24">
        <f t="shared" si="32"/>
        <v>2.5986842211853878E-2</v>
      </c>
      <c r="AC66" s="24">
        <f t="shared" si="32"/>
        <v>2.0865818717595186E-2</v>
      </c>
      <c r="AD66" s="24">
        <f t="shared" si="32"/>
        <v>3.0321874157390072E-2</v>
      </c>
      <c r="AE66" s="24">
        <f t="shared" si="32"/>
        <v>3.6800829803806501E-2</v>
      </c>
      <c r="AF66" s="24">
        <f t="shared" si="32"/>
        <v>3.5024215857723417E-2</v>
      </c>
      <c r="AG66" s="24">
        <f t="shared" si="32"/>
        <v>6.2080562369836612E-2</v>
      </c>
      <c r="AH66" s="24">
        <f t="shared" si="32"/>
        <v>3.274080394804546E-2</v>
      </c>
      <c r="AI66" s="24">
        <f t="shared" si="32"/>
        <v>7.2614782204349915E-3</v>
      </c>
      <c r="AJ66" s="24">
        <f t="shared" si="32"/>
        <v>4.8951996010603516E-2</v>
      </c>
      <c r="AK66" s="24">
        <f t="shared" si="32"/>
        <v>3.8408484315822111E-2</v>
      </c>
      <c r="AL66" s="24">
        <f t="shared" si="32"/>
        <v>9.7416512550096757E-2</v>
      </c>
      <c r="AM66" s="24">
        <f t="shared" si="32"/>
        <v>3.145037446161969E-2</v>
      </c>
      <c r="AN66" s="24">
        <f t="shared" si="32"/>
        <v>2.6147787897893737E-2</v>
      </c>
      <c r="AO66" s="24">
        <f t="shared" si="30"/>
        <v>3.8482024276816906E-2</v>
      </c>
      <c r="AP66" s="24">
        <f t="shared" si="30"/>
        <v>4.0788759290850241E-2</v>
      </c>
      <c r="AQ66" s="24">
        <f t="shared" si="30"/>
        <v>3.4330167153904023E-2</v>
      </c>
      <c r="AR66" s="24">
        <f t="shared" si="24"/>
        <v>3.0120348248274365E-2</v>
      </c>
      <c r="AS66" s="24" t="e">
        <f t="shared" si="24"/>
        <v>#DIV/0!</v>
      </c>
      <c r="AT66" s="24">
        <f t="shared" si="24"/>
        <v>3.3397634048596192E-2</v>
      </c>
      <c r="AU66" s="21"/>
      <c r="AV66" s="24">
        <f t="shared" si="29"/>
        <v>0.49359231526296377</v>
      </c>
      <c r="AW66" s="24">
        <f t="shared" si="29"/>
        <v>0.49762395263984405</v>
      </c>
      <c r="AX66" s="24">
        <f t="shared" si="29"/>
        <v>0.52413864108076003</v>
      </c>
      <c r="AY66" s="24">
        <f t="shared" si="29"/>
        <v>0.63123414986611515</v>
      </c>
      <c r="AZ66" s="24">
        <f t="shared" si="29"/>
        <v>0.24147368206599462</v>
      </c>
      <c r="BA66" s="24">
        <f t="shared" si="29"/>
        <v>0.4608918077301638</v>
      </c>
      <c r="BB66" s="24">
        <f t="shared" si="29"/>
        <v>0.53196323162699932</v>
      </c>
      <c r="BC66" s="24">
        <f t="shared" si="29"/>
        <v>0.55264488686449842</v>
      </c>
      <c r="BD66" s="24">
        <f t="shared" si="27"/>
        <v>0.26074674774543127</v>
      </c>
      <c r="BE66" s="24">
        <f t="shared" si="27"/>
        <v>0.43129388580260986</v>
      </c>
      <c r="BF66" s="24">
        <f t="shared" si="27"/>
        <v>0.56514395742040535</v>
      </c>
      <c r="BG66" s="24">
        <f t="shared" si="27"/>
        <v>0.62472576449203387</v>
      </c>
      <c r="BH66" s="24">
        <f t="shared" si="27"/>
        <v>0.41847530067569227</v>
      </c>
      <c r="BI66" s="24">
        <f t="shared" si="27"/>
        <v>0.57194512203993142</v>
      </c>
      <c r="BJ66" s="24">
        <f t="shared" si="27"/>
        <v>0.52346161236402255</v>
      </c>
      <c r="BK66" s="24">
        <f t="shared" si="27"/>
        <v>0.32951351522724193</v>
      </c>
      <c r="BL66" s="24">
        <f t="shared" si="31"/>
        <v>0.49358716969099281</v>
      </c>
      <c r="BM66" s="24">
        <f t="shared" si="31"/>
        <v>0.51768727439181639</v>
      </c>
      <c r="BN66" s="24">
        <f t="shared" si="31"/>
        <v>0.53499135454675417</v>
      </c>
      <c r="BO66" s="24">
        <f t="shared" si="31"/>
        <v>0.51053237425368247</v>
      </c>
      <c r="BP66" s="24" t="e">
        <f t="shared" si="31"/>
        <v>#DIV/0!</v>
      </c>
      <c r="BQ66" s="24">
        <f t="shared" si="31"/>
        <v>0.51053662097964025</v>
      </c>
      <c r="BR66" s="21"/>
      <c r="BS66" s="35">
        <f t="shared" si="13"/>
        <v>44562</v>
      </c>
      <c r="BT66" s="24">
        <f t="shared" si="26"/>
        <v>1.5146543747642342E-2</v>
      </c>
      <c r="BU66" s="24">
        <f t="shared" si="26"/>
        <v>6.6780275338343431E-4</v>
      </c>
      <c r="BV66" s="24">
        <f t="shared" si="26"/>
        <v>2.8349970462423378E-3</v>
      </c>
      <c r="BW66" s="24">
        <f t="shared" si="33"/>
        <v>1.4273792492676659E-3</v>
      </c>
      <c r="BX66" s="24">
        <f t="shared" si="33"/>
        <v>1.8739501619906402E-3</v>
      </c>
      <c r="BY66" s="24">
        <f t="shared" si="33"/>
        <v>3.4450905090326043E-3</v>
      </c>
      <c r="BZ66" s="24">
        <f t="shared" si="33"/>
        <v>4.1532155795719894E-3</v>
      </c>
      <c r="CA66" s="24">
        <f t="shared" si="33"/>
        <v>1.507154634891487E-3</v>
      </c>
      <c r="CB66" s="24">
        <f t="shared" si="33"/>
        <v>2.3305152654873955E-3</v>
      </c>
      <c r="CC66" s="24">
        <f t="shared" si="33"/>
        <v>8.747155970267924E-5</v>
      </c>
      <c r="CD66" s="24">
        <f t="shared" si="33"/>
        <v>3.8402591579197853E-3</v>
      </c>
      <c r="CE66" s="24">
        <f t="shared" si="33"/>
        <v>1.1676124791940566E-3</v>
      </c>
      <c r="CF66" s="24">
        <f t="shared" si="16"/>
        <v>3.8481992144326418E-2</v>
      </c>
    </row>
    <row r="67" spans="1:84" x14ac:dyDescent="0.25">
      <c r="A67" s="31">
        <f>+[1]PAM!A68</f>
        <v>44593</v>
      </c>
      <c r="B67" s="17">
        <f>+[1]PAM!B68</f>
        <v>641.39559999999994</v>
      </c>
      <c r="C67" s="17">
        <f>+[1]PAM!C68</f>
        <v>693.62779999999998</v>
      </c>
      <c r="D67" s="17">
        <f>+[1]PAM!D68</f>
        <v>513.73630000000003</v>
      </c>
      <c r="E67" s="17">
        <f>+[1]PAM!E68</f>
        <v>657.81420000000003</v>
      </c>
      <c r="F67" s="17">
        <f>+[1]PAM!F68</f>
        <v>493.02120000000002</v>
      </c>
      <c r="G67" s="17">
        <f>+[1]PAM!G68</f>
        <v>620.63980000000004</v>
      </c>
      <c r="H67" s="17">
        <f>+[1]PAM!H68</f>
        <v>728.42430000000002</v>
      </c>
      <c r="I67" s="17">
        <f>+[1]PAM!I68</f>
        <v>733.73310000000004</v>
      </c>
      <c r="J67" s="17">
        <f>+[1]PAM!J68</f>
        <v>537.81100000000004</v>
      </c>
      <c r="K67" s="17">
        <f>+[1]PAM!K68</f>
        <v>601.32280000000003</v>
      </c>
      <c r="L67" s="17">
        <f>+[1]PAM!L68</f>
        <v>456.78870000000001</v>
      </c>
      <c r="M67" s="17">
        <f>+[1]PAM!M68</f>
        <v>617.70780000000002</v>
      </c>
      <c r="N67" s="17">
        <f>+[1]PAM!N68</f>
        <v>542.39779999999996</v>
      </c>
      <c r="O67" s="18">
        <f>+[1]PAM!R68</f>
        <v>704.84649999999999</v>
      </c>
      <c r="P67" s="19">
        <f>+[1]PAM!S68</f>
        <v>659.11389999999994</v>
      </c>
      <c r="Q67" s="20">
        <f>+[1]PAM!T68</f>
        <v>539.00469999999996</v>
      </c>
      <c r="R67" s="18">
        <f t="shared" si="6"/>
        <v>641.39652574000002</v>
      </c>
      <c r="S67" s="19">
        <f t="shared" si="7"/>
        <v>644.44992889149228</v>
      </c>
      <c r="T67" s="19">
        <f t="shared" si="8"/>
        <v>618.99696523437512</v>
      </c>
      <c r="U67" s="19">
        <f t="shared" si="9"/>
        <v>619.37339776496049</v>
      </c>
      <c r="V67" s="19"/>
      <c r="W67" s="20">
        <f t="shared" si="10"/>
        <v>650.59257936195343</v>
      </c>
      <c r="X67" s="21"/>
      <c r="Y67" s="42">
        <f t="shared" si="32"/>
        <v>4.6657176953345036E-2</v>
      </c>
      <c r="Z67" s="24">
        <f t="shared" si="32"/>
        <v>6.6916978081856593E-2</v>
      </c>
      <c r="AA67" s="24">
        <f t="shared" si="32"/>
        <v>2.3695368828098085E-2</v>
      </c>
      <c r="AB67" s="24">
        <f t="shared" si="32"/>
        <v>3.878133272231099E-2</v>
      </c>
      <c r="AC67" s="24">
        <f t="shared" si="32"/>
        <v>3.7264600501989209E-2</v>
      </c>
      <c r="AD67" s="24">
        <f t="shared" si="32"/>
        <v>4.7204357953543719E-2</v>
      </c>
      <c r="AE67" s="24">
        <f t="shared" si="32"/>
        <v>3.7800079698791622E-2</v>
      </c>
      <c r="AF67" s="24">
        <f t="shared" si="32"/>
        <v>5.4629105530307864E-2</v>
      </c>
      <c r="AG67" s="24">
        <f t="shared" si="32"/>
        <v>1.0912481167957955E-2</v>
      </c>
      <c r="AH67" s="24">
        <f t="shared" si="32"/>
        <v>2.4414310387300242E-2</v>
      </c>
      <c r="AI67" s="24">
        <f t="shared" si="32"/>
        <v>2.7151838519101856E-2</v>
      </c>
      <c r="AJ67" s="24">
        <f t="shared" si="32"/>
        <v>3.0385736719001022E-2</v>
      </c>
      <c r="AK67" s="24">
        <f t="shared" si="32"/>
        <v>4.2410160465319535E-2</v>
      </c>
      <c r="AL67" s="24">
        <f t="shared" si="32"/>
        <v>8.7256949007804785E-2</v>
      </c>
      <c r="AM67" s="24">
        <f t="shared" si="32"/>
        <v>4.1737862176451257E-2</v>
      </c>
      <c r="AN67" s="24">
        <f t="shared" si="32"/>
        <v>3.6553878793100125E-2</v>
      </c>
      <c r="AO67" s="24">
        <f t="shared" si="30"/>
        <v>4.6659594197174581E-2</v>
      </c>
      <c r="AP67" s="24">
        <f t="shared" si="30"/>
        <v>4.904558870763398E-2</v>
      </c>
      <c r="AQ67" s="24">
        <f t="shared" si="30"/>
        <v>3.5761511865398887E-2</v>
      </c>
      <c r="AR67" s="24">
        <f t="shared" si="24"/>
        <v>3.733756356845741E-2</v>
      </c>
      <c r="AS67" s="24" t="e">
        <f t="shared" si="24"/>
        <v>#DIV/0!</v>
      </c>
      <c r="AT67" s="24">
        <f t="shared" si="24"/>
        <v>3.9867699410066626E-2</v>
      </c>
      <c r="AU67" s="21"/>
      <c r="AV67" s="24">
        <f t="shared" si="29"/>
        <v>0.51116690262613562</v>
      </c>
      <c r="AW67" s="24">
        <f t="shared" si="29"/>
        <v>0.54285053344766343</v>
      </c>
      <c r="AX67" s="24">
        <f t="shared" si="29"/>
        <v>0.50870697647646534</v>
      </c>
      <c r="AY67" s="24">
        <f t="shared" si="29"/>
        <v>0.64388657577421338</v>
      </c>
      <c r="AZ67" s="24">
        <f t="shared" si="29"/>
        <v>0.26747347867946791</v>
      </c>
      <c r="BA67" s="24">
        <f t="shared" si="29"/>
        <v>0.47029895188100213</v>
      </c>
      <c r="BB67" s="24">
        <f t="shared" si="29"/>
        <v>0.53400991218696947</v>
      </c>
      <c r="BC67" s="24">
        <f t="shared" si="29"/>
        <v>0.56154025578565325</v>
      </c>
      <c r="BD67" s="24">
        <f t="shared" si="27"/>
        <v>0.23914988407112103</v>
      </c>
      <c r="BE67" s="24">
        <f t="shared" si="27"/>
        <v>0.44254000239894453</v>
      </c>
      <c r="BF67" s="24">
        <f t="shared" si="27"/>
        <v>0.60630292570278366</v>
      </c>
      <c r="BG67" s="24">
        <f t="shared" si="27"/>
        <v>0.59095323861911031</v>
      </c>
      <c r="BH67" s="24">
        <f t="shared" si="27"/>
        <v>0.4315193116011069</v>
      </c>
      <c r="BI67" s="24">
        <f t="shared" si="27"/>
        <v>0.66528177978715664</v>
      </c>
      <c r="BJ67" s="24">
        <f t="shared" si="27"/>
        <v>0.52824539518836588</v>
      </c>
      <c r="BK67" s="24">
        <f t="shared" si="27"/>
        <v>0.34483384959699004</v>
      </c>
      <c r="BL67" s="24">
        <f t="shared" si="31"/>
        <v>0.51116488644598101</v>
      </c>
      <c r="BM67" s="24">
        <f t="shared" si="31"/>
        <v>0.53846683075463542</v>
      </c>
      <c r="BN67" s="24">
        <f t="shared" si="31"/>
        <v>0.53722265390921242</v>
      </c>
      <c r="BO67" s="24">
        <f t="shared" si="31"/>
        <v>0.5222513502634778</v>
      </c>
      <c r="BP67" s="24" t="e">
        <f t="shared" si="31"/>
        <v>#DIV/0!</v>
      </c>
      <c r="BQ67" s="24">
        <f t="shared" si="31"/>
        <v>0.51879481783533588</v>
      </c>
      <c r="BR67" s="21"/>
      <c r="BS67" s="35">
        <f t="shared" si="13"/>
        <v>44593</v>
      </c>
      <c r="BT67" s="24">
        <f t="shared" si="26"/>
        <v>2.0339266688740039E-2</v>
      </c>
      <c r="BU67" s="24">
        <f t="shared" si="26"/>
        <v>7.3738629927126969E-4</v>
      </c>
      <c r="BV67" s="24">
        <f t="shared" si="26"/>
        <v>4.1798878075025268E-3</v>
      </c>
      <c r="BW67" s="24">
        <f t="shared" si="33"/>
        <v>2.5059366299724911E-3</v>
      </c>
      <c r="BX67" s="24">
        <f t="shared" si="33"/>
        <v>2.8943964292655485E-3</v>
      </c>
      <c r="BY67" s="24">
        <f t="shared" si="33"/>
        <v>3.5329059753046645E-3</v>
      </c>
      <c r="BZ67" s="24">
        <f t="shared" si="33"/>
        <v>6.4564182603929401E-3</v>
      </c>
      <c r="CA67" s="24">
        <f t="shared" si="33"/>
        <v>2.7094687223759752E-4</v>
      </c>
      <c r="CB67" s="24">
        <f t="shared" si="33"/>
        <v>1.7282215403655252E-3</v>
      </c>
      <c r="CC67" s="24">
        <f t="shared" si="33"/>
        <v>3.1723734134198511E-4</v>
      </c>
      <c r="CD67" s="24">
        <f t="shared" si="33"/>
        <v>2.4077784100264383E-3</v>
      </c>
      <c r="CE67" s="24">
        <f t="shared" si="33"/>
        <v>1.2891715277921656E-3</v>
      </c>
      <c r="CF67" s="24">
        <f t="shared" si="16"/>
        <v>4.6659553782213189E-2</v>
      </c>
    </row>
    <row r="68" spans="1:84" x14ac:dyDescent="0.25">
      <c r="A68" s="31">
        <f>+[1]PAM!A69</f>
        <v>44621</v>
      </c>
      <c r="B68" s="17">
        <f>+[1]PAM!B69</f>
        <v>683.90589999999997</v>
      </c>
      <c r="C68" s="17">
        <f>+[1]PAM!C69</f>
        <v>748.26390000000004</v>
      </c>
      <c r="D68" s="17">
        <f>+[1]PAM!D69</f>
        <v>542.44029999999998</v>
      </c>
      <c r="E68" s="17">
        <f>+[1]PAM!E69</f>
        <v>717.77430000000004</v>
      </c>
      <c r="F68" s="17">
        <f>+[1]PAM!F69</f>
        <v>522.81949999999995</v>
      </c>
      <c r="G68" s="17">
        <f>+[1]PAM!G69</f>
        <v>648.97460000000001</v>
      </c>
      <c r="H68" s="17">
        <f>+[1]PAM!H69</f>
        <v>760.45439999999996</v>
      </c>
      <c r="I68" s="17">
        <f>+[1]PAM!I69</f>
        <v>773.8048</v>
      </c>
      <c r="J68" s="17">
        <f>+[1]PAM!J69</f>
        <v>567.63059999999996</v>
      </c>
      <c r="K68" s="17">
        <f>+[1]PAM!K69</f>
        <v>628.41679999999997</v>
      </c>
      <c r="L68" s="17">
        <f>+[1]PAM!L69</f>
        <v>574.51599999999996</v>
      </c>
      <c r="M68" s="17">
        <f>+[1]PAM!M69</f>
        <v>649.96860000000004</v>
      </c>
      <c r="N68" s="17">
        <f>+[1]PAM!N69</f>
        <v>569.86450000000002</v>
      </c>
      <c r="O68" s="18">
        <f>+[1]PAM!R69</f>
        <v>750.16790000000003</v>
      </c>
      <c r="P68" s="19">
        <f>+[1]PAM!S69</f>
        <v>701.947</v>
      </c>
      <c r="Q68" s="20">
        <f>+[1]PAM!T69</f>
        <v>578.62310000000002</v>
      </c>
      <c r="R68" s="18">
        <f t="shared" si="6"/>
        <v>683.90634723000005</v>
      </c>
      <c r="S68" s="19">
        <f t="shared" si="7"/>
        <v>688.95562322448404</v>
      </c>
      <c r="T68" s="19">
        <f t="shared" si="8"/>
        <v>657.07995633370535</v>
      </c>
      <c r="U68" s="19">
        <f t="shared" si="9"/>
        <v>659.15645187454936</v>
      </c>
      <c r="V68" s="19"/>
      <c r="W68" s="20">
        <f t="shared" si="10"/>
        <v>691.09905716817639</v>
      </c>
      <c r="X68" s="21"/>
      <c r="Y68" s="42">
        <f t="shared" si="32"/>
        <v>6.6277816685989199E-2</v>
      </c>
      <c r="Z68" s="24">
        <f t="shared" si="32"/>
        <v>7.8768613368725982E-2</v>
      </c>
      <c r="AA68" s="24">
        <f t="shared" si="32"/>
        <v>5.5873022793989646E-2</v>
      </c>
      <c r="AB68" s="24">
        <f t="shared" si="32"/>
        <v>9.1150510280866515E-2</v>
      </c>
      <c r="AC68" s="24">
        <f t="shared" si="32"/>
        <v>6.0440200137438227E-2</v>
      </c>
      <c r="AD68" s="24">
        <f t="shared" si="32"/>
        <v>4.5654178156154357E-2</v>
      </c>
      <c r="AE68" s="24">
        <f t="shared" si="32"/>
        <v>4.3971762062303466E-2</v>
      </c>
      <c r="AF68" s="24">
        <f t="shared" si="32"/>
        <v>5.4613455492194651E-2</v>
      </c>
      <c r="AG68" s="24">
        <f t="shared" si="32"/>
        <v>5.544624412665411E-2</v>
      </c>
      <c r="AH68" s="24">
        <f t="shared" si="32"/>
        <v>4.5057330272525675E-2</v>
      </c>
      <c r="AI68" s="24">
        <f t="shared" si="32"/>
        <v>0.25772813556902774</v>
      </c>
      <c r="AJ68" s="24">
        <f t="shared" si="32"/>
        <v>5.2226635312035974E-2</v>
      </c>
      <c r="AK68" s="24">
        <f t="shared" si="32"/>
        <v>5.0639401560994557E-2</v>
      </c>
      <c r="AL68" s="24">
        <f t="shared" si="32"/>
        <v>6.4299673758754672E-2</v>
      </c>
      <c r="AM68" s="24">
        <f t="shared" si="32"/>
        <v>6.4985884837203578E-2</v>
      </c>
      <c r="AN68" s="24">
        <f t="shared" si="32"/>
        <v>7.3502884112142342E-2</v>
      </c>
      <c r="AO68" s="24">
        <f t="shared" si="30"/>
        <v>6.6276974981981818E-2</v>
      </c>
      <c r="AP68" s="24">
        <f t="shared" si="30"/>
        <v>6.9059972447425455E-2</v>
      </c>
      <c r="AQ68" s="24">
        <f t="shared" si="30"/>
        <v>6.1523712131465125E-2</v>
      </c>
      <c r="AR68" s="24">
        <f t="shared" si="24"/>
        <v>6.4231131419508758E-2</v>
      </c>
      <c r="AS68" s="24" t="e">
        <f t="shared" si="24"/>
        <v>#DIV/0!</v>
      </c>
      <c r="AT68" s="24">
        <f t="shared" si="24"/>
        <v>6.2260897359063483E-2</v>
      </c>
      <c r="AU68" s="21"/>
      <c r="AV68" s="24">
        <f t="shared" si="29"/>
        <v>0.53716771593547485</v>
      </c>
      <c r="AW68" s="24">
        <f t="shared" si="29"/>
        <v>0.58876447484586159</v>
      </c>
      <c r="AX68" s="24">
        <f t="shared" si="29"/>
        <v>0.49162289383040858</v>
      </c>
      <c r="AY68" s="24">
        <f t="shared" si="29"/>
        <v>0.6746852853168146</v>
      </c>
      <c r="AZ68" s="24">
        <f t="shared" si="29"/>
        <v>0.32563212392930274</v>
      </c>
      <c r="BA68" s="24">
        <f t="shared" si="29"/>
        <v>0.48679404874217802</v>
      </c>
      <c r="BB68" s="24">
        <f t="shared" si="29"/>
        <v>0.53569539669663313</v>
      </c>
      <c r="BC68" s="24">
        <f t="shared" si="29"/>
        <v>0.57621249771096172</v>
      </c>
      <c r="BD68" s="24">
        <f t="shared" si="27"/>
        <v>0.31485577208171489</v>
      </c>
      <c r="BE68" s="24">
        <f t="shared" si="27"/>
        <v>0.38546639628306312</v>
      </c>
      <c r="BF68" s="24">
        <f t="shared" si="27"/>
        <v>0.55748659839760895</v>
      </c>
      <c r="BG68" s="24">
        <f t="shared" si="27"/>
        <v>0.62407738577874161</v>
      </c>
      <c r="BH68" s="24">
        <f t="shared" si="27"/>
        <v>0.47253939591890748</v>
      </c>
      <c r="BI68" s="24">
        <f t="shared" si="27"/>
        <v>0.67850283312614068</v>
      </c>
      <c r="BJ68" s="24">
        <f t="shared" si="27"/>
        <v>0.55080039051306873</v>
      </c>
      <c r="BK68" s="24">
        <f t="shared" si="27"/>
        <v>0.39027991421262986</v>
      </c>
      <c r="BL68" s="24">
        <f t="shared" si="31"/>
        <v>0.53717165277456691</v>
      </c>
      <c r="BM68" s="24">
        <f t="shared" si="31"/>
        <v>0.56349770447242364</v>
      </c>
      <c r="BN68" s="24">
        <f t="shared" si="31"/>
        <v>0.54761982820461141</v>
      </c>
      <c r="BO68" s="24">
        <f t="shared" si="31"/>
        <v>0.52692255451039238</v>
      </c>
      <c r="BP68" s="24" t="e">
        <f t="shared" si="31"/>
        <v>#DIV/0!</v>
      </c>
      <c r="BQ68" s="24">
        <f t="shared" si="31"/>
        <v>0.52882474211345021</v>
      </c>
      <c r="BR68" s="21"/>
      <c r="BS68" s="35">
        <f t="shared" si="13"/>
        <v>44621</v>
      </c>
      <c r="BT68" s="24">
        <f t="shared" si="26"/>
        <v>2.4404973545188051E-2</v>
      </c>
      <c r="BU68" s="24">
        <f t="shared" si="26"/>
        <v>1.7005916473390185E-3</v>
      </c>
      <c r="BV68" s="24">
        <f t="shared" si="26"/>
        <v>9.7503606666462985E-3</v>
      </c>
      <c r="BW68" s="24">
        <f t="shared" si="33"/>
        <v>4.0279549937667081E-3</v>
      </c>
      <c r="BX68" s="24">
        <f t="shared" si="33"/>
        <v>2.8008086117210632E-3</v>
      </c>
      <c r="BY68" s="24">
        <f t="shared" si="33"/>
        <v>4.0749518082132084E-3</v>
      </c>
      <c r="BZ68" s="24">
        <f t="shared" si="33"/>
        <v>6.5037302563347747E-3</v>
      </c>
      <c r="CA68" s="24">
        <f t="shared" si="33"/>
        <v>1.3296638767088486E-3</v>
      </c>
      <c r="CB68" s="24">
        <f t="shared" si="33"/>
        <v>3.1217030487892265E-3</v>
      </c>
      <c r="CC68" s="24">
        <f t="shared" si="33"/>
        <v>2.9551333529572068E-3</v>
      </c>
      <c r="CD68" s="24">
        <f t="shared" si="33"/>
        <v>4.0741233647377719E-3</v>
      </c>
      <c r="CE68" s="24">
        <f t="shared" si="33"/>
        <v>1.5330754685563826E-3</v>
      </c>
      <c r="CF68" s="24">
        <f t="shared" si="16"/>
        <v>6.6277070640958557E-2</v>
      </c>
    </row>
    <row r="69" spans="1:84" x14ac:dyDescent="0.25">
      <c r="A69" s="31">
        <f>+[1]PAM!A70</f>
        <v>44652</v>
      </c>
      <c r="B69" s="17">
        <f>+[1]PAM!B70</f>
        <v>723.95090000000005</v>
      </c>
      <c r="C69" s="17">
        <f>+[1]PAM!C70</f>
        <v>789.69079999999997</v>
      </c>
      <c r="D69" s="17">
        <f>+[1]PAM!D70</f>
        <v>561.24369999999999</v>
      </c>
      <c r="E69" s="17">
        <f>+[1]PAM!E70</f>
        <v>781.67510000000004</v>
      </c>
      <c r="F69" s="17">
        <f>+[1]PAM!F70</f>
        <v>543.81709999999998</v>
      </c>
      <c r="G69" s="17">
        <f>+[1]PAM!G70</f>
        <v>684.93079999999998</v>
      </c>
      <c r="H69" s="17">
        <f>+[1]PAM!H70</f>
        <v>812.16759999999999</v>
      </c>
      <c r="I69" s="17">
        <f>+[1]PAM!I70</f>
        <v>811.43910000000005</v>
      </c>
      <c r="J69" s="17">
        <f>+[1]PAM!J70</f>
        <v>583.81510000000003</v>
      </c>
      <c r="K69" s="17">
        <f>+[1]PAM!K70</f>
        <v>658.55989999999997</v>
      </c>
      <c r="L69" s="17">
        <f>+[1]PAM!L70</f>
        <v>597.88170000000002</v>
      </c>
      <c r="M69" s="17">
        <f>+[1]PAM!M70</f>
        <v>703.83029999999997</v>
      </c>
      <c r="N69" s="17">
        <f>+[1]PAM!N70</f>
        <v>601.42039999999997</v>
      </c>
      <c r="O69" s="18">
        <f>+[1]PAM!R70</f>
        <v>781.27869999999996</v>
      </c>
      <c r="P69" s="19">
        <f>+[1]PAM!S70</f>
        <v>747.64980000000003</v>
      </c>
      <c r="Q69" s="20">
        <f>+[1]PAM!T70</f>
        <v>604.08240000000001</v>
      </c>
      <c r="R69" s="18">
        <f t="shared" si="6"/>
        <v>723.95131794999998</v>
      </c>
      <c r="S69" s="19">
        <f t="shared" si="7"/>
        <v>731.78456828232538</v>
      </c>
      <c r="T69" s="19">
        <f t="shared" si="8"/>
        <v>703.57702812500008</v>
      </c>
      <c r="U69" s="19">
        <f t="shared" si="9"/>
        <v>703.50307346791635</v>
      </c>
      <c r="V69" s="19"/>
      <c r="W69" s="20">
        <f t="shared" si="10"/>
        <v>733.00206041748731</v>
      </c>
      <c r="X69" s="21"/>
      <c r="Y69" s="42">
        <f t="shared" si="32"/>
        <v>5.8553377006983043E-2</v>
      </c>
      <c r="Z69" s="24">
        <f t="shared" si="32"/>
        <v>5.5364023307819421E-2</v>
      </c>
      <c r="AA69" s="24">
        <f t="shared" si="32"/>
        <v>3.4664459849314211E-2</v>
      </c>
      <c r="AB69" s="24">
        <f t="shared" si="32"/>
        <v>8.9026313703346682E-2</v>
      </c>
      <c r="AC69" s="24">
        <f t="shared" si="32"/>
        <v>4.0162235723801398E-2</v>
      </c>
      <c r="AD69" s="24">
        <f t="shared" si="32"/>
        <v>5.5404633709855489E-2</v>
      </c>
      <c r="AE69" s="24">
        <f t="shared" si="32"/>
        <v>6.8003025559455033E-2</v>
      </c>
      <c r="AF69" s="24">
        <f t="shared" si="32"/>
        <v>4.8635392284979373E-2</v>
      </c>
      <c r="AG69" s="24">
        <f t="shared" si="32"/>
        <v>2.8512381115465057E-2</v>
      </c>
      <c r="AH69" s="24">
        <f t="shared" si="32"/>
        <v>4.7966731634163873E-2</v>
      </c>
      <c r="AI69" s="24">
        <f t="shared" si="32"/>
        <v>4.0670233727172267E-2</v>
      </c>
      <c r="AJ69" s="24">
        <f t="shared" si="32"/>
        <v>8.286815701558492E-2</v>
      </c>
      <c r="AK69" s="24">
        <f t="shared" si="32"/>
        <v>5.5374391631694886E-2</v>
      </c>
      <c r="AL69" s="24">
        <f t="shared" si="32"/>
        <v>4.1471782516953715E-2</v>
      </c>
      <c r="AM69" s="24">
        <f t="shared" si="32"/>
        <v>6.5108619311714522E-2</v>
      </c>
      <c r="AN69" s="24">
        <f t="shared" si="32"/>
        <v>4.3999798832780712E-2</v>
      </c>
      <c r="AO69" s="24">
        <f t="shared" si="30"/>
        <v>5.8553295904026248E-2</v>
      </c>
      <c r="AP69" s="24">
        <f t="shared" si="30"/>
        <v>6.2165027200723255E-2</v>
      </c>
      <c r="AQ69" s="24">
        <f t="shared" si="30"/>
        <v>7.0763186950235646E-2</v>
      </c>
      <c r="AR69" s="24">
        <f t="shared" si="24"/>
        <v>6.7277838921626865E-2</v>
      </c>
      <c r="AS69" s="24" t="e">
        <f t="shared" si="24"/>
        <v>#DIV/0!</v>
      </c>
      <c r="AT69" s="24">
        <f t="shared" si="24"/>
        <v>6.0632412697842808E-2</v>
      </c>
      <c r="AU69" s="21"/>
      <c r="AV69" s="24">
        <f t="shared" si="29"/>
        <v>0.56528130596557502</v>
      </c>
      <c r="AW69" s="24">
        <f t="shared" si="29"/>
        <v>0.61240560160764645</v>
      </c>
      <c r="AX69" s="24">
        <f t="shared" si="29"/>
        <v>0.49410470909820803</v>
      </c>
      <c r="AY69" s="24">
        <f t="shared" si="29"/>
        <v>0.70099469034251638</v>
      </c>
      <c r="AZ69" s="24">
        <f t="shared" si="29"/>
        <v>0.34877681347484391</v>
      </c>
      <c r="BA69" s="24">
        <f t="shared" si="29"/>
        <v>0.50536723132798889</v>
      </c>
      <c r="BB69" s="24">
        <f t="shared" si="29"/>
        <v>0.58111694930762536</v>
      </c>
      <c r="BC69" s="24">
        <f t="shared" si="29"/>
        <v>0.55477501205687751</v>
      </c>
      <c r="BD69" s="24">
        <f t="shared" si="27"/>
        <v>0.34496551743203474</v>
      </c>
      <c r="BE69" s="24">
        <f t="shared" si="27"/>
        <v>0.4620732510887402</v>
      </c>
      <c r="BF69" s="24">
        <f t="shared" si="27"/>
        <v>0.59105199458403068</v>
      </c>
      <c r="BG69" s="24">
        <f t="shared" si="27"/>
        <v>0.68295421069545714</v>
      </c>
      <c r="BH69" s="24">
        <f t="shared" si="27"/>
        <v>0.50454098797008418</v>
      </c>
      <c r="BI69" s="24">
        <f t="shared" si="27"/>
        <v>0.69259141228538978</v>
      </c>
      <c r="BJ69" s="24">
        <f t="shared" si="27"/>
        <v>0.58534631975424967</v>
      </c>
      <c r="BK69" s="24">
        <f t="shared" si="27"/>
        <v>0.40249573040093822</v>
      </c>
      <c r="BL69" s="24">
        <f t="shared" si="31"/>
        <v>0.56528059377218054</v>
      </c>
      <c r="BM69" s="24">
        <f t="shared" si="31"/>
        <v>0.59741996112974061</v>
      </c>
      <c r="BN69" s="24">
        <f t="shared" si="31"/>
        <v>0.59345168194805975</v>
      </c>
      <c r="BO69" s="24">
        <f t="shared" si="31"/>
        <v>0.56907430136531212</v>
      </c>
      <c r="BP69" s="24" t="e">
        <f t="shared" si="31"/>
        <v>#DIV/0!</v>
      </c>
      <c r="BQ69" s="24">
        <f t="shared" si="31"/>
        <v>0.55685535644787021</v>
      </c>
      <c r="BR69" s="21"/>
      <c r="BS69" s="35">
        <f t="shared" si="13"/>
        <v>44652</v>
      </c>
      <c r="BT69" s="24">
        <f t="shared" si="26"/>
        <v>1.7354444302936967E-2</v>
      </c>
      <c r="BU69" s="24">
        <f t="shared" si="26"/>
        <v>1.0447770665525775E-3</v>
      </c>
      <c r="BV69" s="24">
        <f t="shared" si="26"/>
        <v>9.7452784659410024E-3</v>
      </c>
      <c r="BW69" s="24">
        <f t="shared" si="33"/>
        <v>2.6619041011343857E-3</v>
      </c>
      <c r="BX69" s="24">
        <f t="shared" si="33"/>
        <v>3.3332408449758921E-3</v>
      </c>
      <c r="BY69" s="24">
        <f t="shared" si="33"/>
        <v>6.1701428807676654E-3</v>
      </c>
      <c r="BZ69" s="24">
        <f t="shared" si="33"/>
        <v>5.7284644422573427E-3</v>
      </c>
      <c r="CA69" s="24">
        <f t="shared" si="33"/>
        <v>6.7681343295912793E-4</v>
      </c>
      <c r="CB69" s="24">
        <f t="shared" si="33"/>
        <v>3.2571368224780638E-3</v>
      </c>
      <c r="CC69" s="24">
        <f t="shared" si="33"/>
        <v>5.5005779303848813E-4</v>
      </c>
      <c r="CD69" s="24">
        <f t="shared" si="33"/>
        <v>6.3792368219078013E-3</v>
      </c>
      <c r="CE69" s="24">
        <f t="shared" si="33"/>
        <v>1.6518372191261959E-3</v>
      </c>
      <c r="CF69" s="24">
        <f t="shared" si="16"/>
        <v>5.8553334194075504E-2</v>
      </c>
    </row>
    <row r="70" spans="1:84" x14ac:dyDescent="0.25">
      <c r="A70" s="31">
        <f>+[1]PAM!A71</f>
        <v>44682</v>
      </c>
      <c r="B70" s="17">
        <f>+[1]PAM!B71</f>
        <v>762.15629999999999</v>
      </c>
      <c r="C70" s="17">
        <f>+[1]PAM!C71</f>
        <v>824.13379999999995</v>
      </c>
      <c r="D70" s="17">
        <f>+[1]PAM!D71</f>
        <v>591.07100000000003</v>
      </c>
      <c r="E70" s="17">
        <f>+[1]PAM!E71</f>
        <v>833.68539999999996</v>
      </c>
      <c r="F70" s="17">
        <f>+[1]PAM!F71</f>
        <v>561.7817</v>
      </c>
      <c r="G70" s="17">
        <f>+[1]PAM!G71</f>
        <v>723.01580000000001</v>
      </c>
      <c r="H70" s="17">
        <f>+[1]PAM!H71</f>
        <v>863.59029999999996</v>
      </c>
      <c r="I70" s="17">
        <f>+[1]PAM!I71</f>
        <v>869.27560000000005</v>
      </c>
      <c r="J70" s="17">
        <f>+[1]PAM!J71</f>
        <v>599.95360000000005</v>
      </c>
      <c r="K70" s="17">
        <f>+[1]PAM!K71</f>
        <v>690.62620000000004</v>
      </c>
      <c r="L70" s="17">
        <f>+[1]PAM!L71</f>
        <v>620.32039999999995</v>
      </c>
      <c r="M70" s="17">
        <f>+[1]PAM!M71</f>
        <v>746.25080000000003</v>
      </c>
      <c r="N70" s="17">
        <f>+[1]PAM!N71</f>
        <v>628.28459999999995</v>
      </c>
      <c r="O70" s="18">
        <f>+[1]PAM!R71</f>
        <v>811.13170000000002</v>
      </c>
      <c r="P70" s="19">
        <f>+[1]PAM!S71</f>
        <v>787.72260000000006</v>
      </c>
      <c r="Q70" s="20">
        <f>+[1]PAM!T71</f>
        <v>640.82550000000003</v>
      </c>
      <c r="R70" s="18">
        <f t="shared" ref="R70:R95" si="34">+SUMPRODUCT($C$3:$N$3,C70:N70)</f>
        <v>762.15666352999995</v>
      </c>
      <c r="S70" s="19">
        <f t="shared" ref="S70:S101" si="35">+($C$3*$C70+$D$3*$D70+$E$3*$E70+$G$3*$G70+$K$3*$K70+$M$3*$M70+$N$3*$N70)/SUM($C$3:$E$3,$G$3,$K$3,$M$3:$N$3)</f>
        <v>769.28364372528927</v>
      </c>
      <c r="T70" s="19">
        <f t="shared" ref="T70:T101" si="36">+($E$3*$E70+$G$3*$G70+$K$3*$K70+$M$3*$M70+$N$3*$N70)/SUM($E$3,$G$3,$K$3,$M$3:$N$3)</f>
        <v>744.33250167410711</v>
      </c>
      <c r="U70" s="19">
        <f t="shared" ref="U70:U101" si="37">+($E$3*$E70+$G$3*$G70+$K$3*$K70+$N$3*$N70)/SUM($E$3,$G$3,$K$3,$N$3)</f>
        <v>743.77236409516945</v>
      </c>
      <c r="V70" s="19"/>
      <c r="W70" s="20">
        <f t="shared" ref="W70:W101" si="38">($E$3*$E70+SUMPRODUCT($G$3:$L$3,$G70:$L70)+$N$3*$N70)/SUM($E$3,$G$3:$L$3,$N$3)</f>
        <v>776.74053493501356</v>
      </c>
      <c r="X70" s="21"/>
      <c r="Y70" s="42">
        <f t="shared" si="32"/>
        <v>5.2773468476936758E-2</v>
      </c>
      <c r="Z70" s="24">
        <f t="shared" si="32"/>
        <v>4.3615805072061198E-2</v>
      </c>
      <c r="AA70" s="24">
        <f t="shared" si="32"/>
        <v>5.3145006349291757E-2</v>
      </c>
      <c r="AB70" s="24">
        <f t="shared" si="32"/>
        <v>6.6536979366491167E-2</v>
      </c>
      <c r="AC70" s="24">
        <f t="shared" si="32"/>
        <v>3.3034268322934324E-2</v>
      </c>
      <c r="AD70" s="24">
        <f t="shared" si="32"/>
        <v>5.5604157383490449E-2</v>
      </c>
      <c r="AE70" s="24">
        <f t="shared" si="32"/>
        <v>6.3315379731966548E-2</v>
      </c>
      <c r="AF70" s="24">
        <f t="shared" si="32"/>
        <v>7.1276451923502293E-2</v>
      </c>
      <c r="AG70" s="24">
        <f t="shared" si="32"/>
        <v>2.7643169900881226E-2</v>
      </c>
      <c r="AH70" s="24">
        <f t="shared" si="32"/>
        <v>4.8691546509284978E-2</v>
      </c>
      <c r="AI70" s="24">
        <f t="shared" si="32"/>
        <v>3.7530334178149216E-2</v>
      </c>
      <c r="AJ70" s="24">
        <f t="shared" si="32"/>
        <v>6.027092041931148E-2</v>
      </c>
      <c r="AK70" s="24">
        <f t="shared" si="32"/>
        <v>4.4667922804081828E-2</v>
      </c>
      <c r="AL70" s="24">
        <f t="shared" si="32"/>
        <v>3.8210436301412187E-2</v>
      </c>
      <c r="AM70" s="24">
        <f t="shared" si="32"/>
        <v>5.359835580775929E-2</v>
      </c>
      <c r="AN70" s="24">
        <f t="shared" si="32"/>
        <v>6.0824649087607874E-2</v>
      </c>
      <c r="AO70" s="24">
        <f t="shared" si="30"/>
        <v>5.2773362839072302E-2</v>
      </c>
      <c r="AP70" s="24">
        <f t="shared" si="30"/>
        <v>5.1243326339858841E-2</v>
      </c>
      <c r="AQ70" s="24">
        <f t="shared" si="30"/>
        <v>5.7926100369874778E-2</v>
      </c>
      <c r="AR70" s="24">
        <f t="shared" si="24"/>
        <v>5.7241101206204847E-2</v>
      </c>
      <c r="AS70" s="24" t="e">
        <f t="shared" si="24"/>
        <v>#DIV/0!</v>
      </c>
      <c r="AT70" s="24">
        <f t="shared" si="24"/>
        <v>5.9670329565805869E-2</v>
      </c>
      <c r="AU70" s="21"/>
      <c r="AV70" s="24">
        <f t="shared" si="29"/>
        <v>0.5963230521469598</v>
      </c>
      <c r="AW70" s="24">
        <f t="shared" si="29"/>
        <v>0.63135792258919388</v>
      </c>
      <c r="AX70" s="24">
        <f t="shared" si="29"/>
        <v>0.54076609366263351</v>
      </c>
      <c r="AY70" s="24">
        <f t="shared" si="29"/>
        <v>0.75280681068934419</v>
      </c>
      <c r="AZ70" s="24">
        <f t="shared" si="29"/>
        <v>0.37146569979009891</v>
      </c>
      <c r="BA70" s="24">
        <f t="shared" si="29"/>
        <v>0.54817458573851896</v>
      </c>
      <c r="BB70" s="24">
        <f t="shared" si="29"/>
        <v>0.61192295086006254</v>
      </c>
      <c r="BC70" s="24">
        <f t="shared" si="29"/>
        <v>0.57690345734858006</v>
      </c>
      <c r="BD70" s="24">
        <f t="shared" si="27"/>
        <v>0.37892535713481279</v>
      </c>
      <c r="BE70" s="24">
        <f t="shared" si="27"/>
        <v>0.49750522838473543</v>
      </c>
      <c r="BF70" s="24">
        <f t="shared" si="27"/>
        <v>0.61924401567662746</v>
      </c>
      <c r="BG70" s="24">
        <f t="shared" si="27"/>
        <v>0.73815100527325916</v>
      </c>
      <c r="BH70" s="24">
        <f t="shared" si="27"/>
        <v>0.51663548270527282</v>
      </c>
      <c r="BI70" s="24">
        <f t="shared" si="27"/>
        <v>0.71628455736463814</v>
      </c>
      <c r="BJ70" s="24">
        <f t="shared" si="27"/>
        <v>0.61547538772757915</v>
      </c>
      <c r="BK70" s="24">
        <f t="shared" si="27"/>
        <v>0.44238846243186747</v>
      </c>
      <c r="BL70" s="24">
        <f t="shared" si="31"/>
        <v>0.59632060783935681</v>
      </c>
      <c r="BM70" s="24">
        <f t="shared" si="31"/>
        <v>0.6304015783078829</v>
      </c>
      <c r="BN70" s="24">
        <f t="shared" si="31"/>
        <v>0.63757297065853469</v>
      </c>
      <c r="BO70" s="24">
        <f t="shared" si="31"/>
        <v>0.61027446454589662</v>
      </c>
      <c r="BP70" s="24" t="e">
        <f t="shared" si="31"/>
        <v>#DIV/0!</v>
      </c>
      <c r="BQ70" s="24">
        <f t="shared" si="31"/>
        <v>0.59144632976022571</v>
      </c>
      <c r="BR70" s="21"/>
      <c r="BS70" s="35">
        <f t="shared" ref="BS70:BS95" si="39">+A70</f>
        <v>44682</v>
      </c>
      <c r="BT70" s="24">
        <f t="shared" si="26"/>
        <v>1.3630647465180296E-2</v>
      </c>
      <c r="BU70" s="24">
        <f t="shared" si="26"/>
        <v>1.5656274479388054E-3</v>
      </c>
      <c r="BV70" s="24">
        <f t="shared" si="26"/>
        <v>7.4931522151571207E-3</v>
      </c>
      <c r="BW70" s="24">
        <f t="shared" si="33"/>
        <v>2.1514315680801026E-3</v>
      </c>
      <c r="BX70" s="24">
        <f t="shared" si="33"/>
        <v>3.3352938714490197E-3</v>
      </c>
      <c r="BY70" s="24">
        <f t="shared" si="33"/>
        <v>5.7961007024095092E-3</v>
      </c>
      <c r="BZ70" s="24">
        <f t="shared" si="33"/>
        <v>8.3165580013782707E-3</v>
      </c>
      <c r="CA70" s="24">
        <f t="shared" si="33"/>
        <v>6.3755856923446131E-4</v>
      </c>
      <c r="CB70" s="24">
        <f t="shared" si="33"/>
        <v>3.2732876911956391E-3</v>
      </c>
      <c r="CC70" s="24">
        <f t="shared" si="33"/>
        <v>4.9901598299000494E-4</v>
      </c>
      <c r="CD70" s="24">
        <f t="shared" si="33"/>
        <v>4.7462617975887657E-3</v>
      </c>
      <c r="CE70" s="24">
        <f t="shared" si="33"/>
        <v>1.328457993490994E-3</v>
      </c>
      <c r="CF70" s="24">
        <f t="shared" si="16"/>
        <v>5.2773393306092993E-2</v>
      </c>
    </row>
    <row r="71" spans="1:84" x14ac:dyDescent="0.25">
      <c r="A71" s="31">
        <f>+[1]PAM!A72</f>
        <v>44713</v>
      </c>
      <c r="B71" s="17">
        <f>+[1]PAM!B72</f>
        <v>801.44709999999998</v>
      </c>
      <c r="C71" s="17">
        <f>+[1]PAM!C72</f>
        <v>859.59609999999998</v>
      </c>
      <c r="D71" s="17">
        <f>+[1]PAM!D72</f>
        <v>631.57899999999995</v>
      </c>
      <c r="E71" s="17">
        <f>+[1]PAM!E72</f>
        <v>884.44179999999994</v>
      </c>
      <c r="F71" s="17">
        <f>+[1]PAM!F72</f>
        <v>595.5444</v>
      </c>
      <c r="G71" s="17">
        <f>+[1]PAM!G72</f>
        <v>765.2133</v>
      </c>
      <c r="H71" s="17">
        <f>+[1]PAM!H72</f>
        <v>924.4932</v>
      </c>
      <c r="I71" s="17">
        <f>+[1]PAM!I72</f>
        <v>919.697</v>
      </c>
      <c r="J71" s="17">
        <f>+[1]PAM!J72</f>
        <v>601.28020000000004</v>
      </c>
      <c r="K71" s="17">
        <f>+[1]PAM!K72</f>
        <v>715.92409999999995</v>
      </c>
      <c r="L71" s="17">
        <f>+[1]PAM!L72</f>
        <v>633.02980000000002</v>
      </c>
      <c r="M71" s="17">
        <f>+[1]PAM!M72</f>
        <v>787.29740000000004</v>
      </c>
      <c r="N71" s="17">
        <f>+[1]PAM!N72</f>
        <v>657.33090000000004</v>
      </c>
      <c r="O71" s="18">
        <f>+[1]PAM!R72</f>
        <v>862.43949999999995</v>
      </c>
      <c r="P71" s="19">
        <f>+[1]PAM!S72</f>
        <v>826.38580000000002</v>
      </c>
      <c r="Q71" s="20">
        <f>+[1]PAM!T72</f>
        <v>674.89449999999999</v>
      </c>
      <c r="R71" s="18">
        <f t="shared" si="34"/>
        <v>801.44761002000007</v>
      </c>
      <c r="S71" s="19">
        <f t="shared" si="35"/>
        <v>807.2139613706255</v>
      </c>
      <c r="T71" s="19">
        <f t="shared" si="36"/>
        <v>783.96241509486606</v>
      </c>
      <c r="U71" s="19">
        <f t="shared" si="37"/>
        <v>782.98860912040379</v>
      </c>
      <c r="V71" s="19"/>
      <c r="W71" s="20">
        <f t="shared" si="38"/>
        <v>818.76434913351704</v>
      </c>
      <c r="X71" s="21"/>
      <c r="Y71" s="42">
        <f t="shared" si="32"/>
        <v>5.1552155378102871E-2</v>
      </c>
      <c r="Z71" s="24">
        <f t="shared" si="32"/>
        <v>4.302978472670338E-2</v>
      </c>
      <c r="AA71" s="24">
        <f t="shared" si="32"/>
        <v>6.8533221897200125E-2</v>
      </c>
      <c r="AB71" s="24">
        <f t="shared" si="32"/>
        <v>6.0881958590134788E-2</v>
      </c>
      <c r="AC71" s="24">
        <f t="shared" si="32"/>
        <v>6.0099323278063332E-2</v>
      </c>
      <c r="AD71" s="24">
        <f t="shared" si="32"/>
        <v>5.8363178232066382E-2</v>
      </c>
      <c r="AE71" s="24">
        <f t="shared" si="32"/>
        <v>7.0522908837674647E-2</v>
      </c>
      <c r="AF71" s="24">
        <f t="shared" si="32"/>
        <v>5.8003928788522341E-2</v>
      </c>
      <c r="AG71" s="24">
        <f t="shared" si="32"/>
        <v>2.211170997223677E-3</v>
      </c>
      <c r="AH71" s="24">
        <f t="shared" si="32"/>
        <v>3.6630379791557255E-2</v>
      </c>
      <c r="AI71" s="24">
        <f t="shared" si="32"/>
        <v>2.0488444358754077E-2</v>
      </c>
      <c r="AJ71" s="24">
        <f t="shared" si="32"/>
        <v>5.5003760129972434E-2</v>
      </c>
      <c r="AK71" s="24">
        <f t="shared" si="32"/>
        <v>4.6231118827359641E-2</v>
      </c>
      <c r="AL71" s="24">
        <f t="shared" si="32"/>
        <v>6.3254586154134929E-2</v>
      </c>
      <c r="AM71" s="24">
        <f t="shared" si="32"/>
        <v>4.9082253067259884E-2</v>
      </c>
      <c r="AN71" s="24">
        <f t="shared" si="32"/>
        <v>5.3164238938681274E-2</v>
      </c>
      <c r="AO71" s="24">
        <f t="shared" si="30"/>
        <v>5.1552322993569932E-2</v>
      </c>
      <c r="AP71" s="24">
        <f t="shared" si="30"/>
        <v>4.9306023798526333E-2</v>
      </c>
      <c r="AQ71" s="24">
        <f t="shared" si="30"/>
        <v>5.3242218137224739E-2</v>
      </c>
      <c r="AR71" s="24">
        <f t="shared" si="24"/>
        <v>5.2726138961807889E-2</v>
      </c>
      <c r="AS71" s="24" t="e">
        <f t="shared" si="24"/>
        <v>#DIV/0!</v>
      </c>
      <c r="AT71" s="24">
        <f t="shared" si="24"/>
        <v>5.4102769597339728E-2</v>
      </c>
      <c r="AU71" s="21"/>
      <c r="AV71" s="24">
        <f t="shared" si="29"/>
        <v>0.62588750103970359</v>
      </c>
      <c r="AW71" s="24">
        <f t="shared" si="29"/>
        <v>0.65255808346994182</v>
      </c>
      <c r="AX71" s="24">
        <f t="shared" si="29"/>
        <v>0.5672876634279278</v>
      </c>
      <c r="AY71" s="24">
        <f t="shared" si="29"/>
        <v>0.80208081188420599</v>
      </c>
      <c r="AZ71" s="24">
        <f t="shared" si="29"/>
        <v>0.41711157797351728</v>
      </c>
      <c r="BA71" s="24">
        <f t="shared" si="29"/>
        <v>0.58899505077760139</v>
      </c>
      <c r="BB71" s="24">
        <f t="shared" si="29"/>
        <v>0.65983969906139817</v>
      </c>
      <c r="BC71" s="24">
        <f t="shared" si="29"/>
        <v>0.61623949032318026</v>
      </c>
      <c r="BD71" s="24">
        <f t="shared" si="27"/>
        <v>0.29048418466314319</v>
      </c>
      <c r="BE71" s="24">
        <f t="shared" si="27"/>
        <v>0.51310720127283549</v>
      </c>
      <c r="BF71" s="24">
        <f t="shared" si="27"/>
        <v>0.62710260339583201</v>
      </c>
      <c r="BG71" s="24">
        <f t="shared" si="27"/>
        <v>0.77097861906850684</v>
      </c>
      <c r="BH71" s="24">
        <f t="shared" si="27"/>
        <v>0.54985510137245219</v>
      </c>
      <c r="BI71" s="24">
        <f t="shared" si="27"/>
        <v>0.82451349240399097</v>
      </c>
      <c r="BJ71" s="24">
        <f t="shared" si="27"/>
        <v>0.63412072650016293</v>
      </c>
      <c r="BK71" s="24">
        <f t="shared" si="27"/>
        <v>0.4670886020916345</v>
      </c>
      <c r="BL71" s="24">
        <f t="shared" si="31"/>
        <v>0.6258866372077303</v>
      </c>
      <c r="BM71" s="24">
        <f t="shared" si="31"/>
        <v>0.65928960788060076</v>
      </c>
      <c r="BN71" s="24">
        <f t="shared" si="31"/>
        <v>0.67365712186049076</v>
      </c>
      <c r="BO71" s="24">
        <f t="shared" si="31"/>
        <v>0.64708215926287971</v>
      </c>
      <c r="BP71" s="24" t="e">
        <f t="shared" si="31"/>
        <v>#DIV/0!</v>
      </c>
      <c r="BQ71" s="24">
        <f t="shared" si="31"/>
        <v>0.62317286949838535</v>
      </c>
      <c r="BR71" s="21"/>
      <c r="BS71" s="35">
        <f t="shared" si="39"/>
        <v>44713</v>
      </c>
      <c r="BT71" s="24">
        <f t="shared" si="26"/>
        <v>1.3330532005049366E-2</v>
      </c>
      <c r="BU71" s="24">
        <f t="shared" si="26"/>
        <v>2.0196697186653147E-3</v>
      </c>
      <c r="BV71" s="24">
        <f t="shared" si="26"/>
        <v>6.9459407735657352E-3</v>
      </c>
      <c r="BW71" s="24">
        <f t="shared" si="33"/>
        <v>3.8407162546580009E-3</v>
      </c>
      <c r="BX71" s="24">
        <f t="shared" si="33"/>
        <v>3.510200597961336E-3</v>
      </c>
      <c r="BY71" s="24">
        <f t="shared" si="33"/>
        <v>6.5205478718735306E-3</v>
      </c>
      <c r="BZ71" s="24">
        <f t="shared" si="33"/>
        <v>6.8868652532295474E-3</v>
      </c>
      <c r="CA71" s="24">
        <f t="shared" si="33"/>
        <v>4.9780812675824592E-5</v>
      </c>
      <c r="CB71" s="24">
        <f t="shared" si="33"/>
        <v>2.4529283691547173E-3</v>
      </c>
      <c r="CC71" s="24">
        <f t="shared" si="33"/>
        <v>2.6847687278843091E-4</v>
      </c>
      <c r="CD71" s="24">
        <f t="shared" si="33"/>
        <v>4.3623264676812372E-3</v>
      </c>
      <c r="CE71" s="24">
        <f t="shared" si="33"/>
        <v>1.3643625854696776E-3</v>
      </c>
      <c r="CF71" s="24">
        <f t="shared" ref="CF71:CF95" si="40">+SUM(BT71:CE71)</f>
        <v>5.1552347582772717E-2</v>
      </c>
    </row>
    <row r="72" spans="1:84" x14ac:dyDescent="0.25">
      <c r="A72" s="31">
        <f>+[1]PAM!A73</f>
        <v>44743</v>
      </c>
      <c r="B72" s="17">
        <f>+[1]PAM!B73</f>
        <v>861.702</v>
      </c>
      <c r="C72" s="17">
        <f>+[1]PAM!C73</f>
        <v>911.61620000000005</v>
      </c>
      <c r="D72" s="17">
        <f>+[1]PAM!D73</f>
        <v>674.17809999999997</v>
      </c>
      <c r="E72" s="17">
        <f>+[1]PAM!E73</f>
        <v>964.71389999999997</v>
      </c>
      <c r="F72" s="17">
        <f>+[1]PAM!F73</f>
        <v>619.23850000000004</v>
      </c>
      <c r="G72" s="17">
        <f>+[1]PAM!G73</f>
        <v>843.24120000000005</v>
      </c>
      <c r="H72" s="17">
        <f>+[1]PAM!H73</f>
        <v>989.22389999999996</v>
      </c>
      <c r="I72" s="17">
        <f>+[1]PAM!I73</f>
        <v>982.80960000000005</v>
      </c>
      <c r="J72" s="17">
        <f>+[1]PAM!J73</f>
        <v>637.84469999999999</v>
      </c>
      <c r="K72" s="17">
        <f>+[1]PAM!K73</f>
        <v>818.33010000000002</v>
      </c>
      <c r="L72" s="17">
        <f>+[1]PAM!L73</f>
        <v>657.27689999999996</v>
      </c>
      <c r="M72" s="17">
        <f>+[1]PAM!M73</f>
        <v>856.39940000000001</v>
      </c>
      <c r="N72" s="17">
        <f>+[1]PAM!N73</f>
        <v>710.53210000000001</v>
      </c>
      <c r="O72" s="18">
        <f>+[1]PAM!R73</f>
        <v>966.41700000000003</v>
      </c>
      <c r="P72" s="19">
        <f>+[1]PAM!S73</f>
        <v>886.50120000000004</v>
      </c>
      <c r="Q72" s="20">
        <f>+[1]PAM!T73</f>
        <v>708.52539999999999</v>
      </c>
      <c r="R72" s="18">
        <f t="shared" si="34"/>
        <v>861.70159998000008</v>
      </c>
      <c r="S72" s="19">
        <f t="shared" si="35"/>
        <v>872.97987394933398</v>
      </c>
      <c r="T72" s="19">
        <f t="shared" si="36"/>
        <v>863.17284268973208</v>
      </c>
      <c r="U72" s="19">
        <f t="shared" si="37"/>
        <v>865.15066842105261</v>
      </c>
      <c r="V72" s="19"/>
      <c r="W72" s="20">
        <f t="shared" si="38"/>
        <v>889.8157966325324</v>
      </c>
      <c r="X72" s="21"/>
      <c r="Y72" s="42">
        <f t="shared" si="32"/>
        <v>7.518262902192796E-2</v>
      </c>
      <c r="Z72" s="24">
        <f t="shared" si="32"/>
        <v>6.0516910209341468E-2</v>
      </c>
      <c r="AA72" s="24">
        <f t="shared" si="32"/>
        <v>6.7448569379285894E-2</v>
      </c>
      <c r="AB72" s="24">
        <f t="shared" si="32"/>
        <v>9.0760183428689079E-2</v>
      </c>
      <c r="AC72" s="24">
        <f t="shared" si="32"/>
        <v>3.978561464099073E-2</v>
      </c>
      <c r="AD72" s="24">
        <f t="shared" si="32"/>
        <v>0.10196882359467629</v>
      </c>
      <c r="AE72" s="24">
        <f t="shared" si="32"/>
        <v>7.0017497154116315E-2</v>
      </c>
      <c r="AF72" s="24">
        <f t="shared" si="32"/>
        <v>6.8623253093138326E-2</v>
      </c>
      <c r="AG72" s="24">
        <f t="shared" si="32"/>
        <v>6.0811082753098988E-2</v>
      </c>
      <c r="AH72" s="24">
        <f t="shared" si="32"/>
        <v>0.14304030273600232</v>
      </c>
      <c r="AI72" s="24">
        <f t="shared" si="32"/>
        <v>3.8303252074388894E-2</v>
      </c>
      <c r="AJ72" s="24">
        <f t="shared" si="32"/>
        <v>8.7771152298991462E-2</v>
      </c>
      <c r="AK72" s="24">
        <f t="shared" si="32"/>
        <v>8.0935188046081352E-2</v>
      </c>
      <c r="AL72" s="24">
        <f t="shared" si="32"/>
        <v>0.12056208000677149</v>
      </c>
      <c r="AM72" s="24">
        <f t="shared" si="32"/>
        <v>7.2744957621488693E-2</v>
      </c>
      <c r="AN72" s="24">
        <f t="shared" si="32"/>
        <v>4.9831344010063727E-2</v>
      </c>
      <c r="AO72" s="24">
        <f t="shared" si="30"/>
        <v>7.5181445682390047E-2</v>
      </c>
      <c r="AP72" s="24">
        <f t="shared" si="30"/>
        <v>8.1472714454839057E-2</v>
      </c>
      <c r="AQ72" s="24">
        <f t="shared" si="30"/>
        <v>0.10103855244805438</v>
      </c>
      <c r="AR72" s="24">
        <f t="shared" si="24"/>
        <v>0.10493391390833673</v>
      </c>
      <c r="AS72" s="24" t="e">
        <f t="shared" si="24"/>
        <v>#DIV/0!</v>
      </c>
      <c r="AT72" s="24">
        <f t="shared" si="24"/>
        <v>8.6778873034967674E-2</v>
      </c>
      <c r="AU72" s="21"/>
      <c r="AV72" s="24">
        <f t="shared" si="29"/>
        <v>0.69942611714278557</v>
      </c>
      <c r="AW72" s="24">
        <f t="shared" si="29"/>
        <v>0.69648306105909219</v>
      </c>
      <c r="AX72" s="24">
        <f t="shared" si="29"/>
        <v>0.62664763139189295</v>
      </c>
      <c r="AY72" s="24">
        <f t="shared" si="29"/>
        <v>0.94370783270531944</v>
      </c>
      <c r="AZ72" s="24">
        <f t="shared" si="29"/>
        <v>0.43784215415858152</v>
      </c>
      <c r="BA72" s="24">
        <f t="shared" si="29"/>
        <v>0.7042540200704912</v>
      </c>
      <c r="BB72" s="24">
        <f t="shared" si="29"/>
        <v>0.69866304779357691</v>
      </c>
      <c r="BC72" s="24">
        <f t="shared" si="29"/>
        <v>0.67770060984197045</v>
      </c>
      <c r="BD72" s="24">
        <f t="shared" si="27"/>
        <v>0.36455494943820344</v>
      </c>
      <c r="BE72" s="24">
        <f t="shared" si="27"/>
        <v>0.69812484773881511</v>
      </c>
      <c r="BF72" s="24">
        <f t="shared" si="27"/>
        <v>0.66792973285033641</v>
      </c>
      <c r="BG72" s="24">
        <f t="shared" si="27"/>
        <v>0.85395484304910396</v>
      </c>
      <c r="BH72" s="24">
        <f t="shared" si="27"/>
        <v>0.62720877027048694</v>
      </c>
      <c r="BI72" s="24">
        <f t="shared" si="27"/>
        <v>0.94196433953877556</v>
      </c>
      <c r="BJ72" s="24">
        <f t="shared" si="27"/>
        <v>0.70612568538430587</v>
      </c>
      <c r="BK72" s="24">
        <f t="shared" si="27"/>
        <v>0.51309382532497239</v>
      </c>
      <c r="BL72" s="24">
        <f t="shared" si="31"/>
        <v>0.6994248556636895</v>
      </c>
      <c r="BM72" s="24">
        <f t="shared" si="31"/>
        <v>0.74570575550799401</v>
      </c>
      <c r="BN72" s="24">
        <f t="shared" si="31"/>
        <v>0.80073015623475285</v>
      </c>
      <c r="BO72" s="24">
        <f t="shared" si="31"/>
        <v>0.78591054424182127</v>
      </c>
      <c r="BP72" s="24" t="e">
        <f t="shared" si="31"/>
        <v>#DIV/0!</v>
      </c>
      <c r="BQ72" s="24">
        <f t="shared" si="31"/>
        <v>0.72069106733294408</v>
      </c>
      <c r="BR72" s="21"/>
      <c r="BS72" s="35">
        <f t="shared" si="39"/>
        <v>44743</v>
      </c>
      <c r="BT72" s="24">
        <f t="shared" si="26"/>
        <v>1.8596060363809438E-2</v>
      </c>
      <c r="BU72" s="24">
        <f t="shared" si="26"/>
        <v>2.0198036776226413E-3</v>
      </c>
      <c r="BV72" s="24">
        <f t="shared" si="26"/>
        <v>1.0446578482846844E-2</v>
      </c>
      <c r="BW72" s="24">
        <f t="shared" si="33"/>
        <v>2.5632115581926797E-3</v>
      </c>
      <c r="BX72" s="24">
        <f t="shared" si="33"/>
        <v>6.1725457113763378E-3</v>
      </c>
      <c r="BY72" s="24">
        <f t="shared" si="33"/>
        <v>6.5906098106787046E-3</v>
      </c>
      <c r="BZ72" s="24">
        <f t="shared" si="33"/>
        <v>8.1976984631923974E-3</v>
      </c>
      <c r="CA72" s="24">
        <f t="shared" si="33"/>
        <v>1.3048206176053275E-3</v>
      </c>
      <c r="CB72" s="24">
        <f t="shared" si="33"/>
        <v>9.4426736337307905E-3</v>
      </c>
      <c r="CC72" s="24">
        <f t="shared" si="33"/>
        <v>4.8709179932150096E-4</v>
      </c>
      <c r="CD72" s="24">
        <f t="shared" si="33"/>
        <v>6.9839444175417171E-3</v>
      </c>
      <c r="CE72" s="24">
        <f t="shared" si="33"/>
        <v>2.3764549899799987E-3</v>
      </c>
      <c r="CF72" s="24">
        <f t="shared" si="40"/>
        <v>7.5181493525898382E-2</v>
      </c>
    </row>
    <row r="73" spans="1:84" x14ac:dyDescent="0.25">
      <c r="A73" s="31">
        <f>+[1]PAM!A74</f>
        <v>44774</v>
      </c>
      <c r="B73" s="17">
        <f>+[1]PAM!B74</f>
        <v>921.38019999999995</v>
      </c>
      <c r="C73" s="17">
        <f>+[1]PAM!C74</f>
        <v>978.44949999999994</v>
      </c>
      <c r="D73" s="17">
        <f>+[1]PAM!D74</f>
        <v>720.16809999999998</v>
      </c>
      <c r="E73" s="17">
        <f>+[1]PAM!E74</f>
        <v>1062.1811</v>
      </c>
      <c r="F73" s="17">
        <f>+[1]PAM!F74</f>
        <v>649.78459999999995</v>
      </c>
      <c r="G73" s="17">
        <f>+[1]PAM!G74</f>
        <v>914.05060000000003</v>
      </c>
      <c r="H73" s="17">
        <f>+[1]PAM!H74</f>
        <v>1042.1079999999999</v>
      </c>
      <c r="I73" s="17">
        <f>+[1]PAM!I74</f>
        <v>1040.6887999999999</v>
      </c>
      <c r="J73" s="17">
        <f>+[1]PAM!J74</f>
        <v>662.36490000000003</v>
      </c>
      <c r="K73" s="17">
        <f>+[1]PAM!K74</f>
        <v>851.01469999999995</v>
      </c>
      <c r="L73" s="17">
        <f>+[1]PAM!L74</f>
        <v>700.02790000000005</v>
      </c>
      <c r="M73" s="17">
        <f>+[1]PAM!M74</f>
        <v>917.23339999999996</v>
      </c>
      <c r="N73" s="17">
        <f>+[1]PAM!N74</f>
        <v>777.82929999999999</v>
      </c>
      <c r="O73" s="18">
        <f>+[1]PAM!R74</f>
        <v>1056.1436000000001</v>
      </c>
      <c r="P73" s="19">
        <f>+[1]PAM!S74</f>
        <v>945.84720000000004</v>
      </c>
      <c r="Q73" s="20">
        <f>+[1]PAM!T74</f>
        <v>750.74630000000002</v>
      </c>
      <c r="R73" s="18">
        <f t="shared" si="34"/>
        <v>921.38277401999994</v>
      </c>
      <c r="S73" s="19">
        <f t="shared" si="35"/>
        <v>939.31856346463633</v>
      </c>
      <c r="T73" s="19">
        <f t="shared" si="36"/>
        <v>931.27365357142867</v>
      </c>
      <c r="U73" s="19">
        <f t="shared" si="37"/>
        <v>935.37336712328795</v>
      </c>
      <c r="V73" s="19"/>
      <c r="W73" s="20">
        <f t="shared" si="38"/>
        <v>951.27682995273733</v>
      </c>
      <c r="X73" s="21"/>
      <c r="Y73" s="42">
        <f t="shared" si="32"/>
        <v>6.9256192976226094E-2</v>
      </c>
      <c r="Z73" s="24">
        <f t="shared" si="32"/>
        <v>7.3312979738622275E-2</v>
      </c>
      <c r="AA73" s="24">
        <f t="shared" si="32"/>
        <v>6.8216395637888505E-2</v>
      </c>
      <c r="AB73" s="24">
        <f t="shared" si="32"/>
        <v>0.10103223349430346</v>
      </c>
      <c r="AC73" s="24">
        <f t="shared" si="32"/>
        <v>4.9328489749910442E-2</v>
      </c>
      <c r="AD73" s="24">
        <f t="shared" si="32"/>
        <v>8.3972889370206305E-2</v>
      </c>
      <c r="AE73" s="24">
        <f t="shared" si="32"/>
        <v>5.3460192379096272E-2</v>
      </c>
      <c r="AF73" s="24">
        <f t="shared" si="32"/>
        <v>5.8891569638717334E-2</v>
      </c>
      <c r="AG73" s="24">
        <f t="shared" si="32"/>
        <v>3.8442272860462756E-2</v>
      </c>
      <c r="AH73" s="24">
        <f t="shared" si="32"/>
        <v>3.9940605875306234E-2</v>
      </c>
      <c r="AI73" s="24">
        <f t="shared" si="32"/>
        <v>6.5042602288320372E-2</v>
      </c>
      <c r="AJ73" s="24">
        <f t="shared" si="32"/>
        <v>7.1034613055543927E-2</v>
      </c>
      <c r="AK73" s="24">
        <f t="shared" si="32"/>
        <v>9.471380673723262E-2</v>
      </c>
      <c r="AL73" s="24">
        <f t="shared" si="32"/>
        <v>9.2844600208812578E-2</v>
      </c>
      <c r="AM73" s="24">
        <f t="shared" si="32"/>
        <v>6.6944071818515249E-2</v>
      </c>
      <c r="AN73" s="24">
        <f t="shared" si="32"/>
        <v>5.958981851603351E-2</v>
      </c>
      <c r="AO73" s="24">
        <f t="shared" si="30"/>
        <v>6.9259676483582E-2</v>
      </c>
      <c r="AP73" s="24">
        <f t="shared" si="30"/>
        <v>7.5991086959643406E-2</v>
      </c>
      <c r="AQ73" s="24">
        <f t="shared" si="30"/>
        <v>7.889591459977785E-2</v>
      </c>
      <c r="AR73" s="24">
        <f t="shared" si="24"/>
        <v>8.1168172510801551E-2</v>
      </c>
      <c r="AS73" s="24" t="e">
        <f t="shared" si="24"/>
        <v>#DIV/0!</v>
      </c>
      <c r="AT73" s="24">
        <f t="shared" si="24"/>
        <v>6.9071636571076178E-2</v>
      </c>
      <c r="AU73" s="21"/>
      <c r="AV73" s="24">
        <f t="shared" si="29"/>
        <v>0.77690132913687071</v>
      </c>
      <c r="AW73" s="24">
        <f t="shared" si="29"/>
        <v>0.79735828884863946</v>
      </c>
      <c r="AX73" s="24">
        <f t="shared" si="29"/>
        <v>0.70123284606751413</v>
      </c>
      <c r="AY73" s="24">
        <f t="shared" si="29"/>
        <v>1.0812434151731263</v>
      </c>
      <c r="AZ73" s="24">
        <f t="shared" si="29"/>
        <v>0.52520103532104723</v>
      </c>
      <c r="BA73" s="24">
        <f t="shared" si="29"/>
        <v>0.78575174032777872</v>
      </c>
      <c r="BB73" s="24">
        <f t="shared" si="29"/>
        <v>0.72181664222722497</v>
      </c>
      <c r="BC73" s="24">
        <f t="shared" si="29"/>
        <v>0.73587639933293048</v>
      </c>
      <c r="BD73" s="24">
        <f t="shared" si="27"/>
        <v>0.42136926486594151</v>
      </c>
      <c r="BE73" s="24">
        <f t="shared" si="27"/>
        <v>0.70272172665405752</v>
      </c>
      <c r="BF73" s="24">
        <f t="shared" si="27"/>
        <v>0.69903086287911154</v>
      </c>
      <c r="BG73" s="24">
        <f t="shared" si="27"/>
        <v>0.90619659669428665</v>
      </c>
      <c r="BH73" s="24">
        <f t="shared" si="27"/>
        <v>0.71988794836904235</v>
      </c>
      <c r="BI73" s="24">
        <f t="shared" si="27"/>
        <v>1.1253902307727137</v>
      </c>
      <c r="BJ73" s="24">
        <f t="shared" si="27"/>
        <v>0.76381367538198508</v>
      </c>
      <c r="BK73" s="24">
        <f t="shared" si="27"/>
        <v>0.60106746887846474</v>
      </c>
      <c r="BL73" s="24">
        <f t="shared" si="31"/>
        <v>0.77690990740997745</v>
      </c>
      <c r="BM73" s="24">
        <f t="shared" si="31"/>
        <v>0.83360605847697267</v>
      </c>
      <c r="BN73" s="24">
        <f t="shared" si="31"/>
        <v>0.87738269551574333</v>
      </c>
      <c r="BO73" s="24">
        <f t="shared" si="31"/>
        <v>0.86929201696680414</v>
      </c>
      <c r="BP73" s="24" t="e">
        <f t="shared" si="31"/>
        <v>#DIV/0!</v>
      </c>
      <c r="BQ73" s="24">
        <f t="shared" si="31"/>
        <v>0.78536035109719049</v>
      </c>
      <c r="BR73" s="21"/>
      <c r="BS73" s="35">
        <f t="shared" si="39"/>
        <v>44774</v>
      </c>
      <c r="BT73" s="24">
        <f t="shared" si="26"/>
        <v>2.2220837888272244E-2</v>
      </c>
      <c r="BU73" s="24">
        <f t="shared" si="26"/>
        <v>2.0281025226818556E-3</v>
      </c>
      <c r="BV73" s="24">
        <f t="shared" si="26"/>
        <v>1.1797383503809909E-2</v>
      </c>
      <c r="BW73" s="24">
        <f t="shared" si="33"/>
        <v>3.0733906501319392E-3</v>
      </c>
      <c r="BX73" s="24">
        <f t="shared" si="33"/>
        <v>5.2098242315788976E-3</v>
      </c>
      <c r="BY73" s="24">
        <f t="shared" si="33"/>
        <v>5.0079291448783909E-3</v>
      </c>
      <c r="BZ73" s="24">
        <f t="shared" si="33"/>
        <v>6.9922371307017794E-3</v>
      </c>
      <c r="CA73" s="24">
        <f t="shared" si="33"/>
        <v>8.1382858575238459E-4</v>
      </c>
      <c r="CB73" s="24">
        <f t="shared" si="33"/>
        <v>2.8030478518095525E-3</v>
      </c>
      <c r="CC73" s="24">
        <f t="shared" si="33"/>
        <v>7.9875769117398066E-4</v>
      </c>
      <c r="CD73" s="24">
        <f t="shared" si="33"/>
        <v>5.7183968471698982E-3</v>
      </c>
      <c r="CE73" s="24">
        <f t="shared" si="33"/>
        <v>2.7959082838382629E-3</v>
      </c>
      <c r="CF73" s="24">
        <f t="shared" si="40"/>
        <v>6.9259644331799083E-2</v>
      </c>
    </row>
    <row r="74" spans="1:84" x14ac:dyDescent="0.25">
      <c r="A74" s="31">
        <f>+[1]PAM!A75</f>
        <v>44805</v>
      </c>
      <c r="B74" s="17">
        <f>+[1]PAM!B75</f>
        <v>979.09519999999998</v>
      </c>
      <c r="C74" s="17">
        <f>+[1]PAM!C75</f>
        <v>1043.7363</v>
      </c>
      <c r="D74" s="17">
        <f>+[1]PAM!D75</f>
        <v>782.69060000000002</v>
      </c>
      <c r="E74" s="17">
        <f>+[1]PAM!E75</f>
        <v>1168.8358000000001</v>
      </c>
      <c r="F74" s="17">
        <f>+[1]PAM!F75</f>
        <v>671.20119999999997</v>
      </c>
      <c r="G74" s="17">
        <f>+[1]PAM!G75</f>
        <v>969.20230000000004</v>
      </c>
      <c r="H74" s="17">
        <f>+[1]PAM!H75</f>
        <v>1086.393</v>
      </c>
      <c r="I74" s="17">
        <f>+[1]PAM!I75</f>
        <v>1096.4184</v>
      </c>
      <c r="J74" s="17">
        <f>+[1]PAM!J75</f>
        <v>678.27120000000002</v>
      </c>
      <c r="K74" s="17">
        <f>+[1]PAM!K75</f>
        <v>900.5616</v>
      </c>
      <c r="L74" s="17">
        <f>+[1]PAM!L75</f>
        <v>730.75580000000002</v>
      </c>
      <c r="M74" s="17">
        <f>+[1]PAM!M75</f>
        <v>970.00019999999995</v>
      </c>
      <c r="N74" s="17">
        <f>+[1]PAM!N75</f>
        <v>829.78009999999995</v>
      </c>
      <c r="O74" s="18">
        <f>+[1]PAM!R75</f>
        <v>1180.1107999999999</v>
      </c>
      <c r="P74" s="19">
        <f>+[1]PAM!S75</f>
        <v>998.55070000000001</v>
      </c>
      <c r="Q74" s="20">
        <f>+[1]PAM!T75</f>
        <v>785.19399999999996</v>
      </c>
      <c r="R74" s="18">
        <f t="shared" si="34"/>
        <v>979.1010315100001</v>
      </c>
      <c r="S74" s="19">
        <f t="shared" si="35"/>
        <v>1005.9413362571391</v>
      </c>
      <c r="T74" s="19">
        <f t="shared" si="36"/>
        <v>999.39912327008926</v>
      </c>
      <c r="U74" s="19">
        <f t="shared" si="37"/>
        <v>1007.9835240807498</v>
      </c>
      <c r="V74" s="19"/>
      <c r="W74" s="20">
        <f t="shared" si="38"/>
        <v>1011.353246396219</v>
      </c>
      <c r="X74" s="21"/>
      <c r="Y74" s="42">
        <f t="shared" si="32"/>
        <v>6.2639722451166335E-2</v>
      </c>
      <c r="Z74" s="24">
        <f t="shared" si="32"/>
        <v>6.6724751762865742E-2</v>
      </c>
      <c r="AA74" s="24">
        <f t="shared" si="32"/>
        <v>8.6816536305898584E-2</v>
      </c>
      <c r="AB74" s="24">
        <f t="shared" si="32"/>
        <v>0.10041103160280307</v>
      </c>
      <c r="AC74" s="24">
        <f t="shared" si="32"/>
        <v>3.2959537668328931E-2</v>
      </c>
      <c r="AD74" s="24">
        <f t="shared" si="32"/>
        <v>6.0337688088602626E-2</v>
      </c>
      <c r="AE74" s="24">
        <f t="shared" si="32"/>
        <v>4.2495595466113034E-2</v>
      </c>
      <c r="AF74" s="24">
        <f t="shared" si="32"/>
        <v>5.3550686814348492E-2</v>
      </c>
      <c r="AG74" s="24">
        <f t="shared" si="32"/>
        <v>2.4014406560492585E-2</v>
      </c>
      <c r="AH74" s="24">
        <f t="shared" si="32"/>
        <v>5.8220968450956256E-2</v>
      </c>
      <c r="AI74" s="24">
        <f t="shared" si="32"/>
        <v>4.3895250460731505E-2</v>
      </c>
      <c r="AJ74" s="24">
        <f t="shared" si="32"/>
        <v>5.7528214737928129E-2</v>
      </c>
      <c r="AK74" s="24">
        <f t="shared" si="32"/>
        <v>6.678946138953612E-2</v>
      </c>
      <c r="AL74" s="24">
        <f t="shared" si="32"/>
        <v>0.11737722029466435</v>
      </c>
      <c r="AM74" s="24">
        <f t="shared" si="32"/>
        <v>5.5720945201296779E-2</v>
      </c>
      <c r="AN74" s="24">
        <f t="shared" si="32"/>
        <v>4.5884608422312567E-2</v>
      </c>
      <c r="AO74" s="24">
        <f t="shared" si="30"/>
        <v>6.2643082893958368E-2</v>
      </c>
      <c r="AP74" s="24">
        <f t="shared" si="30"/>
        <v>7.0926707278910373E-2</v>
      </c>
      <c r="AQ74" s="24">
        <f t="shared" si="30"/>
        <v>7.3153008718114032E-2</v>
      </c>
      <c r="AR74" s="24">
        <f t="shared" si="24"/>
        <v>7.7626923653783431E-2</v>
      </c>
      <c r="AS74" s="24" t="e">
        <f t="shared" si="24"/>
        <v>#DIV/0!</v>
      </c>
      <c r="AT74" s="24">
        <f t="shared" si="24"/>
        <v>6.3153452866571369E-2</v>
      </c>
      <c r="AU74" s="21"/>
      <c r="AV74" s="24">
        <f t="shared" si="29"/>
        <v>0.82594113544219261</v>
      </c>
      <c r="AW74" s="24">
        <f t="shared" si="29"/>
        <v>0.86659938772948086</v>
      </c>
      <c r="AX74" s="24">
        <f t="shared" si="29"/>
        <v>0.75023977477160186</v>
      </c>
      <c r="AY74" s="24">
        <f t="shared" si="29"/>
        <v>1.1716417688602649</v>
      </c>
      <c r="AZ74" s="24">
        <f t="shared" si="29"/>
        <v>0.53846111530438301</v>
      </c>
      <c r="BA74" s="24">
        <f t="shared" si="29"/>
        <v>0.83484277127239759</v>
      </c>
      <c r="BB74" s="24">
        <f t="shared" si="29"/>
        <v>0.72201021895380557</v>
      </c>
      <c r="BC74" s="24">
        <f t="shared" si="29"/>
        <v>0.77998235307964747</v>
      </c>
      <c r="BD74" s="24">
        <f t="shared" si="27"/>
        <v>0.43162603149837664</v>
      </c>
      <c r="BE74" s="24">
        <f t="shared" si="27"/>
        <v>0.72624656475512084</v>
      </c>
      <c r="BF74" s="24">
        <f t="shared" si="27"/>
        <v>0.72412110630717796</v>
      </c>
      <c r="BG74" s="24">
        <f t="shared" si="27"/>
        <v>0.93927045859938318</v>
      </c>
      <c r="BH74" s="24">
        <f t="shared" si="27"/>
        <v>0.7979864582240892</v>
      </c>
      <c r="BI74" s="24">
        <f t="shared" si="27"/>
        <v>1.2518448128472857</v>
      </c>
      <c r="BJ74" s="24">
        <f t="shared" si="27"/>
        <v>0.80381895237852641</v>
      </c>
      <c r="BK74" s="24">
        <f t="shared" si="27"/>
        <v>0.62908017471873134</v>
      </c>
      <c r="BL74" s="24">
        <f t="shared" si="31"/>
        <v>0.82595740848819377</v>
      </c>
      <c r="BM74" s="24">
        <f t="shared" si="31"/>
        <v>0.89552529523864655</v>
      </c>
      <c r="BN74" s="24">
        <f t="shared" si="31"/>
        <v>0.93387412418797022</v>
      </c>
      <c r="BO74" s="24">
        <f t="shared" si="31"/>
        <v>0.93236318779722316</v>
      </c>
      <c r="BP74" s="24" t="e">
        <f t="shared" si="31"/>
        <v>#DIV/0!</v>
      </c>
      <c r="BQ74" s="24">
        <f t="shared" si="31"/>
        <v>0.82973261625767281</v>
      </c>
      <c r="BR74" s="21"/>
      <c r="BS74" s="35">
        <f t="shared" si="39"/>
        <v>44805</v>
      </c>
      <c r="BT74" s="24">
        <f t="shared" si="26"/>
        <v>2.0300705615336669E-2</v>
      </c>
      <c r="BU74" s="24">
        <f t="shared" si="26"/>
        <v>2.5785826524164527E-3</v>
      </c>
      <c r="BV74" s="24">
        <f t="shared" si="26"/>
        <v>1.2073284416140055E-2</v>
      </c>
      <c r="BW74" s="24">
        <f t="shared" si="33"/>
        <v>2.0152584351172311E-3</v>
      </c>
      <c r="BX74" s="24">
        <f t="shared" si="33"/>
        <v>3.7949782076931982E-3</v>
      </c>
      <c r="BY74" s="24">
        <f t="shared" si="33"/>
        <v>3.9220030992634823E-3</v>
      </c>
      <c r="BZ74" s="24">
        <f t="shared" si="33"/>
        <v>6.296479303549189E-3</v>
      </c>
      <c r="CA74" s="24">
        <f t="shared" si="33"/>
        <v>4.9373774257358656E-4</v>
      </c>
      <c r="CB74" s="24">
        <f t="shared" si="33"/>
        <v>3.9739468137040537E-3</v>
      </c>
      <c r="CC74" s="24">
        <f t="shared" si="33"/>
        <v>5.369327341742308E-4</v>
      </c>
      <c r="CD74" s="24">
        <f t="shared" si="33"/>
        <v>4.6388133801876785E-3</v>
      </c>
      <c r="CE74" s="24">
        <f t="shared" si="33"/>
        <v>2.0185354970727594E-3</v>
      </c>
      <c r="CF74" s="24">
        <f t="shared" si="40"/>
        <v>6.2643257897228591E-2</v>
      </c>
    </row>
    <row r="75" spans="1:84" x14ac:dyDescent="0.25">
      <c r="A75" s="31">
        <f>+[1]PAM!A76</f>
        <v>44835</v>
      </c>
      <c r="B75" s="17">
        <f>+[1]PAM!B76</f>
        <v>1039.2079000000001</v>
      </c>
      <c r="C75" s="17">
        <f>+[1]PAM!C76</f>
        <v>1101.8146999999999</v>
      </c>
      <c r="D75" s="17">
        <f>+[1]PAM!D76</f>
        <v>828.46349999999995</v>
      </c>
      <c r="E75" s="17">
        <f>+[1]PAM!E76</f>
        <v>1249.3424</v>
      </c>
      <c r="F75" s="17">
        <f>+[1]PAM!F76</f>
        <v>716.25699999999995</v>
      </c>
      <c r="G75" s="17">
        <f>+[1]PAM!G76</f>
        <v>1022.4126</v>
      </c>
      <c r="H75" s="17">
        <f>+[1]PAM!H76</f>
        <v>1165.6206999999999</v>
      </c>
      <c r="I75" s="17">
        <f>+[1]PAM!I76</f>
        <v>1149.3269</v>
      </c>
      <c r="J75" s="17">
        <f>+[1]PAM!J76</f>
        <v>752.5915</v>
      </c>
      <c r="K75" s="17">
        <f>+[1]PAM!K76</f>
        <v>954.48479999999995</v>
      </c>
      <c r="L75" s="17">
        <f>+[1]PAM!L76</f>
        <v>771.07349999999997</v>
      </c>
      <c r="M75" s="17">
        <f>+[1]PAM!M76</f>
        <v>1039.6890000000001</v>
      </c>
      <c r="N75" s="17">
        <f>+[1]PAM!N76</f>
        <v>876.68050000000005</v>
      </c>
      <c r="O75" s="18">
        <f>+[1]PAM!R76</f>
        <v>1283.4398000000001</v>
      </c>
      <c r="P75" s="19">
        <f>+[1]PAM!S76</f>
        <v>1052.7184999999999</v>
      </c>
      <c r="Q75" s="20">
        <f>+[1]PAM!T76</f>
        <v>839.649</v>
      </c>
      <c r="R75" s="18">
        <f t="shared" si="34"/>
        <v>1039.2127548899998</v>
      </c>
      <c r="S75" s="19">
        <f t="shared" si="35"/>
        <v>1066.6500121979793</v>
      </c>
      <c r="T75" s="19">
        <f t="shared" si="36"/>
        <v>1063.7939977120536</v>
      </c>
      <c r="U75" s="19">
        <f t="shared" si="37"/>
        <v>1070.8325875270368</v>
      </c>
      <c r="V75" s="19"/>
      <c r="W75" s="20">
        <f t="shared" si="38"/>
        <v>1074.728120204805</v>
      </c>
      <c r="X75" s="21"/>
      <c r="Y75" s="42">
        <f t="shared" si="32"/>
        <v>6.1396174753997501E-2</v>
      </c>
      <c r="Z75" s="24">
        <f t="shared" si="32"/>
        <v>5.5644706426326129E-2</v>
      </c>
      <c r="AA75" s="24">
        <f t="shared" si="32"/>
        <v>5.8481474033289738E-2</v>
      </c>
      <c r="AB75" s="24">
        <f t="shared" si="32"/>
        <v>6.8877595980547435E-2</v>
      </c>
      <c r="AC75" s="24">
        <f t="shared" si="32"/>
        <v>6.7127114790617171E-2</v>
      </c>
      <c r="AD75" s="24">
        <f t="shared" si="32"/>
        <v>5.4901128484734274E-2</v>
      </c>
      <c r="AE75" s="24">
        <f t="shared" si="32"/>
        <v>7.2927292425484902E-2</v>
      </c>
      <c r="AF75" s="24">
        <f t="shared" si="32"/>
        <v>4.8255757108782493E-2</v>
      </c>
      <c r="AG75" s="24">
        <f t="shared" si="32"/>
        <v>0.10957313239895772</v>
      </c>
      <c r="AH75" s="24">
        <f t="shared" si="32"/>
        <v>5.9877303229451506E-2</v>
      </c>
      <c r="AI75" s="24">
        <f t="shared" si="32"/>
        <v>5.5172603488059746E-2</v>
      </c>
      <c r="AJ75" s="24">
        <f t="shared" si="32"/>
        <v>7.1844108898122094E-2</v>
      </c>
      <c r="AK75" s="24">
        <f t="shared" si="32"/>
        <v>5.652148081160302E-2</v>
      </c>
      <c r="AL75" s="24">
        <f t="shared" si="32"/>
        <v>8.7558727536431569E-2</v>
      </c>
      <c r="AM75" s="24">
        <f t="shared" si="32"/>
        <v>5.4246419335542972E-2</v>
      </c>
      <c r="AN75" s="24">
        <f t="shared" si="32"/>
        <v>6.9352287460169082E-2</v>
      </c>
      <c r="AO75" s="24">
        <f t="shared" si="30"/>
        <v>6.1394811613356692E-2</v>
      </c>
      <c r="AP75" s="24">
        <f t="shared" si="30"/>
        <v>6.0350115610839028E-2</v>
      </c>
      <c r="AQ75" s="24">
        <f t="shared" si="30"/>
        <v>6.4433591087473374E-2</v>
      </c>
      <c r="AR75" s="24">
        <f t="shared" si="24"/>
        <v>6.2351280496973915E-2</v>
      </c>
      <c r="AS75" s="24" t="e">
        <f t="shared" si="24"/>
        <v>#DIV/0!</v>
      </c>
      <c r="AT75" s="24">
        <f t="shared" si="24"/>
        <v>6.2663440330479325E-2</v>
      </c>
      <c r="AU75" s="21"/>
      <c r="AV75" s="24">
        <f t="shared" si="29"/>
        <v>0.87431219830332063</v>
      </c>
      <c r="AW75" s="24">
        <f t="shared" si="29"/>
        <v>0.90501653424402195</v>
      </c>
      <c r="AX75" s="24">
        <f t="shared" si="29"/>
        <v>0.79981386258809639</v>
      </c>
      <c r="AY75" s="24">
        <f t="shared" si="29"/>
        <v>1.2184529315239931</v>
      </c>
      <c r="AZ75" s="24">
        <f t="shared" si="29"/>
        <v>0.61001745882497849</v>
      </c>
      <c r="BA75" s="24">
        <f t="shared" si="29"/>
        <v>0.88534047826279361</v>
      </c>
      <c r="BB75" s="24">
        <f t="shared" si="29"/>
        <v>0.77203338283769929</v>
      </c>
      <c r="BC75" s="24">
        <f t="shared" si="29"/>
        <v>0.81242652416961558</v>
      </c>
      <c r="BD75" s="24">
        <f t="shared" si="27"/>
        <v>0.56529437371606872</v>
      </c>
      <c r="BE75" s="24">
        <f t="shared" si="27"/>
        <v>0.77246564017390296</v>
      </c>
      <c r="BF75" s="24">
        <f t="shared" si="27"/>
        <v>0.78336040498543946</v>
      </c>
      <c r="BG75" s="24">
        <f t="shared" si="27"/>
        <v>0.9879091322609308</v>
      </c>
      <c r="BH75" s="24">
        <f t="shared" si="27"/>
        <v>0.84623822962727568</v>
      </c>
      <c r="BI75" s="24">
        <f t="shared" si="27"/>
        <v>1.2804796357031654</v>
      </c>
      <c r="BJ75" s="24">
        <f t="shared" si="27"/>
        <v>0.84432712500786189</v>
      </c>
      <c r="BK75" s="24">
        <f t="shared" si="27"/>
        <v>0.70958361566828687</v>
      </c>
      <c r="BL75" s="24">
        <f t="shared" si="31"/>
        <v>0.87432732808613678</v>
      </c>
      <c r="BM75" s="24">
        <f t="shared" si="31"/>
        <v>0.93998910608140651</v>
      </c>
      <c r="BN75" s="24">
        <f t="shared" si="31"/>
        <v>0.9828801956882427</v>
      </c>
      <c r="BO75" s="24">
        <f t="shared" si="31"/>
        <v>0.98145909394420339</v>
      </c>
      <c r="BP75" s="24" t="e">
        <f t="shared" si="31"/>
        <v>#DIV/0!</v>
      </c>
      <c r="BQ75" s="24">
        <f t="shared" si="31"/>
        <v>0.87984170308168275</v>
      </c>
      <c r="BR75" s="21"/>
      <c r="BS75" s="35">
        <f t="shared" si="39"/>
        <v>44835</v>
      </c>
      <c r="BT75" s="24">
        <f t="shared" si="26"/>
        <v>1.6994733096434303E-2</v>
      </c>
      <c r="BU75" s="24">
        <f t="shared" si="26"/>
        <v>1.7765077389818658E-3</v>
      </c>
      <c r="BV75" s="24">
        <f t="shared" si="26"/>
        <v>8.5761204630560896E-3</v>
      </c>
      <c r="BW75" s="24">
        <f t="shared" si="33"/>
        <v>3.9897426317685942E-3</v>
      </c>
      <c r="BX75" s="24">
        <f t="shared" si="33"/>
        <v>3.445561800323398E-3</v>
      </c>
      <c r="BY75" s="24">
        <f t="shared" si="33"/>
        <v>6.6030150285692271E-3</v>
      </c>
      <c r="BZ75" s="24">
        <f t="shared" si="33"/>
        <v>5.6253721292883474E-3</v>
      </c>
      <c r="CA75" s="24">
        <f t="shared" si="33"/>
        <v>2.1709437243691921E-3</v>
      </c>
      <c r="CB75" s="24">
        <f t="shared" si="33"/>
        <v>4.0700071657996037E-3</v>
      </c>
      <c r="CC75" s="24">
        <f t="shared" si="33"/>
        <v>6.6297431547003712E-4</v>
      </c>
      <c r="CD75" s="24">
        <f t="shared" si="33"/>
        <v>5.7653155689048529E-3</v>
      </c>
      <c r="CE75" s="24">
        <f t="shared" si="33"/>
        <v>1.7148836190801504E-3</v>
      </c>
      <c r="CF75" s="24">
        <f t="shared" si="40"/>
        <v>6.139517728204566E-2</v>
      </c>
    </row>
    <row r="76" spans="1:84" x14ac:dyDescent="0.25">
      <c r="A76" s="31">
        <f>+[1]PAM!A77</f>
        <v>44866</v>
      </c>
      <c r="B76" s="17">
        <f>+[1]PAM!B77</f>
        <v>1090.4933000000001</v>
      </c>
      <c r="C76" s="17">
        <f>+[1]PAM!C77</f>
        <v>1144.7059999999999</v>
      </c>
      <c r="D76" s="17">
        <f>+[1]PAM!D77</f>
        <v>887.20090000000005</v>
      </c>
      <c r="E76" s="17">
        <f>+[1]PAM!E77</f>
        <v>1310.7929999999999</v>
      </c>
      <c r="F76" s="17">
        <f>+[1]PAM!F77</f>
        <v>771.25409999999999</v>
      </c>
      <c r="G76" s="17">
        <f>+[1]PAM!G77</f>
        <v>1078.1928</v>
      </c>
      <c r="H76" s="17">
        <f>+[1]PAM!H77</f>
        <v>1218.6491000000001</v>
      </c>
      <c r="I76" s="17">
        <f>+[1]PAM!I77</f>
        <v>1209.5364</v>
      </c>
      <c r="J76" s="17">
        <f>+[1]PAM!J77</f>
        <v>809.83249999999998</v>
      </c>
      <c r="K76" s="17">
        <f>+[1]PAM!K77</f>
        <v>987.27520000000004</v>
      </c>
      <c r="L76" s="17">
        <f>+[1]PAM!L77</f>
        <v>809.27160000000003</v>
      </c>
      <c r="M76" s="17">
        <f>+[1]PAM!M77</f>
        <v>1101.3733</v>
      </c>
      <c r="N76" s="17">
        <f>+[1]PAM!N77</f>
        <v>926.54</v>
      </c>
      <c r="O76" s="18">
        <f>+[1]PAM!R77</f>
        <v>1342.2271000000001</v>
      </c>
      <c r="P76" s="19">
        <f>+[1]PAM!S77</f>
        <v>1102.6577</v>
      </c>
      <c r="Q76" s="20">
        <f>+[1]PAM!T77</f>
        <v>891.07050000000004</v>
      </c>
      <c r="R76" s="18">
        <f t="shared" si="34"/>
        <v>1090.4987617300001</v>
      </c>
      <c r="S76" s="19">
        <f t="shared" si="35"/>
        <v>1115.9555472250697</v>
      </c>
      <c r="T76" s="19">
        <f t="shared" si="36"/>
        <v>1117.2269531249999</v>
      </c>
      <c r="U76" s="19">
        <f t="shared" si="37"/>
        <v>1121.8561741167989</v>
      </c>
      <c r="V76" s="19"/>
      <c r="W76" s="20">
        <f t="shared" si="38"/>
        <v>1127.9005332020481</v>
      </c>
      <c r="X76" s="21"/>
      <c r="Y76" s="42">
        <f t="shared" si="32"/>
        <v>4.9350471642873428E-2</v>
      </c>
      <c r="Z76" s="24">
        <f t="shared" si="32"/>
        <v>3.892787053939295E-2</v>
      </c>
      <c r="AA76" s="24">
        <f t="shared" si="32"/>
        <v>7.0899200749339197E-2</v>
      </c>
      <c r="AB76" s="24">
        <f t="shared" si="32"/>
        <v>4.9186355958142469E-2</v>
      </c>
      <c r="AC76" s="24">
        <f t="shared" si="32"/>
        <v>7.6784031430059407E-2</v>
      </c>
      <c r="AD76" s="24">
        <f t="shared" si="32"/>
        <v>5.4557426228902139E-2</v>
      </c>
      <c r="AE76" s="24">
        <f t="shared" si="32"/>
        <v>4.5493701338694681E-2</v>
      </c>
      <c r="AF76" s="24">
        <f t="shared" si="32"/>
        <v>5.238674914856678E-2</v>
      </c>
      <c r="AG76" s="24">
        <f t="shared" si="32"/>
        <v>7.6058525773942343E-2</v>
      </c>
      <c r="AH76" s="24">
        <f t="shared" si="32"/>
        <v>3.4354030572304683E-2</v>
      </c>
      <c r="AI76" s="24">
        <f t="shared" si="32"/>
        <v>4.9538857190656982E-2</v>
      </c>
      <c r="AJ76" s="24">
        <f t="shared" si="32"/>
        <v>5.9329568746038452E-2</v>
      </c>
      <c r="AK76" s="24">
        <f t="shared" si="32"/>
        <v>5.6873056946059597E-2</v>
      </c>
      <c r="AL76" s="24">
        <f t="shared" si="32"/>
        <v>4.5804485726560706E-2</v>
      </c>
      <c r="AM76" s="24">
        <f t="shared" si="32"/>
        <v>4.7438322780496422E-2</v>
      </c>
      <c r="AN76" s="24">
        <f t="shared" si="32"/>
        <v>6.1241661694350968E-2</v>
      </c>
      <c r="AO76" s="24">
        <f t="shared" si="30"/>
        <v>4.9350825034310652E-2</v>
      </c>
      <c r="AP76" s="24">
        <f t="shared" si="30"/>
        <v>4.6224660819615515E-2</v>
      </c>
      <c r="AQ76" s="24">
        <f t="shared" si="30"/>
        <v>5.0228667888582601E-2</v>
      </c>
      <c r="AR76" s="24">
        <f t="shared" si="24"/>
        <v>4.7648518717192889E-2</v>
      </c>
      <c r="AS76" s="24" t="e">
        <f t="shared" si="24"/>
        <v>#DIV/0!</v>
      </c>
      <c r="AT76" s="24">
        <f t="shared" si="24"/>
        <v>4.9475222614544068E-2</v>
      </c>
      <c r="AU76" s="21"/>
      <c r="AV76" s="24">
        <f t="shared" si="29"/>
        <v>0.91307666546144728</v>
      </c>
      <c r="AW76" s="24">
        <f t="shared" si="29"/>
        <v>0.93392554248295312</v>
      </c>
      <c r="AX76" s="24">
        <f t="shared" si="29"/>
        <v>0.90722146576442064</v>
      </c>
      <c r="AY76" s="24">
        <f t="shared" si="29"/>
        <v>1.2025100145176899</v>
      </c>
      <c r="AZ76" s="24">
        <f t="shared" si="29"/>
        <v>0.68814220199551035</v>
      </c>
      <c r="BA76" s="24">
        <f t="shared" si="29"/>
        <v>0.93727095597826904</v>
      </c>
      <c r="BB76" s="24">
        <f t="shared" si="29"/>
        <v>0.80795408402983337</v>
      </c>
      <c r="BC76" s="24">
        <f t="shared" si="29"/>
        <v>0.86410031162442325</v>
      </c>
      <c r="BD76" s="24">
        <f t="shared" si="27"/>
        <v>0.64979857089744164</v>
      </c>
      <c r="BE76" s="24">
        <f t="shared" si="27"/>
        <v>0.79851466246170788</v>
      </c>
      <c r="BF76" s="24">
        <f t="shared" si="27"/>
        <v>0.84124092116695959</v>
      </c>
      <c r="BG76" s="24">
        <f t="shared" si="27"/>
        <v>1.016597324236026</v>
      </c>
      <c r="BH76" s="24">
        <f t="shared" si="27"/>
        <v>0.91475621235620563</v>
      </c>
      <c r="BI76" s="24">
        <f t="shared" si="27"/>
        <v>1.3305681474267295</v>
      </c>
      <c r="BJ76" s="24">
        <f t="shared" si="27"/>
        <v>0.87051365695292193</v>
      </c>
      <c r="BK76" s="24">
        <f t="shared" si="27"/>
        <v>0.79260407144420575</v>
      </c>
      <c r="BL76" s="24">
        <f t="shared" si="31"/>
        <v>0.91309190732658063</v>
      </c>
      <c r="BM76" s="24">
        <f t="shared" si="31"/>
        <v>0.97051242330997889</v>
      </c>
      <c r="BN76" s="24">
        <f t="shared" si="31"/>
        <v>1.0072228874794869</v>
      </c>
      <c r="BO76" s="24">
        <f t="shared" si="31"/>
        <v>1.0045516090172026</v>
      </c>
      <c r="BP76" s="24" t="e">
        <f t="shared" si="31"/>
        <v>#DIV/0!</v>
      </c>
      <c r="BQ76" s="24">
        <f t="shared" si="31"/>
        <v>0.91611004870139157</v>
      </c>
      <c r="BR76" s="21"/>
      <c r="BS76" s="35">
        <f t="shared" si="39"/>
        <v>44866</v>
      </c>
      <c r="BT76" s="24">
        <f t="shared" si="26"/>
        <v>1.182473444437826E-2</v>
      </c>
      <c r="BU76" s="24">
        <f t="shared" si="26"/>
        <v>2.1478100772713555E-3</v>
      </c>
      <c r="BV76" s="24">
        <f t="shared" si="26"/>
        <v>6.1674835035414851E-3</v>
      </c>
      <c r="BW76" s="24">
        <f t="shared" si="33"/>
        <v>4.5883490396868643E-3</v>
      </c>
      <c r="BX76" s="24">
        <f t="shared" si="33"/>
        <v>3.4030386797482986E-3</v>
      </c>
      <c r="BY76" s="24">
        <f t="shared" si="33"/>
        <v>4.1638611869675088E-3</v>
      </c>
      <c r="BZ76" s="24">
        <f t="shared" si="33"/>
        <v>6.0313330470255205E-3</v>
      </c>
      <c r="CA76" s="24">
        <f t="shared" si="33"/>
        <v>1.5753273238203822E-3</v>
      </c>
      <c r="CB76" s="24">
        <f t="shared" si="33"/>
        <v>2.3317861228730132E-3</v>
      </c>
      <c r="CC76" s="24">
        <f t="shared" si="33"/>
        <v>5.9178669638673936E-4</v>
      </c>
      <c r="CD76" s="24">
        <f t="shared" si="33"/>
        <v>4.8079198589618026E-3</v>
      </c>
      <c r="CE76" s="24">
        <f t="shared" si="33"/>
        <v>1.7176256069646859E-3</v>
      </c>
      <c r="CF76" s="24">
        <f t="shared" si="40"/>
        <v>4.9351055587625918E-2</v>
      </c>
    </row>
    <row r="77" spans="1:84" x14ac:dyDescent="0.25">
      <c r="A77" s="31">
        <f>+[1]PAM!A78</f>
        <v>44896</v>
      </c>
      <c r="B77" s="17">
        <f>+[1]PAM!B78</f>
        <v>1145.8755000000001</v>
      </c>
      <c r="C77" s="17">
        <f>+[1]PAM!C78</f>
        <v>1196.5014000000001</v>
      </c>
      <c r="D77" s="17">
        <f>+[1]PAM!D78</f>
        <v>953.68269999999995</v>
      </c>
      <c r="E77" s="17">
        <f>+[1]PAM!E78</f>
        <v>1360.9686999999999</v>
      </c>
      <c r="F77" s="17">
        <f>+[1]PAM!F78</f>
        <v>805.41160000000002</v>
      </c>
      <c r="G77" s="17">
        <f>+[1]PAM!G78</f>
        <v>1137.8426999999999</v>
      </c>
      <c r="H77" s="17">
        <f>+[1]PAM!H78</f>
        <v>1291.3530000000001</v>
      </c>
      <c r="I77" s="17">
        <f>+[1]PAM!I78</f>
        <v>1283.7352000000001</v>
      </c>
      <c r="J77" s="17">
        <f>+[1]PAM!J78</f>
        <v>838.17819999999995</v>
      </c>
      <c r="K77" s="17">
        <f>+[1]PAM!K78</f>
        <v>1033.3182999999999</v>
      </c>
      <c r="L77" s="17">
        <f>+[1]PAM!L78</f>
        <v>832.92859999999996</v>
      </c>
      <c r="M77" s="17">
        <f>+[1]PAM!M78</f>
        <v>1175.0926999999999</v>
      </c>
      <c r="N77" s="17">
        <f>+[1]PAM!N78</f>
        <v>977.29359999999997</v>
      </c>
      <c r="O77" s="18">
        <f>+[1]PAM!R78</f>
        <v>1395.6314</v>
      </c>
      <c r="P77" s="19">
        <f>+[1]PAM!S78</f>
        <v>1159.0399</v>
      </c>
      <c r="Q77" s="20">
        <f>+[1]PAM!T78</f>
        <v>944.12199999999996</v>
      </c>
      <c r="R77" s="18">
        <f t="shared" si="34"/>
        <v>1145.88017006</v>
      </c>
      <c r="S77" s="19">
        <f t="shared" si="35"/>
        <v>1170.9733463757507</v>
      </c>
      <c r="T77" s="19">
        <f t="shared" si="36"/>
        <v>1173.6052023995535</v>
      </c>
      <c r="U77" s="19">
        <f t="shared" si="37"/>
        <v>1173.1708573900505</v>
      </c>
      <c r="V77" s="19"/>
      <c r="W77" s="20">
        <f t="shared" si="38"/>
        <v>1185.1730640803466</v>
      </c>
      <c r="X77" s="21"/>
      <c r="Y77" s="42">
        <f t="shared" si="32"/>
        <v>5.0786373469694945E-2</v>
      </c>
      <c r="Z77" s="24">
        <f t="shared" si="32"/>
        <v>4.5247775411328517E-2</v>
      </c>
      <c r="AA77" s="24">
        <f t="shared" si="32"/>
        <v>7.493432434525249E-2</v>
      </c>
      <c r="AB77" s="24">
        <f t="shared" si="32"/>
        <v>3.8278889191504684E-2</v>
      </c>
      <c r="AC77" s="24">
        <f t="shared" si="32"/>
        <v>4.428825726825969E-2</v>
      </c>
      <c r="AD77" s="24">
        <f t="shared" si="32"/>
        <v>5.5323964322521846E-2</v>
      </c>
      <c r="AE77" s="24">
        <f t="shared" si="32"/>
        <v>5.9659421239469212E-2</v>
      </c>
      <c r="AF77" s="24">
        <f t="shared" si="32"/>
        <v>6.1344826001102692E-2</v>
      </c>
      <c r="AG77" s="24">
        <f t="shared" si="32"/>
        <v>3.5001929411328847E-2</v>
      </c>
      <c r="AH77" s="24">
        <f t="shared" si="32"/>
        <v>4.6636540652494674E-2</v>
      </c>
      <c r="AI77" s="24">
        <f t="shared" si="32"/>
        <v>2.9232460400191895E-2</v>
      </c>
      <c r="AJ77" s="24">
        <f t="shared" si="32"/>
        <v>6.6934072216931373E-2</v>
      </c>
      <c r="AK77" s="24">
        <f t="shared" si="32"/>
        <v>5.477755952252461E-2</v>
      </c>
      <c r="AL77" s="24">
        <f t="shared" si="32"/>
        <v>3.9787827261124287E-2</v>
      </c>
      <c r="AM77" s="24">
        <f t="shared" si="32"/>
        <v>5.1133003469707727E-2</v>
      </c>
      <c r="AN77" s="24">
        <f t="shared" si="32"/>
        <v>5.9536815549386946E-2</v>
      </c>
      <c r="AO77" s="24">
        <f t="shared" si="30"/>
        <v>5.0785393137119383E-2</v>
      </c>
      <c r="AP77" s="24">
        <f t="shared" si="30"/>
        <v>4.9301066953328032E-2</v>
      </c>
      <c r="AQ77" s="24">
        <f t="shared" si="30"/>
        <v>5.0462664829968196E-2</v>
      </c>
      <c r="AR77" s="24">
        <f t="shared" si="24"/>
        <v>4.5740875218385213E-2</v>
      </c>
      <c r="AS77" s="24" t="e">
        <f t="shared" si="24"/>
        <v>#DIV/0!</v>
      </c>
      <c r="AT77" s="24">
        <f t="shared" si="24"/>
        <v>5.0777997875136149E-2</v>
      </c>
      <c r="AU77" s="21"/>
      <c r="AV77" s="24">
        <f t="shared" si="29"/>
        <v>0.94184656118548893</v>
      </c>
      <c r="AW77" s="24">
        <f t="shared" si="29"/>
        <v>0.93318787720547158</v>
      </c>
      <c r="AX77" s="24">
        <f t="shared" si="29"/>
        <v>0.94045125822346498</v>
      </c>
      <c r="AY77" s="24">
        <f t="shared" si="29"/>
        <v>1.2050113072210356</v>
      </c>
      <c r="AZ77" s="24">
        <f t="shared" si="29"/>
        <v>0.7298582026400684</v>
      </c>
      <c r="BA77" s="24">
        <f t="shared" si="29"/>
        <v>0.97809418525066039</v>
      </c>
      <c r="BB77" s="24">
        <f t="shared" si="29"/>
        <v>0.90752213546263549</v>
      </c>
      <c r="BC77" s="24">
        <f t="shared" si="29"/>
        <v>0.90979873799342004</v>
      </c>
      <c r="BD77" s="24">
        <f t="shared" si="27"/>
        <v>0.67331498268746715</v>
      </c>
      <c r="BE77" s="24">
        <f t="shared" si="27"/>
        <v>0.81799809107423216</v>
      </c>
      <c r="BF77" s="24">
        <f t="shared" si="27"/>
        <v>0.88655423832733216</v>
      </c>
      <c r="BG77" s="24">
        <f t="shared" si="27"/>
        <v>1.0561012396874974</v>
      </c>
      <c r="BH77" s="24">
        <f t="shared" si="27"/>
        <v>0.95035648670903061</v>
      </c>
      <c r="BI77" s="24">
        <f t="shared" si="27"/>
        <v>1.3625437909713787</v>
      </c>
      <c r="BJ77" s="24">
        <f t="shared" si="27"/>
        <v>0.88949045832015572</v>
      </c>
      <c r="BK77" s="24">
        <f t="shared" si="27"/>
        <v>0.86310512258101424</v>
      </c>
      <c r="BL77" s="24">
        <f t="shared" si="31"/>
        <v>0.9418560967062537</v>
      </c>
      <c r="BM77" s="24">
        <f t="shared" si="31"/>
        <v>0.98387719283512642</v>
      </c>
      <c r="BN77" s="24">
        <f t="shared" si="31"/>
        <v>1.0311989649631155</v>
      </c>
      <c r="BO77" s="24">
        <f t="shared" si="31"/>
        <v>1.0240292690273125</v>
      </c>
      <c r="BP77" s="24" t="e">
        <f t="shared" si="31"/>
        <v>#DIV/0!</v>
      </c>
      <c r="BQ77" s="24">
        <f t="shared" si="31"/>
        <v>0.95757413557923732</v>
      </c>
      <c r="BR77" s="21"/>
      <c r="BS77" s="35">
        <f t="shared" si="39"/>
        <v>44896</v>
      </c>
      <c r="BT77" s="24">
        <f t="shared" si="26"/>
        <v>1.360795348307051E-2</v>
      </c>
      <c r="BU77" s="24">
        <f t="shared" si="26"/>
        <v>2.3166656778175494E-3</v>
      </c>
      <c r="BV77" s="24">
        <f t="shared" si="26"/>
        <v>4.7990441665253705E-3</v>
      </c>
      <c r="BW77" s="24">
        <f t="shared" si="33"/>
        <v>2.7157023798312216E-3</v>
      </c>
      <c r="BX77" s="24">
        <f t="shared" si="33"/>
        <v>3.467975144826651E-3</v>
      </c>
      <c r="BY77" s="24">
        <f t="shared" si="33"/>
        <v>5.4403252546347579E-3</v>
      </c>
      <c r="BZ77" s="24">
        <f t="shared" si="33"/>
        <v>7.0831201622238403E-3</v>
      </c>
      <c r="CA77" s="24">
        <f t="shared" si="33"/>
        <v>7.4341311404664198E-4</v>
      </c>
      <c r="CB77" s="24">
        <f t="shared" si="33"/>
        <v>3.1202255804781099E-3</v>
      </c>
      <c r="CC77" s="24">
        <f t="shared" si="33"/>
        <v>3.4927101340283224E-4</v>
      </c>
      <c r="CD77" s="24">
        <f t="shared" si="33"/>
        <v>5.4757524874293091E-3</v>
      </c>
      <c r="CE77" s="24">
        <f t="shared" si="33"/>
        <v>1.6661990312090867E-3</v>
      </c>
      <c r="CF77" s="24">
        <f t="shared" si="40"/>
        <v>5.0785647495495884E-2</v>
      </c>
    </row>
    <row r="78" spans="1:84" x14ac:dyDescent="0.25">
      <c r="A78" s="31">
        <f>+[1]PAM!A79</f>
        <v>44927</v>
      </c>
      <c r="B78" s="17">
        <f>+[1]PAM!B79</f>
        <v>1215.4751000000001</v>
      </c>
      <c r="C78" s="17">
        <f>+[1]PAM!C79</f>
        <v>1278.5706</v>
      </c>
      <c r="D78" s="17">
        <f>+[1]PAM!D79</f>
        <v>1020.4934</v>
      </c>
      <c r="E78" s="17">
        <f>+[1]PAM!E79</f>
        <v>1402.0838000000001</v>
      </c>
      <c r="F78" s="17">
        <f>+[1]PAM!F79</f>
        <v>875.80679999999995</v>
      </c>
      <c r="G78" s="17">
        <f>+[1]PAM!G79</f>
        <v>1201.931</v>
      </c>
      <c r="H78" s="17">
        <f>+[1]PAM!H79</f>
        <v>1350.9194</v>
      </c>
      <c r="I78" s="17">
        <f>+[1]PAM!I79</f>
        <v>1358.9829999999999</v>
      </c>
      <c r="J78" s="17">
        <f>+[1]PAM!J79</f>
        <v>899.97879999999998</v>
      </c>
      <c r="K78" s="17">
        <f>+[1]PAM!K79</f>
        <v>1114.8544999999999</v>
      </c>
      <c r="L78" s="17">
        <f>+[1]PAM!L79</f>
        <v>849.31899999999996</v>
      </c>
      <c r="M78" s="17">
        <f>+[1]PAM!M79</f>
        <v>1249.6818000000001</v>
      </c>
      <c r="N78" s="17">
        <f>+[1]PAM!N79</f>
        <v>1041.5759</v>
      </c>
      <c r="O78" s="18">
        <f>+[1]PAM!R79</f>
        <v>1526.9209000000001</v>
      </c>
      <c r="P78" s="19">
        <f>+[1]PAM!S79</f>
        <v>1218.4204999999999</v>
      </c>
      <c r="Q78" s="20">
        <f>+[1]PAM!T79</f>
        <v>1011.8095</v>
      </c>
      <c r="R78" s="18">
        <f t="shared" si="34"/>
        <v>1215.48041489</v>
      </c>
      <c r="S78" s="19">
        <f t="shared" si="35"/>
        <v>1242.3918324937767</v>
      </c>
      <c r="T78" s="19">
        <f t="shared" si="36"/>
        <v>1236.9982039899553</v>
      </c>
      <c r="U78" s="19">
        <f t="shared" si="37"/>
        <v>1233.2946305335254</v>
      </c>
      <c r="V78" s="19"/>
      <c r="W78" s="20">
        <f t="shared" si="38"/>
        <v>1247.0155837534462</v>
      </c>
      <c r="X78" s="21"/>
      <c r="Y78" s="42">
        <f t="shared" si="32"/>
        <v>6.0739233887102007E-2</v>
      </c>
      <c r="Z78" s="24">
        <f t="shared" si="32"/>
        <v>6.8590976993424313E-2</v>
      </c>
      <c r="AA78" s="24">
        <f t="shared" si="32"/>
        <v>7.0055480717014174E-2</v>
      </c>
      <c r="AB78" s="24">
        <f t="shared" si="32"/>
        <v>3.0210173092151349E-2</v>
      </c>
      <c r="AC78" s="24">
        <f t="shared" si="32"/>
        <v>8.7402764002902256E-2</v>
      </c>
      <c r="AD78" s="24">
        <f t="shared" si="32"/>
        <v>5.6324393521178351E-2</v>
      </c>
      <c r="AE78" s="24">
        <f t="shared" si="32"/>
        <v>4.6127124031926092E-2</v>
      </c>
      <c r="AF78" s="24">
        <f t="shared" si="32"/>
        <v>5.8616294076846875E-2</v>
      </c>
      <c r="AG78" s="24">
        <f t="shared" si="32"/>
        <v>7.3732053637281414E-2</v>
      </c>
      <c r="AH78" s="24">
        <f t="shared" si="32"/>
        <v>7.8907147971733371E-2</v>
      </c>
      <c r="AI78" s="24">
        <f t="shared" si="32"/>
        <v>1.9678037229121426E-2</v>
      </c>
      <c r="AJ78" s="24">
        <f t="shared" si="32"/>
        <v>6.3475077327941998E-2</v>
      </c>
      <c r="AK78" s="24">
        <f t="shared" si="32"/>
        <v>6.5775832359896924E-2</v>
      </c>
      <c r="AL78" s="24">
        <f t="shared" si="32"/>
        <v>9.4071758488667001E-2</v>
      </c>
      <c r="AM78" s="24">
        <f t="shared" si="32"/>
        <v>5.1232576203804614E-2</v>
      </c>
      <c r="AN78" s="24">
        <f t="shared" si="32"/>
        <v>7.1693594683737816E-2</v>
      </c>
      <c r="AO78" s="24">
        <f t="shared" si="30"/>
        <v>6.0739549080734756E-2</v>
      </c>
      <c r="AP78" s="24">
        <f t="shared" si="30"/>
        <v>6.0990701743187881E-2</v>
      </c>
      <c r="AQ78" s="24">
        <f t="shared" si="30"/>
        <v>5.4015610582492712E-2</v>
      </c>
      <c r="AR78" s="24">
        <f t="shared" si="24"/>
        <v>5.1248948748379375E-2</v>
      </c>
      <c r="AS78" s="24" t="e">
        <f t="shared" si="24"/>
        <v>#DIV/0!</v>
      </c>
      <c r="AT78" s="24">
        <f t="shared" si="24"/>
        <v>5.2180159630177858E-2</v>
      </c>
      <c r="AU78" s="21"/>
      <c r="AV78" s="24">
        <f t="shared" si="29"/>
        <v>0.98346502037601291</v>
      </c>
      <c r="AW78" s="24">
        <f t="shared" si="29"/>
        <v>0.96665802728250849</v>
      </c>
      <c r="AX78" s="24">
        <f t="shared" si="29"/>
        <v>1.0334836520207737</v>
      </c>
      <c r="AY78" s="24">
        <f t="shared" si="29"/>
        <v>1.2140879268832481</v>
      </c>
      <c r="AZ78" s="24">
        <f t="shared" si="29"/>
        <v>0.84260512634938523</v>
      </c>
      <c r="BA78" s="24">
        <f t="shared" si="29"/>
        <v>1.0280158977227383</v>
      </c>
      <c r="BB78" s="24">
        <f t="shared" si="29"/>
        <v>0.92468079522696267</v>
      </c>
      <c r="BC78" s="24">
        <f t="shared" si="29"/>
        <v>0.95333020374969357</v>
      </c>
      <c r="BD78" s="24">
        <f t="shared" si="27"/>
        <v>0.69167198459414414</v>
      </c>
      <c r="BE78" s="24">
        <f t="shared" si="27"/>
        <v>0.89926758772439386</v>
      </c>
      <c r="BF78" s="24">
        <f t="shared" si="27"/>
        <v>0.90980988001499363</v>
      </c>
      <c r="BG78" s="24">
        <f t="shared" si="27"/>
        <v>1.0845686296292962</v>
      </c>
      <c r="BH78" s="24">
        <f t="shared" si="27"/>
        <v>1.0017583055384991</v>
      </c>
      <c r="BI78" s="24">
        <f t="shared" si="27"/>
        <v>1.355343126638568</v>
      </c>
      <c r="BJ78" s="24">
        <f t="shared" si="27"/>
        <v>0.92572902331746132</v>
      </c>
      <c r="BK78" s="24">
        <f t="shared" si="27"/>
        <v>0.94579947415060994</v>
      </c>
      <c r="BL78" s="24">
        <f t="shared" si="31"/>
        <v>0.98347541146346096</v>
      </c>
      <c r="BM78" s="24">
        <f t="shared" si="31"/>
        <v>1.0223846925793278</v>
      </c>
      <c r="BN78" s="24">
        <f t="shared" si="31"/>
        <v>1.0698568844425536</v>
      </c>
      <c r="BO78" s="24">
        <f t="shared" si="31"/>
        <v>1.0655437443976119</v>
      </c>
      <c r="BP78" s="24" t="e">
        <f t="shared" si="31"/>
        <v>#DIV/0!</v>
      </c>
      <c r="BQ78" s="24">
        <f t="shared" si="31"/>
        <v>0.99315403732074903</v>
      </c>
      <c r="BR78" s="21"/>
      <c r="BS78" s="35">
        <f t="shared" si="39"/>
        <v>44927</v>
      </c>
      <c r="BT78" s="24">
        <f t="shared" si="26"/>
        <v>2.0519529215870282E-2</v>
      </c>
      <c r="BU78" s="24">
        <f t="shared" si="26"/>
        <v>2.2156042257644912E-3</v>
      </c>
      <c r="BV78" s="24">
        <f t="shared" si="26"/>
        <v>3.7423829464894062E-3</v>
      </c>
      <c r="BW78" s="24">
        <f t="shared" si="33"/>
        <v>5.3262887983903957E-3</v>
      </c>
      <c r="BX78" s="24">
        <f t="shared" si="33"/>
        <v>3.5459334107413999E-3</v>
      </c>
      <c r="BY78" s="24">
        <f t="shared" si="33"/>
        <v>4.2418380007252041E-3</v>
      </c>
      <c r="BZ78" s="24">
        <f t="shared" si="33"/>
        <v>6.8360794693664234E-3</v>
      </c>
      <c r="CA78" s="24">
        <f t="shared" si="33"/>
        <v>1.5424862125073804E-3</v>
      </c>
      <c r="CB78" s="24">
        <f t="shared" si="33"/>
        <v>5.2584466462543269E-3</v>
      </c>
      <c r="CC78" s="24">
        <f t="shared" si="33"/>
        <v>2.3029154563475698E-4</v>
      </c>
      <c r="CD78" s="24">
        <f t="shared" si="33"/>
        <v>5.2725772564297009E-3</v>
      </c>
      <c r="CE78" s="24">
        <f t="shared" si="33"/>
        <v>2.0083388989467028E-3</v>
      </c>
      <c r="CF78" s="24">
        <f t="shared" si="40"/>
        <v>6.0739796627120472E-2</v>
      </c>
    </row>
    <row r="79" spans="1:84" x14ac:dyDescent="0.25">
      <c r="A79" s="31">
        <f>+[1]PAM!A80</f>
        <v>44958</v>
      </c>
      <c r="B79" s="17">
        <f>+[1]PAM!B80</f>
        <v>1292.6661999999999</v>
      </c>
      <c r="C79" s="17">
        <f>+[1]PAM!C80</f>
        <v>1395.4491</v>
      </c>
      <c r="D79" s="17">
        <f>+[1]PAM!D80</f>
        <v>1072.2820999999999</v>
      </c>
      <c r="E79" s="17">
        <f>+[1]PAM!E80</f>
        <v>1444.5440000000001</v>
      </c>
      <c r="F79" s="17">
        <f>+[1]PAM!F80</f>
        <v>925.27829999999994</v>
      </c>
      <c r="G79" s="17">
        <f>+[1]PAM!G80</f>
        <v>1257.4591</v>
      </c>
      <c r="H79" s="17">
        <f>+[1]PAM!H80</f>
        <v>1423.6166000000001</v>
      </c>
      <c r="I79" s="17">
        <f>+[1]PAM!I80</f>
        <v>1424.3795</v>
      </c>
      <c r="J79" s="17">
        <f>+[1]PAM!J80</f>
        <v>981.3107</v>
      </c>
      <c r="K79" s="17">
        <f>+[1]PAM!K80</f>
        <v>1185.2597000000001</v>
      </c>
      <c r="L79" s="17">
        <f>+[1]PAM!L80</f>
        <v>856.25009999999997</v>
      </c>
      <c r="M79" s="17">
        <f>+[1]PAM!M80</f>
        <v>1333.5694000000001</v>
      </c>
      <c r="N79" s="17">
        <f>+[1]PAM!N80</f>
        <v>1106.5046</v>
      </c>
      <c r="O79" s="18">
        <f>+[1]PAM!R80</f>
        <v>1563.7811999999999</v>
      </c>
      <c r="P79" s="19">
        <f>+[1]PAM!S80</f>
        <v>1309.9952000000001</v>
      </c>
      <c r="Q79" s="20">
        <f>+[1]PAM!T80</f>
        <v>1062.848</v>
      </c>
      <c r="R79" s="18">
        <f t="shared" si="34"/>
        <v>1292.6721727500001</v>
      </c>
      <c r="S79" s="19">
        <f t="shared" si="35"/>
        <v>1326.9210880070293</v>
      </c>
      <c r="T79" s="19">
        <f t="shared" si="36"/>
        <v>1299.1392970145089</v>
      </c>
      <c r="U79" s="19">
        <f t="shared" si="37"/>
        <v>1289.0858062364816</v>
      </c>
      <c r="V79" s="19"/>
      <c r="W79" s="20">
        <f t="shared" si="38"/>
        <v>1307.3819137258763</v>
      </c>
      <c r="X79" s="21"/>
      <c r="Y79" s="42">
        <f t="shared" si="32"/>
        <v>6.3506936505733247E-2</v>
      </c>
      <c r="Z79" s="24">
        <f t="shared" si="32"/>
        <v>9.1413411195283345E-2</v>
      </c>
      <c r="AA79" s="24">
        <f t="shared" si="32"/>
        <v>5.0748686860689007E-2</v>
      </c>
      <c r="AB79" s="24">
        <f t="shared" si="32"/>
        <v>3.0283639251805106E-2</v>
      </c>
      <c r="AC79" s="24">
        <f t="shared" si="32"/>
        <v>5.6486773110233868E-2</v>
      </c>
      <c r="AD79" s="24">
        <f t="shared" si="32"/>
        <v>4.6199074655699945E-2</v>
      </c>
      <c r="AE79" s="24">
        <f t="shared" si="32"/>
        <v>5.3813129043820185E-2</v>
      </c>
      <c r="AF79" s="24">
        <f t="shared" si="32"/>
        <v>4.8121646849151212E-2</v>
      </c>
      <c r="AG79" s="24">
        <f t="shared" si="32"/>
        <v>9.0370906514686711E-2</v>
      </c>
      <c r="AH79" s="24">
        <f t="shared" si="32"/>
        <v>6.3151918030559306E-2</v>
      </c>
      <c r="AI79" s="24">
        <f t="shared" si="32"/>
        <v>8.1607735138387039E-3</v>
      </c>
      <c r="AJ79" s="24">
        <f t="shared" si="32"/>
        <v>6.7127167891858575E-2</v>
      </c>
      <c r="AK79" s="24">
        <f t="shared" si="32"/>
        <v>6.2336983795419965E-2</v>
      </c>
      <c r="AL79" s="24">
        <f t="shared" si="32"/>
        <v>2.4140281268008046E-2</v>
      </c>
      <c r="AM79" s="24">
        <f t="shared" si="32"/>
        <v>7.5158535169098206E-2</v>
      </c>
      <c r="AN79" s="24">
        <f t="shared" si="32"/>
        <v>5.0442795802964957E-2</v>
      </c>
      <c r="AO79" s="24">
        <f t="shared" si="30"/>
        <v>6.3507200045659129E-2</v>
      </c>
      <c r="AP79" s="24">
        <f t="shared" si="30"/>
        <v>6.8037517071874332E-2</v>
      </c>
      <c r="AQ79" s="24">
        <f t="shared" si="30"/>
        <v>5.0235394703174618E-2</v>
      </c>
      <c r="AR79" s="24">
        <f t="shared" si="24"/>
        <v>4.5237507990139258E-2</v>
      </c>
      <c r="AS79" s="24" t="e">
        <f t="shared" si="24"/>
        <v>#DIV/0!</v>
      </c>
      <c r="AT79" s="24">
        <f t="shared" si="24"/>
        <v>4.8408641206175496E-2</v>
      </c>
      <c r="AU79" s="21"/>
      <c r="AV79" s="24">
        <f t="shared" si="29"/>
        <v>1.0153961143481496</v>
      </c>
      <c r="AW79" s="24">
        <f t="shared" si="29"/>
        <v>1.0118125311586419</v>
      </c>
      <c r="AX79" s="24">
        <f t="shared" si="29"/>
        <v>1.0872227638965746</v>
      </c>
      <c r="AY79" s="24">
        <f t="shared" si="29"/>
        <v>1.1959757025616047</v>
      </c>
      <c r="AZ79" s="24">
        <f t="shared" si="29"/>
        <v>0.87675154739796168</v>
      </c>
      <c r="BA79" s="24">
        <f t="shared" si="29"/>
        <v>1.0260690661475462</v>
      </c>
      <c r="BB79" s="24">
        <f t="shared" si="29"/>
        <v>0.95437823806811495</v>
      </c>
      <c r="BC79" s="24">
        <f t="shared" si="29"/>
        <v>0.94127742090414057</v>
      </c>
      <c r="BD79" s="24">
        <f t="shared" si="27"/>
        <v>0.82463858121161504</v>
      </c>
      <c r="BE79" s="24">
        <f t="shared" si="27"/>
        <v>0.97108724299161775</v>
      </c>
      <c r="BF79" s="24">
        <f t="shared" si="27"/>
        <v>0.87449930350728899</v>
      </c>
      <c r="BG79" s="24">
        <f t="shared" si="27"/>
        <v>1.1589000495056077</v>
      </c>
      <c r="BH79" s="24">
        <f t="shared" si="27"/>
        <v>1.0400241298913824</v>
      </c>
      <c r="BI79" s="24">
        <f t="shared" si="27"/>
        <v>1.218612421286053</v>
      </c>
      <c r="BJ79" s="24">
        <f t="shared" si="27"/>
        <v>0.98750959432049634</v>
      </c>
      <c r="BK79" s="24">
        <f t="shared" si="27"/>
        <v>0.97187148831911863</v>
      </c>
      <c r="BL79" s="24">
        <f t="shared" si="31"/>
        <v>1.0154025175901946</v>
      </c>
      <c r="BM79" s="24">
        <f t="shared" si="31"/>
        <v>1.058997958599273</v>
      </c>
      <c r="BN79" s="24">
        <f t="shared" si="31"/>
        <v>1.0987813672440327</v>
      </c>
      <c r="BO79" s="24">
        <f t="shared" si="31"/>
        <v>1.0812740923136372</v>
      </c>
      <c r="BP79" s="24" t="e">
        <f t="shared" si="31"/>
        <v>#DIV/0!</v>
      </c>
      <c r="BQ79" s="24">
        <f t="shared" si="31"/>
        <v>1.0095247858622161</v>
      </c>
      <c r="BR79" s="21"/>
      <c r="BS79" s="35">
        <f t="shared" si="39"/>
        <v>44958</v>
      </c>
      <c r="BT79" s="24">
        <f t="shared" si="26"/>
        <v>2.7549466253977563E-2</v>
      </c>
      <c r="BU79" s="24">
        <f t="shared" si="26"/>
        <v>1.6190957757999302E-3</v>
      </c>
      <c r="BV79" s="24">
        <f t="shared" si="26"/>
        <v>3.643512614943735E-3</v>
      </c>
      <c r="BW79" s="24">
        <f t="shared" si="33"/>
        <v>3.5288086526823947E-3</v>
      </c>
      <c r="BX79" s="24">
        <f t="shared" si="33"/>
        <v>2.8963831015542804E-3</v>
      </c>
      <c r="BY79" s="24">
        <f t="shared" si="33"/>
        <v>4.880471446926396E-3</v>
      </c>
      <c r="BZ79" s="24">
        <f t="shared" si="33"/>
        <v>5.6009174108132744E-3</v>
      </c>
      <c r="CA79" s="24">
        <f t="shared" si="33"/>
        <v>1.9137309682444341E-3</v>
      </c>
      <c r="CB79" s="24">
        <f t="shared" si="33"/>
        <v>4.2805848346872842E-3</v>
      </c>
      <c r="CC79" s="24">
        <f t="shared" si="33"/>
        <v>9.1808306068960377E-5</v>
      </c>
      <c r="CD79" s="24">
        <f t="shared" si="33"/>
        <v>5.5903206902387396E-3</v>
      </c>
      <c r="CE79" s="24">
        <f t="shared" si="33"/>
        <v>1.9123776867169039E-3</v>
      </c>
      <c r="CF79" s="24">
        <f t="shared" si="40"/>
        <v>6.3507477742653889E-2</v>
      </c>
    </row>
    <row r="80" spans="1:84" x14ac:dyDescent="0.25">
      <c r="A80" s="31">
        <f>+[1]PAM!A81</f>
        <v>44986</v>
      </c>
      <c r="B80" s="17">
        <f>+[1]PAM!B81</f>
        <v>1393.7727</v>
      </c>
      <c r="C80" s="17">
        <f>+[1]PAM!C81</f>
        <v>1529.3406</v>
      </c>
      <c r="D80" s="17">
        <f>+[1]PAM!D81</f>
        <v>1159.1043999999999</v>
      </c>
      <c r="E80" s="17">
        <f>+[1]PAM!E81</f>
        <v>1578.2150999999999</v>
      </c>
      <c r="F80" s="17">
        <f>+[1]PAM!F81</f>
        <v>995.54359999999997</v>
      </c>
      <c r="G80" s="17">
        <f>+[1]PAM!G81</f>
        <v>1329.9359999999999</v>
      </c>
      <c r="H80" s="17">
        <f>+[1]PAM!H81</f>
        <v>1507.2679000000001</v>
      </c>
      <c r="I80" s="17">
        <f>+[1]PAM!I81</f>
        <v>1495.6575</v>
      </c>
      <c r="J80" s="17">
        <f>+[1]PAM!J81</f>
        <v>1000.5747</v>
      </c>
      <c r="K80" s="17">
        <f>+[1]PAM!K81</f>
        <v>1238.7964999999999</v>
      </c>
      <c r="L80" s="17">
        <f>+[1]PAM!L81</f>
        <v>1127.0903000000001</v>
      </c>
      <c r="M80" s="17">
        <f>+[1]PAM!M81</f>
        <v>1444.6695</v>
      </c>
      <c r="N80" s="17">
        <f>+[1]PAM!N81</f>
        <v>1182.0061000000001</v>
      </c>
      <c r="O80" s="18">
        <f>+[1]PAM!R81</f>
        <v>1707.0622000000001</v>
      </c>
      <c r="P80" s="19">
        <f>+[1]PAM!S81</f>
        <v>1408.7382</v>
      </c>
      <c r="Q80" s="20">
        <f>+[1]PAM!T81</f>
        <v>1146.2019</v>
      </c>
      <c r="R80" s="18">
        <f t="shared" si="34"/>
        <v>1393.7761624199998</v>
      </c>
      <c r="S80" s="19">
        <f t="shared" si="35"/>
        <v>1437.9981485722656</v>
      </c>
      <c r="T80" s="19">
        <f t="shared" si="36"/>
        <v>1394.5504647321429</v>
      </c>
      <c r="U80" s="19">
        <f t="shared" si="37"/>
        <v>1379.9158509733238</v>
      </c>
      <c r="V80" s="19"/>
      <c r="W80" s="20">
        <f t="shared" si="38"/>
        <v>1394.7267697912564</v>
      </c>
      <c r="X80" s="21"/>
      <c r="Y80" s="42">
        <f t="shared" si="32"/>
        <v>7.8215474342873792E-2</v>
      </c>
      <c r="Z80" s="24">
        <f t="shared" si="32"/>
        <v>9.5948680607554904E-2</v>
      </c>
      <c r="AA80" s="24">
        <f t="shared" si="32"/>
        <v>8.0969644088994874E-2</v>
      </c>
      <c r="AB80" s="24">
        <f t="shared" si="32"/>
        <v>9.2535152961764844E-2</v>
      </c>
      <c r="AC80" s="24">
        <f t="shared" si="32"/>
        <v>7.5939638917285723E-2</v>
      </c>
      <c r="AD80" s="24">
        <f t="shared" si="32"/>
        <v>5.7637580419116485E-2</v>
      </c>
      <c r="AE80" s="24">
        <f t="shared" si="32"/>
        <v>5.8759711006460602E-2</v>
      </c>
      <c r="AF80" s="24">
        <f t="shared" si="32"/>
        <v>5.00414390968138E-2</v>
      </c>
      <c r="AG80" s="24">
        <f t="shared" si="32"/>
        <v>1.963088754662512E-2</v>
      </c>
      <c r="AH80" s="24">
        <f t="shared" si="32"/>
        <v>4.5168835150642295E-2</v>
      </c>
      <c r="AI80" s="24">
        <f t="shared" si="32"/>
        <v>0.31630968568646023</v>
      </c>
      <c r="AJ80" s="24">
        <f t="shared" si="32"/>
        <v>8.3310324906975097E-2</v>
      </c>
      <c r="AK80" s="24">
        <f t="shared" si="32"/>
        <v>6.8234239604607172E-2</v>
      </c>
      <c r="AL80" s="24">
        <f t="shared" si="32"/>
        <v>9.1624710669242049E-2</v>
      </c>
      <c r="AM80" s="24">
        <f t="shared" si="32"/>
        <v>7.5376612066975435E-2</v>
      </c>
      <c r="AN80" s="24">
        <f t="shared" si="32"/>
        <v>7.8425042903594866E-2</v>
      </c>
      <c r="AO80" s="24">
        <f t="shared" si="30"/>
        <v>7.8213170981249913E-2</v>
      </c>
      <c r="AP80" s="24">
        <f t="shared" si="30"/>
        <v>8.3710374014831945E-2</v>
      </c>
      <c r="AQ80" s="24">
        <f t="shared" si="30"/>
        <v>7.3441830246297579E-2</v>
      </c>
      <c r="AR80" s="24">
        <f t="shared" si="24"/>
        <v>7.0460821380093241E-2</v>
      </c>
      <c r="AS80" s="24" t="e">
        <f t="shared" si="24"/>
        <v>#DIV/0!</v>
      </c>
      <c r="AT80" s="24">
        <f t="shared" si="24"/>
        <v>6.6808983012820011E-2</v>
      </c>
      <c r="AU80" s="21"/>
      <c r="AV80" s="24">
        <f t="shared" si="29"/>
        <v>1.0379597544048091</v>
      </c>
      <c r="AW80" s="24">
        <f t="shared" si="29"/>
        <v>1.0438519083975586</v>
      </c>
      <c r="AX80" s="24">
        <f t="shared" si="29"/>
        <v>1.1368331224652741</v>
      </c>
      <c r="AY80" s="24">
        <f t="shared" si="29"/>
        <v>1.1987623407525176</v>
      </c>
      <c r="AZ80" s="24">
        <f t="shared" si="29"/>
        <v>0.90418222732702214</v>
      </c>
      <c r="BA80" s="24">
        <f t="shared" si="29"/>
        <v>1.0492882155942618</v>
      </c>
      <c r="BB80" s="24">
        <f t="shared" si="29"/>
        <v>0.98206217230119264</v>
      </c>
      <c r="BC80" s="24">
        <f t="shared" ref="BC80:BE95" si="41">+I80/I68-1</f>
        <v>0.93286149168369081</v>
      </c>
      <c r="BD80" s="24">
        <f t="shared" si="27"/>
        <v>0.76272156575068384</v>
      </c>
      <c r="BE80" s="24">
        <f t="shared" si="27"/>
        <v>0.97129755283436081</v>
      </c>
      <c r="BF80" s="24">
        <f t="shared" si="27"/>
        <v>0.96180837435336897</v>
      </c>
      <c r="BG80" s="24">
        <f t="shared" si="27"/>
        <v>1.222675833878744</v>
      </c>
      <c r="BH80" s="24">
        <f t="shared" si="27"/>
        <v>1.0741879867933517</v>
      </c>
      <c r="BI80" s="24">
        <f t="shared" si="27"/>
        <v>1.2755735082772803</v>
      </c>
      <c r="BJ80" s="24">
        <f t="shared" si="27"/>
        <v>1.0069010908230962</v>
      </c>
      <c r="BK80" s="24">
        <f t="shared" si="27"/>
        <v>0.98091279107246154</v>
      </c>
      <c r="BL80" s="24">
        <f t="shared" si="31"/>
        <v>1.0379634844232086</v>
      </c>
      <c r="BM80" s="24">
        <f t="shared" si="31"/>
        <v>1.0872144737596825</v>
      </c>
      <c r="BN80" s="24">
        <f t="shared" si="31"/>
        <v>1.1223451595043099</v>
      </c>
      <c r="BO80" s="24">
        <f t="shared" si="31"/>
        <v>1.0934572468327284</v>
      </c>
      <c r="BP80" s="24" t="e">
        <f t="shared" si="31"/>
        <v>#DIV/0!</v>
      </c>
      <c r="BQ80" s="24">
        <f t="shared" si="31"/>
        <v>1.0181285957851549</v>
      </c>
      <c r="BR80" s="21"/>
      <c r="BS80" s="35">
        <f t="shared" si="39"/>
        <v>44986</v>
      </c>
      <c r="BT80" s="24">
        <f t="shared" si="26"/>
        <v>2.9675035016773849E-2</v>
      </c>
      <c r="BU80" s="24">
        <f t="shared" si="26"/>
        <v>2.5522810142324459E-3</v>
      </c>
      <c r="BV80" s="24">
        <f t="shared" si="26"/>
        <v>1.0785379651761592E-2</v>
      </c>
      <c r="BW80" s="24">
        <f t="shared" si="33"/>
        <v>4.7127413944914806E-3</v>
      </c>
      <c r="BX80" s="24">
        <f t="shared" si="33"/>
        <v>3.5546960692559248E-3</v>
      </c>
      <c r="BY80" s="24">
        <f t="shared" si="33"/>
        <v>5.2805171822393132E-3</v>
      </c>
      <c r="BZ80" s="24">
        <f t="shared" si="33"/>
        <v>5.7401050634726912E-3</v>
      </c>
      <c r="CA80" s="24">
        <f t="shared" si="33"/>
        <v>4.2621242823553393E-4</v>
      </c>
      <c r="CB80" s="24">
        <f t="shared" si="33"/>
        <v>3.0606273452496785E-3</v>
      </c>
      <c r="CC80" s="24">
        <f t="shared" si="33"/>
        <v>3.3732816871053038E-3</v>
      </c>
      <c r="CD80" s="24">
        <f t="shared" si="33"/>
        <v>6.9616642718746662E-3</v>
      </c>
      <c r="CE80" s="24">
        <f t="shared" si="33"/>
        <v>2.0909912396564583E-3</v>
      </c>
      <c r="CF80" s="24">
        <f t="shared" si="40"/>
        <v>7.8213532364348942E-2</v>
      </c>
    </row>
    <row r="81" spans="1:84" x14ac:dyDescent="0.25">
      <c r="A81" s="31">
        <f>+[1]PAM!A82</f>
        <v>45017</v>
      </c>
      <c r="B81" s="17">
        <f>+[1]PAM!B82</f>
        <v>1512.8030000000001</v>
      </c>
      <c r="C81" s="17">
        <f>+[1]PAM!C82</f>
        <v>1694.7150999999999</v>
      </c>
      <c r="D81" s="17">
        <f>+[1]PAM!D82</f>
        <v>1206.3108999999999</v>
      </c>
      <c r="E81" s="17">
        <f>+[1]PAM!E82</f>
        <v>1728.85</v>
      </c>
      <c r="F81" s="17">
        <f>+[1]PAM!F82</f>
        <v>1035.4757999999999</v>
      </c>
      <c r="G81" s="17">
        <f>+[1]PAM!G82</f>
        <v>1442.9646</v>
      </c>
      <c r="H81" s="17">
        <f>+[1]PAM!H82</f>
        <v>1605.6421</v>
      </c>
      <c r="I81" s="17">
        <f>+[1]PAM!I82</f>
        <v>1582.2275999999999</v>
      </c>
      <c r="J81" s="17">
        <f>+[1]PAM!J82</f>
        <v>1058.3235999999999</v>
      </c>
      <c r="K81" s="17">
        <f>+[1]PAM!K82</f>
        <v>1350.9799</v>
      </c>
      <c r="L81" s="17">
        <f>+[1]PAM!L82</f>
        <v>1192.5355999999999</v>
      </c>
      <c r="M81" s="17">
        <f>+[1]PAM!M82</f>
        <v>1601.1621</v>
      </c>
      <c r="N81" s="17">
        <f>+[1]PAM!N82</f>
        <v>1260.3993</v>
      </c>
      <c r="O81" s="18">
        <f>+[1]PAM!R82</f>
        <v>1932.0678</v>
      </c>
      <c r="P81" s="19">
        <f>+[1]PAM!S82</f>
        <v>1528.8988999999999</v>
      </c>
      <c r="Q81" s="20">
        <f>+[1]PAM!T82</f>
        <v>1195.4755</v>
      </c>
      <c r="R81" s="18">
        <f t="shared" si="34"/>
        <v>1512.8064591399998</v>
      </c>
      <c r="S81" s="19">
        <f t="shared" si="35"/>
        <v>1578.3167969541664</v>
      </c>
      <c r="T81" s="19">
        <f t="shared" si="36"/>
        <v>1524.7121938895091</v>
      </c>
      <c r="U81" s="19">
        <f t="shared" si="37"/>
        <v>1502.3890417808223</v>
      </c>
      <c r="V81" s="19"/>
      <c r="W81" s="20">
        <f t="shared" si="38"/>
        <v>1500.513759019299</v>
      </c>
      <c r="X81" s="21"/>
      <c r="Y81" s="42">
        <f t="shared" si="32"/>
        <v>8.5401514895506292E-2</v>
      </c>
      <c r="Z81" s="24">
        <f t="shared" si="32"/>
        <v>0.1081345123512707</v>
      </c>
      <c r="AA81" s="24">
        <f t="shared" si="32"/>
        <v>4.0726702443714347E-2</v>
      </c>
      <c r="AB81" s="24">
        <f t="shared" ref="AB81:AN95" si="42">+E81/E80-1</f>
        <v>9.544636849565058E-2</v>
      </c>
      <c r="AC81" s="24">
        <f t="shared" si="42"/>
        <v>4.0110950439538717E-2</v>
      </c>
      <c r="AD81" s="24">
        <f t="shared" si="42"/>
        <v>8.4987999422528659E-2</v>
      </c>
      <c r="AE81" s="24">
        <f t="shared" si="42"/>
        <v>6.5266566082910593E-2</v>
      </c>
      <c r="AF81" s="24">
        <f t="shared" si="42"/>
        <v>5.7880965394818018E-2</v>
      </c>
      <c r="AG81" s="24">
        <f t="shared" si="42"/>
        <v>5.771573076952663E-2</v>
      </c>
      <c r="AH81" s="24">
        <f t="shared" si="42"/>
        <v>9.0558376617951408E-2</v>
      </c>
      <c r="AI81" s="24">
        <f t="shared" si="42"/>
        <v>5.8065711327654812E-2</v>
      </c>
      <c r="AJ81" s="24">
        <f t="shared" si="42"/>
        <v>0.10832415303292553</v>
      </c>
      <c r="AK81" s="24">
        <f t="shared" si="42"/>
        <v>6.6322161958385806E-2</v>
      </c>
      <c r="AL81" s="24">
        <f t="shared" si="42"/>
        <v>0.13180867106072647</v>
      </c>
      <c r="AM81" s="24">
        <f t="shared" si="42"/>
        <v>8.5296686069846084E-2</v>
      </c>
      <c r="AN81" s="24">
        <f t="shared" si="42"/>
        <v>4.2988586914748605E-2</v>
      </c>
      <c r="AO81" s="24">
        <f t="shared" si="30"/>
        <v>8.5401300387666801E-2</v>
      </c>
      <c r="AP81" s="24">
        <f t="shared" si="30"/>
        <v>9.757915788780247E-2</v>
      </c>
      <c r="AQ81" s="24">
        <f t="shared" si="30"/>
        <v>9.3335976322927117E-2</v>
      </c>
      <c r="AR81" s="24">
        <f t="shared" si="24"/>
        <v>8.8754100999065999E-2</v>
      </c>
      <c r="AS81" s="24" t="e">
        <f t="shared" si="24"/>
        <v>#DIV/0!</v>
      </c>
      <c r="AT81" s="24">
        <f t="shared" si="24"/>
        <v>7.5847823042699103E-2</v>
      </c>
      <c r="AU81" s="21"/>
      <c r="AV81" s="24">
        <f t="shared" ref="AV81:BB95" si="43">+B81/B69-1</f>
        <v>1.0896486211979295</v>
      </c>
      <c r="AW81" s="24">
        <f t="shared" si="43"/>
        <v>1.146048934595667</v>
      </c>
      <c r="AX81" s="24">
        <f t="shared" si="43"/>
        <v>1.1493531241419723</v>
      </c>
      <c r="AY81" s="24">
        <f t="shared" si="43"/>
        <v>1.2117245387501785</v>
      </c>
      <c r="AZ81" s="24">
        <f t="shared" si="43"/>
        <v>0.90408834146627592</v>
      </c>
      <c r="BA81" s="24">
        <f t="shared" si="43"/>
        <v>1.1067304901458659</v>
      </c>
      <c r="BB81" s="24">
        <f t="shared" si="43"/>
        <v>0.97698369154346976</v>
      </c>
      <c r="BC81" s="24">
        <f t="shared" si="41"/>
        <v>0.94990307960264642</v>
      </c>
      <c r="BD81" s="24">
        <f t="shared" si="27"/>
        <v>0.81277188616738405</v>
      </c>
      <c r="BE81" s="24">
        <f t="shared" si="27"/>
        <v>1.0514153685944136</v>
      </c>
      <c r="BF81" s="24">
        <f t="shared" si="27"/>
        <v>0.99460127312811197</v>
      </c>
      <c r="BG81" s="24">
        <f t="shared" si="27"/>
        <v>1.2749263565379327</v>
      </c>
      <c r="BH81" s="24">
        <f t="shared" si="27"/>
        <v>1.0957042694261787</v>
      </c>
      <c r="BI81" s="24">
        <f t="shared" si="27"/>
        <v>1.4729559374906804</v>
      </c>
      <c r="BJ81" s="24">
        <f t="shared" si="27"/>
        <v>1.0449398903069325</v>
      </c>
      <c r="BK81" s="24">
        <f t="shared" si="27"/>
        <v>0.9789940908723711</v>
      </c>
      <c r="BL81" s="24">
        <f t="shared" si="31"/>
        <v>1.0896521929454965</v>
      </c>
      <c r="BM81" s="24">
        <f t="shared" si="31"/>
        <v>1.1568052475592046</v>
      </c>
      <c r="BN81" s="24">
        <f t="shared" si="31"/>
        <v>1.1670863785203389</v>
      </c>
      <c r="BO81" s="24">
        <f t="shared" si="31"/>
        <v>1.1355827692049729</v>
      </c>
      <c r="BP81" s="24" t="e">
        <f t="shared" si="31"/>
        <v>#DIV/0!</v>
      </c>
      <c r="BQ81" s="24">
        <f t="shared" si="31"/>
        <v>1.0470798651843749</v>
      </c>
      <c r="BR81" s="21"/>
      <c r="BS81" s="35">
        <f t="shared" si="39"/>
        <v>45017</v>
      </c>
      <c r="BT81" s="24">
        <f t="shared" si="26"/>
        <v>3.3993917551979579E-2</v>
      </c>
      <c r="BU81" s="24">
        <f t="shared" si="26"/>
        <v>1.2870441500253235E-3</v>
      </c>
      <c r="BV81" s="24">
        <f t="shared" si="26"/>
        <v>1.1272440671280191E-2</v>
      </c>
      <c r="BW81" s="24">
        <f t="shared" si="33"/>
        <v>2.4839930786418737E-3</v>
      </c>
      <c r="BX81" s="24">
        <f t="shared" si="33"/>
        <v>5.1414504244486963E-3</v>
      </c>
      <c r="BY81" s="24">
        <f t="shared" si="33"/>
        <v>5.7594288652661934E-3</v>
      </c>
      <c r="BZ81" s="24">
        <f t="shared" si="33"/>
        <v>6.4658659263450852E-3</v>
      </c>
      <c r="CA81" s="24">
        <f t="shared" si="33"/>
        <v>1.1849984864820485E-3</v>
      </c>
      <c r="CB81" s="24">
        <f t="shared" si="33"/>
        <v>5.9481386455625136E-3</v>
      </c>
      <c r="CC81" s="24">
        <f t="shared" si="33"/>
        <v>7.559836191367486E-4</v>
      </c>
      <c r="CD81" s="24">
        <f t="shared" si="33"/>
        <v>9.0946684491667856E-3</v>
      </c>
      <c r="CE81" s="24">
        <f t="shared" si="33"/>
        <v>2.0135826738463159E-3</v>
      </c>
      <c r="CF81" s="24">
        <f t="shared" si="40"/>
        <v>8.540151254218134E-2</v>
      </c>
    </row>
    <row r="82" spans="1:84" x14ac:dyDescent="0.25">
      <c r="A82" s="31">
        <f>+[1]PAM!A83</f>
        <v>45047</v>
      </c>
      <c r="B82" s="17">
        <f>+[1]PAM!B83</f>
        <v>1628.9716000000001</v>
      </c>
      <c r="C82" s="17">
        <f>+[1]PAM!C83</f>
        <v>1784.4199000000001</v>
      </c>
      <c r="D82" s="17">
        <f>+[1]PAM!D83</f>
        <v>1313.4963</v>
      </c>
      <c r="E82" s="17">
        <f>+[1]PAM!E83</f>
        <v>1862.1864</v>
      </c>
      <c r="F82" s="17">
        <f>+[1]PAM!F83</f>
        <v>1163.72</v>
      </c>
      <c r="G82" s="17">
        <f>+[1]PAM!G83</f>
        <v>1572.6388999999999</v>
      </c>
      <c r="H82" s="17">
        <f>+[1]PAM!H83</f>
        <v>1753.6673000000001</v>
      </c>
      <c r="I82" s="17">
        <f>+[1]PAM!I83</f>
        <v>1717.8072999999999</v>
      </c>
      <c r="J82" s="17">
        <f>+[1]PAM!J83</f>
        <v>1135.0014000000001</v>
      </c>
      <c r="K82" s="17">
        <f>+[1]PAM!K83</f>
        <v>1448.3376000000001</v>
      </c>
      <c r="L82" s="17">
        <f>+[1]PAM!L83</f>
        <v>1253.2796000000001</v>
      </c>
      <c r="M82" s="17">
        <f>+[1]PAM!M83</f>
        <v>1768.1877999999999</v>
      </c>
      <c r="N82" s="17">
        <f>+[1]PAM!N83</f>
        <v>1345.8189</v>
      </c>
      <c r="O82" s="18">
        <f>+[1]PAM!R83</f>
        <v>2028.4989</v>
      </c>
      <c r="P82" s="19">
        <f>+[1]PAM!S83</f>
        <v>1651.7257</v>
      </c>
      <c r="Q82" s="20">
        <f>+[1]PAM!T83</f>
        <v>1300.2003999999999</v>
      </c>
      <c r="R82" s="18">
        <f t="shared" si="34"/>
        <v>1628.9725427999999</v>
      </c>
      <c r="S82" s="19">
        <f t="shared" si="35"/>
        <v>1689.1436309708602</v>
      </c>
      <c r="T82" s="19">
        <f t="shared" si="36"/>
        <v>1652.8097791294642</v>
      </c>
      <c r="U82" s="19">
        <f t="shared" si="37"/>
        <v>1619.1197297764961</v>
      </c>
      <c r="V82" s="19"/>
      <c r="W82" s="20">
        <f t="shared" si="38"/>
        <v>1622.1064321583299</v>
      </c>
      <c r="X82" s="21"/>
      <c r="Y82" s="42">
        <f t="shared" ref="Y82:AA95" si="44">+B82/B81-1</f>
        <v>7.6790302504688324E-2</v>
      </c>
      <c r="Z82" s="24">
        <f t="shared" si="44"/>
        <v>5.2932082802590319E-2</v>
      </c>
      <c r="AA82" s="24">
        <f t="shared" si="44"/>
        <v>8.8853876724482861E-2</v>
      </c>
      <c r="AB82" s="24">
        <f t="shared" si="42"/>
        <v>7.7124331202822693E-2</v>
      </c>
      <c r="AC82" s="24">
        <f t="shared" si="42"/>
        <v>0.12385050428025468</v>
      </c>
      <c r="AD82" s="24">
        <f t="shared" si="42"/>
        <v>8.9866584391605997E-2</v>
      </c>
      <c r="AE82" s="24">
        <f t="shared" si="42"/>
        <v>9.2190656934070248E-2</v>
      </c>
      <c r="AF82" s="24">
        <f t="shared" si="42"/>
        <v>8.5689125888083417E-2</v>
      </c>
      <c r="AG82" s="24">
        <f t="shared" si="42"/>
        <v>7.2452130898337908E-2</v>
      </c>
      <c r="AH82" s="24">
        <f t="shared" si="42"/>
        <v>7.2064506659203387E-2</v>
      </c>
      <c r="AI82" s="24">
        <f t="shared" si="42"/>
        <v>5.0936844149558347E-2</v>
      </c>
      <c r="AJ82" s="24">
        <f t="shared" si="42"/>
        <v>0.10431529699585074</v>
      </c>
      <c r="AK82" s="24">
        <f t="shared" si="42"/>
        <v>6.7771856109409168E-2</v>
      </c>
      <c r="AL82" s="24">
        <f t="shared" si="42"/>
        <v>4.9910826110760809E-2</v>
      </c>
      <c r="AM82" s="24">
        <f t="shared" si="42"/>
        <v>8.0336770469257246E-2</v>
      </c>
      <c r="AN82" s="24">
        <f t="shared" si="42"/>
        <v>8.7601042430396792E-2</v>
      </c>
      <c r="AO82" s="24">
        <f t="shared" si="30"/>
        <v>7.6788463559336106E-2</v>
      </c>
      <c r="AP82" s="24">
        <f t="shared" si="30"/>
        <v>7.0218370754570492E-2</v>
      </c>
      <c r="AQ82" s="24">
        <f t="shared" si="30"/>
        <v>8.4014272171052173E-2</v>
      </c>
      <c r="AR82" s="24">
        <f t="shared" si="24"/>
        <v>7.7696711537052821E-2</v>
      </c>
      <c r="AS82" s="24" t="e">
        <f t="shared" si="24"/>
        <v>#DIV/0!</v>
      </c>
      <c r="AT82" s="24">
        <f t="shared" si="24"/>
        <v>8.1034027451038604E-2</v>
      </c>
      <c r="AU82" s="21"/>
      <c r="AV82" s="24">
        <f t="shared" si="43"/>
        <v>1.137319602291551</v>
      </c>
      <c r="AW82" s="24">
        <f t="shared" si="43"/>
        <v>1.1652065477717333</v>
      </c>
      <c r="AX82" s="24">
        <f t="shared" si="43"/>
        <v>1.2222310010134145</v>
      </c>
      <c r="AY82" s="24">
        <f t="shared" si="43"/>
        <v>1.2336799948757649</v>
      </c>
      <c r="AZ82" s="24">
        <f t="shared" si="43"/>
        <v>1.0714807904921075</v>
      </c>
      <c r="BA82" s="24">
        <f t="shared" si="43"/>
        <v>1.1751100045116578</v>
      </c>
      <c r="BB82" s="24">
        <f t="shared" si="43"/>
        <v>1.0306704463910723</v>
      </c>
      <c r="BC82" s="24">
        <f t="shared" si="41"/>
        <v>0.97613656704501972</v>
      </c>
      <c r="BD82" s="24">
        <f t="shared" si="27"/>
        <v>0.89181530038322965</v>
      </c>
      <c r="BE82" s="24">
        <f t="shared" si="27"/>
        <v>1.0971367723958343</v>
      </c>
      <c r="BF82" s="24">
        <f t="shared" si="27"/>
        <v>1.0203746322061957</v>
      </c>
      <c r="BG82" s="24">
        <f t="shared" si="27"/>
        <v>1.3694283476815032</v>
      </c>
      <c r="BH82" s="24">
        <f t="shared" si="27"/>
        <v>1.1420529804486694</v>
      </c>
      <c r="BI82" s="24">
        <f t="shared" si="27"/>
        <v>1.5008255749343786</v>
      </c>
      <c r="BJ82" s="24">
        <f t="shared" si="27"/>
        <v>1.0968367544615325</v>
      </c>
      <c r="BK82" s="24">
        <f t="shared" si="27"/>
        <v>1.0289461015518264</v>
      </c>
      <c r="BL82" s="24">
        <f t="shared" si="31"/>
        <v>1.1373198198586376</v>
      </c>
      <c r="BM82" s="24">
        <f t="shared" si="31"/>
        <v>1.1957357923159644</v>
      </c>
      <c r="BN82" s="24">
        <f t="shared" si="31"/>
        <v>1.2205261431041445</v>
      </c>
      <c r="BO82" s="24">
        <f t="shared" si="31"/>
        <v>1.1769022458184821</v>
      </c>
      <c r="BP82" s="24" t="e">
        <f t="shared" si="31"/>
        <v>#DIV/0!</v>
      </c>
      <c r="BQ82" s="24">
        <f t="shared" si="31"/>
        <v>1.0883504326113793</v>
      </c>
      <c r="BR82" s="21"/>
      <c r="BS82" s="35">
        <f t="shared" si="39"/>
        <v>45047</v>
      </c>
      <c r="BT82" s="24">
        <f t="shared" si="26"/>
        <v>1.6988613322422057E-2</v>
      </c>
      <c r="BU82" s="24">
        <f t="shared" si="26"/>
        <v>2.6923830796210758E-3</v>
      </c>
      <c r="BV82" s="24">
        <f t="shared" si="26"/>
        <v>9.1928602203988317E-3</v>
      </c>
      <c r="BW82" s="24">
        <f t="shared" si="33"/>
        <v>7.3497819213737721E-3</v>
      </c>
      <c r="BX82" s="24">
        <f t="shared" si="33"/>
        <v>5.434515016165352E-3</v>
      </c>
      <c r="BY82" s="24">
        <f t="shared" si="33"/>
        <v>7.9844211837231966E-3</v>
      </c>
      <c r="BZ82" s="24">
        <f t="shared" si="33"/>
        <v>9.3295999346907684E-3</v>
      </c>
      <c r="CA82" s="24">
        <f t="shared" si="33"/>
        <v>1.4496170882791774E-3</v>
      </c>
      <c r="CB82" s="24">
        <f t="shared" si="33"/>
        <v>4.7558961940186535E-3</v>
      </c>
      <c r="CC82" s="24">
        <f t="shared" si="33"/>
        <v>6.4646778199144389E-4</v>
      </c>
      <c r="CD82" s="24">
        <f t="shared" si="33"/>
        <v>8.9430558374090953E-3</v>
      </c>
      <c r="CE82" s="24">
        <f t="shared" si="33"/>
        <v>2.0214275619495716E-3</v>
      </c>
      <c r="CF82" s="24">
        <f t="shared" si="40"/>
        <v>7.6788639142042994E-2</v>
      </c>
    </row>
    <row r="83" spans="1:84" x14ac:dyDescent="0.25">
      <c r="A83" s="31">
        <f>+[1]PAM!A84</f>
        <v>45078</v>
      </c>
      <c r="B83" s="17">
        <f>+[1]PAM!B84</f>
        <v>1724.8611000000001</v>
      </c>
      <c r="C83" s="17">
        <f>+[1]PAM!C84</f>
        <v>1859.8761</v>
      </c>
      <c r="D83" s="17">
        <f>+[1]PAM!D84</f>
        <v>1371.8692000000001</v>
      </c>
      <c r="E83" s="17">
        <f>+[1]PAM!E84</f>
        <v>1951.2893999999999</v>
      </c>
      <c r="F83" s="17">
        <f>+[1]PAM!F84</f>
        <v>1227.7257999999999</v>
      </c>
      <c r="G83" s="17">
        <f>+[1]PAM!G84</f>
        <v>1694.0840000000001</v>
      </c>
      <c r="H83" s="17">
        <f>+[1]PAM!H84</f>
        <v>1902.4856</v>
      </c>
      <c r="I83" s="17">
        <f>+[1]PAM!I84</f>
        <v>1835.3534</v>
      </c>
      <c r="J83" s="17">
        <f>+[1]PAM!J84</f>
        <v>1259.8487</v>
      </c>
      <c r="K83" s="17">
        <f>+[1]PAM!K84</f>
        <v>1546.3218999999999</v>
      </c>
      <c r="L83" s="17">
        <f>+[1]PAM!L84</f>
        <v>1328.5257999999999</v>
      </c>
      <c r="M83" s="17">
        <f>+[1]PAM!M84</f>
        <v>1891.1036999999999</v>
      </c>
      <c r="N83" s="17">
        <f>+[1]PAM!N84</f>
        <v>1433.71</v>
      </c>
      <c r="O83" s="18">
        <f>+[1]PAM!R84</f>
        <v>2076.2759000000001</v>
      </c>
      <c r="P83" s="19">
        <f>+[1]PAM!S84</f>
        <v>1760.7203999999999</v>
      </c>
      <c r="Q83" s="20">
        <f>+[1]PAM!T84</f>
        <v>1379.3122000000001</v>
      </c>
      <c r="R83" s="18">
        <f t="shared" si="34"/>
        <v>1724.8572273400002</v>
      </c>
      <c r="S83" s="19">
        <f t="shared" si="35"/>
        <v>1778.7221384975842</v>
      </c>
      <c r="T83" s="19">
        <f t="shared" si="36"/>
        <v>1756.9860941127231</v>
      </c>
      <c r="U83" s="19">
        <f t="shared" si="37"/>
        <v>1717.8241399783706</v>
      </c>
      <c r="V83" s="19"/>
      <c r="W83" s="20">
        <f t="shared" si="38"/>
        <v>1733.4550384600234</v>
      </c>
      <c r="X83" s="21"/>
      <c r="Y83" s="42">
        <f t="shared" si="44"/>
        <v>5.8865053264280265E-2</v>
      </c>
      <c r="Z83" s="24">
        <f t="shared" si="44"/>
        <v>4.2286123350226967E-2</v>
      </c>
      <c r="AA83" s="24">
        <f t="shared" si="44"/>
        <v>4.4440856057226918E-2</v>
      </c>
      <c r="AB83" s="24">
        <f t="shared" si="42"/>
        <v>4.7848593459816735E-2</v>
      </c>
      <c r="AC83" s="24">
        <f t="shared" si="42"/>
        <v>5.5001031175884174E-2</v>
      </c>
      <c r="AD83" s="24">
        <f t="shared" si="42"/>
        <v>7.7223767007162492E-2</v>
      </c>
      <c r="AE83" s="24">
        <f t="shared" si="42"/>
        <v>8.4861193454425443E-2</v>
      </c>
      <c r="AF83" s="24">
        <f t="shared" si="42"/>
        <v>6.8427989565535086E-2</v>
      </c>
      <c r="AG83" s="24">
        <f t="shared" si="42"/>
        <v>0.10999748546565669</v>
      </c>
      <c r="AH83" s="24">
        <f t="shared" si="42"/>
        <v>6.7652942242195424E-2</v>
      </c>
      <c r="AI83" s="24">
        <f t="shared" si="42"/>
        <v>6.0039435733255209E-2</v>
      </c>
      <c r="AJ83" s="24">
        <f t="shared" si="42"/>
        <v>6.9515183850946238E-2</v>
      </c>
      <c r="AK83" s="24">
        <f t="shared" si="42"/>
        <v>6.5306780875197923E-2</v>
      </c>
      <c r="AL83" s="24">
        <f t="shared" si="42"/>
        <v>2.355288435206937E-2</v>
      </c>
      <c r="AM83" s="24">
        <f t="shared" si="42"/>
        <v>6.5988378094498312E-2</v>
      </c>
      <c r="AN83" s="24">
        <f t="shared" si="42"/>
        <v>6.0845851147254049E-2</v>
      </c>
      <c r="AO83" s="24">
        <f t="shared" si="30"/>
        <v>5.8862063061656311E-2</v>
      </c>
      <c r="AP83" s="24">
        <f t="shared" si="30"/>
        <v>5.3031906751018765E-2</v>
      </c>
      <c r="AQ83" s="24">
        <f t="shared" si="30"/>
        <v>6.302982732721274E-2</v>
      </c>
      <c r="AR83" s="24">
        <f t="shared" si="24"/>
        <v>6.0961773478913628E-2</v>
      </c>
      <c r="AS83" s="24" t="e">
        <f t="shared" si="24"/>
        <v>#DIV/0!</v>
      </c>
      <c r="AT83" s="24">
        <f t="shared" si="24"/>
        <v>6.8644451494798808E-2</v>
      </c>
      <c r="AU83" s="21"/>
      <c r="AV83" s="24">
        <f t="shared" si="43"/>
        <v>1.1521833443529839</v>
      </c>
      <c r="AW83" s="24">
        <f t="shared" si="43"/>
        <v>1.1636627946543729</v>
      </c>
      <c r="AX83" s="24">
        <f t="shared" si="43"/>
        <v>1.1721260523228292</v>
      </c>
      <c r="AY83" s="24">
        <f t="shared" si="43"/>
        <v>1.2062383302100828</v>
      </c>
      <c r="AZ83" s="24">
        <f t="shared" si="43"/>
        <v>1.0615185030704679</v>
      </c>
      <c r="BA83" s="24">
        <f t="shared" si="43"/>
        <v>1.2138716093930935</v>
      </c>
      <c r="BB83" s="24">
        <f t="shared" si="43"/>
        <v>1.0578686787528562</v>
      </c>
      <c r="BC83" s="24">
        <f t="shared" si="41"/>
        <v>0.99560659652037575</v>
      </c>
      <c r="BD83" s="24">
        <f t="shared" si="27"/>
        <v>1.0952772101925192</v>
      </c>
      <c r="BE83" s="24">
        <f t="shared" si="27"/>
        <v>1.159896419187453</v>
      </c>
      <c r="BF83" s="24">
        <f t="shared" ref="BF83:BK95" si="45">+L83/L71-1</f>
        <v>1.09867813489981</v>
      </c>
      <c r="BG83" s="24">
        <f t="shared" si="45"/>
        <v>1.4020194909826955</v>
      </c>
      <c r="BH83" s="24">
        <f t="shared" si="45"/>
        <v>1.1811084797626279</v>
      </c>
      <c r="BI83" s="24">
        <f t="shared" si="45"/>
        <v>1.4074452758715252</v>
      </c>
      <c r="BJ83" s="24">
        <f t="shared" si="45"/>
        <v>1.1306276075895787</v>
      </c>
      <c r="BK83" s="24">
        <f t="shared" si="45"/>
        <v>1.0437449112416832</v>
      </c>
      <c r="BL83" s="24">
        <f t="shared" si="31"/>
        <v>1.152177142679303</v>
      </c>
      <c r="BM83" s="24">
        <f t="shared" si="31"/>
        <v>1.2035324258730196</v>
      </c>
      <c r="BN83" s="24">
        <f t="shared" si="31"/>
        <v>1.2411611325781644</v>
      </c>
      <c r="BO83" s="24">
        <f t="shared" si="31"/>
        <v>1.1939324786705967</v>
      </c>
      <c r="BP83" s="24" t="e">
        <f t="shared" si="31"/>
        <v>#DIV/0!</v>
      </c>
      <c r="BQ83" s="24">
        <f t="shared" si="31"/>
        <v>1.1171598889161531</v>
      </c>
      <c r="BR83" s="21"/>
      <c r="BS83" s="35">
        <f t="shared" si="39"/>
        <v>45078</v>
      </c>
      <c r="BT83" s="24">
        <f t="shared" si="26"/>
        <v>1.3271073172791935E-2</v>
      </c>
      <c r="BU83" s="24">
        <f t="shared" si="26"/>
        <v>1.3616997374294327E-3</v>
      </c>
      <c r="BV83" s="24">
        <f t="shared" si="26"/>
        <v>5.7050981735961405E-3</v>
      </c>
      <c r="BW83" s="24">
        <f t="shared" si="33"/>
        <v>3.4066295937878795E-3</v>
      </c>
      <c r="BX83" s="24">
        <f t="shared" si="33"/>
        <v>4.7266750015776873E-3</v>
      </c>
      <c r="BY83" s="24">
        <f t="shared" si="33"/>
        <v>7.4547483086875137E-3</v>
      </c>
      <c r="BZ83" s="24">
        <f t="shared" si="33"/>
        <v>7.5118246444566637E-3</v>
      </c>
      <c r="CA83" s="24">
        <f t="shared" si="33"/>
        <v>2.1919552065855518E-3</v>
      </c>
      <c r="CB83" s="24">
        <f t="shared" si="33"/>
        <v>4.4451602286988846E-3</v>
      </c>
      <c r="CC83" s="24">
        <f t="shared" si="33"/>
        <v>7.4369855189617611E-4</v>
      </c>
      <c r="CD83" s="24">
        <f t="shared" si="33"/>
        <v>6.1119468872262708E-3</v>
      </c>
      <c r="CE83" s="24">
        <f t="shared" si="33"/>
        <v>1.9315876225220877E-3</v>
      </c>
      <c r="CF83" s="24">
        <f t="shared" si="40"/>
        <v>5.8862097129256219E-2</v>
      </c>
    </row>
    <row r="84" spans="1:84" x14ac:dyDescent="0.25">
      <c r="A84" s="31">
        <f>+[1]PAM!A85</f>
        <v>45108</v>
      </c>
      <c r="B84" s="17">
        <f>+[1]PAM!B85</f>
        <v>1835.8968</v>
      </c>
      <c r="C84" s="17">
        <f>+[1]PAM!C85</f>
        <v>1962.4652000000001</v>
      </c>
      <c r="D84" s="17">
        <f>+[1]PAM!D85</f>
        <v>1501.4989</v>
      </c>
      <c r="E84" s="17">
        <f>+[1]PAM!E85</f>
        <v>2011.0222000000001</v>
      </c>
      <c r="F84" s="17">
        <f>+[1]PAM!F85</f>
        <v>1273.0572</v>
      </c>
      <c r="G84" s="17">
        <f>+[1]PAM!G85</f>
        <v>1794.6132</v>
      </c>
      <c r="H84" s="17">
        <f>+[1]PAM!H85</f>
        <v>2083.3742000000002</v>
      </c>
      <c r="I84" s="17">
        <f>+[1]PAM!I85</f>
        <v>1944.6304</v>
      </c>
      <c r="J84" s="17">
        <f>+[1]PAM!J85</f>
        <v>1412.8756000000001</v>
      </c>
      <c r="K84" s="17">
        <f>+[1]PAM!K85</f>
        <v>1715.2483</v>
      </c>
      <c r="L84" s="17">
        <f>+[1]PAM!L85</f>
        <v>1391.1409000000001</v>
      </c>
      <c r="M84" s="17">
        <f>+[1]PAM!M85</f>
        <v>2052.8604999999998</v>
      </c>
      <c r="N84" s="17">
        <f>+[1]PAM!N85</f>
        <v>1519.3797</v>
      </c>
      <c r="O84" s="18">
        <f>+[1]PAM!R85</f>
        <v>2189.0601999999999</v>
      </c>
      <c r="P84" s="19">
        <f>+[1]PAM!S85</f>
        <v>1876.0793000000001</v>
      </c>
      <c r="Q84" s="20">
        <f>+[1]PAM!T85</f>
        <v>1473.8833</v>
      </c>
      <c r="R84" s="18">
        <f t="shared" si="34"/>
        <v>1835.88270272</v>
      </c>
      <c r="S84" s="19">
        <f t="shared" si="35"/>
        <v>1889.3888907160642</v>
      </c>
      <c r="T84" s="19">
        <f t="shared" si="36"/>
        <v>1872.0994293247768</v>
      </c>
      <c r="U84" s="19">
        <f t="shared" si="37"/>
        <v>1819.3177179884647</v>
      </c>
      <c r="V84" s="19"/>
      <c r="W84" s="20">
        <f t="shared" si="38"/>
        <v>1850.9722429696728</v>
      </c>
      <c r="X84" s="21"/>
      <c r="Y84" s="42">
        <f t="shared" si="44"/>
        <v>6.4373705221829169E-2</v>
      </c>
      <c r="Z84" s="24">
        <f t="shared" si="44"/>
        <v>5.5159104415611449E-2</v>
      </c>
      <c r="AA84" s="24">
        <f t="shared" si="44"/>
        <v>9.4491296983706619E-2</v>
      </c>
      <c r="AB84" s="24">
        <f t="shared" si="42"/>
        <v>3.0611963555995381E-2</v>
      </c>
      <c r="AC84" s="24">
        <f t="shared" si="42"/>
        <v>3.6923065394569354E-2</v>
      </c>
      <c r="AD84" s="24">
        <f t="shared" si="42"/>
        <v>5.9341331362553484E-2</v>
      </c>
      <c r="AE84" s="24">
        <f t="shared" si="42"/>
        <v>9.5080141473869784E-2</v>
      </c>
      <c r="AF84" s="24">
        <f t="shared" si="42"/>
        <v>5.9540031908841051E-2</v>
      </c>
      <c r="AG84" s="24">
        <f t="shared" si="42"/>
        <v>0.1214645060156827</v>
      </c>
      <c r="AH84" s="24">
        <f t="shared" si="42"/>
        <v>0.10924400669744116</v>
      </c>
      <c r="AI84" s="24">
        <f t="shared" si="42"/>
        <v>4.7131263841470261E-2</v>
      </c>
      <c r="AJ84" s="24">
        <f t="shared" si="42"/>
        <v>8.5535658356545863E-2</v>
      </c>
      <c r="AK84" s="24">
        <f t="shared" si="42"/>
        <v>5.9753855382190135E-2</v>
      </c>
      <c r="AL84" s="24">
        <f t="shared" si="42"/>
        <v>5.4320478314081377E-2</v>
      </c>
      <c r="AM84" s="24">
        <f t="shared" si="42"/>
        <v>6.5518011831975143E-2</v>
      </c>
      <c r="AN84" s="24">
        <f t="shared" si="42"/>
        <v>6.8563955281480071E-2</v>
      </c>
      <c r="AO84" s="24">
        <f t="shared" si="30"/>
        <v>6.4367921947498408E-2</v>
      </c>
      <c r="AP84" s="24">
        <f t="shared" si="30"/>
        <v>6.2216998272679014E-2</v>
      </c>
      <c r="AQ84" s="24">
        <f t="shared" si="30"/>
        <v>6.5517499311903205E-2</v>
      </c>
      <c r="AR84" s="24">
        <f t="shared" si="24"/>
        <v>5.9082635787952142E-2</v>
      </c>
      <c r="AS84" s="24" t="e">
        <f t="shared" si="24"/>
        <v>#DIV/0!</v>
      </c>
      <c r="AT84" s="24">
        <f t="shared" si="24"/>
        <v>6.7793627121733646E-2</v>
      </c>
      <c r="AU84" s="21"/>
      <c r="AV84" s="24">
        <f t="shared" si="43"/>
        <v>1.130547219340329</v>
      </c>
      <c r="AW84" s="24">
        <f t="shared" si="43"/>
        <v>1.1527318184999347</v>
      </c>
      <c r="AX84" s="24">
        <f t="shared" si="43"/>
        <v>1.2271546643238636</v>
      </c>
      <c r="AY84" s="24">
        <f t="shared" si="43"/>
        <v>1.0845788580427835</v>
      </c>
      <c r="AZ84" s="24">
        <f t="shared" si="43"/>
        <v>1.055843104070564</v>
      </c>
      <c r="BA84" s="24">
        <f t="shared" si="43"/>
        <v>1.1282323491783846</v>
      </c>
      <c r="BB84" s="24">
        <f t="shared" si="43"/>
        <v>1.1060694146188745</v>
      </c>
      <c r="BC84" s="24">
        <f t="shared" si="41"/>
        <v>0.97864408324867802</v>
      </c>
      <c r="BD84" s="24">
        <f t="shared" si="41"/>
        <v>1.2150777454135779</v>
      </c>
      <c r="BE84" s="24">
        <f t="shared" si="41"/>
        <v>1.0960347175302485</v>
      </c>
      <c r="BF84" s="24">
        <f t="shared" si="45"/>
        <v>1.1165218190385211</v>
      </c>
      <c r="BG84" s="24">
        <f t="shared" si="45"/>
        <v>1.3970830666158802</v>
      </c>
      <c r="BH84" s="24">
        <f t="shared" si="45"/>
        <v>1.1383688365381381</v>
      </c>
      <c r="BI84" s="24">
        <f t="shared" si="45"/>
        <v>1.2651300629024531</v>
      </c>
      <c r="BJ84" s="24">
        <f t="shared" si="45"/>
        <v>1.1162738414792894</v>
      </c>
      <c r="BK84" s="24">
        <f t="shared" si="45"/>
        <v>1.0802123678276034</v>
      </c>
      <c r="BL84" s="24">
        <f t="shared" si="31"/>
        <v>1.1305318485687046</v>
      </c>
      <c r="BM84" s="24">
        <f t="shared" si="31"/>
        <v>1.1642983384811925</v>
      </c>
      <c r="BN84" s="24">
        <f t="shared" si="31"/>
        <v>1.1688581205719233</v>
      </c>
      <c r="BO84" s="24">
        <f t="shared" si="31"/>
        <v>1.1028911892408511</v>
      </c>
      <c r="BP84" s="24" t="e">
        <f t="shared" si="31"/>
        <v>#DIV/0!</v>
      </c>
      <c r="BQ84" s="24">
        <f t="shared" si="31"/>
        <v>1.080174627124618</v>
      </c>
      <c r="BR84" s="21"/>
      <c r="BS84" s="35">
        <f t="shared" si="39"/>
        <v>45108</v>
      </c>
      <c r="BT84" s="24">
        <f t="shared" si="26"/>
        <v>1.7040083488461786E-2</v>
      </c>
      <c r="BU84" s="24">
        <f t="shared" si="26"/>
        <v>2.8558407398717486E-3</v>
      </c>
      <c r="BV84" s="24">
        <f t="shared" si="26"/>
        <v>3.6119610094981114E-3</v>
      </c>
      <c r="BW84" s="24">
        <f t="shared" si="33"/>
        <v>2.2785790577571738E-3</v>
      </c>
      <c r="BX84" s="24">
        <f t="shared" si="33"/>
        <v>3.695109872905126E-3</v>
      </c>
      <c r="BY84" s="24">
        <f t="shared" si="33"/>
        <v>8.5575063174652254E-3</v>
      </c>
      <c r="BZ84" s="24">
        <f t="shared" si="33"/>
        <v>6.5951604450932323E-3</v>
      </c>
      <c r="CA84" s="24">
        <f t="shared" si="33"/>
        <v>2.5373459578861171E-3</v>
      </c>
      <c r="CB84" s="24">
        <f t="shared" si="33"/>
        <v>7.2374876794427121E-3</v>
      </c>
      <c r="CC84" s="24">
        <f t="shared" si="33"/>
        <v>5.8445466130577315E-4</v>
      </c>
      <c r="CD84" s="24">
        <f t="shared" si="33"/>
        <v>7.5961483507280617E-3</v>
      </c>
      <c r="CE84" s="24">
        <f t="shared" si="33"/>
        <v>1.7780998481558873E-3</v>
      </c>
      <c r="CF84" s="24">
        <f t="shared" si="40"/>
        <v>6.4367777428570944E-2</v>
      </c>
    </row>
    <row r="85" spans="1:84" x14ac:dyDescent="0.25">
      <c r="A85" s="31">
        <f>+[1]PAM!A86</f>
        <v>45139</v>
      </c>
      <c r="B85" s="17">
        <f>+[1]PAM!B86</f>
        <v>2060.6329000000001</v>
      </c>
      <c r="C85" s="17">
        <f>+[1]PAM!C86</f>
        <v>2268.5309000000002</v>
      </c>
      <c r="D85" s="17">
        <f>+[1]PAM!D86</f>
        <v>1637.173</v>
      </c>
      <c r="E85" s="17">
        <f>+[1]PAM!E86</f>
        <v>2210.3040999999998</v>
      </c>
      <c r="F85" s="17">
        <f>+[1]PAM!F86</f>
        <v>1363.0549000000001</v>
      </c>
      <c r="G85" s="17">
        <f>+[1]PAM!G86</f>
        <v>2035.8291999999999</v>
      </c>
      <c r="H85" s="17">
        <f>+[1]PAM!H86</f>
        <v>2386.1039999999998</v>
      </c>
      <c r="I85" s="17">
        <f>+[1]PAM!I86</f>
        <v>2163.1233000000002</v>
      </c>
      <c r="J85" s="17">
        <f>+[1]PAM!J86</f>
        <v>1464.4824000000001</v>
      </c>
      <c r="K85" s="17">
        <f>+[1]PAM!K86</f>
        <v>1899.9518</v>
      </c>
      <c r="L85" s="17">
        <f>+[1]PAM!L86</f>
        <v>1489.0287000000001</v>
      </c>
      <c r="M85" s="17">
        <f>+[1]PAM!M86</f>
        <v>2286.5587</v>
      </c>
      <c r="N85" s="17">
        <f>+[1]PAM!N86</f>
        <v>1657.0518</v>
      </c>
      <c r="O85" s="18">
        <f>+[1]PAM!R86</f>
        <v>2420.2181999999998</v>
      </c>
      <c r="P85" s="19">
        <f>+[1]PAM!S86</f>
        <v>2131.2298000000001</v>
      </c>
      <c r="Q85" s="20">
        <f>+[1]PAM!T86</f>
        <v>1586.4371000000001</v>
      </c>
      <c r="R85" s="18">
        <f t="shared" si="34"/>
        <v>2060.6147533899998</v>
      </c>
      <c r="S85" s="19">
        <f t="shared" si="35"/>
        <v>2133.0987156538299</v>
      </c>
      <c r="T85" s="19">
        <f t="shared" si="36"/>
        <v>2077.4175113560268</v>
      </c>
      <c r="U85" s="19">
        <f t="shared" si="37"/>
        <v>2016.3488874188897</v>
      </c>
      <c r="V85" s="19"/>
      <c r="W85" s="20">
        <f t="shared" si="38"/>
        <v>2058.0542772942104</v>
      </c>
      <c r="X85" s="21"/>
      <c r="Y85" s="42">
        <f t="shared" si="44"/>
        <v>0.12241216390812393</v>
      </c>
      <c r="Z85" s="24">
        <f t="shared" si="44"/>
        <v>0.15595981014083726</v>
      </c>
      <c r="AA85" s="24">
        <f t="shared" si="44"/>
        <v>9.0359107156189111E-2</v>
      </c>
      <c r="AB85" s="24">
        <f t="shared" si="42"/>
        <v>9.9094828490704723E-2</v>
      </c>
      <c r="AC85" s="24">
        <f t="shared" si="42"/>
        <v>7.0694152627234663E-2</v>
      </c>
      <c r="AD85" s="24">
        <f t="shared" si="42"/>
        <v>0.13441113661707149</v>
      </c>
      <c r="AE85" s="24">
        <f t="shared" si="42"/>
        <v>0.14530745364898912</v>
      </c>
      <c r="AF85" s="24">
        <f t="shared" si="42"/>
        <v>0.11235703195836089</v>
      </c>
      <c r="AG85" s="24">
        <f t="shared" si="42"/>
        <v>3.6526074907090145E-2</v>
      </c>
      <c r="AH85" s="24">
        <f t="shared" si="42"/>
        <v>0.1076832432948629</v>
      </c>
      <c r="AI85" s="24">
        <f t="shared" si="42"/>
        <v>7.0365122612669806E-2</v>
      </c>
      <c r="AJ85" s="24">
        <f t="shared" si="42"/>
        <v>0.11384027312133504</v>
      </c>
      <c r="AK85" s="24">
        <f t="shared" si="42"/>
        <v>9.0610727522554058E-2</v>
      </c>
      <c r="AL85" s="24">
        <f t="shared" si="42"/>
        <v>0.10559691323244547</v>
      </c>
      <c r="AM85" s="24">
        <f t="shared" si="42"/>
        <v>0.13600198030008648</v>
      </c>
      <c r="AN85" s="24">
        <f t="shared" si="42"/>
        <v>7.6365476154048428E-2</v>
      </c>
      <c r="AO85" s="24">
        <f t="shared" si="30"/>
        <v>0.12241089822189744</v>
      </c>
      <c r="AP85" s="24">
        <f t="shared" si="30"/>
        <v>0.12898870430290366</v>
      </c>
      <c r="AQ85" s="24">
        <f t="shared" si="30"/>
        <v>0.1096726374759398</v>
      </c>
      <c r="AR85" s="24">
        <f t="shared" si="24"/>
        <v>0.10829948363734587</v>
      </c>
      <c r="AS85" s="24" t="e">
        <f t="shared" si="24"/>
        <v>#DIV/0!</v>
      </c>
      <c r="AT85" s="24">
        <f t="shared" si="24"/>
        <v>0.11187743906537362</v>
      </c>
      <c r="AU85" s="21"/>
      <c r="AV85" s="24">
        <f t="shared" si="43"/>
        <v>1.236463188594676</v>
      </c>
      <c r="AW85" s="24">
        <f t="shared" si="43"/>
        <v>1.3184956402962036</v>
      </c>
      <c r="AX85" s="24">
        <f t="shared" si="43"/>
        <v>1.2733206316691894</v>
      </c>
      <c r="AY85" s="24">
        <f t="shared" si="43"/>
        <v>1.0809107787739771</v>
      </c>
      <c r="AZ85" s="24">
        <f t="shared" si="43"/>
        <v>1.0977026848589522</v>
      </c>
      <c r="BA85" s="24">
        <f t="shared" si="43"/>
        <v>1.2272609415715059</v>
      </c>
      <c r="BB85" s="24">
        <f t="shared" si="43"/>
        <v>1.2896897442491566</v>
      </c>
      <c r="BC85" s="24">
        <f t="shared" si="41"/>
        <v>1.0785496106040542</v>
      </c>
      <c r="BD85" s="24">
        <f t="shared" si="41"/>
        <v>1.2109903468616769</v>
      </c>
      <c r="BE85" s="24">
        <f t="shared" si="41"/>
        <v>1.2325722458143202</v>
      </c>
      <c r="BF85" s="24">
        <f t="shared" si="45"/>
        <v>1.1270990770510716</v>
      </c>
      <c r="BG85" s="24">
        <f t="shared" si="45"/>
        <v>1.4928864343579291</v>
      </c>
      <c r="BH85" s="24">
        <f t="shared" si="45"/>
        <v>1.1303540506895278</v>
      </c>
      <c r="BI85" s="24">
        <f t="shared" si="45"/>
        <v>1.2915616777869974</v>
      </c>
      <c r="BJ85" s="24">
        <f t="shared" si="45"/>
        <v>1.2532495735040503</v>
      </c>
      <c r="BK85" s="24">
        <f t="shared" si="45"/>
        <v>1.1131467447791619</v>
      </c>
      <c r="BL85" s="24">
        <f t="shared" si="31"/>
        <v>1.2364372457274433</v>
      </c>
      <c r="BM85" s="24">
        <f t="shared" si="31"/>
        <v>1.2709002021486584</v>
      </c>
      <c r="BN85" s="24">
        <f t="shared" si="31"/>
        <v>1.2307272447675754</v>
      </c>
      <c r="BO85" s="24">
        <f t="shared" si="31"/>
        <v>1.1556620685278958</v>
      </c>
      <c r="BP85" s="24" t="e">
        <f t="shared" si="31"/>
        <v>#DIV/0!</v>
      </c>
      <c r="BQ85" s="24">
        <f t="shared" si="31"/>
        <v>1.1634651580828068</v>
      </c>
      <c r="BR85" s="21"/>
      <c r="BS85" s="35">
        <f t="shared" si="39"/>
        <v>45139</v>
      </c>
      <c r="BT85" s="24">
        <f t="shared" si="26"/>
        <v>4.7762936919983755E-2</v>
      </c>
      <c r="BU85" s="24">
        <f t="shared" si="26"/>
        <v>2.808227455922358E-3</v>
      </c>
      <c r="BV85" s="24">
        <f t="shared" si="26"/>
        <v>1.1321498120155758E-2</v>
      </c>
      <c r="BW85" s="24">
        <f t="shared" si="33"/>
        <v>4.2501302851009988E-3</v>
      </c>
      <c r="BX85" s="24">
        <f t="shared" si="33"/>
        <v>8.3300403377793309E-3</v>
      </c>
      <c r="BY85" s="24">
        <f t="shared" si="33"/>
        <v>1.3455414095171347E-2</v>
      </c>
      <c r="BZ85" s="24">
        <f t="shared" si="33"/>
        <v>1.2389101005023821E-2</v>
      </c>
      <c r="CA85" s="24">
        <f t="shared" si="33"/>
        <v>8.0394196449386517E-4</v>
      </c>
      <c r="CB85" s="24">
        <f t="shared" si="33"/>
        <v>7.4348343817582799E-3</v>
      </c>
      <c r="CC85" s="24">
        <f t="shared" si="33"/>
        <v>8.5843255459675048E-4</v>
      </c>
      <c r="CD85" s="24">
        <f t="shared" si="33"/>
        <v>1.0310794266867301E-2</v>
      </c>
      <c r="CE85" s="24">
        <f t="shared" si="33"/>
        <v>2.6846068798638354E-3</v>
      </c>
      <c r="CF85" s="24">
        <f t="shared" si="40"/>
        <v>0.12240995826671741</v>
      </c>
    </row>
    <row r="86" spans="1:84" x14ac:dyDescent="0.25">
      <c r="A86" s="31">
        <f>+[1]PAM!A87</f>
        <v>45170</v>
      </c>
      <c r="B86" s="17">
        <f>+[1]PAM!B87</f>
        <v>2330.0572999999999</v>
      </c>
      <c r="C86" s="17">
        <f>+[1]PAM!C87</f>
        <v>2613.5810999999999</v>
      </c>
      <c r="D86" s="17">
        <f>+[1]PAM!D87</f>
        <v>1825.2112</v>
      </c>
      <c r="E86" s="17">
        <f>+[1]PAM!E87</f>
        <v>2514.7961</v>
      </c>
      <c r="F86" s="17">
        <f>+[1]PAM!F87</f>
        <v>1485.8992000000001</v>
      </c>
      <c r="G86" s="17">
        <f>+[1]PAM!G87</f>
        <v>2303.127</v>
      </c>
      <c r="H86" s="17">
        <f>+[1]PAM!H87</f>
        <v>2632.2471999999998</v>
      </c>
      <c r="I86" s="17">
        <f>+[1]PAM!I87</f>
        <v>2406.9739</v>
      </c>
      <c r="J86" s="17">
        <f>+[1]PAM!J87</f>
        <v>1619.0211999999999</v>
      </c>
      <c r="K86" s="17">
        <f>+[1]PAM!K87</f>
        <v>2199.5888</v>
      </c>
      <c r="L86" s="17">
        <f>+[1]PAM!L87</f>
        <v>1583.8839</v>
      </c>
      <c r="M86" s="17">
        <f>+[1]PAM!M87</f>
        <v>2585.6390999999999</v>
      </c>
      <c r="N86" s="17">
        <f>+[1]PAM!N87</f>
        <v>1832.499</v>
      </c>
      <c r="O86" s="18">
        <f>+[1]PAM!R87</f>
        <v>2762.9893999999999</v>
      </c>
      <c r="P86" s="19">
        <f>+[1]PAM!S87</f>
        <v>2424.6669000000002</v>
      </c>
      <c r="Q86" s="20">
        <f>+[1]PAM!T87</f>
        <v>1724.9404999999999</v>
      </c>
      <c r="R86" s="18">
        <f t="shared" si="34"/>
        <v>2330.0396916599998</v>
      </c>
      <c r="S86" s="19">
        <f t="shared" si="35"/>
        <v>2436.74086894128</v>
      </c>
      <c r="T86" s="19">
        <f t="shared" si="36"/>
        <v>2360.2157607421873</v>
      </c>
      <c r="U86" s="19">
        <f t="shared" si="37"/>
        <v>2294.3927957822634</v>
      </c>
      <c r="V86" s="19"/>
      <c r="W86" s="20">
        <f t="shared" si="38"/>
        <v>2311.1982141985031</v>
      </c>
      <c r="X86" s="21"/>
      <c r="Y86" s="42">
        <f t="shared" si="44"/>
        <v>0.1307483734730237</v>
      </c>
      <c r="Z86" s="24">
        <f t="shared" si="44"/>
        <v>0.15210293146106135</v>
      </c>
      <c r="AA86" s="24">
        <f t="shared" si="44"/>
        <v>0.11485542456417241</v>
      </c>
      <c r="AB86" s="24">
        <f t="shared" si="42"/>
        <v>0.13776022946344813</v>
      </c>
      <c r="AC86" s="24">
        <f t="shared" si="42"/>
        <v>9.0124249580849636E-2</v>
      </c>
      <c r="AD86" s="24">
        <f t="shared" si="42"/>
        <v>0.13129677086859748</v>
      </c>
      <c r="AE86" s="24">
        <f t="shared" si="42"/>
        <v>0.10315694538041931</v>
      </c>
      <c r="AF86" s="24">
        <f t="shared" si="42"/>
        <v>0.11273079070434844</v>
      </c>
      <c r="AG86" s="24">
        <f t="shared" si="42"/>
        <v>0.10552451842371058</v>
      </c>
      <c r="AH86" s="24">
        <f t="shared" si="42"/>
        <v>0.15770768500548282</v>
      </c>
      <c r="AI86" s="24">
        <f t="shared" si="42"/>
        <v>6.3702734540979522E-2</v>
      </c>
      <c r="AJ86" s="24">
        <f t="shared" si="42"/>
        <v>0.13079935363128881</v>
      </c>
      <c r="AK86" s="24">
        <f t="shared" si="42"/>
        <v>0.10587912822037304</v>
      </c>
      <c r="AL86" s="24">
        <f t="shared" si="42"/>
        <v>0.14162822178595302</v>
      </c>
      <c r="AM86" s="24">
        <f t="shared" si="42"/>
        <v>0.13768440174776098</v>
      </c>
      <c r="AN86" s="24">
        <f t="shared" si="42"/>
        <v>8.7304690491668335E-2</v>
      </c>
      <c r="AO86" s="24">
        <f t="shared" si="30"/>
        <v>0.1307497861144391</v>
      </c>
      <c r="AP86" s="24">
        <f t="shared" si="30"/>
        <v>0.14234791435537431</v>
      </c>
      <c r="AQ86" s="24">
        <f t="shared" si="30"/>
        <v>0.13612971289606812</v>
      </c>
      <c r="AR86" s="24">
        <f t="shared" si="24"/>
        <v>0.13789474138044389</v>
      </c>
      <c r="AS86" s="24" t="e">
        <f t="shared" si="24"/>
        <v>#DIV/0!</v>
      </c>
      <c r="AT86" s="24">
        <f t="shared" si="24"/>
        <v>0.12300158440772968</v>
      </c>
      <c r="AU86" s="21"/>
      <c r="AV86" s="24">
        <f t="shared" si="43"/>
        <v>1.3798066827413717</v>
      </c>
      <c r="AW86" s="24">
        <f t="shared" si="43"/>
        <v>1.5040626641039503</v>
      </c>
      <c r="AX86" s="24">
        <f t="shared" si="43"/>
        <v>1.3319702574682766</v>
      </c>
      <c r="AY86" s="24">
        <f t="shared" si="43"/>
        <v>1.1515392495678176</v>
      </c>
      <c r="AZ86" s="24">
        <f t="shared" si="43"/>
        <v>1.213791036130448</v>
      </c>
      <c r="BA86" s="24">
        <f t="shared" si="43"/>
        <v>1.3763119423055432</v>
      </c>
      <c r="BB86" s="24">
        <f t="shared" si="43"/>
        <v>1.4229235644927756</v>
      </c>
      <c r="BC86" s="24">
        <f t="shared" si="41"/>
        <v>1.195306007268758</v>
      </c>
      <c r="BD86" s="24">
        <f t="shared" si="41"/>
        <v>1.3869820803242123</v>
      </c>
      <c r="BE86" s="24">
        <f t="shared" si="41"/>
        <v>1.4424634583575404</v>
      </c>
      <c r="BF86" s="24">
        <f t="shared" si="45"/>
        <v>1.1674599093158071</v>
      </c>
      <c r="BG86" s="24">
        <f t="shared" si="45"/>
        <v>1.6656067699779857</v>
      </c>
      <c r="BH86" s="24">
        <f t="shared" si="45"/>
        <v>1.2084152174774982</v>
      </c>
      <c r="BI86" s="24">
        <f t="shared" si="45"/>
        <v>1.341296596895817</v>
      </c>
      <c r="BJ86" s="24">
        <f t="shared" si="45"/>
        <v>1.4281860700713547</v>
      </c>
      <c r="BK86" s="24">
        <f t="shared" si="45"/>
        <v>1.1968335213972598</v>
      </c>
      <c r="BL86" s="24">
        <f t="shared" si="31"/>
        <v>1.3797745244599935</v>
      </c>
      <c r="BM86" s="24">
        <f t="shared" si="31"/>
        <v>1.4223488797147903</v>
      </c>
      <c r="BN86" s="24">
        <f t="shared" si="31"/>
        <v>1.3616348121453528</v>
      </c>
      <c r="BO86" s="24">
        <f t="shared" si="31"/>
        <v>1.2762205343333162</v>
      </c>
      <c r="BP86" s="24" t="e">
        <f t="shared" si="31"/>
        <v>#DIV/0!</v>
      </c>
      <c r="BQ86" s="24">
        <f t="shared" si="31"/>
        <v>1.2852531718606284</v>
      </c>
      <c r="BR86" s="21"/>
      <c r="BS86" s="35">
        <f t="shared" si="39"/>
        <v>45170</v>
      </c>
      <c r="BT86" s="24">
        <f t="shared" si="26"/>
        <v>4.7974038607264735E-2</v>
      </c>
      <c r="BU86" s="24">
        <f t="shared" si="26"/>
        <v>3.4676004639157213E-3</v>
      </c>
      <c r="BV86" s="24">
        <f t="shared" si="26"/>
        <v>1.5412020064321024E-2</v>
      </c>
      <c r="BW86" s="24">
        <f t="shared" si="33"/>
        <v>5.1686066013990157E-3</v>
      </c>
      <c r="BX86" s="24">
        <f t="shared" si="33"/>
        <v>8.2240172521752912E-3</v>
      </c>
      <c r="BY86" s="24">
        <f t="shared" si="33"/>
        <v>9.7471437634524816E-3</v>
      </c>
      <c r="BZ86" s="24">
        <f t="shared" si="33"/>
        <v>1.2318956695294913E-2</v>
      </c>
      <c r="CA86" s="24">
        <f t="shared" si="33"/>
        <v>2.1448797017654111E-3</v>
      </c>
      <c r="CB86" s="24">
        <f t="shared" si="33"/>
        <v>1.0745812269618715E-2</v>
      </c>
      <c r="CC86" s="24">
        <f t="shared" si="33"/>
        <v>7.4111634343021471E-4</v>
      </c>
      <c r="CD86" s="24">
        <f t="shared" si="33"/>
        <v>1.175634553830524E-2</v>
      </c>
      <c r="CE86" s="24">
        <f t="shared" si="33"/>
        <v>3.0480973879432873E-3</v>
      </c>
      <c r="CF86" s="24">
        <f t="shared" si="40"/>
        <v>0.13074863468888606</v>
      </c>
    </row>
    <row r="87" spans="1:84" x14ac:dyDescent="0.25">
      <c r="A87" s="31">
        <f>+[1]PAM!A88</f>
        <v>45200</v>
      </c>
      <c r="B87" s="17">
        <f>+[1]PAM!B88</f>
        <v>2523.5826000000002</v>
      </c>
      <c r="C87" s="17">
        <f>+[1]PAM!C88</f>
        <v>2797.7784000000001</v>
      </c>
      <c r="D87" s="17">
        <f>+[1]PAM!D88</f>
        <v>2003.5676000000001</v>
      </c>
      <c r="E87" s="17">
        <f>+[1]PAM!E88</f>
        <v>2816.4027000000001</v>
      </c>
      <c r="F87" s="17">
        <f>+[1]PAM!F88</f>
        <v>1600.4757999999999</v>
      </c>
      <c r="G87" s="17">
        <f>+[1]PAM!G88</f>
        <v>2535.0738999999999</v>
      </c>
      <c r="H87" s="17">
        <f>+[1]PAM!H88</f>
        <v>2774.4634000000001</v>
      </c>
      <c r="I87" s="17">
        <f>+[1]PAM!I88</f>
        <v>2612.259</v>
      </c>
      <c r="J87" s="17">
        <f>+[1]PAM!J88</f>
        <v>1820.6018999999999</v>
      </c>
      <c r="K87" s="17">
        <f>+[1]PAM!K88</f>
        <v>2374.1024000000002</v>
      </c>
      <c r="L87" s="17">
        <f>+[1]PAM!L88</f>
        <v>1709.6310000000001</v>
      </c>
      <c r="M87" s="17">
        <f>+[1]PAM!M88</f>
        <v>2810.9917</v>
      </c>
      <c r="N87" s="17">
        <f>+[1]PAM!N88</f>
        <v>1999.2001</v>
      </c>
      <c r="O87" s="18">
        <f>+[1]PAM!R88</f>
        <v>2967.027</v>
      </c>
      <c r="P87" s="19">
        <f>+[1]PAM!S88</f>
        <v>2635.5920999999998</v>
      </c>
      <c r="Q87" s="20">
        <f>+[1]PAM!T88</f>
        <v>1850.0447999999999</v>
      </c>
      <c r="R87" s="18">
        <f t="shared" si="34"/>
        <v>2523.5693265499999</v>
      </c>
      <c r="S87" s="19">
        <f t="shared" si="35"/>
        <v>2645.8946052277061</v>
      </c>
      <c r="T87" s="19">
        <f t="shared" si="36"/>
        <v>2592.584669391741</v>
      </c>
      <c r="U87" s="19">
        <f t="shared" si="37"/>
        <v>2528.8104463229993</v>
      </c>
      <c r="V87" s="19"/>
      <c r="W87" s="20">
        <f t="shared" si="38"/>
        <v>2519.5326242418278</v>
      </c>
      <c r="X87" s="21"/>
      <c r="Y87" s="42">
        <f t="shared" si="44"/>
        <v>8.3056026132919625E-2</v>
      </c>
      <c r="Z87" s="24">
        <f t="shared" si="44"/>
        <v>7.0476978885407604E-2</v>
      </c>
      <c r="AA87" s="24">
        <f t="shared" si="44"/>
        <v>9.7718225704510386E-2</v>
      </c>
      <c r="AB87" s="24">
        <f t="shared" si="42"/>
        <v>0.11993282477255307</v>
      </c>
      <c r="AC87" s="24">
        <f t="shared" si="42"/>
        <v>7.7109268246459806E-2</v>
      </c>
      <c r="AD87" s="24">
        <f t="shared" si="42"/>
        <v>0.10070955705004536</v>
      </c>
      <c r="AE87" s="24">
        <f t="shared" si="42"/>
        <v>5.4028436235016297E-2</v>
      </c>
      <c r="AF87" s="24">
        <f t="shared" si="42"/>
        <v>8.5287630248088719E-2</v>
      </c>
      <c r="AG87" s="24">
        <f t="shared" si="42"/>
        <v>0.12450775814424175</v>
      </c>
      <c r="AH87" s="24">
        <f t="shared" si="42"/>
        <v>7.9339192852773355E-2</v>
      </c>
      <c r="AI87" s="24">
        <f t="shared" si="42"/>
        <v>7.9391614499017216E-2</v>
      </c>
      <c r="AJ87" s="24">
        <f t="shared" si="42"/>
        <v>8.715547347655761E-2</v>
      </c>
      <c r="AK87" s="24">
        <f t="shared" si="42"/>
        <v>9.0969272015973823E-2</v>
      </c>
      <c r="AL87" s="24">
        <f t="shared" si="42"/>
        <v>7.3846682147966192E-2</v>
      </c>
      <c r="AM87" s="24">
        <f t="shared" si="42"/>
        <v>8.699141312977865E-2</v>
      </c>
      <c r="AN87" s="24">
        <f t="shared" si="42"/>
        <v>7.2526733530808629E-2</v>
      </c>
      <c r="AO87" s="24">
        <f t="shared" si="30"/>
        <v>8.3058514231628022E-2</v>
      </c>
      <c r="AP87" s="24">
        <f t="shared" si="30"/>
        <v>8.5833392853668311E-2</v>
      </c>
      <c r="AQ87" s="24">
        <f t="shared" si="30"/>
        <v>9.8452401053573002E-2</v>
      </c>
      <c r="AR87" s="24">
        <f t="shared" si="24"/>
        <v>0.10216979889915145</v>
      </c>
      <c r="AS87" s="24" t="e">
        <f t="shared" si="24"/>
        <v>#DIV/0!</v>
      </c>
      <c r="AT87" s="24">
        <f t="shared" si="24"/>
        <v>9.014129933272419E-2</v>
      </c>
      <c r="AU87" s="21"/>
      <c r="AV87" s="24">
        <f t="shared" si="43"/>
        <v>1.428371262381666</v>
      </c>
      <c r="AW87" s="24">
        <f t="shared" si="43"/>
        <v>1.5392458459666587</v>
      </c>
      <c r="AX87" s="24">
        <f t="shared" si="43"/>
        <v>1.4184138468381531</v>
      </c>
      <c r="AY87" s="24">
        <f t="shared" si="43"/>
        <v>1.2543081064086197</v>
      </c>
      <c r="AZ87" s="24">
        <f t="shared" si="43"/>
        <v>1.2344993486974647</v>
      </c>
      <c r="BA87" s="24">
        <f t="shared" si="43"/>
        <v>1.4795018175636723</v>
      </c>
      <c r="BB87" s="24">
        <f t="shared" si="43"/>
        <v>1.3802454777956501</v>
      </c>
      <c r="BC87" s="24">
        <f t="shared" si="41"/>
        <v>1.2728598799871471</v>
      </c>
      <c r="BD87" s="24">
        <f t="shared" si="41"/>
        <v>1.4191103673108185</v>
      </c>
      <c r="BE87" s="24">
        <f t="shared" si="41"/>
        <v>1.4873129462093062</v>
      </c>
      <c r="BF87" s="24">
        <f t="shared" si="45"/>
        <v>1.2172088653027244</v>
      </c>
      <c r="BG87" s="24">
        <f t="shared" si="45"/>
        <v>1.703685140460272</v>
      </c>
      <c r="BH87" s="24">
        <f t="shared" si="45"/>
        <v>1.2804204040126361</v>
      </c>
      <c r="BI87" s="24">
        <f t="shared" si="45"/>
        <v>1.3117773034621489</v>
      </c>
      <c r="BJ87" s="24">
        <f t="shared" si="45"/>
        <v>1.5036057597543881</v>
      </c>
      <c r="BK87" s="24">
        <f t="shared" si="45"/>
        <v>1.2033549733281403</v>
      </c>
      <c r="BL87" s="24">
        <f t="shared" si="31"/>
        <v>1.4283471451590475</v>
      </c>
      <c r="BM87" s="24">
        <f t="shared" si="31"/>
        <v>1.4805649228611322</v>
      </c>
      <c r="BN87" s="24">
        <f t="shared" si="31"/>
        <v>1.4371115789031728</v>
      </c>
      <c r="BO87" s="24">
        <f t="shared" si="31"/>
        <v>1.361536691895969</v>
      </c>
      <c r="BP87" s="24" t="e">
        <f t="shared" si="31"/>
        <v>#DIV/0!</v>
      </c>
      <c r="BQ87" s="24">
        <f t="shared" si="31"/>
        <v>1.3443441898232775</v>
      </c>
      <c r="BR87" s="21"/>
      <c r="BS87" s="35">
        <f t="shared" si="39"/>
        <v>45200</v>
      </c>
      <c r="BT87" s="24">
        <f t="shared" si="26"/>
        <v>2.2648596002338688E-2</v>
      </c>
      <c r="BU87" s="24">
        <f t="shared" si="26"/>
        <v>2.9087452913711628E-3</v>
      </c>
      <c r="BV87" s="24">
        <f t="shared" si="26"/>
        <v>1.3500770294361435E-2</v>
      </c>
      <c r="BW87" s="24">
        <f t="shared" si="33"/>
        <v>4.2633248632984212E-3</v>
      </c>
      <c r="BX87" s="24">
        <f t="shared" si="33"/>
        <v>6.3111896261091932E-3</v>
      </c>
      <c r="BY87" s="24">
        <f t="shared" si="33"/>
        <v>4.9804963680507019E-3</v>
      </c>
      <c r="BZ87" s="24">
        <f t="shared" si="33"/>
        <v>9.1715250564868098E-3</v>
      </c>
      <c r="CA87" s="24">
        <f t="shared" si="33"/>
        <v>2.4742773579001683E-3</v>
      </c>
      <c r="CB87" s="24">
        <f t="shared" si="33"/>
        <v>5.5348660481439734E-3</v>
      </c>
      <c r="CC87" s="24">
        <f t="shared" si="33"/>
        <v>8.6887490277599649E-4</v>
      </c>
      <c r="CD87" s="24">
        <f t="shared" si="33"/>
        <v>7.8339535255206021E-3</v>
      </c>
      <c r="CE87" s="24">
        <f t="shared" si="33"/>
        <v>2.5612672186216194E-3</v>
      </c>
      <c r="CF87" s="24">
        <f t="shared" si="40"/>
        <v>8.3057886554978769E-2</v>
      </c>
    </row>
    <row r="88" spans="1:84" x14ac:dyDescent="0.25">
      <c r="A88" s="31">
        <f>+[1]PAM!A89</f>
        <v>45231</v>
      </c>
      <c r="B88" s="17">
        <f>+[1]PAM!B89</f>
        <v>2851.9486999999999</v>
      </c>
      <c r="C88" s="17">
        <f>+[1]PAM!C89</f>
        <v>3226.0954999999999</v>
      </c>
      <c r="D88" s="17">
        <f>+[1]PAM!D89</f>
        <v>2246.6133</v>
      </c>
      <c r="E88" s="17">
        <f>+[1]PAM!E89</f>
        <v>3134.2350999999999</v>
      </c>
      <c r="F88" s="17">
        <f>+[1]PAM!F89</f>
        <v>1726.1294</v>
      </c>
      <c r="G88" s="17">
        <f>+[1]PAM!G89</f>
        <v>2848.2746000000002</v>
      </c>
      <c r="H88" s="17">
        <f>+[1]PAM!H89</f>
        <v>3169.1974</v>
      </c>
      <c r="I88" s="17">
        <f>+[1]PAM!I89</f>
        <v>2901.6306</v>
      </c>
      <c r="J88" s="17">
        <f>+[1]PAM!J89</f>
        <v>2101.7948000000001</v>
      </c>
      <c r="K88" s="17">
        <f>+[1]PAM!K89</f>
        <v>2707.0311000000002</v>
      </c>
      <c r="L88" s="17">
        <f>+[1]PAM!L89</f>
        <v>1820.9295999999999</v>
      </c>
      <c r="M88" s="17">
        <f>+[1]PAM!M89</f>
        <v>3152.5038</v>
      </c>
      <c r="N88" s="17">
        <f>+[1]PAM!N89</f>
        <v>2224.8517000000002</v>
      </c>
      <c r="O88" s="18">
        <f>+[1]PAM!R89</f>
        <v>3380.7633000000001</v>
      </c>
      <c r="P88" s="19">
        <f>+[1]PAM!S89</f>
        <v>2988.1599000000001</v>
      </c>
      <c r="Q88" s="20">
        <f>+[1]PAM!T89</f>
        <v>2039.3589999999999</v>
      </c>
      <c r="R88" s="18">
        <f t="shared" si="34"/>
        <v>2851.9310637899998</v>
      </c>
      <c r="S88" s="19">
        <f t="shared" si="35"/>
        <v>3005.0975159906288</v>
      </c>
      <c r="T88" s="19">
        <f t="shared" si="36"/>
        <v>2908.8544294642852</v>
      </c>
      <c r="U88" s="19">
        <f t="shared" si="37"/>
        <v>2837.7095159336695</v>
      </c>
      <c r="V88" s="19"/>
      <c r="W88" s="20">
        <f t="shared" si="38"/>
        <v>2830.3961615990547</v>
      </c>
      <c r="X88" s="21"/>
      <c r="Y88" s="42">
        <f t="shared" si="44"/>
        <v>0.13011902206014558</v>
      </c>
      <c r="Z88" s="24">
        <f t="shared" si="44"/>
        <v>0.15309186031316835</v>
      </c>
      <c r="AA88" s="24">
        <f t="shared" si="44"/>
        <v>0.12130646353035446</v>
      </c>
      <c r="AB88" s="24">
        <f t="shared" si="42"/>
        <v>0.11285048121847052</v>
      </c>
      <c r="AC88" s="24">
        <f t="shared" si="42"/>
        <v>7.8510153043238828E-2</v>
      </c>
      <c r="AD88" s="24">
        <f t="shared" si="42"/>
        <v>0.12354697036642603</v>
      </c>
      <c r="AE88" s="24">
        <f t="shared" si="42"/>
        <v>0.14227399791974182</v>
      </c>
      <c r="AF88" s="24">
        <f t="shared" si="42"/>
        <v>0.11077446761595988</v>
      </c>
      <c r="AG88" s="24">
        <f t="shared" si="42"/>
        <v>0.15445051441504054</v>
      </c>
      <c r="AH88" s="24">
        <f t="shared" si="42"/>
        <v>0.14023350467107054</v>
      </c>
      <c r="AI88" s="24">
        <f t="shared" si="42"/>
        <v>6.5100948684248205E-2</v>
      </c>
      <c r="AJ88" s="24">
        <f t="shared" si="42"/>
        <v>0.12149167854177589</v>
      </c>
      <c r="AK88" s="24">
        <f t="shared" si="42"/>
        <v>0.11287094273354636</v>
      </c>
      <c r="AL88" s="24">
        <f t="shared" si="42"/>
        <v>0.13944473710552696</v>
      </c>
      <c r="AM88" s="24">
        <f t="shared" si="42"/>
        <v>0.13377176232999033</v>
      </c>
      <c r="AN88" s="24">
        <f t="shared" si="42"/>
        <v>0.10232952196617084</v>
      </c>
      <c r="AO88" s="24">
        <f t="shared" si="30"/>
        <v>0.13011797765386013</v>
      </c>
      <c r="AP88" s="24">
        <f t="shared" si="30"/>
        <v>0.1357585861708992</v>
      </c>
      <c r="AQ88" s="24">
        <f t="shared" si="30"/>
        <v>0.12199013741246323</v>
      </c>
      <c r="AR88" s="24">
        <f t="shared" si="24"/>
        <v>0.1221519272272158</v>
      </c>
      <c r="AS88" s="24" t="e">
        <f t="shared" si="24"/>
        <v>#DIV/0!</v>
      </c>
      <c r="AT88" s="24">
        <f t="shared" si="24"/>
        <v>0.1233814297009832</v>
      </c>
      <c r="AU88" s="21"/>
      <c r="AV88" s="24">
        <f t="shared" si="43"/>
        <v>1.6152831016935179</v>
      </c>
      <c r="AW88" s="24">
        <f t="shared" si="43"/>
        <v>1.8182742992523848</v>
      </c>
      <c r="AX88" s="24">
        <f t="shared" si="43"/>
        <v>1.5322486710732597</v>
      </c>
      <c r="AY88" s="24">
        <f t="shared" si="43"/>
        <v>1.3910984419355308</v>
      </c>
      <c r="AZ88" s="24">
        <f t="shared" si="43"/>
        <v>1.2380813275417273</v>
      </c>
      <c r="BA88" s="24">
        <f t="shared" si="43"/>
        <v>1.6417117606424383</v>
      </c>
      <c r="BB88" s="24">
        <f t="shared" si="43"/>
        <v>1.6005823989858934</v>
      </c>
      <c r="BC88" s="24">
        <f t="shared" si="41"/>
        <v>1.3989609572725552</v>
      </c>
      <c r="BD88" s="24">
        <f t="shared" si="41"/>
        <v>1.5953450867926393</v>
      </c>
      <c r="BE88" s="24">
        <f t="shared" si="41"/>
        <v>1.741921502738041</v>
      </c>
      <c r="BF88" s="24">
        <f t="shared" si="45"/>
        <v>1.2500846440181514</v>
      </c>
      <c r="BG88" s="24">
        <f t="shared" si="45"/>
        <v>1.8623390452628552</v>
      </c>
      <c r="BH88" s="24">
        <f t="shared" si="45"/>
        <v>1.401247328771559</v>
      </c>
      <c r="BI88" s="24">
        <f t="shared" si="45"/>
        <v>1.5187714508222938</v>
      </c>
      <c r="BJ88" s="24">
        <f t="shared" si="45"/>
        <v>1.7099614866880266</v>
      </c>
      <c r="BK88" s="24">
        <f t="shared" si="45"/>
        <v>1.2886617837758068</v>
      </c>
      <c r="BL88" s="24">
        <f t="shared" si="31"/>
        <v>1.6152538305184416</v>
      </c>
      <c r="BM88" s="24">
        <f t="shared" si="31"/>
        <v>1.6928469717840389</v>
      </c>
      <c r="BN88" s="24">
        <f t="shared" si="31"/>
        <v>1.6036378923081984</v>
      </c>
      <c r="BO88" s="24">
        <f t="shared" si="31"/>
        <v>1.5294771124896704</v>
      </c>
      <c r="BP88" s="24" t="e">
        <f t="shared" si="31"/>
        <v>#DIV/0!</v>
      </c>
      <c r="BQ88" s="24">
        <f t="shared" si="31"/>
        <v>1.5094377369994803</v>
      </c>
      <c r="BR88" s="21"/>
      <c r="BS88" s="35">
        <f t="shared" si="39"/>
        <v>45231</v>
      </c>
      <c r="BT88" s="24">
        <f t="shared" si="26"/>
        <v>4.8626444464310352E-2</v>
      </c>
      <c r="BU88" s="24">
        <f t="shared" si="26"/>
        <v>3.65977186560091E-3</v>
      </c>
      <c r="BV88" s="24">
        <f t="shared" si="26"/>
        <v>1.313605479765155E-2</v>
      </c>
      <c r="BW88" s="24">
        <f t="shared" si="33"/>
        <v>4.3169449337620283E-3</v>
      </c>
      <c r="BX88" s="24">
        <f t="shared" si="33"/>
        <v>7.868545448046764E-3</v>
      </c>
      <c r="BY88" s="24">
        <f t="shared" si="33"/>
        <v>1.2763717105990505E-2</v>
      </c>
      <c r="BZ88" s="24">
        <f t="shared" si="33"/>
        <v>1.1936832802698827E-2</v>
      </c>
      <c r="CA88" s="24">
        <f t="shared" si="33"/>
        <v>3.1867856990296282E-3</v>
      </c>
      <c r="CB88" s="24">
        <f t="shared" si="33"/>
        <v>9.7494058367655536E-3</v>
      </c>
      <c r="CC88" s="24">
        <f t="shared" si="33"/>
        <v>7.1006491327052154E-4</v>
      </c>
      <c r="CD88" s="24">
        <f t="shared" si="33"/>
        <v>1.0961590914440444E-2</v>
      </c>
      <c r="CE88" s="24">
        <f t="shared" si="33"/>
        <v>3.2011344823823103E-3</v>
      </c>
      <c r="CF88" s="24">
        <f t="shared" si="40"/>
        <v>0.13011729326394939</v>
      </c>
    </row>
    <row r="89" spans="1:84" x14ac:dyDescent="0.25">
      <c r="A89" s="31">
        <f>+[1]PAM!A90</f>
        <v>45261</v>
      </c>
      <c r="B89" s="17">
        <f>+[1]PAM!B90</f>
        <v>3584.8438999999998</v>
      </c>
      <c r="C89" s="17">
        <f>+[1]PAM!C90</f>
        <v>4192.8014999999996</v>
      </c>
      <c r="D89" s="17">
        <f>+[1]PAM!D90</f>
        <v>2700.7406000000001</v>
      </c>
      <c r="E89" s="17">
        <f>+[1]PAM!E90</f>
        <v>3635.7266</v>
      </c>
      <c r="F89" s="17">
        <f>+[1]PAM!F90</f>
        <v>1962.5994000000001</v>
      </c>
      <c r="G89" s="17">
        <f>+[1]PAM!G90</f>
        <v>3746.6994</v>
      </c>
      <c r="H89" s="17">
        <f>+[1]PAM!H90</f>
        <v>4246.2746999999999</v>
      </c>
      <c r="I89" s="17">
        <f>+[1]PAM!I90</f>
        <v>3815.7957000000001</v>
      </c>
      <c r="J89" s="17">
        <f>+[1]PAM!J90</f>
        <v>2412.3398999999999</v>
      </c>
      <c r="K89" s="17">
        <f>+[1]PAM!K90</f>
        <v>3200.7963</v>
      </c>
      <c r="L89" s="17">
        <f>+[1]PAM!L90</f>
        <v>1916.9936</v>
      </c>
      <c r="M89" s="17">
        <f>+[1]PAM!M90</f>
        <v>3787.8710999999998</v>
      </c>
      <c r="N89" s="17">
        <f>+[1]PAM!N90</f>
        <v>2992.4623999999999</v>
      </c>
      <c r="O89" s="18">
        <f>+[1]PAM!R90</f>
        <v>3917.6709000000001</v>
      </c>
      <c r="P89" s="19">
        <f>+[1]PAM!S90</f>
        <v>3826.0671000000002</v>
      </c>
      <c r="Q89" s="20">
        <f>+[1]PAM!T90</f>
        <v>2520.2449000000001</v>
      </c>
      <c r="R89" s="18">
        <f t="shared" si="34"/>
        <v>3584.8335924499993</v>
      </c>
      <c r="S89" s="19">
        <f t="shared" si="35"/>
        <v>3764.9719702445454</v>
      </c>
      <c r="T89" s="19">
        <f t="shared" si="36"/>
        <v>3535.8079964564736</v>
      </c>
      <c r="U89" s="19">
        <f t="shared" si="37"/>
        <v>3462.2062971521273</v>
      </c>
      <c r="V89" s="19"/>
      <c r="W89" s="20">
        <f t="shared" si="38"/>
        <v>3552.5657597873169</v>
      </c>
      <c r="X89" s="21"/>
      <c r="Y89" s="42">
        <f t="shared" si="44"/>
        <v>0.25698049898302866</v>
      </c>
      <c r="Z89" s="24">
        <f t="shared" si="44"/>
        <v>0.29965200968167238</v>
      </c>
      <c r="AA89" s="24">
        <f t="shared" si="44"/>
        <v>0.20213861459824889</v>
      </c>
      <c r="AB89" s="24">
        <f t="shared" si="42"/>
        <v>0.16000442978894602</v>
      </c>
      <c r="AC89" s="24">
        <f t="shared" si="42"/>
        <v>0.13699436438542789</v>
      </c>
      <c r="AD89" s="24">
        <f t="shared" si="42"/>
        <v>0.31542773298613835</v>
      </c>
      <c r="AE89" s="24">
        <f t="shared" si="42"/>
        <v>0.33985806627255211</v>
      </c>
      <c r="AF89" s="24">
        <f t="shared" si="42"/>
        <v>0.31505219858103239</v>
      </c>
      <c r="AG89" s="24">
        <f t="shared" si="42"/>
        <v>0.14775234004765814</v>
      </c>
      <c r="AH89" s="24">
        <f t="shared" si="42"/>
        <v>0.18240100750966604</v>
      </c>
      <c r="AI89" s="24">
        <f t="shared" si="42"/>
        <v>5.2755471710713042E-2</v>
      </c>
      <c r="AJ89" s="24">
        <f t="shared" si="42"/>
        <v>0.20154370630734841</v>
      </c>
      <c r="AK89" s="24">
        <f t="shared" si="42"/>
        <v>0.34501656896951816</v>
      </c>
      <c r="AL89" s="24">
        <f t="shared" si="42"/>
        <v>0.15881253798513484</v>
      </c>
      <c r="AM89" s="24">
        <f t="shared" si="42"/>
        <v>0.28040909055770413</v>
      </c>
      <c r="AN89" s="24">
        <f t="shared" si="42"/>
        <v>0.23580247518950825</v>
      </c>
      <c r="AO89" s="24">
        <f t="shared" si="30"/>
        <v>0.25698465785706182</v>
      </c>
      <c r="AP89" s="24">
        <f t="shared" si="30"/>
        <v>0.25286182901236876</v>
      </c>
      <c r="AQ89" s="24">
        <f t="shared" si="30"/>
        <v>0.21553280928796847</v>
      </c>
      <c r="AR89" s="24">
        <f t="shared" si="24"/>
        <v>0.22007072172536457</v>
      </c>
      <c r="AS89" s="24" t="e">
        <f t="shared" si="24"/>
        <v>#DIV/0!</v>
      </c>
      <c r="AT89" s="24">
        <f t="shared" si="24"/>
        <v>0.2551478863581651</v>
      </c>
      <c r="AU89" s="21"/>
      <c r="AV89" s="24">
        <f t="shared" si="43"/>
        <v>2.1284759120864347</v>
      </c>
      <c r="AW89" s="24">
        <f t="shared" si="43"/>
        <v>2.5042177969871151</v>
      </c>
      <c r="AX89" s="24">
        <f t="shared" si="43"/>
        <v>1.8319068805589116</v>
      </c>
      <c r="AY89" s="24">
        <f t="shared" si="43"/>
        <v>1.6714255809115963</v>
      </c>
      <c r="AZ89" s="24">
        <f t="shared" si="43"/>
        <v>1.436765748096998</v>
      </c>
      <c r="BA89" s="24">
        <f t="shared" si="43"/>
        <v>2.2928096300130063</v>
      </c>
      <c r="BB89" s="24">
        <f t="shared" si="43"/>
        <v>2.288236988646791</v>
      </c>
      <c r="BC89" s="24">
        <f t="shared" si="41"/>
        <v>1.9724165077034579</v>
      </c>
      <c r="BD89" s="24">
        <f t="shared" si="41"/>
        <v>1.8780752112140355</v>
      </c>
      <c r="BE89" s="24">
        <f t="shared" si="41"/>
        <v>2.0975898713881294</v>
      </c>
      <c r="BF89" s="24">
        <f t="shared" si="45"/>
        <v>1.3015101174338355</v>
      </c>
      <c r="BG89" s="24">
        <f t="shared" si="45"/>
        <v>2.2234657742321096</v>
      </c>
      <c r="BH89" s="24">
        <f t="shared" si="45"/>
        <v>2.06198915044568</v>
      </c>
      <c r="BI89" s="24">
        <f t="shared" si="45"/>
        <v>1.8070956987640145</v>
      </c>
      <c r="BJ89" s="24">
        <f t="shared" si="45"/>
        <v>2.3010659080847864</v>
      </c>
      <c r="BK89" s="24">
        <f t="shared" si="45"/>
        <v>1.669405966601774</v>
      </c>
      <c r="BL89" s="24">
        <f t="shared" si="31"/>
        <v>2.1284541666012879</v>
      </c>
      <c r="BM89" s="24">
        <f t="shared" si="31"/>
        <v>2.2152499302374498</v>
      </c>
      <c r="BN89" s="24">
        <f t="shared" si="31"/>
        <v>2.0127746445117656</v>
      </c>
      <c r="BO89" s="24">
        <f t="shared" si="31"/>
        <v>1.9511526606230967</v>
      </c>
      <c r="BP89" s="24" t="e">
        <f t="shared" si="31"/>
        <v>#DIV/0!</v>
      </c>
      <c r="BQ89" s="24">
        <f t="shared" si="31"/>
        <v>1.9975080158811958</v>
      </c>
      <c r="BR89" s="21"/>
      <c r="BS89" s="35">
        <f t="shared" si="39"/>
        <v>45261</v>
      </c>
      <c r="BT89" s="24">
        <f t="shared" si="26"/>
        <v>9.7112991197913168E-2</v>
      </c>
      <c r="BU89" s="24">
        <f t="shared" si="26"/>
        <v>6.050893341805203E-3</v>
      </c>
      <c r="BV89" s="24">
        <f t="shared" si="26"/>
        <v>1.8340289027639244E-2</v>
      </c>
      <c r="BW89" s="24">
        <f t="shared" si="33"/>
        <v>7.1887509757801752E-3</v>
      </c>
      <c r="BX89" s="24">
        <f t="shared" si="33"/>
        <v>1.997235515491565E-2</v>
      </c>
      <c r="BY89" s="24">
        <f t="shared" si="33"/>
        <v>3.0817352247605297E-2</v>
      </c>
      <c r="BZ89" s="24">
        <f t="shared" si="33"/>
        <v>3.3368267427110458E-2</v>
      </c>
      <c r="CA89" s="24">
        <f t="shared" si="33"/>
        <v>3.1142179591098517E-3</v>
      </c>
      <c r="CB89" s="24">
        <f t="shared" si="33"/>
        <v>1.2794496717279656E-2</v>
      </c>
      <c r="CC89" s="24">
        <f t="shared" si="33"/>
        <v>5.4230652886568453E-4</v>
      </c>
      <c r="CD89" s="24">
        <f t="shared" si="33"/>
        <v>1.804546880524183E-2</v>
      </c>
      <c r="CE89" s="24">
        <f t="shared" si="33"/>
        <v>9.6356793023661298E-3</v>
      </c>
      <c r="CF89" s="24">
        <f t="shared" si="40"/>
        <v>0.25698306868563237</v>
      </c>
    </row>
    <row r="90" spans="1:84" x14ac:dyDescent="0.25">
      <c r="A90" s="31">
        <f>+[1]PAM!A91</f>
        <v>45292</v>
      </c>
      <c r="B90" s="17">
        <f>+[1]PAM!B91</f>
        <v>4344.9628000000002</v>
      </c>
      <c r="C90" s="17">
        <f>+[1]PAM!C91</f>
        <v>5060.9238999999998</v>
      </c>
      <c r="D90" s="17">
        <f>+[1]PAM!D91</f>
        <v>3291.1788999999999</v>
      </c>
      <c r="E90" s="17">
        <f>+[1]PAM!E91</f>
        <v>4091.5612999999998</v>
      </c>
      <c r="F90" s="17">
        <f>+[1]PAM!F91</f>
        <v>2300.2745</v>
      </c>
      <c r="G90" s="17">
        <f>+[1]PAM!G91</f>
        <v>4601.1211999999996</v>
      </c>
      <c r="H90" s="17">
        <f>+[1]PAM!H91</f>
        <v>5111.0886</v>
      </c>
      <c r="I90" s="17">
        <f>+[1]PAM!I91</f>
        <v>4803.8797000000004</v>
      </c>
      <c r="J90" s="17">
        <f>+[1]PAM!J91</f>
        <v>3010.3074000000001</v>
      </c>
      <c r="K90" s="17">
        <f>+[1]PAM!K91</f>
        <v>4021.0016000000001</v>
      </c>
      <c r="L90" s="17">
        <f>+[1]PAM!L91</f>
        <v>1927.6886</v>
      </c>
      <c r="M90" s="17">
        <f>+[1]PAM!M91</f>
        <v>4541.1567999999997</v>
      </c>
      <c r="N90" s="17">
        <f>+[1]PAM!N91</f>
        <v>4268.2353000000003</v>
      </c>
      <c r="O90" s="18">
        <f>+[1]PAM!R91</f>
        <v>4576.9582</v>
      </c>
      <c r="P90" s="19">
        <f>+[1]PAM!S91</f>
        <v>4618.6466</v>
      </c>
      <c r="Q90" s="20">
        <f>+[1]PAM!T91</f>
        <v>3227.4303</v>
      </c>
      <c r="R90" s="18">
        <f t="shared" si="34"/>
        <v>4344.982049780001</v>
      </c>
      <c r="S90" s="19">
        <f t="shared" si="35"/>
        <v>4555.9656845804666</v>
      </c>
      <c r="T90" s="19">
        <f t="shared" si="36"/>
        <v>4286.4103528180804</v>
      </c>
      <c r="U90" s="19">
        <f t="shared" si="37"/>
        <v>4212.0251249098783</v>
      </c>
      <c r="V90" s="19"/>
      <c r="W90" s="20">
        <f t="shared" si="38"/>
        <v>4337.7216508074043</v>
      </c>
      <c r="X90" s="21"/>
      <c r="Y90" s="42">
        <f t="shared" si="44"/>
        <v>0.21203681979011701</v>
      </c>
      <c r="Z90" s="24">
        <f t="shared" si="44"/>
        <v>0.20705067959930856</v>
      </c>
      <c r="AA90" s="24">
        <f t="shared" si="44"/>
        <v>0.21862088495281617</v>
      </c>
      <c r="AB90" s="24">
        <f t="shared" si="42"/>
        <v>0.12537650658330568</v>
      </c>
      <c r="AC90" s="24">
        <f t="shared" si="42"/>
        <v>0.17205503069042005</v>
      </c>
      <c r="AD90" s="24">
        <f t="shared" si="42"/>
        <v>0.22804653076785386</v>
      </c>
      <c r="AE90" s="24">
        <f t="shared" si="42"/>
        <v>0.20366414353739293</v>
      </c>
      <c r="AF90" s="24">
        <f t="shared" si="42"/>
        <v>0.25894572919614123</v>
      </c>
      <c r="AG90" s="24">
        <f t="shared" si="42"/>
        <v>0.24787862605928801</v>
      </c>
      <c r="AH90" s="24">
        <f t="shared" si="42"/>
        <v>0.25625038994202787</v>
      </c>
      <c r="AI90" s="24">
        <f t="shared" si="42"/>
        <v>5.5790483598900931E-3</v>
      </c>
      <c r="AJ90" s="24">
        <f t="shared" si="42"/>
        <v>0.19886782842214457</v>
      </c>
      <c r="AK90" s="24">
        <f t="shared" si="42"/>
        <v>0.4263287986509039</v>
      </c>
      <c r="AL90" s="24">
        <f t="shared" si="42"/>
        <v>0.16828552393208929</v>
      </c>
      <c r="AM90" s="24">
        <f t="shared" si="42"/>
        <v>0.20715253530185085</v>
      </c>
      <c r="AN90" s="24">
        <f t="shared" si="42"/>
        <v>0.28060185738298671</v>
      </c>
      <c r="AO90" s="24">
        <f t="shared" si="30"/>
        <v>0.21204567456937107</v>
      </c>
      <c r="AP90" s="24">
        <f t="shared" si="30"/>
        <v>0.21009285609224437</v>
      </c>
      <c r="AQ90" s="24">
        <f t="shared" si="30"/>
        <v>0.21228594909956855</v>
      </c>
      <c r="AR90" s="24">
        <f t="shared" si="24"/>
        <v>0.21657254461541542</v>
      </c>
      <c r="AS90" s="24" t="e">
        <f t="shared" si="24"/>
        <v>#DIV/0!</v>
      </c>
      <c r="AT90" s="24">
        <f t="shared" si="24"/>
        <v>0.221010938040199</v>
      </c>
      <c r="AU90" s="21"/>
      <c r="AV90" s="24">
        <f t="shared" si="43"/>
        <v>2.5747032580099747</v>
      </c>
      <c r="AW90" s="24">
        <f t="shared" si="43"/>
        <v>2.9582670679272618</v>
      </c>
      <c r="AX90" s="24">
        <f t="shared" si="43"/>
        <v>2.2250859241225864</v>
      </c>
      <c r="AY90" s="24">
        <f t="shared" si="43"/>
        <v>1.9182002530804505</v>
      </c>
      <c r="AZ90" s="24">
        <f t="shared" si="43"/>
        <v>1.6264633935246908</v>
      </c>
      <c r="BA90" s="24">
        <f t="shared" si="43"/>
        <v>2.828107603514677</v>
      </c>
      <c r="BB90" s="24">
        <f t="shared" si="43"/>
        <v>2.7834149098754524</v>
      </c>
      <c r="BC90" s="24">
        <f t="shared" si="41"/>
        <v>2.5349078686046851</v>
      </c>
      <c r="BD90" s="24">
        <f t="shared" si="41"/>
        <v>2.3448647901483906</v>
      </c>
      <c r="BE90" s="24">
        <f t="shared" si="41"/>
        <v>2.6067501185132231</v>
      </c>
      <c r="BF90" s="24">
        <f t="shared" si="45"/>
        <v>1.2696873612859245</v>
      </c>
      <c r="BG90" s="24">
        <f t="shared" si="45"/>
        <v>2.6338504729764005</v>
      </c>
      <c r="BH90" s="24">
        <f t="shared" si="45"/>
        <v>3.0978629593868297</v>
      </c>
      <c r="BI90" s="24">
        <f t="shared" si="45"/>
        <v>1.9975083843570416</v>
      </c>
      <c r="BJ90" s="24">
        <f t="shared" si="45"/>
        <v>2.7906835940465546</v>
      </c>
      <c r="BK90" s="24">
        <f t="shared" si="45"/>
        <v>2.1897608196009228</v>
      </c>
      <c r="BL90" s="24">
        <f t="shared" si="31"/>
        <v>2.5747034642044961</v>
      </c>
      <c r="BM90" s="24">
        <f t="shared" si="31"/>
        <v>2.6670924304416559</v>
      </c>
      <c r="BN90" s="24">
        <f t="shared" si="31"/>
        <v>2.465171039854547</v>
      </c>
      <c r="BO90" s="24">
        <f t="shared" si="31"/>
        <v>2.4152626798413523</v>
      </c>
      <c r="BP90" s="24" t="e">
        <f t="shared" si="31"/>
        <v>#DIV/0!</v>
      </c>
      <c r="BQ90" s="24">
        <f t="shared" si="31"/>
        <v>2.4784823119460206</v>
      </c>
      <c r="BR90" s="21"/>
      <c r="BS90" s="35">
        <f t="shared" si="39"/>
        <v>45292</v>
      </c>
      <c r="BT90" s="24">
        <f t="shared" si="26"/>
        <v>6.9380166762630882E-2</v>
      </c>
      <c r="BU90" s="24">
        <f t="shared" si="26"/>
        <v>6.2587538051517375E-3</v>
      </c>
      <c r="BV90" s="24">
        <f t="shared" si="26"/>
        <v>1.3262379209872985E-2</v>
      </c>
      <c r="BW90" s="24">
        <f t="shared" si="33"/>
        <v>8.1667241270951835E-3</v>
      </c>
      <c r="BX90" s="24">
        <f t="shared" si="33"/>
        <v>1.5110934710434665E-2</v>
      </c>
      <c r="BY90" s="24">
        <f t="shared" si="33"/>
        <v>1.9685324161534627E-2</v>
      </c>
      <c r="BZ90" s="24">
        <f t="shared" si="33"/>
        <v>2.8692893545518124E-2</v>
      </c>
      <c r="CA90" s="24">
        <f t="shared" si="33"/>
        <v>4.7706039585154623E-3</v>
      </c>
      <c r="CB90" s="24">
        <f t="shared" si="33"/>
        <v>1.6908176021276689E-2</v>
      </c>
      <c r="CC90" s="24">
        <f t="shared" si="33"/>
        <v>4.8032635395923095E-5</v>
      </c>
      <c r="CD90" s="24">
        <f t="shared" si="33"/>
        <v>1.7020585387274464E-2</v>
      </c>
      <c r="CE90" s="24">
        <f t="shared" si="33"/>
        <v>1.2740490546882675E-2</v>
      </c>
      <c r="CF90" s="24">
        <f t="shared" si="40"/>
        <v>0.21204506487158345</v>
      </c>
    </row>
    <row r="91" spans="1:84" x14ac:dyDescent="0.25">
      <c r="A91" s="31">
        <f>+[1]PAM!A92</f>
        <v>45323</v>
      </c>
      <c r="B91" s="17">
        <f>+[1]PAM!B92</f>
        <v>4861.5492999999997</v>
      </c>
      <c r="C91" s="17">
        <f>+[1]PAM!C92</f>
        <v>5628.0232999999998</v>
      </c>
      <c r="D91" s="17">
        <f>+[1]PAM!D92</f>
        <v>3858.7296000000001</v>
      </c>
      <c r="E91" s="17">
        <f>+[1]PAM!E92</f>
        <v>4388.3534</v>
      </c>
      <c r="F91" s="17">
        <f>+[1]PAM!F92</f>
        <v>2645.587</v>
      </c>
      <c r="G91" s="17">
        <f>+[1]PAM!G92</f>
        <v>5103.1849000000002</v>
      </c>
      <c r="H91" s="17">
        <f>+[1]PAM!H92</f>
        <v>5767.9195</v>
      </c>
      <c r="I91" s="17">
        <f>+[1]PAM!I92</f>
        <v>5469.5218000000004</v>
      </c>
      <c r="J91" s="17">
        <f>+[1]PAM!J92</f>
        <v>3784.0306</v>
      </c>
      <c r="K91" s="17">
        <f>+[1]PAM!K92</f>
        <v>4344.3017</v>
      </c>
      <c r="L91" s="17">
        <f>+[1]PAM!L92</f>
        <v>1971.9055000000001</v>
      </c>
      <c r="M91" s="17">
        <f>+[1]PAM!M92</f>
        <v>5081.1623</v>
      </c>
      <c r="N91" s="17">
        <f>+[1]PAM!N92</f>
        <v>5007.6291000000001</v>
      </c>
      <c r="O91" s="18">
        <f>+[1]PAM!R92</f>
        <v>4926.3977000000004</v>
      </c>
      <c r="P91" s="19">
        <f>+[1]PAM!S92</f>
        <v>5179.1719000000003</v>
      </c>
      <c r="Q91" s="20">
        <f>+[1]PAM!T92</f>
        <v>3691.3847999999998</v>
      </c>
      <c r="R91" s="18">
        <f t="shared" si="34"/>
        <v>4861.5815434300002</v>
      </c>
      <c r="S91" s="19">
        <f t="shared" si="35"/>
        <v>5055.2039042905271</v>
      </c>
      <c r="T91" s="19">
        <f t="shared" si="36"/>
        <v>4724.1583314453119</v>
      </c>
      <c r="U91" s="19">
        <f t="shared" si="37"/>
        <v>4619.914202198991</v>
      </c>
      <c r="V91" s="19"/>
      <c r="W91" s="20">
        <f t="shared" si="38"/>
        <v>4847.5277746750689</v>
      </c>
      <c r="X91" s="21"/>
      <c r="Y91" s="42">
        <f t="shared" si="44"/>
        <v>0.11889319282549415</v>
      </c>
      <c r="Z91" s="24">
        <f t="shared" si="44"/>
        <v>0.11205452032187257</v>
      </c>
      <c r="AA91" s="24">
        <f t="shared" si="44"/>
        <v>0.17244601926683489</v>
      </c>
      <c r="AB91" s="24">
        <f t="shared" si="42"/>
        <v>7.2537615408572842E-2</v>
      </c>
      <c r="AC91" s="24">
        <f t="shared" si="42"/>
        <v>0.15011795331383282</v>
      </c>
      <c r="AD91" s="24">
        <f t="shared" si="42"/>
        <v>0.10911768635870778</v>
      </c>
      <c r="AE91" s="24">
        <f t="shared" si="42"/>
        <v>0.12851095948522584</v>
      </c>
      <c r="AF91" s="24">
        <f t="shared" si="42"/>
        <v>0.13856344071230597</v>
      </c>
      <c r="AG91" s="24">
        <f t="shared" si="42"/>
        <v>0.25702464804757152</v>
      </c>
      <c r="AH91" s="24">
        <f t="shared" si="42"/>
        <v>8.0402877730762379E-2</v>
      </c>
      <c r="AI91" s="24">
        <f t="shared" si="42"/>
        <v>2.293778154832693E-2</v>
      </c>
      <c r="AJ91" s="24">
        <f t="shared" si="42"/>
        <v>0.11891364332541876</v>
      </c>
      <c r="AK91" s="24">
        <f t="shared" si="42"/>
        <v>0.17323173349885357</v>
      </c>
      <c r="AL91" s="24">
        <f t="shared" si="42"/>
        <v>7.6347540163246519E-2</v>
      </c>
      <c r="AM91" s="24">
        <f t="shared" si="42"/>
        <v>0.12136137456370877</v>
      </c>
      <c r="AN91" s="24">
        <f t="shared" si="42"/>
        <v>0.14375353047903161</v>
      </c>
      <c r="AO91" s="24">
        <f t="shared" si="30"/>
        <v>0.11889565658301304</v>
      </c>
      <c r="AP91" s="24">
        <f t="shared" si="30"/>
        <v>0.10957901228266875</v>
      </c>
      <c r="AQ91" s="24">
        <f t="shared" si="30"/>
        <v>0.10212460837759885</v>
      </c>
      <c r="AR91" s="24">
        <f t="shared" si="24"/>
        <v>9.6839184286166891E-2</v>
      </c>
      <c r="AS91" s="24" t="e">
        <f t="shared" si="24"/>
        <v>#DIV/0!</v>
      </c>
      <c r="AT91" s="24">
        <f t="shared" si="24"/>
        <v>0.11752854722081385</v>
      </c>
      <c r="AU91" s="21"/>
      <c r="AV91" s="24">
        <f t="shared" si="43"/>
        <v>2.7608698208400591</v>
      </c>
      <c r="AW91" s="24">
        <f t="shared" si="43"/>
        <v>3.0331268980000772</v>
      </c>
      <c r="AX91" s="24">
        <f t="shared" si="43"/>
        <v>2.598614207958895</v>
      </c>
      <c r="AY91" s="24">
        <f t="shared" si="43"/>
        <v>2.0378814352487704</v>
      </c>
      <c r="AZ91" s="24">
        <f t="shared" si="43"/>
        <v>1.8592338110598727</v>
      </c>
      <c r="BA91" s="24">
        <f t="shared" si="43"/>
        <v>3.0583307242358817</v>
      </c>
      <c r="BB91" s="24">
        <f t="shared" si="43"/>
        <v>3.051596124967916</v>
      </c>
      <c r="BC91" s="24">
        <f t="shared" si="41"/>
        <v>2.8399329673026048</v>
      </c>
      <c r="BD91" s="24">
        <f t="shared" si="41"/>
        <v>2.8560983794429227</v>
      </c>
      <c r="BE91" s="24">
        <f t="shared" si="41"/>
        <v>2.6652741167188929</v>
      </c>
      <c r="BF91" s="24">
        <f t="shared" si="45"/>
        <v>1.3029550595088981</v>
      </c>
      <c r="BG91" s="24">
        <f t="shared" si="45"/>
        <v>2.8101971295982042</v>
      </c>
      <c r="BH91" s="24">
        <f t="shared" si="45"/>
        <v>3.5256288134726237</v>
      </c>
      <c r="BI91" s="24">
        <f t="shared" si="45"/>
        <v>2.1503113734837078</v>
      </c>
      <c r="BJ91" s="24">
        <f t="shared" si="45"/>
        <v>2.9535808222808755</v>
      </c>
      <c r="BK91" s="24">
        <f t="shared" si="45"/>
        <v>2.4731069729632082</v>
      </c>
      <c r="BL91" s="24">
        <f t="shared" si="31"/>
        <v>2.7608773871008512</v>
      </c>
      <c r="BM91" s="24">
        <f t="shared" si="31"/>
        <v>2.8097245947633529</v>
      </c>
      <c r="BN91" s="24">
        <f t="shared" si="31"/>
        <v>2.6363755159294149</v>
      </c>
      <c r="BO91" s="24">
        <f t="shared" si="31"/>
        <v>2.583868645398359</v>
      </c>
      <c r="BP91" s="24" t="e">
        <f t="shared" si="31"/>
        <v>#DIV/0!</v>
      </c>
      <c r="BQ91" s="24">
        <f t="shared" si="31"/>
        <v>2.7078130910196059</v>
      </c>
      <c r="BR91" s="21"/>
      <c r="BS91" s="35">
        <f t="shared" si="39"/>
        <v>45323</v>
      </c>
      <c r="BT91" s="24">
        <f t="shared" si="26"/>
        <v>3.7393640769490595E-2</v>
      </c>
      <c r="BU91" s="24">
        <f t="shared" si="26"/>
        <v>4.963661967370585E-3</v>
      </c>
      <c r="BV91" s="24">
        <f t="shared" si="26"/>
        <v>7.12443752798068E-3</v>
      </c>
      <c r="BW91" s="24">
        <f t="shared" si="33"/>
        <v>6.8904142861706437E-3</v>
      </c>
      <c r="BX91" s="24">
        <f t="shared" si="33"/>
        <v>7.3259174002594536E-3</v>
      </c>
      <c r="BY91" s="24">
        <f t="shared" si="33"/>
        <v>1.2335525965837958E-2</v>
      </c>
      <c r="BZ91" s="24">
        <f t="shared" si="33"/>
        <v>1.5947971432574749E-2</v>
      </c>
      <c r="CA91" s="24">
        <f t="shared" si="33"/>
        <v>5.092905172859017E-3</v>
      </c>
      <c r="CB91" s="24">
        <f t="shared" si="33"/>
        <v>5.4987530365047067E-3</v>
      </c>
      <c r="CC91" s="24">
        <f t="shared" si="33"/>
        <v>1.63843080543751E-4</v>
      </c>
      <c r="CD91" s="24">
        <f t="shared" si="33"/>
        <v>1.0066932103538382E-2</v>
      </c>
      <c r="CE91" s="24">
        <f t="shared" si="33"/>
        <v>6.09218059128147E-3</v>
      </c>
      <c r="CF91" s="24">
        <f t="shared" si="40"/>
        <v>0.118896183334412</v>
      </c>
    </row>
    <row r="92" spans="1:84" x14ac:dyDescent="0.25">
      <c r="A92" s="31">
        <f>+[1]PAM!A93</f>
        <v>45352</v>
      </c>
      <c r="B92" s="17">
        <f>+[1]PAM!B93</f>
        <v>5409.8995000000004</v>
      </c>
      <c r="C92" s="17">
        <f>+[1]PAM!C93</f>
        <v>6197.6368000000002</v>
      </c>
      <c r="D92" s="17">
        <f>+[1]PAM!D93</f>
        <v>4328.2021999999997</v>
      </c>
      <c r="E92" s="17">
        <f>+[1]PAM!E93</f>
        <v>4872.1019999999999</v>
      </c>
      <c r="F92" s="17">
        <f>+[1]PAM!F93</f>
        <v>3067.2615999999998</v>
      </c>
      <c r="G92" s="17">
        <f>+[1]PAM!G93</f>
        <v>5398.2626</v>
      </c>
      <c r="H92" s="17">
        <f>+[1]PAM!H93</f>
        <v>6490.3874999999998</v>
      </c>
      <c r="I92" s="17">
        <f>+[1]PAM!I93</f>
        <v>6209.1849000000002</v>
      </c>
      <c r="J92" s="17">
        <f>+[1]PAM!J93</f>
        <v>4440.9143000000004</v>
      </c>
      <c r="K92" s="17">
        <f>+[1]PAM!K93</f>
        <v>4754.0658999999996</v>
      </c>
      <c r="L92" s="17">
        <f>+[1]PAM!L93</f>
        <v>3195.6287000000002</v>
      </c>
      <c r="M92" s="17">
        <f>+[1]PAM!M93</f>
        <v>5543.6466</v>
      </c>
      <c r="N92" s="17">
        <f>+[1]PAM!N93</f>
        <v>5549.3392000000003</v>
      </c>
      <c r="O92" s="18">
        <f>+[1]PAM!R93</f>
        <v>5483.4629000000004</v>
      </c>
      <c r="P92" s="19">
        <f>+[1]PAM!S93</f>
        <v>5679.6896999999999</v>
      </c>
      <c r="Q92" s="20">
        <f>+[1]PAM!T93</f>
        <v>4404.4926999999998</v>
      </c>
      <c r="R92" s="18">
        <f t="shared" si="34"/>
        <v>5409.9150220700003</v>
      </c>
      <c r="S92" s="19">
        <f t="shared" si="35"/>
        <v>5549.1754315565995</v>
      </c>
      <c r="T92" s="19">
        <f t="shared" si="36"/>
        <v>5160.2602550502233</v>
      </c>
      <c r="U92" s="19">
        <f t="shared" si="37"/>
        <v>5048.3125479812543</v>
      </c>
      <c r="V92" s="19"/>
      <c r="W92" s="20">
        <f t="shared" si="38"/>
        <v>5425.0756989956672</v>
      </c>
      <c r="X92" s="21"/>
      <c r="Y92" s="42">
        <f t="shared" si="44"/>
        <v>0.11279330233265372</v>
      </c>
      <c r="Z92" s="24">
        <f t="shared" si="44"/>
        <v>0.10121022420074199</v>
      </c>
      <c r="AA92" s="24">
        <f t="shared" si="44"/>
        <v>0.12166506821312373</v>
      </c>
      <c r="AB92" s="24">
        <f t="shared" si="42"/>
        <v>0.11023464974356889</v>
      </c>
      <c r="AC92" s="24">
        <f t="shared" si="42"/>
        <v>0.15938791655689255</v>
      </c>
      <c r="AD92" s="24">
        <f t="shared" si="42"/>
        <v>5.7822263112590644E-2</v>
      </c>
      <c r="AE92" s="24">
        <f t="shared" si="42"/>
        <v>0.12525625574351373</v>
      </c>
      <c r="AF92" s="24">
        <f t="shared" si="42"/>
        <v>0.13523359574140459</v>
      </c>
      <c r="AG92" s="24">
        <f t="shared" si="42"/>
        <v>0.17359365434307006</v>
      </c>
      <c r="AH92" s="24">
        <f t="shared" si="42"/>
        <v>9.4322224444034264E-2</v>
      </c>
      <c r="AI92" s="24">
        <f t="shared" si="42"/>
        <v>0.62057902876177384</v>
      </c>
      <c r="AJ92" s="24">
        <f t="shared" si="42"/>
        <v>9.1019391370356306E-2</v>
      </c>
      <c r="AK92" s="24">
        <f t="shared" si="42"/>
        <v>0.10817696142871291</v>
      </c>
      <c r="AL92" s="24">
        <f t="shared" si="42"/>
        <v>0.11307759420235186</v>
      </c>
      <c r="AM92" s="24">
        <f t="shared" si="42"/>
        <v>9.6640507336703596E-2</v>
      </c>
      <c r="AN92" s="24">
        <f t="shared" si="42"/>
        <v>0.19318167534308528</v>
      </c>
      <c r="AO92" s="24">
        <f t="shared" si="30"/>
        <v>0.11278911476472597</v>
      </c>
      <c r="AP92" s="24">
        <f t="shared" si="30"/>
        <v>9.7715450576943308E-2</v>
      </c>
      <c r="AQ92" s="24">
        <f t="shared" si="30"/>
        <v>9.2313147233465065E-2</v>
      </c>
      <c r="AR92" s="24">
        <f t="shared" si="24"/>
        <v>9.2728636730602831E-2</v>
      </c>
      <c r="AS92" s="24" t="e">
        <f t="shared" si="24"/>
        <v>#DIV/0!</v>
      </c>
      <c r="AT92" s="24">
        <f t="shared" si="24"/>
        <v>0.1191427777552676</v>
      </c>
      <c r="AU92" s="21"/>
      <c r="AV92" s="24">
        <f t="shared" si="43"/>
        <v>2.881479024521</v>
      </c>
      <c r="AW92" s="24">
        <f t="shared" si="43"/>
        <v>3.0524895500714493</v>
      </c>
      <c r="AX92" s="24">
        <f t="shared" si="43"/>
        <v>2.7340917694730518</v>
      </c>
      <c r="AY92" s="24">
        <f t="shared" si="43"/>
        <v>2.0870963026522813</v>
      </c>
      <c r="AZ92" s="24">
        <f t="shared" si="43"/>
        <v>2.0809917315524906</v>
      </c>
      <c r="BA92" s="24">
        <f t="shared" si="43"/>
        <v>3.0590393823462181</v>
      </c>
      <c r="BB92" s="24">
        <f t="shared" si="43"/>
        <v>3.3060609862387436</v>
      </c>
      <c r="BC92" s="24">
        <f t="shared" si="41"/>
        <v>3.1514751204737719</v>
      </c>
      <c r="BD92" s="24">
        <f t="shared" si="41"/>
        <v>3.4383635724549109</v>
      </c>
      <c r="BE92" s="24">
        <f t="shared" si="41"/>
        <v>2.8376487986525629</v>
      </c>
      <c r="BF92" s="24">
        <f t="shared" si="45"/>
        <v>1.8352907482213272</v>
      </c>
      <c r="BG92" s="24">
        <f t="shared" si="45"/>
        <v>2.8373113019967544</v>
      </c>
      <c r="BH92" s="24">
        <f t="shared" si="45"/>
        <v>3.6948481907157671</v>
      </c>
      <c r="BI92" s="24">
        <f t="shared" si="45"/>
        <v>2.2122220854049726</v>
      </c>
      <c r="BJ92" s="24">
        <f t="shared" si="45"/>
        <v>3.0317567167554627</v>
      </c>
      <c r="BK92" s="24">
        <f t="shared" si="45"/>
        <v>2.8426848707893431</v>
      </c>
      <c r="BL92" s="24">
        <f t="shared" si="31"/>
        <v>2.8814805188494677</v>
      </c>
      <c r="BM92" s="24">
        <f t="shared" si="31"/>
        <v>2.8589586760359653</v>
      </c>
      <c r="BN92" s="24">
        <f t="shared" si="31"/>
        <v>2.7003037075760292</v>
      </c>
      <c r="BO92" s="24">
        <f t="shared" si="31"/>
        <v>2.6584205800813336</v>
      </c>
      <c r="BP92" s="24" t="e">
        <f t="shared" si="31"/>
        <v>#DIV/0!</v>
      </c>
      <c r="BQ92" s="24">
        <f t="shared" si="31"/>
        <v>2.889705006384597</v>
      </c>
      <c r="BR92" s="21"/>
      <c r="BS92" s="35">
        <f t="shared" si="39"/>
        <v>45352</v>
      </c>
      <c r="BT92" s="24">
        <f t="shared" si="26"/>
        <v>3.3568366312771956E-2</v>
      </c>
      <c r="BU92" s="24">
        <f t="shared" si="26"/>
        <v>3.6696035973552686E-3</v>
      </c>
      <c r="BV92" s="24">
        <f t="shared" si="26"/>
        <v>1.0378374437136738E-2</v>
      </c>
      <c r="BW92" s="24">
        <f t="shared" si="33"/>
        <v>7.5200693367441498E-3</v>
      </c>
      <c r="BX92" s="24">
        <f t="shared" si="33"/>
        <v>3.8481407933063623E-3</v>
      </c>
      <c r="BY92" s="24">
        <f t="shared" si="33"/>
        <v>1.2126461167430718E-2</v>
      </c>
      <c r="BZ92" s="24">
        <f t="shared" si="33"/>
        <v>1.5838351924148949E-2</v>
      </c>
      <c r="CA92" s="24">
        <f t="shared" si="33"/>
        <v>3.8643799868490502E-3</v>
      </c>
      <c r="CB92" s="24">
        <f t="shared" si="33"/>
        <v>6.2287909699897462E-3</v>
      </c>
      <c r="CC92" s="24">
        <f t="shared" si="33"/>
        <v>4.0526059295541862E-3</v>
      </c>
      <c r="CD92" s="24">
        <f t="shared" si="33"/>
        <v>7.7056152243483392E-3</v>
      </c>
      <c r="CE92" s="24">
        <f t="shared" si="33"/>
        <v>3.9891031404330323E-3</v>
      </c>
      <c r="CF92" s="24">
        <f t="shared" si="40"/>
        <v>0.1127898628200685</v>
      </c>
    </row>
    <row r="93" spans="1:84" x14ac:dyDescent="0.25">
      <c r="A93" s="31">
        <f>+[1]PAM!A94</f>
        <v>45383</v>
      </c>
      <c r="B93" s="17">
        <f>+[1]PAM!B94</f>
        <v>5884.0006999999996</v>
      </c>
      <c r="C93" s="17">
        <f>+[1]PAM!C94</f>
        <v>6592.8978999999999</v>
      </c>
      <c r="D93" s="17">
        <f>+[1]PAM!D94</f>
        <v>4559.2714999999998</v>
      </c>
      <c r="E93" s="17">
        <f>+[1]PAM!E94</f>
        <v>5320.5360000000001</v>
      </c>
      <c r="F93" s="17">
        <f>+[1]PAM!F94</f>
        <v>4107.4026000000003</v>
      </c>
      <c r="G93" s="17">
        <f>+[1]PAM!G94</f>
        <v>5758.3734000000004</v>
      </c>
      <c r="H93" s="17">
        <f>+[1]PAM!H94</f>
        <v>7077.5950000000003</v>
      </c>
      <c r="I93" s="17">
        <f>+[1]PAM!I94</f>
        <v>6750.3963000000003</v>
      </c>
      <c r="J93" s="17">
        <f>+[1]PAM!J94</f>
        <v>5046.5226000000002</v>
      </c>
      <c r="K93" s="17">
        <f>+[1]PAM!K94</f>
        <v>5050.9679999999998</v>
      </c>
      <c r="L93" s="17">
        <f>+[1]PAM!L94</f>
        <v>3462.0027</v>
      </c>
      <c r="M93" s="17">
        <f>+[1]PAM!M94</f>
        <v>5943.9913999999999</v>
      </c>
      <c r="N93" s="17">
        <f>+[1]PAM!N94</f>
        <v>5886.5032000000001</v>
      </c>
      <c r="O93" s="18">
        <f>+[1]PAM!R94</f>
        <v>6073.0295999999998</v>
      </c>
      <c r="P93" s="19">
        <f>+[1]PAM!S94</f>
        <v>6044.5825000000004</v>
      </c>
      <c r="Q93" s="20">
        <f>+[1]PAM!T94</f>
        <v>5195.4790999999996</v>
      </c>
      <c r="R93" s="18">
        <f t="shared" si="34"/>
        <v>5884.025598950001</v>
      </c>
      <c r="S93" s="19">
        <f t="shared" si="35"/>
        <v>5927.0713089324945</v>
      </c>
      <c r="T93" s="19">
        <f t="shared" si="36"/>
        <v>5539.8421638392865</v>
      </c>
      <c r="U93" s="19">
        <f t="shared" si="37"/>
        <v>5421.8317524152853</v>
      </c>
      <c r="V93" s="19"/>
      <c r="W93" s="20">
        <f t="shared" si="38"/>
        <v>5876.9848853485619</v>
      </c>
      <c r="X93" s="21"/>
      <c r="Y93" s="42">
        <f t="shared" si="44"/>
        <v>8.7635860887988581E-2</v>
      </c>
      <c r="Z93" s="24">
        <f t="shared" si="44"/>
        <v>6.3776099302882638E-2</v>
      </c>
      <c r="AA93" s="24">
        <f t="shared" si="44"/>
        <v>5.3386900454881703E-2</v>
      </c>
      <c r="AB93" s="24">
        <f t="shared" si="42"/>
        <v>9.2041176477832387E-2</v>
      </c>
      <c r="AC93" s="24">
        <f t="shared" si="42"/>
        <v>0.33911062558211547</v>
      </c>
      <c r="AD93" s="24">
        <f t="shared" si="42"/>
        <v>6.6708648075030741E-2</v>
      </c>
      <c r="AE93" s="24">
        <f t="shared" si="42"/>
        <v>9.0473411641446733E-2</v>
      </c>
      <c r="AF93" s="24">
        <f t="shared" si="42"/>
        <v>8.7163034877573153E-2</v>
      </c>
      <c r="AG93" s="24">
        <f t="shared" si="42"/>
        <v>0.13637018395063372</v>
      </c>
      <c r="AH93" s="24">
        <f t="shared" si="42"/>
        <v>6.2452247454121368E-2</v>
      </c>
      <c r="AI93" s="24">
        <f t="shared" si="42"/>
        <v>8.3355741547821216E-2</v>
      </c>
      <c r="AJ93" s="24">
        <f t="shared" si="42"/>
        <v>7.2216868946876955E-2</v>
      </c>
      <c r="AK93" s="24">
        <f t="shared" si="42"/>
        <v>6.0757504244829619E-2</v>
      </c>
      <c r="AL93" s="24">
        <f t="shared" si="42"/>
        <v>0.10751722237420425</v>
      </c>
      <c r="AM93" s="24">
        <f t="shared" si="42"/>
        <v>6.4245199874211512E-2</v>
      </c>
      <c r="AN93" s="24">
        <f t="shared" si="42"/>
        <v>0.17958626654097976</v>
      </c>
      <c r="AO93" s="24">
        <f t="shared" si="30"/>
        <v>8.7637342720882749E-2</v>
      </c>
      <c r="AP93" s="24">
        <f t="shared" si="30"/>
        <v>6.80994648730886E-2</v>
      </c>
      <c r="AQ93" s="24">
        <f t="shared" si="30"/>
        <v>7.3558675343472268E-2</v>
      </c>
      <c r="AR93" s="24">
        <f t="shared" si="24"/>
        <v>7.3988922215878938E-2</v>
      </c>
      <c r="AS93" s="24" t="e">
        <f t="shared" si="24"/>
        <v>#DIV/0!</v>
      </c>
      <c r="AT93" s="24">
        <f t="shared" si="24"/>
        <v>8.330007016059815E-2</v>
      </c>
      <c r="AU93" s="21"/>
      <c r="AV93" s="24">
        <f t="shared" si="43"/>
        <v>2.8894692170758516</v>
      </c>
      <c r="AW93" s="24">
        <f t="shared" si="43"/>
        <v>2.8902691667761742</v>
      </c>
      <c r="AX93" s="24">
        <f t="shared" si="43"/>
        <v>2.7795161263982608</v>
      </c>
      <c r="AY93" s="24">
        <f t="shared" si="43"/>
        <v>2.0775000723023975</v>
      </c>
      <c r="AZ93" s="24">
        <f t="shared" si="43"/>
        <v>2.9666814038531859</v>
      </c>
      <c r="BA93" s="24">
        <f t="shared" si="43"/>
        <v>2.990654656392818</v>
      </c>
      <c r="BB93" s="24">
        <f t="shared" si="43"/>
        <v>3.4079530550425901</v>
      </c>
      <c r="BC93" s="24">
        <f t="shared" si="41"/>
        <v>3.2663876549745439</v>
      </c>
      <c r="BD93" s="24">
        <f t="shared" si="41"/>
        <v>3.7684116653923247</v>
      </c>
      <c r="BE93" s="24">
        <f t="shared" si="41"/>
        <v>2.7387440035192232</v>
      </c>
      <c r="BF93" s="24">
        <f t="shared" si="45"/>
        <v>1.9030602524570339</v>
      </c>
      <c r="BG93" s="24">
        <f t="shared" si="45"/>
        <v>2.7122983363146056</v>
      </c>
      <c r="BH93" s="24">
        <f t="shared" si="45"/>
        <v>3.6703478810246883</v>
      </c>
      <c r="BI93" s="24">
        <f t="shared" si="45"/>
        <v>2.1432797544682436</v>
      </c>
      <c r="BJ93" s="24">
        <f t="shared" si="45"/>
        <v>2.9535527823324359</v>
      </c>
      <c r="BK93" s="24">
        <f t="shared" si="45"/>
        <v>3.3459519663932884</v>
      </c>
      <c r="BL93" s="24">
        <f t="shared" si="31"/>
        <v>2.8894767823076006</v>
      </c>
      <c r="BM93" s="24">
        <f t="shared" si="31"/>
        <v>2.7553115574582674</v>
      </c>
      <c r="BN93" s="24">
        <f t="shared" si="31"/>
        <v>2.6333690948632507</v>
      </c>
      <c r="BO93" s="24">
        <f t="shared" si="31"/>
        <v>2.6088067748341945</v>
      </c>
      <c r="BP93" s="24" t="e">
        <f t="shared" si="31"/>
        <v>#DIV/0!</v>
      </c>
      <c r="BQ93" s="24">
        <f t="shared" si="31"/>
        <v>2.9166484479220123</v>
      </c>
      <c r="BR93" s="21"/>
      <c r="BS93" s="35">
        <f t="shared" si="39"/>
        <v>45383</v>
      </c>
      <c r="BT93" s="24">
        <f t="shared" si="26"/>
        <v>2.0932423079208756E-2</v>
      </c>
      <c r="BU93" s="24">
        <f t="shared" si="26"/>
        <v>1.623067748301055E-3</v>
      </c>
      <c r="BV93" s="24">
        <f t="shared" si="26"/>
        <v>8.6455702550481787E-3</v>
      </c>
      <c r="BW93" s="24">
        <f t="shared" si="33"/>
        <v>1.6669482436780948E-2</v>
      </c>
      <c r="BX93" s="24">
        <f t="shared" si="33"/>
        <v>4.2202308416265447E-3</v>
      </c>
      <c r="BY93" s="24">
        <f t="shared" si="33"/>
        <v>8.8571205435516928E-3</v>
      </c>
      <c r="BZ93" s="24">
        <f t="shared" ref="BZ93:CE95" si="46">(I93-I92)/$B92*I$3</f>
        <v>1.041426125198814E-2</v>
      </c>
      <c r="CA93" s="24">
        <f t="shared" si="46"/>
        <v>3.2016116713443556E-3</v>
      </c>
      <c r="CB93" s="24">
        <f t="shared" si="46"/>
        <v>4.0557250998840208E-3</v>
      </c>
      <c r="CC93" s="24">
        <f t="shared" si="46"/>
        <v>7.927358724501252E-4</v>
      </c>
      <c r="CD93" s="24">
        <f t="shared" si="46"/>
        <v>5.9941832191152504E-3</v>
      </c>
      <c r="CE93" s="24">
        <f t="shared" si="46"/>
        <v>2.2311821504262678E-3</v>
      </c>
      <c r="CF93" s="24">
        <f t="shared" si="40"/>
        <v>8.7637594169725358E-2</v>
      </c>
    </row>
    <row r="94" spans="1:84" x14ac:dyDescent="0.25">
      <c r="A94" s="31">
        <f>+[1]PAM!A95</f>
        <v>45413</v>
      </c>
      <c r="B94" s="17">
        <f>+[1]PAM!B95</f>
        <v>6120.2950000000001</v>
      </c>
      <c r="C94" s="17">
        <f>+[1]PAM!C95</f>
        <v>6892.8837999999996</v>
      </c>
      <c r="D94" s="17">
        <f>+[1]PAM!D95</f>
        <v>4853.8110999999999</v>
      </c>
      <c r="E94" s="17">
        <f>+[1]PAM!E95</f>
        <v>5574.6666999999998</v>
      </c>
      <c r="F94" s="17">
        <f>+[1]PAM!F95</f>
        <v>4247.3498</v>
      </c>
      <c r="G94" s="17">
        <f>+[1]PAM!G95</f>
        <v>5955.5541999999996</v>
      </c>
      <c r="H94" s="17">
        <f>+[1]PAM!H95</f>
        <v>7135.1193999999996</v>
      </c>
      <c r="I94" s="17">
        <f>+[1]PAM!I95</f>
        <v>6938.7856000000002</v>
      </c>
      <c r="J94" s="17">
        <f>+[1]PAM!J95</f>
        <v>5425.8454000000002</v>
      </c>
      <c r="K94" s="17">
        <f>+[1]PAM!K95</f>
        <v>5230.0985000000001</v>
      </c>
      <c r="L94" s="17">
        <f>+[1]PAM!L95</f>
        <v>3657.7615999999998</v>
      </c>
      <c r="M94" s="17">
        <f>+[1]PAM!M95</f>
        <v>6283.5744999999997</v>
      </c>
      <c r="N94" s="17">
        <f>+[1]PAM!N95</f>
        <v>6137.1220999999996</v>
      </c>
      <c r="O94" s="18">
        <f>+[1]PAM!R95</f>
        <v>6425.6617999999999</v>
      </c>
      <c r="P94" s="19">
        <f>+[1]PAM!S95</f>
        <v>6271.7434000000003</v>
      </c>
      <c r="Q94" s="20">
        <f>+[1]PAM!T95</f>
        <v>5392.1022000000003</v>
      </c>
      <c r="R94" s="18">
        <f t="shared" si="34"/>
        <v>6120.3263802800002</v>
      </c>
      <c r="S94" s="19">
        <f t="shared" si="35"/>
        <v>6199.2366209108222</v>
      </c>
      <c r="T94" s="19">
        <f t="shared" si="36"/>
        <v>5787.3958089285716</v>
      </c>
      <c r="U94" s="19">
        <f t="shared" si="37"/>
        <v>5642.5130620764239</v>
      </c>
      <c r="V94" s="19"/>
      <c r="W94" s="20">
        <f t="shared" si="38"/>
        <v>6072.9727995667581</v>
      </c>
      <c r="X94" s="21"/>
      <c r="Y94" s="42">
        <f t="shared" si="44"/>
        <v>4.0158781762211548E-2</v>
      </c>
      <c r="Z94" s="24">
        <f t="shared" si="44"/>
        <v>4.5501372014270069E-2</v>
      </c>
      <c r="AA94" s="24">
        <f t="shared" si="44"/>
        <v>6.4602338334095677E-2</v>
      </c>
      <c r="AB94" s="24">
        <f t="shared" si="42"/>
        <v>4.776411624693444E-2</v>
      </c>
      <c r="AC94" s="24">
        <f t="shared" si="42"/>
        <v>3.4071946100438177E-2</v>
      </c>
      <c r="AD94" s="24">
        <f t="shared" si="42"/>
        <v>3.424244770233198E-2</v>
      </c>
      <c r="AE94" s="24">
        <f t="shared" si="42"/>
        <v>8.1276761385751239E-3</v>
      </c>
      <c r="AF94" s="24">
        <f t="shared" si="42"/>
        <v>2.7907887422846445E-2</v>
      </c>
      <c r="AG94" s="24">
        <f t="shared" si="42"/>
        <v>7.516518404177952E-2</v>
      </c>
      <c r="AH94" s="24">
        <f t="shared" si="42"/>
        <v>3.5464588173989675E-2</v>
      </c>
      <c r="AI94" s="24">
        <f t="shared" si="42"/>
        <v>5.6544987674330693E-2</v>
      </c>
      <c r="AJ94" s="24">
        <f t="shared" si="42"/>
        <v>5.713048306227364E-2</v>
      </c>
      <c r="AK94" s="24">
        <f t="shared" si="42"/>
        <v>4.2575174341194622E-2</v>
      </c>
      <c r="AL94" s="24">
        <f t="shared" si="42"/>
        <v>5.8065285899479235E-2</v>
      </c>
      <c r="AM94" s="24">
        <f t="shared" si="42"/>
        <v>3.7580908193411089E-2</v>
      </c>
      <c r="AN94" s="24">
        <f t="shared" si="42"/>
        <v>3.7845037236315937E-2</v>
      </c>
      <c r="AO94" s="24">
        <f t="shared" si="30"/>
        <v>4.0159713338461245E-2</v>
      </c>
      <c r="AP94" s="24">
        <f t="shared" si="30"/>
        <v>4.5919021012646999E-2</v>
      </c>
      <c r="AQ94" s="24">
        <f t="shared" si="30"/>
        <v>4.468604659987685E-2</v>
      </c>
      <c r="AR94" s="24">
        <f t="shared" si="24"/>
        <v>4.0702352957158849E-2</v>
      </c>
      <c r="AS94" s="24" t="e">
        <f t="shared" si="24"/>
        <v>#DIV/0!</v>
      </c>
      <c r="AT94" s="24">
        <f t="shared" si="24"/>
        <v>3.3348378129540279E-2</v>
      </c>
      <c r="AU94" s="21"/>
      <c r="AV94" s="24">
        <f t="shared" si="43"/>
        <v>2.7571526722749491</v>
      </c>
      <c r="AW94" s="24">
        <f t="shared" si="43"/>
        <v>2.8628149125662627</v>
      </c>
      <c r="AX94" s="24">
        <f t="shared" si="43"/>
        <v>2.695336713167749</v>
      </c>
      <c r="AY94" s="24">
        <f t="shared" si="43"/>
        <v>1.9936136898003336</v>
      </c>
      <c r="AZ94" s="24">
        <f t="shared" si="43"/>
        <v>2.6498039047193482</v>
      </c>
      <c r="BA94" s="24">
        <f t="shared" si="43"/>
        <v>2.7869813598023043</v>
      </c>
      <c r="BB94" s="24">
        <f t="shared" si="43"/>
        <v>3.0686847499522854</v>
      </c>
      <c r="BC94" s="24">
        <f t="shared" si="41"/>
        <v>3.039327111952546</v>
      </c>
      <c r="BD94" s="24">
        <f t="shared" si="41"/>
        <v>3.7804746320136697</v>
      </c>
      <c r="BE94" s="24">
        <f t="shared" si="41"/>
        <v>2.6111045518669127</v>
      </c>
      <c r="BF94" s="24">
        <f t="shared" si="45"/>
        <v>1.9185519336626875</v>
      </c>
      <c r="BG94" s="24">
        <f t="shared" si="45"/>
        <v>2.5536804970603235</v>
      </c>
      <c r="BH94" s="24">
        <f t="shared" si="45"/>
        <v>3.5601396294850662</v>
      </c>
      <c r="BI94" s="24">
        <f t="shared" si="45"/>
        <v>2.1676930167425774</v>
      </c>
      <c r="BJ94" s="24">
        <f t="shared" si="45"/>
        <v>2.7970853150738044</v>
      </c>
      <c r="BK94" s="24">
        <f t="shared" si="45"/>
        <v>3.1471316267861482</v>
      </c>
      <c r="BL94" s="24">
        <f t="shared" si="31"/>
        <v>2.7571697615970403</v>
      </c>
      <c r="BM94" s="24">
        <f t="shared" si="31"/>
        <v>2.6700470624559736</v>
      </c>
      <c r="BN94" s="24">
        <f t="shared" si="31"/>
        <v>2.5015498347164886</v>
      </c>
      <c r="BO94" s="24">
        <f t="shared" si="31"/>
        <v>2.4849263820998084</v>
      </c>
      <c r="BP94" s="24" t="e">
        <f t="shared" si="31"/>
        <v>#DIV/0!</v>
      </c>
      <c r="BQ94" s="24">
        <f t="shared" si="31"/>
        <v>2.7438805981961547</v>
      </c>
      <c r="BR94" s="21"/>
      <c r="BS94" s="35">
        <f t="shared" si="39"/>
        <v>45413</v>
      </c>
      <c r="BT94" s="24">
        <f t="shared" si="26"/>
        <v>1.460672163924112E-2</v>
      </c>
      <c r="BU94" s="24">
        <f t="shared" si="26"/>
        <v>1.9021929756058667E-3</v>
      </c>
      <c r="BV94" s="24">
        <f t="shared" si="26"/>
        <v>4.5047295813543959E-3</v>
      </c>
      <c r="BW94" s="24">
        <f t="shared" si="26"/>
        <v>2.0621041462486516E-3</v>
      </c>
      <c r="BX94" s="24">
        <f t="shared" si="26"/>
        <v>2.1246195161057592E-3</v>
      </c>
      <c r="BY94" s="24">
        <f t="shared" si="26"/>
        <v>7.977550104642146E-4</v>
      </c>
      <c r="BZ94" s="24">
        <f t="shared" si="46"/>
        <v>3.3329918077677971E-3</v>
      </c>
      <c r="CA94" s="24">
        <f t="shared" si="46"/>
        <v>1.8437509839181355E-3</v>
      </c>
      <c r="CB94" s="24">
        <f t="shared" si="46"/>
        <v>2.2497862636216229E-3</v>
      </c>
      <c r="CC94" s="24">
        <f t="shared" si="46"/>
        <v>5.3564206578017516E-4</v>
      </c>
      <c r="CD94" s="24">
        <f t="shared" si="46"/>
        <v>4.6747498007605592E-3</v>
      </c>
      <c r="CE94" s="24">
        <f t="shared" si="46"/>
        <v>1.5248394888872094E-3</v>
      </c>
      <c r="CF94" s="24">
        <f t="shared" si="40"/>
        <v>4.0159883279755504E-2</v>
      </c>
    </row>
    <row r="95" spans="1:84" x14ac:dyDescent="0.25">
      <c r="A95" s="31">
        <f>+[1]PAM!A96</f>
        <v>45444</v>
      </c>
      <c r="B95" s="17">
        <f>+[1]PAM!B96</f>
        <v>6410.2557999999999</v>
      </c>
      <c r="C95" s="17">
        <f>+[1]PAM!C96</f>
        <v>7146.5493999999999</v>
      </c>
      <c r="D95" s="17">
        <f>+[1]PAM!D96</f>
        <v>4949.0753000000004</v>
      </c>
      <c r="E95" s="17">
        <f>+[1]PAM!E96</f>
        <v>5774.1277</v>
      </c>
      <c r="F95" s="17">
        <f>+[1]PAM!F96</f>
        <v>4872.2358000000004</v>
      </c>
      <c r="G95" s="17">
        <f>+[1]PAM!G96</f>
        <v>6092.5487000000003</v>
      </c>
      <c r="H95" s="17">
        <f>+[1]PAM!H96</f>
        <v>7449.8456999999999</v>
      </c>
      <c r="I95" s="17">
        <f>+[1]PAM!I96</f>
        <v>7239.1189000000004</v>
      </c>
      <c r="J95" s="17">
        <f>+[1]PAM!J96</f>
        <v>5704.0375000000004</v>
      </c>
      <c r="K95" s="17">
        <f>+[1]PAM!K96</f>
        <v>5563.7098999999998</v>
      </c>
      <c r="L95" s="17">
        <f>+[1]PAM!L96</f>
        <v>3871.0751</v>
      </c>
      <c r="M95" s="17">
        <f>+[1]PAM!M96</f>
        <v>6645.8182999999999</v>
      </c>
      <c r="N95" s="17">
        <f>+[1]PAM!N96</f>
        <v>6351.1633000000002</v>
      </c>
      <c r="O95" s="18">
        <f>+[1]PAM!R96</f>
        <v>6826.7147000000004</v>
      </c>
      <c r="P95" s="19">
        <f>+[1]PAM!S96</f>
        <v>6503.4826000000003</v>
      </c>
      <c r="Q95" s="20">
        <f>+[1]PAM!T96</f>
        <v>5820.2762000000002</v>
      </c>
      <c r="R95" s="18">
        <f t="shared" si="34"/>
        <v>6410.2837733200013</v>
      </c>
      <c r="S95" s="19">
        <f t="shared" si="35"/>
        <v>6444.4303137208972</v>
      </c>
      <c r="T95" s="19">
        <f t="shared" si="36"/>
        <v>6041.7137185825886</v>
      </c>
      <c r="U95" s="19">
        <f t="shared" si="37"/>
        <v>5865.3169229992791</v>
      </c>
      <c r="V95" s="19"/>
      <c r="W95" s="20">
        <f t="shared" si="38"/>
        <v>6329.2603045687265</v>
      </c>
      <c r="X95" s="21"/>
      <c r="Y95" s="42">
        <f t="shared" si="44"/>
        <v>4.737693199429116E-2</v>
      </c>
      <c r="Z95" s="24">
        <f t="shared" si="44"/>
        <v>3.6801084620054159E-2</v>
      </c>
      <c r="AA95" s="24">
        <f t="shared" si="44"/>
        <v>1.9626680568594956E-2</v>
      </c>
      <c r="AB95" s="24">
        <f t="shared" si="42"/>
        <v>3.5779896939847511E-2</v>
      </c>
      <c r="AC95" s="24">
        <f t="shared" si="42"/>
        <v>0.14712374290434016</v>
      </c>
      <c r="AD95" s="24">
        <f t="shared" si="42"/>
        <v>2.3002813071535844E-2</v>
      </c>
      <c r="AE95" s="24">
        <f t="shared" si="42"/>
        <v>4.4109465077767362E-2</v>
      </c>
      <c r="AF95" s="24">
        <f t="shared" si="42"/>
        <v>4.328326559045137E-2</v>
      </c>
      <c r="AG95" s="24">
        <f t="shared" si="42"/>
        <v>5.1271659896539035E-2</v>
      </c>
      <c r="AH95" s="24">
        <f t="shared" si="42"/>
        <v>6.3786829253789312E-2</v>
      </c>
      <c r="AI95" s="24">
        <f t="shared" si="42"/>
        <v>5.8318043472270098E-2</v>
      </c>
      <c r="AJ95" s="24">
        <f t="shared" si="42"/>
        <v>5.7649320462421549E-2</v>
      </c>
      <c r="AK95" s="24">
        <f t="shared" si="42"/>
        <v>3.4876477363877223E-2</v>
      </c>
      <c r="AL95" s="24">
        <f t="shared" si="42"/>
        <v>6.2414255913686656E-2</v>
      </c>
      <c r="AM95" s="24">
        <f t="shared" si="42"/>
        <v>3.6949725972526215E-2</v>
      </c>
      <c r="AN95" s="24">
        <f t="shared" si="42"/>
        <v>7.9407619536588259E-2</v>
      </c>
      <c r="AO95" s="24">
        <f t="shared" si="30"/>
        <v>4.7376132419058248E-2</v>
      </c>
      <c r="AP95" s="24">
        <f t="shared" si="30"/>
        <v>3.9552239703676495E-2</v>
      </c>
      <c r="AQ95" s="24">
        <f t="shared" si="30"/>
        <v>4.3943410482079948E-2</v>
      </c>
      <c r="AR95" s="24">
        <f t="shared" si="24"/>
        <v>3.9486636268567965E-2</v>
      </c>
      <c r="AS95" s="24" t="e">
        <f t="shared" si="24"/>
        <v>#DIV/0!</v>
      </c>
      <c r="AT95" s="24">
        <f t="shared" si="24"/>
        <v>4.2201326016189533E-2</v>
      </c>
      <c r="AU95" s="21"/>
      <c r="AV95" s="24">
        <f t="shared" si="43"/>
        <v>2.716389568991961</v>
      </c>
      <c r="AW95" s="24">
        <f t="shared" si="43"/>
        <v>2.8424868194177022</v>
      </c>
      <c r="AX95" s="24">
        <f t="shared" si="43"/>
        <v>2.6075416665087312</v>
      </c>
      <c r="AY95" s="24">
        <f t="shared" si="43"/>
        <v>1.9591344574515706</v>
      </c>
      <c r="AZ95" s="24">
        <f t="shared" si="43"/>
        <v>2.9685048567033459</v>
      </c>
      <c r="BA95" s="24">
        <f t="shared" si="43"/>
        <v>2.5963675354941076</v>
      </c>
      <c r="BB95" s="24">
        <f t="shared" si="43"/>
        <v>2.9158486666075158</v>
      </c>
      <c r="BC95" s="24">
        <f t="shared" si="41"/>
        <v>2.9442643035395801</v>
      </c>
      <c r="BD95" s="24">
        <f t="shared" si="41"/>
        <v>3.527557555125469</v>
      </c>
      <c r="BE95" s="24">
        <f t="shared" si="41"/>
        <v>2.5980282630673472</v>
      </c>
      <c r="BF95" s="24">
        <f t="shared" si="45"/>
        <v>1.9138125130878154</v>
      </c>
      <c r="BG95" s="24">
        <f t="shared" si="45"/>
        <v>2.5142537662001296</v>
      </c>
      <c r="BH95" s="24">
        <f t="shared" si="45"/>
        <v>3.4298800315265989</v>
      </c>
      <c r="BI95" s="24">
        <f t="shared" si="45"/>
        <v>2.2879612483100153</v>
      </c>
      <c r="BJ95" s="24">
        <f t="shared" si="45"/>
        <v>2.6936486906155008</v>
      </c>
      <c r="BK95" s="24">
        <f t="shared" si="45"/>
        <v>3.2196945695108043</v>
      </c>
      <c r="BL95" s="24">
        <f t="shared" si="31"/>
        <v>2.7164141308122423</v>
      </c>
      <c r="BM95" s="24">
        <f t="shared" si="31"/>
        <v>2.6230674675046499</v>
      </c>
      <c r="BN95" s="24">
        <f t="shared" si="31"/>
        <v>2.4386804419380739</v>
      </c>
      <c r="BO95" s="24">
        <f t="shared" si="31"/>
        <v>2.4143872975688478</v>
      </c>
      <c r="BP95" s="24" t="e">
        <f t="shared" si="31"/>
        <v>#DIV/0!</v>
      </c>
      <c r="BQ95" s="24">
        <f t="shared" si="31"/>
        <v>2.6512399595847325</v>
      </c>
      <c r="BR95" s="21"/>
      <c r="BS95" s="35">
        <f t="shared" si="39"/>
        <v>45444</v>
      </c>
      <c r="BT95" s="24">
        <f t="shared" si="26"/>
        <v>1.1874459384719212E-2</v>
      </c>
      <c r="BU95" s="24">
        <f t="shared" si="26"/>
        <v>5.9148122762056729E-4</v>
      </c>
      <c r="BV95" s="24">
        <f t="shared" si="26"/>
        <v>3.3991469855619749E-3</v>
      </c>
      <c r="BW95" s="24">
        <f t="shared" si="26"/>
        <v>8.8521249711002552E-3</v>
      </c>
      <c r="BX95" s="24">
        <f t="shared" si="26"/>
        <v>1.4191229834509681E-3</v>
      </c>
      <c r="BY95" s="24">
        <f t="shared" si="26"/>
        <v>4.1961484013434032E-3</v>
      </c>
      <c r="BZ95" s="24">
        <f t="shared" si="46"/>
        <v>5.1083643076028241E-3</v>
      </c>
      <c r="CA95" s="24">
        <f t="shared" si="46"/>
        <v>1.2999853863253333E-3</v>
      </c>
      <c r="CB95" s="24">
        <f t="shared" si="46"/>
        <v>4.0282179960279656E-3</v>
      </c>
      <c r="CC95" s="24">
        <f t="shared" si="46"/>
        <v>5.6114081919253944E-4</v>
      </c>
      <c r="CD95" s="24">
        <f t="shared" si="46"/>
        <v>4.7941721436630122E-3</v>
      </c>
      <c r="CE95" s="24">
        <f t="shared" si="46"/>
        <v>1.2520107217054114E-3</v>
      </c>
      <c r="CF95" s="24">
        <f t="shared" si="40"/>
        <v>4.7376375328313472E-2</v>
      </c>
    </row>
    <row r="96" spans="1:84" x14ac:dyDescent="0.25">
      <c r="A96" s="31">
        <f>+[1]PAM!A97</f>
        <v>45474</v>
      </c>
      <c r="B96" s="17">
        <f>+[1]PAM!B97</f>
        <v>6662.3272999999999</v>
      </c>
      <c r="C96" s="17">
        <f>+[1]PAM!C97</f>
        <v>7362.1289999999999</v>
      </c>
      <c r="D96" s="17">
        <f>+[1]PAM!D97</f>
        <v>5243.0785999999998</v>
      </c>
      <c r="E96" s="17">
        <f>+[1]PAM!E97</f>
        <v>5885.5653000000002</v>
      </c>
      <c r="F96" s="17">
        <f>+[1]PAM!F97</f>
        <v>5109.8065999999999</v>
      </c>
      <c r="G96" s="17">
        <f>+[1]PAM!G97</f>
        <v>6320.7986000000001</v>
      </c>
      <c r="H96" s="17">
        <f>+[1]PAM!H97</f>
        <v>7922.2417999999998</v>
      </c>
      <c r="I96" s="17">
        <f>+[1]PAM!I97</f>
        <v>7480.9992000000002</v>
      </c>
      <c r="J96" s="17">
        <f>+[1]PAM!J97</f>
        <v>5848.9656000000004</v>
      </c>
      <c r="K96" s="17">
        <f>+[1]PAM!K97</f>
        <v>5895.0487000000003</v>
      </c>
      <c r="L96" s="17">
        <f>+[1]PAM!L97</f>
        <v>4043.6262000000002</v>
      </c>
      <c r="M96" s="17">
        <f>+[1]PAM!M97</f>
        <v>7018.6466</v>
      </c>
      <c r="N96" s="17">
        <f>+[1]PAM!N97</f>
        <v>6549.0828000000001</v>
      </c>
      <c r="O96" s="18">
        <f>+[1]PAM!R97</f>
        <v>7165.5192999999999</v>
      </c>
      <c r="P96" s="19">
        <f>+[1]PAM!S97</f>
        <v>6744.5447000000004</v>
      </c>
      <c r="Q96" s="20">
        <f>+[1]PAM!T97</f>
        <v>6057.7137000000002</v>
      </c>
      <c r="R96" s="18">
        <f t="shared" ref="R96" si="47">+SUMPRODUCT($C$3:$N$3,C96:N96)</f>
        <v>6662.3316528999994</v>
      </c>
      <c r="S96" s="19">
        <f t="shared" si="35"/>
        <v>6679.8970202079372</v>
      </c>
      <c r="T96" s="19">
        <f t="shared" si="36"/>
        <v>6286.8714559151786</v>
      </c>
      <c r="U96" s="19">
        <f t="shared" si="37"/>
        <v>6073.1952242249463</v>
      </c>
      <c r="V96" s="19"/>
      <c r="W96" s="20">
        <f t="shared" si="38"/>
        <v>6581.9497849153213</v>
      </c>
      <c r="X96" s="21"/>
      <c r="Y96" s="42">
        <f t="shared" ref="Y96" si="48">+B96/B95-1</f>
        <v>3.9323157743564652E-2</v>
      </c>
      <c r="Z96" s="24">
        <f t="shared" ref="Z96" si="49">+C96/C95-1</f>
        <v>3.0165550944068142E-2</v>
      </c>
      <c r="AA96" s="24">
        <f t="shared" ref="AA96" si="50">+D96/D95-1</f>
        <v>5.9405703526070663E-2</v>
      </c>
      <c r="AB96" s="24">
        <f t="shared" ref="AB96" si="51">+E96/E95-1</f>
        <v>1.9299469251433443E-2</v>
      </c>
      <c r="AC96" s="24">
        <f t="shared" ref="AC96" si="52">+F96/F95-1</f>
        <v>4.8760119532802459E-2</v>
      </c>
      <c r="AD96" s="24">
        <f t="shared" ref="AD96" si="53">+G96/G95-1</f>
        <v>3.746377932112388E-2</v>
      </c>
      <c r="AE96" s="24">
        <f t="shared" ref="AE96" si="54">+H96/H95-1</f>
        <v>6.341018579753932E-2</v>
      </c>
      <c r="AF96" s="24">
        <f t="shared" ref="AF96" si="55">+I96/I95-1</f>
        <v>3.3412947534264159E-2</v>
      </c>
      <c r="AG96" s="24">
        <f t="shared" ref="AG96" si="56">+J96/J95-1</f>
        <v>2.540798513333753E-2</v>
      </c>
      <c r="AH96" s="24">
        <f t="shared" ref="AH96" si="57">+K96/K95-1</f>
        <v>5.9553572338485905E-2</v>
      </c>
      <c r="AI96" s="24">
        <f t="shared" ref="AI96" si="58">+L96/L95-1</f>
        <v>4.457446459770309E-2</v>
      </c>
      <c r="AJ96" s="24">
        <f t="shared" ref="AJ96" si="59">+M96/M95-1</f>
        <v>5.6099683014204649E-2</v>
      </c>
      <c r="AK96" s="24">
        <f t="shared" ref="AK96" si="60">+N96/N95-1</f>
        <v>3.1162716285377146E-2</v>
      </c>
      <c r="AL96" s="24">
        <f t="shared" ref="AL96" si="61">+O96/O95-1</f>
        <v>4.9629230880265052E-2</v>
      </c>
      <c r="AM96" s="24">
        <f t="shared" ref="AM96" si="62">+P96/P95-1</f>
        <v>3.7066617199836838E-2</v>
      </c>
      <c r="AN96" s="24">
        <f t="shared" ref="AN96" si="63">+Q96/Q95-1</f>
        <v>4.0794885301147721E-2</v>
      </c>
      <c r="AO96" s="24">
        <f t="shared" ref="AO96" si="64">+R96/R95-1</f>
        <v>3.931930137461892E-2</v>
      </c>
      <c r="AP96" s="24">
        <f t="shared" ref="AP96" si="65">+S96/S95-1</f>
        <v>3.6538017330361328E-2</v>
      </c>
      <c r="AQ96" s="24">
        <f t="shared" ref="AQ96" si="66">+T96/T95-1</f>
        <v>4.0577516372309219E-2</v>
      </c>
      <c r="AR96" s="24">
        <f t="shared" ref="AR96" si="67">+U96/U95-1</f>
        <v>3.5441955473970665E-2</v>
      </c>
      <c r="AS96" s="24" t="e">
        <f t="shared" ref="AS96" si="68">+V96/V95-1</f>
        <v>#DIV/0!</v>
      </c>
      <c r="AT96" s="24">
        <f t="shared" ref="AT96" si="69">+W96/W95-1</f>
        <v>3.9924014527288998E-2</v>
      </c>
      <c r="AU96" s="21"/>
      <c r="AV96" s="24">
        <f t="shared" ref="AV96" si="70">+B96/B84-1</f>
        <v>2.6289225516379786</v>
      </c>
      <c r="AW96" s="24">
        <f t="shared" ref="AW96" si="71">+C96/C84-1</f>
        <v>2.7514698349810227</v>
      </c>
      <c r="AX96" s="24">
        <f t="shared" ref="AX96" si="72">+D96/D84-1</f>
        <v>2.4918963976596982</v>
      </c>
      <c r="AY96" s="24">
        <f t="shared" ref="AY96" si="73">+E96/E84-1</f>
        <v>1.9266535695130567</v>
      </c>
      <c r="AZ96" s="24">
        <f t="shared" ref="AZ96" si="74">+F96/F84-1</f>
        <v>3.013807549260159</v>
      </c>
      <c r="BA96" s="24">
        <f t="shared" ref="BA96" si="75">+G96/G84-1</f>
        <v>2.5220952347837406</v>
      </c>
      <c r="BB96" s="24">
        <f t="shared" ref="BB96" si="76">+H96/H84-1</f>
        <v>2.8026014721695214</v>
      </c>
      <c r="BC96" s="24">
        <f t="shared" ref="BC96" si="77">+I96/I84-1</f>
        <v>2.8470031117481245</v>
      </c>
      <c r="BD96" s="24">
        <f t="shared" ref="BD96" si="78">+J96/J84-1</f>
        <v>3.1397597920156599</v>
      </c>
      <c r="BE96" s="24">
        <f t="shared" ref="BE96" si="79">+K96/K84-1</f>
        <v>2.4368485892100873</v>
      </c>
      <c r="BF96" s="24">
        <f t="shared" ref="BF96" si="80">+L96/L84-1</f>
        <v>1.906697804658033</v>
      </c>
      <c r="BG96" s="24">
        <f t="shared" ref="BG96" si="81">+M96/M84-1</f>
        <v>2.4189593496489414</v>
      </c>
      <c r="BH96" s="24">
        <f t="shared" ref="BH96" si="82">+N96/N84-1</f>
        <v>3.3103661316522794</v>
      </c>
      <c r="BI96" s="24">
        <f t="shared" ref="BI96" si="83">+O96/O84-1</f>
        <v>2.2733313135929292</v>
      </c>
      <c r="BJ96" s="24">
        <f t="shared" ref="BJ96" si="84">+P96/P84-1</f>
        <v>2.5950211166446961</v>
      </c>
      <c r="BK96" s="24">
        <f t="shared" ref="BK96" si="85">+Q96/Q84-1</f>
        <v>3.1100361880754059</v>
      </c>
      <c r="BL96" s="24">
        <f t="shared" ref="BL96" si="86">+R96/R84-1</f>
        <v>2.6289527882305594</v>
      </c>
      <c r="BM96" s="24">
        <f t="shared" ref="BM96" si="87">+S96/S84-1</f>
        <v>2.5354802036950193</v>
      </c>
      <c r="BN96" s="24">
        <f t="shared" ref="BN96" si="88">+T96/T84-1</f>
        <v>2.3581931373071936</v>
      </c>
      <c r="BO96" s="24">
        <f t="shared" ref="BO96" si="89">+U96/U84-1</f>
        <v>2.3381718674953582</v>
      </c>
      <c r="BP96" s="24" t="e">
        <f t="shared" ref="BP96" si="90">+V96/V84-1</f>
        <v>#DIV/0!</v>
      </c>
      <c r="BQ96" s="24">
        <f t="shared" ref="BQ96" si="91">+W96/W84-1</f>
        <v>2.5559419164251418</v>
      </c>
      <c r="BR96" s="21"/>
      <c r="BS96" s="35">
        <f t="shared" ref="BS96" si="92">+A96</f>
        <v>45474</v>
      </c>
      <c r="BT96" s="24">
        <f t="shared" ref="BT96" si="93">(C96-C95)/$B95*C$3</f>
        <v>9.6351155596630031E-3</v>
      </c>
      <c r="BU96" s="24">
        <f t="shared" ref="BU96" si="94">(D96-D95)/$B95*D$3</f>
        <v>1.742851728319481E-3</v>
      </c>
      <c r="BV96" s="24">
        <f t="shared" ref="BV96" si="95">(E96-E95)/$B95*E$3</f>
        <v>1.8131790746946511E-3</v>
      </c>
      <c r="BW96" s="24">
        <f t="shared" ref="BW96" si="96">(F96-F95)/$B95*F$3</f>
        <v>3.2131928900559566E-3</v>
      </c>
      <c r="BX96" s="24">
        <f t="shared" ref="BX96" si="97">(G96-G95)/$B95*G$3</f>
        <v>2.2574830258723822E-3</v>
      </c>
      <c r="BY96" s="24">
        <f t="shared" ref="BY96" si="98">(H96-H95)/$B95*H$3</f>
        <v>6.0134139670370091E-3</v>
      </c>
      <c r="BZ96" s="24">
        <f t="shared" ref="BZ96" si="99">(I96-I95)/$B95*I$3</f>
        <v>3.9280396938293754E-3</v>
      </c>
      <c r="CA96" s="24">
        <f t="shared" ref="CA96" si="100">(J96-J95)/$B95*J$3</f>
        <v>6.4661127251739348E-4</v>
      </c>
      <c r="CB96" s="24">
        <f t="shared" ref="CB96" si="101">(K96-K95)/$B95*K$3</f>
        <v>3.8198065855655915E-3</v>
      </c>
      <c r="CC96" s="24">
        <f t="shared" ref="CC96" si="102">(L96-L95)/$B95*L$3</f>
        <v>4.3337938401771765E-4</v>
      </c>
      <c r="CD96" s="24">
        <f t="shared" ref="CD96" si="103">(M96-M95)/$B95*M$3</f>
        <v>4.7110588472928042E-3</v>
      </c>
      <c r="CE96" s="24">
        <f t="shared" ref="CE96" si="104">(N96-N95)/$B95*N$3</f>
        <v>1.1053409288284562E-3</v>
      </c>
      <c r="CF96" s="24">
        <f t="shared" ref="CF96" si="105">+SUM(BT96:CE96)</f>
        <v>3.9319472957693821E-2</v>
      </c>
    </row>
    <row r="97" spans="1:84" x14ac:dyDescent="0.25">
      <c r="A97" s="31">
        <f>+[1]PAM!A98</f>
        <v>45505</v>
      </c>
      <c r="B97" s="17">
        <f>+[1]PAM!B98</f>
        <v>6922.6205</v>
      </c>
      <c r="C97" s="17">
        <f>+[1]PAM!C98</f>
        <v>7642.3905999999997</v>
      </c>
      <c r="D97" s="17">
        <f>+[1]PAM!D98</f>
        <v>5400.7969000000003</v>
      </c>
      <c r="E97" s="17">
        <f>+[1]PAM!E98</f>
        <v>5975.5604000000003</v>
      </c>
      <c r="F97" s="17">
        <f>+[1]PAM!F98</f>
        <v>5428.1850000000004</v>
      </c>
      <c r="G97" s="17">
        <f>+[1]PAM!G98</f>
        <v>6594.6517999999996</v>
      </c>
      <c r="H97" s="17">
        <f>+[1]PAM!H98</f>
        <v>8239.2304999999997</v>
      </c>
      <c r="I97" s="17">
        <f>+[1]PAM!I98</f>
        <v>7773.1298999999999</v>
      </c>
      <c r="J97" s="17">
        <f>+[1]PAM!J98</f>
        <v>6145.2587999999996</v>
      </c>
      <c r="K97" s="17">
        <f>+[1]PAM!K98</f>
        <v>6165.424</v>
      </c>
      <c r="L97" s="17">
        <f>+[1]PAM!L98</f>
        <v>4266.4916999999996</v>
      </c>
      <c r="M97" s="17">
        <f>+[1]PAM!M98</f>
        <v>7336.7413999999999</v>
      </c>
      <c r="N97" s="17">
        <f>+[1]PAM!N98</f>
        <v>6704.1913000000004</v>
      </c>
      <c r="O97" s="18">
        <f>+[1]PAM!R98</f>
        <v>7322.7752</v>
      </c>
      <c r="P97" s="19">
        <f>+[1]PAM!S98</f>
        <v>7016.4718999999996</v>
      </c>
      <c r="Q97" s="20">
        <f>+[1]PAM!T98</f>
        <v>6340.5319</v>
      </c>
      <c r="R97" s="18">
        <f t="shared" ref="R97" si="106">+SUMPRODUCT($C$3:$N$3,C97:N97)</f>
        <v>6922.6105874200002</v>
      </c>
      <c r="S97" s="19">
        <f t="shared" si="35"/>
        <v>6920.5418047737594</v>
      </c>
      <c r="T97" s="19">
        <f t="shared" si="36"/>
        <v>6504.6395351004467</v>
      </c>
      <c r="U97" s="19">
        <f t="shared" si="37"/>
        <v>6261.6681902667633</v>
      </c>
      <c r="V97" s="19"/>
      <c r="W97" s="20">
        <f t="shared" si="38"/>
        <v>6819.4874072863331</v>
      </c>
      <c r="X97" s="21"/>
      <c r="Y97" s="42">
        <f t="shared" ref="Y97" si="107">+B97/B96-1</f>
        <v>3.9069410474624977E-2</v>
      </c>
      <c r="Z97" s="24">
        <f t="shared" ref="Z97" si="108">+C97/C96-1</f>
        <v>3.8068009946579329E-2</v>
      </c>
      <c r="AA97" s="24">
        <f t="shared" ref="AA97" si="109">+D97/D96-1</f>
        <v>3.008123891181036E-2</v>
      </c>
      <c r="AB97" s="24">
        <f t="shared" ref="AB97" si="110">+E97/E96-1</f>
        <v>1.5290816669725871E-2</v>
      </c>
      <c r="AC97" s="24">
        <f t="shared" ref="AC97" si="111">+F97/F96-1</f>
        <v>6.230732881357981E-2</v>
      </c>
      <c r="AD97" s="24">
        <f t="shared" ref="AD97" si="112">+G97/G96-1</f>
        <v>4.3325727859767627E-2</v>
      </c>
      <c r="AE97" s="24">
        <f t="shared" ref="AE97" si="113">+H97/H96-1</f>
        <v>4.0012499997159834E-2</v>
      </c>
      <c r="AF97" s="24">
        <f t="shared" ref="AF97" si="114">+I97/I96-1</f>
        <v>3.9049690046752072E-2</v>
      </c>
      <c r="AG97" s="24">
        <f t="shared" ref="AG97" si="115">+J97/J96-1</f>
        <v>5.0657367518112784E-2</v>
      </c>
      <c r="AH97" s="24">
        <f t="shared" ref="AH97" si="116">+K97/K96-1</f>
        <v>4.5864811939551942E-2</v>
      </c>
      <c r="AI97" s="24">
        <f t="shared" ref="AI97" si="117">+L97/L96-1</f>
        <v>5.5115257686281449E-2</v>
      </c>
      <c r="AJ97" s="24">
        <f t="shared" ref="AJ97" si="118">+M97/M96-1</f>
        <v>4.5321387174558581E-2</v>
      </c>
      <c r="AK97" s="24">
        <f t="shared" ref="AK97" si="119">+N97/N96-1</f>
        <v>2.3684003506567297E-2</v>
      </c>
      <c r="AL97" s="24">
        <f t="shared" ref="AL97" si="120">+O97/O96-1</f>
        <v>2.1946197256073274E-2</v>
      </c>
      <c r="AM97" s="24">
        <f t="shared" ref="AM97" si="121">+P97/P96-1</f>
        <v>4.0318095897562856E-2</v>
      </c>
      <c r="AN97" s="24">
        <f t="shared" ref="AN97" si="122">+Q97/Q96-1</f>
        <v>4.6687284016080133E-2</v>
      </c>
      <c r="AO97" s="24">
        <f t="shared" ref="AO97" si="123">+R97/R96-1</f>
        <v>3.9067243733911905E-2</v>
      </c>
      <c r="AP97" s="24">
        <f t="shared" ref="AP97" si="124">+S97/S96-1</f>
        <v>3.6025223717944588E-2</v>
      </c>
      <c r="AQ97" s="24">
        <f t="shared" ref="AQ97" si="125">+T97/T96-1</f>
        <v>3.463854489666307E-2</v>
      </c>
      <c r="AR97" s="24">
        <f t="shared" ref="AR97" si="126">+U97/U96-1</f>
        <v>3.1033576080352177E-2</v>
      </c>
      <c r="AS97" s="24" t="e">
        <f t="shared" ref="AS97" si="127">+V97/V96-1</f>
        <v>#DIV/0!</v>
      </c>
      <c r="AT97" s="24">
        <f t="shared" ref="AT97" si="128">+W97/W96-1</f>
        <v>3.6089248647172445E-2</v>
      </c>
      <c r="AU97" s="21"/>
      <c r="AV97" s="24">
        <f t="shared" ref="AV97" si="129">+B97/B85-1</f>
        <v>2.3594632503441053</v>
      </c>
      <c r="AW97" s="24">
        <f t="shared" ref="AW97" si="130">+C97/C85-1</f>
        <v>2.3688721630373202</v>
      </c>
      <c r="AX97" s="24">
        <f t="shared" ref="AX97" si="131">+D97/D85-1</f>
        <v>2.2988553439373849</v>
      </c>
      <c r="AY97" s="24">
        <f t="shared" ref="AY97" si="132">+E97/E85-1</f>
        <v>1.7035014774663817</v>
      </c>
      <c r="AZ97" s="24">
        <f t="shared" ref="AZ97" si="133">+F97/F85-1</f>
        <v>2.9823671078839156</v>
      </c>
      <c r="BA97" s="24">
        <f t="shared" ref="BA97" si="134">+G97/G85-1</f>
        <v>2.2392952218191979</v>
      </c>
      <c r="BB97" s="24">
        <f t="shared" ref="BB97" si="135">+H97/H85-1</f>
        <v>2.4530056108199814</v>
      </c>
      <c r="BC97" s="24">
        <f t="shared" ref="BC97" si="136">+I97/I85-1</f>
        <v>2.5934751847016759</v>
      </c>
      <c r="BD97" s="24">
        <f t="shared" ref="BD97" si="137">+J97/J85-1</f>
        <v>3.1961984657514488</v>
      </c>
      <c r="BE97" s="24">
        <f t="shared" ref="BE97" si="138">+K97/K85-1</f>
        <v>2.2450423215999478</v>
      </c>
      <c r="BF97" s="24">
        <f t="shared" ref="BF97" si="139">+L97/L85-1</f>
        <v>1.8652850680446922</v>
      </c>
      <c r="BG97" s="24">
        <f t="shared" ref="BG97" si="140">+M97/M85-1</f>
        <v>2.2086389909867608</v>
      </c>
      <c r="BH97" s="24">
        <f t="shared" ref="BH97" si="141">+N97/N85-1</f>
        <v>3.0458549937907797</v>
      </c>
      <c r="BI97" s="24">
        <f t="shared" ref="BI97" si="142">+O97/O85-1</f>
        <v>2.0256673551169895</v>
      </c>
      <c r="BJ97" s="24">
        <f t="shared" ref="BJ97" si="143">+P97/P85-1</f>
        <v>2.2922174323951361</v>
      </c>
      <c r="BK97" s="24">
        <f t="shared" ref="BK97" si="144">+Q97/Q85-1</f>
        <v>2.9967118141652129</v>
      </c>
      <c r="BL97" s="24">
        <f t="shared" ref="BL97" si="145">+R97/R85-1</f>
        <v>2.3594880246447505</v>
      </c>
      <c r="BM97" s="24">
        <f t="shared" ref="BM97" si="146">+S97/S85-1</f>
        <v>2.2443607761736892</v>
      </c>
      <c r="BN97" s="24">
        <f t="shared" ref="BN97" si="147">+T97/T85-1</f>
        <v>2.1311180826884271</v>
      </c>
      <c r="BO97" s="24">
        <f t="shared" ref="BO97" si="148">+U97/U85-1</f>
        <v>2.1054487788977179</v>
      </c>
      <c r="BP97" s="24" t="e">
        <f t="shared" ref="BP97" si="149">+V97/V85-1</f>
        <v>#DIV/0!</v>
      </c>
      <c r="BQ97" s="24">
        <f t="shared" ref="BQ97" si="150">+W97/W85-1</f>
        <v>2.3135605229285452</v>
      </c>
      <c r="BR97" s="21"/>
      <c r="BS97" s="35">
        <f t="shared" ref="BS97" si="151">+A97</f>
        <v>45505</v>
      </c>
      <c r="BT97" s="24">
        <f t="shared" ref="BT97" si="152">(C97-C96)/$B96*C$3</f>
        <v>1.2052087023704154E-2</v>
      </c>
      <c r="BU97" s="24">
        <f t="shared" ref="BU97" si="153">(D97-D96)/$B96*D$3</f>
        <v>8.9957985102293264E-4</v>
      </c>
      <c r="BV97" s="24">
        <f t="shared" ref="BV97" si="154">(E97-E96)/$B96*E$3</f>
        <v>1.4088903933014534E-3</v>
      </c>
      <c r="BW97" s="24">
        <f t="shared" ref="BW97" si="155">(F97-F96)/$B96*F$3</f>
        <v>4.1432079267555719E-3</v>
      </c>
      <c r="BX97" s="24">
        <f t="shared" ref="BX97" si="156">(G97-G96)/$B96*G$3</f>
        <v>2.6060402166071862E-3</v>
      </c>
      <c r="BY97" s="24">
        <f t="shared" ref="BY97" si="157">(H97-H96)/$B96*H$3</f>
        <v>3.8824688063584015E-3</v>
      </c>
      <c r="BZ97" s="24">
        <f t="shared" ref="BZ97" si="158">(I97-I96)/$B96*I$3</f>
        <v>4.5645919962533166E-3</v>
      </c>
      <c r="CA97" s="24">
        <f t="shared" ref="CA97" si="159">(J97-J96)/$B96*J$3</f>
        <v>1.2719257308178144E-3</v>
      </c>
      <c r="CB97" s="24">
        <f t="shared" ref="CB97" si="160">(K97-K96)/$B96*K$3</f>
        <v>2.9990623051497295E-3</v>
      </c>
      <c r="CC97" s="24">
        <f t="shared" ref="CC97" si="161">(L97-L96)/$B96*L$3</f>
        <v>5.3857074088809636E-4</v>
      </c>
      <c r="CD97" s="24">
        <f t="shared" ref="CD97" si="162">(M97-M96)/$B96*M$3</f>
        <v>3.8673691098904716E-3</v>
      </c>
      <c r="CE97" s="24">
        <f t="shared" ref="CE97" si="163">(N97-N96)/$B96*N$3</f>
        <v>8.3347515814781567E-4</v>
      </c>
      <c r="CF97" s="24">
        <f t="shared" ref="CF97" si="164">+SUM(BT97:CE97)</f>
        <v>3.906726925889694E-2</v>
      </c>
    </row>
    <row r="98" spans="1:84" x14ac:dyDescent="0.25">
      <c r="A98" s="31">
        <f>+[1]PAM!A99</f>
        <v>45536</v>
      </c>
      <c r="B98" s="17">
        <f>+[1]PAM!B99</f>
        <v>7145.0798000000004</v>
      </c>
      <c r="C98" s="17">
        <f>+[1]PAM!C99</f>
        <v>7829.2466000000004</v>
      </c>
      <c r="D98" s="17">
        <f>+[1]PAM!D99</f>
        <v>5508.7037</v>
      </c>
      <c r="E98" s="17">
        <f>+[1]PAM!E99</f>
        <v>6269.5326999999997</v>
      </c>
      <c r="F98" s="17">
        <f>+[1]PAM!F99</f>
        <v>5819.9402</v>
      </c>
      <c r="G98" s="17">
        <f>+[1]PAM!G99</f>
        <v>6762.0992999999999</v>
      </c>
      <c r="H98" s="17">
        <f>+[1]PAM!H99</f>
        <v>8503.7914000000001</v>
      </c>
      <c r="I98" s="17">
        <f>+[1]PAM!I99</f>
        <v>7972.1369000000004</v>
      </c>
      <c r="J98" s="17">
        <f>+[1]PAM!J99</f>
        <v>6328.45</v>
      </c>
      <c r="K98" s="17">
        <f>+[1]PAM!K99</f>
        <v>6287.2129000000004</v>
      </c>
      <c r="L98" s="17">
        <f>+[1]PAM!L99</f>
        <v>4493.6381000000001</v>
      </c>
      <c r="M98" s="17">
        <f>+[1]PAM!M99</f>
        <v>7607.3294999999998</v>
      </c>
      <c r="N98" s="17">
        <f>+[1]PAM!N99</f>
        <v>6912.7278999999999</v>
      </c>
      <c r="O98" s="18">
        <f>+[1]PAM!R99</f>
        <v>7489.8352999999997</v>
      </c>
      <c r="P98" s="19">
        <f>+[1]PAM!S99</f>
        <v>7238.5775999999996</v>
      </c>
      <c r="Q98" s="20">
        <f>+[1]PAM!T99</f>
        <v>6598.6130999999996</v>
      </c>
      <c r="R98" s="18">
        <f t="shared" ref="R98" si="165">+SUMPRODUCT($C$3:$N$3,C98:N98)</f>
        <v>7145.0725176399992</v>
      </c>
      <c r="S98" s="19">
        <f t="shared" si="35"/>
        <v>7121.5897340166948</v>
      </c>
      <c r="T98" s="19">
        <f t="shared" si="36"/>
        <v>6726.9077507254451</v>
      </c>
      <c r="U98" s="19">
        <f t="shared" si="37"/>
        <v>6469.8271390050468</v>
      </c>
      <c r="V98" s="19"/>
      <c r="W98" s="20">
        <f t="shared" si="38"/>
        <v>7034.0293842063793</v>
      </c>
      <c r="X98" s="21"/>
      <c r="Y98" s="42">
        <f t="shared" ref="Y98" si="166">+B98/B97-1</f>
        <v>3.2135128597617024E-2</v>
      </c>
      <c r="Z98" s="24">
        <f t="shared" ref="Z98" si="167">+C98/C97-1</f>
        <v>2.444994109565668E-2</v>
      </c>
      <c r="AA98" s="24">
        <f t="shared" ref="AA98" si="168">+D98/D97-1</f>
        <v>1.9979792241400451E-2</v>
      </c>
      <c r="AB98" s="24">
        <f t="shared" ref="AB98" si="169">+E98/E97-1</f>
        <v>4.9195770826782947E-2</v>
      </c>
      <c r="AC98" s="24">
        <f t="shared" ref="AC98" si="170">+F98/F97-1</f>
        <v>7.21705689839236E-2</v>
      </c>
      <c r="AD98" s="24">
        <f t="shared" ref="AD98" si="171">+G98/G97-1</f>
        <v>2.5391408838295382E-2</v>
      </c>
      <c r="AE98" s="24">
        <f t="shared" ref="AE98" si="172">+H98/H97-1</f>
        <v>3.2109903952802332E-2</v>
      </c>
      <c r="AF98" s="24">
        <f t="shared" ref="AF98" si="173">+I98/I97-1</f>
        <v>2.5601913586958069E-2</v>
      </c>
      <c r="AG98" s="24">
        <f t="shared" ref="AG98" si="174">+J98/J97-1</f>
        <v>2.981016845051343E-2</v>
      </c>
      <c r="AH98" s="24">
        <f t="shared" ref="AH98" si="175">+K98/K97-1</f>
        <v>1.9753531954979975E-2</v>
      </c>
      <c r="AI98" s="24">
        <f t="shared" ref="AI98" si="176">+L98/L97-1</f>
        <v>5.323962074038513E-2</v>
      </c>
      <c r="AJ98" s="24">
        <f t="shared" ref="AJ98" si="177">+M98/M97-1</f>
        <v>3.6881237220654839E-2</v>
      </c>
      <c r="AK98" s="24">
        <f t="shared" ref="AK98" si="178">+N98/N97-1</f>
        <v>3.110540715030008E-2</v>
      </c>
      <c r="AL98" s="24">
        <f t="shared" ref="AL98" si="179">+O98/O97-1</f>
        <v>2.2813768747127483E-2</v>
      </c>
      <c r="AM98" s="24">
        <f t="shared" ref="AM98" si="180">+P98/P97-1</f>
        <v>3.1654897670152504E-2</v>
      </c>
      <c r="AN98" s="24">
        <f t="shared" ref="AN98" si="181">+Q98/Q97-1</f>
        <v>4.0703399031869703E-2</v>
      </c>
      <c r="AO98" s="24">
        <f t="shared" ref="AO98" si="182">+R98/R97-1</f>
        <v>3.2135554558603063E-2</v>
      </c>
      <c r="AP98" s="24">
        <f t="shared" ref="AP98" si="183">+S98/S97-1</f>
        <v>2.9050894411800643E-2</v>
      </c>
      <c r="AQ98" s="24">
        <f t="shared" ref="AQ98" si="184">+T98/T97-1</f>
        <v>3.4170719903169333E-2</v>
      </c>
      <c r="AR98" s="24">
        <f t="shared" ref="AR98" si="185">+U98/U97-1</f>
        <v>3.3243369404633905E-2</v>
      </c>
      <c r="AS98" s="24" t="e">
        <f t="shared" ref="AS98" si="186">+V98/V97-1</f>
        <v>#DIV/0!</v>
      </c>
      <c r="AT98" s="24">
        <f t="shared" ref="AT98" si="187">+W98/W97-1</f>
        <v>3.1460132427375331E-2</v>
      </c>
      <c r="AU98" s="21"/>
      <c r="AV98" s="24">
        <f t="shared" ref="AV98" si="188">+B98/B86-1</f>
        <v>2.0664824422987369</v>
      </c>
      <c r="AW98" s="24">
        <f t="shared" ref="AW98" si="189">+C98/C86-1</f>
        <v>1.995601169598296</v>
      </c>
      <c r="AX98" s="24">
        <f t="shared" ref="AX98" si="190">+D98/D86-1</f>
        <v>2.0181185059570095</v>
      </c>
      <c r="AY98" s="24">
        <f t="shared" ref="AY98" si="191">+E98/E86-1</f>
        <v>1.4930580654232761</v>
      </c>
      <c r="AZ98" s="24">
        <f t="shared" ref="AZ98" si="192">+F98/F86-1</f>
        <v>2.9167799538488208</v>
      </c>
      <c r="BA98" s="24">
        <f t="shared" ref="BA98" si="193">+G98/G86-1</f>
        <v>1.9360514205252248</v>
      </c>
      <c r="BB98" s="24">
        <f t="shared" ref="BB98" si="194">+H98/H86-1</f>
        <v>2.2306203611879618</v>
      </c>
      <c r="BC98" s="24">
        <f t="shared" ref="BC98" si="195">+I98/I86-1</f>
        <v>2.3120994373889974</v>
      </c>
      <c r="BD98" s="24">
        <f t="shared" ref="BD98" si="196">+J98/J86-1</f>
        <v>2.9088123120314919</v>
      </c>
      <c r="BE98" s="24">
        <f t="shared" ref="BE98" si="197">+K98/K86-1</f>
        <v>1.8583582986056304</v>
      </c>
      <c r="BF98" s="24">
        <f t="shared" ref="BF98" si="198">+L98/L86-1</f>
        <v>1.8371006864833967</v>
      </c>
      <c r="BG98" s="24">
        <f t="shared" ref="BG98" si="199">+M98/M86-1</f>
        <v>1.9421466824198319</v>
      </c>
      <c r="BH98" s="24">
        <f t="shared" ref="BH98" si="200">+N98/N86-1</f>
        <v>2.7722955919757664</v>
      </c>
      <c r="BI98" s="24">
        <f t="shared" ref="BI98" si="201">+O98/O86-1</f>
        <v>1.7107723612692833</v>
      </c>
      <c r="BJ98" s="24">
        <f t="shared" ref="BJ98" si="202">+P98/P86-1</f>
        <v>1.9853905293135314</v>
      </c>
      <c r="BK98" s="24">
        <f t="shared" ref="BK98" si="203">+Q98/Q86-1</f>
        <v>2.8254149056155851</v>
      </c>
      <c r="BL98" s="24">
        <f t="shared" ref="BL98" si="204">+R98/R86-1</f>
        <v>2.0665024905861609</v>
      </c>
      <c r="BM98" s="24">
        <f t="shared" ref="BM98" si="205">+S98/S86-1</f>
        <v>1.9225880456919069</v>
      </c>
      <c r="BN98" s="24">
        <f t="shared" ref="BN98" si="206">+T98/T86-1</f>
        <v>1.8501240702714905</v>
      </c>
      <c r="BO98" s="24">
        <f t="shared" ref="BO98" si="207">+U98/U86-1</f>
        <v>1.8198428581620378</v>
      </c>
      <c r="BP98" s="24" t="e">
        <f t="shared" ref="BP98" si="208">+V98/V86-1</f>
        <v>#DIV/0!</v>
      </c>
      <c r="BQ98" s="24">
        <f t="shared" ref="BQ98" si="209">+W98/W86-1</f>
        <v>2.0434557023252546</v>
      </c>
      <c r="BR98" s="21"/>
      <c r="BS98" s="35">
        <f t="shared" ref="BS98" si="210">+A98</f>
        <v>45536</v>
      </c>
      <c r="BT98" s="24">
        <f t="shared" ref="BT98" si="211">(C98-C97)/$B97*C$3</f>
        <v>7.7332339682639238E-3</v>
      </c>
      <c r="BU98" s="24">
        <f t="shared" ref="BU98" si="212">(D98-D97)/$B97*D$3</f>
        <v>5.9232748639044856E-4</v>
      </c>
      <c r="BV98" s="24">
        <f t="shared" ref="BV98" si="213">(E98-E97)/$B97*E$3</f>
        <v>4.4291480213309309E-3</v>
      </c>
      <c r="BW98" s="24">
        <f t="shared" ref="BW98" si="214">(F98-F97)/$B97*F$3</f>
        <v>4.9064044230071498E-3</v>
      </c>
      <c r="BX98" s="24">
        <f t="shared" ref="BX98" si="215">(G98-G97)/$B97*G$3</f>
        <v>1.533548097862654E-3</v>
      </c>
      <c r="BY98" s="24">
        <f t="shared" ref="BY98" si="216">(H98-H97)/$B97*H$3</f>
        <v>3.1184967368932093E-3</v>
      </c>
      <c r="BZ98" s="24">
        <f t="shared" ref="BZ98" si="217">(I98-I97)/$B97*I$3</f>
        <v>2.9925992187496129E-3</v>
      </c>
      <c r="CA98" s="24">
        <f t="shared" ref="CA98" si="218">(J98-J97)/$B97*J$3</f>
        <v>7.5683309810208521E-4</v>
      </c>
      <c r="CB98" s="24">
        <f t="shared" ref="CB98" si="219">(K98-K97)/$B97*K$3</f>
        <v>1.3001145606638461E-3</v>
      </c>
      <c r="CC98" s="24">
        <f t="shared" ref="CC98" si="220">(L98-L97)/$B97*L$3</f>
        <v>5.282764005335853E-4</v>
      </c>
      <c r="CD98" s="24">
        <f t="shared" ref="CD98" si="221">(M98-M97)/$B97*M$3</f>
        <v>3.1660895032451938E-3</v>
      </c>
      <c r="CE98" s="24">
        <f t="shared" ref="CE98" si="222">(N98-N97)/$B97*N$3</f>
        <v>1.0784370282900788E-3</v>
      </c>
      <c r="CF98" s="24">
        <f t="shared" ref="CF98" si="223">+SUM(BT98:CE98)</f>
        <v>3.2135508543332719E-2</v>
      </c>
    </row>
    <row r="99" spans="1:84" x14ac:dyDescent="0.25">
      <c r="A99" s="31">
        <f>+[1]PAM!A100</f>
        <v>45566</v>
      </c>
      <c r="B99" s="17">
        <f>+[1]PAM!B100</f>
        <v>7328.3831</v>
      </c>
      <c r="C99" s="17">
        <f>+[1]PAM!C100</f>
        <v>7944.0281999999997</v>
      </c>
      <c r="D99" s="17">
        <f>+[1]PAM!D100</f>
        <v>5653.7555000000002</v>
      </c>
      <c r="E99" s="17">
        <f>+[1]PAM!E100</f>
        <v>6539.4998999999998</v>
      </c>
      <c r="F99" s="17">
        <f>+[1]PAM!F100</f>
        <v>6154.4485999999997</v>
      </c>
      <c r="G99" s="17">
        <f>+[1]PAM!G100</f>
        <v>6946.8049000000001</v>
      </c>
      <c r="H99" s="17">
        <f>+[1]PAM!H100</f>
        <v>8776.3346999999994</v>
      </c>
      <c r="I99" s="17">
        <f>+[1]PAM!I100</f>
        <v>8039.4890999999998</v>
      </c>
      <c r="J99" s="17">
        <f>+[1]PAM!J100</f>
        <v>6459.4472999999998</v>
      </c>
      <c r="K99" s="17">
        <f>+[1]PAM!K100</f>
        <v>6415.6890999999996</v>
      </c>
      <c r="L99" s="17">
        <f>+[1]PAM!L100</f>
        <v>4667.3715000000002</v>
      </c>
      <c r="M99" s="17">
        <f>+[1]PAM!M100</f>
        <v>7910.5333000000001</v>
      </c>
      <c r="N99" s="17">
        <f>+[1]PAM!N100</f>
        <v>7085.3967000000002</v>
      </c>
      <c r="O99" s="18">
        <f>+[1]PAM!R100</f>
        <v>7636.6659</v>
      </c>
      <c r="P99" s="19">
        <f>+[1]PAM!S100</f>
        <v>7440.4641000000001</v>
      </c>
      <c r="Q99" s="20">
        <f>+[1]PAM!T100</f>
        <v>6738.4305999999997</v>
      </c>
      <c r="R99" s="18">
        <f t="shared" ref="R99:R100" si="224">+SUMPRODUCT($C$3:$N$3,C99:N99)</f>
        <v>7328.3691765599997</v>
      </c>
      <c r="S99" s="19">
        <f t="shared" si="35"/>
        <v>7295.1147784155819</v>
      </c>
      <c r="T99" s="19">
        <f t="shared" si="36"/>
        <v>6950.4104181919638</v>
      </c>
      <c r="U99" s="19">
        <f t="shared" si="37"/>
        <v>6670.0573056236481</v>
      </c>
      <c r="V99" s="19"/>
      <c r="W99" s="20">
        <f t="shared" si="38"/>
        <v>7213.9001523040561</v>
      </c>
      <c r="X99" s="21"/>
      <c r="Y99" s="42">
        <f t="shared" ref="Y99:Y100" si="225">+B99/B98-1</f>
        <v>2.5654479044446621E-2</v>
      </c>
      <c r="Z99" s="24">
        <f t="shared" ref="Z99:Z100" si="226">+C99/C98-1</f>
        <v>1.4660618813564952E-2</v>
      </c>
      <c r="AA99" s="24">
        <f t="shared" ref="AA99:AA100" si="227">+D99/D98-1</f>
        <v>2.6331385367486693E-2</v>
      </c>
      <c r="AB99" s="24">
        <f t="shared" ref="AB99:AB100" si="228">+E99/E98-1</f>
        <v>4.3060178950817152E-2</v>
      </c>
      <c r="AC99" s="24">
        <f t="shared" ref="AC99:AC100" si="229">+F99/F98-1</f>
        <v>5.747626066673317E-2</v>
      </c>
      <c r="AD99" s="24">
        <f t="shared" ref="AD99:AD100" si="230">+G99/G98-1</f>
        <v>2.7314831061413081E-2</v>
      </c>
      <c r="AE99" s="24">
        <f t="shared" ref="AE99:AE100" si="231">+H99/H98-1</f>
        <v>3.2049622007426004E-2</v>
      </c>
      <c r="AF99" s="24">
        <f t="shared" ref="AF99:AF100" si="232">+I99/I98-1</f>
        <v>8.44845000090233E-3</v>
      </c>
      <c r="AG99" s="24">
        <f t="shared" ref="AG99:AG100" si="233">+J99/J98-1</f>
        <v>2.069974480322978E-2</v>
      </c>
      <c r="AH99" s="24">
        <f t="shared" ref="AH99:AH100" si="234">+K99/K98-1</f>
        <v>2.0434523539038851E-2</v>
      </c>
      <c r="AI99" s="24">
        <f t="shared" ref="AI99:AI100" si="235">+L99/L98-1</f>
        <v>3.8662080953960176E-2</v>
      </c>
      <c r="AJ99" s="24">
        <f t="shared" ref="AJ99:AJ100" si="236">+M99/M98-1</f>
        <v>3.9856798630846679E-2</v>
      </c>
      <c r="AK99" s="24">
        <f t="shared" ref="AK99:AK100" si="237">+N99/N98-1</f>
        <v>2.497838805430197E-2</v>
      </c>
      <c r="AL99" s="24">
        <f t="shared" ref="AL99:AL100" si="238">+O99/O98-1</f>
        <v>1.9603982480095317E-2</v>
      </c>
      <c r="AM99" s="24">
        <f t="shared" ref="AM99:AM100" si="239">+P99/P98-1</f>
        <v>2.7890355143806334E-2</v>
      </c>
      <c r="AN99" s="24">
        <f t="shared" ref="AN99:AN100" si="240">+Q99/Q98-1</f>
        <v>2.1188922260042764E-2</v>
      </c>
      <c r="AO99" s="24">
        <f t="shared" ref="AO99:AO100" si="241">+R99/R98-1</f>
        <v>2.5653575728933564E-2</v>
      </c>
      <c r="AP99" s="24">
        <f t="shared" ref="AP99:AP100" si="242">+S99/S98-1</f>
        <v>2.4366054614187505E-2</v>
      </c>
      <c r="AQ99" s="24">
        <f t="shared" ref="AQ99:AQ100" si="243">+T99/T98-1</f>
        <v>3.3225172062514963E-2</v>
      </c>
      <c r="AR99" s="24">
        <f t="shared" ref="AR99:AR100" si="244">+U99/U98-1</f>
        <v>3.0948302376034409E-2</v>
      </c>
      <c r="AS99" s="24" t="e">
        <f t="shared" ref="AS99:AS100" si="245">+V99/V98-1</f>
        <v>#DIV/0!</v>
      </c>
      <c r="AT99" s="24">
        <f t="shared" ref="AT99:AT100" si="246">+W99/W98-1</f>
        <v>2.5571512183549139E-2</v>
      </c>
      <c r="AU99" s="21"/>
      <c r="AV99" s="24">
        <f t="shared" ref="AV99:AV100" si="247">+B99/B87-1</f>
        <v>1.9039600685152922</v>
      </c>
      <c r="AW99" s="24">
        <f t="shared" ref="AW99:AW100" si="248">+C99/C87-1</f>
        <v>1.8394057942544695</v>
      </c>
      <c r="AX99" s="24">
        <f t="shared" ref="AX99:AX100" si="249">+D99/D87-1</f>
        <v>1.8218441444151923</v>
      </c>
      <c r="AY99" s="24">
        <f t="shared" ref="AY99:AY100" si="250">+E99/E87-1</f>
        <v>1.3219335430973702</v>
      </c>
      <c r="AZ99" s="24">
        <f t="shared" ref="AZ99:AZ100" si="251">+F99/F87-1</f>
        <v>2.8453868530845638</v>
      </c>
      <c r="BA99" s="24">
        <f t="shared" ref="BA99:BA100" si="252">+G99/G87-1</f>
        <v>1.7402770783131807</v>
      </c>
      <c r="BB99" s="24">
        <f t="shared" ref="BB99:BB100" si="253">+H99/H87-1</f>
        <v>2.1632548117232324</v>
      </c>
      <c r="BC99" s="24">
        <f t="shared" ref="BC99:BC100" si="254">+I99/I87-1</f>
        <v>2.0776003068608433</v>
      </c>
      <c r="BD99" s="24">
        <f t="shared" ref="BD99:BD100" si="255">+J99/J87-1</f>
        <v>2.5479735026092198</v>
      </c>
      <c r="BE99" s="24">
        <f t="shared" ref="BE99:BE100" si="256">+K99/K87-1</f>
        <v>1.7023641019022597</v>
      </c>
      <c r="BF99" s="24">
        <f t="shared" ref="BF99:BF100" si="257">+L99/L87-1</f>
        <v>1.730046132761982</v>
      </c>
      <c r="BG99" s="24">
        <f t="shared" ref="BG99:BG100" si="258">+M99/M87-1</f>
        <v>1.8141432434681324</v>
      </c>
      <c r="BH99" s="24">
        <f t="shared" ref="BH99:BH100" si="259">+N99/N87-1</f>
        <v>2.544115819121858</v>
      </c>
      <c r="BI99" s="24">
        <f t="shared" ref="BI99:BI100" si="260">+O99/O87-1</f>
        <v>1.5738444240648972</v>
      </c>
      <c r="BJ99" s="24">
        <f t="shared" ref="BJ99:BJ100" si="261">+P99/P87-1</f>
        <v>1.8230711800964956</v>
      </c>
      <c r="BK99" s="24">
        <f t="shared" ref="BK99:BK100" si="262">+Q99/Q87-1</f>
        <v>2.6423067160319578</v>
      </c>
      <c r="BL99" s="24">
        <f t="shared" ref="BL99:BL100" si="263">+R99/R87-1</f>
        <v>1.9039698253816928</v>
      </c>
      <c r="BM99" s="24">
        <f t="shared" ref="BM99:BM100" si="264">+S99/S87-1</f>
        <v>1.7571448855151068</v>
      </c>
      <c r="BN99" s="24">
        <f t="shared" ref="BN99:BN100" si="265">+T99/T87-1</f>
        <v>1.6808807828917054</v>
      </c>
      <c r="BO99" s="24">
        <f t="shared" ref="BO99:BO100" si="266">+U99/U87-1</f>
        <v>1.6376264442130104</v>
      </c>
      <c r="BP99" s="24" t="e">
        <f t="shared" ref="BP99:BP100" si="267">+V99/V87-1</f>
        <v>#DIV/0!</v>
      </c>
      <c r="BQ99" s="24">
        <f t="shared" ref="BQ99:BQ100" si="268">+W99/W87-1</f>
        <v>1.8631898165934038</v>
      </c>
      <c r="BR99" s="21"/>
      <c r="BS99" s="35">
        <f t="shared" ref="BS99:BS100" si="269">+A99</f>
        <v>45566</v>
      </c>
      <c r="BT99" s="24">
        <f t="shared" ref="BT99:BT100" si="270">(C99-C98)/$B98*C$3</f>
        <v>4.6024578199952097E-3</v>
      </c>
      <c r="BU99" s="24">
        <f t="shared" ref="BU99:BU100" si="271">(D99-D98)/$B98*D$3</f>
        <v>7.7143552686423551E-4</v>
      </c>
      <c r="BV99" s="24">
        <f t="shared" ref="BV99:BV100" si="272">(E99-E98)/$B98*E$3</f>
        <v>3.9408347769607837E-3</v>
      </c>
      <c r="BW99" s="24">
        <f t="shared" ref="BW99:BW100" si="273">(F99-F98)/$B98*F$3</f>
        <v>4.0589999120793545E-3</v>
      </c>
      <c r="BX99" s="24">
        <f t="shared" ref="BX99:BX100" si="274">(G99-G98)/$B98*G$3</f>
        <v>1.6389369143224985E-3</v>
      </c>
      <c r="BY99" s="24">
        <f t="shared" ref="BY99:BY100" si="275">(H99-H98)/$B98*H$3</f>
        <v>3.1125661157766142E-3</v>
      </c>
      <c r="BZ99" s="24">
        <f t="shared" ref="BZ99:BZ100" si="276">(I99-I98)/$B98*I$3</f>
        <v>9.8128561419285102E-4</v>
      </c>
      <c r="CA99" s="24">
        <f t="shared" ref="CA99:CA100" si="277">(J99-J98)/$B98*J$3</f>
        <v>5.2435002615366163E-4</v>
      </c>
      <c r="CB99" s="24">
        <f t="shared" ref="CB99:CB100" si="278">(K99-K98)/$B98*K$3</f>
        <v>1.3288012794482626E-3</v>
      </c>
      <c r="CC99" s="24">
        <f t="shared" ref="CC99:CC100" si="279">(L99-L98)/$B98*L$3</f>
        <v>3.9147326808022505E-4</v>
      </c>
      <c r="CD99" s="24">
        <f t="shared" ref="CD99:CD100" si="280">(M99-M98)/$B98*M$3</f>
        <v>3.4372615124606469E-3</v>
      </c>
      <c r="CE99" s="24">
        <f t="shared" ref="CE99:CE100" si="281">(N99-N98)/$B98*N$3</f>
        <v>8.6514681613493146E-4</v>
      </c>
      <c r="CF99" s="24">
        <f t="shared" ref="CF99:CF100" si="282">+SUM(BT99:CE99)</f>
        <v>2.5653549582469275E-2</v>
      </c>
    </row>
    <row r="100" spans="1:84" x14ac:dyDescent="0.25">
      <c r="A100" s="31">
        <f>+[1]PAM!A101</f>
        <v>45597</v>
      </c>
      <c r="B100" s="17">
        <f>+[1]PAM!B101</f>
        <v>7497.9411</v>
      </c>
      <c r="C100" s="17">
        <f>+[1]PAM!C101</f>
        <v>8016.8550999999998</v>
      </c>
      <c r="D100" s="17">
        <f>+[1]PAM!D101</f>
        <v>5869.1872999999996</v>
      </c>
      <c r="E100" s="17">
        <f>+[1]PAM!E101</f>
        <v>6666.2658000000001</v>
      </c>
      <c r="F100" s="17">
        <f>+[1]PAM!F101</f>
        <v>6447.5083999999997</v>
      </c>
      <c r="G100" s="17">
        <f>+[1]PAM!G101</f>
        <v>7080.2348000000002</v>
      </c>
      <c r="H100" s="17">
        <f>+[1]PAM!H101</f>
        <v>9026.8017</v>
      </c>
      <c r="I100" s="17">
        <f>+[1]PAM!I101</f>
        <v>8242.2139000000006</v>
      </c>
      <c r="J100" s="17">
        <f>+[1]PAM!J101</f>
        <v>6550.3626000000004</v>
      </c>
      <c r="K100" s="17">
        <f>+[1]PAM!K101</f>
        <v>6612.4357</v>
      </c>
      <c r="L100" s="17">
        <f>+[1]PAM!L101</f>
        <v>4998.8662000000004</v>
      </c>
      <c r="M100" s="17">
        <f>+[1]PAM!M101</f>
        <v>8205.6879000000008</v>
      </c>
      <c r="N100" s="17">
        <f>+[1]PAM!N101</f>
        <v>7238.3522999999996</v>
      </c>
      <c r="O100" s="18">
        <f>+[1]PAM!R101</f>
        <v>7557.0549000000001</v>
      </c>
      <c r="P100" s="19">
        <f>+[1]PAM!S101</f>
        <v>7635.6219000000001</v>
      </c>
      <c r="Q100" s="20">
        <f>+[1]PAM!T101</f>
        <v>6971.4748</v>
      </c>
      <c r="R100" s="18">
        <f t="shared" si="224"/>
        <v>7497.9118234499992</v>
      </c>
      <c r="S100" s="19">
        <f t="shared" si="35"/>
        <v>7433.7227167667315</v>
      </c>
      <c r="T100" s="19">
        <f t="shared" si="36"/>
        <v>7133.4574211216523</v>
      </c>
      <c r="U100" s="19">
        <f t="shared" si="37"/>
        <v>6820.3692135183855</v>
      </c>
      <c r="V100" s="19"/>
      <c r="W100" s="20">
        <f t="shared" si="38"/>
        <v>7393.4502200078769</v>
      </c>
      <c r="X100" s="21"/>
      <c r="Y100" s="42">
        <f t="shared" si="225"/>
        <v>2.3137163776276948E-2</v>
      </c>
      <c r="Z100" s="24">
        <f t="shared" si="226"/>
        <v>9.167502703477215E-3</v>
      </c>
      <c r="AA100" s="24">
        <f t="shared" si="227"/>
        <v>3.8104194636644495E-2</v>
      </c>
      <c r="AB100" s="24">
        <f t="shared" si="228"/>
        <v>1.9384647440701119E-2</v>
      </c>
      <c r="AC100" s="24">
        <f t="shared" si="229"/>
        <v>4.7617555860325123E-2</v>
      </c>
      <c r="AD100" s="24">
        <f t="shared" si="230"/>
        <v>1.9207376905028717E-2</v>
      </c>
      <c r="AE100" s="24">
        <f t="shared" si="231"/>
        <v>2.8538907022313209E-2</v>
      </c>
      <c r="AF100" s="24">
        <f t="shared" si="232"/>
        <v>2.5216129716501667E-2</v>
      </c>
      <c r="AG100" s="24">
        <f t="shared" si="233"/>
        <v>1.4074780051228419E-2</v>
      </c>
      <c r="AH100" s="24">
        <f t="shared" si="234"/>
        <v>3.0666479770661059E-2</v>
      </c>
      <c r="AI100" s="24">
        <f t="shared" si="235"/>
        <v>7.1023851433296148E-2</v>
      </c>
      <c r="AJ100" s="24">
        <f t="shared" si="236"/>
        <v>3.7311593138733334E-2</v>
      </c>
      <c r="AK100" s="24">
        <f t="shared" si="237"/>
        <v>2.158744336784979E-2</v>
      </c>
      <c r="AL100" s="24">
        <f t="shared" si="238"/>
        <v>-1.0424837362598249E-2</v>
      </c>
      <c r="AM100" s="24">
        <f t="shared" si="239"/>
        <v>2.6229250941483651E-2</v>
      </c>
      <c r="AN100" s="24">
        <f t="shared" si="240"/>
        <v>3.458434371944108E-2</v>
      </c>
      <c r="AO100" s="24">
        <f t="shared" si="241"/>
        <v>2.3135112711336392E-2</v>
      </c>
      <c r="AP100" s="24">
        <f t="shared" si="242"/>
        <v>1.9000103845008054E-2</v>
      </c>
      <c r="AQ100" s="24">
        <f t="shared" si="243"/>
        <v>2.6336143035608606E-2</v>
      </c>
      <c r="AR100" s="24">
        <f t="shared" si="244"/>
        <v>2.2535324811678414E-2</v>
      </c>
      <c r="AS100" s="24" t="e">
        <f t="shared" si="245"/>
        <v>#DIV/0!</v>
      </c>
      <c r="AT100" s="24">
        <f t="shared" si="246"/>
        <v>2.4889458394634634E-2</v>
      </c>
      <c r="AU100" s="21"/>
      <c r="AV100" s="24">
        <f t="shared" si="247"/>
        <v>1.6290588957648504</v>
      </c>
      <c r="AW100" s="24">
        <f t="shared" si="248"/>
        <v>1.4850024123588406</v>
      </c>
      <c r="AX100" s="24">
        <f t="shared" si="249"/>
        <v>1.6124599636261387</v>
      </c>
      <c r="AY100" s="24">
        <f t="shared" si="250"/>
        <v>1.1269195153867049</v>
      </c>
      <c r="AZ100" s="24">
        <f t="shared" si="251"/>
        <v>2.7352404750188484</v>
      </c>
      <c r="BA100" s="24">
        <f t="shared" si="252"/>
        <v>1.4857978230048463</v>
      </c>
      <c r="BB100" s="24">
        <f t="shared" si="253"/>
        <v>1.8482926623630322</v>
      </c>
      <c r="BC100" s="24">
        <f t="shared" si="254"/>
        <v>1.8405455539378446</v>
      </c>
      <c r="BD100" s="24">
        <f t="shared" si="255"/>
        <v>2.1165566686148427</v>
      </c>
      <c r="BE100" s="24">
        <f t="shared" si="256"/>
        <v>1.4426892251071664</v>
      </c>
      <c r="BF100" s="24">
        <f t="shared" si="257"/>
        <v>1.7452276024290012</v>
      </c>
      <c r="BG100" s="24">
        <f t="shared" si="258"/>
        <v>1.602911343041046</v>
      </c>
      <c r="BH100" s="24">
        <f t="shared" si="259"/>
        <v>2.2534088901296205</v>
      </c>
      <c r="BI100" s="24">
        <f t="shared" si="260"/>
        <v>1.2353102626261947</v>
      </c>
      <c r="BJ100" s="24">
        <f t="shared" si="261"/>
        <v>1.5552922720099414</v>
      </c>
      <c r="BK100" s="24">
        <f t="shared" si="262"/>
        <v>2.4184637427740778</v>
      </c>
      <c r="BL100" s="24">
        <f t="shared" si="263"/>
        <v>1.6290648882255394</v>
      </c>
      <c r="BM100" s="24">
        <f t="shared" si="264"/>
        <v>1.4737043231411437</v>
      </c>
      <c r="BN100" s="24">
        <f t="shared" si="265"/>
        <v>1.4523253377225203</v>
      </c>
      <c r="BO100" s="24">
        <f t="shared" si="266"/>
        <v>1.4034768799350954</v>
      </c>
      <c r="BP100" s="24" t="e">
        <f t="shared" si="267"/>
        <v>#DIV/0!</v>
      </c>
      <c r="BQ100" s="24">
        <f t="shared" si="268"/>
        <v>1.6121609124253791</v>
      </c>
      <c r="BR100" s="21"/>
      <c r="BS100" s="35">
        <f t="shared" si="269"/>
        <v>45597</v>
      </c>
      <c r="BT100" s="24">
        <f t="shared" si="270"/>
        <v>2.8471364781680157E-3</v>
      </c>
      <c r="BU100" s="24">
        <f t="shared" si="271"/>
        <v>1.1170824844023203E-3</v>
      </c>
      <c r="BV100" s="24">
        <f t="shared" si="272"/>
        <v>1.8041746985088751E-3</v>
      </c>
      <c r="BW100" s="24">
        <f t="shared" si="273"/>
        <v>3.4671064972026364E-3</v>
      </c>
      <c r="BX100" s="24">
        <f t="shared" si="274"/>
        <v>1.154341352596592E-3</v>
      </c>
      <c r="BY100" s="24">
        <f t="shared" si="275"/>
        <v>2.7888972125379263E-3</v>
      </c>
      <c r="BZ100" s="24">
        <f t="shared" si="276"/>
        <v>2.8797145826069178E-3</v>
      </c>
      <c r="CA100" s="24">
        <f t="shared" si="277"/>
        <v>3.5480917748418694E-4</v>
      </c>
      <c r="CB100" s="24">
        <f t="shared" si="278"/>
        <v>1.9840084151714213E-3</v>
      </c>
      <c r="CC100" s="24">
        <f t="shared" si="279"/>
        <v>7.2827315346000445E-4</v>
      </c>
      <c r="CD100" s="24">
        <f t="shared" si="280"/>
        <v>3.2623188872317635E-3</v>
      </c>
      <c r="CE100" s="24">
        <f t="shared" si="281"/>
        <v>7.4720581679197089E-4</v>
      </c>
      <c r="CF100" s="24">
        <f t="shared" si="282"/>
        <v>2.3135068756162631E-2</v>
      </c>
    </row>
    <row r="101" spans="1:84" x14ac:dyDescent="0.25">
      <c r="A101" s="31">
        <f>+[1]PAM!A102</f>
        <v>45627</v>
      </c>
      <c r="B101" s="17">
        <f>+[1]PAM!B102</f>
        <v>7687.2759999999998</v>
      </c>
      <c r="C101" s="17">
        <f>+[1]PAM!C102</f>
        <v>8191.2124999999996</v>
      </c>
      <c r="D101" s="17">
        <f>+[1]PAM!D102</f>
        <v>6005.2424000000001</v>
      </c>
      <c r="E101" s="17">
        <f>+[1]PAM!E102</f>
        <v>6759.2601000000004</v>
      </c>
      <c r="F101" s="17">
        <f>+[1]PAM!F102</f>
        <v>6832.4048000000003</v>
      </c>
      <c r="G101" s="17">
        <f>+[1]PAM!G102</f>
        <v>7175.2317000000003</v>
      </c>
      <c r="H101" s="17">
        <f>+[1]PAM!H102</f>
        <v>9205.7630000000008</v>
      </c>
      <c r="I101" s="17">
        <f>+[1]PAM!I102</f>
        <v>8428.0935000000009</v>
      </c>
      <c r="J101" s="17">
        <f>+[1]PAM!J102</f>
        <v>6879.2740000000003</v>
      </c>
      <c r="K101" s="17">
        <f>+[1]PAM!K102</f>
        <v>6670.6466</v>
      </c>
      <c r="L101" s="17">
        <f>+[1]PAM!L102</f>
        <v>5117.2359999999999</v>
      </c>
      <c r="M101" s="17">
        <f>+[1]PAM!M102</f>
        <v>8568.0465000000004</v>
      </c>
      <c r="N101" s="17">
        <f>+[1]PAM!N102</f>
        <v>7411.4483</v>
      </c>
      <c r="O101" s="18">
        <f>+[1]PAM!R102</f>
        <v>7447.2066000000004</v>
      </c>
      <c r="P101" s="19">
        <f>+[1]PAM!S102</f>
        <v>7860.3392000000003</v>
      </c>
      <c r="Q101" s="20">
        <f>+[1]PAM!T102</f>
        <v>7220.5186000000003</v>
      </c>
      <c r="R101" s="18">
        <f t="shared" ref="R101" si="283">+SUMPRODUCT($C$3:$N$3,C101:N101)</f>
        <v>7687.2435363499999</v>
      </c>
      <c r="S101" s="19">
        <f t="shared" si="35"/>
        <v>7595.8185825743167</v>
      </c>
      <c r="T101" s="19">
        <f t="shared" si="36"/>
        <v>7288.5126048828115</v>
      </c>
      <c r="U101" s="19">
        <f t="shared" si="37"/>
        <v>6914.8923975847156</v>
      </c>
      <c r="V101" s="19"/>
      <c r="W101" s="20">
        <f t="shared" si="38"/>
        <v>7534.2274148089791</v>
      </c>
      <c r="X101" s="21"/>
      <c r="Y101" s="42">
        <f t="shared" ref="Y101" si="284">+B101/B100-1</f>
        <v>2.5251585398556875E-2</v>
      </c>
      <c r="Z101" s="24">
        <f t="shared" ref="Z101" si="285">+C101/C100-1</f>
        <v>2.1748852614287495E-2</v>
      </c>
      <c r="AA101" s="24">
        <f t="shared" ref="AA101" si="286">+D101/D100-1</f>
        <v>2.3181250324044056E-2</v>
      </c>
      <c r="AB101" s="24">
        <f t="shared" ref="AB101" si="287">+E101/E100-1</f>
        <v>1.3949983812526767E-2</v>
      </c>
      <c r="AC101" s="24">
        <f t="shared" ref="AC101" si="288">+F101/F100-1</f>
        <v>5.9696921061785702E-2</v>
      </c>
      <c r="AD101" s="24">
        <f t="shared" ref="AD101" si="289">+G101/G100-1</f>
        <v>1.3417196277162979E-2</v>
      </c>
      <c r="AE101" s="24">
        <f t="shared" ref="AE101" si="290">+H101/H100-1</f>
        <v>1.9825549064626191E-2</v>
      </c>
      <c r="AF101" s="24">
        <f t="shared" ref="AF101" si="291">+I101/I100-1</f>
        <v>2.2552144636770466E-2</v>
      </c>
      <c r="AG101" s="24">
        <f t="shared" ref="AG101" si="292">+J101/J100-1</f>
        <v>5.0212701202220433E-2</v>
      </c>
      <c r="AH101" s="24">
        <f t="shared" ref="AH101" si="293">+K101/K100-1</f>
        <v>8.803246283362709E-3</v>
      </c>
      <c r="AI101" s="24">
        <f t="shared" ref="AI101" si="294">+L101/L100-1</f>
        <v>2.3679329524763038E-2</v>
      </c>
      <c r="AJ101" s="24">
        <f t="shared" ref="AJ101" si="295">+M101/M100-1</f>
        <v>4.4159442135253357E-2</v>
      </c>
      <c r="AK101" s="24">
        <f t="shared" ref="AK101" si="296">+N101/N100-1</f>
        <v>2.3913729648113558E-2</v>
      </c>
      <c r="AL101" s="24">
        <f t="shared" ref="AL101" si="297">+O101/O100-1</f>
        <v>-1.4535861053490473E-2</v>
      </c>
      <c r="AM101" s="24">
        <f t="shared" ref="AM101" si="298">+P101/P100-1</f>
        <v>2.9430124087207687E-2</v>
      </c>
      <c r="AN101" s="24">
        <f t="shared" ref="AN101" si="299">+Q101/Q100-1</f>
        <v>3.5723259015438158E-2</v>
      </c>
      <c r="AO101" s="24">
        <f t="shared" ref="AO101" si="300">+R101/R100-1</f>
        <v>2.5251258931567877E-2</v>
      </c>
      <c r="AP101" s="24">
        <f t="shared" ref="AP101" si="301">+S101/S100-1</f>
        <v>2.1805476473043317E-2</v>
      </c>
      <c r="AQ101" s="24">
        <f t="shared" ref="AQ101" si="302">+T101/T100-1</f>
        <v>2.1736329889914474E-2</v>
      </c>
      <c r="AR101" s="24">
        <f t="shared" ref="AR101" si="303">+U101/U100-1</f>
        <v>1.3858954128022738E-2</v>
      </c>
      <c r="AS101" s="24" t="e">
        <f t="shared" ref="AS101" si="304">+V101/V100-1</f>
        <v>#DIV/0!</v>
      </c>
      <c r="AT101" s="24">
        <f t="shared" ref="AT101" si="305">+W101/W100-1</f>
        <v>1.9040798356920963E-2</v>
      </c>
      <c r="AU101" s="21"/>
      <c r="AV101" s="24">
        <f t="shared" ref="AV101" si="306">+B101/B89-1</f>
        <v>1.1443823537197813</v>
      </c>
      <c r="AW101" s="24">
        <f t="shared" ref="AW101" si="307">+C101/C89-1</f>
        <v>0.95363708489419308</v>
      </c>
      <c r="AX101" s="24">
        <f t="shared" ref="AX101" si="308">+D101/D89-1</f>
        <v>1.223553939241703</v>
      </c>
      <c r="AY101" s="24">
        <f t="shared" ref="AY101" si="309">+E101/E89-1</f>
        <v>0.85912221782572984</v>
      </c>
      <c r="AZ101" s="24">
        <f t="shared" ref="AZ101" si="310">+F101/F89-1</f>
        <v>2.4813038259361537</v>
      </c>
      <c r="BA101" s="24">
        <f t="shared" ref="BA101" si="311">+G101/G89-1</f>
        <v>0.91508069742664722</v>
      </c>
      <c r="BB101" s="24">
        <f t="shared" ref="BB101" si="312">+H101/H89-1</f>
        <v>1.1679621904819304</v>
      </c>
      <c r="BC101" s="24">
        <f t="shared" ref="BC101" si="313">+I101/I89-1</f>
        <v>1.2087381407762479</v>
      </c>
      <c r="BD101" s="24">
        <f t="shared" ref="BD101" si="314">+J101/J89-1</f>
        <v>1.8517017854739293</v>
      </c>
      <c r="BE101" s="24">
        <f t="shared" ref="BE101" si="315">+K101/K89-1</f>
        <v>1.0840584575781969</v>
      </c>
      <c r="BF101" s="24">
        <f t="shared" ref="BF101" si="316">+L101/L89-1</f>
        <v>1.6694069296840635</v>
      </c>
      <c r="BG101" s="24">
        <f t="shared" ref="BG101" si="317">+M101/M89-1</f>
        <v>1.2619688668920124</v>
      </c>
      <c r="BH101" s="24">
        <f t="shared" ref="BH101" si="318">+N101/N89-1</f>
        <v>1.4767055719731017</v>
      </c>
      <c r="BI101" s="24">
        <f t="shared" ref="BI101" si="319">+O101/O89-1</f>
        <v>0.90092705336734658</v>
      </c>
      <c r="BJ101" s="24">
        <f t="shared" ref="BJ101" si="320">+P101/P89-1</f>
        <v>1.0544174983235397</v>
      </c>
      <c r="BK101" s="24">
        <f t="shared" ref="BK101" si="321">+Q101/Q89-1</f>
        <v>1.8650067300999202</v>
      </c>
      <c r="BL101" s="24">
        <f t="shared" ref="BL101" si="322">+R101/R89-1</f>
        <v>1.1443794636772169</v>
      </c>
      <c r="BM101" s="24">
        <f t="shared" ref="BM101" si="323">+S101/S89-1</f>
        <v>1.0174967151431269</v>
      </c>
      <c r="BN101" s="24">
        <f t="shared" ref="BN101" si="324">+T101/T89-1</f>
        <v>1.0613428704803072</v>
      </c>
      <c r="BO101" s="24">
        <f t="shared" ref="BO101" si="325">+U101/U89-1</f>
        <v>0.99725025145746815</v>
      </c>
      <c r="BP101" s="24" t="e">
        <f t="shared" ref="BP101" si="326">+V101/V89-1</f>
        <v>#DIV/0!</v>
      </c>
      <c r="BQ101" s="24">
        <f t="shared" ref="BQ101" si="327">+W101/W89-1</f>
        <v>1.1207847860527806</v>
      </c>
      <c r="BR101" s="21"/>
      <c r="BS101" s="35">
        <f t="shared" ref="BS101" si="328">+A101</f>
        <v>45627</v>
      </c>
      <c r="BT101" s="24">
        <f t="shared" ref="BT101" si="329">(C101-C100)/$B100*C$3</f>
        <v>6.6622816095474472E-3</v>
      </c>
      <c r="BU101" s="24">
        <f t="shared" ref="BU101" si="330">(D101-D100)/$B100*D$3</f>
        <v>6.895351311842152E-4</v>
      </c>
      <c r="BV101" s="24">
        <f t="shared" ref="BV101" si="331">(E101-E100)/$B100*E$3</f>
        <v>1.2935958499327277E-3</v>
      </c>
      <c r="BW101" s="24">
        <f t="shared" ref="BW101" si="332">(F101-F100)/$B100*F$3</f>
        <v>4.4506241693469751E-3</v>
      </c>
      <c r="BX101" s="24">
        <f t="shared" ref="BX101" si="333">(G101-G100)/$B100*G$3</f>
        <v>8.0326097253551455E-4</v>
      </c>
      <c r="BY101" s="24">
        <f t="shared" ref="BY101" si="334">(H101-H100)/$B100*H$3</f>
        <v>1.9476336083781814E-3</v>
      </c>
      <c r="BZ101" s="24">
        <f t="shared" ref="BZ101" si="335">(I101-I100)/$B100*I$3</f>
        <v>2.5807173065149876E-3</v>
      </c>
      <c r="CA101" s="24">
        <f t="shared" ref="CA101" si="336">(J101-J100)/$B100*J$3</f>
        <v>1.2545932162630617E-3</v>
      </c>
      <c r="CB101" s="24">
        <f t="shared" ref="CB101" si="337">(K101-K100)/$B100*K$3</f>
        <v>5.7372890139134364E-4</v>
      </c>
      <c r="CC101" s="24">
        <f t="shared" ref="CC101" si="338">(L101-L100)/$B100*L$3</f>
        <v>2.5417027882494194E-4</v>
      </c>
      <c r="CD101" s="24">
        <f t="shared" ref="CD101" si="339">(M101-M100)/$B100*M$3</f>
        <v>3.914547501580129E-3</v>
      </c>
      <c r="CE101" s="24">
        <f t="shared" ref="CE101" si="340">(N101-N100)/$B100*N$3</f>
        <v>8.2647178970237799E-4</v>
      </c>
      <c r="CF101" s="24">
        <f t="shared" ref="CF101" si="341">+SUM(BT101:CE101)</f>
        <v>2.5251160335201899E-2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298ED-014E-4FD7-88BB-49B1F5709C4C}">
  <sheetPr codeName="Hoja4"/>
  <dimension ref="A1:CU101"/>
  <sheetViews>
    <sheetView zoomScale="80" workbookViewId="0">
      <pane xSplit="1" ySplit="4" topLeftCell="B100" activePane="bottomRight" state="frozen"/>
      <selection pane="topRight" activeCell="B1" sqref="B1"/>
      <selection pane="bottomLeft" activeCell="A5" sqref="A5"/>
      <selection pane="bottomRight" activeCell="A101" sqref="A101:XFD101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X1" s="21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U1" s="21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  <c r="BR1" s="21"/>
      <c r="BS1" s="214" t="s">
        <v>121</v>
      </c>
      <c r="BT1" s="215"/>
      <c r="BU1" s="215"/>
      <c r="BV1" s="215"/>
      <c r="BW1" s="215"/>
      <c r="BX1" s="215"/>
      <c r="BY1" s="215"/>
      <c r="BZ1" s="215"/>
      <c r="CA1" s="215"/>
      <c r="CB1" s="215"/>
      <c r="CC1" s="215"/>
      <c r="CD1" s="215"/>
      <c r="CE1" s="215"/>
      <c r="CF1" s="215"/>
      <c r="CG1" s="21"/>
      <c r="CH1" s="214" t="s">
        <v>122</v>
      </c>
      <c r="CI1" s="215"/>
      <c r="CJ1" s="215"/>
      <c r="CK1" s="215"/>
      <c r="CL1" s="215"/>
      <c r="CM1" s="215"/>
      <c r="CN1" s="215"/>
      <c r="CO1" s="215"/>
      <c r="CP1" s="215"/>
      <c r="CQ1" s="215"/>
      <c r="CR1" s="215"/>
      <c r="CS1" s="215"/>
      <c r="CT1" s="215"/>
      <c r="CU1" s="215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0.73630000000000007</v>
      </c>
      <c r="T2" s="28">
        <f>+SUM($E$3,$G$3,$K$3,$M$3:$N$3)</f>
        <v>0.35830000000000006</v>
      </c>
      <c r="U2" s="28">
        <f>+SUM($E$3,$G$3,$K$3,$N$3)</f>
        <v>0.27839999999999998</v>
      </c>
      <c r="V2" s="27"/>
      <c r="W2" s="28">
        <f>+SUM(E3,G3:L3,N3)</f>
        <v>0.47209999999999996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0.47209999999999996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0.47209999999999996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+[1]NOA!C3</f>
        <v>0.34670000000000001</v>
      </c>
      <c r="D3" s="32">
        <f>+[1]NOA!D3</f>
        <v>3.1300000000000001E-2</v>
      </c>
      <c r="E3" s="32">
        <f>+[1]NOA!E3</f>
        <v>0.1237</v>
      </c>
      <c r="F3" s="32">
        <f>+[1]NOA!F3</f>
        <v>7.0000000000000007E-2</v>
      </c>
      <c r="G3" s="32">
        <f>+[1]NOA!G3</f>
        <v>6.1199999999999997E-2</v>
      </c>
      <c r="H3" s="32">
        <f>+[1]NOA!H3</f>
        <v>6.3299999999999995E-2</v>
      </c>
      <c r="I3" s="32">
        <f>+[1]NOA!I3</f>
        <v>8.4099999999999994E-2</v>
      </c>
      <c r="J3" s="32">
        <f>+[1]NOA!J3</f>
        <v>2.5899999999999999E-2</v>
      </c>
      <c r="K3" s="32">
        <f>+[1]NOA!K3</f>
        <v>5.9499999999999997E-2</v>
      </c>
      <c r="L3" s="32">
        <f>+[1]NOA!L3</f>
        <v>2.0400000000000001E-2</v>
      </c>
      <c r="M3" s="32">
        <f>+[1]NOA!M3</f>
        <v>7.9899999999999999E-2</v>
      </c>
      <c r="N3" s="32">
        <f>+[1]NOA!N3</f>
        <v>3.4000000000000002E-2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0.34670000000000001</v>
      </c>
      <c r="AA3" s="32">
        <f t="shared" ref="AA3:AK3" si="0">+D3</f>
        <v>3.1300000000000001E-2</v>
      </c>
      <c r="AB3" s="32">
        <f t="shared" si="0"/>
        <v>0.1237</v>
      </c>
      <c r="AC3" s="32">
        <f t="shared" si="0"/>
        <v>7.0000000000000007E-2</v>
      </c>
      <c r="AD3" s="32">
        <f t="shared" si="0"/>
        <v>6.1199999999999997E-2</v>
      </c>
      <c r="AE3" s="32">
        <f t="shared" si="0"/>
        <v>6.3299999999999995E-2</v>
      </c>
      <c r="AF3" s="32">
        <f t="shared" si="0"/>
        <v>8.4099999999999994E-2</v>
      </c>
      <c r="AG3" s="32">
        <f t="shared" si="0"/>
        <v>2.5899999999999999E-2</v>
      </c>
      <c r="AH3" s="32">
        <f t="shared" si="0"/>
        <v>5.9499999999999997E-2</v>
      </c>
      <c r="AI3" s="32">
        <f t="shared" si="0"/>
        <v>2.0400000000000001E-2</v>
      </c>
      <c r="AJ3" s="32">
        <f t="shared" si="0"/>
        <v>7.9899999999999999E-2</v>
      </c>
      <c r="AK3" s="32">
        <f t="shared" si="0"/>
        <v>3.4000000000000002E-2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0.34670000000000001</v>
      </c>
      <c r="AX3" s="32">
        <f t="shared" ref="AX3:BH3" si="1">+AA3</f>
        <v>3.1300000000000001E-2</v>
      </c>
      <c r="AY3" s="32">
        <f t="shared" si="1"/>
        <v>0.1237</v>
      </c>
      <c r="AZ3" s="32">
        <f t="shared" si="1"/>
        <v>7.0000000000000007E-2</v>
      </c>
      <c r="BA3" s="32">
        <f t="shared" si="1"/>
        <v>6.1199999999999997E-2</v>
      </c>
      <c r="BB3" s="32">
        <f t="shared" si="1"/>
        <v>6.3299999999999995E-2</v>
      </c>
      <c r="BC3" s="32">
        <f t="shared" si="1"/>
        <v>8.4099999999999994E-2</v>
      </c>
      <c r="BD3" s="32">
        <f t="shared" si="1"/>
        <v>2.5899999999999999E-2</v>
      </c>
      <c r="BE3" s="32">
        <f t="shared" si="1"/>
        <v>5.9499999999999997E-2</v>
      </c>
      <c r="BF3" s="32">
        <f t="shared" si="1"/>
        <v>2.0400000000000001E-2</v>
      </c>
      <c r="BG3" s="32">
        <f t="shared" si="1"/>
        <v>7.9899999999999999E-2</v>
      </c>
      <c r="BH3" s="32">
        <f t="shared" si="1"/>
        <v>3.4000000000000002E-2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0.34670000000000001</v>
      </c>
      <c r="BU3" s="32">
        <f t="shared" ref="BU3:CE3" si="2">+AX3</f>
        <v>3.1300000000000001E-2</v>
      </c>
      <c r="BV3" s="32">
        <f t="shared" si="2"/>
        <v>0.1237</v>
      </c>
      <c r="BW3" s="32">
        <f t="shared" si="2"/>
        <v>7.0000000000000007E-2</v>
      </c>
      <c r="BX3" s="32">
        <f t="shared" si="2"/>
        <v>6.1199999999999997E-2</v>
      </c>
      <c r="BY3" s="32">
        <f t="shared" si="2"/>
        <v>6.3299999999999995E-2</v>
      </c>
      <c r="BZ3" s="32">
        <f t="shared" si="2"/>
        <v>8.4099999999999994E-2</v>
      </c>
      <c r="CA3" s="32">
        <f t="shared" si="2"/>
        <v>2.5899999999999999E-2</v>
      </c>
      <c r="CB3" s="32">
        <f t="shared" si="2"/>
        <v>5.9499999999999997E-2</v>
      </c>
      <c r="CC3" s="32">
        <f t="shared" si="2"/>
        <v>2.0400000000000001E-2</v>
      </c>
      <c r="CD3" s="32">
        <f t="shared" si="2"/>
        <v>7.9899999999999999E-2</v>
      </c>
      <c r="CE3" s="32">
        <f t="shared" si="2"/>
        <v>3.4000000000000002E-2</v>
      </c>
      <c r="CF3" s="29"/>
      <c r="CG3" s="22"/>
      <c r="CH3" s="29">
        <v>1</v>
      </c>
      <c r="CI3" s="32">
        <f>+BT3</f>
        <v>0.34670000000000001</v>
      </c>
      <c r="CJ3" s="32">
        <f t="shared" ref="CJ3:CT3" si="3">+BU3</f>
        <v>3.1300000000000001E-2</v>
      </c>
      <c r="CK3" s="32">
        <f t="shared" si="3"/>
        <v>0.1237</v>
      </c>
      <c r="CL3" s="32">
        <f t="shared" si="3"/>
        <v>7.0000000000000007E-2</v>
      </c>
      <c r="CM3" s="32">
        <f t="shared" si="3"/>
        <v>6.1199999999999997E-2</v>
      </c>
      <c r="CN3" s="32">
        <f t="shared" si="3"/>
        <v>6.3299999999999995E-2</v>
      </c>
      <c r="CO3" s="32">
        <f t="shared" si="3"/>
        <v>8.4099999999999994E-2</v>
      </c>
      <c r="CP3" s="32">
        <f t="shared" si="3"/>
        <v>2.5899999999999999E-2</v>
      </c>
      <c r="CQ3" s="32">
        <f t="shared" si="3"/>
        <v>5.9499999999999997E-2</v>
      </c>
      <c r="CR3" s="32">
        <f t="shared" si="3"/>
        <v>2.0400000000000001E-2</v>
      </c>
      <c r="CS3" s="32">
        <f t="shared" si="3"/>
        <v>7.9899999999999999E-2</v>
      </c>
      <c r="CT3" s="32">
        <f t="shared" si="3"/>
        <v>3.4000000000000002E-2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66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66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66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+[1]NOA!A6</f>
        <v>42705</v>
      </c>
      <c r="B5" s="17">
        <f>+[1]NOA!B6</f>
        <v>100</v>
      </c>
      <c r="C5" s="17">
        <f>+[1]NOA!C6</f>
        <v>100</v>
      </c>
      <c r="D5" s="17">
        <f>+[1]NOA!D6</f>
        <v>100</v>
      </c>
      <c r="E5" s="17">
        <f>+[1]NOA!E6</f>
        <v>100</v>
      </c>
      <c r="F5" s="17">
        <f>+[1]NOA!F6</f>
        <v>100</v>
      </c>
      <c r="G5" s="17">
        <f>+[1]NOA!G6</f>
        <v>100</v>
      </c>
      <c r="H5" s="17">
        <f>+[1]NOA!H6</f>
        <v>100</v>
      </c>
      <c r="I5" s="17">
        <f>+[1]NOA!I6</f>
        <v>100</v>
      </c>
      <c r="J5" s="17">
        <f>+[1]NOA!J6</f>
        <v>100</v>
      </c>
      <c r="K5" s="17">
        <f>+[1]NOA!K6</f>
        <v>100</v>
      </c>
      <c r="L5" s="17">
        <f>+[1]NOA!L6</f>
        <v>100</v>
      </c>
      <c r="M5" s="17">
        <f>+[1]NOA!M6</f>
        <v>100</v>
      </c>
      <c r="N5" s="17">
        <f>+[1]NOA!N6</f>
        <v>100</v>
      </c>
      <c r="O5" s="17">
        <f>+[1]NOA!R6</f>
        <v>100</v>
      </c>
      <c r="P5" s="17">
        <f>+[1]NOA!S6</f>
        <v>100</v>
      </c>
      <c r="Q5" s="17">
        <f>+[1]NOA!T6</f>
        <v>100</v>
      </c>
      <c r="R5" s="18">
        <f>+SUMPRODUCT($C$3:$N$3,C5:N5)</f>
        <v>100.00000000000001</v>
      </c>
      <c r="S5" s="19">
        <f>+($C$3*$C5+$D$3*$D5+$E$3*$E5+$G$3*$G5+$K$3*$K5+$M$3*$M5+$N$3*$N5)/SUM($C$3:$E$3,$G$3,$K$3,$M$3:$N$3)</f>
        <v>99.999999999999986</v>
      </c>
      <c r="T5" s="19">
        <f>+($E$3*$E5+$G$3*$G5+$K$3*$K5+$M$3*$M5+$N$3*$N5)/SUM($E$3,$G$3,$K$3,$M$3:$N$3)</f>
        <v>99.999999999999972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+[1]NOA!A7</f>
        <v>42736</v>
      </c>
      <c r="B6" s="17">
        <f>+[1]NOA!B7</f>
        <v>101.6014</v>
      </c>
      <c r="C6" s="17">
        <f>+[1]NOA!C7</f>
        <v>101.0322</v>
      </c>
      <c r="D6" s="17">
        <f>+[1]NOA!D7</f>
        <v>101.34439999999999</v>
      </c>
      <c r="E6" s="17">
        <f>+[1]NOA!E7</f>
        <v>100.483</v>
      </c>
      <c r="F6" s="17">
        <f>+[1]NOA!F7</f>
        <v>101.5904</v>
      </c>
      <c r="G6" s="17">
        <f>+[1]NOA!G7</f>
        <v>100.4121</v>
      </c>
      <c r="H6" s="17">
        <f>+[1]NOA!H7</f>
        <v>102.7132</v>
      </c>
      <c r="I6" s="17">
        <f>+[1]NOA!I7</f>
        <v>102.928</v>
      </c>
      <c r="J6" s="17">
        <f>+[1]NOA!J7</f>
        <v>104.10980000000001</v>
      </c>
      <c r="K6" s="17">
        <f>+[1]NOA!K7</f>
        <v>103.41119999999999</v>
      </c>
      <c r="L6" s="17">
        <f>+[1]NOA!L7</f>
        <v>100.5123</v>
      </c>
      <c r="M6" s="17">
        <f>+[1]NOA!M7</f>
        <v>102.48</v>
      </c>
      <c r="N6" s="17">
        <f>+[1]NOA!N7</f>
        <v>102.0385</v>
      </c>
      <c r="O6" s="18">
        <f>+[1]NOA!R7</f>
        <v>101.5611</v>
      </c>
      <c r="P6" s="19">
        <f>+[1]NOA!S7</f>
        <v>101.43389999999999</v>
      </c>
      <c r="Q6" s="20">
        <f>+[1]NOA!T7</f>
        <v>102.2777</v>
      </c>
      <c r="R6" s="18">
        <f t="shared" ref="R6:R69" si="6">+SUMPRODUCT($C$3:$N$3,C6:N6)</f>
        <v>101.60155157999999</v>
      </c>
      <c r="S6" s="19">
        <f t="shared" ref="S6:S69" si="7">+($C$3*$C6+$D$3*$D6+$E$3*$E6+$G$3*$G6+$K$3*$K6+$M$3*$M6+$N$3*$N6)/SUM($C$3:$E$3,$G$3,$K$3,$M$3:$N$3)</f>
        <v>101.29748537280997</v>
      </c>
      <c r="T6" s="19">
        <f t="shared" ref="T6:T69" si="8">+($E$3*$E6+$G$3*$G6+$K$3*$K6+$M$3*$M6+$N$3*$N6)/SUM($E$3,$G$3,$K$3,$M$3:$N$3)</f>
        <v>101.55008378453809</v>
      </c>
      <c r="U6" s="19">
        <f t="shared" ref="U6:U69" si="9">+($E$3*$E6+$G$3*$G6+$K$3*$K6+$N$3*$N6)/SUM($E$3,$G$3,$K$3,$N$3)</f>
        <v>101.28320050287357</v>
      </c>
      <c r="V6" s="19"/>
      <c r="W6" s="20">
        <f t="shared" ref="W6:W69" si="10">($E$3*$E6+SUMPRODUCT($G$3:$L$3,$G6:$L6)+$N$3*$N6)/SUM($E$3,$G$3:$L$3,$N$3)</f>
        <v>101.88970158864649</v>
      </c>
      <c r="X6" s="21"/>
      <c r="Y6" s="42">
        <f t="shared" ref="Y6:AN21" si="11">+B6/B5-1</f>
        <v>1.6013999999999973E-2</v>
      </c>
      <c r="Z6" s="24">
        <f t="shared" si="11"/>
        <v>1.0321999999999942E-2</v>
      </c>
      <c r="AA6" s="24">
        <f t="shared" si="11"/>
        <v>1.3444000000000011E-2</v>
      </c>
      <c r="AB6" s="24">
        <f t="shared" si="11"/>
        <v>4.830000000000112E-3</v>
      </c>
      <c r="AC6" s="24">
        <f t="shared" si="11"/>
        <v>1.5903999999999918E-2</v>
      </c>
      <c r="AD6" s="24">
        <f t="shared" si="11"/>
        <v>4.1210000000000413E-3</v>
      </c>
      <c r="AE6" s="24">
        <f t="shared" si="11"/>
        <v>2.7131999999999934E-2</v>
      </c>
      <c r="AF6" s="24">
        <f t="shared" si="11"/>
        <v>2.9279999999999973E-2</v>
      </c>
      <c r="AG6" s="24">
        <f t="shared" si="11"/>
        <v>4.1098000000000079E-2</v>
      </c>
      <c r="AH6" s="24">
        <f t="shared" si="11"/>
        <v>3.411199999999992E-2</v>
      </c>
      <c r="AI6" s="24">
        <f t="shared" si="11"/>
        <v>5.1229999999999887E-3</v>
      </c>
      <c r="AJ6" s="24">
        <f t="shared" si="11"/>
        <v>2.4799999999999933E-2</v>
      </c>
      <c r="AK6" s="24">
        <f t="shared" si="11"/>
        <v>2.0385000000000097E-2</v>
      </c>
      <c r="AL6" s="24">
        <f t="shared" si="11"/>
        <v>1.5611000000000042E-2</v>
      </c>
      <c r="AM6" s="24">
        <f t="shared" si="11"/>
        <v>1.433899999999988E-2</v>
      </c>
      <c r="AN6" s="24">
        <f t="shared" si="11"/>
        <v>2.2777000000000047E-2</v>
      </c>
      <c r="AO6" s="24">
        <f t="shared" ref="AO6:AT21" si="12">+R6/R5-1</f>
        <v>1.6015515799999713E-2</v>
      </c>
      <c r="AP6" s="24">
        <f t="shared" si="12"/>
        <v>1.2974853728099811E-2</v>
      </c>
      <c r="AQ6" s="24">
        <f t="shared" si="12"/>
        <v>1.5500837845381144E-2</v>
      </c>
      <c r="AR6" s="24">
        <f t="shared" si="12"/>
        <v>1.2832005028735605E-2</v>
      </c>
      <c r="AS6" s="24" t="e">
        <f t="shared" si="12"/>
        <v>#DIV/0!</v>
      </c>
      <c r="AT6" s="24">
        <f>+W6/W5-1</f>
        <v>1.8897015886464752E-2</v>
      </c>
      <c r="AU6" s="21"/>
      <c r="BR6" s="21"/>
      <c r="BS6" s="35">
        <f t="shared" ref="BS6:BS69" si="13">+A6</f>
        <v>42736</v>
      </c>
      <c r="BT6" s="24">
        <f>(C6-C5)/$B5*C$3</f>
        <v>3.5786374000000109E-3</v>
      </c>
      <c r="BU6" s="24">
        <f t="shared" ref="BU6:CE21" si="14">(D6-D5)/$B5*D$3</f>
        <v>4.2079719999999789E-4</v>
      </c>
      <c r="BV6" s="24">
        <f t="shared" si="14"/>
        <v>5.9747100000000512E-4</v>
      </c>
      <c r="BW6" s="24">
        <f t="shared" si="14"/>
        <v>1.1132800000000019E-3</v>
      </c>
      <c r="BX6" s="24">
        <f t="shared" si="14"/>
        <v>2.5220519999999712E-4</v>
      </c>
      <c r="BY6" s="24">
        <f t="shared" si="14"/>
        <v>1.7174556000000001E-3</v>
      </c>
      <c r="BZ6" s="24">
        <f t="shared" si="14"/>
        <v>2.4624479999999977E-3</v>
      </c>
      <c r="CA6" s="24">
        <f t="shared" si="14"/>
        <v>1.0644382000000018E-3</v>
      </c>
      <c r="CB6" s="24">
        <f t="shared" si="14"/>
        <v>2.0296639999999966E-3</v>
      </c>
      <c r="CC6" s="24">
        <f t="shared" si="14"/>
        <v>1.0450919999999923E-4</v>
      </c>
      <c r="CD6" s="24">
        <f t="shared" si="14"/>
        <v>1.9815200000000031E-3</v>
      </c>
      <c r="CE6" s="24">
        <f t="shared" si="14"/>
        <v>6.9308999999999972E-4</v>
      </c>
      <c r="CF6" s="24">
        <f>+SUM(BT6:CE6)</f>
        <v>1.6015515800000012E-2</v>
      </c>
      <c r="CG6" s="21"/>
      <c r="CH6" s="24">
        <f>+CH$3*(B$95-B$55)/$B$55</f>
        <v>13.848797748036718</v>
      </c>
      <c r="CI6" s="57">
        <f>+CI$3*(C$95-C$55)/$B$55</f>
        <v>5.2388855408773107</v>
      </c>
      <c r="CJ6" s="57">
        <f t="shared" ref="CJ6:CT6" si="15">+CJ$3*(D$95-D$55)/$B$55</f>
        <v>0.32338208135873286</v>
      </c>
      <c r="CK6" s="57">
        <f t="shared" si="15"/>
        <v>1.3709939420801447</v>
      </c>
      <c r="CL6" s="57">
        <f t="shared" si="15"/>
        <v>0.96137170280299844</v>
      </c>
      <c r="CM6" s="57">
        <f t="shared" si="15"/>
        <v>0.79134274436392782</v>
      </c>
      <c r="CN6" s="57">
        <f t="shared" si="15"/>
        <v>1.0321984421920263</v>
      </c>
      <c r="CO6" s="57">
        <f t="shared" si="15"/>
        <v>1.2381191944421053</v>
      </c>
      <c r="CP6" s="57">
        <f t="shared" si="15"/>
        <v>0.32515057704000433</v>
      </c>
      <c r="CQ6" s="57">
        <f t="shared" si="15"/>
        <v>0.6949578996655642</v>
      </c>
      <c r="CR6" s="57">
        <f t="shared" si="15"/>
        <v>0.19730294786310512</v>
      </c>
      <c r="CS6" s="57">
        <f t="shared" si="15"/>
        <v>1.1917838706293431</v>
      </c>
      <c r="CT6" s="57">
        <f t="shared" si="15"/>
        <v>0.48341895411731817</v>
      </c>
    </row>
    <row r="7" spans="1:99" x14ac:dyDescent="0.25">
      <c r="A7" s="31">
        <f>+[1]NOA!A8</f>
        <v>42767</v>
      </c>
      <c r="B7" s="17">
        <f>+[1]NOA!B8</f>
        <v>103.7115</v>
      </c>
      <c r="C7" s="17">
        <f>+[1]NOA!C8</f>
        <v>103.8789</v>
      </c>
      <c r="D7" s="17">
        <f>+[1]NOA!D8</f>
        <v>105.45910000000001</v>
      </c>
      <c r="E7" s="17">
        <f>+[1]NOA!E8</f>
        <v>100.4131</v>
      </c>
      <c r="F7" s="17">
        <f>+[1]NOA!F8</f>
        <v>107.6923</v>
      </c>
      <c r="G7" s="17">
        <f>+[1]NOA!G8</f>
        <v>100.6545</v>
      </c>
      <c r="H7" s="17">
        <f>+[1]NOA!H8</f>
        <v>104.0851</v>
      </c>
      <c r="I7" s="17">
        <f>+[1]NOA!I8</f>
        <v>105.5673</v>
      </c>
      <c r="J7" s="17">
        <f>+[1]NOA!J8</f>
        <v>107.0784</v>
      </c>
      <c r="K7" s="17">
        <f>+[1]NOA!K8</f>
        <v>103.4842</v>
      </c>
      <c r="L7" s="17">
        <f>+[1]NOA!L8</f>
        <v>102.8592</v>
      </c>
      <c r="M7" s="17">
        <f>+[1]NOA!M8</f>
        <v>103.3877</v>
      </c>
      <c r="N7" s="17">
        <f>+[1]NOA!N8</f>
        <v>103.52589999999999</v>
      </c>
      <c r="O7" s="18">
        <f>+[1]NOA!R8</f>
        <v>103.5611</v>
      </c>
      <c r="P7" s="19">
        <f>+[1]NOA!S8</f>
        <v>102.9705</v>
      </c>
      <c r="Q7" s="20">
        <f>+[1]NOA!T8</f>
        <v>106.6823</v>
      </c>
      <c r="R7" s="18">
        <f t="shared" si="6"/>
        <v>103.71162405999999</v>
      </c>
      <c r="S7" s="19">
        <f t="shared" si="7"/>
        <v>102.99430674996603</v>
      </c>
      <c r="T7" s="19">
        <f t="shared" si="8"/>
        <v>101.92303544515767</v>
      </c>
      <c r="U7" s="19">
        <f t="shared" si="9"/>
        <v>101.50268092672414</v>
      </c>
      <c r="V7" s="19"/>
      <c r="W7" s="20">
        <f t="shared" si="10"/>
        <v>102.93751614064816</v>
      </c>
      <c r="X7" s="21"/>
      <c r="Y7" s="42">
        <f t="shared" si="11"/>
        <v>2.0768414608460128E-2</v>
      </c>
      <c r="Z7" s="24">
        <f t="shared" si="11"/>
        <v>2.8176165618486015E-2</v>
      </c>
      <c r="AA7" s="24">
        <f t="shared" si="11"/>
        <v>4.060115803142561E-2</v>
      </c>
      <c r="AB7" s="24">
        <f t="shared" si="11"/>
        <v>-6.9564005851741051E-4</v>
      </c>
      <c r="AC7" s="24">
        <f t="shared" si="11"/>
        <v>6.0063746180741395E-2</v>
      </c>
      <c r="AD7" s="24">
        <f t="shared" si="11"/>
        <v>2.4140516929733735E-3</v>
      </c>
      <c r="AE7" s="24">
        <f t="shared" si="11"/>
        <v>1.3356608498226175E-2</v>
      </c>
      <c r="AF7" s="24">
        <f t="shared" si="11"/>
        <v>2.5642196486864721E-2</v>
      </c>
      <c r="AG7" s="24">
        <f t="shared" si="11"/>
        <v>2.8514126431901765E-2</v>
      </c>
      <c r="AH7" s="24">
        <f t="shared" si="11"/>
        <v>7.0591966827593389E-4</v>
      </c>
      <c r="AI7" s="24">
        <f t="shared" si="11"/>
        <v>2.3349381120519652E-2</v>
      </c>
      <c r="AJ7" s="24">
        <f t="shared" si="11"/>
        <v>8.8573380171739213E-3</v>
      </c>
      <c r="AK7" s="24">
        <f t="shared" si="11"/>
        <v>1.4576850894515214E-2</v>
      </c>
      <c r="AL7" s="24">
        <f t="shared" si="11"/>
        <v>1.9692579146937117E-2</v>
      </c>
      <c r="AM7" s="24">
        <f t="shared" si="11"/>
        <v>1.5148781620345941E-2</v>
      </c>
      <c r="AN7" s="24">
        <f t="shared" si="11"/>
        <v>4.3065106078842286E-2</v>
      </c>
      <c r="AO7" s="24">
        <f t="shared" si="12"/>
        <v>2.076811276192525E-2</v>
      </c>
      <c r="AP7" s="24">
        <f t="shared" si="12"/>
        <v>1.6750873636311558E-2</v>
      </c>
      <c r="AQ7" s="24">
        <f t="shared" si="12"/>
        <v>3.6725884087982497E-3</v>
      </c>
      <c r="AR7" s="24">
        <f t="shared" si="12"/>
        <v>2.1669973180236113E-3</v>
      </c>
      <c r="AS7" s="24" t="e">
        <f t="shared" si="12"/>
        <v>#DIV/0!</v>
      </c>
      <c r="AT7" s="24">
        <f t="shared" si="12"/>
        <v>1.0283812158287997E-2</v>
      </c>
      <c r="AU7" s="21"/>
      <c r="BR7" s="21"/>
      <c r="BS7" s="35">
        <f t="shared" si="13"/>
        <v>42767</v>
      </c>
      <c r="BT7" s="24">
        <f>(C7-C6)/$B6*C$3</f>
        <v>9.7139497093543942E-3</v>
      </c>
      <c r="BU7" s="24">
        <f t="shared" si="14"/>
        <v>1.2676017259604733E-3</v>
      </c>
      <c r="BV7" s="24">
        <f t="shared" si="14"/>
        <v>-8.510345329887683E-5</v>
      </c>
      <c r="BW7" s="24">
        <f t="shared" si="14"/>
        <v>4.2040070313991741E-3</v>
      </c>
      <c r="BX7" s="24">
        <f t="shared" si="14"/>
        <v>1.460105864682988E-4</v>
      </c>
      <c r="BY7" s="24">
        <f t="shared" si="14"/>
        <v>8.5472513174030852E-4</v>
      </c>
      <c r="BZ7" s="24">
        <f t="shared" si="14"/>
        <v>2.1846660577511771E-3</v>
      </c>
      <c r="CA7" s="24">
        <f t="shared" si="14"/>
        <v>7.567488243272226E-4</v>
      </c>
      <c r="CB7" s="24">
        <f t="shared" si="14"/>
        <v>4.2750395171724467E-5</v>
      </c>
      <c r="CC7" s="24">
        <f t="shared" si="14"/>
        <v>4.7122145954681832E-4</v>
      </c>
      <c r="CD7" s="24">
        <f t="shared" si="14"/>
        <v>7.1382116781854683E-4</v>
      </c>
      <c r="CE7" s="24">
        <f t="shared" si="14"/>
        <v>4.9774510981147693E-4</v>
      </c>
      <c r="CF7" s="24">
        <f t="shared" ref="CF7:CF70" si="16">+SUM(BT7:CE7)</f>
        <v>2.0768143746050734E-2</v>
      </c>
    </row>
    <row r="8" spans="1:99" x14ac:dyDescent="0.25">
      <c r="A8" s="31">
        <f>+[1]NOA!A9</f>
        <v>42795</v>
      </c>
      <c r="B8" s="17">
        <f>+[1]NOA!B9</f>
        <v>107.05500000000001</v>
      </c>
      <c r="C8" s="17">
        <f>+[1]NOA!C9</f>
        <v>105.9988</v>
      </c>
      <c r="D8" s="17">
        <f>+[1]NOA!D9</f>
        <v>107.1161</v>
      </c>
      <c r="E8" s="17">
        <f>+[1]NOA!E9</f>
        <v>102.2209</v>
      </c>
      <c r="F8" s="17">
        <f>+[1]NOA!F9</f>
        <v>121.37269999999999</v>
      </c>
      <c r="G8" s="17">
        <f>+[1]NOA!G9</f>
        <v>102.0194</v>
      </c>
      <c r="H8" s="17">
        <f>+[1]NOA!H9</f>
        <v>107.044</v>
      </c>
      <c r="I8" s="17">
        <f>+[1]NOA!I9</f>
        <v>106.4422</v>
      </c>
      <c r="J8" s="17">
        <f>+[1]NOA!J9</f>
        <v>113.163</v>
      </c>
      <c r="K8" s="17">
        <f>+[1]NOA!K9</f>
        <v>105.1461</v>
      </c>
      <c r="L8" s="17">
        <f>+[1]NOA!L9</f>
        <v>130.75299999999999</v>
      </c>
      <c r="M8" s="17">
        <f>+[1]NOA!M9</f>
        <v>105.0341</v>
      </c>
      <c r="N8" s="17">
        <f>+[1]NOA!N9</f>
        <v>105.685</v>
      </c>
      <c r="O8" s="18">
        <f>+[1]NOA!R9</f>
        <v>104.2786</v>
      </c>
      <c r="P8" s="19">
        <f>+[1]NOA!S9</f>
        <v>105.264</v>
      </c>
      <c r="Q8" s="20">
        <f>+[1]NOA!T9</f>
        <v>115.9572</v>
      </c>
      <c r="R8" s="18">
        <f t="shared" si="6"/>
        <v>107.05458416</v>
      </c>
      <c r="S8" s="19">
        <f t="shared" si="7"/>
        <v>104.8927584408529</v>
      </c>
      <c r="T8" s="19">
        <f t="shared" si="8"/>
        <v>103.62830072564888</v>
      </c>
      <c r="U8" s="19">
        <f t="shared" si="9"/>
        <v>103.22484037356323</v>
      </c>
      <c r="V8" s="19"/>
      <c r="W8" s="20">
        <f t="shared" si="10"/>
        <v>106.04480550730779</v>
      </c>
      <c r="X8" s="21"/>
      <c r="Y8" s="42">
        <f t="shared" si="11"/>
        <v>3.2238469215082333E-2</v>
      </c>
      <c r="Z8" s="24">
        <f t="shared" si="11"/>
        <v>2.0407416713114968E-2</v>
      </c>
      <c r="AA8" s="24">
        <f t="shared" si="11"/>
        <v>1.5712252427718454E-2</v>
      </c>
      <c r="AB8" s="24">
        <f t="shared" si="11"/>
        <v>1.8003627016793589E-2</v>
      </c>
      <c r="AC8" s="24">
        <f t="shared" si="11"/>
        <v>0.12703229478802092</v>
      </c>
      <c r="AD8" s="24">
        <f t="shared" si="11"/>
        <v>1.3560248175690237E-2</v>
      </c>
      <c r="AE8" s="24">
        <f t="shared" si="11"/>
        <v>2.842770002622852E-2</v>
      </c>
      <c r="AF8" s="24">
        <f t="shared" si="11"/>
        <v>8.2876042107735692E-3</v>
      </c>
      <c r="AG8" s="24">
        <f t="shared" si="11"/>
        <v>5.6823785189169751E-2</v>
      </c>
      <c r="AH8" s="24">
        <f t="shared" si="11"/>
        <v>1.6059456419434071E-2</v>
      </c>
      <c r="AI8" s="24">
        <f t="shared" si="11"/>
        <v>0.27118429853625137</v>
      </c>
      <c r="AJ8" s="24">
        <f t="shared" si="11"/>
        <v>1.5924524870946977E-2</v>
      </c>
      <c r="AK8" s="24">
        <f t="shared" si="11"/>
        <v>2.0855650614967081E-2</v>
      </c>
      <c r="AL8" s="24">
        <f t="shared" si="11"/>
        <v>6.9282771233600826E-3</v>
      </c>
      <c r="AM8" s="24">
        <f t="shared" si="11"/>
        <v>2.2273369557300304E-2</v>
      </c>
      <c r="AN8" s="24">
        <f t="shared" si="11"/>
        <v>8.6939445437528073E-2</v>
      </c>
      <c r="AO8" s="24">
        <f t="shared" si="12"/>
        <v>3.2233224870396482E-2</v>
      </c>
      <c r="AP8" s="24">
        <f t="shared" si="12"/>
        <v>1.8432588662358196E-2</v>
      </c>
      <c r="AQ8" s="24">
        <f t="shared" si="12"/>
        <v>1.673091144747918E-2</v>
      </c>
      <c r="AR8" s="24">
        <f t="shared" si="12"/>
        <v>1.696664000512782E-2</v>
      </c>
      <c r="AS8" s="24" t="e">
        <f t="shared" si="12"/>
        <v>#DIV/0!</v>
      </c>
      <c r="AT8" s="24">
        <f t="shared" si="12"/>
        <v>3.01861700491588E-2</v>
      </c>
      <c r="AU8" s="21"/>
      <c r="BR8" s="21"/>
      <c r="BS8" s="35">
        <f t="shared" si="13"/>
        <v>42795</v>
      </c>
      <c r="BT8" s="24">
        <f t="shared" ref="BT8:CE42" si="17">(C8-C7)/$B7*C$3</f>
        <v>7.0866714877328004E-3</v>
      </c>
      <c r="BU8" s="24">
        <f t="shared" si="14"/>
        <v>5.0008051180437945E-4</v>
      </c>
      <c r="BV8" s="24">
        <f t="shared" si="14"/>
        <v>2.1562204769962831E-3</v>
      </c>
      <c r="BW8" s="24">
        <f t="shared" si="14"/>
        <v>9.2335758329596968E-3</v>
      </c>
      <c r="BX8" s="24">
        <f t="shared" si="14"/>
        <v>8.0542543498069504E-4</v>
      </c>
      <c r="BY8" s="24">
        <f t="shared" si="14"/>
        <v>1.805955655833731E-3</v>
      </c>
      <c r="BZ8" s="24">
        <f t="shared" si="14"/>
        <v>7.0945931743345459E-4</v>
      </c>
      <c r="CA8" s="24">
        <f t="shared" si="14"/>
        <v>1.5195146150619736E-3</v>
      </c>
      <c r="CB8" s="24">
        <f t="shared" si="14"/>
        <v>9.5344344648375697E-4</v>
      </c>
      <c r="CC8" s="24">
        <f t="shared" si="14"/>
        <v>5.4866964608553505E-3</v>
      </c>
      <c r="CD8" s="24">
        <f t="shared" si="14"/>
        <v>1.2683970437222486E-3</v>
      </c>
      <c r="CE8" s="24">
        <f t="shared" si="14"/>
        <v>7.078231440100695E-4</v>
      </c>
      <c r="CF8" s="24">
        <f t="shared" si="16"/>
        <v>3.2233263427874442E-2</v>
      </c>
    </row>
    <row r="9" spans="1:99" x14ac:dyDescent="0.25">
      <c r="A9" s="31">
        <f>+[1]NOA!A10</f>
        <v>42826</v>
      </c>
      <c r="B9" s="17">
        <f>+[1]NOA!B10</f>
        <v>109.96259999999999</v>
      </c>
      <c r="C9" s="17">
        <f>+[1]NOA!C10</f>
        <v>108.3813</v>
      </c>
      <c r="D9" s="17">
        <f>+[1]NOA!D10</f>
        <v>109.2687</v>
      </c>
      <c r="E9" s="17">
        <f>+[1]NOA!E10</f>
        <v>105.8574</v>
      </c>
      <c r="F9" s="17">
        <f>+[1]NOA!F10</f>
        <v>131.83949999999999</v>
      </c>
      <c r="G9" s="17">
        <f>+[1]NOA!G10</f>
        <v>103.1266</v>
      </c>
      <c r="H9" s="17">
        <f>+[1]NOA!H10</f>
        <v>109.21429999999999</v>
      </c>
      <c r="I9" s="17">
        <f>+[1]NOA!I10</f>
        <v>106.98909999999999</v>
      </c>
      <c r="J9" s="17">
        <f>+[1]NOA!J10</f>
        <v>120.6617</v>
      </c>
      <c r="K9" s="17">
        <f>+[1]NOA!K10</f>
        <v>107.70950000000001</v>
      </c>
      <c r="L9" s="17">
        <f>+[1]NOA!L10</f>
        <v>131.78829999999999</v>
      </c>
      <c r="M9" s="17">
        <f>+[1]NOA!M10</f>
        <v>107.1572</v>
      </c>
      <c r="N9" s="17">
        <f>+[1]NOA!N10</f>
        <v>106.9473</v>
      </c>
      <c r="O9" s="18">
        <f>+[1]NOA!R10</f>
        <v>107.76990000000001</v>
      </c>
      <c r="P9" s="19">
        <f>+[1]NOA!S10</f>
        <v>107.45359999999999</v>
      </c>
      <c r="Q9" s="20">
        <f>+[1]NOA!T10</f>
        <v>121.2229</v>
      </c>
      <c r="R9" s="18">
        <f t="shared" si="6"/>
        <v>109.9620319</v>
      </c>
      <c r="S9" s="19">
        <f t="shared" si="7"/>
        <v>107.30490160260763</v>
      </c>
      <c r="T9" s="19">
        <f t="shared" si="8"/>
        <v>106.09180025118613</v>
      </c>
      <c r="U9" s="19">
        <f t="shared" si="9"/>
        <v>105.78603358477012</v>
      </c>
      <c r="V9" s="19"/>
      <c r="W9" s="20">
        <f t="shared" si="10"/>
        <v>108.39970260538021</v>
      </c>
      <c r="X9" s="21"/>
      <c r="Y9" s="42">
        <f t="shared" si="11"/>
        <v>2.7159871094297294E-2</v>
      </c>
      <c r="Z9" s="24">
        <f t="shared" si="11"/>
        <v>2.2476669547202288E-2</v>
      </c>
      <c r="AA9" s="24">
        <f t="shared" si="11"/>
        <v>2.0095951962403324E-2</v>
      </c>
      <c r="AB9" s="24">
        <f t="shared" si="11"/>
        <v>3.557491667555257E-2</v>
      </c>
      <c r="AC9" s="24">
        <f t="shared" si="11"/>
        <v>8.6236855569662652E-2</v>
      </c>
      <c r="AD9" s="24">
        <f t="shared" si="11"/>
        <v>1.0852837793596137E-2</v>
      </c>
      <c r="AE9" s="24">
        <f t="shared" si="11"/>
        <v>2.0274840252606285E-2</v>
      </c>
      <c r="AF9" s="24">
        <f t="shared" si="11"/>
        <v>5.1379997782834419E-3</v>
      </c>
      <c r="AG9" s="24">
        <f t="shared" si="11"/>
        <v>6.6264591783533389E-2</v>
      </c>
      <c r="AH9" s="24">
        <f t="shared" si="11"/>
        <v>2.437941112414066E-2</v>
      </c>
      <c r="AI9" s="24">
        <f t="shared" si="11"/>
        <v>7.9179827613897746E-3</v>
      </c>
      <c r="AJ9" s="24">
        <f t="shared" si="11"/>
        <v>2.0213435446202688E-2</v>
      </c>
      <c r="AK9" s="24">
        <f t="shared" si="11"/>
        <v>1.1943984482187586E-2</v>
      </c>
      <c r="AL9" s="24">
        <f t="shared" si="11"/>
        <v>3.3480503190491673E-2</v>
      </c>
      <c r="AM9" s="24">
        <f t="shared" si="11"/>
        <v>2.0801033591731244E-2</v>
      </c>
      <c r="AN9" s="24">
        <f t="shared" si="11"/>
        <v>4.5410720507221614E-2</v>
      </c>
      <c r="AO9" s="24">
        <f t="shared" si="12"/>
        <v>2.7158554328272633E-2</v>
      </c>
      <c r="AP9" s="24">
        <f t="shared" si="12"/>
        <v>2.2996279224698712E-2</v>
      </c>
      <c r="AQ9" s="24">
        <f t="shared" si="12"/>
        <v>2.3772458954617548E-2</v>
      </c>
      <c r="AR9" s="24">
        <f t="shared" si="12"/>
        <v>2.4811791444173004E-2</v>
      </c>
      <c r="AS9" s="24" t="e">
        <f t="shared" si="12"/>
        <v>#DIV/0!</v>
      </c>
      <c r="AT9" s="24">
        <f t="shared" si="12"/>
        <v>2.2206623764425171E-2</v>
      </c>
      <c r="AU9" s="21"/>
      <c r="BR9" s="21"/>
      <c r="BS9" s="35">
        <f t="shared" si="13"/>
        <v>42826</v>
      </c>
      <c r="BT9" s="24">
        <f t="shared" si="17"/>
        <v>7.7157792723366271E-3</v>
      </c>
      <c r="BU9" s="24">
        <f t="shared" si="14"/>
        <v>6.2936229041146859E-4</v>
      </c>
      <c r="BV9" s="24">
        <f t="shared" si="14"/>
        <v>4.2019060296109448E-3</v>
      </c>
      <c r="BW9" s="24">
        <f t="shared" si="14"/>
        <v>6.843921348839376E-3</v>
      </c>
      <c r="BX9" s="24">
        <f t="shared" si="14"/>
        <v>6.329516603614917E-4</v>
      </c>
      <c r="BY9" s="24">
        <f t="shared" si="14"/>
        <v>1.2832655177245325E-3</v>
      </c>
      <c r="BZ9" s="24">
        <f t="shared" si="14"/>
        <v>4.2963233851757947E-4</v>
      </c>
      <c r="CA9" s="24">
        <f t="shared" si="14"/>
        <v>1.8141733688291064E-3</v>
      </c>
      <c r="CB9" s="24">
        <f t="shared" si="14"/>
        <v>1.4247097286441556E-3</v>
      </c>
      <c r="CC9" s="24">
        <f t="shared" si="14"/>
        <v>1.972828919714178E-4</v>
      </c>
      <c r="CD9" s="24">
        <f t="shared" si="14"/>
        <v>1.584565783942839E-3</v>
      </c>
      <c r="CE9" s="24">
        <f t="shared" si="14"/>
        <v>4.0089860352155316E-4</v>
      </c>
      <c r="CF9" s="24">
        <f t="shared" si="16"/>
        <v>2.7158448834711083E-2</v>
      </c>
    </row>
    <row r="10" spans="1:99" x14ac:dyDescent="0.25">
      <c r="A10" s="31">
        <f>+[1]NOA!A11</f>
        <v>42856</v>
      </c>
      <c r="B10" s="17">
        <f>+[1]NOA!B11</f>
        <v>111.636</v>
      </c>
      <c r="C10" s="17">
        <f>+[1]NOA!C11</f>
        <v>109.5925</v>
      </c>
      <c r="D10" s="17">
        <f>+[1]NOA!D11</f>
        <v>111.2548</v>
      </c>
      <c r="E10" s="17">
        <f>+[1]NOA!E11</f>
        <v>107.8263</v>
      </c>
      <c r="F10" s="17">
        <f>+[1]NOA!F11</f>
        <v>135.64250000000001</v>
      </c>
      <c r="G10" s="17">
        <f>+[1]NOA!G11</f>
        <v>106.0504</v>
      </c>
      <c r="H10" s="17">
        <f>+[1]NOA!H11</f>
        <v>110.9083</v>
      </c>
      <c r="I10" s="17">
        <f>+[1]NOA!I11</f>
        <v>108.233</v>
      </c>
      <c r="J10" s="17">
        <f>+[1]NOA!J11</f>
        <v>120.8609</v>
      </c>
      <c r="K10" s="17">
        <f>+[1]NOA!K11</f>
        <v>108.8826</v>
      </c>
      <c r="L10" s="17">
        <f>+[1]NOA!L11</f>
        <v>133.0204</v>
      </c>
      <c r="M10" s="17">
        <f>+[1]NOA!M11</f>
        <v>109.0168</v>
      </c>
      <c r="N10" s="17">
        <f>+[1]NOA!N11</f>
        <v>108.18389999999999</v>
      </c>
      <c r="O10" s="18">
        <f>+[1]NOA!R11</f>
        <v>109.1944</v>
      </c>
      <c r="P10" s="19">
        <f>+[1]NOA!S11</f>
        <v>109.0912</v>
      </c>
      <c r="Q10" s="20">
        <f>+[1]NOA!T11</f>
        <v>123.2123</v>
      </c>
      <c r="R10" s="18">
        <f t="shared" si="6"/>
        <v>111.63538155999998</v>
      </c>
      <c r="S10" s="19">
        <f t="shared" si="7"/>
        <v>108.88714165421702</v>
      </c>
      <c r="T10" s="19">
        <f t="shared" si="8"/>
        <v>107.99778791515489</v>
      </c>
      <c r="U10" s="19">
        <f t="shared" si="9"/>
        <v>107.70533437500002</v>
      </c>
      <c r="V10" s="19"/>
      <c r="W10" s="20">
        <f t="shared" si="10"/>
        <v>110.04441696674434</v>
      </c>
      <c r="X10" s="21"/>
      <c r="Y10" s="42">
        <f t="shared" si="11"/>
        <v>1.5217901359189323E-2</v>
      </c>
      <c r="Z10" s="24">
        <f t="shared" si="11"/>
        <v>1.1175359586939937E-2</v>
      </c>
      <c r="AA10" s="24">
        <f t="shared" si="11"/>
        <v>1.8176293851761782E-2</v>
      </c>
      <c r="AB10" s="24">
        <f t="shared" si="11"/>
        <v>1.8599549960607531E-2</v>
      </c>
      <c r="AC10" s="24">
        <f t="shared" si="11"/>
        <v>2.8845679784890166E-2</v>
      </c>
      <c r="AD10" s="24">
        <f t="shared" si="11"/>
        <v>2.8351560121248953E-2</v>
      </c>
      <c r="AE10" s="24">
        <f t="shared" si="11"/>
        <v>1.5510789338026187E-2</v>
      </c>
      <c r="AF10" s="24">
        <f t="shared" si="11"/>
        <v>1.1626418018284124E-2</v>
      </c>
      <c r="AG10" s="24">
        <f t="shared" si="11"/>
        <v>1.6508966805539593E-3</v>
      </c>
      <c r="AH10" s="24">
        <f t="shared" si="11"/>
        <v>1.0891332705100121E-2</v>
      </c>
      <c r="AI10" s="24">
        <f t="shared" si="11"/>
        <v>9.3490848580639607E-3</v>
      </c>
      <c r="AJ10" s="24">
        <f t="shared" si="11"/>
        <v>1.7353943552089746E-2</v>
      </c>
      <c r="AK10" s="24">
        <f t="shared" si="11"/>
        <v>1.1562704247793043E-2</v>
      </c>
      <c r="AL10" s="24">
        <f t="shared" si="11"/>
        <v>1.3217976447969182E-2</v>
      </c>
      <c r="AM10" s="24">
        <f t="shared" si="11"/>
        <v>1.5240066410059816E-2</v>
      </c>
      <c r="AN10" s="24">
        <f t="shared" si="11"/>
        <v>1.6411090643764448E-2</v>
      </c>
      <c r="AO10" s="24">
        <f t="shared" si="12"/>
        <v>1.521752218549155E-2</v>
      </c>
      <c r="AP10" s="24">
        <f t="shared" si="12"/>
        <v>1.4745272843817103E-2</v>
      </c>
      <c r="AQ10" s="24">
        <f t="shared" si="12"/>
        <v>1.7965456891636089E-2</v>
      </c>
      <c r="AR10" s="24">
        <f t="shared" si="12"/>
        <v>1.8143234273850561E-2</v>
      </c>
      <c r="AS10" s="24" t="e">
        <f t="shared" si="12"/>
        <v>#DIV/0!</v>
      </c>
      <c r="AT10" s="24">
        <f t="shared" si="12"/>
        <v>1.517268333614874E-2</v>
      </c>
      <c r="AU10" s="21"/>
      <c r="BR10" s="21"/>
      <c r="BS10" s="35">
        <f t="shared" si="13"/>
        <v>42856</v>
      </c>
      <c r="BT10" s="24">
        <f t="shared" si="17"/>
        <v>3.8187805672110502E-3</v>
      </c>
      <c r="BU10" s="24">
        <f t="shared" si="14"/>
        <v>5.65327938771912E-4</v>
      </c>
      <c r="BV10" s="24">
        <f t="shared" si="14"/>
        <v>2.2148706014590474E-3</v>
      </c>
      <c r="BW10" s="24">
        <f t="shared" si="14"/>
        <v>2.4209140198576777E-3</v>
      </c>
      <c r="BX10" s="24">
        <f t="shared" si="14"/>
        <v>1.627249264750015E-3</v>
      </c>
      <c r="BY10" s="24">
        <f t="shared" si="14"/>
        <v>9.7515155152752087E-4</v>
      </c>
      <c r="BZ10" s="24">
        <f t="shared" si="14"/>
        <v>9.5134154703509102E-4</v>
      </c>
      <c r="CA10" s="24">
        <f t="shared" si="14"/>
        <v>4.6918497743779448E-5</v>
      </c>
      <c r="CB10" s="24">
        <f t="shared" si="14"/>
        <v>6.347562716778201E-4</v>
      </c>
      <c r="CC10" s="24">
        <f t="shared" si="14"/>
        <v>2.2857626138341632E-4</v>
      </c>
      <c r="CD10" s="24">
        <f t="shared" si="14"/>
        <v>1.3512052279593244E-3</v>
      </c>
      <c r="CE10" s="24">
        <f t="shared" si="14"/>
        <v>3.8235181779986885E-4</v>
      </c>
      <c r="CF10" s="24">
        <f t="shared" si="16"/>
        <v>1.5217443567176522E-2</v>
      </c>
    </row>
    <row r="11" spans="1:99" x14ac:dyDescent="0.25">
      <c r="A11" s="31">
        <f>+[1]NOA!A12</f>
        <v>42887</v>
      </c>
      <c r="B11" s="17">
        <f>+[1]NOA!B12</f>
        <v>112.69240000000001</v>
      </c>
      <c r="C11" s="17">
        <f>+[1]NOA!C12</f>
        <v>110.239</v>
      </c>
      <c r="D11" s="17">
        <f>+[1]NOA!D12</f>
        <v>111.59990000000001</v>
      </c>
      <c r="E11" s="17">
        <f>+[1]NOA!E12</f>
        <v>110.9264</v>
      </c>
      <c r="F11" s="17">
        <f>+[1]NOA!F12</f>
        <v>136.40260000000001</v>
      </c>
      <c r="G11" s="17">
        <f>+[1]NOA!G12</f>
        <v>106.5386</v>
      </c>
      <c r="H11" s="17">
        <f>+[1]NOA!H12</f>
        <v>112.6816</v>
      </c>
      <c r="I11" s="17">
        <f>+[1]NOA!I12</f>
        <v>109.1964</v>
      </c>
      <c r="J11" s="17">
        <f>+[1]NOA!J12</f>
        <v>121.8266</v>
      </c>
      <c r="K11" s="17">
        <f>+[1]NOA!K12</f>
        <v>110.3471</v>
      </c>
      <c r="L11" s="17">
        <f>+[1]NOA!L12</f>
        <v>133.4391</v>
      </c>
      <c r="M11" s="17">
        <f>+[1]NOA!M12</f>
        <v>109.398</v>
      </c>
      <c r="N11" s="17">
        <f>+[1]NOA!N12</f>
        <v>108.4948</v>
      </c>
      <c r="O11" s="18">
        <f>+[1]NOA!R12</f>
        <v>110.7449</v>
      </c>
      <c r="P11" s="19">
        <f>+[1]NOA!S12</f>
        <v>110.1614</v>
      </c>
      <c r="Q11" s="20">
        <f>+[1]NOA!T12</f>
        <v>123.8629</v>
      </c>
      <c r="R11" s="18">
        <f t="shared" si="6"/>
        <v>112.69188312</v>
      </c>
      <c r="S11" s="19">
        <f t="shared" si="7"/>
        <v>109.94169770473992</v>
      </c>
      <c r="T11" s="19">
        <f t="shared" si="8"/>
        <v>109.50916508512418</v>
      </c>
      <c r="U11" s="19">
        <f t="shared" si="9"/>
        <v>109.54106914511495</v>
      </c>
      <c r="V11" s="19"/>
      <c r="W11" s="20">
        <f t="shared" si="10"/>
        <v>111.60741950857869</v>
      </c>
      <c r="X11" s="21"/>
      <c r="Y11" s="42">
        <f t="shared" si="11"/>
        <v>9.4628972732810901E-3</v>
      </c>
      <c r="Z11" s="24">
        <f t="shared" si="11"/>
        <v>5.8991263088259416E-3</v>
      </c>
      <c r="AA11" s="24">
        <f t="shared" si="11"/>
        <v>3.1018886376139587E-3</v>
      </c>
      <c r="AB11" s="24">
        <f t="shared" si="11"/>
        <v>2.8750870613199142E-2</v>
      </c>
      <c r="AC11" s="24">
        <f t="shared" si="11"/>
        <v>5.6037009049523245E-3</v>
      </c>
      <c r="AD11" s="24">
        <f t="shared" si="11"/>
        <v>4.6034715569200912E-3</v>
      </c>
      <c r="AE11" s="24">
        <f t="shared" si="11"/>
        <v>1.598888451089775E-2</v>
      </c>
      <c r="AF11" s="24">
        <f t="shared" si="11"/>
        <v>8.9011669269076776E-3</v>
      </c>
      <c r="AG11" s="24">
        <f t="shared" si="11"/>
        <v>7.990177137519261E-3</v>
      </c>
      <c r="AH11" s="24">
        <f t="shared" si="11"/>
        <v>1.3450266617439421E-2</v>
      </c>
      <c r="AI11" s="24">
        <f t="shared" si="11"/>
        <v>3.1476375052248429E-3</v>
      </c>
      <c r="AJ11" s="24">
        <f t="shared" si="11"/>
        <v>3.4967087641537553E-3</v>
      </c>
      <c r="AK11" s="24">
        <f t="shared" si="11"/>
        <v>2.8738102434835433E-3</v>
      </c>
      <c r="AL11" s="24">
        <f t="shared" si="11"/>
        <v>1.4199446125442217E-2</v>
      </c>
      <c r="AM11" s="24">
        <f t="shared" si="11"/>
        <v>9.810140506292031E-3</v>
      </c>
      <c r="AN11" s="24">
        <f t="shared" si="11"/>
        <v>5.2803169813402384E-3</v>
      </c>
      <c r="AO11" s="24">
        <f t="shared" si="12"/>
        <v>9.4638594434524048E-3</v>
      </c>
      <c r="AP11" s="24">
        <f t="shared" si="12"/>
        <v>9.6848538266507411E-3</v>
      </c>
      <c r="AQ11" s="24">
        <f t="shared" si="12"/>
        <v>1.3994519694761287E-2</v>
      </c>
      <c r="AR11" s="24">
        <f t="shared" si="12"/>
        <v>1.7044046896724785E-2</v>
      </c>
      <c r="AS11" s="24" t="e">
        <f t="shared" si="12"/>
        <v>#DIV/0!</v>
      </c>
      <c r="AT11" s="24">
        <f t="shared" si="12"/>
        <v>1.4203378825721646E-2</v>
      </c>
      <c r="AU11" s="21"/>
      <c r="BR11" s="21"/>
      <c r="BS11" s="35">
        <f t="shared" si="13"/>
        <v>42887</v>
      </c>
      <c r="BT11" s="24">
        <f t="shared" si="17"/>
        <v>2.0077891540363426E-3</v>
      </c>
      <c r="BU11" s="24">
        <f t="shared" si="14"/>
        <v>9.6757587158264984E-5</v>
      </c>
      <c r="BV11" s="24">
        <f t="shared" si="14"/>
        <v>3.4351138521623828E-3</v>
      </c>
      <c r="BW11" s="24">
        <f t="shared" si="14"/>
        <v>4.7661148733383138E-4</v>
      </c>
      <c r="BX11" s="24">
        <f t="shared" si="14"/>
        <v>2.6763624637214141E-4</v>
      </c>
      <c r="BY11" s="24">
        <f t="shared" si="14"/>
        <v>1.0054990325701421E-3</v>
      </c>
      <c r="BZ11" s="24">
        <f t="shared" si="14"/>
        <v>7.2576892758607805E-4</v>
      </c>
      <c r="CA11" s="24">
        <f t="shared" si="14"/>
        <v>2.2404627539503345E-4</v>
      </c>
      <c r="CB11" s="24">
        <f t="shared" si="14"/>
        <v>7.8055242036619064E-4</v>
      </c>
      <c r="CC11" s="24">
        <f t="shared" si="14"/>
        <v>7.6511877888853287E-5</v>
      </c>
      <c r="CD11" s="24">
        <f t="shared" si="14"/>
        <v>2.7283206134221411E-4</v>
      </c>
      <c r="CE11" s="24">
        <f t="shared" si="14"/>
        <v>9.4688093446559612E-5</v>
      </c>
      <c r="CF11" s="24">
        <f t="shared" si="16"/>
        <v>9.4638070156580351E-3</v>
      </c>
    </row>
    <row r="12" spans="1:99" x14ac:dyDescent="0.25">
      <c r="A12" s="31">
        <f>+[1]NOA!A13</f>
        <v>42917</v>
      </c>
      <c r="B12" s="17">
        <f>+[1]NOA!B13</f>
        <v>114.28570000000001</v>
      </c>
      <c r="C12" s="17">
        <f>+[1]NOA!C13</f>
        <v>111.3233</v>
      </c>
      <c r="D12" s="17">
        <f>+[1]NOA!D13</f>
        <v>113.8749</v>
      </c>
      <c r="E12" s="17">
        <f>+[1]NOA!E13</f>
        <v>110.601</v>
      </c>
      <c r="F12" s="17">
        <f>+[1]NOA!F13</f>
        <v>138.6344</v>
      </c>
      <c r="G12" s="17">
        <f>+[1]NOA!G13</f>
        <v>109.3629</v>
      </c>
      <c r="H12" s="17">
        <f>+[1]NOA!H13</f>
        <v>116.0536</v>
      </c>
      <c r="I12" s="17">
        <f>+[1]NOA!I13</f>
        <v>112.37779999999999</v>
      </c>
      <c r="J12" s="17">
        <f>+[1]NOA!J13</f>
        <v>121.67740000000001</v>
      </c>
      <c r="K12" s="17">
        <f>+[1]NOA!K13</f>
        <v>113.0802</v>
      </c>
      <c r="L12" s="17">
        <f>+[1]NOA!L13</f>
        <v>135.33799999999999</v>
      </c>
      <c r="M12" s="17">
        <f>+[1]NOA!M13</f>
        <v>111.2471</v>
      </c>
      <c r="N12" s="17">
        <f>+[1]NOA!N13</f>
        <v>109.41540000000001</v>
      </c>
      <c r="O12" s="18">
        <f>+[1]NOA!R13</f>
        <v>110.0316</v>
      </c>
      <c r="P12" s="19">
        <f>+[1]NOA!S13</f>
        <v>111.9143</v>
      </c>
      <c r="Q12" s="20">
        <f>+[1]NOA!T13</f>
        <v>126.4854</v>
      </c>
      <c r="R12" s="18">
        <f t="shared" si="6"/>
        <v>114.28537817</v>
      </c>
      <c r="S12" s="19">
        <f t="shared" si="7"/>
        <v>111.1930795192177</v>
      </c>
      <c r="T12" s="19">
        <f t="shared" si="8"/>
        <v>110.83279924644151</v>
      </c>
      <c r="U12" s="19">
        <f t="shared" si="9"/>
        <v>110.71389612068967</v>
      </c>
      <c r="V12" s="19"/>
      <c r="W12" s="20">
        <f t="shared" si="10"/>
        <v>113.39176954035163</v>
      </c>
      <c r="X12" s="21"/>
      <c r="Y12" s="42">
        <f t="shared" si="11"/>
        <v>1.4138486712502285E-2</v>
      </c>
      <c r="Z12" s="24">
        <f t="shared" si="11"/>
        <v>9.8359019947569237E-3</v>
      </c>
      <c r="AA12" s="24">
        <f t="shared" si="11"/>
        <v>2.0385322925916549E-2</v>
      </c>
      <c r="AB12" s="24">
        <f t="shared" si="11"/>
        <v>-2.9334766115189925E-3</v>
      </c>
      <c r="AC12" s="24">
        <f t="shared" si="11"/>
        <v>1.6361858205048874E-2</v>
      </c>
      <c r="AD12" s="24">
        <f t="shared" si="11"/>
        <v>2.650964063729E-2</v>
      </c>
      <c r="AE12" s="24">
        <f t="shared" si="11"/>
        <v>2.9925027688637806E-2</v>
      </c>
      <c r="AF12" s="24">
        <f t="shared" si="11"/>
        <v>2.9134660117000166E-2</v>
      </c>
      <c r="AG12" s="24">
        <f t="shared" si="11"/>
        <v>-1.224691487737406E-3</v>
      </c>
      <c r="AH12" s="24">
        <f t="shared" si="11"/>
        <v>2.476820867970253E-2</v>
      </c>
      <c r="AI12" s="24">
        <f t="shared" si="11"/>
        <v>1.4230461686267404E-2</v>
      </c>
      <c r="AJ12" s="24">
        <f t="shared" si="11"/>
        <v>1.6902502787985219E-2</v>
      </c>
      <c r="AK12" s="24">
        <f t="shared" si="11"/>
        <v>8.4851992906573859E-3</v>
      </c>
      <c r="AL12" s="24">
        <f t="shared" si="11"/>
        <v>-6.4409286567598256E-3</v>
      </c>
      <c r="AM12" s="24">
        <f t="shared" si="11"/>
        <v>1.5912107144607779E-2</v>
      </c>
      <c r="AN12" s="24">
        <f t="shared" si="11"/>
        <v>2.1172602934373508E-2</v>
      </c>
      <c r="AO12" s="24">
        <f t="shared" si="12"/>
        <v>1.4140282386648551E-2</v>
      </c>
      <c r="AP12" s="24">
        <f t="shared" si="12"/>
        <v>1.1382231133436838E-2</v>
      </c>
      <c r="AQ12" s="24">
        <f t="shared" si="12"/>
        <v>1.2086971536021007E-2</v>
      </c>
      <c r="AR12" s="24">
        <f t="shared" si="12"/>
        <v>1.0706732960776622E-2</v>
      </c>
      <c r="AS12" s="24" t="e">
        <f t="shared" si="12"/>
        <v>#DIV/0!</v>
      </c>
      <c r="AT12" s="24">
        <f t="shared" si="12"/>
        <v>1.5987736654334173E-2</v>
      </c>
      <c r="AU12" s="21"/>
      <c r="BR12" s="21"/>
      <c r="BS12" s="35">
        <f t="shared" si="13"/>
        <v>42917</v>
      </c>
      <c r="BT12" s="24">
        <f t="shared" si="17"/>
        <v>3.3358665713038292E-3</v>
      </c>
      <c r="BU12" s="24">
        <f t="shared" si="14"/>
        <v>6.3187490904444078E-4</v>
      </c>
      <c r="BV12" s="24">
        <f t="shared" si="14"/>
        <v>-3.5718451288640791E-4</v>
      </c>
      <c r="BW12" s="24">
        <f t="shared" si="14"/>
        <v>1.3863046665081185E-3</v>
      </c>
      <c r="BX12" s="24">
        <f t="shared" si="14"/>
        <v>1.5337960678803505E-3</v>
      </c>
      <c r="BY12" s="24">
        <f t="shared" si="14"/>
        <v>1.8940727147527248E-3</v>
      </c>
      <c r="BZ12" s="24">
        <f t="shared" si="14"/>
        <v>2.3742128129314814E-3</v>
      </c>
      <c r="CA12" s="24">
        <f t="shared" si="14"/>
        <v>-3.4290511161354508E-5</v>
      </c>
      <c r="CB12" s="24">
        <f t="shared" si="14"/>
        <v>1.4430383060437121E-3</v>
      </c>
      <c r="CC12" s="24">
        <f t="shared" si="14"/>
        <v>3.437459846449268E-4</v>
      </c>
      <c r="CD12" s="24">
        <f t="shared" si="14"/>
        <v>1.3110297588834789E-3</v>
      </c>
      <c r="CE12" s="24">
        <f t="shared" si="14"/>
        <v>2.7775076225193757E-4</v>
      </c>
      <c r="CF12" s="24">
        <f t="shared" si="16"/>
        <v>1.4140217530197239E-2</v>
      </c>
    </row>
    <row r="13" spans="1:99" x14ac:dyDescent="0.25">
      <c r="A13" s="31">
        <f>+[1]NOA!A14</f>
        <v>42948</v>
      </c>
      <c r="B13" s="17">
        <f>+[1]NOA!B14</f>
        <v>115.7385</v>
      </c>
      <c r="C13" s="17">
        <f>+[1]NOA!C14</f>
        <v>112.78740000000001</v>
      </c>
      <c r="D13" s="17">
        <f>+[1]NOA!D14</f>
        <v>116.0454</v>
      </c>
      <c r="E13" s="17">
        <f>+[1]NOA!E14</f>
        <v>110.3081</v>
      </c>
      <c r="F13" s="17">
        <f>+[1]NOA!F14</f>
        <v>139.6986</v>
      </c>
      <c r="G13" s="17">
        <f>+[1]NOA!G14</f>
        <v>110.1396</v>
      </c>
      <c r="H13" s="17">
        <f>+[1]NOA!H14</f>
        <v>118.4669</v>
      </c>
      <c r="I13" s="17">
        <f>+[1]NOA!I14</f>
        <v>113.7116</v>
      </c>
      <c r="J13" s="17">
        <f>+[1]NOA!J14</f>
        <v>124.5091</v>
      </c>
      <c r="K13" s="17">
        <f>+[1]NOA!K14</f>
        <v>116.6181</v>
      </c>
      <c r="L13" s="17">
        <f>+[1]NOA!L14</f>
        <v>137.38399999999999</v>
      </c>
      <c r="M13" s="17">
        <f>+[1]NOA!M14</f>
        <v>112.9072</v>
      </c>
      <c r="N13" s="17">
        <f>+[1]NOA!N14</f>
        <v>111.4284</v>
      </c>
      <c r="O13" s="18">
        <f>+[1]NOA!R14</f>
        <v>111.4599</v>
      </c>
      <c r="P13" s="19">
        <f>+[1]NOA!S14</f>
        <v>113.3031</v>
      </c>
      <c r="Q13" s="20">
        <f>+[1]NOA!T14</f>
        <v>128.20320000000001</v>
      </c>
      <c r="R13" s="18">
        <f t="shared" si="6"/>
        <v>115.73831754</v>
      </c>
      <c r="S13" s="19">
        <f t="shared" si="7"/>
        <v>112.54909129430938</v>
      </c>
      <c r="T13" s="19">
        <f t="shared" si="8"/>
        <v>112.0130709461345</v>
      </c>
      <c r="U13" s="19">
        <f t="shared" si="9"/>
        <v>111.75645847701151</v>
      </c>
      <c r="V13" s="19"/>
      <c r="W13" s="20">
        <f t="shared" si="10"/>
        <v>114.81151802584199</v>
      </c>
      <c r="X13" s="21"/>
      <c r="Y13" s="42">
        <f t="shared" si="11"/>
        <v>1.2712001589000099E-2</v>
      </c>
      <c r="Z13" s="24">
        <f t="shared" si="11"/>
        <v>1.315178403802264E-2</v>
      </c>
      <c r="AA13" s="24">
        <f t="shared" si="11"/>
        <v>1.9060389954239199E-2</v>
      </c>
      <c r="AB13" s="24">
        <f t="shared" si="11"/>
        <v>-2.6482581531812599E-3</v>
      </c>
      <c r="AC13" s="24">
        <f t="shared" si="11"/>
        <v>7.676305447998466E-3</v>
      </c>
      <c r="AD13" s="24">
        <f t="shared" si="11"/>
        <v>7.1020428317098983E-3</v>
      </c>
      <c r="AE13" s="24">
        <f t="shared" si="11"/>
        <v>2.0794701758497736E-2</v>
      </c>
      <c r="AF13" s="24">
        <f t="shared" si="11"/>
        <v>1.1868892254520036E-2</v>
      </c>
      <c r="AG13" s="24">
        <f t="shared" si="11"/>
        <v>2.3272193521557849E-2</v>
      </c>
      <c r="AH13" s="24">
        <f t="shared" si="11"/>
        <v>3.1286644346224968E-2</v>
      </c>
      <c r="AI13" s="24">
        <f t="shared" si="11"/>
        <v>1.5117705300802475E-2</v>
      </c>
      <c r="AJ13" s="24">
        <f t="shared" si="11"/>
        <v>1.4922636185572546E-2</v>
      </c>
      <c r="AK13" s="24">
        <f t="shared" si="11"/>
        <v>1.8397775815835793E-2</v>
      </c>
      <c r="AL13" s="24">
        <f t="shared" si="11"/>
        <v>1.2980816420010255E-2</v>
      </c>
      <c r="AM13" s="24">
        <f t="shared" si="11"/>
        <v>1.2409495480023569E-2</v>
      </c>
      <c r="AN13" s="24">
        <f t="shared" si="11"/>
        <v>1.3581014093326349E-2</v>
      </c>
      <c r="AO13" s="24">
        <f t="shared" si="12"/>
        <v>1.2713256877347368E-2</v>
      </c>
      <c r="AP13" s="24">
        <f t="shared" si="12"/>
        <v>1.2195109452448616E-2</v>
      </c>
      <c r="AQ13" s="24">
        <f t="shared" si="12"/>
        <v>1.0649119283440811E-2</v>
      </c>
      <c r="AR13" s="24">
        <f t="shared" si="12"/>
        <v>9.4167253872570189E-3</v>
      </c>
      <c r="AS13" s="24" t="e">
        <f t="shared" si="12"/>
        <v>#DIV/0!</v>
      </c>
      <c r="AT13" s="24">
        <f t="shared" si="12"/>
        <v>1.2520736657038567E-2</v>
      </c>
      <c r="AU13" s="21"/>
      <c r="BR13" s="21"/>
      <c r="BS13" s="35">
        <f t="shared" si="13"/>
        <v>42948</v>
      </c>
      <c r="BT13" s="24">
        <f t="shared" si="17"/>
        <v>4.4415309176913708E-3</v>
      </c>
      <c r="BU13" s="24">
        <f t="shared" si="14"/>
        <v>5.9444576180572135E-4</v>
      </c>
      <c r="BV13" s="24">
        <f t="shared" si="14"/>
        <v>-3.1702767712846295E-4</v>
      </c>
      <c r="BW13" s="24">
        <f t="shared" si="14"/>
        <v>6.5182258147782242E-4</v>
      </c>
      <c r="BX13" s="24">
        <f t="shared" si="14"/>
        <v>4.1592290199036553E-4</v>
      </c>
      <c r="BY13" s="24">
        <f t="shared" si="14"/>
        <v>1.3366667045833335E-3</v>
      </c>
      <c r="BZ13" s="24">
        <f t="shared" si="14"/>
        <v>9.8151019768878255E-4</v>
      </c>
      <c r="CA13" s="24">
        <f t="shared" si="14"/>
        <v>6.4173409271676106E-4</v>
      </c>
      <c r="CB13" s="24">
        <f t="shared" si="14"/>
        <v>1.8419194177399236E-3</v>
      </c>
      <c r="CC13" s="24">
        <f t="shared" si="14"/>
        <v>3.6521104565137932E-4</v>
      </c>
      <c r="CD13" s="24">
        <f t="shared" si="14"/>
        <v>1.1606175575771946E-3</v>
      </c>
      <c r="CE13" s="24">
        <f t="shared" si="14"/>
        <v>5.9886757485844426E-4</v>
      </c>
      <c r="CF13" s="24">
        <f t="shared" si="16"/>
        <v>1.2713221076652636E-2</v>
      </c>
    </row>
    <row r="14" spans="1:99" x14ac:dyDescent="0.25">
      <c r="A14" s="31">
        <f>+[1]NOA!A15</f>
        <v>42979</v>
      </c>
      <c r="B14" s="17">
        <f>+[1]NOA!B15</f>
        <v>117.77809999999999</v>
      </c>
      <c r="C14" s="17">
        <f>+[1]NOA!C15</f>
        <v>115.8514</v>
      </c>
      <c r="D14" s="17">
        <f>+[1]NOA!D15</f>
        <v>116.804</v>
      </c>
      <c r="E14" s="17">
        <f>+[1]NOA!E15</f>
        <v>111.70699999999999</v>
      </c>
      <c r="F14" s="17">
        <f>+[1]NOA!F15</f>
        <v>141.22229999999999</v>
      </c>
      <c r="G14" s="17">
        <f>+[1]NOA!G15</f>
        <v>111.3973</v>
      </c>
      <c r="H14" s="17">
        <f>+[1]NOA!H15</f>
        <v>120.7606</v>
      </c>
      <c r="I14" s="17">
        <f>+[1]NOA!I15</f>
        <v>114.5102</v>
      </c>
      <c r="J14" s="17">
        <f>+[1]NOA!J15</f>
        <v>125.999</v>
      </c>
      <c r="K14" s="17">
        <f>+[1]NOA!K15</f>
        <v>118.2457</v>
      </c>
      <c r="L14" s="17">
        <f>+[1]NOA!L15</f>
        <v>139.22</v>
      </c>
      <c r="M14" s="17">
        <f>+[1]NOA!M15</f>
        <v>114.7894</v>
      </c>
      <c r="N14" s="17">
        <f>+[1]NOA!N15</f>
        <v>113.22920000000001</v>
      </c>
      <c r="O14" s="18">
        <f>+[1]NOA!R15</f>
        <v>115.3391</v>
      </c>
      <c r="P14" s="19">
        <f>+[1]NOA!S15</f>
        <v>115.2821</v>
      </c>
      <c r="Q14" s="20">
        <f>+[1]NOA!T15</f>
        <v>129.16390000000001</v>
      </c>
      <c r="R14" s="18">
        <f t="shared" si="6"/>
        <v>117.77787814999999</v>
      </c>
      <c r="S14" s="19">
        <f t="shared" si="7"/>
        <v>114.78256315360586</v>
      </c>
      <c r="T14" s="19">
        <f t="shared" si="8"/>
        <v>113.57174342729553</v>
      </c>
      <c r="U14" s="19">
        <f t="shared" si="9"/>
        <v>113.22227948994252</v>
      </c>
      <c r="V14" s="19"/>
      <c r="W14" s="20">
        <f t="shared" si="10"/>
        <v>116.28680048718493</v>
      </c>
      <c r="X14" s="21"/>
      <c r="Y14" s="42">
        <f t="shared" si="11"/>
        <v>1.7622485171312929E-2</v>
      </c>
      <c r="Z14" s="24">
        <f t="shared" si="11"/>
        <v>2.7166155084699106E-2</v>
      </c>
      <c r="AA14" s="24">
        <f t="shared" si="11"/>
        <v>6.5370966880204939E-3</v>
      </c>
      <c r="AB14" s="24">
        <f t="shared" si="11"/>
        <v>1.2681752291989312E-2</v>
      </c>
      <c r="AC14" s="24">
        <f t="shared" si="11"/>
        <v>1.0907052755002589E-2</v>
      </c>
      <c r="AD14" s="24">
        <f t="shared" si="11"/>
        <v>1.1419144431249029E-2</v>
      </c>
      <c r="AE14" s="24">
        <f t="shared" si="11"/>
        <v>1.9361526299751297E-2</v>
      </c>
      <c r="AF14" s="24">
        <f t="shared" si="11"/>
        <v>7.0230301921703209E-3</v>
      </c>
      <c r="AG14" s="24">
        <f t="shared" si="11"/>
        <v>1.1966193635645883E-2</v>
      </c>
      <c r="AH14" s="24">
        <f t="shared" si="11"/>
        <v>1.3956667103991682E-2</v>
      </c>
      <c r="AI14" s="24">
        <f t="shared" si="11"/>
        <v>1.3364001630466582E-2</v>
      </c>
      <c r="AJ14" s="24">
        <f t="shared" si="11"/>
        <v>1.6670327490186709E-2</v>
      </c>
      <c r="AK14" s="24">
        <f t="shared" si="11"/>
        <v>1.6161050504180263E-2</v>
      </c>
      <c r="AL14" s="24">
        <f t="shared" si="11"/>
        <v>3.4803548181902233E-2</v>
      </c>
      <c r="AM14" s="24">
        <f t="shared" si="11"/>
        <v>1.7466424131378666E-2</v>
      </c>
      <c r="AN14" s="24">
        <f t="shared" si="11"/>
        <v>7.4935727033333954E-3</v>
      </c>
      <c r="AO14" s="24">
        <f t="shared" si="12"/>
        <v>1.762217261621335E-2</v>
      </c>
      <c r="AP14" s="24">
        <f t="shared" si="12"/>
        <v>1.9844423740890793E-2</v>
      </c>
      <c r="AQ14" s="24">
        <f t="shared" si="12"/>
        <v>1.3915094622399593E-2</v>
      </c>
      <c r="AR14" s="24">
        <f t="shared" si="12"/>
        <v>1.3116208520803641E-2</v>
      </c>
      <c r="AS14" s="24" t="e">
        <f t="shared" si="12"/>
        <v>#DIV/0!</v>
      </c>
      <c r="AT14" s="24">
        <f t="shared" si="12"/>
        <v>1.2849603303833002E-2</v>
      </c>
      <c r="AU14" s="21"/>
      <c r="BR14" s="21"/>
      <c r="BS14" s="35">
        <f t="shared" si="13"/>
        <v>42979</v>
      </c>
      <c r="BT14" s="24">
        <f t="shared" si="17"/>
        <v>9.1783529249126056E-3</v>
      </c>
      <c r="BU14" s="24">
        <f t="shared" si="14"/>
        <v>2.0515368697538019E-4</v>
      </c>
      <c r="BV14" s="24">
        <f t="shared" si="14"/>
        <v>1.4951285008877745E-3</v>
      </c>
      <c r="BW14" s="24">
        <f t="shared" si="14"/>
        <v>9.2155160123899452E-4</v>
      </c>
      <c r="BX14" s="24">
        <f t="shared" si="14"/>
        <v>6.6504438885936826E-4</v>
      </c>
      <c r="BY14" s="24">
        <f t="shared" si="14"/>
        <v>1.2544763410619634E-3</v>
      </c>
      <c r="BZ14" s="24">
        <f t="shared" si="14"/>
        <v>5.8029316087558971E-4</v>
      </c>
      <c r="CA14" s="24">
        <f t="shared" si="14"/>
        <v>3.3341031722373954E-4</v>
      </c>
      <c r="CB14" s="24">
        <f t="shared" si="14"/>
        <v>8.3673280714714683E-4</v>
      </c>
      <c r="CC14" s="24">
        <f t="shared" si="14"/>
        <v>3.2361228113376506E-4</v>
      </c>
      <c r="CD14" s="24">
        <f t="shared" si="14"/>
        <v>1.2993755751111323E-3</v>
      </c>
      <c r="CE14" s="24">
        <f t="shared" si="14"/>
        <v>5.2901324969651688E-4</v>
      </c>
      <c r="CF14" s="24">
        <f t="shared" si="16"/>
        <v>1.7622144835123976E-2</v>
      </c>
    </row>
    <row r="15" spans="1:99" x14ac:dyDescent="0.25">
      <c r="A15" s="31">
        <f>+[1]NOA!A16</f>
        <v>43009</v>
      </c>
      <c r="B15" s="17">
        <f>+[1]NOA!B16</f>
        <v>119.9939</v>
      </c>
      <c r="C15" s="17">
        <f>+[1]NOA!C16</f>
        <v>118.05119999999999</v>
      </c>
      <c r="D15" s="17">
        <f>+[1]NOA!D16</f>
        <v>120.004</v>
      </c>
      <c r="E15" s="17">
        <f>+[1]NOA!E16</f>
        <v>115.1964</v>
      </c>
      <c r="F15" s="17">
        <f>+[1]NOA!F16</f>
        <v>142.48050000000001</v>
      </c>
      <c r="G15" s="17">
        <f>+[1]NOA!G16</f>
        <v>112.4689</v>
      </c>
      <c r="H15" s="17">
        <f>+[1]NOA!H16</f>
        <v>122.39319999999999</v>
      </c>
      <c r="I15" s="17">
        <f>+[1]NOA!I16</f>
        <v>115.9691</v>
      </c>
      <c r="J15" s="17">
        <f>+[1]NOA!J16</f>
        <v>132.59520000000001</v>
      </c>
      <c r="K15" s="17">
        <f>+[1]NOA!K16</f>
        <v>120.16079999999999</v>
      </c>
      <c r="L15" s="17">
        <f>+[1]NOA!L16</f>
        <v>139.6695</v>
      </c>
      <c r="M15" s="17">
        <f>+[1]NOA!M16</f>
        <v>117.2603</v>
      </c>
      <c r="N15" s="17">
        <f>+[1]NOA!N16</f>
        <v>114.7045</v>
      </c>
      <c r="O15" s="18">
        <f>+[1]NOA!R16</f>
        <v>119.6955</v>
      </c>
      <c r="P15" s="19">
        <f>+[1]NOA!S16</f>
        <v>117.08029999999999</v>
      </c>
      <c r="Q15" s="20">
        <f>+[1]NOA!T16</f>
        <v>131.46559999999999</v>
      </c>
      <c r="R15" s="18">
        <f t="shared" si="6"/>
        <v>119.99358551999998</v>
      </c>
      <c r="S15" s="19">
        <f t="shared" si="7"/>
        <v>117.1207200461768</v>
      </c>
      <c r="T15" s="19">
        <f t="shared" si="8"/>
        <v>115.96848989673454</v>
      </c>
      <c r="U15" s="19">
        <f t="shared" si="9"/>
        <v>115.59774410919539</v>
      </c>
      <c r="V15" s="19"/>
      <c r="W15" s="20">
        <f t="shared" si="10"/>
        <v>118.54771512391444</v>
      </c>
      <c r="X15" s="21"/>
      <c r="Y15" s="42">
        <f t="shared" si="11"/>
        <v>1.881334475594354E-2</v>
      </c>
      <c r="Z15" s="24">
        <f t="shared" si="11"/>
        <v>1.8988117536775428E-2</v>
      </c>
      <c r="AA15" s="24">
        <f t="shared" si="11"/>
        <v>2.7396322043765631E-2</v>
      </c>
      <c r="AB15" s="24">
        <f t="shared" si="11"/>
        <v>3.123707556375166E-2</v>
      </c>
      <c r="AC15" s="24">
        <f t="shared" si="11"/>
        <v>8.9093577997243489E-3</v>
      </c>
      <c r="AD15" s="24">
        <f t="shared" si="11"/>
        <v>9.6196227377145505E-3</v>
      </c>
      <c r="AE15" s="24">
        <f t="shared" si="11"/>
        <v>1.3519310106110849E-2</v>
      </c>
      <c r="AF15" s="24">
        <f t="shared" si="11"/>
        <v>1.274034976796834E-2</v>
      </c>
      <c r="AG15" s="24">
        <f t="shared" si="11"/>
        <v>5.2351209136580534E-2</v>
      </c>
      <c r="AH15" s="24">
        <f t="shared" si="11"/>
        <v>1.6195937780401293E-2</v>
      </c>
      <c r="AI15" s="24">
        <f t="shared" si="11"/>
        <v>3.2287027725901307E-3</v>
      </c>
      <c r="AJ15" s="24">
        <f t="shared" si="11"/>
        <v>2.152550671054998E-2</v>
      </c>
      <c r="AK15" s="24">
        <f t="shared" si="11"/>
        <v>1.3029324591183E-2</v>
      </c>
      <c r="AL15" s="24">
        <f t="shared" si="11"/>
        <v>3.7770365816969242E-2</v>
      </c>
      <c r="AM15" s="24">
        <f t="shared" si="11"/>
        <v>1.5598258532764309E-2</v>
      </c>
      <c r="AN15" s="24">
        <f t="shared" si="11"/>
        <v>1.7819994596013133E-2</v>
      </c>
      <c r="AO15" s="24">
        <f t="shared" si="12"/>
        <v>1.881259371287114E-2</v>
      </c>
      <c r="AP15" s="24">
        <f t="shared" si="12"/>
        <v>2.037031434332004E-2</v>
      </c>
      <c r="AQ15" s="24">
        <f t="shared" si="12"/>
        <v>2.1103369527591287E-2</v>
      </c>
      <c r="AR15" s="24">
        <f t="shared" si="12"/>
        <v>2.0980540490388888E-2</v>
      </c>
      <c r="AS15" s="24" t="e">
        <f t="shared" si="12"/>
        <v>#DIV/0!</v>
      </c>
      <c r="AT15" s="24">
        <f t="shared" si="12"/>
        <v>1.9442573252143713E-2</v>
      </c>
      <c r="AU15" s="21"/>
      <c r="BR15" s="21"/>
      <c r="BS15" s="35">
        <f t="shared" si="13"/>
        <v>43009</v>
      </c>
      <c r="BT15" s="24">
        <f t="shared" si="17"/>
        <v>6.4754878878161446E-3</v>
      </c>
      <c r="BU15" s="24">
        <f t="shared" si="14"/>
        <v>8.5041276773865514E-4</v>
      </c>
      <c r="BV15" s="24">
        <f t="shared" si="14"/>
        <v>3.6648475395680558E-3</v>
      </c>
      <c r="BW15" s="24">
        <f t="shared" si="14"/>
        <v>7.4779606735039155E-4</v>
      </c>
      <c r="BX15" s="24">
        <f t="shared" si="14"/>
        <v>5.5682609924935294E-4</v>
      </c>
      <c r="BY15" s="24">
        <f t="shared" si="14"/>
        <v>8.7744309001418577E-4</v>
      </c>
      <c r="BZ15" s="24">
        <f t="shared" si="14"/>
        <v>1.0417343292174011E-3</v>
      </c>
      <c r="CA15" s="24">
        <f t="shared" si="14"/>
        <v>1.4505377485288034E-3</v>
      </c>
      <c r="CB15" s="24">
        <f t="shared" si="14"/>
        <v>9.6748419273192331E-4</v>
      </c>
      <c r="CC15" s="24">
        <f t="shared" si="14"/>
        <v>7.7856579448980844E-5</v>
      </c>
      <c r="CD15" s="24">
        <f t="shared" si="14"/>
        <v>1.6762446498967127E-3</v>
      </c>
      <c r="CE15" s="24">
        <f t="shared" si="14"/>
        <v>4.2588732540259751E-4</v>
      </c>
      <c r="CF15" s="24">
        <f t="shared" si="16"/>
        <v>1.8812558276963202E-2</v>
      </c>
    </row>
    <row r="16" spans="1:99" x14ac:dyDescent="0.25">
      <c r="A16" s="31">
        <f>+[1]NOA!A17</f>
        <v>43040</v>
      </c>
      <c r="B16" s="17">
        <f>+[1]NOA!B17</f>
        <v>121.506</v>
      </c>
      <c r="C16" s="17">
        <f>+[1]NOA!C17</f>
        <v>119.1339</v>
      </c>
      <c r="D16" s="17">
        <f>+[1]NOA!D17</f>
        <v>120.8879</v>
      </c>
      <c r="E16" s="17">
        <f>+[1]NOA!E17</f>
        <v>116.9432</v>
      </c>
      <c r="F16" s="17">
        <f>+[1]NOA!F17</f>
        <v>144.0943</v>
      </c>
      <c r="G16" s="17">
        <f>+[1]NOA!G17</f>
        <v>113.6152</v>
      </c>
      <c r="H16" s="17">
        <f>+[1]NOA!H17</f>
        <v>123.92310000000001</v>
      </c>
      <c r="I16" s="17">
        <f>+[1]NOA!I17</f>
        <v>119.1704</v>
      </c>
      <c r="J16" s="17">
        <f>+[1]NOA!J17</f>
        <v>134.37129999999999</v>
      </c>
      <c r="K16" s="17">
        <f>+[1]NOA!K17</f>
        <v>123.0569</v>
      </c>
      <c r="L16" s="17">
        <f>+[1]NOA!L17</f>
        <v>139.79150000000001</v>
      </c>
      <c r="M16" s="17">
        <f>+[1]NOA!M17</f>
        <v>118.16330000000001</v>
      </c>
      <c r="N16" s="17">
        <f>+[1]NOA!N17</f>
        <v>116.2012</v>
      </c>
      <c r="O16" s="18">
        <f>+[1]NOA!R17</f>
        <v>121.3064</v>
      </c>
      <c r="P16" s="19">
        <f>+[1]NOA!S17</f>
        <v>118.4813</v>
      </c>
      <c r="Q16" s="20">
        <f>+[1]NOA!T17</f>
        <v>133.33619999999999</v>
      </c>
      <c r="R16" s="18">
        <f t="shared" si="6"/>
        <v>121.50573964000002</v>
      </c>
      <c r="S16" s="19">
        <f t="shared" si="7"/>
        <v>118.4579824799674</v>
      </c>
      <c r="T16" s="19">
        <f t="shared" si="8"/>
        <v>117.59167764443204</v>
      </c>
      <c r="U16" s="19">
        <f t="shared" si="9"/>
        <v>117.42762367097703</v>
      </c>
      <c r="V16" s="19"/>
      <c r="W16" s="20">
        <f t="shared" si="10"/>
        <v>120.50492812963357</v>
      </c>
      <c r="X16" s="21"/>
      <c r="Y16" s="42">
        <f t="shared" si="11"/>
        <v>1.2601473908256944E-2</v>
      </c>
      <c r="Z16" s="24">
        <f t="shared" si="11"/>
        <v>9.1714442546961816E-3</v>
      </c>
      <c r="AA16" s="24">
        <f t="shared" si="11"/>
        <v>7.365587813739527E-3</v>
      </c>
      <c r="AB16" s="24">
        <f t="shared" si="11"/>
        <v>1.5163668309079226E-2</v>
      </c>
      <c r="AC16" s="24">
        <f t="shared" si="11"/>
        <v>1.1326462217636779E-2</v>
      </c>
      <c r="AD16" s="24">
        <f t="shared" si="11"/>
        <v>1.019215089682568E-2</v>
      </c>
      <c r="AE16" s="24">
        <f t="shared" si="11"/>
        <v>1.2499877444171803E-2</v>
      </c>
      <c r="AF16" s="24">
        <f t="shared" si="11"/>
        <v>2.7604767131934382E-2</v>
      </c>
      <c r="AG16" s="24">
        <f t="shared" si="11"/>
        <v>1.3394904189593548E-2</v>
      </c>
      <c r="AH16" s="24">
        <f t="shared" si="11"/>
        <v>2.4101870160651462E-2</v>
      </c>
      <c r="AI16" s="24">
        <f t="shared" si="11"/>
        <v>8.7349063324504428E-4</v>
      </c>
      <c r="AJ16" s="24">
        <f t="shared" si="11"/>
        <v>7.7008160477161081E-3</v>
      </c>
      <c r="AK16" s="24">
        <f t="shared" si="11"/>
        <v>1.304831109503124E-2</v>
      </c>
      <c r="AL16" s="24">
        <f t="shared" si="11"/>
        <v>1.3458317146425758E-2</v>
      </c>
      <c r="AM16" s="24">
        <f t="shared" si="11"/>
        <v>1.1966146311548576E-2</v>
      </c>
      <c r="AN16" s="24">
        <f t="shared" si="11"/>
        <v>1.4228817272351035E-2</v>
      </c>
      <c r="AO16" s="24">
        <f t="shared" si="12"/>
        <v>1.260195795839425E-2</v>
      </c>
      <c r="AP16" s="24">
        <f t="shared" si="12"/>
        <v>1.1417812606201228E-2</v>
      </c>
      <c r="AQ16" s="24">
        <f t="shared" si="12"/>
        <v>1.3996799899204326E-2</v>
      </c>
      <c r="AR16" s="24">
        <f t="shared" si="12"/>
        <v>1.5829716884899536E-2</v>
      </c>
      <c r="AS16" s="24" t="e">
        <f t="shared" si="12"/>
        <v>#DIV/0!</v>
      </c>
      <c r="AT16" s="24">
        <f t="shared" si="12"/>
        <v>1.6509917577688604E-2</v>
      </c>
      <c r="AU16" s="21"/>
      <c r="BR16" s="21"/>
      <c r="BS16" s="35">
        <f t="shared" si="13"/>
        <v>43040</v>
      </c>
      <c r="BT16" s="24">
        <f t="shared" si="17"/>
        <v>3.128259769871643E-3</v>
      </c>
      <c r="BU16" s="24">
        <f t="shared" si="14"/>
        <v>2.3056230358376475E-4</v>
      </c>
      <c r="BV16" s="24">
        <f t="shared" si="14"/>
        <v>1.8007512048529213E-3</v>
      </c>
      <c r="BW16" s="24">
        <f t="shared" si="14"/>
        <v>9.4143118941879419E-4</v>
      </c>
      <c r="BX16" s="24">
        <f t="shared" si="14"/>
        <v>5.8464271933823125E-4</v>
      </c>
      <c r="BY16" s="24">
        <f t="shared" si="14"/>
        <v>8.07063275716522E-4</v>
      </c>
      <c r="BZ16" s="24">
        <f t="shared" si="14"/>
        <v>2.2436918043333893E-3</v>
      </c>
      <c r="CA16" s="24">
        <f t="shared" si="14"/>
        <v>3.8336107085443195E-4</v>
      </c>
      <c r="CB16" s="24">
        <f t="shared" si="14"/>
        <v>1.4360559161757411E-3</v>
      </c>
      <c r="CC16" s="24">
        <f t="shared" si="14"/>
        <v>2.0741054336931191E-5</v>
      </c>
      <c r="CD16" s="24">
        <f t="shared" si="14"/>
        <v>6.0127806496830646E-4</v>
      </c>
      <c r="CE16" s="24">
        <f t="shared" si="14"/>
        <v>4.2408655773335267E-4</v>
      </c>
      <c r="CF16" s="24">
        <f t="shared" si="16"/>
        <v>1.2601924931184031E-2</v>
      </c>
    </row>
    <row r="17" spans="1:84" x14ac:dyDescent="0.25">
      <c r="A17" s="31">
        <f>+[1]NOA!A18</f>
        <v>43070</v>
      </c>
      <c r="B17" s="17">
        <f>+[1]NOA!B18</f>
        <v>124.313</v>
      </c>
      <c r="C17" s="17">
        <f>+[1]NOA!C18</f>
        <v>120.5958</v>
      </c>
      <c r="D17" s="17">
        <f>+[1]NOA!D18</f>
        <v>121.4554</v>
      </c>
      <c r="E17" s="17">
        <f>+[1]NOA!E18</f>
        <v>117.80759999999999</v>
      </c>
      <c r="F17" s="17">
        <f>+[1]NOA!F18</f>
        <v>163.72989999999999</v>
      </c>
      <c r="G17" s="17">
        <f>+[1]NOA!G18</f>
        <v>116.48569999999999</v>
      </c>
      <c r="H17" s="17">
        <f>+[1]NOA!H18</f>
        <v>125.59990000000001</v>
      </c>
      <c r="I17" s="17">
        <f>+[1]NOA!I18</f>
        <v>122.96120000000001</v>
      </c>
      <c r="J17" s="17">
        <f>+[1]NOA!J18</f>
        <v>135.2912</v>
      </c>
      <c r="K17" s="17">
        <f>+[1]NOA!K18</f>
        <v>124.73309999999999</v>
      </c>
      <c r="L17" s="17">
        <f>+[1]NOA!L18</f>
        <v>139.73060000000001</v>
      </c>
      <c r="M17" s="17">
        <f>+[1]NOA!M18</f>
        <v>118.61320000000001</v>
      </c>
      <c r="N17" s="17">
        <f>+[1]NOA!N18</f>
        <v>117.4346</v>
      </c>
      <c r="O17" s="18">
        <f>+[1]NOA!R18</f>
        <v>122.2081</v>
      </c>
      <c r="P17" s="19">
        <f>+[1]NOA!S18</f>
        <v>119.98220000000001</v>
      </c>
      <c r="Q17" s="20">
        <f>+[1]NOA!T18</f>
        <v>142.55000000000001</v>
      </c>
      <c r="R17" s="18">
        <f t="shared" si="6"/>
        <v>124.31258327999998</v>
      </c>
      <c r="S17" s="19">
        <f t="shared" si="7"/>
        <v>119.79550912671462</v>
      </c>
      <c r="T17" s="19">
        <f t="shared" si="8"/>
        <v>118.87612472788163</v>
      </c>
      <c r="U17" s="19">
        <f t="shared" si="9"/>
        <v>118.95158336925287</v>
      </c>
      <c r="V17" s="19"/>
      <c r="W17" s="20">
        <f t="shared" si="10"/>
        <v>122.35157322601144</v>
      </c>
      <c r="X17" s="21"/>
      <c r="Y17" s="42">
        <f t="shared" si="11"/>
        <v>2.3101739831777879E-2</v>
      </c>
      <c r="Z17" s="24">
        <f t="shared" si="11"/>
        <v>1.2271066421900123E-2</v>
      </c>
      <c r="AA17" s="24">
        <f t="shared" si="11"/>
        <v>4.6944317834951566E-3</v>
      </c>
      <c r="AB17" s="24">
        <f t="shared" si="11"/>
        <v>7.3916225996892848E-3</v>
      </c>
      <c r="AC17" s="24">
        <f t="shared" si="11"/>
        <v>0.13626909600171544</v>
      </c>
      <c r="AD17" s="24">
        <f t="shared" si="11"/>
        <v>2.5265105373224683E-2</v>
      </c>
      <c r="AE17" s="24">
        <f t="shared" si="11"/>
        <v>1.3530972030234789E-2</v>
      </c>
      <c r="AF17" s="24">
        <f t="shared" si="11"/>
        <v>3.1809912528614426E-2</v>
      </c>
      <c r="AG17" s="24">
        <f t="shared" si="11"/>
        <v>6.8459559444613571E-3</v>
      </c>
      <c r="AH17" s="24">
        <f t="shared" si="11"/>
        <v>1.3621341021917477E-2</v>
      </c>
      <c r="AI17" s="24">
        <f t="shared" si="11"/>
        <v>-4.3564880554258778E-4</v>
      </c>
      <c r="AJ17" s="24">
        <f t="shared" si="11"/>
        <v>3.8074427508372199E-3</v>
      </c>
      <c r="AK17" s="24">
        <f t="shared" si="11"/>
        <v>1.0614348216713809E-2</v>
      </c>
      <c r="AL17" s="24">
        <f t="shared" si="11"/>
        <v>7.4332434232653455E-3</v>
      </c>
      <c r="AM17" s="24">
        <f t="shared" si="11"/>
        <v>1.2667821841927829E-2</v>
      </c>
      <c r="AN17" s="24">
        <f t="shared" si="11"/>
        <v>6.9102014306692494E-2</v>
      </c>
      <c r="AO17" s="24">
        <f t="shared" si="12"/>
        <v>2.3100502480920992E-2</v>
      </c>
      <c r="AP17" s="24">
        <f t="shared" si="12"/>
        <v>1.1291148293644193E-2</v>
      </c>
      <c r="AQ17" s="24">
        <f t="shared" si="12"/>
        <v>1.0922942075317854E-2</v>
      </c>
      <c r="AR17" s="24">
        <f t="shared" si="12"/>
        <v>1.2977863731159722E-2</v>
      </c>
      <c r="AS17" s="24" t="e">
        <f t="shared" si="12"/>
        <v>#DIV/0!</v>
      </c>
      <c r="AT17" s="24">
        <f t="shared" si="12"/>
        <v>1.5324228851382182E-2</v>
      </c>
      <c r="AU17" s="21"/>
      <c r="AV17" s="24">
        <f t="shared" ref="AV17:BQ28" si="18">+B17/B5-1</f>
        <v>0.24313000000000007</v>
      </c>
      <c r="AW17" s="24">
        <f t="shared" si="18"/>
        <v>0.20595799999999986</v>
      </c>
      <c r="AX17" s="24">
        <f t="shared" si="18"/>
        <v>0.21455399999999991</v>
      </c>
      <c r="AY17" s="24">
        <f t="shared" si="18"/>
        <v>0.1780759999999999</v>
      </c>
      <c r="AZ17" s="24">
        <f t="shared" si="18"/>
        <v>0.63729899999999984</v>
      </c>
      <c r="BA17" s="24">
        <f t="shared" si="18"/>
        <v>0.16485700000000003</v>
      </c>
      <c r="BB17" s="24">
        <f t="shared" si="18"/>
        <v>0.25599900000000009</v>
      </c>
      <c r="BC17" s="24">
        <f t="shared" si="18"/>
        <v>0.22961200000000015</v>
      </c>
      <c r="BD17" s="24">
        <f t="shared" si="18"/>
        <v>0.35291200000000011</v>
      </c>
      <c r="BE17" s="24">
        <f t="shared" si="18"/>
        <v>0.24733099999999997</v>
      </c>
      <c r="BF17" s="24">
        <f t="shared" si="18"/>
        <v>0.39730600000000016</v>
      </c>
      <c r="BG17" s="24">
        <f t="shared" si="18"/>
        <v>0.18613199999999996</v>
      </c>
      <c r="BH17" s="24">
        <f t="shared" si="18"/>
        <v>0.17434600000000011</v>
      </c>
      <c r="BI17" s="24">
        <f t="shared" si="18"/>
        <v>0.22208099999999997</v>
      </c>
      <c r="BJ17" s="24">
        <f t="shared" si="18"/>
        <v>0.19982200000000017</v>
      </c>
      <c r="BK17" s="24">
        <f t="shared" si="18"/>
        <v>0.42550000000000021</v>
      </c>
      <c r="BL17" s="24">
        <f t="shared" si="18"/>
        <v>0.24312583279999966</v>
      </c>
      <c r="BM17" s="24">
        <f t="shared" si="18"/>
        <v>0.19795509126714639</v>
      </c>
      <c r="BN17" s="24">
        <f t="shared" si="18"/>
        <v>0.18876124727881671</v>
      </c>
      <c r="BO17" s="24">
        <f t="shared" si="18"/>
        <v>0.18951583369252867</v>
      </c>
      <c r="BP17" s="24" t="e">
        <f t="shared" si="18"/>
        <v>#DIV/0!</v>
      </c>
      <c r="BQ17" s="24">
        <f t="shared" si="18"/>
        <v>0.22351573226011423</v>
      </c>
      <c r="BR17" s="21"/>
      <c r="BS17" s="35">
        <f t="shared" si="13"/>
        <v>43070</v>
      </c>
      <c r="BT17" s="24">
        <f t="shared" si="17"/>
        <v>4.171322650733297E-3</v>
      </c>
      <c r="BU17" s="24">
        <f t="shared" si="14"/>
        <v>1.4618825407798676E-4</v>
      </c>
      <c r="BV17" s="24">
        <f t="shared" si="14"/>
        <v>8.8000823004624187E-4</v>
      </c>
      <c r="BW17" s="24">
        <f t="shared" si="14"/>
        <v>1.1312132734185958E-2</v>
      </c>
      <c r="BX17" s="24">
        <f t="shared" si="14"/>
        <v>1.4458100834526652E-3</v>
      </c>
      <c r="BY17" s="24">
        <f t="shared" si="14"/>
        <v>8.735489605451582E-4</v>
      </c>
      <c r="BZ17" s="24">
        <f t="shared" si="14"/>
        <v>2.6237904301022203E-3</v>
      </c>
      <c r="CA17" s="24">
        <f t="shared" si="14"/>
        <v>1.9608422629335446E-4</v>
      </c>
      <c r="CB17" s="24">
        <f t="shared" si="14"/>
        <v>8.2081460997810525E-4</v>
      </c>
      <c r="CC17" s="24">
        <f t="shared" si="14"/>
        <v>-1.0224680262703702E-5</v>
      </c>
      <c r="CD17" s="24">
        <f t="shared" si="14"/>
        <v>2.9584555495201851E-4</v>
      </c>
      <c r="CE17" s="24">
        <f t="shared" si="14"/>
        <v>3.4513192764143425E-4</v>
      </c>
      <c r="CF17" s="24">
        <f t="shared" si="16"/>
        <v>2.3100452981745737E-2</v>
      </c>
    </row>
    <row r="18" spans="1:84" x14ac:dyDescent="0.25">
      <c r="A18" s="31">
        <f>+[1]NOA!A19</f>
        <v>43101</v>
      </c>
      <c r="B18" s="17">
        <f>+[1]NOA!B19</f>
        <v>126.64790000000001</v>
      </c>
      <c r="C18" s="17">
        <f>+[1]NOA!C19</f>
        <v>122.4465</v>
      </c>
      <c r="D18" s="17">
        <f>+[1]NOA!D19</f>
        <v>124.366</v>
      </c>
      <c r="E18" s="17">
        <f>+[1]NOA!E19</f>
        <v>117.4853</v>
      </c>
      <c r="F18" s="17">
        <f>+[1]NOA!F19</f>
        <v>170.93170000000001</v>
      </c>
      <c r="G18" s="17">
        <f>+[1]NOA!G19</f>
        <v>118.1949</v>
      </c>
      <c r="H18" s="17">
        <f>+[1]NOA!H19</f>
        <v>127.55670000000001</v>
      </c>
      <c r="I18" s="17">
        <f>+[1]NOA!I19</f>
        <v>125.4409</v>
      </c>
      <c r="J18" s="17">
        <f>+[1]NOA!J19</f>
        <v>139.21899999999999</v>
      </c>
      <c r="K18" s="17">
        <f>+[1]NOA!K19</f>
        <v>128.46459999999999</v>
      </c>
      <c r="L18" s="17">
        <f>+[1]NOA!L19</f>
        <v>140.56030000000001</v>
      </c>
      <c r="M18" s="17">
        <f>+[1]NOA!M19</f>
        <v>122.26439999999999</v>
      </c>
      <c r="N18" s="17">
        <f>+[1]NOA!N19</f>
        <v>119.4494</v>
      </c>
      <c r="O18" s="18">
        <f>+[1]NOA!R19</f>
        <v>123.83</v>
      </c>
      <c r="P18" s="19">
        <f>+[1]NOA!S19</f>
        <v>121.9401</v>
      </c>
      <c r="Q18" s="20">
        <f>+[1]NOA!T19</f>
        <v>146.85079999999999</v>
      </c>
      <c r="R18" s="18">
        <f t="shared" si="6"/>
        <v>126.64750571999998</v>
      </c>
      <c r="S18" s="19">
        <f t="shared" si="7"/>
        <v>121.66938163791932</v>
      </c>
      <c r="T18" s="19">
        <f t="shared" si="8"/>
        <v>120.68185417248114</v>
      </c>
      <c r="U18" s="19">
        <f t="shared" si="9"/>
        <v>120.22766806752874</v>
      </c>
      <c r="V18" s="19"/>
      <c r="W18" s="20">
        <f t="shared" si="10"/>
        <v>124.05952935818684</v>
      </c>
      <c r="X18" s="21"/>
      <c r="Y18" s="42">
        <f t="shared" si="11"/>
        <v>1.8782428225527559E-2</v>
      </c>
      <c r="Z18" s="24">
        <f t="shared" si="11"/>
        <v>1.534630559273209E-2</v>
      </c>
      <c r="AA18" s="24">
        <f t="shared" si="11"/>
        <v>2.3964352346622642E-2</v>
      </c>
      <c r="AB18" s="24">
        <f t="shared" si="11"/>
        <v>-2.7358167045249404E-3</v>
      </c>
      <c r="AC18" s="24">
        <f t="shared" si="11"/>
        <v>4.3985857195295575E-2</v>
      </c>
      <c r="AD18" s="24">
        <f t="shared" si="11"/>
        <v>1.4673045704322485E-2</v>
      </c>
      <c r="AE18" s="24">
        <f t="shared" si="11"/>
        <v>1.5579630238559128E-2</v>
      </c>
      <c r="AF18" s="24">
        <f t="shared" si="11"/>
        <v>2.0166524074260783E-2</v>
      </c>
      <c r="AG18" s="24">
        <f t="shared" si="11"/>
        <v>2.9032191302908128E-2</v>
      </c>
      <c r="AH18" s="24">
        <f t="shared" si="11"/>
        <v>2.9915876379244866E-2</v>
      </c>
      <c r="AI18" s="24">
        <f t="shared" si="11"/>
        <v>5.9378547004020898E-3</v>
      </c>
      <c r="AJ18" s="24">
        <f t="shared" si="11"/>
        <v>3.0782408703247111E-2</v>
      </c>
      <c r="AK18" s="24">
        <f t="shared" si="11"/>
        <v>1.7156783435205547E-2</v>
      </c>
      <c r="AL18" s="24">
        <f t="shared" si="11"/>
        <v>1.3271624384963099E-2</v>
      </c>
      <c r="AM18" s="24">
        <f t="shared" si="11"/>
        <v>1.6318253874324729E-2</v>
      </c>
      <c r="AN18" s="24">
        <f t="shared" si="11"/>
        <v>3.0170466502981386E-2</v>
      </c>
      <c r="AO18" s="24">
        <f t="shared" si="12"/>
        <v>1.8782671700586118E-2</v>
      </c>
      <c r="AP18" s="24">
        <f t="shared" si="12"/>
        <v>1.5642260088586379E-2</v>
      </c>
      <c r="AQ18" s="24">
        <f t="shared" si="12"/>
        <v>1.5190009337307853E-2</v>
      </c>
      <c r="AR18" s="24">
        <f t="shared" si="12"/>
        <v>1.0727765550750279E-2</v>
      </c>
      <c r="AS18" s="24" t="e">
        <f t="shared" si="12"/>
        <v>#DIV/0!</v>
      </c>
      <c r="AT18" s="24">
        <f t="shared" si="12"/>
        <v>1.3959412920832692E-2</v>
      </c>
      <c r="AU18" s="21"/>
      <c r="AV18" s="24">
        <f t="shared" si="18"/>
        <v>0.24651727239978993</v>
      </c>
      <c r="AW18" s="24">
        <f t="shared" si="18"/>
        <v>0.21195519844168498</v>
      </c>
      <c r="AX18" s="24">
        <f t="shared" si="18"/>
        <v>0.22716203362001264</v>
      </c>
      <c r="AY18" s="24">
        <f t="shared" si="18"/>
        <v>0.16920573629370139</v>
      </c>
      <c r="AZ18" s="24">
        <f t="shared" si="18"/>
        <v>0.68255760386808206</v>
      </c>
      <c r="BA18" s="24">
        <f t="shared" si="18"/>
        <v>0.17709817840678577</v>
      </c>
      <c r="BB18" s="24">
        <f t="shared" si="18"/>
        <v>0.24187251492505357</v>
      </c>
      <c r="BC18" s="24">
        <f t="shared" si="18"/>
        <v>0.21872473962381478</v>
      </c>
      <c r="BD18" s="24">
        <f t="shared" si="18"/>
        <v>0.33723242192377656</v>
      </c>
      <c r="BE18" s="24">
        <f t="shared" si="18"/>
        <v>0.24226969612575822</v>
      </c>
      <c r="BF18" s="24">
        <f t="shared" si="18"/>
        <v>0.39843879803765336</v>
      </c>
      <c r="BG18" s="24">
        <f t="shared" si="18"/>
        <v>0.19305620608899288</v>
      </c>
      <c r="BH18" s="24">
        <f t="shared" si="18"/>
        <v>0.1706306933167383</v>
      </c>
      <c r="BI18" s="24">
        <f t="shared" si="18"/>
        <v>0.21926603788261456</v>
      </c>
      <c r="BJ18" s="24">
        <f t="shared" si="18"/>
        <v>0.2021631821314176</v>
      </c>
      <c r="BK18" s="24">
        <f t="shared" si="18"/>
        <v>0.43580467687482205</v>
      </c>
      <c r="BL18" s="24">
        <f t="shared" si="18"/>
        <v>0.24651153206335708</v>
      </c>
      <c r="BM18" s="24">
        <f t="shared" si="18"/>
        <v>0.20110959507172055</v>
      </c>
      <c r="BN18" s="24">
        <f t="shared" si="18"/>
        <v>0.18839738654017757</v>
      </c>
      <c r="BO18" s="24">
        <f t="shared" si="18"/>
        <v>0.18704451943259515</v>
      </c>
      <c r="BP18" s="24" t="e">
        <f t="shared" si="18"/>
        <v>#DIV/0!</v>
      </c>
      <c r="BQ18" s="24">
        <f t="shared" si="18"/>
        <v>0.21758654136651945</v>
      </c>
      <c r="BR18" s="21"/>
      <c r="BS18" s="35">
        <f t="shared" si="13"/>
        <v>43101</v>
      </c>
      <c r="BT18" s="24">
        <f t="shared" si="17"/>
        <v>5.1614689533677188E-3</v>
      </c>
      <c r="BU18" s="24">
        <f t="shared" si="14"/>
        <v>7.3284193929838454E-4</v>
      </c>
      <c r="BV18" s="24">
        <f t="shared" si="14"/>
        <v>-3.2071070604039649E-4</v>
      </c>
      <c r="BW18" s="24">
        <f t="shared" si="14"/>
        <v>4.0552959063010416E-3</v>
      </c>
      <c r="BX18" s="24">
        <f t="shared" si="14"/>
        <v>8.4144892328236469E-4</v>
      </c>
      <c r="BY18" s="24">
        <f t="shared" si="14"/>
        <v>9.9639973293219586E-4</v>
      </c>
      <c r="BZ18" s="24">
        <f t="shared" si="14"/>
        <v>1.6775620409772065E-3</v>
      </c>
      <c r="CA18" s="24">
        <f t="shared" si="14"/>
        <v>8.1833774424235409E-4</v>
      </c>
      <c r="CB18" s="24">
        <f t="shared" si="14"/>
        <v>1.7860099104679303E-3</v>
      </c>
      <c r="CC18" s="24">
        <f t="shared" si="14"/>
        <v>1.3615534980251505E-4</v>
      </c>
      <c r="CD18" s="24">
        <f t="shared" si="14"/>
        <v>2.3467447491412729E-3</v>
      </c>
      <c r="CE18" s="24">
        <f t="shared" si="14"/>
        <v>5.5105419384939469E-4</v>
      </c>
      <c r="CF18" s="24">
        <f t="shared" si="16"/>
        <v>1.878260873762198E-2</v>
      </c>
    </row>
    <row r="19" spans="1:84" x14ac:dyDescent="0.25">
      <c r="A19" s="31">
        <f>+[1]NOA!A20</f>
        <v>43132</v>
      </c>
      <c r="B19" s="17">
        <f>+[1]NOA!B20</f>
        <v>129.23599999999999</v>
      </c>
      <c r="C19" s="17">
        <f>+[1]NOA!C20</f>
        <v>124.6618</v>
      </c>
      <c r="D19" s="17">
        <f>+[1]NOA!D20</f>
        <v>126.9426</v>
      </c>
      <c r="E19" s="17">
        <f>+[1]NOA!E20</f>
        <v>116.7573</v>
      </c>
      <c r="F19" s="17">
        <f>+[1]NOA!F20</f>
        <v>174.9795</v>
      </c>
      <c r="G19" s="17">
        <f>+[1]NOA!G20</f>
        <v>120.04689999999999</v>
      </c>
      <c r="H19" s="17">
        <f>+[1]NOA!H20</f>
        <v>129.6688</v>
      </c>
      <c r="I19" s="17">
        <f>+[1]NOA!I20</f>
        <v>131.4907</v>
      </c>
      <c r="J19" s="17">
        <f>+[1]NOA!J20</f>
        <v>154.76499999999999</v>
      </c>
      <c r="K19" s="17">
        <f>+[1]NOA!K20</f>
        <v>129.85059999999999</v>
      </c>
      <c r="L19" s="17">
        <f>+[1]NOA!L20</f>
        <v>140.95240000000001</v>
      </c>
      <c r="M19" s="17">
        <f>+[1]NOA!M20</f>
        <v>125.1444</v>
      </c>
      <c r="N19" s="17">
        <f>+[1]NOA!N20</f>
        <v>121.4153</v>
      </c>
      <c r="O19" s="18">
        <f>+[1]NOA!R20</f>
        <v>123.7252</v>
      </c>
      <c r="P19" s="19">
        <f>+[1]NOA!S20</f>
        <v>124.0185</v>
      </c>
      <c r="Q19" s="20">
        <f>+[1]NOA!T20</f>
        <v>153.3304</v>
      </c>
      <c r="R19" s="18">
        <f t="shared" si="6"/>
        <v>129.23537655999999</v>
      </c>
      <c r="S19" s="19">
        <f t="shared" si="7"/>
        <v>123.36896127936981</v>
      </c>
      <c r="T19" s="19">
        <f t="shared" si="8"/>
        <v>121.80579612056931</v>
      </c>
      <c r="U19" s="19">
        <f t="shared" si="9"/>
        <v>120.84762640086207</v>
      </c>
      <c r="V19" s="19"/>
      <c r="W19" s="20">
        <f t="shared" si="10"/>
        <v>126.65584528701547</v>
      </c>
      <c r="X19" s="21"/>
      <c r="Y19" s="42">
        <f t="shared" si="11"/>
        <v>2.0435396086314839E-2</v>
      </c>
      <c r="Z19" s="24">
        <f t="shared" si="11"/>
        <v>1.8091983029322911E-2</v>
      </c>
      <c r="AA19" s="24">
        <f t="shared" si="11"/>
        <v>2.0717881092903179E-2</v>
      </c>
      <c r="AB19" s="24">
        <f t="shared" si="11"/>
        <v>-6.1965199050434405E-3</v>
      </c>
      <c r="AC19" s="24">
        <f t="shared" si="11"/>
        <v>2.3680803502217573E-2</v>
      </c>
      <c r="AD19" s="24">
        <f t="shared" si="11"/>
        <v>1.566903478914905E-2</v>
      </c>
      <c r="AE19" s="24">
        <f t="shared" si="11"/>
        <v>1.6558126699734332E-2</v>
      </c>
      <c r="AF19" s="24">
        <f t="shared" si="11"/>
        <v>4.8228289178410044E-2</v>
      </c>
      <c r="AG19" s="24">
        <f t="shared" si="11"/>
        <v>0.1116657927438065</v>
      </c>
      <c r="AH19" s="24">
        <f t="shared" si="11"/>
        <v>1.0788964430668013E-2</v>
      </c>
      <c r="AI19" s="24">
        <f t="shared" si="11"/>
        <v>2.7895501076762308E-3</v>
      </c>
      <c r="AJ19" s="24">
        <f t="shared" si="11"/>
        <v>2.3555507572114331E-2</v>
      </c>
      <c r="AK19" s="24">
        <f t="shared" si="11"/>
        <v>1.645801485817433E-2</v>
      </c>
      <c r="AL19" s="24">
        <f t="shared" si="11"/>
        <v>-8.4632156989417062E-4</v>
      </c>
      <c r="AM19" s="24">
        <f t="shared" si="11"/>
        <v>1.704443411150236E-2</v>
      </c>
      <c r="AN19" s="24">
        <f t="shared" si="11"/>
        <v>4.4123695614868952E-2</v>
      </c>
      <c r="AO19" s="24">
        <f t="shared" si="12"/>
        <v>2.043365027434052E-2</v>
      </c>
      <c r="AP19" s="24">
        <f t="shared" si="12"/>
        <v>1.396883602571708E-2</v>
      </c>
      <c r="AQ19" s="24">
        <f t="shared" si="12"/>
        <v>9.313263835686536E-3</v>
      </c>
      <c r="AR19" s="24">
        <f t="shared" si="12"/>
        <v>5.1565362890104716E-3</v>
      </c>
      <c r="AS19" s="24" t="e">
        <f t="shared" si="12"/>
        <v>#DIV/0!</v>
      </c>
      <c r="AT19" s="24">
        <f t="shared" si="12"/>
        <v>2.0927984672040045E-2</v>
      </c>
      <c r="AU19" s="21"/>
      <c r="AV19" s="24">
        <f t="shared" si="18"/>
        <v>0.24611060489916725</v>
      </c>
      <c r="AW19" s="24">
        <f t="shared" si="18"/>
        <v>0.20006854134959062</v>
      </c>
      <c r="AX19" s="24">
        <f t="shared" si="18"/>
        <v>0.2037140464881646</v>
      </c>
      <c r="AY19" s="24">
        <f t="shared" si="18"/>
        <v>0.16276959878740915</v>
      </c>
      <c r="AZ19" s="24">
        <f t="shared" si="18"/>
        <v>0.6248097589149828</v>
      </c>
      <c r="BA19" s="24">
        <f t="shared" si="18"/>
        <v>0.192663020530627</v>
      </c>
      <c r="BB19" s="24">
        <f t="shared" si="18"/>
        <v>0.24579598809051451</v>
      </c>
      <c r="BC19" s="24">
        <f t="shared" si="18"/>
        <v>0.24556278317244074</v>
      </c>
      <c r="BD19" s="24">
        <f t="shared" si="18"/>
        <v>0.44534285159285147</v>
      </c>
      <c r="BE19" s="24">
        <f t="shared" si="18"/>
        <v>0.25478672106466482</v>
      </c>
      <c r="BF19" s="24">
        <f t="shared" si="18"/>
        <v>0.37034314869258189</v>
      </c>
      <c r="BG19" s="24">
        <f t="shared" si="18"/>
        <v>0.21043799214026437</v>
      </c>
      <c r="BH19" s="24">
        <f t="shared" si="18"/>
        <v>0.17280120240442254</v>
      </c>
      <c r="BI19" s="24">
        <f t="shared" si="18"/>
        <v>0.19470727908452123</v>
      </c>
      <c r="BJ19" s="24">
        <f t="shared" si="18"/>
        <v>0.20440805861873068</v>
      </c>
      <c r="BK19" s="24">
        <f t="shared" si="18"/>
        <v>0.43726185130991735</v>
      </c>
      <c r="BL19" s="24">
        <f t="shared" si="18"/>
        <v>0.24610310301604965</v>
      </c>
      <c r="BM19" s="24">
        <f t="shared" si="18"/>
        <v>0.19782311442579337</v>
      </c>
      <c r="BN19" s="24">
        <f t="shared" si="18"/>
        <v>0.19507622186262386</v>
      </c>
      <c r="BO19" s="24">
        <f t="shared" si="18"/>
        <v>0.19058556185430464</v>
      </c>
      <c r="BP19" s="24" t="e">
        <f t="shared" si="18"/>
        <v>#DIV/0!</v>
      </c>
      <c r="BQ19" s="24">
        <f t="shared" si="18"/>
        <v>0.23041481896609861</v>
      </c>
      <c r="BR19" s="21"/>
      <c r="BS19" s="35">
        <f t="shared" si="13"/>
        <v>43132</v>
      </c>
      <c r="BT19" s="24">
        <f t="shared" si="17"/>
        <v>6.0644077793630983E-3</v>
      </c>
      <c r="BU19" s="24">
        <f t="shared" si="14"/>
        <v>6.3678576589110418E-4</v>
      </c>
      <c r="BV19" s="24">
        <f t="shared" si="14"/>
        <v>-7.1105482206968535E-4</v>
      </c>
      <c r="BW19" s="24">
        <f t="shared" si="14"/>
        <v>2.2372735750059787E-3</v>
      </c>
      <c r="BX19" s="24">
        <f t="shared" si="14"/>
        <v>8.9494101362911943E-4</v>
      </c>
      <c r="BY19" s="24">
        <f t="shared" si="14"/>
        <v>1.0556505871790994E-3</v>
      </c>
      <c r="BZ19" s="24">
        <f t="shared" si="14"/>
        <v>4.0173439907017832E-3</v>
      </c>
      <c r="CA19" s="24">
        <f t="shared" si="14"/>
        <v>3.1792189211191008E-3</v>
      </c>
      <c r="CB19" s="24">
        <f t="shared" si="14"/>
        <v>6.511517364283161E-4</v>
      </c>
      <c r="CC19" s="24">
        <f t="shared" si="14"/>
        <v>6.3158094212379239E-5</v>
      </c>
      <c r="CD19" s="24">
        <f t="shared" si="14"/>
        <v>1.8169428786422889E-3</v>
      </c>
      <c r="CE19" s="24">
        <f t="shared" si="14"/>
        <v>5.277671402368311E-4</v>
      </c>
      <c r="CF19" s="24">
        <f t="shared" si="16"/>
        <v>2.0433586660339415E-2</v>
      </c>
    </row>
    <row r="20" spans="1:84" x14ac:dyDescent="0.25">
      <c r="A20" s="31">
        <f>+[1]NOA!A21</f>
        <v>43160</v>
      </c>
      <c r="B20" s="17">
        <f>+[1]NOA!B21</f>
        <v>133.24799999999999</v>
      </c>
      <c r="C20" s="17">
        <f>+[1]NOA!C21</f>
        <v>128.4881</v>
      </c>
      <c r="D20" s="17">
        <f>+[1]NOA!D21</f>
        <v>127.52249999999999</v>
      </c>
      <c r="E20" s="17">
        <f>+[1]NOA!E21</f>
        <v>118.1545</v>
      </c>
      <c r="F20" s="17">
        <f>+[1]NOA!F21</f>
        <v>178.91249999999999</v>
      </c>
      <c r="G20" s="17">
        <f>+[1]NOA!G21</f>
        <v>124.67610000000001</v>
      </c>
      <c r="H20" s="17">
        <f>+[1]NOA!H21</f>
        <v>131.92619999999999</v>
      </c>
      <c r="I20" s="17">
        <f>+[1]NOA!I21</f>
        <v>136.62039999999999</v>
      </c>
      <c r="J20" s="17">
        <f>+[1]NOA!J21</f>
        <v>159.8844</v>
      </c>
      <c r="K20" s="17">
        <f>+[1]NOA!K21</f>
        <v>135.5034</v>
      </c>
      <c r="L20" s="17">
        <f>+[1]NOA!L21</f>
        <v>169.12880000000001</v>
      </c>
      <c r="M20" s="17">
        <f>+[1]NOA!M21</f>
        <v>128.42429999999999</v>
      </c>
      <c r="N20" s="17">
        <f>+[1]NOA!N21</f>
        <v>123.0472</v>
      </c>
      <c r="O20" s="18">
        <f>+[1]NOA!R21</f>
        <v>124.50839999999999</v>
      </c>
      <c r="P20" s="19">
        <f>+[1]NOA!S21</f>
        <v>127.8267</v>
      </c>
      <c r="Q20" s="20">
        <f>+[1]NOA!T21</f>
        <v>160.43430000000001</v>
      </c>
      <c r="R20" s="18">
        <f t="shared" si="6"/>
        <v>133.24713874000003</v>
      </c>
      <c r="S20" s="19">
        <f t="shared" si="7"/>
        <v>126.70287404590519</v>
      </c>
      <c r="T20" s="19">
        <f t="shared" si="8"/>
        <v>124.90384493441248</v>
      </c>
      <c r="U20" s="19">
        <f t="shared" si="9"/>
        <v>123.89348444683908</v>
      </c>
      <c r="V20" s="19"/>
      <c r="W20" s="20">
        <f t="shared" si="10"/>
        <v>131.16687915695829</v>
      </c>
      <c r="X20" s="21"/>
      <c r="Y20" s="42">
        <f t="shared" si="11"/>
        <v>3.1043981553127598E-2</v>
      </c>
      <c r="Z20" s="24">
        <f t="shared" si="11"/>
        <v>3.0693444182580354E-2</v>
      </c>
      <c r="AA20" s="24">
        <f t="shared" si="11"/>
        <v>4.568206417703724E-3</v>
      </c>
      <c r="AB20" s="24">
        <f t="shared" si="11"/>
        <v>1.1966703580846838E-2</v>
      </c>
      <c r="AC20" s="24">
        <f t="shared" si="11"/>
        <v>2.2476918724764872E-2</v>
      </c>
      <c r="AD20" s="24">
        <f t="shared" si="11"/>
        <v>3.8561595509755131E-2</v>
      </c>
      <c r="AE20" s="24">
        <f t="shared" si="11"/>
        <v>1.7408968078674203E-2</v>
      </c>
      <c r="AF20" s="24">
        <f t="shared" si="11"/>
        <v>3.9011884490690152E-2</v>
      </c>
      <c r="AG20" s="24">
        <f t="shared" si="11"/>
        <v>3.3078538429231585E-2</v>
      </c>
      <c r="AH20" s="24">
        <f t="shared" si="11"/>
        <v>4.3533106508556907E-2</v>
      </c>
      <c r="AI20" s="24">
        <f t="shared" si="11"/>
        <v>0.19990010812160697</v>
      </c>
      <c r="AJ20" s="24">
        <f t="shared" si="11"/>
        <v>2.6208923451628507E-2</v>
      </c>
      <c r="AK20" s="24">
        <f t="shared" si="11"/>
        <v>1.3440645454073863E-2</v>
      </c>
      <c r="AL20" s="24">
        <f t="shared" si="11"/>
        <v>6.3301574780239012E-3</v>
      </c>
      <c r="AM20" s="24">
        <f t="shared" si="11"/>
        <v>3.070670907969375E-2</v>
      </c>
      <c r="AN20" s="24">
        <f t="shared" si="11"/>
        <v>4.633066893453619E-2</v>
      </c>
      <c r="AO20" s="24">
        <f t="shared" si="12"/>
        <v>3.1042291103144715E-2</v>
      </c>
      <c r="AP20" s="24">
        <f t="shared" si="12"/>
        <v>2.7023918593151786E-2</v>
      </c>
      <c r="AQ20" s="24">
        <f t="shared" si="12"/>
        <v>2.5434329995073224E-2</v>
      </c>
      <c r="AR20" s="24">
        <f t="shared" si="12"/>
        <v>2.5204119738964748E-2</v>
      </c>
      <c r="AS20" s="24" t="e">
        <f t="shared" si="12"/>
        <v>#DIV/0!</v>
      </c>
      <c r="AT20" s="24">
        <f t="shared" si="12"/>
        <v>3.5616468073150109E-2</v>
      </c>
      <c r="AU20" s="21"/>
      <c r="AV20" s="24">
        <f t="shared" si="18"/>
        <v>0.24466862827518554</v>
      </c>
      <c r="AW20" s="24">
        <f t="shared" si="18"/>
        <v>0.21216560942199347</v>
      </c>
      <c r="AX20" s="24">
        <f t="shared" si="18"/>
        <v>0.19050730935872373</v>
      </c>
      <c r="AY20" s="24">
        <f t="shared" si="18"/>
        <v>0.15587419011180681</v>
      </c>
      <c r="AZ20" s="24">
        <f t="shared" si="18"/>
        <v>0.47407530688532096</v>
      </c>
      <c r="BA20" s="24">
        <f t="shared" si="18"/>
        <v>0.22208227062695918</v>
      </c>
      <c r="BB20" s="24">
        <f t="shared" si="18"/>
        <v>0.23244833900078476</v>
      </c>
      <c r="BC20" s="24">
        <f t="shared" si="18"/>
        <v>0.2835172516163702</v>
      </c>
      <c r="BD20" s="24">
        <f t="shared" si="18"/>
        <v>0.41286816362238543</v>
      </c>
      <c r="BE20" s="24">
        <f t="shared" si="18"/>
        <v>0.28871541597833872</v>
      </c>
      <c r="BF20" s="24">
        <f t="shared" si="18"/>
        <v>0.29349842833434048</v>
      </c>
      <c r="BG20" s="24">
        <f t="shared" si="18"/>
        <v>0.22269148781205339</v>
      </c>
      <c r="BH20" s="24">
        <f t="shared" si="18"/>
        <v>0.16428253773004675</v>
      </c>
      <c r="BI20" s="24">
        <f t="shared" si="18"/>
        <v>0.19399761791968828</v>
      </c>
      <c r="BJ20" s="24">
        <f t="shared" si="18"/>
        <v>0.21434393524851814</v>
      </c>
      <c r="BK20" s="24">
        <f t="shared" si="18"/>
        <v>0.38356479804617583</v>
      </c>
      <c r="BL20" s="24">
        <f t="shared" si="18"/>
        <v>0.24466541797830499</v>
      </c>
      <c r="BM20" s="24">
        <f t="shared" si="18"/>
        <v>0.20792775334772617</v>
      </c>
      <c r="BN20" s="24">
        <f t="shared" si="18"/>
        <v>0.20530631169075719</v>
      </c>
      <c r="BO20" s="24">
        <f t="shared" si="18"/>
        <v>0.20022936338266573</v>
      </c>
      <c r="BP20" s="24" t="e">
        <f t="shared" si="18"/>
        <v>#DIV/0!</v>
      </c>
      <c r="BQ20" s="24">
        <f t="shared" si="18"/>
        <v>0.2369005584900552</v>
      </c>
      <c r="BR20" s="21"/>
      <c r="BS20" s="35">
        <f t="shared" si="13"/>
        <v>43160</v>
      </c>
      <c r="BT20" s="24">
        <f t="shared" si="17"/>
        <v>1.0264773050852714E-2</v>
      </c>
      <c r="BU20" s="24">
        <f t="shared" si="14"/>
        <v>1.4044747593549667E-4</v>
      </c>
      <c r="BV20" s="24">
        <f t="shared" si="14"/>
        <v>1.3373490358723557E-3</v>
      </c>
      <c r="BW20" s="24">
        <f t="shared" si="14"/>
        <v>2.1302887740258097E-3</v>
      </c>
      <c r="BX20" s="24">
        <f t="shared" si="14"/>
        <v>2.1921681265282171E-3</v>
      </c>
      <c r="BY20" s="24">
        <f t="shared" si="14"/>
        <v>1.1056781392181697E-3</v>
      </c>
      <c r="BZ20" s="24">
        <f t="shared" si="14"/>
        <v>3.338139295552313E-3</v>
      </c>
      <c r="CA20" s="24">
        <f t="shared" si="14"/>
        <v>1.0259715559132157E-3</v>
      </c>
      <c r="CB20" s="24">
        <f t="shared" si="14"/>
        <v>2.6025379925098333E-3</v>
      </c>
      <c r="CC20" s="24">
        <f t="shared" si="14"/>
        <v>4.4476659754248051E-3</v>
      </c>
      <c r="CD20" s="24">
        <f t="shared" si="14"/>
        <v>2.0277941904732325E-3</v>
      </c>
      <c r="CE20" s="24">
        <f t="shared" si="14"/>
        <v>4.2932774149617806E-4</v>
      </c>
      <c r="CF20" s="24">
        <f t="shared" si="16"/>
        <v>3.1042141353802337E-2</v>
      </c>
    </row>
    <row r="21" spans="1:84" x14ac:dyDescent="0.25">
      <c r="A21" s="31">
        <f>+[1]NOA!A22</f>
        <v>43191</v>
      </c>
      <c r="B21" s="17">
        <f>+[1]NOA!B22</f>
        <v>137.0205</v>
      </c>
      <c r="C21" s="17">
        <f>+[1]NOA!C22</f>
        <v>129.87960000000001</v>
      </c>
      <c r="D21" s="17">
        <f>+[1]NOA!D22</f>
        <v>129.07749999999999</v>
      </c>
      <c r="E21" s="17">
        <f>+[1]NOA!E22</f>
        <v>123.2706</v>
      </c>
      <c r="F21" s="17">
        <f>+[1]NOA!F22</f>
        <v>199.30670000000001</v>
      </c>
      <c r="G21" s="17">
        <f>+[1]NOA!G22</f>
        <v>126.09099999999999</v>
      </c>
      <c r="H21" s="17">
        <f>+[1]NOA!H22</f>
        <v>134.30240000000001</v>
      </c>
      <c r="I21" s="17">
        <f>+[1]NOA!I22</f>
        <v>140.0829</v>
      </c>
      <c r="J21" s="17">
        <f>+[1]NOA!J22</f>
        <v>164.0095</v>
      </c>
      <c r="K21" s="17">
        <f>+[1]NOA!K22</f>
        <v>139.49619999999999</v>
      </c>
      <c r="L21" s="17">
        <f>+[1]NOA!L22</f>
        <v>171.58430000000001</v>
      </c>
      <c r="M21" s="17">
        <f>+[1]NOA!M22</f>
        <v>130.62610000000001</v>
      </c>
      <c r="N21" s="17">
        <f>+[1]NOA!N22</f>
        <v>125.4644</v>
      </c>
      <c r="O21" s="18">
        <f>+[1]NOA!R22</f>
        <v>126.1915</v>
      </c>
      <c r="P21" s="19">
        <f>+[1]NOA!S22</f>
        <v>130.43049999999999</v>
      </c>
      <c r="Q21" s="20">
        <f>+[1]NOA!T22</f>
        <v>170.21449999999999</v>
      </c>
      <c r="R21" s="18">
        <f t="shared" si="6"/>
        <v>137.01951296000004</v>
      </c>
      <c r="S21" s="19">
        <f t="shared" si="7"/>
        <v>129.07451362216489</v>
      </c>
      <c r="T21" s="19">
        <f t="shared" si="8"/>
        <v>128.29523111917385</v>
      </c>
      <c r="U21" s="19">
        <f t="shared" si="9"/>
        <v>127.62627844827585</v>
      </c>
      <c r="V21" s="19"/>
      <c r="W21" s="20">
        <f t="shared" si="10"/>
        <v>134.63595742427452</v>
      </c>
      <c r="X21" s="21"/>
      <c r="Y21" s="42">
        <f t="shared" si="11"/>
        <v>2.8311869596541861E-2</v>
      </c>
      <c r="Z21" s="24">
        <f t="shared" si="11"/>
        <v>1.0829796689343363E-2</v>
      </c>
      <c r="AA21" s="24">
        <f t="shared" si="11"/>
        <v>1.2193926561979263E-2</v>
      </c>
      <c r="AB21" s="24">
        <f t="shared" si="11"/>
        <v>4.3300085904472541E-2</v>
      </c>
      <c r="AC21" s="24">
        <f t="shared" si="11"/>
        <v>0.11398979948298749</v>
      </c>
      <c r="AD21" s="24">
        <f t="shared" si="11"/>
        <v>1.1348606509186565E-2</v>
      </c>
      <c r="AE21" s="24">
        <f t="shared" si="11"/>
        <v>1.8011585265095276E-2</v>
      </c>
      <c r="AF21" s="24">
        <f t="shared" si="11"/>
        <v>2.5343945706497673E-2</v>
      </c>
      <c r="AG21" s="24">
        <f t="shared" si="11"/>
        <v>2.5800515872718144E-2</v>
      </c>
      <c r="AH21" s="24">
        <f t="shared" si="11"/>
        <v>2.9466419292800028E-2</v>
      </c>
      <c r="AI21" s="24">
        <f t="shared" si="11"/>
        <v>1.4518520795985035E-2</v>
      </c>
      <c r="AJ21" s="24">
        <f t="shared" si="11"/>
        <v>1.7144730397596231E-2</v>
      </c>
      <c r="AK21" s="24">
        <f t="shared" si="11"/>
        <v>1.9644494145335978E-2</v>
      </c>
      <c r="AL21" s="24">
        <f t="shared" si="11"/>
        <v>1.3517963446643133E-2</v>
      </c>
      <c r="AM21" s="24">
        <f t="shared" si="11"/>
        <v>2.0369766253842014E-2</v>
      </c>
      <c r="AN21" s="24">
        <f t="shared" ref="AB21:AQ52" si="19">+Q21/Q20-1</f>
        <v>6.096077958391688E-2</v>
      </c>
      <c r="AO21" s="24">
        <f t="shared" si="19"/>
        <v>2.8311108633716442E-2</v>
      </c>
      <c r="AP21" s="24">
        <f t="shared" si="12"/>
        <v>1.8718119806820255E-2</v>
      </c>
      <c r="AQ21" s="24">
        <f t="shared" si="12"/>
        <v>2.7151975878262125E-2</v>
      </c>
      <c r="AR21" s="24">
        <f t="shared" si="12"/>
        <v>3.0129058183349988E-2</v>
      </c>
      <c r="AS21" s="24" t="e">
        <f t="shared" si="12"/>
        <v>#DIV/0!</v>
      </c>
      <c r="AT21" s="24">
        <f t="shared" si="12"/>
        <v>2.6447821962471307E-2</v>
      </c>
      <c r="AU21" s="21"/>
      <c r="AV21" s="24">
        <f t="shared" si="18"/>
        <v>0.24606457104506441</v>
      </c>
      <c r="AW21" s="24">
        <f t="shared" si="18"/>
        <v>0.19835801932621222</v>
      </c>
      <c r="AX21" s="24">
        <f t="shared" si="18"/>
        <v>0.18128521708412371</v>
      </c>
      <c r="AY21" s="24">
        <f t="shared" si="18"/>
        <v>0.16449676640461597</v>
      </c>
      <c r="AZ21" s="24">
        <f t="shared" si="18"/>
        <v>0.51173737764478799</v>
      </c>
      <c r="BA21" s="24">
        <f t="shared" si="18"/>
        <v>0.2226816359697692</v>
      </c>
      <c r="BB21" s="24">
        <f t="shared" si="18"/>
        <v>0.22971442384376406</v>
      </c>
      <c r="BC21" s="24">
        <f t="shared" si="18"/>
        <v>0.3093193605703759</v>
      </c>
      <c r="BD21" s="24">
        <f t="shared" si="18"/>
        <v>0.35925069844035029</v>
      </c>
      <c r="BE21" s="24">
        <f t="shared" si="18"/>
        <v>0.29511510126776175</v>
      </c>
      <c r="BF21" s="24">
        <f t="shared" si="18"/>
        <v>0.30196914293605737</v>
      </c>
      <c r="BG21" s="24">
        <f t="shared" si="18"/>
        <v>0.21901374802626417</v>
      </c>
      <c r="BH21" s="24">
        <f t="shared" si="18"/>
        <v>0.17314228596701375</v>
      </c>
      <c r="BI21" s="24">
        <f t="shared" si="18"/>
        <v>0.17093455593816076</v>
      </c>
      <c r="BJ21" s="24">
        <f t="shared" si="18"/>
        <v>0.21383090003499183</v>
      </c>
      <c r="BK21" s="24">
        <f t="shared" si="18"/>
        <v>0.4041447614270901</v>
      </c>
      <c r="BL21" s="24">
        <f t="shared" si="18"/>
        <v>0.24606203243503399</v>
      </c>
      <c r="BM21" s="24">
        <f t="shared" si="18"/>
        <v>0.20287621249753074</v>
      </c>
      <c r="BN21" s="24">
        <f t="shared" si="18"/>
        <v>0.20928507967079657</v>
      </c>
      <c r="BO21" s="24">
        <f t="shared" si="18"/>
        <v>0.20645678945892576</v>
      </c>
      <c r="BP21" s="24" t="e">
        <f t="shared" si="18"/>
        <v>#DIV/0!</v>
      </c>
      <c r="BQ21" s="24">
        <f t="shared" si="18"/>
        <v>0.24203253503752808</v>
      </c>
      <c r="BR21" s="21"/>
      <c r="BS21" s="35">
        <f t="shared" si="13"/>
        <v>43191</v>
      </c>
      <c r="BT21" s="24">
        <f t="shared" si="17"/>
        <v>3.6205650366234595E-3</v>
      </c>
      <c r="BU21" s="24">
        <f t="shared" si="14"/>
        <v>3.6527002281459966E-4</v>
      </c>
      <c r="BV21" s="24">
        <f t="shared" si="14"/>
        <v>4.7495014559317998E-3</v>
      </c>
      <c r="BW21" s="24">
        <f t="shared" si="14"/>
        <v>1.0713811839577337E-2</v>
      </c>
      <c r="BX21" s="24">
        <f t="shared" si="14"/>
        <v>6.498550072046058E-4</v>
      </c>
      <c r="BY21" s="24">
        <f t="shared" si="14"/>
        <v>1.1288233969740688E-3</v>
      </c>
      <c r="BZ21" s="24">
        <f t="shared" si="14"/>
        <v>2.1853705121277654E-3</v>
      </c>
      <c r="CA21" s="24">
        <f t="shared" si="14"/>
        <v>8.0181383585494783E-4</v>
      </c>
      <c r="CB21" s="24">
        <f t="shared" si="14"/>
        <v>1.782928073967334E-3</v>
      </c>
      <c r="CC21" s="24">
        <f t="shared" si="14"/>
        <v>3.7593209654178693E-4</v>
      </c>
      <c r="CD21" s="24">
        <f t="shared" si="14"/>
        <v>1.3202736251200888E-3</v>
      </c>
      <c r="CE21" s="24">
        <f t="shared" si="14"/>
        <v>6.1678073967338953E-4</v>
      </c>
      <c r="CF21" s="24">
        <f t="shared" si="16"/>
        <v>2.8310925642411184E-2</v>
      </c>
    </row>
    <row r="22" spans="1:84" x14ac:dyDescent="0.25">
      <c r="A22" s="31">
        <f>+[1]NOA!A23</f>
        <v>43221</v>
      </c>
      <c r="B22" s="17">
        <f>+[1]NOA!B23</f>
        <v>140.178</v>
      </c>
      <c r="C22" s="17">
        <f>+[1]NOA!C23</f>
        <v>133.62020000000001</v>
      </c>
      <c r="D22" s="17">
        <f>+[1]NOA!D23</f>
        <v>131.35040000000001</v>
      </c>
      <c r="E22" s="17">
        <f>+[1]NOA!E23</f>
        <v>126.7907</v>
      </c>
      <c r="F22" s="17">
        <f>+[1]NOA!F23</f>
        <v>202.74610000000001</v>
      </c>
      <c r="G22" s="17">
        <f>+[1]NOA!G23</f>
        <v>128.58750000000001</v>
      </c>
      <c r="H22" s="17">
        <f>+[1]NOA!H23</f>
        <v>138.27529999999999</v>
      </c>
      <c r="I22" s="17">
        <f>+[1]NOA!I23</f>
        <v>143.11189999999999</v>
      </c>
      <c r="J22" s="17">
        <f>+[1]NOA!J23</f>
        <v>169.83189999999999</v>
      </c>
      <c r="K22" s="17">
        <f>+[1]NOA!K23</f>
        <v>140.453</v>
      </c>
      <c r="L22" s="17">
        <f>+[1]NOA!L23</f>
        <v>172.20760000000001</v>
      </c>
      <c r="M22" s="17">
        <f>+[1]NOA!M23</f>
        <v>132.4006</v>
      </c>
      <c r="N22" s="17">
        <f>+[1]NOA!N23</f>
        <v>128.16810000000001</v>
      </c>
      <c r="O22" s="18">
        <f>+[1]NOA!R23</f>
        <v>128.91300000000001</v>
      </c>
      <c r="P22" s="19">
        <f>+[1]NOA!S23</f>
        <v>133.5703</v>
      </c>
      <c r="Q22" s="20">
        <f>+[1]NOA!T23</f>
        <v>173.75129999999999</v>
      </c>
      <c r="R22" s="18">
        <f t="shared" si="6"/>
        <v>140.17687781999999</v>
      </c>
      <c r="S22" s="19">
        <f t="shared" si="7"/>
        <v>132.1260794377292</v>
      </c>
      <c r="T22" s="19">
        <f t="shared" si="8"/>
        <v>130.74809218531956</v>
      </c>
      <c r="U22" s="19">
        <f t="shared" si="9"/>
        <v>130.27382719109195</v>
      </c>
      <c r="V22" s="19"/>
      <c r="W22" s="20">
        <f t="shared" si="10"/>
        <v>137.61586956153357</v>
      </c>
      <c r="X22" s="21"/>
      <c r="Y22" s="42">
        <f t="shared" ref="Y22:AN49" si="20">+B22/B21-1</f>
        <v>2.3043997066132471E-2</v>
      </c>
      <c r="Z22" s="24">
        <f t="shared" si="20"/>
        <v>2.8800519866091445E-2</v>
      </c>
      <c r="AA22" s="24">
        <f t="shared" si="20"/>
        <v>1.7608800914179712E-2</v>
      </c>
      <c r="AB22" s="24">
        <f t="shared" si="19"/>
        <v>2.8555876259221513E-2</v>
      </c>
      <c r="AC22" s="24">
        <f t="shared" si="19"/>
        <v>1.7256820769196546E-2</v>
      </c>
      <c r="AD22" s="24">
        <f t="shared" si="19"/>
        <v>1.979919264658081E-2</v>
      </c>
      <c r="AE22" s="24">
        <f t="shared" si="19"/>
        <v>2.958174984214712E-2</v>
      </c>
      <c r="AF22" s="24">
        <f t="shared" si="19"/>
        <v>2.1622910433750198E-2</v>
      </c>
      <c r="AG22" s="24">
        <f t="shared" si="19"/>
        <v>3.5500382599788383E-2</v>
      </c>
      <c r="AH22" s="24">
        <f t="shared" si="19"/>
        <v>6.8589682012845099E-3</v>
      </c>
      <c r="AI22" s="24">
        <f t="shared" si="19"/>
        <v>3.6326167370790419E-3</v>
      </c>
      <c r="AJ22" s="24">
        <f t="shared" si="19"/>
        <v>1.3584574598797472E-2</v>
      </c>
      <c r="AK22" s="24">
        <f t="shared" si="19"/>
        <v>2.1549539152142083E-2</v>
      </c>
      <c r="AL22" s="24">
        <f t="shared" si="19"/>
        <v>2.1566428800672055E-2</v>
      </c>
      <c r="AM22" s="24">
        <f t="shared" si="19"/>
        <v>2.4072590383384274E-2</v>
      </c>
      <c r="AN22" s="24">
        <f t="shared" si="19"/>
        <v>2.077848831915019E-2</v>
      </c>
      <c r="AO22" s="24">
        <f t="shared" si="19"/>
        <v>2.3043176784037112E-2</v>
      </c>
      <c r="AP22" s="24">
        <f t="shared" si="19"/>
        <v>2.3641892810048137E-2</v>
      </c>
      <c r="AQ22" s="24">
        <f t="shared" si="19"/>
        <v>1.9118879515227283E-2</v>
      </c>
      <c r="AR22" s="24">
        <f t="shared" ref="AP22:AT37" si="21">+U22/U21-1</f>
        <v>2.0744542385830789E-2</v>
      </c>
      <c r="AS22" s="24" t="e">
        <f t="shared" si="21"/>
        <v>#DIV/0!</v>
      </c>
      <c r="AT22" s="24">
        <f t="shared" si="21"/>
        <v>2.2133107635343929E-2</v>
      </c>
      <c r="AU22" s="21"/>
      <c r="AV22" s="24">
        <f t="shared" si="18"/>
        <v>0.25567021390949152</v>
      </c>
      <c r="AW22" s="24">
        <f t="shared" si="18"/>
        <v>0.21924584255309454</v>
      </c>
      <c r="AX22" s="24">
        <f t="shared" si="18"/>
        <v>0.18062681340490472</v>
      </c>
      <c r="AY22" s="24">
        <f t="shared" si="18"/>
        <v>0.17587916862583608</v>
      </c>
      <c r="AZ22" s="24">
        <f t="shared" si="18"/>
        <v>0.49470925410546096</v>
      </c>
      <c r="BA22" s="24">
        <f t="shared" si="18"/>
        <v>0.21251310697555126</v>
      </c>
      <c r="BB22" s="24">
        <f t="shared" si="18"/>
        <v>0.2467533989791566</v>
      </c>
      <c r="BC22" s="24">
        <f t="shared" si="18"/>
        <v>0.32225753698040327</v>
      </c>
      <c r="BD22" s="24">
        <f t="shared" si="18"/>
        <v>0.40518480335658591</v>
      </c>
      <c r="BE22" s="24">
        <f t="shared" si="18"/>
        <v>0.28994899093151716</v>
      </c>
      <c r="BF22" s="24">
        <f t="shared" si="18"/>
        <v>0.29459541544003787</v>
      </c>
      <c r="BG22" s="24">
        <f t="shared" si="18"/>
        <v>0.21449721510813013</v>
      </c>
      <c r="BH22" s="24">
        <f t="shared" si="18"/>
        <v>0.18472434438026375</v>
      </c>
      <c r="BI22" s="24">
        <f t="shared" si="18"/>
        <v>0.18058252071534819</v>
      </c>
      <c r="BJ22" s="24">
        <f t="shared" si="18"/>
        <v>0.22439115162359569</v>
      </c>
      <c r="BK22" s="24">
        <f t="shared" si="18"/>
        <v>0.41017820461106558</v>
      </c>
      <c r="BL22" s="24">
        <f t="shared" si="18"/>
        <v>0.25566711790795438</v>
      </c>
      <c r="BM22" s="24">
        <f t="shared" si="18"/>
        <v>0.21342224095945106</v>
      </c>
      <c r="BN22" s="24">
        <f t="shared" si="18"/>
        <v>0.21065528016219881</v>
      </c>
      <c r="BO22" s="24">
        <f t="shared" si="18"/>
        <v>0.20953922985387807</v>
      </c>
      <c r="BP22" s="24" t="e">
        <f t="shared" si="18"/>
        <v>#DIV/0!</v>
      </c>
      <c r="BQ22" s="24">
        <f t="shared" si="18"/>
        <v>0.25054839995309708</v>
      </c>
      <c r="BR22" s="21"/>
      <c r="BS22" s="35">
        <f t="shared" si="13"/>
        <v>43221</v>
      </c>
      <c r="BT22" s="24">
        <f t="shared" si="17"/>
        <v>9.4647590688984509E-3</v>
      </c>
      <c r="BU22" s="24">
        <f t="shared" si="17"/>
        <v>5.1920530139651128E-4</v>
      </c>
      <c r="BV22" s="24">
        <f t="shared" si="17"/>
        <v>3.1778921402271917E-3</v>
      </c>
      <c r="BW22" s="24">
        <f t="shared" si="17"/>
        <v>1.7570947412978385E-3</v>
      </c>
      <c r="BX22" s="24">
        <f t="shared" si="17"/>
        <v>1.1150579657788484E-3</v>
      </c>
      <c r="BY22" s="24">
        <f t="shared" si="17"/>
        <v>1.8353791585930485E-3</v>
      </c>
      <c r="BZ22" s="24">
        <f t="shared" si="17"/>
        <v>1.8591298382358821E-3</v>
      </c>
      <c r="CA22" s="24">
        <f t="shared" si="17"/>
        <v>1.100566411595343E-3</v>
      </c>
      <c r="CB22" s="24">
        <f t="shared" si="17"/>
        <v>4.1548235483012335E-4</v>
      </c>
      <c r="CC22" s="24">
        <f t="shared" si="17"/>
        <v>9.279866881233108E-5</v>
      </c>
      <c r="CD22" s="24">
        <f t="shared" si="17"/>
        <v>1.0347542885918467E-3</v>
      </c>
      <c r="CE22" s="24">
        <f t="shared" si="17"/>
        <v>6.7089085209877657E-4</v>
      </c>
      <c r="CF22" s="24">
        <f t="shared" si="16"/>
        <v>2.3043010790356193E-2</v>
      </c>
    </row>
    <row r="23" spans="1:84" x14ac:dyDescent="0.25">
      <c r="A23" s="31">
        <f>+[1]NOA!A24</f>
        <v>43252</v>
      </c>
      <c r="B23" s="17">
        <f>+[1]NOA!B24</f>
        <v>144.9444</v>
      </c>
      <c r="C23" s="17">
        <f>+[1]NOA!C24</f>
        <v>140.86080000000001</v>
      </c>
      <c r="D23" s="17">
        <f>+[1]NOA!D24</f>
        <v>132.5093</v>
      </c>
      <c r="E23" s="17">
        <f>+[1]NOA!E24</f>
        <v>128.80260000000001</v>
      </c>
      <c r="F23" s="17">
        <f>+[1]NOA!F24</f>
        <v>206.59790000000001</v>
      </c>
      <c r="G23" s="17">
        <f>+[1]NOA!G24</f>
        <v>132.97800000000001</v>
      </c>
      <c r="H23" s="17">
        <f>+[1]NOA!H24</f>
        <v>142.52600000000001</v>
      </c>
      <c r="I23" s="17">
        <f>+[1]NOA!I24</f>
        <v>149.8176</v>
      </c>
      <c r="J23" s="17">
        <f>+[1]NOA!J24</f>
        <v>170.7499</v>
      </c>
      <c r="K23" s="17">
        <f>+[1]NOA!K24</f>
        <v>142.8296</v>
      </c>
      <c r="L23" s="17">
        <f>+[1]NOA!L24</f>
        <v>173.21600000000001</v>
      </c>
      <c r="M23" s="17">
        <f>+[1]NOA!M24</f>
        <v>135.75909999999999</v>
      </c>
      <c r="N23" s="17">
        <f>+[1]NOA!N24</f>
        <v>132.44730000000001</v>
      </c>
      <c r="O23" s="18">
        <f>+[1]NOA!R24</f>
        <v>133.45339999999999</v>
      </c>
      <c r="P23" s="19">
        <f>+[1]NOA!S24</f>
        <v>138.68680000000001</v>
      </c>
      <c r="Q23" s="20">
        <f>+[1]NOA!T24</f>
        <v>177.32579999999999</v>
      </c>
      <c r="R23" s="18">
        <f t="shared" si="6"/>
        <v>144.94327493</v>
      </c>
      <c r="S23" s="19">
        <f t="shared" si="7"/>
        <v>137.04174542985197</v>
      </c>
      <c r="T23" s="19">
        <f t="shared" si="8"/>
        <v>133.74227382082054</v>
      </c>
      <c r="U23" s="19">
        <f t="shared" si="9"/>
        <v>133.16345050287359</v>
      </c>
      <c r="V23" s="19"/>
      <c r="W23" s="20">
        <f t="shared" si="10"/>
        <v>141.17832957000638</v>
      </c>
      <c r="X23" s="21"/>
      <c r="Y23" s="42">
        <f t="shared" si="20"/>
        <v>3.4002482557890623E-2</v>
      </c>
      <c r="Z23" s="24">
        <f t="shared" si="20"/>
        <v>5.4187914701519624E-2</v>
      </c>
      <c r="AA23" s="24">
        <f t="shared" si="20"/>
        <v>8.8229651375251184E-3</v>
      </c>
      <c r="AB23" s="24">
        <f t="shared" si="19"/>
        <v>1.5867883054514254E-2</v>
      </c>
      <c r="AC23" s="24">
        <f t="shared" si="19"/>
        <v>1.8998145956938162E-2</v>
      </c>
      <c r="AD23" s="24">
        <f t="shared" si="19"/>
        <v>3.4144065325167672E-2</v>
      </c>
      <c r="AE23" s="24">
        <f t="shared" si="19"/>
        <v>3.0740848148584909E-2</v>
      </c>
      <c r="AF23" s="24">
        <f t="shared" si="19"/>
        <v>4.6856341086939812E-2</v>
      </c>
      <c r="AG23" s="24">
        <f t="shared" si="19"/>
        <v>5.4053449322535307E-3</v>
      </c>
      <c r="AH23" s="24">
        <f t="shared" si="19"/>
        <v>1.6920962884381163E-2</v>
      </c>
      <c r="AI23" s="24">
        <f t="shared" si="19"/>
        <v>5.8557229762217222E-3</v>
      </c>
      <c r="AJ23" s="24">
        <f t="shared" si="19"/>
        <v>2.5366199246831256E-2</v>
      </c>
      <c r="AK23" s="24">
        <f t="shared" si="19"/>
        <v>3.3387402949719869E-2</v>
      </c>
      <c r="AL23" s="24">
        <f t="shared" si="19"/>
        <v>3.5220652688247034E-2</v>
      </c>
      <c r="AM23" s="24">
        <f t="shared" si="19"/>
        <v>3.830567124577855E-2</v>
      </c>
      <c r="AN23" s="24">
        <f t="shared" si="19"/>
        <v>2.0572507946703178E-2</v>
      </c>
      <c r="AO23" s="24">
        <f t="shared" si="19"/>
        <v>3.4002734146501012E-2</v>
      </c>
      <c r="AP23" s="24">
        <f t="shared" si="21"/>
        <v>3.7204358239052437E-2</v>
      </c>
      <c r="AQ23" s="24">
        <f t="shared" si="21"/>
        <v>2.2900384896301862E-2</v>
      </c>
      <c r="AR23" s="24">
        <f t="shared" si="21"/>
        <v>2.2181150075087475E-2</v>
      </c>
      <c r="AS23" s="24" t="e">
        <f t="shared" si="21"/>
        <v>#DIV/0!</v>
      </c>
      <c r="AT23" s="24">
        <f t="shared" si="21"/>
        <v>2.5886985416895492E-2</v>
      </c>
      <c r="AU23" s="21"/>
      <c r="AV23" s="24">
        <f t="shared" si="18"/>
        <v>0.28619498741707505</v>
      </c>
      <c r="AW23" s="24">
        <f t="shared" si="18"/>
        <v>0.27777646749335538</v>
      </c>
      <c r="AX23" s="24">
        <f t="shared" si="18"/>
        <v>0.18736038293941104</v>
      </c>
      <c r="AY23" s="24">
        <f t="shared" si="18"/>
        <v>0.16115370191406209</v>
      </c>
      <c r="AZ23" s="24">
        <f t="shared" si="18"/>
        <v>0.51461848967688306</v>
      </c>
      <c r="BA23" s="24">
        <f t="shared" si="18"/>
        <v>0.24816733090166387</v>
      </c>
      <c r="BB23" s="24">
        <f t="shared" si="18"/>
        <v>0.26485601908386114</v>
      </c>
      <c r="BC23" s="24">
        <f t="shared" si="18"/>
        <v>0.37200127476730005</v>
      </c>
      <c r="BD23" s="24">
        <f t="shared" si="18"/>
        <v>0.401581428029675</v>
      </c>
      <c r="BE23" s="24">
        <f t="shared" si="18"/>
        <v>0.29436659413795208</v>
      </c>
      <c r="BF23" s="24">
        <f t="shared" si="18"/>
        <v>0.29809028987755481</v>
      </c>
      <c r="BG23" s="24">
        <f t="shared" si="18"/>
        <v>0.2409650999104187</v>
      </c>
      <c r="BH23" s="24">
        <f t="shared" si="18"/>
        <v>0.22077094939112296</v>
      </c>
      <c r="BI23" s="24">
        <f t="shared" si="18"/>
        <v>0.20505233198097605</v>
      </c>
      <c r="BJ23" s="24">
        <f t="shared" si="18"/>
        <v>0.25894187982360428</v>
      </c>
      <c r="BK23" s="24">
        <f t="shared" si="18"/>
        <v>0.4316296485872686</v>
      </c>
      <c r="BL23" s="24">
        <f t="shared" si="18"/>
        <v>0.28619090316963725</v>
      </c>
      <c r="BM23" s="24">
        <f t="shared" si="18"/>
        <v>0.2464947175719634</v>
      </c>
      <c r="BN23" s="24">
        <f t="shared" si="18"/>
        <v>0.22128840738452693</v>
      </c>
      <c r="BO23" s="24">
        <f t="shared" si="18"/>
        <v>0.21564862879387103</v>
      </c>
      <c r="BP23" s="24" t="e">
        <f t="shared" si="18"/>
        <v>#DIV/0!</v>
      </c>
      <c r="BQ23" s="24">
        <f t="shared" si="18"/>
        <v>0.26495469738151889</v>
      </c>
      <c r="BR23" s="21"/>
      <c r="BS23" s="35">
        <f t="shared" si="13"/>
        <v>43252</v>
      </c>
      <c r="BT23" s="24">
        <f t="shared" si="17"/>
        <v>1.790805989527601E-2</v>
      </c>
      <c r="BU23" s="24">
        <f t="shared" si="17"/>
        <v>2.5876792363994092E-4</v>
      </c>
      <c r="BV23" s="24">
        <f t="shared" si="17"/>
        <v>1.775400062777336E-3</v>
      </c>
      <c r="BW23" s="24">
        <f t="shared" si="17"/>
        <v>1.9234544650373084E-3</v>
      </c>
      <c r="BX23" s="24">
        <f t="shared" si="17"/>
        <v>1.9168385909343845E-3</v>
      </c>
      <c r="BY23" s="24">
        <f t="shared" si="17"/>
        <v>1.9194831571288037E-3</v>
      </c>
      <c r="BZ23" s="24">
        <f t="shared" si="17"/>
        <v>4.0230947081567759E-3</v>
      </c>
      <c r="CA23" s="24">
        <f t="shared" si="17"/>
        <v>1.6961434747250043E-4</v>
      </c>
      <c r="CB23" s="24">
        <f t="shared" si="17"/>
        <v>1.0087724179257786E-3</v>
      </c>
      <c r="CC23" s="24">
        <f t="shared" si="17"/>
        <v>1.4675170140820878E-4</v>
      </c>
      <c r="CD23" s="24">
        <f t="shared" si="17"/>
        <v>1.9143100201172753E-3</v>
      </c>
      <c r="CE23" s="24">
        <f t="shared" si="17"/>
        <v>1.037914651371828E-3</v>
      </c>
      <c r="CF23" s="24">
        <f t="shared" si="16"/>
        <v>3.4002461941246148E-2</v>
      </c>
    </row>
    <row r="24" spans="1:84" x14ac:dyDescent="0.25">
      <c r="A24" s="31">
        <f>+[1]NOA!A25</f>
        <v>43282</v>
      </c>
      <c r="B24" s="17">
        <f>+[1]NOA!B25</f>
        <v>149.9066</v>
      </c>
      <c r="C24" s="17">
        <f>+[1]NOA!C25</f>
        <v>146.88120000000001</v>
      </c>
      <c r="D24" s="17">
        <f>+[1]NOA!D25</f>
        <v>136.26</v>
      </c>
      <c r="E24" s="17">
        <f>+[1]NOA!E25</f>
        <v>130.78710000000001</v>
      </c>
      <c r="F24" s="17">
        <f>+[1]NOA!F25</f>
        <v>208.68860000000001</v>
      </c>
      <c r="G24" s="17">
        <f>+[1]NOA!G25</f>
        <v>138.62190000000001</v>
      </c>
      <c r="H24" s="17">
        <f>+[1]NOA!H25</f>
        <v>147.51259999999999</v>
      </c>
      <c r="I24" s="17">
        <f>+[1]NOA!I25</f>
        <v>157.565</v>
      </c>
      <c r="J24" s="17">
        <f>+[1]NOA!J25</f>
        <v>172.46520000000001</v>
      </c>
      <c r="K24" s="17">
        <f>+[1]NOA!K25</f>
        <v>148.01499999999999</v>
      </c>
      <c r="L24" s="17">
        <f>+[1]NOA!L25</f>
        <v>176.4408</v>
      </c>
      <c r="M24" s="17">
        <f>+[1]NOA!M25</f>
        <v>141.6122</v>
      </c>
      <c r="N24" s="17">
        <f>+[1]NOA!N25</f>
        <v>137.35839999999999</v>
      </c>
      <c r="O24" s="18">
        <f>+[1]NOA!R25</f>
        <v>140.22499999999999</v>
      </c>
      <c r="P24" s="19">
        <f>+[1]NOA!S25</f>
        <v>143.4915</v>
      </c>
      <c r="Q24" s="20">
        <f>+[1]NOA!T25</f>
        <v>181.60570000000001</v>
      </c>
      <c r="R24" s="18">
        <f t="shared" si="6"/>
        <v>149.90577454999999</v>
      </c>
      <c r="S24" s="19">
        <f t="shared" si="7"/>
        <v>142.11947232106476</v>
      </c>
      <c r="T24" s="19">
        <f t="shared" si="8"/>
        <v>138.02377178342169</v>
      </c>
      <c r="U24" s="19">
        <f t="shared" si="9"/>
        <v>136.99390319683909</v>
      </c>
      <c r="V24" s="19"/>
      <c r="W24" s="20">
        <f t="shared" si="10"/>
        <v>145.71935549671679</v>
      </c>
      <c r="X24" s="21"/>
      <c r="Y24" s="42">
        <f t="shared" si="20"/>
        <v>3.4235196392547795E-2</v>
      </c>
      <c r="Z24" s="24">
        <f t="shared" si="20"/>
        <v>4.2740066789340947E-2</v>
      </c>
      <c r="AA24" s="24">
        <f t="shared" si="20"/>
        <v>2.8305183107902643E-2</v>
      </c>
      <c r="AB24" s="24">
        <f t="shared" si="19"/>
        <v>1.5407297678773579E-2</v>
      </c>
      <c r="AC24" s="24">
        <f t="shared" si="19"/>
        <v>1.0119657557022599E-2</v>
      </c>
      <c r="AD24" s="24">
        <f t="shared" si="19"/>
        <v>4.2442358886432441E-2</v>
      </c>
      <c r="AE24" s="24">
        <f t="shared" si="19"/>
        <v>3.498730056270416E-2</v>
      </c>
      <c r="AF24" s="24">
        <f t="shared" si="19"/>
        <v>5.1712215387244242E-2</v>
      </c>
      <c r="AG24" s="24">
        <f t="shared" si="19"/>
        <v>1.0045686703184176E-2</v>
      </c>
      <c r="AH24" s="24">
        <f t="shared" si="19"/>
        <v>3.6304799565356038E-2</v>
      </c>
      <c r="AI24" s="24">
        <f t="shared" si="19"/>
        <v>1.8617217808978292E-2</v>
      </c>
      <c r="AJ24" s="24">
        <f t="shared" si="19"/>
        <v>4.3113868609912842E-2</v>
      </c>
      <c r="AK24" s="24">
        <f t="shared" si="19"/>
        <v>3.7079653567871684E-2</v>
      </c>
      <c r="AL24" s="24">
        <f t="shared" si="19"/>
        <v>5.0741307452639051E-2</v>
      </c>
      <c r="AM24" s="24">
        <f t="shared" si="19"/>
        <v>3.4644248767726982E-2</v>
      </c>
      <c r="AN24" s="24">
        <f t="shared" si="19"/>
        <v>2.4135799753899567E-2</v>
      </c>
      <c r="AO24" s="24">
        <f t="shared" si="19"/>
        <v>3.4237529284450119E-2</v>
      </c>
      <c r="AP24" s="24">
        <f t="shared" si="21"/>
        <v>3.7052409652881702E-2</v>
      </c>
      <c r="AQ24" s="24">
        <f t="shared" si="21"/>
        <v>3.2013048980588099E-2</v>
      </c>
      <c r="AR24" s="24">
        <f t="shared" si="21"/>
        <v>2.8765045359671282E-2</v>
      </c>
      <c r="AS24" s="24" t="e">
        <f t="shared" si="21"/>
        <v>#DIV/0!</v>
      </c>
      <c r="AT24" s="24">
        <f t="shared" si="21"/>
        <v>3.2165176769984649E-2</v>
      </c>
      <c r="AU24" s="21"/>
      <c r="AV24" s="24">
        <f t="shared" si="18"/>
        <v>0.31168291396036407</v>
      </c>
      <c r="AW24" s="24">
        <f t="shared" si="18"/>
        <v>0.31941112058302257</v>
      </c>
      <c r="AX24" s="24">
        <f t="shared" si="18"/>
        <v>0.19657624287705189</v>
      </c>
      <c r="AY24" s="24">
        <f t="shared" si="18"/>
        <v>0.1825128163398162</v>
      </c>
      <c r="AZ24" s="24">
        <f t="shared" si="18"/>
        <v>0.50531614087124122</v>
      </c>
      <c r="BA24" s="24">
        <f t="shared" si="18"/>
        <v>0.26754045476116683</v>
      </c>
      <c r="BB24" s="24">
        <f t="shared" si="18"/>
        <v>0.27107302143147649</v>
      </c>
      <c r="BC24" s="24">
        <f t="shared" si="18"/>
        <v>0.40210077079280793</v>
      </c>
      <c r="BD24" s="24">
        <f t="shared" si="18"/>
        <v>0.41739715016921797</v>
      </c>
      <c r="BE24" s="24">
        <f t="shared" si="18"/>
        <v>0.30893825797973462</v>
      </c>
      <c r="BF24" s="24">
        <f t="shared" si="18"/>
        <v>0.30370479835670694</v>
      </c>
      <c r="BG24" s="24">
        <f t="shared" si="18"/>
        <v>0.27295183425006142</v>
      </c>
      <c r="BH24" s="24">
        <f t="shared" si="18"/>
        <v>0.25538452539587642</v>
      </c>
      <c r="BI24" s="24">
        <f t="shared" si="18"/>
        <v>0.2744066250059074</v>
      </c>
      <c r="BJ24" s="24">
        <f t="shared" si="18"/>
        <v>0.28215518481552415</v>
      </c>
      <c r="BK24" s="24">
        <f t="shared" si="18"/>
        <v>0.43578389284454966</v>
      </c>
      <c r="BL24" s="24">
        <f t="shared" si="18"/>
        <v>0.3116793849779671</v>
      </c>
      <c r="BM24" s="24">
        <f t="shared" si="18"/>
        <v>0.27813235262093805</v>
      </c>
      <c r="BN24" s="24">
        <f t="shared" si="18"/>
        <v>0.24533326525950039</v>
      </c>
      <c r="BO24" s="24">
        <f t="shared" si="18"/>
        <v>0.23736864112795275</v>
      </c>
      <c r="BP24" s="24" t="e">
        <f t="shared" si="18"/>
        <v>#DIV/0!</v>
      </c>
      <c r="BQ24" s="24">
        <f t="shared" si="18"/>
        <v>0.28509640591560803</v>
      </c>
      <c r="BR24" s="21"/>
      <c r="BS24" s="35">
        <f t="shared" si="13"/>
        <v>43282</v>
      </c>
      <c r="BT24" s="24">
        <f t="shared" si="17"/>
        <v>1.4400505849139383E-2</v>
      </c>
      <c r="BU24" s="24">
        <f t="shared" si="17"/>
        <v>8.0994443386567423E-4</v>
      </c>
      <c r="BV24" s="24">
        <f t="shared" si="17"/>
        <v>1.6936332138392351E-3</v>
      </c>
      <c r="BW24" s="24">
        <f t="shared" si="17"/>
        <v>1.0096906124003404E-3</v>
      </c>
      <c r="BX24" s="24">
        <f t="shared" si="17"/>
        <v>2.3830288027685107E-3</v>
      </c>
      <c r="BY24" s="24">
        <f t="shared" si="17"/>
        <v>2.1777438797221473E-3</v>
      </c>
      <c r="BZ24" s="24">
        <f t="shared" si="17"/>
        <v>4.49521568270316E-3</v>
      </c>
      <c r="CA24" s="24">
        <f t="shared" si="17"/>
        <v>3.065055980086181E-4</v>
      </c>
      <c r="CB24" s="24">
        <f t="shared" si="17"/>
        <v>2.1286182839764709E-3</v>
      </c>
      <c r="CC24" s="24">
        <f t="shared" si="17"/>
        <v>4.5387003568264628E-4</v>
      </c>
      <c r="CD24" s="24">
        <f t="shared" si="17"/>
        <v>3.2264971257944491E-3</v>
      </c>
      <c r="CE24" s="24">
        <f t="shared" si="17"/>
        <v>1.1520100121149848E-3</v>
      </c>
      <c r="CF24" s="24">
        <f t="shared" si="16"/>
        <v>3.4237263530015612E-2</v>
      </c>
    </row>
    <row r="25" spans="1:84" x14ac:dyDescent="0.25">
      <c r="A25" s="31">
        <f>+[1]NOA!A26</f>
        <v>43313</v>
      </c>
      <c r="B25" s="17">
        <f>+[1]NOA!B26</f>
        <v>155.86590000000001</v>
      </c>
      <c r="C25" s="17">
        <f>+[1]NOA!C26</f>
        <v>154.62880000000001</v>
      </c>
      <c r="D25" s="17">
        <f>+[1]NOA!D26</f>
        <v>138.154</v>
      </c>
      <c r="E25" s="17">
        <f>+[1]NOA!E26</f>
        <v>130.58619999999999</v>
      </c>
      <c r="F25" s="17">
        <f>+[1]NOA!F26</f>
        <v>221.84719999999999</v>
      </c>
      <c r="G25" s="17">
        <f>+[1]NOA!G26</f>
        <v>143.0701</v>
      </c>
      <c r="H25" s="17">
        <f>+[1]NOA!H26</f>
        <v>151.89230000000001</v>
      </c>
      <c r="I25" s="17">
        <f>+[1]NOA!I26</f>
        <v>164.72579999999999</v>
      </c>
      <c r="J25" s="17">
        <f>+[1]NOA!J26</f>
        <v>187.40430000000001</v>
      </c>
      <c r="K25" s="17">
        <f>+[1]NOA!K26</f>
        <v>152.72399999999999</v>
      </c>
      <c r="L25" s="17">
        <f>+[1]NOA!L26</f>
        <v>179.74610000000001</v>
      </c>
      <c r="M25" s="17">
        <f>+[1]NOA!M26</f>
        <v>145.09229999999999</v>
      </c>
      <c r="N25" s="17">
        <f>+[1]NOA!N26</f>
        <v>141.85900000000001</v>
      </c>
      <c r="O25" s="18">
        <f>+[1]NOA!R26</f>
        <v>147.1876</v>
      </c>
      <c r="P25" s="19">
        <f>+[1]NOA!S26</f>
        <v>148.04310000000001</v>
      </c>
      <c r="Q25" s="20">
        <f>+[1]NOA!T26</f>
        <v>192.2885</v>
      </c>
      <c r="R25" s="18">
        <f t="shared" si="6"/>
        <v>155.86470517000004</v>
      </c>
      <c r="S25" s="19">
        <f t="shared" si="7"/>
        <v>147.15005702838516</v>
      </c>
      <c r="T25" s="19">
        <f t="shared" si="8"/>
        <v>140.69930736812722</v>
      </c>
      <c r="U25" s="19">
        <f t="shared" si="9"/>
        <v>139.43853110632182</v>
      </c>
      <c r="V25" s="19"/>
      <c r="W25" s="20">
        <f t="shared" si="10"/>
        <v>149.98623435712773</v>
      </c>
      <c r="X25" s="21"/>
      <c r="Y25" s="42">
        <f t="shared" si="20"/>
        <v>3.9753419796059841E-2</v>
      </c>
      <c r="Z25" s="24">
        <f t="shared" si="20"/>
        <v>5.2747390408030448E-2</v>
      </c>
      <c r="AA25" s="24">
        <f t="shared" si="20"/>
        <v>1.3899897255247318E-2</v>
      </c>
      <c r="AB25" s="24">
        <f t="shared" si="19"/>
        <v>-1.5360842162569499E-3</v>
      </c>
      <c r="AC25" s="24">
        <f t="shared" si="19"/>
        <v>6.3053755691494295E-2</v>
      </c>
      <c r="AD25" s="24">
        <f t="shared" si="19"/>
        <v>3.2088724797452617E-2</v>
      </c>
      <c r="AE25" s="24">
        <f t="shared" si="19"/>
        <v>2.9690345095944481E-2</v>
      </c>
      <c r="AF25" s="24">
        <f t="shared" si="19"/>
        <v>4.5446641068765281E-2</v>
      </c>
      <c r="AG25" s="24">
        <f t="shared" si="19"/>
        <v>8.6620953096624653E-2</v>
      </c>
      <c r="AH25" s="24">
        <f t="shared" si="19"/>
        <v>3.1814343140897927E-2</v>
      </c>
      <c r="AI25" s="24">
        <f t="shared" si="19"/>
        <v>1.8733195496733357E-2</v>
      </c>
      <c r="AJ25" s="24">
        <f t="shared" si="19"/>
        <v>2.4574860075614824E-2</v>
      </c>
      <c r="AK25" s="24">
        <f t="shared" si="19"/>
        <v>3.2765378746403728E-2</v>
      </c>
      <c r="AL25" s="24">
        <f t="shared" si="19"/>
        <v>4.9653057586022564E-2</v>
      </c>
      <c r="AM25" s="24">
        <f t="shared" si="19"/>
        <v>3.1720345804455263E-2</v>
      </c>
      <c r="AN25" s="24">
        <f t="shared" si="19"/>
        <v>5.8824144836863601E-2</v>
      </c>
      <c r="AO25" s="24">
        <f t="shared" si="19"/>
        <v>3.9751174615441531E-2</v>
      </c>
      <c r="AP25" s="24">
        <f t="shared" si="21"/>
        <v>3.5396871555754883E-2</v>
      </c>
      <c r="AQ25" s="24">
        <f t="shared" si="21"/>
        <v>1.9384599842002581E-2</v>
      </c>
      <c r="AR25" s="24">
        <f t="shared" si="21"/>
        <v>1.7844793472087339E-2</v>
      </c>
      <c r="AS25" s="24" t="e">
        <f t="shared" si="21"/>
        <v>#DIV/0!</v>
      </c>
      <c r="AT25" s="24">
        <f t="shared" si="21"/>
        <v>2.928148320356172E-2</v>
      </c>
      <c r="AU25" s="21"/>
      <c r="AV25" s="24">
        <f t="shared" si="18"/>
        <v>0.34670744825619826</v>
      </c>
      <c r="AW25" s="24">
        <f t="shared" si="18"/>
        <v>0.37097583595330685</v>
      </c>
      <c r="AX25" s="24">
        <f t="shared" si="18"/>
        <v>0.19051681497069239</v>
      </c>
      <c r="AY25" s="24">
        <f t="shared" si="18"/>
        <v>0.18383146840531195</v>
      </c>
      <c r="AZ25" s="24">
        <f t="shared" si="18"/>
        <v>0.58804168402546608</v>
      </c>
      <c r="BA25" s="24">
        <f t="shared" si="18"/>
        <v>0.29898873792895553</v>
      </c>
      <c r="BB25" s="24">
        <f t="shared" si="18"/>
        <v>0.28214969751044405</v>
      </c>
      <c r="BC25" s="24">
        <f t="shared" si="18"/>
        <v>0.44862793241850429</v>
      </c>
      <c r="BD25" s="24">
        <f t="shared" si="18"/>
        <v>0.50514540704253741</v>
      </c>
      <c r="BE25" s="24">
        <f t="shared" si="18"/>
        <v>0.30960802825633404</v>
      </c>
      <c r="BF25" s="24">
        <f t="shared" si="18"/>
        <v>0.30834813369824743</v>
      </c>
      <c r="BG25" s="24">
        <f t="shared" si="18"/>
        <v>0.28505799453002112</v>
      </c>
      <c r="BH25" s="24">
        <f t="shared" si="18"/>
        <v>0.27309554835212579</v>
      </c>
      <c r="BI25" s="24">
        <f t="shared" si="18"/>
        <v>0.32054308320750335</v>
      </c>
      <c r="BJ25" s="24">
        <f t="shared" si="18"/>
        <v>0.30661120481257798</v>
      </c>
      <c r="BK25" s="24">
        <f t="shared" si="18"/>
        <v>0.49987285808778559</v>
      </c>
      <c r="BL25" s="24">
        <f t="shared" si="18"/>
        <v>0.34669924777619188</v>
      </c>
      <c r="BM25" s="24">
        <f t="shared" si="18"/>
        <v>0.30742998753847117</v>
      </c>
      <c r="BN25" s="24">
        <f t="shared" si="18"/>
        <v>0.25609722311593019</v>
      </c>
      <c r="BO25" s="24">
        <f t="shared" si="18"/>
        <v>0.24769998089197287</v>
      </c>
      <c r="BP25" s="24" t="e">
        <f t="shared" si="18"/>
        <v>#DIV/0!</v>
      </c>
      <c r="BQ25" s="24">
        <f t="shared" si="18"/>
        <v>0.3063692296392122</v>
      </c>
      <c r="BR25" s="21"/>
      <c r="BS25" s="35">
        <f t="shared" si="13"/>
        <v>43313</v>
      </c>
      <c r="BT25" s="24">
        <f t="shared" si="17"/>
        <v>1.7918443350726398E-2</v>
      </c>
      <c r="BU25" s="24">
        <f t="shared" si="17"/>
        <v>3.9546090699142119E-4</v>
      </c>
      <c r="BV25" s="24">
        <f t="shared" si="17"/>
        <v>-1.6577875824014612E-4</v>
      </c>
      <c r="BW25" s="24">
        <f t="shared" si="17"/>
        <v>6.1445059790562829E-3</v>
      </c>
      <c r="BX25" s="24">
        <f t="shared" si="17"/>
        <v>1.8159963604004034E-3</v>
      </c>
      <c r="BY25" s="24">
        <f t="shared" si="17"/>
        <v>1.8493849503624313E-3</v>
      </c>
      <c r="BZ25" s="24">
        <f t="shared" si="17"/>
        <v>4.0173233199872422E-3</v>
      </c>
      <c r="CA25" s="24">
        <f t="shared" si="17"/>
        <v>2.5810917598024364E-3</v>
      </c>
      <c r="CB25" s="24">
        <f t="shared" si="17"/>
        <v>1.8690671391386384E-3</v>
      </c>
      <c r="CC25" s="24">
        <f t="shared" si="17"/>
        <v>4.498008760121325E-4</v>
      </c>
      <c r="CD25" s="24">
        <f t="shared" si="17"/>
        <v>1.8548882437464359E-3</v>
      </c>
      <c r="CE25" s="24">
        <f t="shared" si="17"/>
        <v>1.0207716004498847E-3</v>
      </c>
      <c r="CF25" s="24">
        <f t="shared" si="16"/>
        <v>3.9750955728433568E-2</v>
      </c>
    </row>
    <row r="26" spans="1:84" x14ac:dyDescent="0.25">
      <c r="A26" s="31">
        <f>+[1]NOA!A27</f>
        <v>43344</v>
      </c>
      <c r="B26" s="17">
        <f>+[1]NOA!B27</f>
        <v>165.17760000000001</v>
      </c>
      <c r="C26" s="17">
        <f>+[1]NOA!C27</f>
        <v>164.26759999999999</v>
      </c>
      <c r="D26" s="17">
        <f>+[1]NOA!D27</f>
        <v>144.30080000000001</v>
      </c>
      <c r="E26" s="17">
        <f>+[1]NOA!E27</f>
        <v>138.298</v>
      </c>
      <c r="F26" s="17">
        <f>+[1]NOA!F27</f>
        <v>227.87090000000001</v>
      </c>
      <c r="G26" s="17">
        <f>+[1]NOA!G27</f>
        <v>156.70150000000001</v>
      </c>
      <c r="H26" s="17">
        <f>+[1]NOA!H27</f>
        <v>158.6412</v>
      </c>
      <c r="I26" s="17">
        <f>+[1]NOA!I27</f>
        <v>177.63329999999999</v>
      </c>
      <c r="J26" s="17">
        <f>+[1]NOA!J27</f>
        <v>193.1104</v>
      </c>
      <c r="K26" s="17">
        <f>+[1]NOA!K27</f>
        <v>163.06620000000001</v>
      </c>
      <c r="L26" s="17">
        <f>+[1]NOA!L27</f>
        <v>181.37430000000001</v>
      </c>
      <c r="M26" s="17">
        <f>+[1]NOA!M27</f>
        <v>155.56039999999999</v>
      </c>
      <c r="N26" s="17">
        <f>+[1]NOA!N27</f>
        <v>154.27170000000001</v>
      </c>
      <c r="O26" s="18">
        <f>+[1]NOA!R27</f>
        <v>147.7903</v>
      </c>
      <c r="P26" s="19">
        <f>+[1]NOA!S27</f>
        <v>159.29</v>
      </c>
      <c r="Q26" s="20">
        <f>+[1]NOA!T27</f>
        <v>200.3383</v>
      </c>
      <c r="R26" s="18">
        <f t="shared" si="6"/>
        <v>165.17624558999998</v>
      </c>
      <c r="S26" s="19">
        <f t="shared" si="7"/>
        <v>156.92345378242561</v>
      </c>
      <c r="T26" s="19">
        <f t="shared" si="8"/>
        <v>150.91975177225785</v>
      </c>
      <c r="U26" s="19">
        <f t="shared" si="9"/>
        <v>149.58789906609198</v>
      </c>
      <c r="V26" s="19"/>
      <c r="W26" s="20">
        <f t="shared" si="10"/>
        <v>159.55902281296338</v>
      </c>
      <c r="X26" s="21"/>
      <c r="Y26" s="42">
        <f t="shared" si="20"/>
        <v>5.9741739533791582E-2</v>
      </c>
      <c r="Z26" s="24">
        <f t="shared" si="20"/>
        <v>6.2335088935566718E-2</v>
      </c>
      <c r="AA26" s="24">
        <f t="shared" si="20"/>
        <v>4.4492378070848604E-2</v>
      </c>
      <c r="AB26" s="24">
        <f t="shared" si="19"/>
        <v>5.905524473489554E-2</v>
      </c>
      <c r="AC26" s="24">
        <f t="shared" si="19"/>
        <v>2.7152472512612436E-2</v>
      </c>
      <c r="AD26" s="24">
        <f t="shared" si="19"/>
        <v>9.5277769429112036E-2</v>
      </c>
      <c r="AE26" s="24">
        <f t="shared" si="19"/>
        <v>4.4432140404747189E-2</v>
      </c>
      <c r="AF26" s="24">
        <f t="shared" si="19"/>
        <v>7.8357488626553895E-2</v>
      </c>
      <c r="AG26" s="24">
        <f t="shared" si="19"/>
        <v>3.0448074030318351E-2</v>
      </c>
      <c r="AH26" s="24">
        <f t="shared" si="19"/>
        <v>6.7718236819360511E-2</v>
      </c>
      <c r="AI26" s="24">
        <f t="shared" si="19"/>
        <v>9.0583328372630945E-3</v>
      </c>
      <c r="AJ26" s="24">
        <f t="shared" si="19"/>
        <v>7.2147867254154674E-2</v>
      </c>
      <c r="AK26" s="24">
        <f t="shared" si="19"/>
        <v>8.7500264346992429E-2</v>
      </c>
      <c r="AL26" s="24">
        <f t="shared" si="19"/>
        <v>4.0947742880514948E-3</v>
      </c>
      <c r="AM26" s="24">
        <f t="shared" si="19"/>
        <v>7.5970443742396476E-2</v>
      </c>
      <c r="AN26" s="24">
        <f t="shared" si="19"/>
        <v>4.1863137941166473E-2</v>
      </c>
      <c r="AO26" s="24">
        <f t="shared" si="19"/>
        <v>5.9741173666250758E-2</v>
      </c>
      <c r="AP26" s="24">
        <f t="shared" si="21"/>
        <v>6.6417893077371781E-2</v>
      </c>
      <c r="AQ26" s="24">
        <f t="shared" si="21"/>
        <v>7.2640332033687693E-2</v>
      </c>
      <c r="AR26" s="24">
        <f t="shared" si="21"/>
        <v>7.2787398714285523E-2</v>
      </c>
      <c r="AS26" s="24" t="e">
        <f t="shared" si="21"/>
        <v>#DIV/0!</v>
      </c>
      <c r="AT26" s="24">
        <f t="shared" si="21"/>
        <v>6.3824446935857981E-2</v>
      </c>
      <c r="AU26" s="21"/>
      <c r="AV26" s="24">
        <f t="shared" si="18"/>
        <v>0.40244748387009155</v>
      </c>
      <c r="AW26" s="24">
        <f t="shared" si="18"/>
        <v>0.41791639980181494</v>
      </c>
      <c r="AX26" s="24">
        <f t="shared" si="18"/>
        <v>0.23540974624156719</v>
      </c>
      <c r="AY26" s="24">
        <f t="shared" si="18"/>
        <v>0.23804237872290912</v>
      </c>
      <c r="AZ26" s="24">
        <f t="shared" si="18"/>
        <v>0.61356173918708312</v>
      </c>
      <c r="BA26" s="24">
        <f t="shared" si="18"/>
        <v>0.40669028782564753</v>
      </c>
      <c r="BB26" s="24">
        <f t="shared" si="18"/>
        <v>0.31368343648507868</v>
      </c>
      <c r="BC26" s="24">
        <f t="shared" si="18"/>
        <v>0.55124434329867555</v>
      </c>
      <c r="BD26" s="24">
        <f t="shared" si="18"/>
        <v>0.53263438598719048</v>
      </c>
      <c r="BE26" s="24">
        <f t="shared" si="18"/>
        <v>0.37904549594615289</v>
      </c>
      <c r="BF26" s="24">
        <f t="shared" si="18"/>
        <v>0.3027891107599483</v>
      </c>
      <c r="BG26" s="24">
        <f t="shared" si="18"/>
        <v>0.35518087907071538</v>
      </c>
      <c r="BH26" s="24">
        <f t="shared" si="18"/>
        <v>0.3624727543778461</v>
      </c>
      <c r="BI26" s="24">
        <f t="shared" si="18"/>
        <v>0.28135471839124815</v>
      </c>
      <c r="BJ26" s="24">
        <f t="shared" si="18"/>
        <v>0.38174096412192338</v>
      </c>
      <c r="BK26" s="24">
        <f t="shared" si="18"/>
        <v>0.55103941581200311</v>
      </c>
      <c r="BL26" s="24">
        <f t="shared" si="18"/>
        <v>0.40243862586515777</v>
      </c>
      <c r="BM26" s="24">
        <f t="shared" si="18"/>
        <v>0.36713669281304862</v>
      </c>
      <c r="BN26" s="24">
        <f t="shared" si="18"/>
        <v>0.32884947626846239</v>
      </c>
      <c r="BO26" s="24">
        <f t="shared" si="18"/>
        <v>0.32118784165072212</v>
      </c>
      <c r="BP26" s="24" t="e">
        <f t="shared" si="18"/>
        <v>#DIV/0!</v>
      </c>
      <c r="BQ26" s="24">
        <f t="shared" si="18"/>
        <v>0.37211637214618465</v>
      </c>
      <c r="BR26" s="21"/>
      <c r="BS26" s="35">
        <f t="shared" si="13"/>
        <v>43344</v>
      </c>
      <c r="BT26" s="24">
        <f t="shared" si="17"/>
        <v>2.1440045321009862E-2</v>
      </c>
      <c r="BU26" s="24">
        <f t="shared" si="17"/>
        <v>1.2343613324017661E-3</v>
      </c>
      <c r="BV26" s="24">
        <f t="shared" si="17"/>
        <v>6.1203230469268864E-3</v>
      </c>
      <c r="BW26" s="24">
        <f t="shared" si="17"/>
        <v>2.705267797510561E-3</v>
      </c>
      <c r="BX26" s="24">
        <f t="shared" si="17"/>
        <v>5.352303999784435E-3</v>
      </c>
      <c r="BY26" s="24">
        <f t="shared" si="17"/>
        <v>2.7408520401190988E-3</v>
      </c>
      <c r="BZ26" s="24">
        <f t="shared" si="17"/>
        <v>6.9644530971816141E-3</v>
      </c>
      <c r="CA26" s="24">
        <f t="shared" si="17"/>
        <v>9.4817397519277654E-4</v>
      </c>
      <c r="CB26" s="24">
        <f t="shared" si="17"/>
        <v>3.9480149282171478E-3</v>
      </c>
      <c r="CC26" s="24">
        <f t="shared" si="17"/>
        <v>2.1310164699270238E-4</v>
      </c>
      <c r="CD26" s="24">
        <f t="shared" si="17"/>
        <v>5.3661589225096661E-3</v>
      </c>
      <c r="CE26" s="24">
        <f t="shared" si="17"/>
        <v>2.7076595971280443E-3</v>
      </c>
      <c r="CF26" s="24">
        <f t="shared" si="16"/>
        <v>5.9740715704974558E-2</v>
      </c>
    </row>
    <row r="27" spans="1:84" x14ac:dyDescent="0.25">
      <c r="A27" s="31">
        <f>+[1]NOA!A28</f>
        <v>43374</v>
      </c>
      <c r="B27" s="17">
        <f>+[1]NOA!B28</f>
        <v>173.95820000000001</v>
      </c>
      <c r="C27" s="17">
        <f>+[1]NOA!C28</f>
        <v>173.28</v>
      </c>
      <c r="D27" s="17">
        <f>+[1]NOA!D28</f>
        <v>147.86539999999999</v>
      </c>
      <c r="E27" s="17">
        <f>+[1]NOA!E28</f>
        <v>146.3604</v>
      </c>
      <c r="F27" s="17">
        <f>+[1]NOA!F28</f>
        <v>244.41929999999999</v>
      </c>
      <c r="G27" s="17">
        <f>+[1]NOA!G28</f>
        <v>164.1919</v>
      </c>
      <c r="H27" s="17">
        <f>+[1]NOA!H28</f>
        <v>165.78290000000001</v>
      </c>
      <c r="I27" s="17">
        <f>+[1]NOA!I28</f>
        <v>192.02529999999999</v>
      </c>
      <c r="J27" s="17">
        <f>+[1]NOA!J28</f>
        <v>195.95349999999999</v>
      </c>
      <c r="K27" s="17">
        <f>+[1]NOA!K28</f>
        <v>170.2379</v>
      </c>
      <c r="L27" s="17">
        <f>+[1]NOA!L28</f>
        <v>181.67259999999999</v>
      </c>
      <c r="M27" s="17">
        <f>+[1]NOA!M28</f>
        <v>161.16130000000001</v>
      </c>
      <c r="N27" s="17">
        <f>+[1]NOA!N28</f>
        <v>163.50880000000001</v>
      </c>
      <c r="O27" s="18">
        <f>+[1]NOA!R28</f>
        <v>156.97470000000001</v>
      </c>
      <c r="P27" s="19">
        <f>+[1]NOA!S28</f>
        <v>167.1825</v>
      </c>
      <c r="Q27" s="20">
        <f>+[1]NOA!T28</f>
        <v>212.26240000000001</v>
      </c>
      <c r="R27" s="18">
        <f t="shared" si="6"/>
        <v>173.95698389</v>
      </c>
      <c r="S27" s="19">
        <f t="shared" si="7"/>
        <v>164.90958970528317</v>
      </c>
      <c r="T27" s="19">
        <f t="shared" si="8"/>
        <v>158.29910097683504</v>
      </c>
      <c r="U27" s="19">
        <f t="shared" si="9"/>
        <v>157.47765808189658</v>
      </c>
      <c r="V27" s="19"/>
      <c r="W27" s="20">
        <f t="shared" si="10"/>
        <v>167.90188943020547</v>
      </c>
      <c r="X27" s="21"/>
      <c r="Y27" s="42">
        <f t="shared" si="20"/>
        <v>5.3158539656708914E-2</v>
      </c>
      <c r="Z27" s="24">
        <f t="shared" si="20"/>
        <v>5.4864136323900858E-2</v>
      </c>
      <c r="AA27" s="24">
        <f t="shared" si="20"/>
        <v>2.4702565751541172E-2</v>
      </c>
      <c r="AB27" s="24">
        <f t="shared" si="19"/>
        <v>5.829730003326139E-2</v>
      </c>
      <c r="AC27" s="24">
        <f t="shared" si="19"/>
        <v>7.2621822268661651E-2</v>
      </c>
      <c r="AD27" s="24">
        <f t="shared" si="19"/>
        <v>4.7800435860537283E-2</v>
      </c>
      <c r="AE27" s="24">
        <f t="shared" si="19"/>
        <v>4.5017939854211875E-2</v>
      </c>
      <c r="AF27" s="24">
        <f t="shared" si="19"/>
        <v>8.1020844627668342E-2</v>
      </c>
      <c r="AG27" s="24">
        <f t="shared" si="19"/>
        <v>1.4722666412580576E-2</v>
      </c>
      <c r="AH27" s="24">
        <f t="shared" si="19"/>
        <v>4.3980297572396854E-2</v>
      </c>
      <c r="AI27" s="24">
        <f t="shared" si="19"/>
        <v>1.6446652033941245E-3</v>
      </c>
      <c r="AJ27" s="24">
        <f t="shared" si="19"/>
        <v>3.6004664426165123E-2</v>
      </c>
      <c r="AK27" s="24">
        <f t="shared" si="19"/>
        <v>5.9875531286684547E-2</v>
      </c>
      <c r="AL27" s="24">
        <f t="shared" si="19"/>
        <v>6.2144809233082299E-2</v>
      </c>
      <c r="AM27" s="24">
        <f t="shared" si="19"/>
        <v>4.9547994224370617E-2</v>
      </c>
      <c r="AN27" s="24">
        <f t="shared" si="19"/>
        <v>5.9519822220713614E-2</v>
      </c>
      <c r="AO27" s="24">
        <f t="shared" si="19"/>
        <v>5.3159812832866749E-2</v>
      </c>
      <c r="AP27" s="24">
        <f t="shared" si="21"/>
        <v>5.0891920425931492E-2</v>
      </c>
      <c r="AQ27" s="24">
        <f t="shared" si="21"/>
        <v>4.889584774637612E-2</v>
      </c>
      <c r="AR27" s="24">
        <f t="shared" si="21"/>
        <v>5.2743297185547711E-2</v>
      </c>
      <c r="AS27" s="24" t="e">
        <f t="shared" si="21"/>
        <v>#DIV/0!</v>
      </c>
      <c r="AT27" s="24">
        <f t="shared" si="21"/>
        <v>5.2287025015324229E-2</v>
      </c>
      <c r="AU27" s="21"/>
      <c r="AV27" s="24">
        <f t="shared" si="18"/>
        <v>0.44972536103918626</v>
      </c>
      <c r="AW27" s="24">
        <f t="shared" si="18"/>
        <v>0.46783768398796455</v>
      </c>
      <c r="AX27" s="24">
        <f t="shared" si="18"/>
        <v>0.23217059431352283</v>
      </c>
      <c r="AY27" s="24">
        <f t="shared" si="18"/>
        <v>0.27052928737356385</v>
      </c>
      <c r="AZ27" s="24">
        <f t="shared" si="18"/>
        <v>0.71545790476591531</v>
      </c>
      <c r="BA27" s="24">
        <f t="shared" si="18"/>
        <v>0.45988713324305652</v>
      </c>
      <c r="BB27" s="24">
        <f t="shared" si="18"/>
        <v>0.35451070811123508</v>
      </c>
      <c r="BC27" s="24">
        <f t="shared" si="18"/>
        <v>0.65583159652010736</v>
      </c>
      <c r="BD27" s="24">
        <f t="shared" si="18"/>
        <v>0.47783253089101252</v>
      </c>
      <c r="BE27" s="24">
        <f t="shared" si="18"/>
        <v>0.41675072070092756</v>
      </c>
      <c r="BF27" s="24">
        <f t="shared" si="18"/>
        <v>0.30073208538728924</v>
      </c>
      <c r="BG27" s="24">
        <f t="shared" si="18"/>
        <v>0.37438928605845301</v>
      </c>
      <c r="BH27" s="24">
        <f t="shared" si="18"/>
        <v>0.42547851217694177</v>
      </c>
      <c r="BI27" s="24">
        <f t="shared" si="18"/>
        <v>0.31145030514931649</v>
      </c>
      <c r="BJ27" s="24">
        <f t="shared" si="18"/>
        <v>0.42793023249855033</v>
      </c>
      <c r="BK27" s="24">
        <f t="shared" si="18"/>
        <v>0.61458510819560419</v>
      </c>
      <c r="BL27" s="24">
        <f t="shared" si="18"/>
        <v>0.44971902569746658</v>
      </c>
      <c r="BM27" s="24">
        <f t="shared" si="18"/>
        <v>0.408030873104817</v>
      </c>
      <c r="BN27" s="24">
        <f t="shared" si="18"/>
        <v>0.3650182141527778</v>
      </c>
      <c r="BO27" s="24">
        <f t="shared" si="18"/>
        <v>0.36229006279863718</v>
      </c>
      <c r="BP27" s="24" t="e">
        <f t="shared" si="18"/>
        <v>#DIV/0!</v>
      </c>
      <c r="BQ27" s="24">
        <f t="shared" si="18"/>
        <v>0.41632328598406598</v>
      </c>
      <c r="BR27" s="21"/>
      <c r="BS27" s="35">
        <f t="shared" si="13"/>
        <v>43374</v>
      </c>
      <c r="BT27" s="24">
        <f t="shared" si="17"/>
        <v>1.8916602977643488E-2</v>
      </c>
      <c r="BU27" s="24">
        <f t="shared" si="17"/>
        <v>6.7546677031267866E-4</v>
      </c>
      <c r="BV27" s="24">
        <f t="shared" si="17"/>
        <v>6.037857917780616E-3</v>
      </c>
      <c r="BW27" s="24">
        <f t="shared" si="17"/>
        <v>7.0129848114998585E-3</v>
      </c>
      <c r="BX27" s="24">
        <f t="shared" si="17"/>
        <v>2.7752702545623593E-3</v>
      </c>
      <c r="BY27" s="24">
        <f t="shared" si="17"/>
        <v>2.73686995088923E-3</v>
      </c>
      <c r="BZ27" s="24">
        <f t="shared" si="17"/>
        <v>7.3276715486845648E-3</v>
      </c>
      <c r="CA27" s="24">
        <f t="shared" si="17"/>
        <v>4.4580070179007201E-4</v>
      </c>
      <c r="CB27" s="24">
        <f t="shared" si="17"/>
        <v>2.5833778308923193E-3</v>
      </c>
      <c r="CC27" s="24">
        <f t="shared" si="17"/>
        <v>3.6841072881550887E-5</v>
      </c>
      <c r="CD27" s="24">
        <f t="shared" si="17"/>
        <v>2.7092772264520242E-3</v>
      </c>
      <c r="CE27" s="24">
        <f t="shared" si="17"/>
        <v>1.9013558739199501E-3</v>
      </c>
      <c r="CF27" s="24">
        <f t="shared" si="16"/>
        <v>5.3159376937308718E-2</v>
      </c>
    </row>
    <row r="28" spans="1:84" x14ac:dyDescent="0.25">
      <c r="A28" s="31">
        <f>+[1]NOA!A29</f>
        <v>43405</v>
      </c>
      <c r="B28" s="17">
        <f>+[1]NOA!B29</f>
        <v>179.64789999999999</v>
      </c>
      <c r="C28" s="17">
        <f>+[1]NOA!C29</f>
        <v>178.29570000000001</v>
      </c>
      <c r="D28" s="17">
        <f>+[1]NOA!D29</f>
        <v>155.40649999999999</v>
      </c>
      <c r="E28" s="17">
        <f>+[1]NOA!E29</f>
        <v>150.47370000000001</v>
      </c>
      <c r="F28" s="17">
        <f>+[1]NOA!F29</f>
        <v>250.56659999999999</v>
      </c>
      <c r="G28" s="17">
        <f>+[1]NOA!G29</f>
        <v>169.2621</v>
      </c>
      <c r="H28" s="17">
        <f>+[1]NOA!H29</f>
        <v>180.59649999999999</v>
      </c>
      <c r="I28" s="17">
        <f>+[1]NOA!I29</f>
        <v>197.2996</v>
      </c>
      <c r="J28" s="17">
        <f>+[1]NOA!J29</f>
        <v>200.22829999999999</v>
      </c>
      <c r="K28" s="17">
        <f>+[1]NOA!K29</f>
        <v>174.47319999999999</v>
      </c>
      <c r="L28" s="17">
        <f>+[1]NOA!L29</f>
        <v>187.18260000000001</v>
      </c>
      <c r="M28" s="17">
        <f>+[1]NOA!M29</f>
        <v>165.04040000000001</v>
      </c>
      <c r="N28" s="17">
        <f>+[1]NOA!N29</f>
        <v>172.30959999999999</v>
      </c>
      <c r="O28" s="18">
        <f>+[1]NOA!R29</f>
        <v>159.32079999999999</v>
      </c>
      <c r="P28" s="19">
        <f>+[1]NOA!S29</f>
        <v>173.41300000000001</v>
      </c>
      <c r="Q28" s="20">
        <f>+[1]NOA!T29</f>
        <v>218.24860000000001</v>
      </c>
      <c r="R28" s="18">
        <f t="shared" si="6"/>
        <v>179.64694443000002</v>
      </c>
      <c r="S28" s="19">
        <f t="shared" si="7"/>
        <v>169.87395030558193</v>
      </c>
      <c r="T28" s="19">
        <f t="shared" si="8"/>
        <v>162.98868816634103</v>
      </c>
      <c r="U28" s="19">
        <f t="shared" si="9"/>
        <v>162.39985276580461</v>
      </c>
      <c r="V28" s="19"/>
      <c r="W28" s="20">
        <f t="shared" si="10"/>
        <v>174.20294816776104</v>
      </c>
      <c r="X28" s="21"/>
      <c r="Y28" s="42">
        <f t="shared" si="20"/>
        <v>3.2707282554084838E-2</v>
      </c>
      <c r="Z28" s="24">
        <f t="shared" si="20"/>
        <v>2.8945637119113687E-2</v>
      </c>
      <c r="AA28" s="24">
        <f t="shared" si="20"/>
        <v>5.0999760593079868E-2</v>
      </c>
      <c r="AB28" s="24">
        <f t="shared" si="19"/>
        <v>2.8103913353612064E-2</v>
      </c>
      <c r="AC28" s="24">
        <f t="shared" si="19"/>
        <v>2.5150632540065443E-2</v>
      </c>
      <c r="AD28" s="24">
        <f t="shared" si="19"/>
        <v>3.0879720619592099E-2</v>
      </c>
      <c r="AE28" s="24">
        <f t="shared" si="19"/>
        <v>8.9355416029035517E-2</v>
      </c>
      <c r="AF28" s="24">
        <f t="shared" si="19"/>
        <v>2.7466693190949298E-2</v>
      </c>
      <c r="AG28" s="24">
        <f t="shared" si="19"/>
        <v>2.1815379669156254E-2</v>
      </c>
      <c r="AH28" s="24">
        <f t="shared" si="19"/>
        <v>2.4878713846916645E-2</v>
      </c>
      <c r="AI28" s="24">
        <f t="shared" si="19"/>
        <v>3.032928465822593E-2</v>
      </c>
      <c r="AJ28" s="24">
        <f t="shared" si="19"/>
        <v>2.406967429525575E-2</v>
      </c>
      <c r="AK28" s="24">
        <f t="shared" si="19"/>
        <v>5.3824625952853866E-2</v>
      </c>
      <c r="AL28" s="24">
        <f t="shared" si="19"/>
        <v>1.4945720552420161E-2</v>
      </c>
      <c r="AM28" s="24">
        <f t="shared" si="19"/>
        <v>3.7267656602814281E-2</v>
      </c>
      <c r="AN28" s="24">
        <f t="shared" si="19"/>
        <v>2.8201885967557017E-2</v>
      </c>
      <c r="AO28" s="24">
        <f t="shared" si="19"/>
        <v>3.2709008932909622E-2</v>
      </c>
      <c r="AP28" s="24">
        <f t="shared" si="21"/>
        <v>3.0103528904357635E-2</v>
      </c>
      <c r="AQ28" s="24">
        <f t="shared" si="21"/>
        <v>2.9624850429139649E-2</v>
      </c>
      <c r="AR28" s="24">
        <f t="shared" si="21"/>
        <v>3.1256463576237792E-2</v>
      </c>
      <c r="AS28" s="24" t="e">
        <f t="shared" si="21"/>
        <v>#DIV/0!</v>
      </c>
      <c r="AT28" s="24">
        <f t="shared" si="21"/>
        <v>3.752821816918761E-2</v>
      </c>
      <c r="AU28" s="21"/>
      <c r="AV28" s="24">
        <f t="shared" si="18"/>
        <v>0.47851052622915735</v>
      </c>
      <c r="AW28" s="24">
        <f t="shared" si="18"/>
        <v>0.49659920476035802</v>
      </c>
      <c r="AX28" s="24">
        <f t="shared" si="18"/>
        <v>0.28554222548327823</v>
      </c>
      <c r="AY28" s="24">
        <f t="shared" si="18"/>
        <v>0.2867246663337415</v>
      </c>
      <c r="AZ28" s="24">
        <f t="shared" si="18"/>
        <v>0.73890709070379601</v>
      </c>
      <c r="BA28" s="24">
        <f t="shared" si="18"/>
        <v>0.48978393736049397</v>
      </c>
      <c r="BB28" s="24">
        <f t="shared" si="18"/>
        <v>0.45732716499183756</v>
      </c>
      <c r="BC28" s="24">
        <f t="shared" si="18"/>
        <v>0.65560911098729213</v>
      </c>
      <c r="BD28" s="24">
        <f t="shared" si="18"/>
        <v>0.49011209983084192</v>
      </c>
      <c r="BE28" s="24">
        <f t="shared" si="18"/>
        <v>0.4178254124717915</v>
      </c>
      <c r="BF28" s="24">
        <f t="shared" si="18"/>
        <v>0.33901274397942638</v>
      </c>
      <c r="BG28" s="24">
        <f t="shared" si="18"/>
        <v>0.39671454673320738</v>
      </c>
      <c r="BH28" s="24">
        <f t="shared" si="18"/>
        <v>0.48285559873736239</v>
      </c>
      <c r="BI28" s="24">
        <f t="shared" ref="BI28:BQ56" si="22">+O28/O16-1</f>
        <v>0.31337505688075806</v>
      </c>
      <c r="BJ28" s="24">
        <f t="shared" si="22"/>
        <v>0.46363181362797334</v>
      </c>
      <c r="BK28" s="24">
        <f t="shared" si="22"/>
        <v>0.6368293081698746</v>
      </c>
      <c r="BL28" s="24">
        <f t="shared" si="22"/>
        <v>0.47850582994895619</v>
      </c>
      <c r="BM28" s="24">
        <f t="shared" si="22"/>
        <v>0.4340439263711886</v>
      </c>
      <c r="BN28" s="24">
        <f t="shared" si="22"/>
        <v>0.38605632159767511</v>
      </c>
      <c r="BO28" s="24">
        <f t="shared" si="22"/>
        <v>0.38297827792918837</v>
      </c>
      <c r="BP28" s="24" t="e">
        <f t="shared" si="22"/>
        <v>#DIV/0!</v>
      </c>
      <c r="BQ28" s="24">
        <f t="shared" si="22"/>
        <v>0.44560849810525305</v>
      </c>
      <c r="BR28" s="21"/>
      <c r="BS28" s="35">
        <f t="shared" si="13"/>
        <v>43405</v>
      </c>
      <c r="BT28" s="24">
        <f t="shared" si="17"/>
        <v>9.9963277959877906E-3</v>
      </c>
      <c r="BU28" s="24">
        <f t="shared" si="17"/>
        <v>1.356857164537228E-3</v>
      </c>
      <c r="BV28" s="24">
        <f t="shared" si="17"/>
        <v>2.9249279999448213E-3</v>
      </c>
      <c r="BW28" s="24">
        <f t="shared" si="17"/>
        <v>2.4736459678244547E-3</v>
      </c>
      <c r="BX28" s="24">
        <f t="shared" si="17"/>
        <v>1.7837402318488004E-3</v>
      </c>
      <c r="BY28" s="24">
        <f t="shared" si="17"/>
        <v>5.3903804477167423E-3</v>
      </c>
      <c r="BZ28" s="24">
        <f t="shared" si="17"/>
        <v>2.5498575519866317E-3</v>
      </c>
      <c r="CA28" s="24">
        <f t="shared" si="17"/>
        <v>6.3645933333409961E-4</v>
      </c>
      <c r="CB28" s="24">
        <f t="shared" si="17"/>
        <v>1.4486258767910894E-3</v>
      </c>
      <c r="CC28" s="24">
        <f t="shared" si="17"/>
        <v>6.4615522579562453E-4</v>
      </c>
      <c r="CD28" s="24">
        <f t="shared" si="17"/>
        <v>1.7816929009382685E-3</v>
      </c>
      <c r="CE28" s="24">
        <f t="shared" si="17"/>
        <v>1.7201097734973079E-3</v>
      </c>
      <c r="CF28" s="24">
        <f t="shared" si="16"/>
        <v>3.270878027020286E-2</v>
      </c>
    </row>
    <row r="29" spans="1:84" x14ac:dyDescent="0.25">
      <c r="A29" s="31">
        <f>+[1]NOA!A30</f>
        <v>43435</v>
      </c>
      <c r="B29" s="17">
        <f>+[1]NOA!B30</f>
        <v>183.71799999999999</v>
      </c>
      <c r="C29" s="17">
        <f>+[1]NOA!C30</f>
        <v>181.8631</v>
      </c>
      <c r="D29" s="17">
        <f>+[1]NOA!D30</f>
        <v>157.4922</v>
      </c>
      <c r="E29" s="17">
        <f>+[1]NOA!E30</f>
        <v>151.87880000000001</v>
      </c>
      <c r="F29" s="17">
        <f>+[1]NOA!F30</f>
        <v>253.9186</v>
      </c>
      <c r="G29" s="17">
        <f>+[1]NOA!G30</f>
        <v>172.38810000000001</v>
      </c>
      <c r="H29" s="17">
        <f>+[1]NOA!H30</f>
        <v>187.59829999999999</v>
      </c>
      <c r="I29" s="17">
        <f>+[1]NOA!I30</f>
        <v>203.07429999999999</v>
      </c>
      <c r="J29" s="17">
        <f>+[1]NOA!J30</f>
        <v>215.1189</v>
      </c>
      <c r="K29" s="17">
        <f>+[1]NOA!K30</f>
        <v>179.67009999999999</v>
      </c>
      <c r="L29" s="17">
        <f>+[1]NOA!L30</f>
        <v>187.59549999999999</v>
      </c>
      <c r="M29" s="17">
        <f>+[1]NOA!M30</f>
        <v>169.47389999999999</v>
      </c>
      <c r="N29" s="17">
        <f>+[1]NOA!N30</f>
        <v>177.65639999999999</v>
      </c>
      <c r="O29" s="18">
        <f>+[1]NOA!R30</f>
        <v>162.16829999999999</v>
      </c>
      <c r="P29" s="19">
        <f>+[1]NOA!S30</f>
        <v>177.3631</v>
      </c>
      <c r="Q29" s="20">
        <f>+[1]NOA!T30</f>
        <v>223.65539999999999</v>
      </c>
      <c r="R29" s="18">
        <f t="shared" si="6"/>
        <v>183.71700580000001</v>
      </c>
      <c r="S29" s="19">
        <f t="shared" si="7"/>
        <v>173.28623532527502</v>
      </c>
      <c r="T29" s="19">
        <f t="shared" si="8"/>
        <v>166.36676650851237</v>
      </c>
      <c r="U29" s="19">
        <f t="shared" si="9"/>
        <v>165.47502812499999</v>
      </c>
      <c r="V29" s="19"/>
      <c r="W29" s="20">
        <f t="shared" si="10"/>
        <v>178.81867519593305</v>
      </c>
      <c r="X29" s="21"/>
      <c r="Y29" s="42">
        <f t="shared" si="20"/>
        <v>2.2655984289267961E-2</v>
      </c>
      <c r="Z29" s="24">
        <f t="shared" si="20"/>
        <v>2.0008334469086897E-2</v>
      </c>
      <c r="AA29" s="24">
        <f t="shared" si="20"/>
        <v>1.3420931556916926E-2</v>
      </c>
      <c r="AB29" s="24">
        <f t="shared" si="19"/>
        <v>9.3378444206528854E-3</v>
      </c>
      <c r="AC29" s="24">
        <f t="shared" si="19"/>
        <v>1.3377680824180116E-2</v>
      </c>
      <c r="AD29" s="24">
        <f t="shared" si="19"/>
        <v>1.8468399009583303E-2</v>
      </c>
      <c r="AE29" s="24">
        <f t="shared" si="19"/>
        <v>3.8770408064386697E-2</v>
      </c>
      <c r="AF29" s="24">
        <f t="shared" si="19"/>
        <v>2.926868579561237E-2</v>
      </c>
      <c r="AG29" s="24">
        <f t="shared" si="19"/>
        <v>7.4368108803800403E-2</v>
      </c>
      <c r="AH29" s="24">
        <f t="shared" si="19"/>
        <v>2.978623651082235E-2</v>
      </c>
      <c r="AI29" s="24">
        <f t="shared" si="19"/>
        <v>2.2058674257114941E-3</v>
      </c>
      <c r="AJ29" s="24">
        <f t="shared" si="19"/>
        <v>2.6863119575570416E-2</v>
      </c>
      <c r="AK29" s="24">
        <f t="shared" si="19"/>
        <v>3.1030192165729664E-2</v>
      </c>
      <c r="AL29" s="24">
        <f t="shared" si="19"/>
        <v>1.7872744801683105E-2</v>
      </c>
      <c r="AM29" s="24">
        <f t="shared" si="19"/>
        <v>2.2778569080749378E-2</v>
      </c>
      <c r="AN29" s="24">
        <f t="shared" si="19"/>
        <v>2.4773583885532302E-2</v>
      </c>
      <c r="AO29" s="24">
        <f t="shared" si="19"/>
        <v>2.2655889767086546E-2</v>
      </c>
      <c r="AP29" s="24">
        <f t="shared" si="21"/>
        <v>2.0087158823085094E-2</v>
      </c>
      <c r="AQ29" s="24">
        <f t="shared" si="21"/>
        <v>2.0725845334271131E-2</v>
      </c>
      <c r="AR29" s="24">
        <f t="shared" si="21"/>
        <v>1.8935826029535141E-2</v>
      </c>
      <c r="AS29" s="24" t="e">
        <f t="shared" si="21"/>
        <v>#DIV/0!</v>
      </c>
      <c r="AT29" s="24">
        <f t="shared" si="21"/>
        <v>2.6496262415300675E-2</v>
      </c>
      <c r="AU29" s="21"/>
      <c r="AV29" s="24">
        <f t="shared" ref="AV29:BH48" si="23">+B29/B17-1</f>
        <v>0.47786635347871886</v>
      </c>
      <c r="AW29" s="24">
        <f t="shared" si="23"/>
        <v>0.50803842256529674</v>
      </c>
      <c r="AX29" s="24">
        <f t="shared" si="23"/>
        <v>0.29670809202390336</v>
      </c>
      <c r="AY29" s="24">
        <f t="shared" si="23"/>
        <v>0.28921054329262308</v>
      </c>
      <c r="AZ29" s="24">
        <f t="shared" si="23"/>
        <v>0.55083830137317635</v>
      </c>
      <c r="BA29" s="24">
        <f t="shared" si="23"/>
        <v>0.47990783418050476</v>
      </c>
      <c r="BB29" s="24">
        <f t="shared" si="23"/>
        <v>0.49361822740304717</v>
      </c>
      <c r="BC29" s="24">
        <f t="shared" si="23"/>
        <v>0.6515315400305135</v>
      </c>
      <c r="BD29" s="24">
        <f t="shared" si="23"/>
        <v>0.5900435505043935</v>
      </c>
      <c r="BE29" s="24">
        <f t="shared" si="23"/>
        <v>0.44043641984365012</v>
      </c>
      <c r="BF29" s="24">
        <f t="shared" si="23"/>
        <v>0.3425513094483239</v>
      </c>
      <c r="BG29" s="24">
        <f t="shared" si="23"/>
        <v>0.4287946029615588</v>
      </c>
      <c r="BH29" s="24">
        <f t="shared" si="23"/>
        <v>0.51281138608212551</v>
      </c>
      <c r="BI29" s="24">
        <f t="shared" si="22"/>
        <v>0.32698487252481612</v>
      </c>
      <c r="BJ29" s="24">
        <f t="shared" si="22"/>
        <v>0.47824510635744288</v>
      </c>
      <c r="BK29" s="24">
        <f t="shared" si="22"/>
        <v>0.56896106629252863</v>
      </c>
      <c r="BL29" s="24">
        <f t="shared" si="22"/>
        <v>0.47786330999331184</v>
      </c>
      <c r="BM29" s="24">
        <f t="shared" si="22"/>
        <v>0.44651695700863181</v>
      </c>
      <c r="BN29" s="24">
        <f t="shared" si="22"/>
        <v>0.39949688711119391</v>
      </c>
      <c r="BO29" s="24">
        <f t="shared" si="22"/>
        <v>0.39111244624065011</v>
      </c>
      <c r="BP29" s="24" t="e">
        <f t="shared" si="22"/>
        <v>#DIV/0!</v>
      </c>
      <c r="BQ29" s="24">
        <f t="shared" si="22"/>
        <v>0.46151512793067173</v>
      </c>
      <c r="BR29" s="21"/>
      <c r="BS29" s="35">
        <f t="shared" si="13"/>
        <v>43435</v>
      </c>
      <c r="BT29" s="24">
        <f t="shared" si="17"/>
        <v>6.8846759689370008E-3</v>
      </c>
      <c r="BU29" s="24">
        <f t="shared" si="17"/>
        <v>3.6339088851024753E-4</v>
      </c>
      <c r="BV29" s="24">
        <f t="shared" si="17"/>
        <v>9.6750849856859207E-4</v>
      </c>
      <c r="BW29" s="24">
        <f t="shared" si="17"/>
        <v>1.30611045272447E-3</v>
      </c>
      <c r="BX29" s="24">
        <f t="shared" si="17"/>
        <v>1.0649231079238905E-3</v>
      </c>
      <c r="BY29" s="24">
        <f t="shared" si="17"/>
        <v>2.4671256385407243E-3</v>
      </c>
      <c r="BZ29" s="24">
        <f t="shared" si="17"/>
        <v>2.7033562318290369E-3</v>
      </c>
      <c r="CA29" s="24">
        <f t="shared" si="17"/>
        <v>2.1467912511084191E-3</v>
      </c>
      <c r="CB29" s="24">
        <f t="shared" si="17"/>
        <v>1.7212310859186218E-3</v>
      </c>
      <c r="CC29" s="24">
        <f t="shared" si="17"/>
        <v>4.6887049612044318E-5</v>
      </c>
      <c r="CD29" s="24">
        <f t="shared" si="17"/>
        <v>1.9718385241352587E-3</v>
      </c>
      <c r="CE29" s="24">
        <f t="shared" si="17"/>
        <v>1.0119305597226578E-3</v>
      </c>
      <c r="CF29" s="24">
        <f t="shared" si="16"/>
        <v>2.2655769257530968E-2</v>
      </c>
    </row>
    <row r="30" spans="1:84" x14ac:dyDescent="0.25">
      <c r="A30" s="31">
        <f>+[1]NOA!A31</f>
        <v>43466</v>
      </c>
      <c r="B30" s="17">
        <f>+[1]NOA!B31</f>
        <v>189.62309999999999</v>
      </c>
      <c r="C30" s="17">
        <f>+[1]NOA!C31</f>
        <v>187.73609999999999</v>
      </c>
      <c r="D30" s="17">
        <f>+[1]NOA!D31</f>
        <v>162.9281</v>
      </c>
      <c r="E30" s="17">
        <f>+[1]NOA!E31</f>
        <v>152.41220000000001</v>
      </c>
      <c r="F30" s="17">
        <f>+[1]NOA!F31</f>
        <v>268.71100000000001</v>
      </c>
      <c r="G30" s="17">
        <f>+[1]NOA!G31</f>
        <v>177.44739999999999</v>
      </c>
      <c r="H30" s="17">
        <f>+[1]NOA!H31</f>
        <v>196.08940000000001</v>
      </c>
      <c r="I30" s="17">
        <f>+[1]NOA!I31</f>
        <v>204.49930000000001</v>
      </c>
      <c r="J30" s="17">
        <f>+[1]NOA!J31</f>
        <v>228.66390000000001</v>
      </c>
      <c r="K30" s="17">
        <f>+[1]NOA!K31</f>
        <v>185.4879</v>
      </c>
      <c r="L30" s="17">
        <f>+[1]NOA!L31</f>
        <v>187.59549999999999</v>
      </c>
      <c r="M30" s="17">
        <f>+[1]NOA!M31</f>
        <v>177.72110000000001</v>
      </c>
      <c r="N30" s="17">
        <f>+[1]NOA!N31</f>
        <v>185.71860000000001</v>
      </c>
      <c r="O30" s="18">
        <f>+[1]NOA!R31</f>
        <v>164.62129999999999</v>
      </c>
      <c r="P30" s="19">
        <f>+[1]NOA!S31</f>
        <v>183.27500000000001</v>
      </c>
      <c r="Q30" s="20">
        <f>+[1]NOA!T31</f>
        <v>231.9982</v>
      </c>
      <c r="R30" s="18">
        <f t="shared" si="6"/>
        <v>189.62176712000002</v>
      </c>
      <c r="S30" s="19">
        <f t="shared" si="7"/>
        <v>178.53022376748606</v>
      </c>
      <c r="T30" s="19">
        <f t="shared" si="8"/>
        <v>170.98534289701365</v>
      </c>
      <c r="U30" s="19">
        <f t="shared" si="9"/>
        <v>169.05219996408047</v>
      </c>
      <c r="V30" s="19"/>
      <c r="W30" s="20">
        <f t="shared" si="10"/>
        <v>183.06360057191276</v>
      </c>
      <c r="X30" s="21"/>
      <c r="Y30" s="42">
        <f t="shared" si="20"/>
        <v>3.214219619198988E-2</v>
      </c>
      <c r="Z30" s="24">
        <f t="shared" si="20"/>
        <v>3.2293521885418119E-2</v>
      </c>
      <c r="AA30" s="24">
        <f t="shared" si="20"/>
        <v>3.4515360125771277E-2</v>
      </c>
      <c r="AB30" s="24">
        <f t="shared" si="19"/>
        <v>3.5120108928961002E-3</v>
      </c>
      <c r="AC30" s="24">
        <f t="shared" si="19"/>
        <v>5.8256464867087354E-2</v>
      </c>
      <c r="AD30" s="24">
        <f t="shared" si="19"/>
        <v>2.934831348567557E-2</v>
      </c>
      <c r="AE30" s="24">
        <f t="shared" si="19"/>
        <v>4.5262137236851352E-2</v>
      </c>
      <c r="AF30" s="24">
        <f t="shared" si="19"/>
        <v>7.0171360925532777E-3</v>
      </c>
      <c r="AG30" s="24">
        <f t="shared" si="19"/>
        <v>6.296517879182173E-2</v>
      </c>
      <c r="AH30" s="24">
        <f t="shared" si="19"/>
        <v>3.2380457293673226E-2</v>
      </c>
      <c r="AI30" s="24">
        <f t="shared" si="19"/>
        <v>0</v>
      </c>
      <c r="AJ30" s="24">
        <f t="shared" si="19"/>
        <v>4.8663540521578952E-2</v>
      </c>
      <c r="AK30" s="24">
        <f t="shared" si="19"/>
        <v>4.5380858781333133E-2</v>
      </c>
      <c r="AL30" s="24">
        <f t="shared" si="19"/>
        <v>1.5126260804361857E-2</v>
      </c>
      <c r="AM30" s="24">
        <f t="shared" si="19"/>
        <v>3.3332186909227568E-2</v>
      </c>
      <c r="AN30" s="24">
        <f t="shared" si="19"/>
        <v>3.7302028030622214E-2</v>
      </c>
      <c r="AO30" s="24">
        <f t="shared" si="19"/>
        <v>3.2140526644703238E-2</v>
      </c>
      <c r="AP30" s="24">
        <f t="shared" si="21"/>
        <v>3.0262002243672592E-2</v>
      </c>
      <c r="AQ30" s="24">
        <f t="shared" si="21"/>
        <v>2.7761412242540473E-2</v>
      </c>
      <c r="AR30" s="24">
        <f t="shared" si="21"/>
        <v>2.1617593177734928E-2</v>
      </c>
      <c r="AS30" s="24" t="e">
        <f t="shared" si="21"/>
        <v>#DIV/0!</v>
      </c>
      <c r="AT30" s="24">
        <f t="shared" si="21"/>
        <v>2.3738713930905098E-2</v>
      </c>
      <c r="AU30" s="21"/>
      <c r="AV30" s="24">
        <f t="shared" si="23"/>
        <v>0.49724630254429791</v>
      </c>
      <c r="AW30" s="24">
        <f t="shared" si="23"/>
        <v>0.53320919748624895</v>
      </c>
      <c r="AX30" s="24">
        <f t="shared" si="23"/>
        <v>0.31006947236382931</v>
      </c>
      <c r="AY30" s="24">
        <f t="shared" si="23"/>
        <v>0.29728740531794218</v>
      </c>
      <c r="AZ30" s="24">
        <f t="shared" si="23"/>
        <v>0.57203725230603797</v>
      </c>
      <c r="BA30" s="24">
        <f t="shared" si="23"/>
        <v>0.50131181633048438</v>
      </c>
      <c r="BB30" s="24">
        <f t="shared" si="23"/>
        <v>0.53727244433259869</v>
      </c>
      <c r="BC30" s="24">
        <f t="shared" si="23"/>
        <v>0.63024420264841852</v>
      </c>
      <c r="BD30" s="24">
        <f t="shared" si="23"/>
        <v>0.64247624246690482</v>
      </c>
      <c r="BE30" s="24">
        <f t="shared" si="23"/>
        <v>0.44388337331840844</v>
      </c>
      <c r="BF30" s="24">
        <f t="shared" si="23"/>
        <v>0.33462649126389143</v>
      </c>
      <c r="BG30" s="24">
        <f t="shared" si="23"/>
        <v>0.45358010999113407</v>
      </c>
      <c r="BH30" s="24">
        <f t="shared" si="23"/>
        <v>0.55478888968885576</v>
      </c>
      <c r="BI30" s="24">
        <f t="shared" si="22"/>
        <v>0.32941371234757333</v>
      </c>
      <c r="BJ30" s="24">
        <f t="shared" si="22"/>
        <v>0.50299204281446386</v>
      </c>
      <c r="BK30" s="24">
        <f t="shared" si="22"/>
        <v>0.57982251373502902</v>
      </c>
      <c r="BL30" s="24">
        <f t="shared" si="22"/>
        <v>0.49724043945427043</v>
      </c>
      <c r="BM30" s="24">
        <f t="shared" si="22"/>
        <v>0.46733895877585008</v>
      </c>
      <c r="BN30" s="24">
        <f t="shared" si="22"/>
        <v>0.41682727755108617</v>
      </c>
      <c r="BO30" s="24">
        <f t="shared" si="22"/>
        <v>0.40610063125509743</v>
      </c>
      <c r="BP30" s="24" t="e">
        <f t="shared" si="22"/>
        <v>#DIV/0!</v>
      </c>
      <c r="BQ30" s="24">
        <f t="shared" si="22"/>
        <v>0.47561095482934124</v>
      </c>
      <c r="BR30" s="21"/>
      <c r="BS30" s="35">
        <f t="shared" si="13"/>
        <v>43466</v>
      </c>
      <c r="BT30" s="24">
        <f t="shared" si="17"/>
        <v>1.1083122502966487E-2</v>
      </c>
      <c r="BU30" s="24">
        <f t="shared" si="17"/>
        <v>9.2611322788186312E-4</v>
      </c>
      <c r="BV30" s="24">
        <f t="shared" si="17"/>
        <v>3.591459737205938E-4</v>
      </c>
      <c r="BW30" s="24">
        <f t="shared" si="17"/>
        <v>5.6361815390979716E-3</v>
      </c>
      <c r="BX30" s="24">
        <f t="shared" si="17"/>
        <v>1.6853501562176746E-3</v>
      </c>
      <c r="BY30" s="24">
        <f t="shared" si="17"/>
        <v>2.9256067995514926E-3</v>
      </c>
      <c r="BZ30" s="24">
        <f t="shared" si="17"/>
        <v>6.5231768253519494E-4</v>
      </c>
      <c r="CA30" s="24">
        <f t="shared" si="17"/>
        <v>1.9095325444431161E-3</v>
      </c>
      <c r="CB30" s="24">
        <f t="shared" si="17"/>
        <v>1.8841871781752485E-3</v>
      </c>
      <c r="CC30" s="24">
        <f t="shared" si="17"/>
        <v>0</v>
      </c>
      <c r="CD30" s="24">
        <f t="shared" si="17"/>
        <v>3.5867540469632898E-3</v>
      </c>
      <c r="CE30" s="24">
        <f t="shared" si="17"/>
        <v>1.4920410629334125E-3</v>
      </c>
      <c r="CF30" s="24">
        <f t="shared" si="16"/>
        <v>3.2140352714486342E-2</v>
      </c>
    </row>
    <row r="31" spans="1:84" x14ac:dyDescent="0.25">
      <c r="A31" s="31">
        <f>+[1]NOA!A32</f>
        <v>43497</v>
      </c>
      <c r="B31" s="17">
        <f>+[1]NOA!B32</f>
        <v>197.61699999999999</v>
      </c>
      <c r="C31" s="17">
        <f>+[1]NOA!C32</f>
        <v>200.6078</v>
      </c>
      <c r="D31" s="17">
        <f>+[1]NOA!D32</f>
        <v>166.94290000000001</v>
      </c>
      <c r="E31" s="17">
        <f>+[1]NOA!E32</f>
        <v>154.45400000000001</v>
      </c>
      <c r="F31" s="17">
        <f>+[1]NOA!F32</f>
        <v>288.50779999999997</v>
      </c>
      <c r="G31" s="17">
        <f>+[1]NOA!G32</f>
        <v>182.39490000000001</v>
      </c>
      <c r="H31" s="17">
        <f>+[1]NOA!H32</f>
        <v>200.7878</v>
      </c>
      <c r="I31" s="17">
        <f>+[1]NOA!I32</f>
        <v>206.5831</v>
      </c>
      <c r="J31" s="17">
        <f>+[1]NOA!J32</f>
        <v>230.3913</v>
      </c>
      <c r="K31" s="17">
        <f>+[1]NOA!K32</f>
        <v>190.36060000000001</v>
      </c>
      <c r="L31" s="17">
        <f>+[1]NOA!L32</f>
        <v>190.88990000000001</v>
      </c>
      <c r="M31" s="17">
        <f>+[1]NOA!M32</f>
        <v>182.19579999999999</v>
      </c>
      <c r="N31" s="17">
        <f>+[1]NOA!N32</f>
        <v>192.54159999999999</v>
      </c>
      <c r="O31" s="18">
        <f>+[1]NOA!R32</f>
        <v>172.6677</v>
      </c>
      <c r="P31" s="19">
        <f>+[1]NOA!S32</f>
        <v>191.01580000000001</v>
      </c>
      <c r="Q31" s="20">
        <f>+[1]NOA!T32</f>
        <v>240.93260000000001</v>
      </c>
      <c r="R31" s="18">
        <f t="shared" si="6"/>
        <v>197.61522031000001</v>
      </c>
      <c r="S31" s="19">
        <f t="shared" si="7"/>
        <v>186.71041590384351</v>
      </c>
      <c r="T31" s="19">
        <f t="shared" si="8"/>
        <v>174.98979123639407</v>
      </c>
      <c r="U31" s="19">
        <f t="shared" si="9"/>
        <v>172.92168742816096</v>
      </c>
      <c r="V31" s="19"/>
      <c r="W31" s="20">
        <f t="shared" si="10"/>
        <v>186.58375950010594</v>
      </c>
      <c r="X31" s="21"/>
      <c r="Y31" s="42">
        <f t="shared" si="20"/>
        <v>4.2156783640811657E-2</v>
      </c>
      <c r="Z31" s="24">
        <f t="shared" si="20"/>
        <v>6.8562732473935517E-2</v>
      </c>
      <c r="AA31" s="24">
        <f t="shared" si="20"/>
        <v>2.4641544337655752E-2</v>
      </c>
      <c r="AB31" s="24">
        <f t="shared" si="19"/>
        <v>1.3396565366814439E-2</v>
      </c>
      <c r="AC31" s="24">
        <f t="shared" si="19"/>
        <v>7.3673202808965721E-2</v>
      </c>
      <c r="AD31" s="24">
        <f t="shared" si="19"/>
        <v>2.7881501785881557E-2</v>
      </c>
      <c r="AE31" s="24">
        <f t="shared" si="19"/>
        <v>2.3960499649649636E-2</v>
      </c>
      <c r="AF31" s="24">
        <f t="shared" si="19"/>
        <v>1.0189765930739059E-2</v>
      </c>
      <c r="AG31" s="24">
        <f t="shared" si="19"/>
        <v>7.5543188058979638E-3</v>
      </c>
      <c r="AH31" s="24">
        <f t="shared" si="19"/>
        <v>2.626963807342686E-2</v>
      </c>
      <c r="AI31" s="24">
        <f t="shared" si="19"/>
        <v>1.7561188834487096E-2</v>
      </c>
      <c r="AJ31" s="24">
        <f t="shared" si="19"/>
        <v>2.5178214629551388E-2</v>
      </c>
      <c r="AK31" s="24">
        <f t="shared" si="19"/>
        <v>3.673837730846552E-2</v>
      </c>
      <c r="AL31" s="24">
        <f t="shared" si="19"/>
        <v>4.8878243580873226E-2</v>
      </c>
      <c r="AM31" s="24">
        <f t="shared" si="19"/>
        <v>4.2235984176783647E-2</v>
      </c>
      <c r="AN31" s="24">
        <f t="shared" si="19"/>
        <v>3.8510643617062579E-2</v>
      </c>
      <c r="AO31" s="24">
        <f t="shared" si="19"/>
        <v>4.215472364489381E-2</v>
      </c>
      <c r="AP31" s="24">
        <f t="shared" si="21"/>
        <v>4.5819648705594851E-2</v>
      </c>
      <c r="AQ31" s="24">
        <f t="shared" si="21"/>
        <v>2.3419833954962721E-2</v>
      </c>
      <c r="AR31" s="24">
        <f t="shared" si="21"/>
        <v>2.2889305580777286E-2</v>
      </c>
      <c r="AS31" s="24" t="e">
        <f t="shared" si="21"/>
        <v>#DIV/0!</v>
      </c>
      <c r="AT31" s="24">
        <f t="shared" si="21"/>
        <v>1.9229158157032744E-2</v>
      </c>
      <c r="AU31" s="21"/>
      <c r="AV31" s="24">
        <f t="shared" si="23"/>
        <v>0.52911727382463103</v>
      </c>
      <c r="AW31" s="24">
        <f t="shared" si="23"/>
        <v>0.60921629560940072</v>
      </c>
      <c r="AX31" s="24">
        <f t="shared" si="23"/>
        <v>0.31510540984665525</v>
      </c>
      <c r="AY31" s="24">
        <f t="shared" si="23"/>
        <v>0.32286375241633714</v>
      </c>
      <c r="AZ31" s="24">
        <f t="shared" si="23"/>
        <v>0.64880914621427066</v>
      </c>
      <c r="BA31" s="24">
        <f t="shared" si="23"/>
        <v>0.51936368202760774</v>
      </c>
      <c r="BB31" s="24">
        <f t="shared" si="23"/>
        <v>0.54846655479190054</v>
      </c>
      <c r="BC31" s="24">
        <f t="shared" si="23"/>
        <v>0.57108525545913125</v>
      </c>
      <c r="BD31" s="24">
        <f t="shared" si="23"/>
        <v>0.4886524731043842</v>
      </c>
      <c r="BE31" s="24">
        <f t="shared" si="23"/>
        <v>0.46599707664038537</v>
      </c>
      <c r="BF31" s="24">
        <f t="shared" si="23"/>
        <v>0.35428626969104471</v>
      </c>
      <c r="BG31" s="24">
        <f t="shared" si="23"/>
        <v>0.45588456215379991</v>
      </c>
      <c r="BH31" s="24">
        <f t="shared" si="23"/>
        <v>0.58581002558985551</v>
      </c>
      <c r="BI31" s="24">
        <f t="shared" si="22"/>
        <v>0.39557422416775245</v>
      </c>
      <c r="BJ31" s="24">
        <f t="shared" si="22"/>
        <v>0.54022020908170965</v>
      </c>
      <c r="BK31" s="24">
        <f t="shared" si="22"/>
        <v>0.57132962543631272</v>
      </c>
      <c r="BL31" s="24">
        <f t="shared" si="22"/>
        <v>0.52911087946769264</v>
      </c>
      <c r="BM31" s="24">
        <f t="shared" si="22"/>
        <v>0.51343104430486819</v>
      </c>
      <c r="BN31" s="24">
        <f t="shared" si="22"/>
        <v>0.43662942823493101</v>
      </c>
      <c r="BO31" s="24">
        <f t="shared" si="22"/>
        <v>0.43090677556681767</v>
      </c>
      <c r="BP31" s="24" t="e">
        <f t="shared" si="22"/>
        <v>#DIV/0!</v>
      </c>
      <c r="BQ31" s="24">
        <f t="shared" si="22"/>
        <v>0.47315553480605277</v>
      </c>
      <c r="BR31" s="21"/>
      <c r="BS31" s="35">
        <f t="shared" si="13"/>
        <v>43497</v>
      </c>
      <c r="BT31" s="24">
        <f t="shared" si="17"/>
        <v>2.3534149531359846E-2</v>
      </c>
      <c r="BU31" s="24">
        <f t="shared" si="17"/>
        <v>6.627000613321914E-4</v>
      </c>
      <c r="BV31" s="24">
        <f t="shared" si="17"/>
        <v>1.3319614540633468E-3</v>
      </c>
      <c r="BW31" s="24">
        <f t="shared" si="17"/>
        <v>7.3080547675889573E-3</v>
      </c>
      <c r="BX31" s="24">
        <f t="shared" si="17"/>
        <v>1.5967833033000789E-3</v>
      </c>
      <c r="BY31" s="24">
        <f t="shared" si="17"/>
        <v>1.5684203032225478E-3</v>
      </c>
      <c r="BZ31" s="24">
        <f t="shared" si="17"/>
        <v>9.2418898330424775E-4</v>
      </c>
      <c r="CA31" s="24">
        <f t="shared" si="17"/>
        <v>2.359399250407767E-4</v>
      </c>
      <c r="CB31" s="24">
        <f t="shared" si="17"/>
        <v>1.5289574424213112E-3</v>
      </c>
      <c r="CC31" s="24">
        <f t="shared" si="17"/>
        <v>3.5441757887093138E-4</v>
      </c>
      <c r="CD31" s="24">
        <f t="shared" si="17"/>
        <v>1.8854692809051152E-3</v>
      </c>
      <c r="CE31" s="24">
        <f t="shared" si="17"/>
        <v>1.223384703656882E-3</v>
      </c>
      <c r="CF31" s="24">
        <f t="shared" si="16"/>
        <v>4.2154427335066233E-2</v>
      </c>
    </row>
    <row r="32" spans="1:84" x14ac:dyDescent="0.25">
      <c r="A32" s="31">
        <f>+[1]NOA!A33</f>
        <v>43525</v>
      </c>
      <c r="B32" s="17">
        <f>+[1]NOA!B33</f>
        <v>207.2604</v>
      </c>
      <c r="C32" s="17">
        <f>+[1]NOA!C33</f>
        <v>213.03389999999999</v>
      </c>
      <c r="D32" s="17">
        <f>+[1]NOA!D33</f>
        <v>173.9572</v>
      </c>
      <c r="E32" s="17">
        <f>+[1]NOA!E33</f>
        <v>159.0908</v>
      </c>
      <c r="F32" s="17">
        <f>+[1]NOA!F33</f>
        <v>295.416</v>
      </c>
      <c r="G32" s="17">
        <f>+[1]NOA!G33</f>
        <v>188.81110000000001</v>
      </c>
      <c r="H32" s="17">
        <f>+[1]NOA!H33</f>
        <v>211.14580000000001</v>
      </c>
      <c r="I32" s="17">
        <f>+[1]NOA!I33</f>
        <v>216.2516</v>
      </c>
      <c r="J32" s="17">
        <f>+[1]NOA!J33</f>
        <v>239.90430000000001</v>
      </c>
      <c r="K32" s="17">
        <f>+[1]NOA!K33</f>
        <v>193.25559999999999</v>
      </c>
      <c r="L32" s="17">
        <f>+[1]NOA!L33</f>
        <v>239.1842</v>
      </c>
      <c r="M32" s="17">
        <f>+[1]NOA!M33</f>
        <v>189.4298</v>
      </c>
      <c r="N32" s="17">
        <f>+[1]NOA!N33</f>
        <v>198.86680000000001</v>
      </c>
      <c r="O32" s="18">
        <f>+[1]NOA!R33</f>
        <v>177.072</v>
      </c>
      <c r="P32" s="19">
        <f>+[1]NOA!S33</f>
        <v>200.67779999999999</v>
      </c>
      <c r="Q32" s="20">
        <f>+[1]NOA!T33</f>
        <v>254.2432</v>
      </c>
      <c r="R32" s="18">
        <f t="shared" si="6"/>
        <v>207.25839293999999</v>
      </c>
      <c r="S32" s="19">
        <f t="shared" si="7"/>
        <v>195.48296236588345</v>
      </c>
      <c r="T32" s="19">
        <f t="shared" si="8"/>
        <v>180.3806634105498</v>
      </c>
      <c r="U32" s="19">
        <f t="shared" si="9"/>
        <v>177.78358721264371</v>
      </c>
      <c r="V32" s="19"/>
      <c r="W32" s="20">
        <f t="shared" si="10"/>
        <v>195.17076557932643</v>
      </c>
      <c r="X32" s="21"/>
      <c r="Y32" s="42">
        <f t="shared" si="20"/>
        <v>4.8798433333164803E-2</v>
      </c>
      <c r="Z32" s="24">
        <f t="shared" si="20"/>
        <v>6.1942257479519647E-2</v>
      </c>
      <c r="AA32" s="24">
        <f t="shared" si="20"/>
        <v>4.2016162412417568E-2</v>
      </c>
      <c r="AB32" s="24">
        <f t="shared" si="19"/>
        <v>3.0020588654227076E-2</v>
      </c>
      <c r="AC32" s="24">
        <f t="shared" si="19"/>
        <v>2.3944586593499517E-2</v>
      </c>
      <c r="AD32" s="24">
        <f t="shared" si="19"/>
        <v>3.5177518669655905E-2</v>
      </c>
      <c r="AE32" s="24">
        <f t="shared" si="19"/>
        <v>5.1586799596389898E-2</v>
      </c>
      <c r="AF32" s="24">
        <f t="shared" si="19"/>
        <v>4.6801989126893595E-2</v>
      </c>
      <c r="AG32" s="24">
        <f t="shared" si="19"/>
        <v>4.1290621651077997E-2</v>
      </c>
      <c r="AH32" s="24">
        <f t="shared" si="19"/>
        <v>1.5207978962032964E-2</v>
      </c>
      <c r="AI32" s="24">
        <f t="shared" si="19"/>
        <v>0.25299557493612812</v>
      </c>
      <c r="AJ32" s="24">
        <f t="shared" si="19"/>
        <v>3.9704537645763649E-2</v>
      </c>
      <c r="AK32" s="24">
        <f t="shared" si="19"/>
        <v>3.2851082571247137E-2</v>
      </c>
      <c r="AL32" s="24">
        <f t="shared" si="19"/>
        <v>2.5507376307207563E-2</v>
      </c>
      <c r="AM32" s="24">
        <f t="shared" si="19"/>
        <v>5.0582203147592875E-2</v>
      </c>
      <c r="AN32" s="24">
        <f t="shared" si="19"/>
        <v>5.5246155978891931E-2</v>
      </c>
      <c r="AO32" s="24">
        <f t="shared" si="19"/>
        <v>4.8797722234515506E-2</v>
      </c>
      <c r="AP32" s="24">
        <f t="shared" si="21"/>
        <v>4.6984772753962734E-2</v>
      </c>
      <c r="AQ32" s="24">
        <f t="shared" si="21"/>
        <v>3.0806780990287441E-2</v>
      </c>
      <c r="AR32" s="24">
        <f t="shared" si="21"/>
        <v>2.8116194427622476E-2</v>
      </c>
      <c r="AS32" s="24" t="e">
        <f t="shared" si="21"/>
        <v>#DIV/0!</v>
      </c>
      <c r="AT32" s="24">
        <f t="shared" si="21"/>
        <v>4.6022258862329357E-2</v>
      </c>
      <c r="AU32" s="21"/>
      <c r="AV32" s="24">
        <f t="shared" si="23"/>
        <v>0.55544848703170047</v>
      </c>
      <c r="AW32" s="24">
        <f t="shared" si="23"/>
        <v>0.65800490473436835</v>
      </c>
      <c r="AX32" s="24">
        <f t="shared" si="23"/>
        <v>0.36412946734889928</v>
      </c>
      <c r="AY32" s="24">
        <f t="shared" si="23"/>
        <v>0.34646416344701225</v>
      </c>
      <c r="AZ32" s="24">
        <f t="shared" si="23"/>
        <v>0.65117585411863343</v>
      </c>
      <c r="BA32" s="24">
        <f t="shared" si="23"/>
        <v>0.51441294682782024</v>
      </c>
      <c r="BB32" s="24">
        <f t="shared" si="23"/>
        <v>0.60048421011141095</v>
      </c>
      <c r="BC32" s="24">
        <f t="shared" si="23"/>
        <v>0.58286463807747602</v>
      </c>
      <c r="BD32" s="24">
        <f t="shared" si="23"/>
        <v>0.50048597611774515</v>
      </c>
      <c r="BE32" s="24">
        <f t="shared" si="23"/>
        <v>0.42620480371710223</v>
      </c>
      <c r="BF32" s="24">
        <f t="shared" si="23"/>
        <v>0.41421330961965075</v>
      </c>
      <c r="BG32" s="24">
        <f t="shared" si="23"/>
        <v>0.47503081581912476</v>
      </c>
      <c r="BH32" s="24">
        <f t="shared" si="23"/>
        <v>0.61618305820855745</v>
      </c>
      <c r="BI32" s="24">
        <f t="shared" si="22"/>
        <v>0.42216910666268315</v>
      </c>
      <c r="BJ32" s="24">
        <f t="shared" si="22"/>
        <v>0.5699208381347558</v>
      </c>
      <c r="BK32" s="24">
        <f t="shared" si="22"/>
        <v>0.58471847977645663</v>
      </c>
      <c r="BL32" s="24">
        <f t="shared" si="22"/>
        <v>0.5554434781854134</v>
      </c>
      <c r="BM32" s="24">
        <f t="shared" si="22"/>
        <v>0.54284552610115888</v>
      </c>
      <c r="BN32" s="24">
        <f t="shared" si="22"/>
        <v>0.44415621076571687</v>
      </c>
      <c r="BO32" s="24">
        <f t="shared" si="22"/>
        <v>0.43497124167920309</v>
      </c>
      <c r="BP32" s="24" t="e">
        <f t="shared" si="22"/>
        <v>#DIV/0!</v>
      </c>
      <c r="BQ32" s="24">
        <f t="shared" si="22"/>
        <v>0.48795768286732755</v>
      </c>
      <c r="BR32" s="21"/>
      <c r="BS32" s="35">
        <f t="shared" si="13"/>
        <v>43525</v>
      </c>
      <c r="BT32" s="24">
        <f t="shared" si="17"/>
        <v>2.1800396069164073E-2</v>
      </c>
      <c r="BU32" s="24">
        <f t="shared" si="17"/>
        <v>1.1109752197432394E-3</v>
      </c>
      <c r="BV32" s="24">
        <f t="shared" si="17"/>
        <v>2.902443413269098E-3</v>
      </c>
      <c r="BW32" s="24">
        <f t="shared" si="17"/>
        <v>2.4470263185859598E-3</v>
      </c>
      <c r="BX32" s="24">
        <f t="shared" si="17"/>
        <v>1.9870326945556314E-3</v>
      </c>
      <c r="BY32" s="24">
        <f t="shared" si="17"/>
        <v>3.317839052308254E-3</v>
      </c>
      <c r="BZ32" s="24">
        <f t="shared" si="17"/>
        <v>4.1146300672512967E-3</v>
      </c>
      <c r="CA32" s="24">
        <f t="shared" si="17"/>
        <v>1.2467889908256888E-3</v>
      </c>
      <c r="CB32" s="24">
        <f t="shared" si="17"/>
        <v>8.7164818816194418E-4</v>
      </c>
      <c r="CC32" s="24">
        <f t="shared" si="17"/>
        <v>4.9854198778445172E-3</v>
      </c>
      <c r="CD32" s="24">
        <f t="shared" si="17"/>
        <v>2.9248323777812677E-3</v>
      </c>
      <c r="CE32" s="24">
        <f t="shared" si="17"/>
        <v>1.0882505047642706E-3</v>
      </c>
      <c r="CF32" s="24">
        <f t="shared" si="16"/>
        <v>4.8797282774255248E-2</v>
      </c>
    </row>
    <row r="33" spans="1:84" x14ac:dyDescent="0.25">
      <c r="A33" s="31">
        <f>+[1]NOA!A34</f>
        <v>43556</v>
      </c>
      <c r="B33" s="17">
        <f>+[1]NOA!B34</f>
        <v>214.7732</v>
      </c>
      <c r="C33" s="17">
        <f>+[1]NOA!C34</f>
        <v>218.34620000000001</v>
      </c>
      <c r="D33" s="17">
        <f>+[1]NOA!D34</f>
        <v>175.08850000000001</v>
      </c>
      <c r="E33" s="17">
        <f>+[1]NOA!E34</f>
        <v>167.47640000000001</v>
      </c>
      <c r="F33" s="17">
        <f>+[1]NOA!F34</f>
        <v>304.54669999999999</v>
      </c>
      <c r="G33" s="17">
        <f>+[1]NOA!G34</f>
        <v>198.6893</v>
      </c>
      <c r="H33" s="17">
        <f>+[1]NOA!H34</f>
        <v>219.6788</v>
      </c>
      <c r="I33" s="17">
        <f>+[1]NOA!I34</f>
        <v>227.0772</v>
      </c>
      <c r="J33" s="17">
        <f>+[1]NOA!J34</f>
        <v>254.65690000000001</v>
      </c>
      <c r="K33" s="17">
        <f>+[1]NOA!K34</f>
        <v>202.1036</v>
      </c>
      <c r="L33" s="17">
        <f>+[1]NOA!L34</f>
        <v>242.67140000000001</v>
      </c>
      <c r="M33" s="17">
        <f>+[1]NOA!M34</f>
        <v>197.8794</v>
      </c>
      <c r="N33" s="17">
        <f>+[1]NOA!N34</f>
        <v>206.1925</v>
      </c>
      <c r="O33" s="18">
        <f>+[1]NOA!R34</f>
        <v>180.47970000000001</v>
      </c>
      <c r="P33" s="19">
        <f>+[1]NOA!S34</f>
        <v>208.36760000000001</v>
      </c>
      <c r="Q33" s="20">
        <f>+[1]NOA!T34</f>
        <v>264.00209999999998</v>
      </c>
      <c r="R33" s="18">
        <f t="shared" si="6"/>
        <v>214.77102652000002</v>
      </c>
      <c r="S33" s="19">
        <f t="shared" si="7"/>
        <v>202.23249584408529</v>
      </c>
      <c r="T33" s="19">
        <f t="shared" si="8"/>
        <v>189.01169159921849</v>
      </c>
      <c r="U33" s="19">
        <f t="shared" si="9"/>
        <v>186.46668477011494</v>
      </c>
      <c r="V33" s="19"/>
      <c r="W33" s="20">
        <f t="shared" si="10"/>
        <v>204.3238633128575</v>
      </c>
      <c r="X33" s="21"/>
      <c r="Y33" s="42">
        <f t="shared" si="20"/>
        <v>3.6248120721565691E-2</v>
      </c>
      <c r="Z33" s="24">
        <f t="shared" si="20"/>
        <v>2.4936406834780822E-2</v>
      </c>
      <c r="AA33" s="24">
        <f t="shared" si="20"/>
        <v>6.503323806085648E-3</v>
      </c>
      <c r="AB33" s="24">
        <f t="shared" si="19"/>
        <v>5.2709521857957853E-2</v>
      </c>
      <c r="AC33" s="24">
        <f t="shared" si="19"/>
        <v>3.0907939989709421E-2</v>
      </c>
      <c r="AD33" s="24">
        <f t="shared" si="19"/>
        <v>5.2317898682863406E-2</v>
      </c>
      <c r="AE33" s="24">
        <f t="shared" si="19"/>
        <v>4.0412833217615463E-2</v>
      </c>
      <c r="AF33" s="24">
        <f t="shared" si="19"/>
        <v>5.0060207647018684E-2</v>
      </c>
      <c r="AG33" s="24">
        <f t="shared" si="19"/>
        <v>6.1493687274467357E-2</v>
      </c>
      <c r="AH33" s="24">
        <f t="shared" si="19"/>
        <v>4.5783925536957426E-2</v>
      </c>
      <c r="AI33" s="24">
        <f t="shared" si="19"/>
        <v>1.4579558348753796E-2</v>
      </c>
      <c r="AJ33" s="24">
        <f t="shared" si="19"/>
        <v>4.4605442227146908E-2</v>
      </c>
      <c r="AK33" s="24">
        <f t="shared" si="19"/>
        <v>3.6837219686745026E-2</v>
      </c>
      <c r="AL33" s="24">
        <f t="shared" si="19"/>
        <v>1.924471401463812E-2</v>
      </c>
      <c r="AM33" s="24">
        <f t="shared" si="19"/>
        <v>3.8319136446582691E-2</v>
      </c>
      <c r="AN33" s="24">
        <f t="shared" si="19"/>
        <v>3.8384114108066525E-2</v>
      </c>
      <c r="AO33" s="24">
        <f t="shared" si="19"/>
        <v>3.6247668784032738E-2</v>
      </c>
      <c r="AP33" s="24">
        <f t="shared" si="21"/>
        <v>3.4527476955095393E-2</v>
      </c>
      <c r="AQ33" s="24">
        <f t="shared" si="21"/>
        <v>4.7848965767601781E-2</v>
      </c>
      <c r="AR33" s="24">
        <f t="shared" si="21"/>
        <v>4.8840827736733372E-2</v>
      </c>
      <c r="AS33" s="24" t="e">
        <f t="shared" si="21"/>
        <v>#DIV/0!</v>
      </c>
      <c r="AT33" s="24">
        <f t="shared" si="21"/>
        <v>4.6897893269834068E-2</v>
      </c>
      <c r="AU33" s="21"/>
      <c r="AV33" s="24">
        <f t="shared" si="23"/>
        <v>0.56745304534722907</v>
      </c>
      <c r="AW33" s="24">
        <f t="shared" si="23"/>
        <v>0.68114315104142609</v>
      </c>
      <c r="AX33" s="24">
        <f t="shared" si="23"/>
        <v>0.35646026611919224</v>
      </c>
      <c r="AY33" s="24">
        <f t="shared" si="23"/>
        <v>0.35860781078375559</v>
      </c>
      <c r="AZ33" s="24">
        <f t="shared" si="23"/>
        <v>0.52803041744206269</v>
      </c>
      <c r="BA33" s="24">
        <f t="shared" si="23"/>
        <v>0.5757611566249774</v>
      </c>
      <c r="BB33" s="24">
        <f t="shared" si="23"/>
        <v>0.63570271268421097</v>
      </c>
      <c r="BC33" s="24">
        <f t="shared" si="23"/>
        <v>0.62102012451198552</v>
      </c>
      <c r="BD33" s="24">
        <f t="shared" si="23"/>
        <v>0.55269603285175561</v>
      </c>
      <c r="BE33" s="24">
        <f t="shared" si="23"/>
        <v>0.44881079197856288</v>
      </c>
      <c r="BF33" s="24">
        <f t="shared" si="23"/>
        <v>0.41429839443352323</v>
      </c>
      <c r="BG33" s="24">
        <f t="shared" si="23"/>
        <v>0.51485346343494909</v>
      </c>
      <c r="BH33" s="24">
        <f t="shared" si="23"/>
        <v>0.64343431284093344</v>
      </c>
      <c r="BI33" s="24">
        <f t="shared" si="22"/>
        <v>0.43020488701695436</v>
      </c>
      <c r="BJ33" s="24">
        <f t="shared" si="22"/>
        <v>0.59753738581083415</v>
      </c>
      <c r="BK33" s="24">
        <f t="shared" si="22"/>
        <v>0.55099653672278226</v>
      </c>
      <c r="BL33" s="24">
        <f t="shared" si="22"/>
        <v>0.56744847416512045</v>
      </c>
      <c r="BM33" s="24">
        <f t="shared" si="22"/>
        <v>0.56678874991598338</v>
      </c>
      <c r="BN33" s="24">
        <f t="shared" si="22"/>
        <v>0.47325578628596832</v>
      </c>
      <c r="BO33" s="24">
        <f t="shared" si="22"/>
        <v>0.46103676325315579</v>
      </c>
      <c r="BP33" s="24" t="e">
        <f t="shared" si="22"/>
        <v>#DIV/0!</v>
      </c>
      <c r="BQ33" s="24">
        <f t="shared" si="22"/>
        <v>0.51760248318342938</v>
      </c>
      <c r="BR33" s="21"/>
      <c r="BS33" s="35">
        <f t="shared" si="13"/>
        <v>43556</v>
      </c>
      <c r="BT33" s="24">
        <f t="shared" si="17"/>
        <v>8.8862822323994718E-3</v>
      </c>
      <c r="BU33" s="24">
        <f t="shared" si="17"/>
        <v>1.7084638454813519E-4</v>
      </c>
      <c r="BV33" s="24">
        <f t="shared" si="17"/>
        <v>5.0048090228524186E-3</v>
      </c>
      <c r="BW33" s="24">
        <f t="shared" si="17"/>
        <v>3.0837970012602472E-3</v>
      </c>
      <c r="BX33" s="24">
        <f t="shared" si="17"/>
        <v>2.9168420016558857E-3</v>
      </c>
      <c r="BY33" s="24">
        <f t="shared" si="17"/>
        <v>2.6060882831452567E-3</v>
      </c>
      <c r="BZ33" s="24">
        <f t="shared" si="17"/>
        <v>4.3927009694085346E-3</v>
      </c>
      <c r="CA33" s="24">
        <f t="shared" si="17"/>
        <v>1.8435375981132914E-3</v>
      </c>
      <c r="CB33" s="24">
        <f t="shared" si="17"/>
        <v>2.540070365588413E-3</v>
      </c>
      <c r="CC33" s="24">
        <f t="shared" si="17"/>
        <v>3.4323430814569515E-4</v>
      </c>
      <c r="CD33" s="24">
        <f t="shared" si="17"/>
        <v>3.2573662889775388E-3</v>
      </c>
      <c r="CE33" s="24">
        <f t="shared" si="17"/>
        <v>1.2017433142076318E-3</v>
      </c>
      <c r="CF33" s="24">
        <f t="shared" si="16"/>
        <v>3.6247317770302524E-2</v>
      </c>
    </row>
    <row r="34" spans="1:84" x14ac:dyDescent="0.25">
      <c r="A34" s="31">
        <f>+[1]NOA!A35</f>
        <v>43586</v>
      </c>
      <c r="B34" s="17">
        <f>+[1]NOA!B35</f>
        <v>223.0958</v>
      </c>
      <c r="C34" s="17">
        <f>+[1]NOA!C35</f>
        <v>223.1516</v>
      </c>
      <c r="D34" s="17">
        <f>+[1]NOA!D35</f>
        <v>178.76230000000001</v>
      </c>
      <c r="E34" s="17">
        <f>+[1]NOA!E35</f>
        <v>174.13560000000001</v>
      </c>
      <c r="F34" s="17">
        <f>+[1]NOA!F35</f>
        <v>342.548</v>
      </c>
      <c r="G34" s="17">
        <f>+[1]NOA!G35</f>
        <v>205.1609</v>
      </c>
      <c r="H34" s="17">
        <f>+[1]NOA!H35</f>
        <v>227.85910000000001</v>
      </c>
      <c r="I34" s="17">
        <f>+[1]NOA!I35</f>
        <v>237.69370000000001</v>
      </c>
      <c r="J34" s="17">
        <f>+[1]NOA!J35</f>
        <v>261.87290000000002</v>
      </c>
      <c r="K34" s="17">
        <f>+[1]NOA!K35</f>
        <v>207.06960000000001</v>
      </c>
      <c r="L34" s="17">
        <f>+[1]NOA!L35</f>
        <v>243.1671</v>
      </c>
      <c r="M34" s="17">
        <f>+[1]NOA!M35</f>
        <v>204.83109999999999</v>
      </c>
      <c r="N34" s="17">
        <f>+[1]NOA!N35</f>
        <v>212.15940000000001</v>
      </c>
      <c r="O34" s="18">
        <f>+[1]NOA!R35</f>
        <v>184.8278</v>
      </c>
      <c r="P34" s="19">
        <f>+[1]NOA!S35</f>
        <v>214.31979999999999</v>
      </c>
      <c r="Q34" s="20">
        <f>+[1]NOA!T35</f>
        <v>284.32130000000001</v>
      </c>
      <c r="R34" s="18">
        <f t="shared" si="6"/>
        <v>223.09340435000001</v>
      </c>
      <c r="S34" s="19">
        <f t="shared" si="7"/>
        <v>207.73924514464213</v>
      </c>
      <c r="T34" s="19">
        <f t="shared" si="8"/>
        <v>195.35720482835609</v>
      </c>
      <c r="U34" s="19">
        <f t="shared" si="9"/>
        <v>192.63822413793105</v>
      </c>
      <c r="V34" s="19"/>
      <c r="W34" s="20">
        <f t="shared" si="10"/>
        <v>211.36860781614067</v>
      </c>
      <c r="X34" s="21"/>
      <c r="Y34" s="42">
        <f t="shared" si="20"/>
        <v>3.8750644866305528E-2</v>
      </c>
      <c r="Z34" s="24">
        <f t="shared" si="20"/>
        <v>2.2008168678914419E-2</v>
      </c>
      <c r="AA34" s="24">
        <f t="shared" si="20"/>
        <v>2.0982531691116302E-2</v>
      </c>
      <c r="AB34" s="24">
        <f t="shared" si="19"/>
        <v>3.9762020201055126E-2</v>
      </c>
      <c r="AC34" s="24">
        <f t="shared" si="19"/>
        <v>0.12477987776587307</v>
      </c>
      <c r="AD34" s="24">
        <f t="shared" si="19"/>
        <v>3.2571457043736096E-2</v>
      </c>
      <c r="AE34" s="24">
        <f t="shared" si="19"/>
        <v>3.723754863919515E-2</v>
      </c>
      <c r="AF34" s="24">
        <f t="shared" si="19"/>
        <v>4.6752822388157034E-2</v>
      </c>
      <c r="AG34" s="24">
        <f t="shared" si="19"/>
        <v>2.8336165248222356E-2</v>
      </c>
      <c r="AH34" s="24">
        <f t="shared" si="19"/>
        <v>2.4571556370099445E-2</v>
      </c>
      <c r="AI34" s="24">
        <f t="shared" si="19"/>
        <v>2.0426799367374571E-3</v>
      </c>
      <c r="AJ34" s="24">
        <f t="shared" si="19"/>
        <v>3.5130993928625065E-2</v>
      </c>
      <c r="AK34" s="24">
        <f t="shared" si="19"/>
        <v>2.8938491943208522E-2</v>
      </c>
      <c r="AL34" s="24">
        <f t="shared" si="19"/>
        <v>2.4091906181138212E-2</v>
      </c>
      <c r="AM34" s="24">
        <f t="shared" si="19"/>
        <v>2.8565861487102495E-2</v>
      </c>
      <c r="AN34" s="24">
        <f t="shared" si="19"/>
        <v>7.6966054436688358E-2</v>
      </c>
      <c r="AO34" s="24">
        <f t="shared" si="19"/>
        <v>3.8750002571808606E-2</v>
      </c>
      <c r="AP34" s="24">
        <f t="shared" si="19"/>
        <v>2.7229794487639403E-2</v>
      </c>
      <c r="AQ34" s="24">
        <f t="shared" si="19"/>
        <v>3.3572067290909446E-2</v>
      </c>
      <c r="AR34" s="24">
        <f t="shared" si="21"/>
        <v>3.3097276199363312E-2</v>
      </c>
      <c r="AS34" s="24" t="e">
        <f t="shared" si="21"/>
        <v>#DIV/0!</v>
      </c>
      <c r="AT34" s="24">
        <f t="shared" si="21"/>
        <v>3.4478324700117691E-2</v>
      </c>
      <c r="AU34" s="21"/>
      <c r="AV34" s="24">
        <f t="shared" si="23"/>
        <v>0.59151792720683694</v>
      </c>
      <c r="AW34" s="24">
        <f t="shared" si="23"/>
        <v>0.67004390054797081</v>
      </c>
      <c r="AX34" s="24">
        <f t="shared" si="23"/>
        <v>0.36095740858040792</v>
      </c>
      <c r="AY34" s="24">
        <f t="shared" si="23"/>
        <v>0.37340987943122017</v>
      </c>
      <c r="AZ34" s="24">
        <f t="shared" si="23"/>
        <v>0.68954174704223647</v>
      </c>
      <c r="BA34" s="24">
        <f t="shared" si="23"/>
        <v>0.59549645183240973</v>
      </c>
      <c r="BB34" s="24">
        <f t="shared" si="23"/>
        <v>0.64786552623642857</v>
      </c>
      <c r="BC34" s="24">
        <f t="shared" si="23"/>
        <v>0.66089402768043759</v>
      </c>
      <c r="BD34" s="24">
        <f t="shared" si="23"/>
        <v>0.54195354347445934</v>
      </c>
      <c r="BE34" s="24">
        <f t="shared" si="23"/>
        <v>0.47429816379856615</v>
      </c>
      <c r="BF34" s="24">
        <f t="shared" si="23"/>
        <v>0.41205788826973944</v>
      </c>
      <c r="BG34" s="24">
        <f t="shared" si="23"/>
        <v>0.54705567799541699</v>
      </c>
      <c r="BH34" s="24">
        <f t="shared" si="23"/>
        <v>0.65532140992961585</v>
      </c>
      <c r="BI34" s="24">
        <f t="shared" si="22"/>
        <v>0.43374058473544164</v>
      </c>
      <c r="BJ34" s="24">
        <f t="shared" si="22"/>
        <v>0.60454681916563779</v>
      </c>
      <c r="BK34" s="24">
        <f t="shared" si="22"/>
        <v>0.63636933939487084</v>
      </c>
      <c r="BL34" s="24">
        <f t="shared" si="22"/>
        <v>0.59151357784179259</v>
      </c>
      <c r="BM34" s="24">
        <f t="shared" si="22"/>
        <v>0.57228040087687071</v>
      </c>
      <c r="BN34" s="24">
        <f t="shared" si="22"/>
        <v>0.49414956320326997</v>
      </c>
      <c r="BO34" s="24">
        <f t="shared" si="22"/>
        <v>0.47871777694348361</v>
      </c>
      <c r="BP34" s="24" t="e">
        <f t="shared" si="22"/>
        <v>#DIV/0!</v>
      </c>
      <c r="BQ34" s="24">
        <f t="shared" si="22"/>
        <v>0.53593192768824749</v>
      </c>
      <c r="BR34" s="21"/>
      <c r="BS34" s="35">
        <f t="shared" si="13"/>
        <v>43586</v>
      </c>
      <c r="BT34" s="24">
        <f t="shared" si="17"/>
        <v>7.7571697958590596E-3</v>
      </c>
      <c r="BU34" s="24">
        <f t="shared" si="17"/>
        <v>5.3540171678775558E-4</v>
      </c>
      <c r="BV34" s="24">
        <f t="shared" si="17"/>
        <v>3.8354088871423429E-3</v>
      </c>
      <c r="BW34" s="24">
        <f t="shared" si="17"/>
        <v>1.2385581627502879E-2</v>
      </c>
      <c r="BX34" s="24">
        <f t="shared" si="17"/>
        <v>1.8440937696137119E-3</v>
      </c>
      <c r="BY34" s="24">
        <f t="shared" si="17"/>
        <v>2.4109758107622417E-3</v>
      </c>
      <c r="BZ34" s="24">
        <f t="shared" si="17"/>
        <v>4.1571650932239225E-3</v>
      </c>
      <c r="CA34" s="24">
        <f t="shared" si="17"/>
        <v>8.7019423279999643E-4</v>
      </c>
      <c r="CB34" s="24">
        <f t="shared" si="17"/>
        <v>1.3757628977917192E-3</v>
      </c>
      <c r="CC34" s="24">
        <f t="shared" si="17"/>
        <v>4.7083528112445996E-5</v>
      </c>
      <c r="CD34" s="24">
        <f t="shared" si="17"/>
        <v>2.5861738336067958E-3</v>
      </c>
      <c r="CE34" s="24">
        <f t="shared" si="17"/>
        <v>9.4459923305142512E-4</v>
      </c>
      <c r="CF34" s="24">
        <f t="shared" si="16"/>
        <v>3.87496104262543E-2</v>
      </c>
    </row>
    <row r="35" spans="1:84" x14ac:dyDescent="0.25">
      <c r="A35" s="31">
        <f>+[1]NOA!A36</f>
        <v>43617</v>
      </c>
      <c r="B35" s="17">
        <f>+[1]NOA!B36</f>
        <v>229.39580000000001</v>
      </c>
      <c r="C35" s="17">
        <f>+[1]NOA!C36</f>
        <v>227.94309999999999</v>
      </c>
      <c r="D35" s="17">
        <f>+[1]NOA!D36</f>
        <v>183.68129999999999</v>
      </c>
      <c r="E35" s="17">
        <f>+[1]NOA!E36</f>
        <v>179.7817</v>
      </c>
      <c r="F35" s="17">
        <f>+[1]NOA!F36</f>
        <v>353.21839999999997</v>
      </c>
      <c r="G35" s="17">
        <f>+[1]NOA!G36</f>
        <v>212.15710000000001</v>
      </c>
      <c r="H35" s="17">
        <f>+[1]NOA!H36</f>
        <v>239.2954</v>
      </c>
      <c r="I35" s="17">
        <f>+[1]NOA!I36</f>
        <v>238.6925</v>
      </c>
      <c r="J35" s="17">
        <f>+[1]NOA!J36</f>
        <v>277.90780000000001</v>
      </c>
      <c r="K35" s="17">
        <f>+[1]NOA!K36</f>
        <v>216.23269999999999</v>
      </c>
      <c r="L35" s="17">
        <f>+[1]NOA!L36</f>
        <v>244.38499999999999</v>
      </c>
      <c r="M35" s="17">
        <f>+[1]NOA!M36</f>
        <v>213.19290000000001</v>
      </c>
      <c r="N35" s="17">
        <f>+[1]NOA!N36</f>
        <v>216.56829999999999</v>
      </c>
      <c r="O35" s="18">
        <f>+[1]NOA!R36</f>
        <v>188.82149999999999</v>
      </c>
      <c r="P35" s="19">
        <f>+[1]NOA!S36</f>
        <v>220.75729999999999</v>
      </c>
      <c r="Q35" s="20">
        <f>+[1]NOA!T36</f>
        <v>291.73610000000002</v>
      </c>
      <c r="R35" s="18">
        <f t="shared" si="6"/>
        <v>229.39338092</v>
      </c>
      <c r="S35" s="19">
        <f t="shared" si="7"/>
        <v>213.58602312915929</v>
      </c>
      <c r="T35" s="19">
        <f t="shared" si="8"/>
        <v>202.3061439296678</v>
      </c>
      <c r="U35" s="19">
        <f t="shared" si="9"/>
        <v>199.18167622126435</v>
      </c>
      <c r="V35" s="19"/>
      <c r="W35" s="20">
        <f t="shared" si="10"/>
        <v>217.87096536750693</v>
      </c>
      <c r="X35" s="21"/>
      <c r="Y35" s="42">
        <f t="shared" si="20"/>
        <v>2.8238989707560558E-2</v>
      </c>
      <c r="Z35" s="24">
        <f t="shared" si="20"/>
        <v>2.1471950010665264E-2</v>
      </c>
      <c r="AA35" s="24">
        <f t="shared" si="20"/>
        <v>2.7516987642248747E-2</v>
      </c>
      <c r="AB35" s="24">
        <f t="shared" si="19"/>
        <v>3.2423582541421636E-2</v>
      </c>
      <c r="AC35" s="24">
        <f t="shared" si="19"/>
        <v>3.1150086995107129E-2</v>
      </c>
      <c r="AD35" s="24">
        <f t="shared" si="19"/>
        <v>3.410103972053169E-2</v>
      </c>
      <c r="AE35" s="24">
        <f t="shared" si="19"/>
        <v>5.0190227206198923E-2</v>
      </c>
      <c r="AF35" s="24">
        <f t="shared" si="19"/>
        <v>4.2020465834811116E-3</v>
      </c>
      <c r="AG35" s="24">
        <f t="shared" si="19"/>
        <v>6.1231612740378916E-2</v>
      </c>
      <c r="AH35" s="24">
        <f t="shared" si="19"/>
        <v>4.4251304875268849E-2</v>
      </c>
      <c r="AI35" s="24">
        <f t="shared" si="19"/>
        <v>5.0084900465563464E-3</v>
      </c>
      <c r="AJ35" s="24">
        <f t="shared" si="19"/>
        <v>4.0822902381523196E-2</v>
      </c>
      <c r="AK35" s="24">
        <f t="shared" si="19"/>
        <v>2.0781073098811609E-2</v>
      </c>
      <c r="AL35" s="24">
        <f t="shared" si="19"/>
        <v>2.1607680229922099E-2</v>
      </c>
      <c r="AM35" s="24">
        <f t="shared" si="19"/>
        <v>3.0036888798888439E-2</v>
      </c>
      <c r="AN35" s="24">
        <f t="shared" si="19"/>
        <v>2.6078946600202046E-2</v>
      </c>
      <c r="AO35" s="24">
        <f t="shared" si="19"/>
        <v>2.8239187923800202E-2</v>
      </c>
      <c r="AP35" s="24">
        <f t="shared" si="19"/>
        <v>2.8144792672401664E-2</v>
      </c>
      <c r="AQ35" s="24">
        <f t="shared" si="19"/>
        <v>3.5570426529275778E-2</v>
      </c>
      <c r="AR35" s="24">
        <f t="shared" si="21"/>
        <v>3.3967568547808691E-2</v>
      </c>
      <c r="AS35" s="24" t="e">
        <f t="shared" si="21"/>
        <v>#DIV/0!</v>
      </c>
      <c r="AT35" s="24">
        <f t="shared" si="21"/>
        <v>3.076311860379155E-2</v>
      </c>
      <c r="AU35" s="21"/>
      <c r="AV35" s="24">
        <f t="shared" si="23"/>
        <v>0.5826468632109969</v>
      </c>
      <c r="AW35" s="24">
        <f t="shared" si="23"/>
        <v>0.61821528771666756</v>
      </c>
      <c r="AX35" s="24">
        <f t="shared" si="23"/>
        <v>0.38617666835459841</v>
      </c>
      <c r="AY35" s="24">
        <f t="shared" si="23"/>
        <v>0.39579247623883362</v>
      </c>
      <c r="AZ35" s="24">
        <f t="shared" si="23"/>
        <v>0.70969017594080075</v>
      </c>
      <c r="BA35" s="24">
        <f t="shared" si="23"/>
        <v>0.59543007113958701</v>
      </c>
      <c r="BB35" s="24">
        <f t="shared" si="23"/>
        <v>0.6789596284186743</v>
      </c>
      <c r="BC35" s="24">
        <f t="shared" si="23"/>
        <v>0.5932206896919987</v>
      </c>
      <c r="BD35" s="24">
        <f t="shared" si="23"/>
        <v>0.62757225626486468</v>
      </c>
      <c r="BE35" s="24">
        <f t="shared" si="23"/>
        <v>0.51392078392714113</v>
      </c>
      <c r="BF35" s="24">
        <f t="shared" si="23"/>
        <v>0.41086851099205601</v>
      </c>
      <c r="BG35" s="24">
        <f t="shared" si="23"/>
        <v>0.57037649778173272</v>
      </c>
      <c r="BH35" s="24">
        <f t="shared" si="23"/>
        <v>0.63512808490622286</v>
      </c>
      <c r="BI35" s="24">
        <f t="shared" si="22"/>
        <v>0.4148871441267139</v>
      </c>
      <c r="BJ35" s="24">
        <f t="shared" si="22"/>
        <v>0.59176864705220678</v>
      </c>
      <c r="BK35" s="24">
        <f t="shared" si="22"/>
        <v>0.6451982734604893</v>
      </c>
      <c r="BL35" s="24">
        <f t="shared" si="22"/>
        <v>0.58264245809807291</v>
      </c>
      <c r="BM35" s="24">
        <f t="shared" si="22"/>
        <v>0.55854715991258508</v>
      </c>
      <c r="BN35" s="24">
        <f t="shared" si="22"/>
        <v>0.51265668027077815</v>
      </c>
      <c r="BO35" s="24">
        <f t="shared" si="22"/>
        <v>0.49576836188219775</v>
      </c>
      <c r="BP35" s="24" t="e">
        <f t="shared" si="22"/>
        <v>#DIV/0!</v>
      </c>
      <c r="BQ35" s="24">
        <f t="shared" si="22"/>
        <v>0.54323235039745121</v>
      </c>
      <c r="BR35" s="21"/>
      <c r="BS35" s="35">
        <f t="shared" si="13"/>
        <v>43617</v>
      </c>
      <c r="BT35" s="24">
        <f t="shared" si="17"/>
        <v>7.4461870192087647E-3</v>
      </c>
      <c r="BU35" s="24">
        <f t="shared" si="17"/>
        <v>6.9012818708375271E-4</v>
      </c>
      <c r="BV35" s="24">
        <f t="shared" si="17"/>
        <v>3.1305948834536496E-3</v>
      </c>
      <c r="BW35" s="24">
        <f t="shared" si="17"/>
        <v>3.3480146197283774E-3</v>
      </c>
      <c r="BX35" s="24">
        <f t="shared" si="17"/>
        <v>1.919208877979778E-3</v>
      </c>
      <c r="BY35" s="24">
        <f t="shared" si="17"/>
        <v>3.2448741303063491E-3</v>
      </c>
      <c r="BZ35" s="24">
        <f t="shared" si="17"/>
        <v>3.7651573897849727E-4</v>
      </c>
      <c r="CA35" s="24">
        <f t="shared" si="17"/>
        <v>1.8615496571428053E-3</v>
      </c>
      <c r="CB35" s="24">
        <f t="shared" si="17"/>
        <v>2.4438131511216221E-3</v>
      </c>
      <c r="CC35" s="24">
        <f t="shared" si="17"/>
        <v>1.113654313528077E-4</v>
      </c>
      <c r="CD35" s="24">
        <f t="shared" si="17"/>
        <v>2.9947126750033007E-3</v>
      </c>
      <c r="CE35" s="24">
        <f t="shared" si="17"/>
        <v>6.7192031405342281E-4</v>
      </c>
      <c r="CF35" s="24">
        <f t="shared" si="16"/>
        <v>2.8238884685413124E-2</v>
      </c>
    </row>
    <row r="36" spans="1:84" x14ac:dyDescent="0.25">
      <c r="A36" s="31">
        <f>+[1]NOA!A37</f>
        <v>43647</v>
      </c>
      <c r="B36" s="17">
        <f>+[1]NOA!B37</f>
        <v>233.93199999999999</v>
      </c>
      <c r="C36" s="17">
        <f>+[1]NOA!C37</f>
        <v>231.19929999999999</v>
      </c>
      <c r="D36" s="17">
        <f>+[1]NOA!D37</f>
        <v>184.15799999999999</v>
      </c>
      <c r="E36" s="17">
        <f>+[1]NOA!E37</f>
        <v>182.08260000000001</v>
      </c>
      <c r="F36" s="17">
        <f>+[1]NOA!F37</f>
        <v>357.45339999999999</v>
      </c>
      <c r="G36" s="17">
        <f>+[1]NOA!G37</f>
        <v>216.43430000000001</v>
      </c>
      <c r="H36" s="17">
        <f>+[1]NOA!H37</f>
        <v>247.54560000000001</v>
      </c>
      <c r="I36" s="17">
        <f>+[1]NOA!I37</f>
        <v>245.63050000000001</v>
      </c>
      <c r="J36" s="17">
        <f>+[1]NOA!J37</f>
        <v>277.97030000000001</v>
      </c>
      <c r="K36" s="17">
        <f>+[1]NOA!K37</f>
        <v>224.02359999999999</v>
      </c>
      <c r="L36" s="17">
        <f>+[1]NOA!L37</f>
        <v>251.77629999999999</v>
      </c>
      <c r="M36" s="17">
        <f>+[1]NOA!M37</f>
        <v>220.9991</v>
      </c>
      <c r="N36" s="17">
        <f>+[1]NOA!N37</f>
        <v>222.5813</v>
      </c>
      <c r="O36" s="18">
        <f>+[1]NOA!R37</f>
        <v>191.0737</v>
      </c>
      <c r="P36" s="19">
        <f>+[1]NOA!S37</f>
        <v>225.60990000000001</v>
      </c>
      <c r="Q36" s="20">
        <f>+[1]NOA!T37</f>
        <v>296.67959999999999</v>
      </c>
      <c r="R36" s="18">
        <f t="shared" si="6"/>
        <v>233.92990280000004</v>
      </c>
      <c r="S36" s="19">
        <f t="shared" si="7"/>
        <v>217.6359309792204</v>
      </c>
      <c r="T36" s="19">
        <f t="shared" si="8"/>
        <v>207.43620784258997</v>
      </c>
      <c r="U36" s="19">
        <f t="shared" si="9"/>
        <v>203.54369676724139</v>
      </c>
      <c r="V36" s="19"/>
      <c r="W36" s="20">
        <f t="shared" si="10"/>
        <v>223.10822707053589</v>
      </c>
      <c r="X36" s="21"/>
      <c r="Y36" s="42">
        <f t="shared" si="20"/>
        <v>1.9774555593432774E-2</v>
      </c>
      <c r="Z36" s="24">
        <f t="shared" si="20"/>
        <v>1.4285143967946334E-2</v>
      </c>
      <c r="AA36" s="24">
        <f t="shared" si="20"/>
        <v>2.5952560222515242E-3</v>
      </c>
      <c r="AB36" s="24">
        <f t="shared" si="20"/>
        <v>1.2798299270726732E-2</v>
      </c>
      <c r="AC36" s="24">
        <f t="shared" si="20"/>
        <v>1.1989749118392456E-2</v>
      </c>
      <c r="AD36" s="24">
        <f t="shared" si="20"/>
        <v>2.016053198313883E-2</v>
      </c>
      <c r="AE36" s="24">
        <f t="shared" si="20"/>
        <v>3.4477052212453785E-2</v>
      </c>
      <c r="AF36" s="24">
        <f t="shared" si="20"/>
        <v>2.9066686217623205E-2</v>
      </c>
      <c r="AG36" s="24">
        <f t="shared" si="20"/>
        <v>2.2489473127418336E-4</v>
      </c>
      <c r="AH36" s="24">
        <f t="shared" si="20"/>
        <v>3.6030165650246193E-2</v>
      </c>
      <c r="AI36" s="24">
        <f t="shared" si="20"/>
        <v>3.0244491274014296E-2</v>
      </c>
      <c r="AJ36" s="24">
        <f t="shared" si="20"/>
        <v>3.661566590632237E-2</v>
      </c>
      <c r="AK36" s="24">
        <f t="shared" si="20"/>
        <v>2.776491296279282E-2</v>
      </c>
      <c r="AL36" s="24">
        <f t="shared" si="20"/>
        <v>1.1927667135363418E-2</v>
      </c>
      <c r="AM36" s="24">
        <f t="shared" si="20"/>
        <v>2.1981606044285007E-2</v>
      </c>
      <c r="AN36" s="24">
        <f t="shared" si="20"/>
        <v>1.6945108952920007E-2</v>
      </c>
      <c r="AO36" s="24">
        <f t="shared" si="19"/>
        <v>1.9776167306161829E-2</v>
      </c>
      <c r="AP36" s="24">
        <f t="shared" si="19"/>
        <v>1.8961483484394748E-2</v>
      </c>
      <c r="AQ36" s="24">
        <f t="shared" si="19"/>
        <v>2.5357924446949287E-2</v>
      </c>
      <c r="AR36" s="24">
        <f t="shared" si="21"/>
        <v>2.1899707988858319E-2</v>
      </c>
      <c r="AS36" s="24" t="e">
        <f t="shared" si="21"/>
        <v>#DIV/0!</v>
      </c>
      <c r="AT36" s="24">
        <f t="shared" si="21"/>
        <v>2.4038364608127916E-2</v>
      </c>
      <c r="AU36" s="21"/>
      <c r="AV36" s="24">
        <f t="shared" si="23"/>
        <v>0.56051834942557566</v>
      </c>
      <c r="AW36" s="24">
        <f t="shared" si="23"/>
        <v>0.57405644834056346</v>
      </c>
      <c r="AX36" s="24">
        <f t="shared" si="23"/>
        <v>0.35151915455746363</v>
      </c>
      <c r="AY36" s="24">
        <f t="shared" si="23"/>
        <v>0.3922061120706859</v>
      </c>
      <c r="AZ36" s="24">
        <f t="shared" si="23"/>
        <v>0.71285542190613183</v>
      </c>
      <c r="BA36" s="24">
        <f t="shared" si="23"/>
        <v>0.56132833268047833</v>
      </c>
      <c r="BB36" s="24">
        <f t="shared" si="23"/>
        <v>0.6781319019527825</v>
      </c>
      <c r="BC36" s="24">
        <f t="shared" si="23"/>
        <v>0.55891536826071797</v>
      </c>
      <c r="BD36" s="24">
        <f t="shared" si="23"/>
        <v>0.61174718146037566</v>
      </c>
      <c r="BE36" s="24">
        <f t="shared" si="23"/>
        <v>0.51351957571867723</v>
      </c>
      <c r="BF36" s="24">
        <f t="shared" si="23"/>
        <v>0.42697323974953627</v>
      </c>
      <c r="BG36" s="24">
        <f t="shared" si="23"/>
        <v>0.56059364941721124</v>
      </c>
      <c r="BH36" s="24">
        <f t="shared" si="23"/>
        <v>0.62044185139023189</v>
      </c>
      <c r="BI36" s="24">
        <f t="shared" si="22"/>
        <v>0.36262221429844899</v>
      </c>
      <c r="BJ36" s="24">
        <f t="shared" si="22"/>
        <v>0.57228755710268553</v>
      </c>
      <c r="BK36" s="24">
        <f t="shared" si="22"/>
        <v>0.63364696152158206</v>
      </c>
      <c r="BL36" s="24">
        <f t="shared" si="22"/>
        <v>0.5605129522343677</v>
      </c>
      <c r="BM36" s="24">
        <f t="shared" si="22"/>
        <v>0.53135898568181417</v>
      </c>
      <c r="BN36" s="24">
        <f t="shared" si="22"/>
        <v>0.5029020375423876</v>
      </c>
      <c r="BO36" s="24">
        <f t="shared" si="22"/>
        <v>0.48578653514806813</v>
      </c>
      <c r="BP36" s="24" t="e">
        <f t="shared" si="22"/>
        <v>#DIV/0!</v>
      </c>
      <c r="BQ36" s="24">
        <f t="shared" si="22"/>
        <v>0.53108162131256997</v>
      </c>
      <c r="BR36" s="21"/>
      <c r="BS36" s="35">
        <f t="shared" si="13"/>
        <v>43647</v>
      </c>
      <c r="BT36" s="24">
        <f t="shared" si="17"/>
        <v>4.9212955947755032E-3</v>
      </c>
      <c r="BU36" s="24">
        <f t="shared" si="17"/>
        <v>6.5043518669477858E-5</v>
      </c>
      <c r="BV36" s="24">
        <f t="shared" si="17"/>
        <v>1.2407434225038189E-3</v>
      </c>
      <c r="BW36" s="24">
        <f t="shared" si="17"/>
        <v>1.2923078800919678E-3</v>
      </c>
      <c r="BX36" s="24">
        <f t="shared" si="17"/>
        <v>1.1411047630340207E-3</v>
      </c>
      <c r="BY36" s="24">
        <f t="shared" si="17"/>
        <v>2.2765789957793488E-3</v>
      </c>
      <c r="BZ36" s="24">
        <f t="shared" si="17"/>
        <v>2.543576647872373E-3</v>
      </c>
      <c r="CA36" s="24">
        <f t="shared" si="17"/>
        <v>7.0565808092388782E-6</v>
      </c>
      <c r="CB36" s="24">
        <f t="shared" si="17"/>
        <v>2.0207804589273191E-3</v>
      </c>
      <c r="CC36" s="24">
        <f t="shared" si="17"/>
        <v>6.5730288000041858E-4</v>
      </c>
      <c r="CD36" s="24">
        <f t="shared" si="17"/>
        <v>2.7189485596510448E-3</v>
      </c>
      <c r="CE36" s="24">
        <f t="shared" si="17"/>
        <v>8.9121945563083618E-4</v>
      </c>
      <c r="CF36" s="24">
        <f t="shared" si="16"/>
        <v>1.977595875774537E-2</v>
      </c>
    </row>
    <row r="37" spans="1:84" x14ac:dyDescent="0.25">
      <c r="A37" s="31">
        <f>+[1]NOA!A38</f>
        <v>43678</v>
      </c>
      <c r="B37" s="17">
        <f>+[1]NOA!B38</f>
        <v>243.63480000000001</v>
      </c>
      <c r="C37" s="17">
        <f>+[1]NOA!C38</f>
        <v>243.39750000000001</v>
      </c>
      <c r="D37" s="17">
        <f>+[1]NOA!D38</f>
        <v>192.5762</v>
      </c>
      <c r="E37" s="17">
        <f>+[1]NOA!E38</f>
        <v>186.81</v>
      </c>
      <c r="F37" s="17">
        <f>+[1]NOA!F38</f>
        <v>365.07940000000002</v>
      </c>
      <c r="G37" s="17">
        <f>+[1]NOA!G38</f>
        <v>231.14099999999999</v>
      </c>
      <c r="H37" s="17">
        <f>+[1]NOA!H38</f>
        <v>259.21100000000001</v>
      </c>
      <c r="I37" s="17">
        <f>+[1]NOA!I38</f>
        <v>251.6284</v>
      </c>
      <c r="J37" s="17">
        <f>+[1]NOA!J38</f>
        <v>281.81119999999999</v>
      </c>
      <c r="K37" s="17">
        <f>+[1]NOA!K38</f>
        <v>233.29650000000001</v>
      </c>
      <c r="L37" s="17">
        <f>+[1]NOA!L38</f>
        <v>259.22649999999999</v>
      </c>
      <c r="M37" s="17">
        <f>+[1]NOA!M38</f>
        <v>230.00550000000001</v>
      </c>
      <c r="N37" s="17">
        <f>+[1]NOA!N38</f>
        <v>235.10249999999999</v>
      </c>
      <c r="O37" s="18">
        <f>+[1]NOA!R38</f>
        <v>203.5009</v>
      </c>
      <c r="P37" s="19">
        <f>+[1]NOA!S38</f>
        <v>235.52449999999999</v>
      </c>
      <c r="Q37" s="20">
        <f>+[1]NOA!T38</f>
        <v>303.61950000000002</v>
      </c>
      <c r="R37" s="18">
        <f t="shared" si="6"/>
        <v>243.63253413000001</v>
      </c>
      <c r="S37" s="19">
        <f t="shared" si="7"/>
        <v>228.05899865543932</v>
      </c>
      <c r="T37" s="19">
        <f t="shared" si="8"/>
        <v>216.31675244208762</v>
      </c>
      <c r="U37" s="19">
        <f t="shared" si="9"/>
        <v>212.38812122844828</v>
      </c>
      <c r="V37" s="19"/>
      <c r="W37" s="20">
        <f t="shared" si="10"/>
        <v>231.48906665960604</v>
      </c>
      <c r="X37" s="21"/>
      <c r="Y37" s="42">
        <f t="shared" si="20"/>
        <v>4.1477010413282667E-2</v>
      </c>
      <c r="Z37" s="24">
        <f t="shared" si="20"/>
        <v>5.2760540364957809E-2</v>
      </c>
      <c r="AA37" s="24">
        <f t="shared" si="20"/>
        <v>4.571183440306692E-2</v>
      </c>
      <c r="AB37" s="24">
        <f t="shared" si="20"/>
        <v>2.5962942093313623E-2</v>
      </c>
      <c r="AC37" s="24">
        <f t="shared" si="20"/>
        <v>2.1334249443424103E-2</v>
      </c>
      <c r="AD37" s="24">
        <f t="shared" si="20"/>
        <v>6.7949950631669642E-2</v>
      </c>
      <c r="AE37" s="24">
        <f t="shared" si="20"/>
        <v>4.7124247007420017E-2</v>
      </c>
      <c r="AF37" s="24">
        <f t="shared" si="20"/>
        <v>2.4418384524723002E-2</v>
      </c>
      <c r="AG37" s="24">
        <f t="shared" si="20"/>
        <v>1.3817663253951951E-2</v>
      </c>
      <c r="AH37" s="24">
        <f t="shared" si="20"/>
        <v>4.1392514002989156E-2</v>
      </c>
      <c r="AI37" s="24">
        <f t="shared" si="20"/>
        <v>2.9590553201393366E-2</v>
      </c>
      <c r="AJ37" s="24">
        <f t="shared" si="20"/>
        <v>4.075310713935032E-2</v>
      </c>
      <c r="AK37" s="24">
        <f t="shared" si="20"/>
        <v>5.6254501164293647E-2</v>
      </c>
      <c r="AL37" s="24">
        <f t="shared" si="20"/>
        <v>6.5038778230599004E-2</v>
      </c>
      <c r="AM37" s="24">
        <f t="shared" si="20"/>
        <v>4.3945766564321698E-2</v>
      </c>
      <c r="AN37" s="24">
        <f t="shared" si="20"/>
        <v>2.3391901566538476E-2</v>
      </c>
      <c r="AO37" s="24">
        <f t="shared" si="19"/>
        <v>4.1476661229989498E-2</v>
      </c>
      <c r="AP37" s="24">
        <f t="shared" si="19"/>
        <v>4.7892219034429973E-2</v>
      </c>
      <c r="AQ37" s="24">
        <f t="shared" si="19"/>
        <v>4.2810966763509928E-2</v>
      </c>
      <c r="AR37" s="24">
        <f t="shared" si="21"/>
        <v>4.3452214938008105E-2</v>
      </c>
      <c r="AS37" s="24" t="e">
        <f t="shared" si="21"/>
        <v>#DIV/0!</v>
      </c>
      <c r="AT37" s="24">
        <f t="shared" si="21"/>
        <v>3.7564009624891703E-2</v>
      </c>
      <c r="AU37" s="21"/>
      <c r="AV37" s="24">
        <f t="shared" si="23"/>
        <v>0.56310520774588912</v>
      </c>
      <c r="AW37" s="24">
        <f t="shared" si="23"/>
        <v>0.57407611001314107</v>
      </c>
      <c r="AX37" s="24">
        <f t="shared" si="23"/>
        <v>0.39392417157664639</v>
      </c>
      <c r="AY37" s="24">
        <f t="shared" si="23"/>
        <v>0.43054932297593473</v>
      </c>
      <c r="AZ37" s="24">
        <f t="shared" si="23"/>
        <v>0.64563447273618979</v>
      </c>
      <c r="BA37" s="24">
        <f t="shared" si="23"/>
        <v>0.61557865689616476</v>
      </c>
      <c r="BB37" s="24">
        <f t="shared" si="23"/>
        <v>0.706544703056047</v>
      </c>
      <c r="BC37" s="24">
        <f t="shared" si="23"/>
        <v>0.52755913159930024</v>
      </c>
      <c r="BD37" s="24">
        <f t="shared" si="23"/>
        <v>0.50376058606979646</v>
      </c>
      <c r="BE37" s="24">
        <f t="shared" si="23"/>
        <v>0.52756934077158824</v>
      </c>
      <c r="BF37" s="24">
        <f t="shared" si="23"/>
        <v>0.44218149934824713</v>
      </c>
      <c r="BG37" s="24">
        <f t="shared" si="23"/>
        <v>0.58523574304080928</v>
      </c>
      <c r="BH37" s="24">
        <f t="shared" si="23"/>
        <v>0.65729703437920728</v>
      </c>
      <c r="BI37" s="24">
        <f t="shared" si="22"/>
        <v>0.3825954088523762</v>
      </c>
      <c r="BJ37" s="24">
        <f t="shared" si="22"/>
        <v>0.59091845550383626</v>
      </c>
      <c r="BK37" s="24">
        <f t="shared" si="22"/>
        <v>0.57897898210241383</v>
      </c>
      <c r="BL37" s="24">
        <f t="shared" si="22"/>
        <v>0.56310265280566574</v>
      </c>
      <c r="BM37" s="24">
        <f t="shared" si="22"/>
        <v>0.54983968923265092</v>
      </c>
      <c r="BN37" s="24">
        <f t="shared" si="22"/>
        <v>0.53744006625501051</v>
      </c>
      <c r="BO37" s="24">
        <f t="shared" si="22"/>
        <v>0.52316665661446504</v>
      </c>
      <c r="BP37" s="24" t="e">
        <f t="shared" si="22"/>
        <v>#DIV/0!</v>
      </c>
      <c r="BQ37" s="24">
        <f t="shared" si="22"/>
        <v>0.54340208387667333</v>
      </c>
      <c r="BR37" s="21"/>
      <c r="BS37" s="35">
        <f t="shared" si="13"/>
        <v>43678</v>
      </c>
      <c r="BT37" s="24">
        <f t="shared" si="17"/>
        <v>1.807839859446337E-2</v>
      </c>
      <c r="BU37" s="24">
        <f t="shared" si="17"/>
        <v>1.1263515038558232E-3</v>
      </c>
      <c r="BV37" s="24">
        <f t="shared" si="17"/>
        <v>2.4997836123317827E-3</v>
      </c>
      <c r="BW37" s="24">
        <f t="shared" si="17"/>
        <v>2.2819451806507973E-3</v>
      </c>
      <c r="BX37" s="24">
        <f t="shared" si="17"/>
        <v>3.8474857650941255E-3</v>
      </c>
      <c r="BY37" s="24">
        <f t="shared" si="17"/>
        <v>3.1565575466374856E-3</v>
      </c>
      <c r="BZ37" s="24">
        <f t="shared" si="17"/>
        <v>2.1562821247199998E-3</v>
      </c>
      <c r="CA37" s="24">
        <f t="shared" si="17"/>
        <v>4.2524883299420083E-4</v>
      </c>
      <c r="CB37" s="24">
        <f t="shared" si="17"/>
        <v>2.3585381649368245E-3</v>
      </c>
      <c r="CC37" s="24">
        <f t="shared" si="17"/>
        <v>6.4969341518047953E-4</v>
      </c>
      <c r="CD37" s="24">
        <f t="shared" si="17"/>
        <v>3.0761561479404316E-3</v>
      </c>
      <c r="CE37" s="24">
        <f t="shared" si="17"/>
        <v>1.8198485029837725E-3</v>
      </c>
      <c r="CF37" s="24">
        <f t="shared" si="16"/>
        <v>4.1476289391789087E-2</v>
      </c>
    </row>
    <row r="38" spans="1:84" x14ac:dyDescent="0.25">
      <c r="A38" s="31">
        <f>+[1]NOA!A39</f>
        <v>43709</v>
      </c>
      <c r="B38" s="17">
        <f>+[1]NOA!B39</f>
        <v>257.83530000000002</v>
      </c>
      <c r="C38" s="17">
        <f>+[1]NOA!C39</f>
        <v>257.15629999999999</v>
      </c>
      <c r="D38" s="17">
        <f>+[1]NOA!D39</f>
        <v>203.7149</v>
      </c>
      <c r="E38" s="17">
        <f>+[1]NOA!E39</f>
        <v>204.18520000000001</v>
      </c>
      <c r="F38" s="17">
        <f>+[1]NOA!F39</f>
        <v>368.99020000000002</v>
      </c>
      <c r="G38" s="17">
        <f>+[1]NOA!G39</f>
        <v>247.72839999999999</v>
      </c>
      <c r="H38" s="17">
        <f>+[1]NOA!H39</f>
        <v>284.43380000000002</v>
      </c>
      <c r="I38" s="17">
        <f>+[1]NOA!I39</f>
        <v>263.1232</v>
      </c>
      <c r="J38" s="17">
        <f>+[1]NOA!J39</f>
        <v>302.40570000000002</v>
      </c>
      <c r="K38" s="17">
        <f>+[1]NOA!K39</f>
        <v>246.59350000000001</v>
      </c>
      <c r="L38" s="17">
        <f>+[1]NOA!L39</f>
        <v>260.51119999999997</v>
      </c>
      <c r="M38" s="17">
        <f>+[1]NOA!M39</f>
        <v>242.45050000000001</v>
      </c>
      <c r="N38" s="17">
        <f>+[1]NOA!N39</f>
        <v>256.72089999999997</v>
      </c>
      <c r="O38" s="18">
        <f>+[1]NOA!R39</f>
        <v>216.5496</v>
      </c>
      <c r="P38" s="19">
        <f>+[1]NOA!S39</f>
        <v>251.512</v>
      </c>
      <c r="Q38" s="20">
        <f>+[1]NOA!T39</f>
        <v>311.7371</v>
      </c>
      <c r="R38" s="18">
        <f t="shared" si="6"/>
        <v>257.83304247000007</v>
      </c>
      <c r="S38" s="19">
        <f t="shared" si="7"/>
        <v>242.73213595002036</v>
      </c>
      <c r="T38" s="19">
        <f t="shared" si="8"/>
        <v>232.18338297516047</v>
      </c>
      <c r="U38" s="19">
        <f t="shared" si="9"/>
        <v>229.23674989224142</v>
      </c>
      <c r="V38" s="19"/>
      <c r="W38" s="20">
        <f t="shared" si="10"/>
        <v>248.03975416225376</v>
      </c>
      <c r="X38" s="21"/>
      <c r="Y38" s="42">
        <f t="shared" si="20"/>
        <v>5.8286008402740563E-2</v>
      </c>
      <c r="Z38" s="24">
        <f t="shared" si="20"/>
        <v>5.652810731416702E-2</v>
      </c>
      <c r="AA38" s="24">
        <f t="shared" si="20"/>
        <v>5.7840480807077821E-2</v>
      </c>
      <c r="AB38" s="24">
        <f t="shared" si="20"/>
        <v>9.3010010170761825E-2</v>
      </c>
      <c r="AC38" s="24">
        <f t="shared" si="20"/>
        <v>1.0712190279703604E-2</v>
      </c>
      <c r="AD38" s="24">
        <f t="shared" si="20"/>
        <v>7.1763122942273272E-2</v>
      </c>
      <c r="AE38" s="24">
        <f t="shared" si="20"/>
        <v>9.7306055684365234E-2</v>
      </c>
      <c r="AF38" s="24">
        <f t="shared" si="20"/>
        <v>4.568164801747332E-2</v>
      </c>
      <c r="AG38" s="24">
        <f t="shared" si="20"/>
        <v>7.3079068539504632E-2</v>
      </c>
      <c r="AH38" s="24">
        <f t="shared" si="20"/>
        <v>5.6996140104973669E-2</v>
      </c>
      <c r="AI38" s="24">
        <f t="shared" si="20"/>
        <v>4.9558976416377298E-3</v>
      </c>
      <c r="AJ38" s="24">
        <f t="shared" si="20"/>
        <v>5.4107401779522668E-2</v>
      </c>
      <c r="AK38" s="24">
        <f t="shared" si="20"/>
        <v>9.1953084293020959E-2</v>
      </c>
      <c r="AL38" s="24">
        <f t="shared" si="20"/>
        <v>6.412109233914931E-2</v>
      </c>
      <c r="AM38" s="24">
        <f t="shared" si="20"/>
        <v>6.7880411591999978E-2</v>
      </c>
      <c r="AN38" s="24">
        <f t="shared" si="20"/>
        <v>2.6736095672379445E-2</v>
      </c>
      <c r="AO38" s="24">
        <f t="shared" si="19"/>
        <v>5.8286584715417256E-2</v>
      </c>
      <c r="AP38" s="24">
        <f t="shared" si="19"/>
        <v>6.4339216523307652E-2</v>
      </c>
      <c r="AQ38" s="24">
        <f t="shared" si="19"/>
        <v>7.3349060366097563E-2</v>
      </c>
      <c r="AR38" s="24">
        <f t="shared" ref="AR38:AT95" si="24">+U38/U37-1</f>
        <v>7.9329430320024708E-2</v>
      </c>
      <c r="AS38" s="24" t="e">
        <f t="shared" si="24"/>
        <v>#DIV/0!</v>
      </c>
      <c r="AT38" s="24">
        <f t="shared" si="24"/>
        <v>7.1496627212138453E-2</v>
      </c>
      <c r="AU38" s="21"/>
      <c r="AV38" s="24">
        <f t="shared" si="23"/>
        <v>0.56095802336394285</v>
      </c>
      <c r="AW38" s="24">
        <f t="shared" si="23"/>
        <v>0.56547182767630377</v>
      </c>
      <c r="AX38" s="24">
        <f t="shared" si="23"/>
        <v>0.4117378420632456</v>
      </c>
      <c r="AY38" s="24">
        <f t="shared" si="23"/>
        <v>0.47641469869412423</v>
      </c>
      <c r="AZ38" s="24">
        <f t="shared" si="23"/>
        <v>0.61929496043593102</v>
      </c>
      <c r="BA38" s="24">
        <f t="shared" si="23"/>
        <v>0.58089360982504945</v>
      </c>
      <c r="BB38" s="24">
        <f t="shared" si="23"/>
        <v>0.79293777404608656</v>
      </c>
      <c r="BC38" s="24">
        <f t="shared" si="23"/>
        <v>0.48127181108497119</v>
      </c>
      <c r="BD38" s="24">
        <f t="shared" si="23"/>
        <v>0.56597314282400135</v>
      </c>
      <c r="BE38" s="24">
        <f t="shared" si="23"/>
        <v>0.51222938904567594</v>
      </c>
      <c r="BF38" s="24">
        <f t="shared" si="23"/>
        <v>0.43631815532851115</v>
      </c>
      <c r="BG38" s="24">
        <f t="shared" si="23"/>
        <v>0.55856181907477764</v>
      </c>
      <c r="BH38" s="24">
        <f t="shared" si="23"/>
        <v>0.66408291345723125</v>
      </c>
      <c r="BI38" s="24">
        <f t="shared" si="22"/>
        <v>0.46524907250340508</v>
      </c>
      <c r="BJ38" s="24">
        <f t="shared" si="22"/>
        <v>0.5789566200012557</v>
      </c>
      <c r="BK38" s="24">
        <f t="shared" si="22"/>
        <v>0.5560534356136595</v>
      </c>
      <c r="BL38" s="24">
        <f t="shared" si="22"/>
        <v>0.56095715548585923</v>
      </c>
      <c r="BM38" s="24">
        <f t="shared" si="22"/>
        <v>0.54681872020589406</v>
      </c>
      <c r="BN38" s="24">
        <f t="shared" si="22"/>
        <v>0.53845590287964251</v>
      </c>
      <c r="BO38" s="24">
        <f t="shared" si="22"/>
        <v>0.53245517400413811</v>
      </c>
      <c r="BP38" s="24" t="e">
        <f t="shared" si="22"/>
        <v>#DIV/0!</v>
      </c>
      <c r="BQ38" s="24">
        <f t="shared" si="22"/>
        <v>0.55453292323686609</v>
      </c>
      <c r="BR38" s="21"/>
      <c r="BS38" s="35">
        <f t="shared" si="13"/>
        <v>43709</v>
      </c>
      <c r="BT38" s="24">
        <f t="shared" si="17"/>
        <v>1.9579206090427119E-2</v>
      </c>
      <c r="BU38" s="24">
        <f t="shared" si="17"/>
        <v>1.4309996355200488E-3</v>
      </c>
      <c r="BV38" s="24">
        <f t="shared" si="17"/>
        <v>8.8218605880604935E-3</v>
      </c>
      <c r="BW38" s="24">
        <f t="shared" si="17"/>
        <v>1.1236325845076305E-3</v>
      </c>
      <c r="BX38" s="24">
        <f t="shared" si="17"/>
        <v>4.1666825921420096E-3</v>
      </c>
      <c r="BY38" s="24">
        <f t="shared" si="17"/>
        <v>6.5532643119948384E-3</v>
      </c>
      <c r="BZ38" s="24">
        <f t="shared" si="17"/>
        <v>3.9678760177117543E-3</v>
      </c>
      <c r="CA38" s="24">
        <f t="shared" si="17"/>
        <v>2.189332353177793E-3</v>
      </c>
      <c r="CB38" s="24">
        <f t="shared" si="17"/>
        <v>3.2473665502629335E-3</v>
      </c>
      <c r="CC38" s="24">
        <f t="shared" si="17"/>
        <v>1.0757034709327128E-4</v>
      </c>
      <c r="CD38" s="24">
        <f t="shared" si="17"/>
        <v>4.0813360817091781E-3</v>
      </c>
      <c r="CE38" s="24">
        <f t="shared" si="17"/>
        <v>3.0169154816963722E-3</v>
      </c>
      <c r="CF38" s="24">
        <f t="shared" si="16"/>
        <v>5.8286042634303446E-2</v>
      </c>
    </row>
    <row r="39" spans="1:84" x14ac:dyDescent="0.25">
      <c r="A39" s="31">
        <f>+[1]NOA!A40</f>
        <v>43739</v>
      </c>
      <c r="B39" s="17">
        <f>+[1]NOA!B40</f>
        <v>265.20240000000001</v>
      </c>
      <c r="C39" s="17">
        <f>+[1]NOA!C40</f>
        <v>261.45569999999998</v>
      </c>
      <c r="D39" s="17">
        <f>+[1]NOA!D40</f>
        <v>216.5239</v>
      </c>
      <c r="E39" s="17">
        <f>+[1]NOA!E40</f>
        <v>213.24160000000001</v>
      </c>
      <c r="F39" s="17">
        <f>+[1]NOA!F40</f>
        <v>371.52969999999999</v>
      </c>
      <c r="G39" s="17">
        <f>+[1]NOA!G40</f>
        <v>268.24970000000002</v>
      </c>
      <c r="H39" s="17">
        <f>+[1]NOA!H40</f>
        <v>297.18950000000001</v>
      </c>
      <c r="I39" s="17">
        <f>+[1]NOA!I40</f>
        <v>270.30849999999998</v>
      </c>
      <c r="J39" s="17">
        <f>+[1]NOA!J40</f>
        <v>305.39940000000001</v>
      </c>
      <c r="K39" s="17">
        <f>+[1]NOA!K40</f>
        <v>254.3766</v>
      </c>
      <c r="L39" s="17">
        <f>+[1]NOA!L40</f>
        <v>263.7081</v>
      </c>
      <c r="M39" s="17">
        <f>+[1]NOA!M40</f>
        <v>249.14959999999999</v>
      </c>
      <c r="N39" s="17">
        <f>+[1]NOA!N40</f>
        <v>267.57080000000002</v>
      </c>
      <c r="O39" s="18">
        <f>+[1]NOA!R40</f>
        <v>221.29429999999999</v>
      </c>
      <c r="P39" s="19">
        <f>+[1]NOA!S40</f>
        <v>260.05970000000002</v>
      </c>
      <c r="Q39" s="20">
        <f>+[1]NOA!T40</f>
        <v>316.41410000000002</v>
      </c>
      <c r="R39" s="18">
        <f t="shared" si="6"/>
        <v>265.20023365999998</v>
      </c>
      <c r="S39" s="19">
        <f t="shared" si="7"/>
        <v>250.38520271628408</v>
      </c>
      <c r="T39" s="19">
        <f t="shared" si="8"/>
        <v>242.63113452414174</v>
      </c>
      <c r="U39" s="19">
        <f t="shared" si="9"/>
        <v>240.76035366379315</v>
      </c>
      <c r="V39" s="19"/>
      <c r="W39" s="20">
        <f t="shared" si="10"/>
        <v>258.12796517686934</v>
      </c>
      <c r="X39" s="21"/>
      <c r="Y39" s="42">
        <f t="shared" si="20"/>
        <v>2.8572891299213143E-2</v>
      </c>
      <c r="Z39" s="24">
        <f t="shared" si="20"/>
        <v>1.6719014855945513E-2</v>
      </c>
      <c r="AA39" s="24">
        <f t="shared" si="20"/>
        <v>6.2877089501062411E-2</v>
      </c>
      <c r="AB39" s="24">
        <f t="shared" si="20"/>
        <v>4.4353851307538328E-2</v>
      </c>
      <c r="AC39" s="24">
        <f t="shared" si="20"/>
        <v>6.8822966029991051E-3</v>
      </c>
      <c r="AD39" s="24">
        <f t="shared" si="20"/>
        <v>8.283789827892174E-2</v>
      </c>
      <c r="AE39" s="24">
        <f t="shared" si="20"/>
        <v>4.4845936031512323E-2</v>
      </c>
      <c r="AF39" s="24">
        <f t="shared" si="20"/>
        <v>2.7307740252474844E-2</v>
      </c>
      <c r="AG39" s="24">
        <f t="shared" si="20"/>
        <v>9.8996149874159833E-3</v>
      </c>
      <c r="AH39" s="24">
        <f t="shared" si="20"/>
        <v>3.1562470219206773E-2</v>
      </c>
      <c r="AI39" s="24">
        <f t="shared" si="20"/>
        <v>1.2271641296036417E-2</v>
      </c>
      <c r="AJ39" s="24">
        <f t="shared" si="20"/>
        <v>2.7630794739544662E-2</v>
      </c>
      <c r="AK39" s="24">
        <f t="shared" si="20"/>
        <v>4.2263407459229185E-2</v>
      </c>
      <c r="AL39" s="24">
        <f t="shared" si="20"/>
        <v>2.1910453771329941E-2</v>
      </c>
      <c r="AM39" s="24">
        <f t="shared" si="20"/>
        <v>3.3985257164668159E-2</v>
      </c>
      <c r="AN39" s="24">
        <f t="shared" si="20"/>
        <v>1.5003026588750634E-2</v>
      </c>
      <c r="AO39" s="24">
        <f t="shared" si="19"/>
        <v>2.85734951557155E-2</v>
      </c>
      <c r="AP39" s="24">
        <f t="shared" si="19"/>
        <v>3.1528856845883579E-2</v>
      </c>
      <c r="AQ39" s="24">
        <f t="shared" si="19"/>
        <v>4.4997843579955843E-2</v>
      </c>
      <c r="AR39" s="24">
        <f t="shared" si="24"/>
        <v>5.0269443171606198E-2</v>
      </c>
      <c r="AS39" s="24" t="e">
        <f t="shared" si="24"/>
        <v>#DIV/0!</v>
      </c>
      <c r="AT39" s="24">
        <f t="shared" si="24"/>
        <v>4.0671750577596644E-2</v>
      </c>
      <c r="AU39" s="21"/>
      <c r="AV39" s="24">
        <f t="shared" si="23"/>
        <v>0.52451795891196862</v>
      </c>
      <c r="AW39" s="24">
        <f t="shared" si="23"/>
        <v>0.5088625346260387</v>
      </c>
      <c r="AX39" s="24">
        <f t="shared" si="23"/>
        <v>0.46433107407141905</v>
      </c>
      <c r="AY39" s="24">
        <f t="shared" si="23"/>
        <v>0.45696240239846309</v>
      </c>
      <c r="AZ39" s="24">
        <f t="shared" si="23"/>
        <v>0.52005058520337788</v>
      </c>
      <c r="BA39" s="24">
        <f t="shared" si="23"/>
        <v>0.63375720726783724</v>
      </c>
      <c r="BB39" s="24">
        <f t="shared" si="23"/>
        <v>0.79264266700606623</v>
      </c>
      <c r="BC39" s="24">
        <f t="shared" si="23"/>
        <v>0.40767128081560089</v>
      </c>
      <c r="BD39" s="24">
        <f t="shared" si="23"/>
        <v>0.55852995736233346</v>
      </c>
      <c r="BE39" s="24">
        <f t="shared" si="23"/>
        <v>0.49424188150817172</v>
      </c>
      <c r="BF39" s="24">
        <f t="shared" si="23"/>
        <v>0.4515568115389994</v>
      </c>
      <c r="BG39" s="24">
        <f t="shared" si="23"/>
        <v>0.54596419860102885</v>
      </c>
      <c r="BH39" s="24">
        <f t="shared" si="23"/>
        <v>0.63643057743681086</v>
      </c>
      <c r="BI39" s="24">
        <f t="shared" si="22"/>
        <v>0.4097450098646469</v>
      </c>
      <c r="BJ39" s="24">
        <f t="shared" si="22"/>
        <v>0.55554379196387194</v>
      </c>
      <c r="BK39" s="24">
        <f t="shared" si="22"/>
        <v>0.49067427862871615</v>
      </c>
      <c r="BL39" s="24">
        <f t="shared" si="22"/>
        <v>0.52451616330446815</v>
      </c>
      <c r="BM39" s="24">
        <f t="shared" si="22"/>
        <v>0.51831802603934651</v>
      </c>
      <c r="BN39" s="24">
        <f t="shared" si="22"/>
        <v>0.53273855016806171</v>
      </c>
      <c r="BO39" s="24">
        <f t="shared" si="22"/>
        <v>0.52885403933671182</v>
      </c>
      <c r="BP39" s="24" t="e">
        <f t="shared" si="22"/>
        <v>#DIV/0!</v>
      </c>
      <c r="BQ39" s="24">
        <f t="shared" si="22"/>
        <v>0.53737379640489169</v>
      </c>
      <c r="BR39" s="21"/>
      <c r="BS39" s="35">
        <f t="shared" si="13"/>
        <v>43739</v>
      </c>
      <c r="BT39" s="24">
        <f t="shared" si="17"/>
        <v>5.7812176222572969E-3</v>
      </c>
      <c r="BU39" s="24">
        <f t="shared" si="17"/>
        <v>1.5549527159392058E-3</v>
      </c>
      <c r="BV39" s="24">
        <f t="shared" si="17"/>
        <v>4.3449313573432321E-3</v>
      </c>
      <c r="BW39" s="24">
        <f t="shared" si="17"/>
        <v>6.8945175466663517E-4</v>
      </c>
      <c r="BX39" s="24">
        <f t="shared" si="17"/>
        <v>4.8709527361071253E-3</v>
      </c>
      <c r="BY39" s="24">
        <f t="shared" si="17"/>
        <v>3.1315952858278107E-3</v>
      </c>
      <c r="BZ39" s="24">
        <f t="shared" si="17"/>
        <v>2.343681140635121E-3</v>
      </c>
      <c r="CA39" s="24">
        <f t="shared" si="17"/>
        <v>3.0072232157505094E-4</v>
      </c>
      <c r="CB39" s="24">
        <f t="shared" si="17"/>
        <v>1.7960863000527831E-3</v>
      </c>
      <c r="CC39" s="24">
        <f t="shared" si="17"/>
        <v>2.5293960912256997E-4</v>
      </c>
      <c r="CD39" s="24">
        <f t="shared" si="17"/>
        <v>2.0759690003657335E-3</v>
      </c>
      <c r="CE39" s="24">
        <f t="shared" si="17"/>
        <v>1.4307451307094166E-3</v>
      </c>
      <c r="CF39" s="24">
        <f t="shared" si="16"/>
        <v>2.857324497460198E-2</v>
      </c>
    </row>
    <row r="40" spans="1:84" x14ac:dyDescent="0.25">
      <c r="A40" s="31">
        <f>+[1]NOA!A41</f>
        <v>43770</v>
      </c>
      <c r="B40" s="17">
        <f>+[1]NOA!B41</f>
        <v>275.4348</v>
      </c>
      <c r="C40" s="17">
        <f>+[1]NOA!C41</f>
        <v>271.62540000000001</v>
      </c>
      <c r="D40" s="17">
        <f>+[1]NOA!D41</f>
        <v>228.87100000000001</v>
      </c>
      <c r="E40" s="17">
        <f>+[1]NOA!E41</f>
        <v>221.79679999999999</v>
      </c>
      <c r="F40" s="17">
        <f>+[1]NOA!F41</f>
        <v>373.08620000000002</v>
      </c>
      <c r="G40" s="17">
        <f>+[1]NOA!G41</f>
        <v>269.78620000000001</v>
      </c>
      <c r="H40" s="17">
        <f>+[1]NOA!H41</f>
        <v>319.34690000000001</v>
      </c>
      <c r="I40" s="17">
        <f>+[1]NOA!I41</f>
        <v>286.02050000000003</v>
      </c>
      <c r="J40" s="17">
        <f>+[1]NOA!J41</f>
        <v>329.16980000000001</v>
      </c>
      <c r="K40" s="17">
        <f>+[1]NOA!K41</f>
        <v>261.31639999999999</v>
      </c>
      <c r="L40" s="17">
        <f>+[1]NOA!L41</f>
        <v>267.27440000000001</v>
      </c>
      <c r="M40" s="17">
        <f>+[1]NOA!M41</f>
        <v>257.92579999999998</v>
      </c>
      <c r="N40" s="17">
        <f>+[1]NOA!N41</f>
        <v>283.24299999999999</v>
      </c>
      <c r="O40" s="18">
        <f>+[1]NOA!R41</f>
        <v>230.81039999999999</v>
      </c>
      <c r="P40" s="19">
        <f>+[1]NOA!S41</f>
        <v>270.21609999999998</v>
      </c>
      <c r="Q40" s="20">
        <f>+[1]NOA!T41</f>
        <v>327.45100000000002</v>
      </c>
      <c r="R40" s="18">
        <f t="shared" si="6"/>
        <v>275.43313970000003</v>
      </c>
      <c r="S40" s="19">
        <f t="shared" si="7"/>
        <v>259.50051242699982</v>
      </c>
      <c r="T40" s="19">
        <f t="shared" si="8"/>
        <v>250.44387055540045</v>
      </c>
      <c r="U40" s="19">
        <f t="shared" si="9"/>
        <v>248.29657830459772</v>
      </c>
      <c r="V40" s="19"/>
      <c r="W40" s="20">
        <f t="shared" si="10"/>
        <v>269.80013937725062</v>
      </c>
      <c r="X40" s="21"/>
      <c r="Y40" s="42">
        <f t="shared" si="20"/>
        <v>3.8583361236549818E-2</v>
      </c>
      <c r="Z40" s="24">
        <f t="shared" si="20"/>
        <v>3.8896455498962368E-2</v>
      </c>
      <c r="AA40" s="24">
        <f t="shared" si="20"/>
        <v>5.7024189939309355E-2</v>
      </c>
      <c r="AB40" s="24">
        <f t="shared" si="20"/>
        <v>4.0119751493141953E-2</v>
      </c>
      <c r="AC40" s="24">
        <f t="shared" si="20"/>
        <v>4.1894362684868902E-3</v>
      </c>
      <c r="AD40" s="24">
        <f t="shared" si="20"/>
        <v>5.7278722026530282E-3</v>
      </c>
      <c r="AE40" s="24">
        <f t="shared" si="20"/>
        <v>7.4556469861822183E-2</v>
      </c>
      <c r="AF40" s="24">
        <f t="shared" si="20"/>
        <v>5.812617805211473E-2</v>
      </c>
      <c r="AG40" s="24">
        <f t="shared" si="20"/>
        <v>7.7833813687911535E-2</v>
      </c>
      <c r="AH40" s="24">
        <f t="shared" si="20"/>
        <v>2.7281597442532002E-2</v>
      </c>
      <c r="AI40" s="24">
        <f t="shared" si="20"/>
        <v>1.3523664991708761E-2</v>
      </c>
      <c r="AJ40" s="24">
        <f t="shared" si="20"/>
        <v>3.5224620067622059E-2</v>
      </c>
      <c r="AK40" s="24">
        <f t="shared" si="20"/>
        <v>5.8572161087831587E-2</v>
      </c>
      <c r="AL40" s="24">
        <f t="shared" si="20"/>
        <v>4.3002011348688196E-2</v>
      </c>
      <c r="AM40" s="24">
        <f t="shared" si="20"/>
        <v>3.905410949870336E-2</v>
      </c>
      <c r="AN40" s="24">
        <f t="shared" si="20"/>
        <v>3.4881188922996742E-2</v>
      </c>
      <c r="AO40" s="24">
        <f t="shared" si="19"/>
        <v>3.8585584555401065E-2</v>
      </c>
      <c r="AP40" s="24">
        <f t="shared" si="19"/>
        <v>3.6405145399284855E-2</v>
      </c>
      <c r="AQ40" s="24">
        <f t="shared" si="19"/>
        <v>3.220005563828976E-2</v>
      </c>
      <c r="AR40" s="24">
        <f t="shared" si="24"/>
        <v>3.1301767612986753E-2</v>
      </c>
      <c r="AS40" s="24" t="e">
        <f t="shared" si="24"/>
        <v>#DIV/0!</v>
      </c>
      <c r="AT40" s="24">
        <f t="shared" si="24"/>
        <v>4.521855736314162E-2</v>
      </c>
      <c r="AU40" s="21"/>
      <c r="AV40" s="24">
        <f t="shared" si="23"/>
        <v>0.533192428077367</v>
      </c>
      <c r="AW40" s="24">
        <f t="shared" si="23"/>
        <v>0.52345457574131071</v>
      </c>
      <c r="AX40" s="24">
        <f t="shared" si="23"/>
        <v>0.47272475732997021</v>
      </c>
      <c r="AY40" s="24">
        <f t="shared" si="23"/>
        <v>0.4739904714245744</v>
      </c>
      <c r="AZ40" s="24">
        <f t="shared" si="23"/>
        <v>0.48897019794338115</v>
      </c>
      <c r="BA40" s="24">
        <f t="shared" si="23"/>
        <v>0.59389609369138152</v>
      </c>
      <c r="BB40" s="24">
        <f t="shared" si="23"/>
        <v>0.76828952942055917</v>
      </c>
      <c r="BC40" s="24">
        <f t="shared" si="23"/>
        <v>0.44967602569898779</v>
      </c>
      <c r="BD40" s="24">
        <f t="shared" si="23"/>
        <v>0.64397240549912294</v>
      </c>
      <c r="BE40" s="24">
        <f t="shared" si="23"/>
        <v>0.49774521244523506</v>
      </c>
      <c r="BF40" s="24">
        <f t="shared" si="23"/>
        <v>0.42788058291742925</v>
      </c>
      <c r="BG40" s="24">
        <f t="shared" si="23"/>
        <v>0.56280401647111833</v>
      </c>
      <c r="BH40" s="24">
        <f t="shared" si="23"/>
        <v>0.64380278289776083</v>
      </c>
      <c r="BI40" s="24">
        <f t="shared" si="22"/>
        <v>0.44871479430181127</v>
      </c>
      <c r="BJ40" s="24">
        <f t="shared" si="22"/>
        <v>0.55822285526459936</v>
      </c>
      <c r="BK40" s="24">
        <f t="shared" si="22"/>
        <v>0.50035784880177925</v>
      </c>
      <c r="BL40" s="24">
        <f t="shared" si="22"/>
        <v>0.53319134134966251</v>
      </c>
      <c r="BM40" s="24">
        <f t="shared" si="22"/>
        <v>0.52760627488906309</v>
      </c>
      <c r="BN40" s="24">
        <f t="shared" si="22"/>
        <v>0.53657209818024576</v>
      </c>
      <c r="BO40" s="24">
        <f t="shared" si="22"/>
        <v>0.52892120328867542</v>
      </c>
      <c r="BP40" s="24" t="e">
        <f t="shared" si="22"/>
        <v>#DIV/0!</v>
      </c>
      <c r="BQ40" s="24">
        <f t="shared" si="22"/>
        <v>0.54876907776226336</v>
      </c>
      <c r="BR40" s="21"/>
      <c r="BS40" s="35">
        <f t="shared" si="13"/>
        <v>43770</v>
      </c>
      <c r="BT40" s="24">
        <f t="shared" si="17"/>
        <v>1.3294883417344684E-2</v>
      </c>
      <c r="BU40" s="24">
        <f t="shared" si="17"/>
        <v>1.4572425815151009E-3</v>
      </c>
      <c r="BV40" s="24">
        <f t="shared" si="17"/>
        <v>3.9904549883409733E-3</v>
      </c>
      <c r="BW40" s="24">
        <f t="shared" si="17"/>
        <v>4.1083715682815083E-4</v>
      </c>
      <c r="BX40" s="24">
        <f t="shared" si="17"/>
        <v>3.545737142650268E-4</v>
      </c>
      <c r="BY40" s="24">
        <f t="shared" si="17"/>
        <v>5.2886528176215586E-3</v>
      </c>
      <c r="BZ40" s="24">
        <f t="shared" si="17"/>
        <v>4.9825310781501366E-3</v>
      </c>
      <c r="CA40" s="24">
        <f t="shared" si="17"/>
        <v>2.3214471663906503E-3</v>
      </c>
      <c r="CB40" s="24">
        <f t="shared" si="17"/>
        <v>1.5569923198281745E-3</v>
      </c>
      <c r="CC40" s="24">
        <f t="shared" si="17"/>
        <v>2.743282866218415E-4</v>
      </c>
      <c r="CD40" s="24">
        <f t="shared" si="17"/>
        <v>2.6440876100668736E-3</v>
      </c>
      <c r="CE40" s="24">
        <f t="shared" si="17"/>
        <v>2.0092382271050305E-3</v>
      </c>
      <c r="CF40" s="24">
        <f t="shared" si="16"/>
        <v>3.858526936407821E-2</v>
      </c>
    </row>
    <row r="41" spans="1:84" x14ac:dyDescent="0.25">
      <c r="A41" s="31">
        <f>+[1]NOA!A42</f>
        <v>43800</v>
      </c>
      <c r="B41" s="17">
        <f>+[1]NOA!B42</f>
        <v>285.5958</v>
      </c>
      <c r="C41" s="17">
        <f>+[1]NOA!C42</f>
        <v>280.72289999999998</v>
      </c>
      <c r="D41" s="17">
        <f>+[1]NOA!D42</f>
        <v>235.7834</v>
      </c>
      <c r="E41" s="17">
        <f>+[1]NOA!E42</f>
        <v>228.3314</v>
      </c>
      <c r="F41" s="17">
        <f>+[1]NOA!F42</f>
        <v>381.94760000000002</v>
      </c>
      <c r="G41" s="17">
        <f>+[1]NOA!G42</f>
        <v>284.49849999999998</v>
      </c>
      <c r="H41" s="17">
        <f>+[1]NOA!H42</f>
        <v>332.56180000000001</v>
      </c>
      <c r="I41" s="17">
        <f>+[1]NOA!I42</f>
        <v>301.01850000000002</v>
      </c>
      <c r="J41" s="17">
        <f>+[1]NOA!J42</f>
        <v>363.3252</v>
      </c>
      <c r="K41" s="17">
        <f>+[1]NOA!K42</f>
        <v>273.40249999999997</v>
      </c>
      <c r="L41" s="17">
        <f>+[1]NOA!L42</f>
        <v>267.89389999999997</v>
      </c>
      <c r="M41" s="17">
        <f>+[1]NOA!M42</f>
        <v>263.96679999999998</v>
      </c>
      <c r="N41" s="17">
        <f>+[1]NOA!N42</f>
        <v>291.01690000000002</v>
      </c>
      <c r="O41" s="18">
        <f>+[1]NOA!R42</f>
        <v>238.8579</v>
      </c>
      <c r="P41" s="19">
        <f>+[1]NOA!S42</f>
        <v>279.57569999999998</v>
      </c>
      <c r="Q41" s="20">
        <f>+[1]NOA!T42</f>
        <v>342.21769999999998</v>
      </c>
      <c r="R41" s="18">
        <f t="shared" si="6"/>
        <v>285.59383092999997</v>
      </c>
      <c r="S41" s="19">
        <f t="shared" si="7"/>
        <v>268.38995368735567</v>
      </c>
      <c r="T41" s="19">
        <f t="shared" si="8"/>
        <v>259.30469732068093</v>
      </c>
      <c r="U41" s="19">
        <f t="shared" si="9"/>
        <v>257.96668724856323</v>
      </c>
      <c r="V41" s="19"/>
      <c r="W41" s="20">
        <f t="shared" si="10"/>
        <v>281.84685820800678</v>
      </c>
      <c r="X41" s="21"/>
      <c r="Y41" s="42">
        <f t="shared" si="20"/>
        <v>3.6890763258673243E-2</v>
      </c>
      <c r="Z41" s="24">
        <f t="shared" si="20"/>
        <v>3.3492817681998632E-2</v>
      </c>
      <c r="AA41" s="24">
        <f t="shared" si="20"/>
        <v>3.0202166285811627E-2</v>
      </c>
      <c r="AB41" s="24">
        <f t="shared" si="20"/>
        <v>2.9462102248544619E-2</v>
      </c>
      <c r="AC41" s="24">
        <f t="shared" si="20"/>
        <v>2.3751615578383678E-2</v>
      </c>
      <c r="AD41" s="24">
        <f t="shared" si="20"/>
        <v>5.4533182201313313E-2</v>
      </c>
      <c r="AE41" s="24">
        <f t="shared" si="20"/>
        <v>4.1381018572592909E-2</v>
      </c>
      <c r="AF41" s="24">
        <f t="shared" si="20"/>
        <v>5.2436800858679744E-2</v>
      </c>
      <c r="AG41" s="24">
        <f t="shared" si="20"/>
        <v>0.10376225279475815</v>
      </c>
      <c r="AH41" s="24">
        <f t="shared" si="20"/>
        <v>4.6250828497560681E-2</v>
      </c>
      <c r="AI41" s="24">
        <f t="shared" si="20"/>
        <v>2.3178426366310401E-3</v>
      </c>
      <c r="AJ41" s="24">
        <f t="shared" si="20"/>
        <v>2.3421464622771282E-2</v>
      </c>
      <c r="AK41" s="24">
        <f t="shared" si="20"/>
        <v>2.7446044562442928E-2</v>
      </c>
      <c r="AL41" s="24">
        <f t="shared" si="20"/>
        <v>3.486627985567381E-2</v>
      </c>
      <c r="AM41" s="24">
        <f t="shared" si="20"/>
        <v>3.463746238658616E-2</v>
      </c>
      <c r="AN41" s="24">
        <f t="shared" si="20"/>
        <v>4.5095907479286934E-2</v>
      </c>
      <c r="AO41" s="24">
        <f t="shared" si="19"/>
        <v>3.6889864600414102E-2</v>
      </c>
      <c r="AP41" s="24">
        <f t="shared" si="19"/>
        <v>3.4255968041128737E-2</v>
      </c>
      <c r="AQ41" s="24">
        <f t="shared" si="19"/>
        <v>3.5380489630790768E-2</v>
      </c>
      <c r="AR41" s="24">
        <f t="shared" si="24"/>
        <v>3.8945800260294927E-2</v>
      </c>
      <c r="AS41" s="24" t="e">
        <f t="shared" si="24"/>
        <v>#DIV/0!</v>
      </c>
      <c r="AT41" s="24">
        <f t="shared" si="24"/>
        <v>4.4650528567413916E-2</v>
      </c>
      <c r="AU41" s="21"/>
      <c r="AV41" s="24">
        <f t="shared" si="23"/>
        <v>0.55453357863682395</v>
      </c>
      <c r="AW41" s="24">
        <f t="shared" si="23"/>
        <v>0.54359460495284617</v>
      </c>
      <c r="AX41" s="24">
        <f t="shared" si="23"/>
        <v>0.4971116029873226</v>
      </c>
      <c r="AY41" s="24">
        <f t="shared" si="23"/>
        <v>0.50337901010542607</v>
      </c>
      <c r="AZ41" s="24">
        <f t="shared" si="23"/>
        <v>0.50421276739868603</v>
      </c>
      <c r="BA41" s="24">
        <f t="shared" si="23"/>
        <v>0.65033723325449944</v>
      </c>
      <c r="BB41" s="24">
        <f t="shared" si="23"/>
        <v>0.77273354822511719</v>
      </c>
      <c r="BC41" s="24">
        <f t="shared" si="23"/>
        <v>0.48230721465000759</v>
      </c>
      <c r="BD41" s="24">
        <f t="shared" si="23"/>
        <v>0.68895062219079772</v>
      </c>
      <c r="BE41" s="24">
        <f t="shared" si="23"/>
        <v>0.52169170051110325</v>
      </c>
      <c r="BF41" s="24">
        <f t="shared" si="23"/>
        <v>0.42804011823311328</v>
      </c>
      <c r="BG41" s="24">
        <f t="shared" si="23"/>
        <v>0.55756609129783397</v>
      </c>
      <c r="BH41" s="24">
        <f t="shared" si="23"/>
        <v>0.63808846740111824</v>
      </c>
      <c r="BI41" s="24">
        <f t="shared" si="22"/>
        <v>0.47290130068576919</v>
      </c>
      <c r="BJ41" s="24">
        <f t="shared" si="22"/>
        <v>0.57629010769432854</v>
      </c>
      <c r="BK41" s="24">
        <f t="shared" si="22"/>
        <v>0.53011150189085532</v>
      </c>
      <c r="BL41" s="24">
        <f t="shared" si="22"/>
        <v>0.55453127317405881</v>
      </c>
      <c r="BM41" s="24">
        <f t="shared" si="22"/>
        <v>0.54882442441871837</v>
      </c>
      <c r="BN41" s="24">
        <f t="shared" si="22"/>
        <v>0.55863278924407811</v>
      </c>
      <c r="BO41" s="24">
        <f t="shared" si="22"/>
        <v>0.55894632665476851</v>
      </c>
      <c r="BP41" s="24" t="e">
        <f t="shared" si="22"/>
        <v>#DIV/0!</v>
      </c>
      <c r="BQ41" s="24">
        <f t="shared" si="22"/>
        <v>0.57616008450563072</v>
      </c>
      <c r="BR41" s="21"/>
      <c r="BS41" s="35">
        <f t="shared" si="13"/>
        <v>43800</v>
      </c>
      <c r="BT41" s="24">
        <f t="shared" si="17"/>
        <v>1.145136072130315E-2</v>
      </c>
      <c r="BU41" s="24">
        <f t="shared" si="17"/>
        <v>7.8551482964389293E-4</v>
      </c>
      <c r="BV41" s="24">
        <f t="shared" si="17"/>
        <v>2.9347417973328042E-3</v>
      </c>
      <c r="BW41" s="24">
        <f t="shared" si="17"/>
        <v>2.252068366088818E-3</v>
      </c>
      <c r="BX41" s="24">
        <f t="shared" si="17"/>
        <v>3.2689869253993984E-3</v>
      </c>
      <c r="BY41" s="24">
        <f t="shared" si="17"/>
        <v>3.0370278919003698E-3</v>
      </c>
      <c r="BZ41" s="24">
        <f t="shared" si="17"/>
        <v>4.5794206106127442E-3</v>
      </c>
      <c r="CA41" s="24">
        <f t="shared" si="17"/>
        <v>3.2117396204110723E-3</v>
      </c>
      <c r="CB41" s="24">
        <f t="shared" si="17"/>
        <v>2.6108645312792693E-3</v>
      </c>
      <c r="CC41" s="24">
        <f t="shared" si="17"/>
        <v>4.5883091025531907E-5</v>
      </c>
      <c r="CD41" s="24">
        <f t="shared" si="17"/>
        <v>1.7524143644884371E-3</v>
      </c>
      <c r="CE41" s="24">
        <f t="shared" si="17"/>
        <v>9.596194816341323E-4</v>
      </c>
      <c r="CF41" s="24">
        <f t="shared" si="16"/>
        <v>3.6889642231119624E-2</v>
      </c>
    </row>
    <row r="42" spans="1:84" x14ac:dyDescent="0.25">
      <c r="A42" s="31">
        <f>+[1]NOA!A43</f>
        <v>43831</v>
      </c>
      <c r="B42" s="17">
        <f>+[1]NOA!B43</f>
        <v>292.54649999999998</v>
      </c>
      <c r="C42" s="17">
        <f>+[1]NOA!C43</f>
        <v>293.8845</v>
      </c>
      <c r="D42" s="17">
        <f>+[1]NOA!D43</f>
        <v>245.83430000000001</v>
      </c>
      <c r="E42" s="17">
        <f>+[1]NOA!E43</f>
        <v>231.55439999999999</v>
      </c>
      <c r="F42" s="17">
        <f>+[1]NOA!F43</f>
        <v>385.62200000000001</v>
      </c>
      <c r="G42" s="17">
        <f>+[1]NOA!G43</f>
        <v>281.68509999999998</v>
      </c>
      <c r="H42" s="17">
        <f>+[1]NOA!H43</f>
        <v>329.03859999999997</v>
      </c>
      <c r="I42" s="17">
        <f>+[1]NOA!I43</f>
        <v>306.1909</v>
      </c>
      <c r="J42" s="17">
        <f>+[1]NOA!J43</f>
        <v>363.60079999999999</v>
      </c>
      <c r="K42" s="17">
        <f>+[1]NOA!K43</f>
        <v>281.09699999999998</v>
      </c>
      <c r="L42" s="17">
        <f>+[1]NOA!L43</f>
        <v>267.89389999999997</v>
      </c>
      <c r="M42" s="17">
        <f>+[1]NOA!M43</f>
        <v>272.55650000000003</v>
      </c>
      <c r="N42" s="17">
        <f>+[1]NOA!N43</f>
        <v>297.66649999999998</v>
      </c>
      <c r="O42" s="18">
        <f>+[1]NOA!R43</f>
        <v>248.71459999999999</v>
      </c>
      <c r="P42" s="19">
        <f>+[1]NOA!S43</f>
        <v>286.72430000000003</v>
      </c>
      <c r="Q42" s="20">
        <f>+[1]NOA!T43</f>
        <v>346.32920000000001</v>
      </c>
      <c r="R42" s="18">
        <f t="shared" si="6"/>
        <v>292.54460833999997</v>
      </c>
      <c r="S42" s="19">
        <f t="shared" si="7"/>
        <v>277.18317803884287</v>
      </c>
      <c r="T42" s="19">
        <f t="shared" si="8"/>
        <v>263.76110591682942</v>
      </c>
      <c r="U42" s="19">
        <f t="shared" si="9"/>
        <v>261.23685308908045</v>
      </c>
      <c r="V42" s="19"/>
      <c r="W42" s="20">
        <f t="shared" si="10"/>
        <v>284.23942861681843</v>
      </c>
      <c r="X42" s="21"/>
      <c r="Y42" s="42">
        <f t="shared" si="20"/>
        <v>2.4337542778990473E-2</v>
      </c>
      <c r="Z42" s="24">
        <f t="shared" si="20"/>
        <v>4.6884668119344886E-2</v>
      </c>
      <c r="AA42" s="24">
        <f t="shared" si="20"/>
        <v>4.2627682864866623E-2</v>
      </c>
      <c r="AB42" s="24">
        <f t="shared" si="20"/>
        <v>1.4115447984814899E-2</v>
      </c>
      <c r="AC42" s="24">
        <f t="shared" si="20"/>
        <v>9.6201677926499585E-3</v>
      </c>
      <c r="AD42" s="24">
        <f t="shared" si="20"/>
        <v>-9.8889800824960572E-3</v>
      </c>
      <c r="AE42" s="24">
        <f t="shared" si="20"/>
        <v>-1.0594121152820435E-2</v>
      </c>
      <c r="AF42" s="24">
        <f t="shared" si="20"/>
        <v>1.7182997058320382E-2</v>
      </c>
      <c r="AG42" s="24">
        <f t="shared" si="20"/>
        <v>7.5854909045669494E-4</v>
      </c>
      <c r="AH42" s="24">
        <f t="shared" si="20"/>
        <v>2.814348808076006E-2</v>
      </c>
      <c r="AI42" s="24">
        <f t="shared" si="20"/>
        <v>0</v>
      </c>
      <c r="AJ42" s="24">
        <f t="shared" si="20"/>
        <v>3.2540834680725217E-2</v>
      </c>
      <c r="AK42" s="24">
        <f t="shared" si="20"/>
        <v>2.284953210621099E-2</v>
      </c>
      <c r="AL42" s="24">
        <f t="shared" si="20"/>
        <v>4.1265957709583745E-2</v>
      </c>
      <c r="AM42" s="24">
        <f t="shared" si="20"/>
        <v>2.5569461151309092E-2</v>
      </c>
      <c r="AN42" s="24">
        <f t="shared" si="20"/>
        <v>1.2014282136780352E-2</v>
      </c>
      <c r="AO42" s="24">
        <f t="shared" si="19"/>
        <v>2.4337981627144067E-2</v>
      </c>
      <c r="AP42" s="24">
        <f t="shared" si="19"/>
        <v>3.2762866980223571E-2</v>
      </c>
      <c r="AQ42" s="24">
        <f t="shared" si="19"/>
        <v>1.7185992549287654E-2</v>
      </c>
      <c r="AR42" s="24">
        <f t="shared" si="24"/>
        <v>1.2676698202377823E-2</v>
      </c>
      <c r="AS42" s="24" t="e">
        <f t="shared" si="24"/>
        <v>#DIV/0!</v>
      </c>
      <c r="AT42" s="24">
        <f t="shared" si="24"/>
        <v>8.488902179090152E-3</v>
      </c>
      <c r="AU42" s="21"/>
      <c r="AV42" s="24">
        <f t="shared" si="23"/>
        <v>0.54277880701243664</v>
      </c>
      <c r="AW42" s="24">
        <f t="shared" si="23"/>
        <v>0.56541283216174199</v>
      </c>
      <c r="AX42" s="24">
        <f t="shared" si="23"/>
        <v>0.50885145042506497</v>
      </c>
      <c r="AY42" s="24">
        <f t="shared" si="23"/>
        <v>0.51926420588378064</v>
      </c>
      <c r="AZ42" s="24">
        <f t="shared" si="23"/>
        <v>0.43508081172709723</v>
      </c>
      <c r="BA42" s="24">
        <f t="shared" si="23"/>
        <v>0.58742872535748614</v>
      </c>
      <c r="BB42" s="24">
        <f t="shared" si="23"/>
        <v>0.67800299251259855</v>
      </c>
      <c r="BC42" s="24">
        <f t="shared" si="23"/>
        <v>0.49727113980341242</v>
      </c>
      <c r="BD42" s="24">
        <f t="shared" si="23"/>
        <v>0.5901102010417909</v>
      </c>
      <c r="BE42" s="24">
        <f t="shared" si="23"/>
        <v>0.5154465601260243</v>
      </c>
      <c r="BF42" s="24">
        <f t="shared" si="23"/>
        <v>0.42804011823311328</v>
      </c>
      <c r="BG42" s="24">
        <f t="shared" si="23"/>
        <v>0.53361924948697714</v>
      </c>
      <c r="BH42" s="24">
        <f t="shared" si="23"/>
        <v>0.60278238151698305</v>
      </c>
      <c r="BI42" s="24">
        <f t="shared" si="22"/>
        <v>0.51082879311486429</v>
      </c>
      <c r="BJ42" s="24">
        <f t="shared" si="22"/>
        <v>0.56444850634292743</v>
      </c>
      <c r="BK42" s="24">
        <f t="shared" si="22"/>
        <v>0.49280985800751909</v>
      </c>
      <c r="BL42" s="24">
        <f t="shared" si="22"/>
        <v>0.54277967547294503</v>
      </c>
      <c r="BM42" s="24">
        <f t="shared" si="22"/>
        <v>0.55258405097749885</v>
      </c>
      <c r="BN42" s="24">
        <f t="shared" si="22"/>
        <v>0.54259482975506046</v>
      </c>
      <c r="BO42" s="24">
        <f t="shared" si="22"/>
        <v>0.54530288954883166</v>
      </c>
      <c r="BP42" s="24" t="e">
        <f t="shared" si="22"/>
        <v>#DIV/0!</v>
      </c>
      <c r="BQ42" s="24">
        <f t="shared" si="22"/>
        <v>0.55268129616603301</v>
      </c>
      <c r="BR42" s="21"/>
      <c r="BS42" s="35">
        <f t="shared" si="13"/>
        <v>43831</v>
      </c>
      <c r="BT42" s="24">
        <f t="shared" si="17"/>
        <v>1.5977569418037685E-2</v>
      </c>
      <c r="BU42" s="24">
        <f t="shared" ref="BU42:CE65" si="25">(D42-D41)/$B41*D$3</f>
        <v>1.1015329006939191E-3</v>
      </c>
      <c r="BV42" s="24">
        <f t="shared" si="25"/>
        <v>1.3959767615630136E-3</v>
      </c>
      <c r="BW42" s="24">
        <f t="shared" si="25"/>
        <v>9.0060147943351904E-4</v>
      </c>
      <c r="BX42" s="24">
        <f t="shared" si="25"/>
        <v>-6.0288029445811216E-4</v>
      </c>
      <c r="BY42" s="24">
        <f t="shared" si="25"/>
        <v>-7.8088879458312053E-4</v>
      </c>
      <c r="BZ42" s="24">
        <f t="shared" si="25"/>
        <v>1.5231275810078386E-3</v>
      </c>
      <c r="CA42" s="24">
        <f t="shared" si="25"/>
        <v>2.4993504806442977E-5</v>
      </c>
      <c r="CB42" s="24">
        <f t="shared" si="25"/>
        <v>1.6030444075157977E-3</v>
      </c>
      <c r="CC42" s="24">
        <f t="shared" si="25"/>
        <v>0</v>
      </c>
      <c r="CD42" s="24">
        <f t="shared" si="25"/>
        <v>2.4031061731300111E-3</v>
      </c>
      <c r="CE42" s="24">
        <f t="shared" si="25"/>
        <v>7.9163068924682637E-4</v>
      </c>
      <c r="CF42" s="24">
        <f t="shared" si="16"/>
        <v>2.4337813826393821E-2</v>
      </c>
    </row>
    <row r="43" spans="1:84" x14ac:dyDescent="0.25">
      <c r="A43" s="31">
        <f>+[1]NOA!A44</f>
        <v>43862</v>
      </c>
      <c r="B43" s="17">
        <f>+[1]NOA!B44</f>
        <v>297.89729999999997</v>
      </c>
      <c r="C43" s="17">
        <f>+[1]NOA!C44</f>
        <v>304.64949999999999</v>
      </c>
      <c r="D43" s="17">
        <f>+[1]NOA!D44</f>
        <v>249.58860000000001</v>
      </c>
      <c r="E43" s="17">
        <f>+[1]NOA!E44</f>
        <v>235.07320000000001</v>
      </c>
      <c r="F43" s="17">
        <f>+[1]NOA!F44</f>
        <v>371.28100000000001</v>
      </c>
      <c r="G43" s="17">
        <f>+[1]NOA!G44</f>
        <v>286.79300000000001</v>
      </c>
      <c r="H43" s="17">
        <f>+[1]NOA!H44</f>
        <v>329.58879999999999</v>
      </c>
      <c r="I43" s="17">
        <f>+[1]NOA!I44</f>
        <v>309.27359999999999</v>
      </c>
      <c r="J43" s="17">
        <f>+[1]NOA!J44</f>
        <v>367.73419999999999</v>
      </c>
      <c r="K43" s="17">
        <f>+[1]NOA!K44</f>
        <v>288.31540000000001</v>
      </c>
      <c r="L43" s="17">
        <f>+[1]NOA!L44</f>
        <v>272.94819999999999</v>
      </c>
      <c r="M43" s="17">
        <f>+[1]NOA!M44</f>
        <v>279.1275</v>
      </c>
      <c r="N43" s="17">
        <f>+[1]NOA!N44</f>
        <v>306.4341</v>
      </c>
      <c r="O43" s="18">
        <f>+[1]NOA!R44</f>
        <v>256.983</v>
      </c>
      <c r="P43" s="19">
        <f>+[1]NOA!S44</f>
        <v>294.19220000000001</v>
      </c>
      <c r="Q43" s="20">
        <f>+[1]NOA!T44</f>
        <v>341.4169</v>
      </c>
      <c r="R43" s="18">
        <f t="shared" si="6"/>
        <v>297.89521408000002</v>
      </c>
      <c r="S43" s="19">
        <f t="shared" si="7"/>
        <v>285.12862178459869</v>
      </c>
      <c r="T43" s="19">
        <f t="shared" si="8"/>
        <v>269.34440242813281</v>
      </c>
      <c r="U43" s="19">
        <f t="shared" si="9"/>
        <v>266.5366815373564</v>
      </c>
      <c r="V43" s="19"/>
      <c r="W43" s="20">
        <f t="shared" si="10"/>
        <v>288.43285744545648</v>
      </c>
      <c r="X43" s="21"/>
      <c r="Y43" s="42">
        <f t="shared" si="20"/>
        <v>1.8290425624644335E-2</v>
      </c>
      <c r="Z43" s="24">
        <f t="shared" si="20"/>
        <v>3.66300366300365E-2</v>
      </c>
      <c r="AA43" s="24">
        <f t="shared" si="20"/>
        <v>1.5271668762251611E-2</v>
      </c>
      <c r="AB43" s="24">
        <f t="shared" si="20"/>
        <v>1.5196429003292655E-2</v>
      </c>
      <c r="AC43" s="24">
        <f t="shared" si="20"/>
        <v>-3.7189268247143636E-2</v>
      </c>
      <c r="AD43" s="24">
        <f t="shared" si="20"/>
        <v>1.8133369496647234E-2</v>
      </c>
      <c r="AE43" s="24">
        <f t="shared" si="20"/>
        <v>1.6721442408276221E-3</v>
      </c>
      <c r="AF43" s="24">
        <f t="shared" si="20"/>
        <v>1.00679020833081E-2</v>
      </c>
      <c r="AG43" s="24">
        <f t="shared" si="20"/>
        <v>1.1367961786662661E-2</v>
      </c>
      <c r="AH43" s="24">
        <f t="shared" si="20"/>
        <v>2.5679391811367802E-2</v>
      </c>
      <c r="AI43" s="24">
        <f t="shared" si="20"/>
        <v>1.8866797638916077E-2</v>
      </c>
      <c r="AJ43" s="24">
        <f t="shared" si="20"/>
        <v>2.4108762770287839E-2</v>
      </c>
      <c r="AK43" s="24">
        <f t="shared" si="20"/>
        <v>2.9454439784120767E-2</v>
      </c>
      <c r="AL43" s="24">
        <f t="shared" si="20"/>
        <v>3.3244530075837941E-2</v>
      </c>
      <c r="AM43" s="24">
        <f t="shared" si="20"/>
        <v>2.6045577580972257E-2</v>
      </c>
      <c r="AN43" s="24">
        <f t="shared" si="20"/>
        <v>-1.4183903638503526E-2</v>
      </c>
      <c r="AO43" s="24">
        <f t="shared" si="19"/>
        <v>1.8289879859216152E-2</v>
      </c>
      <c r="AP43" s="24">
        <f t="shared" si="19"/>
        <v>2.866495651710288E-2</v>
      </c>
      <c r="AQ43" s="24">
        <f t="shared" si="19"/>
        <v>2.116800538842134E-2</v>
      </c>
      <c r="AR43" s="24">
        <f t="shared" si="24"/>
        <v>2.0287445609631138E-2</v>
      </c>
      <c r="AS43" s="24" t="e">
        <f t="shared" si="24"/>
        <v>#DIV/0!</v>
      </c>
      <c r="AT43" s="24">
        <f t="shared" si="24"/>
        <v>1.4753156692737246E-2</v>
      </c>
      <c r="AU43" s="21"/>
      <c r="AV43" s="24">
        <f t="shared" si="23"/>
        <v>0.50744773981995461</v>
      </c>
      <c r="AW43" s="24">
        <f t="shared" si="23"/>
        <v>0.51863237620870173</v>
      </c>
      <c r="AX43" s="24">
        <f t="shared" si="23"/>
        <v>0.49505369800093324</v>
      </c>
      <c r="AY43" s="24">
        <f t="shared" si="23"/>
        <v>0.52196252605953886</v>
      </c>
      <c r="AZ43" s="24">
        <f t="shared" si="23"/>
        <v>0.28690108205046805</v>
      </c>
      <c r="BA43" s="24">
        <f t="shared" si="23"/>
        <v>0.57237400826448548</v>
      </c>
      <c r="BB43" s="24">
        <f t="shared" si="23"/>
        <v>0.64147821730204724</v>
      </c>
      <c r="BC43" s="24">
        <f t="shared" si="23"/>
        <v>0.49709051708489205</v>
      </c>
      <c r="BD43" s="24">
        <f t="shared" si="23"/>
        <v>0.59612884687920076</v>
      </c>
      <c r="BE43" s="24">
        <f t="shared" si="23"/>
        <v>0.5145749698204356</v>
      </c>
      <c r="BF43" s="24">
        <f t="shared" si="23"/>
        <v>0.42987240288773765</v>
      </c>
      <c r="BG43" s="24">
        <f t="shared" si="23"/>
        <v>0.53201939891040295</v>
      </c>
      <c r="BH43" s="24">
        <f t="shared" si="23"/>
        <v>0.59152152054413176</v>
      </c>
      <c r="BI43" s="24">
        <f t="shared" si="22"/>
        <v>0.48830962594625404</v>
      </c>
      <c r="BJ43" s="24">
        <f t="shared" si="22"/>
        <v>0.5401458936904695</v>
      </c>
      <c r="BK43" s="24">
        <f t="shared" si="22"/>
        <v>0.41706394236396394</v>
      </c>
      <c r="BL43" s="24">
        <f t="shared" si="22"/>
        <v>0.50745076018279489</v>
      </c>
      <c r="BM43" s="24">
        <f t="shared" si="22"/>
        <v>0.52711684778979273</v>
      </c>
      <c r="BN43" s="24">
        <f t="shared" si="22"/>
        <v>0.53920066150758994</v>
      </c>
      <c r="BO43" s="24">
        <f t="shared" si="22"/>
        <v>0.54137219860341168</v>
      </c>
      <c r="BP43" s="24" t="e">
        <f t="shared" si="22"/>
        <v>#DIV/0!</v>
      </c>
      <c r="BQ43" s="24">
        <f t="shared" si="22"/>
        <v>0.54586261000541536</v>
      </c>
      <c r="BR43" s="21"/>
      <c r="BS43" s="35">
        <f t="shared" si="13"/>
        <v>43862</v>
      </c>
      <c r="BT43" s="24">
        <f t="shared" ref="BT43:BY95" si="26">(C43-C42)/$B42*C$3</f>
        <v>1.2757717149239508E-2</v>
      </c>
      <c r="BU43" s="24">
        <f t="shared" si="25"/>
        <v>4.0167833147892741E-4</v>
      </c>
      <c r="BV43" s="24">
        <f t="shared" si="25"/>
        <v>1.4878850370795872E-3</v>
      </c>
      <c r="BW43" s="24">
        <f t="shared" si="25"/>
        <v>-3.4314886693226575E-3</v>
      </c>
      <c r="BX43" s="24">
        <f t="shared" si="25"/>
        <v>1.0685599725171959E-3</v>
      </c>
      <c r="BY43" s="24">
        <f t="shared" si="25"/>
        <v>1.1904999717993939E-4</v>
      </c>
      <c r="BZ43" s="24">
        <f t="shared" si="25"/>
        <v>8.8620123638463982E-4</v>
      </c>
      <c r="CA43" s="24">
        <f t="shared" si="25"/>
        <v>3.659420297286068E-4</v>
      </c>
      <c r="CB43" s="24">
        <f t="shared" si="25"/>
        <v>1.4681248963840001E-3</v>
      </c>
      <c r="CC43" s="24">
        <f t="shared" si="25"/>
        <v>3.5244899528792944E-4</v>
      </c>
      <c r="CD43" s="24">
        <f t="shared" si="25"/>
        <v>1.7946647797871368E-3</v>
      </c>
      <c r="CE43" s="24">
        <f t="shared" si="25"/>
        <v>1.0189778377112718E-3</v>
      </c>
      <c r="CF43" s="24">
        <f t="shared" si="16"/>
        <v>1.8289761593456081E-2</v>
      </c>
    </row>
    <row r="44" spans="1:84" x14ac:dyDescent="0.25">
      <c r="A44" s="31">
        <f>+[1]NOA!A45</f>
        <v>43891</v>
      </c>
      <c r="B44" s="17">
        <f>+[1]NOA!B45</f>
        <v>309.18079999999998</v>
      </c>
      <c r="C44" s="17">
        <f>+[1]NOA!C45</f>
        <v>319.8956</v>
      </c>
      <c r="D44" s="17">
        <f>+[1]NOA!D45</f>
        <v>256.78730000000002</v>
      </c>
      <c r="E44" s="17">
        <f>+[1]NOA!E45</f>
        <v>243.7132</v>
      </c>
      <c r="F44" s="17">
        <f>+[1]NOA!F45</f>
        <v>373.51679999999999</v>
      </c>
      <c r="G44" s="17">
        <f>+[1]NOA!G45</f>
        <v>294.68709999999999</v>
      </c>
      <c r="H44" s="17">
        <f>+[1]NOA!H45</f>
        <v>338.05200000000002</v>
      </c>
      <c r="I44" s="17">
        <f>+[1]NOA!I45</f>
        <v>310.95359999999999</v>
      </c>
      <c r="J44" s="17">
        <f>+[1]NOA!J45</f>
        <v>401.91660000000002</v>
      </c>
      <c r="K44" s="17">
        <f>+[1]NOA!K45</f>
        <v>297.92349999999999</v>
      </c>
      <c r="L44" s="17">
        <f>+[1]NOA!L45</f>
        <v>319.92309999999998</v>
      </c>
      <c r="M44" s="17">
        <f>+[1]NOA!M45</f>
        <v>288.1968</v>
      </c>
      <c r="N44" s="17">
        <f>+[1]NOA!N45</f>
        <v>313.66649999999998</v>
      </c>
      <c r="O44" s="18">
        <f>+[1]NOA!R45</f>
        <v>273.11130000000003</v>
      </c>
      <c r="P44" s="19">
        <f>+[1]NOA!S45</f>
        <v>304.63830000000002</v>
      </c>
      <c r="Q44" s="20">
        <f>+[1]NOA!T45</f>
        <v>352.4778</v>
      </c>
      <c r="R44" s="18">
        <f t="shared" si="6"/>
        <v>309.17759048000005</v>
      </c>
      <c r="S44" s="19">
        <f t="shared" si="7"/>
        <v>296.81577338041558</v>
      </c>
      <c r="T44" s="19">
        <f t="shared" si="8"/>
        <v>277.97992444878582</v>
      </c>
      <c r="U44" s="19">
        <f t="shared" si="9"/>
        <v>275.04771052442527</v>
      </c>
      <c r="V44" s="19"/>
      <c r="W44" s="20">
        <f t="shared" si="10"/>
        <v>298.79102552425337</v>
      </c>
      <c r="X44" s="21"/>
      <c r="Y44" s="42">
        <f t="shared" si="20"/>
        <v>3.787714759415417E-2</v>
      </c>
      <c r="Z44" s="24">
        <f t="shared" si="20"/>
        <v>5.0044723526544432E-2</v>
      </c>
      <c r="AA44" s="24">
        <f t="shared" si="20"/>
        <v>2.8842262827709186E-2</v>
      </c>
      <c r="AB44" s="24">
        <f t="shared" si="20"/>
        <v>3.6754508808320097E-2</v>
      </c>
      <c r="AC44" s="24">
        <f t="shared" si="20"/>
        <v>6.0218540674044085E-3</v>
      </c>
      <c r="AD44" s="24">
        <f t="shared" si="20"/>
        <v>2.7525427747539188E-2</v>
      </c>
      <c r="AE44" s="24">
        <f t="shared" si="20"/>
        <v>2.5678057021355283E-2</v>
      </c>
      <c r="AF44" s="24">
        <f t="shared" si="20"/>
        <v>5.4320834368015714E-3</v>
      </c>
      <c r="AG44" s="24">
        <f t="shared" si="20"/>
        <v>9.2954095648433155E-2</v>
      </c>
      <c r="AH44" s="24">
        <f t="shared" si="20"/>
        <v>3.3324962870523001E-2</v>
      </c>
      <c r="AI44" s="24">
        <f t="shared" si="20"/>
        <v>0.17210188599888188</v>
      </c>
      <c r="AJ44" s="24">
        <f t="shared" si="20"/>
        <v>3.2491603299567462E-2</v>
      </c>
      <c r="AK44" s="24">
        <f t="shared" si="20"/>
        <v>2.3601811939337081E-2</v>
      </c>
      <c r="AL44" s="24">
        <f t="shared" si="20"/>
        <v>6.2760182580170687E-2</v>
      </c>
      <c r="AM44" s="24">
        <f t="shared" si="20"/>
        <v>3.550773949819197E-2</v>
      </c>
      <c r="AN44" s="24">
        <f t="shared" si="20"/>
        <v>3.2397048886566582E-2</v>
      </c>
      <c r="AO44" s="24">
        <f t="shared" si="19"/>
        <v>3.7873641021201943E-2</v>
      </c>
      <c r="AP44" s="24">
        <f t="shared" si="19"/>
        <v>4.098905091557592E-2</v>
      </c>
      <c r="AQ44" s="24">
        <f t="shared" si="19"/>
        <v>3.2061264102034359E-2</v>
      </c>
      <c r="AR44" s="24">
        <f t="shared" si="24"/>
        <v>3.1931923733641954E-2</v>
      </c>
      <c r="AS44" s="24" t="e">
        <f t="shared" si="24"/>
        <v>#DIV/0!</v>
      </c>
      <c r="AT44" s="24">
        <f t="shared" si="24"/>
        <v>3.5911886636409429E-2</v>
      </c>
      <c r="AU44" s="21"/>
      <c r="AV44" s="24">
        <f t="shared" si="23"/>
        <v>0.49175047428259311</v>
      </c>
      <c r="AW44" s="24">
        <f t="shared" si="23"/>
        <v>0.50161828704257871</v>
      </c>
      <c r="AX44" s="24">
        <f t="shared" si="23"/>
        <v>0.47615217996150783</v>
      </c>
      <c r="AY44" s="24">
        <f t="shared" si="23"/>
        <v>0.53191259331149254</v>
      </c>
      <c r="AZ44" s="24">
        <f t="shared" si="23"/>
        <v>0.26437566008611579</v>
      </c>
      <c r="BA44" s="24">
        <f t="shared" si="23"/>
        <v>0.5607509304272893</v>
      </c>
      <c r="BB44" s="24">
        <f t="shared" si="23"/>
        <v>0.60103587189515495</v>
      </c>
      <c r="BC44" s="24">
        <f t="shared" si="23"/>
        <v>0.43792508356007542</v>
      </c>
      <c r="BD44" s="24">
        <f t="shared" si="23"/>
        <v>0.67532053406295756</v>
      </c>
      <c r="BE44" s="24">
        <f t="shared" si="23"/>
        <v>0.54160345159467571</v>
      </c>
      <c r="BF44" s="24">
        <f t="shared" si="23"/>
        <v>0.33755950434853133</v>
      </c>
      <c r="BG44" s="24">
        <f t="shared" si="23"/>
        <v>0.521391037735351</v>
      </c>
      <c r="BH44" s="24">
        <f t="shared" si="23"/>
        <v>0.57726930789855313</v>
      </c>
      <c r="BI44" s="24">
        <f t="shared" si="22"/>
        <v>0.54237428842504753</v>
      </c>
      <c r="BJ44" s="24">
        <f t="shared" si="22"/>
        <v>0.51804683926174211</v>
      </c>
      <c r="BK44" s="24">
        <f t="shared" si="22"/>
        <v>0.38638044203345467</v>
      </c>
      <c r="BL44" s="24">
        <f t="shared" si="22"/>
        <v>0.49174943457901388</v>
      </c>
      <c r="BM44" s="24">
        <f t="shared" si="22"/>
        <v>0.51837157462791339</v>
      </c>
      <c r="BN44" s="24">
        <f t="shared" si="22"/>
        <v>0.54107385566100441</v>
      </c>
      <c r="BO44" s="24">
        <f t="shared" si="22"/>
        <v>0.54709281569083035</v>
      </c>
      <c r="BP44" s="24" t="e">
        <f t="shared" si="22"/>
        <v>#DIV/0!</v>
      </c>
      <c r="BQ44" s="24">
        <f t="shared" si="22"/>
        <v>0.53092100980057322</v>
      </c>
      <c r="BR44" s="21"/>
      <c r="BS44" s="35">
        <f t="shared" si="13"/>
        <v>43891</v>
      </c>
      <c r="BT44" s="24">
        <f t="shared" si="26"/>
        <v>1.7743775690481269E-2</v>
      </c>
      <c r="BU44" s="24">
        <f t="shared" si="25"/>
        <v>7.5636573409695255E-4</v>
      </c>
      <c r="BV44" s="24">
        <f t="shared" si="25"/>
        <v>3.5877062329870008E-3</v>
      </c>
      <c r="BW44" s="24">
        <f t="shared" si="25"/>
        <v>5.2536897783228944E-4</v>
      </c>
      <c r="BX44" s="24">
        <f t="shared" si="25"/>
        <v>1.6217633392447625E-3</v>
      </c>
      <c r="BY44" s="24">
        <f t="shared" si="25"/>
        <v>1.7983397634016886E-3</v>
      </c>
      <c r="BZ44" s="24">
        <f t="shared" si="25"/>
        <v>4.7428425836689548E-4</v>
      </c>
      <c r="CA44" s="24">
        <f t="shared" si="25"/>
        <v>2.9719106551150372E-3</v>
      </c>
      <c r="CB44" s="24">
        <f t="shared" si="25"/>
        <v>1.9190571717165575E-3</v>
      </c>
      <c r="CC44" s="24">
        <f t="shared" si="25"/>
        <v>3.2168400317827651E-3</v>
      </c>
      <c r="CD44" s="24">
        <f t="shared" si="25"/>
        <v>2.4325063369154401E-3</v>
      </c>
      <c r="CE44" s="24">
        <f t="shared" si="25"/>
        <v>8.2545763254651694E-4</v>
      </c>
      <c r="CF44" s="24">
        <f t="shared" si="16"/>
        <v>3.7873375824487174E-2</v>
      </c>
    </row>
    <row r="45" spans="1:84" x14ac:dyDescent="0.25">
      <c r="A45" s="31">
        <f>+[1]NOA!A46</f>
        <v>43922</v>
      </c>
      <c r="B45" s="17">
        <f>+[1]NOA!B46</f>
        <v>317.1934</v>
      </c>
      <c r="C45" s="17">
        <f>+[1]NOA!C46</f>
        <v>334.79969999999997</v>
      </c>
      <c r="D45" s="17">
        <f>+[1]NOA!D46</f>
        <v>260.5487</v>
      </c>
      <c r="E45" s="17">
        <f>+[1]NOA!E46</f>
        <v>250.0292</v>
      </c>
      <c r="F45" s="17">
        <f>+[1]NOA!F46</f>
        <v>374.09289999999999</v>
      </c>
      <c r="G45" s="17">
        <f>+[1]NOA!G46</f>
        <v>299.4366</v>
      </c>
      <c r="H45" s="17">
        <f>+[1]NOA!H46</f>
        <v>345.58210000000003</v>
      </c>
      <c r="I45" s="17">
        <f>+[1]NOA!I46</f>
        <v>316.51100000000002</v>
      </c>
      <c r="J45" s="17">
        <f>+[1]NOA!J46</f>
        <v>384.57920000000001</v>
      </c>
      <c r="K45" s="17">
        <f>+[1]NOA!K46</f>
        <v>305.8159</v>
      </c>
      <c r="L45" s="17">
        <f>+[1]NOA!L46</f>
        <v>322.13580000000002</v>
      </c>
      <c r="M45" s="17">
        <f>+[1]NOA!M46</f>
        <v>295.66570000000002</v>
      </c>
      <c r="N45" s="17">
        <f>+[1]NOA!N46</f>
        <v>313.95740000000001</v>
      </c>
      <c r="O45" s="18">
        <f>+[1]NOA!R46</f>
        <v>291.82220000000001</v>
      </c>
      <c r="P45" s="19">
        <f>+[1]NOA!S46</f>
        <v>313.20580000000001</v>
      </c>
      <c r="Q45" s="20">
        <f>+[1]NOA!T46</f>
        <v>350.71069999999997</v>
      </c>
      <c r="R45" s="18">
        <f t="shared" si="6"/>
        <v>317.19124596999995</v>
      </c>
      <c r="S45" s="19">
        <f t="shared" si="7"/>
        <v>306.91110870569059</v>
      </c>
      <c r="T45" s="19">
        <f t="shared" si="8"/>
        <v>283.97549271560143</v>
      </c>
      <c r="U45" s="19">
        <f t="shared" si="9"/>
        <v>280.62043681752874</v>
      </c>
      <c r="V45" s="19"/>
      <c r="W45" s="20">
        <f t="shared" si="10"/>
        <v>303.22140063545862</v>
      </c>
      <c r="X45" s="21"/>
      <c r="Y45" s="42">
        <f t="shared" si="20"/>
        <v>2.5915580786387782E-2</v>
      </c>
      <c r="Z45" s="24">
        <f t="shared" si="20"/>
        <v>4.6590512654753446E-2</v>
      </c>
      <c r="AA45" s="24">
        <f t="shared" si="20"/>
        <v>1.464792067208931E-2</v>
      </c>
      <c r="AB45" s="24">
        <f t="shared" si="20"/>
        <v>2.5915707479118977E-2</v>
      </c>
      <c r="AC45" s="24">
        <f t="shared" si="20"/>
        <v>1.5423670367704645E-3</v>
      </c>
      <c r="AD45" s="24">
        <f t="shared" si="20"/>
        <v>1.6117095047594621E-2</v>
      </c>
      <c r="AE45" s="24">
        <f t="shared" si="20"/>
        <v>2.2274975447564183E-2</v>
      </c>
      <c r="AF45" s="24">
        <f t="shared" si="20"/>
        <v>1.7872119827524235E-2</v>
      </c>
      <c r="AG45" s="24">
        <f t="shared" si="20"/>
        <v>-4.3136809975004797E-2</v>
      </c>
      <c r="AH45" s="24">
        <f t="shared" si="20"/>
        <v>2.6491364393879779E-2</v>
      </c>
      <c r="AI45" s="24">
        <f t="shared" si="20"/>
        <v>6.9163495852597734E-3</v>
      </c>
      <c r="AJ45" s="24">
        <f t="shared" si="20"/>
        <v>2.5915971308494878E-2</v>
      </c>
      <c r="AK45" s="24">
        <f t="shared" si="20"/>
        <v>9.2741813359098479E-4</v>
      </c>
      <c r="AL45" s="24">
        <f t="shared" si="20"/>
        <v>6.8510164171163845E-2</v>
      </c>
      <c r="AM45" s="24">
        <f t="shared" si="20"/>
        <v>2.8123515657748843E-2</v>
      </c>
      <c r="AN45" s="24">
        <f t="shared" si="20"/>
        <v>-5.0133653807418188E-3</v>
      </c>
      <c r="AO45" s="24">
        <f t="shared" si="19"/>
        <v>2.5919263674830662E-2</v>
      </c>
      <c r="AP45" s="24">
        <f t="shared" si="19"/>
        <v>3.401212546860255E-2</v>
      </c>
      <c r="AQ45" s="24">
        <f t="shared" si="19"/>
        <v>2.1568349868086312E-2</v>
      </c>
      <c r="AR45" s="24">
        <f t="shared" si="24"/>
        <v>2.0260944119397051E-2</v>
      </c>
      <c r="AS45" s="24" t="e">
        <f t="shared" si="24"/>
        <v>#DIV/0!</v>
      </c>
      <c r="AT45" s="24">
        <f t="shared" si="24"/>
        <v>1.4827671291103295E-2</v>
      </c>
      <c r="AU45" s="21"/>
      <c r="AV45" s="24">
        <f t="shared" si="23"/>
        <v>0.47687607206113225</v>
      </c>
      <c r="AW45" s="24">
        <f t="shared" si="23"/>
        <v>0.53334337854288272</v>
      </c>
      <c r="AX45" s="24">
        <f t="shared" si="23"/>
        <v>0.48809716229221212</v>
      </c>
      <c r="AY45" s="24">
        <f t="shared" si="23"/>
        <v>0.49292198781440244</v>
      </c>
      <c r="AZ45" s="24">
        <f t="shared" si="23"/>
        <v>0.22835972282740213</v>
      </c>
      <c r="BA45" s="24">
        <f t="shared" si="23"/>
        <v>0.50705951452846221</v>
      </c>
      <c r="BB45" s="24">
        <f t="shared" si="23"/>
        <v>0.57312448902670643</v>
      </c>
      <c r="BC45" s="24">
        <f t="shared" si="23"/>
        <v>0.39384755492845613</v>
      </c>
      <c r="BD45" s="24">
        <f t="shared" si="23"/>
        <v>0.51018566549738109</v>
      </c>
      <c r="BE45" s="24">
        <f t="shared" si="23"/>
        <v>0.51316404062075094</v>
      </c>
      <c r="BF45" s="24">
        <f t="shared" si="23"/>
        <v>0.3274567996063813</v>
      </c>
      <c r="BG45" s="24">
        <f t="shared" si="23"/>
        <v>0.49417119720395353</v>
      </c>
      <c r="BH45" s="24">
        <f t="shared" si="23"/>
        <v>0.52264219115632238</v>
      </c>
      <c r="BI45" s="24">
        <f t="shared" si="22"/>
        <v>0.6169253384175617</v>
      </c>
      <c r="BJ45" s="24">
        <f t="shared" si="22"/>
        <v>0.50314060343354727</v>
      </c>
      <c r="BK45" s="24">
        <f t="shared" si="22"/>
        <v>0.328439054083282</v>
      </c>
      <c r="BL45" s="24">
        <f t="shared" si="22"/>
        <v>0.47688098860235373</v>
      </c>
      <c r="BM45" s="24">
        <f t="shared" si="22"/>
        <v>0.51761519544469814</v>
      </c>
      <c r="BN45" s="24">
        <f t="shared" si="22"/>
        <v>0.50242289412310392</v>
      </c>
      <c r="BO45" s="24">
        <f t="shared" si="22"/>
        <v>0.50493605419912435</v>
      </c>
      <c r="BP45" s="24" t="e">
        <f t="shared" si="22"/>
        <v>#DIV/0!</v>
      </c>
      <c r="BQ45" s="24">
        <f t="shared" si="22"/>
        <v>0.48402343083720356</v>
      </c>
      <c r="BR45" s="21"/>
      <c r="BS45" s="35">
        <f t="shared" si="13"/>
        <v>43922</v>
      </c>
      <c r="BT45" s="24">
        <f t="shared" si="26"/>
        <v>1.6712717833707626E-2</v>
      </c>
      <c r="BU45" s="24">
        <f t="shared" si="25"/>
        <v>3.8078632308344957E-4</v>
      </c>
      <c r="BV45" s="24">
        <f t="shared" si="25"/>
        <v>2.5269654519297457E-3</v>
      </c>
      <c r="BW45" s="24">
        <f t="shared" si="25"/>
        <v>1.3043177325370716E-4</v>
      </c>
      <c r="BX45" s="24">
        <f t="shared" si="25"/>
        <v>9.4012758877653709E-4</v>
      </c>
      <c r="BY45" s="24">
        <f t="shared" si="25"/>
        <v>1.5416718308510758E-3</v>
      </c>
      <c r="BZ45" s="24">
        <f t="shared" si="25"/>
        <v>1.5116635315000236E-3</v>
      </c>
      <c r="CA45" s="24">
        <f t="shared" si="25"/>
        <v>-1.4523497578116109E-3</v>
      </c>
      <c r="CB45" s="24">
        <f t="shared" si="25"/>
        <v>1.5188452840538629E-3</v>
      </c>
      <c r="CC45" s="24">
        <f t="shared" si="25"/>
        <v>1.4599574100332503E-4</v>
      </c>
      <c r="CD45" s="24">
        <f t="shared" si="25"/>
        <v>1.930149317163296E-3</v>
      </c>
      <c r="CE45" s="24">
        <f t="shared" si="25"/>
        <v>3.1989696643519735E-5</v>
      </c>
      <c r="CF45" s="24">
        <f t="shared" si="16"/>
        <v>2.5918994614154558E-2</v>
      </c>
    </row>
    <row r="46" spans="1:84" x14ac:dyDescent="0.25">
      <c r="A46" s="31">
        <f>+[1]NOA!A47</f>
        <v>43952</v>
      </c>
      <c r="B46" s="17">
        <f>+[1]NOA!B47</f>
        <v>322.50450000000001</v>
      </c>
      <c r="C46" s="17">
        <f>+[1]NOA!C47</f>
        <v>336.89010000000002</v>
      </c>
      <c r="D46" s="17">
        <f>+[1]NOA!D47</f>
        <v>261.95389999999998</v>
      </c>
      <c r="E46" s="17">
        <f>+[1]NOA!E47</f>
        <v>267.01119999999997</v>
      </c>
      <c r="F46" s="17">
        <f>+[1]NOA!F47</f>
        <v>374.58260000000001</v>
      </c>
      <c r="G46" s="17">
        <f>+[1]NOA!G47</f>
        <v>307.32839999999999</v>
      </c>
      <c r="H46" s="17">
        <f>+[1]NOA!H47</f>
        <v>350.77600000000001</v>
      </c>
      <c r="I46" s="17">
        <f>+[1]NOA!I47</f>
        <v>319.63740000000001</v>
      </c>
      <c r="J46" s="17">
        <f>+[1]NOA!J47</f>
        <v>386.88049999999998</v>
      </c>
      <c r="K46" s="17">
        <f>+[1]NOA!K47</f>
        <v>315.33109999999999</v>
      </c>
      <c r="L46" s="17">
        <f>+[1]NOA!L47</f>
        <v>320.88869999999997</v>
      </c>
      <c r="M46" s="17">
        <f>+[1]NOA!M47</f>
        <v>300.61630000000002</v>
      </c>
      <c r="N46" s="17">
        <f>+[1]NOA!N47</f>
        <v>323.8596</v>
      </c>
      <c r="O46" s="18">
        <f>+[1]NOA!R47</f>
        <v>300.79660000000001</v>
      </c>
      <c r="P46" s="19">
        <f>+[1]NOA!S47</f>
        <v>318.99419999999998</v>
      </c>
      <c r="Q46" s="20">
        <f>+[1]NOA!T47</f>
        <v>351.56270000000001</v>
      </c>
      <c r="R46" s="18">
        <f t="shared" si="6"/>
        <v>322.50215005000001</v>
      </c>
      <c r="S46" s="19">
        <f t="shared" si="7"/>
        <v>313.22749895423055</v>
      </c>
      <c r="T46" s="19">
        <f t="shared" si="8"/>
        <v>294.81008300306996</v>
      </c>
      <c r="U46" s="19">
        <f t="shared" si="9"/>
        <v>293.14371540948275</v>
      </c>
      <c r="V46" s="19"/>
      <c r="W46" s="20">
        <f t="shared" si="10"/>
        <v>311.93215619572129</v>
      </c>
      <c r="X46" s="21"/>
      <c r="Y46" s="42">
        <f t="shared" si="20"/>
        <v>1.674404322410239E-2</v>
      </c>
      <c r="Z46" s="24">
        <f t="shared" si="20"/>
        <v>6.2437331933093976E-3</v>
      </c>
      <c r="AA46" s="24">
        <f t="shared" si="20"/>
        <v>5.3932335874251613E-3</v>
      </c>
      <c r="AB46" s="24">
        <f t="shared" si="20"/>
        <v>6.7920066936181689E-2</v>
      </c>
      <c r="AC46" s="24">
        <f t="shared" si="20"/>
        <v>1.3090331305405378E-3</v>
      </c>
      <c r="AD46" s="24">
        <f t="shared" si="20"/>
        <v>2.6355495620775882E-2</v>
      </c>
      <c r="AE46" s="24">
        <f t="shared" si="20"/>
        <v>1.5029424267055447E-2</v>
      </c>
      <c r="AF46" s="24">
        <f t="shared" si="20"/>
        <v>9.8776977735370863E-3</v>
      </c>
      <c r="AG46" s="24">
        <f t="shared" si="20"/>
        <v>5.9839429693544499E-3</v>
      </c>
      <c r="AH46" s="24">
        <f t="shared" si="20"/>
        <v>3.1114144163204127E-2</v>
      </c>
      <c r="AI46" s="24">
        <f t="shared" si="20"/>
        <v>-3.8713486672392605E-3</v>
      </c>
      <c r="AJ46" s="24">
        <f t="shared" si="20"/>
        <v>1.6743910436685772E-2</v>
      </c>
      <c r="AK46" s="24">
        <f t="shared" si="20"/>
        <v>3.1539947776354271E-2</v>
      </c>
      <c r="AL46" s="24">
        <f t="shared" si="20"/>
        <v>3.075297218648898E-2</v>
      </c>
      <c r="AM46" s="24">
        <f t="shared" si="20"/>
        <v>1.8481139238162081E-2</v>
      </c>
      <c r="AN46" s="24">
        <f t="shared" si="20"/>
        <v>2.4293527400220949E-3</v>
      </c>
      <c r="AO46" s="24">
        <f t="shared" si="19"/>
        <v>1.6743539260545504E-2</v>
      </c>
      <c r="AP46" s="24">
        <f t="shared" si="19"/>
        <v>2.0580520122511992E-2</v>
      </c>
      <c r="AQ46" s="24">
        <f t="shared" si="19"/>
        <v>3.8153258169778992E-2</v>
      </c>
      <c r="AR46" s="24">
        <f t="shared" si="24"/>
        <v>4.462710818206439E-2</v>
      </c>
      <c r="AS46" s="24" t="e">
        <f t="shared" si="24"/>
        <v>#DIV/0!</v>
      </c>
      <c r="AT46" s="24">
        <f t="shared" si="24"/>
        <v>2.8727377229996298E-2</v>
      </c>
      <c r="AU46" s="21"/>
      <c r="AV46" s="24">
        <f t="shared" si="23"/>
        <v>0.44558750097491751</v>
      </c>
      <c r="AW46" s="24">
        <f t="shared" si="23"/>
        <v>0.5096916177163866</v>
      </c>
      <c r="AX46" s="24">
        <f t="shared" si="23"/>
        <v>0.46537552940413018</v>
      </c>
      <c r="AY46" s="24">
        <f t="shared" si="23"/>
        <v>0.53335216922903728</v>
      </c>
      <c r="AZ46" s="24">
        <f t="shared" si="23"/>
        <v>9.3518572579609272E-2</v>
      </c>
      <c r="BA46" s="24">
        <f t="shared" si="23"/>
        <v>0.49798718956682286</v>
      </c>
      <c r="BB46" s="24">
        <f t="shared" si="23"/>
        <v>0.53944257657473416</v>
      </c>
      <c r="BC46" s="24">
        <f t="shared" si="23"/>
        <v>0.34474493854906552</v>
      </c>
      <c r="BD46" s="24">
        <f t="shared" si="23"/>
        <v>0.47735981844627662</v>
      </c>
      <c r="BE46" s="24">
        <f t="shared" si="23"/>
        <v>0.52282662447795314</v>
      </c>
      <c r="BF46" s="24">
        <f t="shared" si="23"/>
        <v>0.31962218573154</v>
      </c>
      <c r="BG46" s="24">
        <f t="shared" si="23"/>
        <v>0.46763015967790067</v>
      </c>
      <c r="BH46" s="24">
        <f t="shared" si="23"/>
        <v>0.52649187356299088</v>
      </c>
      <c r="BI46" s="24">
        <f t="shared" si="22"/>
        <v>0.6274424085554231</v>
      </c>
      <c r="BJ46" s="24">
        <f t="shared" si="22"/>
        <v>0.48840284472083306</v>
      </c>
      <c r="BK46" s="24">
        <f t="shared" si="22"/>
        <v>0.23649793385159668</v>
      </c>
      <c r="BL46" s="24">
        <f t="shared" si="22"/>
        <v>0.44559249068628959</v>
      </c>
      <c r="BM46" s="24">
        <f t="shared" si="22"/>
        <v>0.50779164878615202</v>
      </c>
      <c r="BN46" s="24">
        <f t="shared" si="22"/>
        <v>0.50908221307780654</v>
      </c>
      <c r="BO46" s="24">
        <f t="shared" si="22"/>
        <v>0.52173181995068996</v>
      </c>
      <c r="BP46" s="24" t="e">
        <f t="shared" si="22"/>
        <v>#DIV/0!</v>
      </c>
      <c r="BQ46" s="24">
        <f t="shared" si="22"/>
        <v>0.47577333937429334</v>
      </c>
      <c r="BR46" s="21"/>
      <c r="BS46" s="35">
        <f t="shared" si="13"/>
        <v>43952</v>
      </c>
      <c r="BT46" s="24">
        <f t="shared" si="26"/>
        <v>2.2848573772342542E-3</v>
      </c>
      <c r="BU46" s="24">
        <f t="shared" si="25"/>
        <v>1.3866227985828003E-4</v>
      </c>
      <c r="BV46" s="24">
        <f t="shared" si="25"/>
        <v>6.6226895011056233E-3</v>
      </c>
      <c r="BW46" s="24">
        <f t="shared" si="25"/>
        <v>1.0806971393478531E-4</v>
      </c>
      <c r="BX46" s="24">
        <f t="shared" si="25"/>
        <v>1.5226614425142494E-3</v>
      </c>
      <c r="BY46" s="24">
        <f t="shared" si="25"/>
        <v>1.0365091770509697E-3</v>
      </c>
      <c r="BZ46" s="24">
        <f t="shared" si="25"/>
        <v>8.2892720970864815E-4</v>
      </c>
      <c r="CA46" s="24">
        <f t="shared" si="25"/>
        <v>1.879095529730417E-4</v>
      </c>
      <c r="CB46" s="24">
        <f t="shared" si="25"/>
        <v>1.7848870752039594E-3</v>
      </c>
      <c r="CC46" s="24">
        <f t="shared" si="25"/>
        <v>-8.0206082472084647E-5</v>
      </c>
      <c r="CD46" s="24">
        <f t="shared" si="25"/>
        <v>1.2470402599801908E-3</v>
      </c>
      <c r="CE46" s="24">
        <f t="shared" si="25"/>
        <v>1.0614180496819915E-3</v>
      </c>
      <c r="CF46" s="24">
        <f t="shared" si="16"/>
        <v>1.6743425556773911E-2</v>
      </c>
    </row>
    <row r="47" spans="1:84" x14ac:dyDescent="0.25">
      <c r="A47" s="31">
        <f>+[1]NOA!A48</f>
        <v>43983</v>
      </c>
      <c r="B47" s="17">
        <f>+[1]NOA!B48</f>
        <v>329.63260000000002</v>
      </c>
      <c r="C47" s="17">
        <f>+[1]NOA!C48</f>
        <v>340.66390000000001</v>
      </c>
      <c r="D47" s="17">
        <f>+[1]NOA!D48</f>
        <v>272.4196</v>
      </c>
      <c r="E47" s="17">
        <f>+[1]NOA!E48</f>
        <v>289.36680000000001</v>
      </c>
      <c r="F47" s="17">
        <f>+[1]NOA!F48</f>
        <v>377.18130000000002</v>
      </c>
      <c r="G47" s="17">
        <f>+[1]NOA!G48</f>
        <v>319.87630000000001</v>
      </c>
      <c r="H47" s="17">
        <f>+[1]NOA!H48</f>
        <v>362.51119999999997</v>
      </c>
      <c r="I47" s="17">
        <f>+[1]NOA!I48</f>
        <v>320.96050000000002</v>
      </c>
      <c r="J47" s="17">
        <f>+[1]NOA!J48</f>
        <v>384.29129999999998</v>
      </c>
      <c r="K47" s="17">
        <f>+[1]NOA!K48</f>
        <v>319.7724</v>
      </c>
      <c r="L47" s="17">
        <f>+[1]NOA!L48</f>
        <v>334.25880000000001</v>
      </c>
      <c r="M47" s="17">
        <f>+[1]NOA!M48</f>
        <v>307.26060000000001</v>
      </c>
      <c r="N47" s="17">
        <f>+[1]NOA!N48</f>
        <v>321.57979999999998</v>
      </c>
      <c r="O47" s="18">
        <f>+[1]NOA!R48</f>
        <v>318.03100000000001</v>
      </c>
      <c r="P47" s="19">
        <f>+[1]NOA!S48</f>
        <v>325.20269999999999</v>
      </c>
      <c r="Q47" s="20">
        <f>+[1]NOA!T48</f>
        <v>355.03089999999997</v>
      </c>
      <c r="R47" s="18">
        <f t="shared" si="6"/>
        <v>329.63075547</v>
      </c>
      <c r="S47" s="19">
        <f t="shared" si="7"/>
        <v>321.22273973923677</v>
      </c>
      <c r="T47" s="19">
        <f t="shared" si="8"/>
        <v>306.67428317052742</v>
      </c>
      <c r="U47" s="19">
        <f t="shared" si="9"/>
        <v>306.5060119252874</v>
      </c>
      <c r="V47" s="19"/>
      <c r="W47" s="20">
        <f t="shared" si="10"/>
        <v>322.05684160135564</v>
      </c>
      <c r="X47" s="21"/>
      <c r="Y47" s="42">
        <f t="shared" si="20"/>
        <v>2.2102327254348353E-2</v>
      </c>
      <c r="Z47" s="24">
        <f t="shared" si="20"/>
        <v>1.1201872658175516E-2</v>
      </c>
      <c r="AA47" s="24">
        <f t="shared" si="20"/>
        <v>3.9952449648583244E-2</v>
      </c>
      <c r="AB47" s="24">
        <f t="shared" si="20"/>
        <v>8.3725326877674089E-2</v>
      </c>
      <c r="AC47" s="24">
        <f t="shared" si="20"/>
        <v>6.9375886653570973E-3</v>
      </c>
      <c r="AD47" s="24">
        <f t="shared" si="20"/>
        <v>4.082896341503095E-2</v>
      </c>
      <c r="AE47" s="24">
        <f t="shared" si="20"/>
        <v>3.3454968412890196E-2</v>
      </c>
      <c r="AF47" s="24">
        <f t="shared" si="20"/>
        <v>4.1393779326199809E-3</v>
      </c>
      <c r="AG47" s="24">
        <f t="shared" si="20"/>
        <v>-6.6925058254422298E-3</v>
      </c>
      <c r="AH47" s="24">
        <f t="shared" si="20"/>
        <v>1.4084560641180133E-2</v>
      </c>
      <c r="AI47" s="24">
        <f t="shared" si="20"/>
        <v>4.1665848626019075E-2</v>
      </c>
      <c r="AJ47" s="24">
        <f t="shared" si="20"/>
        <v>2.2102261254629108E-2</v>
      </c>
      <c r="AK47" s="24">
        <f t="shared" si="20"/>
        <v>-7.0394701901689283E-3</v>
      </c>
      <c r="AL47" s="24">
        <f t="shared" si="20"/>
        <v>5.7295860392039044E-2</v>
      </c>
      <c r="AM47" s="24">
        <f t="shared" si="20"/>
        <v>1.9462736313074158E-2</v>
      </c>
      <c r="AN47" s="24">
        <f t="shared" si="20"/>
        <v>9.8650966100781723E-3</v>
      </c>
      <c r="AO47" s="24">
        <f t="shared" si="19"/>
        <v>2.2104055488916252E-2</v>
      </c>
      <c r="AP47" s="24">
        <f t="shared" si="19"/>
        <v>2.5525347588253977E-2</v>
      </c>
      <c r="AQ47" s="24">
        <f t="shared" si="19"/>
        <v>4.02435359286335E-2</v>
      </c>
      <c r="AR47" s="24">
        <f t="shared" si="24"/>
        <v>4.5582749393550115E-2</v>
      </c>
      <c r="AS47" s="24" t="e">
        <f t="shared" si="24"/>
        <v>#DIV/0!</v>
      </c>
      <c r="AT47" s="24">
        <f t="shared" si="24"/>
        <v>3.2457972685834946E-2</v>
      </c>
      <c r="AU47" s="21"/>
      <c r="AV47" s="24">
        <f t="shared" si="23"/>
        <v>0.43696004896340734</v>
      </c>
      <c r="AW47" s="24">
        <f t="shared" si="23"/>
        <v>0.49451288501384782</v>
      </c>
      <c r="AX47" s="24">
        <f t="shared" si="23"/>
        <v>0.4831101478484745</v>
      </c>
      <c r="AY47" s="24">
        <f t="shared" si="23"/>
        <v>0.60954535417119771</v>
      </c>
      <c r="AZ47" s="24">
        <f t="shared" si="23"/>
        <v>6.7841596021045447E-2</v>
      </c>
      <c r="BA47" s="24">
        <f t="shared" si="23"/>
        <v>0.50773318451279725</v>
      </c>
      <c r="BB47" s="24">
        <f t="shared" si="23"/>
        <v>0.51491085913059753</v>
      </c>
      <c r="BC47" s="24">
        <f t="shared" si="23"/>
        <v>0.34466101783675662</v>
      </c>
      <c r="BD47" s="24">
        <f t="shared" si="23"/>
        <v>0.38280141831211645</v>
      </c>
      <c r="BE47" s="24">
        <f t="shared" si="23"/>
        <v>0.47883460734662253</v>
      </c>
      <c r="BF47" s="24">
        <f t="shared" si="23"/>
        <v>0.36775497677844404</v>
      </c>
      <c r="BG47" s="24">
        <f t="shared" si="23"/>
        <v>0.44123279902848545</v>
      </c>
      <c r="BH47" s="24">
        <f t="shared" si="23"/>
        <v>0.48488860096329889</v>
      </c>
      <c r="BI47" s="24">
        <f t="shared" si="22"/>
        <v>0.68429442621735359</v>
      </c>
      <c r="BJ47" s="24">
        <f t="shared" si="22"/>
        <v>0.47312319909692691</v>
      </c>
      <c r="BK47" s="24">
        <f t="shared" si="22"/>
        <v>0.21695909419506165</v>
      </c>
      <c r="BL47" s="24">
        <f t="shared" si="22"/>
        <v>0.43696716159808191</v>
      </c>
      <c r="BM47" s="24">
        <f t="shared" si="22"/>
        <v>0.50395018846803308</v>
      </c>
      <c r="BN47" s="24">
        <f t="shared" si="22"/>
        <v>0.51589208915545059</v>
      </c>
      <c r="BO47" s="24">
        <f t="shared" si="22"/>
        <v>0.53882635059662798</v>
      </c>
      <c r="BP47" s="24" t="e">
        <f t="shared" si="22"/>
        <v>#DIV/0!</v>
      </c>
      <c r="BQ47" s="24">
        <f t="shared" si="22"/>
        <v>0.47819991093401049</v>
      </c>
      <c r="BR47" s="21"/>
      <c r="BS47" s="35">
        <f t="shared" si="13"/>
        <v>43983</v>
      </c>
      <c r="BT47" s="24">
        <f t="shared" si="26"/>
        <v>4.0569246630667109E-3</v>
      </c>
      <c r="BU47" s="24">
        <f t="shared" si="25"/>
        <v>1.0157266332717866E-3</v>
      </c>
      <c r="BV47" s="24">
        <f t="shared" si="25"/>
        <v>8.5747259960713869E-3</v>
      </c>
      <c r="BW47" s="24">
        <f t="shared" si="25"/>
        <v>5.640510442489967E-4</v>
      </c>
      <c r="BX47" s="24">
        <f t="shared" si="25"/>
        <v>2.3811496583768651E-3</v>
      </c>
      <c r="BY47" s="24">
        <f t="shared" si="25"/>
        <v>2.3033419998790641E-3</v>
      </c>
      <c r="BZ47" s="24">
        <f t="shared" si="25"/>
        <v>3.4502684458666749E-4</v>
      </c>
      <c r="CA47" s="24">
        <f t="shared" si="25"/>
        <v>-2.0793595128130036E-4</v>
      </c>
      <c r="CB47" s="24">
        <f t="shared" si="25"/>
        <v>8.1939120229330357E-4</v>
      </c>
      <c r="CC47" s="24">
        <f t="shared" si="25"/>
        <v>8.4572475732896978E-4</v>
      </c>
      <c r="CD47" s="24">
        <f t="shared" si="25"/>
        <v>1.6461152325006284E-3</v>
      </c>
      <c r="CE47" s="24">
        <f t="shared" si="25"/>
        <v>-2.4034765406374416E-4</v>
      </c>
      <c r="CF47" s="24">
        <f t="shared" si="16"/>
        <v>2.2103894426279337E-2</v>
      </c>
    </row>
    <row r="48" spans="1:84" x14ac:dyDescent="0.25">
      <c r="A48" s="31">
        <f>+[1]NOA!A49</f>
        <v>44013</v>
      </c>
      <c r="B48" s="17">
        <f>+[1]NOA!B49</f>
        <v>335.87529999999998</v>
      </c>
      <c r="C48" s="17">
        <f>+[1]NOA!C49</f>
        <v>342.41019999999997</v>
      </c>
      <c r="D48" s="17">
        <f>+[1]NOA!D49</f>
        <v>275.97579999999999</v>
      </c>
      <c r="E48" s="17">
        <f>+[1]NOA!E49</f>
        <v>301.55669999999998</v>
      </c>
      <c r="F48" s="17">
        <f>+[1]NOA!F49</f>
        <v>381.3605</v>
      </c>
      <c r="G48" s="17">
        <f>+[1]NOA!G49</f>
        <v>331.80329999999998</v>
      </c>
      <c r="H48" s="17">
        <f>+[1]NOA!H49</f>
        <v>371.63659999999999</v>
      </c>
      <c r="I48" s="17">
        <f>+[1]NOA!I49</f>
        <v>328.02210000000002</v>
      </c>
      <c r="J48" s="17">
        <f>+[1]NOA!J49</f>
        <v>383.00779999999997</v>
      </c>
      <c r="K48" s="17">
        <f>+[1]NOA!K49</f>
        <v>336.07209999999998</v>
      </c>
      <c r="L48" s="17">
        <f>+[1]NOA!L49</f>
        <v>339.46929999999998</v>
      </c>
      <c r="M48" s="17">
        <f>+[1]NOA!M49</f>
        <v>313.07960000000003</v>
      </c>
      <c r="N48" s="17">
        <f>+[1]NOA!N49</f>
        <v>330.89109999999999</v>
      </c>
      <c r="O48" s="18">
        <f>+[1]NOA!R49</f>
        <v>320.00069999999999</v>
      </c>
      <c r="P48" s="19">
        <f>+[1]NOA!S49</f>
        <v>333.40960000000001</v>
      </c>
      <c r="Q48" s="20">
        <f>+[1]NOA!T49</f>
        <v>356.73360000000002</v>
      </c>
      <c r="R48" s="18">
        <f t="shared" si="6"/>
        <v>335.87379814999997</v>
      </c>
      <c r="S48" s="19">
        <f t="shared" si="7"/>
        <v>327.61405951378515</v>
      </c>
      <c r="T48" s="19">
        <f t="shared" si="8"/>
        <v>317.80790717276022</v>
      </c>
      <c r="U48" s="19">
        <f t="shared" si="9"/>
        <v>319.16491774425288</v>
      </c>
      <c r="V48" s="19"/>
      <c r="W48" s="20">
        <f t="shared" si="10"/>
        <v>332.15811105697946</v>
      </c>
      <c r="X48" s="21"/>
      <c r="Y48" s="42">
        <f t="shared" si="20"/>
        <v>1.8938357431879993E-2</v>
      </c>
      <c r="Z48" s="24">
        <f t="shared" si="20"/>
        <v>5.1261668759148282E-3</v>
      </c>
      <c r="AA48" s="24">
        <f t="shared" si="20"/>
        <v>1.3054126795575716E-2</v>
      </c>
      <c r="AB48" s="24">
        <f t="shared" si="20"/>
        <v>4.2126118131036394E-2</v>
      </c>
      <c r="AC48" s="24">
        <f t="shared" si="20"/>
        <v>1.1080082708236016E-2</v>
      </c>
      <c r="AD48" s="24">
        <f t="shared" si="20"/>
        <v>3.7286288480890883E-2</v>
      </c>
      <c r="AE48" s="24">
        <f t="shared" si="20"/>
        <v>2.517273949053167E-2</v>
      </c>
      <c r="AF48" s="24">
        <f t="shared" si="20"/>
        <v>2.200146123899982E-2</v>
      </c>
      <c r="AG48" s="24">
        <f t="shared" si="20"/>
        <v>-3.3399142785693892E-3</v>
      </c>
      <c r="AH48" s="24">
        <f t="shared" si="20"/>
        <v>5.0972816916031505E-2</v>
      </c>
      <c r="AI48" s="24">
        <f t="shared" si="20"/>
        <v>1.5588220863594238E-2</v>
      </c>
      <c r="AJ48" s="24">
        <f t="shared" si="20"/>
        <v>1.8938321411857029E-2</v>
      </c>
      <c r="AK48" s="24">
        <f t="shared" si="20"/>
        <v>2.8954865946182018E-2</v>
      </c>
      <c r="AL48" s="24">
        <f t="shared" si="20"/>
        <v>6.1934213960272988E-3</v>
      </c>
      <c r="AM48" s="24">
        <f t="shared" si="20"/>
        <v>2.5236260338552086E-2</v>
      </c>
      <c r="AN48" s="24">
        <f t="shared" si="20"/>
        <v>4.7959205804342098E-3</v>
      </c>
      <c r="AO48" s="24">
        <f t="shared" si="19"/>
        <v>1.8939502993579715E-2</v>
      </c>
      <c r="AP48" s="24">
        <f t="shared" si="19"/>
        <v>1.9896847214916136E-2</v>
      </c>
      <c r="AQ48" s="24">
        <f t="shared" si="19"/>
        <v>3.6304393988073391E-2</v>
      </c>
      <c r="AR48" s="24">
        <f t="shared" si="24"/>
        <v>4.1300677071388625E-2</v>
      </c>
      <c r="AS48" s="24" t="e">
        <f t="shared" si="24"/>
        <v>#DIV/0!</v>
      </c>
      <c r="AT48" s="24">
        <f t="shared" si="24"/>
        <v>3.1364865299546185E-2</v>
      </c>
      <c r="AU48" s="21"/>
      <c r="AV48" s="24">
        <f t="shared" si="23"/>
        <v>0.43578176564129745</v>
      </c>
      <c r="AW48" s="24">
        <f t="shared" si="23"/>
        <v>0.4810174598279493</v>
      </c>
      <c r="AX48" s="24">
        <f t="shared" si="23"/>
        <v>0.49858165271125898</v>
      </c>
      <c r="AY48" s="24">
        <f t="shared" si="23"/>
        <v>0.65615330624672508</v>
      </c>
      <c r="AZ48" s="24">
        <f t="shared" si="23"/>
        <v>6.68817250024758E-2</v>
      </c>
      <c r="BA48" s="24">
        <f t="shared" si="23"/>
        <v>0.53304397685579397</v>
      </c>
      <c r="BB48" s="24">
        <f t="shared" si="23"/>
        <v>0.50128541973680796</v>
      </c>
      <c r="BC48" s="24">
        <f t="shared" si="23"/>
        <v>0.3354290285611925</v>
      </c>
      <c r="BD48" s="24">
        <f t="shared" ref="BD48:BK83" si="27">+J48/J36-1</f>
        <v>0.37787310370928107</v>
      </c>
      <c r="BE48" s="24">
        <f t="shared" si="27"/>
        <v>0.50016382202589371</v>
      </c>
      <c r="BF48" s="24">
        <f t="shared" si="27"/>
        <v>0.34829727817908185</v>
      </c>
      <c r="BG48" s="24">
        <f t="shared" si="27"/>
        <v>0.41665554294112517</v>
      </c>
      <c r="BH48" s="24">
        <f t="shared" si="27"/>
        <v>0.48660781476251591</v>
      </c>
      <c r="BI48" s="24">
        <f t="shared" si="22"/>
        <v>0.67475010951271686</v>
      </c>
      <c r="BJ48" s="24">
        <f t="shared" si="22"/>
        <v>0.47781458171826685</v>
      </c>
      <c r="BK48" s="24">
        <f t="shared" si="22"/>
        <v>0.2024203888639462</v>
      </c>
      <c r="BL48" s="24">
        <f t="shared" si="22"/>
        <v>0.43578821745229201</v>
      </c>
      <c r="BM48" s="24">
        <f t="shared" si="22"/>
        <v>0.50533075140549899</v>
      </c>
      <c r="BN48" s="24">
        <f t="shared" si="22"/>
        <v>0.53207538104400887</v>
      </c>
      <c r="BO48" s="24">
        <f t="shared" si="22"/>
        <v>0.56804127474027344</v>
      </c>
      <c r="BP48" s="24" t="e">
        <f t="shared" si="22"/>
        <v>#DIV/0!</v>
      </c>
      <c r="BQ48" s="24">
        <f t="shared" si="22"/>
        <v>0.48877571848557322</v>
      </c>
      <c r="BR48" s="21"/>
      <c r="BS48" s="35">
        <f t="shared" si="13"/>
        <v>44013</v>
      </c>
      <c r="BT48" s="24">
        <f t="shared" si="26"/>
        <v>1.8367182432805097E-3</v>
      </c>
      <c r="BU48" s="24">
        <f t="shared" si="25"/>
        <v>3.376761279072509E-4</v>
      </c>
      <c r="BV48" s="24">
        <f t="shared" si="25"/>
        <v>4.5744584425205393E-3</v>
      </c>
      <c r="BW48" s="24">
        <f t="shared" si="25"/>
        <v>8.8748503637079172E-4</v>
      </c>
      <c r="BX48" s="24">
        <f t="shared" si="25"/>
        <v>2.2143817086052705E-3</v>
      </c>
      <c r="BY48" s="24">
        <f t="shared" si="25"/>
        <v>1.7523686067458155E-3</v>
      </c>
      <c r="BZ48" s="24">
        <f t="shared" si="25"/>
        <v>1.8016438908044891E-3</v>
      </c>
      <c r="CA48" s="24">
        <f t="shared" si="25"/>
        <v>-1.0084758000270632E-4</v>
      </c>
      <c r="CB48" s="24">
        <f t="shared" si="25"/>
        <v>2.9421609088421418E-3</v>
      </c>
      <c r="CC48" s="24">
        <f t="shared" si="25"/>
        <v>3.2246264477481701E-4</v>
      </c>
      <c r="CD48" s="24">
        <f t="shared" si="25"/>
        <v>1.4104736606755559E-3</v>
      </c>
      <c r="CE48" s="24">
        <f t="shared" si="25"/>
        <v>9.604153229990013E-4</v>
      </c>
      <c r="CF48" s="24">
        <f t="shared" si="16"/>
        <v>1.8939397013523478E-2</v>
      </c>
    </row>
    <row r="49" spans="1:84" x14ac:dyDescent="0.25">
      <c r="A49" s="31">
        <f>+[1]NOA!A50</f>
        <v>44044</v>
      </c>
      <c r="B49" s="17">
        <f>+[1]NOA!B50</f>
        <v>344.45499999999998</v>
      </c>
      <c r="C49" s="17">
        <f>+[1]NOA!C50</f>
        <v>351.8039</v>
      </c>
      <c r="D49" s="17">
        <f>+[1]NOA!D50</f>
        <v>278.86660000000001</v>
      </c>
      <c r="E49" s="17">
        <f>+[1]NOA!E50</f>
        <v>310.44420000000002</v>
      </c>
      <c r="F49" s="17">
        <f>+[1]NOA!F50</f>
        <v>391.89049999999997</v>
      </c>
      <c r="G49" s="17">
        <f>+[1]NOA!G50</f>
        <v>341.46839999999997</v>
      </c>
      <c r="H49" s="17">
        <f>+[1]NOA!H50</f>
        <v>382.13369999999998</v>
      </c>
      <c r="I49" s="17">
        <f>+[1]NOA!I50</f>
        <v>336.50560000000002</v>
      </c>
      <c r="J49" s="17">
        <f>+[1]NOA!J50</f>
        <v>391.62909999999999</v>
      </c>
      <c r="K49" s="17">
        <f>+[1]NOA!K50</f>
        <v>343.99220000000003</v>
      </c>
      <c r="L49" s="17">
        <f>+[1]NOA!L50</f>
        <v>342.2903</v>
      </c>
      <c r="M49" s="17">
        <f>+[1]NOA!M50</f>
        <v>318.93380000000002</v>
      </c>
      <c r="N49" s="17">
        <f>+[1]NOA!N50</f>
        <v>336.9701</v>
      </c>
      <c r="O49" s="18">
        <f>+[1]NOA!R50</f>
        <v>331.32650000000001</v>
      </c>
      <c r="P49" s="19">
        <f>+[1]NOA!S50</f>
        <v>342.05610000000001</v>
      </c>
      <c r="Q49" s="20">
        <f>+[1]NOA!T50</f>
        <v>363.09539999999998</v>
      </c>
      <c r="R49" s="18">
        <f t="shared" si="6"/>
        <v>344.45351523000005</v>
      </c>
      <c r="S49" s="19">
        <f t="shared" si="7"/>
        <v>336.01260389786773</v>
      </c>
      <c r="T49" s="19">
        <f t="shared" si="8"/>
        <v>325.72465403293319</v>
      </c>
      <c r="U49" s="19">
        <f t="shared" si="9"/>
        <v>327.67360962643676</v>
      </c>
      <c r="V49" s="19"/>
      <c r="W49" s="20">
        <f t="shared" si="10"/>
        <v>340.68933043846647</v>
      </c>
      <c r="X49" s="21"/>
      <c r="Y49" s="42">
        <f t="shared" si="20"/>
        <v>2.5544301709592876E-2</v>
      </c>
      <c r="Z49" s="24">
        <f t="shared" si="20"/>
        <v>2.7434054242543082E-2</v>
      </c>
      <c r="AA49" s="24">
        <f t="shared" si="20"/>
        <v>1.0474831488848091E-2</v>
      </c>
      <c r="AB49" s="24">
        <f t="shared" si="20"/>
        <v>2.9472069431718984E-2</v>
      </c>
      <c r="AC49" s="24">
        <f t="shared" si="20"/>
        <v>2.761166927356129E-2</v>
      </c>
      <c r="AD49" s="24">
        <f t="shared" ref="Y49:AN65" si="28">+G49/G48-1</f>
        <v>2.9129005046061973E-2</v>
      </c>
      <c r="AE49" s="24">
        <f t="shared" si="28"/>
        <v>2.8245603366299221E-2</v>
      </c>
      <c r="AF49" s="24">
        <f t="shared" si="28"/>
        <v>2.5862586697664502E-2</v>
      </c>
      <c r="AG49" s="24">
        <f t="shared" si="28"/>
        <v>2.2509463253751028E-2</v>
      </c>
      <c r="AH49" s="24">
        <f t="shared" si="28"/>
        <v>2.3566669176048993E-2</v>
      </c>
      <c r="AI49" s="24">
        <f t="shared" si="28"/>
        <v>8.3100298024003649E-3</v>
      </c>
      <c r="AJ49" s="24">
        <f t="shared" si="28"/>
        <v>1.8698759037637736E-2</v>
      </c>
      <c r="AK49" s="24">
        <f t="shared" si="28"/>
        <v>1.8371603225351141E-2</v>
      </c>
      <c r="AL49" s="24">
        <f t="shared" si="28"/>
        <v>3.5393047577708447E-2</v>
      </c>
      <c r="AM49" s="24">
        <f t="shared" si="28"/>
        <v>2.5933566400007768E-2</v>
      </c>
      <c r="AN49" s="24">
        <f t="shared" si="28"/>
        <v>1.7833475736515947E-2</v>
      </c>
      <c r="AO49" s="24">
        <f t="shared" si="19"/>
        <v>2.5544466782634778E-2</v>
      </c>
      <c r="AP49" s="24">
        <f t="shared" si="19"/>
        <v>2.5635482178472335E-2</v>
      </c>
      <c r="AQ49" s="24">
        <f t="shared" si="19"/>
        <v>2.4910477938075326E-2</v>
      </c>
      <c r="AR49" s="24">
        <f t="shared" si="24"/>
        <v>2.6659232920461129E-2</v>
      </c>
      <c r="AS49" s="24" t="e">
        <f t="shared" si="24"/>
        <v>#DIV/0!</v>
      </c>
      <c r="AT49" s="24">
        <f t="shared" si="24"/>
        <v>2.5684212119160055E-2</v>
      </c>
      <c r="AU49" s="21"/>
      <c r="AV49" s="24">
        <f t="shared" ref="AV49:BC80" si="29">+B49/B37-1</f>
        <v>0.41381690957121053</v>
      </c>
      <c r="AW49" s="24">
        <f t="shared" si="29"/>
        <v>0.4453883051387133</v>
      </c>
      <c r="AX49" s="24">
        <f t="shared" si="29"/>
        <v>0.44808444657231794</v>
      </c>
      <c r="AY49" s="24">
        <f t="shared" si="29"/>
        <v>0.66181788983459144</v>
      </c>
      <c r="AZ49" s="24">
        <f t="shared" si="29"/>
        <v>7.3439092975390974E-2</v>
      </c>
      <c r="BA49" s="24">
        <f t="shared" si="29"/>
        <v>0.47731644320998856</v>
      </c>
      <c r="BB49" s="24">
        <f t="shared" si="29"/>
        <v>0.47421868670696821</v>
      </c>
      <c r="BC49" s="24">
        <f t="shared" si="29"/>
        <v>0.33731168659817423</v>
      </c>
      <c r="BD49" s="24">
        <f t="shared" si="27"/>
        <v>0.38968607351304718</v>
      </c>
      <c r="BE49" s="24">
        <f t="shared" si="27"/>
        <v>0.47448504371047151</v>
      </c>
      <c r="BF49" s="24">
        <f t="shared" si="27"/>
        <v>0.32042943140458258</v>
      </c>
      <c r="BG49" s="24">
        <f t="shared" si="27"/>
        <v>0.38663553697628972</v>
      </c>
      <c r="BH49" s="24">
        <f t="shared" si="27"/>
        <v>0.43329016067459936</v>
      </c>
      <c r="BI49" s="24">
        <f t="shared" si="22"/>
        <v>0.62813284855251261</v>
      </c>
      <c r="BJ49" s="24">
        <f t="shared" si="22"/>
        <v>0.45231642567970654</v>
      </c>
      <c r="BK49" s="24">
        <f t="shared" si="22"/>
        <v>0.19588959207165546</v>
      </c>
      <c r="BL49" s="24">
        <f t="shared" si="22"/>
        <v>0.41382396427483248</v>
      </c>
      <c r="BM49" s="24">
        <f t="shared" si="22"/>
        <v>0.47335823571482494</v>
      </c>
      <c r="BN49" s="24">
        <f t="shared" si="22"/>
        <v>0.50577636893904598</v>
      </c>
      <c r="BO49" s="24">
        <f t="shared" si="22"/>
        <v>0.54280572628628998</v>
      </c>
      <c r="BP49" s="24" t="e">
        <f t="shared" si="22"/>
        <v>#DIV/0!</v>
      </c>
      <c r="BQ49" s="24">
        <f t="shared" si="22"/>
        <v>0.47172968190084918</v>
      </c>
      <c r="BR49" s="21"/>
      <c r="BS49" s="35">
        <f t="shared" si="13"/>
        <v>44044</v>
      </c>
      <c r="BT49" s="24">
        <f t="shared" si="26"/>
        <v>9.6964432633182863E-3</v>
      </c>
      <c r="BU49" s="24">
        <f t="shared" si="25"/>
        <v>2.6939176533671995E-4</v>
      </c>
      <c r="BV49" s="24">
        <f t="shared" si="25"/>
        <v>3.2731902286354661E-3</v>
      </c>
      <c r="BW49" s="24">
        <f t="shared" si="25"/>
        <v>2.1945644708021047E-3</v>
      </c>
      <c r="BX49" s="24">
        <f t="shared" si="25"/>
        <v>1.7610825208045954E-3</v>
      </c>
      <c r="BY49" s="24">
        <f t="shared" si="25"/>
        <v>1.9783128738552654E-3</v>
      </c>
      <c r="BZ49" s="24">
        <f t="shared" si="25"/>
        <v>2.1241882031813571E-3</v>
      </c>
      <c r="CA49" s="24">
        <f t="shared" si="25"/>
        <v>6.6480527148022044E-4</v>
      </c>
      <c r="CB49" s="24">
        <f t="shared" si="25"/>
        <v>1.4030384193181302E-3</v>
      </c>
      <c r="CC49" s="24">
        <f t="shared" si="25"/>
        <v>1.7133858905373674E-4</v>
      </c>
      <c r="CD49" s="24">
        <f t="shared" si="25"/>
        <v>1.3926316701466271E-3</v>
      </c>
      <c r="CE49" s="24">
        <f t="shared" si="25"/>
        <v>6.1536528586651144E-4</v>
      </c>
      <c r="CF49" s="24">
        <f t="shared" si="16"/>
        <v>2.554435256179902E-2</v>
      </c>
    </row>
    <row r="50" spans="1:84" x14ac:dyDescent="0.25">
      <c r="A50" s="31">
        <f>+[1]NOA!A51</f>
        <v>44075</v>
      </c>
      <c r="B50" s="17">
        <f>+[1]NOA!B51</f>
        <v>352.4418</v>
      </c>
      <c r="C50" s="17">
        <f>+[1]NOA!C51</f>
        <v>362.66609999999997</v>
      </c>
      <c r="D50" s="17">
        <f>+[1]NOA!D51</f>
        <v>290.45999999999998</v>
      </c>
      <c r="E50" s="17">
        <f>+[1]NOA!E51</f>
        <v>319.23039999999997</v>
      </c>
      <c r="F50" s="17">
        <f>+[1]NOA!F51</f>
        <v>394.89019999999999</v>
      </c>
      <c r="G50" s="17">
        <f>+[1]NOA!G51</f>
        <v>346.99310000000003</v>
      </c>
      <c r="H50" s="17">
        <f>+[1]NOA!H51</f>
        <v>396.36770000000001</v>
      </c>
      <c r="I50" s="17">
        <f>+[1]NOA!I51</f>
        <v>344.52050000000003</v>
      </c>
      <c r="J50" s="17">
        <f>+[1]NOA!J51</f>
        <v>387.62889999999999</v>
      </c>
      <c r="K50" s="17">
        <f>+[1]NOA!K51</f>
        <v>353.14960000000002</v>
      </c>
      <c r="L50" s="17">
        <f>+[1]NOA!L51</f>
        <v>343.2758</v>
      </c>
      <c r="M50" s="17">
        <f>+[1]NOA!M51</f>
        <v>319.4196</v>
      </c>
      <c r="N50" s="17">
        <f>+[1]NOA!N51</f>
        <v>341.34620000000001</v>
      </c>
      <c r="O50" s="18">
        <f>+[1]NOA!R51</f>
        <v>355.06079999999997</v>
      </c>
      <c r="P50" s="19">
        <f>+[1]NOA!S51</f>
        <v>348.19959999999998</v>
      </c>
      <c r="Q50" s="20">
        <f>+[1]NOA!T51</f>
        <v>366.96480000000003</v>
      </c>
      <c r="R50" s="18">
        <f t="shared" si="6"/>
        <v>352.44128939999996</v>
      </c>
      <c r="S50" s="19">
        <f t="shared" si="7"/>
        <v>344.55019843813659</v>
      </c>
      <c r="T50" s="19">
        <f t="shared" si="8"/>
        <v>331.74595657270442</v>
      </c>
      <c r="U50" s="19">
        <f t="shared" si="9"/>
        <v>335.28358548850576</v>
      </c>
      <c r="V50" s="19"/>
      <c r="W50" s="20">
        <f t="shared" si="10"/>
        <v>348.33640010590977</v>
      </c>
      <c r="X50" s="21"/>
      <c r="Y50" s="42">
        <f t="shared" si="28"/>
        <v>2.3186773308560005E-2</v>
      </c>
      <c r="Z50" s="24">
        <f t="shared" si="28"/>
        <v>3.0875723663097432E-2</v>
      </c>
      <c r="AA50" s="24">
        <f t="shared" si="28"/>
        <v>4.157328270936711E-2</v>
      </c>
      <c r="AB50" s="24">
        <f t="shared" si="28"/>
        <v>2.8302026579977824E-2</v>
      </c>
      <c r="AC50" s="24">
        <f t="shared" si="28"/>
        <v>7.654434082990047E-3</v>
      </c>
      <c r="AD50" s="24">
        <f t="shared" si="28"/>
        <v>1.617924235449042E-2</v>
      </c>
      <c r="AE50" s="24">
        <f t="shared" si="28"/>
        <v>3.7248743044646426E-2</v>
      </c>
      <c r="AF50" s="24">
        <f t="shared" si="28"/>
        <v>2.3818028585556927E-2</v>
      </c>
      <c r="AG50" s="24">
        <f t="shared" si="28"/>
        <v>-1.0214256295050572E-2</v>
      </c>
      <c r="AH50" s="24">
        <f t="shared" si="28"/>
        <v>2.6620952451828828E-2</v>
      </c>
      <c r="AI50" s="24">
        <f t="shared" si="28"/>
        <v>2.8791350499852708E-3</v>
      </c>
      <c r="AJ50" s="24">
        <f t="shared" si="28"/>
        <v>1.5232001123743899E-3</v>
      </c>
      <c r="AK50" s="24">
        <f t="shared" si="28"/>
        <v>1.2986612165293066E-2</v>
      </c>
      <c r="AL50" s="24">
        <f t="shared" si="28"/>
        <v>7.1634173541808233E-2</v>
      </c>
      <c r="AM50" s="24">
        <f t="shared" si="28"/>
        <v>1.7960504139525435E-2</v>
      </c>
      <c r="AN50" s="24">
        <f t="shared" si="28"/>
        <v>1.06567034448799E-2</v>
      </c>
      <c r="AO50" s="24">
        <f t="shared" si="19"/>
        <v>2.3189701416361785E-2</v>
      </c>
      <c r="AP50" s="24">
        <f t="shared" si="19"/>
        <v>2.5408554444772857E-2</v>
      </c>
      <c r="AQ50" s="24">
        <f t="shared" si="19"/>
        <v>1.84858667135539E-2</v>
      </c>
      <c r="AR50" s="24">
        <f t="shared" si="24"/>
        <v>2.3224256206487714E-2</v>
      </c>
      <c r="AS50" s="24" t="e">
        <f t="shared" si="24"/>
        <v>#DIV/0!</v>
      </c>
      <c r="AT50" s="24">
        <f t="shared" si="24"/>
        <v>2.2445873657392035E-2</v>
      </c>
      <c r="AU50" s="21"/>
      <c r="AV50" s="24">
        <f t="shared" si="29"/>
        <v>0.36692609584490565</v>
      </c>
      <c r="AW50" s="24">
        <f t="shared" si="29"/>
        <v>0.41029443960735157</v>
      </c>
      <c r="AX50" s="24">
        <f t="shared" si="29"/>
        <v>0.42581617741264854</v>
      </c>
      <c r="AY50" s="24">
        <f t="shared" si="29"/>
        <v>0.56343554772823867</v>
      </c>
      <c r="AZ50" s="24">
        <f t="shared" si="29"/>
        <v>7.0191566063272148E-2</v>
      </c>
      <c r="BA50" s="24">
        <f t="shared" si="29"/>
        <v>0.40069971791688008</v>
      </c>
      <c r="BB50" s="24">
        <f t="shared" si="29"/>
        <v>0.39353234390568215</v>
      </c>
      <c r="BC50" s="24">
        <f t="shared" si="29"/>
        <v>0.30935052477318625</v>
      </c>
      <c r="BD50" s="24">
        <f t="shared" si="27"/>
        <v>0.28181743928768532</v>
      </c>
      <c r="BE50" s="24">
        <f t="shared" si="27"/>
        <v>0.43211236305904266</v>
      </c>
      <c r="BF50" s="24">
        <f t="shared" si="27"/>
        <v>0.3177007360911932</v>
      </c>
      <c r="BG50" s="24">
        <f t="shared" si="27"/>
        <v>0.31746315227231947</v>
      </c>
      <c r="BH50" s="24">
        <f t="shared" si="27"/>
        <v>0.32963930868114</v>
      </c>
      <c r="BI50" s="24">
        <f t="shared" si="22"/>
        <v>0.63962805749814344</v>
      </c>
      <c r="BJ50" s="24">
        <f t="shared" si="22"/>
        <v>0.38442539520977115</v>
      </c>
      <c r="BK50" s="24">
        <f t="shared" si="22"/>
        <v>0.17716113994773175</v>
      </c>
      <c r="BL50" s="24">
        <f t="shared" si="22"/>
        <v>0.36693608400097877</v>
      </c>
      <c r="BM50" s="24">
        <f t="shared" si="22"/>
        <v>0.41946675947794998</v>
      </c>
      <c r="BN50" s="24">
        <f t="shared" si="22"/>
        <v>0.4288100738380376</v>
      </c>
      <c r="BO50" s="24">
        <f t="shared" si="22"/>
        <v>0.46260835422816959</v>
      </c>
      <c r="BP50" s="24" t="e">
        <f t="shared" si="22"/>
        <v>#DIV/0!</v>
      </c>
      <c r="BQ50" s="24">
        <f t="shared" si="22"/>
        <v>0.40435714138809997</v>
      </c>
      <c r="BR50" s="21"/>
      <c r="BS50" s="35">
        <f t="shared" si="13"/>
        <v>44075</v>
      </c>
      <c r="BT50" s="24">
        <f t="shared" si="26"/>
        <v>1.0932994846932083E-2</v>
      </c>
      <c r="BU50" s="24">
        <f t="shared" si="25"/>
        <v>1.0534711936247094E-3</v>
      </c>
      <c r="BV50" s="24">
        <f t="shared" si="25"/>
        <v>3.1552828090751881E-3</v>
      </c>
      <c r="BW50" s="24">
        <f t="shared" si="25"/>
        <v>6.0959777039091125E-4</v>
      </c>
      <c r="BX50" s="24">
        <f t="shared" si="25"/>
        <v>9.8158435789871888E-4</v>
      </c>
      <c r="BY50" s="24">
        <f t="shared" si="25"/>
        <v>2.6157617105282325E-3</v>
      </c>
      <c r="BZ50" s="24">
        <f t="shared" si="25"/>
        <v>1.9568683572600224E-3</v>
      </c>
      <c r="CA50" s="24">
        <f t="shared" si="25"/>
        <v>-3.0078001480599839E-4</v>
      </c>
      <c r="CB50" s="24">
        <f t="shared" si="25"/>
        <v>1.5818185249161711E-3</v>
      </c>
      <c r="CC50" s="24">
        <f t="shared" si="25"/>
        <v>5.8365243645759358E-5</v>
      </c>
      <c r="CD50" s="24">
        <f t="shared" si="25"/>
        <v>1.1268647573703002E-4</v>
      </c>
      <c r="CE50" s="24">
        <f t="shared" si="25"/>
        <v>4.3195018217183752E-4</v>
      </c>
      <c r="CF50" s="24">
        <f t="shared" si="16"/>
        <v>2.3189601457374663E-2</v>
      </c>
    </row>
    <row r="51" spans="1:84" x14ac:dyDescent="0.25">
      <c r="A51" s="31">
        <f>+[1]NOA!A52</f>
        <v>44105</v>
      </c>
      <c r="B51" s="17">
        <f>+[1]NOA!B52</f>
        <v>366.78120000000001</v>
      </c>
      <c r="C51" s="17">
        <f>+[1]NOA!C52</f>
        <v>382.69009999999997</v>
      </c>
      <c r="D51" s="17">
        <f>+[1]NOA!D52</f>
        <v>295.01940000000002</v>
      </c>
      <c r="E51" s="17">
        <f>+[1]NOA!E52</f>
        <v>340.01889999999997</v>
      </c>
      <c r="F51" s="17">
        <f>+[1]NOA!F52</f>
        <v>400.38760000000002</v>
      </c>
      <c r="G51" s="17">
        <f>+[1]NOA!G52</f>
        <v>363.02120000000002</v>
      </c>
      <c r="H51" s="17">
        <f>+[1]NOA!H52</f>
        <v>410.61509999999998</v>
      </c>
      <c r="I51" s="17">
        <f>+[1]NOA!I52</f>
        <v>357.30759999999998</v>
      </c>
      <c r="J51" s="17">
        <f>+[1]NOA!J52</f>
        <v>382.93869999999998</v>
      </c>
      <c r="K51" s="17">
        <f>+[1]NOA!K52</f>
        <v>354.8039</v>
      </c>
      <c r="L51" s="17">
        <f>+[1]NOA!L52</f>
        <v>343.87860000000001</v>
      </c>
      <c r="M51" s="17">
        <f>+[1]NOA!M52</f>
        <v>332.91109999999998</v>
      </c>
      <c r="N51" s="17">
        <f>+[1]NOA!N52</f>
        <v>349.37349999999998</v>
      </c>
      <c r="O51" s="18">
        <f>+[1]NOA!R52</f>
        <v>399.87380000000002</v>
      </c>
      <c r="P51" s="19">
        <f>+[1]NOA!S52</f>
        <v>359.72019999999998</v>
      </c>
      <c r="Q51" s="20">
        <f>+[1]NOA!T52</f>
        <v>370.4461</v>
      </c>
      <c r="R51" s="18">
        <f t="shared" si="6"/>
        <v>366.78100095999997</v>
      </c>
      <c r="S51" s="19">
        <f t="shared" si="7"/>
        <v>360.9658131196523</v>
      </c>
      <c r="T51" s="19">
        <f t="shared" si="8"/>
        <v>345.70573070053024</v>
      </c>
      <c r="U51" s="19">
        <f t="shared" si="9"/>
        <v>349.37775294540234</v>
      </c>
      <c r="V51" s="19"/>
      <c r="W51" s="20">
        <f t="shared" si="10"/>
        <v>360.60475996610887</v>
      </c>
      <c r="X51" s="21"/>
      <c r="Y51" s="42">
        <f t="shared" si="28"/>
        <v>4.068586643241523E-2</v>
      </c>
      <c r="Z51" s="24">
        <f t="shared" si="28"/>
        <v>5.5213321564932638E-2</v>
      </c>
      <c r="AA51" s="24">
        <f t="shared" si="28"/>
        <v>1.5697170006197192E-2</v>
      </c>
      <c r="AB51" s="24">
        <f t="shared" si="28"/>
        <v>6.5120677729940457E-2</v>
      </c>
      <c r="AC51" s="24">
        <f t="shared" si="28"/>
        <v>1.3921338133992656E-2</v>
      </c>
      <c r="AD51" s="24">
        <f t="shared" si="28"/>
        <v>4.6191408417054935E-2</v>
      </c>
      <c r="AE51" s="24">
        <f t="shared" si="28"/>
        <v>3.5944906711621538E-2</v>
      </c>
      <c r="AF51" s="24">
        <f t="shared" si="28"/>
        <v>3.7115643336172788E-2</v>
      </c>
      <c r="AG51" s="24">
        <f t="shared" si="28"/>
        <v>-1.2099717023163148E-2</v>
      </c>
      <c r="AH51" s="24">
        <f t="shared" si="28"/>
        <v>4.6844170289304099E-3</v>
      </c>
      <c r="AI51" s="24">
        <f t="shared" si="28"/>
        <v>1.7560224169603789E-3</v>
      </c>
      <c r="AJ51" s="24">
        <f t="shared" si="28"/>
        <v>4.2237545848783142E-2</v>
      </c>
      <c r="AK51" s="24">
        <f t="shared" si="28"/>
        <v>2.3516594003390123E-2</v>
      </c>
      <c r="AL51" s="24">
        <f t="shared" si="28"/>
        <v>0.12621218675787382</v>
      </c>
      <c r="AM51" s="24">
        <f t="shared" si="28"/>
        <v>3.308619538908153E-2</v>
      </c>
      <c r="AN51" s="24">
        <f t="shared" si="28"/>
        <v>9.4867409626209209E-3</v>
      </c>
      <c r="AO51" s="24">
        <f t="shared" si="19"/>
        <v>4.0686809381534461E-2</v>
      </c>
      <c r="AP51" s="24">
        <f t="shared" si="19"/>
        <v>4.7643608263552073E-2</v>
      </c>
      <c r="AQ51" s="24">
        <f t="shared" si="19"/>
        <v>4.207971145163425E-2</v>
      </c>
      <c r="AR51" s="24">
        <f t="shared" si="24"/>
        <v>4.2036556714703188E-2</v>
      </c>
      <c r="AS51" s="24" t="e">
        <f t="shared" si="24"/>
        <v>#DIV/0!</v>
      </c>
      <c r="AT51" s="24">
        <f t="shared" si="24"/>
        <v>3.5219861767156635E-2</v>
      </c>
      <c r="AU51" s="21"/>
      <c r="AV51" s="24">
        <f t="shared" si="29"/>
        <v>0.38302368304359224</v>
      </c>
      <c r="AW51" s="24">
        <f t="shared" si="29"/>
        <v>0.46369002473459187</v>
      </c>
      <c r="AX51" s="24">
        <f t="shared" si="29"/>
        <v>0.36252579969232035</v>
      </c>
      <c r="AY51" s="24">
        <f t="shared" si="29"/>
        <v>0.59452423917284425</v>
      </c>
      <c r="AZ51" s="24">
        <f t="shared" si="29"/>
        <v>7.7673198131939403E-2</v>
      </c>
      <c r="BA51" s="24">
        <f t="shared" si="29"/>
        <v>0.35329582847622931</v>
      </c>
      <c r="BB51" s="24">
        <f t="shared" si="29"/>
        <v>0.38166085948527773</v>
      </c>
      <c r="BC51" s="24">
        <f t="shared" si="29"/>
        <v>0.3218511441556593</v>
      </c>
      <c r="BD51" s="24">
        <f t="shared" si="27"/>
        <v>0.25389473587701872</v>
      </c>
      <c r="BE51" s="24">
        <f t="shared" si="27"/>
        <v>0.39479771331168045</v>
      </c>
      <c r="BF51" s="24">
        <f t="shared" si="27"/>
        <v>0.30401227721105273</v>
      </c>
      <c r="BG51" s="24">
        <f t="shared" si="27"/>
        <v>0.33618958248377684</v>
      </c>
      <c r="BH51" s="24">
        <f t="shared" si="27"/>
        <v>0.30572356923849675</v>
      </c>
      <c r="BI51" s="24">
        <f t="shared" si="22"/>
        <v>0.80697740520203198</v>
      </c>
      <c r="BJ51" s="24">
        <f t="shared" si="22"/>
        <v>0.38322162180453168</v>
      </c>
      <c r="BK51" s="24">
        <f t="shared" si="22"/>
        <v>0.17076356584614905</v>
      </c>
      <c r="BL51" s="24">
        <f t="shared" si="22"/>
        <v>0.3830342300159193</v>
      </c>
      <c r="BM51" s="24">
        <f t="shared" si="22"/>
        <v>0.44164195489087699</v>
      </c>
      <c r="BN51" s="24">
        <f t="shared" si="22"/>
        <v>0.42482015500006898</v>
      </c>
      <c r="BO51" s="24">
        <f t="shared" si="22"/>
        <v>0.45114321203102481</v>
      </c>
      <c r="BP51" s="24" t="e">
        <f t="shared" si="22"/>
        <v>#DIV/0!</v>
      </c>
      <c r="BQ51" s="24">
        <f t="shared" si="22"/>
        <v>0.39699997138637189</v>
      </c>
      <c r="BR51" s="21"/>
      <c r="BS51" s="35">
        <f t="shared" si="13"/>
        <v>44105</v>
      </c>
      <c r="BT51" s="24">
        <f t="shared" si="26"/>
        <v>1.9697779321295034E-2</v>
      </c>
      <c r="BU51" s="24">
        <f t="shared" si="25"/>
        <v>4.0491570523133529E-4</v>
      </c>
      <c r="BV51" s="24">
        <f t="shared" si="25"/>
        <v>7.296346375486676E-3</v>
      </c>
      <c r="BW51" s="24">
        <f t="shared" si="25"/>
        <v>1.0918625429787328E-3</v>
      </c>
      <c r="BX51" s="24">
        <f t="shared" si="25"/>
        <v>2.783210504542877E-3</v>
      </c>
      <c r="BY51" s="24">
        <f t="shared" si="25"/>
        <v>2.5588917659596505E-3</v>
      </c>
      <c r="BZ51" s="24">
        <f t="shared" si="25"/>
        <v>3.0512700536655868E-3</v>
      </c>
      <c r="CA51" s="24">
        <f t="shared" si="25"/>
        <v>-3.4467018384311997E-4</v>
      </c>
      <c r="CB51" s="24">
        <f t="shared" si="25"/>
        <v>2.7928256523488044E-4</v>
      </c>
      <c r="CC51" s="24">
        <f t="shared" si="25"/>
        <v>3.4891207569590329E-5</v>
      </c>
      <c r="CD51" s="24">
        <f t="shared" si="25"/>
        <v>3.0585783241374826E-3</v>
      </c>
      <c r="CE51" s="24">
        <f t="shared" si="25"/>
        <v>7.7439225426722636E-4</v>
      </c>
      <c r="CF51" s="24">
        <f t="shared" si="16"/>
        <v>4.0686750436525941E-2</v>
      </c>
    </row>
    <row r="52" spans="1:84" x14ac:dyDescent="0.25">
      <c r="A52" s="31">
        <f>+[1]NOA!A53</f>
        <v>44136</v>
      </c>
      <c r="B52" s="17">
        <f>+[1]NOA!B53</f>
        <v>378.17</v>
      </c>
      <c r="C52" s="17">
        <f>+[1]NOA!C53</f>
        <v>390.71960000000001</v>
      </c>
      <c r="D52" s="17">
        <f>+[1]NOA!D53</f>
        <v>306.85169999999999</v>
      </c>
      <c r="E52" s="17">
        <f>+[1]NOA!E53</f>
        <v>358.8571</v>
      </c>
      <c r="F52" s="17">
        <f>+[1]NOA!F53</f>
        <v>403.4443</v>
      </c>
      <c r="G52" s="17">
        <f>+[1]NOA!G53</f>
        <v>382.27960000000002</v>
      </c>
      <c r="H52" s="17">
        <f>+[1]NOA!H53</f>
        <v>429.67410000000001</v>
      </c>
      <c r="I52" s="17">
        <f>+[1]NOA!I53</f>
        <v>370.3972</v>
      </c>
      <c r="J52" s="17">
        <f>+[1]NOA!J53</f>
        <v>390.56950000000001</v>
      </c>
      <c r="K52" s="17">
        <f>+[1]NOA!K53</f>
        <v>367.35109999999997</v>
      </c>
      <c r="L52" s="17">
        <f>+[1]NOA!L53</f>
        <v>343.96539999999999</v>
      </c>
      <c r="M52" s="17">
        <f>+[1]NOA!M53</f>
        <v>344.73579999999998</v>
      </c>
      <c r="N52" s="17">
        <f>+[1]NOA!N53</f>
        <v>358.61770000000001</v>
      </c>
      <c r="O52" s="18">
        <f>+[1]NOA!R53</f>
        <v>403.60329999999999</v>
      </c>
      <c r="P52" s="19">
        <f>+[1]NOA!S53</f>
        <v>374.10520000000002</v>
      </c>
      <c r="Q52" s="20">
        <f>+[1]NOA!T53</f>
        <v>375.72379999999998</v>
      </c>
      <c r="R52" s="18">
        <f t="shared" si="6"/>
        <v>378.17038124999993</v>
      </c>
      <c r="S52" s="19">
        <f t="shared" si="7"/>
        <v>372.73918374303946</v>
      </c>
      <c r="T52" s="19">
        <f t="shared" si="8"/>
        <v>361.0966158526374</v>
      </c>
      <c r="U52" s="19">
        <f t="shared" si="9"/>
        <v>365.79212298850581</v>
      </c>
      <c r="V52" s="19"/>
      <c r="W52" s="20">
        <f t="shared" si="10"/>
        <v>375.59404003389113</v>
      </c>
      <c r="X52" s="21"/>
      <c r="Y52" s="42">
        <f t="shared" si="28"/>
        <v>3.1050664537877193E-2</v>
      </c>
      <c r="Z52" s="24">
        <f t="shared" si="28"/>
        <v>2.0981729080527645E-2</v>
      </c>
      <c r="AA52" s="24">
        <f t="shared" si="28"/>
        <v>4.010685398994096E-2</v>
      </c>
      <c r="AB52" s="24">
        <f t="shared" si="28"/>
        <v>5.54033908115108E-2</v>
      </c>
      <c r="AC52" s="24">
        <f t="shared" si="28"/>
        <v>7.6343523126090052E-3</v>
      </c>
      <c r="AD52" s="24">
        <f t="shared" si="28"/>
        <v>5.3050345269091803E-2</v>
      </c>
      <c r="AE52" s="24">
        <f t="shared" si="28"/>
        <v>4.6415730936343991E-2</v>
      </c>
      <c r="AF52" s="24">
        <f t="shared" si="28"/>
        <v>3.6633981477024236E-2</v>
      </c>
      <c r="AG52" s="24">
        <f t="shared" si="28"/>
        <v>1.9926949143557415E-2</v>
      </c>
      <c r="AH52" s="24">
        <f t="shared" si="28"/>
        <v>3.5363760093956031E-2</v>
      </c>
      <c r="AI52" s="24">
        <f t="shared" si="28"/>
        <v>2.5241466029002346E-4</v>
      </c>
      <c r="AJ52" s="24">
        <f t="shared" si="28"/>
        <v>3.5519092033879263E-2</v>
      </c>
      <c r="AK52" s="24">
        <f t="shared" si="28"/>
        <v>2.6459362258442809E-2</v>
      </c>
      <c r="AL52" s="24">
        <f t="shared" si="28"/>
        <v>9.326692571506312E-3</v>
      </c>
      <c r="AM52" s="24">
        <f t="shared" si="28"/>
        <v>3.9989413994543588E-2</v>
      </c>
      <c r="AN52" s="24">
        <f t="shared" si="28"/>
        <v>1.424687694107174E-2</v>
      </c>
      <c r="AO52" s="24">
        <f t="shared" si="19"/>
        <v>3.1052263503806854E-2</v>
      </c>
      <c r="AP52" s="24">
        <f t="shared" si="19"/>
        <v>3.261630380349767E-2</v>
      </c>
      <c r="AQ52" s="24">
        <f t="shared" si="19"/>
        <v>4.4520190975484875E-2</v>
      </c>
      <c r="AR52" s="24">
        <f t="shared" si="24"/>
        <v>4.6981726525868961E-2</v>
      </c>
      <c r="AS52" s="24" t="e">
        <f t="shared" si="24"/>
        <v>#DIV/0!</v>
      </c>
      <c r="AT52" s="24">
        <f t="shared" si="24"/>
        <v>4.1567061037106168E-2</v>
      </c>
      <c r="AU52" s="21"/>
      <c r="AV52" s="24">
        <f t="shared" si="29"/>
        <v>0.37299280991363482</v>
      </c>
      <c r="AW52" s="24">
        <f t="shared" si="29"/>
        <v>0.4384501596684256</v>
      </c>
      <c r="AX52" s="24">
        <f t="shared" si="29"/>
        <v>0.34071900765059793</v>
      </c>
      <c r="AY52" s="24">
        <f t="shared" si="29"/>
        <v>0.61795436183028807</v>
      </c>
      <c r="AZ52" s="24">
        <f t="shared" si="29"/>
        <v>8.1370203454322221E-2</v>
      </c>
      <c r="BA52" s="24">
        <f t="shared" si="29"/>
        <v>0.41697240259138524</v>
      </c>
      <c r="BB52" s="24">
        <f t="shared" si="29"/>
        <v>0.34547759818554691</v>
      </c>
      <c r="BC52" s="24">
        <f t="shared" si="29"/>
        <v>0.29500228130501127</v>
      </c>
      <c r="BD52" s="24">
        <f t="shared" si="27"/>
        <v>0.18652895861041929</v>
      </c>
      <c r="BE52" s="24">
        <f t="shared" si="27"/>
        <v>0.40577131783539033</v>
      </c>
      <c r="BF52" s="24">
        <f t="shared" si="27"/>
        <v>0.28693731984806625</v>
      </c>
      <c r="BG52" s="24">
        <f t="shared" si="27"/>
        <v>0.33656966460896887</v>
      </c>
      <c r="BH52" s="24">
        <f t="shared" si="27"/>
        <v>0.26611319608957684</v>
      </c>
      <c r="BI52" s="24">
        <f t="shared" si="22"/>
        <v>0.74863567672860509</v>
      </c>
      <c r="BJ52" s="24">
        <f t="shared" si="22"/>
        <v>0.38446672866642673</v>
      </c>
      <c r="BK52" s="24">
        <f t="shared" si="22"/>
        <v>0.14741991931617227</v>
      </c>
      <c r="BL52" s="24">
        <f t="shared" si="22"/>
        <v>0.37300247044310142</v>
      </c>
      <c r="BM52" s="24">
        <f t="shared" si="22"/>
        <v>0.43637166746595479</v>
      </c>
      <c r="BN52" s="24">
        <f t="shared" si="22"/>
        <v>0.44182652604691941</v>
      </c>
      <c r="BO52" s="24">
        <f t="shared" si="22"/>
        <v>0.47320645933255867</v>
      </c>
      <c r="BP52" s="24" t="e">
        <f t="shared" si="22"/>
        <v>#DIV/0!</v>
      </c>
      <c r="BQ52" s="24">
        <f t="shared" si="22"/>
        <v>0.39211951817679824</v>
      </c>
      <c r="BR52" s="21"/>
      <c r="BS52" s="35">
        <f t="shared" si="13"/>
        <v>44136</v>
      </c>
      <c r="BT52" s="24">
        <f t="shared" si="26"/>
        <v>7.5898864227501688E-3</v>
      </c>
      <c r="BU52" s="24">
        <f t="shared" si="25"/>
        <v>1.0097327507516724E-3</v>
      </c>
      <c r="BV52" s="24">
        <f t="shared" si="25"/>
        <v>6.3533391024403751E-3</v>
      </c>
      <c r="BW52" s="24">
        <f t="shared" si="25"/>
        <v>5.8336959473385887E-4</v>
      </c>
      <c r="BX52" s="24">
        <f t="shared" si="25"/>
        <v>3.2133982875894394E-3</v>
      </c>
      <c r="BY52" s="24">
        <f t="shared" si="25"/>
        <v>3.2892490127629263E-3</v>
      </c>
      <c r="BZ52" s="24">
        <f t="shared" si="25"/>
        <v>3.0013407448364351E-3</v>
      </c>
      <c r="CA52" s="24">
        <f t="shared" si="25"/>
        <v>5.3884364847489607E-4</v>
      </c>
      <c r="CB52" s="24">
        <f t="shared" si="25"/>
        <v>2.0354325685176841E-3</v>
      </c>
      <c r="CC52" s="24">
        <f t="shared" si="25"/>
        <v>4.8277283568504655E-6</v>
      </c>
      <c r="CD52" s="24">
        <f t="shared" si="25"/>
        <v>2.5759050082174344E-3</v>
      </c>
      <c r="CE52" s="24">
        <f t="shared" si="25"/>
        <v>8.5692178334113411E-4</v>
      </c>
      <c r="CF52" s="24">
        <f t="shared" si="16"/>
        <v>3.1052246652772873E-2</v>
      </c>
    </row>
    <row r="53" spans="1:84" x14ac:dyDescent="0.25">
      <c r="A53" s="31">
        <f>+[1]NOA!A54</f>
        <v>44166</v>
      </c>
      <c r="B53" s="17">
        <f>+[1]NOA!B54</f>
        <v>394.47019999999998</v>
      </c>
      <c r="C53" s="17">
        <f>+[1]NOA!C54</f>
        <v>415.69779999999997</v>
      </c>
      <c r="D53" s="17">
        <f>+[1]NOA!D54</f>
        <v>318.35070000000002</v>
      </c>
      <c r="E53" s="17">
        <f>+[1]NOA!E54</f>
        <v>372.17959999999999</v>
      </c>
      <c r="F53" s="17">
        <f>+[1]NOA!F54</f>
        <v>409.24990000000003</v>
      </c>
      <c r="G53" s="17">
        <f>+[1]NOA!G54</f>
        <v>389.95589999999999</v>
      </c>
      <c r="H53" s="17">
        <f>+[1]NOA!H54</f>
        <v>448.27679999999998</v>
      </c>
      <c r="I53" s="17">
        <f>+[1]NOA!I54</f>
        <v>387.49849999999998</v>
      </c>
      <c r="J53" s="17">
        <f>+[1]NOA!J54</f>
        <v>389.42009999999999</v>
      </c>
      <c r="K53" s="17">
        <f>+[1]NOA!K54</f>
        <v>383.37439999999998</v>
      </c>
      <c r="L53" s="17">
        <f>+[1]NOA!L54</f>
        <v>345.05489999999998</v>
      </c>
      <c r="M53" s="17">
        <f>+[1]NOA!M54</f>
        <v>356.63249999999999</v>
      </c>
      <c r="N53" s="17">
        <f>+[1]NOA!N54</f>
        <v>365.83269999999999</v>
      </c>
      <c r="O53" s="18">
        <f>+[1]NOA!R54</f>
        <v>411.52190000000002</v>
      </c>
      <c r="P53" s="19">
        <f>+[1]NOA!S54</f>
        <v>394.11099999999999</v>
      </c>
      <c r="Q53" s="20">
        <f>+[1]NOA!T54</f>
        <v>383.68770000000001</v>
      </c>
      <c r="R53" s="18">
        <f t="shared" si="6"/>
        <v>394.47188596000001</v>
      </c>
      <c r="S53" s="19">
        <f t="shared" si="7"/>
        <v>390.78466266467473</v>
      </c>
      <c r="T53" s="19">
        <f t="shared" si="8"/>
        <v>373.00570178621257</v>
      </c>
      <c r="U53" s="19">
        <f t="shared" si="9"/>
        <v>377.70476364942527</v>
      </c>
      <c r="V53" s="19"/>
      <c r="W53" s="20">
        <f t="shared" si="10"/>
        <v>388.143723872061</v>
      </c>
      <c r="X53" s="21"/>
      <c r="Y53" s="42">
        <f t="shared" si="28"/>
        <v>4.3102837348282463E-2</v>
      </c>
      <c r="Z53" s="24">
        <f t="shared" si="28"/>
        <v>6.3928710000726863E-2</v>
      </c>
      <c r="AA53" s="24">
        <f t="shared" si="28"/>
        <v>3.747412838188624E-2</v>
      </c>
      <c r="AB53" s="24">
        <f t="shared" si="28"/>
        <v>3.7124805389108895E-2</v>
      </c>
      <c r="AC53" s="24">
        <f t="shared" si="28"/>
        <v>1.4390090527986121E-2</v>
      </c>
      <c r="AD53" s="24">
        <f t="shared" si="28"/>
        <v>2.0080328639037859E-2</v>
      </c>
      <c r="AE53" s="24">
        <f t="shared" si="28"/>
        <v>4.3294906534976141E-2</v>
      </c>
      <c r="AF53" s="24">
        <f t="shared" si="28"/>
        <v>4.6170165433216059E-2</v>
      </c>
      <c r="AG53" s="24">
        <f t="shared" si="28"/>
        <v>-2.942882124692292E-3</v>
      </c>
      <c r="AH53" s="24">
        <f t="shared" si="28"/>
        <v>4.3618489232780222E-2</v>
      </c>
      <c r="AI53" s="24">
        <f t="shared" si="28"/>
        <v>3.1674697513179861E-3</v>
      </c>
      <c r="AJ53" s="24">
        <f t="shared" si="28"/>
        <v>3.4509615769525492E-2</v>
      </c>
      <c r="AK53" s="24">
        <f t="shared" si="28"/>
        <v>2.0118917722131258E-2</v>
      </c>
      <c r="AL53" s="24">
        <f t="shared" si="28"/>
        <v>1.9619760294328659E-2</v>
      </c>
      <c r="AM53" s="24">
        <f t="shared" si="28"/>
        <v>5.3476401824941178E-2</v>
      </c>
      <c r="AN53" s="24">
        <f t="shared" si="28"/>
        <v>2.1196155260859273E-2</v>
      </c>
      <c r="AO53" s="24">
        <f t="shared" ref="AO53:AQ95" si="30">+R53/R52-1</f>
        <v>4.310624395310203E-2</v>
      </c>
      <c r="AP53" s="24">
        <f t="shared" si="30"/>
        <v>4.8413152436572293E-2</v>
      </c>
      <c r="AQ53" s="24">
        <f t="shared" si="30"/>
        <v>3.2980331054764722E-2</v>
      </c>
      <c r="AR53" s="24">
        <f t="shared" si="24"/>
        <v>3.2566695432350246E-2</v>
      </c>
      <c r="AS53" s="24" t="e">
        <f t="shared" si="24"/>
        <v>#DIV/0!</v>
      </c>
      <c r="AT53" s="24">
        <f t="shared" si="24"/>
        <v>3.3412893977331048E-2</v>
      </c>
      <c r="AU53" s="21"/>
      <c r="AV53" s="24">
        <f t="shared" si="29"/>
        <v>0.3812184913083454</v>
      </c>
      <c r="AW53" s="24">
        <f t="shared" si="29"/>
        <v>0.4808118610914891</v>
      </c>
      <c r="AX53" s="24">
        <f t="shared" si="29"/>
        <v>0.35018283729897881</v>
      </c>
      <c r="AY53" s="24">
        <f t="shared" si="29"/>
        <v>0.6299974510733084</v>
      </c>
      <c r="AZ53" s="24">
        <f t="shared" si="29"/>
        <v>7.1481794884952876E-2</v>
      </c>
      <c r="BA53" s="24">
        <f t="shared" si="29"/>
        <v>0.37067822853196075</v>
      </c>
      <c r="BB53" s="24">
        <f t="shared" si="29"/>
        <v>0.34795036591695139</v>
      </c>
      <c r="BC53" s="24">
        <f t="shared" si="29"/>
        <v>0.28729131266018526</v>
      </c>
      <c r="BD53" s="24">
        <f t="shared" si="27"/>
        <v>7.1822433456308454E-2</v>
      </c>
      <c r="BE53" s="24">
        <f t="shared" si="27"/>
        <v>0.40223443457905472</v>
      </c>
      <c r="BF53" s="24">
        <f t="shared" si="27"/>
        <v>0.28802820818241859</v>
      </c>
      <c r="BG53" s="24">
        <f t="shared" si="27"/>
        <v>0.35105058666468669</v>
      </c>
      <c r="BH53" s="24">
        <f t="shared" si="27"/>
        <v>0.25708403876200991</v>
      </c>
      <c r="BI53" s="24">
        <f t="shared" si="22"/>
        <v>0.72287330668150407</v>
      </c>
      <c r="BJ53" s="24">
        <f t="shared" si="22"/>
        <v>0.409675447472724</v>
      </c>
      <c r="BK53" s="24">
        <f t="shared" si="22"/>
        <v>0.12118017273799708</v>
      </c>
      <c r="BL53" s="24">
        <f t="shared" si="22"/>
        <v>0.38123391767760717</v>
      </c>
      <c r="BM53" s="24">
        <f t="shared" si="22"/>
        <v>0.45603312380274574</v>
      </c>
      <c r="BN53" s="24">
        <f t="shared" si="22"/>
        <v>0.43848416800918244</v>
      </c>
      <c r="BO53" s="24">
        <f t="shared" si="22"/>
        <v>0.464161003414711</v>
      </c>
      <c r="BP53" s="24" t="e">
        <f t="shared" si="22"/>
        <v>#DIV/0!</v>
      </c>
      <c r="BQ53" s="24">
        <f t="shared" si="22"/>
        <v>0.37714405028281606</v>
      </c>
      <c r="BR53" s="21"/>
      <c r="BS53" s="35">
        <f t="shared" si="13"/>
        <v>44166</v>
      </c>
      <c r="BT53" s="24">
        <f t="shared" si="26"/>
        <v>2.2899600550017149E-2</v>
      </c>
      <c r="BU53" s="24">
        <f t="shared" si="25"/>
        <v>9.5173784276912697E-4</v>
      </c>
      <c r="BV53" s="24">
        <f t="shared" si="25"/>
        <v>4.3578106407171349E-3</v>
      </c>
      <c r="BW53" s="24">
        <f t="shared" si="25"/>
        <v>1.0746278128883886E-3</v>
      </c>
      <c r="BX53" s="24">
        <f t="shared" si="25"/>
        <v>1.2422708305788351E-3</v>
      </c>
      <c r="BY53" s="24">
        <f t="shared" si="25"/>
        <v>3.1138136552344132E-3</v>
      </c>
      <c r="BZ53" s="24">
        <f t="shared" si="25"/>
        <v>3.8031026522463394E-3</v>
      </c>
      <c r="CA53" s="24">
        <f t="shared" si="25"/>
        <v>-7.8719782108576473E-5</v>
      </c>
      <c r="CB53" s="24">
        <f t="shared" si="25"/>
        <v>2.5210523045191323E-3</v>
      </c>
      <c r="CC53" s="24">
        <f t="shared" si="25"/>
        <v>5.8771980855170248E-5</v>
      </c>
      <c r="CD53" s="24">
        <f t="shared" si="25"/>
        <v>2.5135424015654355E-3</v>
      </c>
      <c r="CE53" s="24">
        <f t="shared" si="25"/>
        <v>6.486765211412835E-4</v>
      </c>
      <c r="CF53" s="24">
        <f t="shared" si="16"/>
        <v>4.3106287410423834E-2</v>
      </c>
    </row>
    <row r="54" spans="1:84" x14ac:dyDescent="0.25">
      <c r="A54" s="31">
        <f>+[1]NOA!A55</f>
        <v>44197</v>
      </c>
      <c r="B54" s="17">
        <f>+[1]NOA!B55</f>
        <v>416.2149</v>
      </c>
      <c r="C54" s="17">
        <f>+[1]NOA!C55</f>
        <v>438.27460000000002</v>
      </c>
      <c r="D54" s="17">
        <f>+[1]NOA!D55</f>
        <v>334.00659999999999</v>
      </c>
      <c r="E54" s="17">
        <f>+[1]NOA!E55</f>
        <v>386.60050000000001</v>
      </c>
      <c r="F54" s="17">
        <f>+[1]NOA!F55</f>
        <v>437.85969999999998</v>
      </c>
      <c r="G54" s="17">
        <f>+[1]NOA!G55</f>
        <v>401.79719999999998</v>
      </c>
      <c r="H54" s="17">
        <f>+[1]NOA!H55</f>
        <v>471.44650000000001</v>
      </c>
      <c r="I54" s="17">
        <f>+[1]NOA!I55</f>
        <v>414.80950000000001</v>
      </c>
      <c r="J54" s="17">
        <f>+[1]NOA!J55</f>
        <v>450.67590000000001</v>
      </c>
      <c r="K54" s="17">
        <f>+[1]NOA!K55</f>
        <v>403.11619999999999</v>
      </c>
      <c r="L54" s="17">
        <f>+[1]NOA!L55</f>
        <v>352.69720000000001</v>
      </c>
      <c r="M54" s="17">
        <f>+[1]NOA!M55</f>
        <v>381.36669999999998</v>
      </c>
      <c r="N54" s="17">
        <f>+[1]NOA!N55</f>
        <v>373.45909999999998</v>
      </c>
      <c r="O54" s="18">
        <f>+[1]NOA!R55</f>
        <v>431.3526</v>
      </c>
      <c r="P54" s="19">
        <f>+[1]NOA!S55</f>
        <v>413.97969999999998</v>
      </c>
      <c r="Q54" s="20">
        <f>+[1]NOA!T55</f>
        <v>414.0478</v>
      </c>
      <c r="R54" s="18">
        <f t="shared" si="6"/>
        <v>416.21665361000004</v>
      </c>
      <c r="S54" s="19">
        <f t="shared" si="7"/>
        <v>410.11938546787985</v>
      </c>
      <c r="T54" s="19">
        <f t="shared" si="8"/>
        <v>389.52468077030414</v>
      </c>
      <c r="U54" s="19">
        <f t="shared" si="9"/>
        <v>391.86599780890811</v>
      </c>
      <c r="V54" s="19"/>
      <c r="W54" s="20">
        <f t="shared" si="10"/>
        <v>408.15730751959336</v>
      </c>
      <c r="X54" s="21"/>
      <c r="Y54" s="42">
        <f t="shared" si="28"/>
        <v>5.5123809098887699E-2</v>
      </c>
      <c r="Z54" s="24">
        <f t="shared" si="28"/>
        <v>5.4310607369103314E-2</v>
      </c>
      <c r="AA54" s="24">
        <f t="shared" si="28"/>
        <v>4.9178154783388273E-2</v>
      </c>
      <c r="AB54" s="24">
        <f t="shared" si="28"/>
        <v>3.8747153256116107E-2</v>
      </c>
      <c r="AC54" s="24">
        <f t="shared" si="28"/>
        <v>6.9907897350738324E-2</v>
      </c>
      <c r="AD54" s="24">
        <f t="shared" si="28"/>
        <v>3.0365741356907172E-2</v>
      </c>
      <c r="AE54" s="24">
        <f t="shared" si="28"/>
        <v>5.1686145702833697E-2</v>
      </c>
      <c r="AF54" s="24">
        <f t="shared" si="28"/>
        <v>7.0480272826862755E-2</v>
      </c>
      <c r="AG54" s="24">
        <f t="shared" si="28"/>
        <v>0.15730004691591426</v>
      </c>
      <c r="AH54" s="24">
        <f t="shared" si="28"/>
        <v>5.1494831162435473E-2</v>
      </c>
      <c r="AI54" s="24">
        <f t="shared" si="28"/>
        <v>2.2148069770926426E-2</v>
      </c>
      <c r="AJ54" s="24">
        <f t="shared" si="28"/>
        <v>6.9354868106524137E-2</v>
      </c>
      <c r="AK54" s="24">
        <f t="shared" si="28"/>
        <v>2.0846687570575284E-2</v>
      </c>
      <c r="AL54" s="24">
        <f t="shared" si="28"/>
        <v>4.8188686920428658E-2</v>
      </c>
      <c r="AM54" s="24">
        <f t="shared" si="28"/>
        <v>5.0413969668443581E-2</v>
      </c>
      <c r="AN54" s="24">
        <f t="shared" si="28"/>
        <v>7.9127113014047623E-2</v>
      </c>
      <c r="AO54" s="24">
        <f t="shared" si="30"/>
        <v>5.5123744996633306E-2</v>
      </c>
      <c r="AP54" s="24">
        <f t="shared" si="30"/>
        <v>4.94766674601963E-2</v>
      </c>
      <c r="AQ54" s="24">
        <f t="shared" si="30"/>
        <v>4.4286129957228804E-2</v>
      </c>
      <c r="AR54" s="24">
        <f t="shared" si="24"/>
        <v>3.7492866181128903E-2</v>
      </c>
      <c r="AS54" s="24" t="e">
        <f t="shared" si="24"/>
        <v>#DIV/0!</v>
      </c>
      <c r="AT54" s="24">
        <f t="shared" si="24"/>
        <v>5.156230132457118E-2</v>
      </c>
      <c r="AU54" s="21"/>
      <c r="AV54" s="24">
        <f t="shared" si="29"/>
        <v>0.42273074536868505</v>
      </c>
      <c r="AW54" s="24">
        <f t="shared" si="29"/>
        <v>0.49131580603944758</v>
      </c>
      <c r="AX54" s="24">
        <f t="shared" si="29"/>
        <v>0.35866557270486665</v>
      </c>
      <c r="AY54" s="24">
        <f t="shared" si="29"/>
        <v>0.66958822635199344</v>
      </c>
      <c r="AZ54" s="24">
        <f t="shared" si="29"/>
        <v>0.13546348496714389</v>
      </c>
      <c r="BA54" s="24">
        <f t="shared" si="29"/>
        <v>0.42640558552795316</v>
      </c>
      <c r="BB54" s="24">
        <f t="shared" si="29"/>
        <v>0.432799981521925</v>
      </c>
      <c r="BC54" s="24">
        <f t="shared" si="29"/>
        <v>0.35474143744964337</v>
      </c>
      <c r="BD54" s="24">
        <f t="shared" si="27"/>
        <v>0.23947994613873247</v>
      </c>
      <c r="BE54" s="24">
        <f t="shared" si="27"/>
        <v>0.43408218515316777</v>
      </c>
      <c r="BF54" s="24">
        <f t="shared" si="27"/>
        <v>0.31655554680416409</v>
      </c>
      <c r="BG54" s="24">
        <f t="shared" si="27"/>
        <v>0.39922071203585285</v>
      </c>
      <c r="BH54" s="24">
        <f t="shared" si="27"/>
        <v>0.25462253898238463</v>
      </c>
      <c r="BI54" s="24">
        <f t="shared" si="22"/>
        <v>0.73432761888526055</v>
      </c>
      <c r="BJ54" s="24">
        <f t="shared" si="22"/>
        <v>0.4438249565872161</v>
      </c>
      <c r="BK54" s="24">
        <f t="shared" si="22"/>
        <v>0.19553245871269298</v>
      </c>
      <c r="BL54" s="24">
        <f t="shared" si="22"/>
        <v>0.42274593940308236</v>
      </c>
      <c r="BM54" s="24">
        <f t="shared" si="22"/>
        <v>0.47959695234610544</v>
      </c>
      <c r="BN54" s="24">
        <f t="shared" si="22"/>
        <v>0.47680864248852206</v>
      </c>
      <c r="BO54" s="24">
        <f t="shared" si="22"/>
        <v>0.5000410285729624</v>
      </c>
      <c r="BP54" s="24" t="e">
        <f t="shared" si="22"/>
        <v>#DIV/0!</v>
      </c>
      <c r="BQ54" s="24">
        <f t="shared" si="22"/>
        <v>0.43596301718516295</v>
      </c>
      <c r="BR54" s="21"/>
      <c r="BS54" s="35">
        <f t="shared" si="13"/>
        <v>44197</v>
      </c>
      <c r="BT54" s="24">
        <f t="shared" si="26"/>
        <v>1.9842757602475464E-2</v>
      </c>
      <c r="BU54" s="24">
        <f t="shared" si="25"/>
        <v>1.2422476273239379E-3</v>
      </c>
      <c r="BV54" s="24">
        <f t="shared" si="25"/>
        <v>4.522180205247449E-3</v>
      </c>
      <c r="BW54" s="24">
        <f t="shared" si="25"/>
        <v>5.0769006125177436E-3</v>
      </c>
      <c r="BX54" s="24">
        <f t="shared" si="25"/>
        <v>1.8371161116860018E-3</v>
      </c>
      <c r="BY54" s="24">
        <f t="shared" si="25"/>
        <v>3.71800457930663E-3</v>
      </c>
      <c r="BZ54" s="24">
        <f t="shared" si="25"/>
        <v>5.822632736262468E-3</v>
      </c>
      <c r="CA54" s="24">
        <f t="shared" si="25"/>
        <v>4.0219140000943053E-3</v>
      </c>
      <c r="CB54" s="24">
        <f t="shared" si="25"/>
        <v>2.9777587762016009E-3</v>
      </c>
      <c r="CC54" s="24">
        <f t="shared" si="25"/>
        <v>3.9522103317310333E-4</v>
      </c>
      <c r="CD54" s="24">
        <f t="shared" si="25"/>
        <v>5.0099160342150038E-3</v>
      </c>
      <c r="CE54" s="24">
        <f t="shared" si="25"/>
        <v>6.5733127622821623E-4</v>
      </c>
      <c r="CF54" s="24">
        <f t="shared" si="16"/>
        <v>5.5123980594731926E-2</v>
      </c>
    </row>
    <row r="55" spans="1:84" x14ac:dyDescent="0.25">
      <c r="A55" s="31">
        <f>+[1]NOA!A56</f>
        <v>44228</v>
      </c>
      <c r="B55" s="17">
        <f>+[1]NOA!B56</f>
        <v>429.91820000000001</v>
      </c>
      <c r="C55" s="17">
        <f>+[1]NOA!C56</f>
        <v>455.41860000000003</v>
      </c>
      <c r="D55" s="17">
        <f>+[1]NOA!D56</f>
        <v>347.52510000000001</v>
      </c>
      <c r="E55" s="17">
        <f>+[1]NOA!E56</f>
        <v>395.89909999999998</v>
      </c>
      <c r="F55" s="17">
        <f>+[1]NOA!F56</f>
        <v>441.49279999999999</v>
      </c>
      <c r="G55" s="17">
        <f>+[1]NOA!G56</f>
        <v>421.51069999999999</v>
      </c>
      <c r="H55" s="17">
        <f>+[1]NOA!H56</f>
        <v>486.37549999999999</v>
      </c>
      <c r="I55" s="17">
        <f>+[1]NOA!I56</f>
        <v>431.97239999999999</v>
      </c>
      <c r="J55" s="17">
        <f>+[1]NOA!J56</f>
        <v>457.6558</v>
      </c>
      <c r="K55" s="17">
        <f>+[1]NOA!K56</f>
        <v>413.76170000000002</v>
      </c>
      <c r="L55" s="17">
        <f>+[1]NOA!L56</f>
        <v>352.95269999999999</v>
      </c>
      <c r="M55" s="17">
        <f>+[1]NOA!M56</f>
        <v>396.33679999999998</v>
      </c>
      <c r="N55" s="17">
        <f>+[1]NOA!N56</f>
        <v>382.92500000000001</v>
      </c>
      <c r="O55" s="18">
        <f>+[1]NOA!R56</f>
        <v>438.47730000000001</v>
      </c>
      <c r="P55" s="19">
        <f>+[1]NOA!S56</f>
        <v>430.39679999999998</v>
      </c>
      <c r="Q55" s="20">
        <f>+[1]NOA!T56</f>
        <v>421.96</v>
      </c>
      <c r="R55" s="18">
        <f t="shared" si="6"/>
        <v>429.92038352000003</v>
      </c>
      <c r="S55" s="19">
        <f t="shared" si="7"/>
        <v>424.88920172484046</v>
      </c>
      <c r="T55" s="19">
        <f t="shared" si="8"/>
        <v>402.1064889198995</v>
      </c>
      <c r="U55" s="19">
        <f t="shared" si="9"/>
        <v>403.76237306034488</v>
      </c>
      <c r="V55" s="19"/>
      <c r="W55" s="20">
        <f t="shared" si="10"/>
        <v>420.62574232154208</v>
      </c>
      <c r="X55" s="21"/>
      <c r="Y55" s="42">
        <f t="shared" si="28"/>
        <v>3.2923617102607272E-2</v>
      </c>
      <c r="Z55" s="24">
        <f t="shared" si="28"/>
        <v>3.9117028456588709E-2</v>
      </c>
      <c r="AA55" s="24">
        <f t="shared" si="28"/>
        <v>4.0473751117492851E-2</v>
      </c>
      <c r="AB55" s="24">
        <f t="shared" si="28"/>
        <v>2.405221928062673E-2</v>
      </c>
      <c r="AC55" s="24">
        <f t="shared" si="28"/>
        <v>8.2974066807244284E-3</v>
      </c>
      <c r="AD55" s="24">
        <f t="shared" si="28"/>
        <v>4.9063308554663898E-2</v>
      </c>
      <c r="AE55" s="24">
        <f t="shared" si="28"/>
        <v>3.1666371475872701E-2</v>
      </c>
      <c r="AF55" s="24">
        <f t="shared" si="28"/>
        <v>4.1375378336320656E-2</v>
      </c>
      <c r="AG55" s="24">
        <f t="shared" si="28"/>
        <v>1.5487626473924987E-2</v>
      </c>
      <c r="AH55" s="24">
        <f t="shared" si="28"/>
        <v>2.6408018333175409E-2</v>
      </c>
      <c r="AI55" s="24">
        <f t="shared" si="28"/>
        <v>7.2441743229023636E-4</v>
      </c>
      <c r="AJ55" s="24">
        <f t="shared" si="28"/>
        <v>3.925382053545845E-2</v>
      </c>
      <c r="AK55" s="24">
        <f t="shared" si="28"/>
        <v>2.5346550666458523E-2</v>
      </c>
      <c r="AL55" s="24">
        <f t="shared" si="28"/>
        <v>1.6517113841437503E-2</v>
      </c>
      <c r="AM55" s="24">
        <f t="shared" si="28"/>
        <v>3.9656775440921388E-2</v>
      </c>
      <c r="AN55" s="24">
        <f t="shared" si="28"/>
        <v>1.9109387853286419E-2</v>
      </c>
      <c r="AO55" s="24">
        <f t="shared" si="30"/>
        <v>3.2924511287913516E-2</v>
      </c>
      <c r="AP55" s="24">
        <f t="shared" si="30"/>
        <v>3.6013455545659268E-2</v>
      </c>
      <c r="AQ55" s="24">
        <f t="shared" si="30"/>
        <v>3.2300413223403934E-2</v>
      </c>
      <c r="AR55" s="24">
        <f t="shared" si="24"/>
        <v>3.0358273792455925E-2</v>
      </c>
      <c r="AS55" s="24" t="e">
        <f t="shared" si="24"/>
        <v>#DIV/0!</v>
      </c>
      <c r="AT55" s="24">
        <f t="shared" si="24"/>
        <v>3.054811116263112E-2</v>
      </c>
      <c r="AU55" s="21"/>
      <c r="AV55" s="24">
        <f t="shared" si="29"/>
        <v>0.44317588645482875</v>
      </c>
      <c r="AW55" s="24">
        <f t="shared" si="29"/>
        <v>0.49489364006834102</v>
      </c>
      <c r="AX55" s="24">
        <f t="shared" si="29"/>
        <v>0.39239171981412602</v>
      </c>
      <c r="AY55" s="24">
        <f t="shared" si="29"/>
        <v>0.68415242571250134</v>
      </c>
      <c r="AZ55" s="24">
        <f t="shared" si="29"/>
        <v>0.18910690285794307</v>
      </c>
      <c r="BA55" s="24">
        <f t="shared" si="29"/>
        <v>0.46973845247268931</v>
      </c>
      <c r="BB55" s="24">
        <f t="shared" si="29"/>
        <v>0.47570396809600335</v>
      </c>
      <c r="BC55" s="24">
        <f t="shared" si="29"/>
        <v>0.39673221380680412</v>
      </c>
      <c r="BD55" s="24">
        <f t="shared" si="27"/>
        <v>0.24452879280741358</v>
      </c>
      <c r="BE55" s="24">
        <f t="shared" si="27"/>
        <v>0.43510093460148158</v>
      </c>
      <c r="BF55" s="24">
        <f t="shared" si="27"/>
        <v>0.29311239275437617</v>
      </c>
      <c r="BG55" s="24">
        <f t="shared" si="27"/>
        <v>0.41991312213952403</v>
      </c>
      <c r="BH55" s="24">
        <f t="shared" si="27"/>
        <v>0.24961614911656382</v>
      </c>
      <c r="BI55" s="24">
        <f t="shared" si="22"/>
        <v>0.7062502188860742</v>
      </c>
      <c r="BJ55" s="24">
        <f t="shared" si="22"/>
        <v>0.46297828426450449</v>
      </c>
      <c r="BK55" s="24">
        <f t="shared" si="22"/>
        <v>0.23590835720200132</v>
      </c>
      <c r="BL55" s="24">
        <f t="shared" si="22"/>
        <v>0.44319332167768399</v>
      </c>
      <c r="BM55" s="24">
        <f t="shared" si="22"/>
        <v>0.4901667853107512</v>
      </c>
      <c r="BN55" s="24">
        <f t="shared" si="22"/>
        <v>0.49290828134878595</v>
      </c>
      <c r="BO55" s="24">
        <f t="shared" si="22"/>
        <v>0.51484730256070077</v>
      </c>
      <c r="BP55" s="24" t="e">
        <f t="shared" si="22"/>
        <v>#DIV/0!</v>
      </c>
      <c r="BQ55" s="24">
        <f t="shared" si="22"/>
        <v>0.45831423661946591</v>
      </c>
      <c r="BR55" s="21"/>
      <c r="BS55" s="35">
        <f t="shared" si="13"/>
        <v>44228</v>
      </c>
      <c r="BT55" s="24">
        <f t="shared" si="26"/>
        <v>1.4280663186253068E-2</v>
      </c>
      <c r="BU55" s="24">
        <f t="shared" si="25"/>
        <v>1.0166119713638328E-3</v>
      </c>
      <c r="BV55" s="24">
        <f t="shared" si="25"/>
        <v>2.763564735428731E-3</v>
      </c>
      <c r="BW55" s="24">
        <f t="shared" si="25"/>
        <v>6.1102329589834709E-4</v>
      </c>
      <c r="BX55" s="24">
        <f t="shared" si="25"/>
        <v>2.898661724988703E-3</v>
      </c>
      <c r="BY55" s="24">
        <f t="shared" si="25"/>
        <v>2.270475420269669E-3</v>
      </c>
      <c r="BZ55" s="24">
        <f t="shared" si="25"/>
        <v>3.4679197933567447E-3</v>
      </c>
      <c r="CA55" s="24">
        <f t="shared" si="25"/>
        <v>4.3434151444361947E-4</v>
      </c>
      <c r="CB55" s="24">
        <f t="shared" si="25"/>
        <v>1.5218274261685528E-3</v>
      </c>
      <c r="CC55" s="24">
        <f t="shared" si="25"/>
        <v>1.2522857783322189E-5</v>
      </c>
      <c r="CD55" s="24">
        <f t="shared" si="25"/>
        <v>2.8737822456620372E-3</v>
      </c>
      <c r="CE55" s="24">
        <f t="shared" si="25"/>
        <v>7.7325583490644176E-4</v>
      </c>
      <c r="CF55" s="24">
        <f t="shared" si="16"/>
        <v>3.2924650006523067E-2</v>
      </c>
    </row>
    <row r="56" spans="1:84" x14ac:dyDescent="0.25">
      <c r="A56" s="31">
        <f>+[1]NOA!A57</f>
        <v>44256</v>
      </c>
      <c r="B56" s="17">
        <f>+[1]NOA!B57</f>
        <v>447.91050000000001</v>
      </c>
      <c r="C56" s="17">
        <f>+[1]NOA!C57</f>
        <v>471.39400000000001</v>
      </c>
      <c r="D56" s="17">
        <f>+[1]NOA!D57</f>
        <v>369.9409</v>
      </c>
      <c r="E56" s="17">
        <f>+[1]NOA!E57</f>
        <v>419.57830000000001</v>
      </c>
      <c r="F56" s="17">
        <f>+[1]NOA!F57</f>
        <v>448.19600000000003</v>
      </c>
      <c r="G56" s="17">
        <f>+[1]NOA!G57</f>
        <v>434.33670000000001</v>
      </c>
      <c r="H56" s="17">
        <f>+[1]NOA!H57</f>
        <v>503.95299999999997</v>
      </c>
      <c r="I56" s="17">
        <f>+[1]NOA!I57</f>
        <v>456.10149999999999</v>
      </c>
      <c r="J56" s="17">
        <f>+[1]NOA!J57</f>
        <v>460.4092</v>
      </c>
      <c r="K56" s="17">
        <f>+[1]NOA!K57</f>
        <v>424.97269999999997</v>
      </c>
      <c r="L56" s="17">
        <f>+[1]NOA!L57</f>
        <v>447.73009999999999</v>
      </c>
      <c r="M56" s="17">
        <f>+[1]NOA!M57</f>
        <v>413.46800000000002</v>
      </c>
      <c r="N56" s="17">
        <f>+[1]NOA!N57</f>
        <v>394.30180000000001</v>
      </c>
      <c r="O56" s="18">
        <f>+[1]NOA!R57</f>
        <v>449.99650000000003</v>
      </c>
      <c r="P56" s="19">
        <f>+[1]NOA!S57</f>
        <v>448.54059999999998</v>
      </c>
      <c r="Q56" s="20">
        <f>+[1]NOA!T57</f>
        <v>443.98700000000002</v>
      </c>
      <c r="R56" s="18">
        <f t="shared" si="6"/>
        <v>447.91329514</v>
      </c>
      <c r="S56" s="19">
        <f t="shared" si="7"/>
        <v>441.69892947168267</v>
      </c>
      <c r="T56" s="19">
        <f t="shared" si="8"/>
        <v>419.23380351660614</v>
      </c>
      <c r="U56" s="19">
        <f t="shared" si="9"/>
        <v>420.88857255747132</v>
      </c>
      <c r="V56" s="19"/>
      <c r="W56" s="20">
        <f t="shared" si="10"/>
        <v>441.62684170726538</v>
      </c>
      <c r="X56" s="21"/>
      <c r="Y56" s="42">
        <f t="shared" si="28"/>
        <v>4.1850519470913339E-2</v>
      </c>
      <c r="Z56" s="24">
        <f t="shared" si="28"/>
        <v>3.507849701351673E-2</v>
      </c>
      <c r="AA56" s="24">
        <f t="shared" si="28"/>
        <v>6.4501240342064392E-2</v>
      </c>
      <c r="AB56" s="24">
        <f t="shared" si="28"/>
        <v>5.981119936872803E-2</v>
      </c>
      <c r="AC56" s="24">
        <f t="shared" si="28"/>
        <v>1.5183033562495396E-2</v>
      </c>
      <c r="AD56" s="24">
        <f t="shared" si="28"/>
        <v>3.0428646295337369E-2</v>
      </c>
      <c r="AE56" s="24">
        <f t="shared" si="28"/>
        <v>3.6139772665358283E-2</v>
      </c>
      <c r="AF56" s="24">
        <f t="shared" si="28"/>
        <v>5.585796685158595E-2</v>
      </c>
      <c r="AG56" s="24">
        <f t="shared" si="28"/>
        <v>6.0163118221161493E-3</v>
      </c>
      <c r="AH56" s="24">
        <f t="shared" si="28"/>
        <v>2.7095306307954425E-2</v>
      </c>
      <c r="AI56" s="24">
        <f t="shared" si="28"/>
        <v>0.26852719925361113</v>
      </c>
      <c r="AJ56" s="24">
        <f t="shared" si="28"/>
        <v>4.3223843963013264E-2</v>
      </c>
      <c r="AK56" s="24">
        <f t="shared" si="28"/>
        <v>2.97102565776588E-2</v>
      </c>
      <c r="AL56" s="24">
        <f t="shared" si="28"/>
        <v>2.6270915278852502E-2</v>
      </c>
      <c r="AM56" s="24">
        <f t="shared" si="28"/>
        <v>4.2155982572361195E-2</v>
      </c>
      <c r="AN56" s="24">
        <f t="shared" si="28"/>
        <v>5.220163048630222E-2</v>
      </c>
      <c r="AO56" s="24">
        <f t="shared" si="30"/>
        <v>4.1851729552067063E-2</v>
      </c>
      <c r="AP56" s="24">
        <f t="shared" si="30"/>
        <v>3.9562614626596826E-2</v>
      </c>
      <c r="AQ56" s="24">
        <f t="shared" si="30"/>
        <v>4.2593977139519401E-2</v>
      </c>
      <c r="AR56" s="24">
        <f t="shared" si="24"/>
        <v>4.241653170234061E-2</v>
      </c>
      <c r="AS56" s="24" t="e">
        <f t="shared" si="24"/>
        <v>#DIV/0!</v>
      </c>
      <c r="AT56" s="24">
        <f t="shared" si="24"/>
        <v>4.9928231376930921E-2</v>
      </c>
      <c r="AU56" s="21"/>
      <c r="AV56" s="24">
        <f t="shared" si="29"/>
        <v>0.44870088957658449</v>
      </c>
      <c r="AW56" s="24">
        <f t="shared" si="29"/>
        <v>0.47358700776128204</v>
      </c>
      <c r="AX56" s="24">
        <f t="shared" si="29"/>
        <v>0.44065107581254992</v>
      </c>
      <c r="AY56" s="24">
        <f t="shared" si="29"/>
        <v>0.72160679027643981</v>
      </c>
      <c r="AZ56" s="24">
        <f t="shared" si="29"/>
        <v>0.19993531750111382</v>
      </c>
      <c r="BA56" s="24">
        <f t="shared" si="29"/>
        <v>0.47389112044605963</v>
      </c>
      <c r="BB56" s="24">
        <f t="shared" si="29"/>
        <v>0.4907558600452</v>
      </c>
      <c r="BC56" s="24">
        <f t="shared" si="29"/>
        <v>0.46678314706760116</v>
      </c>
      <c r="BD56" s="24">
        <f t="shared" si="27"/>
        <v>0.14553417301002236</v>
      </c>
      <c r="BE56" s="24">
        <f t="shared" si="27"/>
        <v>0.426449071657657</v>
      </c>
      <c r="BF56" s="24">
        <f t="shared" si="27"/>
        <v>0.39949287813227619</v>
      </c>
      <c r="BG56" s="24">
        <f t="shared" si="27"/>
        <v>0.43467241829194503</v>
      </c>
      <c r="BH56" s="24">
        <f t="shared" si="27"/>
        <v>0.25707335657457842</v>
      </c>
      <c r="BI56" s="24">
        <f t="shared" si="22"/>
        <v>0.64766708664196604</v>
      </c>
      <c r="BJ56" s="24">
        <f t="shared" si="22"/>
        <v>0.47237100522160191</v>
      </c>
      <c r="BK56" s="24">
        <f t="shared" si="22"/>
        <v>0.2596169177179386</v>
      </c>
      <c r="BL56" s="24">
        <f t="shared" ref="BL56:BQ95" si="31">+R56/R44-1</f>
        <v>0.44872496885887481</v>
      </c>
      <c r="BM56" s="24">
        <f t="shared" si="31"/>
        <v>0.4881248541517933</v>
      </c>
      <c r="BN56" s="24">
        <f t="shared" si="31"/>
        <v>0.50814417389283273</v>
      </c>
      <c r="BO56" s="24">
        <f t="shared" si="31"/>
        <v>0.53023841483710443</v>
      </c>
      <c r="BP56" s="24" t="e">
        <f t="shared" si="31"/>
        <v>#DIV/0!</v>
      </c>
      <c r="BQ56" s="24">
        <f t="shared" si="31"/>
        <v>0.47804587146616884</v>
      </c>
      <c r="BR56" s="21"/>
      <c r="BS56" s="35">
        <f t="shared" si="13"/>
        <v>44256</v>
      </c>
      <c r="BT56" s="24">
        <f t="shared" si="26"/>
        <v>1.2883081432700437E-2</v>
      </c>
      <c r="BU56" s="24">
        <f t="shared" si="25"/>
        <v>1.6319721751719275E-3</v>
      </c>
      <c r="BV56" s="24">
        <f t="shared" si="25"/>
        <v>6.8131961847626007E-3</v>
      </c>
      <c r="BW56" s="24">
        <f t="shared" si="25"/>
        <v>1.0914262294548188E-3</v>
      </c>
      <c r="BX56" s="24">
        <f t="shared" si="25"/>
        <v>1.8258152364798727E-3</v>
      </c>
      <c r="BY56" s="24">
        <f t="shared" si="25"/>
        <v>2.5880638456338878E-3</v>
      </c>
      <c r="BZ56" s="24">
        <f t="shared" si="25"/>
        <v>4.7201009633925694E-3</v>
      </c>
      <c r="CA56" s="24">
        <f t="shared" si="25"/>
        <v>1.6587588057449064E-4</v>
      </c>
      <c r="CB56" s="24">
        <f t="shared" si="25"/>
        <v>1.5515846968097591E-3</v>
      </c>
      <c r="CC56" s="24">
        <f t="shared" si="25"/>
        <v>4.497271713549229E-3</v>
      </c>
      <c r="CD56" s="24">
        <f t="shared" si="25"/>
        <v>3.1838216665402925E-3</v>
      </c>
      <c r="CE56" s="24">
        <f t="shared" si="25"/>
        <v>8.9973208856940722E-4</v>
      </c>
      <c r="CF56" s="24">
        <f t="shared" si="16"/>
        <v>4.1851942113639296E-2</v>
      </c>
    </row>
    <row r="57" spans="1:84" x14ac:dyDescent="0.25">
      <c r="A57" s="31">
        <f>+[1]NOA!A58</f>
        <v>44287</v>
      </c>
      <c r="B57" s="17">
        <f>+[1]NOA!B58</f>
        <v>465.79899999999998</v>
      </c>
      <c r="C57" s="17">
        <f>+[1]NOA!C58</f>
        <v>489.8741</v>
      </c>
      <c r="D57" s="17">
        <f>+[1]NOA!D58</f>
        <v>381.7518</v>
      </c>
      <c r="E57" s="17">
        <f>+[1]NOA!E58</f>
        <v>444.70909999999998</v>
      </c>
      <c r="F57" s="17">
        <f>+[1]NOA!F58</f>
        <v>467.1902</v>
      </c>
      <c r="G57" s="17">
        <f>+[1]NOA!G58</f>
        <v>447.15159999999997</v>
      </c>
      <c r="H57" s="17">
        <f>+[1]NOA!H58</f>
        <v>521.36580000000004</v>
      </c>
      <c r="I57" s="17">
        <f>+[1]NOA!I58</f>
        <v>480.65969999999999</v>
      </c>
      <c r="J57" s="17">
        <f>+[1]NOA!J58</f>
        <v>462.50779999999997</v>
      </c>
      <c r="K57" s="17">
        <f>+[1]NOA!K58</f>
        <v>437.57429999999999</v>
      </c>
      <c r="L57" s="17">
        <f>+[1]NOA!L58</f>
        <v>454.99860000000001</v>
      </c>
      <c r="M57" s="17">
        <f>+[1]NOA!M58</f>
        <v>430.43529999999998</v>
      </c>
      <c r="N57" s="17">
        <f>+[1]NOA!N58</f>
        <v>406.48770000000002</v>
      </c>
      <c r="O57" s="18">
        <f>+[1]NOA!R58</f>
        <v>460.58679999999998</v>
      </c>
      <c r="P57" s="19">
        <f>+[1]NOA!S58</f>
        <v>468.33240000000001</v>
      </c>
      <c r="Q57" s="20">
        <f>+[1]NOA!T58</f>
        <v>459.72980000000001</v>
      </c>
      <c r="R57" s="18">
        <f t="shared" si="6"/>
        <v>465.80258188999994</v>
      </c>
      <c r="S57" s="19">
        <f t="shared" si="7"/>
        <v>459.6121261985603</v>
      </c>
      <c r="T57" s="19">
        <f t="shared" si="8"/>
        <v>437.13152863522185</v>
      </c>
      <c r="U57" s="19">
        <f t="shared" si="9"/>
        <v>439.05332701149422</v>
      </c>
      <c r="V57" s="19"/>
      <c r="W57" s="20">
        <f t="shared" si="10"/>
        <v>459.47745310315611</v>
      </c>
      <c r="X57" s="21"/>
      <c r="Y57" s="42">
        <f t="shared" si="28"/>
        <v>3.9937666118565973E-2</v>
      </c>
      <c r="Z57" s="24">
        <f t="shared" si="28"/>
        <v>3.9203087014259896E-2</v>
      </c>
      <c r="AA57" s="24">
        <f t="shared" si="28"/>
        <v>3.1926450954733676E-2</v>
      </c>
      <c r="AB57" s="24">
        <f t="shared" si="28"/>
        <v>5.9895375904807091E-2</v>
      </c>
      <c r="AC57" s="24">
        <f t="shared" si="28"/>
        <v>4.2379226945354231E-2</v>
      </c>
      <c r="AD57" s="24">
        <f t="shared" si="28"/>
        <v>2.9504529550461678E-2</v>
      </c>
      <c r="AE57" s="24">
        <f t="shared" si="28"/>
        <v>3.4552428500276955E-2</v>
      </c>
      <c r="AF57" s="24">
        <f t="shared" si="28"/>
        <v>5.384371680426403E-2</v>
      </c>
      <c r="AG57" s="24">
        <f t="shared" si="28"/>
        <v>4.5581191687742439E-3</v>
      </c>
      <c r="AH57" s="24">
        <f t="shared" si="28"/>
        <v>2.96527282811343E-2</v>
      </c>
      <c r="AI57" s="24">
        <f t="shared" si="28"/>
        <v>1.6234110684093084E-2</v>
      </c>
      <c r="AJ57" s="24">
        <f t="shared" si="28"/>
        <v>4.1036549382297949E-2</v>
      </c>
      <c r="AK57" s="24">
        <f t="shared" si="28"/>
        <v>3.0905007281224695E-2</v>
      </c>
      <c r="AL57" s="24">
        <f t="shared" si="28"/>
        <v>2.353418304364574E-2</v>
      </c>
      <c r="AM57" s="24">
        <f t="shared" si="28"/>
        <v>4.4124879665296879E-2</v>
      </c>
      <c r="AN57" s="24">
        <f t="shared" si="28"/>
        <v>3.5457794935437326E-2</v>
      </c>
      <c r="AO57" s="24">
        <f t="shared" si="30"/>
        <v>3.9939173371508208E-2</v>
      </c>
      <c r="AP57" s="24">
        <f t="shared" si="30"/>
        <v>4.0555218796440418E-2</v>
      </c>
      <c r="AQ57" s="24">
        <f t="shared" si="30"/>
        <v>4.2691512393529418E-2</v>
      </c>
      <c r="AR57" s="24">
        <f t="shared" si="24"/>
        <v>4.3158107961086323E-2</v>
      </c>
      <c r="AS57" s="24" t="e">
        <f t="shared" si="24"/>
        <v>#DIV/0!</v>
      </c>
      <c r="AT57" s="24">
        <f t="shared" si="24"/>
        <v>4.042012330338185E-2</v>
      </c>
      <c r="AU57" s="21"/>
      <c r="AV57" s="24">
        <f t="shared" si="29"/>
        <v>0.46850155141941796</v>
      </c>
      <c r="AW57" s="24">
        <f t="shared" si="29"/>
        <v>0.46318560022604571</v>
      </c>
      <c r="AX57" s="24">
        <f t="shared" si="29"/>
        <v>0.46518405196418167</v>
      </c>
      <c r="AY57" s="24">
        <f t="shared" si="29"/>
        <v>0.77862865617295896</v>
      </c>
      <c r="AZ57" s="24">
        <f t="shared" si="29"/>
        <v>0.24886144591356851</v>
      </c>
      <c r="BA57" s="24">
        <f t="shared" si="29"/>
        <v>0.49330976907966484</v>
      </c>
      <c r="BB57" s="24">
        <f t="shared" si="29"/>
        <v>0.50865973671668763</v>
      </c>
      <c r="BC57" s="24">
        <f t="shared" si="29"/>
        <v>0.51861925809845455</v>
      </c>
      <c r="BD57" s="24">
        <f t="shared" si="27"/>
        <v>0.20263342375250648</v>
      </c>
      <c r="BE57" s="24">
        <f t="shared" si="27"/>
        <v>0.43084221585601012</v>
      </c>
      <c r="BF57" s="24">
        <f t="shared" si="27"/>
        <v>0.41244344776333453</v>
      </c>
      <c r="BG57" s="24">
        <f t="shared" si="27"/>
        <v>0.45581749929058391</v>
      </c>
      <c r="BH57" s="24">
        <f t="shared" si="27"/>
        <v>0.29472246871709351</v>
      </c>
      <c r="BI57" s="24">
        <f t="shared" si="27"/>
        <v>0.57831309612496917</v>
      </c>
      <c r="BJ57" s="24">
        <f t="shared" si="27"/>
        <v>0.49528648575473366</v>
      </c>
      <c r="BK57" s="24">
        <f t="shared" si="27"/>
        <v>0.31085193579779591</v>
      </c>
      <c r="BL57" s="24">
        <f t="shared" si="31"/>
        <v>0.46852281646529326</v>
      </c>
      <c r="BM57" s="24">
        <f t="shared" si="31"/>
        <v>0.49754151336144981</v>
      </c>
      <c r="BN57" s="24">
        <f t="shared" si="31"/>
        <v>0.53932835701778203</v>
      </c>
      <c r="BO57" s="24">
        <f t="shared" si="31"/>
        <v>0.5645807268733789</v>
      </c>
      <c r="BP57" s="24" t="e">
        <f t="shared" si="31"/>
        <v>#DIV/0!</v>
      </c>
      <c r="BQ57" s="24">
        <f t="shared" si="31"/>
        <v>0.51532000096376107</v>
      </c>
      <c r="BR57" s="21"/>
      <c r="BS57" s="35">
        <f t="shared" si="13"/>
        <v>44287</v>
      </c>
      <c r="BT57" s="24">
        <f t="shared" si="26"/>
        <v>1.4304310057477993E-2</v>
      </c>
      <c r="BU57" s="24">
        <f t="shared" si="25"/>
        <v>8.2534606802028561E-4</v>
      </c>
      <c r="BV57" s="24">
        <f t="shared" si="25"/>
        <v>6.9404042995196485E-3</v>
      </c>
      <c r="BW57" s="24">
        <f t="shared" si="25"/>
        <v>2.968436774757454E-3</v>
      </c>
      <c r="BX57" s="24">
        <f t="shared" si="25"/>
        <v>1.750956675496551E-3</v>
      </c>
      <c r="BY57" s="24">
        <f t="shared" si="25"/>
        <v>2.4608269732457797E-3</v>
      </c>
      <c r="BZ57" s="24">
        <f t="shared" si="25"/>
        <v>4.6110654249007328E-3</v>
      </c>
      <c r="CA57" s="24">
        <f t="shared" si="25"/>
        <v>1.2134955532410915E-4</v>
      </c>
      <c r="CB57" s="24">
        <f t="shared" si="25"/>
        <v>1.6739844232274107E-3</v>
      </c>
      <c r="CC57" s="24">
        <f t="shared" si="25"/>
        <v>3.310424738870832E-4</v>
      </c>
      <c r="CD57" s="24">
        <f t="shared" si="25"/>
        <v>3.0266923191128521E-3</v>
      </c>
      <c r="CE57" s="24">
        <f t="shared" si="25"/>
        <v>9.2500756289481967E-4</v>
      </c>
      <c r="CF57" s="24">
        <f t="shared" si="16"/>
        <v>3.9939422607864712E-2</v>
      </c>
    </row>
    <row r="58" spans="1:84" x14ac:dyDescent="0.25">
      <c r="A58" s="31">
        <f>+[1]NOA!A59</f>
        <v>44317</v>
      </c>
      <c r="B58" s="17">
        <f>+[1]NOA!B59</f>
        <v>480.91570000000002</v>
      </c>
      <c r="C58" s="17">
        <f>+[1]NOA!C59</f>
        <v>505.79509999999999</v>
      </c>
      <c r="D58" s="17">
        <f>+[1]NOA!D59</f>
        <v>389.36380000000003</v>
      </c>
      <c r="E58" s="17">
        <f>+[1]NOA!E59</f>
        <v>459.19330000000002</v>
      </c>
      <c r="F58" s="17">
        <f>+[1]NOA!F59</f>
        <v>474.8725</v>
      </c>
      <c r="G58" s="17">
        <f>+[1]NOA!G59</f>
        <v>458.4332</v>
      </c>
      <c r="H58" s="17">
        <f>+[1]NOA!H59</f>
        <v>546.21190000000001</v>
      </c>
      <c r="I58" s="17">
        <f>+[1]NOA!I59</f>
        <v>505.68830000000003</v>
      </c>
      <c r="J58" s="17">
        <f>+[1]NOA!J59</f>
        <v>464.69659999999999</v>
      </c>
      <c r="K58" s="17">
        <f>+[1]NOA!K59</f>
        <v>447.89530000000002</v>
      </c>
      <c r="L58" s="17">
        <f>+[1]NOA!L59</f>
        <v>456.44639999999998</v>
      </c>
      <c r="M58" s="17">
        <f>+[1]NOA!M59</f>
        <v>449.42290000000003</v>
      </c>
      <c r="N58" s="17">
        <f>+[1]NOA!N59</f>
        <v>419.57470000000001</v>
      </c>
      <c r="O58" s="18">
        <f>+[1]NOA!R59</f>
        <v>472.1703</v>
      </c>
      <c r="P58" s="19">
        <f>+[1]NOA!S59</f>
        <v>484.7928</v>
      </c>
      <c r="Q58" s="20">
        <f>+[1]NOA!T59</f>
        <v>472.17630000000003</v>
      </c>
      <c r="R58" s="18">
        <f t="shared" si="6"/>
        <v>480.92059381999991</v>
      </c>
      <c r="S58" s="19">
        <f t="shared" si="7"/>
        <v>474.30228306396839</v>
      </c>
      <c r="T58" s="19">
        <f t="shared" si="8"/>
        <v>451.2490173318447</v>
      </c>
      <c r="U58" s="19">
        <f t="shared" si="9"/>
        <v>451.77310775862071</v>
      </c>
      <c r="V58" s="19"/>
      <c r="W58" s="20">
        <f t="shared" si="10"/>
        <v>474.95102944291466</v>
      </c>
      <c r="X58" s="21"/>
      <c r="Y58" s="42">
        <f t="shared" si="28"/>
        <v>3.2453268469876617E-2</v>
      </c>
      <c r="Z58" s="24">
        <f t="shared" si="28"/>
        <v>3.2500187293020844E-2</v>
      </c>
      <c r="AA58" s="24">
        <f t="shared" si="28"/>
        <v>1.9939657128008381E-2</v>
      </c>
      <c r="AB58" s="24">
        <f t="shared" si="28"/>
        <v>3.257005534629287E-2</v>
      </c>
      <c r="AC58" s="24">
        <f t="shared" si="28"/>
        <v>1.6443624031497128E-2</v>
      </c>
      <c r="AD58" s="24">
        <f t="shared" si="28"/>
        <v>2.5229922021972051E-2</v>
      </c>
      <c r="AE58" s="24">
        <f t="shared" si="28"/>
        <v>4.7655791768466571E-2</v>
      </c>
      <c r="AF58" s="24">
        <f t="shared" si="28"/>
        <v>5.2071351103493813E-2</v>
      </c>
      <c r="AG58" s="24">
        <f t="shared" si="28"/>
        <v>4.7324607282299702E-3</v>
      </c>
      <c r="AH58" s="24">
        <f t="shared" si="28"/>
        <v>2.3586851421575794E-2</v>
      </c>
      <c r="AI58" s="24">
        <f t="shared" si="28"/>
        <v>3.1819878127097301E-3</v>
      </c>
      <c r="AJ58" s="24">
        <f t="shared" si="28"/>
        <v>4.4112553036426361E-2</v>
      </c>
      <c r="AK58" s="24">
        <f t="shared" si="28"/>
        <v>3.2195316119036255E-2</v>
      </c>
      <c r="AL58" s="24">
        <f t="shared" si="28"/>
        <v>2.5149439801574802E-2</v>
      </c>
      <c r="AM58" s="24">
        <f t="shared" si="28"/>
        <v>3.5146831609344176E-2</v>
      </c>
      <c r="AN58" s="24">
        <f t="shared" si="28"/>
        <v>2.7073511440850684E-2</v>
      </c>
      <c r="AO58" s="24">
        <f t="shared" si="30"/>
        <v>3.2455835407048328E-2</v>
      </c>
      <c r="AP58" s="24">
        <f t="shared" si="30"/>
        <v>3.1962074166558718E-2</v>
      </c>
      <c r="AQ58" s="24">
        <f t="shared" si="30"/>
        <v>3.2295745723716962E-2</v>
      </c>
      <c r="AR58" s="24">
        <f t="shared" si="24"/>
        <v>2.8970924406167775E-2</v>
      </c>
      <c r="AS58" s="24" t="e">
        <f t="shared" si="24"/>
        <v>#DIV/0!</v>
      </c>
      <c r="AT58" s="24">
        <f t="shared" si="24"/>
        <v>3.367646493915033E-2</v>
      </c>
      <c r="AU58" s="21"/>
      <c r="AV58" s="24">
        <f t="shared" si="29"/>
        <v>0.49119066555660473</v>
      </c>
      <c r="AW58" s="24">
        <f t="shared" si="29"/>
        <v>0.50136528203114294</v>
      </c>
      <c r="AX58" s="24">
        <f t="shared" si="29"/>
        <v>0.48638290935924244</v>
      </c>
      <c r="AY58" s="24">
        <f t="shared" si="29"/>
        <v>0.71975295418319551</v>
      </c>
      <c r="AZ58" s="24">
        <f t="shared" si="29"/>
        <v>0.2677377432907988</v>
      </c>
      <c r="BA58" s="24">
        <f t="shared" si="29"/>
        <v>0.49167210059337174</v>
      </c>
      <c r="BB58" s="24">
        <f t="shared" si="29"/>
        <v>0.55715299792460149</v>
      </c>
      <c r="BC58" s="24">
        <f t="shared" si="29"/>
        <v>0.58206861900390883</v>
      </c>
      <c r="BD58" s="24">
        <f t="shared" si="27"/>
        <v>0.20113730208682012</v>
      </c>
      <c r="BE58" s="24">
        <f t="shared" si="27"/>
        <v>0.42039684636244257</v>
      </c>
      <c r="BF58" s="24">
        <f t="shared" si="27"/>
        <v>0.42244460462459421</v>
      </c>
      <c r="BG58" s="24">
        <f t="shared" si="27"/>
        <v>0.49500509453412866</v>
      </c>
      <c r="BH58" s="24">
        <f t="shared" si="27"/>
        <v>0.29554504482806743</v>
      </c>
      <c r="BI58" s="24">
        <f t="shared" si="27"/>
        <v>0.56973283607593972</v>
      </c>
      <c r="BJ58" s="24">
        <f t="shared" si="27"/>
        <v>0.51975427766398274</v>
      </c>
      <c r="BK58" s="24">
        <f t="shared" si="27"/>
        <v>0.34307848927090401</v>
      </c>
      <c r="BL58" s="24">
        <f t="shared" si="31"/>
        <v>0.49121670582797372</v>
      </c>
      <c r="BM58" s="24">
        <f t="shared" si="31"/>
        <v>0.51424215513489901</v>
      </c>
      <c r="BN58" s="24">
        <f t="shared" si="31"/>
        <v>0.53064309312360147</v>
      </c>
      <c r="BO58" s="24">
        <f t="shared" si="31"/>
        <v>0.54113182036856489</v>
      </c>
      <c r="BP58" s="24" t="e">
        <f t="shared" si="31"/>
        <v>#DIV/0!</v>
      </c>
      <c r="BQ58" s="24">
        <f t="shared" si="31"/>
        <v>0.52261002916578914</v>
      </c>
      <c r="BR58" s="21"/>
      <c r="BS58" s="35">
        <f t="shared" si="13"/>
        <v>44317</v>
      </c>
      <c r="BT58" s="24">
        <f t="shared" si="26"/>
        <v>1.185019869085163E-2</v>
      </c>
      <c r="BU58" s="24">
        <f t="shared" si="25"/>
        <v>5.1149873657951341E-4</v>
      </c>
      <c r="BV58" s="24">
        <f t="shared" si="25"/>
        <v>3.8464993269629296E-3</v>
      </c>
      <c r="BW58" s="24">
        <f t="shared" si="25"/>
        <v>1.1544915296082645E-3</v>
      </c>
      <c r="BX58" s="24">
        <f t="shared" si="25"/>
        <v>1.4822571967737189E-3</v>
      </c>
      <c r="BY58" s="24">
        <f t="shared" si="25"/>
        <v>3.3764738223997877E-3</v>
      </c>
      <c r="BZ58" s="24">
        <f t="shared" si="25"/>
        <v>4.5189132222267616E-3</v>
      </c>
      <c r="CA58" s="24">
        <f t="shared" si="25"/>
        <v>1.2170468377991448E-4</v>
      </c>
      <c r="CB58" s="24">
        <f t="shared" si="25"/>
        <v>1.3183787427624395E-3</v>
      </c>
      <c r="CC58" s="24">
        <f t="shared" si="25"/>
        <v>6.340743539595285E-5</v>
      </c>
      <c r="CD58" s="24">
        <f t="shared" si="25"/>
        <v>3.2570040725720824E-3</v>
      </c>
      <c r="CE58" s="24">
        <f t="shared" si="25"/>
        <v>9.5525752524157348E-4</v>
      </c>
      <c r="CF58" s="24">
        <f t="shared" si="16"/>
        <v>3.2456084985154572E-2</v>
      </c>
    </row>
    <row r="59" spans="1:84" x14ac:dyDescent="0.25">
      <c r="A59" s="31">
        <f>+[1]NOA!A60</f>
        <v>44348</v>
      </c>
      <c r="B59" s="17">
        <f>+[1]NOA!B60</f>
        <v>496.72019999999998</v>
      </c>
      <c r="C59" s="17">
        <f>+[1]NOA!C60</f>
        <v>522.86220000000003</v>
      </c>
      <c r="D59" s="17">
        <f>+[1]NOA!D60</f>
        <v>409.65469999999999</v>
      </c>
      <c r="E59" s="17">
        <f>+[1]NOA!E60</f>
        <v>470.27780000000001</v>
      </c>
      <c r="F59" s="17">
        <f>+[1]NOA!F60</f>
        <v>496.32819999999998</v>
      </c>
      <c r="G59" s="17">
        <f>+[1]NOA!G60</f>
        <v>473.37490000000003</v>
      </c>
      <c r="H59" s="17">
        <f>+[1]NOA!H60</f>
        <v>571.26729999999998</v>
      </c>
      <c r="I59" s="17">
        <f>+[1]NOA!I60</f>
        <v>522.28470000000004</v>
      </c>
      <c r="J59" s="17">
        <f>+[1]NOA!J60</f>
        <v>495.89960000000002</v>
      </c>
      <c r="K59" s="17">
        <f>+[1]NOA!K60</f>
        <v>455.39499999999998</v>
      </c>
      <c r="L59" s="17">
        <f>+[1]NOA!L60</f>
        <v>458.19220000000001</v>
      </c>
      <c r="M59" s="17">
        <f>+[1]NOA!M60</f>
        <v>462.52429999999998</v>
      </c>
      <c r="N59" s="17">
        <f>+[1]NOA!N60</f>
        <v>423.8888</v>
      </c>
      <c r="O59" s="18">
        <f>+[1]NOA!R60</f>
        <v>472.33010000000002</v>
      </c>
      <c r="P59" s="19">
        <f>+[1]NOA!S60</f>
        <v>502.90960000000001</v>
      </c>
      <c r="Q59" s="20">
        <f>+[1]NOA!T60</f>
        <v>490.2122</v>
      </c>
      <c r="R59" s="18">
        <f t="shared" si="6"/>
        <v>496.7255957399999</v>
      </c>
      <c r="S59" s="19">
        <f t="shared" si="7"/>
        <v>488.5323072932228</v>
      </c>
      <c r="T59" s="19">
        <f t="shared" si="8"/>
        <v>462.20435671225226</v>
      </c>
      <c r="U59" s="19">
        <f t="shared" si="9"/>
        <v>462.11253390804603</v>
      </c>
      <c r="V59" s="19"/>
      <c r="W59" s="20">
        <f t="shared" si="10"/>
        <v>489.15147917814028</v>
      </c>
      <c r="X59" s="21"/>
      <c r="Y59" s="42">
        <f t="shared" si="28"/>
        <v>3.2863347983856483E-2</v>
      </c>
      <c r="Z59" s="24">
        <f t="shared" si="28"/>
        <v>3.3743110599529391E-2</v>
      </c>
      <c r="AA59" s="24">
        <f t="shared" si="28"/>
        <v>5.2112959653670909E-2</v>
      </c>
      <c r="AB59" s="24">
        <f t="shared" si="28"/>
        <v>2.4139071715549854E-2</v>
      </c>
      <c r="AC59" s="24">
        <f t="shared" si="28"/>
        <v>4.5182022542892941E-2</v>
      </c>
      <c r="AD59" s="24">
        <f t="shared" si="28"/>
        <v>3.259297101518821E-2</v>
      </c>
      <c r="AE59" s="24">
        <f t="shared" si="28"/>
        <v>4.5871208591390822E-2</v>
      </c>
      <c r="AF59" s="24">
        <f t="shared" si="28"/>
        <v>3.2819426512339822E-2</v>
      </c>
      <c r="AG59" s="24">
        <f t="shared" si="28"/>
        <v>6.7147037443355595E-2</v>
      </c>
      <c r="AH59" s="24">
        <f t="shared" si="28"/>
        <v>1.6744315021836487E-2</v>
      </c>
      <c r="AI59" s="24">
        <f t="shared" si="28"/>
        <v>3.8247645287596832E-3</v>
      </c>
      <c r="AJ59" s="24">
        <f t="shared" si="28"/>
        <v>2.9151607539357638E-2</v>
      </c>
      <c r="AK59" s="24">
        <f t="shared" si="28"/>
        <v>1.028207849520002E-2</v>
      </c>
      <c r="AL59" s="24">
        <f t="shared" si="28"/>
        <v>3.384372121668644E-4</v>
      </c>
      <c r="AM59" s="24">
        <f t="shared" si="28"/>
        <v>3.737019196654745E-2</v>
      </c>
      <c r="AN59" s="24">
        <f t="shared" si="28"/>
        <v>3.8197385171597986E-2</v>
      </c>
      <c r="AO59" s="24">
        <f t="shared" si="30"/>
        <v>3.2864057233355837E-2</v>
      </c>
      <c r="AP59" s="24">
        <f t="shared" si="30"/>
        <v>3.0002015038445906E-2</v>
      </c>
      <c r="AQ59" s="24">
        <f t="shared" si="30"/>
        <v>2.4277813268568593E-2</v>
      </c>
      <c r="AR59" s="24">
        <f t="shared" si="24"/>
        <v>2.2886324953519832E-2</v>
      </c>
      <c r="AS59" s="24" t="e">
        <f t="shared" si="24"/>
        <v>#DIV/0!</v>
      </c>
      <c r="AT59" s="24">
        <f t="shared" si="24"/>
        <v>2.9898766093594542E-2</v>
      </c>
      <c r="AU59" s="21"/>
      <c r="AV59" s="24">
        <f t="shared" si="29"/>
        <v>0.50689039858314966</v>
      </c>
      <c r="AW59" s="24">
        <f t="shared" si="29"/>
        <v>0.53483301283170892</v>
      </c>
      <c r="AX59" s="24">
        <f t="shared" si="29"/>
        <v>0.50376367926536858</v>
      </c>
      <c r="AY59" s="24">
        <f t="shared" si="29"/>
        <v>0.62519611786839402</v>
      </c>
      <c r="AZ59" s="24">
        <f t="shared" si="29"/>
        <v>0.31588761160746825</v>
      </c>
      <c r="BA59" s="24">
        <f t="shared" si="29"/>
        <v>0.47986862421504806</v>
      </c>
      <c r="BB59" s="24">
        <f t="shared" si="29"/>
        <v>0.57586110442932537</v>
      </c>
      <c r="BC59" s="24">
        <f t="shared" si="29"/>
        <v>0.62725537877713933</v>
      </c>
      <c r="BD59" s="24">
        <f t="shared" si="27"/>
        <v>0.29042629900807038</v>
      </c>
      <c r="BE59" s="24">
        <f t="shared" si="27"/>
        <v>0.42412228197305324</v>
      </c>
      <c r="BF59" s="24">
        <f t="shared" si="27"/>
        <v>0.37077079197316576</v>
      </c>
      <c r="BG59" s="24">
        <f t="shared" si="27"/>
        <v>0.50531600862590254</v>
      </c>
      <c r="BH59" s="24">
        <f t="shared" si="27"/>
        <v>0.31814498298711569</v>
      </c>
      <c r="BI59" s="24">
        <f t="shared" si="27"/>
        <v>0.4851699991510261</v>
      </c>
      <c r="BJ59" s="24">
        <f t="shared" si="27"/>
        <v>0.54644964509827254</v>
      </c>
      <c r="BK59" s="24">
        <f t="shared" si="27"/>
        <v>0.38075925222283469</v>
      </c>
      <c r="BL59" s="24">
        <f t="shared" si="31"/>
        <v>0.5069151998021233</v>
      </c>
      <c r="BM59" s="24">
        <f t="shared" si="31"/>
        <v>0.52085219025840179</v>
      </c>
      <c r="BN59" s="24">
        <f t="shared" si="31"/>
        <v>0.50715068747789904</v>
      </c>
      <c r="BO59" s="24">
        <f t="shared" si="31"/>
        <v>0.50767853134537733</v>
      </c>
      <c r="BP59" s="24" t="e">
        <f t="shared" si="31"/>
        <v>#DIV/0!</v>
      </c>
      <c r="BQ59" s="24">
        <f t="shared" si="31"/>
        <v>0.51883585750249517</v>
      </c>
      <c r="BR59" s="21"/>
      <c r="BS59" s="35">
        <f t="shared" si="13"/>
        <v>44348</v>
      </c>
      <c r="BT59" s="24">
        <f t="shared" si="26"/>
        <v>1.2303951752874805E-2</v>
      </c>
      <c r="BU59" s="24">
        <f t="shared" si="25"/>
        <v>1.3206164198839815E-3</v>
      </c>
      <c r="BV59" s="24">
        <f t="shared" si="25"/>
        <v>2.8511288984743042E-3</v>
      </c>
      <c r="BW59" s="24">
        <f t="shared" si="25"/>
        <v>3.1229984797751429E-3</v>
      </c>
      <c r="BX59" s="24">
        <f t="shared" si="25"/>
        <v>1.9014393582908636E-3</v>
      </c>
      <c r="BY59" s="24">
        <f t="shared" si="25"/>
        <v>3.2978894637875154E-3</v>
      </c>
      <c r="BZ59" s="24">
        <f t="shared" si="25"/>
        <v>2.902290858876101E-3</v>
      </c>
      <c r="CA59" s="24">
        <f t="shared" si="25"/>
        <v>1.6804560549801156E-3</v>
      </c>
      <c r="CB59" s="24">
        <f t="shared" si="25"/>
        <v>9.2788018773352107E-4</v>
      </c>
      <c r="CC59" s="24">
        <f t="shared" si="25"/>
        <v>7.4055224231607818E-5</v>
      </c>
      <c r="CD59" s="24">
        <f t="shared" si="25"/>
        <v>2.1766847287372744E-3</v>
      </c>
      <c r="CE59" s="24">
        <f t="shared" si="25"/>
        <v>3.0500023184936543E-4</v>
      </c>
      <c r="CF59" s="24">
        <f t="shared" si="16"/>
        <v>3.2864391659494598E-2</v>
      </c>
    </row>
    <row r="60" spans="1:84" x14ac:dyDescent="0.25">
      <c r="A60" s="31">
        <f>+[1]NOA!A61</f>
        <v>44378</v>
      </c>
      <c r="B60" s="17">
        <f>+[1]NOA!B61</f>
        <v>510.39460000000003</v>
      </c>
      <c r="C60" s="17">
        <f>+[1]NOA!C61</f>
        <v>537.43010000000004</v>
      </c>
      <c r="D60" s="17">
        <f>+[1]NOA!D61</f>
        <v>423.35449999999997</v>
      </c>
      <c r="E60" s="17">
        <f>+[1]NOA!E61</f>
        <v>478.3125</v>
      </c>
      <c r="F60" s="17">
        <f>+[1]NOA!F61</f>
        <v>502.39879999999999</v>
      </c>
      <c r="G60" s="17">
        <f>+[1]NOA!G61</f>
        <v>484.22050000000002</v>
      </c>
      <c r="H60" s="17">
        <f>+[1]NOA!H61</f>
        <v>595.45770000000005</v>
      </c>
      <c r="I60" s="17">
        <f>+[1]NOA!I61</f>
        <v>536.60609999999997</v>
      </c>
      <c r="J60" s="17">
        <f>+[1]NOA!J61</f>
        <v>506.10410000000002</v>
      </c>
      <c r="K60" s="17">
        <f>+[1]NOA!K61</f>
        <v>471.99619999999999</v>
      </c>
      <c r="L60" s="17">
        <f>+[1]NOA!L61</f>
        <v>462.51400000000001</v>
      </c>
      <c r="M60" s="17">
        <f>+[1]NOA!M61</f>
        <v>483.50220000000002</v>
      </c>
      <c r="N60" s="17">
        <f>+[1]NOA!N61</f>
        <v>434.51909999999998</v>
      </c>
      <c r="O60" s="18">
        <f>+[1]NOA!R61</f>
        <v>490.62430000000001</v>
      </c>
      <c r="P60" s="19">
        <f>+[1]NOA!S61</f>
        <v>517.24440000000004</v>
      </c>
      <c r="Q60" s="20">
        <f>+[1]NOA!T61</f>
        <v>498.03680000000003</v>
      </c>
      <c r="R60" s="18">
        <f t="shared" si="6"/>
        <v>510.40115465999992</v>
      </c>
      <c r="S60" s="19">
        <f t="shared" si="7"/>
        <v>502.33439012630708</v>
      </c>
      <c r="T60" s="19">
        <f t="shared" si="8"/>
        <v>475.27435090706103</v>
      </c>
      <c r="U60" s="19">
        <f t="shared" si="9"/>
        <v>472.91298186063221</v>
      </c>
      <c r="V60" s="19"/>
      <c r="W60" s="20">
        <f t="shared" si="10"/>
        <v>502.06185418343574</v>
      </c>
      <c r="X60" s="21"/>
      <c r="Y60" s="42">
        <f t="shared" si="28"/>
        <v>2.7529381732412039E-2</v>
      </c>
      <c r="Z60" s="24">
        <f t="shared" si="28"/>
        <v>2.7861834341820879E-2</v>
      </c>
      <c r="AA60" s="24">
        <f t="shared" si="28"/>
        <v>3.3442311292900984E-2</v>
      </c>
      <c r="AB60" s="24">
        <f t="shared" si="28"/>
        <v>1.7085008052687201E-2</v>
      </c>
      <c r="AC60" s="24">
        <f t="shared" si="28"/>
        <v>1.2231019716389291E-2</v>
      </c>
      <c r="AD60" s="24">
        <f t="shared" si="28"/>
        <v>2.2911227443618065E-2</v>
      </c>
      <c r="AE60" s="24">
        <f t="shared" si="28"/>
        <v>4.2345150860201741E-2</v>
      </c>
      <c r="AF60" s="24">
        <f t="shared" si="28"/>
        <v>2.7420676883699535E-2</v>
      </c>
      <c r="AG60" s="24">
        <f t="shared" si="28"/>
        <v>2.0577754045375318E-2</v>
      </c>
      <c r="AH60" s="24">
        <f t="shared" si="28"/>
        <v>3.6454506527300534E-2</v>
      </c>
      <c r="AI60" s="24">
        <f t="shared" si="28"/>
        <v>9.432286276370494E-3</v>
      </c>
      <c r="AJ60" s="24">
        <f t="shared" si="28"/>
        <v>4.5355238632867501E-2</v>
      </c>
      <c r="AK60" s="24">
        <f t="shared" si="28"/>
        <v>2.5078039334844426E-2</v>
      </c>
      <c r="AL60" s="24">
        <f t="shared" si="28"/>
        <v>3.873181065530229E-2</v>
      </c>
      <c r="AM60" s="24">
        <f t="shared" si="28"/>
        <v>2.8503731088052486E-2</v>
      </c>
      <c r="AN60" s="24">
        <f t="shared" si="28"/>
        <v>1.5961659052957211E-2</v>
      </c>
      <c r="AO60" s="24">
        <f t="shared" si="30"/>
        <v>2.7531415810426951E-2</v>
      </c>
      <c r="AP60" s="24">
        <f t="shared" si="30"/>
        <v>2.8252139371409246E-2</v>
      </c>
      <c r="AQ60" s="24">
        <f t="shared" si="30"/>
        <v>2.8277522712633285E-2</v>
      </c>
      <c r="AR60" s="24">
        <f t="shared" si="24"/>
        <v>2.3371900046180727E-2</v>
      </c>
      <c r="AS60" s="24" t="e">
        <f t="shared" si="24"/>
        <v>#DIV/0!</v>
      </c>
      <c r="AT60" s="24">
        <f t="shared" si="24"/>
        <v>2.6393408902671833E-2</v>
      </c>
      <c r="AU60" s="21"/>
      <c r="AV60" s="24">
        <f t="shared" si="29"/>
        <v>0.51959551655033898</v>
      </c>
      <c r="AW60" s="24">
        <f t="shared" si="29"/>
        <v>0.56955049820361681</v>
      </c>
      <c r="AX60" s="24">
        <f t="shared" si="29"/>
        <v>0.53402762126244396</v>
      </c>
      <c r="AY60" s="24">
        <f t="shared" si="29"/>
        <v>0.58614449620917064</v>
      </c>
      <c r="AZ60" s="24">
        <f t="shared" si="29"/>
        <v>0.31738551842679041</v>
      </c>
      <c r="BA60" s="24">
        <f t="shared" si="29"/>
        <v>0.45936010883556633</v>
      </c>
      <c r="BB60" s="24">
        <f t="shared" si="29"/>
        <v>0.6022579584465042</v>
      </c>
      <c r="BC60" s="24">
        <f t="shared" si="29"/>
        <v>0.63588398464615636</v>
      </c>
      <c r="BD60" s="24">
        <f t="shared" si="27"/>
        <v>0.32139371574155939</v>
      </c>
      <c r="BE60" s="24">
        <f t="shared" si="27"/>
        <v>0.40444922384214577</v>
      </c>
      <c r="BF60" s="24">
        <f t="shared" si="27"/>
        <v>0.36246193691152651</v>
      </c>
      <c r="BG60" s="24">
        <f t="shared" si="27"/>
        <v>0.54434271667652556</v>
      </c>
      <c r="BH60" s="24">
        <f t="shared" si="27"/>
        <v>0.31317856539508004</v>
      </c>
      <c r="BI60" s="24">
        <f t="shared" si="27"/>
        <v>0.5331975836302858</v>
      </c>
      <c r="BJ60" s="24">
        <f t="shared" si="27"/>
        <v>0.55137824465762231</v>
      </c>
      <c r="BK60" s="24">
        <f t="shared" si="27"/>
        <v>0.39610286219184276</v>
      </c>
      <c r="BL60" s="24">
        <f t="shared" si="31"/>
        <v>0.51962182662446543</v>
      </c>
      <c r="BM60" s="24">
        <f t="shared" si="31"/>
        <v>0.5333114545566997</v>
      </c>
      <c r="BN60" s="24">
        <f t="shared" si="31"/>
        <v>0.49547679645586085</v>
      </c>
      <c r="BO60" s="24">
        <f t="shared" si="31"/>
        <v>0.48171981182335899</v>
      </c>
      <c r="BP60" s="24" t="e">
        <f t="shared" si="31"/>
        <v>#DIV/0!</v>
      </c>
      <c r="BQ60" s="24">
        <f t="shared" si="31"/>
        <v>0.51151465964746667</v>
      </c>
      <c r="BR60" s="21"/>
      <c r="BS60" s="35">
        <f t="shared" si="13"/>
        <v>44378</v>
      </c>
      <c r="BT60" s="24">
        <f t="shared" si="26"/>
        <v>1.0168080400193114E-2</v>
      </c>
      <c r="BU60" s="24">
        <f t="shared" si="25"/>
        <v>8.6327018711942756E-4</v>
      </c>
      <c r="BV60" s="24">
        <f t="shared" si="25"/>
        <v>2.0009099489008068E-3</v>
      </c>
      <c r="BW60" s="24">
        <f t="shared" si="25"/>
        <v>8.5549570965706841E-4</v>
      </c>
      <c r="BX60" s="24">
        <f t="shared" si="25"/>
        <v>1.3362668158049529E-3</v>
      </c>
      <c r="BY60" s="24">
        <f t="shared" si="25"/>
        <v>3.0827260900603685E-3</v>
      </c>
      <c r="BZ60" s="24">
        <f t="shared" si="25"/>
        <v>2.424764968285956E-3</v>
      </c>
      <c r="CA60" s="24">
        <f t="shared" si="25"/>
        <v>5.3208335396869282E-4</v>
      </c>
      <c r="CB60" s="24">
        <f t="shared" si="25"/>
        <v>1.9885871361784769E-3</v>
      </c>
      <c r="CC60" s="24">
        <f t="shared" si="25"/>
        <v>1.7749372785725231E-4</v>
      </c>
      <c r="CD60" s="24">
        <f t="shared" si="25"/>
        <v>3.3744031549351183E-3</v>
      </c>
      <c r="CE60" s="24">
        <f t="shared" si="25"/>
        <v>7.2763338394532626E-4</v>
      </c>
      <c r="CF60" s="24">
        <f t="shared" si="16"/>
        <v>2.753171487690656E-2</v>
      </c>
    </row>
    <row r="61" spans="1:84" x14ac:dyDescent="0.25">
      <c r="A61" s="31">
        <f>+[1]NOA!A62</f>
        <v>44409</v>
      </c>
      <c r="B61" s="17">
        <f>+[1]NOA!B62</f>
        <v>522.5566</v>
      </c>
      <c r="C61" s="17">
        <f>+[1]NOA!C62</f>
        <v>545.25540000000001</v>
      </c>
      <c r="D61" s="17">
        <f>+[1]NOA!D62</f>
        <v>432.18509999999998</v>
      </c>
      <c r="E61" s="17">
        <f>+[1]NOA!E62</f>
        <v>495.14850000000001</v>
      </c>
      <c r="F61" s="17">
        <f>+[1]NOA!F62</f>
        <v>505.82990000000001</v>
      </c>
      <c r="G61" s="17">
        <f>+[1]NOA!G62</f>
        <v>500.28620000000001</v>
      </c>
      <c r="H61" s="17">
        <f>+[1]NOA!H62</f>
        <v>615.22220000000004</v>
      </c>
      <c r="I61" s="17">
        <f>+[1]NOA!I62</f>
        <v>546.80150000000003</v>
      </c>
      <c r="J61" s="17">
        <f>+[1]NOA!J62</f>
        <v>508.44439999999997</v>
      </c>
      <c r="K61" s="17">
        <f>+[1]NOA!K62</f>
        <v>494.5034</v>
      </c>
      <c r="L61" s="17">
        <f>+[1]NOA!L62</f>
        <v>492.6841</v>
      </c>
      <c r="M61" s="17">
        <f>+[1]NOA!M62</f>
        <v>499.7627</v>
      </c>
      <c r="N61" s="17">
        <f>+[1]NOA!N62</f>
        <v>447.58699999999999</v>
      </c>
      <c r="O61" s="18">
        <f>+[1]NOA!R62</f>
        <v>495.91160000000002</v>
      </c>
      <c r="P61" s="19">
        <f>+[1]NOA!S62</f>
        <v>531.96960000000001</v>
      </c>
      <c r="Q61" s="20">
        <f>+[1]NOA!T62</f>
        <v>505.20170000000002</v>
      </c>
      <c r="R61" s="18">
        <f t="shared" si="6"/>
        <v>522.56390574</v>
      </c>
      <c r="S61" s="19">
        <f t="shared" si="7"/>
        <v>514.74504377291862</v>
      </c>
      <c r="T61" s="19">
        <f t="shared" si="8"/>
        <v>492.43464951158245</v>
      </c>
      <c r="U61" s="19">
        <f t="shared" si="9"/>
        <v>490.33152007902305</v>
      </c>
      <c r="V61" s="19"/>
      <c r="W61" s="20">
        <f t="shared" si="10"/>
        <v>518.23201059097653</v>
      </c>
      <c r="X61" s="21"/>
      <c r="Y61" s="42">
        <f t="shared" si="28"/>
        <v>2.3828622011282885E-2</v>
      </c>
      <c r="Z61" s="24">
        <f t="shared" si="28"/>
        <v>1.4560591228515163E-2</v>
      </c>
      <c r="AA61" s="24">
        <f t="shared" si="28"/>
        <v>2.0858642107264735E-2</v>
      </c>
      <c r="AB61" s="24">
        <f t="shared" si="28"/>
        <v>3.5198745589964719E-2</v>
      </c>
      <c r="AC61" s="24">
        <f t="shared" si="28"/>
        <v>6.8294351021538358E-3</v>
      </c>
      <c r="AD61" s="24">
        <f t="shared" si="28"/>
        <v>3.3178479638924729E-2</v>
      </c>
      <c r="AE61" s="24">
        <f t="shared" si="28"/>
        <v>3.3192114234142922E-2</v>
      </c>
      <c r="AF61" s="24">
        <f t="shared" si="28"/>
        <v>1.8999784012891485E-2</v>
      </c>
      <c r="AG61" s="24">
        <f t="shared" si="28"/>
        <v>4.6241474827015683E-3</v>
      </c>
      <c r="AH61" s="24">
        <f t="shared" si="28"/>
        <v>4.768512966841687E-2</v>
      </c>
      <c r="AI61" s="24">
        <f t="shared" si="28"/>
        <v>6.5230674098513797E-2</v>
      </c>
      <c r="AJ61" s="24">
        <f t="shared" si="28"/>
        <v>3.3630663934931304E-2</v>
      </c>
      <c r="AK61" s="24">
        <f t="shared" si="28"/>
        <v>3.00743971899049E-2</v>
      </c>
      <c r="AL61" s="24">
        <f t="shared" si="28"/>
        <v>1.0776677796024314E-2</v>
      </c>
      <c r="AM61" s="24">
        <f t="shared" si="28"/>
        <v>2.8468553743645986E-2</v>
      </c>
      <c r="AN61" s="24">
        <f t="shared" si="28"/>
        <v>1.4386286314585606E-2</v>
      </c>
      <c r="AO61" s="24">
        <f t="shared" si="30"/>
        <v>2.3829787548388603E-2</v>
      </c>
      <c r="AP61" s="24">
        <f t="shared" si="30"/>
        <v>2.4705960592287912E-2</v>
      </c>
      <c r="AQ61" s="24">
        <f t="shared" si="30"/>
        <v>3.6106090244026445E-2</v>
      </c>
      <c r="AR61" s="24">
        <f t="shared" si="24"/>
        <v>3.683243828464855E-2</v>
      </c>
      <c r="AS61" s="24" t="e">
        <f t="shared" si="24"/>
        <v>#DIV/0!</v>
      </c>
      <c r="AT61" s="24">
        <f t="shared" si="24"/>
        <v>3.2207498484106756E-2</v>
      </c>
      <c r="AU61" s="21"/>
      <c r="AV61" s="24">
        <f t="shared" si="29"/>
        <v>0.51705331610805483</v>
      </c>
      <c r="AW61" s="24">
        <f t="shared" si="29"/>
        <v>0.54988446688623971</v>
      </c>
      <c r="AX61" s="24">
        <f t="shared" si="29"/>
        <v>0.54979154907758754</v>
      </c>
      <c r="AY61" s="24">
        <f t="shared" si="29"/>
        <v>0.59496779131322142</v>
      </c>
      <c r="AZ61" s="24">
        <f t="shared" si="29"/>
        <v>0.29074294988013238</v>
      </c>
      <c r="BA61" s="24">
        <f t="shared" si="29"/>
        <v>0.46510248093234985</v>
      </c>
      <c r="BB61" s="24">
        <f t="shared" si="29"/>
        <v>0.6099658313307621</v>
      </c>
      <c r="BC61" s="24">
        <f t="shared" si="29"/>
        <v>0.62494026845318484</v>
      </c>
      <c r="BD61" s="24">
        <f t="shared" si="27"/>
        <v>0.29828043932383985</v>
      </c>
      <c r="BE61" s="24">
        <f t="shared" si="27"/>
        <v>0.43754247916086464</v>
      </c>
      <c r="BF61" s="24">
        <f t="shared" si="27"/>
        <v>0.43937499835665816</v>
      </c>
      <c r="BG61" s="24">
        <f t="shared" si="27"/>
        <v>0.56697941704516719</v>
      </c>
      <c r="BH61" s="24">
        <f t="shared" si="27"/>
        <v>0.32826918471401467</v>
      </c>
      <c r="BI61" s="24">
        <f t="shared" si="27"/>
        <v>0.49674595904643915</v>
      </c>
      <c r="BJ61" s="24">
        <f t="shared" si="27"/>
        <v>0.55521155740242611</v>
      </c>
      <c r="BK61" s="24">
        <f t="shared" si="27"/>
        <v>0.39137455335429761</v>
      </c>
      <c r="BL61" s="24">
        <f t="shared" si="31"/>
        <v>0.51708106503448303</v>
      </c>
      <c r="BM61" s="24">
        <f t="shared" si="31"/>
        <v>0.53192183210299238</v>
      </c>
      <c r="BN61" s="24">
        <f t="shared" si="31"/>
        <v>0.51181264118187886</v>
      </c>
      <c r="BO61" s="24">
        <f t="shared" si="31"/>
        <v>0.49640222976157267</v>
      </c>
      <c r="BP61" s="24" t="e">
        <f t="shared" si="31"/>
        <v>#DIV/0!</v>
      </c>
      <c r="BQ61" s="24">
        <f t="shared" si="31"/>
        <v>0.52112779676432197</v>
      </c>
      <c r="BR61" s="21"/>
      <c r="BS61" s="35">
        <f t="shared" si="13"/>
        <v>44409</v>
      </c>
      <c r="BT61" s="24">
        <f t="shared" si="26"/>
        <v>5.3155568456249138E-3</v>
      </c>
      <c r="BU61" s="24">
        <f t="shared" si="25"/>
        <v>5.4153743005901729E-4</v>
      </c>
      <c r="BV61" s="24">
        <f t="shared" si="25"/>
        <v>4.0803981860309682E-3</v>
      </c>
      <c r="BW61" s="24">
        <f t="shared" si="25"/>
        <v>4.7057120118434065E-4</v>
      </c>
      <c r="BX61" s="24">
        <f t="shared" si="25"/>
        <v>1.9263935002447115E-3</v>
      </c>
      <c r="BY61" s="24">
        <f t="shared" si="25"/>
        <v>2.4512266587459973E-3</v>
      </c>
      <c r="BZ61" s="24">
        <f t="shared" si="25"/>
        <v>1.679941637313571E-3</v>
      </c>
      <c r="CA61" s="24">
        <f t="shared" si="25"/>
        <v>1.1875864282262952E-4</v>
      </c>
      <c r="CB61" s="24">
        <f t="shared" si="25"/>
        <v>2.6238098914055921E-3</v>
      </c>
      <c r="CC61" s="24">
        <f t="shared" si="25"/>
        <v>1.205870986879563E-3</v>
      </c>
      <c r="CD61" s="24">
        <f t="shared" si="25"/>
        <v>2.5455088082828427E-3</v>
      </c>
      <c r="CE61" s="24">
        <f t="shared" si="25"/>
        <v>8.7051978998210463E-4</v>
      </c>
      <c r="CF61" s="24">
        <f t="shared" si="16"/>
        <v>2.383009357857625E-2</v>
      </c>
    </row>
    <row r="62" spans="1:84" x14ac:dyDescent="0.25">
      <c r="A62" s="31">
        <f>+[1]NOA!A63</f>
        <v>44440</v>
      </c>
      <c r="B62" s="17">
        <f>+[1]NOA!B63</f>
        <v>539.59619999999995</v>
      </c>
      <c r="C62" s="17">
        <f>+[1]NOA!C63</f>
        <v>559.69970000000001</v>
      </c>
      <c r="D62" s="17">
        <f>+[1]NOA!D63</f>
        <v>456.9606</v>
      </c>
      <c r="E62" s="17">
        <f>+[1]NOA!E63</f>
        <v>524.9846</v>
      </c>
      <c r="F62" s="17">
        <f>+[1]NOA!F63</f>
        <v>514.94539999999995</v>
      </c>
      <c r="G62" s="17">
        <f>+[1]NOA!G63</f>
        <v>519.50990000000002</v>
      </c>
      <c r="H62" s="17">
        <f>+[1]NOA!H63</f>
        <v>637.16430000000003</v>
      </c>
      <c r="I62" s="17">
        <f>+[1]NOA!I63</f>
        <v>558.90060000000005</v>
      </c>
      <c r="J62" s="17">
        <f>+[1]NOA!J63</f>
        <v>513.59339999999997</v>
      </c>
      <c r="K62" s="17">
        <f>+[1]NOA!K63</f>
        <v>512.59889999999996</v>
      </c>
      <c r="L62" s="17">
        <f>+[1]NOA!L63</f>
        <v>504.25670000000002</v>
      </c>
      <c r="M62" s="17">
        <f>+[1]NOA!M63</f>
        <v>517.70029999999997</v>
      </c>
      <c r="N62" s="17">
        <f>+[1]NOA!N63</f>
        <v>461.2903</v>
      </c>
      <c r="O62" s="18">
        <f>+[1]NOA!R63</f>
        <v>523.23379999999997</v>
      </c>
      <c r="P62" s="19">
        <f>+[1]NOA!S63</f>
        <v>548.86540000000002</v>
      </c>
      <c r="Q62" s="20">
        <f>+[1]NOA!T63</f>
        <v>515.45740000000001</v>
      </c>
      <c r="R62" s="18">
        <f t="shared" si="6"/>
        <v>539.60423678000006</v>
      </c>
      <c r="S62" s="19">
        <f t="shared" si="7"/>
        <v>533.25154473719942</v>
      </c>
      <c r="T62" s="19">
        <f t="shared" si="8"/>
        <v>514.32419653921283</v>
      </c>
      <c r="U62" s="19">
        <f t="shared" si="9"/>
        <v>513.35526454741387</v>
      </c>
      <c r="V62" s="19"/>
      <c r="W62" s="20">
        <f t="shared" si="10"/>
        <v>537.68915916119477</v>
      </c>
      <c r="X62" s="21"/>
      <c r="Y62" s="42">
        <f t="shared" si="28"/>
        <v>3.2608142352426484E-2</v>
      </c>
      <c r="Z62" s="24">
        <f t="shared" si="28"/>
        <v>2.6490888490054321E-2</v>
      </c>
      <c r="AA62" s="24">
        <f t="shared" si="28"/>
        <v>5.7326131789365409E-2</v>
      </c>
      <c r="AB62" s="24">
        <f t="shared" si="28"/>
        <v>6.0256872433219533E-2</v>
      </c>
      <c r="AC62" s="24">
        <f t="shared" si="28"/>
        <v>1.8020880141723428E-2</v>
      </c>
      <c r="AD62" s="24">
        <f t="shared" si="28"/>
        <v>3.8425405298007531E-2</v>
      </c>
      <c r="AE62" s="24">
        <f t="shared" si="28"/>
        <v>3.5665325471024856E-2</v>
      </c>
      <c r="AF62" s="24">
        <f t="shared" si="28"/>
        <v>2.2127042445933442E-2</v>
      </c>
      <c r="AG62" s="24">
        <f t="shared" si="28"/>
        <v>1.0126967668441234E-2</v>
      </c>
      <c r="AH62" s="24">
        <f t="shared" si="28"/>
        <v>3.6593277215080766E-2</v>
      </c>
      <c r="AI62" s="24">
        <f t="shared" si="28"/>
        <v>2.3488884662606457E-2</v>
      </c>
      <c r="AJ62" s="24">
        <f t="shared" si="28"/>
        <v>3.5892234454472094E-2</v>
      </c>
      <c r="AK62" s="24">
        <f t="shared" si="28"/>
        <v>3.061594729069439E-2</v>
      </c>
      <c r="AL62" s="24">
        <f t="shared" si="28"/>
        <v>5.5094899978141099E-2</v>
      </c>
      <c r="AM62" s="24">
        <f t="shared" si="28"/>
        <v>3.1760837461388691E-2</v>
      </c>
      <c r="AN62" s="24">
        <f t="shared" si="28"/>
        <v>2.0300208807690012E-2</v>
      </c>
      <c r="AO62" s="24">
        <f t="shared" si="30"/>
        <v>3.2609085420603812E-2</v>
      </c>
      <c r="AP62" s="24">
        <f t="shared" si="30"/>
        <v>3.5952752120999465E-2</v>
      </c>
      <c r="AQ62" s="24">
        <f t="shared" si="30"/>
        <v>4.4451679119942744E-2</v>
      </c>
      <c r="AR62" s="24">
        <f t="shared" si="24"/>
        <v>4.6955464875438224E-2</v>
      </c>
      <c r="AS62" s="24" t="e">
        <f t="shared" si="24"/>
        <v>#DIV/0!</v>
      </c>
      <c r="AT62" s="24">
        <f t="shared" si="24"/>
        <v>3.7545246477595828E-2</v>
      </c>
      <c r="AU62" s="21"/>
      <c r="AV62" s="24">
        <f t="shared" si="29"/>
        <v>0.53102214323045671</v>
      </c>
      <c r="AW62" s="24">
        <f t="shared" si="29"/>
        <v>0.54329202536437804</v>
      </c>
      <c r="AX62" s="24">
        <f t="shared" si="29"/>
        <v>0.57323073745094</v>
      </c>
      <c r="AY62" s="24">
        <f t="shared" si="29"/>
        <v>0.64453197439842835</v>
      </c>
      <c r="AZ62" s="24">
        <f t="shared" si="29"/>
        <v>0.30402172553281881</v>
      </c>
      <c r="BA62" s="24">
        <f t="shared" si="29"/>
        <v>0.49717645682291667</v>
      </c>
      <c r="BB62" s="24">
        <f t="shared" si="29"/>
        <v>0.60750812944647103</v>
      </c>
      <c r="BC62" s="24">
        <f t="shared" si="29"/>
        <v>0.62225644047306328</v>
      </c>
      <c r="BD62" s="24">
        <f t="shared" si="27"/>
        <v>0.32496158052198898</v>
      </c>
      <c r="BE62" s="24">
        <f t="shared" si="27"/>
        <v>0.45150638709487412</v>
      </c>
      <c r="BF62" s="24">
        <f t="shared" si="27"/>
        <v>0.46895499187533751</v>
      </c>
      <c r="BG62" s="24">
        <f t="shared" si="27"/>
        <v>0.62075307839594052</v>
      </c>
      <c r="BH62" s="24">
        <f t="shared" si="27"/>
        <v>0.35138548488308929</v>
      </c>
      <c r="BI62" s="24">
        <f t="shared" si="27"/>
        <v>0.47364564040862867</v>
      </c>
      <c r="BJ62" s="24">
        <f t="shared" si="27"/>
        <v>0.57629532027032782</v>
      </c>
      <c r="BK62" s="24">
        <f t="shared" si="27"/>
        <v>0.40465080029474199</v>
      </c>
      <c r="BL62" s="24">
        <f t="shared" si="31"/>
        <v>0.53104716447561651</v>
      </c>
      <c r="BM62" s="24">
        <f t="shared" si="31"/>
        <v>0.54767446704269962</v>
      </c>
      <c r="BN62" s="24">
        <f t="shared" si="31"/>
        <v>0.55035558489616476</v>
      </c>
      <c r="BO62" s="24">
        <f t="shared" si="31"/>
        <v>0.53110765562668072</v>
      </c>
      <c r="BP62" s="24" t="e">
        <f t="shared" si="31"/>
        <v>#DIV/0!</v>
      </c>
      <c r="BQ62" s="24">
        <f t="shared" si="31"/>
        <v>0.54359165162674161</v>
      </c>
      <c r="BR62" s="21"/>
      <c r="BS62" s="35">
        <f t="shared" si="13"/>
        <v>44440</v>
      </c>
      <c r="BT62" s="24">
        <f t="shared" si="26"/>
        <v>9.5833423786054941E-3</v>
      </c>
      <c r="BU62" s="24">
        <f t="shared" si="25"/>
        <v>1.4839983840984896E-3</v>
      </c>
      <c r="BV62" s="24">
        <f t="shared" si="25"/>
        <v>7.0628245246543604E-3</v>
      </c>
      <c r="BW62" s="24">
        <f t="shared" si="25"/>
        <v>1.2210830367466337E-3</v>
      </c>
      <c r="BX62" s="24">
        <f t="shared" si="25"/>
        <v>2.2514124594350173E-3</v>
      </c>
      <c r="BY62" s="24">
        <f t="shared" si="25"/>
        <v>2.6579607453049081E-3</v>
      </c>
      <c r="BZ62" s="24">
        <f t="shared" si="25"/>
        <v>1.9472231524776487E-3</v>
      </c>
      <c r="CA62" s="24">
        <f t="shared" si="25"/>
        <v>2.5520508209062905E-4</v>
      </c>
      <c r="CB62" s="24">
        <f t="shared" si="25"/>
        <v>2.0604126902234081E-3</v>
      </c>
      <c r="CC62" s="24">
        <f t="shared" si="25"/>
        <v>4.5178080230926269E-4</v>
      </c>
      <c r="CD62" s="24">
        <f t="shared" si="25"/>
        <v>2.7426966571659377E-3</v>
      </c>
      <c r="CE62" s="24">
        <f t="shared" si="25"/>
        <v>8.9160140738821485E-4</v>
      </c>
      <c r="CF62" s="24">
        <f t="shared" si="16"/>
        <v>3.26095413205E-2</v>
      </c>
    </row>
    <row r="63" spans="1:84" x14ac:dyDescent="0.25">
      <c r="A63" s="31">
        <f>+[1]NOA!A64</f>
        <v>44470</v>
      </c>
      <c r="B63" s="17">
        <f>+[1]NOA!B64</f>
        <v>556.8596</v>
      </c>
      <c r="C63" s="17">
        <f>+[1]NOA!C64</f>
        <v>579.63070000000005</v>
      </c>
      <c r="D63" s="17">
        <f>+[1]NOA!D64</f>
        <v>469.2724</v>
      </c>
      <c r="E63" s="17">
        <f>+[1]NOA!E64</f>
        <v>546.49919999999997</v>
      </c>
      <c r="F63" s="17">
        <f>+[1]NOA!F64</f>
        <v>522.09</v>
      </c>
      <c r="G63" s="17">
        <f>+[1]NOA!G64</f>
        <v>533.45129999999995</v>
      </c>
      <c r="H63" s="17">
        <f>+[1]NOA!H64</f>
        <v>657.37469999999996</v>
      </c>
      <c r="I63" s="17">
        <f>+[1]NOA!I64</f>
        <v>572.61869999999999</v>
      </c>
      <c r="J63" s="17">
        <f>+[1]NOA!J64</f>
        <v>518.36900000000003</v>
      </c>
      <c r="K63" s="17">
        <f>+[1]NOA!K64</f>
        <v>537.23760000000004</v>
      </c>
      <c r="L63" s="17">
        <f>+[1]NOA!L64</f>
        <v>509.0213</v>
      </c>
      <c r="M63" s="17">
        <f>+[1]NOA!M64</f>
        <v>534.29700000000003</v>
      </c>
      <c r="N63" s="17">
        <f>+[1]NOA!N64</f>
        <v>476.23700000000002</v>
      </c>
      <c r="O63" s="18">
        <f>+[1]NOA!R64</f>
        <v>558.346</v>
      </c>
      <c r="P63" s="19">
        <f>+[1]NOA!S64</f>
        <v>565.83479999999997</v>
      </c>
      <c r="Q63" s="20">
        <f>+[1]NOA!T64</f>
        <v>521.11770000000001</v>
      </c>
      <c r="R63" s="18">
        <f t="shared" si="6"/>
        <v>556.86852870999996</v>
      </c>
      <c r="S63" s="19">
        <f t="shared" si="7"/>
        <v>552.41530070623389</v>
      </c>
      <c r="T63" s="19">
        <f t="shared" si="8"/>
        <v>533.34411415015336</v>
      </c>
      <c r="U63" s="19">
        <f t="shared" si="9"/>
        <v>533.07063864942529</v>
      </c>
      <c r="V63" s="19"/>
      <c r="W63" s="20">
        <f t="shared" si="10"/>
        <v>554.93689599661082</v>
      </c>
      <c r="X63" s="21"/>
      <c r="Y63" s="42">
        <f t="shared" si="28"/>
        <v>3.199318305058485E-2</v>
      </c>
      <c r="Z63" s="24">
        <f t="shared" si="28"/>
        <v>3.561016738082956E-2</v>
      </c>
      <c r="AA63" s="24">
        <f t="shared" si="28"/>
        <v>2.6942804259273201E-2</v>
      </c>
      <c r="AB63" s="24">
        <f t="shared" si="28"/>
        <v>4.0981392597039923E-2</v>
      </c>
      <c r="AC63" s="24">
        <f t="shared" si="28"/>
        <v>1.3874480673096823E-2</v>
      </c>
      <c r="AD63" s="24">
        <f t="shared" si="28"/>
        <v>2.6835677241184408E-2</v>
      </c>
      <c r="AE63" s="24">
        <f t="shared" si="28"/>
        <v>3.1719291240893233E-2</v>
      </c>
      <c r="AF63" s="24">
        <f t="shared" si="28"/>
        <v>2.4544793832749434E-2</v>
      </c>
      <c r="AG63" s="24">
        <f t="shared" si="28"/>
        <v>9.2984060932248536E-3</v>
      </c>
      <c r="AH63" s="24">
        <f t="shared" si="28"/>
        <v>4.8066236583808708E-2</v>
      </c>
      <c r="AI63" s="24">
        <f t="shared" si="28"/>
        <v>9.4487589356768709E-3</v>
      </c>
      <c r="AJ63" s="24">
        <f t="shared" si="28"/>
        <v>3.2058509527616685E-2</v>
      </c>
      <c r="AK63" s="24">
        <f t="shared" si="28"/>
        <v>3.2401938649045947E-2</v>
      </c>
      <c r="AL63" s="24">
        <f t="shared" si="28"/>
        <v>6.7106138785376634E-2</v>
      </c>
      <c r="AM63" s="24">
        <f t="shared" si="28"/>
        <v>3.0917233988515092E-2</v>
      </c>
      <c r="AN63" s="24">
        <f t="shared" si="28"/>
        <v>1.0981120845291903E-2</v>
      </c>
      <c r="AO63" s="24">
        <f t="shared" si="30"/>
        <v>3.1994359482834467E-2</v>
      </c>
      <c r="AP63" s="24">
        <f t="shared" si="30"/>
        <v>3.5937553595796645E-2</v>
      </c>
      <c r="AQ63" s="24">
        <f t="shared" si="30"/>
        <v>3.6980406014186951E-2</v>
      </c>
      <c r="AR63" s="24">
        <f t="shared" si="24"/>
        <v>3.840493214653784E-2</v>
      </c>
      <c r="AS63" s="24" t="e">
        <f t="shared" si="24"/>
        <v>#DIV/0!</v>
      </c>
      <c r="AT63" s="24">
        <f t="shared" si="24"/>
        <v>3.2077523865876145E-2</v>
      </c>
      <c r="AU63" s="21"/>
      <c r="AV63" s="24">
        <f t="shared" si="29"/>
        <v>0.51823375898219415</v>
      </c>
      <c r="AW63" s="24">
        <f t="shared" si="29"/>
        <v>0.5146216220383022</v>
      </c>
      <c r="AX63" s="24">
        <f t="shared" si="29"/>
        <v>0.59064929289395884</v>
      </c>
      <c r="AY63" s="24">
        <f t="shared" si="29"/>
        <v>0.6072612434191158</v>
      </c>
      <c r="AZ63" s="24">
        <f t="shared" si="29"/>
        <v>0.30396146134395763</v>
      </c>
      <c r="BA63" s="24">
        <f t="shared" si="29"/>
        <v>0.46947698922266778</v>
      </c>
      <c r="BB63" s="24">
        <f t="shared" si="29"/>
        <v>0.60095110968885468</v>
      </c>
      <c r="BC63" s="24">
        <f t="shared" si="29"/>
        <v>0.60259311584752195</v>
      </c>
      <c r="BD63" s="24">
        <f t="shared" si="27"/>
        <v>0.35366052060029474</v>
      </c>
      <c r="BE63" s="24">
        <f t="shared" si="27"/>
        <v>0.51418177759601869</v>
      </c>
      <c r="BF63" s="24">
        <f t="shared" si="27"/>
        <v>0.48023546681881335</v>
      </c>
      <c r="BG63" s="24">
        <f t="shared" si="27"/>
        <v>0.60492395717655567</v>
      </c>
      <c r="BH63" s="24">
        <f t="shared" si="27"/>
        <v>0.36311712250642958</v>
      </c>
      <c r="BI63" s="24">
        <f t="shared" si="27"/>
        <v>0.39630553439610194</v>
      </c>
      <c r="BJ63" s="24">
        <f t="shared" si="27"/>
        <v>0.57298589292455637</v>
      </c>
      <c r="BK63" s="24">
        <f t="shared" si="27"/>
        <v>0.40673015588502626</v>
      </c>
      <c r="BL63" s="24">
        <f t="shared" si="31"/>
        <v>0.51825892631426229</v>
      </c>
      <c r="BM63" s="24">
        <f t="shared" si="31"/>
        <v>0.53038121791085047</v>
      </c>
      <c r="BN63" s="24">
        <f t="shared" si="31"/>
        <v>0.54276908591997297</v>
      </c>
      <c r="BO63" s="24">
        <f t="shared" si="31"/>
        <v>0.52577155859356872</v>
      </c>
      <c r="BP63" s="24" t="e">
        <f t="shared" si="31"/>
        <v>#DIV/0!</v>
      </c>
      <c r="BQ63" s="24">
        <f t="shared" si="31"/>
        <v>0.53890618650947952</v>
      </c>
      <c r="BR63" s="21"/>
      <c r="BS63" s="35">
        <f t="shared" si="13"/>
        <v>44470</v>
      </c>
      <c r="BT63" s="24">
        <f t="shared" si="26"/>
        <v>1.2806016239551011E-2</v>
      </c>
      <c r="BU63" s="24">
        <f t="shared" si="25"/>
        <v>7.1416244221141696E-4</v>
      </c>
      <c r="BV63" s="24">
        <f t="shared" si="25"/>
        <v>4.9321252077016058E-3</v>
      </c>
      <c r="BW63" s="24">
        <f t="shared" si="25"/>
        <v>9.2684492589089002E-4</v>
      </c>
      <c r="BX63" s="24">
        <f t="shared" si="25"/>
        <v>1.5812077253323795E-3</v>
      </c>
      <c r="BY63" s="24">
        <f t="shared" si="25"/>
        <v>2.3708808920448214E-3</v>
      </c>
      <c r="BZ63" s="24">
        <f t="shared" si="25"/>
        <v>2.1380658536883593E-3</v>
      </c>
      <c r="CA63" s="24">
        <f t="shared" si="25"/>
        <v>2.2922333404127272E-4</v>
      </c>
      <c r="CB63" s="24">
        <f t="shared" si="25"/>
        <v>2.7168513232672972E-3</v>
      </c>
      <c r="CC63" s="24">
        <f t="shared" si="25"/>
        <v>1.8013069773285923E-4</v>
      </c>
      <c r="CD63" s="24">
        <f t="shared" si="25"/>
        <v>2.4575345971672977E-3</v>
      </c>
      <c r="CE63" s="24">
        <f t="shared" si="25"/>
        <v>9.4179277022336479E-4</v>
      </c>
      <c r="CF63" s="24">
        <f t="shared" si="16"/>
        <v>3.1994836008852577E-2</v>
      </c>
    </row>
    <row r="64" spans="1:84" x14ac:dyDescent="0.25">
      <c r="A64" s="31">
        <f>+[1]NOA!A65</f>
        <v>44501</v>
      </c>
      <c r="B64" s="17">
        <f>+[1]NOA!B65</f>
        <v>571.64520000000005</v>
      </c>
      <c r="C64" s="17">
        <f>+[1]NOA!C65</f>
        <v>593.66449999999998</v>
      </c>
      <c r="D64" s="17">
        <f>+[1]NOA!D65</f>
        <v>476.27839999999998</v>
      </c>
      <c r="E64" s="17">
        <f>+[1]NOA!E65</f>
        <v>569.33780000000002</v>
      </c>
      <c r="F64" s="17">
        <f>+[1]NOA!F65</f>
        <v>535.85699999999997</v>
      </c>
      <c r="G64" s="17">
        <f>+[1]NOA!G65</f>
        <v>546.89099999999996</v>
      </c>
      <c r="H64" s="17">
        <f>+[1]NOA!H65</f>
        <v>675.80380000000002</v>
      </c>
      <c r="I64" s="17">
        <f>+[1]NOA!I65</f>
        <v>586.23479999999995</v>
      </c>
      <c r="J64" s="17">
        <f>+[1]NOA!J65</f>
        <v>527.32230000000004</v>
      </c>
      <c r="K64" s="17">
        <f>+[1]NOA!K65</f>
        <v>546.66219999999998</v>
      </c>
      <c r="L64" s="17">
        <f>+[1]NOA!L65</f>
        <v>512.02700000000004</v>
      </c>
      <c r="M64" s="17">
        <f>+[1]NOA!M65</f>
        <v>552.56960000000004</v>
      </c>
      <c r="N64" s="17">
        <f>+[1]NOA!N65</f>
        <v>489.88330000000002</v>
      </c>
      <c r="O64" s="18">
        <f>+[1]NOA!R65</f>
        <v>571.88139999999999</v>
      </c>
      <c r="P64" s="19">
        <f>+[1]NOA!S65</f>
        <v>582.55510000000004</v>
      </c>
      <c r="Q64" s="20">
        <f>+[1]NOA!T65</f>
        <v>529.31939999999997</v>
      </c>
      <c r="R64" s="18">
        <f t="shared" si="6"/>
        <v>571.65427086</v>
      </c>
      <c r="S64" s="19">
        <f t="shared" si="7"/>
        <v>567.64981022680968</v>
      </c>
      <c r="T64" s="19">
        <f t="shared" si="8"/>
        <v>550.45927770025116</v>
      </c>
      <c r="U64" s="19">
        <f t="shared" si="9"/>
        <v>549.8536212643678</v>
      </c>
      <c r="V64" s="19"/>
      <c r="W64" s="20">
        <f t="shared" si="10"/>
        <v>570.3515648167762</v>
      </c>
      <c r="X64" s="21"/>
      <c r="Y64" s="42">
        <f t="shared" si="28"/>
        <v>2.655175559512668E-2</v>
      </c>
      <c r="Z64" s="24">
        <f t="shared" si="28"/>
        <v>2.4211623021347828E-2</v>
      </c>
      <c r="AA64" s="24">
        <f t="shared" si="28"/>
        <v>1.4929495107745439E-2</v>
      </c>
      <c r="AB64" s="24">
        <f t="shared" si="28"/>
        <v>4.1790729062366472E-2</v>
      </c>
      <c r="AC64" s="24">
        <f t="shared" si="28"/>
        <v>2.636901683617765E-2</v>
      </c>
      <c r="AD64" s="24">
        <f t="shared" si="28"/>
        <v>2.5193864932000487E-2</v>
      </c>
      <c r="AE64" s="24">
        <f t="shared" si="28"/>
        <v>2.803439195332591E-2</v>
      </c>
      <c r="AF64" s="24">
        <f t="shared" si="28"/>
        <v>2.3778650609908469E-2</v>
      </c>
      <c r="AG64" s="24">
        <f t="shared" si="28"/>
        <v>1.7272059093039971E-2</v>
      </c>
      <c r="AH64" s="24">
        <f t="shared" si="28"/>
        <v>1.7542703638017798E-2</v>
      </c>
      <c r="AI64" s="24">
        <f t="shared" si="28"/>
        <v>5.9048609557204035E-3</v>
      </c>
      <c r="AJ64" s="24">
        <f t="shared" si="28"/>
        <v>3.4199331083648143E-2</v>
      </c>
      <c r="AK64" s="24">
        <f t="shared" si="28"/>
        <v>2.8654430462143887E-2</v>
      </c>
      <c r="AL64" s="24">
        <f t="shared" si="28"/>
        <v>2.4241957495889643E-2</v>
      </c>
      <c r="AM64" s="24">
        <f t="shared" si="28"/>
        <v>2.9549790857685165E-2</v>
      </c>
      <c r="AN64" s="24">
        <f t="shared" si="28"/>
        <v>1.573867093748671E-2</v>
      </c>
      <c r="AO64" s="24">
        <f t="shared" si="30"/>
        <v>2.655158513671374E-2</v>
      </c>
      <c r="AP64" s="24">
        <f t="shared" si="30"/>
        <v>2.7578000647518808E-2</v>
      </c>
      <c r="AQ64" s="24">
        <f t="shared" si="30"/>
        <v>3.2090282982441209E-2</v>
      </c>
      <c r="AR64" s="24">
        <f t="shared" si="24"/>
        <v>3.1483599729790868E-2</v>
      </c>
      <c r="AS64" s="24" t="e">
        <f t="shared" si="24"/>
        <v>#DIV/0!</v>
      </c>
      <c r="AT64" s="24">
        <f t="shared" si="24"/>
        <v>2.7777336362690752E-2</v>
      </c>
      <c r="AU64" s="21"/>
      <c r="AV64" s="24">
        <f t="shared" si="29"/>
        <v>0.51160906470634915</v>
      </c>
      <c r="AW64" s="24">
        <f t="shared" si="29"/>
        <v>0.51941315459987147</v>
      </c>
      <c r="AX64" s="24">
        <f t="shared" si="29"/>
        <v>0.55214522194271698</v>
      </c>
      <c r="AY64" s="24">
        <f t="shared" si="29"/>
        <v>0.58653068310477896</v>
      </c>
      <c r="AZ64" s="24">
        <f t="shared" si="29"/>
        <v>0.3282056531719495</v>
      </c>
      <c r="BA64" s="24">
        <f t="shared" si="29"/>
        <v>0.43060471968684677</v>
      </c>
      <c r="BB64" s="24">
        <f t="shared" si="29"/>
        <v>0.57282880210838871</v>
      </c>
      <c r="BC64" s="24">
        <f t="shared" si="29"/>
        <v>0.58271930781334191</v>
      </c>
      <c r="BD64" s="24">
        <f t="shared" si="27"/>
        <v>0.35013691545294767</v>
      </c>
      <c r="BE64" s="24">
        <f t="shared" si="27"/>
        <v>0.48811913180605693</v>
      </c>
      <c r="BF64" s="24">
        <f t="shared" si="27"/>
        <v>0.48860030689133294</v>
      </c>
      <c r="BG64" s="24">
        <f t="shared" si="27"/>
        <v>0.60287849419758577</v>
      </c>
      <c r="BH64" s="24">
        <f t="shared" si="27"/>
        <v>0.36603212836399313</v>
      </c>
      <c r="BI64" s="24">
        <f t="shared" si="27"/>
        <v>0.4169393560458996</v>
      </c>
      <c r="BJ64" s="24">
        <f t="shared" si="27"/>
        <v>0.55719594381473447</v>
      </c>
      <c r="BK64" s="24">
        <f t="shared" si="27"/>
        <v>0.40879922964688431</v>
      </c>
      <c r="BL64" s="24">
        <f t="shared" si="31"/>
        <v>0.51163152696004555</v>
      </c>
      <c r="BM64" s="24">
        <f t="shared" si="31"/>
        <v>0.52291423865471187</v>
      </c>
      <c r="BN64" s="24">
        <f t="shared" si="31"/>
        <v>0.52440995992300343</v>
      </c>
      <c r="BO64" s="24">
        <f t="shared" si="31"/>
        <v>0.50318606308984326</v>
      </c>
      <c r="BP64" s="24" t="e">
        <f t="shared" si="31"/>
        <v>#DIV/0!</v>
      </c>
      <c r="BQ64" s="24">
        <f t="shared" si="31"/>
        <v>0.51853198939288658</v>
      </c>
      <c r="BR64" s="21"/>
      <c r="BS64" s="35">
        <f t="shared" si="13"/>
        <v>44501</v>
      </c>
      <c r="BT64" s="24">
        <f t="shared" si="26"/>
        <v>8.7374240472822516E-3</v>
      </c>
      <c r="BU64" s="24">
        <f t="shared" si="25"/>
        <v>3.9379369593340788E-4</v>
      </c>
      <c r="BV64" s="24">
        <f t="shared" si="25"/>
        <v>5.0733341402393085E-3</v>
      </c>
      <c r="BW64" s="24">
        <f t="shared" si="25"/>
        <v>1.7305798445424949E-3</v>
      </c>
      <c r="BX64" s="24">
        <f t="shared" si="25"/>
        <v>1.4770503013686051E-3</v>
      </c>
      <c r="BY64" s="24">
        <f t="shared" si="25"/>
        <v>2.0948943503892254E-3</v>
      </c>
      <c r="BZ64" s="24">
        <f t="shared" si="25"/>
        <v>2.056378322291645E-3</v>
      </c>
      <c r="CA64" s="24">
        <f t="shared" si="25"/>
        <v>4.1642537903629627E-4</v>
      </c>
      <c r="CB64" s="24">
        <f t="shared" si="25"/>
        <v>1.0070109233997159E-3</v>
      </c>
      <c r="CC64" s="24">
        <f t="shared" si="25"/>
        <v>1.1011084302039683E-4</v>
      </c>
      <c r="CD64" s="24">
        <f t="shared" si="25"/>
        <v>2.6218112069900578E-3</v>
      </c>
      <c r="CE64" s="24">
        <f t="shared" si="25"/>
        <v>8.3319781144116029E-4</v>
      </c>
      <c r="CF64" s="24">
        <f t="shared" si="16"/>
        <v>2.6552010865934568E-2</v>
      </c>
    </row>
    <row r="65" spans="1:84" x14ac:dyDescent="0.25">
      <c r="A65" s="31">
        <f>+[1]NOA!A66</f>
        <v>44531</v>
      </c>
      <c r="B65" s="17">
        <f>+[1]NOA!B66</f>
        <v>594.74749999999995</v>
      </c>
      <c r="C65" s="17">
        <f>+[1]NOA!C66</f>
        <v>621.3492</v>
      </c>
      <c r="D65" s="17">
        <f>+[1]NOA!D66</f>
        <v>501.36939999999998</v>
      </c>
      <c r="E65" s="17">
        <f>+[1]NOA!E66</f>
        <v>597.02260000000001</v>
      </c>
      <c r="F65" s="17">
        <f>+[1]NOA!F66</f>
        <v>544.37890000000004</v>
      </c>
      <c r="G65" s="17">
        <f>+[1]NOA!G66</f>
        <v>562.36339999999996</v>
      </c>
      <c r="H65" s="17">
        <f>+[1]NOA!H66</f>
        <v>681.79269999999997</v>
      </c>
      <c r="I65" s="17">
        <f>+[1]NOA!I66</f>
        <v>607.16219999999998</v>
      </c>
      <c r="J65" s="17">
        <f>+[1]NOA!J66</f>
        <v>538.96559999999999</v>
      </c>
      <c r="K65" s="17">
        <f>+[1]NOA!K66</f>
        <v>566.29020000000003</v>
      </c>
      <c r="L65" s="17">
        <f>+[1]NOA!L66</f>
        <v>512.09550000000002</v>
      </c>
      <c r="M65" s="17">
        <f>+[1]NOA!M66</f>
        <v>596.82119999999998</v>
      </c>
      <c r="N65" s="17">
        <f>+[1]NOA!N66</f>
        <v>507.6875</v>
      </c>
      <c r="O65" s="18">
        <f>+[1]NOA!R66</f>
        <v>586.44000000000005</v>
      </c>
      <c r="P65" s="19">
        <f>+[1]NOA!S66</f>
        <v>610.41189999999995</v>
      </c>
      <c r="Q65" s="20">
        <f>+[1]NOA!T66</f>
        <v>540.14750000000004</v>
      </c>
      <c r="R65" s="18">
        <f t="shared" si="6"/>
        <v>594.7569205100001</v>
      </c>
      <c r="S65" s="19">
        <f t="shared" si="7"/>
        <v>594.89966228439494</v>
      </c>
      <c r="T65" s="19">
        <f t="shared" si="8"/>
        <v>577.47695082333223</v>
      </c>
      <c r="U65" s="19">
        <f t="shared" si="9"/>
        <v>571.9252068965518</v>
      </c>
      <c r="V65" s="19"/>
      <c r="W65" s="20">
        <f t="shared" si="10"/>
        <v>588.54004187672092</v>
      </c>
      <c r="X65" s="21"/>
      <c r="Y65" s="42">
        <f t="shared" si="28"/>
        <v>4.0413704164750985E-2</v>
      </c>
      <c r="Z65" s="24">
        <f t="shared" si="28"/>
        <v>4.6633578393183495E-2</v>
      </c>
      <c r="AA65" s="24">
        <f t="shared" si="28"/>
        <v>5.2681372911305591E-2</v>
      </c>
      <c r="AB65" s="24">
        <f t="shared" si="28"/>
        <v>4.8626316397751834E-2</v>
      </c>
      <c r="AC65" s="24">
        <f t="shared" ref="Y65:AN81" si="32">+F65/F64-1</f>
        <v>1.5903310024876216E-2</v>
      </c>
      <c r="AD65" s="24">
        <f t="shared" si="32"/>
        <v>2.8291560841191332E-2</v>
      </c>
      <c r="AE65" s="24">
        <f t="shared" si="32"/>
        <v>8.8618915726723646E-3</v>
      </c>
      <c r="AF65" s="24">
        <f t="shared" si="32"/>
        <v>3.5697983128944344E-2</v>
      </c>
      <c r="AG65" s="24">
        <f t="shared" si="32"/>
        <v>2.2080044784754893E-2</v>
      </c>
      <c r="AH65" s="24">
        <f t="shared" si="32"/>
        <v>3.5905171420303139E-2</v>
      </c>
      <c r="AI65" s="24">
        <f t="shared" si="32"/>
        <v>1.3378200758928926E-4</v>
      </c>
      <c r="AJ65" s="24">
        <f t="shared" si="32"/>
        <v>8.008330534289243E-2</v>
      </c>
      <c r="AK65" s="24">
        <f t="shared" si="32"/>
        <v>3.6343757788844799E-2</v>
      </c>
      <c r="AL65" s="24">
        <f t="shared" si="32"/>
        <v>2.5457376302149504E-2</v>
      </c>
      <c r="AM65" s="24">
        <f t="shared" si="32"/>
        <v>4.7818309375370571E-2</v>
      </c>
      <c r="AN65" s="24">
        <f t="shared" si="32"/>
        <v>2.0456646780752985E-2</v>
      </c>
      <c r="AO65" s="24">
        <f t="shared" si="30"/>
        <v>4.041367453661171E-2</v>
      </c>
      <c r="AP65" s="24">
        <f t="shared" si="30"/>
        <v>4.8004688042963206E-2</v>
      </c>
      <c r="AQ65" s="24">
        <f t="shared" si="30"/>
        <v>4.9082056053187939E-2</v>
      </c>
      <c r="AR65" s="24">
        <f t="shared" si="24"/>
        <v>4.0140838904418219E-2</v>
      </c>
      <c r="AS65" s="24" t="e">
        <f t="shared" si="24"/>
        <v>#DIV/0!</v>
      </c>
      <c r="AT65" s="24">
        <f t="shared" si="24"/>
        <v>3.1889939787905552E-2</v>
      </c>
      <c r="AU65" s="21"/>
      <c r="AV65" s="24">
        <f t="shared" si="29"/>
        <v>0.50771211614971157</v>
      </c>
      <c r="AW65" s="24">
        <f t="shared" si="29"/>
        <v>0.49471370789068403</v>
      </c>
      <c r="AX65" s="24">
        <f t="shared" si="29"/>
        <v>0.57489648994018228</v>
      </c>
      <c r="AY65" s="24">
        <f t="shared" si="29"/>
        <v>0.60412499771615646</v>
      </c>
      <c r="AZ65" s="24">
        <f t="shared" si="29"/>
        <v>0.33018700798705147</v>
      </c>
      <c r="BA65" s="24">
        <f t="shared" si="29"/>
        <v>0.44212050644701106</v>
      </c>
      <c r="BB65" s="24">
        <f t="shared" si="29"/>
        <v>0.52091899469256497</v>
      </c>
      <c r="BC65" s="24">
        <f t="shared" si="29"/>
        <v>0.56687625887584092</v>
      </c>
      <c r="BD65" s="24">
        <f t="shared" si="27"/>
        <v>0.38402100970134834</v>
      </c>
      <c r="BE65" s="24">
        <f t="shared" si="27"/>
        <v>0.47712053804322885</v>
      </c>
      <c r="BF65" s="24">
        <f t="shared" si="27"/>
        <v>0.48409861735045645</v>
      </c>
      <c r="BG65" s="24">
        <f t="shared" si="27"/>
        <v>0.67349077832222237</v>
      </c>
      <c r="BH65" s="24">
        <f t="shared" si="27"/>
        <v>0.38775866673482162</v>
      </c>
      <c r="BI65" s="24">
        <f t="shared" si="27"/>
        <v>0.42505174086725406</v>
      </c>
      <c r="BJ65" s="24">
        <f t="shared" si="27"/>
        <v>0.54883243553212147</v>
      </c>
      <c r="BK65" s="24">
        <f t="shared" si="27"/>
        <v>0.40777903487654155</v>
      </c>
      <c r="BL65" s="24">
        <f t="shared" si="31"/>
        <v>0.50772955355887972</v>
      </c>
      <c r="BM65" s="24">
        <f t="shared" si="31"/>
        <v>0.52232090744786364</v>
      </c>
      <c r="BN65" s="24">
        <f t="shared" si="31"/>
        <v>0.54817191280982591</v>
      </c>
      <c r="BO65" s="24">
        <f t="shared" si="31"/>
        <v>0.51421232120703775</v>
      </c>
      <c r="BP65" s="24" t="e">
        <f t="shared" si="31"/>
        <v>#DIV/0!</v>
      </c>
      <c r="BQ65" s="24">
        <f t="shared" si="31"/>
        <v>0.51629410880469129</v>
      </c>
      <c r="BR65" s="21"/>
      <c r="BS65" s="35">
        <f t="shared" si="13"/>
        <v>44531</v>
      </c>
      <c r="BT65" s="24">
        <f t="shared" si="26"/>
        <v>1.6790634278045204E-2</v>
      </c>
      <c r="BU65" s="24">
        <f t="shared" si="25"/>
        <v>1.3738387027477888E-3</v>
      </c>
      <c r="BV65" s="24">
        <f t="shared" si="25"/>
        <v>5.990795969248057E-3</v>
      </c>
      <c r="BW65" s="24">
        <f t="shared" ref="BW65:CE93" si="33">(F65-F64)/$B64*F$3</f>
        <v>1.0435371450683135E-3</v>
      </c>
      <c r="BX65" s="24">
        <f t="shared" si="33"/>
        <v>1.656466073711455E-3</v>
      </c>
      <c r="BY65" s="24">
        <f t="shared" si="33"/>
        <v>6.6316899013583324E-4</v>
      </c>
      <c r="BZ65" s="24">
        <f t="shared" si="33"/>
        <v>3.0788229132335978E-3</v>
      </c>
      <c r="CA65" s="24">
        <f t="shared" si="33"/>
        <v>5.2753258489706334E-4</v>
      </c>
      <c r="CB65" s="24">
        <f t="shared" si="33"/>
        <v>2.0429910021111039E-3</v>
      </c>
      <c r="CC65" s="24">
        <f t="shared" si="33"/>
        <v>2.4445232812230819E-6</v>
      </c>
      <c r="CD65" s="24">
        <f t="shared" si="33"/>
        <v>6.1851351852512618E-3</v>
      </c>
      <c r="CE65" s="24">
        <f t="shared" si="33"/>
        <v>1.0589484526416025E-3</v>
      </c>
      <c r="CF65" s="24">
        <f t="shared" si="16"/>
        <v>4.0414315820372498E-2</v>
      </c>
    </row>
    <row r="66" spans="1:84" x14ac:dyDescent="0.25">
      <c r="A66" s="31">
        <f>+[1]NOA!A67</f>
        <v>44562</v>
      </c>
      <c r="B66" s="17">
        <f>+[1]NOA!B67</f>
        <v>618.75620000000004</v>
      </c>
      <c r="C66" s="17">
        <f>+[1]NOA!C67</f>
        <v>652.69550000000004</v>
      </c>
      <c r="D66" s="17">
        <f>+[1]NOA!D67</f>
        <v>509.51060000000001</v>
      </c>
      <c r="E66" s="17">
        <f>+[1]NOA!E67</f>
        <v>616.96</v>
      </c>
      <c r="F66" s="17">
        <f>+[1]NOA!F67</f>
        <v>555.84130000000005</v>
      </c>
      <c r="G66" s="17">
        <f>+[1]NOA!G67</f>
        <v>583.42949999999996</v>
      </c>
      <c r="H66" s="17">
        <f>+[1]NOA!H67</f>
        <v>702.85720000000003</v>
      </c>
      <c r="I66" s="17">
        <f>+[1]NOA!I67</f>
        <v>623.34259999999995</v>
      </c>
      <c r="J66" s="17">
        <f>+[1]NOA!J67</f>
        <v>574.31079999999997</v>
      </c>
      <c r="K66" s="17">
        <f>+[1]NOA!K67</f>
        <v>585.73919999999998</v>
      </c>
      <c r="L66" s="17">
        <f>+[1]NOA!L67</f>
        <v>518.88499999999999</v>
      </c>
      <c r="M66" s="17">
        <f>+[1]NOA!M67</f>
        <v>629.08150000000001</v>
      </c>
      <c r="N66" s="17">
        <f>+[1]NOA!N67</f>
        <v>532.52890000000002</v>
      </c>
      <c r="O66" s="18">
        <f>+[1]NOA!R67</f>
        <v>643.36599999999999</v>
      </c>
      <c r="P66" s="19">
        <f>+[1]NOA!S67</f>
        <v>631.75630000000001</v>
      </c>
      <c r="Q66" s="20">
        <f>+[1]NOA!T67</f>
        <v>550.95699999999999</v>
      </c>
      <c r="R66" s="18">
        <f t="shared" si="6"/>
        <v>618.76489401999982</v>
      </c>
      <c r="S66" s="19">
        <f t="shared" si="7"/>
        <v>621.32571761510258</v>
      </c>
      <c r="T66" s="19">
        <f t="shared" si="8"/>
        <v>600.73936435947519</v>
      </c>
      <c r="U66" s="19">
        <f t="shared" si="9"/>
        <v>592.60525287356324</v>
      </c>
      <c r="V66" s="19"/>
      <c r="W66" s="20">
        <f t="shared" si="10"/>
        <v>608.67439004448215</v>
      </c>
      <c r="X66" s="21"/>
      <c r="Y66" s="42">
        <f t="shared" si="32"/>
        <v>4.036788721264073E-2</v>
      </c>
      <c r="Z66" s="24">
        <f t="shared" si="32"/>
        <v>5.0448765364146331E-2</v>
      </c>
      <c r="AA66" s="24">
        <f t="shared" si="32"/>
        <v>1.6237927563987897E-2</v>
      </c>
      <c r="AB66" s="24">
        <f t="shared" si="32"/>
        <v>3.3394715710929557E-2</v>
      </c>
      <c r="AC66" s="24">
        <f t="shared" si="32"/>
        <v>2.1055922630359047E-2</v>
      </c>
      <c r="AD66" s="24">
        <f t="shared" si="32"/>
        <v>3.7459941383098494E-2</v>
      </c>
      <c r="AE66" s="24">
        <f t="shared" si="32"/>
        <v>3.0895754677338294E-2</v>
      </c>
      <c r="AF66" s="24">
        <f t="shared" si="32"/>
        <v>2.664922157538796E-2</v>
      </c>
      <c r="AG66" s="24">
        <f t="shared" si="32"/>
        <v>6.5579695624358836E-2</v>
      </c>
      <c r="AH66" s="24">
        <f t="shared" si="32"/>
        <v>3.4344581629701443E-2</v>
      </c>
      <c r="AI66" s="24">
        <f t="shared" si="32"/>
        <v>1.3258269209551754E-2</v>
      </c>
      <c r="AJ66" s="24">
        <f t="shared" si="32"/>
        <v>5.4053542333952098E-2</v>
      </c>
      <c r="AK66" s="24">
        <f t="shared" si="32"/>
        <v>4.8930493659977925E-2</v>
      </c>
      <c r="AL66" s="24">
        <f t="shared" si="32"/>
        <v>9.7070459040992985E-2</v>
      </c>
      <c r="AM66" s="24">
        <f t="shared" si="32"/>
        <v>3.4967208208096956E-2</v>
      </c>
      <c r="AN66" s="24">
        <f t="shared" si="32"/>
        <v>2.00121263173485E-2</v>
      </c>
      <c r="AO66" s="24">
        <f t="shared" si="30"/>
        <v>4.0366026324524462E-2</v>
      </c>
      <c r="AP66" s="24">
        <f t="shared" si="30"/>
        <v>4.44210293030467E-2</v>
      </c>
      <c r="AQ66" s="24">
        <f t="shared" si="30"/>
        <v>4.0282843329031204E-2</v>
      </c>
      <c r="AR66" s="24">
        <f t="shared" si="24"/>
        <v>3.6158654536714518E-2</v>
      </c>
      <c r="AS66" s="24" t="e">
        <f t="shared" si="24"/>
        <v>#DIV/0!</v>
      </c>
      <c r="AT66" s="24">
        <f t="shared" si="24"/>
        <v>3.4210668323530369E-2</v>
      </c>
      <c r="AU66" s="21"/>
      <c r="AV66" s="24">
        <f t="shared" si="29"/>
        <v>0.48662674017676943</v>
      </c>
      <c r="AW66" s="24">
        <f t="shared" si="29"/>
        <v>0.48923871016025111</v>
      </c>
      <c r="AX66" s="24">
        <f t="shared" si="29"/>
        <v>0.52545069468687156</v>
      </c>
      <c r="AY66" s="24">
        <f t="shared" si="29"/>
        <v>0.59585929143909544</v>
      </c>
      <c r="AZ66" s="24">
        <f t="shared" si="29"/>
        <v>0.26945069390948762</v>
      </c>
      <c r="BA66" s="24">
        <f t="shared" si="29"/>
        <v>0.45204969073950729</v>
      </c>
      <c r="BB66" s="24">
        <f t="shared" si="29"/>
        <v>0.49085251454831047</v>
      </c>
      <c r="BC66" s="24">
        <f t="shared" si="29"/>
        <v>0.50272016431639077</v>
      </c>
      <c r="BD66" s="24">
        <f t="shared" si="27"/>
        <v>0.27433217529492904</v>
      </c>
      <c r="BE66" s="24">
        <f t="shared" si="27"/>
        <v>0.45302818393306943</v>
      </c>
      <c r="BF66" s="24">
        <f t="shared" si="27"/>
        <v>0.47119115207038775</v>
      </c>
      <c r="BG66" s="24">
        <f t="shared" si="27"/>
        <v>0.64954491307185447</v>
      </c>
      <c r="BH66" s="24">
        <f t="shared" si="27"/>
        <v>0.42593633412601295</v>
      </c>
      <c r="BI66" s="24">
        <f t="shared" si="27"/>
        <v>0.49150833911746439</v>
      </c>
      <c r="BJ66" s="24">
        <f t="shared" si="27"/>
        <v>0.52605622932718688</v>
      </c>
      <c r="BK66" s="24">
        <f t="shared" si="27"/>
        <v>0.33066037302939422</v>
      </c>
      <c r="BL66" s="24">
        <f t="shared" si="31"/>
        <v>0.48664136490749343</v>
      </c>
      <c r="BM66" s="24">
        <f t="shared" si="31"/>
        <v>0.51498743934347435</v>
      </c>
      <c r="BN66" s="24">
        <f t="shared" si="31"/>
        <v>0.54223697243389979</v>
      </c>
      <c r="BO66" s="24">
        <f t="shared" si="31"/>
        <v>0.5122650502648225</v>
      </c>
      <c r="BP66" s="24" t="e">
        <f t="shared" si="31"/>
        <v>#DIV/0!</v>
      </c>
      <c r="BQ66" s="24">
        <f t="shared" si="31"/>
        <v>0.49127402310508206</v>
      </c>
      <c r="BR66" s="21"/>
      <c r="BS66" s="35">
        <f t="shared" si="13"/>
        <v>44562</v>
      </c>
      <c r="BT66" s="24">
        <f t="shared" si="26"/>
        <v>1.827290103783541E-2</v>
      </c>
      <c r="BU66" s="24">
        <f t="shared" si="26"/>
        <v>4.2844998928116699E-4</v>
      </c>
      <c r="BV66" s="24">
        <f t="shared" si="26"/>
        <v>4.146728451990136E-3</v>
      </c>
      <c r="BW66" s="24">
        <f t="shared" si="33"/>
        <v>1.3490901601099633E-3</v>
      </c>
      <c r="BX66" s="24">
        <f t="shared" si="33"/>
        <v>2.1677187714113982E-3</v>
      </c>
      <c r="BY66" s="24">
        <f t="shared" si="33"/>
        <v>2.2419309875199209E-3</v>
      </c>
      <c r="BZ66" s="24">
        <f t="shared" si="33"/>
        <v>2.2879821100551022E-3</v>
      </c>
      <c r="CA66" s="24">
        <f t="shared" si="33"/>
        <v>1.5392089584235318E-3</v>
      </c>
      <c r="CB66" s="24">
        <f t="shared" si="33"/>
        <v>1.9457257071278104E-3</v>
      </c>
      <c r="CC66" s="24">
        <f t="shared" si="33"/>
        <v>2.3288168508484613E-4</v>
      </c>
      <c r="CD66" s="24">
        <f t="shared" si="33"/>
        <v>4.3339366201623417E-3</v>
      </c>
      <c r="CE66" s="24">
        <f t="shared" si="33"/>
        <v>1.4201112236705508E-3</v>
      </c>
      <c r="CF66" s="24">
        <f t="shared" si="16"/>
        <v>4.0366665702672173E-2</v>
      </c>
    </row>
    <row r="67" spans="1:84" x14ac:dyDescent="0.25">
      <c r="A67" s="31">
        <f>+[1]NOA!A68</f>
        <v>44593</v>
      </c>
      <c r="B67" s="17">
        <f>+[1]NOA!B68</f>
        <v>648.78049999999996</v>
      </c>
      <c r="C67" s="17">
        <f>+[1]NOA!C68</f>
        <v>693.56119999999999</v>
      </c>
      <c r="D67" s="17">
        <f>+[1]NOA!D68</f>
        <v>523.90949999999998</v>
      </c>
      <c r="E67" s="17">
        <f>+[1]NOA!E68</f>
        <v>637.59370000000001</v>
      </c>
      <c r="F67" s="17">
        <f>+[1]NOA!F68</f>
        <v>557.95939999999996</v>
      </c>
      <c r="G67" s="17">
        <f>+[1]NOA!G68</f>
        <v>608.13310000000001</v>
      </c>
      <c r="H67" s="17">
        <f>+[1]NOA!H68</f>
        <v>733.07979999999998</v>
      </c>
      <c r="I67" s="17">
        <f>+[1]NOA!I68</f>
        <v>659.16570000000002</v>
      </c>
      <c r="J67" s="17">
        <f>+[1]NOA!J68</f>
        <v>585.15110000000004</v>
      </c>
      <c r="K67" s="17">
        <f>+[1]NOA!K68</f>
        <v>610.40350000000001</v>
      </c>
      <c r="L67" s="17">
        <f>+[1]NOA!L68</f>
        <v>541.83360000000005</v>
      </c>
      <c r="M67" s="17">
        <f>+[1]NOA!M68</f>
        <v>669.86019999999996</v>
      </c>
      <c r="N67" s="17">
        <f>+[1]NOA!N68</f>
        <v>555.87530000000004</v>
      </c>
      <c r="O67" s="18">
        <f>+[1]NOA!R68</f>
        <v>697.58789999999999</v>
      </c>
      <c r="P67" s="19">
        <f>+[1]NOA!S68</f>
        <v>661.07389999999998</v>
      </c>
      <c r="Q67" s="20">
        <f>+[1]NOA!T68</f>
        <v>566.44129999999996</v>
      </c>
      <c r="R67" s="18">
        <f t="shared" si="6"/>
        <v>648.79048387000012</v>
      </c>
      <c r="S67" s="19">
        <f t="shared" si="7"/>
        <v>654.19627900312366</v>
      </c>
      <c r="T67" s="19">
        <f t="shared" si="8"/>
        <v>627.48725883337977</v>
      </c>
      <c r="U67" s="19">
        <f t="shared" si="9"/>
        <v>615.32634647988505</v>
      </c>
      <c r="V67" s="19"/>
      <c r="W67" s="20">
        <f t="shared" si="10"/>
        <v>634.09332874391021</v>
      </c>
      <c r="X67" s="21"/>
      <c r="Y67" s="42">
        <f t="shared" si="32"/>
        <v>4.8523634995495613E-2</v>
      </c>
      <c r="Z67" s="24">
        <f t="shared" si="32"/>
        <v>6.2610666076294397E-2</v>
      </c>
      <c r="AA67" s="24">
        <f t="shared" si="32"/>
        <v>2.8260256018226126E-2</v>
      </c>
      <c r="AB67" s="24">
        <f t="shared" si="32"/>
        <v>3.3444145487551813E-2</v>
      </c>
      <c r="AC67" s="24">
        <f t="shared" si="32"/>
        <v>3.8106200456855532E-3</v>
      </c>
      <c r="AD67" s="24">
        <f t="shared" si="32"/>
        <v>4.2342048182342662E-2</v>
      </c>
      <c r="AE67" s="24">
        <f t="shared" si="32"/>
        <v>4.2999630650436549E-2</v>
      </c>
      <c r="AF67" s="24">
        <f t="shared" si="32"/>
        <v>5.746935954641974E-2</v>
      </c>
      <c r="AG67" s="24">
        <f t="shared" si="32"/>
        <v>1.8875319774589006E-2</v>
      </c>
      <c r="AH67" s="24">
        <f t="shared" si="32"/>
        <v>4.2107989357720976E-2</v>
      </c>
      <c r="AI67" s="24">
        <f t="shared" si="32"/>
        <v>4.4226755446775456E-2</v>
      </c>
      <c r="AJ67" s="24">
        <f t="shared" si="32"/>
        <v>6.4822602476785507E-2</v>
      </c>
      <c r="AK67" s="24">
        <f t="shared" si="32"/>
        <v>4.3840625363243291E-2</v>
      </c>
      <c r="AL67" s="24">
        <f t="shared" si="32"/>
        <v>8.4278466689256204E-2</v>
      </c>
      <c r="AM67" s="24">
        <f t="shared" si="32"/>
        <v>4.6406502000850613E-2</v>
      </c>
      <c r="AN67" s="24">
        <f t="shared" si="32"/>
        <v>2.8104371121521199E-2</v>
      </c>
      <c r="AO67" s="24">
        <f t="shared" si="30"/>
        <v>4.8525037765038137E-2</v>
      </c>
      <c r="AP67" s="24">
        <f t="shared" si="30"/>
        <v>5.2903912482798132E-2</v>
      </c>
      <c r="AQ67" s="24">
        <f t="shared" si="30"/>
        <v>4.4524957179098656E-2</v>
      </c>
      <c r="AR67" s="24">
        <f t="shared" si="24"/>
        <v>3.834102633438774E-2</v>
      </c>
      <c r="AS67" s="24" t="e">
        <f t="shared" si="24"/>
        <v>#DIV/0!</v>
      </c>
      <c r="AT67" s="24">
        <f t="shared" si="24"/>
        <v>4.1761143749732055E-2</v>
      </c>
      <c r="AU67" s="21"/>
      <c r="AV67" s="24">
        <f t="shared" si="29"/>
        <v>0.50907893641162416</v>
      </c>
      <c r="AW67" s="24">
        <f t="shared" si="29"/>
        <v>0.52290925315742465</v>
      </c>
      <c r="AX67" s="24">
        <f t="shared" si="29"/>
        <v>0.50754434715650754</v>
      </c>
      <c r="AY67" s="24">
        <f t="shared" si="29"/>
        <v>0.61049545199774391</v>
      </c>
      <c r="AZ67" s="24">
        <f t="shared" si="29"/>
        <v>0.26380181058445351</v>
      </c>
      <c r="BA67" s="24">
        <f t="shared" si="29"/>
        <v>0.44274653051512103</v>
      </c>
      <c r="BB67" s="24">
        <f t="shared" si="29"/>
        <v>0.50723011335891721</v>
      </c>
      <c r="BC67" s="24">
        <f t="shared" si="29"/>
        <v>0.52594401864563567</v>
      </c>
      <c r="BD67" s="24">
        <f t="shared" si="27"/>
        <v>0.27858338078529776</v>
      </c>
      <c r="BE67" s="24">
        <f t="shared" si="27"/>
        <v>0.47525375113259627</v>
      </c>
      <c r="BF67" s="24">
        <f t="shared" si="27"/>
        <v>0.53514507751321938</v>
      </c>
      <c r="BG67" s="24">
        <f t="shared" si="27"/>
        <v>0.69012869862198012</v>
      </c>
      <c r="BH67" s="24">
        <f t="shared" si="27"/>
        <v>0.45165580727296484</v>
      </c>
      <c r="BI67" s="24">
        <f t="shared" si="27"/>
        <v>0.59093275752245322</v>
      </c>
      <c r="BJ67" s="24">
        <f t="shared" si="27"/>
        <v>0.53596378969360359</v>
      </c>
      <c r="BK67" s="24">
        <f t="shared" si="27"/>
        <v>0.34240520428476628</v>
      </c>
      <c r="BL67" s="24">
        <f t="shared" si="31"/>
        <v>0.50909449456196398</v>
      </c>
      <c r="BM67" s="24">
        <f t="shared" si="31"/>
        <v>0.53968676150725803</v>
      </c>
      <c r="BN67" s="24">
        <f t="shared" si="31"/>
        <v>0.56050020609932671</v>
      </c>
      <c r="BO67" s="24">
        <f t="shared" si="31"/>
        <v>0.52398139979210145</v>
      </c>
      <c r="BP67" s="24" t="e">
        <f t="shared" si="31"/>
        <v>#DIV/0!</v>
      </c>
      <c r="BQ67" s="24">
        <f t="shared" si="31"/>
        <v>0.50750005276468668</v>
      </c>
      <c r="BR67" s="21"/>
      <c r="BS67" s="35">
        <f t="shared" si="13"/>
        <v>44593</v>
      </c>
      <c r="BT67" s="24">
        <f t="shared" si="26"/>
        <v>2.289777167485349E-2</v>
      </c>
      <c r="BU67" s="24">
        <f t="shared" si="26"/>
        <v>7.2837342074309568E-4</v>
      </c>
      <c r="BV67" s="24">
        <f t="shared" si="26"/>
        <v>4.1250312966560933E-3</v>
      </c>
      <c r="BW67" s="24">
        <f t="shared" si="33"/>
        <v>2.3962103329226264E-4</v>
      </c>
      <c r="BX67" s="24">
        <f t="shared" si="33"/>
        <v>2.4433861349591373E-3</v>
      </c>
      <c r="BY67" s="24">
        <f t="shared" si="33"/>
        <v>3.0918325828492646E-3</v>
      </c>
      <c r="BZ67" s="24">
        <f t="shared" si="33"/>
        <v>4.8689980156966595E-3</v>
      </c>
      <c r="CA67" s="24">
        <f t="shared" si="33"/>
        <v>4.5375508156524622E-4</v>
      </c>
      <c r="CB67" s="24">
        <f t="shared" si="33"/>
        <v>2.3717351842292675E-3</v>
      </c>
      <c r="CC67" s="24">
        <f t="shared" si="33"/>
        <v>7.5660080658585904E-4</v>
      </c>
      <c r="CD67" s="24">
        <f t="shared" si="33"/>
        <v>5.2657543148658488E-3</v>
      </c>
      <c r="CE67" s="24">
        <f t="shared" si="33"/>
        <v>1.2828600343721818E-3</v>
      </c>
      <c r="CF67" s="24">
        <f t="shared" si="16"/>
        <v>4.8525719580668404E-2</v>
      </c>
    </row>
    <row r="68" spans="1:84" x14ac:dyDescent="0.25">
      <c r="A68" s="31">
        <f>+[1]NOA!A69</f>
        <v>44621</v>
      </c>
      <c r="B68" s="17">
        <f>+[1]NOA!B69</f>
        <v>692.68269999999995</v>
      </c>
      <c r="C68" s="17">
        <f>+[1]NOA!C69</f>
        <v>753.55679999999995</v>
      </c>
      <c r="D68" s="17">
        <f>+[1]NOA!D69</f>
        <v>551.3098</v>
      </c>
      <c r="E68" s="17">
        <f>+[1]NOA!E69</f>
        <v>678.62080000000003</v>
      </c>
      <c r="F68" s="17">
        <f>+[1]NOA!F69</f>
        <v>589.39570000000003</v>
      </c>
      <c r="G68" s="17">
        <f>+[1]NOA!G69</f>
        <v>634.84490000000005</v>
      </c>
      <c r="H68" s="17">
        <f>+[1]NOA!H69</f>
        <v>771.45960000000002</v>
      </c>
      <c r="I68" s="17">
        <f>+[1]NOA!I69</f>
        <v>699.36339999999996</v>
      </c>
      <c r="J68" s="17">
        <f>+[1]NOA!J69</f>
        <v>608.72299999999996</v>
      </c>
      <c r="K68" s="17">
        <f>+[1]NOA!K69</f>
        <v>630.69529999999997</v>
      </c>
      <c r="L68" s="17">
        <f>+[1]NOA!L69</f>
        <v>644.58709999999996</v>
      </c>
      <c r="M68" s="17">
        <f>+[1]NOA!M69</f>
        <v>703.73379999999997</v>
      </c>
      <c r="N68" s="17">
        <f>+[1]NOA!N69</f>
        <v>582.43510000000003</v>
      </c>
      <c r="O68" s="18">
        <f>+[1]NOA!R69</f>
        <v>729.19</v>
      </c>
      <c r="P68" s="19">
        <f>+[1]NOA!S69</f>
        <v>707.86030000000005</v>
      </c>
      <c r="Q68" s="20">
        <f>+[1]NOA!T69</f>
        <v>607.97739999999999</v>
      </c>
      <c r="R68" s="18">
        <f t="shared" si="6"/>
        <v>692.69259066999996</v>
      </c>
      <c r="S68" s="19">
        <f t="shared" si="7"/>
        <v>699.26597108515546</v>
      </c>
      <c r="T68" s="19">
        <f t="shared" si="8"/>
        <v>659.65781526653632</v>
      </c>
      <c r="U68" s="19">
        <f t="shared" si="9"/>
        <v>647.008134303161</v>
      </c>
      <c r="V68" s="19"/>
      <c r="W68" s="20">
        <f t="shared" si="10"/>
        <v>670.81639853844513</v>
      </c>
      <c r="X68" s="21"/>
      <c r="Y68" s="42">
        <f t="shared" si="32"/>
        <v>6.7668803239308239E-2</v>
      </c>
      <c r="Z68" s="24">
        <f t="shared" si="32"/>
        <v>8.6503685615631376E-2</v>
      </c>
      <c r="AA68" s="24">
        <f t="shared" si="32"/>
        <v>5.2299681528966468E-2</v>
      </c>
      <c r="AB68" s="24">
        <f t="shared" si="32"/>
        <v>6.4346777579515013E-2</v>
      </c>
      <c r="AC68" s="24">
        <f t="shared" si="32"/>
        <v>5.6341554600567889E-2</v>
      </c>
      <c r="AD68" s="24">
        <f t="shared" si="32"/>
        <v>4.3924265921391203E-2</v>
      </c>
      <c r="AE68" s="24">
        <f t="shared" si="32"/>
        <v>5.235419118082385E-2</v>
      </c>
      <c r="AF68" s="24">
        <f t="shared" si="32"/>
        <v>6.0982693729361159E-2</v>
      </c>
      <c r="AG68" s="24">
        <f t="shared" si="32"/>
        <v>4.0283441319686419E-2</v>
      </c>
      <c r="AH68" s="24">
        <f t="shared" si="32"/>
        <v>3.324325630505065E-2</v>
      </c>
      <c r="AI68" s="24">
        <f t="shared" si="32"/>
        <v>0.18964032500014749</v>
      </c>
      <c r="AJ68" s="24">
        <f t="shared" si="32"/>
        <v>5.05681633272137E-2</v>
      </c>
      <c r="AK68" s="24">
        <f t="shared" si="32"/>
        <v>4.7780140617868838E-2</v>
      </c>
      <c r="AL68" s="24">
        <f t="shared" si="32"/>
        <v>4.5301961229545551E-2</v>
      </c>
      <c r="AM68" s="24">
        <f t="shared" si="32"/>
        <v>7.0773328065137697E-2</v>
      </c>
      <c r="AN68" s="24">
        <f t="shared" si="32"/>
        <v>7.3328163041783911E-2</v>
      </c>
      <c r="AO68" s="24">
        <f t="shared" si="30"/>
        <v>6.7667618270425445E-2</v>
      </c>
      <c r="AP68" s="24">
        <f t="shared" si="30"/>
        <v>6.8893225976017103E-2</v>
      </c>
      <c r="AQ68" s="24">
        <f t="shared" si="30"/>
        <v>5.1268860013138573E-2</v>
      </c>
      <c r="AR68" s="24">
        <f t="shared" si="24"/>
        <v>5.1487780434754438E-2</v>
      </c>
      <c r="AS68" s="24" t="e">
        <f t="shared" si="24"/>
        <v>#DIV/0!</v>
      </c>
      <c r="AT68" s="24">
        <f t="shared" si="24"/>
        <v>5.7914297674887205E-2</v>
      </c>
      <c r="AU68" s="21"/>
      <c r="AV68" s="24">
        <f t="shared" si="29"/>
        <v>0.5464756910141646</v>
      </c>
      <c r="AW68" s="24">
        <f t="shared" si="29"/>
        <v>0.59857104672524453</v>
      </c>
      <c r="AX68" s="24">
        <f t="shared" si="29"/>
        <v>0.49026452603645598</v>
      </c>
      <c r="AY68" s="24">
        <f t="shared" si="29"/>
        <v>0.61738774383708606</v>
      </c>
      <c r="AZ68" s="24">
        <f t="shared" si="29"/>
        <v>0.3150400717543218</v>
      </c>
      <c r="BA68" s="24">
        <f t="shared" si="29"/>
        <v>0.46164231574260262</v>
      </c>
      <c r="BB68" s="24">
        <f t="shared" si="29"/>
        <v>0.5308165642430942</v>
      </c>
      <c r="BC68" s="24">
        <f t="shared" si="29"/>
        <v>0.53335036170676919</v>
      </c>
      <c r="BD68" s="24">
        <f t="shared" si="27"/>
        <v>0.32213474448381985</v>
      </c>
      <c r="BE68" s="24">
        <f t="shared" si="27"/>
        <v>0.48408427176616287</v>
      </c>
      <c r="BF68" s="24">
        <f t="shared" si="27"/>
        <v>0.43967783269429495</v>
      </c>
      <c r="BG68" s="24">
        <f t="shared" si="27"/>
        <v>0.70202724273704353</v>
      </c>
      <c r="BH68" s="24">
        <f t="shared" si="27"/>
        <v>0.4771302083835276</v>
      </c>
      <c r="BI68" s="24">
        <f t="shared" si="27"/>
        <v>0.62043482560419916</v>
      </c>
      <c r="BJ68" s="24">
        <f t="shared" si="27"/>
        <v>0.57814097542117726</v>
      </c>
      <c r="BK68" s="24">
        <f t="shared" si="27"/>
        <v>0.36935856230024733</v>
      </c>
      <c r="BL68" s="24">
        <f t="shared" si="31"/>
        <v>0.54648812211187359</v>
      </c>
      <c r="BM68" s="24">
        <f t="shared" si="31"/>
        <v>0.58312806399949713</v>
      </c>
      <c r="BN68" s="24">
        <f t="shared" si="31"/>
        <v>0.5734843176604838</v>
      </c>
      <c r="BO68" s="24">
        <f t="shared" si="31"/>
        <v>0.53724329071636556</v>
      </c>
      <c r="BP68" s="24" t="e">
        <f t="shared" si="31"/>
        <v>#DIV/0!</v>
      </c>
      <c r="BQ68" s="24">
        <f t="shared" si="31"/>
        <v>0.51896654638374362</v>
      </c>
      <c r="BR68" s="21"/>
      <c r="BS68" s="35">
        <f t="shared" si="13"/>
        <v>44621</v>
      </c>
      <c r="BT68" s="24">
        <f t="shared" si="26"/>
        <v>3.2060881176299211E-2</v>
      </c>
      <c r="BU68" s="24">
        <f t="shared" si="26"/>
        <v>1.3219099371821451E-3</v>
      </c>
      <c r="BV68" s="24">
        <f t="shared" si="26"/>
        <v>7.8224488405554769E-3</v>
      </c>
      <c r="BW68" s="24">
        <f t="shared" si="33"/>
        <v>3.3918112520336316E-3</v>
      </c>
      <c r="BX68" s="24">
        <f t="shared" si="33"/>
        <v>2.5197461391025201E-3</v>
      </c>
      <c r="BY68" s="24">
        <f t="shared" si="33"/>
        <v>3.7446275589355766E-3</v>
      </c>
      <c r="BZ68" s="24">
        <f t="shared" si="33"/>
        <v>5.2107401039334488E-3</v>
      </c>
      <c r="CA68" s="24">
        <f t="shared" si="33"/>
        <v>9.4101504283805972E-4</v>
      </c>
      <c r="CB68" s="24">
        <f t="shared" si="33"/>
        <v>1.8609716229140642E-3</v>
      </c>
      <c r="CC68" s="24">
        <f t="shared" si="33"/>
        <v>3.2309408189672758E-3</v>
      </c>
      <c r="CD68" s="24">
        <f t="shared" si="33"/>
        <v>4.171673840382072E-3</v>
      </c>
      <c r="CE68" s="24">
        <f t="shared" si="33"/>
        <v>1.3918932520320816E-3</v>
      </c>
      <c r="CF68" s="24">
        <f t="shared" si="16"/>
        <v>6.7668659585175567E-2</v>
      </c>
    </row>
    <row r="69" spans="1:84" x14ac:dyDescent="0.25">
      <c r="A69" s="31">
        <f>+[1]NOA!A70</f>
        <v>44652</v>
      </c>
      <c r="B69" s="17">
        <f>+[1]NOA!B70</f>
        <v>736.77269999999999</v>
      </c>
      <c r="C69" s="17">
        <f>+[1]NOA!C70</f>
        <v>801.13890000000004</v>
      </c>
      <c r="D69" s="17">
        <f>+[1]NOA!D70</f>
        <v>568.81200000000001</v>
      </c>
      <c r="E69" s="17">
        <f>+[1]NOA!E70</f>
        <v>752.29100000000005</v>
      </c>
      <c r="F69" s="17">
        <f>+[1]NOA!F70</f>
        <v>617.86509999999998</v>
      </c>
      <c r="G69" s="17">
        <f>+[1]NOA!G70</f>
        <v>670.89170000000001</v>
      </c>
      <c r="H69" s="17">
        <f>+[1]NOA!H70</f>
        <v>813.1644</v>
      </c>
      <c r="I69" s="17">
        <f>+[1]NOA!I70</f>
        <v>734.71400000000006</v>
      </c>
      <c r="J69" s="17">
        <f>+[1]NOA!J70</f>
        <v>628.00229999999999</v>
      </c>
      <c r="K69" s="17">
        <f>+[1]NOA!K70</f>
        <v>668.92020000000002</v>
      </c>
      <c r="L69" s="17">
        <f>+[1]NOA!L70</f>
        <v>672.43939999999998</v>
      </c>
      <c r="M69" s="17">
        <f>+[1]NOA!M70</f>
        <v>748.577</v>
      </c>
      <c r="N69" s="17">
        <f>+[1]NOA!N70</f>
        <v>617.61699999999996</v>
      </c>
      <c r="O69" s="18">
        <f>+[1]NOA!R70</f>
        <v>785.15449999999998</v>
      </c>
      <c r="P69" s="19">
        <f>+[1]NOA!S70</f>
        <v>754.19050000000004</v>
      </c>
      <c r="Q69" s="20">
        <f>+[1]NOA!T70</f>
        <v>634.9357</v>
      </c>
      <c r="R69" s="18">
        <f t="shared" si="6"/>
        <v>736.78300741999999</v>
      </c>
      <c r="S69" s="19">
        <f t="shared" si="7"/>
        <v>747.36747680293354</v>
      </c>
      <c r="T69" s="19">
        <f t="shared" si="8"/>
        <v>710.9349733184481</v>
      </c>
      <c r="U69" s="19">
        <f t="shared" si="9"/>
        <v>700.13181982758624</v>
      </c>
      <c r="V69" s="19"/>
      <c r="W69" s="20">
        <f t="shared" si="10"/>
        <v>716.29416625714896</v>
      </c>
      <c r="X69" s="21"/>
      <c r="Y69" s="42">
        <f t="shared" si="32"/>
        <v>6.3651077181514859E-2</v>
      </c>
      <c r="Z69" s="24">
        <f t="shared" si="32"/>
        <v>6.3143348981788971E-2</v>
      </c>
      <c r="AA69" s="24">
        <f t="shared" si="32"/>
        <v>3.1746578783834467E-2</v>
      </c>
      <c r="AB69" s="24">
        <f t="shared" si="32"/>
        <v>0.10855871202297362</v>
      </c>
      <c r="AC69" s="24">
        <f t="shared" si="32"/>
        <v>4.8302693759048276E-2</v>
      </c>
      <c r="AD69" s="24">
        <f t="shared" si="32"/>
        <v>5.6780482917953679E-2</v>
      </c>
      <c r="AE69" s="24">
        <f t="shared" si="32"/>
        <v>5.4059603380397281E-2</v>
      </c>
      <c r="AF69" s="24">
        <f t="shared" si="32"/>
        <v>5.0546825870498857E-2</v>
      </c>
      <c r="AG69" s="24">
        <f t="shared" si="32"/>
        <v>3.1671712749477221E-2</v>
      </c>
      <c r="AH69" s="24">
        <f t="shared" si="32"/>
        <v>6.060755486841285E-2</v>
      </c>
      <c r="AI69" s="24">
        <f t="shared" si="32"/>
        <v>4.320952125787203E-2</v>
      </c>
      <c r="AJ69" s="24">
        <f t="shared" si="32"/>
        <v>6.3721822086703739E-2</v>
      </c>
      <c r="AK69" s="24">
        <f t="shared" si="32"/>
        <v>6.0404841672488274E-2</v>
      </c>
      <c r="AL69" s="24">
        <f t="shared" si="32"/>
        <v>7.6748858322247981E-2</v>
      </c>
      <c r="AM69" s="24">
        <f t="shared" si="32"/>
        <v>6.5451050157778301E-2</v>
      </c>
      <c r="AN69" s="24">
        <f t="shared" si="32"/>
        <v>4.4340957410587967E-2</v>
      </c>
      <c r="AO69" s="24">
        <f t="shared" si="30"/>
        <v>6.3650769971935306E-2</v>
      </c>
      <c r="AP69" s="24">
        <f t="shared" si="30"/>
        <v>6.8788569309517156E-2</v>
      </c>
      <c r="AQ69" s="24">
        <f t="shared" si="30"/>
        <v>7.7732965281694044E-2</v>
      </c>
      <c r="AR69" s="24">
        <f t="shared" si="24"/>
        <v>8.2106673328984359E-2</v>
      </c>
      <c r="AS69" s="24" t="e">
        <f t="shared" si="24"/>
        <v>#DIV/0!</v>
      </c>
      <c r="AT69" s="24">
        <f t="shared" si="24"/>
        <v>6.7794657104074174E-2</v>
      </c>
      <c r="AU69" s="21"/>
      <c r="AV69" s="24">
        <f t="shared" si="29"/>
        <v>0.58173954860358235</v>
      </c>
      <c r="AW69" s="24">
        <f t="shared" si="29"/>
        <v>0.63539754398119852</v>
      </c>
      <c r="AX69" s="24">
        <f t="shared" si="29"/>
        <v>0.49000476225652378</v>
      </c>
      <c r="AY69" s="24">
        <f t="shared" si="29"/>
        <v>0.69164741625480586</v>
      </c>
      <c r="AZ69" s="24">
        <f t="shared" si="29"/>
        <v>0.32251297223272224</v>
      </c>
      <c r="BA69" s="24">
        <f t="shared" si="29"/>
        <v>0.50036743690506769</v>
      </c>
      <c r="BB69" s="24">
        <f t="shared" si="29"/>
        <v>0.55968112983245155</v>
      </c>
      <c r="BC69" s="24">
        <f t="shared" si="29"/>
        <v>0.52855336114094875</v>
      </c>
      <c r="BD69" s="24">
        <f t="shared" si="27"/>
        <v>0.35781991136149482</v>
      </c>
      <c r="BE69" s="24">
        <f t="shared" si="27"/>
        <v>0.52870084006304774</v>
      </c>
      <c r="BF69" s="24">
        <f t="shared" si="27"/>
        <v>0.47789333857290983</v>
      </c>
      <c r="BG69" s="24">
        <f t="shared" si="27"/>
        <v>0.73911619237548609</v>
      </c>
      <c r="BH69" s="24">
        <f t="shared" si="27"/>
        <v>0.51939898796445738</v>
      </c>
      <c r="BI69" s="24">
        <f t="shared" si="27"/>
        <v>0.70468302608759092</v>
      </c>
      <c r="BJ69" s="24">
        <f t="shared" si="27"/>
        <v>0.61037438366425212</v>
      </c>
      <c r="BK69" s="24">
        <f t="shared" si="27"/>
        <v>0.38110624980151386</v>
      </c>
      <c r="BL69" s="24">
        <f t="shared" si="31"/>
        <v>0.58174951377575779</v>
      </c>
      <c r="BM69" s="24">
        <f t="shared" si="31"/>
        <v>0.6260830256686003</v>
      </c>
      <c r="BN69" s="24">
        <f t="shared" si="31"/>
        <v>0.62636398142699545</v>
      </c>
      <c r="BO69" s="24">
        <f t="shared" si="31"/>
        <v>0.59463959558893653</v>
      </c>
      <c r="BP69" s="24" t="e">
        <f t="shared" si="31"/>
        <v>#DIV/0!</v>
      </c>
      <c r="BQ69" s="24">
        <f t="shared" si="31"/>
        <v>0.55893213349107596</v>
      </c>
      <c r="BR69" s="21"/>
      <c r="BS69" s="35">
        <f t="shared" si="13"/>
        <v>44652</v>
      </c>
      <c r="BT69" s="24">
        <f t="shared" si="26"/>
        <v>2.3815686561826983E-2</v>
      </c>
      <c r="BU69" s="24">
        <f t="shared" si="26"/>
        <v>7.9086551461441236E-4</v>
      </c>
      <c r="BV69" s="24">
        <f t="shared" si="26"/>
        <v>1.3156101256751474E-2</v>
      </c>
      <c r="BW69" s="24">
        <f t="shared" si="33"/>
        <v>2.8770142519800143E-3</v>
      </c>
      <c r="BX69" s="24">
        <f t="shared" si="33"/>
        <v>3.1848119781250459E-3</v>
      </c>
      <c r="BY69" s="24">
        <f t="shared" si="33"/>
        <v>3.8111444677339256E-3</v>
      </c>
      <c r="BZ69" s="24">
        <f t="shared" si="33"/>
        <v>4.2919874568832289E-3</v>
      </c>
      <c r="CA69" s="24">
        <f t="shared" si="33"/>
        <v>7.2086955542559523E-4</v>
      </c>
      <c r="CB69" s="24">
        <f t="shared" si="33"/>
        <v>3.2834392283797513E-3</v>
      </c>
      <c r="CC69" s="24">
        <f t="shared" si="33"/>
        <v>8.2027011790535606E-4</v>
      </c>
      <c r="CD69" s="24">
        <f t="shared" si="33"/>
        <v>5.1726016544082912E-3</v>
      </c>
      <c r="CE69" s="24">
        <f t="shared" si="33"/>
        <v>1.7268867838044718E-3</v>
      </c>
      <c r="CF69" s="24">
        <f t="shared" si="16"/>
        <v>6.3651678827838551E-2</v>
      </c>
    </row>
    <row r="70" spans="1:84" x14ac:dyDescent="0.25">
      <c r="A70" s="31">
        <f>+[1]NOA!A71</f>
        <v>44682</v>
      </c>
      <c r="B70" s="17">
        <f>+[1]NOA!B71</f>
        <v>777.66740000000004</v>
      </c>
      <c r="C70" s="17">
        <f>+[1]NOA!C71</f>
        <v>838.64469999999994</v>
      </c>
      <c r="D70" s="17">
        <f>+[1]NOA!D71</f>
        <v>605.94529999999997</v>
      </c>
      <c r="E70" s="17">
        <f>+[1]NOA!E71</f>
        <v>790.79669999999999</v>
      </c>
      <c r="F70" s="17">
        <f>+[1]NOA!F71</f>
        <v>679.6345</v>
      </c>
      <c r="G70" s="17">
        <f>+[1]NOA!G71</f>
        <v>709.16079999999999</v>
      </c>
      <c r="H70" s="17">
        <f>+[1]NOA!H71</f>
        <v>861.22439999999995</v>
      </c>
      <c r="I70" s="17">
        <f>+[1]NOA!I71</f>
        <v>778.54510000000005</v>
      </c>
      <c r="J70" s="17">
        <f>+[1]NOA!J71</f>
        <v>652.17899999999997</v>
      </c>
      <c r="K70" s="17">
        <f>+[1]NOA!K71</f>
        <v>720.11440000000005</v>
      </c>
      <c r="L70" s="17">
        <f>+[1]NOA!L71</f>
        <v>674.81309999999996</v>
      </c>
      <c r="M70" s="17">
        <f>+[1]NOA!M71</f>
        <v>796.26890000000003</v>
      </c>
      <c r="N70" s="17">
        <f>+[1]NOA!N71</f>
        <v>648.2704</v>
      </c>
      <c r="O70" s="18">
        <f>+[1]NOA!R71</f>
        <v>807.34490000000005</v>
      </c>
      <c r="P70" s="19">
        <f>+[1]NOA!S71</f>
        <v>797.08709999999996</v>
      </c>
      <c r="Q70" s="20">
        <f>+[1]NOA!T71</f>
        <v>681.44489999999996</v>
      </c>
      <c r="R70" s="18">
        <f t="shared" ref="R70:R95" si="34">+SUMPRODUCT($C$3:$N$3,C70:N70)</f>
        <v>777.67946940999991</v>
      </c>
      <c r="S70" s="19">
        <f t="shared" ref="S70:S101" si="35">+($C$3*$C70+$D$3*$D70+$E$3*$E70+$G$3*$G70+$K$3*$K70+$M$3*$M70+$N$3*$N70)/SUM($C$3:$E$3,$G$3,$K$3,$M$3:$N$3)</f>
        <v>786.98395170446827</v>
      </c>
      <c r="T70" s="19">
        <f t="shared" ref="T70:T101" si="36">+($E$3*$E70+$G$3*$G70+$K$3*$K70+$M$3*$M70+$N$3*$N70)/SUM($E$3,$G$3,$K$3,$M$3:$N$3)</f>
        <v>752.81071241975974</v>
      </c>
      <c r="U70" s="19">
        <f t="shared" ref="U70:U101" si="37">+($E$3*$E70+$G$3*$G70+$K$3*$K70+$N$3*$N70)/SUM($E$3,$G$3,$K$3,$N$3)</f>
        <v>740.3383374640805</v>
      </c>
      <c r="V70" s="19"/>
      <c r="W70" s="20">
        <f t="shared" ref="W70:W101" si="38">($E$3*$E70+SUMPRODUCT($G$3:$L$3,$G70:$L70)+$N$3*$N70)/SUM($E$3,$G$3:$L$3,$N$3)</f>
        <v>755.68515975428932</v>
      </c>
      <c r="X70" s="21"/>
      <c r="Y70" s="42">
        <f t="shared" si="32"/>
        <v>5.5505178191320059E-2</v>
      </c>
      <c r="Z70" s="24">
        <f t="shared" si="32"/>
        <v>4.6815602138405632E-2</v>
      </c>
      <c r="AA70" s="24">
        <f t="shared" si="32"/>
        <v>6.5282202203891471E-2</v>
      </c>
      <c r="AB70" s="24">
        <f t="shared" si="32"/>
        <v>5.1184581498382897E-2</v>
      </c>
      <c r="AC70" s="24">
        <f t="shared" si="32"/>
        <v>9.9972307871087018E-2</v>
      </c>
      <c r="AD70" s="24">
        <f t="shared" si="32"/>
        <v>5.7042142569359466E-2</v>
      </c>
      <c r="AE70" s="24">
        <f t="shared" si="32"/>
        <v>5.9102439801840712E-2</v>
      </c>
      <c r="AF70" s="24">
        <f t="shared" si="32"/>
        <v>5.9657363273328157E-2</v>
      </c>
      <c r="AG70" s="24">
        <f t="shared" si="32"/>
        <v>3.8497788941218802E-2</v>
      </c>
      <c r="AH70" s="24">
        <f t="shared" si="32"/>
        <v>7.6532596862824542E-2</v>
      </c>
      <c r="AI70" s="24">
        <f t="shared" si="32"/>
        <v>3.5299835197044604E-3</v>
      </c>
      <c r="AJ70" s="24">
        <f t="shared" si="32"/>
        <v>6.371007925704375E-2</v>
      </c>
      <c r="AK70" s="24">
        <f t="shared" si="32"/>
        <v>4.9631729696559601E-2</v>
      </c>
      <c r="AL70" s="24">
        <f t="shared" si="32"/>
        <v>2.8262462992952431E-2</v>
      </c>
      <c r="AM70" s="24">
        <f t="shared" si="32"/>
        <v>5.6877672153123005E-2</v>
      </c>
      <c r="AN70" s="24">
        <f t="shared" si="32"/>
        <v>7.3250251954646739E-2</v>
      </c>
      <c r="AO70" s="24">
        <f t="shared" si="30"/>
        <v>5.5506793150954303E-2</v>
      </c>
      <c r="AP70" s="24">
        <f t="shared" si="30"/>
        <v>5.3008026347366455E-2</v>
      </c>
      <c r="AQ70" s="24">
        <f t="shared" si="30"/>
        <v>5.890234785587678E-2</v>
      </c>
      <c r="AR70" s="24">
        <f t="shared" si="24"/>
        <v>5.7427068014699767E-2</v>
      </c>
      <c r="AS70" s="24" t="e">
        <f t="shared" si="24"/>
        <v>#DIV/0!</v>
      </c>
      <c r="AT70" s="24">
        <f t="shared" si="24"/>
        <v>5.4992760450598199E-2</v>
      </c>
      <c r="AU70" s="21"/>
      <c r="AV70" s="24">
        <f t="shared" si="29"/>
        <v>0.61705554632547877</v>
      </c>
      <c r="AW70" s="24">
        <f t="shared" si="29"/>
        <v>0.65807201374627788</v>
      </c>
      <c r="AX70" s="24">
        <f t="shared" si="29"/>
        <v>0.55624457127241911</v>
      </c>
      <c r="AY70" s="24">
        <f t="shared" si="29"/>
        <v>0.72214337622086378</v>
      </c>
      <c r="AZ70" s="24">
        <f t="shared" si="29"/>
        <v>0.43119363618655537</v>
      </c>
      <c r="BA70" s="24">
        <f t="shared" si="29"/>
        <v>0.54692286684297731</v>
      </c>
      <c r="BB70" s="24">
        <f t="shared" si="29"/>
        <v>0.57672214757679185</v>
      </c>
      <c r="BC70" s="24">
        <f t="shared" si="29"/>
        <v>0.53957507025572871</v>
      </c>
      <c r="BD70" s="24">
        <f t="shared" si="27"/>
        <v>0.40345119805051288</v>
      </c>
      <c r="BE70" s="24">
        <f t="shared" si="27"/>
        <v>0.60777395967316461</v>
      </c>
      <c r="BF70" s="24">
        <f t="shared" si="27"/>
        <v>0.47840600780288778</v>
      </c>
      <c r="BG70" s="24">
        <f t="shared" si="27"/>
        <v>0.77175862645183413</v>
      </c>
      <c r="BH70" s="24">
        <f t="shared" si="27"/>
        <v>0.5450655151514141</v>
      </c>
      <c r="BI70" s="24">
        <f t="shared" si="27"/>
        <v>0.70985955702847048</v>
      </c>
      <c r="BJ70" s="24">
        <f t="shared" si="27"/>
        <v>0.64418097793531581</v>
      </c>
      <c r="BK70" s="24">
        <f t="shared" si="27"/>
        <v>0.44320013520373625</v>
      </c>
      <c r="BL70" s="24">
        <f t="shared" si="31"/>
        <v>0.61706418773381033</v>
      </c>
      <c r="BM70" s="24">
        <f t="shared" si="31"/>
        <v>0.65924554826215975</v>
      </c>
      <c r="BN70" s="24">
        <f t="shared" si="31"/>
        <v>0.66828222002785909</v>
      </c>
      <c r="BO70" s="24">
        <f t="shared" si="31"/>
        <v>0.63873928029297011</v>
      </c>
      <c r="BP70" s="24" t="e">
        <f t="shared" si="31"/>
        <v>#DIV/0!</v>
      </c>
      <c r="BQ70" s="24">
        <f t="shared" si="31"/>
        <v>0.59108015965489491</v>
      </c>
      <c r="BR70" s="21"/>
      <c r="BS70" s="35">
        <f t="shared" ref="BS70:BS95" si="39">+A70</f>
        <v>44682</v>
      </c>
      <c r="BT70" s="24">
        <f t="shared" si="26"/>
        <v>1.7648945000269374E-2</v>
      </c>
      <c r="BU70" s="24">
        <f t="shared" si="26"/>
        <v>1.5775181273681813E-3</v>
      </c>
      <c r="BV70" s="24">
        <f t="shared" si="26"/>
        <v>6.4648908543978242E-3</v>
      </c>
      <c r="BW70" s="24">
        <f t="shared" si="33"/>
        <v>5.8686457845140054E-3</v>
      </c>
      <c r="BX70" s="24">
        <f t="shared" si="33"/>
        <v>3.1788215279963533E-3</v>
      </c>
      <c r="BY70" s="24">
        <f t="shared" si="33"/>
        <v>4.1290862161423685E-3</v>
      </c>
      <c r="BZ70" s="24">
        <f t="shared" si="33"/>
        <v>5.0031651688505815E-3</v>
      </c>
      <c r="CA70" s="24">
        <f t="shared" si="33"/>
        <v>8.498910586670754E-4</v>
      </c>
      <c r="CB70" s="24">
        <f t="shared" si="33"/>
        <v>4.1343210735142622E-3</v>
      </c>
      <c r="CC70" s="24">
        <f t="shared" si="33"/>
        <v>6.5723770709744946E-5</v>
      </c>
      <c r="CD70" s="24">
        <f t="shared" si="33"/>
        <v>5.1719924068847857E-3</v>
      </c>
      <c r="CE70" s="24">
        <f t="shared" si="33"/>
        <v>1.4145686994102809E-3</v>
      </c>
      <c r="CF70" s="24">
        <f t="shared" si="16"/>
        <v>5.5507569688724834E-2</v>
      </c>
    </row>
    <row r="71" spans="1:84" x14ac:dyDescent="0.25">
      <c r="A71" s="31">
        <f>+[1]NOA!A72</f>
        <v>44713</v>
      </c>
      <c r="B71" s="17">
        <f>+[1]NOA!B72</f>
        <v>818.41099999999994</v>
      </c>
      <c r="C71" s="17">
        <f>+[1]NOA!C72</f>
        <v>874.85810000000004</v>
      </c>
      <c r="D71" s="17">
        <f>+[1]NOA!D72</f>
        <v>639.87149999999997</v>
      </c>
      <c r="E71" s="17">
        <f>+[1]NOA!E72</f>
        <v>834.87699999999995</v>
      </c>
      <c r="F71" s="17">
        <f>+[1]NOA!F72</f>
        <v>741.14660000000003</v>
      </c>
      <c r="G71" s="17">
        <f>+[1]NOA!G72</f>
        <v>749.93880000000001</v>
      </c>
      <c r="H71" s="17">
        <f>+[1]NOA!H72</f>
        <v>926.93510000000003</v>
      </c>
      <c r="I71" s="17">
        <f>+[1]NOA!I72</f>
        <v>817.90740000000005</v>
      </c>
      <c r="J71" s="17">
        <f>+[1]NOA!J72</f>
        <v>657.96360000000004</v>
      </c>
      <c r="K71" s="17">
        <f>+[1]NOA!K72</f>
        <v>737.47749999999996</v>
      </c>
      <c r="L71" s="17">
        <f>+[1]NOA!L72</f>
        <v>683.17269999999996</v>
      </c>
      <c r="M71" s="17">
        <f>+[1]NOA!M72</f>
        <v>857.52409999999998</v>
      </c>
      <c r="N71" s="17">
        <f>+[1]NOA!N72</f>
        <v>682.28859999999997</v>
      </c>
      <c r="O71" s="18">
        <f>+[1]NOA!R72</f>
        <v>851.34739999999999</v>
      </c>
      <c r="P71" s="19">
        <f>+[1]NOA!S72</f>
        <v>836.85479999999995</v>
      </c>
      <c r="Q71" s="20">
        <f>+[1]NOA!T72</f>
        <v>723.63369999999998</v>
      </c>
      <c r="R71" s="18">
        <f t="shared" si="34"/>
        <v>818.42496640999991</v>
      </c>
      <c r="S71" s="19">
        <f t="shared" si="35"/>
        <v>825.89395615917408</v>
      </c>
      <c r="T71" s="19">
        <f t="shared" si="36"/>
        <v>794.76538850125576</v>
      </c>
      <c r="U71" s="19">
        <f t="shared" si="37"/>
        <v>776.75381864224141</v>
      </c>
      <c r="V71" s="19"/>
      <c r="W71" s="20">
        <f t="shared" si="38"/>
        <v>793.66076593941966</v>
      </c>
      <c r="X71" s="21"/>
      <c r="Y71" s="42">
        <f t="shared" si="32"/>
        <v>5.2392063753733176E-2</v>
      </c>
      <c r="Z71" s="24">
        <f t="shared" si="32"/>
        <v>4.3180860738761151E-2</v>
      </c>
      <c r="AA71" s="24">
        <f t="shared" si="32"/>
        <v>5.5988882164776266E-2</v>
      </c>
      <c r="AB71" s="24">
        <f t="shared" si="32"/>
        <v>5.5741633722042661E-2</v>
      </c>
      <c r="AC71" s="24">
        <f t="shared" si="32"/>
        <v>9.0507618433143255E-2</v>
      </c>
      <c r="AD71" s="24">
        <f t="shared" si="32"/>
        <v>5.7501768287248733E-2</v>
      </c>
      <c r="AE71" s="24">
        <f t="shared" si="32"/>
        <v>7.6299161983798935E-2</v>
      </c>
      <c r="AF71" s="24">
        <f t="shared" si="32"/>
        <v>5.0558792290902543E-2</v>
      </c>
      <c r="AG71" s="24">
        <f t="shared" si="32"/>
        <v>8.8696508167236399E-3</v>
      </c>
      <c r="AH71" s="24">
        <f t="shared" si="32"/>
        <v>2.41115856036207E-2</v>
      </c>
      <c r="AI71" s="24">
        <f t="shared" si="32"/>
        <v>1.2388022698433199E-2</v>
      </c>
      <c r="AJ71" s="24">
        <f t="shared" si="32"/>
        <v>7.6927781557210029E-2</v>
      </c>
      <c r="AK71" s="24">
        <f t="shared" si="32"/>
        <v>5.2475325111249749E-2</v>
      </c>
      <c r="AL71" s="24">
        <f t="shared" si="32"/>
        <v>5.4502728635555719E-2</v>
      </c>
      <c r="AM71" s="24">
        <f t="shared" si="32"/>
        <v>4.9891285406576058E-2</v>
      </c>
      <c r="AN71" s="24">
        <f t="shared" si="32"/>
        <v>6.1910801592322429E-2</v>
      </c>
      <c r="AO71" s="24">
        <f t="shared" si="30"/>
        <v>5.2393689949038036E-2</v>
      </c>
      <c r="AP71" s="24">
        <f t="shared" si="30"/>
        <v>4.9441928733659157E-2</v>
      </c>
      <c r="AQ71" s="24">
        <f t="shared" si="30"/>
        <v>5.5730710774081649E-2</v>
      </c>
      <c r="AR71" s="24">
        <f t="shared" si="24"/>
        <v>4.9187620491053741E-2</v>
      </c>
      <c r="AS71" s="24" t="e">
        <f t="shared" si="24"/>
        <v>#DIV/0!</v>
      </c>
      <c r="AT71" s="24">
        <f t="shared" si="24"/>
        <v>5.0253211532535813E-2</v>
      </c>
      <c r="AU71" s="21"/>
      <c r="AV71" s="24">
        <f t="shared" si="29"/>
        <v>0.64762979238613605</v>
      </c>
      <c r="AW71" s="24">
        <f t="shared" si="29"/>
        <v>0.6732096908133729</v>
      </c>
      <c r="AX71" s="24">
        <f t="shared" si="29"/>
        <v>0.56197768510894663</v>
      </c>
      <c r="AY71" s="24">
        <f t="shared" si="29"/>
        <v>0.77528473595819314</v>
      </c>
      <c r="AZ71" s="24">
        <f t="shared" si="29"/>
        <v>0.4932590975084632</v>
      </c>
      <c r="BA71" s="24">
        <f t="shared" si="29"/>
        <v>0.58423862355186129</v>
      </c>
      <c r="BB71" s="24">
        <f t="shared" si="29"/>
        <v>0.62259436169372906</v>
      </c>
      <c r="BC71" s="24">
        <f t="shared" si="29"/>
        <v>0.56601830381016338</v>
      </c>
      <c r="BD71" s="24">
        <f t="shared" si="27"/>
        <v>0.32680808776615278</v>
      </c>
      <c r="BE71" s="24">
        <f t="shared" si="27"/>
        <v>0.61942379692354987</v>
      </c>
      <c r="BF71" s="24">
        <f t="shared" si="27"/>
        <v>0.49101774320907232</v>
      </c>
      <c r="BG71" s="24">
        <f t="shared" si="27"/>
        <v>0.85400875154018929</v>
      </c>
      <c r="BH71" s="24">
        <f t="shared" si="27"/>
        <v>0.60959336505234374</v>
      </c>
      <c r="BI71" s="24">
        <f t="shared" si="27"/>
        <v>0.80244155517507765</v>
      </c>
      <c r="BJ71" s="24">
        <f t="shared" si="27"/>
        <v>0.6640262981657139</v>
      </c>
      <c r="BK71" s="24">
        <f t="shared" si="27"/>
        <v>0.47616419991179337</v>
      </c>
      <c r="BL71" s="24">
        <f t="shared" si="31"/>
        <v>0.64764001176695252</v>
      </c>
      <c r="BM71" s="24">
        <f t="shared" si="31"/>
        <v>0.69056159404307915</v>
      </c>
      <c r="BN71" s="24">
        <f t="shared" si="31"/>
        <v>0.7195108115262554</v>
      </c>
      <c r="BO71" s="24">
        <f t="shared" si="31"/>
        <v>0.68087589417517203</v>
      </c>
      <c r="BP71" s="24" t="e">
        <f t="shared" si="31"/>
        <v>#DIV/0!</v>
      </c>
      <c r="BQ71" s="24">
        <f t="shared" si="31"/>
        <v>0.62252553600146121</v>
      </c>
      <c r="BR71" s="21"/>
      <c r="BS71" s="35">
        <f t="shared" si="39"/>
        <v>44713</v>
      </c>
      <c r="BT71" s="24">
        <f t="shared" si="26"/>
        <v>1.6144672876862307E-2</v>
      </c>
      <c r="BU71" s="24">
        <f t="shared" si="26"/>
        <v>1.3654810012609501E-3</v>
      </c>
      <c r="BV71" s="24">
        <f t="shared" si="26"/>
        <v>7.011651909286664E-3</v>
      </c>
      <c r="BW71" s="24">
        <f t="shared" si="33"/>
        <v>5.5368747616268889E-3</v>
      </c>
      <c r="BX71" s="24">
        <f t="shared" si="33"/>
        <v>3.2091014744863948E-3</v>
      </c>
      <c r="BY71" s="24">
        <f t="shared" si="33"/>
        <v>5.3486713085825694E-3</v>
      </c>
      <c r="BZ71" s="24">
        <f t="shared" si="33"/>
        <v>4.256793366932958E-3</v>
      </c>
      <c r="CA71" s="24">
        <f t="shared" si="33"/>
        <v>1.9265452042865853E-4</v>
      </c>
      <c r="CB71" s="24">
        <f t="shared" si="33"/>
        <v>1.3284656782578195E-3</v>
      </c>
      <c r="CC71" s="24">
        <f t="shared" si="33"/>
        <v>2.1929148630892847E-4</v>
      </c>
      <c r="CD71" s="24">
        <f t="shared" si="33"/>
        <v>6.2935523335554446E-3</v>
      </c>
      <c r="CE71" s="24">
        <f t="shared" si="33"/>
        <v>1.4872923823217989E-3</v>
      </c>
      <c r="CF71" s="24">
        <f t="shared" ref="CF71:CF95" si="40">+SUM(BT71:CE71)</f>
        <v>5.239450309991138E-2</v>
      </c>
    </row>
    <row r="72" spans="1:84" x14ac:dyDescent="0.25">
      <c r="A72" s="31">
        <f>+[1]NOA!A73</f>
        <v>44743</v>
      </c>
      <c r="B72" s="17">
        <f>+[1]NOA!B73</f>
        <v>873.56240000000003</v>
      </c>
      <c r="C72" s="17">
        <f>+[1]NOA!C73</f>
        <v>922.745</v>
      </c>
      <c r="D72" s="17">
        <f>+[1]NOA!D73</f>
        <v>678.64239999999995</v>
      </c>
      <c r="E72" s="17">
        <f>+[1]NOA!E73</f>
        <v>919.25779999999997</v>
      </c>
      <c r="F72" s="17">
        <f>+[1]NOA!F73</f>
        <v>775.47619999999995</v>
      </c>
      <c r="G72" s="17">
        <f>+[1]NOA!G73</f>
        <v>824.73889999999994</v>
      </c>
      <c r="H72" s="17">
        <f>+[1]NOA!H73</f>
        <v>983.2876</v>
      </c>
      <c r="I72" s="17">
        <f>+[1]NOA!I73</f>
        <v>863.17229999999995</v>
      </c>
      <c r="J72" s="17">
        <f>+[1]NOA!J73</f>
        <v>697.68309999999997</v>
      </c>
      <c r="K72" s="17">
        <f>+[1]NOA!K73</f>
        <v>813.55499999999995</v>
      </c>
      <c r="L72" s="17">
        <f>+[1]NOA!L73</f>
        <v>713.27729999999997</v>
      </c>
      <c r="M72" s="17">
        <f>+[1]NOA!M73</f>
        <v>915.54499999999996</v>
      </c>
      <c r="N72" s="17">
        <f>+[1]NOA!N73</f>
        <v>733.40250000000003</v>
      </c>
      <c r="O72" s="18">
        <f>+[1]NOA!R73</f>
        <v>938.32439999999997</v>
      </c>
      <c r="P72" s="19">
        <f>+[1]NOA!S73</f>
        <v>892.375</v>
      </c>
      <c r="Q72" s="20">
        <f>+[1]NOA!T73</f>
        <v>754.64459999999997</v>
      </c>
      <c r="R72" s="18">
        <f t="shared" si="34"/>
        <v>873.57674087999999</v>
      </c>
      <c r="S72" s="19">
        <f t="shared" si="35"/>
        <v>885.28814635338836</v>
      </c>
      <c r="T72" s="19">
        <f t="shared" si="36"/>
        <v>867.09590717276001</v>
      </c>
      <c r="U72" s="19">
        <f t="shared" si="37"/>
        <v>853.19115675287355</v>
      </c>
      <c r="V72" s="19"/>
      <c r="W72" s="20">
        <f t="shared" si="38"/>
        <v>857.83554916331286</v>
      </c>
      <c r="X72" s="21"/>
      <c r="Y72" s="42">
        <f t="shared" si="32"/>
        <v>6.7388390429747425E-2</v>
      </c>
      <c r="Z72" s="24">
        <f t="shared" si="32"/>
        <v>5.4736762453247989E-2</v>
      </c>
      <c r="AA72" s="24">
        <f t="shared" si="32"/>
        <v>6.0591696926648453E-2</v>
      </c>
      <c r="AB72" s="24">
        <f t="shared" si="32"/>
        <v>0.10106973841655731</v>
      </c>
      <c r="AC72" s="24">
        <f t="shared" si="32"/>
        <v>4.6319581038353208E-2</v>
      </c>
      <c r="AD72" s="24">
        <f t="shared" si="32"/>
        <v>9.9741605581681991E-2</v>
      </c>
      <c r="AE72" s="24">
        <f t="shared" si="32"/>
        <v>6.0794439653865773E-2</v>
      </c>
      <c r="AF72" s="24">
        <f t="shared" si="32"/>
        <v>5.5342328483639847E-2</v>
      </c>
      <c r="AG72" s="24">
        <f t="shared" si="32"/>
        <v>6.0367321231751925E-2</v>
      </c>
      <c r="AH72" s="24">
        <f t="shared" si="32"/>
        <v>0.10315907942954183</v>
      </c>
      <c r="AI72" s="24">
        <f t="shared" si="32"/>
        <v>4.4065870899115289E-2</v>
      </c>
      <c r="AJ72" s="24">
        <f t="shared" si="32"/>
        <v>6.7660955534660783E-2</v>
      </c>
      <c r="AK72" s="24">
        <f t="shared" si="32"/>
        <v>7.4915365726468286E-2</v>
      </c>
      <c r="AL72" s="24">
        <f t="shared" si="32"/>
        <v>0.10216393448784822</v>
      </c>
      <c r="AM72" s="24">
        <f t="shared" si="32"/>
        <v>6.6343886657518114E-2</v>
      </c>
      <c r="AN72" s="24">
        <f t="shared" si="32"/>
        <v>4.2854416536985518E-2</v>
      </c>
      <c r="AO72" s="24">
        <f t="shared" si="30"/>
        <v>6.738769799743749E-2</v>
      </c>
      <c r="AP72" s="24">
        <f t="shared" si="30"/>
        <v>7.1915031889114855E-2</v>
      </c>
      <c r="AQ72" s="24">
        <f t="shared" si="30"/>
        <v>9.1008641943886026E-2</v>
      </c>
      <c r="AR72" s="24">
        <f t="shared" si="24"/>
        <v>9.8406131101156147E-2</v>
      </c>
      <c r="AS72" s="24" t="e">
        <f t="shared" si="24"/>
        <v>#DIV/0!</v>
      </c>
      <c r="AT72" s="24">
        <f t="shared" si="24"/>
        <v>8.0859210859355546E-2</v>
      </c>
      <c r="AU72" s="21"/>
      <c r="AV72" s="24">
        <f t="shared" si="29"/>
        <v>0.7115431863895112</v>
      </c>
      <c r="AW72" s="24">
        <f t="shared" si="29"/>
        <v>0.71695816814130797</v>
      </c>
      <c r="AX72" s="24">
        <f t="shared" si="29"/>
        <v>0.6030121328579241</v>
      </c>
      <c r="AY72" s="24">
        <f t="shared" si="29"/>
        <v>0.92187701554945778</v>
      </c>
      <c r="AZ72" s="24">
        <f t="shared" si="29"/>
        <v>0.54354707853601547</v>
      </c>
      <c r="BA72" s="24">
        <f t="shared" si="29"/>
        <v>0.70323003672913464</v>
      </c>
      <c r="BB72" s="24">
        <f t="shared" si="29"/>
        <v>0.65131393884065969</v>
      </c>
      <c r="BC72" s="24">
        <f t="shared" si="29"/>
        <v>0.60857712948101028</v>
      </c>
      <c r="BD72" s="24">
        <f t="shared" si="27"/>
        <v>0.3785367476770094</v>
      </c>
      <c r="BE72" s="24">
        <f t="shared" si="27"/>
        <v>0.72364735139816805</v>
      </c>
      <c r="BF72" s="24">
        <f t="shared" si="27"/>
        <v>0.54217450715005366</v>
      </c>
      <c r="BG72" s="24">
        <f t="shared" si="27"/>
        <v>0.89356946049056218</v>
      </c>
      <c r="BH72" s="24">
        <f t="shared" si="27"/>
        <v>0.6878487044643149</v>
      </c>
      <c r="BI72" s="24">
        <f t="shared" si="27"/>
        <v>0.91251105988839099</v>
      </c>
      <c r="BJ72" s="24">
        <f t="shared" si="27"/>
        <v>0.72524825788350711</v>
      </c>
      <c r="BK72" s="24">
        <f t="shared" si="27"/>
        <v>0.51523863296848726</v>
      </c>
      <c r="BL72" s="24">
        <f t="shared" si="31"/>
        <v>0.71154930372743164</v>
      </c>
      <c r="BM72" s="24">
        <f t="shared" si="31"/>
        <v>0.76234827587812837</v>
      </c>
      <c r="BN72" s="24">
        <f t="shared" si="31"/>
        <v>0.82441132267690764</v>
      </c>
      <c r="BO72" s="24">
        <f t="shared" si="31"/>
        <v>0.80411870572060029</v>
      </c>
      <c r="BP72" s="24" t="e">
        <f t="shared" si="31"/>
        <v>#DIV/0!</v>
      </c>
      <c r="BQ72" s="24">
        <f t="shared" si="31"/>
        <v>0.70862522618555657</v>
      </c>
      <c r="BR72" s="21"/>
      <c r="BS72" s="35">
        <f t="shared" si="39"/>
        <v>44743</v>
      </c>
      <c r="BT72" s="24">
        <f t="shared" si="26"/>
        <v>2.0286125467521808E-2</v>
      </c>
      <c r="BU72" s="24">
        <f t="shared" si="26"/>
        <v>1.4827869737821214E-3</v>
      </c>
      <c r="BV72" s="24">
        <f t="shared" si="26"/>
        <v>1.2753866895728435E-2</v>
      </c>
      <c r="BW72" s="24">
        <f t="shared" si="33"/>
        <v>2.9362655194028362E-3</v>
      </c>
      <c r="BX72" s="24">
        <f t="shared" si="33"/>
        <v>5.5934806839106456E-3</v>
      </c>
      <c r="BY72" s="24">
        <f t="shared" si="33"/>
        <v>4.358584195471465E-3</v>
      </c>
      <c r="BZ72" s="24">
        <f t="shared" si="33"/>
        <v>4.6514258606005924E-3</v>
      </c>
      <c r="CA72" s="24">
        <f t="shared" si="33"/>
        <v>1.2569907418155401E-3</v>
      </c>
      <c r="CB72" s="24">
        <f t="shared" si="33"/>
        <v>5.5309755733977178E-3</v>
      </c>
      <c r="CC72" s="24">
        <f t="shared" si="33"/>
        <v>7.5039783189619904E-4</v>
      </c>
      <c r="CD72" s="24">
        <f t="shared" si="33"/>
        <v>5.664476540515705E-3</v>
      </c>
      <c r="CE72" s="24">
        <f t="shared" si="33"/>
        <v>2.1234717030929472E-3</v>
      </c>
      <c r="CF72" s="24">
        <f t="shared" si="40"/>
        <v>6.7388847987136014E-2</v>
      </c>
    </row>
    <row r="73" spans="1:84" x14ac:dyDescent="0.25">
      <c r="A73" s="31">
        <f>+[1]NOA!A74</f>
        <v>44774</v>
      </c>
      <c r="B73" s="17">
        <f>+[1]NOA!B74</f>
        <v>940.04340000000002</v>
      </c>
      <c r="C73" s="17">
        <f>+[1]NOA!C74</f>
        <v>988.42129999999997</v>
      </c>
      <c r="D73" s="17">
        <f>+[1]NOA!D74</f>
        <v>725.29219999999998</v>
      </c>
      <c r="E73" s="17">
        <f>+[1]NOA!E74</f>
        <v>1026.5281</v>
      </c>
      <c r="F73" s="17">
        <f>+[1]NOA!F74</f>
        <v>841.67600000000004</v>
      </c>
      <c r="G73" s="17">
        <f>+[1]NOA!G74</f>
        <v>895.01130000000001</v>
      </c>
      <c r="H73" s="17">
        <f>+[1]NOA!H74</f>
        <v>1033.6036999999999</v>
      </c>
      <c r="I73" s="17">
        <f>+[1]NOA!I74</f>
        <v>915.91920000000005</v>
      </c>
      <c r="J73" s="17">
        <f>+[1]NOA!J74</f>
        <v>728.6123</v>
      </c>
      <c r="K73" s="17">
        <f>+[1]NOA!K74</f>
        <v>875.47580000000005</v>
      </c>
      <c r="L73" s="17">
        <f>+[1]NOA!L74</f>
        <v>748.49310000000003</v>
      </c>
      <c r="M73" s="17">
        <f>+[1]NOA!M74</f>
        <v>981.0104</v>
      </c>
      <c r="N73" s="17">
        <f>+[1]NOA!N74</f>
        <v>791.95839999999998</v>
      </c>
      <c r="O73" s="18">
        <f>+[1]NOA!R74</f>
        <v>1048.0606</v>
      </c>
      <c r="P73" s="19">
        <f>+[1]NOA!S74</f>
        <v>955.84299999999996</v>
      </c>
      <c r="Q73" s="20">
        <f>+[1]NOA!T74</f>
        <v>801.89499999999998</v>
      </c>
      <c r="R73" s="18">
        <f t="shared" si="34"/>
        <v>940.05721149999988</v>
      </c>
      <c r="S73" s="19">
        <f t="shared" si="35"/>
        <v>956.87037180497066</v>
      </c>
      <c r="T73" s="19">
        <f t="shared" si="36"/>
        <v>946.57087409991618</v>
      </c>
      <c r="U73" s="19">
        <f t="shared" si="37"/>
        <v>936.68682913074724</v>
      </c>
      <c r="V73" s="19"/>
      <c r="W73" s="20">
        <f t="shared" si="38"/>
        <v>926.43475952128802</v>
      </c>
      <c r="X73" s="21"/>
      <c r="Y73" s="42">
        <f t="shared" si="32"/>
        <v>7.6103321296795645E-2</v>
      </c>
      <c r="Z73" s="24">
        <f t="shared" si="32"/>
        <v>7.1174918314377278E-2</v>
      </c>
      <c r="AA73" s="24">
        <f t="shared" si="32"/>
        <v>6.8739884215899272E-2</v>
      </c>
      <c r="AB73" s="24">
        <f t="shared" si="32"/>
        <v>0.11669229241242229</v>
      </c>
      <c r="AC73" s="24">
        <f t="shared" si="32"/>
        <v>8.5366643102651185E-2</v>
      </c>
      <c r="AD73" s="24">
        <f t="shared" si="32"/>
        <v>8.5205632958503585E-2</v>
      </c>
      <c r="AE73" s="24">
        <f t="shared" si="32"/>
        <v>5.1171295153116914E-2</v>
      </c>
      <c r="AF73" s="24">
        <f t="shared" si="32"/>
        <v>6.1108193578501169E-2</v>
      </c>
      <c r="AG73" s="24">
        <f t="shared" si="32"/>
        <v>4.4331301704169102E-2</v>
      </c>
      <c r="AH73" s="24">
        <f t="shared" si="32"/>
        <v>7.6111387675080522E-2</v>
      </c>
      <c r="AI73" s="24">
        <f t="shared" si="32"/>
        <v>4.9371822151076605E-2</v>
      </c>
      <c r="AJ73" s="24">
        <f t="shared" si="32"/>
        <v>7.1504295255831352E-2</v>
      </c>
      <c r="AK73" s="24">
        <f t="shared" si="32"/>
        <v>7.9841424047504495E-2</v>
      </c>
      <c r="AL73" s="24">
        <f t="shared" si="32"/>
        <v>0.11694910630055033</v>
      </c>
      <c r="AM73" s="24">
        <f t="shared" si="32"/>
        <v>7.1122566185740199E-2</v>
      </c>
      <c r="AN73" s="24">
        <f t="shared" si="32"/>
        <v>6.2612784879133798E-2</v>
      </c>
      <c r="AO73" s="24">
        <f t="shared" si="30"/>
        <v>7.6101465971988524E-2</v>
      </c>
      <c r="AP73" s="24">
        <f t="shared" si="30"/>
        <v>8.0857544231715206E-2</v>
      </c>
      <c r="AQ73" s="24">
        <f t="shared" si="30"/>
        <v>9.1656489518317619E-2</v>
      </c>
      <c r="AR73" s="24">
        <f t="shared" si="24"/>
        <v>9.786279629953798E-2</v>
      </c>
      <c r="AS73" s="24" t="e">
        <f t="shared" si="24"/>
        <v>#DIV/0!</v>
      </c>
      <c r="AT73" s="24">
        <f t="shared" si="24"/>
        <v>7.9967786861809609E-2</v>
      </c>
      <c r="AU73" s="21"/>
      <c r="AV73" s="24">
        <f t="shared" si="29"/>
        <v>0.79893125452821767</v>
      </c>
      <c r="AW73" s="24">
        <f t="shared" si="29"/>
        <v>0.81276755810212964</v>
      </c>
      <c r="AX73" s="24">
        <f t="shared" si="29"/>
        <v>0.67819806837394436</v>
      </c>
      <c r="AY73" s="24">
        <f t="shared" si="29"/>
        <v>1.0731721897572144</v>
      </c>
      <c r="AZ73" s="24">
        <f t="shared" si="29"/>
        <v>0.66395066800123925</v>
      </c>
      <c r="BA73" s="24">
        <f t="shared" si="29"/>
        <v>0.78899857721440236</v>
      </c>
      <c r="BB73" s="24">
        <f t="shared" si="29"/>
        <v>0.68004941954305265</v>
      </c>
      <c r="BC73" s="24">
        <f t="shared" si="29"/>
        <v>0.67504880655960164</v>
      </c>
      <c r="BD73" s="24">
        <f t="shared" si="27"/>
        <v>0.43302256844602871</v>
      </c>
      <c r="BE73" s="24">
        <f t="shared" si="27"/>
        <v>0.77041411646512459</v>
      </c>
      <c r="BF73" s="24">
        <f t="shared" si="27"/>
        <v>0.51921505078000285</v>
      </c>
      <c r="BG73" s="24">
        <f t="shared" si="27"/>
        <v>0.96295241721721125</v>
      </c>
      <c r="BH73" s="24">
        <f t="shared" si="27"/>
        <v>0.76939544714211983</v>
      </c>
      <c r="BI73" s="24">
        <f t="shared" si="27"/>
        <v>1.1134020660133781</v>
      </c>
      <c r="BJ73" s="24">
        <f t="shared" si="27"/>
        <v>0.79680004270920723</v>
      </c>
      <c r="BK73" s="24">
        <f t="shared" si="27"/>
        <v>0.5872769232565922</v>
      </c>
      <c r="BL73" s="24">
        <f t="shared" si="31"/>
        <v>0.79893253470843884</v>
      </c>
      <c r="BM73" s="24">
        <f t="shared" si="31"/>
        <v>0.85892100056255627</v>
      </c>
      <c r="BN73" s="24">
        <f t="shared" si="31"/>
        <v>0.92222638077715557</v>
      </c>
      <c r="BO73" s="24">
        <f t="shared" si="31"/>
        <v>0.91031331002295857</v>
      </c>
      <c r="BP73" s="24" t="e">
        <f t="shared" si="31"/>
        <v>#DIV/0!</v>
      </c>
      <c r="BQ73" s="24">
        <f t="shared" si="31"/>
        <v>0.78768339390075326</v>
      </c>
      <c r="BR73" s="21"/>
      <c r="BS73" s="35">
        <f t="shared" si="39"/>
        <v>44774</v>
      </c>
      <c r="BT73" s="24">
        <f t="shared" si="26"/>
        <v>2.6065651646636795E-2</v>
      </c>
      <c r="BU73" s="24">
        <f t="shared" si="26"/>
        <v>1.6714761761724187E-3</v>
      </c>
      <c r="BV73" s="24">
        <f t="shared" si="26"/>
        <v>1.5189912145944014E-2</v>
      </c>
      <c r="BW73" s="24">
        <f t="shared" si="33"/>
        <v>5.3046994696658275E-3</v>
      </c>
      <c r="BX73" s="24">
        <f t="shared" si="33"/>
        <v>4.92314101431106E-3</v>
      </c>
      <c r="BY73" s="24">
        <f t="shared" si="33"/>
        <v>3.6460007092796037E-3</v>
      </c>
      <c r="BZ73" s="24">
        <f t="shared" si="33"/>
        <v>5.0780737472217296E-3</v>
      </c>
      <c r="CA73" s="24">
        <f t="shared" si="33"/>
        <v>9.1701094277867371E-4</v>
      </c>
      <c r="CB73" s="24">
        <f t="shared" si="33"/>
        <v>4.2175437038041077E-3</v>
      </c>
      <c r="CC73" s="24">
        <f t="shared" si="33"/>
        <v>8.2238237360033044E-4</v>
      </c>
      <c r="CD73" s="24">
        <f t="shared" si="33"/>
        <v>5.9877639651157184E-3</v>
      </c>
      <c r="CE73" s="24">
        <f t="shared" si="33"/>
        <v>2.2790594009082792E-3</v>
      </c>
      <c r="CF73" s="24">
        <f t="shared" si="40"/>
        <v>7.610271529543855E-2</v>
      </c>
    </row>
    <row r="74" spans="1:84" x14ac:dyDescent="0.25">
      <c r="A74" s="31">
        <f>+[1]NOA!A75</f>
        <v>44805</v>
      </c>
      <c r="B74" s="17">
        <f>+[1]NOA!B75</f>
        <v>997.77850000000001</v>
      </c>
      <c r="C74" s="17">
        <f>+[1]NOA!C75</f>
        <v>1041.0436999999999</v>
      </c>
      <c r="D74" s="17">
        <f>+[1]NOA!D75</f>
        <v>794.31719999999996</v>
      </c>
      <c r="E74" s="17">
        <f>+[1]NOA!E75</f>
        <v>1140.7017000000001</v>
      </c>
      <c r="F74" s="17">
        <f>+[1]NOA!F75</f>
        <v>860.55780000000004</v>
      </c>
      <c r="G74" s="17">
        <f>+[1]NOA!G75</f>
        <v>945.18939999999998</v>
      </c>
      <c r="H74" s="17">
        <f>+[1]NOA!H75</f>
        <v>1092.7001</v>
      </c>
      <c r="I74" s="17">
        <f>+[1]NOA!I75</f>
        <v>977.06870000000004</v>
      </c>
      <c r="J74" s="17">
        <f>+[1]NOA!J75</f>
        <v>750.99459999999999</v>
      </c>
      <c r="K74" s="17">
        <f>+[1]NOA!K75</f>
        <v>913.06290000000001</v>
      </c>
      <c r="L74" s="17">
        <f>+[1]NOA!L75</f>
        <v>778.22349999999994</v>
      </c>
      <c r="M74" s="17">
        <f>+[1]NOA!M75</f>
        <v>1040.6318000000001</v>
      </c>
      <c r="N74" s="17">
        <f>+[1]NOA!N75</f>
        <v>843.3279</v>
      </c>
      <c r="O74" s="18">
        <f>+[1]NOA!R75</f>
        <v>1175.4957999999999</v>
      </c>
      <c r="P74" s="19">
        <f>+[1]NOA!S75</f>
        <v>1006.2868999999999</v>
      </c>
      <c r="Q74" s="20">
        <f>+[1]NOA!T75</f>
        <v>838.05529999999999</v>
      </c>
      <c r="R74" s="18">
        <f t="shared" si="34"/>
        <v>997.79420223000011</v>
      </c>
      <c r="S74" s="19">
        <f t="shared" si="35"/>
        <v>1019.8142641450496</v>
      </c>
      <c r="T74" s="19">
        <f t="shared" si="36"/>
        <v>1018.9708722857939</v>
      </c>
      <c r="U74" s="19">
        <f t="shared" si="37"/>
        <v>1012.7542482758622</v>
      </c>
      <c r="V74" s="19"/>
      <c r="W74" s="20">
        <f t="shared" si="38"/>
        <v>992.62168239779703</v>
      </c>
      <c r="X74" s="21"/>
      <c r="Y74" s="42">
        <f t="shared" si="32"/>
        <v>6.1417483490655789E-2</v>
      </c>
      <c r="Z74" s="24">
        <f t="shared" si="32"/>
        <v>5.3238836516372068E-2</v>
      </c>
      <c r="AA74" s="24">
        <f t="shared" si="32"/>
        <v>9.5168540348290032E-2</v>
      </c>
      <c r="AB74" s="24">
        <f t="shared" si="32"/>
        <v>0.11122306345047939</v>
      </c>
      <c r="AC74" s="24">
        <f t="shared" si="32"/>
        <v>2.2433573013843855E-2</v>
      </c>
      <c r="AD74" s="24">
        <f t="shared" si="32"/>
        <v>5.6064208351335854E-2</v>
      </c>
      <c r="AE74" s="24">
        <f t="shared" si="32"/>
        <v>5.7175104926578957E-2</v>
      </c>
      <c r="AF74" s="24">
        <f t="shared" si="32"/>
        <v>6.6762985206555214E-2</v>
      </c>
      <c r="AG74" s="24">
        <f t="shared" si="32"/>
        <v>3.0719080641378183E-2</v>
      </c>
      <c r="AH74" s="24">
        <f t="shared" si="32"/>
        <v>4.2933339790774294E-2</v>
      </c>
      <c r="AI74" s="24">
        <f t="shared" si="32"/>
        <v>3.972033943933484E-2</v>
      </c>
      <c r="AJ74" s="24">
        <f t="shared" si="32"/>
        <v>6.0775502481930976E-2</v>
      </c>
      <c r="AK74" s="24">
        <f t="shared" si="32"/>
        <v>6.4863886790013314E-2</v>
      </c>
      <c r="AL74" s="24">
        <f t="shared" si="32"/>
        <v>0.12159144232690355</v>
      </c>
      <c r="AM74" s="24">
        <f t="shared" si="32"/>
        <v>5.2774252675387157E-2</v>
      </c>
      <c r="AN74" s="24">
        <f t="shared" si="32"/>
        <v>4.5093559630625002E-2</v>
      </c>
      <c r="AO74" s="24">
        <f t="shared" si="30"/>
        <v>6.1418592425744434E-2</v>
      </c>
      <c r="AP74" s="24">
        <f t="shared" si="30"/>
        <v>6.5781002521110743E-2</v>
      </c>
      <c r="AQ74" s="24">
        <f t="shared" si="30"/>
        <v>7.6486610952108736E-2</v>
      </c>
      <c r="AR74" s="24">
        <f t="shared" si="24"/>
        <v>8.1209019684525874E-2</v>
      </c>
      <c r="AS74" s="24" t="e">
        <f t="shared" si="24"/>
        <v>#DIV/0!</v>
      </c>
      <c r="AT74" s="24">
        <f t="shared" si="24"/>
        <v>7.1442616111154322E-2</v>
      </c>
      <c r="AU74" s="21"/>
      <c r="AV74" s="24">
        <f t="shared" si="29"/>
        <v>0.84912069432660964</v>
      </c>
      <c r="AW74" s="24">
        <f t="shared" si="29"/>
        <v>0.86000403430625383</v>
      </c>
      <c r="AX74" s="24">
        <f t="shared" si="29"/>
        <v>0.73826189829057465</v>
      </c>
      <c r="AY74" s="24">
        <f t="shared" si="29"/>
        <v>1.172828879170932</v>
      </c>
      <c r="AZ74" s="24">
        <f t="shared" si="29"/>
        <v>0.67116319516593426</v>
      </c>
      <c r="BA74" s="24">
        <f t="shared" si="29"/>
        <v>0.81938669503699524</v>
      </c>
      <c r="BB74" s="24">
        <f t="shared" si="29"/>
        <v>0.71494244106268967</v>
      </c>
      <c r="BC74" s="24">
        <f t="shared" si="29"/>
        <v>0.7481976222605593</v>
      </c>
      <c r="BD74" s="24">
        <f t="shared" si="27"/>
        <v>0.46223569072343995</v>
      </c>
      <c r="BE74" s="24">
        <f t="shared" si="27"/>
        <v>0.78124241000127026</v>
      </c>
      <c r="BF74" s="24">
        <f t="shared" si="27"/>
        <v>0.54330819997037194</v>
      </c>
      <c r="BG74" s="24">
        <f t="shared" si="27"/>
        <v>1.0101046879826034</v>
      </c>
      <c r="BH74" s="24">
        <f t="shared" si="27"/>
        <v>0.82819343914233623</v>
      </c>
      <c r="BI74" s="24">
        <f t="shared" si="27"/>
        <v>1.2465976013017506</v>
      </c>
      <c r="BJ74" s="24">
        <f t="shared" si="27"/>
        <v>0.83339467199061912</v>
      </c>
      <c r="BK74" s="24">
        <f t="shared" si="27"/>
        <v>0.62584783922007903</v>
      </c>
      <c r="BL74" s="24">
        <f t="shared" si="31"/>
        <v>0.84912225334658897</v>
      </c>
      <c r="BM74" s="24">
        <f t="shared" si="31"/>
        <v>0.91244502563539931</v>
      </c>
      <c r="BN74" s="24">
        <f t="shared" si="31"/>
        <v>0.98118400639567427</v>
      </c>
      <c r="BO74" s="24">
        <f t="shared" si="31"/>
        <v>0.97281360145148277</v>
      </c>
      <c r="BP74" s="24" t="e">
        <f t="shared" si="31"/>
        <v>#DIV/0!</v>
      </c>
      <c r="BQ74" s="24">
        <f t="shared" si="31"/>
        <v>0.84608833093511793</v>
      </c>
      <c r="BR74" s="21"/>
      <c r="BS74" s="35">
        <f t="shared" si="39"/>
        <v>44805</v>
      </c>
      <c r="BT74" s="24">
        <f t="shared" si="26"/>
        <v>1.9407812532910705E-2</v>
      </c>
      <c r="BU74" s="24">
        <f t="shared" si="26"/>
        <v>2.2982795262431496E-3</v>
      </c>
      <c r="BV74" s="24">
        <f t="shared" si="26"/>
        <v>1.502406625055823E-2</v>
      </c>
      <c r="BW74" s="24">
        <f t="shared" si="33"/>
        <v>1.4060265728156806E-3</v>
      </c>
      <c r="BX74" s="24">
        <f t="shared" si="33"/>
        <v>3.2667637685664277E-3</v>
      </c>
      <c r="BY74" s="24">
        <f t="shared" si="33"/>
        <v>3.9793929939830521E-3</v>
      </c>
      <c r="BZ74" s="24">
        <f t="shared" si="33"/>
        <v>5.4706760879338102E-3</v>
      </c>
      <c r="CA74" s="24">
        <f t="shared" si="33"/>
        <v>6.1667532584133841E-4</v>
      </c>
      <c r="CB74" s="24">
        <f t="shared" si="33"/>
        <v>2.3790736151118107E-3</v>
      </c>
      <c r="CC74" s="24">
        <f t="shared" si="33"/>
        <v>6.4518314792699825E-4</v>
      </c>
      <c r="CD74" s="24">
        <f t="shared" si="33"/>
        <v>5.0675850285210322E-3</v>
      </c>
      <c r="CE74" s="24">
        <f t="shared" si="33"/>
        <v>1.8579599622740831E-3</v>
      </c>
      <c r="CF74" s="24">
        <f t="shared" si="40"/>
        <v>6.1419494812686319E-2</v>
      </c>
    </row>
    <row r="75" spans="1:84" x14ac:dyDescent="0.25">
      <c r="A75" s="31">
        <f>+[1]NOA!A76</f>
        <v>44835</v>
      </c>
      <c r="B75" s="17">
        <f>+[1]NOA!B76</f>
        <v>1060.4603999999999</v>
      </c>
      <c r="C75" s="17">
        <f>+[1]NOA!C76</f>
        <v>1098.8796</v>
      </c>
      <c r="D75" s="17">
        <f>+[1]NOA!D76</f>
        <v>835.67700000000002</v>
      </c>
      <c r="E75" s="17">
        <f>+[1]NOA!E76</f>
        <v>1223.7727</v>
      </c>
      <c r="F75" s="17">
        <f>+[1]NOA!F76</f>
        <v>929.04269999999997</v>
      </c>
      <c r="G75" s="17">
        <f>+[1]NOA!G76</f>
        <v>997.10519999999997</v>
      </c>
      <c r="H75" s="17">
        <f>+[1]NOA!H76</f>
        <v>1157.9342999999999</v>
      </c>
      <c r="I75" s="17">
        <f>+[1]NOA!I76</f>
        <v>1031.6123</v>
      </c>
      <c r="J75" s="17">
        <f>+[1]NOA!J76</f>
        <v>834.27530000000002</v>
      </c>
      <c r="K75" s="17">
        <f>+[1]NOA!K76</f>
        <v>978.8845</v>
      </c>
      <c r="L75" s="17">
        <f>+[1]NOA!L76</f>
        <v>806.42089999999996</v>
      </c>
      <c r="M75" s="17">
        <f>+[1]NOA!M76</f>
        <v>1113.0381</v>
      </c>
      <c r="N75" s="17">
        <f>+[1]NOA!N76</f>
        <v>900.33040000000005</v>
      </c>
      <c r="O75" s="18">
        <f>+[1]NOA!R76</f>
        <v>1301.3792000000001</v>
      </c>
      <c r="P75" s="19">
        <f>+[1]NOA!S76</f>
        <v>1057.4526000000001</v>
      </c>
      <c r="Q75" s="20">
        <f>+[1]NOA!T76</f>
        <v>900.1277</v>
      </c>
      <c r="R75" s="18">
        <f t="shared" si="34"/>
        <v>1060.4759154400001</v>
      </c>
      <c r="S75" s="19">
        <f t="shared" si="35"/>
        <v>1082.8852019421431</v>
      </c>
      <c r="T75" s="19">
        <f t="shared" si="36"/>
        <v>1089.0039820541444</v>
      </c>
      <c r="U75" s="19">
        <f t="shared" si="37"/>
        <v>1082.1062592672415</v>
      </c>
      <c r="V75" s="19"/>
      <c r="W75" s="20">
        <f t="shared" si="38"/>
        <v>1057.7694023088329</v>
      </c>
      <c r="X75" s="21"/>
      <c r="Y75" s="42">
        <f t="shared" si="32"/>
        <v>6.2821457868655228E-2</v>
      </c>
      <c r="Z75" s="24">
        <f t="shared" si="32"/>
        <v>5.5555688968676353E-2</v>
      </c>
      <c r="AA75" s="24">
        <f t="shared" si="32"/>
        <v>5.2069626592499807E-2</v>
      </c>
      <c r="AB75" s="24">
        <f t="shared" si="32"/>
        <v>7.2824472866131362E-2</v>
      </c>
      <c r="AC75" s="24">
        <f t="shared" si="32"/>
        <v>7.958198740398359E-2</v>
      </c>
      <c r="AD75" s="24">
        <f t="shared" si="32"/>
        <v>5.4926345978911773E-2</v>
      </c>
      <c r="AE75" s="24">
        <f t="shared" si="32"/>
        <v>5.9700003688111458E-2</v>
      </c>
      <c r="AF75" s="24">
        <f t="shared" si="32"/>
        <v>5.582371024678201E-2</v>
      </c>
      <c r="AG75" s="24">
        <f t="shared" si="32"/>
        <v>0.11089387327152544</v>
      </c>
      <c r="AH75" s="24">
        <f t="shared" si="32"/>
        <v>7.2088790377968559E-2</v>
      </c>
      <c r="AI75" s="24">
        <f t="shared" si="32"/>
        <v>3.6233035882365483E-2</v>
      </c>
      <c r="AJ75" s="24">
        <f t="shared" si="32"/>
        <v>6.9579172960118951E-2</v>
      </c>
      <c r="AK75" s="24">
        <f t="shared" si="32"/>
        <v>6.7592332709495384E-2</v>
      </c>
      <c r="AL75" s="24">
        <f t="shared" si="32"/>
        <v>0.10708962124747723</v>
      </c>
      <c r="AM75" s="24">
        <f t="shared" si="32"/>
        <v>5.0846036055920196E-2</v>
      </c>
      <c r="AN75" s="24">
        <f t="shared" si="32"/>
        <v>7.4067188644949766E-2</v>
      </c>
      <c r="AO75" s="24">
        <f t="shared" si="30"/>
        <v>6.2820282048052345E-2</v>
      </c>
      <c r="AP75" s="24">
        <f t="shared" si="30"/>
        <v>6.1845514437835813E-2</v>
      </c>
      <c r="AQ75" s="24">
        <f t="shared" si="30"/>
        <v>6.8729255833632985E-2</v>
      </c>
      <c r="AR75" s="24">
        <f t="shared" si="24"/>
        <v>6.8478617699650135E-2</v>
      </c>
      <c r="AS75" s="24" t="e">
        <f t="shared" si="24"/>
        <v>#DIV/0!</v>
      </c>
      <c r="AT75" s="24">
        <f t="shared" si="24"/>
        <v>6.5631973456053982E-2</v>
      </c>
      <c r="AU75" s="21"/>
      <c r="AV75" s="24">
        <f t="shared" si="29"/>
        <v>0.90435865701156981</v>
      </c>
      <c r="AW75" s="24">
        <f t="shared" si="29"/>
        <v>0.89582711888794009</v>
      </c>
      <c r="AX75" s="24">
        <f t="shared" si="29"/>
        <v>0.78079298931707908</v>
      </c>
      <c r="AY75" s="24">
        <f t="shared" si="29"/>
        <v>1.2392945863415719</v>
      </c>
      <c r="AZ75" s="24">
        <f t="shared" si="29"/>
        <v>0.77946848244555511</v>
      </c>
      <c r="BA75" s="24">
        <f t="shared" si="29"/>
        <v>0.86915881543451112</v>
      </c>
      <c r="BB75" s="24">
        <f t="shared" si="29"/>
        <v>0.76145248668681642</v>
      </c>
      <c r="BC75" s="24">
        <f t="shared" si="29"/>
        <v>0.80156935147245467</v>
      </c>
      <c r="BD75" s="24">
        <f t="shared" si="27"/>
        <v>0.60942359593262707</v>
      </c>
      <c r="BE75" s="24">
        <f t="shared" si="27"/>
        <v>0.82206997425347739</v>
      </c>
      <c r="BF75" s="24">
        <f t="shared" si="27"/>
        <v>0.58425767251782967</v>
      </c>
      <c r="BG75" s="24">
        <f t="shared" si="27"/>
        <v>1.0831823873239039</v>
      </c>
      <c r="BH75" s="24">
        <f t="shared" si="27"/>
        <v>0.89050913725728997</v>
      </c>
      <c r="BI75" s="24">
        <f t="shared" si="27"/>
        <v>1.3307755406146011</v>
      </c>
      <c r="BJ75" s="24">
        <f t="shared" si="27"/>
        <v>0.86883627518137829</v>
      </c>
      <c r="BK75" s="24">
        <f t="shared" si="27"/>
        <v>0.7273021046876742</v>
      </c>
      <c r="BL75" s="24">
        <f t="shared" si="31"/>
        <v>0.90435598487962565</v>
      </c>
      <c r="BM75" s="24">
        <f t="shared" si="31"/>
        <v>0.96027372985094983</v>
      </c>
      <c r="BN75" s="24">
        <f t="shared" si="31"/>
        <v>1.0418411925092608</v>
      </c>
      <c r="BO75" s="24">
        <f t="shared" si="31"/>
        <v>1.0299490926921795</v>
      </c>
      <c r="BP75" s="24" t="e">
        <f t="shared" si="31"/>
        <v>#DIV/0!</v>
      </c>
      <c r="BQ75" s="24">
        <f t="shared" si="31"/>
        <v>0.9061075411271502</v>
      </c>
      <c r="BR75" s="21"/>
      <c r="BS75" s="35">
        <f t="shared" si="39"/>
        <v>44835</v>
      </c>
      <c r="BT75" s="24">
        <f t="shared" si="26"/>
        <v>2.0096350572797482E-2</v>
      </c>
      <c r="BU75" s="24">
        <f t="shared" si="26"/>
        <v>1.2974440118723766E-3</v>
      </c>
      <c r="BV75" s="24">
        <f t="shared" si="26"/>
        <v>1.0298761398446639E-2</v>
      </c>
      <c r="BW75" s="24">
        <f t="shared" si="33"/>
        <v>4.8046164554557897E-3</v>
      </c>
      <c r="BX75" s="24">
        <f t="shared" si="33"/>
        <v>3.1843209289436473E-3</v>
      </c>
      <c r="BY75" s="24">
        <f t="shared" si="33"/>
        <v>4.1385185790232919E-3</v>
      </c>
      <c r="BZ75" s="24">
        <f t="shared" si="33"/>
        <v>4.5973297279907283E-3</v>
      </c>
      <c r="CA75" s="24">
        <f t="shared" si="33"/>
        <v>2.1617725076256908E-3</v>
      </c>
      <c r="CB75" s="24">
        <f t="shared" si="33"/>
        <v>3.9251048203584257E-3</v>
      </c>
      <c r="CC75" s="24">
        <f t="shared" si="33"/>
        <v>5.7650767179288822E-4</v>
      </c>
      <c r="CD75" s="24">
        <f t="shared" si="33"/>
        <v>5.7981439467777564E-3</v>
      </c>
      <c r="CE75" s="24">
        <f t="shared" si="33"/>
        <v>1.9424000416926222E-3</v>
      </c>
      <c r="CF75" s="24">
        <f t="shared" si="40"/>
        <v>6.2821270662777345E-2</v>
      </c>
    </row>
    <row r="76" spans="1:84" x14ac:dyDescent="0.25">
      <c r="A76" s="31">
        <f>+[1]NOA!A77</f>
        <v>44866</v>
      </c>
      <c r="B76" s="17">
        <f>+[1]NOA!B77</f>
        <v>1108.8388</v>
      </c>
      <c r="C76" s="17">
        <f>+[1]NOA!C77</f>
        <v>1142.1966</v>
      </c>
      <c r="D76" s="17">
        <f>+[1]NOA!D77</f>
        <v>887.07730000000004</v>
      </c>
      <c r="E76" s="17">
        <f>+[1]NOA!E77</f>
        <v>1281.8228999999999</v>
      </c>
      <c r="F76" s="17">
        <f>+[1]NOA!F77</f>
        <v>983.69949999999994</v>
      </c>
      <c r="G76" s="17">
        <f>+[1]NOA!G77</f>
        <v>1042.9712999999999</v>
      </c>
      <c r="H76" s="17">
        <f>+[1]NOA!H77</f>
        <v>1223.8496</v>
      </c>
      <c r="I76" s="17">
        <f>+[1]NOA!I77</f>
        <v>1084.4384</v>
      </c>
      <c r="J76" s="17">
        <f>+[1]NOA!J77</f>
        <v>870.75739999999996</v>
      </c>
      <c r="K76" s="17">
        <f>+[1]NOA!K77</f>
        <v>1013.6889</v>
      </c>
      <c r="L76" s="17">
        <f>+[1]NOA!L77</f>
        <v>818.54150000000004</v>
      </c>
      <c r="M76" s="17">
        <f>+[1]NOA!M77</f>
        <v>1164.4648</v>
      </c>
      <c r="N76" s="17">
        <f>+[1]NOA!N77</f>
        <v>957.72929999999997</v>
      </c>
      <c r="O76" s="18">
        <f>+[1]NOA!R77</f>
        <v>1355.7615000000001</v>
      </c>
      <c r="P76" s="19">
        <f>+[1]NOA!S77</f>
        <v>1104.9181000000001</v>
      </c>
      <c r="Q76" s="20">
        <f>+[1]NOA!T77</f>
        <v>947.74839999999995</v>
      </c>
      <c r="R76" s="18">
        <f t="shared" si="34"/>
        <v>1108.85521765</v>
      </c>
      <c r="S76" s="19">
        <f t="shared" si="35"/>
        <v>1130.0752957625964</v>
      </c>
      <c r="T76" s="19">
        <f t="shared" si="36"/>
        <v>1139.5739870499579</v>
      </c>
      <c r="U76" s="19">
        <f t="shared" si="37"/>
        <v>1132.4303952586206</v>
      </c>
      <c r="V76" s="19"/>
      <c r="W76" s="20">
        <f t="shared" si="38"/>
        <v>1108.2195179411142</v>
      </c>
      <c r="X76" s="21"/>
      <c r="Y76" s="42">
        <f t="shared" si="32"/>
        <v>4.5620185345912168E-2</v>
      </c>
      <c r="Z76" s="24">
        <f t="shared" si="32"/>
        <v>3.9419241198034749E-2</v>
      </c>
      <c r="AA76" s="24">
        <f t="shared" si="32"/>
        <v>6.1507376653898493E-2</v>
      </c>
      <c r="AB76" s="24">
        <f t="shared" si="32"/>
        <v>4.7435442872683753E-2</v>
      </c>
      <c r="AC76" s="24">
        <f t="shared" si="32"/>
        <v>5.8831310982799812E-2</v>
      </c>
      <c r="AD76" s="24">
        <f t="shared" si="32"/>
        <v>4.5999258653951491E-2</v>
      </c>
      <c r="AE76" s="24">
        <f t="shared" si="32"/>
        <v>5.6924904979496871E-2</v>
      </c>
      <c r="AF76" s="24">
        <f t="shared" si="32"/>
        <v>5.1207318873572882E-2</v>
      </c>
      <c r="AG76" s="24">
        <f t="shared" si="32"/>
        <v>4.3729090385391967E-2</v>
      </c>
      <c r="AH76" s="24">
        <f t="shared" si="32"/>
        <v>3.5555165088424712E-2</v>
      </c>
      <c r="AI76" s="24">
        <f t="shared" si="32"/>
        <v>1.5030116406953287E-2</v>
      </c>
      <c r="AJ76" s="24">
        <f t="shared" si="32"/>
        <v>4.6203899039934049E-2</v>
      </c>
      <c r="AK76" s="24">
        <f t="shared" si="32"/>
        <v>6.3753151065431002E-2</v>
      </c>
      <c r="AL76" s="24">
        <f t="shared" si="32"/>
        <v>4.1788204391156603E-2</v>
      </c>
      <c r="AM76" s="24">
        <f t="shared" si="32"/>
        <v>4.4886645510162859E-2</v>
      </c>
      <c r="AN76" s="24">
        <f t="shared" si="32"/>
        <v>5.2904382344860501E-2</v>
      </c>
      <c r="AO76" s="24">
        <f t="shared" si="30"/>
        <v>4.5620368652999455E-2</v>
      </c>
      <c r="AP76" s="24">
        <f t="shared" si="30"/>
        <v>4.3578113114685069E-2</v>
      </c>
      <c r="AQ76" s="24">
        <f t="shared" si="30"/>
        <v>4.6436933040800543E-2</v>
      </c>
      <c r="AR76" s="24">
        <f t="shared" si="24"/>
        <v>4.6505724886441779E-2</v>
      </c>
      <c r="AS76" s="24" t="e">
        <f t="shared" si="24"/>
        <v>#DIV/0!</v>
      </c>
      <c r="AT76" s="24">
        <f t="shared" si="24"/>
        <v>4.7694814694168697E-2</v>
      </c>
      <c r="AU76" s="21"/>
      <c r="AV76" s="24">
        <f t="shared" si="29"/>
        <v>0.93973254739128387</v>
      </c>
      <c r="AW76" s="24">
        <f t="shared" si="29"/>
        <v>0.92397658947098904</v>
      </c>
      <c r="AX76" s="24">
        <f t="shared" si="29"/>
        <v>0.86251843459623623</v>
      </c>
      <c r="AY76" s="24">
        <f t="shared" si="29"/>
        <v>1.2514277112814218</v>
      </c>
      <c r="AZ76" s="24">
        <f t="shared" si="29"/>
        <v>0.83575002286057654</v>
      </c>
      <c r="BA76" s="24">
        <f t="shared" si="29"/>
        <v>0.90709172394499094</v>
      </c>
      <c r="BB76" s="24">
        <f t="shared" si="29"/>
        <v>0.8109540076572519</v>
      </c>
      <c r="BC76" s="24">
        <f t="shared" si="29"/>
        <v>0.8498362772049699</v>
      </c>
      <c r="BD76" s="24">
        <f t="shared" si="27"/>
        <v>0.65128119937275541</v>
      </c>
      <c r="BE76" s="24">
        <f t="shared" si="27"/>
        <v>0.85432411459947288</v>
      </c>
      <c r="BF76" s="24">
        <f t="shared" si="27"/>
        <v>0.59862956445656179</v>
      </c>
      <c r="BG76" s="24">
        <f t="shared" si="27"/>
        <v>1.1073631267445765</v>
      </c>
      <c r="BH76" s="24">
        <f t="shared" si="27"/>
        <v>0.95501520464159517</v>
      </c>
      <c r="BI76" s="24">
        <f t="shared" si="27"/>
        <v>1.3707039606463858</v>
      </c>
      <c r="BJ76" s="24">
        <f t="shared" si="27"/>
        <v>0.89667569642768563</v>
      </c>
      <c r="BK76" s="24">
        <f t="shared" si="27"/>
        <v>0.79050380545281351</v>
      </c>
      <c r="BL76" s="24">
        <f t="shared" si="31"/>
        <v>0.93973048776812562</v>
      </c>
      <c r="BM76" s="24">
        <f t="shared" si="31"/>
        <v>0.99079657106035923</v>
      </c>
      <c r="BN76" s="24">
        <f t="shared" si="31"/>
        <v>1.070223962453595</v>
      </c>
      <c r="BO76" s="24">
        <f t="shared" si="31"/>
        <v>1.0595124801663385</v>
      </c>
      <c r="BP76" s="24" t="e">
        <f t="shared" si="31"/>
        <v>#DIV/0!</v>
      </c>
      <c r="BQ76" s="24">
        <f t="shared" si="31"/>
        <v>0.94304633546000094</v>
      </c>
      <c r="BR76" s="21"/>
      <c r="BS76" s="35">
        <f t="shared" si="39"/>
        <v>44866</v>
      </c>
      <c r="BT76" s="24">
        <f t="shared" si="26"/>
        <v>1.4161777186588018E-2</v>
      </c>
      <c r="BU76" s="24">
        <f t="shared" si="26"/>
        <v>1.5171046368162363E-3</v>
      </c>
      <c r="BV76" s="24">
        <f t="shared" si="26"/>
        <v>6.7714077206466067E-3</v>
      </c>
      <c r="BW76" s="24">
        <f t="shared" si="33"/>
        <v>3.6078442910268019E-3</v>
      </c>
      <c r="BX76" s="24">
        <f t="shared" si="33"/>
        <v>2.6469685430969398E-3</v>
      </c>
      <c r="BY76" s="24">
        <f t="shared" si="33"/>
        <v>3.9345537938050368E-3</v>
      </c>
      <c r="BZ76" s="24">
        <f t="shared" si="33"/>
        <v>4.1893832244938138E-3</v>
      </c>
      <c r="CA76" s="24">
        <f t="shared" si="33"/>
        <v>8.9101525148888028E-4</v>
      </c>
      <c r="CB76" s="24">
        <f t="shared" si="33"/>
        <v>1.9527950312901823E-3</v>
      </c>
      <c r="CC76" s="24">
        <f t="shared" si="33"/>
        <v>2.3316310538328604E-4</v>
      </c>
      <c r="CD76" s="24">
        <f t="shared" si="33"/>
        <v>3.8747258549211255E-3</v>
      </c>
      <c r="CE76" s="24">
        <f t="shared" si="33"/>
        <v>1.8402974783405372E-3</v>
      </c>
      <c r="CF76" s="24">
        <f t="shared" si="40"/>
        <v>4.5621036117897452E-2</v>
      </c>
    </row>
    <row r="77" spans="1:84" x14ac:dyDescent="0.25">
      <c r="A77" s="31">
        <f>+[1]NOA!A78</f>
        <v>44896</v>
      </c>
      <c r="B77" s="17">
        <f>+[1]NOA!B78</f>
        <v>1160.5028</v>
      </c>
      <c r="C77" s="17">
        <f>+[1]NOA!C78</f>
        <v>1179.9822999999999</v>
      </c>
      <c r="D77" s="17">
        <f>+[1]NOA!D78</f>
        <v>952.84370000000001</v>
      </c>
      <c r="E77" s="17">
        <f>+[1]NOA!E78</f>
        <v>1336.1892</v>
      </c>
      <c r="F77" s="17">
        <f>+[1]NOA!F78</f>
        <v>1017.7917</v>
      </c>
      <c r="G77" s="17">
        <f>+[1]NOA!G78</f>
        <v>1110.2260000000001</v>
      </c>
      <c r="H77" s="17">
        <f>+[1]NOA!H78</f>
        <v>1291.0668000000001</v>
      </c>
      <c r="I77" s="17">
        <f>+[1]NOA!I78</f>
        <v>1151.4947</v>
      </c>
      <c r="J77" s="17">
        <f>+[1]NOA!J78</f>
        <v>918.56330000000003</v>
      </c>
      <c r="K77" s="17">
        <f>+[1]NOA!K78</f>
        <v>1078.2791999999999</v>
      </c>
      <c r="L77" s="17">
        <f>+[1]NOA!L78</f>
        <v>824.93679999999995</v>
      </c>
      <c r="M77" s="17">
        <f>+[1]NOA!M78</f>
        <v>1239.7318</v>
      </c>
      <c r="N77" s="17">
        <f>+[1]NOA!N78</f>
        <v>1021.2511</v>
      </c>
      <c r="O77" s="18">
        <f>+[1]NOA!R78</f>
        <v>1407.5344</v>
      </c>
      <c r="P77" s="19">
        <f>+[1]NOA!S78</f>
        <v>1157.9242999999999</v>
      </c>
      <c r="Q77" s="20">
        <f>+[1]NOA!T78</f>
        <v>994.14779999999996</v>
      </c>
      <c r="R77" s="18">
        <f t="shared" si="34"/>
        <v>1160.5211789799998</v>
      </c>
      <c r="S77" s="19">
        <f t="shared" si="35"/>
        <v>1181.707221349993</v>
      </c>
      <c r="T77" s="19">
        <f t="shared" si="36"/>
        <v>1203.3691204577169</v>
      </c>
      <c r="U77" s="19">
        <f t="shared" si="37"/>
        <v>1192.9331359195405</v>
      </c>
      <c r="V77" s="19"/>
      <c r="W77" s="20">
        <f t="shared" si="38"/>
        <v>1167.7553864435502</v>
      </c>
      <c r="X77" s="21"/>
      <c r="Y77" s="42">
        <f t="shared" si="32"/>
        <v>4.659288617966828E-2</v>
      </c>
      <c r="Z77" s="24">
        <f t="shared" si="32"/>
        <v>3.3081607842292637E-2</v>
      </c>
      <c r="AA77" s="24">
        <f t="shared" si="32"/>
        <v>7.4138296628715405E-2</v>
      </c>
      <c r="AB77" s="24">
        <f t="shared" si="32"/>
        <v>4.2413269414987242E-2</v>
      </c>
      <c r="AC77" s="24">
        <f t="shared" si="32"/>
        <v>3.4657128523497338E-2</v>
      </c>
      <c r="AD77" s="24">
        <f t="shared" si="32"/>
        <v>6.4483749456960338E-2</v>
      </c>
      <c r="AE77" s="24">
        <f t="shared" si="32"/>
        <v>5.4922761751117211E-2</v>
      </c>
      <c r="AF77" s="24">
        <f t="shared" si="32"/>
        <v>6.1835047523215669E-2</v>
      </c>
      <c r="AG77" s="24">
        <f t="shared" si="32"/>
        <v>5.4901514474640312E-2</v>
      </c>
      <c r="AH77" s="24">
        <f t="shared" si="32"/>
        <v>6.3718069715471781E-2</v>
      </c>
      <c r="AI77" s="24">
        <f t="shared" si="32"/>
        <v>7.8130430772294091E-3</v>
      </c>
      <c r="AJ77" s="24">
        <f t="shared" si="32"/>
        <v>6.4636560933400533E-2</v>
      </c>
      <c r="AK77" s="24">
        <f t="shared" si="32"/>
        <v>6.6325422016429991E-2</v>
      </c>
      <c r="AL77" s="24">
        <f t="shared" si="32"/>
        <v>3.818732129508029E-2</v>
      </c>
      <c r="AM77" s="24">
        <f t="shared" si="32"/>
        <v>4.7972967408172362E-2</v>
      </c>
      <c r="AN77" s="24">
        <f t="shared" si="32"/>
        <v>4.8957508131905136E-2</v>
      </c>
      <c r="AO77" s="24">
        <f t="shared" si="30"/>
        <v>4.6593965116109359E-2</v>
      </c>
      <c r="AP77" s="24">
        <f t="shared" si="30"/>
        <v>4.5688925137111758E-2</v>
      </c>
      <c r="AQ77" s="24">
        <f t="shared" si="30"/>
        <v>5.5981563402396572E-2</v>
      </c>
      <c r="AR77" s="24">
        <f t="shared" si="24"/>
        <v>5.3427337268797448E-2</v>
      </c>
      <c r="AS77" s="24" t="e">
        <f t="shared" si="24"/>
        <v>#DIV/0!</v>
      </c>
      <c r="AT77" s="24">
        <f t="shared" si="24"/>
        <v>5.3722089837439091E-2</v>
      </c>
      <c r="AU77" s="21"/>
      <c r="AV77" s="24">
        <f t="shared" si="29"/>
        <v>0.951252926662155</v>
      </c>
      <c r="AW77" s="24">
        <f t="shared" si="29"/>
        <v>0.89906464834910849</v>
      </c>
      <c r="AX77" s="24">
        <f t="shared" si="29"/>
        <v>0.90048235891540251</v>
      </c>
      <c r="AY77" s="24">
        <f t="shared" si="29"/>
        <v>1.2380881393769685</v>
      </c>
      <c r="AZ77" s="24">
        <f t="shared" si="29"/>
        <v>0.86963840810141591</v>
      </c>
      <c r="BA77" s="24">
        <f t="shared" si="29"/>
        <v>0.97421453814384118</v>
      </c>
      <c r="BB77" s="24">
        <f t="shared" si="29"/>
        <v>0.89363541146744474</v>
      </c>
      <c r="BC77" s="24">
        <f t="shared" si="29"/>
        <v>0.89651908501550337</v>
      </c>
      <c r="BD77" s="24">
        <f t="shared" si="27"/>
        <v>0.7043078445080726</v>
      </c>
      <c r="BE77" s="24">
        <f t="shared" si="27"/>
        <v>0.9041106485685253</v>
      </c>
      <c r="BF77" s="24">
        <f t="shared" si="27"/>
        <v>0.61090421610812817</v>
      </c>
      <c r="BG77" s="24">
        <f t="shared" si="27"/>
        <v>1.0772248036765451</v>
      </c>
      <c r="BH77" s="24">
        <f t="shared" si="27"/>
        <v>1.0115742459682382</v>
      </c>
      <c r="BI77" s="24">
        <f t="shared" si="27"/>
        <v>1.4001336880158242</v>
      </c>
      <c r="BJ77" s="24">
        <f t="shared" si="27"/>
        <v>0.89695564585159637</v>
      </c>
      <c r="BK77" s="24">
        <f t="shared" si="27"/>
        <v>0.84051171207864495</v>
      </c>
      <c r="BL77" s="24">
        <f t="shared" si="31"/>
        <v>0.95125292192457489</v>
      </c>
      <c r="BM77" s="24">
        <f t="shared" si="31"/>
        <v>0.98639753267345376</v>
      </c>
      <c r="BN77" s="24">
        <f t="shared" si="31"/>
        <v>1.0838392229196767</v>
      </c>
      <c r="BO77" s="24">
        <f t="shared" si="31"/>
        <v>1.0858201763702207</v>
      </c>
      <c r="BP77" s="24" t="e">
        <f t="shared" si="31"/>
        <v>#DIV/0!</v>
      </c>
      <c r="BQ77" s="24">
        <f t="shared" si="31"/>
        <v>0.98415622277771053</v>
      </c>
      <c r="BR77" s="21"/>
      <c r="BS77" s="35">
        <f t="shared" si="39"/>
        <v>44896</v>
      </c>
      <c r="BT77" s="24">
        <f t="shared" si="26"/>
        <v>1.1814433432524158E-2</v>
      </c>
      <c r="BU77" s="24">
        <f t="shared" si="26"/>
        <v>1.8564360482335208E-3</v>
      </c>
      <c r="BV77" s="24">
        <f t="shared" si="26"/>
        <v>6.0650035965552586E-3</v>
      </c>
      <c r="BW77" s="24">
        <f t="shared" si="33"/>
        <v>2.1522100417121076E-3</v>
      </c>
      <c r="BX77" s="24">
        <f t="shared" si="33"/>
        <v>3.7119801724110045E-3</v>
      </c>
      <c r="BY77" s="24">
        <f t="shared" si="33"/>
        <v>3.8372112880609905E-3</v>
      </c>
      <c r="BZ77" s="24">
        <f t="shared" si="33"/>
        <v>5.0858924038372361E-3</v>
      </c>
      <c r="CA77" s="24">
        <f t="shared" si="33"/>
        <v>1.1166391453834423E-3</v>
      </c>
      <c r="CB77" s="24">
        <f t="shared" si="33"/>
        <v>3.4658986049189455E-3</v>
      </c>
      <c r="CC77" s="24">
        <f t="shared" si="33"/>
        <v>1.1765832869484554E-4</v>
      </c>
      <c r="CD77" s="24">
        <f t="shared" si="33"/>
        <v>5.4235415463456046E-3</v>
      </c>
      <c r="CE77" s="24">
        <f t="shared" si="33"/>
        <v>1.9477503853580877E-3</v>
      </c>
      <c r="CF77" s="24">
        <f t="shared" si="40"/>
        <v>4.6594654994035214E-2</v>
      </c>
    </row>
    <row r="78" spans="1:84" x14ac:dyDescent="0.25">
      <c r="A78" s="31">
        <f>+[1]NOA!A79</f>
        <v>44927</v>
      </c>
      <c r="B78" s="17">
        <f>+[1]NOA!B79</f>
        <v>1233.9903999999999</v>
      </c>
      <c r="C78" s="17">
        <f>+[1]NOA!C79</f>
        <v>1272.7179000000001</v>
      </c>
      <c r="D78" s="17">
        <f>+[1]NOA!D79</f>
        <v>1022.842</v>
      </c>
      <c r="E78" s="17">
        <f>+[1]NOA!E79</f>
        <v>1369.8489999999999</v>
      </c>
      <c r="F78" s="17">
        <f>+[1]NOA!F79</f>
        <v>1091.6903</v>
      </c>
      <c r="G78" s="17">
        <f>+[1]NOA!G79</f>
        <v>1173.2438999999999</v>
      </c>
      <c r="H78" s="17">
        <f>+[1]NOA!H79</f>
        <v>1346.3378</v>
      </c>
      <c r="I78" s="17">
        <f>+[1]NOA!I79</f>
        <v>1207.701</v>
      </c>
      <c r="J78" s="17">
        <f>+[1]NOA!J79</f>
        <v>1004.3818</v>
      </c>
      <c r="K78" s="17">
        <f>+[1]NOA!K79</f>
        <v>1156.7891999999999</v>
      </c>
      <c r="L78" s="17">
        <f>+[1]NOA!L79</f>
        <v>824.93679999999995</v>
      </c>
      <c r="M78" s="17">
        <f>+[1]NOA!M79</f>
        <v>1350.1977999999999</v>
      </c>
      <c r="N78" s="17">
        <f>+[1]NOA!N79</f>
        <v>1080.2559000000001</v>
      </c>
      <c r="O78" s="18">
        <f>+[1]NOA!R79</f>
        <v>1566.211</v>
      </c>
      <c r="P78" s="19">
        <f>+[1]NOA!S79</f>
        <v>1220.6357</v>
      </c>
      <c r="Q78" s="20">
        <f>+[1]NOA!T79</f>
        <v>1048.4727</v>
      </c>
      <c r="R78" s="18">
        <f t="shared" si="34"/>
        <v>1234.0089179099998</v>
      </c>
      <c r="S78" s="19">
        <f t="shared" si="35"/>
        <v>1260.2981946625016</v>
      </c>
      <c r="T78" s="19">
        <f t="shared" si="36"/>
        <v>1269.0240307005299</v>
      </c>
      <c r="U78" s="19">
        <f t="shared" si="37"/>
        <v>1245.7273921695403</v>
      </c>
      <c r="V78" s="19"/>
      <c r="W78" s="20">
        <f t="shared" si="38"/>
        <v>1221.0200003389114</v>
      </c>
      <c r="X78" s="21"/>
      <c r="Y78" s="42">
        <f t="shared" si="32"/>
        <v>6.3323931661345423E-2</v>
      </c>
      <c r="Z78" s="24">
        <f t="shared" si="32"/>
        <v>7.8590670385479733E-2</v>
      </c>
      <c r="AA78" s="24">
        <f t="shared" si="32"/>
        <v>7.3462520663147624E-2</v>
      </c>
      <c r="AB78" s="24">
        <f t="shared" si="32"/>
        <v>2.5190893624944755E-2</v>
      </c>
      <c r="AC78" s="24">
        <f t="shared" si="32"/>
        <v>7.2606801568533053E-2</v>
      </c>
      <c r="AD78" s="24">
        <f t="shared" si="32"/>
        <v>5.6761326072348961E-2</v>
      </c>
      <c r="AE78" s="24">
        <f t="shared" si="32"/>
        <v>4.2810333284071689E-2</v>
      </c>
      <c r="AF78" s="24">
        <f t="shared" si="32"/>
        <v>4.8811601130252846E-2</v>
      </c>
      <c r="AG78" s="24">
        <f t="shared" si="32"/>
        <v>9.3426876514661528E-2</v>
      </c>
      <c r="AH78" s="24">
        <f t="shared" si="32"/>
        <v>7.2810455770639049E-2</v>
      </c>
      <c r="AI78" s="24">
        <f t="shared" si="32"/>
        <v>0</v>
      </c>
      <c r="AJ78" s="24">
        <f t="shared" si="32"/>
        <v>8.9104756367465843E-2</v>
      </c>
      <c r="AK78" s="24">
        <f t="shared" si="32"/>
        <v>5.7776975711458345E-2</v>
      </c>
      <c r="AL78" s="24">
        <f t="shared" si="32"/>
        <v>0.11273372785773472</v>
      </c>
      <c r="AM78" s="24">
        <f t="shared" si="32"/>
        <v>5.4158462690523157E-2</v>
      </c>
      <c r="AN78" s="24">
        <f t="shared" si="32"/>
        <v>5.4644691664559319E-2</v>
      </c>
      <c r="AO78" s="24">
        <f t="shared" si="30"/>
        <v>6.3323048524275505E-2</v>
      </c>
      <c r="AP78" s="24">
        <f t="shared" si="30"/>
        <v>6.650629859291679E-2</v>
      </c>
      <c r="AQ78" s="24">
        <f t="shared" si="30"/>
        <v>5.4559244646264826E-2</v>
      </c>
      <c r="AR78" s="24">
        <f t="shared" si="24"/>
        <v>4.4255838538096004E-2</v>
      </c>
      <c r="AS78" s="24" t="e">
        <f t="shared" si="24"/>
        <v>#DIV/0!</v>
      </c>
      <c r="AT78" s="24">
        <f t="shared" si="24"/>
        <v>4.5612817987148002E-2</v>
      </c>
      <c r="AU78" s="21"/>
      <c r="AV78" s="24">
        <f t="shared" si="29"/>
        <v>0.9943079358235114</v>
      </c>
      <c r="AW78" s="24">
        <f t="shared" si="29"/>
        <v>0.94994128196073069</v>
      </c>
      <c r="AX78" s="24">
        <f t="shared" si="29"/>
        <v>1.00749896076745</v>
      </c>
      <c r="AY78" s="24">
        <f t="shared" si="29"/>
        <v>1.2203206042531116</v>
      </c>
      <c r="AZ78" s="24">
        <f t="shared" si="29"/>
        <v>0.96403235959616507</v>
      </c>
      <c r="BA78" s="24">
        <f t="shared" si="29"/>
        <v>1.0109437387036482</v>
      </c>
      <c r="BB78" s="24">
        <f t="shared" si="29"/>
        <v>0.91552110442917845</v>
      </c>
      <c r="BC78" s="24">
        <f t="shared" si="29"/>
        <v>0.93745943242127217</v>
      </c>
      <c r="BD78" s="24">
        <f t="shared" si="27"/>
        <v>0.74884713991100305</v>
      </c>
      <c r="BE78" s="24">
        <f t="shared" si="27"/>
        <v>0.97492194478361704</v>
      </c>
      <c r="BF78" s="24">
        <f t="shared" si="27"/>
        <v>0.58982587663933228</v>
      </c>
      <c r="BG78" s="24">
        <f t="shared" si="27"/>
        <v>1.1463002806472611</v>
      </c>
      <c r="BH78" s="24">
        <f t="shared" si="27"/>
        <v>1.028539483960401</v>
      </c>
      <c r="BI78" s="24">
        <f t="shared" si="27"/>
        <v>1.434401258381699</v>
      </c>
      <c r="BJ78" s="24">
        <f t="shared" si="27"/>
        <v>0.93213063328375201</v>
      </c>
      <c r="BK78" s="24">
        <f t="shared" si="27"/>
        <v>0.9030027751712022</v>
      </c>
      <c r="BL78" s="24">
        <f t="shared" si="31"/>
        <v>0.99430984180901838</v>
      </c>
      <c r="BM78" s="24">
        <f t="shared" si="31"/>
        <v>1.0284017849768583</v>
      </c>
      <c r="BN78" s="24">
        <f t="shared" si="31"/>
        <v>1.1124369501798808</v>
      </c>
      <c r="BO78" s="24">
        <f t="shared" si="31"/>
        <v>1.1021200641218845</v>
      </c>
      <c r="BP78" s="24" t="e">
        <f t="shared" si="31"/>
        <v>#DIV/0!</v>
      </c>
      <c r="BQ78" s="24">
        <f t="shared" si="31"/>
        <v>1.006031501094828</v>
      </c>
      <c r="BR78" s="21"/>
      <c r="BS78" s="35">
        <f t="shared" si="39"/>
        <v>44927</v>
      </c>
      <c r="BT78" s="24">
        <f t="shared" si="26"/>
        <v>2.7704743599067636E-2</v>
      </c>
      <c r="BU78" s="24">
        <f t="shared" si="26"/>
        <v>1.8879289132262319E-3</v>
      </c>
      <c r="BV78" s="24">
        <f t="shared" si="26"/>
        <v>3.5878562809154688E-3</v>
      </c>
      <c r="BW78" s="24">
        <f t="shared" si="33"/>
        <v>4.4574661948252083E-3</v>
      </c>
      <c r="BX78" s="24">
        <f t="shared" si="33"/>
        <v>3.3232970054014425E-3</v>
      </c>
      <c r="BY78" s="24">
        <f t="shared" si="33"/>
        <v>3.0147745442751167E-3</v>
      </c>
      <c r="BZ78" s="24">
        <f t="shared" si="33"/>
        <v>4.0731912322831141E-3</v>
      </c>
      <c r="CA78" s="24">
        <f t="shared" si="33"/>
        <v>1.915289777844568E-3</v>
      </c>
      <c r="CB78" s="24">
        <f t="shared" si="33"/>
        <v>4.0252768024342548E-3</v>
      </c>
      <c r="CC78" s="24">
        <f t="shared" si="33"/>
        <v>0</v>
      </c>
      <c r="CD78" s="24">
        <f t="shared" si="33"/>
        <v>7.6055252947256936E-3</v>
      </c>
      <c r="CE78" s="24">
        <f t="shared" si="33"/>
        <v>1.7287017316976792E-3</v>
      </c>
      <c r="CF78" s="24">
        <f t="shared" si="40"/>
        <v>6.3324051376696416E-2</v>
      </c>
    </row>
    <row r="79" spans="1:84" x14ac:dyDescent="0.25">
      <c r="A79" s="31">
        <f>+[1]NOA!A80</f>
        <v>44958</v>
      </c>
      <c r="B79" s="17">
        <f>+[1]NOA!B80</f>
        <v>1323.9654</v>
      </c>
      <c r="C79" s="17">
        <f>+[1]NOA!C80</f>
        <v>1407.5310999999999</v>
      </c>
      <c r="D79" s="17">
        <f>+[1]NOA!D80</f>
        <v>1072.6902</v>
      </c>
      <c r="E79" s="17">
        <f>+[1]NOA!E80</f>
        <v>1419.1828</v>
      </c>
      <c r="F79" s="17">
        <f>+[1]NOA!F80</f>
        <v>1123.4573</v>
      </c>
      <c r="G79" s="17">
        <f>+[1]NOA!G80</f>
        <v>1236.7800999999999</v>
      </c>
      <c r="H79" s="17">
        <f>+[1]NOA!H80</f>
        <v>1415.28</v>
      </c>
      <c r="I79" s="17">
        <f>+[1]NOA!I80</f>
        <v>1273.1359</v>
      </c>
      <c r="J79" s="17">
        <f>+[1]NOA!J80</f>
        <v>1066.8407999999999</v>
      </c>
      <c r="K79" s="17">
        <f>+[1]NOA!K80</f>
        <v>1282.6683</v>
      </c>
      <c r="L79" s="17">
        <f>+[1]NOA!L80</f>
        <v>842.04560000000004</v>
      </c>
      <c r="M79" s="17">
        <f>+[1]NOA!M80</f>
        <v>1451.4363000000001</v>
      </c>
      <c r="N79" s="17">
        <f>+[1]NOA!N80</f>
        <v>1140.5523000000001</v>
      </c>
      <c r="O79" s="18">
        <f>+[1]NOA!R80</f>
        <v>1601.3803</v>
      </c>
      <c r="P79" s="19">
        <f>+[1]NOA!S80</f>
        <v>1332.5231000000001</v>
      </c>
      <c r="Q79" s="20">
        <f>+[1]NOA!T80</f>
        <v>1092.8925999999999</v>
      </c>
      <c r="R79" s="18">
        <f t="shared" si="34"/>
        <v>1323.9862636800001</v>
      </c>
      <c r="S79" s="19">
        <f t="shared" si="35"/>
        <v>1363.4081115442073</v>
      </c>
      <c r="T79" s="19">
        <f t="shared" si="36"/>
        <v>1346.1098434272953</v>
      </c>
      <c r="U79" s="19">
        <f t="shared" si="37"/>
        <v>1315.8814530531611</v>
      </c>
      <c r="V79" s="19"/>
      <c r="W79" s="20">
        <f t="shared" si="38"/>
        <v>1287.4565911459438</v>
      </c>
      <c r="X79" s="21"/>
      <c r="Y79" s="42">
        <f t="shared" si="32"/>
        <v>7.291385735253697E-2</v>
      </c>
      <c r="Z79" s="24">
        <f t="shared" si="32"/>
        <v>0.10592543720804093</v>
      </c>
      <c r="AA79" s="24">
        <f t="shared" si="32"/>
        <v>4.8734995238756351E-2</v>
      </c>
      <c r="AB79" s="24">
        <f t="shared" si="32"/>
        <v>3.6014042423654136E-2</v>
      </c>
      <c r="AC79" s="24">
        <f t="shared" si="32"/>
        <v>2.9098912026606971E-2</v>
      </c>
      <c r="AD79" s="24">
        <f t="shared" si="32"/>
        <v>5.4154298181307459E-2</v>
      </c>
      <c r="AE79" s="24">
        <f t="shared" si="32"/>
        <v>5.1207208176135222E-2</v>
      </c>
      <c r="AF79" s="24">
        <f t="shared" si="32"/>
        <v>5.4181374363356571E-2</v>
      </c>
      <c r="AG79" s="24">
        <f t="shared" si="32"/>
        <v>6.2186511145462697E-2</v>
      </c>
      <c r="AH79" s="24">
        <f t="shared" si="32"/>
        <v>0.10881766531015336</v>
      </c>
      <c r="AI79" s="24">
        <f t="shared" si="32"/>
        <v>2.0739528167491139E-2</v>
      </c>
      <c r="AJ79" s="24">
        <f t="shared" si="32"/>
        <v>7.4980495450370332E-2</v>
      </c>
      <c r="AK79" s="24">
        <f t="shared" si="32"/>
        <v>5.5816774525369262E-2</v>
      </c>
      <c r="AL79" s="24">
        <f t="shared" si="32"/>
        <v>2.2455020428282069E-2</v>
      </c>
      <c r="AM79" s="24">
        <f t="shared" si="32"/>
        <v>9.166322105768332E-2</v>
      </c>
      <c r="AN79" s="24">
        <f t="shared" si="32"/>
        <v>4.2366291463764361E-2</v>
      </c>
      <c r="AO79" s="24">
        <f t="shared" si="30"/>
        <v>7.2914664119601236E-2</v>
      </c>
      <c r="AP79" s="24">
        <f t="shared" si="30"/>
        <v>8.1813905088801375E-2</v>
      </c>
      <c r="AQ79" s="24">
        <f t="shared" si="30"/>
        <v>6.0744171002193204E-2</v>
      </c>
      <c r="AR79" s="24">
        <f t="shared" si="24"/>
        <v>5.6315740766879507E-2</v>
      </c>
      <c r="AS79" s="24" t="e">
        <f t="shared" si="24"/>
        <v>#DIV/0!</v>
      </c>
      <c r="AT79" s="24">
        <f t="shared" si="24"/>
        <v>5.4410731018813774E-2</v>
      </c>
      <c r="AU79" s="21"/>
      <c r="AV79" s="24">
        <f t="shared" si="29"/>
        <v>1.0406985105131863</v>
      </c>
      <c r="AW79" s="24">
        <f t="shared" si="29"/>
        <v>1.0294259540470256</v>
      </c>
      <c r="AX79" s="24">
        <f t="shared" si="29"/>
        <v>1.0474723210783541</v>
      </c>
      <c r="AY79" s="24">
        <f t="shared" si="29"/>
        <v>1.2258419429175667</v>
      </c>
      <c r="AZ79" s="24">
        <f t="shared" si="29"/>
        <v>1.0135108396775823</v>
      </c>
      <c r="BA79" s="24">
        <f t="shared" si="29"/>
        <v>1.0337325825547072</v>
      </c>
      <c r="BB79" s="24">
        <f t="shared" si="29"/>
        <v>0.93059473197870135</v>
      </c>
      <c r="BC79" s="24">
        <f t="shared" si="29"/>
        <v>0.9314352976800826</v>
      </c>
      <c r="BD79" s="24">
        <f t="shared" si="27"/>
        <v>0.82318857471172802</v>
      </c>
      <c r="BE79" s="24">
        <f t="shared" si="27"/>
        <v>1.1013449300339859</v>
      </c>
      <c r="BF79" s="24">
        <f t="shared" si="27"/>
        <v>0.55406678360293626</v>
      </c>
      <c r="BG79" s="24">
        <f t="shared" si="27"/>
        <v>1.1667749479667551</v>
      </c>
      <c r="BH79" s="24">
        <f t="shared" si="27"/>
        <v>1.0518132394081912</v>
      </c>
      <c r="BI79" s="24">
        <f t="shared" si="27"/>
        <v>1.2955964402478886</v>
      </c>
      <c r="BJ79" s="24">
        <f t="shared" si="27"/>
        <v>1.0156946144750232</v>
      </c>
      <c r="BK79" s="24">
        <f t="shared" si="27"/>
        <v>0.92940133426005489</v>
      </c>
      <c r="BL79" s="24">
        <f t="shared" si="31"/>
        <v>1.0406992651656877</v>
      </c>
      <c r="BM79" s="24">
        <f t="shared" si="31"/>
        <v>1.0840964024157911</v>
      </c>
      <c r="BN79" s="24">
        <f t="shared" si="31"/>
        <v>1.1452385279184378</v>
      </c>
      <c r="BO79" s="24">
        <f t="shared" si="31"/>
        <v>1.1385098502298194</v>
      </c>
      <c r="BP79" s="24" t="e">
        <f t="shared" si="31"/>
        <v>#DIV/0!</v>
      </c>
      <c r="BQ79" s="24">
        <f t="shared" si="31"/>
        <v>1.0303897435670795</v>
      </c>
      <c r="BR79" s="21"/>
      <c r="BS79" s="35">
        <f t="shared" si="39"/>
        <v>44958</v>
      </c>
      <c r="BT79" s="24">
        <f t="shared" si="26"/>
        <v>3.7876904423243443E-2</v>
      </c>
      <c r="BU79" s="24">
        <f t="shared" si="26"/>
        <v>1.2643928672378658E-3</v>
      </c>
      <c r="BV79" s="24">
        <f t="shared" si="26"/>
        <v>4.9454121036922281E-3</v>
      </c>
      <c r="BW79" s="24">
        <f t="shared" si="33"/>
        <v>1.8020318472493821E-3</v>
      </c>
      <c r="BX79" s="24">
        <f t="shared" si="33"/>
        <v>3.1510905109148344E-3</v>
      </c>
      <c r="BY79" s="24">
        <f t="shared" si="33"/>
        <v>3.5365277233923354E-3</v>
      </c>
      <c r="BZ79" s="24">
        <f t="shared" si="33"/>
        <v>4.4595769059467541E-3</v>
      </c>
      <c r="CA79" s="24">
        <f t="shared" si="33"/>
        <v>1.310940587544278E-3</v>
      </c>
      <c r="CB79" s="24">
        <f t="shared" si="33"/>
        <v>6.0695824294905425E-3</v>
      </c>
      <c r="CC79" s="24">
        <f t="shared" si="33"/>
        <v>2.8283811608259015E-4</v>
      </c>
      <c r="CD79" s="24">
        <f t="shared" si="33"/>
        <v>6.5551208096918849E-3</v>
      </c>
      <c r="CE79" s="24">
        <f t="shared" si="33"/>
        <v>1.6613399909756175E-3</v>
      </c>
      <c r="CF79" s="24">
        <f t="shared" si="40"/>
        <v>7.2915758315461765E-2</v>
      </c>
    </row>
    <row r="80" spans="1:84" x14ac:dyDescent="0.25">
      <c r="A80" s="31">
        <f>+[1]NOA!A81</f>
        <v>44986</v>
      </c>
      <c r="B80" s="17">
        <f>+[1]NOA!B81</f>
        <v>1421.13</v>
      </c>
      <c r="C80" s="17">
        <f>+[1]NOA!C81</f>
        <v>1524.2950000000001</v>
      </c>
      <c r="D80" s="17">
        <f>+[1]NOA!D81</f>
        <v>1166.7916</v>
      </c>
      <c r="E80" s="17">
        <f>+[1]NOA!E81</f>
        <v>1500.2306000000001</v>
      </c>
      <c r="F80" s="17">
        <f>+[1]NOA!F81</f>
        <v>1182.3430000000001</v>
      </c>
      <c r="G80" s="17">
        <f>+[1]NOA!G81</f>
        <v>1316.3036</v>
      </c>
      <c r="H80" s="17">
        <f>+[1]NOA!H81</f>
        <v>1494.3576</v>
      </c>
      <c r="I80" s="17">
        <f>+[1]NOA!I81</f>
        <v>1341.2973</v>
      </c>
      <c r="J80" s="17">
        <f>+[1]NOA!J81</f>
        <v>1097.9241999999999</v>
      </c>
      <c r="K80" s="17">
        <f>+[1]NOA!K81</f>
        <v>1339.7923000000001</v>
      </c>
      <c r="L80" s="17">
        <f>+[1]NOA!L81</f>
        <v>1227.1312</v>
      </c>
      <c r="M80" s="17">
        <f>+[1]NOA!M81</f>
        <v>1570.3315</v>
      </c>
      <c r="N80" s="17">
        <f>+[1]NOA!N81</f>
        <v>1211.8616</v>
      </c>
      <c r="O80" s="18">
        <f>+[1]NOA!R81</f>
        <v>1657.2927999999999</v>
      </c>
      <c r="P80" s="19">
        <f>+[1]NOA!S81</f>
        <v>1438.1088</v>
      </c>
      <c r="Q80" s="20">
        <f>+[1]NOA!T81</f>
        <v>1186.961</v>
      </c>
      <c r="R80" s="18">
        <f t="shared" si="34"/>
        <v>1421.15004449</v>
      </c>
      <c r="S80" s="19">
        <f t="shared" si="35"/>
        <v>1463.4257533885645</v>
      </c>
      <c r="T80" s="19">
        <f t="shared" si="36"/>
        <v>1430.4402138989674</v>
      </c>
      <c r="U80" s="19">
        <f t="shared" si="37"/>
        <v>1390.2918167744256</v>
      </c>
      <c r="V80" s="19"/>
      <c r="W80" s="20">
        <f t="shared" si="38"/>
        <v>1372.4272274094474</v>
      </c>
      <c r="X80" s="21"/>
      <c r="Y80" s="42">
        <f t="shared" si="32"/>
        <v>7.3389077992521701E-2</v>
      </c>
      <c r="Z80" s="24">
        <f t="shared" si="32"/>
        <v>8.2956532896502289E-2</v>
      </c>
      <c r="AA80" s="24">
        <f t="shared" si="32"/>
        <v>8.7724675773116934E-2</v>
      </c>
      <c r="AB80" s="24">
        <f t="shared" si="32"/>
        <v>5.7108781194360692E-2</v>
      </c>
      <c r="AC80" s="24">
        <f t="shared" si="32"/>
        <v>5.2414720167824891E-2</v>
      </c>
      <c r="AD80" s="24">
        <f t="shared" si="32"/>
        <v>6.4298819167611043E-2</v>
      </c>
      <c r="AE80" s="24">
        <f t="shared" si="32"/>
        <v>5.5874173308462005E-2</v>
      </c>
      <c r="AF80" s="24">
        <f t="shared" si="32"/>
        <v>5.3538196511464298E-2</v>
      </c>
      <c r="AG80" s="24">
        <f t="shared" si="32"/>
        <v>2.9135931059254494E-2</v>
      </c>
      <c r="AH80" s="24">
        <f t="shared" si="32"/>
        <v>4.4535286324609347E-2</v>
      </c>
      <c r="AI80" s="24">
        <f t="shared" si="32"/>
        <v>0.45732155123190465</v>
      </c>
      <c r="AJ80" s="24">
        <f t="shared" si="32"/>
        <v>8.1915548067799993E-2</v>
      </c>
      <c r="AK80" s="24">
        <f t="shared" si="32"/>
        <v>6.2521727412236938E-2</v>
      </c>
      <c r="AL80" s="24">
        <f t="shared" si="32"/>
        <v>3.4915191600646045E-2</v>
      </c>
      <c r="AM80" s="24">
        <f t="shared" si="32"/>
        <v>7.923742560260294E-2</v>
      </c>
      <c r="AN80" s="24">
        <f t="shared" si="32"/>
        <v>8.607286754434984E-2</v>
      </c>
      <c r="AO80" s="24">
        <f t="shared" si="30"/>
        <v>7.3387302780570041E-2</v>
      </c>
      <c r="AP80" s="24">
        <f t="shared" si="30"/>
        <v>7.3358549797005734E-2</v>
      </c>
      <c r="AQ80" s="24">
        <f t="shared" si="30"/>
        <v>6.2647465868729268E-2</v>
      </c>
      <c r="AR80" s="24">
        <f t="shared" si="24"/>
        <v>5.6547923483999618E-2</v>
      </c>
      <c r="AS80" s="24" t="e">
        <f t="shared" si="24"/>
        <v>#DIV/0!</v>
      </c>
      <c r="AT80" s="24">
        <f t="shared" si="24"/>
        <v>6.5998835881427853E-2</v>
      </c>
      <c r="AU80" s="21"/>
      <c r="AV80" s="24">
        <f t="shared" si="29"/>
        <v>1.0516320098654122</v>
      </c>
      <c r="AW80" s="24">
        <f t="shared" si="29"/>
        <v>1.0228004046941122</v>
      </c>
      <c r="AX80" s="24">
        <f t="shared" si="29"/>
        <v>1.1163991643174129</v>
      </c>
      <c r="AY80" s="24">
        <f t="shared" si="29"/>
        <v>1.210705301104829</v>
      </c>
      <c r="AZ80" s="24">
        <f t="shared" si="29"/>
        <v>1.0060258328996969</v>
      </c>
      <c r="BA80" s="24">
        <f t="shared" si="29"/>
        <v>1.0734254933764134</v>
      </c>
      <c r="BB80" s="24">
        <f t="shared" si="29"/>
        <v>0.9370523096737664</v>
      </c>
      <c r="BC80" s="24">
        <f t="shared" ref="BC80:BE95" si="41">+I80/I68-1</f>
        <v>0.91788317775851591</v>
      </c>
      <c r="BD80" s="24">
        <f t="shared" si="27"/>
        <v>0.80365157879692406</v>
      </c>
      <c r="BE80" s="24">
        <f t="shared" si="27"/>
        <v>1.1243099480842811</v>
      </c>
      <c r="BF80" s="24">
        <f t="shared" si="27"/>
        <v>0.90374768592173216</v>
      </c>
      <c r="BG80" s="24">
        <f t="shared" si="27"/>
        <v>1.2314282758622652</v>
      </c>
      <c r="BH80" s="24">
        <f t="shared" si="27"/>
        <v>1.0806809205008419</v>
      </c>
      <c r="BI80" s="24">
        <f t="shared" si="27"/>
        <v>1.2727859679918812</v>
      </c>
      <c r="BJ80" s="24">
        <f t="shared" si="27"/>
        <v>1.0316279921334757</v>
      </c>
      <c r="BK80" s="24">
        <f t="shared" si="27"/>
        <v>0.95231105629913215</v>
      </c>
      <c r="BL80" s="24">
        <f t="shared" si="31"/>
        <v>1.0516316525277207</v>
      </c>
      <c r="BM80" s="24">
        <f t="shared" si="31"/>
        <v>1.0928027587522218</v>
      </c>
      <c r="BN80" s="24">
        <f t="shared" si="31"/>
        <v>1.1684579198398408</v>
      </c>
      <c r="BO80" s="24">
        <f t="shared" si="31"/>
        <v>1.1488011403006455</v>
      </c>
      <c r="BP80" s="24" t="e">
        <f t="shared" si="31"/>
        <v>#DIV/0!</v>
      </c>
      <c r="BQ80" s="24">
        <f t="shared" si="31"/>
        <v>1.0459058997359802</v>
      </c>
      <c r="BR80" s="21"/>
      <c r="BS80" s="35">
        <f t="shared" si="39"/>
        <v>44986</v>
      </c>
      <c r="BT80" s="24">
        <f t="shared" si="26"/>
        <v>3.05763610816416E-2</v>
      </c>
      <c r="BU80" s="24">
        <f t="shared" si="26"/>
        <v>2.2246607199855831E-3</v>
      </c>
      <c r="BV80" s="24">
        <f t="shared" si="26"/>
        <v>7.5724130404012111E-3</v>
      </c>
      <c r="BW80" s="24">
        <f t="shared" si="33"/>
        <v>3.1133736576499683E-3</v>
      </c>
      <c r="BX80" s="24">
        <f t="shared" si="33"/>
        <v>3.67595573116941E-3</v>
      </c>
      <c r="BY80" s="24">
        <f t="shared" si="33"/>
        <v>3.7807725791021455E-3</v>
      </c>
      <c r="BZ80" s="24">
        <f t="shared" si="33"/>
        <v>4.3297005646824272E-3</v>
      </c>
      <c r="CA80" s="24">
        <f t="shared" si="33"/>
        <v>6.0806729541421512E-4</v>
      </c>
      <c r="CB80" s="24">
        <f t="shared" si="33"/>
        <v>2.5671954871328219E-3</v>
      </c>
      <c r="CC80" s="24">
        <f t="shared" si="33"/>
        <v>5.9334981412656257E-3</v>
      </c>
      <c r="CD80" s="24">
        <f t="shared" si="33"/>
        <v>7.1752075091992542E-3</v>
      </c>
      <c r="CE80" s="24">
        <f t="shared" si="33"/>
        <v>1.8312534451428992E-3</v>
      </c>
      <c r="CF80" s="24">
        <f t="shared" si="40"/>
        <v>7.3388459252787155E-2</v>
      </c>
    </row>
    <row r="81" spans="1:84" x14ac:dyDescent="0.25">
      <c r="A81" s="31">
        <f>+[1]NOA!A82</f>
        <v>45017</v>
      </c>
      <c r="B81" s="17">
        <f>+[1]NOA!B82</f>
        <v>1530.4512</v>
      </c>
      <c r="C81" s="17">
        <f>+[1]NOA!C82</f>
        <v>1652.9989</v>
      </c>
      <c r="D81" s="17">
        <f>+[1]NOA!D82</f>
        <v>1216.539</v>
      </c>
      <c r="E81" s="17">
        <f>+[1]NOA!E82</f>
        <v>1658.0142000000001</v>
      </c>
      <c r="F81" s="17">
        <f>+[1]NOA!F82</f>
        <v>1230.9614999999999</v>
      </c>
      <c r="G81" s="17">
        <f>+[1]NOA!G82</f>
        <v>1429.7199000000001</v>
      </c>
      <c r="H81" s="17">
        <f>+[1]NOA!H82</f>
        <v>1586.6638</v>
      </c>
      <c r="I81" s="17">
        <f>+[1]NOA!I82</f>
        <v>1414.3273999999999</v>
      </c>
      <c r="J81" s="17">
        <f>+[1]NOA!J82</f>
        <v>1168.8492000000001</v>
      </c>
      <c r="K81" s="17">
        <f>+[1]NOA!K82</f>
        <v>1397.3359</v>
      </c>
      <c r="L81" s="17">
        <f>+[1]NOA!L82</f>
        <v>1256.7741000000001</v>
      </c>
      <c r="M81" s="17">
        <f>+[1]NOA!M82</f>
        <v>1738.5677000000001</v>
      </c>
      <c r="N81" s="17">
        <f>+[1]NOA!N82</f>
        <v>1270.3368</v>
      </c>
      <c r="O81" s="18">
        <f>+[1]NOA!R82</f>
        <v>1822.5518</v>
      </c>
      <c r="P81" s="19">
        <f>+[1]NOA!S82</f>
        <v>1553.9725000000001</v>
      </c>
      <c r="Q81" s="20">
        <f>+[1]NOA!T82</f>
        <v>1231.0758000000001</v>
      </c>
      <c r="R81" s="18">
        <f t="shared" si="34"/>
        <v>1530.4715440299999</v>
      </c>
      <c r="S81" s="19">
        <f t="shared" si="35"/>
        <v>1587.6845039114494</v>
      </c>
      <c r="T81" s="19">
        <f t="shared" si="36"/>
        <v>1556.9068124476694</v>
      </c>
      <c r="U81" s="19">
        <f t="shared" si="37"/>
        <v>1504.7706597341958</v>
      </c>
      <c r="V81" s="19"/>
      <c r="W81" s="20">
        <f t="shared" si="38"/>
        <v>1470.4941547765304</v>
      </c>
      <c r="X81" s="21"/>
      <c r="Y81" s="42">
        <f t="shared" si="32"/>
        <v>7.6925545164763243E-2</v>
      </c>
      <c r="Z81" s="24">
        <f t="shared" si="32"/>
        <v>8.4435033900918111E-2</v>
      </c>
      <c r="AA81" s="24">
        <f t="shared" si="32"/>
        <v>4.2636062858182999E-2</v>
      </c>
      <c r="AB81" s="24">
        <f t="shared" ref="AB81:AN95" si="42">+E81/E80-1</f>
        <v>0.10517289808646746</v>
      </c>
      <c r="AC81" s="24">
        <f t="shared" si="42"/>
        <v>4.112047011738551E-2</v>
      </c>
      <c r="AD81" s="24">
        <f t="shared" si="42"/>
        <v>8.6162721122999386E-2</v>
      </c>
      <c r="AE81" s="24">
        <f t="shared" si="42"/>
        <v>6.1769820021660093E-2</v>
      </c>
      <c r="AF81" s="24">
        <f t="shared" si="42"/>
        <v>5.4447362266367039E-2</v>
      </c>
      <c r="AG81" s="24">
        <f t="shared" si="42"/>
        <v>6.4599177247391282E-2</v>
      </c>
      <c r="AH81" s="24">
        <f t="shared" si="42"/>
        <v>4.2949642269178634E-2</v>
      </c>
      <c r="AI81" s="24">
        <f t="shared" si="42"/>
        <v>2.4156259738160157E-2</v>
      </c>
      <c r="AJ81" s="24">
        <f t="shared" si="42"/>
        <v>0.10713419427681359</v>
      </c>
      <c r="AK81" s="24">
        <f t="shared" si="42"/>
        <v>4.8252374693611877E-2</v>
      </c>
      <c r="AL81" s="24">
        <f t="shared" si="42"/>
        <v>9.9716236020575222E-2</v>
      </c>
      <c r="AM81" s="24">
        <f t="shared" si="42"/>
        <v>8.0566713728474681E-2</v>
      </c>
      <c r="AN81" s="24">
        <f t="shared" si="42"/>
        <v>3.7166174794285523E-2</v>
      </c>
      <c r="AO81" s="24">
        <f t="shared" si="30"/>
        <v>7.6924670947909224E-2</v>
      </c>
      <c r="AP81" s="24">
        <f t="shared" si="30"/>
        <v>8.4909501035610013E-2</v>
      </c>
      <c r="AQ81" s="24">
        <f t="shared" si="30"/>
        <v>8.8410964205201337E-2</v>
      </c>
      <c r="AR81" s="24">
        <f t="shared" si="24"/>
        <v>8.2341593022800863E-2</v>
      </c>
      <c r="AS81" s="24" t="e">
        <f t="shared" si="24"/>
        <v>#DIV/0!</v>
      </c>
      <c r="AT81" s="24">
        <f t="shared" si="24"/>
        <v>7.1455101887035077E-2</v>
      </c>
      <c r="AU81" s="21"/>
      <c r="AV81" s="24">
        <f t="shared" ref="AV81:BB95" si="43">+B81/B69-1</f>
        <v>1.0772365751336879</v>
      </c>
      <c r="AW81" s="24">
        <f t="shared" si="43"/>
        <v>1.0633112435309284</v>
      </c>
      <c r="AX81" s="24">
        <f t="shared" si="43"/>
        <v>1.1387365245458958</v>
      </c>
      <c r="AY81" s="24">
        <f t="shared" si="43"/>
        <v>1.2039532574495775</v>
      </c>
      <c r="AZ81" s="24">
        <f t="shared" si="43"/>
        <v>0.99228197222986037</v>
      </c>
      <c r="BA81" s="24">
        <f t="shared" si="43"/>
        <v>1.1310740615810273</v>
      </c>
      <c r="BB81" s="24">
        <f t="shared" si="43"/>
        <v>0.95122142582729885</v>
      </c>
      <c r="BC81" s="24">
        <f t="shared" si="41"/>
        <v>0.9250040151678065</v>
      </c>
      <c r="BD81" s="24">
        <f t="shared" si="27"/>
        <v>0.86121802420150395</v>
      </c>
      <c r="BE81" s="24">
        <f t="shared" si="27"/>
        <v>1.0889425973382174</v>
      </c>
      <c r="BF81" s="24">
        <f t="shared" si="27"/>
        <v>0.8689774870419551</v>
      </c>
      <c r="BG81" s="24">
        <f t="shared" si="27"/>
        <v>1.3224968172946805</v>
      </c>
      <c r="BH81" s="24">
        <f t="shared" si="27"/>
        <v>1.0568358707742824</v>
      </c>
      <c r="BI81" s="24">
        <f t="shared" si="27"/>
        <v>1.3212651777452717</v>
      </c>
      <c r="BJ81" s="24">
        <f t="shared" si="27"/>
        <v>1.0604509072972941</v>
      </c>
      <c r="BK81" s="24">
        <f t="shared" si="27"/>
        <v>0.93889837978869362</v>
      </c>
      <c r="BL81" s="24">
        <f t="shared" si="31"/>
        <v>1.0772351270549336</v>
      </c>
      <c r="BM81" s="24">
        <f t="shared" si="31"/>
        <v>1.1243692737382673</v>
      </c>
      <c r="BN81" s="24">
        <f t="shared" si="31"/>
        <v>1.1899426401552007</v>
      </c>
      <c r="BO81" s="24">
        <f t="shared" si="31"/>
        <v>1.1492676337789631</v>
      </c>
      <c r="BP81" s="24" t="e">
        <f t="shared" si="31"/>
        <v>#DIV/0!</v>
      </c>
      <c r="BQ81" s="24">
        <f t="shared" si="31"/>
        <v>1.0529193508028993</v>
      </c>
      <c r="BR81" s="21"/>
      <c r="BS81" s="35">
        <f t="shared" si="39"/>
        <v>45017</v>
      </c>
      <c r="BT81" s="24">
        <f t="shared" si="26"/>
        <v>3.1398705347153312E-2</v>
      </c>
      <c r="BU81" s="24">
        <f t="shared" si="26"/>
        <v>1.0956728941053943E-3</v>
      </c>
      <c r="BV81" s="24">
        <f t="shared" si="26"/>
        <v>1.3734022446926035E-2</v>
      </c>
      <c r="BW81" s="24">
        <f t="shared" si="33"/>
        <v>2.3947809137798703E-3</v>
      </c>
      <c r="BX81" s="24">
        <f t="shared" si="33"/>
        <v>4.8841960693251181E-3</v>
      </c>
      <c r="BY81" s="24">
        <f t="shared" si="33"/>
        <v>4.1115045491967647E-3</v>
      </c>
      <c r="BZ81" s="24">
        <f t="shared" si="33"/>
        <v>4.3217942130558042E-3</v>
      </c>
      <c r="CA81" s="24">
        <f t="shared" si="33"/>
        <v>1.2926034212211441E-3</v>
      </c>
      <c r="CB81" s="24">
        <f t="shared" si="33"/>
        <v>2.4092406746743776E-3</v>
      </c>
      <c r="CC81" s="24">
        <f t="shared" si="33"/>
        <v>4.2551713073399414E-4</v>
      </c>
      <c r="CD81" s="24">
        <f t="shared" si="33"/>
        <v>9.4587211444413979E-3</v>
      </c>
      <c r="CE81" s="24">
        <f t="shared" si="33"/>
        <v>1.3989971360818525E-3</v>
      </c>
      <c r="CF81" s="24">
        <f t="shared" si="40"/>
        <v>7.6925755940695062E-2</v>
      </c>
    </row>
    <row r="82" spans="1:84" x14ac:dyDescent="0.25">
      <c r="A82" s="31">
        <f>+[1]NOA!A83</f>
        <v>45047</v>
      </c>
      <c r="B82" s="17">
        <f>+[1]NOA!B83</f>
        <v>1652.2346</v>
      </c>
      <c r="C82" s="17">
        <f>+[1]NOA!C83</f>
        <v>1783.5959</v>
      </c>
      <c r="D82" s="17">
        <f>+[1]NOA!D83</f>
        <v>1320.4931999999999</v>
      </c>
      <c r="E82" s="17">
        <f>+[1]NOA!E83</f>
        <v>1781.3771999999999</v>
      </c>
      <c r="F82" s="17">
        <f>+[1]NOA!F83</f>
        <v>1350.9875999999999</v>
      </c>
      <c r="G82" s="17">
        <f>+[1]NOA!G83</f>
        <v>1566.0825</v>
      </c>
      <c r="H82" s="17">
        <f>+[1]NOA!H83</f>
        <v>1751.2184</v>
      </c>
      <c r="I82" s="17">
        <f>+[1]NOA!I83</f>
        <v>1504.3751999999999</v>
      </c>
      <c r="J82" s="17">
        <f>+[1]NOA!J83</f>
        <v>1238.7999</v>
      </c>
      <c r="K82" s="17">
        <f>+[1]NOA!K83</f>
        <v>1473.3356000000001</v>
      </c>
      <c r="L82" s="17">
        <f>+[1]NOA!L83</f>
        <v>1298.0071</v>
      </c>
      <c r="M82" s="17">
        <f>+[1]NOA!M83</f>
        <v>1895.9688000000001</v>
      </c>
      <c r="N82" s="17">
        <f>+[1]NOA!N83</f>
        <v>1373.4546</v>
      </c>
      <c r="O82" s="18">
        <f>+[1]NOA!R83</f>
        <v>1979.3557000000001</v>
      </c>
      <c r="P82" s="19">
        <f>+[1]NOA!S83</f>
        <v>1675.7876000000001</v>
      </c>
      <c r="Q82" s="20">
        <f>+[1]NOA!T83</f>
        <v>1327.7408</v>
      </c>
      <c r="R82" s="18">
        <f t="shared" si="34"/>
        <v>1652.2570493399994</v>
      </c>
      <c r="S82" s="19">
        <f t="shared" si="35"/>
        <v>1713.6406030829819</v>
      </c>
      <c r="T82" s="19">
        <f t="shared" si="36"/>
        <v>1680.2942795422825</v>
      </c>
      <c r="U82" s="19">
        <f t="shared" si="37"/>
        <v>1618.3963119252876</v>
      </c>
      <c r="V82" s="19"/>
      <c r="W82" s="20">
        <f t="shared" si="38"/>
        <v>1581.2240511120526</v>
      </c>
      <c r="X82" s="21"/>
      <c r="Y82" s="42">
        <f t="shared" ref="Y82:AA95" si="44">+B82/B81-1</f>
        <v>7.9573527074891404E-2</v>
      </c>
      <c r="Z82" s="24">
        <f t="shared" si="44"/>
        <v>7.9006102181919058E-2</v>
      </c>
      <c r="AA82" s="24">
        <f t="shared" si="44"/>
        <v>8.5450774697728438E-2</v>
      </c>
      <c r="AB82" s="24">
        <f t="shared" si="42"/>
        <v>7.4404067226927051E-2</v>
      </c>
      <c r="AC82" s="24">
        <f t="shared" si="42"/>
        <v>9.7505973988625927E-2</v>
      </c>
      <c r="AD82" s="24">
        <f t="shared" si="42"/>
        <v>9.5377143453063695E-2</v>
      </c>
      <c r="AE82" s="24">
        <f t="shared" si="42"/>
        <v>0.10371106973008382</v>
      </c>
      <c r="AF82" s="24">
        <f t="shared" si="42"/>
        <v>6.3668285009538916E-2</v>
      </c>
      <c r="AG82" s="24">
        <f t="shared" si="42"/>
        <v>5.984578677899588E-2</v>
      </c>
      <c r="AH82" s="24">
        <f t="shared" si="42"/>
        <v>5.4388998378986919E-2</v>
      </c>
      <c r="AI82" s="24">
        <f t="shared" si="42"/>
        <v>3.2808601004747029E-2</v>
      </c>
      <c r="AJ82" s="24">
        <f t="shared" si="42"/>
        <v>9.0534927112703167E-2</v>
      </c>
      <c r="AK82" s="24">
        <f t="shared" si="42"/>
        <v>8.1173591129533484E-2</v>
      </c>
      <c r="AL82" s="24">
        <f t="shared" si="42"/>
        <v>8.603535987289912E-2</v>
      </c>
      <c r="AM82" s="24">
        <f t="shared" si="42"/>
        <v>7.8389482439361169E-2</v>
      </c>
      <c r="AN82" s="24">
        <f t="shared" si="42"/>
        <v>7.8520753961697443E-2</v>
      </c>
      <c r="AO82" s="24">
        <f t="shared" si="30"/>
        <v>7.9573844927111059E-2</v>
      </c>
      <c r="AP82" s="24">
        <f t="shared" si="30"/>
        <v>7.93332043370234E-2</v>
      </c>
      <c r="AQ82" s="24">
        <f t="shared" si="30"/>
        <v>7.9251671396203482E-2</v>
      </c>
      <c r="AR82" s="24">
        <f t="shared" si="24"/>
        <v>7.5510278896029792E-2</v>
      </c>
      <c r="AS82" s="24" t="e">
        <f t="shared" si="24"/>
        <v>#DIV/0!</v>
      </c>
      <c r="AT82" s="24">
        <f t="shared" si="24"/>
        <v>7.5301146880349057E-2</v>
      </c>
      <c r="AU82" s="21"/>
      <c r="AV82" s="24">
        <f t="shared" si="43"/>
        <v>1.1246031401084831</v>
      </c>
      <c r="AW82" s="24">
        <f t="shared" si="43"/>
        <v>1.1267598781701</v>
      </c>
      <c r="AX82" s="24">
        <f t="shared" si="43"/>
        <v>1.1792283890971675</v>
      </c>
      <c r="AY82" s="24">
        <f t="shared" si="43"/>
        <v>1.2526361073585663</v>
      </c>
      <c r="AZ82" s="24">
        <f t="shared" si="43"/>
        <v>0.98781492110833091</v>
      </c>
      <c r="BA82" s="24">
        <f t="shared" si="43"/>
        <v>1.2083602195722043</v>
      </c>
      <c r="BB82" s="24">
        <f t="shared" si="43"/>
        <v>1.0334054631986738</v>
      </c>
      <c r="BC82" s="24">
        <f t="shared" si="41"/>
        <v>0.9322903708468524</v>
      </c>
      <c r="BD82" s="24">
        <f t="shared" si="27"/>
        <v>0.89947836406876025</v>
      </c>
      <c r="BE82" s="24">
        <f t="shared" si="27"/>
        <v>1.0459743618513948</v>
      </c>
      <c r="BF82" s="24">
        <f t="shared" si="27"/>
        <v>0.92350607894245096</v>
      </c>
      <c r="BG82" s="24">
        <f t="shared" si="27"/>
        <v>1.3810659941635293</v>
      </c>
      <c r="BH82" s="24">
        <f t="shared" si="27"/>
        <v>1.1186446273036683</v>
      </c>
      <c r="BI82" s="24">
        <f t="shared" si="27"/>
        <v>1.4516853949284871</v>
      </c>
      <c r="BJ82" s="24">
        <f t="shared" si="27"/>
        <v>1.1023895631983005</v>
      </c>
      <c r="BK82" s="24">
        <f t="shared" si="27"/>
        <v>0.94841989425704143</v>
      </c>
      <c r="BL82" s="24">
        <f t="shared" si="31"/>
        <v>1.1245990338326832</v>
      </c>
      <c r="BM82" s="24">
        <f t="shared" si="31"/>
        <v>1.1774784598485635</v>
      </c>
      <c r="BN82" s="24">
        <f t="shared" si="31"/>
        <v>1.2320275891682146</v>
      </c>
      <c r="BO82" s="24">
        <f t="shared" si="31"/>
        <v>1.1860225656675634</v>
      </c>
      <c r="BP82" s="24" t="e">
        <f t="shared" si="31"/>
        <v>#DIV/0!</v>
      </c>
      <c r="BQ82" s="24">
        <f t="shared" si="31"/>
        <v>1.0924376120158121</v>
      </c>
      <c r="BR82" s="21"/>
      <c r="BS82" s="35">
        <f t="shared" si="39"/>
        <v>45047</v>
      </c>
      <c r="BT82" s="24">
        <f t="shared" si="26"/>
        <v>2.9584726321231276E-2</v>
      </c>
      <c r="BU82" s="24">
        <f t="shared" si="26"/>
        <v>2.126017778286558E-3</v>
      </c>
      <c r="BV82" s="24">
        <f t="shared" si="26"/>
        <v>9.9709177920863992E-3</v>
      </c>
      <c r="BW82" s="24">
        <f t="shared" si="33"/>
        <v>5.4897712517720295E-3</v>
      </c>
      <c r="BX82" s="24">
        <f t="shared" si="33"/>
        <v>5.4528959302981989E-3</v>
      </c>
      <c r="BY82" s="24">
        <f t="shared" si="33"/>
        <v>6.8060361414986606E-3</v>
      </c>
      <c r="BZ82" s="24">
        <f t="shared" si="33"/>
        <v>4.9482270195874293E-3</v>
      </c>
      <c r="CA82" s="24">
        <f t="shared" si="33"/>
        <v>1.1837836645820505E-3</v>
      </c>
      <c r="CB82" s="24">
        <f t="shared" si="33"/>
        <v>2.9546725501603741E-3</v>
      </c>
      <c r="CC82" s="24">
        <f t="shared" si="33"/>
        <v>5.4961125189747898E-4</v>
      </c>
      <c r="CD82" s="24">
        <f t="shared" si="33"/>
        <v>8.2174118913428944E-3</v>
      </c>
      <c r="CE82" s="24">
        <f t="shared" si="33"/>
        <v>2.2908310960846057E-3</v>
      </c>
      <c r="CF82" s="24">
        <f t="shared" si="40"/>
        <v>7.957490268882797E-2</v>
      </c>
    </row>
    <row r="83" spans="1:84" x14ac:dyDescent="0.25">
      <c r="A83" s="31">
        <f>+[1]NOA!A84</f>
        <v>45078</v>
      </c>
      <c r="B83" s="17">
        <f>+[1]NOA!B84</f>
        <v>1761.6307999999999</v>
      </c>
      <c r="C83" s="17">
        <f>+[1]NOA!C84</f>
        <v>1875.15</v>
      </c>
      <c r="D83" s="17">
        <f>+[1]NOA!D84</f>
        <v>1387.0482999999999</v>
      </c>
      <c r="E83" s="17">
        <f>+[1]NOA!E84</f>
        <v>1881.0060000000001</v>
      </c>
      <c r="F83" s="17">
        <f>+[1]NOA!F84</f>
        <v>1616.9427000000001</v>
      </c>
      <c r="G83" s="17">
        <f>+[1]NOA!G84</f>
        <v>1687.2463</v>
      </c>
      <c r="H83" s="17">
        <f>+[1]NOA!H84</f>
        <v>1915.6464000000001</v>
      </c>
      <c r="I83" s="17">
        <f>+[1]NOA!I84</f>
        <v>1592.9015999999999</v>
      </c>
      <c r="J83" s="17">
        <f>+[1]NOA!J84</f>
        <v>1371.8606</v>
      </c>
      <c r="K83" s="17">
        <f>+[1]NOA!K84</f>
        <v>1560.7822000000001</v>
      </c>
      <c r="L83" s="17">
        <f>+[1]NOA!L84</f>
        <v>1372.1087</v>
      </c>
      <c r="M83" s="17">
        <f>+[1]NOA!M84</f>
        <v>1969.3008</v>
      </c>
      <c r="N83" s="17">
        <f>+[1]NOA!N84</f>
        <v>1471.6691000000001</v>
      </c>
      <c r="O83" s="18">
        <f>+[1]NOA!R84</f>
        <v>2070.9980999999998</v>
      </c>
      <c r="P83" s="19">
        <f>+[1]NOA!S84</f>
        <v>1779.3163</v>
      </c>
      <c r="Q83" s="20">
        <f>+[1]NOA!T84</f>
        <v>1472.4815000000001</v>
      </c>
      <c r="R83" s="18">
        <f t="shared" si="34"/>
        <v>1761.6510944700001</v>
      </c>
      <c r="S83" s="19">
        <f t="shared" si="35"/>
        <v>1805.947924446557</v>
      </c>
      <c r="T83" s="19">
        <f t="shared" si="36"/>
        <v>1775.5800725090703</v>
      </c>
      <c r="U83" s="19">
        <f t="shared" si="37"/>
        <v>1719.9827803879314</v>
      </c>
      <c r="V83" s="19"/>
      <c r="W83" s="20">
        <f t="shared" si="38"/>
        <v>1689.4489615759373</v>
      </c>
      <c r="X83" s="21"/>
      <c r="Y83" s="42">
        <f t="shared" si="44"/>
        <v>6.6211057437000731E-2</v>
      </c>
      <c r="Z83" s="24">
        <f t="shared" si="44"/>
        <v>5.1331189985354797E-2</v>
      </c>
      <c r="AA83" s="24">
        <f t="shared" si="44"/>
        <v>5.0401698395720729E-2</v>
      </c>
      <c r="AB83" s="24">
        <f t="shared" si="42"/>
        <v>5.5927964049388379E-2</v>
      </c>
      <c r="AC83" s="24">
        <f t="shared" si="42"/>
        <v>0.1968597639238141</v>
      </c>
      <c r="AD83" s="24">
        <f t="shared" si="42"/>
        <v>7.7367443924569734E-2</v>
      </c>
      <c r="AE83" s="24">
        <f t="shared" si="42"/>
        <v>9.3893485815361499E-2</v>
      </c>
      <c r="AF83" s="24">
        <f t="shared" si="42"/>
        <v>5.8845958109386531E-2</v>
      </c>
      <c r="AG83" s="24">
        <f t="shared" si="42"/>
        <v>0.10741097089207052</v>
      </c>
      <c r="AH83" s="24">
        <f t="shared" si="42"/>
        <v>5.9352804615594668E-2</v>
      </c>
      <c r="AI83" s="24">
        <f t="shared" si="42"/>
        <v>5.7088747819638241E-2</v>
      </c>
      <c r="AJ83" s="24">
        <f t="shared" si="42"/>
        <v>3.8677851660850138E-2</v>
      </c>
      <c r="AK83" s="24">
        <f t="shared" si="42"/>
        <v>7.150909829855312E-2</v>
      </c>
      <c r="AL83" s="24">
        <f t="shared" si="42"/>
        <v>4.6299106320303984E-2</v>
      </c>
      <c r="AM83" s="24">
        <f t="shared" si="42"/>
        <v>6.1779130004303573E-2</v>
      </c>
      <c r="AN83" s="24">
        <f t="shared" si="42"/>
        <v>0.10901276815474836</v>
      </c>
      <c r="AO83" s="24">
        <f t="shared" si="30"/>
        <v>6.6208853624621256E-2</v>
      </c>
      <c r="AP83" s="24">
        <f t="shared" si="30"/>
        <v>5.3866208117096637E-2</v>
      </c>
      <c r="AQ83" s="24">
        <f t="shared" si="30"/>
        <v>5.670780060784586E-2</v>
      </c>
      <c r="AR83" s="24">
        <f t="shared" si="24"/>
        <v>6.2769834381168232E-2</v>
      </c>
      <c r="AS83" s="24" t="e">
        <f t="shared" si="24"/>
        <v>#DIV/0!</v>
      </c>
      <c r="AT83" s="24">
        <f t="shared" si="24"/>
        <v>6.844375431032157E-2</v>
      </c>
      <c r="AU83" s="21"/>
      <c r="AV83" s="24">
        <f t="shared" si="43"/>
        <v>1.152501371560255</v>
      </c>
      <c r="AW83" s="24">
        <f t="shared" si="43"/>
        <v>1.1433761658033457</v>
      </c>
      <c r="AX83" s="24">
        <f t="shared" si="43"/>
        <v>1.1676982019046012</v>
      </c>
      <c r="AY83" s="24">
        <f t="shared" si="43"/>
        <v>1.2530336804104079</v>
      </c>
      <c r="AZ83" s="24">
        <f t="shared" si="43"/>
        <v>1.1816772822003094</v>
      </c>
      <c r="BA83" s="24">
        <f t="shared" si="43"/>
        <v>1.2498453207115032</v>
      </c>
      <c r="BB83" s="24">
        <f t="shared" si="43"/>
        <v>1.0666456583637842</v>
      </c>
      <c r="BC83" s="24">
        <f t="shared" si="41"/>
        <v>0.94753293588002729</v>
      </c>
      <c r="BD83" s="24">
        <f t="shared" si="27"/>
        <v>1.0850098698469033</v>
      </c>
      <c r="BE83" s="24">
        <f t="shared" si="27"/>
        <v>1.1163794149652024</v>
      </c>
      <c r="BF83" s="24">
        <f t="shared" ref="BF83:BK95" si="45">+L83/L71-1</f>
        <v>1.0084360806572041</v>
      </c>
      <c r="BG83" s="24">
        <f t="shared" si="45"/>
        <v>1.2964961567843982</v>
      </c>
      <c r="BH83" s="24">
        <f t="shared" si="45"/>
        <v>1.156959826091188</v>
      </c>
      <c r="BI83" s="24">
        <f t="shared" si="45"/>
        <v>1.4326122332669362</v>
      </c>
      <c r="BJ83" s="24">
        <f t="shared" si="45"/>
        <v>1.1261947711837226</v>
      </c>
      <c r="BK83" s="24">
        <f t="shared" si="45"/>
        <v>1.0348437337840957</v>
      </c>
      <c r="BL83" s="24">
        <f t="shared" si="31"/>
        <v>1.1524894361390725</v>
      </c>
      <c r="BM83" s="24">
        <f t="shared" si="31"/>
        <v>1.1866583608931238</v>
      </c>
      <c r="BN83" s="24">
        <f t="shared" si="31"/>
        <v>1.2340933540870531</v>
      </c>
      <c r="BO83" s="24">
        <f t="shared" si="31"/>
        <v>1.214321628176152</v>
      </c>
      <c r="BP83" s="24" t="e">
        <f t="shared" si="31"/>
        <v>#DIV/0!</v>
      </c>
      <c r="BQ83" s="24">
        <f t="shared" si="31"/>
        <v>1.1286789445566385</v>
      </c>
      <c r="BR83" s="21"/>
      <c r="BS83" s="35">
        <f t="shared" si="39"/>
        <v>45078</v>
      </c>
      <c r="BT83" s="24">
        <f t="shared" si="26"/>
        <v>1.9211440354777717E-2</v>
      </c>
      <c r="BU83" s="24">
        <f t="shared" si="26"/>
        <v>1.260822542997224E-3</v>
      </c>
      <c r="BV83" s="24">
        <f t="shared" si="26"/>
        <v>7.4590391461357985E-3</v>
      </c>
      <c r="BW83" s="24">
        <f t="shared" si="33"/>
        <v>1.1267683778078496E-2</v>
      </c>
      <c r="BX83" s="24">
        <f t="shared" si="33"/>
        <v>4.487997382454042E-3</v>
      </c>
      <c r="BY83" s="24">
        <f t="shared" si="33"/>
        <v>6.2995245348330111E-3</v>
      </c>
      <c r="BZ83" s="24">
        <f t="shared" si="33"/>
        <v>4.5060612094674673E-3</v>
      </c>
      <c r="CA83" s="24">
        <f t="shared" si="33"/>
        <v>2.0858249367250873E-3</v>
      </c>
      <c r="CB83" s="24">
        <f t="shared" si="33"/>
        <v>3.1491125412819701E-3</v>
      </c>
      <c r="CC83" s="24">
        <f t="shared" si="33"/>
        <v>9.1492614910739629E-4</v>
      </c>
      <c r="CD83" s="24">
        <f t="shared" si="33"/>
        <v>3.5462438566532801E-3</v>
      </c>
      <c r="CE83" s="24">
        <f t="shared" si="33"/>
        <v>2.0210767889741574E-3</v>
      </c>
      <c r="CF83" s="24">
        <f t="shared" si="40"/>
        <v>6.6209753221485659E-2</v>
      </c>
    </row>
    <row r="84" spans="1:84" x14ac:dyDescent="0.25">
      <c r="A84" s="31">
        <f>+[1]NOA!A85</f>
        <v>45108</v>
      </c>
      <c r="B84" s="17">
        <f>+[1]NOA!B85</f>
        <v>1868.6533999999999</v>
      </c>
      <c r="C84" s="17">
        <f>+[1]NOA!C85</f>
        <v>1973.5213000000001</v>
      </c>
      <c r="D84" s="17">
        <f>+[1]NOA!D85</f>
        <v>1507.7398000000001</v>
      </c>
      <c r="E84" s="17">
        <f>+[1]NOA!E85</f>
        <v>1946.0835999999999</v>
      </c>
      <c r="F84" s="17">
        <f>+[1]NOA!F85</f>
        <v>1680.0205000000001</v>
      </c>
      <c r="G84" s="17">
        <f>+[1]NOA!G85</f>
        <v>1791.3086000000001</v>
      </c>
      <c r="H84" s="17">
        <f>+[1]NOA!H85</f>
        <v>2107.1864999999998</v>
      </c>
      <c r="I84" s="17">
        <f>+[1]NOA!I85</f>
        <v>1703.1215</v>
      </c>
      <c r="J84" s="17">
        <f>+[1]NOA!J85</f>
        <v>1523.5114000000001</v>
      </c>
      <c r="K84" s="17">
        <f>+[1]NOA!K85</f>
        <v>1706.0368000000001</v>
      </c>
      <c r="L84" s="17">
        <f>+[1]NOA!L85</f>
        <v>1467.3545999999999</v>
      </c>
      <c r="M84" s="17">
        <f>+[1]NOA!M85</f>
        <v>2113.0704000000001</v>
      </c>
      <c r="N84" s="17">
        <f>+[1]NOA!N85</f>
        <v>1557.4840999999999</v>
      </c>
      <c r="O84" s="18">
        <f>+[1]NOA!R85</f>
        <v>2176.1361000000002</v>
      </c>
      <c r="P84" s="19">
        <f>+[1]NOA!S85</f>
        <v>1890.681</v>
      </c>
      <c r="Q84" s="20">
        <f>+[1]NOA!T85</f>
        <v>1564.0706</v>
      </c>
      <c r="R84" s="18">
        <f t="shared" si="34"/>
        <v>1868.6805297499998</v>
      </c>
      <c r="S84" s="19">
        <f t="shared" si="35"/>
        <v>1908.2828901942139</v>
      </c>
      <c r="T84" s="19">
        <f t="shared" si="36"/>
        <v>1880.1468088194249</v>
      </c>
      <c r="U84" s="19">
        <f t="shared" si="37"/>
        <v>1813.2984074712647</v>
      </c>
      <c r="V84" s="19"/>
      <c r="W84" s="20">
        <f t="shared" si="38"/>
        <v>1802.2297804278755</v>
      </c>
      <c r="X84" s="21"/>
      <c r="Y84" s="42">
        <f t="shared" si="44"/>
        <v>6.0752003200670757E-2</v>
      </c>
      <c r="Z84" s="24">
        <f t="shared" si="44"/>
        <v>5.2460496493613951E-2</v>
      </c>
      <c r="AA84" s="24">
        <f t="shared" si="44"/>
        <v>8.7013191970315873E-2</v>
      </c>
      <c r="AB84" s="24">
        <f t="shared" si="42"/>
        <v>3.4597231481451773E-2</v>
      </c>
      <c r="AC84" s="24">
        <f t="shared" si="42"/>
        <v>3.9010535129043289E-2</v>
      </c>
      <c r="AD84" s="24">
        <f t="shared" si="42"/>
        <v>6.1675820536693404E-2</v>
      </c>
      <c r="AE84" s="24">
        <f t="shared" si="42"/>
        <v>9.9987189702650525E-2</v>
      </c>
      <c r="AF84" s="24">
        <f t="shared" si="42"/>
        <v>6.919441853784325E-2</v>
      </c>
      <c r="AG84" s="24">
        <f t="shared" si="42"/>
        <v>0.11054388470665333</v>
      </c>
      <c r="AH84" s="24">
        <f t="shared" si="42"/>
        <v>9.3065259201444039E-2</v>
      </c>
      <c r="AI84" s="24">
        <f t="shared" si="42"/>
        <v>6.9415710285926968E-2</v>
      </c>
      <c r="AJ84" s="24">
        <f t="shared" si="42"/>
        <v>7.3005403745329378E-2</v>
      </c>
      <c r="AK84" s="24">
        <f t="shared" si="42"/>
        <v>5.8311341863466426E-2</v>
      </c>
      <c r="AL84" s="24">
        <f t="shared" si="42"/>
        <v>5.0766825908725055E-2</v>
      </c>
      <c r="AM84" s="24">
        <f t="shared" si="42"/>
        <v>6.2588478507165979E-2</v>
      </c>
      <c r="AN84" s="24">
        <f t="shared" si="42"/>
        <v>6.2200509819647865E-2</v>
      </c>
      <c r="AO84" s="24">
        <f t="shared" si="30"/>
        <v>6.0755183370859278E-2</v>
      </c>
      <c r="AP84" s="24">
        <f t="shared" si="30"/>
        <v>5.6665513087271302E-2</v>
      </c>
      <c r="AQ84" s="24">
        <f t="shared" si="30"/>
        <v>5.8891591502596263E-2</v>
      </c>
      <c r="AR84" s="24">
        <f t="shared" si="24"/>
        <v>5.4253814716846538E-2</v>
      </c>
      <c r="AS84" s="24" t="e">
        <f t="shared" si="24"/>
        <v>#DIV/0!</v>
      </c>
      <c r="AT84" s="24">
        <f t="shared" si="24"/>
        <v>6.6755978675280492E-2</v>
      </c>
      <c r="AU84" s="21"/>
      <c r="AV84" s="24">
        <f t="shared" si="43"/>
        <v>1.1391183961214448</v>
      </c>
      <c r="AW84" s="24">
        <f t="shared" si="43"/>
        <v>1.1387504673555533</v>
      </c>
      <c r="AX84" s="24">
        <f t="shared" si="43"/>
        <v>1.2216999704115161</v>
      </c>
      <c r="AY84" s="24">
        <f t="shared" si="43"/>
        <v>1.1170161406299735</v>
      </c>
      <c r="AZ84" s="24">
        <f t="shared" si="43"/>
        <v>1.1664372162549932</v>
      </c>
      <c r="BA84" s="24">
        <f t="shared" si="43"/>
        <v>1.1719705472847228</v>
      </c>
      <c r="BB84" s="24">
        <f t="shared" si="43"/>
        <v>1.1430011931402366</v>
      </c>
      <c r="BC84" s="24">
        <f t="shared" si="41"/>
        <v>0.97309563803194332</v>
      </c>
      <c r="BD84" s="24">
        <f t="shared" si="41"/>
        <v>1.1836725011685107</v>
      </c>
      <c r="BE84" s="24">
        <f t="shared" si="41"/>
        <v>1.0970147070572982</v>
      </c>
      <c r="BF84" s="24">
        <f t="shared" si="45"/>
        <v>1.0572007548817268</v>
      </c>
      <c r="BG84" s="24">
        <f t="shared" si="45"/>
        <v>1.3079918518478069</v>
      </c>
      <c r="BH84" s="24">
        <f t="shared" si="45"/>
        <v>1.1236416565255776</v>
      </c>
      <c r="BI84" s="24">
        <f t="shared" si="45"/>
        <v>1.3191724525121593</v>
      </c>
      <c r="BJ84" s="24">
        <f t="shared" si="45"/>
        <v>1.1187068216837091</v>
      </c>
      <c r="BK84" s="24">
        <f t="shared" si="45"/>
        <v>1.0725923169661589</v>
      </c>
      <c r="BL84" s="24">
        <f t="shared" si="31"/>
        <v>1.1391143356994364</v>
      </c>
      <c r="BM84" s="24">
        <f t="shared" si="31"/>
        <v>1.1555500297328818</v>
      </c>
      <c r="BN84" s="24">
        <f t="shared" si="31"/>
        <v>1.1683262408074366</v>
      </c>
      <c r="BO84" s="24">
        <f t="shared" si="31"/>
        <v>1.1253131764426922</v>
      </c>
      <c r="BP84" s="24" t="e">
        <f t="shared" si="31"/>
        <v>#DIV/0!</v>
      </c>
      <c r="BQ84" s="24">
        <f t="shared" si="31"/>
        <v>1.100903584825407</v>
      </c>
      <c r="BR84" s="21"/>
      <c r="BS84" s="35">
        <f t="shared" si="39"/>
        <v>45108</v>
      </c>
      <c r="BT84" s="24">
        <f t="shared" si="26"/>
        <v>1.9360089361516619E-2</v>
      </c>
      <c r="BU84" s="24">
        <f t="shared" si="26"/>
        <v>2.1444016249034729E-3</v>
      </c>
      <c r="BV84" s="24">
        <f t="shared" si="26"/>
        <v>4.5696857252949833E-3</v>
      </c>
      <c r="BW84" s="24">
        <f t="shared" si="33"/>
        <v>2.5064536791704608E-3</v>
      </c>
      <c r="BX84" s="24">
        <f t="shared" si="33"/>
        <v>3.6151801841793427E-3</v>
      </c>
      <c r="BY84" s="24">
        <f t="shared" si="33"/>
        <v>6.882536528085216E-3</v>
      </c>
      <c r="BZ84" s="24">
        <f t="shared" si="33"/>
        <v>5.2618821094635752E-3</v>
      </c>
      <c r="CA84" s="24">
        <f t="shared" si="33"/>
        <v>2.2296134468130341E-3</v>
      </c>
      <c r="CB84" s="24">
        <f t="shared" si="33"/>
        <v>4.9060499509885952E-3</v>
      </c>
      <c r="CC84" s="24">
        <f t="shared" si="33"/>
        <v>1.1029645712370595E-3</v>
      </c>
      <c r="CD84" s="24">
        <f t="shared" si="33"/>
        <v>6.5207710037767314E-3</v>
      </c>
      <c r="CE84" s="24">
        <f t="shared" si="33"/>
        <v>1.6562551018067999E-3</v>
      </c>
      <c r="CF84" s="24">
        <f t="shared" si="40"/>
        <v>6.0755883287235898E-2</v>
      </c>
    </row>
    <row r="85" spans="1:84" x14ac:dyDescent="0.25">
      <c r="A85" s="31">
        <f>+[1]NOA!A86</f>
        <v>45139</v>
      </c>
      <c r="B85" s="17">
        <f>+[1]NOA!B86</f>
        <v>2124.297</v>
      </c>
      <c r="C85" s="17">
        <f>+[1]NOA!C86</f>
        <v>2326.1869000000002</v>
      </c>
      <c r="D85" s="17">
        <f>+[1]NOA!D86</f>
        <v>1662.7599</v>
      </c>
      <c r="E85" s="17">
        <f>+[1]NOA!E86</f>
        <v>2139.2420999999999</v>
      </c>
      <c r="F85" s="17">
        <f>+[1]NOA!F86</f>
        <v>1764.8856000000001</v>
      </c>
      <c r="G85" s="17">
        <f>+[1]NOA!G86</f>
        <v>2070.4814000000001</v>
      </c>
      <c r="H85" s="17">
        <f>+[1]NOA!H86</f>
        <v>2408.4443999999999</v>
      </c>
      <c r="I85" s="17">
        <f>+[1]NOA!I86</f>
        <v>1895.7266</v>
      </c>
      <c r="J85" s="17">
        <f>+[1]NOA!J86</f>
        <v>1590.48</v>
      </c>
      <c r="K85" s="17">
        <f>+[1]NOA!K86</f>
        <v>1890.5587</v>
      </c>
      <c r="L85" s="17">
        <f>+[1]NOA!L86</f>
        <v>1625.3846000000001</v>
      </c>
      <c r="M85" s="17">
        <f>+[1]NOA!M86</f>
        <v>2431.8489</v>
      </c>
      <c r="N85" s="17">
        <f>+[1]NOA!N86</f>
        <v>1702.6509000000001</v>
      </c>
      <c r="O85" s="18">
        <f>+[1]NOA!R86</f>
        <v>2444.2714999999998</v>
      </c>
      <c r="P85" s="19">
        <f>+[1]NOA!S86</f>
        <v>2179.6167</v>
      </c>
      <c r="Q85" s="20">
        <f>+[1]NOA!T86</f>
        <v>1682.1537000000001</v>
      </c>
      <c r="R85" s="18">
        <f t="shared" si="34"/>
        <v>2124.3326003299999</v>
      </c>
      <c r="S85" s="19">
        <f t="shared" si="35"/>
        <v>2192.793960220019</v>
      </c>
      <c r="T85" s="19">
        <f t="shared" si="36"/>
        <v>2110.021796846218</v>
      </c>
      <c r="U85" s="19">
        <f t="shared" si="37"/>
        <v>2017.6583430316093</v>
      </c>
      <c r="V85" s="19"/>
      <c r="W85" s="20">
        <f t="shared" si="38"/>
        <v>2007.9485238720613</v>
      </c>
      <c r="X85" s="21"/>
      <c r="Y85" s="42">
        <f t="shared" si="44"/>
        <v>0.13680632267064619</v>
      </c>
      <c r="Z85" s="24">
        <f t="shared" si="44"/>
        <v>0.17869865402516805</v>
      </c>
      <c r="AA85" s="24">
        <f t="shared" si="44"/>
        <v>0.10281621537084851</v>
      </c>
      <c r="AB85" s="24">
        <f t="shared" si="42"/>
        <v>9.9254985757035286E-2</v>
      </c>
      <c r="AC85" s="24">
        <f t="shared" si="42"/>
        <v>5.0514324081164519E-2</v>
      </c>
      <c r="AD85" s="24">
        <f t="shared" si="42"/>
        <v>0.15584852325277732</v>
      </c>
      <c r="AE85" s="24">
        <f t="shared" si="42"/>
        <v>0.14296688973662275</v>
      </c>
      <c r="AF85" s="24">
        <f t="shared" si="42"/>
        <v>0.11308946543156195</v>
      </c>
      <c r="AG85" s="24">
        <f t="shared" si="42"/>
        <v>4.3956743612157956E-2</v>
      </c>
      <c r="AH85" s="24">
        <f t="shared" si="42"/>
        <v>0.10815821792355229</v>
      </c>
      <c r="AI85" s="24">
        <f t="shared" si="42"/>
        <v>0.10769721238479102</v>
      </c>
      <c r="AJ85" s="24">
        <f t="shared" si="42"/>
        <v>0.15086033101405416</v>
      </c>
      <c r="AK85" s="24">
        <f t="shared" si="42"/>
        <v>9.3205959534354177E-2</v>
      </c>
      <c r="AL85" s="24">
        <f t="shared" si="42"/>
        <v>0.12321628229043191</v>
      </c>
      <c r="AM85" s="24">
        <f t="shared" si="42"/>
        <v>0.15282096768307296</v>
      </c>
      <c r="AN85" s="24">
        <f t="shared" si="42"/>
        <v>7.5497295326694358E-2</v>
      </c>
      <c r="AO85" s="24">
        <f t="shared" si="30"/>
        <v>0.13680886941878834</v>
      </c>
      <c r="AP85" s="24">
        <f t="shared" si="30"/>
        <v>0.14909271129965918</v>
      </c>
      <c r="AQ85" s="24">
        <f t="shared" si="30"/>
        <v>0.12226438220062996</v>
      </c>
      <c r="AR85" s="24">
        <f t="shared" si="24"/>
        <v>0.11270066455599825</v>
      </c>
      <c r="AS85" s="24" t="e">
        <f t="shared" si="24"/>
        <v>#DIV/0!</v>
      </c>
      <c r="AT85" s="24">
        <f t="shared" si="24"/>
        <v>0.11414678953720614</v>
      </c>
      <c r="AU85" s="21"/>
      <c r="AV85" s="24">
        <f t="shared" si="43"/>
        <v>1.2597860907273004</v>
      </c>
      <c r="AW85" s="24">
        <f t="shared" si="43"/>
        <v>1.3534366367863586</v>
      </c>
      <c r="AX85" s="24">
        <f t="shared" si="43"/>
        <v>1.2925379591838988</v>
      </c>
      <c r="AY85" s="24">
        <f t="shared" si="43"/>
        <v>1.0839586368848546</v>
      </c>
      <c r="AZ85" s="24">
        <f t="shared" si="43"/>
        <v>1.0968705297525414</v>
      </c>
      <c r="BA85" s="24">
        <f t="shared" si="43"/>
        <v>1.3133578313480512</v>
      </c>
      <c r="BB85" s="24">
        <f t="shared" si="43"/>
        <v>1.3301429745268907</v>
      </c>
      <c r="BC85" s="24">
        <f t="shared" si="41"/>
        <v>1.0697530961246362</v>
      </c>
      <c r="BD85" s="24">
        <f t="shared" si="41"/>
        <v>1.1828893088958283</v>
      </c>
      <c r="BE85" s="24">
        <f t="shared" si="41"/>
        <v>1.1594642593204747</v>
      </c>
      <c r="BF85" s="24">
        <f t="shared" si="45"/>
        <v>1.1715425299177773</v>
      </c>
      <c r="BG85" s="24">
        <f t="shared" si="45"/>
        <v>1.4789226495458152</v>
      </c>
      <c r="BH85" s="24">
        <f t="shared" si="45"/>
        <v>1.149924667760327</v>
      </c>
      <c r="BI85" s="24">
        <f t="shared" si="45"/>
        <v>1.3321852763094042</v>
      </c>
      <c r="BJ85" s="24">
        <f t="shared" si="45"/>
        <v>1.2803082723836448</v>
      </c>
      <c r="BK85" s="24">
        <f t="shared" si="45"/>
        <v>1.097723143304298</v>
      </c>
      <c r="BL85" s="24">
        <f t="shared" si="31"/>
        <v>1.2597907599052554</v>
      </c>
      <c r="BM85" s="24">
        <f t="shared" si="31"/>
        <v>1.2916311601159642</v>
      </c>
      <c r="BN85" s="24">
        <f t="shared" si="31"/>
        <v>1.2291218276207942</v>
      </c>
      <c r="BO85" s="24">
        <f t="shared" si="31"/>
        <v>1.1540372729528099</v>
      </c>
      <c r="BP85" s="24" t="e">
        <f t="shared" si="31"/>
        <v>#DIV/0!</v>
      </c>
      <c r="BQ85" s="24">
        <f t="shared" si="31"/>
        <v>1.1673933358346988</v>
      </c>
      <c r="BR85" s="21"/>
      <c r="BS85" s="35">
        <f t="shared" si="39"/>
        <v>45139</v>
      </c>
      <c r="BT85" s="24">
        <f t="shared" si="26"/>
        <v>6.5431697242517003E-2</v>
      </c>
      <c r="BU85" s="24">
        <f t="shared" si="26"/>
        <v>2.5965912833273408E-3</v>
      </c>
      <c r="BV85" s="24">
        <f t="shared" si="26"/>
        <v>1.2786590841297804E-2</v>
      </c>
      <c r="BW85" s="24">
        <f t="shared" si="33"/>
        <v>3.1790577107557775E-3</v>
      </c>
      <c r="BX85" s="24">
        <f t="shared" si="33"/>
        <v>9.1431484083672257E-3</v>
      </c>
      <c r="BY85" s="24">
        <f t="shared" si="33"/>
        <v>1.0205009163283037E-2</v>
      </c>
      <c r="BZ85" s="24">
        <f t="shared" si="33"/>
        <v>8.668321749769111E-3</v>
      </c>
      <c r="CA85" s="24">
        <f t="shared" si="33"/>
        <v>9.2820142033830249E-4</v>
      </c>
      <c r="CB85" s="24">
        <f t="shared" si="33"/>
        <v>5.8753822672519135E-3</v>
      </c>
      <c r="CC85" s="24">
        <f t="shared" si="33"/>
        <v>1.7252059691754526E-3</v>
      </c>
      <c r="CD85" s="24">
        <f t="shared" si="33"/>
        <v>1.3630351219760709E-2</v>
      </c>
      <c r="CE85" s="24">
        <f t="shared" si="33"/>
        <v>2.6412983809624658E-3</v>
      </c>
      <c r="CF85" s="24">
        <f t="shared" si="40"/>
        <v>0.13681085565680615</v>
      </c>
    </row>
    <row r="86" spans="1:84" x14ac:dyDescent="0.25">
      <c r="A86" s="31">
        <f>+[1]NOA!A87</f>
        <v>45170</v>
      </c>
      <c r="B86" s="17">
        <f>+[1]NOA!B87</f>
        <v>2404.2327</v>
      </c>
      <c r="C86" s="17">
        <f>+[1]NOA!C87</f>
        <v>2651.1747999999998</v>
      </c>
      <c r="D86" s="17">
        <f>+[1]NOA!D87</f>
        <v>1866.1147000000001</v>
      </c>
      <c r="E86" s="17">
        <f>+[1]NOA!E87</f>
        <v>2459.4641000000001</v>
      </c>
      <c r="F86" s="17">
        <f>+[1]NOA!F87</f>
        <v>1981.2706000000001</v>
      </c>
      <c r="G86" s="17">
        <f>+[1]NOA!G87</f>
        <v>2318.0663</v>
      </c>
      <c r="H86" s="17">
        <f>+[1]NOA!H87</f>
        <v>2692.1149999999998</v>
      </c>
      <c r="I86" s="17">
        <f>+[1]NOA!I87</f>
        <v>2129.0275999999999</v>
      </c>
      <c r="J86" s="17">
        <f>+[1]NOA!J87</f>
        <v>1758.7003999999999</v>
      </c>
      <c r="K86" s="17">
        <f>+[1]NOA!K87</f>
        <v>2187.3364999999999</v>
      </c>
      <c r="L86" s="17">
        <f>+[1]NOA!L87</f>
        <v>1728.2738999999999</v>
      </c>
      <c r="M86" s="17">
        <f>+[1]NOA!M87</f>
        <v>2711.8530000000001</v>
      </c>
      <c r="N86" s="17">
        <f>+[1]NOA!N87</f>
        <v>1906.4668999999999</v>
      </c>
      <c r="O86" s="18">
        <f>+[1]NOA!R87</f>
        <v>2719.2799</v>
      </c>
      <c r="P86" s="19">
        <f>+[1]NOA!S87</f>
        <v>2489.2442999999998</v>
      </c>
      <c r="Q86" s="20">
        <f>+[1]NOA!T87</f>
        <v>1850.8729000000001</v>
      </c>
      <c r="R86" s="18">
        <f t="shared" si="34"/>
        <v>2404.27468163</v>
      </c>
      <c r="S86" s="19">
        <f t="shared" si="35"/>
        <v>2492.6205501154423</v>
      </c>
      <c r="T86" s="19">
        <f t="shared" si="36"/>
        <v>2393.9291593078424</v>
      </c>
      <c r="U86" s="19">
        <f t="shared" si="37"/>
        <v>2302.6859306034489</v>
      </c>
      <c r="V86" s="19"/>
      <c r="W86" s="20">
        <f t="shared" si="38"/>
        <v>2269.300977886041</v>
      </c>
      <c r="X86" s="21"/>
      <c r="Y86" s="42">
        <f t="shared" si="44"/>
        <v>0.13177804233588808</v>
      </c>
      <c r="Z86" s="24">
        <f t="shared" si="44"/>
        <v>0.13970842153740937</v>
      </c>
      <c r="AA86" s="24">
        <f t="shared" si="44"/>
        <v>0.12229955750075527</v>
      </c>
      <c r="AB86" s="24">
        <f t="shared" si="42"/>
        <v>0.14968946245027626</v>
      </c>
      <c r="AC86" s="24">
        <f t="shared" si="42"/>
        <v>0.12260568050416421</v>
      </c>
      <c r="AD86" s="24">
        <f t="shared" si="42"/>
        <v>0.11957842267986551</v>
      </c>
      <c r="AE86" s="24">
        <f t="shared" si="42"/>
        <v>0.11778166853260141</v>
      </c>
      <c r="AF86" s="24">
        <f t="shared" si="42"/>
        <v>0.1230667966572816</v>
      </c>
      <c r="AG86" s="24">
        <f t="shared" si="42"/>
        <v>0.10576706403098424</v>
      </c>
      <c r="AH86" s="24">
        <f t="shared" si="42"/>
        <v>0.15697888671745552</v>
      </c>
      <c r="AI86" s="24">
        <f t="shared" si="42"/>
        <v>6.3301510301007946E-2</v>
      </c>
      <c r="AJ86" s="24">
        <f t="shared" si="42"/>
        <v>0.11514041846925616</v>
      </c>
      <c r="AK86" s="24">
        <f t="shared" si="42"/>
        <v>0.11970510220268871</v>
      </c>
      <c r="AL86" s="24">
        <f t="shared" si="42"/>
        <v>0.11251139654494202</v>
      </c>
      <c r="AM86" s="24">
        <f t="shared" si="42"/>
        <v>0.14205598626584193</v>
      </c>
      <c r="AN86" s="24">
        <f t="shared" si="42"/>
        <v>0.10029951484219302</v>
      </c>
      <c r="AO86" s="24">
        <f t="shared" si="30"/>
        <v>0.13177883786018874</v>
      </c>
      <c r="AP86" s="24">
        <f t="shared" si="30"/>
        <v>0.13673267773199238</v>
      </c>
      <c r="AQ86" s="24">
        <f t="shared" si="30"/>
        <v>0.13455186239591055</v>
      </c>
      <c r="AR86" s="24">
        <f t="shared" si="24"/>
        <v>0.14126652738618506</v>
      </c>
      <c r="AS86" s="24" t="e">
        <f t="shared" si="24"/>
        <v>#DIV/0!</v>
      </c>
      <c r="AT86" s="24">
        <f t="shared" si="24"/>
        <v>0.13015894128102268</v>
      </c>
      <c r="AU86" s="21"/>
      <c r="AV86" s="24">
        <f t="shared" si="43"/>
        <v>1.4095855943979552</v>
      </c>
      <c r="AW86" s="24">
        <f t="shared" si="43"/>
        <v>1.5466508274340454</v>
      </c>
      <c r="AX86" s="24">
        <f t="shared" si="43"/>
        <v>1.3493318538236365</v>
      </c>
      <c r="AY86" s="24">
        <f t="shared" si="43"/>
        <v>1.1560975143633083</v>
      </c>
      <c r="AZ86" s="24">
        <f t="shared" si="43"/>
        <v>1.3023097344536301</v>
      </c>
      <c r="BA86" s="24">
        <f t="shared" si="43"/>
        <v>1.4524886758146041</v>
      </c>
      <c r="BB86" s="24">
        <f t="shared" si="43"/>
        <v>1.4637272386082878</v>
      </c>
      <c r="BC86" s="24">
        <f t="shared" si="41"/>
        <v>1.1789947830689895</v>
      </c>
      <c r="BD86" s="24">
        <f t="shared" si="41"/>
        <v>1.3418282901102083</v>
      </c>
      <c r="BE86" s="24">
        <f t="shared" si="41"/>
        <v>1.3956033040001952</v>
      </c>
      <c r="BF86" s="24">
        <f t="shared" si="45"/>
        <v>1.2207937693991506</v>
      </c>
      <c r="BG86" s="24">
        <f t="shared" si="45"/>
        <v>1.6059678360780438</v>
      </c>
      <c r="BH86" s="24">
        <f t="shared" si="45"/>
        <v>1.2606472523913888</v>
      </c>
      <c r="BI86" s="24">
        <f t="shared" si="45"/>
        <v>1.3133046498337131</v>
      </c>
      <c r="BJ86" s="24">
        <f t="shared" si="45"/>
        <v>1.4736924429802274</v>
      </c>
      <c r="BK86" s="24">
        <f t="shared" si="45"/>
        <v>1.2085331361784837</v>
      </c>
      <c r="BL86" s="24">
        <f t="shared" si="31"/>
        <v>1.409589749325677</v>
      </c>
      <c r="BM86" s="24">
        <f t="shared" si="31"/>
        <v>1.4441907097711604</v>
      </c>
      <c r="BN86" s="24">
        <f t="shared" si="31"/>
        <v>1.3493597554341177</v>
      </c>
      <c r="BO86" s="24">
        <f t="shared" si="31"/>
        <v>1.2736867650998236</v>
      </c>
      <c r="BP86" s="24" t="e">
        <f t="shared" si="31"/>
        <v>#DIV/0!</v>
      </c>
      <c r="BQ86" s="24">
        <f t="shared" si="31"/>
        <v>1.2861690592978703</v>
      </c>
      <c r="BR86" s="21"/>
      <c r="BS86" s="35">
        <f t="shared" si="39"/>
        <v>45170</v>
      </c>
      <c r="BT86" s="24">
        <f t="shared" si="26"/>
        <v>5.3040278703966472E-2</v>
      </c>
      <c r="BU86" s="24">
        <f t="shared" si="26"/>
        <v>2.9962878260431582E-3</v>
      </c>
      <c r="BV86" s="24">
        <f t="shared" si="26"/>
        <v>1.8646856536538924E-2</v>
      </c>
      <c r="BW86" s="24">
        <f t="shared" si="33"/>
        <v>7.1303353532957024E-3</v>
      </c>
      <c r="BX86" s="24">
        <f t="shared" si="33"/>
        <v>7.132804819665042E-3</v>
      </c>
      <c r="BY86" s="24">
        <f t="shared" si="33"/>
        <v>8.4528429781711295E-3</v>
      </c>
      <c r="BZ86" s="24">
        <f t="shared" si="33"/>
        <v>9.2362857453548129E-3</v>
      </c>
      <c r="CA86" s="24">
        <f t="shared" si="33"/>
        <v>2.0509883316692525E-3</v>
      </c>
      <c r="CB86" s="24">
        <f t="shared" si="33"/>
        <v>8.3125283799769956E-3</v>
      </c>
      <c r="CC86" s="24">
        <f t="shared" si="33"/>
        <v>9.8806415487099806E-4</v>
      </c>
      <c r="CD86" s="24">
        <f t="shared" si="33"/>
        <v>1.0531638273744212E-2</v>
      </c>
      <c r="CE86" s="24">
        <f t="shared" si="33"/>
        <v>3.2621351910773278E-3</v>
      </c>
      <c r="CF86" s="24">
        <f t="shared" si="40"/>
        <v>0.13178104629437401</v>
      </c>
    </row>
    <row r="87" spans="1:84" x14ac:dyDescent="0.25">
      <c r="A87" s="31">
        <f>+[1]NOA!A88</f>
        <v>45200</v>
      </c>
      <c r="B87" s="17">
        <f>+[1]NOA!B88</f>
        <v>2589.8146999999999</v>
      </c>
      <c r="C87" s="17">
        <f>+[1]NOA!C88</f>
        <v>2834.4787999999999</v>
      </c>
      <c r="D87" s="17">
        <f>+[1]NOA!D88</f>
        <v>2031.3694</v>
      </c>
      <c r="E87" s="17">
        <f>+[1]NOA!E88</f>
        <v>2702.4259999999999</v>
      </c>
      <c r="F87" s="17">
        <f>+[1]NOA!F88</f>
        <v>2057.0898999999999</v>
      </c>
      <c r="G87" s="17">
        <f>+[1]NOA!G88</f>
        <v>2559.3398999999999</v>
      </c>
      <c r="H87" s="17">
        <f>+[1]NOA!H88</f>
        <v>2801.0569</v>
      </c>
      <c r="I87" s="17">
        <f>+[1]NOA!I88</f>
        <v>2277.0306999999998</v>
      </c>
      <c r="J87" s="17">
        <f>+[1]NOA!J88</f>
        <v>1963.8300999999999</v>
      </c>
      <c r="K87" s="17">
        <f>+[1]NOA!K88</f>
        <v>2421.0311000000002</v>
      </c>
      <c r="L87" s="17">
        <f>+[1]NOA!L88</f>
        <v>1832.4507000000001</v>
      </c>
      <c r="M87" s="17">
        <f>+[1]NOA!M88</f>
        <v>2959.7175999999999</v>
      </c>
      <c r="N87" s="17">
        <f>+[1]NOA!N88</f>
        <v>2089.8874999999998</v>
      </c>
      <c r="O87" s="18">
        <f>+[1]NOA!R88</f>
        <v>2918.2777000000001</v>
      </c>
      <c r="P87" s="19">
        <f>+[1]NOA!S88</f>
        <v>2694.1102000000001</v>
      </c>
      <c r="Q87" s="20">
        <f>+[1]NOA!T88</f>
        <v>1952.3639000000001</v>
      </c>
      <c r="R87" s="18">
        <f t="shared" si="34"/>
        <v>2589.8529924600002</v>
      </c>
      <c r="S87" s="19">
        <f t="shared" si="35"/>
        <v>2701.0815183349173</v>
      </c>
      <c r="T87" s="19">
        <f t="shared" si="36"/>
        <v>2630.507004660898</v>
      </c>
      <c r="U87" s="19">
        <f t="shared" si="37"/>
        <v>2536.0245098060341</v>
      </c>
      <c r="V87" s="19"/>
      <c r="W87" s="20">
        <f t="shared" si="38"/>
        <v>2463.6297416649013</v>
      </c>
      <c r="X87" s="21"/>
      <c r="Y87" s="42">
        <f t="shared" si="44"/>
        <v>7.7189699649289345E-2</v>
      </c>
      <c r="Z87" s="24">
        <f t="shared" si="44"/>
        <v>6.9140669261038568E-2</v>
      </c>
      <c r="AA87" s="24">
        <f t="shared" si="44"/>
        <v>8.8555489113289809E-2</v>
      </c>
      <c r="AB87" s="24">
        <f t="shared" si="42"/>
        <v>9.8786520201697536E-2</v>
      </c>
      <c r="AC87" s="24">
        <f t="shared" si="42"/>
        <v>3.8268018512968238E-2</v>
      </c>
      <c r="AD87" s="24">
        <f t="shared" si="42"/>
        <v>0.10408399449144312</v>
      </c>
      <c r="AE87" s="24">
        <f t="shared" si="42"/>
        <v>4.0467030568902329E-2</v>
      </c>
      <c r="AF87" s="24">
        <f t="shared" si="42"/>
        <v>6.9516759670001482E-2</v>
      </c>
      <c r="AG87" s="24">
        <f t="shared" si="42"/>
        <v>0.11663709179801174</v>
      </c>
      <c r="AH87" s="24">
        <f t="shared" si="42"/>
        <v>0.10683980265496418</v>
      </c>
      <c r="AI87" s="24">
        <f t="shared" si="42"/>
        <v>6.0277945527037247E-2</v>
      </c>
      <c r="AJ87" s="24">
        <f t="shared" si="42"/>
        <v>9.1400455703166683E-2</v>
      </c>
      <c r="AK87" s="24">
        <f t="shared" si="42"/>
        <v>9.6209695536806805E-2</v>
      </c>
      <c r="AL87" s="24">
        <f t="shared" si="42"/>
        <v>7.3180329836586511E-2</v>
      </c>
      <c r="AM87" s="24">
        <f t="shared" si="42"/>
        <v>8.2300439535002656E-2</v>
      </c>
      <c r="AN87" s="24">
        <f t="shared" si="42"/>
        <v>5.4834127183989834E-2</v>
      </c>
      <c r="AO87" s="24">
        <f t="shared" si="30"/>
        <v>7.7186817399826246E-2</v>
      </c>
      <c r="AP87" s="24">
        <f t="shared" si="30"/>
        <v>8.3631248330124031E-2</v>
      </c>
      <c r="AQ87" s="24">
        <f t="shared" si="30"/>
        <v>9.8824079414888466E-2</v>
      </c>
      <c r="AR87" s="24">
        <f t="shared" si="24"/>
        <v>0.10133321965511621</v>
      </c>
      <c r="AS87" s="24" t="e">
        <f t="shared" si="24"/>
        <v>#DIV/0!</v>
      </c>
      <c r="AT87" s="24">
        <f t="shared" si="24"/>
        <v>8.5633754919493654E-2</v>
      </c>
      <c r="AU87" s="21"/>
      <c r="AV87" s="24">
        <f t="shared" si="43"/>
        <v>1.4421606879427089</v>
      </c>
      <c r="AW87" s="24">
        <f t="shared" si="43"/>
        <v>1.5794261718936267</v>
      </c>
      <c r="AX87" s="24">
        <f t="shared" si="43"/>
        <v>1.4308068787342476</v>
      </c>
      <c r="AY87" s="24">
        <f t="shared" si="43"/>
        <v>1.2082744614257206</v>
      </c>
      <c r="AZ87" s="24">
        <f t="shared" si="43"/>
        <v>1.2142038250771465</v>
      </c>
      <c r="BA87" s="24">
        <f t="shared" si="43"/>
        <v>1.5667701863354035</v>
      </c>
      <c r="BB87" s="24">
        <f t="shared" si="43"/>
        <v>1.4190119422146839</v>
      </c>
      <c r="BC87" s="24">
        <f t="shared" si="41"/>
        <v>1.2072543144357621</v>
      </c>
      <c r="BD87" s="24">
        <f t="shared" si="41"/>
        <v>1.3539353256652809</v>
      </c>
      <c r="BE87" s="24">
        <f t="shared" si="41"/>
        <v>1.4732551184537095</v>
      </c>
      <c r="BF87" s="24">
        <f t="shared" si="45"/>
        <v>1.2723254072408094</v>
      </c>
      <c r="BG87" s="24">
        <f t="shared" si="45"/>
        <v>1.6591341302692153</v>
      </c>
      <c r="BH87" s="24">
        <f t="shared" si="45"/>
        <v>1.3212450673663798</v>
      </c>
      <c r="BI87" s="24">
        <f t="shared" si="45"/>
        <v>1.2424499331171113</v>
      </c>
      <c r="BJ87" s="24">
        <f t="shared" si="45"/>
        <v>1.5477361349340857</v>
      </c>
      <c r="BK87" s="24">
        <f t="shared" si="45"/>
        <v>1.1689854672842532</v>
      </c>
      <c r="BL87" s="24">
        <f t="shared" si="31"/>
        <v>1.4421610663222362</v>
      </c>
      <c r="BM87" s="24">
        <f t="shared" si="31"/>
        <v>1.4943378240745706</v>
      </c>
      <c r="BN87" s="24">
        <f t="shared" si="31"/>
        <v>1.4155164241907348</v>
      </c>
      <c r="BO87" s="24">
        <f t="shared" si="31"/>
        <v>1.3436002592973884</v>
      </c>
      <c r="BP87" s="24" t="e">
        <f t="shared" si="31"/>
        <v>#DIV/0!</v>
      </c>
      <c r="BQ87" s="24">
        <f t="shared" si="31"/>
        <v>1.3290801721882333</v>
      </c>
      <c r="BR87" s="21"/>
      <c r="BS87" s="35">
        <f t="shared" si="39"/>
        <v>45200</v>
      </c>
      <c r="BT87" s="24">
        <f t="shared" si="26"/>
        <v>2.6433172130135334E-2</v>
      </c>
      <c r="BU87" s="24">
        <f t="shared" si="26"/>
        <v>2.1514024453622976E-3</v>
      </c>
      <c r="BV87" s="24">
        <f t="shared" si="26"/>
        <v>1.2500614865607633E-2</v>
      </c>
      <c r="BW87" s="24">
        <f t="shared" si="33"/>
        <v>2.2075030424467614E-3</v>
      </c>
      <c r="BX87" s="24">
        <f t="shared" si="33"/>
        <v>6.1416452409119963E-3</v>
      </c>
      <c r="BY87" s="24">
        <f t="shared" si="33"/>
        <v>2.8682840350686585E-3</v>
      </c>
      <c r="BZ87" s="24">
        <f t="shared" si="33"/>
        <v>5.1771447539167032E-3</v>
      </c>
      <c r="CA87" s="24">
        <f t="shared" si="33"/>
        <v>2.2097940977177451E-3</v>
      </c>
      <c r="CB87" s="24">
        <f t="shared" si="33"/>
        <v>5.7834787373119145E-3</v>
      </c>
      <c r="CC87" s="24">
        <f t="shared" si="33"/>
        <v>8.8394385451957445E-4</v>
      </c>
      <c r="CD87" s="24">
        <f t="shared" si="33"/>
        <v>8.2372981367402533E-3</v>
      </c>
      <c r="CE87" s="24">
        <f t="shared" si="33"/>
        <v>2.5938838615746293E-3</v>
      </c>
      <c r="CF87" s="24">
        <f t="shared" si="40"/>
        <v>7.7188165201313497E-2</v>
      </c>
    </row>
    <row r="88" spans="1:84" x14ac:dyDescent="0.25">
      <c r="A88" s="31">
        <f>+[1]NOA!A89</f>
        <v>45231</v>
      </c>
      <c r="B88" s="17">
        <f>+[1]NOA!B89</f>
        <v>2895.7168999999999</v>
      </c>
      <c r="C88" s="17">
        <f>+[1]NOA!C89</f>
        <v>3208.6768000000002</v>
      </c>
      <c r="D88" s="17">
        <f>+[1]NOA!D89</f>
        <v>2262.2024000000001</v>
      </c>
      <c r="E88" s="17">
        <f>+[1]NOA!E89</f>
        <v>2974.3584000000001</v>
      </c>
      <c r="F88" s="17">
        <f>+[1]NOA!F89</f>
        <v>2208.5462000000002</v>
      </c>
      <c r="G88" s="17">
        <f>+[1]NOA!G89</f>
        <v>2902.6958</v>
      </c>
      <c r="H88" s="17">
        <f>+[1]NOA!H89</f>
        <v>3218.4153999999999</v>
      </c>
      <c r="I88" s="17">
        <f>+[1]NOA!I89</f>
        <v>2525.6145999999999</v>
      </c>
      <c r="J88" s="17">
        <f>+[1]NOA!J89</f>
        <v>2243.7939999999999</v>
      </c>
      <c r="K88" s="17">
        <f>+[1]NOA!K89</f>
        <v>2671.6444999999999</v>
      </c>
      <c r="L88" s="17">
        <f>+[1]NOA!L89</f>
        <v>1918.4467999999999</v>
      </c>
      <c r="M88" s="17">
        <f>+[1]NOA!M89</f>
        <v>3258.8042</v>
      </c>
      <c r="N88" s="17">
        <f>+[1]NOA!N89</f>
        <v>2341.5407</v>
      </c>
      <c r="O88" s="18">
        <f>+[1]NOA!R89</f>
        <v>3251.4875999999999</v>
      </c>
      <c r="P88" s="19">
        <f>+[1]NOA!S89</f>
        <v>3027.3269</v>
      </c>
      <c r="Q88" s="20">
        <f>+[1]NOA!T89</f>
        <v>2133.2287999999999</v>
      </c>
      <c r="R88" s="18">
        <f t="shared" si="34"/>
        <v>2895.7606818499999</v>
      </c>
      <c r="S88" s="19">
        <f t="shared" si="35"/>
        <v>3025.6444191905466</v>
      </c>
      <c r="T88" s="19">
        <f t="shared" si="36"/>
        <v>2915.2297074239464</v>
      </c>
      <c r="U88" s="19">
        <f t="shared" si="37"/>
        <v>2816.6248153376437</v>
      </c>
      <c r="V88" s="19"/>
      <c r="W88" s="20">
        <f t="shared" si="38"/>
        <v>2748.4194251006143</v>
      </c>
      <c r="X88" s="21"/>
      <c r="Y88" s="42">
        <f t="shared" si="44"/>
        <v>0.11811740816823679</v>
      </c>
      <c r="Z88" s="24">
        <f t="shared" si="44"/>
        <v>0.13201651040748663</v>
      </c>
      <c r="AA88" s="24">
        <f t="shared" si="44"/>
        <v>0.11363418194642505</v>
      </c>
      <c r="AB88" s="24">
        <f t="shared" si="42"/>
        <v>0.100625290017192</v>
      </c>
      <c r="AC88" s="24">
        <f t="shared" si="42"/>
        <v>7.3626485648488282E-2</v>
      </c>
      <c r="AD88" s="24">
        <f t="shared" si="42"/>
        <v>0.13415799128517469</v>
      </c>
      <c r="AE88" s="24">
        <f t="shared" si="42"/>
        <v>0.14900036482657675</v>
      </c>
      <c r="AF88" s="24">
        <f t="shared" si="42"/>
        <v>0.10917020135038147</v>
      </c>
      <c r="AG88" s="24">
        <f t="shared" si="42"/>
        <v>0.14256014305921871</v>
      </c>
      <c r="AH88" s="24">
        <f t="shared" si="42"/>
        <v>0.10351515104452802</v>
      </c>
      <c r="AI88" s="24">
        <f t="shared" si="42"/>
        <v>4.6929557231744301E-2</v>
      </c>
      <c r="AJ88" s="24">
        <f t="shared" si="42"/>
        <v>0.10105241121652964</v>
      </c>
      <c r="AK88" s="24">
        <f t="shared" si="42"/>
        <v>0.12041471131819304</v>
      </c>
      <c r="AL88" s="24">
        <f t="shared" si="42"/>
        <v>0.11418032629314201</v>
      </c>
      <c r="AM88" s="24">
        <f t="shared" si="42"/>
        <v>0.12368339646982518</v>
      </c>
      <c r="AN88" s="24">
        <f t="shared" si="42"/>
        <v>9.2638928634154682E-2</v>
      </c>
      <c r="AO88" s="24">
        <f t="shared" si="30"/>
        <v>0.11811778131060247</v>
      </c>
      <c r="AP88" s="24">
        <f t="shared" si="30"/>
        <v>0.1201603500866224</v>
      </c>
      <c r="AQ88" s="24">
        <f t="shared" si="30"/>
        <v>0.10823871681716057</v>
      </c>
      <c r="AR88" s="24">
        <f t="shared" si="24"/>
        <v>0.11064573881151918</v>
      </c>
      <c r="AS88" s="24" t="e">
        <f t="shared" si="24"/>
        <v>#DIV/0!</v>
      </c>
      <c r="AT88" s="24">
        <f t="shared" si="24"/>
        <v>0.11559759919250467</v>
      </c>
      <c r="AU88" s="21"/>
      <c r="AV88" s="24">
        <f t="shared" si="43"/>
        <v>1.6114859075999144</v>
      </c>
      <c r="AW88" s="24">
        <f t="shared" si="43"/>
        <v>1.809215856534681</v>
      </c>
      <c r="AX88" s="24">
        <f t="shared" si="43"/>
        <v>1.5501750523883318</v>
      </c>
      <c r="AY88" s="24">
        <f t="shared" si="43"/>
        <v>1.3204129057141984</v>
      </c>
      <c r="AZ88" s="24">
        <f t="shared" si="43"/>
        <v>1.2451431560146164</v>
      </c>
      <c r="BA88" s="24">
        <f t="shared" si="43"/>
        <v>1.7831022771192266</v>
      </c>
      <c r="BB88" s="24">
        <f t="shared" si="43"/>
        <v>1.6297474787751698</v>
      </c>
      <c r="BC88" s="24">
        <f t="shared" si="41"/>
        <v>1.3289608704376383</v>
      </c>
      <c r="BD88" s="24">
        <f t="shared" si="41"/>
        <v>1.5768302399726948</v>
      </c>
      <c r="BE88" s="24">
        <f t="shared" si="41"/>
        <v>1.6355664938227101</v>
      </c>
      <c r="BF88" s="24">
        <f t="shared" si="45"/>
        <v>1.3437379778545129</v>
      </c>
      <c r="BG88" s="24">
        <f t="shared" si="45"/>
        <v>1.7985424720438092</v>
      </c>
      <c r="BH88" s="24">
        <f t="shared" si="45"/>
        <v>1.4448878195540225</v>
      </c>
      <c r="BI88" s="24">
        <f t="shared" si="45"/>
        <v>1.3982740327115053</v>
      </c>
      <c r="BJ88" s="24">
        <f t="shared" si="45"/>
        <v>1.739865425319759</v>
      </c>
      <c r="BK88" s="24">
        <f t="shared" si="45"/>
        <v>1.25083872470795</v>
      </c>
      <c r="BL88" s="24">
        <f t="shared" si="31"/>
        <v>1.6114867259108845</v>
      </c>
      <c r="BM88" s="24">
        <f t="shared" si="31"/>
        <v>1.6773830297288148</v>
      </c>
      <c r="BN88" s="24">
        <f t="shared" si="31"/>
        <v>1.558175020272857</v>
      </c>
      <c r="BO88" s="24">
        <f t="shared" si="31"/>
        <v>1.4872387981906758</v>
      </c>
      <c r="BP88" s="24" t="e">
        <f t="shared" si="31"/>
        <v>#DIV/0!</v>
      </c>
      <c r="BQ88" s="24">
        <f t="shared" si="31"/>
        <v>1.4800316007849386</v>
      </c>
      <c r="BR88" s="21"/>
      <c r="BS88" s="35">
        <f t="shared" si="39"/>
        <v>45231</v>
      </c>
      <c r="BT88" s="24">
        <f t="shared" si="26"/>
        <v>5.0094103875462641E-2</v>
      </c>
      <c r="BU88" s="24">
        <f t="shared" si="26"/>
        <v>2.7898030310817231E-3</v>
      </c>
      <c r="BV88" s="24">
        <f t="shared" si="26"/>
        <v>1.2988588673931004E-2</v>
      </c>
      <c r="BW88" s="24">
        <f t="shared" si="33"/>
        <v>4.0937063952876714E-3</v>
      </c>
      <c r="BX88" s="24">
        <f t="shared" si="33"/>
        <v>8.1138550491662593E-3</v>
      </c>
      <c r="BY88" s="24">
        <f t="shared" si="33"/>
        <v>1.0201036023928658E-2</v>
      </c>
      <c r="BZ88" s="24">
        <f t="shared" si="33"/>
        <v>8.072355906389753E-3</v>
      </c>
      <c r="CA88" s="24">
        <f t="shared" si="33"/>
        <v>2.7998393128280566E-3</v>
      </c>
      <c r="CB88" s="24">
        <f t="shared" si="33"/>
        <v>5.7577467994138661E-3</v>
      </c>
      <c r="CC88" s="24">
        <f t="shared" si="33"/>
        <v>6.7739226285185451E-4</v>
      </c>
      <c r="CD88" s="24">
        <f t="shared" si="33"/>
        <v>9.2273085560909077E-3</v>
      </c>
      <c r="CE88" s="24">
        <f t="shared" si="33"/>
        <v>3.3037918890490535E-3</v>
      </c>
      <c r="CF88" s="24">
        <f t="shared" si="40"/>
        <v>0.11811952777548144</v>
      </c>
    </row>
    <row r="89" spans="1:84" x14ac:dyDescent="0.25">
      <c r="A89" s="31">
        <f>+[1]NOA!A90</f>
        <v>45261</v>
      </c>
      <c r="B89" s="17">
        <f>+[1]NOA!B90</f>
        <v>3626.27</v>
      </c>
      <c r="C89" s="17">
        <f>+[1]NOA!C90</f>
        <v>4149.6255000000001</v>
      </c>
      <c r="D89" s="17">
        <f>+[1]NOA!D90</f>
        <v>2723.7811999999999</v>
      </c>
      <c r="E89" s="17">
        <f>+[1]NOA!E90</f>
        <v>3442.7901000000002</v>
      </c>
      <c r="F89" s="17">
        <f>+[1]NOA!F90</f>
        <v>2427.8501000000001</v>
      </c>
      <c r="G89" s="17">
        <f>+[1]NOA!G90</f>
        <v>3728.2973999999999</v>
      </c>
      <c r="H89" s="17">
        <f>+[1]NOA!H90</f>
        <v>4336.5448999999999</v>
      </c>
      <c r="I89" s="17">
        <f>+[1]NOA!I90</f>
        <v>3378.2354999999998</v>
      </c>
      <c r="J89" s="17">
        <f>+[1]NOA!J90</f>
        <v>2609.498</v>
      </c>
      <c r="K89" s="17">
        <f>+[1]NOA!K90</f>
        <v>3215.6727000000001</v>
      </c>
      <c r="L89" s="17">
        <f>+[1]NOA!L90</f>
        <v>2062.0196000000001</v>
      </c>
      <c r="M89" s="17">
        <f>+[1]NOA!M90</f>
        <v>3917.9459999999999</v>
      </c>
      <c r="N89" s="17">
        <f>+[1]NOA!N90</f>
        <v>3111.0625</v>
      </c>
      <c r="O89" s="18">
        <f>+[1]NOA!R90</f>
        <v>3772.5146</v>
      </c>
      <c r="P89" s="19">
        <f>+[1]NOA!S90</f>
        <v>3875.9578999999999</v>
      </c>
      <c r="Q89" s="20">
        <f>+[1]NOA!T90</f>
        <v>2557.0630000000001</v>
      </c>
      <c r="R89" s="18">
        <f t="shared" si="34"/>
        <v>3626.3405874700002</v>
      </c>
      <c r="S89" s="19">
        <f t="shared" si="35"/>
        <v>3786.6725311829418</v>
      </c>
      <c r="T89" s="19">
        <f t="shared" si="36"/>
        <v>3528.3211618755231</v>
      </c>
      <c r="U89" s="19">
        <f t="shared" si="37"/>
        <v>3416.4999529454026</v>
      </c>
      <c r="V89" s="19"/>
      <c r="W89" s="20">
        <f t="shared" si="38"/>
        <v>3430.2429202711296</v>
      </c>
      <c r="X89" s="21"/>
      <c r="Y89" s="42">
        <f t="shared" si="44"/>
        <v>0.25228747326784617</v>
      </c>
      <c r="Z89" s="24">
        <f t="shared" si="44"/>
        <v>0.29325131780178038</v>
      </c>
      <c r="AA89" s="24">
        <f t="shared" si="44"/>
        <v>0.20403956781232302</v>
      </c>
      <c r="AB89" s="24">
        <f t="shared" si="42"/>
        <v>0.15748999851530998</v>
      </c>
      <c r="AC89" s="24">
        <f t="shared" si="42"/>
        <v>9.9297854851304379E-2</v>
      </c>
      <c r="AD89" s="24">
        <f t="shared" si="42"/>
        <v>0.28442580858800293</v>
      </c>
      <c r="AE89" s="24">
        <f t="shared" si="42"/>
        <v>0.34741615392469227</v>
      </c>
      <c r="AF89" s="24">
        <f t="shared" si="42"/>
        <v>0.33758947228132108</v>
      </c>
      <c r="AG89" s="24">
        <f t="shared" si="42"/>
        <v>0.1629846590195001</v>
      </c>
      <c r="AH89" s="24">
        <f t="shared" si="42"/>
        <v>0.20363046056464484</v>
      </c>
      <c r="AI89" s="24">
        <f t="shared" si="42"/>
        <v>7.4838040856801458E-2</v>
      </c>
      <c r="AJ89" s="24">
        <f t="shared" si="42"/>
        <v>0.20226492895768322</v>
      </c>
      <c r="AK89" s="24">
        <f t="shared" si="42"/>
        <v>0.32863908793043817</v>
      </c>
      <c r="AL89" s="24">
        <f t="shared" si="42"/>
        <v>0.16024265323970477</v>
      </c>
      <c r="AM89" s="24">
        <f t="shared" si="42"/>
        <v>0.28032354219823441</v>
      </c>
      <c r="AN89" s="24">
        <f t="shared" si="42"/>
        <v>0.1986820166688168</v>
      </c>
      <c r="AO89" s="24">
        <f t="shared" si="30"/>
        <v>0.25229291570920087</v>
      </c>
      <c r="AP89" s="24">
        <f t="shared" si="30"/>
        <v>0.25152595829353719</v>
      </c>
      <c r="AQ89" s="24">
        <f t="shared" si="30"/>
        <v>0.210306396401722</v>
      </c>
      <c r="AR89" s="24">
        <f t="shared" si="24"/>
        <v>0.21297658613997861</v>
      </c>
      <c r="AS89" s="24" t="e">
        <f t="shared" si="24"/>
        <v>#DIV/0!</v>
      </c>
      <c r="AT89" s="24">
        <f t="shared" si="24"/>
        <v>0.24807840060494235</v>
      </c>
      <c r="AU89" s="21"/>
      <c r="AV89" s="24">
        <f t="shared" si="43"/>
        <v>2.1247404142411375</v>
      </c>
      <c r="AW89" s="24">
        <f t="shared" si="43"/>
        <v>2.5166845299289662</v>
      </c>
      <c r="AX89" s="24">
        <f t="shared" si="43"/>
        <v>1.8585813182161983</v>
      </c>
      <c r="AY89" s="24">
        <f t="shared" si="43"/>
        <v>1.5765738115530348</v>
      </c>
      <c r="AZ89" s="24">
        <f t="shared" si="43"/>
        <v>1.3854096078794904</v>
      </c>
      <c r="BA89" s="24">
        <f t="shared" si="43"/>
        <v>2.3581427565198432</v>
      </c>
      <c r="BB89" s="24">
        <f t="shared" si="43"/>
        <v>2.3588849934023552</v>
      </c>
      <c r="BC89" s="24">
        <f t="shared" si="41"/>
        <v>1.9337829344763811</v>
      </c>
      <c r="BD89" s="24">
        <f t="shared" si="41"/>
        <v>1.8408472230492987</v>
      </c>
      <c r="BE89" s="24">
        <f t="shared" si="41"/>
        <v>1.9822264029576018</v>
      </c>
      <c r="BF89" s="24">
        <f t="shared" si="45"/>
        <v>1.4996091821821991</v>
      </c>
      <c r="BG89" s="24">
        <f t="shared" si="45"/>
        <v>2.1603174170413308</v>
      </c>
      <c r="BH89" s="24">
        <f t="shared" si="45"/>
        <v>2.0463247481447024</v>
      </c>
      <c r="BI89" s="24">
        <f t="shared" si="45"/>
        <v>1.680229058700093</v>
      </c>
      <c r="BJ89" s="24">
        <f t="shared" si="45"/>
        <v>2.347332722873162</v>
      </c>
      <c r="BK89" s="24">
        <f t="shared" si="45"/>
        <v>1.5721155345311835</v>
      </c>
      <c r="BL89" s="24">
        <f t="shared" si="31"/>
        <v>2.1247517521888293</v>
      </c>
      <c r="BM89" s="24">
        <f t="shared" si="31"/>
        <v>2.2044083870935585</v>
      </c>
      <c r="BN89" s="24">
        <f t="shared" si="31"/>
        <v>1.9320356504855973</v>
      </c>
      <c r="BO89" s="24">
        <f t="shared" si="31"/>
        <v>1.8639492441559895</v>
      </c>
      <c r="BP89" s="24" t="e">
        <f t="shared" si="31"/>
        <v>#DIV/0!</v>
      </c>
      <c r="BQ89" s="24">
        <f t="shared" si="31"/>
        <v>1.9374670072968652</v>
      </c>
      <c r="BR89" s="21"/>
      <c r="BS89" s="35">
        <f t="shared" si="39"/>
        <v>45261</v>
      </c>
      <c r="BT89" s="24">
        <f t="shared" si="26"/>
        <v>0.11265842813915961</v>
      </c>
      <c r="BU89" s="24">
        <f t="shared" si="26"/>
        <v>4.9892364961505713E-3</v>
      </c>
      <c r="BV89" s="24">
        <f t="shared" si="26"/>
        <v>2.0010589187775926E-2</v>
      </c>
      <c r="BW89" s="24">
        <f t="shared" si="33"/>
        <v>5.3013721748835299E-3</v>
      </c>
      <c r="BX89" s="24">
        <f t="shared" si="33"/>
        <v>1.744881135307115E-2</v>
      </c>
      <c r="BY89" s="24">
        <f t="shared" si="33"/>
        <v>2.4442167447377192E-2</v>
      </c>
      <c r="BZ89" s="24">
        <f t="shared" si="33"/>
        <v>2.4762578721006873E-2</v>
      </c>
      <c r="CA89" s="24">
        <f t="shared" si="33"/>
        <v>3.2709459961365716E-3</v>
      </c>
      <c r="CB89" s="24">
        <f t="shared" si="33"/>
        <v>1.1178467722448977E-2</v>
      </c>
      <c r="CC89" s="24">
        <f t="shared" si="33"/>
        <v>1.0114542343555764E-3</v>
      </c>
      <c r="CD89" s="24">
        <f t="shared" si="33"/>
        <v>1.8187354509689807E-2</v>
      </c>
      <c r="CE89" s="24">
        <f t="shared" si="33"/>
        <v>9.035324274966245E-3</v>
      </c>
      <c r="CF89" s="24">
        <f t="shared" si="40"/>
        <v>0.25229673025702204</v>
      </c>
    </row>
    <row r="90" spans="1:84" x14ac:dyDescent="0.25">
      <c r="A90" s="31">
        <f>+[1]NOA!A91</f>
        <v>45292</v>
      </c>
      <c r="B90" s="17">
        <f>+[1]NOA!B91</f>
        <v>4413.6008000000002</v>
      </c>
      <c r="C90" s="17">
        <f>+[1]NOA!C91</f>
        <v>5053.2181</v>
      </c>
      <c r="D90" s="17">
        <f>+[1]NOA!D91</f>
        <v>3247.6498999999999</v>
      </c>
      <c r="E90" s="17">
        <f>+[1]NOA!E91</f>
        <v>3842.4027000000001</v>
      </c>
      <c r="F90" s="17">
        <f>+[1]NOA!F91</f>
        <v>2954.9949000000001</v>
      </c>
      <c r="G90" s="17">
        <f>+[1]NOA!G91</f>
        <v>4643.4915000000001</v>
      </c>
      <c r="H90" s="17">
        <f>+[1]NOA!H91</f>
        <v>5211.3847999999998</v>
      </c>
      <c r="I90" s="17">
        <f>+[1]NOA!I91</f>
        <v>4376.8348999999998</v>
      </c>
      <c r="J90" s="17">
        <f>+[1]NOA!J91</f>
        <v>3285.6161000000002</v>
      </c>
      <c r="K90" s="17">
        <f>+[1]NOA!K91</f>
        <v>3924.3407000000002</v>
      </c>
      <c r="L90" s="17">
        <f>+[1]NOA!L91</f>
        <v>2094.4014000000002</v>
      </c>
      <c r="M90" s="17">
        <f>+[1]NOA!M91</f>
        <v>4703.97</v>
      </c>
      <c r="N90" s="17">
        <f>+[1]NOA!N91</f>
        <v>4663.8040000000001</v>
      </c>
      <c r="O90" s="18">
        <f>+[1]NOA!R91</f>
        <v>4305.0276999999996</v>
      </c>
      <c r="P90" s="19">
        <f>+[1]NOA!S91</f>
        <v>4729.8356999999996</v>
      </c>
      <c r="Q90" s="20">
        <f>+[1]NOA!T91</f>
        <v>3269.1237000000001</v>
      </c>
      <c r="R90" s="18">
        <f t="shared" si="34"/>
        <v>4413.6492230599997</v>
      </c>
      <c r="S90" s="19">
        <f t="shared" si="35"/>
        <v>4591.8835550454969</v>
      </c>
      <c r="T90" s="19">
        <f t="shared" si="36"/>
        <v>4262.9129345241417</v>
      </c>
      <c r="U90" s="19">
        <f t="shared" si="37"/>
        <v>4136.3308241379309</v>
      </c>
      <c r="V90" s="19"/>
      <c r="W90" s="20">
        <f t="shared" si="38"/>
        <v>4188.4139375556033</v>
      </c>
      <c r="X90" s="21"/>
      <c r="Y90" s="42">
        <f t="shared" si="44"/>
        <v>0.21711863705681056</v>
      </c>
      <c r="Z90" s="24">
        <f t="shared" si="44"/>
        <v>0.21775280684967835</v>
      </c>
      <c r="AA90" s="24">
        <f t="shared" si="44"/>
        <v>0.19233141780991803</v>
      </c>
      <c r="AB90" s="24">
        <f t="shared" si="42"/>
        <v>0.11607231007199648</v>
      </c>
      <c r="AC90" s="24">
        <f t="shared" si="42"/>
        <v>0.21712411322264091</v>
      </c>
      <c r="AD90" s="24">
        <f t="shared" si="42"/>
        <v>0.24547239713226743</v>
      </c>
      <c r="AE90" s="24">
        <f t="shared" si="42"/>
        <v>0.20173661755468042</v>
      </c>
      <c r="AF90" s="24">
        <f t="shared" si="42"/>
        <v>0.29559792382739447</v>
      </c>
      <c r="AG90" s="24">
        <f t="shared" si="42"/>
        <v>0.25909891481043479</v>
      </c>
      <c r="AH90" s="24">
        <f t="shared" si="42"/>
        <v>0.22037939371130655</v>
      </c>
      <c r="AI90" s="24">
        <f t="shared" si="42"/>
        <v>1.5703924443783324E-2</v>
      </c>
      <c r="AJ90" s="24">
        <f t="shared" si="42"/>
        <v>0.20062144807508853</v>
      </c>
      <c r="AK90" s="24">
        <f t="shared" si="42"/>
        <v>0.49910328063161713</v>
      </c>
      <c r="AL90" s="24">
        <f t="shared" si="42"/>
        <v>0.14115600771962544</v>
      </c>
      <c r="AM90" s="24">
        <f t="shared" si="42"/>
        <v>0.220301102857696</v>
      </c>
      <c r="AN90" s="24">
        <f t="shared" si="42"/>
        <v>0.27846818791715333</v>
      </c>
      <c r="AO90" s="24">
        <f t="shared" si="30"/>
        <v>0.21710829873795268</v>
      </c>
      <c r="AP90" s="24">
        <f t="shared" si="30"/>
        <v>0.21264342697492511</v>
      </c>
      <c r="AQ90" s="24">
        <f t="shared" si="30"/>
        <v>0.20819866983371127</v>
      </c>
      <c r="AR90" s="24">
        <f t="shared" si="24"/>
        <v>0.21069248678664665</v>
      </c>
      <c r="AS90" s="24" t="e">
        <f t="shared" si="24"/>
        <v>#DIV/0!</v>
      </c>
      <c r="AT90" s="24">
        <f t="shared" si="24"/>
        <v>0.22102545939357188</v>
      </c>
      <c r="AU90" s="21"/>
      <c r="AV90" s="24">
        <f t="shared" si="43"/>
        <v>2.5766897376187048</v>
      </c>
      <c r="AW90" s="24">
        <f t="shared" si="43"/>
        <v>2.9704148892696485</v>
      </c>
      <c r="AX90" s="24">
        <f t="shared" si="43"/>
        <v>2.1751237238987056</v>
      </c>
      <c r="AY90" s="24">
        <f t="shared" si="43"/>
        <v>1.8049826659726733</v>
      </c>
      <c r="AZ90" s="24">
        <f t="shared" si="43"/>
        <v>1.7068069579806657</v>
      </c>
      <c r="BA90" s="24">
        <f t="shared" si="43"/>
        <v>2.9578228363258487</v>
      </c>
      <c r="BB90" s="24">
        <f t="shared" si="43"/>
        <v>2.8707854744923598</v>
      </c>
      <c r="BC90" s="24">
        <f t="shared" si="41"/>
        <v>2.6241047245965681</v>
      </c>
      <c r="BD90" s="24">
        <f t="shared" si="41"/>
        <v>2.2712819965475282</v>
      </c>
      <c r="BE90" s="24">
        <f t="shared" si="41"/>
        <v>2.392442374116218</v>
      </c>
      <c r="BF90" s="24">
        <f t="shared" si="45"/>
        <v>1.538862855918175</v>
      </c>
      <c r="BG90" s="24">
        <f t="shared" si="45"/>
        <v>2.4839117646318196</v>
      </c>
      <c r="BH90" s="24">
        <f t="shared" si="45"/>
        <v>3.31731407345241</v>
      </c>
      <c r="BI90" s="24">
        <f t="shared" si="45"/>
        <v>1.748689480536147</v>
      </c>
      <c r="BJ90" s="24">
        <f t="shared" si="45"/>
        <v>2.8748954335843195</v>
      </c>
      <c r="BK90" s="24">
        <f t="shared" si="45"/>
        <v>2.1179864769011152</v>
      </c>
      <c r="BL90" s="24">
        <f t="shared" si="31"/>
        <v>2.5766753051795215</v>
      </c>
      <c r="BM90" s="24">
        <f t="shared" si="31"/>
        <v>2.6434897506737829</v>
      </c>
      <c r="BN90" s="24">
        <f t="shared" si="31"/>
        <v>2.3592058396017275</v>
      </c>
      <c r="BO90" s="24">
        <f t="shared" si="31"/>
        <v>2.3204141212100655</v>
      </c>
      <c r="BP90" s="24" t="e">
        <f t="shared" si="31"/>
        <v>#DIV/0!</v>
      </c>
      <c r="BQ90" s="24">
        <f t="shared" si="31"/>
        <v>2.4302582565339224</v>
      </c>
      <c r="BR90" s="21"/>
      <c r="BS90" s="35">
        <f t="shared" si="39"/>
        <v>45292</v>
      </c>
      <c r="BT90" s="24">
        <f t="shared" si="26"/>
        <v>8.6390576107129358E-2</v>
      </c>
      <c r="BU90" s="24">
        <f t="shared" si="26"/>
        <v>4.5217510858264831E-3</v>
      </c>
      <c r="BV90" s="24">
        <f t="shared" si="26"/>
        <v>1.363165969991203E-2</v>
      </c>
      <c r="BW90" s="24">
        <f t="shared" si="33"/>
        <v>1.017578282918812E-2</v>
      </c>
      <c r="BX90" s="24">
        <f t="shared" si="33"/>
        <v>1.5445589798884255E-2</v>
      </c>
      <c r="BY90" s="24">
        <f t="shared" si="33"/>
        <v>1.5271164494094481E-2</v>
      </c>
      <c r="BZ90" s="24">
        <f t="shared" si="33"/>
        <v>2.3159392306695312E-2</v>
      </c>
      <c r="CA90" s="24">
        <f t="shared" si="33"/>
        <v>4.8290554178260312E-3</v>
      </c>
      <c r="CB90" s="24">
        <f t="shared" si="33"/>
        <v>1.1627856171768789E-2</v>
      </c>
      <c r="CC90" s="24">
        <f t="shared" si="33"/>
        <v>1.8216754957573551E-4</v>
      </c>
      <c r="CD90" s="24">
        <f t="shared" si="33"/>
        <v>1.7318985514040604E-2</v>
      </c>
      <c r="CE90" s="24">
        <f t="shared" si="33"/>
        <v>1.4558543903239419E-2</v>
      </c>
      <c r="CF90" s="24">
        <f t="shared" si="40"/>
        <v>0.21711252487818058</v>
      </c>
    </row>
    <row r="91" spans="1:84" x14ac:dyDescent="0.25">
      <c r="A91" s="31">
        <f>+[1]NOA!A92</f>
        <v>45323</v>
      </c>
      <c r="B91" s="17">
        <f>+[1]NOA!B92</f>
        <v>4929.6046999999999</v>
      </c>
      <c r="C91" s="17">
        <f>+[1]NOA!C92</f>
        <v>5528.6818000000003</v>
      </c>
      <c r="D91" s="17">
        <f>+[1]NOA!D92</f>
        <v>3745.1495</v>
      </c>
      <c r="E91" s="17">
        <f>+[1]NOA!E92</f>
        <v>4096.4126999999999</v>
      </c>
      <c r="F91" s="17">
        <f>+[1]NOA!F92</f>
        <v>3765.4070000000002</v>
      </c>
      <c r="G91" s="17">
        <f>+[1]NOA!G92</f>
        <v>5136.4609</v>
      </c>
      <c r="H91" s="17">
        <f>+[1]NOA!H92</f>
        <v>5813.6212999999998</v>
      </c>
      <c r="I91" s="17">
        <f>+[1]NOA!I92</f>
        <v>5133.2819</v>
      </c>
      <c r="J91" s="17">
        <f>+[1]NOA!J92</f>
        <v>3965.8234000000002</v>
      </c>
      <c r="K91" s="17">
        <f>+[1]NOA!K92</f>
        <v>4252.9299000000001</v>
      </c>
      <c r="L91" s="17">
        <f>+[1]NOA!L92</f>
        <v>2138.8359</v>
      </c>
      <c r="M91" s="17">
        <f>+[1]NOA!M92</f>
        <v>5310.2717000000002</v>
      </c>
      <c r="N91" s="17">
        <f>+[1]NOA!N92</f>
        <v>5516.8092999999999</v>
      </c>
      <c r="O91" s="18">
        <f>+[1]NOA!R92</f>
        <v>4673.7412999999997</v>
      </c>
      <c r="P91" s="19">
        <f>+[1]NOA!S92</f>
        <v>5239.4148999999998</v>
      </c>
      <c r="Q91" s="20">
        <f>+[1]NOA!T92</f>
        <v>3915.0819000000001</v>
      </c>
      <c r="R91" s="18">
        <f t="shared" si="34"/>
        <v>4929.6431760600008</v>
      </c>
      <c r="S91" s="19">
        <f t="shared" si="35"/>
        <v>5052.2971228575307</v>
      </c>
      <c r="T91" s="19">
        <f t="shared" si="36"/>
        <v>4705.5238965950321</v>
      </c>
      <c r="U91" s="19">
        <f t="shared" si="37"/>
        <v>4531.9630147988501</v>
      </c>
      <c r="V91" s="19"/>
      <c r="W91" s="20">
        <f t="shared" si="38"/>
        <v>4676.4601097648801</v>
      </c>
      <c r="X91" s="21"/>
      <c r="Y91" s="42">
        <f t="shared" si="44"/>
        <v>0.1169122273133536</v>
      </c>
      <c r="Z91" s="24">
        <f t="shared" si="44"/>
        <v>9.4091268294950625E-2</v>
      </c>
      <c r="AA91" s="24">
        <f t="shared" si="44"/>
        <v>0.15318757111103642</v>
      </c>
      <c r="AB91" s="24">
        <f t="shared" si="42"/>
        <v>6.6107074097152774E-2</v>
      </c>
      <c r="AC91" s="24">
        <f t="shared" si="42"/>
        <v>0.27425160699938944</v>
      </c>
      <c r="AD91" s="24">
        <f t="shared" si="42"/>
        <v>0.10616351941206315</v>
      </c>
      <c r="AE91" s="24">
        <f t="shared" si="42"/>
        <v>0.11556170252482612</v>
      </c>
      <c r="AF91" s="24">
        <f t="shared" si="42"/>
        <v>0.17282968567080292</v>
      </c>
      <c r="AG91" s="24">
        <f t="shared" si="42"/>
        <v>0.20702579951443512</v>
      </c>
      <c r="AH91" s="24">
        <f t="shared" si="42"/>
        <v>8.3731058315094753E-2</v>
      </c>
      <c r="AI91" s="24">
        <f t="shared" si="42"/>
        <v>2.1215847162821655E-2</v>
      </c>
      <c r="AJ91" s="24">
        <f t="shared" si="42"/>
        <v>0.12889148952905738</v>
      </c>
      <c r="AK91" s="24">
        <f t="shared" si="42"/>
        <v>0.18289904550019687</v>
      </c>
      <c r="AL91" s="24">
        <f t="shared" si="42"/>
        <v>8.5647207333880759E-2</v>
      </c>
      <c r="AM91" s="24">
        <f t="shared" si="42"/>
        <v>0.10773718841861668</v>
      </c>
      <c r="AN91" s="24">
        <f t="shared" si="42"/>
        <v>0.19759368542707634</v>
      </c>
      <c r="AO91" s="24">
        <f t="shared" si="30"/>
        <v>0.11690869095443435</v>
      </c>
      <c r="AP91" s="24">
        <f t="shared" si="30"/>
        <v>0.10026682129300468</v>
      </c>
      <c r="AQ91" s="24">
        <f t="shared" si="30"/>
        <v>0.10382829038949115</v>
      </c>
      <c r="AR91" s="24">
        <f t="shared" si="24"/>
        <v>9.5648101537761931E-2</v>
      </c>
      <c r="AS91" s="24" t="e">
        <f t="shared" si="24"/>
        <v>#DIV/0!</v>
      </c>
      <c r="AT91" s="24">
        <f t="shared" si="24"/>
        <v>0.11652290807104548</v>
      </c>
      <c r="AU91" s="21"/>
      <c r="AV91" s="24">
        <f t="shared" si="43"/>
        <v>2.72336369213274</v>
      </c>
      <c r="AW91" s="24">
        <f t="shared" si="43"/>
        <v>2.9279286972770979</v>
      </c>
      <c r="AX91" s="24">
        <f t="shared" si="43"/>
        <v>2.4913617184159973</v>
      </c>
      <c r="AY91" s="24">
        <f t="shared" si="43"/>
        <v>1.8864588127759156</v>
      </c>
      <c r="AZ91" s="24">
        <f t="shared" si="43"/>
        <v>2.351624489867127</v>
      </c>
      <c r="BA91" s="24">
        <f t="shared" si="43"/>
        <v>3.1530914832798489</v>
      </c>
      <c r="BB91" s="24">
        <f t="shared" si="43"/>
        <v>3.1077534480809454</v>
      </c>
      <c r="BC91" s="24">
        <f t="shared" si="41"/>
        <v>3.0319983907452457</v>
      </c>
      <c r="BD91" s="24">
        <f t="shared" si="41"/>
        <v>2.7173525796913656</v>
      </c>
      <c r="BE91" s="24">
        <f t="shared" si="41"/>
        <v>2.3156895668194184</v>
      </c>
      <c r="BF91" s="24">
        <f t="shared" si="45"/>
        <v>1.5400475936220079</v>
      </c>
      <c r="BG91" s="24">
        <f t="shared" si="45"/>
        <v>2.6586322803143343</v>
      </c>
      <c r="BH91" s="24">
        <f t="shared" si="45"/>
        <v>3.83696302221301</v>
      </c>
      <c r="BI91" s="24">
        <f t="shared" si="45"/>
        <v>1.9185704982133225</v>
      </c>
      <c r="BJ91" s="24">
        <f t="shared" si="45"/>
        <v>2.9319505230340841</v>
      </c>
      <c r="BK91" s="24">
        <f t="shared" si="45"/>
        <v>2.5823116562414281</v>
      </c>
      <c r="BL91" s="24">
        <f t="shared" si="31"/>
        <v>2.7233340792812539</v>
      </c>
      <c r="BM91" s="24">
        <f t="shared" si="31"/>
        <v>2.7056381578478783</v>
      </c>
      <c r="BN91" s="24">
        <f t="shared" si="31"/>
        <v>2.4956463022470885</v>
      </c>
      <c r="BO91" s="24">
        <f t="shared" si="31"/>
        <v>2.4440511371929494</v>
      </c>
      <c r="BP91" s="24" t="e">
        <f t="shared" si="31"/>
        <v>#DIV/0!</v>
      </c>
      <c r="BQ91" s="24">
        <f t="shared" si="31"/>
        <v>2.6323244930552887</v>
      </c>
      <c r="BR91" s="21"/>
      <c r="BS91" s="35">
        <f t="shared" si="39"/>
        <v>45323</v>
      </c>
      <c r="BT91" s="24">
        <f t="shared" si="26"/>
        <v>3.7348929425153291E-2</v>
      </c>
      <c r="BU91" s="24">
        <f t="shared" si="26"/>
        <v>3.5281254888298924E-3</v>
      </c>
      <c r="BV91" s="24">
        <f t="shared" si="26"/>
        <v>7.1191388672940175E-3</v>
      </c>
      <c r="BW91" s="24">
        <f t="shared" si="33"/>
        <v>1.2853189395832989E-2</v>
      </c>
      <c r="BX91" s="24">
        <f t="shared" si="33"/>
        <v>6.8356266565838923E-3</v>
      </c>
      <c r="BY91" s="24">
        <f t="shared" si="33"/>
        <v>8.6372946212081511E-3</v>
      </c>
      <c r="BZ91" s="24">
        <f t="shared" si="33"/>
        <v>1.4413898216621675E-2</v>
      </c>
      <c r="CA91" s="24">
        <f t="shared" si="33"/>
        <v>3.9916090893403859E-3</v>
      </c>
      <c r="CB91" s="24">
        <f t="shared" si="33"/>
        <v>4.4297294399620359E-3</v>
      </c>
      <c r="CC91" s="24">
        <f t="shared" si="33"/>
        <v>2.0537965282224819E-4</v>
      </c>
      <c r="CD91" s="24">
        <f t="shared" si="33"/>
        <v>1.0975959998466558E-2</v>
      </c>
      <c r="CE91" s="24">
        <f t="shared" si="33"/>
        <v>6.57109274585957E-3</v>
      </c>
      <c r="CF91" s="24">
        <f t="shared" si="40"/>
        <v>0.1169099735979747</v>
      </c>
    </row>
    <row r="92" spans="1:84" x14ac:dyDescent="0.25">
      <c r="A92" s="31">
        <f>+[1]NOA!A93</f>
        <v>45352</v>
      </c>
      <c r="B92" s="17">
        <f>+[1]NOA!B93</f>
        <v>5361.7677000000003</v>
      </c>
      <c r="C92" s="17">
        <f>+[1]NOA!C93</f>
        <v>5980.7633999999998</v>
      </c>
      <c r="D92" s="17">
        <f>+[1]NOA!D93</f>
        <v>4216.8222999999998</v>
      </c>
      <c r="E92" s="17">
        <f>+[1]NOA!E93</f>
        <v>4372.1611999999996</v>
      </c>
      <c r="F92" s="17">
        <f>+[1]NOA!F93</f>
        <v>3989.2275</v>
      </c>
      <c r="G92" s="17">
        <f>+[1]NOA!G93</f>
        <v>5332.5880999999999</v>
      </c>
      <c r="H92" s="17">
        <f>+[1]NOA!H93</f>
        <v>6446.3477000000003</v>
      </c>
      <c r="I92" s="17">
        <f>+[1]NOA!I93</f>
        <v>5720.4260000000004</v>
      </c>
      <c r="J92" s="17">
        <f>+[1]NOA!J93</f>
        <v>4506.7968000000001</v>
      </c>
      <c r="K92" s="17">
        <f>+[1]NOA!K93</f>
        <v>4511.1751000000004</v>
      </c>
      <c r="L92" s="17">
        <f>+[1]NOA!L93</f>
        <v>3754.2163</v>
      </c>
      <c r="M92" s="17">
        <f>+[1]NOA!M93</f>
        <v>5727.8389999999999</v>
      </c>
      <c r="N92" s="17">
        <f>+[1]NOA!N93</f>
        <v>5921.8051999999998</v>
      </c>
      <c r="O92" s="18">
        <f>+[1]NOA!R93</f>
        <v>4968.9858999999997</v>
      </c>
      <c r="P92" s="19">
        <f>+[1]NOA!S93</f>
        <v>5653.9534999999996</v>
      </c>
      <c r="Q92" s="20">
        <f>+[1]NOA!T93</f>
        <v>4513.0729000000001</v>
      </c>
      <c r="R92" s="18">
        <f t="shared" si="34"/>
        <v>5361.8181829300001</v>
      </c>
      <c r="S92" s="19">
        <f t="shared" si="35"/>
        <v>5432.729284639413</v>
      </c>
      <c r="T92" s="19">
        <f t="shared" si="36"/>
        <v>5008.6557731230796</v>
      </c>
      <c r="U92" s="19">
        <f t="shared" si="37"/>
        <v>4802.2522536278739</v>
      </c>
      <c r="V92" s="19"/>
      <c r="W92" s="20">
        <f t="shared" si="38"/>
        <v>5124.7632134293581</v>
      </c>
      <c r="X92" s="21"/>
      <c r="Y92" s="42">
        <f t="shared" si="44"/>
        <v>8.766686708165472E-2</v>
      </c>
      <c r="Z92" s="24">
        <f t="shared" si="44"/>
        <v>8.1770233186507335E-2</v>
      </c>
      <c r="AA92" s="24">
        <f t="shared" si="44"/>
        <v>0.12594231552038182</v>
      </c>
      <c r="AB92" s="24">
        <f t="shared" si="42"/>
        <v>6.7314628723809999E-2</v>
      </c>
      <c r="AC92" s="24">
        <f t="shared" si="42"/>
        <v>5.944125030839964E-2</v>
      </c>
      <c r="AD92" s="24">
        <f t="shared" si="42"/>
        <v>3.8183333586750301E-2</v>
      </c>
      <c r="AE92" s="24">
        <f t="shared" si="42"/>
        <v>0.10883515924919296</v>
      </c>
      <c r="AF92" s="24">
        <f t="shared" si="42"/>
        <v>0.11437986680606804</v>
      </c>
      <c r="AG92" s="24">
        <f t="shared" si="42"/>
        <v>0.13640884765569727</v>
      </c>
      <c r="AH92" s="24">
        <f t="shared" si="42"/>
        <v>6.0721715634203255E-2</v>
      </c>
      <c r="AI92" s="24">
        <f t="shared" si="42"/>
        <v>0.75526149528348574</v>
      </c>
      <c r="AJ92" s="24">
        <f t="shared" si="42"/>
        <v>7.8633886096637795E-2</v>
      </c>
      <c r="AK92" s="24">
        <f t="shared" si="42"/>
        <v>7.3411256031634009E-2</v>
      </c>
      <c r="AL92" s="24">
        <f t="shared" si="42"/>
        <v>6.3170933316313516E-2</v>
      </c>
      <c r="AM92" s="24">
        <f t="shared" si="42"/>
        <v>7.9119254327425059E-2</v>
      </c>
      <c r="AN92" s="24">
        <f t="shared" si="42"/>
        <v>0.15274035518899365</v>
      </c>
      <c r="AO92" s="24">
        <f t="shared" si="30"/>
        <v>8.7668618485164718E-2</v>
      </c>
      <c r="AP92" s="24">
        <f t="shared" si="30"/>
        <v>7.5298849717435834E-2</v>
      </c>
      <c r="AQ92" s="24">
        <f t="shared" si="30"/>
        <v>6.4420430793560968E-2</v>
      </c>
      <c r="AR92" s="24">
        <f t="shared" si="24"/>
        <v>5.9640654159447193E-2</v>
      </c>
      <c r="AS92" s="24" t="e">
        <f t="shared" si="24"/>
        <v>#DIV/0!</v>
      </c>
      <c r="AT92" s="24">
        <f t="shared" si="24"/>
        <v>9.5863771558401645E-2</v>
      </c>
      <c r="AU92" s="21"/>
      <c r="AV92" s="24">
        <f t="shared" si="43"/>
        <v>2.7728903759684194</v>
      </c>
      <c r="AW92" s="24">
        <f t="shared" si="43"/>
        <v>2.9236259385486401</v>
      </c>
      <c r="AX92" s="24">
        <f t="shared" si="43"/>
        <v>2.6140321030765046</v>
      </c>
      <c r="AY92" s="24">
        <f t="shared" si="43"/>
        <v>1.9143261042669035</v>
      </c>
      <c r="AZ92" s="24">
        <f t="shared" si="43"/>
        <v>2.3740018759361705</v>
      </c>
      <c r="BA92" s="24">
        <f t="shared" si="43"/>
        <v>3.0511840125636667</v>
      </c>
      <c r="BB92" s="24">
        <f t="shared" si="43"/>
        <v>3.3137918929177328</v>
      </c>
      <c r="BC92" s="24">
        <f t="shared" si="41"/>
        <v>3.2648456833544666</v>
      </c>
      <c r="BD92" s="24">
        <f t="shared" si="41"/>
        <v>3.1048341952932637</v>
      </c>
      <c r="BE92" s="24">
        <f t="shared" si="41"/>
        <v>2.3670704780136447</v>
      </c>
      <c r="BF92" s="24">
        <f t="shared" si="45"/>
        <v>2.0593438582606325</v>
      </c>
      <c r="BG92" s="24">
        <f t="shared" si="45"/>
        <v>2.647534931318642</v>
      </c>
      <c r="BH92" s="24">
        <f t="shared" si="45"/>
        <v>3.8865358882565468</v>
      </c>
      <c r="BI92" s="24">
        <f t="shared" si="45"/>
        <v>1.9982546837830948</v>
      </c>
      <c r="BJ92" s="24">
        <f t="shared" si="45"/>
        <v>2.9315199934803262</v>
      </c>
      <c r="BK92" s="24">
        <f t="shared" si="45"/>
        <v>2.8022082444157812</v>
      </c>
      <c r="BL92" s="24">
        <f t="shared" si="31"/>
        <v>2.7728726841465674</v>
      </c>
      <c r="BM92" s="24">
        <f t="shared" si="31"/>
        <v>2.7123368042826361</v>
      </c>
      <c r="BN92" s="24">
        <f t="shared" si="31"/>
        <v>2.5014785829258317</v>
      </c>
      <c r="BO92" s="24">
        <f t="shared" si="31"/>
        <v>2.4541325753966068</v>
      </c>
      <c r="BP92" s="24" t="e">
        <f t="shared" si="31"/>
        <v>#DIV/0!</v>
      </c>
      <c r="BQ92" s="24">
        <f t="shared" si="31"/>
        <v>2.7340873971895094</v>
      </c>
      <c r="BR92" s="21"/>
      <c r="BS92" s="35">
        <f t="shared" si="39"/>
        <v>45352</v>
      </c>
      <c r="BT92" s="24">
        <f t="shared" si="26"/>
        <v>3.1794981597611641E-2</v>
      </c>
      <c r="BU92" s="24">
        <f t="shared" si="26"/>
        <v>2.9948362066435055E-3</v>
      </c>
      <c r="BV92" s="24">
        <f t="shared" si="26"/>
        <v>6.9194370595273011E-3</v>
      </c>
      <c r="BW92" s="24">
        <f t="shared" si="33"/>
        <v>3.178233540713719E-3</v>
      </c>
      <c r="BX92" s="24">
        <f t="shared" si="33"/>
        <v>2.4348777174770207E-3</v>
      </c>
      <c r="BY92" s="24">
        <f t="shared" si="33"/>
        <v>8.1247044250830156E-3</v>
      </c>
      <c r="BZ92" s="24">
        <f t="shared" si="33"/>
        <v>1.001679076011917E-2</v>
      </c>
      <c r="CA92" s="24">
        <f t="shared" si="33"/>
        <v>2.8422585405276E-3</v>
      </c>
      <c r="CB92" s="24">
        <f t="shared" si="33"/>
        <v>3.1170023430073445E-3</v>
      </c>
      <c r="CC92" s="24">
        <f t="shared" si="33"/>
        <v>6.6848686995125599E-3</v>
      </c>
      <c r="CD92" s="24">
        <f t="shared" si="33"/>
        <v>6.7680127110394828E-3</v>
      </c>
      <c r="CE92" s="24">
        <f t="shared" si="33"/>
        <v>2.7932991462784017E-3</v>
      </c>
      <c r="CF92" s="24">
        <f t="shared" si="40"/>
        <v>8.7669302747540742E-2</v>
      </c>
    </row>
    <row r="93" spans="1:84" x14ac:dyDescent="0.25">
      <c r="A93" s="31">
        <f>+[1]NOA!A94</f>
        <v>45383</v>
      </c>
      <c r="B93" s="17">
        <f>+[1]NOA!B94</f>
        <v>5849.8004000000001</v>
      </c>
      <c r="C93" s="17">
        <f>+[1]NOA!C94</f>
        <v>6439.7599</v>
      </c>
      <c r="D93" s="17">
        <f>+[1]NOA!D94</f>
        <v>4442.2887000000001</v>
      </c>
      <c r="E93" s="17">
        <f>+[1]NOA!E94</f>
        <v>4813.3351000000002</v>
      </c>
      <c r="F93" s="17">
        <f>+[1]NOA!F94</f>
        <v>5243.6387999999997</v>
      </c>
      <c r="G93" s="17">
        <f>+[1]NOA!G94</f>
        <v>5665.5223999999998</v>
      </c>
      <c r="H93" s="17">
        <f>+[1]NOA!H94</f>
        <v>6982.4027999999998</v>
      </c>
      <c r="I93" s="17">
        <f>+[1]NOA!I94</f>
        <v>6119.6170000000002</v>
      </c>
      <c r="J93" s="17">
        <f>+[1]NOA!J94</f>
        <v>5157.51</v>
      </c>
      <c r="K93" s="17">
        <f>+[1]NOA!K94</f>
        <v>5049.2407999999996</v>
      </c>
      <c r="L93" s="17">
        <f>+[1]NOA!L94</f>
        <v>4002.5432999999998</v>
      </c>
      <c r="M93" s="17">
        <f>+[1]NOA!M94</f>
        <v>6089.8710000000001</v>
      </c>
      <c r="N93" s="17">
        <f>+[1]NOA!N94</f>
        <v>6178.1337999999996</v>
      </c>
      <c r="O93" s="18">
        <f>+[1]NOA!R94</f>
        <v>5626.3001999999997</v>
      </c>
      <c r="P93" s="19">
        <f>+[1]NOA!S94</f>
        <v>6030.9297999999999</v>
      </c>
      <c r="Q93" s="20">
        <f>+[1]NOA!T94</f>
        <v>5309.4165000000003</v>
      </c>
      <c r="R93" s="18">
        <f t="shared" si="34"/>
        <v>5849.8469813500005</v>
      </c>
      <c r="S93" s="19">
        <f t="shared" si="35"/>
        <v>5854.8349668477513</v>
      </c>
      <c r="T93" s="19">
        <f t="shared" si="36"/>
        <v>5412.2427922132292</v>
      </c>
      <c r="U93" s="19">
        <f t="shared" si="37"/>
        <v>5217.765443785921</v>
      </c>
      <c r="V93" s="19"/>
      <c r="W93" s="20">
        <f t="shared" si="38"/>
        <v>5559.2102919084946</v>
      </c>
      <c r="X93" s="21"/>
      <c r="Y93" s="42">
        <f t="shared" si="44"/>
        <v>9.1020858661966964E-2</v>
      </c>
      <c r="Z93" s="24">
        <f t="shared" si="44"/>
        <v>7.6745470319056652E-2</v>
      </c>
      <c r="AA93" s="24">
        <f t="shared" si="44"/>
        <v>5.3468319023071142E-2</v>
      </c>
      <c r="AB93" s="24">
        <f t="shared" si="42"/>
        <v>0.10090522279919623</v>
      </c>
      <c r="AC93" s="24">
        <f t="shared" si="42"/>
        <v>0.3144496772871439</v>
      </c>
      <c r="AD93" s="24">
        <f t="shared" si="42"/>
        <v>6.243390521761838E-2</v>
      </c>
      <c r="AE93" s="24">
        <f t="shared" si="42"/>
        <v>8.3156404982622778E-2</v>
      </c>
      <c r="AF93" s="24">
        <f t="shared" si="42"/>
        <v>6.9783439205401754E-2</v>
      </c>
      <c r="AG93" s="24">
        <f t="shared" si="42"/>
        <v>0.14438485444917326</v>
      </c>
      <c r="AH93" s="24">
        <f t="shared" si="42"/>
        <v>0.11927395591450196</v>
      </c>
      <c r="AI93" s="24">
        <f t="shared" si="42"/>
        <v>6.6146162116444751E-2</v>
      </c>
      <c r="AJ93" s="24">
        <f t="shared" si="42"/>
        <v>6.3205687171025593E-2</v>
      </c>
      <c r="AK93" s="24">
        <f t="shared" si="42"/>
        <v>4.3285550831695607E-2</v>
      </c>
      <c r="AL93" s="24">
        <f t="shared" si="42"/>
        <v>0.13228339005751666</v>
      </c>
      <c r="AM93" s="24">
        <f t="shared" si="42"/>
        <v>6.6674814357776446E-2</v>
      </c>
      <c r="AN93" s="24">
        <f t="shared" si="42"/>
        <v>0.17645263385840715</v>
      </c>
      <c r="AO93" s="24">
        <f t="shared" si="30"/>
        <v>9.101927401673171E-2</v>
      </c>
      <c r="AP93" s="24">
        <f t="shared" si="30"/>
        <v>7.7696800280810274E-2</v>
      </c>
      <c r="AQ93" s="24">
        <f t="shared" si="30"/>
        <v>8.0577910994769519E-2</v>
      </c>
      <c r="AR93" s="24">
        <f t="shared" si="24"/>
        <v>8.6524648896597833E-2</v>
      </c>
      <c r="AS93" s="24" t="e">
        <f t="shared" si="24"/>
        <v>#DIV/0!</v>
      </c>
      <c r="AT93" s="24">
        <f t="shared" si="24"/>
        <v>8.4774078408281328E-2</v>
      </c>
      <c r="AU93" s="21"/>
      <c r="AV93" s="24">
        <f t="shared" si="43"/>
        <v>2.8222717588120418</v>
      </c>
      <c r="AW93" s="24">
        <f t="shared" si="43"/>
        <v>2.8958041048908139</v>
      </c>
      <c r="AX93" s="24">
        <f t="shared" si="43"/>
        <v>2.6515793575051849</v>
      </c>
      <c r="AY93" s="24">
        <f t="shared" si="43"/>
        <v>1.9030723017933138</v>
      </c>
      <c r="AZ93" s="24">
        <f t="shared" si="43"/>
        <v>3.2597910657644453</v>
      </c>
      <c r="BA93" s="24">
        <f t="shared" si="43"/>
        <v>2.9626799626975884</v>
      </c>
      <c r="BB93" s="24">
        <f t="shared" si="43"/>
        <v>3.4006819844254341</v>
      </c>
      <c r="BC93" s="24">
        <f t="shared" si="41"/>
        <v>3.3268743856620473</v>
      </c>
      <c r="BD93" s="24">
        <f t="shared" si="41"/>
        <v>3.412468263656252</v>
      </c>
      <c r="BE93" s="24">
        <f t="shared" si="41"/>
        <v>2.6134767595966006</v>
      </c>
      <c r="BF93" s="24">
        <f t="shared" si="45"/>
        <v>2.1847754500987882</v>
      </c>
      <c r="BG93" s="24">
        <f t="shared" si="45"/>
        <v>2.5028092377420794</v>
      </c>
      <c r="BH93" s="24">
        <f t="shared" si="45"/>
        <v>3.8633825297354205</v>
      </c>
      <c r="BI93" s="24">
        <f t="shared" si="45"/>
        <v>2.087045427186212</v>
      </c>
      <c r="BJ93" s="24">
        <f t="shared" si="45"/>
        <v>2.8809758859954084</v>
      </c>
      <c r="BK93" s="24">
        <f t="shared" si="45"/>
        <v>3.3128266350455426</v>
      </c>
      <c r="BL93" s="24">
        <f t="shared" si="31"/>
        <v>2.8222513866192687</v>
      </c>
      <c r="BM93" s="24">
        <f t="shared" si="31"/>
        <v>2.6876564282284483</v>
      </c>
      <c r="BN93" s="24">
        <f t="shared" si="31"/>
        <v>2.4762792152630171</v>
      </c>
      <c r="BO93" s="24">
        <f t="shared" si="31"/>
        <v>2.4674821774552624</v>
      </c>
      <c r="BP93" s="24" t="e">
        <f t="shared" si="31"/>
        <v>#DIV/0!</v>
      </c>
      <c r="BQ93" s="24">
        <f t="shared" si="31"/>
        <v>2.780504855358179</v>
      </c>
      <c r="BR93" s="21"/>
      <c r="BS93" s="35">
        <f t="shared" si="39"/>
        <v>45383</v>
      </c>
      <c r="BT93" s="24">
        <f t="shared" si="26"/>
        <v>2.9679407138433107E-2</v>
      </c>
      <c r="BU93" s="24">
        <f t="shared" si="26"/>
        <v>1.3161887487218083E-3</v>
      </c>
      <c r="BV93" s="24">
        <f t="shared" si="26"/>
        <v>1.0178212575304237E-2</v>
      </c>
      <c r="BW93" s="24">
        <f t="shared" si="33"/>
        <v>1.6376836131860018E-2</v>
      </c>
      <c r="BX93" s="24">
        <f t="shared" si="33"/>
        <v>3.8001607492245499E-3</v>
      </c>
      <c r="BY93" s="24">
        <f t="shared" si="33"/>
        <v>6.3285635873407886E-3</v>
      </c>
      <c r="BZ93" s="24">
        <f t="shared" ref="BZ93:CE95" si="46">(I93-I92)/$B92*I$3</f>
        <v>6.2613609873475081E-3</v>
      </c>
      <c r="CA93" s="24">
        <f t="shared" si="46"/>
        <v>3.1432678219162689E-3</v>
      </c>
      <c r="CB93" s="24">
        <f t="shared" si="46"/>
        <v>5.9709616196165953E-3</v>
      </c>
      <c r="CC93" s="24">
        <f t="shared" si="46"/>
        <v>9.4481355467899053E-4</v>
      </c>
      <c r="CD93" s="24">
        <f t="shared" si="46"/>
        <v>5.3949291387614586E-3</v>
      </c>
      <c r="CE93" s="24">
        <f t="shared" si="46"/>
        <v>1.6254289420259654E-3</v>
      </c>
      <c r="CF93" s="24">
        <f t="shared" si="40"/>
        <v>9.1020130995231277E-2</v>
      </c>
    </row>
    <row r="94" spans="1:84" x14ac:dyDescent="0.25">
      <c r="A94" s="31">
        <f>+[1]NOA!A95</f>
        <v>45413</v>
      </c>
      <c r="B94" s="17">
        <f>+[1]NOA!B95</f>
        <v>6093.7424000000001</v>
      </c>
      <c r="C94" s="17">
        <f>+[1]NOA!C95</f>
        <v>6739.4067999999997</v>
      </c>
      <c r="D94" s="17">
        <f>+[1]NOA!D95</f>
        <v>4716.4627</v>
      </c>
      <c r="E94" s="17">
        <f>+[1]NOA!E95</f>
        <v>5010.2826999999997</v>
      </c>
      <c r="F94" s="17">
        <f>+[1]NOA!F95</f>
        <v>5277.7383</v>
      </c>
      <c r="G94" s="17">
        <f>+[1]NOA!G95</f>
        <v>5840.0906000000004</v>
      </c>
      <c r="H94" s="17">
        <f>+[1]NOA!H95</f>
        <v>7115.8539000000001</v>
      </c>
      <c r="I94" s="17">
        <f>+[1]NOA!I95</f>
        <v>6457.8757999999998</v>
      </c>
      <c r="J94" s="17">
        <f>+[1]NOA!J95</f>
        <v>5551.8575000000001</v>
      </c>
      <c r="K94" s="17">
        <f>+[1]NOA!K95</f>
        <v>5209.5974999999999</v>
      </c>
      <c r="L94" s="17">
        <f>+[1]NOA!L95</f>
        <v>4116.0601999999999</v>
      </c>
      <c r="M94" s="17">
        <f>+[1]NOA!M95</f>
        <v>6442.54</v>
      </c>
      <c r="N94" s="17">
        <f>+[1]NOA!N95</f>
        <v>6380.9883</v>
      </c>
      <c r="O94" s="18">
        <f>+[1]NOA!R95</f>
        <v>6085.1005999999998</v>
      </c>
      <c r="P94" s="19">
        <f>+[1]NOA!S95</f>
        <v>6238.8406999999997</v>
      </c>
      <c r="Q94" s="20">
        <f>+[1]NOA!T95</f>
        <v>5539.2325000000001</v>
      </c>
      <c r="R94" s="18">
        <f t="shared" si="34"/>
        <v>6093.7900592099995</v>
      </c>
      <c r="S94" s="19">
        <f t="shared" si="35"/>
        <v>6115.7771753768848</v>
      </c>
      <c r="T94" s="19">
        <f t="shared" si="36"/>
        <v>5634.5774885849833</v>
      </c>
      <c r="U94" s="19">
        <f t="shared" si="37"/>
        <v>5402.6945695402301</v>
      </c>
      <c r="V94" s="19"/>
      <c r="W94" s="20">
        <f t="shared" si="38"/>
        <v>5772.9544845159926</v>
      </c>
      <c r="X94" s="21"/>
      <c r="Y94" s="42">
        <f t="shared" si="44"/>
        <v>4.1700910000279645E-2</v>
      </c>
      <c r="Z94" s="24">
        <f t="shared" si="44"/>
        <v>4.6530756527118244E-2</v>
      </c>
      <c r="AA94" s="24">
        <f t="shared" si="44"/>
        <v>6.171908637995549E-2</v>
      </c>
      <c r="AB94" s="24">
        <f t="shared" si="42"/>
        <v>4.0917076394701768E-2</v>
      </c>
      <c r="AC94" s="24">
        <f t="shared" si="42"/>
        <v>6.5030222905513302E-3</v>
      </c>
      <c r="AD94" s="24">
        <f t="shared" si="42"/>
        <v>3.0812374865908376E-2</v>
      </c>
      <c r="AE94" s="24">
        <f t="shared" si="42"/>
        <v>1.9112489471389438E-2</v>
      </c>
      <c r="AF94" s="24">
        <f t="shared" si="42"/>
        <v>5.527450492408259E-2</v>
      </c>
      <c r="AG94" s="24">
        <f t="shared" si="42"/>
        <v>7.6460830904835797E-2</v>
      </c>
      <c r="AH94" s="24">
        <f t="shared" si="42"/>
        <v>3.175857645767266E-2</v>
      </c>
      <c r="AI94" s="24">
        <f t="shared" si="42"/>
        <v>2.8361192244940936E-2</v>
      </c>
      <c r="AJ94" s="24">
        <f t="shared" si="42"/>
        <v>5.7910750490445473E-2</v>
      </c>
      <c r="AK94" s="24">
        <f t="shared" si="42"/>
        <v>3.2834267849621623E-2</v>
      </c>
      <c r="AL94" s="24">
        <f t="shared" si="42"/>
        <v>8.1545666546552154E-2</v>
      </c>
      <c r="AM94" s="24">
        <f t="shared" si="42"/>
        <v>3.4474103810659518E-2</v>
      </c>
      <c r="AN94" s="24">
        <f t="shared" si="42"/>
        <v>4.3284605756583661E-2</v>
      </c>
      <c r="AO94" s="24">
        <f t="shared" si="30"/>
        <v>4.1700762197322216E-2</v>
      </c>
      <c r="AP94" s="24">
        <f t="shared" si="30"/>
        <v>4.4568670168618763E-2</v>
      </c>
      <c r="AQ94" s="24">
        <f t="shared" si="30"/>
        <v>4.1079956112026972E-2</v>
      </c>
      <c r="AR94" s="24">
        <f t="shared" si="24"/>
        <v>3.5442207540116621E-2</v>
      </c>
      <c r="AS94" s="24" t="e">
        <f t="shared" si="24"/>
        <v>#DIV/0!</v>
      </c>
      <c r="AT94" s="24">
        <f t="shared" si="24"/>
        <v>3.8448661119836691E-2</v>
      </c>
      <c r="AU94" s="21"/>
      <c r="AV94" s="24">
        <f t="shared" si="43"/>
        <v>2.6881822956618873</v>
      </c>
      <c r="AW94" s="24">
        <f t="shared" si="43"/>
        <v>2.7785502870913752</v>
      </c>
      <c r="AX94" s="24">
        <f t="shared" si="43"/>
        <v>2.5717432698631089</v>
      </c>
      <c r="AY94" s="24">
        <f t="shared" si="43"/>
        <v>1.8125894392271329</v>
      </c>
      <c r="AZ94" s="24">
        <f t="shared" si="43"/>
        <v>2.9065778990125448</v>
      </c>
      <c r="BA94" s="24">
        <f t="shared" si="43"/>
        <v>2.7291078854402628</v>
      </c>
      <c r="BB94" s="24">
        <f t="shared" si="43"/>
        <v>3.0633731920587408</v>
      </c>
      <c r="BC94" s="24">
        <f t="shared" si="41"/>
        <v>3.2927294999279439</v>
      </c>
      <c r="BD94" s="24">
        <f t="shared" si="41"/>
        <v>3.4816418696837159</v>
      </c>
      <c r="BE94" s="24">
        <f t="shared" si="41"/>
        <v>2.5359204650997365</v>
      </c>
      <c r="BF94" s="24">
        <f t="shared" si="45"/>
        <v>2.171061390958493</v>
      </c>
      <c r="BG94" s="24">
        <f t="shared" si="45"/>
        <v>2.3980200518067596</v>
      </c>
      <c r="BH94" s="24">
        <f t="shared" si="45"/>
        <v>3.6459404628300049</v>
      </c>
      <c r="BI94" s="24">
        <f t="shared" si="45"/>
        <v>2.0742835155904515</v>
      </c>
      <c r="BJ94" s="24">
        <f t="shared" si="45"/>
        <v>2.7229304596835537</v>
      </c>
      <c r="BK94" s="24">
        <f t="shared" si="45"/>
        <v>3.1719230892053627</v>
      </c>
      <c r="BL94" s="24">
        <f t="shared" si="31"/>
        <v>2.6881610289659155</v>
      </c>
      <c r="BM94" s="24">
        <f t="shared" si="31"/>
        <v>2.5688797081337205</v>
      </c>
      <c r="BN94" s="24">
        <f t="shared" si="31"/>
        <v>2.3533277814406772</v>
      </c>
      <c r="BO94" s="24">
        <f t="shared" si="31"/>
        <v>2.3383013355443452</v>
      </c>
      <c r="BP94" s="24" t="e">
        <f t="shared" si="31"/>
        <v>#DIV/0!</v>
      </c>
      <c r="BQ94" s="24">
        <f t="shared" si="31"/>
        <v>2.6509402196709284</v>
      </c>
      <c r="BR94" s="21"/>
      <c r="BS94" s="35">
        <f t="shared" si="39"/>
        <v>45413</v>
      </c>
      <c r="BT94" s="24">
        <f t="shared" si="26"/>
        <v>1.7759166659771827E-2</v>
      </c>
      <c r="BU94" s="24">
        <f t="shared" si="26"/>
        <v>1.4669981218504479E-3</v>
      </c>
      <c r="BV94" s="24">
        <f t="shared" si="26"/>
        <v>4.1646580146563533E-3</v>
      </c>
      <c r="BW94" s="24">
        <f t="shared" si="26"/>
        <v>4.0804212738609311E-4</v>
      </c>
      <c r="BX94" s="24">
        <f t="shared" si="26"/>
        <v>1.8263142516794311E-3</v>
      </c>
      <c r="BY94" s="24">
        <f t="shared" si="26"/>
        <v>1.4440586092475929E-3</v>
      </c>
      <c r="BZ94" s="24">
        <f t="shared" si="46"/>
        <v>4.8629975614210641E-3</v>
      </c>
      <c r="CA94" s="24">
        <f t="shared" si="46"/>
        <v>1.7459741446904744E-3</v>
      </c>
      <c r="CB94" s="24">
        <f t="shared" si="46"/>
        <v>1.6310340520336412E-3</v>
      </c>
      <c r="CC94" s="24">
        <f t="shared" si="46"/>
        <v>3.9586731198555111E-4</v>
      </c>
      <c r="CD94" s="24">
        <f t="shared" si="46"/>
        <v>4.8169597547294074E-3</v>
      </c>
      <c r="CE94" s="24">
        <f t="shared" si="46"/>
        <v>1.179023646687161E-3</v>
      </c>
      <c r="CF94" s="24">
        <f t="shared" si="40"/>
        <v>4.1701094256139035E-2</v>
      </c>
    </row>
    <row r="95" spans="1:84" x14ac:dyDescent="0.25">
      <c r="A95" s="31">
        <f>+[1]NOA!A96</f>
        <v>45444</v>
      </c>
      <c r="B95" s="17">
        <f>+[1]NOA!B96</f>
        <v>6383.7683999999999</v>
      </c>
      <c r="C95" s="17">
        <f>+[1]NOA!C96</f>
        <v>6951.7907999999998</v>
      </c>
      <c r="D95" s="17">
        <f>+[1]NOA!D96</f>
        <v>4789.3091999999997</v>
      </c>
      <c r="E95" s="17">
        <f>+[1]NOA!E96</f>
        <v>5160.7758000000003</v>
      </c>
      <c r="F95" s="17">
        <f>+[1]NOA!F96</f>
        <v>6345.9384</v>
      </c>
      <c r="G95" s="17">
        <f>+[1]NOA!G96</f>
        <v>5980.5409</v>
      </c>
      <c r="H95" s="17">
        <f>+[1]NOA!H96</f>
        <v>7496.8162000000002</v>
      </c>
      <c r="I95" s="17">
        <f>+[1]NOA!I96</f>
        <v>6761.223</v>
      </c>
      <c r="J95" s="17">
        <f>+[1]NOA!J96</f>
        <v>5854.8816999999999</v>
      </c>
      <c r="K95" s="17">
        <f>+[1]NOA!K96</f>
        <v>5435.1911</v>
      </c>
      <c r="L95" s="17">
        <f>+[1]NOA!L96</f>
        <v>4510.9982</v>
      </c>
      <c r="M95" s="17">
        <f>+[1]NOA!M96</f>
        <v>6808.9723000000004</v>
      </c>
      <c r="N95" s="17">
        <f>+[1]NOA!N96</f>
        <v>6495.5898999999999</v>
      </c>
      <c r="O95" s="18">
        <f>+[1]NOA!R96</f>
        <v>6436.5223999999998</v>
      </c>
      <c r="P95" s="19">
        <f>+[1]NOA!S96</f>
        <v>6428.7070999999996</v>
      </c>
      <c r="Q95" s="20">
        <f>+[1]NOA!T96</f>
        <v>6172.4666999999999</v>
      </c>
      <c r="R95" s="18">
        <f t="shared" si="34"/>
        <v>6383.8179387499995</v>
      </c>
      <c r="S95" s="19">
        <f t="shared" si="35"/>
        <v>6319.1214609262524</v>
      </c>
      <c r="T95" s="19">
        <f t="shared" si="36"/>
        <v>5840.5746116662012</v>
      </c>
      <c r="U95" s="19">
        <f t="shared" si="37"/>
        <v>5562.6472578663797</v>
      </c>
      <c r="V95" s="19"/>
      <c r="W95" s="20">
        <f t="shared" si="38"/>
        <v>6006.0879382757903</v>
      </c>
      <c r="X95" s="21"/>
      <c r="Y95" s="42">
        <f t="shared" si="44"/>
        <v>4.759406961475765E-2</v>
      </c>
      <c r="Z95" s="24">
        <f t="shared" si="44"/>
        <v>3.1513752812784679E-2</v>
      </c>
      <c r="AA95" s="24">
        <f t="shared" si="44"/>
        <v>1.5445155539977051E-2</v>
      </c>
      <c r="AB95" s="24">
        <f t="shared" si="42"/>
        <v>3.0036848020571938E-2</v>
      </c>
      <c r="AC95" s="24">
        <f t="shared" si="42"/>
        <v>0.20239732235302377</v>
      </c>
      <c r="AD95" s="24">
        <f t="shared" si="42"/>
        <v>2.4049335809961603E-2</v>
      </c>
      <c r="AE95" s="24">
        <f t="shared" si="42"/>
        <v>5.353711660662408E-2</v>
      </c>
      <c r="AF95" s="24">
        <f t="shared" si="42"/>
        <v>4.6973216796767803E-2</v>
      </c>
      <c r="AG95" s="24">
        <f t="shared" si="42"/>
        <v>5.4580687634724123E-2</v>
      </c>
      <c r="AH95" s="24">
        <f t="shared" si="42"/>
        <v>4.3303460584046993E-2</v>
      </c>
      <c r="AI95" s="24">
        <f t="shared" si="42"/>
        <v>9.5950491686200401E-2</v>
      </c>
      <c r="AJ95" s="24">
        <f t="shared" si="42"/>
        <v>5.6876992614714128E-2</v>
      </c>
      <c r="AK95" s="24">
        <f t="shared" si="42"/>
        <v>1.7959851140927574E-2</v>
      </c>
      <c r="AL95" s="24">
        <f t="shared" si="42"/>
        <v>5.7751189848858075E-2</v>
      </c>
      <c r="AM95" s="24">
        <f t="shared" si="42"/>
        <v>3.0432961687898219E-2</v>
      </c>
      <c r="AN95" s="24">
        <f t="shared" si="42"/>
        <v>0.11431803954789754</v>
      </c>
      <c r="AO95" s="24">
        <f t="shared" si="30"/>
        <v>4.7594005819360241E-2</v>
      </c>
      <c r="AP95" s="24">
        <f t="shared" si="30"/>
        <v>3.3249132484431287E-2</v>
      </c>
      <c r="AQ95" s="24">
        <f t="shared" si="30"/>
        <v>3.6559462266433362E-2</v>
      </c>
      <c r="AR95" s="24">
        <f t="shared" si="24"/>
        <v>2.960609493417321E-2</v>
      </c>
      <c r="AS95" s="24" t="e">
        <f t="shared" si="24"/>
        <v>#DIV/0!</v>
      </c>
      <c r="AT95" s="24">
        <f t="shared" si="24"/>
        <v>4.0383733214093276E-2</v>
      </c>
      <c r="AU95" s="21"/>
      <c r="AV95" s="24">
        <f t="shared" si="43"/>
        <v>2.6237833716349646</v>
      </c>
      <c r="AW95" s="24">
        <f t="shared" si="43"/>
        <v>2.7073251739860806</v>
      </c>
      <c r="AX95" s="24">
        <f t="shared" si="43"/>
        <v>2.4528784614061383</v>
      </c>
      <c r="AY95" s="24">
        <f t="shared" si="43"/>
        <v>1.7436253791853935</v>
      </c>
      <c r="AZ95" s="24">
        <f t="shared" si="43"/>
        <v>2.9246526175602883</v>
      </c>
      <c r="BA95" s="24">
        <f t="shared" si="43"/>
        <v>2.5445571283813155</v>
      </c>
      <c r="BB95" s="24">
        <f t="shared" si="43"/>
        <v>2.9134655539769763</v>
      </c>
      <c r="BC95" s="24">
        <f t="shared" si="41"/>
        <v>3.2445955230379582</v>
      </c>
      <c r="BD95" s="24">
        <f t="shared" si="41"/>
        <v>3.2678401143673055</v>
      </c>
      <c r="BE95" s="24">
        <f t="shared" si="41"/>
        <v>2.4823507725805687</v>
      </c>
      <c r="BF95" s="24">
        <f t="shared" si="45"/>
        <v>2.2876390915675997</v>
      </c>
      <c r="BG95" s="24">
        <f t="shared" si="45"/>
        <v>2.4575582866771803</v>
      </c>
      <c r="BH95" s="24">
        <f t="shared" si="45"/>
        <v>3.4137570735160505</v>
      </c>
      <c r="BI95" s="24">
        <f t="shared" si="45"/>
        <v>2.1079325471133945</v>
      </c>
      <c r="BJ95" s="24">
        <f t="shared" si="45"/>
        <v>2.6130209676604434</v>
      </c>
      <c r="BK95" s="24">
        <f t="shared" si="45"/>
        <v>3.1918806450199879</v>
      </c>
      <c r="BL95" s="24">
        <f t="shared" si="31"/>
        <v>2.6237697457739766</v>
      </c>
      <c r="BM95" s="24">
        <f t="shared" si="31"/>
        <v>2.4990607289314744</v>
      </c>
      <c r="BN95" s="24">
        <f t="shared" si="31"/>
        <v>2.2893895927841155</v>
      </c>
      <c r="BO95" s="24">
        <f t="shared" si="31"/>
        <v>2.2341296211185089</v>
      </c>
      <c r="BP95" s="24" t="e">
        <f t="shared" si="31"/>
        <v>#DIV/0!</v>
      </c>
      <c r="BQ95" s="24">
        <f t="shared" si="31"/>
        <v>2.5550573440663413</v>
      </c>
      <c r="BR95" s="21"/>
      <c r="BS95" s="35">
        <f t="shared" si="39"/>
        <v>45444</v>
      </c>
      <c r="BT95" s="24">
        <f t="shared" si="26"/>
        <v>1.2083466606661944E-2</v>
      </c>
      <c r="BU95" s="24">
        <f t="shared" si="26"/>
        <v>3.7416997640070724E-4</v>
      </c>
      <c r="BV95" s="24">
        <f t="shared" si="26"/>
        <v>3.0549365641055117E-3</v>
      </c>
      <c r="BW95" s="24">
        <f t="shared" si="26"/>
        <v>1.2270621580590609E-2</v>
      </c>
      <c r="BX95" s="24">
        <f t="shared" si="26"/>
        <v>1.4105549259843949E-3</v>
      </c>
      <c r="BY95" s="24">
        <f t="shared" si="26"/>
        <v>3.9573240887241972E-3</v>
      </c>
      <c r="BZ95" s="24">
        <f t="shared" si="46"/>
        <v>4.1865077066598694E-3</v>
      </c>
      <c r="CA95" s="24">
        <f t="shared" si="46"/>
        <v>1.2879321547953843E-3</v>
      </c>
      <c r="CB95" s="24">
        <f t="shared" si="46"/>
        <v>2.2027217953945687E-3</v>
      </c>
      <c r="CC95" s="24">
        <f t="shared" si="46"/>
        <v>1.322132553551985E-3</v>
      </c>
      <c r="CD95" s="24">
        <f t="shared" si="46"/>
        <v>4.8045911441875243E-3</v>
      </c>
      <c r="CE95" s="24">
        <f t="shared" si="46"/>
        <v>6.3941895541892279E-4</v>
      </c>
      <c r="CF95" s="24">
        <f t="shared" si="40"/>
        <v>4.7594378052475621E-2</v>
      </c>
    </row>
    <row r="96" spans="1:84" x14ac:dyDescent="0.25">
      <c r="A96" s="31">
        <f>+[1]NOA!A97</f>
        <v>45474</v>
      </c>
      <c r="B96" s="17">
        <f>+[1]NOA!B97</f>
        <v>6612.6868000000004</v>
      </c>
      <c r="C96" s="17">
        <f>+[1]NOA!C97</f>
        <v>7071.0450000000001</v>
      </c>
      <c r="D96" s="17">
        <f>+[1]NOA!D97</f>
        <v>5081.9849000000004</v>
      </c>
      <c r="E96" s="17">
        <f>+[1]NOA!E97</f>
        <v>5301.8389999999999</v>
      </c>
      <c r="F96" s="17">
        <f>+[1]NOA!F97</f>
        <v>6789.4228000000003</v>
      </c>
      <c r="G96" s="17">
        <f>+[1]NOA!G97</f>
        <v>6220.9309000000003</v>
      </c>
      <c r="H96" s="17">
        <f>+[1]NOA!H97</f>
        <v>7847.4866000000002</v>
      </c>
      <c r="I96" s="17">
        <f>+[1]NOA!I97</f>
        <v>6947.1817000000001</v>
      </c>
      <c r="J96" s="17">
        <f>+[1]NOA!J97</f>
        <v>6062.4521000000004</v>
      </c>
      <c r="K96" s="17">
        <f>+[1]NOA!K97</f>
        <v>5843.1957000000002</v>
      </c>
      <c r="L96" s="17">
        <f>+[1]NOA!L97</f>
        <v>4791.8198000000002</v>
      </c>
      <c r="M96" s="17">
        <f>+[1]NOA!M97</f>
        <v>7230.2052999999996</v>
      </c>
      <c r="N96" s="17">
        <f>+[1]NOA!N97</f>
        <v>6740.9808999999996</v>
      </c>
      <c r="O96" s="18">
        <f>+[1]NOA!R97</f>
        <v>6578.0432000000001</v>
      </c>
      <c r="P96" s="19">
        <f>+[1]NOA!S97</f>
        <v>6654.2232000000004</v>
      </c>
      <c r="Q96" s="20">
        <f>+[1]NOA!T97</f>
        <v>6476.9116000000004</v>
      </c>
      <c r="R96" s="18">
        <f t="shared" ref="R96" si="47">+SUMPRODUCT($C$3:$N$3,C96:N96)</f>
        <v>6612.7468945299997</v>
      </c>
      <c r="S96" s="19">
        <f t="shared" si="35"/>
        <v>6521.4080978812981</v>
      </c>
      <c r="T96" s="19">
        <f t="shared" si="36"/>
        <v>6115.3093876639668</v>
      </c>
      <c r="U96" s="19">
        <f t="shared" si="37"/>
        <v>5795.3374645474141</v>
      </c>
      <c r="V96" s="19"/>
      <c r="W96" s="20">
        <f t="shared" si="38"/>
        <v>6246.9740864011874</v>
      </c>
      <c r="X96" s="21"/>
      <c r="Y96" s="42">
        <f t="shared" ref="Y96" si="48">+B96/B95-1</f>
        <v>3.5859446279410845E-2</v>
      </c>
      <c r="Z96" s="24">
        <f t="shared" ref="Z96" si="49">+C96/C95-1</f>
        <v>1.7154457524815037E-2</v>
      </c>
      <c r="AA96" s="24">
        <f t="shared" ref="AA96" si="50">+D96/D95-1</f>
        <v>6.1110211886090005E-2</v>
      </c>
      <c r="AB96" s="24">
        <f t="shared" ref="AB96" si="51">+E96/E95-1</f>
        <v>2.7333719864365946E-2</v>
      </c>
      <c r="AC96" s="24">
        <f t="shared" ref="AC96" si="52">+F96/F95-1</f>
        <v>6.98847628271968E-2</v>
      </c>
      <c r="AD96" s="24">
        <f t="shared" ref="AD96" si="53">+G96/G95-1</f>
        <v>4.0195360924628165E-2</v>
      </c>
      <c r="AE96" s="24">
        <f t="shared" ref="AE96" si="54">+H96/H95-1</f>
        <v>4.6775910018975742E-2</v>
      </c>
      <c r="AF96" s="24">
        <f t="shared" ref="AF96" si="55">+I96/I95-1</f>
        <v>2.7503707539301647E-2</v>
      </c>
      <c r="AG96" s="24">
        <f t="shared" ref="AG96" si="56">+J96/J95-1</f>
        <v>3.5452535274965502E-2</v>
      </c>
      <c r="AH96" s="24">
        <f t="shared" ref="AH96" si="57">+K96/K95-1</f>
        <v>7.5067204168773438E-2</v>
      </c>
      <c r="AI96" s="24">
        <f t="shared" ref="AI96" si="58">+L96/L95-1</f>
        <v>6.2252651752332744E-2</v>
      </c>
      <c r="AJ96" s="24">
        <f t="shared" ref="AJ96" si="59">+M96/M95-1</f>
        <v>6.1864402062554946E-2</v>
      </c>
      <c r="AK96" s="24">
        <f t="shared" ref="AK96" si="60">+N96/N95-1</f>
        <v>3.7778093102829535E-2</v>
      </c>
      <c r="AL96" s="24">
        <f t="shared" ref="AL96" si="61">+O96/O95-1</f>
        <v>2.1987152565490886E-2</v>
      </c>
      <c r="AM96" s="24">
        <f t="shared" ref="AM96" si="62">+P96/P95-1</f>
        <v>3.507954188797946E-2</v>
      </c>
      <c r="AN96" s="24">
        <f t="shared" ref="AN96" si="63">+Q96/Q95-1</f>
        <v>4.9323052646035315E-2</v>
      </c>
      <c r="AO96" s="24">
        <f t="shared" ref="AO96" si="64">+R96/R95-1</f>
        <v>3.5860821529760889E-2</v>
      </c>
      <c r="AP96" s="24">
        <f t="shared" ref="AP96" si="65">+S96/S95-1</f>
        <v>3.2011829208516973E-2</v>
      </c>
      <c r="AQ96" s="24">
        <f t="shared" ref="AQ96" si="66">+T96/T95-1</f>
        <v>4.7038997746728484E-2</v>
      </c>
      <c r="AR96" s="24">
        <f t="shared" ref="AR96" si="67">+U96/U95-1</f>
        <v>4.1830839867111225E-2</v>
      </c>
      <c r="AS96" s="24" t="e">
        <f t="shared" ref="AS96" si="68">+V96/V95-1</f>
        <v>#DIV/0!</v>
      </c>
      <c r="AT96" s="24">
        <f t="shared" ref="AT96" si="69">+W96/W95-1</f>
        <v>4.0106996534344797E-2</v>
      </c>
      <c r="AU96" s="21"/>
      <c r="AV96" s="24">
        <f t="shared" ref="AV96" si="70">+B96/B84-1</f>
        <v>2.5387444241933794</v>
      </c>
      <c r="AW96" s="24">
        <f t="shared" ref="AW96" si="71">+C96/C84-1</f>
        <v>2.5829585421753491</v>
      </c>
      <c r="AX96" s="24">
        <f t="shared" ref="AX96" si="72">+D96/D84-1</f>
        <v>2.3705980965681217</v>
      </c>
      <c r="AY96" s="24">
        <f t="shared" ref="AY96" si="73">+E96/E84-1</f>
        <v>1.7243634343355034</v>
      </c>
      <c r="AZ96" s="24">
        <f t="shared" ref="AZ96" si="74">+F96/F84-1</f>
        <v>3.0412737820758737</v>
      </c>
      <c r="BA96" s="24">
        <f t="shared" ref="BA96" si="75">+G96/G84-1</f>
        <v>2.4728415304878233</v>
      </c>
      <c r="BB96" s="24">
        <f t="shared" ref="BB96" si="76">+H96/H84-1</f>
        <v>2.7241537946451353</v>
      </c>
      <c r="BC96" s="24">
        <f t="shared" ref="BC96" si="77">+I96/I84-1</f>
        <v>3.0790875460147733</v>
      </c>
      <c r="BD96" s="24">
        <f t="shared" ref="BD96" si="78">+J96/J84-1</f>
        <v>2.9792627085035268</v>
      </c>
      <c r="BE96" s="24">
        <f t="shared" ref="BE96" si="79">+K96/K84-1</f>
        <v>2.4250115237842467</v>
      </c>
      <c r="BF96" s="24">
        <f t="shared" ref="BF96" si="80">+L96/L84-1</f>
        <v>2.2656181402913793</v>
      </c>
      <c r="BG96" s="24">
        <f t="shared" ref="BG96" si="81">+M96/M84-1</f>
        <v>2.4216585022439383</v>
      </c>
      <c r="BH96" s="24">
        <f t="shared" ref="BH96" si="82">+N96/N84-1</f>
        <v>3.3281218087555438</v>
      </c>
      <c r="BI96" s="24">
        <f t="shared" ref="BI96" si="83">+O96/O84-1</f>
        <v>2.0228087296562012</v>
      </c>
      <c r="BJ96" s="24">
        <f t="shared" ref="BJ96" si="84">+P96/P84-1</f>
        <v>2.5194848840179809</v>
      </c>
      <c r="BK96" s="24">
        <f t="shared" ref="BK96" si="85">+Q96/Q84-1</f>
        <v>3.1410608958444719</v>
      </c>
      <c r="BL96" s="24">
        <f t="shared" ref="BL96" si="86">+R96/R84-1</f>
        <v>2.538725207039366</v>
      </c>
      <c r="BM96" s="24">
        <f t="shared" ref="BM96" si="87">+S96/S84-1</f>
        <v>2.417422087360217</v>
      </c>
      <c r="BN96" s="24">
        <f t="shared" ref="BN96" si="88">+T96/T84-1</f>
        <v>2.2525701498298796</v>
      </c>
      <c r="BO96" s="24">
        <f t="shared" ref="BO96" si="89">+U96/U84-1</f>
        <v>2.196019717807673</v>
      </c>
      <c r="BP96" s="24" t="e">
        <f t="shared" ref="BP96" si="90">+V96/V84-1</f>
        <v>#DIV/0!</v>
      </c>
      <c r="BQ96" s="24">
        <f t="shared" ref="BQ96" si="91">+W96/W84-1</f>
        <v>2.4662472866906375</v>
      </c>
      <c r="BR96" s="21"/>
      <c r="BS96" s="35">
        <f t="shared" ref="BS96" si="92">+A96</f>
        <v>45474</v>
      </c>
      <c r="BT96" s="24">
        <f t="shared" ref="BT96" si="93">(C96-C95)/$B95*C$3</f>
        <v>6.4766496134164436E-3</v>
      </c>
      <c r="BU96" s="24">
        <f t="shared" ref="BU96" si="94">(D96-D95)/$B95*D$3</f>
        <v>1.435006540964115E-3</v>
      </c>
      <c r="BV96" s="24">
        <f t="shared" ref="BV96" si="95">(E96-E95)/$B95*E$3</f>
        <v>2.7334196271907281E-3</v>
      </c>
      <c r="BW96" s="24">
        <f t="shared" ref="BW96" si="96">(F96-F95)/$B95*F$3</f>
        <v>4.8629439626913821E-3</v>
      </c>
      <c r="BX96" s="24">
        <f t="shared" ref="BX96" si="97">(G96-G95)/$B95*G$3</f>
        <v>2.304574207297373E-3</v>
      </c>
      <c r="BY96" s="24">
        <f t="shared" ref="BY96" si="98">(H96-H95)/$B95*H$3</f>
        <v>3.477168175462004E-3</v>
      </c>
      <c r="BZ96" s="24">
        <f t="shared" ref="BZ96" si="99">(I96-I95)/$B95*I$3</f>
        <v>2.4498267621989563E-3</v>
      </c>
      <c r="CA96" s="24">
        <f t="shared" ref="CA96" si="100">(J96-J95)/$B95*J$3</f>
        <v>8.4214730597056324E-4</v>
      </c>
      <c r="CB96" s="24">
        <f t="shared" ref="CB96" si="101">(K96-K95)/$B95*K$3</f>
        <v>3.8028124109264379E-3</v>
      </c>
      <c r="CC96" s="24">
        <f t="shared" ref="CC96" si="102">(L96-L95)/$B95*L$3</f>
        <v>8.9739481150350072E-4</v>
      </c>
      <c r="CD96" s="24">
        <f t="shared" ref="CD96" si="103">(M96-M95)/$B95*M$3</f>
        <v>5.2722020272539874E-3</v>
      </c>
      <c r="CE96" s="24">
        <f t="shared" ref="CE96" si="104">(N96-N95)/$B95*N$3</f>
        <v>1.3069543688333035E-3</v>
      </c>
      <c r="CF96" s="24">
        <f t="shared" ref="CF96" si="105">+SUM(BT96:CE96)</f>
        <v>3.5861099813708795E-2</v>
      </c>
    </row>
    <row r="97" spans="1:84" x14ac:dyDescent="0.25">
      <c r="A97" s="31">
        <f>+[1]NOA!A98</f>
        <v>45505</v>
      </c>
      <c r="B97" s="17">
        <f>+[1]NOA!B98</f>
        <v>6946.3271999999997</v>
      </c>
      <c r="C97" s="17">
        <f>+[1]NOA!C98</f>
        <v>7390.5934999999999</v>
      </c>
      <c r="D97" s="17">
        <f>+[1]NOA!D98</f>
        <v>5240.7880999999998</v>
      </c>
      <c r="E97" s="17">
        <f>+[1]NOA!E98</f>
        <v>5501.3189000000002</v>
      </c>
      <c r="F97" s="17">
        <f>+[1]NOA!F98</f>
        <v>7941.6464999999998</v>
      </c>
      <c r="G97" s="17">
        <f>+[1]NOA!G98</f>
        <v>6479.4862999999996</v>
      </c>
      <c r="H97" s="17">
        <f>+[1]NOA!H98</f>
        <v>8177.5823</v>
      </c>
      <c r="I97" s="17">
        <f>+[1]NOA!I98</f>
        <v>7151.0351000000001</v>
      </c>
      <c r="J97" s="17">
        <f>+[1]NOA!J98</f>
        <v>6370.5430999999999</v>
      </c>
      <c r="K97" s="17">
        <f>+[1]NOA!K98</f>
        <v>6022.5227000000004</v>
      </c>
      <c r="L97" s="17">
        <f>+[1]NOA!L98</f>
        <v>5168.3653999999997</v>
      </c>
      <c r="M97" s="17">
        <f>+[1]NOA!M98</f>
        <v>7609.5906000000004</v>
      </c>
      <c r="N97" s="17">
        <f>+[1]NOA!N98</f>
        <v>6800.8944000000001</v>
      </c>
      <c r="O97" s="18">
        <f>+[1]NOA!R98</f>
        <v>7051.4674999999997</v>
      </c>
      <c r="P97" s="19">
        <f>+[1]NOA!S98</f>
        <v>6893.5545000000002</v>
      </c>
      <c r="Q97" s="20">
        <f>+[1]NOA!T98</f>
        <v>7075.2034999999996</v>
      </c>
      <c r="R97" s="18">
        <f t="shared" ref="R97" si="106">+SUMPRODUCT($C$3:$N$3,C97:N97)</f>
        <v>6946.3799296099978</v>
      </c>
      <c r="S97" s="19">
        <f t="shared" si="35"/>
        <v>6792.0547910634241</v>
      </c>
      <c r="T97" s="19">
        <f t="shared" si="36"/>
        <v>6348.4077830867982</v>
      </c>
      <c r="U97" s="19">
        <f t="shared" si="37"/>
        <v>5986.4519387212649</v>
      </c>
      <c r="V97" s="19"/>
      <c r="W97" s="20">
        <f t="shared" si="38"/>
        <v>6473.4229012709175</v>
      </c>
      <c r="X97" s="21"/>
      <c r="Y97" s="42">
        <f t="shared" ref="Y97" si="107">+B97/B96-1</f>
        <v>5.0454589804555638E-2</v>
      </c>
      <c r="Z97" s="24">
        <f t="shared" ref="Z97" si="108">+C97/C96-1</f>
        <v>4.5191128044016038E-2</v>
      </c>
      <c r="AA97" s="24">
        <f t="shared" ref="AA97" si="109">+D97/D96-1</f>
        <v>3.124826285886817E-2</v>
      </c>
      <c r="AB97" s="24">
        <f t="shared" ref="AB97" si="110">+E97/E96-1</f>
        <v>3.7624661933340464E-2</v>
      </c>
      <c r="AC97" s="24">
        <f t="shared" ref="AC97" si="111">+F97/F96-1</f>
        <v>0.16970863856055618</v>
      </c>
      <c r="AD97" s="24">
        <f t="shared" ref="AD97" si="112">+G97/G96-1</f>
        <v>4.1562171989404151E-2</v>
      </c>
      <c r="AE97" s="24">
        <f t="shared" ref="AE97" si="113">+H97/H96-1</f>
        <v>4.2063875585337085E-2</v>
      </c>
      <c r="AF97" s="24">
        <f t="shared" ref="AF97" si="114">+I97/I96-1</f>
        <v>2.9343323494763318E-2</v>
      </c>
      <c r="AG97" s="24">
        <f t="shared" ref="AG97" si="115">+J97/J96-1</f>
        <v>5.0819535547340644E-2</v>
      </c>
      <c r="AH97" s="24">
        <f t="shared" ref="AH97" si="116">+K97/K96-1</f>
        <v>3.0689884304234472E-2</v>
      </c>
      <c r="AI97" s="24">
        <f t="shared" ref="AI97" si="117">+L97/L96-1</f>
        <v>7.8580918255732213E-2</v>
      </c>
      <c r="AJ97" s="24">
        <f t="shared" ref="AJ97" si="118">+M97/M96-1</f>
        <v>5.2472272122065622E-2</v>
      </c>
      <c r="AK97" s="24">
        <f t="shared" ref="AK97" si="119">+N97/N96-1</f>
        <v>8.8879498234448739E-3</v>
      </c>
      <c r="AL97" s="24">
        <f t="shared" ref="AL97" si="120">+O97/O96-1</f>
        <v>7.197038474906936E-2</v>
      </c>
      <c r="AM97" s="24">
        <f t="shared" ref="AM97" si="121">+P97/P96-1</f>
        <v>3.5966827803431745E-2</v>
      </c>
      <c r="AN97" s="24">
        <f t="shared" ref="AN97" si="122">+Q97/Q96-1</f>
        <v>9.2373022352196354E-2</v>
      </c>
      <c r="AO97" s="24">
        <f t="shared" ref="AO97" si="123">+R97/R96-1</f>
        <v>5.0453017543432122E-2</v>
      </c>
      <c r="AP97" s="24">
        <f t="shared" ref="AP97" si="124">+S97/S96-1</f>
        <v>4.1501266156009242E-2</v>
      </c>
      <c r="AQ97" s="24">
        <f t="shared" ref="AQ97" si="125">+T97/T96-1</f>
        <v>3.811718764271288E-2</v>
      </c>
      <c r="AR97" s="24">
        <f t="shared" ref="AR97" si="126">+U97/U96-1</f>
        <v>3.2977281365059508E-2</v>
      </c>
      <c r="AS97" s="24" t="e">
        <f t="shared" ref="AS97" si="127">+V97/V96-1</f>
        <v>#DIV/0!</v>
      </c>
      <c r="AT97" s="24">
        <f t="shared" ref="AT97" si="128">+W97/W96-1</f>
        <v>3.6249360368354688E-2</v>
      </c>
      <c r="AU97" s="21"/>
      <c r="AV97" s="24">
        <f t="shared" ref="AV97" si="129">+B97/B85-1</f>
        <v>2.2699416324553487</v>
      </c>
      <c r="AW97" s="24">
        <f t="shared" ref="AW97" si="130">+C97/C85-1</f>
        <v>2.1771279857177426</v>
      </c>
      <c r="AX97" s="24">
        <f t="shared" ref="AX97" si="131">+D97/D85-1</f>
        <v>2.1518610113221999</v>
      </c>
      <c r="AY97" s="24">
        <f t="shared" ref="AY97" si="132">+E97/E85-1</f>
        <v>1.5716205285974882</v>
      </c>
      <c r="AZ97" s="24">
        <f t="shared" ref="AZ97" si="133">+F97/F85-1</f>
        <v>3.4998080895441603</v>
      </c>
      <c r="BA97" s="24">
        <f t="shared" ref="BA97" si="134">+G97/G85-1</f>
        <v>2.1294588302024828</v>
      </c>
      <c r="BB97" s="24">
        <f t="shared" ref="BB97" si="135">+H97/H85-1</f>
        <v>2.3953793162092514</v>
      </c>
      <c r="BC97" s="24">
        <f t="shared" ref="BC97" si="136">+I97/I85-1</f>
        <v>2.7721869282205569</v>
      </c>
      <c r="BD97" s="24">
        <f t="shared" ref="BD97" si="137">+J97/J85-1</f>
        <v>3.0054216965947385</v>
      </c>
      <c r="BE97" s="24">
        <f t="shared" ref="BE97" si="138">+K97/K85-1</f>
        <v>2.1855782631874909</v>
      </c>
      <c r="BF97" s="24">
        <f t="shared" ref="BF97" si="139">+L97/L85-1</f>
        <v>2.1797799733060099</v>
      </c>
      <c r="BG97" s="24">
        <f t="shared" ref="BG97" si="140">+M97/M85-1</f>
        <v>2.1291379164223567</v>
      </c>
      <c r="BH97" s="24">
        <f t="shared" ref="BH97" si="141">+N97/N85-1</f>
        <v>2.9942975979397772</v>
      </c>
      <c r="BI97" s="24">
        <f t="shared" ref="BI97" si="142">+O97/O85-1</f>
        <v>1.8848953563464614</v>
      </c>
      <c r="BJ97" s="24">
        <f t="shared" ref="BJ97" si="143">+P97/P85-1</f>
        <v>2.1627370537214183</v>
      </c>
      <c r="BK97" s="24">
        <f t="shared" ref="BK97" si="144">+Q97/Q85-1</f>
        <v>3.2060386634110776</v>
      </c>
      <c r="BL97" s="24">
        <f t="shared" ref="BL97" si="145">+R97/R85-1</f>
        <v>2.2699116553269141</v>
      </c>
      <c r="BM97" s="24">
        <f t="shared" ref="BM97" si="146">+S97/S85-1</f>
        <v>2.0974432227923172</v>
      </c>
      <c r="BN97" s="24">
        <f t="shared" ref="BN97" si="147">+T97/T85-1</f>
        <v>2.0086929872362269</v>
      </c>
      <c r="BO97" s="24">
        <f t="shared" ref="BO97" si="148">+U97/U85-1</f>
        <v>1.9670295565137113</v>
      </c>
      <c r="BP97" s="24" t="e">
        <f t="shared" ref="BP97" si="149">+V97/V85-1</f>
        <v>#DIV/0!</v>
      </c>
      <c r="BQ97" s="24">
        <f t="shared" ref="BQ97" si="150">+W97/W85-1</f>
        <v>2.2238988322209492</v>
      </c>
      <c r="BR97" s="21"/>
      <c r="BS97" s="35">
        <f t="shared" ref="BS97" si="151">+A97</f>
        <v>45505</v>
      </c>
      <c r="BT97" s="24">
        <f t="shared" ref="BT97" si="152">(C97-C96)/$B96*C$3</f>
        <v>1.6753774721343213E-2</v>
      </c>
      <c r="BU97" s="24">
        <f t="shared" ref="BU97" si="153">(D97-D96)/$B96*D$3</f>
        <v>7.5166725876083841E-4</v>
      </c>
      <c r="BV97" s="24">
        <f t="shared" ref="BV97" si="154">(E97-E96)/$B96*E$3</f>
        <v>3.7315639431161371E-3</v>
      </c>
      <c r="BW97" s="24">
        <f t="shared" ref="BW97" si="155">(F97-F96)/$B96*F$3</f>
        <v>1.2197108594346246E-2</v>
      </c>
      <c r="BX97" s="24">
        <f t="shared" ref="BX97" si="156">(G97-G96)/$B96*G$3</f>
        <v>2.3929139483817611E-3</v>
      </c>
      <c r="BY97" s="24">
        <f t="shared" ref="BY97" si="157">(H97-H96)/$B96*H$3</f>
        <v>3.1598438640704999E-3</v>
      </c>
      <c r="BZ97" s="24">
        <f t="shared" ref="BZ97" si="158">(I97-I96)/$B96*I$3</f>
        <v>2.5926028947870321E-3</v>
      </c>
      <c r="CA97" s="24">
        <f t="shared" ref="CA97" si="159">(J97-J96)/$B96*J$3</f>
        <v>1.2067041947306479E-3</v>
      </c>
      <c r="CB97" s="24">
        <f t="shared" ref="CB97" si="160">(K97-K96)/$B96*K$3</f>
        <v>1.613558425298475E-3</v>
      </c>
      <c r="CC97" s="24">
        <f t="shared" ref="CC97" si="161">(L97-L96)/$B96*L$3</f>
        <v>1.1616352735774496E-3</v>
      </c>
      <c r="CD97" s="24">
        <f t="shared" ref="CD97" si="162">(M97-M96)/$B96*M$3</f>
        <v>4.5840497798867574E-3</v>
      </c>
      <c r="CE97" s="24">
        <f t="shared" ref="CE97" si="163">(N97-N96)/$B96*N$3</f>
        <v>3.0805315019607755E-4</v>
      </c>
      <c r="CF97" s="24">
        <f t="shared" ref="CF97" si="164">+SUM(BT97:CE97)</f>
        <v>5.0453476048495136E-2</v>
      </c>
    </row>
    <row r="98" spans="1:84" x14ac:dyDescent="0.25">
      <c r="A98" s="31">
        <f>+[1]NOA!A99</f>
        <v>45536</v>
      </c>
      <c r="B98" s="17">
        <f>+[1]NOA!B99</f>
        <v>7183.8906999999999</v>
      </c>
      <c r="C98" s="17">
        <f>+[1]NOA!C99</f>
        <v>7545.4507000000003</v>
      </c>
      <c r="D98" s="17">
        <f>+[1]NOA!D99</f>
        <v>5317.8782000000001</v>
      </c>
      <c r="E98" s="17">
        <f>+[1]NOA!E99</f>
        <v>5783.3909999999996</v>
      </c>
      <c r="F98" s="17">
        <f>+[1]NOA!F99</f>
        <v>8717.1749999999993</v>
      </c>
      <c r="G98" s="17">
        <f>+[1]NOA!G99</f>
        <v>6638.5389999999998</v>
      </c>
      <c r="H98" s="17">
        <f>+[1]NOA!H99</f>
        <v>8439.2314000000006</v>
      </c>
      <c r="I98" s="17">
        <f>+[1]NOA!I99</f>
        <v>7390.3829999999998</v>
      </c>
      <c r="J98" s="17">
        <f>+[1]NOA!J99</f>
        <v>6504.0446000000002</v>
      </c>
      <c r="K98" s="17">
        <f>+[1]NOA!K99</f>
        <v>6175.8513000000003</v>
      </c>
      <c r="L98" s="17">
        <f>+[1]NOA!L99</f>
        <v>5360.5433000000003</v>
      </c>
      <c r="M98" s="17">
        <f>+[1]NOA!M99</f>
        <v>7849.4926999999998</v>
      </c>
      <c r="N98" s="17">
        <f>+[1]NOA!N99</f>
        <v>7100.2798000000003</v>
      </c>
      <c r="O98" s="18">
        <f>+[1]NOA!R99</f>
        <v>7211.7471999999998</v>
      </c>
      <c r="P98" s="19">
        <f>+[1]NOA!S99</f>
        <v>7102.4164000000001</v>
      </c>
      <c r="Q98" s="20">
        <f>+[1]NOA!T99</f>
        <v>7478.8346000000001</v>
      </c>
      <c r="R98" s="18">
        <f t="shared" ref="R98" si="165">+SUMPRODUCT($C$3:$N$3,C98:N98)</f>
        <v>7183.9351775100004</v>
      </c>
      <c r="S98" s="19">
        <f t="shared" si="35"/>
        <v>6981.1062489881842</v>
      </c>
      <c r="T98" s="19">
        <f t="shared" si="36"/>
        <v>6580.3270605079542</v>
      </c>
      <c r="U98" s="19">
        <f t="shared" si="37"/>
        <v>6216.0801690014378</v>
      </c>
      <c r="V98" s="19"/>
      <c r="W98" s="20">
        <f t="shared" si="38"/>
        <v>6702.1841038551174</v>
      </c>
      <c r="X98" s="21"/>
      <c r="Y98" s="42">
        <f t="shared" ref="Y98" si="166">+B98/B97-1</f>
        <v>3.4199871840186358E-2</v>
      </c>
      <c r="Z98" s="24">
        <f t="shared" ref="Z98" si="167">+C98/C97-1</f>
        <v>2.0953283386510257E-2</v>
      </c>
      <c r="AA98" s="24">
        <f t="shared" ref="AA98" si="168">+D98/D97-1</f>
        <v>1.4709638804133451E-2</v>
      </c>
      <c r="AB98" s="24">
        <f t="shared" ref="AB98" si="169">+E98/E97-1</f>
        <v>5.127354096851211E-2</v>
      </c>
      <c r="AC98" s="24">
        <f t="shared" ref="AC98" si="170">+F98/F97-1</f>
        <v>9.7653364450306368E-2</v>
      </c>
      <c r="AD98" s="24">
        <f t="shared" ref="AD98" si="171">+G98/G97-1</f>
        <v>2.4547115718108747E-2</v>
      </c>
      <c r="AE98" s="24">
        <f t="shared" ref="AE98" si="172">+H98/H97-1</f>
        <v>3.1995899325892418E-2</v>
      </c>
      <c r="AF98" s="24">
        <f t="shared" ref="AF98" si="173">+I98/I97-1</f>
        <v>3.3470385287299065E-2</v>
      </c>
      <c r="AG98" s="24">
        <f t="shared" ref="AG98" si="174">+J98/J97-1</f>
        <v>2.0956062600063108E-2</v>
      </c>
      <c r="AH98" s="24">
        <f t="shared" ref="AH98" si="175">+K98/K97-1</f>
        <v>2.5459198352212109E-2</v>
      </c>
      <c r="AI98" s="24">
        <f t="shared" ref="AI98" si="176">+L98/L97-1</f>
        <v>3.7183497126577203E-2</v>
      </c>
      <c r="AJ98" s="24">
        <f t="shared" ref="AJ98" si="177">+M98/M97-1</f>
        <v>3.1526282110367232E-2</v>
      </c>
      <c r="AK98" s="24">
        <f t="shared" ref="AK98" si="178">+N98/N97-1</f>
        <v>4.402147458722494E-2</v>
      </c>
      <c r="AL98" s="24">
        <f t="shared" ref="AL98" si="179">+O98/O97-1</f>
        <v>2.2729977837946613E-2</v>
      </c>
      <c r="AM98" s="24">
        <f t="shared" ref="AM98" si="180">+P98/P97-1</f>
        <v>3.0298142997201127E-2</v>
      </c>
      <c r="AN98" s="24">
        <f t="shared" ref="AN98" si="181">+Q98/Q97-1</f>
        <v>5.7048691249658168E-2</v>
      </c>
      <c r="AO98" s="24">
        <f t="shared" ref="AO98" si="182">+R98/R97-1</f>
        <v>3.4198424259431537E-2</v>
      </c>
      <c r="AP98" s="24">
        <f t="shared" ref="AP98" si="183">+S98/S97-1</f>
        <v>2.7834206840248399E-2</v>
      </c>
      <c r="AQ98" s="24">
        <f t="shared" ref="AQ98" si="184">+T98/T97-1</f>
        <v>3.6531880960612995E-2</v>
      </c>
      <c r="AR98" s="24">
        <f t="shared" ref="AR98" si="185">+U98/U97-1</f>
        <v>3.8357984433968761E-2</v>
      </c>
      <c r="AS98" s="24" t="e">
        <f t="shared" ref="AS98" si="186">+V98/V97-1</f>
        <v>#DIV/0!</v>
      </c>
      <c r="AT98" s="24">
        <f t="shared" ref="AT98" si="187">+W98/W97-1</f>
        <v>3.533852276811511E-2</v>
      </c>
      <c r="AU98" s="21"/>
      <c r="AV98" s="24">
        <f t="shared" ref="AV98" si="188">+B98/B86-1</f>
        <v>1.9880180483361696</v>
      </c>
      <c r="AW98" s="24">
        <f t="shared" ref="AW98" si="189">+C98/C86-1</f>
        <v>1.8460781612740136</v>
      </c>
      <c r="AX98" s="24">
        <f t="shared" ref="AX98" si="190">+D98/D86-1</f>
        <v>1.8497059693061737</v>
      </c>
      <c r="AY98" s="24">
        <f t="shared" ref="AY98" si="191">+E98/E86-1</f>
        <v>1.351484211540229</v>
      </c>
      <c r="AZ98" s="24">
        <f t="shared" ref="AZ98" si="192">+F98/F86-1</f>
        <v>3.3997902154304409</v>
      </c>
      <c r="BA98" s="24">
        <f t="shared" ref="BA98" si="193">+G98/G86-1</f>
        <v>1.8638261985862958</v>
      </c>
      <c r="BB98" s="24">
        <f t="shared" ref="BB98" si="194">+H98/H86-1</f>
        <v>2.13479602468691</v>
      </c>
      <c r="BC98" s="24">
        <f t="shared" ref="BC98" si="195">+I98/I86-1</f>
        <v>2.4712480946700737</v>
      </c>
      <c r="BD98" s="24">
        <f t="shared" ref="BD98" si="196">+J98/J86-1</f>
        <v>2.698210678748922</v>
      </c>
      <c r="BE98" s="24">
        <f t="shared" ref="BE98" si="197">+K98/K86-1</f>
        <v>1.8234573418401792</v>
      </c>
      <c r="BF98" s="24">
        <f t="shared" ref="BF98" si="198">+L98/L86-1</f>
        <v>2.1016746246066673</v>
      </c>
      <c r="BG98" s="24">
        <f t="shared" ref="BG98" si="199">+M98/M86-1</f>
        <v>1.8945126081686579</v>
      </c>
      <c r="BH98" s="24">
        <f t="shared" ref="BH98" si="200">+N98/N86-1</f>
        <v>2.724313178476899</v>
      </c>
      <c r="BI98" s="24">
        <f t="shared" ref="BI98" si="201">+O98/O86-1</f>
        <v>1.6520797656761999</v>
      </c>
      <c r="BJ98" s="24">
        <f t="shared" ref="BJ98" si="202">+P98/P86-1</f>
        <v>1.8532420060176498</v>
      </c>
      <c r="BK98" s="24">
        <f t="shared" ref="BK98" si="203">+Q98/Q86-1</f>
        <v>3.0407067389662465</v>
      </c>
      <c r="BL98" s="24">
        <f t="shared" ref="BL98" si="204">+R98/R86-1</f>
        <v>1.9879843731663747</v>
      </c>
      <c r="BM98" s="24">
        <f t="shared" ref="BM98" si="205">+S98/S86-1</f>
        <v>1.8007095779840472</v>
      </c>
      <c r="BN98" s="24">
        <f t="shared" ref="BN98" si="206">+T98/T86-1</f>
        <v>1.7487559667014234</v>
      </c>
      <c r="BO98" s="24">
        <f t="shared" ref="BO98" si="207">+U98/U86-1</f>
        <v>1.6994910970652577</v>
      </c>
      <c r="BP98" s="24" t="e">
        <f t="shared" ref="BP98" si="208">+V98/V86-1</f>
        <v>#DIV/0!</v>
      </c>
      <c r="BQ98" s="24">
        <f t="shared" ref="BQ98" si="209">+W98/W86-1</f>
        <v>1.9534134824630063</v>
      </c>
      <c r="BR98" s="21"/>
      <c r="BS98" s="35">
        <f t="shared" ref="BS98" si="210">+A98</f>
        <v>45536</v>
      </c>
      <c r="BT98" s="24">
        <f t="shared" ref="BT98" si="211">(C98-C97)/$B97*C$3</f>
        <v>7.729119244483636E-3</v>
      </c>
      <c r="BU98" s="24">
        <f t="shared" ref="BU98" si="212">(D98-D97)/$B97*D$3</f>
        <v>3.4736632187438727E-4</v>
      </c>
      <c r="BV98" s="24">
        <f t="shared" ref="BV98" si="213">(E98-E97)/$B97*E$3</f>
        <v>5.0231320473933232E-3</v>
      </c>
      <c r="BW98" s="24">
        <f t="shared" ref="BW98" si="214">(F98-F97)/$B97*F$3</f>
        <v>7.8152084456948653E-3</v>
      </c>
      <c r="BX98" s="24">
        <f t="shared" ref="BX98" si="215">(G98-G97)/$B97*G$3</f>
        <v>1.4013197132435702E-3</v>
      </c>
      <c r="BY98" s="24">
        <f t="shared" ref="BY98" si="216">(H98-H97)/$B97*H$3</f>
        <v>2.3843374423825059E-3</v>
      </c>
      <c r="BZ98" s="24">
        <f t="shared" ref="BZ98" si="217">(I98-I97)/$B97*I$3</f>
        <v>2.8978131623284289E-3</v>
      </c>
      <c r="CA98" s="24">
        <f t="shared" ref="CA98" si="218">(J98-J97)/$B97*J$3</f>
        <v>4.9777223998316805E-4</v>
      </c>
      <c r="CB98" s="24">
        <f t="shared" ref="CB98" si="219">(K98-K97)/$B97*K$3</f>
        <v>1.3133633699259069E-3</v>
      </c>
      <c r="CC98" s="24">
        <f t="shared" ref="CC98" si="220">(L98-L97)/$B97*L$3</f>
        <v>5.6438878375899312E-4</v>
      </c>
      <c r="CD98" s="24">
        <f t="shared" ref="CD98" si="221">(M98-M97)/$B97*M$3</f>
        <v>2.7594694632294236E-3</v>
      </c>
      <c r="CE98" s="24">
        <f t="shared" ref="CE98" si="222">(N98-N97)/$B97*N$3</f>
        <v>1.4653936255694961E-3</v>
      </c>
      <c r="CF98" s="24">
        <f t="shared" ref="CF98" si="223">+SUM(BT98:CE98)</f>
        <v>3.4198683859867698E-2</v>
      </c>
    </row>
    <row r="99" spans="1:84" x14ac:dyDescent="0.25">
      <c r="A99" s="31">
        <f>+[1]NOA!A100</f>
        <v>45566</v>
      </c>
      <c r="B99" s="17">
        <f>+[1]NOA!B100</f>
        <v>7367.1800999999996</v>
      </c>
      <c r="C99" s="17">
        <f>+[1]NOA!C100</f>
        <v>7605.8082000000004</v>
      </c>
      <c r="D99" s="17">
        <f>+[1]NOA!D100</f>
        <v>5448.5496999999996</v>
      </c>
      <c r="E99" s="17">
        <f>+[1]NOA!E100</f>
        <v>6012.0113000000001</v>
      </c>
      <c r="F99" s="17">
        <f>+[1]NOA!F100</f>
        <v>9150.1108000000004</v>
      </c>
      <c r="G99" s="17">
        <f>+[1]NOA!G100</f>
        <v>6813.8680000000004</v>
      </c>
      <c r="H99" s="17">
        <f>+[1]NOA!H100</f>
        <v>8692.8060000000005</v>
      </c>
      <c r="I99" s="17">
        <f>+[1]NOA!I100</f>
        <v>7529.7538000000004</v>
      </c>
      <c r="J99" s="17">
        <f>+[1]NOA!J100</f>
        <v>6586.0261</v>
      </c>
      <c r="K99" s="17">
        <f>+[1]NOA!K100</f>
        <v>6363.3374000000003</v>
      </c>
      <c r="L99" s="17">
        <f>+[1]NOA!L100</f>
        <v>5757.4423999999999</v>
      </c>
      <c r="M99" s="17">
        <f>+[1]NOA!M100</f>
        <v>8285.2828000000009</v>
      </c>
      <c r="N99" s="17">
        <f>+[1]NOA!N100</f>
        <v>7247.192</v>
      </c>
      <c r="O99" s="18">
        <f>+[1]NOA!R100</f>
        <v>7296.6279999999997</v>
      </c>
      <c r="P99" s="19">
        <f>+[1]NOA!S100</f>
        <v>7285.5011000000004</v>
      </c>
      <c r="Q99" s="20">
        <f>+[1]NOA!T100</f>
        <v>7733.1541999999999</v>
      </c>
      <c r="R99" s="18">
        <f t="shared" ref="R99:R100" si="224">+SUMPRODUCT($C$3:$N$3,C99:N99)</f>
        <v>7367.2295983100003</v>
      </c>
      <c r="S99" s="19">
        <f t="shared" si="35"/>
        <v>7137.2878269455387</v>
      </c>
      <c r="T99" s="19">
        <f t="shared" si="36"/>
        <v>6831.4588848171916</v>
      </c>
      <c r="U99" s="19">
        <f t="shared" si="37"/>
        <v>6414.215598814656</v>
      </c>
      <c r="V99" s="19"/>
      <c r="W99" s="20">
        <f t="shared" si="38"/>
        <v>6899.5010337640333</v>
      </c>
      <c r="X99" s="21"/>
      <c r="Y99" s="42">
        <f t="shared" ref="Y99:Y100" si="225">+B99/B98-1</f>
        <v>2.5513946084953609E-2</v>
      </c>
      <c r="Z99" s="24">
        <f t="shared" ref="Z99:Z100" si="226">+C99/C98-1</f>
        <v>7.9991908236840548E-3</v>
      </c>
      <c r="AA99" s="24">
        <f t="shared" ref="AA99:AA100" si="227">+D99/D98-1</f>
        <v>2.4572112238298249E-2</v>
      </c>
      <c r="AB99" s="24">
        <f t="shared" ref="AB99:AB100" si="228">+E99/E98-1</f>
        <v>3.9530493442342163E-2</v>
      </c>
      <c r="AC99" s="24">
        <f t="shared" ref="AC99:AC100" si="229">+F99/F98-1</f>
        <v>4.9664690682474699E-2</v>
      </c>
      <c r="AD99" s="24">
        <f t="shared" ref="AD99:AD100" si="230">+G99/G98-1</f>
        <v>2.6410781046853904E-2</v>
      </c>
      <c r="AE99" s="24">
        <f t="shared" ref="AE99:AE100" si="231">+H99/H98-1</f>
        <v>3.0047120167838948E-2</v>
      </c>
      <c r="AF99" s="24">
        <f t="shared" ref="AF99:AF100" si="232">+I99/I98-1</f>
        <v>1.8858400166811506E-2</v>
      </c>
      <c r="AG99" s="24">
        <f t="shared" ref="AG99:AG100" si="233">+J99/J98-1</f>
        <v>1.2604695238406016E-2</v>
      </c>
      <c r="AH99" s="24">
        <f t="shared" ref="AH99:AH100" si="234">+K99/K98-1</f>
        <v>3.0357936241113936E-2</v>
      </c>
      <c r="AI99" s="24">
        <f t="shared" ref="AI99:AI100" si="235">+L99/L98-1</f>
        <v>7.4040834629579333E-2</v>
      </c>
      <c r="AJ99" s="24">
        <f t="shared" ref="AJ99:AJ100" si="236">+M99/M98-1</f>
        <v>5.5518250243101752E-2</v>
      </c>
      <c r="AK99" s="24">
        <f t="shared" ref="AK99:AK100" si="237">+N99/N98-1</f>
        <v>2.0691043752951721E-2</v>
      </c>
      <c r="AL99" s="24">
        <f t="shared" ref="AL99:AL100" si="238">+O99/O98-1</f>
        <v>1.176979692244351E-2</v>
      </c>
      <c r="AM99" s="24">
        <f t="shared" ref="AM99:AM100" si="239">+P99/P98-1</f>
        <v>2.5777804297703488E-2</v>
      </c>
      <c r="AN99" s="24">
        <f t="shared" ref="AN99:AN100" si="240">+Q99/Q98-1</f>
        <v>3.400524461391341E-2</v>
      </c>
      <c r="AO99" s="24">
        <f t="shared" ref="AO99:AO100" si="241">+R99/R98-1</f>
        <v>2.5514487014557163E-2</v>
      </c>
      <c r="AP99" s="24">
        <f t="shared" ref="AP99:AP100" si="242">+S99/S98-1</f>
        <v>2.237203852612768E-2</v>
      </c>
      <c r="AQ99" s="24">
        <f t="shared" ref="AQ99:AQ100" si="243">+T99/T98-1</f>
        <v>3.8164033793458785E-2</v>
      </c>
      <c r="AR99" s="24">
        <f t="shared" ref="AR99:AR100" si="244">+U99/U98-1</f>
        <v>3.1874658052398752E-2</v>
      </c>
      <c r="AS99" s="24" t="e">
        <f t="shared" ref="AS99:AS100" si="245">+V99/V98-1</f>
        <v>#DIV/0!</v>
      </c>
      <c r="AT99" s="24">
        <f t="shared" ref="AT99:AT100" si="246">+W99/W98-1</f>
        <v>2.9440690803378411E-2</v>
      </c>
      <c r="AU99" s="21"/>
      <c r="AV99" s="24">
        <f t="shared" ref="AV99:AV100" si="247">+B99/B87-1</f>
        <v>1.8446746016230429</v>
      </c>
      <c r="AW99" s="24">
        <f t="shared" ref="AW99:AW100" si="248">+C99/C87-1</f>
        <v>1.6833180759722035</v>
      </c>
      <c r="AX99" s="24">
        <f t="shared" ref="AX99:AX100" si="249">+D99/D87-1</f>
        <v>1.6822052650788182</v>
      </c>
      <c r="AY99" s="24">
        <f t="shared" ref="AY99:AY100" si="250">+E99/E87-1</f>
        <v>1.2246719429135156</v>
      </c>
      <c r="AZ99" s="24">
        <f t="shared" ref="AZ99:AZ100" si="251">+F99/F87-1</f>
        <v>3.4480850350779519</v>
      </c>
      <c r="BA99" s="24">
        <f t="shared" ref="BA99:BA100" si="252">+G99/G87-1</f>
        <v>1.6623536795562015</v>
      </c>
      <c r="BB99" s="24">
        <f t="shared" ref="BB99:BB100" si="253">+H99/H87-1</f>
        <v>2.1034021479535103</v>
      </c>
      <c r="BC99" s="24">
        <f t="shared" ref="BC99:BC100" si="254">+I99/I87-1</f>
        <v>2.3068301626324148</v>
      </c>
      <c r="BD99" s="24">
        <f t="shared" ref="BD99:BD100" si="255">+J99/J87-1</f>
        <v>2.353663893836845</v>
      </c>
      <c r="BE99" s="24">
        <f t="shared" ref="BE99:BE100" si="256">+K99/K87-1</f>
        <v>1.6283583882916663</v>
      </c>
      <c r="BF99" s="24">
        <f t="shared" ref="BF99:BF100" si="257">+L99/L87-1</f>
        <v>2.1419357694043279</v>
      </c>
      <c r="BG99" s="24">
        <f t="shared" ref="BG99:BG100" si="258">+M99/M87-1</f>
        <v>1.7993491000627899</v>
      </c>
      <c r="BH99" s="24">
        <f t="shared" ref="BH99:BH100" si="259">+N99/N87-1</f>
        <v>2.4677426416493713</v>
      </c>
      <c r="BI99" s="24">
        <f t="shared" ref="BI99:BI100" si="260">+O99/O87-1</f>
        <v>1.5003199661224835</v>
      </c>
      <c r="BJ99" s="24">
        <f t="shared" ref="BJ99:BJ100" si="261">+P99/P87-1</f>
        <v>1.7042327741456158</v>
      </c>
      <c r="BK99" s="24">
        <f t="shared" ref="BK99:BK100" si="262">+Q99/Q87-1</f>
        <v>2.9609184537780071</v>
      </c>
      <c r="BL99" s="24">
        <f t="shared" ref="BL99:BL100" si="263">+R99/R87-1</f>
        <v>1.8446516538810016</v>
      </c>
      <c r="BM99" s="24">
        <f t="shared" ref="BM99:BM100" si="264">+S99/S87-1</f>
        <v>1.6423814973734383</v>
      </c>
      <c r="BN99" s="24">
        <f t="shared" ref="BN99:BN100" si="265">+T99/T87-1</f>
        <v>1.5970122385961272</v>
      </c>
      <c r="BO99" s="24">
        <f t="shared" ref="BO99:BO100" si="266">+U99/U87-1</f>
        <v>1.5292403815550042</v>
      </c>
      <c r="BP99" s="24" t="e">
        <f t="shared" ref="BP99:BP100" si="267">+V99/V87-1</f>
        <v>#DIV/0!</v>
      </c>
      <c r="BQ99" s="24">
        <f t="shared" ref="BQ99:BQ100" si="268">+W99/W87-1</f>
        <v>1.8005430024973661</v>
      </c>
      <c r="BR99" s="21"/>
      <c r="BS99" s="35">
        <f t="shared" ref="BS99:BS100" si="269">+A99</f>
        <v>45566</v>
      </c>
      <c r="BT99" s="24">
        <f t="shared" ref="BT99:BT100" si="270">(C99-C98)/$B98*C$3</f>
        <v>2.9128986121684766E-3</v>
      </c>
      <c r="BU99" s="24">
        <f t="shared" ref="BU99:BU100" si="271">(D99-D98)/$B98*D$3</f>
        <v>5.6933187332596576E-4</v>
      </c>
      <c r="BV99" s="24">
        <f t="shared" ref="BV99:BV100" si="272">(E99-E98)/$B98*E$3</f>
        <v>3.9366315957451948E-3</v>
      </c>
      <c r="BW99" s="24">
        <f t="shared" ref="BW99:BW100" si="273">(F99-F98)/$B98*F$3</f>
        <v>4.2185366211097948E-3</v>
      </c>
      <c r="BX99" s="24">
        <f t="shared" ref="BX99:BX100" si="274">(G99-G98)/$B98*G$3</f>
        <v>1.4936383706394695E-3</v>
      </c>
      <c r="BY99" s="24">
        <f t="shared" ref="BY99:BY100" si="275">(H99-H98)/$B98*H$3</f>
        <v>2.2343424824099833E-3</v>
      </c>
      <c r="BZ99" s="24">
        <f t="shared" ref="BZ99:BZ100" si="276">(I99-I98)/$B98*I$3</f>
        <v>1.6315788713210863E-3</v>
      </c>
      <c r="CA99" s="24">
        <f t="shared" ref="CA99:CA100" si="277">(J99-J98)/$B98*J$3</f>
        <v>2.9556697598419709E-4</v>
      </c>
      <c r="CB99" s="24">
        <f t="shared" ref="CB99:CB100" si="278">(K99-K98)/$B98*K$3</f>
        <v>1.5528386240620288E-3</v>
      </c>
      <c r="CC99" s="24">
        <f t="shared" ref="CC99:CC100" si="279">(L99-L98)/$B98*L$3</f>
        <v>1.1270691576641043E-3</v>
      </c>
      <c r="CD99" s="24">
        <f t="shared" ref="CD99:CD100" si="280">(M99-M98)/$B98*M$3</f>
        <v>4.8469040585486754E-3</v>
      </c>
      <c r="CE99" s="24">
        <f t="shared" ref="CE99:CE100" si="281">(N99-N98)/$B98*N$3</f>
        <v>6.9530773902225327E-4</v>
      </c>
      <c r="CF99" s="24">
        <f t="shared" ref="CF99:CF100" si="282">+SUM(BT99:CE99)</f>
        <v>2.551464498200123E-2</v>
      </c>
    </row>
    <row r="100" spans="1:84" x14ac:dyDescent="0.25">
      <c r="A100" s="31">
        <f>+[1]NOA!A101</f>
        <v>45597</v>
      </c>
      <c r="B100" s="17">
        <f>+[1]NOA!B101</f>
        <v>7509.1194999999998</v>
      </c>
      <c r="C100" s="17">
        <f>+[1]NOA!C101</f>
        <v>7612.2295000000004</v>
      </c>
      <c r="D100" s="17">
        <f>+[1]NOA!D101</f>
        <v>5677.7295000000004</v>
      </c>
      <c r="E100" s="17">
        <f>+[1]NOA!E101</f>
        <v>6114.6705000000002</v>
      </c>
      <c r="F100" s="17">
        <f>+[1]NOA!F101</f>
        <v>9365.4892</v>
      </c>
      <c r="G100" s="17">
        <f>+[1]NOA!G101</f>
        <v>6899.5383000000002</v>
      </c>
      <c r="H100" s="17">
        <f>+[1]NOA!H101</f>
        <v>8899.1466999999993</v>
      </c>
      <c r="I100" s="17">
        <f>+[1]NOA!I101</f>
        <v>7732.9762000000001</v>
      </c>
      <c r="J100" s="17">
        <f>+[1]NOA!J101</f>
        <v>6747.9115000000002</v>
      </c>
      <c r="K100" s="17">
        <f>+[1]NOA!K101</f>
        <v>6729.9946</v>
      </c>
      <c r="L100" s="17">
        <f>+[1]NOA!L101</f>
        <v>6051.6607000000004</v>
      </c>
      <c r="M100" s="17">
        <f>+[1]NOA!M101</f>
        <v>8684.5022000000008</v>
      </c>
      <c r="N100" s="17">
        <f>+[1]NOA!N101</f>
        <v>7408.2700999999997</v>
      </c>
      <c r="O100" s="18">
        <f>+[1]NOA!R101</f>
        <v>7013.7457000000004</v>
      </c>
      <c r="P100" s="19">
        <f>+[1]NOA!S101</f>
        <v>7488.3968999999997</v>
      </c>
      <c r="Q100" s="20">
        <f>+[1]NOA!T101</f>
        <v>7942.7668999999996</v>
      </c>
      <c r="R100" s="18">
        <f t="shared" si="224"/>
        <v>7509.1852883500005</v>
      </c>
      <c r="S100" s="19">
        <f t="shared" si="35"/>
        <v>7254.8105034496812</v>
      </c>
      <c r="T100" s="19">
        <f t="shared" si="36"/>
        <v>7046.7319918783123</v>
      </c>
      <c r="U100" s="19">
        <f t="shared" si="37"/>
        <v>6576.6966483836222</v>
      </c>
      <c r="V100" s="19"/>
      <c r="W100" s="20">
        <f t="shared" si="38"/>
        <v>7080.7803803643301</v>
      </c>
      <c r="X100" s="21"/>
      <c r="Y100" s="42">
        <f t="shared" si="225"/>
        <v>1.9266449044730294E-2</v>
      </c>
      <c r="Z100" s="24">
        <f t="shared" si="226"/>
        <v>8.4426267809378786E-4</v>
      </c>
      <c r="AA100" s="24">
        <f t="shared" si="227"/>
        <v>4.2062532713980971E-2</v>
      </c>
      <c r="AB100" s="24">
        <f t="shared" si="228"/>
        <v>1.7075683141181131E-2</v>
      </c>
      <c r="AC100" s="24">
        <f t="shared" si="229"/>
        <v>2.3538337918268759E-2</v>
      </c>
      <c r="AD100" s="24">
        <f t="shared" si="230"/>
        <v>1.2572932143681159E-2</v>
      </c>
      <c r="AE100" s="24">
        <f t="shared" si="231"/>
        <v>2.3736949841052235E-2</v>
      </c>
      <c r="AF100" s="24">
        <f t="shared" si="232"/>
        <v>2.6989248971194701E-2</v>
      </c>
      <c r="AG100" s="24">
        <f t="shared" si="233"/>
        <v>2.4580133382708702E-2</v>
      </c>
      <c r="AH100" s="24">
        <f t="shared" si="234"/>
        <v>5.7620267000143555E-2</v>
      </c>
      <c r="AI100" s="24">
        <f t="shared" si="235"/>
        <v>5.1102256793745804E-2</v>
      </c>
      <c r="AJ100" s="24">
        <f t="shared" si="236"/>
        <v>4.8184160955857758E-2</v>
      </c>
      <c r="AK100" s="24">
        <f t="shared" si="237"/>
        <v>2.2226277432693786E-2</v>
      </c>
      <c r="AL100" s="24">
        <f t="shared" si="238"/>
        <v>-3.8768908049032991E-2</v>
      </c>
      <c r="AM100" s="24">
        <f t="shared" si="239"/>
        <v>2.7849258028387336E-2</v>
      </c>
      <c r="AN100" s="24">
        <f t="shared" si="240"/>
        <v>2.710571838849396E-2</v>
      </c>
      <c r="AO100" s="24">
        <f t="shared" si="241"/>
        <v>1.9268530747645451E-2</v>
      </c>
      <c r="AP100" s="24">
        <f t="shared" si="242"/>
        <v>1.6466013330786122E-2</v>
      </c>
      <c r="AQ100" s="24">
        <f t="shared" si="243"/>
        <v>3.1512025570345159E-2</v>
      </c>
      <c r="AR100" s="24">
        <f t="shared" si="244"/>
        <v>2.5331398214770484E-2</v>
      </c>
      <c r="AS100" s="24" t="e">
        <f t="shared" si="245"/>
        <v>#DIV/0!</v>
      </c>
      <c r="AT100" s="24">
        <f t="shared" si="246"/>
        <v>2.6274269068613965E-2</v>
      </c>
      <c r="AU100" s="21"/>
      <c r="AV100" s="24">
        <f t="shared" si="247"/>
        <v>1.5931815019624329</v>
      </c>
      <c r="AW100" s="24">
        <f t="shared" si="248"/>
        <v>1.3723889860144221</v>
      </c>
      <c r="AX100" s="24">
        <f t="shared" si="249"/>
        <v>1.5098238336233751</v>
      </c>
      <c r="AY100" s="24">
        <f t="shared" si="250"/>
        <v>1.0557947892224422</v>
      </c>
      <c r="AZ100" s="24">
        <f t="shared" si="251"/>
        <v>3.2405674828083733</v>
      </c>
      <c r="BA100" s="24">
        <f t="shared" si="252"/>
        <v>1.3769415658368334</v>
      </c>
      <c r="BB100" s="24">
        <f t="shared" si="253"/>
        <v>1.765070879290473</v>
      </c>
      <c r="BC100" s="24">
        <f t="shared" si="254"/>
        <v>2.0618195666116281</v>
      </c>
      <c r="BD100" s="24">
        <f t="shared" si="255"/>
        <v>2.007366763615555</v>
      </c>
      <c r="BE100" s="24">
        <f t="shared" si="256"/>
        <v>1.5190457038726524</v>
      </c>
      <c r="BF100" s="24">
        <f t="shared" si="257"/>
        <v>2.1544584400255458</v>
      </c>
      <c r="BG100" s="24">
        <f t="shared" si="258"/>
        <v>1.6649352544715637</v>
      </c>
      <c r="BH100" s="24">
        <f t="shared" si="259"/>
        <v>2.1638442586114346</v>
      </c>
      <c r="BI100" s="24">
        <f t="shared" si="260"/>
        <v>1.1570882509285907</v>
      </c>
      <c r="BJ100" s="24">
        <f t="shared" si="261"/>
        <v>1.4736003568032245</v>
      </c>
      <c r="BK100" s="24">
        <f t="shared" si="262"/>
        <v>2.7233544287420086</v>
      </c>
      <c r="BL100" s="24">
        <f t="shared" si="263"/>
        <v>1.5931650137443838</v>
      </c>
      <c r="BM100" s="24">
        <f t="shared" si="264"/>
        <v>1.3977736634996147</v>
      </c>
      <c r="BN100" s="24">
        <f t="shared" si="265"/>
        <v>1.4172132898937777</v>
      </c>
      <c r="BO100" s="24">
        <f t="shared" si="266"/>
        <v>1.33495658085908</v>
      </c>
      <c r="BP100" s="24" t="e">
        <f t="shared" si="267"/>
        <v>#DIV/0!</v>
      </c>
      <c r="BQ100" s="24">
        <f t="shared" si="268"/>
        <v>1.5763099749977632</v>
      </c>
      <c r="BR100" s="21"/>
      <c r="BS100" s="35">
        <f t="shared" si="269"/>
        <v>45597</v>
      </c>
      <c r="BT100" s="24">
        <f t="shared" si="270"/>
        <v>3.0218681772147676E-4</v>
      </c>
      <c r="BU100" s="24">
        <f t="shared" si="271"/>
        <v>9.7368703393039429E-4</v>
      </c>
      <c r="BV100" s="24">
        <f t="shared" si="272"/>
        <v>1.7237182840148034E-3</v>
      </c>
      <c r="BW100" s="24">
        <f t="shared" si="273"/>
        <v>2.0464394511001535E-3</v>
      </c>
      <c r="BX100" s="24">
        <f t="shared" si="274"/>
        <v>7.1167289096135786E-4</v>
      </c>
      <c r="BY100" s="24">
        <f t="shared" si="275"/>
        <v>1.7729125842871583E-3</v>
      </c>
      <c r="BZ100" s="24">
        <f t="shared" si="276"/>
        <v>2.3198840815633068E-3</v>
      </c>
      <c r="CA100" s="24">
        <f t="shared" si="277"/>
        <v>5.6912302985507354E-4</v>
      </c>
      <c r="CB100" s="24">
        <f t="shared" si="278"/>
        <v>2.9612556098635324E-3</v>
      </c>
      <c r="CC100" s="24">
        <f t="shared" si="279"/>
        <v>8.1470158711065169E-4</v>
      </c>
      <c r="CD100" s="24">
        <f t="shared" si="280"/>
        <v>4.32969326486263E-3</v>
      </c>
      <c r="CE100" s="24">
        <f t="shared" si="281"/>
        <v>7.4338557299556056E-4</v>
      </c>
      <c r="CF100" s="24">
        <f t="shared" si="282"/>
        <v>1.9268660208266095E-2</v>
      </c>
    </row>
    <row r="101" spans="1:84" x14ac:dyDescent="0.25">
      <c r="A101" s="31">
        <f>+[1]NOA!A102</f>
        <v>45627</v>
      </c>
      <c r="B101" s="17">
        <f>+[1]NOA!B102</f>
        <v>7713.1412</v>
      </c>
      <c r="C101" s="17">
        <f>+[1]NOA!C102</f>
        <v>7797.5668999999998</v>
      </c>
      <c r="D101" s="17">
        <f>+[1]NOA!D102</f>
        <v>5770.3107</v>
      </c>
      <c r="E101" s="17">
        <f>+[1]NOA!E102</f>
        <v>6268.3189000000002</v>
      </c>
      <c r="F101" s="17">
        <f>+[1]NOA!F102</f>
        <v>9845.9634999999998</v>
      </c>
      <c r="G101" s="17">
        <f>+[1]NOA!G102</f>
        <v>6962.7347</v>
      </c>
      <c r="H101" s="17">
        <f>+[1]NOA!H102</f>
        <v>9053.0331999999999</v>
      </c>
      <c r="I101" s="17">
        <f>+[1]NOA!I102</f>
        <v>7914.3028000000004</v>
      </c>
      <c r="J101" s="17">
        <f>+[1]NOA!J102</f>
        <v>7139.4844000000003</v>
      </c>
      <c r="K101" s="17">
        <f>+[1]NOA!K102</f>
        <v>6903.7031999999999</v>
      </c>
      <c r="L101" s="17">
        <f>+[1]NOA!L102</f>
        <v>6238.1698999999999</v>
      </c>
      <c r="M101" s="17">
        <f>+[1]NOA!M102</f>
        <v>9008.2551000000003</v>
      </c>
      <c r="N101" s="17">
        <f>+[1]NOA!N102</f>
        <v>7561.6021000000001</v>
      </c>
      <c r="O101" s="18">
        <f>+[1]NOA!R102</f>
        <v>6912.3348999999998</v>
      </c>
      <c r="P101" s="19">
        <f>+[1]NOA!S102</f>
        <v>7718.4291000000003</v>
      </c>
      <c r="Q101" s="20">
        <f>+[1]NOA!T102</f>
        <v>8264.2821999999996</v>
      </c>
      <c r="R101" s="18">
        <f t="shared" ref="R101" si="283">+SUMPRODUCT($C$3:$N$3,C101:N101)</f>
        <v>7713.2005989600002</v>
      </c>
      <c r="S101" s="19">
        <f t="shared" si="35"/>
        <v>7433.3314885236978</v>
      </c>
      <c r="T101" s="19">
        <f t="shared" si="36"/>
        <v>7226.1646828356115</v>
      </c>
      <c r="U101" s="19">
        <f t="shared" si="37"/>
        <v>6714.7098540589086</v>
      </c>
      <c r="V101" s="19"/>
      <c r="W101" s="20">
        <f t="shared" si="38"/>
        <v>7244.643936305868</v>
      </c>
      <c r="X101" s="21"/>
      <c r="Y101" s="42">
        <f t="shared" ref="Y101" si="284">+B101/B100-1</f>
        <v>2.7169856599032816E-2</v>
      </c>
      <c r="Z101" s="24">
        <f t="shared" ref="Z101" si="285">+C101/C100-1</f>
        <v>2.4347321635533881E-2</v>
      </c>
      <c r="AA101" s="24">
        <f t="shared" ref="AA101" si="286">+D101/D100-1</f>
        <v>1.6306025146143321E-2</v>
      </c>
      <c r="AB101" s="24">
        <f t="shared" ref="AB101" si="287">+E101/E100-1</f>
        <v>2.5127829864258322E-2</v>
      </c>
      <c r="AC101" s="24">
        <f t="shared" ref="AC101" si="288">+F101/F100-1</f>
        <v>5.1302637773582571E-2</v>
      </c>
      <c r="AD101" s="24">
        <f t="shared" ref="AD101" si="289">+G101/G100-1</f>
        <v>9.1595114415119472E-3</v>
      </c>
      <c r="AE101" s="24">
        <f t="shared" ref="AE101" si="290">+H101/H100-1</f>
        <v>1.7292275898766807E-2</v>
      </c>
      <c r="AF101" s="24">
        <f t="shared" ref="AF101" si="291">+I101/I100-1</f>
        <v>2.3448488047848937E-2</v>
      </c>
      <c r="AG101" s="24">
        <f t="shared" ref="AG101" si="292">+J101/J100-1</f>
        <v>5.8028754526493032E-2</v>
      </c>
      <c r="AH101" s="24">
        <f t="shared" ref="AH101" si="293">+K101/K100-1</f>
        <v>2.5811105405641799E-2</v>
      </c>
      <c r="AI101" s="24">
        <f t="shared" ref="AI101" si="294">+L101/L100-1</f>
        <v>3.0819507114798972E-2</v>
      </c>
      <c r="AJ101" s="24">
        <f t="shared" ref="AJ101" si="295">+M101/M100-1</f>
        <v>3.7279384879423505E-2</v>
      </c>
      <c r="AK101" s="24">
        <f t="shared" ref="AK101" si="296">+N101/N100-1</f>
        <v>2.0697409507247855E-2</v>
      </c>
      <c r="AL101" s="24">
        <f t="shared" ref="AL101" si="297">+O101/O100-1</f>
        <v>-1.4458864683388861E-2</v>
      </c>
      <c r="AM101" s="24">
        <f t="shared" ref="AM101" si="298">+P101/P100-1</f>
        <v>3.071848395215282E-2</v>
      </c>
      <c r="AN101" s="24">
        <f t="shared" ref="AN101" si="299">+Q101/Q100-1</f>
        <v>4.0479004866679436E-2</v>
      </c>
      <c r="AO101" s="24">
        <f t="shared" ref="AO101" si="300">+R101/R100-1</f>
        <v>2.7168767685958661E-2</v>
      </c>
      <c r="AP101" s="24">
        <f t="shared" ref="AP101" si="301">+S101/S100-1</f>
        <v>2.4607256797283705E-2</v>
      </c>
      <c r="AQ101" s="24">
        <f t="shared" ref="AQ101" si="302">+T101/T100-1</f>
        <v>2.5463248944915806E-2</v>
      </c>
      <c r="AR101" s="24">
        <f t="shared" ref="AR101" si="303">+U101/U100-1</f>
        <v>2.09851864931625E-2</v>
      </c>
      <c r="AS101" s="24" t="e">
        <f t="shared" ref="AS101" si="304">+V101/V100-1</f>
        <v>#DIV/0!</v>
      </c>
      <c r="AT101" s="24">
        <f t="shared" ref="AT101" si="305">+W101/W100-1</f>
        <v>2.3142019260468327E-2</v>
      </c>
      <c r="AU101" s="21"/>
      <c r="AV101" s="24">
        <f t="shared" ref="AV101" si="306">+B101/B89-1</f>
        <v>1.1270178999357467</v>
      </c>
      <c r="AW101" s="24">
        <f t="shared" ref="AW101" si="307">+C101/C89-1</f>
        <v>0.87910135504999176</v>
      </c>
      <c r="AX101" s="24">
        <f t="shared" ref="AX101" si="308">+D101/D89-1</f>
        <v>1.1184927409000402</v>
      </c>
      <c r="AY101" s="24">
        <f t="shared" ref="AY101" si="309">+E101/E89-1</f>
        <v>0.82070899413821352</v>
      </c>
      <c r="AZ101" s="24">
        <f t="shared" ref="AZ101" si="310">+F101/F89-1</f>
        <v>3.0554247974370412</v>
      </c>
      <c r="BA101" s="24">
        <f t="shared" ref="BA101" si="311">+G101/G89-1</f>
        <v>0.86753736437441931</v>
      </c>
      <c r="BB101" s="24">
        <f t="shared" ref="BB101" si="312">+H101/H89-1</f>
        <v>1.0876143124910342</v>
      </c>
      <c r="BC101" s="24">
        <f t="shared" ref="BC101" si="313">+I101/I89-1</f>
        <v>1.3427327076516722</v>
      </c>
      <c r="BD101" s="24">
        <f t="shared" ref="BD101" si="314">+J101/J89-1</f>
        <v>1.7359608629705789</v>
      </c>
      <c r="BE101" s="24">
        <f t="shared" ref="BE101" si="315">+K101/K89-1</f>
        <v>1.1468923749609217</v>
      </c>
      <c r="BF101" s="24">
        <f t="shared" ref="BF101" si="316">+L101/L89-1</f>
        <v>2.0252718742343667</v>
      </c>
      <c r="BG101" s="24">
        <f t="shared" ref="BG101" si="317">+M101/M89-1</f>
        <v>1.2992290092819045</v>
      </c>
      <c r="BH101" s="24">
        <f t="shared" ref="BH101" si="318">+N101/N89-1</f>
        <v>1.4305529381039435</v>
      </c>
      <c r="BI101" s="24">
        <f t="shared" ref="BI101" si="319">+O101/O89-1</f>
        <v>0.83228844230317889</v>
      </c>
      <c r="BJ101" s="24">
        <f t="shared" ref="BJ101" si="320">+P101/P89-1</f>
        <v>0.99136040667521197</v>
      </c>
      <c r="BK101" s="24">
        <f t="shared" ref="BK101" si="321">+Q101/Q89-1</f>
        <v>2.2319431316318759</v>
      </c>
      <c r="BL101" s="24">
        <f t="shared" ref="BL101" si="322">+R101/R89-1</f>
        <v>1.1269928769545863</v>
      </c>
      <c r="BM101" s="24">
        <f t="shared" ref="BM101" si="323">+S101/S89-1</f>
        <v>0.96302464163743084</v>
      </c>
      <c r="BN101" s="24">
        <f t="shared" ref="BN101" si="324">+T101/T89-1</f>
        <v>1.0480461815427407</v>
      </c>
      <c r="BO101" s="24">
        <f t="shared" ref="BO101" si="325">+U101/U89-1</f>
        <v>0.96537683200319746</v>
      </c>
      <c r="BP101" s="24" t="e">
        <f t="shared" ref="BP101" si="326">+V101/V89-1</f>
        <v>#DIV/0!</v>
      </c>
      <c r="BQ101" s="24">
        <f t="shared" ref="BQ101" si="327">+W101/W89-1</f>
        <v>1.111991513339599</v>
      </c>
      <c r="BR101" s="21"/>
      <c r="BS101" s="35">
        <f t="shared" ref="BS101" si="328">+A101</f>
        <v>45627</v>
      </c>
      <c r="BT101" s="24">
        <f t="shared" ref="BT101" si="329">(C101-C100)/$B100*C$3</f>
        <v>8.5571253167564861E-3</v>
      </c>
      <c r="BU101" s="24">
        <f t="shared" ref="BU101" si="330">(D101-D100)/$B100*D$3</f>
        <v>3.8590297570840213E-4</v>
      </c>
      <c r="BV101" s="24">
        <f t="shared" ref="BV101" si="331">(E101-E100)/$B100*E$3</f>
        <v>2.5310966325679069E-3</v>
      </c>
      <c r="BW101" s="24">
        <f t="shared" ref="BW101" si="332">(F101-F100)/$B100*F$3</f>
        <v>4.4789806581184378E-3</v>
      </c>
      <c r="BX101" s="24">
        <f t="shared" ref="BX101" si="333">(G101-G100)/$B100*G$3</f>
        <v>5.1505634981571259E-4</v>
      </c>
      <c r="BY101" s="24">
        <f t="shared" ref="BY101" si="334">(H101-H100)/$B100*H$3</f>
        <v>1.2972247212206481E-3</v>
      </c>
      <c r="BZ101" s="24">
        <f t="shared" ref="BZ101" si="335">(I101-I100)/$B100*I$3</f>
        <v>2.0308062829470256E-3</v>
      </c>
      <c r="CA101" s="24">
        <f t="shared" ref="CA101" si="336">(J101-J100)/$B100*J$3</f>
        <v>1.3505895211815451E-3</v>
      </c>
      <c r="CB101" s="24">
        <f t="shared" ref="CB101" si="337">(K101-K100)/$B100*K$3</f>
        <v>1.3764145982761355E-3</v>
      </c>
      <c r="CC101" s="24">
        <f t="shared" ref="CC101" si="338">(L101-L100)/$B100*L$3</f>
        <v>5.0668892404761841E-4</v>
      </c>
      <c r="CD101" s="24">
        <f t="shared" ref="CD101" si="339">(M101-M100)/$B100*M$3</f>
        <v>3.4448588426379367E-3</v>
      </c>
      <c r="CE101" s="24">
        <f t="shared" ref="CE101" si="340">(N101-N100)/$B100*N$3</f>
        <v>6.9426089170641274E-4</v>
      </c>
      <c r="CF101" s="24">
        <f t="shared" ref="CF101" si="341">+SUM(BT101:CE101)</f>
        <v>2.7169005714984269E-2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E20DA-629D-46B5-84CA-4C38C3493012}">
  <sheetPr codeName="Hoja5"/>
  <dimension ref="A1:CU101"/>
  <sheetViews>
    <sheetView zoomScale="85" workbookViewId="0">
      <pane xSplit="1" ySplit="4" topLeftCell="AB88" activePane="bottomRight" state="frozen"/>
      <selection pane="topRight" activeCell="B1" sqref="B1"/>
      <selection pane="bottomLeft" activeCell="A5" sqref="A5"/>
      <selection pane="bottomRight" activeCell="A101" sqref="A101:XFD101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X1" s="21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U1" s="21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  <c r="BR1" s="21"/>
      <c r="BS1" s="214" t="s">
        <v>121</v>
      </c>
      <c r="BT1" s="215"/>
      <c r="BU1" s="215"/>
      <c r="BV1" s="215"/>
      <c r="BW1" s="215"/>
      <c r="BX1" s="215"/>
      <c r="BY1" s="215"/>
      <c r="BZ1" s="215"/>
      <c r="CA1" s="215"/>
      <c r="CB1" s="215"/>
      <c r="CC1" s="215"/>
      <c r="CD1" s="215"/>
      <c r="CE1" s="215"/>
      <c r="CF1" s="215"/>
      <c r="CG1" s="21"/>
      <c r="CH1" s="214" t="s">
        <v>122</v>
      </c>
      <c r="CI1" s="215"/>
      <c r="CJ1" s="215"/>
      <c r="CK1" s="215"/>
      <c r="CL1" s="215"/>
      <c r="CM1" s="215"/>
      <c r="CN1" s="215"/>
      <c r="CO1" s="215"/>
      <c r="CP1" s="215"/>
      <c r="CQ1" s="215"/>
      <c r="CR1" s="215"/>
      <c r="CS1" s="215"/>
      <c r="CT1" s="215"/>
      <c r="CU1" s="215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0.72820000000000007</v>
      </c>
      <c r="T2" s="28">
        <f>+SUM($E$3,$G$3,$K$3,$M$3:$N$3)</f>
        <v>0.3387</v>
      </c>
      <c r="U2" s="28">
        <f>+SUM($E$3,$G$3,$K$3,$N$3)</f>
        <v>0.28920000000000001</v>
      </c>
      <c r="V2" s="27"/>
      <c r="W2" s="28">
        <f>+SUM(E3,G3:L3,N3)</f>
        <v>0.47989999999999999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0.47989999999999999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0.47989999999999999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+[1]NEA!C3</f>
        <v>0.35310000000000002</v>
      </c>
      <c r="D3" s="32">
        <f>+[1]NEA!D3</f>
        <v>3.6400000000000002E-2</v>
      </c>
      <c r="E3" s="32">
        <f>+[1]NEA!E3</f>
        <v>0.11600000000000001</v>
      </c>
      <c r="F3" s="32">
        <f>+[1]NEA!F3</f>
        <v>8.1100000000000005E-2</v>
      </c>
      <c r="G3" s="32">
        <f>+[1]NEA!G3</f>
        <v>7.7800000000000008E-2</v>
      </c>
      <c r="H3" s="32">
        <f>+[1]NEA!H3</f>
        <v>5.2599999999999994E-2</v>
      </c>
      <c r="I3" s="32">
        <f>+[1]NEA!I3</f>
        <v>9.6299999999999997E-2</v>
      </c>
      <c r="J3" s="32">
        <f>+[1]NEA!J3</f>
        <v>2.8199999999999999E-2</v>
      </c>
      <c r="K3" s="32">
        <f>+[1]NEA!K3</f>
        <v>6.2400000000000004E-2</v>
      </c>
      <c r="L3" s="32">
        <f>+[1]NEA!L3</f>
        <v>1.3599999999999998E-2</v>
      </c>
      <c r="M3" s="32">
        <f>+[1]NEA!M3</f>
        <v>4.9499999999999995E-2</v>
      </c>
      <c r="N3" s="32">
        <f>+[1]NEA!N3</f>
        <v>3.3000000000000002E-2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0.35310000000000002</v>
      </c>
      <c r="AA3" s="32">
        <f t="shared" ref="AA3:AK3" si="0">+D3</f>
        <v>3.6400000000000002E-2</v>
      </c>
      <c r="AB3" s="32">
        <f t="shared" si="0"/>
        <v>0.11600000000000001</v>
      </c>
      <c r="AC3" s="32">
        <f t="shared" si="0"/>
        <v>8.1100000000000005E-2</v>
      </c>
      <c r="AD3" s="32">
        <f t="shared" si="0"/>
        <v>7.7800000000000008E-2</v>
      </c>
      <c r="AE3" s="32">
        <f t="shared" si="0"/>
        <v>5.2599999999999994E-2</v>
      </c>
      <c r="AF3" s="32">
        <f t="shared" si="0"/>
        <v>9.6299999999999997E-2</v>
      </c>
      <c r="AG3" s="32">
        <f t="shared" si="0"/>
        <v>2.8199999999999999E-2</v>
      </c>
      <c r="AH3" s="32">
        <f t="shared" si="0"/>
        <v>6.2400000000000004E-2</v>
      </c>
      <c r="AI3" s="32">
        <f t="shared" si="0"/>
        <v>1.3599999999999998E-2</v>
      </c>
      <c r="AJ3" s="32">
        <f t="shared" si="0"/>
        <v>4.9499999999999995E-2</v>
      </c>
      <c r="AK3" s="32">
        <f t="shared" si="0"/>
        <v>3.3000000000000002E-2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0.35310000000000002</v>
      </c>
      <c r="AX3" s="32">
        <f t="shared" ref="AX3:BH3" si="1">+AA3</f>
        <v>3.6400000000000002E-2</v>
      </c>
      <c r="AY3" s="32">
        <f t="shared" si="1"/>
        <v>0.11600000000000001</v>
      </c>
      <c r="AZ3" s="32">
        <f t="shared" si="1"/>
        <v>8.1100000000000005E-2</v>
      </c>
      <c r="BA3" s="32">
        <f t="shared" si="1"/>
        <v>7.7800000000000008E-2</v>
      </c>
      <c r="BB3" s="32">
        <f t="shared" si="1"/>
        <v>5.2599999999999994E-2</v>
      </c>
      <c r="BC3" s="32">
        <f t="shared" si="1"/>
        <v>9.6299999999999997E-2</v>
      </c>
      <c r="BD3" s="32">
        <f t="shared" si="1"/>
        <v>2.8199999999999999E-2</v>
      </c>
      <c r="BE3" s="32">
        <f t="shared" si="1"/>
        <v>6.2400000000000004E-2</v>
      </c>
      <c r="BF3" s="32">
        <f t="shared" si="1"/>
        <v>1.3599999999999998E-2</v>
      </c>
      <c r="BG3" s="32">
        <f t="shared" si="1"/>
        <v>4.9499999999999995E-2</v>
      </c>
      <c r="BH3" s="32">
        <f t="shared" si="1"/>
        <v>3.3000000000000002E-2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0.35310000000000002</v>
      </c>
      <c r="BU3" s="32">
        <f t="shared" ref="BU3:CE3" si="2">+AX3</f>
        <v>3.6400000000000002E-2</v>
      </c>
      <c r="BV3" s="32">
        <f t="shared" si="2"/>
        <v>0.11600000000000001</v>
      </c>
      <c r="BW3" s="32">
        <f t="shared" si="2"/>
        <v>8.1100000000000005E-2</v>
      </c>
      <c r="BX3" s="32">
        <f t="shared" si="2"/>
        <v>7.7800000000000008E-2</v>
      </c>
      <c r="BY3" s="32">
        <f t="shared" si="2"/>
        <v>5.2599999999999994E-2</v>
      </c>
      <c r="BZ3" s="32">
        <f t="shared" si="2"/>
        <v>9.6299999999999997E-2</v>
      </c>
      <c r="CA3" s="32">
        <f t="shared" si="2"/>
        <v>2.8199999999999999E-2</v>
      </c>
      <c r="CB3" s="32">
        <f t="shared" si="2"/>
        <v>6.2400000000000004E-2</v>
      </c>
      <c r="CC3" s="32">
        <f t="shared" si="2"/>
        <v>1.3599999999999998E-2</v>
      </c>
      <c r="CD3" s="32">
        <f t="shared" si="2"/>
        <v>4.9499999999999995E-2</v>
      </c>
      <c r="CE3" s="32">
        <f t="shared" si="2"/>
        <v>3.3000000000000002E-2</v>
      </c>
      <c r="CF3" s="29"/>
      <c r="CG3" s="22"/>
      <c r="CH3" s="29">
        <v>1</v>
      </c>
      <c r="CI3" s="32">
        <f>+BT3</f>
        <v>0.35310000000000002</v>
      </c>
      <c r="CJ3" s="32">
        <f t="shared" ref="CJ3:CT3" si="3">+BU3</f>
        <v>3.6400000000000002E-2</v>
      </c>
      <c r="CK3" s="32">
        <f t="shared" si="3"/>
        <v>0.11600000000000001</v>
      </c>
      <c r="CL3" s="32">
        <f t="shared" si="3"/>
        <v>8.1100000000000005E-2</v>
      </c>
      <c r="CM3" s="32">
        <f t="shared" si="3"/>
        <v>7.7800000000000008E-2</v>
      </c>
      <c r="CN3" s="32">
        <f t="shared" si="3"/>
        <v>5.2599999999999994E-2</v>
      </c>
      <c r="CO3" s="32">
        <f t="shared" si="3"/>
        <v>9.6299999999999997E-2</v>
      </c>
      <c r="CP3" s="32">
        <f t="shared" si="3"/>
        <v>2.8199999999999999E-2</v>
      </c>
      <c r="CQ3" s="32">
        <f t="shared" si="3"/>
        <v>6.2400000000000004E-2</v>
      </c>
      <c r="CR3" s="32">
        <f t="shared" si="3"/>
        <v>1.3599999999999998E-2</v>
      </c>
      <c r="CS3" s="32">
        <f t="shared" si="3"/>
        <v>4.9499999999999995E-2</v>
      </c>
      <c r="CT3" s="32">
        <f t="shared" si="3"/>
        <v>3.3000000000000002E-2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67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67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67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+[1]NEA!A6</f>
        <v>42705</v>
      </c>
      <c r="B5" s="17">
        <f>+[1]NEA!B6</f>
        <v>100</v>
      </c>
      <c r="C5" s="17">
        <f>+[1]NEA!C6</f>
        <v>100</v>
      </c>
      <c r="D5" s="17">
        <f>+[1]NEA!D6</f>
        <v>100</v>
      </c>
      <c r="E5" s="17">
        <f>+[1]NEA!E6</f>
        <v>100</v>
      </c>
      <c r="F5" s="17">
        <f>+[1]NEA!F6</f>
        <v>100</v>
      </c>
      <c r="G5" s="17">
        <f>+[1]NEA!G6</f>
        <v>100</v>
      </c>
      <c r="H5" s="17">
        <f>+[1]NEA!H6</f>
        <v>100</v>
      </c>
      <c r="I5" s="17">
        <f>+[1]NEA!I6</f>
        <v>100</v>
      </c>
      <c r="J5" s="17">
        <f>+[1]NEA!J6</f>
        <v>100</v>
      </c>
      <c r="K5" s="17">
        <f>+[1]NEA!K6</f>
        <v>100</v>
      </c>
      <c r="L5" s="17">
        <f>+[1]NEA!L6</f>
        <v>100</v>
      </c>
      <c r="M5" s="17">
        <f>+[1]NEA!M6</f>
        <v>100</v>
      </c>
      <c r="N5" s="17">
        <f>+[1]NEA!N6</f>
        <v>100</v>
      </c>
      <c r="O5" s="17">
        <f>+[1]NEA!R6</f>
        <v>100</v>
      </c>
      <c r="P5" s="17">
        <f>+[1]NEA!S6</f>
        <v>100</v>
      </c>
      <c r="Q5" s="17">
        <f>+[1]NEA!T6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+[1]NEA!A7</f>
        <v>42736</v>
      </c>
      <c r="B6" s="17">
        <f>+[1]NEA!B7</f>
        <v>101.67270000000001</v>
      </c>
      <c r="C6" s="17">
        <f>+[1]NEA!C7</f>
        <v>101.73260000000001</v>
      </c>
      <c r="D6" s="17">
        <f>+[1]NEA!D7</f>
        <v>100.7754</v>
      </c>
      <c r="E6" s="17">
        <f>+[1]NEA!E7</f>
        <v>100.2847</v>
      </c>
      <c r="F6" s="17">
        <f>+[1]NEA!F7</f>
        <v>101.39400000000001</v>
      </c>
      <c r="G6" s="17">
        <f>+[1]NEA!G7</f>
        <v>101.4132</v>
      </c>
      <c r="H6" s="17">
        <f>+[1]NEA!H7</f>
        <v>102.5966</v>
      </c>
      <c r="I6" s="17">
        <f>+[1]NEA!I7</f>
        <v>100.3463</v>
      </c>
      <c r="J6" s="17">
        <f>+[1]NEA!J7</f>
        <v>102.7252</v>
      </c>
      <c r="K6" s="17">
        <f>+[1]NEA!K7</f>
        <v>103.633</v>
      </c>
      <c r="L6" s="17">
        <f>+[1]NEA!L7</f>
        <v>101.6601</v>
      </c>
      <c r="M6" s="17">
        <f>+[1]NEA!M7</f>
        <v>104.29389999999999</v>
      </c>
      <c r="N6" s="17">
        <f>+[1]NEA!N7</f>
        <v>102.0562</v>
      </c>
      <c r="O6" s="18">
        <f>+[1]NEA!R7</f>
        <v>102.47709999999999</v>
      </c>
      <c r="P6" s="19">
        <f>+[1]NEA!S7</f>
        <v>101.8639</v>
      </c>
      <c r="Q6" s="20">
        <f>+[1]NEA!T7</f>
        <v>100.3476</v>
      </c>
      <c r="R6" s="18">
        <f t="shared" ref="R6:R69" si="6">+SUMPRODUCT($C$3:$N$3,C6:N6)</f>
        <v>101.67249087999998</v>
      </c>
      <c r="S6" s="19">
        <f t="shared" ref="S6:S69" si="7">+($C$3*$C6+$D$3*$D6+$E$3*$E6+$G$3*$G6+$K$3*$K6+$M$3*$M6+$N$3*$N6)/SUM($C$3:$E$3,$G$3,$K$3,$M$3:$N$3)</f>
        <v>101.77160070035704</v>
      </c>
      <c r="T6" s="19">
        <f t="shared" ref="T6:T69" si="8">+($E$3*$E6+$G$3*$G6+$K$3*$K6+$M$3*$M6+$N$3*$N6)/SUM($E$3,$G$3,$K$3,$M$3:$N$3)</f>
        <v>101.91932096250369</v>
      </c>
      <c r="U6" s="19">
        <f t="shared" ref="U6:U69" si="9">+($E$3*$E6+$G$3*$G6+$K$3*$K6+$N$3*$N6)/SUM($E$3,$G$3,$K$3,$N$3)</f>
        <v>101.51288367911481</v>
      </c>
      <c r="V6" s="19"/>
      <c r="W6" s="20">
        <f t="shared" ref="W6:W69" si="10">($E$3*$E6+SUMPRODUCT($G$3:$L$3,$G6:$L6)+$N$3*$N6)/SUM($E$3,$G$3:$L$3,$N$3)</f>
        <v>101.47298147530735</v>
      </c>
      <c r="X6" s="21"/>
      <c r="Y6" s="42">
        <f t="shared" ref="Y6:AN21" si="11">+B6/B5-1</f>
        <v>1.6727000000000158E-2</v>
      </c>
      <c r="Z6" s="24">
        <f t="shared" si="11"/>
        <v>1.7325999999999953E-2</v>
      </c>
      <c r="AA6" s="24">
        <f t="shared" si="11"/>
        <v>7.7540000000000386E-3</v>
      </c>
      <c r="AB6" s="24">
        <f t="shared" si="11"/>
        <v>2.8470000000000439E-3</v>
      </c>
      <c r="AC6" s="24">
        <f t="shared" si="11"/>
        <v>1.3940000000000063E-2</v>
      </c>
      <c r="AD6" s="24">
        <f t="shared" si="11"/>
        <v>1.4132000000000033E-2</v>
      </c>
      <c r="AE6" s="24">
        <f t="shared" si="11"/>
        <v>2.5965999999999934E-2</v>
      </c>
      <c r="AF6" s="24">
        <f t="shared" si="11"/>
        <v>3.4629999999999939E-3</v>
      </c>
      <c r="AG6" s="24">
        <f t="shared" si="11"/>
        <v>2.7252000000000054E-2</v>
      </c>
      <c r="AH6" s="24">
        <f t="shared" si="11"/>
        <v>3.6329999999999973E-2</v>
      </c>
      <c r="AI6" s="24">
        <f t="shared" si="11"/>
        <v>1.6601000000000088E-2</v>
      </c>
      <c r="AJ6" s="24">
        <f t="shared" si="11"/>
        <v>4.2938999999999838E-2</v>
      </c>
      <c r="AK6" s="24">
        <f t="shared" si="11"/>
        <v>2.0561999999999969E-2</v>
      </c>
      <c r="AL6" s="24">
        <f t="shared" si="11"/>
        <v>2.4770999999999876E-2</v>
      </c>
      <c r="AM6" s="24">
        <f t="shared" si="11"/>
        <v>1.8639000000000072E-2</v>
      </c>
      <c r="AN6" s="24">
        <f t="shared" si="11"/>
        <v>3.4760000000000346E-3</v>
      </c>
      <c r="AO6" s="24">
        <f t="shared" ref="AO6:AT21" si="12">+R6/R5-1</f>
        <v>1.6724908799999882E-2</v>
      </c>
      <c r="AP6" s="24">
        <f t="shared" si="12"/>
        <v>1.7716007003570455E-2</v>
      </c>
      <c r="AQ6" s="24">
        <f t="shared" si="12"/>
        <v>1.9193209625036678E-2</v>
      </c>
      <c r="AR6" s="24">
        <f t="shared" si="12"/>
        <v>1.5128836791147959E-2</v>
      </c>
      <c r="AS6" s="24" t="e">
        <f t="shared" si="12"/>
        <v>#DIV/0!</v>
      </c>
      <c r="AT6" s="24">
        <f>+W6/W5-1</f>
        <v>1.4729814753073445E-2</v>
      </c>
      <c r="AU6" s="21"/>
      <c r="BR6" s="21"/>
      <c r="BS6" s="35">
        <f t="shared" ref="BS6:BS69" si="13">+A6</f>
        <v>42736</v>
      </c>
      <c r="BT6" s="24">
        <f>(C6-C5)/$B5*C$3</f>
        <v>6.117810600000018E-3</v>
      </c>
      <c r="BU6" s="24">
        <f t="shared" ref="BU6:CE21" si="14">(D6-D5)/$B5*D$3</f>
        <v>2.8224560000000176E-4</v>
      </c>
      <c r="BV6" s="24">
        <f t="shared" si="14"/>
        <v>3.3025200000000098E-4</v>
      </c>
      <c r="BW6" s="24">
        <f t="shared" si="14"/>
        <v>1.1305340000000044E-3</v>
      </c>
      <c r="BX6" s="24">
        <f t="shared" si="14"/>
        <v>1.0994696000000026E-3</v>
      </c>
      <c r="BY6" s="24">
        <f t="shared" si="14"/>
        <v>1.3658115999999974E-3</v>
      </c>
      <c r="BZ6" s="24">
        <f t="shared" si="14"/>
        <v>3.3348689999999941E-4</v>
      </c>
      <c r="CA6" s="24">
        <f t="shared" si="14"/>
        <v>7.6850640000000021E-4</v>
      </c>
      <c r="CB6" s="24">
        <f t="shared" si="14"/>
        <v>2.2669919999999972E-3</v>
      </c>
      <c r="CC6" s="24">
        <f t="shared" si="14"/>
        <v>2.2577359999999993E-4</v>
      </c>
      <c r="CD6" s="24">
        <f t="shared" si="14"/>
        <v>2.1254804999999966E-3</v>
      </c>
      <c r="CE6" s="24">
        <f t="shared" si="14"/>
        <v>6.7854600000000133E-4</v>
      </c>
      <c r="CF6" s="24">
        <f>+SUM(BT6:CE6)</f>
        <v>1.6724908800000021E-2</v>
      </c>
      <c r="CG6" s="21"/>
      <c r="CH6" s="24">
        <f>+CH$3*(B$95-B$55)/$B$55</f>
        <v>13.564112795198168</v>
      </c>
      <c r="CI6" s="57">
        <f>+CI$3*(C$95-C$55)/$B$55</f>
        <v>5.0928751422594383</v>
      </c>
      <c r="CJ6" s="57">
        <f t="shared" ref="CJ6:CT6" si="15">+CJ$3*(D$95-D$55)/$B$55</f>
        <v>0.40114607208449954</v>
      </c>
      <c r="CK6" s="57">
        <f t="shared" si="15"/>
        <v>1.2346948672142644</v>
      </c>
      <c r="CL6" s="57">
        <f t="shared" si="15"/>
        <v>1.0586890423352506</v>
      </c>
      <c r="CM6" s="57">
        <f t="shared" si="15"/>
        <v>1.0209472001276843</v>
      </c>
      <c r="CN6" s="57">
        <f t="shared" si="15"/>
        <v>0.85171644139928049</v>
      </c>
      <c r="CO6" s="57">
        <f t="shared" si="15"/>
        <v>1.5667429070015335</v>
      </c>
      <c r="CP6" s="57">
        <f t="shared" si="15"/>
        <v>0.34713892816060832</v>
      </c>
      <c r="CQ6" s="57">
        <f t="shared" si="15"/>
        <v>0.73397471353736188</v>
      </c>
      <c r="CR6" s="57">
        <f t="shared" si="15"/>
        <v>0.10521209250255081</v>
      </c>
      <c r="CS6" s="57">
        <f t="shared" si="15"/>
        <v>0.67315520443702159</v>
      </c>
      <c r="CT6" s="57">
        <f t="shared" si="15"/>
        <v>0.47759621462324653</v>
      </c>
    </row>
    <row r="7" spans="1:99" x14ac:dyDescent="0.25">
      <c r="A7" s="31">
        <f>+[1]NEA!A8</f>
        <v>42767</v>
      </c>
      <c r="B7" s="17">
        <f>+[1]NEA!B8</f>
        <v>103.46169999999999</v>
      </c>
      <c r="C7" s="17">
        <f>+[1]NEA!C8</f>
        <v>103.3712</v>
      </c>
      <c r="D7" s="17">
        <f>+[1]NEA!D8</f>
        <v>104.2784</v>
      </c>
      <c r="E7" s="17">
        <f>+[1]NEA!E8</f>
        <v>100.42910000000001</v>
      </c>
      <c r="F7" s="17">
        <f>+[1]NEA!F8</f>
        <v>103.9854</v>
      </c>
      <c r="G7" s="17">
        <f>+[1]NEA!G8</f>
        <v>101.7747</v>
      </c>
      <c r="H7" s="17">
        <f>+[1]NEA!H8</f>
        <v>105.2343</v>
      </c>
      <c r="I7" s="17">
        <f>+[1]NEA!I8</f>
        <v>101.2812</v>
      </c>
      <c r="J7" s="17">
        <f>+[1]NEA!J8</f>
        <v>107.0976</v>
      </c>
      <c r="K7" s="17">
        <f>+[1]NEA!K8</f>
        <v>105.6846</v>
      </c>
      <c r="L7" s="17">
        <f>+[1]NEA!L8</f>
        <v>109.7825</v>
      </c>
      <c r="M7" s="17">
        <f>+[1]NEA!M8</f>
        <v>108.3164</v>
      </c>
      <c r="N7" s="17">
        <f>+[1]NEA!N8</f>
        <v>103.2166</v>
      </c>
      <c r="O7" s="18">
        <f>+[1]NEA!R8</f>
        <v>104.07129999999999</v>
      </c>
      <c r="P7" s="19">
        <f>+[1]NEA!S8</f>
        <v>103.4466</v>
      </c>
      <c r="Q7" s="20">
        <f>+[1]NEA!T8</f>
        <v>103.0912</v>
      </c>
      <c r="R7" s="18">
        <f t="shared" si="6"/>
        <v>103.46159437999999</v>
      </c>
      <c r="S7" s="19">
        <f t="shared" si="7"/>
        <v>103.30469703378192</v>
      </c>
      <c r="T7" s="19">
        <f t="shared" si="8"/>
        <v>103.13072305875406</v>
      </c>
      <c r="U7" s="19">
        <f t="shared" si="9"/>
        <v>102.24313312586445</v>
      </c>
      <c r="V7" s="19"/>
      <c r="W7" s="20">
        <f t="shared" si="10"/>
        <v>102.87687468222548</v>
      </c>
      <c r="X7" s="21"/>
      <c r="Y7" s="42">
        <f t="shared" si="11"/>
        <v>1.7595677108997565E-2</v>
      </c>
      <c r="Z7" s="24">
        <f t="shared" si="11"/>
        <v>1.610693130815477E-2</v>
      </c>
      <c r="AA7" s="24">
        <f t="shared" si="11"/>
        <v>3.476046733627447E-2</v>
      </c>
      <c r="AB7" s="24">
        <f t="shared" si="11"/>
        <v>1.4399006029832684E-3</v>
      </c>
      <c r="AC7" s="24">
        <f t="shared" si="11"/>
        <v>2.5557725309189872E-2</v>
      </c>
      <c r="AD7" s="24">
        <f t="shared" si="11"/>
        <v>3.5646247234086825E-3</v>
      </c>
      <c r="AE7" s="24">
        <f t="shared" si="11"/>
        <v>2.570942896743178E-2</v>
      </c>
      <c r="AF7" s="24">
        <f t="shared" si="11"/>
        <v>9.3167361427377582E-3</v>
      </c>
      <c r="AG7" s="24">
        <f t="shared" si="11"/>
        <v>4.2564044655060362E-2</v>
      </c>
      <c r="AH7" s="24">
        <f t="shared" si="11"/>
        <v>1.9796782878040764E-2</v>
      </c>
      <c r="AI7" s="24">
        <f t="shared" si="11"/>
        <v>7.9897619616742466E-2</v>
      </c>
      <c r="AJ7" s="24">
        <f t="shared" si="11"/>
        <v>3.8568890414492296E-2</v>
      </c>
      <c r="AK7" s="24">
        <f t="shared" si="11"/>
        <v>1.1370205827769375E-2</v>
      </c>
      <c r="AL7" s="24">
        <f t="shared" si="11"/>
        <v>1.5556646314152101E-2</v>
      </c>
      <c r="AM7" s="24">
        <f t="shared" si="11"/>
        <v>1.553739843065105E-2</v>
      </c>
      <c r="AN7" s="24">
        <f t="shared" si="11"/>
        <v>2.7340962813261038E-2</v>
      </c>
      <c r="AO7" s="24">
        <f t="shared" si="12"/>
        <v>1.759673127425998E-2</v>
      </c>
      <c r="AP7" s="24">
        <f t="shared" si="12"/>
        <v>1.5064087848423613E-2</v>
      </c>
      <c r="AQ7" s="24">
        <f t="shared" si="12"/>
        <v>1.188589253548944E-2</v>
      </c>
      <c r="AR7" s="24">
        <f t="shared" si="12"/>
        <v>7.1936627183006863E-3</v>
      </c>
      <c r="AS7" s="24" t="e">
        <f t="shared" si="12"/>
        <v>#DIV/0!</v>
      </c>
      <c r="AT7" s="24">
        <f t="shared" si="12"/>
        <v>1.3835142976061698E-2</v>
      </c>
      <c r="AU7" s="21"/>
      <c r="BR7" s="21"/>
      <c r="BS7" s="35">
        <f t="shared" si="13"/>
        <v>42767</v>
      </c>
      <c r="BT7" s="24">
        <f>(C7-C6)/$B6*C$3</f>
        <v>5.6907081251899357E-3</v>
      </c>
      <c r="BU7" s="24">
        <f t="shared" si="14"/>
        <v>1.2541144279634552E-3</v>
      </c>
      <c r="BV7" s="24">
        <f t="shared" si="14"/>
        <v>1.6474825592317825E-4</v>
      </c>
      <c r="BW7" s="24">
        <f t="shared" si="14"/>
        <v>2.0670498570412653E-3</v>
      </c>
      <c r="BX7" s="24">
        <f t="shared" si="14"/>
        <v>2.7661997763410835E-4</v>
      </c>
      <c r="BY7" s="24">
        <f t="shared" si="14"/>
        <v>1.3646044611778823E-3</v>
      </c>
      <c r="BZ7" s="24">
        <f t="shared" si="14"/>
        <v>8.8549699181786161E-4</v>
      </c>
      <c r="CA7" s="24">
        <f t="shared" si="14"/>
        <v>1.2127314411833261E-3</v>
      </c>
      <c r="CB7" s="24">
        <f t="shared" si="14"/>
        <v>1.2591368184379924E-3</v>
      </c>
      <c r="CC7" s="24">
        <f t="shared" si="14"/>
        <v>1.0864729666862389E-3</v>
      </c>
      <c r="CD7" s="24">
        <f t="shared" si="14"/>
        <v>1.9583796830417639E-3</v>
      </c>
      <c r="CE7" s="24">
        <f t="shared" si="14"/>
        <v>3.7663207527684282E-4</v>
      </c>
      <c r="CF7" s="24">
        <f t="shared" ref="CF7:CF70" si="16">+SUM(BT7:CE7)</f>
        <v>1.7596695081373851E-2</v>
      </c>
    </row>
    <row r="8" spans="1:99" x14ac:dyDescent="0.25">
      <c r="A8" s="31">
        <f>+[1]NEA!A9</f>
        <v>42795</v>
      </c>
      <c r="B8" s="17">
        <f>+[1]NEA!B9</f>
        <v>105.988</v>
      </c>
      <c r="C8" s="17">
        <f>+[1]NEA!C9</f>
        <v>105.02979999999999</v>
      </c>
      <c r="D8" s="17">
        <f>+[1]NEA!D9</f>
        <v>106.3092</v>
      </c>
      <c r="E8" s="17">
        <f>+[1]NEA!E9</f>
        <v>103.2313</v>
      </c>
      <c r="F8" s="17">
        <f>+[1]NEA!F9</f>
        <v>113.2471</v>
      </c>
      <c r="G8" s="17">
        <f>+[1]NEA!G9</f>
        <v>103.1742</v>
      </c>
      <c r="H8" s="17">
        <f>+[1]NEA!H9</f>
        <v>107.6407</v>
      </c>
      <c r="I8" s="17">
        <f>+[1]NEA!I9</f>
        <v>102.3716</v>
      </c>
      <c r="J8" s="17">
        <f>+[1]NEA!J9</f>
        <v>110.7662</v>
      </c>
      <c r="K8" s="17">
        <f>+[1]NEA!K9</f>
        <v>105.7406</v>
      </c>
      <c r="L8" s="17">
        <f>+[1]NEA!L9</f>
        <v>123.958</v>
      </c>
      <c r="M8" s="17">
        <f>+[1]NEA!M9</f>
        <v>110.4746</v>
      </c>
      <c r="N8" s="17">
        <f>+[1]NEA!N9</f>
        <v>104.53749999999999</v>
      </c>
      <c r="O8" s="18">
        <f>+[1]NEA!R9</f>
        <v>104.9091</v>
      </c>
      <c r="P8" s="19">
        <f>+[1]NEA!S9</f>
        <v>105.4076</v>
      </c>
      <c r="Q8" s="20">
        <f>+[1]NEA!T9</f>
        <v>109.04689999999999</v>
      </c>
      <c r="R8" s="18">
        <f t="shared" si="6"/>
        <v>105.98796580999999</v>
      </c>
      <c r="S8" s="19">
        <f t="shared" si="7"/>
        <v>105.01772103817632</v>
      </c>
      <c r="T8" s="19">
        <f t="shared" si="8"/>
        <v>104.86633362857985</v>
      </c>
      <c r="U8" s="19">
        <f t="shared" si="9"/>
        <v>103.90641251728908</v>
      </c>
      <c r="V8" s="19"/>
      <c r="W8" s="20">
        <f t="shared" si="10"/>
        <v>104.97907072306731</v>
      </c>
      <c r="X8" s="21"/>
      <c r="Y8" s="42">
        <f t="shared" si="11"/>
        <v>2.4417731392389674E-2</v>
      </c>
      <c r="Z8" s="24">
        <f t="shared" si="11"/>
        <v>1.6045087993560969E-2</v>
      </c>
      <c r="AA8" s="24">
        <f t="shared" si="11"/>
        <v>1.9474790560652933E-2</v>
      </c>
      <c r="AB8" s="24">
        <f t="shared" si="11"/>
        <v>2.7902271353621666E-2</v>
      </c>
      <c r="AC8" s="24">
        <f t="shared" si="11"/>
        <v>8.9067311372558189E-2</v>
      </c>
      <c r="AD8" s="24">
        <f t="shared" si="11"/>
        <v>1.3750961683011598E-2</v>
      </c>
      <c r="AE8" s="24">
        <f t="shared" si="11"/>
        <v>2.286706900696811E-2</v>
      </c>
      <c r="AF8" s="24">
        <f t="shared" si="11"/>
        <v>1.0766065173003492E-2</v>
      </c>
      <c r="AG8" s="24">
        <f t="shared" si="11"/>
        <v>3.4254735867096819E-2</v>
      </c>
      <c r="AH8" s="24">
        <f t="shared" si="11"/>
        <v>5.2987852534802649E-4</v>
      </c>
      <c r="AI8" s="24">
        <f t="shared" si="11"/>
        <v>0.12912349418167746</v>
      </c>
      <c r="AJ8" s="24">
        <f t="shared" si="11"/>
        <v>1.9924960578453499E-2</v>
      </c>
      <c r="AK8" s="24">
        <f t="shared" si="11"/>
        <v>1.2797360114555234E-2</v>
      </c>
      <c r="AL8" s="24">
        <f t="shared" si="11"/>
        <v>8.0502501650310254E-3</v>
      </c>
      <c r="AM8" s="24">
        <f t="shared" si="11"/>
        <v>1.8956640430908278E-2</v>
      </c>
      <c r="AN8" s="24">
        <f t="shared" si="11"/>
        <v>5.7771177365284254E-2</v>
      </c>
      <c r="AO8" s="24">
        <f t="shared" si="12"/>
        <v>2.4418446720635201E-2</v>
      </c>
      <c r="AP8" s="24">
        <f t="shared" si="12"/>
        <v>1.6582247018586349E-2</v>
      </c>
      <c r="AQ8" s="24">
        <f t="shared" si="12"/>
        <v>1.6829229140932211E-2</v>
      </c>
      <c r="AR8" s="24">
        <f t="shared" si="12"/>
        <v>1.6267883627715918E-2</v>
      </c>
      <c r="AS8" s="24" t="e">
        <f t="shared" si="12"/>
        <v>#DIV/0!</v>
      </c>
      <c r="AT8" s="24">
        <f t="shared" si="12"/>
        <v>2.0434097044017552E-2</v>
      </c>
      <c r="AU8" s="21"/>
      <c r="BR8" s="21"/>
      <c r="BS8" s="35">
        <f t="shared" si="13"/>
        <v>42795</v>
      </c>
      <c r="BT8" s="24">
        <f t="shared" ref="BT8:CE42" si="17">(C8-C7)/$B7*C$3</f>
        <v>5.6605648273708774E-3</v>
      </c>
      <c r="BU8" s="24">
        <f t="shared" si="14"/>
        <v>7.1447811122376669E-4</v>
      </c>
      <c r="BV8" s="24">
        <f t="shared" si="14"/>
        <v>3.1417925667179252E-3</v>
      </c>
      <c r="BW8" s="24">
        <f t="shared" si="14"/>
        <v>7.259921980790964E-3</v>
      </c>
      <c r="BX8" s="24">
        <f t="shared" si="14"/>
        <v>1.05238073605982E-3</v>
      </c>
      <c r="BY8" s="24">
        <f t="shared" si="14"/>
        <v>1.2234154281246057E-3</v>
      </c>
      <c r="BZ8" s="24">
        <f t="shared" si="14"/>
        <v>1.0149216569996457E-3</v>
      </c>
      <c r="CA8" s="24">
        <f t="shared" si="14"/>
        <v>9.9993060233883593E-4</v>
      </c>
      <c r="CB8" s="24">
        <f t="shared" si="14"/>
        <v>3.3774817154559004E-5</v>
      </c>
      <c r="CC8" s="24">
        <f t="shared" si="14"/>
        <v>1.8633639308072453E-3</v>
      </c>
      <c r="CD8" s="24">
        <f t="shared" si="14"/>
        <v>1.0325647075197847E-3</v>
      </c>
      <c r="CE8" s="24">
        <f t="shared" si="14"/>
        <v>4.2131242769063168E-4</v>
      </c>
      <c r="CF8" s="24">
        <f t="shared" si="16"/>
        <v>2.4418421792798663E-2</v>
      </c>
    </row>
    <row r="9" spans="1:99" x14ac:dyDescent="0.25">
      <c r="A9" s="31">
        <f>+[1]NEA!A10</f>
        <v>42826</v>
      </c>
      <c r="B9" s="17">
        <f>+[1]NEA!B10</f>
        <v>108.3473</v>
      </c>
      <c r="C9" s="17">
        <f>+[1]NEA!C10</f>
        <v>107.93519999999999</v>
      </c>
      <c r="D9" s="17">
        <f>+[1]NEA!D10</f>
        <v>109.41679999999999</v>
      </c>
      <c r="E9" s="17">
        <f>+[1]NEA!E10</f>
        <v>103.2573</v>
      </c>
      <c r="F9" s="17">
        <f>+[1]NEA!F10</f>
        <v>116.5835</v>
      </c>
      <c r="G9" s="17">
        <f>+[1]NEA!G10</f>
        <v>104.9504</v>
      </c>
      <c r="H9" s="17">
        <f>+[1]NEA!H10</f>
        <v>110.3274</v>
      </c>
      <c r="I9" s="17">
        <f>+[1]NEA!I10</f>
        <v>102.8986</v>
      </c>
      <c r="J9" s="17">
        <f>+[1]NEA!J10</f>
        <v>120.0581</v>
      </c>
      <c r="K9" s="17">
        <f>+[1]NEA!K10</f>
        <v>109.1455</v>
      </c>
      <c r="L9" s="17">
        <f>+[1]NEA!L10</f>
        <v>125.2085</v>
      </c>
      <c r="M9" s="17">
        <f>+[1]NEA!M10</f>
        <v>110.876</v>
      </c>
      <c r="N9" s="17">
        <f>+[1]NEA!N10</f>
        <v>107.72620000000001</v>
      </c>
      <c r="O9" s="18">
        <f>+[1]NEA!R10</f>
        <v>107.1165</v>
      </c>
      <c r="P9" s="19">
        <f>+[1]NEA!S10</f>
        <v>107.5916</v>
      </c>
      <c r="Q9" s="20">
        <f>+[1]NEA!T10</f>
        <v>112.2076</v>
      </c>
      <c r="R9" s="18">
        <f t="shared" si="6"/>
        <v>108.34743665000001</v>
      </c>
      <c r="S9" s="19">
        <f t="shared" si="7"/>
        <v>107.23933584180169</v>
      </c>
      <c r="T9" s="19">
        <f t="shared" si="8"/>
        <v>106.27987516976675</v>
      </c>
      <c r="U9" s="19">
        <f t="shared" si="9"/>
        <v>105.49319405255879</v>
      </c>
      <c r="V9" s="19"/>
      <c r="W9" s="20">
        <f t="shared" si="10"/>
        <v>106.91698720566785</v>
      </c>
      <c r="X9" s="21"/>
      <c r="Y9" s="42">
        <f t="shared" si="11"/>
        <v>2.2260067177416465E-2</v>
      </c>
      <c r="Z9" s="24">
        <f t="shared" si="11"/>
        <v>2.7662625273969788E-2</v>
      </c>
      <c r="AA9" s="24">
        <f t="shared" si="11"/>
        <v>2.9231712777445296E-2</v>
      </c>
      <c r="AB9" s="24">
        <f t="shared" si="11"/>
        <v>2.518615962405768E-4</v>
      </c>
      <c r="AC9" s="24">
        <f t="shared" si="11"/>
        <v>2.9461240067074623E-2</v>
      </c>
      <c r="AD9" s="24">
        <f t="shared" si="11"/>
        <v>1.7215544196126586E-2</v>
      </c>
      <c r="AE9" s="24">
        <f t="shared" si="11"/>
        <v>2.4959889707146132E-2</v>
      </c>
      <c r="AF9" s="24">
        <f t="shared" si="11"/>
        <v>5.1479121162509855E-3</v>
      </c>
      <c r="AG9" s="24">
        <f t="shared" si="11"/>
        <v>8.3887503588639944E-2</v>
      </c>
      <c r="AH9" s="24">
        <f t="shared" si="11"/>
        <v>3.2200498200312788E-2</v>
      </c>
      <c r="AI9" s="24">
        <f t="shared" si="11"/>
        <v>1.008809435453939E-2</v>
      </c>
      <c r="AJ9" s="24">
        <f t="shared" si="11"/>
        <v>3.633414377603561E-3</v>
      </c>
      <c r="AK9" s="24">
        <f t="shared" si="11"/>
        <v>3.0502929570728421E-2</v>
      </c>
      <c r="AL9" s="24">
        <f t="shared" si="11"/>
        <v>2.1041072700080488E-2</v>
      </c>
      <c r="AM9" s="24">
        <f t="shared" si="11"/>
        <v>2.0719568607956207E-2</v>
      </c>
      <c r="AN9" s="24">
        <f t="shared" si="11"/>
        <v>2.8984776275162494E-2</v>
      </c>
      <c r="AO9" s="24">
        <f t="shared" si="12"/>
        <v>2.2261686239263501E-2</v>
      </c>
      <c r="AP9" s="24">
        <f t="shared" si="12"/>
        <v>2.1154665914124848E-2</v>
      </c>
      <c r="AQ9" s="24">
        <f t="shared" si="12"/>
        <v>1.347945992079258E-2</v>
      </c>
      <c r="AR9" s="24">
        <f t="shared" si="12"/>
        <v>1.527125705553245E-2</v>
      </c>
      <c r="AS9" s="24" t="e">
        <f t="shared" si="12"/>
        <v>#DIV/0!</v>
      </c>
      <c r="AT9" s="24">
        <f t="shared" si="12"/>
        <v>1.8460027024936432E-2</v>
      </c>
      <c r="AU9" s="21"/>
      <c r="BR9" s="21"/>
      <c r="BS9" s="35">
        <f t="shared" si="13"/>
        <v>42826</v>
      </c>
      <c r="BT9" s="24">
        <f t="shared" si="17"/>
        <v>9.6793669094614506E-3</v>
      </c>
      <c r="BU9" s="24">
        <f t="shared" si="14"/>
        <v>1.0672589349737676E-3</v>
      </c>
      <c r="BV9" s="24">
        <f t="shared" si="14"/>
        <v>2.8456051628482139E-5</v>
      </c>
      <c r="BW9" s="24">
        <f t="shared" si="14"/>
        <v>2.5529497678982507E-3</v>
      </c>
      <c r="BX9" s="24">
        <f t="shared" si="14"/>
        <v>1.3038113748726292E-3</v>
      </c>
      <c r="BY9" s="24">
        <f t="shared" si="14"/>
        <v>1.3333624561271097E-3</v>
      </c>
      <c r="BZ9" s="24">
        <f t="shared" si="14"/>
        <v>4.7882873532852863E-4</v>
      </c>
      <c r="CA9" s="24">
        <f t="shared" si="14"/>
        <v>2.4722759180284552E-3</v>
      </c>
      <c r="CB9" s="24">
        <f t="shared" si="14"/>
        <v>2.0046209004792983E-3</v>
      </c>
      <c r="CC9" s="24">
        <f t="shared" si="14"/>
        <v>1.6045967468015276E-4</v>
      </c>
      <c r="CD9" s="24">
        <f t="shared" si="14"/>
        <v>1.8746744914519068E-4</v>
      </c>
      <c r="CE9" s="24">
        <f t="shared" si="14"/>
        <v>9.928208853832545E-4</v>
      </c>
      <c r="CF9" s="24">
        <f t="shared" si="16"/>
        <v>2.2261679058006571E-2</v>
      </c>
    </row>
    <row r="10" spans="1:99" x14ac:dyDescent="0.25">
      <c r="A10" s="31">
        <f>+[1]NEA!A11</f>
        <v>42856</v>
      </c>
      <c r="B10" s="17">
        <f>+[1]NEA!B11</f>
        <v>110.4331</v>
      </c>
      <c r="C10" s="17">
        <f>+[1]NEA!C11</f>
        <v>109.8801</v>
      </c>
      <c r="D10" s="17">
        <f>+[1]NEA!D11</f>
        <v>111.5329</v>
      </c>
      <c r="E10" s="17">
        <f>+[1]NEA!E11</f>
        <v>107.36239999999999</v>
      </c>
      <c r="F10" s="17">
        <f>+[1]NEA!F11</f>
        <v>117.776</v>
      </c>
      <c r="G10" s="17">
        <f>+[1]NEA!G11</f>
        <v>106.84569999999999</v>
      </c>
      <c r="H10" s="17">
        <f>+[1]NEA!H11</f>
        <v>112.6649</v>
      </c>
      <c r="I10" s="17">
        <f>+[1]NEA!I11</f>
        <v>104.89149999999999</v>
      </c>
      <c r="J10" s="17">
        <f>+[1]NEA!J11</f>
        <v>120.4868</v>
      </c>
      <c r="K10" s="17">
        <f>+[1]NEA!K11</f>
        <v>109.7089</v>
      </c>
      <c r="L10" s="17">
        <f>+[1]NEA!L11</f>
        <v>125.2085</v>
      </c>
      <c r="M10" s="17">
        <f>+[1]NEA!M11</f>
        <v>114.1092</v>
      </c>
      <c r="N10" s="17">
        <f>+[1]NEA!N11</f>
        <v>110.1254</v>
      </c>
      <c r="O10" s="18">
        <f>+[1]NEA!R11</f>
        <v>109.2521</v>
      </c>
      <c r="P10" s="19">
        <f>+[1]NEA!S11</f>
        <v>109.8413</v>
      </c>
      <c r="Q10" s="20">
        <f>+[1]NEA!T11</f>
        <v>113.6091</v>
      </c>
      <c r="R10" s="18">
        <f t="shared" si="6"/>
        <v>110.43289583999999</v>
      </c>
      <c r="S10" s="19">
        <f t="shared" si="7"/>
        <v>109.52138655589121</v>
      </c>
      <c r="T10" s="19">
        <f t="shared" si="8"/>
        <v>108.93124540891645</v>
      </c>
      <c r="U10" s="19">
        <f t="shared" si="9"/>
        <v>108.04497724757952</v>
      </c>
      <c r="V10" s="19"/>
      <c r="W10" s="20">
        <f t="shared" si="10"/>
        <v>109.13606161700355</v>
      </c>
      <c r="X10" s="21"/>
      <c r="Y10" s="42">
        <f t="shared" si="11"/>
        <v>1.9251056556093049E-2</v>
      </c>
      <c r="Z10" s="24">
        <f t="shared" si="11"/>
        <v>1.8019144820225597E-2</v>
      </c>
      <c r="AA10" s="24">
        <f t="shared" si="11"/>
        <v>1.9339808877612885E-2</v>
      </c>
      <c r="AB10" s="24">
        <f t="shared" si="11"/>
        <v>3.9756026934657296E-2</v>
      </c>
      <c r="AC10" s="24">
        <f t="shared" si="11"/>
        <v>1.022872018767651E-2</v>
      </c>
      <c r="AD10" s="24">
        <f t="shared" si="11"/>
        <v>1.805900692136464E-2</v>
      </c>
      <c r="AE10" s="24">
        <f t="shared" si="11"/>
        <v>2.1186939962330342E-2</v>
      </c>
      <c r="AF10" s="24">
        <f t="shared" si="11"/>
        <v>1.9367610443679517E-2</v>
      </c>
      <c r="AG10" s="24">
        <f t="shared" si="11"/>
        <v>3.5707711516341778E-3</v>
      </c>
      <c r="AH10" s="24">
        <f t="shared" si="11"/>
        <v>5.1619168907559576E-3</v>
      </c>
      <c r="AI10" s="24">
        <f t="shared" si="11"/>
        <v>0</v>
      </c>
      <c r="AJ10" s="24">
        <f t="shared" si="11"/>
        <v>2.9160503625671907E-2</v>
      </c>
      <c r="AK10" s="24">
        <f t="shared" si="11"/>
        <v>2.227127662537054E-2</v>
      </c>
      <c r="AL10" s="24">
        <f t="shared" si="11"/>
        <v>1.9937171210784532E-2</v>
      </c>
      <c r="AM10" s="24">
        <f t="shared" si="11"/>
        <v>2.0909624914956293E-2</v>
      </c>
      <c r="AN10" s="24">
        <f t="shared" si="11"/>
        <v>1.2490241302728133E-2</v>
      </c>
      <c r="AO10" s="24">
        <f t="shared" si="12"/>
        <v>1.924788674730471E-2</v>
      </c>
      <c r="AP10" s="24">
        <f t="shared" si="12"/>
        <v>2.1279978061930382E-2</v>
      </c>
      <c r="AQ10" s="24">
        <f t="shared" si="12"/>
        <v>2.4947058273398603E-2</v>
      </c>
      <c r="AR10" s="24">
        <f t="shared" si="12"/>
        <v>2.41890789063548E-2</v>
      </c>
      <c r="AS10" s="24" t="e">
        <f t="shared" si="12"/>
        <v>#DIV/0!</v>
      </c>
      <c r="AT10" s="24">
        <f t="shared" si="12"/>
        <v>2.0755115434248461E-2</v>
      </c>
      <c r="AU10" s="21"/>
      <c r="BR10" s="21"/>
      <c r="BS10" s="35">
        <f t="shared" si="13"/>
        <v>42856</v>
      </c>
      <c r="BT10" s="24">
        <f t="shared" si="17"/>
        <v>6.3383599775905953E-3</v>
      </c>
      <c r="BU10" s="24">
        <f t="shared" si="14"/>
        <v>7.1091794627092797E-4</v>
      </c>
      <c r="BV10" s="24">
        <f t="shared" si="14"/>
        <v>4.3950481461005409E-3</v>
      </c>
      <c r="BW10" s="24">
        <f t="shared" si="14"/>
        <v>8.9260876828494698E-4</v>
      </c>
      <c r="BX10" s="24">
        <f t="shared" si="14"/>
        <v>1.3609415278460965E-3</v>
      </c>
      <c r="BY10" s="24">
        <f t="shared" si="14"/>
        <v>1.1347998519575502E-3</v>
      </c>
      <c r="BZ10" s="24">
        <f t="shared" si="14"/>
        <v>1.7713064377238674E-3</v>
      </c>
      <c r="CA10" s="24">
        <f t="shared" si="14"/>
        <v>1.1157952251694484E-4</v>
      </c>
      <c r="CB10" s="24">
        <f t="shared" si="14"/>
        <v>3.2447656748253154E-4</v>
      </c>
      <c r="CC10" s="24">
        <f t="shared" si="14"/>
        <v>0</v>
      </c>
      <c r="CD10" s="24">
        <f t="shared" si="14"/>
        <v>1.4771332557433348E-3</v>
      </c>
      <c r="CE10" s="24">
        <f t="shared" si="14"/>
        <v>7.3073902164613031E-4</v>
      </c>
      <c r="CF10" s="24">
        <f t="shared" si="16"/>
        <v>1.9247911023163464E-2</v>
      </c>
    </row>
    <row r="11" spans="1:99" x14ac:dyDescent="0.25">
      <c r="A11" s="31">
        <f>+[1]NEA!A12</f>
        <v>42887</v>
      </c>
      <c r="B11" s="17">
        <f>+[1]NEA!B12</f>
        <v>111.94029999999999</v>
      </c>
      <c r="C11" s="17">
        <f>+[1]NEA!C12</f>
        <v>111.3432</v>
      </c>
      <c r="D11" s="17">
        <f>+[1]NEA!D12</f>
        <v>114.2932</v>
      </c>
      <c r="E11" s="17">
        <f>+[1]NEA!E12</f>
        <v>107.6865</v>
      </c>
      <c r="F11" s="17">
        <f>+[1]NEA!F12</f>
        <v>120.8334</v>
      </c>
      <c r="G11" s="17">
        <f>+[1]NEA!G12</f>
        <v>107.4653</v>
      </c>
      <c r="H11" s="17">
        <f>+[1]NEA!H12</f>
        <v>114.50409999999999</v>
      </c>
      <c r="I11" s="17">
        <f>+[1]NEA!I12</f>
        <v>106.5643</v>
      </c>
      <c r="J11" s="17">
        <f>+[1]NEA!J12</f>
        <v>120.80670000000001</v>
      </c>
      <c r="K11" s="17">
        <f>+[1]NEA!K12</f>
        <v>112.3574</v>
      </c>
      <c r="L11" s="17">
        <f>+[1]NEA!L12</f>
        <v>125.4614</v>
      </c>
      <c r="M11" s="17">
        <f>+[1]NEA!M12</f>
        <v>114.7012</v>
      </c>
      <c r="N11" s="17">
        <f>+[1]NEA!N12</f>
        <v>112.9007</v>
      </c>
      <c r="O11" s="18">
        <f>+[1]NEA!R12</f>
        <v>108.84</v>
      </c>
      <c r="P11" s="19">
        <f>+[1]NEA!S12</f>
        <v>111.54430000000001</v>
      </c>
      <c r="Q11" s="20">
        <f>+[1]NEA!T12</f>
        <v>115.6964</v>
      </c>
      <c r="R11" s="18">
        <f t="shared" si="6"/>
        <v>111.94019546999998</v>
      </c>
      <c r="S11" s="19">
        <f t="shared" si="7"/>
        <v>110.87960038450974</v>
      </c>
      <c r="T11" s="19">
        <f t="shared" si="8"/>
        <v>110.02943194567466</v>
      </c>
      <c r="U11" s="19">
        <f t="shared" si="9"/>
        <v>109.22980359612725</v>
      </c>
      <c r="V11" s="19"/>
      <c r="W11" s="20">
        <f t="shared" si="10"/>
        <v>110.41329637424464</v>
      </c>
      <c r="X11" s="21"/>
      <c r="Y11" s="42">
        <f t="shared" si="11"/>
        <v>1.36480819609337E-2</v>
      </c>
      <c r="Z11" s="24">
        <f t="shared" si="11"/>
        <v>1.3315422901872154E-2</v>
      </c>
      <c r="AA11" s="24">
        <f t="shared" si="11"/>
        <v>2.4748751265321722E-2</v>
      </c>
      <c r="AB11" s="24">
        <f t="shared" si="11"/>
        <v>3.0187477180092515E-3</v>
      </c>
      <c r="AC11" s="24">
        <f t="shared" si="11"/>
        <v>2.5959448444504929E-2</v>
      </c>
      <c r="AD11" s="24">
        <f t="shared" si="11"/>
        <v>5.7990167128860737E-3</v>
      </c>
      <c r="AE11" s="24">
        <f t="shared" si="11"/>
        <v>1.6324516331173156E-2</v>
      </c>
      <c r="AF11" s="24">
        <f t="shared" si="11"/>
        <v>1.5947908076441086E-2</v>
      </c>
      <c r="AG11" s="24">
        <f t="shared" si="11"/>
        <v>2.6550626292674018E-3</v>
      </c>
      <c r="AH11" s="24">
        <f t="shared" si="11"/>
        <v>2.4141159012623481E-2</v>
      </c>
      <c r="AI11" s="24">
        <f t="shared" si="11"/>
        <v>2.01983092202207E-3</v>
      </c>
      <c r="AJ11" s="24">
        <f t="shared" si="11"/>
        <v>5.1880128859023156E-3</v>
      </c>
      <c r="AK11" s="24">
        <f t="shared" si="11"/>
        <v>2.5201270551571175E-2</v>
      </c>
      <c r="AL11" s="24">
        <f t="shared" si="11"/>
        <v>-3.7720098744097319E-3</v>
      </c>
      <c r="AM11" s="24">
        <f t="shared" si="11"/>
        <v>1.5504186494515348E-2</v>
      </c>
      <c r="AN11" s="24">
        <f t="shared" si="11"/>
        <v>1.8372647965699818E-2</v>
      </c>
      <c r="AO11" s="24">
        <f t="shared" si="12"/>
        <v>1.364900936930824E-2</v>
      </c>
      <c r="AP11" s="24">
        <f t="shared" si="12"/>
        <v>1.2401357135169322E-2</v>
      </c>
      <c r="AQ11" s="24">
        <f t="shared" si="12"/>
        <v>1.008146498863316E-2</v>
      </c>
      <c r="AR11" s="24">
        <f t="shared" si="12"/>
        <v>1.0966047462185768E-2</v>
      </c>
      <c r="AS11" s="24" t="e">
        <f t="shared" si="12"/>
        <v>#DIV/0!</v>
      </c>
      <c r="AT11" s="24">
        <f t="shared" si="12"/>
        <v>1.1703141366080638E-2</v>
      </c>
      <c r="AU11" s="21"/>
      <c r="BR11" s="21"/>
      <c r="BS11" s="35">
        <f t="shared" si="13"/>
        <v>42887</v>
      </c>
      <c r="BT11" s="24">
        <f t="shared" si="17"/>
        <v>4.6781319187815884E-3</v>
      </c>
      <c r="BU11" s="24">
        <f t="shared" si="14"/>
        <v>9.0982613002804451E-4</v>
      </c>
      <c r="BV11" s="24">
        <f t="shared" si="14"/>
        <v>3.4043778541035402E-4</v>
      </c>
      <c r="BW11" s="24">
        <f t="shared" si="14"/>
        <v>2.2452972885846738E-3</v>
      </c>
      <c r="BX11" s="24">
        <f t="shared" si="14"/>
        <v>4.3650753261477248E-4</v>
      </c>
      <c r="BY11" s="24">
        <f t="shared" si="14"/>
        <v>8.7602285908843923E-4</v>
      </c>
      <c r="BZ11" s="24">
        <f t="shared" si="14"/>
        <v>1.4587169969873246E-3</v>
      </c>
      <c r="CA11" s="24">
        <f t="shared" si="14"/>
        <v>8.1689095026763852E-5</v>
      </c>
      <c r="CB11" s="24">
        <f t="shared" si="14"/>
        <v>1.496529573108062E-3</v>
      </c>
      <c r="CC11" s="24">
        <f t="shared" si="14"/>
        <v>3.1145009965308913E-5</v>
      </c>
      <c r="CD11" s="24">
        <f t="shared" si="14"/>
        <v>2.6535522411305976E-4</v>
      </c>
      <c r="CE11" s="24">
        <f t="shared" si="14"/>
        <v>8.2932472238848734E-4</v>
      </c>
      <c r="CF11" s="24">
        <f t="shared" si="16"/>
        <v>1.3648984136096881E-2</v>
      </c>
    </row>
    <row r="12" spans="1:99" x14ac:dyDescent="0.25">
      <c r="A12" s="31">
        <f>+[1]NEA!A13</f>
        <v>42917</v>
      </c>
      <c r="B12" s="17">
        <f>+[1]NEA!B13</f>
        <v>113.3741</v>
      </c>
      <c r="C12" s="17">
        <f>+[1]NEA!C13</f>
        <v>112.1396</v>
      </c>
      <c r="D12" s="17">
        <f>+[1]NEA!D13</f>
        <v>117.5087</v>
      </c>
      <c r="E12" s="17">
        <f>+[1]NEA!E13</f>
        <v>107.3429</v>
      </c>
      <c r="F12" s="17">
        <f>+[1]NEA!F13</f>
        <v>122.6814</v>
      </c>
      <c r="G12" s="17">
        <f>+[1]NEA!G13</f>
        <v>109.8963</v>
      </c>
      <c r="H12" s="17">
        <f>+[1]NEA!H13</f>
        <v>116.3472</v>
      </c>
      <c r="I12" s="17">
        <f>+[1]NEA!I13</f>
        <v>110.6746</v>
      </c>
      <c r="J12" s="17">
        <f>+[1]NEA!J13</f>
        <v>121.6829</v>
      </c>
      <c r="K12" s="17">
        <f>+[1]NEA!K13</f>
        <v>114.8339</v>
      </c>
      <c r="L12" s="17">
        <f>+[1]NEA!L13</f>
        <v>126.8147</v>
      </c>
      <c r="M12" s="17">
        <f>+[1]NEA!M13</f>
        <v>114.911</v>
      </c>
      <c r="N12" s="17">
        <f>+[1]NEA!N13</f>
        <v>113.985</v>
      </c>
      <c r="O12" s="18">
        <f>+[1]NEA!R13</f>
        <v>107.55800000000001</v>
      </c>
      <c r="P12" s="19">
        <f>+[1]NEA!S13</f>
        <v>113.18380000000001</v>
      </c>
      <c r="Q12" s="20">
        <f>+[1]NEA!T13</f>
        <v>118.2337</v>
      </c>
      <c r="R12" s="18">
        <f t="shared" si="6"/>
        <v>113.37417878000001</v>
      </c>
      <c r="S12" s="19">
        <f t="shared" si="7"/>
        <v>111.90710359791265</v>
      </c>
      <c r="T12" s="19">
        <f t="shared" si="8"/>
        <v>111.06272040153529</v>
      </c>
      <c r="U12" s="19">
        <f t="shared" si="9"/>
        <v>110.40404183955741</v>
      </c>
      <c r="V12" s="19"/>
      <c r="W12" s="20">
        <f t="shared" si="10"/>
        <v>112.23757720358408</v>
      </c>
      <c r="X12" s="21"/>
      <c r="Y12" s="42">
        <f t="shared" si="11"/>
        <v>1.2808613162551774E-2</v>
      </c>
      <c r="Z12" s="24">
        <f t="shared" si="11"/>
        <v>7.1526595247846103E-3</v>
      </c>
      <c r="AA12" s="24">
        <f t="shared" si="11"/>
        <v>2.8133782237263594E-2</v>
      </c>
      <c r="AB12" s="24">
        <f t="shared" si="11"/>
        <v>-3.190743500810167E-3</v>
      </c>
      <c r="AC12" s="24">
        <f t="shared" si="11"/>
        <v>1.5293784665498134E-2</v>
      </c>
      <c r="AD12" s="24">
        <f t="shared" si="11"/>
        <v>2.2621255419191133E-2</v>
      </c>
      <c r="AE12" s="24">
        <f t="shared" si="11"/>
        <v>1.6096366854986055E-2</v>
      </c>
      <c r="AF12" s="24">
        <f t="shared" si="11"/>
        <v>3.8571078682072546E-2</v>
      </c>
      <c r="AG12" s="24">
        <f t="shared" si="11"/>
        <v>7.2529089860082774E-3</v>
      </c>
      <c r="AH12" s="24">
        <f t="shared" si="11"/>
        <v>2.2041271869943646E-2</v>
      </c>
      <c r="AI12" s="24">
        <f t="shared" si="11"/>
        <v>1.0786584559075552E-2</v>
      </c>
      <c r="AJ12" s="24">
        <f t="shared" si="11"/>
        <v>1.8291003058381605E-3</v>
      </c>
      <c r="AK12" s="24">
        <f t="shared" si="11"/>
        <v>9.6040148555323057E-3</v>
      </c>
      <c r="AL12" s="24">
        <f t="shared" si="11"/>
        <v>-1.1778757809628781E-2</v>
      </c>
      <c r="AM12" s="24">
        <f t="shared" si="11"/>
        <v>1.4698196142698405E-2</v>
      </c>
      <c r="AN12" s="24">
        <f t="shared" si="11"/>
        <v>2.1930673728828287E-2</v>
      </c>
      <c r="AO12" s="24">
        <f t="shared" si="12"/>
        <v>1.2810262694103791E-2</v>
      </c>
      <c r="AP12" s="24">
        <f t="shared" si="12"/>
        <v>9.2668372706947721E-3</v>
      </c>
      <c r="AQ12" s="24">
        <f t="shared" si="12"/>
        <v>9.3910187264332201E-3</v>
      </c>
      <c r="AR12" s="24">
        <f t="shared" si="12"/>
        <v>1.0750163460623297E-2</v>
      </c>
      <c r="AS12" s="24" t="e">
        <f t="shared" si="12"/>
        <v>#DIV/0!</v>
      </c>
      <c r="AT12" s="24">
        <f t="shared" si="12"/>
        <v>1.6522292959681772E-2</v>
      </c>
      <c r="AU12" s="21"/>
      <c r="BR12" s="21"/>
      <c r="BS12" s="35">
        <f t="shared" si="13"/>
        <v>42917</v>
      </c>
      <c r="BT12" s="24">
        <f t="shared" si="17"/>
        <v>2.5121322705049212E-3</v>
      </c>
      <c r="BU12" s="24">
        <f t="shared" si="14"/>
        <v>1.0455948393920708E-3</v>
      </c>
      <c r="BV12" s="24">
        <f t="shared" si="14"/>
        <v>-3.5606122191917858E-4</v>
      </c>
      <c r="BW12" s="24">
        <f t="shared" si="14"/>
        <v>1.3388636621484841E-3</v>
      </c>
      <c r="BX12" s="24">
        <f t="shared" si="14"/>
        <v>1.6895773908056331E-3</v>
      </c>
      <c r="BY12" s="24">
        <f t="shared" si="14"/>
        <v>8.6606039111919799E-4</v>
      </c>
      <c r="BZ12" s="24">
        <f t="shared" si="14"/>
        <v>3.5360088368532115E-3</v>
      </c>
      <c r="CA12" s="24">
        <f t="shared" si="14"/>
        <v>2.2073230105690197E-4</v>
      </c>
      <c r="CB12" s="24">
        <f t="shared" si="14"/>
        <v>1.3805001415933325E-3</v>
      </c>
      <c r="CC12" s="24">
        <f t="shared" si="14"/>
        <v>1.6441692580777484E-4</v>
      </c>
      <c r="CD12" s="24">
        <f t="shared" si="14"/>
        <v>9.2773558763019795E-5</v>
      </c>
      <c r="CE12" s="24">
        <f t="shared" si="14"/>
        <v>3.1965163573797795E-4</v>
      </c>
      <c r="CF12" s="24">
        <f t="shared" si="16"/>
        <v>1.2810250731863345E-2</v>
      </c>
    </row>
    <row r="13" spans="1:99" x14ac:dyDescent="0.25">
      <c r="A13" s="31">
        <f>+[1]NEA!A14</f>
        <v>42948</v>
      </c>
      <c r="B13" s="17">
        <f>+[1]NEA!B14</f>
        <v>114.68089999999999</v>
      </c>
      <c r="C13" s="17">
        <f>+[1]NEA!C14</f>
        <v>113.6752</v>
      </c>
      <c r="D13" s="17">
        <f>+[1]NEA!D14</f>
        <v>119.621</v>
      </c>
      <c r="E13" s="17">
        <f>+[1]NEA!E14</f>
        <v>106.0912</v>
      </c>
      <c r="F13" s="17">
        <f>+[1]NEA!F14</f>
        <v>125.24</v>
      </c>
      <c r="G13" s="17">
        <f>+[1]NEA!G14</f>
        <v>110.20269999999999</v>
      </c>
      <c r="H13" s="17">
        <f>+[1]NEA!H14</f>
        <v>119.303</v>
      </c>
      <c r="I13" s="17">
        <f>+[1]NEA!I14</f>
        <v>111.5878</v>
      </c>
      <c r="J13" s="17">
        <f>+[1]NEA!J14</f>
        <v>122.6999</v>
      </c>
      <c r="K13" s="17">
        <f>+[1]NEA!K14</f>
        <v>118.114</v>
      </c>
      <c r="L13" s="17">
        <f>+[1]NEA!L14</f>
        <v>128.41909999999999</v>
      </c>
      <c r="M13" s="17">
        <f>+[1]NEA!M14</f>
        <v>114.8047</v>
      </c>
      <c r="N13" s="17">
        <f>+[1]NEA!N14</f>
        <v>117.2701</v>
      </c>
      <c r="O13" s="18">
        <f>+[1]NEA!R14</f>
        <v>108.6521</v>
      </c>
      <c r="P13" s="19">
        <f>+[1]NEA!S14</f>
        <v>114.4192</v>
      </c>
      <c r="Q13" s="20">
        <f>+[1]NEA!T14</f>
        <v>119.9735</v>
      </c>
      <c r="R13" s="18">
        <f t="shared" si="6"/>
        <v>114.68117021000003</v>
      </c>
      <c r="S13" s="19">
        <f t="shared" si="7"/>
        <v>113.01335667399066</v>
      </c>
      <c r="T13" s="19">
        <f t="shared" si="8"/>
        <v>111.61325305580162</v>
      </c>
      <c r="U13" s="19">
        <f t="shared" si="9"/>
        <v>111.0669991701245</v>
      </c>
      <c r="V13" s="19"/>
      <c r="W13" s="20">
        <f t="shared" si="10"/>
        <v>113.24954373827882</v>
      </c>
      <c r="X13" s="21"/>
      <c r="Y13" s="42">
        <f t="shared" si="11"/>
        <v>1.1526442106265744E-2</v>
      </c>
      <c r="Z13" s="24">
        <f t="shared" si="11"/>
        <v>1.3693646133925874E-2</v>
      </c>
      <c r="AA13" s="24">
        <f t="shared" si="11"/>
        <v>1.7975690310589654E-2</v>
      </c>
      <c r="AB13" s="24">
        <f t="shared" si="11"/>
        <v>-1.1660761913456774E-2</v>
      </c>
      <c r="AC13" s="24">
        <f t="shared" si="11"/>
        <v>2.0855647229327312E-2</v>
      </c>
      <c r="AD13" s="24">
        <f t="shared" si="11"/>
        <v>2.7880829472874957E-3</v>
      </c>
      <c r="AE13" s="24">
        <f t="shared" si="11"/>
        <v>2.5404994705502171E-2</v>
      </c>
      <c r="AF13" s="24">
        <f t="shared" si="11"/>
        <v>8.2512157261016572E-3</v>
      </c>
      <c r="AG13" s="24">
        <f t="shared" si="11"/>
        <v>8.3577889744572698E-3</v>
      </c>
      <c r="AH13" s="24">
        <f t="shared" si="11"/>
        <v>2.8563864851755438E-2</v>
      </c>
      <c r="AI13" s="24">
        <f t="shared" si="11"/>
        <v>1.2651530145952883E-2</v>
      </c>
      <c r="AJ13" s="24">
        <f t="shared" si="11"/>
        <v>-9.2506374498524391E-4</v>
      </c>
      <c r="AK13" s="24">
        <f t="shared" si="11"/>
        <v>2.8820458832302442E-2</v>
      </c>
      <c r="AL13" s="24">
        <f t="shared" si="11"/>
        <v>1.0172186169322472E-2</v>
      </c>
      <c r="AM13" s="24">
        <f t="shared" si="11"/>
        <v>1.0914989600985248E-2</v>
      </c>
      <c r="AN13" s="24">
        <f t="shared" si="11"/>
        <v>1.4714924763413517E-2</v>
      </c>
      <c r="AO13" s="24">
        <f t="shared" si="12"/>
        <v>1.1528122576624833E-2</v>
      </c>
      <c r="AP13" s="24">
        <f t="shared" si="12"/>
        <v>9.8854589254031566E-3</v>
      </c>
      <c r="AQ13" s="24">
        <f t="shared" si="12"/>
        <v>4.9569527225332699E-3</v>
      </c>
      <c r="AR13" s="24">
        <f t="shared" si="12"/>
        <v>6.004828442155441E-3</v>
      </c>
      <c r="AS13" s="24" t="e">
        <f t="shared" si="12"/>
        <v>#DIV/0!</v>
      </c>
      <c r="AT13" s="24">
        <f t="shared" si="12"/>
        <v>9.0162899084962334E-3</v>
      </c>
      <c r="AU13" s="21"/>
      <c r="BR13" s="21"/>
      <c r="BS13" s="35">
        <f t="shared" si="13"/>
        <v>42948</v>
      </c>
      <c r="BT13" s="24">
        <f t="shared" si="17"/>
        <v>4.7825769730476435E-3</v>
      </c>
      <c r="BU13" s="24">
        <f t="shared" si="14"/>
        <v>6.7817711452615426E-4</v>
      </c>
      <c r="BV13" s="24">
        <f t="shared" si="14"/>
        <v>-1.2806910925864017E-3</v>
      </c>
      <c r="BW13" s="24">
        <f t="shared" si="14"/>
        <v>1.8302457086759663E-3</v>
      </c>
      <c r="BX13" s="24">
        <f t="shared" si="14"/>
        <v>2.1025895685169475E-4</v>
      </c>
      <c r="BY13" s="24">
        <f t="shared" si="14"/>
        <v>1.3713456600758004E-3</v>
      </c>
      <c r="BZ13" s="24">
        <f t="shared" si="14"/>
        <v>7.7567239784042676E-4</v>
      </c>
      <c r="CA13" s="24">
        <f t="shared" si="14"/>
        <v>2.5296253729908226E-4</v>
      </c>
      <c r="CB13" s="24">
        <f t="shared" si="14"/>
        <v>1.8053350809400055E-3</v>
      </c>
      <c r="CC13" s="24">
        <f t="shared" si="14"/>
        <v>1.9245877144779787E-4</v>
      </c>
      <c r="CD13" s="24">
        <f t="shared" si="14"/>
        <v>-4.6411393783943794E-5</v>
      </c>
      <c r="CE13" s="24">
        <f t="shared" si="14"/>
        <v>9.5619987281045664E-4</v>
      </c>
      <c r="CF13" s="24">
        <f t="shared" si="16"/>
        <v>1.1528130587144683E-2</v>
      </c>
    </row>
    <row r="14" spans="1:99" x14ac:dyDescent="0.25">
      <c r="A14" s="31">
        <f>+[1]NEA!A15</f>
        <v>42979</v>
      </c>
      <c r="B14" s="17">
        <f>+[1]NEA!B15</f>
        <v>116.17019999999999</v>
      </c>
      <c r="C14" s="17">
        <f>+[1]NEA!C15</f>
        <v>115.5282</v>
      </c>
      <c r="D14" s="17">
        <f>+[1]NEA!D15</f>
        <v>120.8207</v>
      </c>
      <c r="E14" s="17">
        <f>+[1]NEA!E15</f>
        <v>108.3729</v>
      </c>
      <c r="F14" s="17">
        <f>+[1]NEA!F15</f>
        <v>126.0757</v>
      </c>
      <c r="G14" s="17">
        <f>+[1]NEA!G15</f>
        <v>111.002</v>
      </c>
      <c r="H14" s="17">
        <f>+[1]NEA!H15</f>
        <v>121.3068</v>
      </c>
      <c r="I14" s="17">
        <f>+[1]NEA!I15</f>
        <v>112.42189999999999</v>
      </c>
      <c r="J14" s="17">
        <f>+[1]NEA!J15</f>
        <v>123.532</v>
      </c>
      <c r="K14" s="17">
        <f>+[1]NEA!K15</f>
        <v>119.73909999999999</v>
      </c>
      <c r="L14" s="17">
        <f>+[1]NEA!L15</f>
        <v>130.8278</v>
      </c>
      <c r="M14" s="17">
        <f>+[1]NEA!M15</f>
        <v>115.1332</v>
      </c>
      <c r="N14" s="17">
        <f>+[1]NEA!N15</f>
        <v>118.3978</v>
      </c>
      <c r="O14" s="18">
        <f>+[1]NEA!R15</f>
        <v>111.5347</v>
      </c>
      <c r="P14" s="19">
        <f>+[1]NEA!S15</f>
        <v>115.9294</v>
      </c>
      <c r="Q14" s="20">
        <f>+[1]NEA!T15</f>
        <v>120.3964</v>
      </c>
      <c r="R14" s="18">
        <f t="shared" si="6"/>
        <v>116.17059994000002</v>
      </c>
      <c r="S14" s="19">
        <f t="shared" si="7"/>
        <v>114.63338854710244</v>
      </c>
      <c r="T14" s="19">
        <f t="shared" si="8"/>
        <v>113.03558500147625</v>
      </c>
      <c r="U14" s="19">
        <f t="shared" si="9"/>
        <v>112.67655338865838</v>
      </c>
      <c r="V14" s="19"/>
      <c r="W14" s="20">
        <f t="shared" si="10"/>
        <v>114.72366403417379</v>
      </c>
      <c r="X14" s="21"/>
      <c r="Y14" s="42">
        <f t="shared" si="11"/>
        <v>1.2986469412081592E-2</v>
      </c>
      <c r="Z14" s="24">
        <f t="shared" si="11"/>
        <v>1.6300829028671027E-2</v>
      </c>
      <c r="AA14" s="24">
        <f t="shared" si="11"/>
        <v>1.0029175479221886E-2</v>
      </c>
      <c r="AB14" s="24">
        <f t="shared" si="11"/>
        <v>2.1506967590148918E-2</v>
      </c>
      <c r="AC14" s="24">
        <f t="shared" si="11"/>
        <v>6.6727882465666966E-3</v>
      </c>
      <c r="AD14" s="24">
        <f t="shared" si="11"/>
        <v>7.2529983385163366E-3</v>
      </c>
      <c r="AE14" s="24">
        <f t="shared" si="11"/>
        <v>1.6795889457934754E-2</v>
      </c>
      <c r="AF14" s="24">
        <f t="shared" si="11"/>
        <v>7.4748314779931047E-3</v>
      </c>
      <c r="AG14" s="24">
        <f t="shared" si="11"/>
        <v>6.7815866190599206E-3</v>
      </c>
      <c r="AH14" s="24">
        <f t="shared" si="11"/>
        <v>1.3758741554769083E-2</v>
      </c>
      <c r="AI14" s="24">
        <f t="shared" si="11"/>
        <v>1.8756555683695053E-2</v>
      </c>
      <c r="AJ14" s="24">
        <f t="shared" si="11"/>
        <v>2.8613811107036646E-3</v>
      </c>
      <c r="AK14" s="24">
        <f t="shared" si="11"/>
        <v>9.6162619457134113E-3</v>
      </c>
      <c r="AL14" s="24">
        <f t="shared" si="11"/>
        <v>2.6530550260878583E-2</v>
      </c>
      <c r="AM14" s="24">
        <f t="shared" si="11"/>
        <v>1.3198833762165796E-2</v>
      </c>
      <c r="AN14" s="24">
        <f t="shared" si="11"/>
        <v>3.524945092041154E-3</v>
      </c>
      <c r="AO14" s="24">
        <f t="shared" si="12"/>
        <v>1.2987570036760099E-2</v>
      </c>
      <c r="AP14" s="24">
        <f t="shared" si="12"/>
        <v>1.4334870857655169E-2</v>
      </c>
      <c r="AQ14" s="24">
        <f t="shared" si="12"/>
        <v>1.2743396565670695E-2</v>
      </c>
      <c r="AR14" s="24">
        <f t="shared" si="12"/>
        <v>1.4491741296336569E-2</v>
      </c>
      <c r="AS14" s="24" t="e">
        <f t="shared" si="12"/>
        <v>#DIV/0!</v>
      </c>
      <c r="AT14" s="24">
        <f t="shared" si="12"/>
        <v>1.3016567195199391E-2</v>
      </c>
      <c r="AU14" s="21"/>
      <c r="BR14" s="21"/>
      <c r="BS14" s="35">
        <f t="shared" si="13"/>
        <v>42979</v>
      </c>
      <c r="BT14" s="24">
        <f t="shared" si="17"/>
        <v>5.7053467491099043E-3</v>
      </c>
      <c r="BU14" s="24">
        <f t="shared" si="14"/>
        <v>3.8078773361562614E-4</v>
      </c>
      <c r="BV14" s="24">
        <f t="shared" si="14"/>
        <v>2.3079449149771246E-3</v>
      </c>
      <c r="BW14" s="24">
        <f t="shared" si="14"/>
        <v>5.909900428057352E-4</v>
      </c>
      <c r="BX14" s="24">
        <f t="shared" si="14"/>
        <v>5.4224844764908702E-4</v>
      </c>
      <c r="BY14" s="24">
        <f t="shared" si="14"/>
        <v>9.1907091765062792E-4</v>
      </c>
      <c r="BZ14" s="24">
        <f t="shared" si="14"/>
        <v>7.0041157681880123E-4</v>
      </c>
      <c r="CA14" s="24">
        <f t="shared" si="14"/>
        <v>2.0461314830978755E-4</v>
      </c>
      <c r="CB14" s="24">
        <f t="shared" si="14"/>
        <v>8.8424698445860935E-4</v>
      </c>
      <c r="CC14" s="24">
        <f t="shared" si="14"/>
        <v>2.8564756642126225E-4</v>
      </c>
      <c r="CD14" s="24">
        <f t="shared" si="14"/>
        <v>1.4179126602599268E-4</v>
      </c>
      <c r="CE14" s="24">
        <f t="shared" si="14"/>
        <v>3.2450129010149165E-4</v>
      </c>
      <c r="CF14" s="24">
        <f t="shared" si="16"/>
        <v>1.298760063794405E-2</v>
      </c>
    </row>
    <row r="15" spans="1:99" x14ac:dyDescent="0.25">
      <c r="A15" s="31">
        <f>+[1]NEA!A16</f>
        <v>43009</v>
      </c>
      <c r="B15" s="17">
        <f>+[1]NEA!B16</f>
        <v>117.90260000000001</v>
      </c>
      <c r="C15" s="17">
        <f>+[1]NEA!C16</f>
        <v>117.3227</v>
      </c>
      <c r="D15" s="17">
        <f>+[1]NEA!D16</f>
        <v>124.096</v>
      </c>
      <c r="E15" s="17">
        <f>+[1]NEA!E16</f>
        <v>109.2453</v>
      </c>
      <c r="F15" s="17">
        <f>+[1]NEA!F16</f>
        <v>127.26730000000001</v>
      </c>
      <c r="G15" s="17">
        <f>+[1]NEA!G16</f>
        <v>112.0223</v>
      </c>
      <c r="H15" s="17">
        <f>+[1]NEA!H16</f>
        <v>122.9813</v>
      </c>
      <c r="I15" s="17">
        <f>+[1]NEA!I16</f>
        <v>114.7539</v>
      </c>
      <c r="J15" s="17">
        <f>+[1]NEA!J16</f>
        <v>129.69280000000001</v>
      </c>
      <c r="K15" s="17">
        <f>+[1]NEA!K16</f>
        <v>121.6468</v>
      </c>
      <c r="L15" s="17">
        <f>+[1]NEA!L16</f>
        <v>133.22489999999999</v>
      </c>
      <c r="M15" s="17">
        <f>+[1]NEA!M16</f>
        <v>115.64919999999999</v>
      </c>
      <c r="N15" s="17">
        <f>+[1]NEA!N16</f>
        <v>119.5804</v>
      </c>
      <c r="O15" s="18">
        <f>+[1]NEA!R16</f>
        <v>113.67570000000001</v>
      </c>
      <c r="P15" s="19">
        <f>+[1]NEA!S16</f>
        <v>117.3565</v>
      </c>
      <c r="Q15" s="20">
        <f>+[1]NEA!T16</f>
        <v>123.0485</v>
      </c>
      <c r="R15" s="18">
        <f t="shared" si="6"/>
        <v>117.90326901000002</v>
      </c>
      <c r="S15" s="19">
        <f t="shared" si="7"/>
        <v>116.16736944520736</v>
      </c>
      <c r="T15" s="19">
        <f t="shared" si="8"/>
        <v>114.1108315913788</v>
      </c>
      <c r="U15" s="19">
        <f t="shared" si="9"/>
        <v>113.84752164591978</v>
      </c>
      <c r="V15" s="19"/>
      <c r="W15" s="20">
        <f t="shared" si="10"/>
        <v>116.5107643467389</v>
      </c>
      <c r="X15" s="21"/>
      <c r="Y15" s="42">
        <f t="shared" si="11"/>
        <v>1.4912602371348394E-2</v>
      </c>
      <c r="Z15" s="24">
        <f t="shared" si="11"/>
        <v>1.5533004063077227E-2</v>
      </c>
      <c r="AA15" s="24">
        <f t="shared" si="11"/>
        <v>2.7108765302634508E-2</v>
      </c>
      <c r="AB15" s="24">
        <f t="shared" si="11"/>
        <v>8.0499829754485663E-3</v>
      </c>
      <c r="AC15" s="24">
        <f t="shared" si="11"/>
        <v>9.4514644772942802E-3</v>
      </c>
      <c r="AD15" s="24">
        <f t="shared" si="11"/>
        <v>9.1917262752023721E-3</v>
      </c>
      <c r="AE15" s="24">
        <f t="shared" si="11"/>
        <v>1.3803842818374656E-2</v>
      </c>
      <c r="AF15" s="24">
        <f t="shared" si="11"/>
        <v>2.0743289341311755E-2</v>
      </c>
      <c r="AG15" s="24">
        <f t="shared" si="11"/>
        <v>4.9872097917948555E-2</v>
      </c>
      <c r="AH15" s="24">
        <f t="shared" si="11"/>
        <v>1.5932139125816036E-2</v>
      </c>
      <c r="AI15" s="24">
        <f t="shared" si="11"/>
        <v>1.832255835533414E-2</v>
      </c>
      <c r="AJ15" s="24">
        <f t="shared" si="11"/>
        <v>4.4817654681708063E-3</v>
      </c>
      <c r="AK15" s="24">
        <f t="shared" si="11"/>
        <v>9.9883612702262869E-3</v>
      </c>
      <c r="AL15" s="24">
        <f t="shared" si="11"/>
        <v>1.9195819776266942E-2</v>
      </c>
      <c r="AM15" s="24">
        <f t="shared" si="11"/>
        <v>1.231007837528697E-2</v>
      </c>
      <c r="AN15" s="24">
        <f t="shared" si="11"/>
        <v>2.2028067284403985E-2</v>
      </c>
      <c r="AO15" s="24">
        <f t="shared" si="12"/>
        <v>1.4914867194409709E-2</v>
      </c>
      <c r="AP15" s="24">
        <f t="shared" si="12"/>
        <v>1.3381623953954813E-2</v>
      </c>
      <c r="AQ15" s="24">
        <f t="shared" si="12"/>
        <v>9.5124609642929236E-3</v>
      </c>
      <c r="AR15" s="24">
        <f t="shared" si="12"/>
        <v>1.03922974394004E-2</v>
      </c>
      <c r="AS15" s="24" t="e">
        <f t="shared" si="12"/>
        <v>#DIV/0!</v>
      </c>
      <c r="AT15" s="24">
        <f t="shared" si="12"/>
        <v>1.5577434068290819E-2</v>
      </c>
      <c r="AU15" s="21"/>
      <c r="BR15" s="21"/>
      <c r="BS15" s="35">
        <f t="shared" si="13"/>
        <v>43009</v>
      </c>
      <c r="BT15" s="24">
        <f t="shared" si="17"/>
        <v>5.4543932092739776E-3</v>
      </c>
      <c r="BU15" s="24">
        <f t="shared" si="14"/>
        <v>1.0262607794425771E-3</v>
      </c>
      <c r="BV15" s="24">
        <f t="shared" si="14"/>
        <v>8.7112185396943356E-4</v>
      </c>
      <c r="BW15" s="24">
        <f t="shared" si="14"/>
        <v>8.318722013046433E-4</v>
      </c>
      <c r="BX15" s="24">
        <f t="shared" si="14"/>
        <v>6.8330208607715647E-4</v>
      </c>
      <c r="BY15" s="24">
        <f t="shared" si="14"/>
        <v>7.5818669503883497E-4</v>
      </c>
      <c r="BZ15" s="24">
        <f t="shared" si="14"/>
        <v>1.9331257069368972E-3</v>
      </c>
      <c r="CA15" s="24">
        <f t="shared" si="14"/>
        <v>1.4955174390678526E-3</v>
      </c>
      <c r="CB15" s="24">
        <f t="shared" si="14"/>
        <v>1.0247075411766559E-3</v>
      </c>
      <c r="CC15" s="24">
        <f t="shared" si="14"/>
        <v>2.806275619737241E-4</v>
      </c>
      <c r="CD15" s="24">
        <f t="shared" si="14"/>
        <v>2.1986705712824425E-4</v>
      </c>
      <c r="CE15" s="24">
        <f t="shared" si="14"/>
        <v>3.3593641054246092E-4</v>
      </c>
      <c r="CF15" s="24">
        <f t="shared" si="16"/>
        <v>1.4914918541932456E-2</v>
      </c>
    </row>
    <row r="16" spans="1:99" x14ac:dyDescent="0.25">
      <c r="A16" s="31">
        <f>+[1]NEA!A17</f>
        <v>43040</v>
      </c>
      <c r="B16" s="17">
        <f>+[1]NEA!B17</f>
        <v>119.696</v>
      </c>
      <c r="C16" s="17">
        <f>+[1]NEA!C17</f>
        <v>119.117</v>
      </c>
      <c r="D16" s="17">
        <f>+[1]NEA!D17</f>
        <v>125.5617</v>
      </c>
      <c r="E16" s="17">
        <f>+[1]NEA!E17</f>
        <v>111.6844</v>
      </c>
      <c r="F16" s="17">
        <f>+[1]NEA!F17</f>
        <v>129.54740000000001</v>
      </c>
      <c r="G16" s="17">
        <f>+[1]NEA!G17</f>
        <v>112.81440000000001</v>
      </c>
      <c r="H16" s="17">
        <f>+[1]NEA!H17</f>
        <v>124.4777</v>
      </c>
      <c r="I16" s="17">
        <f>+[1]NEA!I17</f>
        <v>118.3001</v>
      </c>
      <c r="J16" s="17">
        <f>+[1]NEA!J17</f>
        <v>130.2373</v>
      </c>
      <c r="K16" s="17">
        <f>+[1]NEA!K17</f>
        <v>121.8421</v>
      </c>
      <c r="L16" s="17">
        <f>+[1]NEA!L17</f>
        <v>133.22489999999999</v>
      </c>
      <c r="M16" s="17">
        <f>+[1]NEA!M17</f>
        <v>117.60720000000001</v>
      </c>
      <c r="N16" s="17">
        <f>+[1]NEA!N17</f>
        <v>120.5569</v>
      </c>
      <c r="O16" s="18">
        <f>+[1]NEA!R17</f>
        <v>116.875</v>
      </c>
      <c r="P16" s="19">
        <f>+[1]NEA!S17</f>
        <v>118.6951</v>
      </c>
      <c r="Q16" s="20">
        <f>+[1]NEA!T17</f>
        <v>125.64879999999999</v>
      </c>
      <c r="R16" s="18">
        <f t="shared" si="6"/>
        <v>119.69656173000001</v>
      </c>
      <c r="S16" s="19">
        <f t="shared" si="7"/>
        <v>117.77793249107388</v>
      </c>
      <c r="T16" s="19">
        <f t="shared" si="8"/>
        <v>115.54541440803072</v>
      </c>
      <c r="U16" s="19">
        <f t="shared" si="9"/>
        <v>115.19251542185339</v>
      </c>
      <c r="V16" s="19"/>
      <c r="W16" s="20">
        <f t="shared" si="10"/>
        <v>118.2289072931861</v>
      </c>
      <c r="X16" s="21"/>
      <c r="Y16" s="42">
        <f t="shared" si="11"/>
        <v>1.5210860489929701E-2</v>
      </c>
      <c r="Z16" s="24">
        <f t="shared" si="11"/>
        <v>1.5293715538425179E-2</v>
      </c>
      <c r="AA16" s="24">
        <f t="shared" si="11"/>
        <v>1.1811017276946778E-2</v>
      </c>
      <c r="AB16" s="24">
        <f t="shared" si="11"/>
        <v>2.232681863659125E-2</v>
      </c>
      <c r="AC16" s="24">
        <f t="shared" si="11"/>
        <v>1.7915835410981407E-2</v>
      </c>
      <c r="AD16" s="24">
        <f t="shared" si="11"/>
        <v>7.0709135591753292E-3</v>
      </c>
      <c r="AE16" s="24">
        <f t="shared" si="11"/>
        <v>1.2167703545173048E-2</v>
      </c>
      <c r="AF16" s="24">
        <f t="shared" si="11"/>
        <v>3.0902653417443693E-2</v>
      </c>
      <c r="AG16" s="24">
        <f t="shared" si="11"/>
        <v>4.1983826395914914E-3</v>
      </c>
      <c r="AH16" s="24">
        <f t="shared" si="11"/>
        <v>1.6054676325230055E-3</v>
      </c>
      <c r="AI16" s="24">
        <f t="shared" si="11"/>
        <v>0</v>
      </c>
      <c r="AJ16" s="24">
        <f t="shared" si="11"/>
        <v>1.6930510543955446E-2</v>
      </c>
      <c r="AK16" s="24">
        <f t="shared" si="11"/>
        <v>8.1660539687105071E-3</v>
      </c>
      <c r="AL16" s="24">
        <f t="shared" si="11"/>
        <v>2.8144097639161147E-2</v>
      </c>
      <c r="AM16" s="24">
        <f t="shared" si="11"/>
        <v>1.140627063690558E-2</v>
      </c>
      <c r="AN16" s="24">
        <f t="shared" si="11"/>
        <v>2.1132317744628981E-2</v>
      </c>
      <c r="AO16" s="24">
        <f t="shared" si="12"/>
        <v>1.5209864281607866E-2</v>
      </c>
      <c r="AP16" s="24">
        <f t="shared" si="12"/>
        <v>1.3864160422657923E-2</v>
      </c>
      <c r="AQ16" s="24">
        <f t="shared" si="12"/>
        <v>1.25718373676309E-2</v>
      </c>
      <c r="AR16" s="24">
        <f t="shared" si="12"/>
        <v>1.181399257962501E-2</v>
      </c>
      <c r="AS16" s="24" t="e">
        <f t="shared" si="12"/>
        <v>#DIV/0!</v>
      </c>
      <c r="AT16" s="24">
        <f t="shared" si="12"/>
        <v>1.4746645566017902E-2</v>
      </c>
      <c r="AU16" s="21"/>
      <c r="BR16" s="21"/>
      <c r="BS16" s="35">
        <f t="shared" si="13"/>
        <v>43040</v>
      </c>
      <c r="BT16" s="24">
        <f t="shared" si="17"/>
        <v>5.3736501994019002E-3</v>
      </c>
      <c r="BU16" s="24">
        <f t="shared" si="14"/>
        <v>4.5250469455296094E-4</v>
      </c>
      <c r="BV16" s="24">
        <f t="shared" si="14"/>
        <v>2.399740124475623E-3</v>
      </c>
      <c r="BW16" s="24">
        <f t="shared" si="14"/>
        <v>1.5683802562454126E-3</v>
      </c>
      <c r="BX16" s="24">
        <f t="shared" si="14"/>
        <v>5.2268041586869493E-4</v>
      </c>
      <c r="BY16" s="24">
        <f t="shared" si="14"/>
        <v>6.6759036696391501E-4</v>
      </c>
      <c r="BZ16" s="24">
        <f t="shared" si="14"/>
        <v>2.8964506295874716E-3</v>
      </c>
      <c r="CA16" s="24">
        <f t="shared" si="14"/>
        <v>1.3023376922985567E-4</v>
      </c>
      <c r="CB16" s="24">
        <f t="shared" si="14"/>
        <v>1.0336260608332806E-4</v>
      </c>
      <c r="CC16" s="24">
        <f t="shared" si="14"/>
        <v>0</v>
      </c>
      <c r="CD16" s="24">
        <f t="shared" si="14"/>
        <v>8.2204294052888236E-4</v>
      </c>
      <c r="CE16" s="24">
        <f t="shared" si="14"/>
        <v>2.7331458339341157E-4</v>
      </c>
      <c r="CF16" s="24">
        <f t="shared" si="16"/>
        <v>1.5209950586331455E-2</v>
      </c>
    </row>
    <row r="17" spans="1:84" x14ac:dyDescent="0.25">
      <c r="A17" s="31">
        <f>+[1]NEA!A18</f>
        <v>43070</v>
      </c>
      <c r="B17" s="17">
        <f>+[1]NEA!B18</f>
        <v>122.2757</v>
      </c>
      <c r="C17" s="17">
        <f>+[1]NEA!C18</f>
        <v>120.45440000000001</v>
      </c>
      <c r="D17" s="17">
        <f>+[1]NEA!D18</f>
        <v>126.12569999999999</v>
      </c>
      <c r="E17" s="17">
        <f>+[1]NEA!E18</f>
        <v>113.23480000000001</v>
      </c>
      <c r="F17" s="17">
        <f>+[1]NEA!F18</f>
        <v>142.96350000000001</v>
      </c>
      <c r="G17" s="17">
        <f>+[1]NEA!G18</f>
        <v>115.08159999999999</v>
      </c>
      <c r="H17" s="17">
        <f>+[1]NEA!H18</f>
        <v>125.73860000000001</v>
      </c>
      <c r="I17" s="17">
        <f>+[1]NEA!I18</f>
        <v>121.8522</v>
      </c>
      <c r="J17" s="17">
        <f>+[1]NEA!J18</f>
        <v>130.99610000000001</v>
      </c>
      <c r="K17" s="17">
        <f>+[1]NEA!K18</f>
        <v>123.0341</v>
      </c>
      <c r="L17" s="17">
        <f>+[1]NEA!L18</f>
        <v>133.36000000000001</v>
      </c>
      <c r="M17" s="17">
        <f>+[1]NEA!M18</f>
        <v>119.8308</v>
      </c>
      <c r="N17" s="17">
        <f>+[1]NEA!N18</f>
        <v>121.3574</v>
      </c>
      <c r="O17" s="18">
        <f>+[1]NEA!R18</f>
        <v>117.52719999999999</v>
      </c>
      <c r="P17" s="19">
        <f>+[1]NEA!S18</f>
        <v>120.4722</v>
      </c>
      <c r="Q17" s="20">
        <f>+[1]NEA!T18</f>
        <v>132.76650000000001</v>
      </c>
      <c r="R17" s="18">
        <f t="shared" si="6"/>
        <v>122.27609913000002</v>
      </c>
      <c r="S17" s="19">
        <f t="shared" si="7"/>
        <v>119.23339198022521</v>
      </c>
      <c r="T17" s="19">
        <f t="shared" si="8"/>
        <v>117.21975766164748</v>
      </c>
      <c r="U17" s="19">
        <f t="shared" si="9"/>
        <v>116.77284688796682</v>
      </c>
      <c r="V17" s="19"/>
      <c r="W17" s="20">
        <f t="shared" si="10"/>
        <v>120.08066380495937</v>
      </c>
      <c r="X17" s="21"/>
      <c r="Y17" s="42">
        <f t="shared" si="11"/>
        <v>2.1552098649913143E-2</v>
      </c>
      <c r="Z17" s="24">
        <f t="shared" si="11"/>
        <v>1.1227616545077534E-2</v>
      </c>
      <c r="AA17" s="24">
        <f t="shared" si="11"/>
        <v>4.4918155775208746E-3</v>
      </c>
      <c r="AB17" s="24">
        <f t="shared" si="11"/>
        <v>1.3881974564039501E-2</v>
      </c>
      <c r="AC17" s="24">
        <f t="shared" si="11"/>
        <v>0.10356132195628787</v>
      </c>
      <c r="AD17" s="24">
        <f t="shared" si="11"/>
        <v>2.0096725240749347E-2</v>
      </c>
      <c r="AE17" s="24">
        <f t="shared" si="11"/>
        <v>1.0129525208129708E-2</v>
      </c>
      <c r="AF17" s="24">
        <f t="shared" si="11"/>
        <v>3.0026179183280544E-2</v>
      </c>
      <c r="AG17" s="24">
        <f t="shared" si="11"/>
        <v>5.8262878606973878E-3</v>
      </c>
      <c r="AH17" s="24">
        <f t="shared" si="11"/>
        <v>9.783153770330566E-3</v>
      </c>
      <c r="AI17" s="24">
        <f t="shared" si="11"/>
        <v>1.0140746962468139E-3</v>
      </c>
      <c r="AJ17" s="24">
        <f t="shared" si="11"/>
        <v>1.8907005693528989E-2</v>
      </c>
      <c r="AK17" s="24">
        <f t="shared" si="11"/>
        <v>6.64001811592696E-3</v>
      </c>
      <c r="AL17" s="24">
        <f t="shared" si="11"/>
        <v>5.5803208556148842E-3</v>
      </c>
      <c r="AM17" s="24">
        <f t="shared" si="11"/>
        <v>1.4971974411749134E-2</v>
      </c>
      <c r="AN17" s="24">
        <f t="shared" si="11"/>
        <v>5.664757641935303E-2</v>
      </c>
      <c r="AO17" s="24">
        <f t="shared" si="12"/>
        <v>2.1550639071978406E-2</v>
      </c>
      <c r="AP17" s="24">
        <f t="shared" si="12"/>
        <v>1.2357658674825522E-2</v>
      </c>
      <c r="AQ17" s="24">
        <f t="shared" si="12"/>
        <v>1.4490780635431078E-2</v>
      </c>
      <c r="AR17" s="24">
        <f t="shared" si="12"/>
        <v>1.3719046418302572E-2</v>
      </c>
      <c r="AS17" s="24" t="e">
        <f t="shared" si="12"/>
        <v>#DIV/0!</v>
      </c>
      <c r="AT17" s="24">
        <f t="shared" si="12"/>
        <v>1.5662468292811482E-2</v>
      </c>
      <c r="AU17" s="21"/>
      <c r="AV17" s="24">
        <f t="shared" ref="AV17:BQ28" si="18">+B17/B5-1</f>
        <v>0.22275700000000009</v>
      </c>
      <c r="AW17" s="24">
        <f t="shared" si="18"/>
        <v>0.20454400000000006</v>
      </c>
      <c r="AX17" s="24">
        <f t="shared" si="18"/>
        <v>0.26125699999999985</v>
      </c>
      <c r="AY17" s="24">
        <f t="shared" si="18"/>
        <v>0.13234800000000013</v>
      </c>
      <c r="AZ17" s="24">
        <f t="shared" si="18"/>
        <v>0.42963500000000021</v>
      </c>
      <c r="BA17" s="24">
        <f t="shared" si="18"/>
        <v>0.15081599999999984</v>
      </c>
      <c r="BB17" s="24">
        <f t="shared" si="18"/>
        <v>0.25738600000000011</v>
      </c>
      <c r="BC17" s="24">
        <f t="shared" si="18"/>
        <v>0.21852199999999988</v>
      </c>
      <c r="BD17" s="24">
        <f t="shared" si="18"/>
        <v>0.30996100000000015</v>
      </c>
      <c r="BE17" s="24">
        <f t="shared" si="18"/>
        <v>0.23034099999999991</v>
      </c>
      <c r="BF17" s="24">
        <f t="shared" si="18"/>
        <v>0.33360000000000012</v>
      </c>
      <c r="BG17" s="24">
        <f t="shared" si="18"/>
        <v>0.19830799999999993</v>
      </c>
      <c r="BH17" s="24">
        <f t="shared" si="18"/>
        <v>0.21357399999999993</v>
      </c>
      <c r="BI17" s="24">
        <f t="shared" si="18"/>
        <v>0.17527199999999987</v>
      </c>
      <c r="BJ17" s="24">
        <f t="shared" si="18"/>
        <v>0.20472200000000007</v>
      </c>
      <c r="BK17" s="24">
        <f t="shared" si="18"/>
        <v>0.3276650000000001</v>
      </c>
      <c r="BL17" s="24">
        <f t="shared" si="18"/>
        <v>0.22276099130000038</v>
      </c>
      <c r="BM17" s="24">
        <f t="shared" si="18"/>
        <v>0.19233391980225201</v>
      </c>
      <c r="BN17" s="24">
        <f t="shared" si="18"/>
        <v>0.1721975766164745</v>
      </c>
      <c r="BO17" s="24">
        <f t="shared" si="18"/>
        <v>0.16772846887966808</v>
      </c>
      <c r="BP17" s="24" t="e">
        <f t="shared" si="18"/>
        <v>#DIV/0!</v>
      </c>
      <c r="BQ17" s="24">
        <f t="shared" si="18"/>
        <v>0.20080663804959364</v>
      </c>
      <c r="BR17" s="21"/>
      <c r="BS17" s="35">
        <f t="shared" si="13"/>
        <v>43070</v>
      </c>
      <c r="BT17" s="24">
        <f t="shared" si="17"/>
        <v>3.9452942454217422E-3</v>
      </c>
      <c r="BU17" s="24">
        <f t="shared" si="14"/>
        <v>1.7151450340863306E-4</v>
      </c>
      <c r="BV17" s="24">
        <f t="shared" si="14"/>
        <v>1.5025264002138854E-3</v>
      </c>
      <c r="BW17" s="24">
        <f t="shared" si="14"/>
        <v>9.0900757752974213E-3</v>
      </c>
      <c r="BX17" s="24">
        <f t="shared" si="14"/>
        <v>1.4736345408367791E-3</v>
      </c>
      <c r="BY17" s="24">
        <f t="shared" si="14"/>
        <v>5.5409821547921687E-4</v>
      </c>
      <c r="BZ17" s="24">
        <f t="shared" si="14"/>
        <v>2.8578000100253943E-3</v>
      </c>
      <c r="CA17" s="24">
        <f t="shared" si="14"/>
        <v>1.7877088624515625E-4</v>
      </c>
      <c r="CB17" s="24">
        <f t="shared" si="14"/>
        <v>6.2141424943189054E-4</v>
      </c>
      <c r="CC17" s="24">
        <f t="shared" si="14"/>
        <v>1.5350220558751401E-5</v>
      </c>
      <c r="CD17" s="24">
        <f t="shared" si="14"/>
        <v>9.1956456356101729E-4</v>
      </c>
      <c r="CE17" s="24">
        <f t="shared" si="14"/>
        <v>2.2069659804838915E-4</v>
      </c>
      <c r="CF17" s="24">
        <f t="shared" si="16"/>
        <v>2.1550740208528277E-2</v>
      </c>
    </row>
    <row r="18" spans="1:84" x14ac:dyDescent="0.25">
      <c r="A18" s="31">
        <f>+[1]NEA!A19</f>
        <v>43101</v>
      </c>
      <c r="B18" s="17">
        <f>+[1]NEA!B19</f>
        <v>124.71720000000001</v>
      </c>
      <c r="C18" s="17">
        <f>+[1]NEA!C19</f>
        <v>122.23909999999999</v>
      </c>
      <c r="D18" s="17">
        <f>+[1]NEA!D19</f>
        <v>128.64769999999999</v>
      </c>
      <c r="E18" s="17">
        <f>+[1]NEA!E19</f>
        <v>114.03959999999999</v>
      </c>
      <c r="F18" s="17">
        <f>+[1]NEA!F19</f>
        <v>150.86529999999999</v>
      </c>
      <c r="G18" s="17">
        <f>+[1]NEA!G19</f>
        <v>115.7603</v>
      </c>
      <c r="H18" s="17">
        <f>+[1]NEA!H19</f>
        <v>127.99160000000001</v>
      </c>
      <c r="I18" s="17">
        <f>+[1]NEA!I19</f>
        <v>125.8222</v>
      </c>
      <c r="J18" s="17">
        <f>+[1]NEA!J19</f>
        <v>134.34569999999999</v>
      </c>
      <c r="K18" s="17">
        <f>+[1]NEA!K19</f>
        <v>126.12009999999999</v>
      </c>
      <c r="L18" s="17">
        <f>+[1]NEA!L19</f>
        <v>135.16290000000001</v>
      </c>
      <c r="M18" s="17">
        <f>+[1]NEA!M19</f>
        <v>121.1752</v>
      </c>
      <c r="N18" s="17">
        <f>+[1]NEA!N19</f>
        <v>122.9868</v>
      </c>
      <c r="O18" s="18">
        <f>+[1]NEA!R19</f>
        <v>120.04430000000001</v>
      </c>
      <c r="P18" s="19">
        <f>+[1]NEA!S19</f>
        <v>121.9888</v>
      </c>
      <c r="Q18" s="20">
        <f>+[1]NEA!T19</f>
        <v>138.81530000000001</v>
      </c>
      <c r="R18" s="18">
        <f t="shared" si="6"/>
        <v>124.71775449999998</v>
      </c>
      <c r="S18" s="19">
        <f t="shared" si="7"/>
        <v>120.85522997802798</v>
      </c>
      <c r="T18" s="19">
        <f t="shared" si="8"/>
        <v>118.57506932388546</v>
      </c>
      <c r="U18" s="19">
        <f t="shared" si="9"/>
        <v>118.13002621023513</v>
      </c>
      <c r="V18" s="19"/>
      <c r="W18" s="20">
        <f t="shared" si="10"/>
        <v>122.19004746822256</v>
      </c>
      <c r="X18" s="21"/>
      <c r="Y18" s="42">
        <f t="shared" si="11"/>
        <v>1.9967172545321876E-2</v>
      </c>
      <c r="Z18" s="24">
        <f t="shared" si="11"/>
        <v>1.481639524998668E-2</v>
      </c>
      <c r="AA18" s="24">
        <f t="shared" si="11"/>
        <v>1.9995924700517032E-2</v>
      </c>
      <c r="AB18" s="24">
        <f t="shared" si="11"/>
        <v>7.1073556892402578E-3</v>
      </c>
      <c r="AC18" s="24">
        <f t="shared" si="11"/>
        <v>5.5271450405173228E-2</v>
      </c>
      <c r="AD18" s="24">
        <f t="shared" si="11"/>
        <v>5.897554430942975E-3</v>
      </c>
      <c r="AE18" s="24">
        <f t="shared" si="11"/>
        <v>1.7918125380750327E-2</v>
      </c>
      <c r="AF18" s="24">
        <f t="shared" si="11"/>
        <v>3.25804540254504E-2</v>
      </c>
      <c r="AG18" s="24">
        <f t="shared" si="11"/>
        <v>2.5570226899884752E-2</v>
      </c>
      <c r="AH18" s="24">
        <f t="shared" si="11"/>
        <v>2.5082477134387826E-2</v>
      </c>
      <c r="AI18" s="24">
        <f t="shared" si="11"/>
        <v>1.3519046190761719E-2</v>
      </c>
      <c r="AJ18" s="24">
        <f t="shared" si="11"/>
        <v>1.1219152338130201E-2</v>
      </c>
      <c r="AK18" s="24">
        <f t="shared" si="11"/>
        <v>1.3426457719100782E-2</v>
      </c>
      <c r="AL18" s="24">
        <f t="shared" si="11"/>
        <v>2.1417169812605108E-2</v>
      </c>
      <c r="AM18" s="24">
        <f t="shared" si="11"/>
        <v>1.2588796419422899E-2</v>
      </c>
      <c r="AN18" s="24">
        <f t="shared" si="11"/>
        <v>4.5559685613464129E-2</v>
      </c>
      <c r="AO18" s="24">
        <f t="shared" si="12"/>
        <v>1.9968378018046407E-2</v>
      </c>
      <c r="AP18" s="24">
        <f t="shared" si="12"/>
        <v>1.3602213028307997E-2</v>
      </c>
      <c r="AQ18" s="24">
        <f t="shared" si="12"/>
        <v>1.1562143526606228E-2</v>
      </c>
      <c r="AR18" s="24">
        <f t="shared" si="12"/>
        <v>1.162238789613812E-2</v>
      </c>
      <c r="AS18" s="24" t="e">
        <f t="shared" si="12"/>
        <v>#DIV/0!</v>
      </c>
      <c r="AT18" s="24">
        <f t="shared" si="12"/>
        <v>1.7566389095661217E-2</v>
      </c>
      <c r="AU18" s="21"/>
      <c r="AV18" s="24">
        <f t="shared" si="18"/>
        <v>0.22665376251442115</v>
      </c>
      <c r="AW18" s="24">
        <f t="shared" si="18"/>
        <v>0.20157255393059836</v>
      </c>
      <c r="AX18" s="24">
        <f t="shared" si="18"/>
        <v>0.27657841100109737</v>
      </c>
      <c r="AY18" s="24">
        <f t="shared" si="18"/>
        <v>0.13715850972281896</v>
      </c>
      <c r="AZ18" s="24">
        <f t="shared" si="18"/>
        <v>0.48791151350178485</v>
      </c>
      <c r="BA18" s="24">
        <f t="shared" si="18"/>
        <v>0.14147172162992594</v>
      </c>
      <c r="BB18" s="24">
        <f t="shared" si="18"/>
        <v>0.2475228223937247</v>
      </c>
      <c r="BC18" s="24">
        <f t="shared" si="18"/>
        <v>0.25387981420341355</v>
      </c>
      <c r="BD18" s="24">
        <f t="shared" si="18"/>
        <v>0.3078163877996829</v>
      </c>
      <c r="BE18" s="24">
        <f t="shared" si="18"/>
        <v>0.21698783206121597</v>
      </c>
      <c r="BF18" s="24">
        <f t="shared" si="18"/>
        <v>0.32955702384711416</v>
      </c>
      <c r="BG18" s="24">
        <f t="shared" si="18"/>
        <v>0.16186277433291885</v>
      </c>
      <c r="BH18" s="24">
        <f t="shared" si="18"/>
        <v>0.20508896078827155</v>
      </c>
      <c r="BI18" s="24">
        <f t="shared" si="18"/>
        <v>0.17142561606446716</v>
      </c>
      <c r="BJ18" s="24">
        <f t="shared" si="18"/>
        <v>0.19756655694510017</v>
      </c>
      <c r="BK18" s="24">
        <f t="shared" si="18"/>
        <v>0.38334449453698949</v>
      </c>
      <c r="BL18" s="24">
        <f t="shared" si="18"/>
        <v>0.22666173928205824</v>
      </c>
      <c r="BM18" s="24">
        <f t="shared" si="18"/>
        <v>0.18751428833136141</v>
      </c>
      <c r="BN18" s="24">
        <f t="shared" si="18"/>
        <v>0.16342091179659102</v>
      </c>
      <c r="BO18" s="24">
        <f t="shared" si="18"/>
        <v>0.16369491170842498</v>
      </c>
      <c r="BP18" s="24" t="e">
        <f t="shared" si="18"/>
        <v>#DIV/0!</v>
      </c>
      <c r="BQ18" s="24">
        <f t="shared" si="18"/>
        <v>0.20416337129067741</v>
      </c>
      <c r="BR18" s="21"/>
      <c r="BS18" s="35">
        <f t="shared" si="13"/>
        <v>43101</v>
      </c>
      <c r="BT18" s="24">
        <f t="shared" si="17"/>
        <v>5.1537433030438206E-3</v>
      </c>
      <c r="BU18" s="24">
        <f t="shared" si="14"/>
        <v>7.5076895900002779E-4</v>
      </c>
      <c r="BV18" s="24">
        <f t="shared" si="14"/>
        <v>7.6349430017573711E-4</v>
      </c>
      <c r="BW18" s="24">
        <f t="shared" si="14"/>
        <v>5.2409103362319612E-3</v>
      </c>
      <c r="BX18" s="24">
        <f t="shared" si="14"/>
        <v>4.318344527980661E-4</v>
      </c>
      <c r="BY18" s="24">
        <f t="shared" si="14"/>
        <v>9.6918521014396138E-4</v>
      </c>
      <c r="BZ18" s="24">
        <f t="shared" si="14"/>
        <v>3.1266310477061254E-3</v>
      </c>
      <c r="CA18" s="24">
        <f t="shared" si="14"/>
        <v>7.7250606620938959E-4</v>
      </c>
      <c r="CB18" s="24">
        <f t="shared" si="14"/>
        <v>1.5748542024294273E-3</v>
      </c>
      <c r="CC18" s="24">
        <f t="shared" si="14"/>
        <v>2.0052586082107819E-4</v>
      </c>
      <c r="CD18" s="24">
        <f t="shared" si="14"/>
        <v>5.4424386856914621E-4</v>
      </c>
      <c r="CE18" s="24">
        <f t="shared" si="14"/>
        <v>4.3974559131536463E-4</v>
      </c>
      <c r="CF18" s="24">
        <f t="shared" si="16"/>
        <v>1.9968443198444107E-2</v>
      </c>
    </row>
    <row r="19" spans="1:84" x14ac:dyDescent="0.25">
      <c r="A19" s="31">
        <f>+[1]NEA!A20</f>
        <v>43132</v>
      </c>
      <c r="B19" s="17">
        <f>+[1]NEA!B20</f>
        <v>127.29340000000001</v>
      </c>
      <c r="C19" s="17">
        <f>+[1]NEA!C20</f>
        <v>124.745</v>
      </c>
      <c r="D19" s="17">
        <f>+[1]NEA!D20</f>
        <v>130.93700000000001</v>
      </c>
      <c r="E19" s="17">
        <f>+[1]NEA!E20</f>
        <v>112.5759</v>
      </c>
      <c r="F19" s="17">
        <f>+[1]NEA!F20</f>
        <v>156.38030000000001</v>
      </c>
      <c r="G19" s="17">
        <f>+[1]NEA!G20</f>
        <v>117.5562</v>
      </c>
      <c r="H19" s="17">
        <f>+[1]NEA!H20</f>
        <v>130.8022</v>
      </c>
      <c r="I19" s="17">
        <f>+[1]NEA!I20</f>
        <v>129.3279</v>
      </c>
      <c r="J19" s="17">
        <f>+[1]NEA!J20</f>
        <v>146.66409999999999</v>
      </c>
      <c r="K19" s="17">
        <f>+[1]NEA!K20</f>
        <v>127.2774</v>
      </c>
      <c r="L19" s="17">
        <f>+[1]NEA!L20</f>
        <v>138.14019999999999</v>
      </c>
      <c r="M19" s="17">
        <f>+[1]NEA!M20</f>
        <v>124.5937</v>
      </c>
      <c r="N19" s="17">
        <f>+[1]NEA!N20</f>
        <v>125.2907</v>
      </c>
      <c r="O19" s="18">
        <f>+[1]NEA!R20</f>
        <v>120.3421</v>
      </c>
      <c r="P19" s="19">
        <f>+[1]NEA!S20</f>
        <v>124.07259999999999</v>
      </c>
      <c r="Q19" s="20">
        <f>+[1]NEA!T20</f>
        <v>144.94929999999999</v>
      </c>
      <c r="R19" s="18">
        <f t="shared" si="6"/>
        <v>127.29388323000001</v>
      </c>
      <c r="S19" s="19">
        <f t="shared" si="7"/>
        <v>122.5794205850041</v>
      </c>
      <c r="T19" s="19">
        <f t="shared" si="8"/>
        <v>119.42358361381754</v>
      </c>
      <c r="U19" s="19">
        <f t="shared" si="9"/>
        <v>118.53865705394193</v>
      </c>
      <c r="V19" s="19"/>
      <c r="W19" s="20">
        <f t="shared" si="10"/>
        <v>124.25606678474681</v>
      </c>
      <c r="X19" s="21"/>
      <c r="Y19" s="42">
        <f t="shared" si="11"/>
        <v>2.0656332887524664E-2</v>
      </c>
      <c r="Z19" s="24">
        <f t="shared" si="11"/>
        <v>2.0499987319932966E-2</v>
      </c>
      <c r="AA19" s="24">
        <f t="shared" si="11"/>
        <v>1.7795110211842324E-2</v>
      </c>
      <c r="AB19" s="24">
        <f t="shared" si="11"/>
        <v>-1.2835015205244438E-2</v>
      </c>
      <c r="AC19" s="24">
        <f t="shared" si="11"/>
        <v>3.6555788508026765E-2</v>
      </c>
      <c r="AD19" s="24">
        <f t="shared" si="11"/>
        <v>1.5513954265840679E-2</v>
      </c>
      <c r="AE19" s="24">
        <f t="shared" si="11"/>
        <v>2.1959253576015803E-2</v>
      </c>
      <c r="AF19" s="24">
        <f t="shared" si="11"/>
        <v>2.7862332720298921E-2</v>
      </c>
      <c r="AG19" s="24">
        <f t="shared" si="11"/>
        <v>9.1691807032156625E-2</v>
      </c>
      <c r="AH19" s="24">
        <f t="shared" si="11"/>
        <v>9.1761741387772489E-3</v>
      </c>
      <c r="AI19" s="24">
        <f t="shared" si="11"/>
        <v>2.2027494231035227E-2</v>
      </c>
      <c r="AJ19" s="24">
        <f t="shared" si="11"/>
        <v>2.8211218137044414E-2</v>
      </c>
      <c r="AK19" s="24">
        <f t="shared" si="11"/>
        <v>1.8732904669444217E-2</v>
      </c>
      <c r="AL19" s="24">
        <f t="shared" si="11"/>
        <v>2.4807508561421887E-3</v>
      </c>
      <c r="AM19" s="24">
        <f t="shared" si="11"/>
        <v>1.7081896042915323E-2</v>
      </c>
      <c r="AN19" s="24">
        <f t="shared" si="11"/>
        <v>4.4188212682607642E-2</v>
      </c>
      <c r="AO19" s="24">
        <f t="shared" si="12"/>
        <v>2.065566959834908E-2</v>
      </c>
      <c r="AP19" s="24">
        <f t="shared" si="12"/>
        <v>1.4266578345757841E-2</v>
      </c>
      <c r="AQ19" s="24">
        <f t="shared" si="12"/>
        <v>7.1559248902008932E-3</v>
      </c>
      <c r="AR19" s="24">
        <f t="shared" si="12"/>
        <v>3.4591615427186362E-3</v>
      </c>
      <c r="AS19" s="24" t="e">
        <f t="shared" si="12"/>
        <v>#DIV/0!</v>
      </c>
      <c r="AT19" s="24">
        <f t="shared" si="12"/>
        <v>1.690824546951375E-2</v>
      </c>
      <c r="AU19" s="21"/>
      <c r="AV19" s="24">
        <f t="shared" si="18"/>
        <v>0.23034320912956208</v>
      </c>
      <c r="AW19" s="24">
        <f t="shared" si="18"/>
        <v>0.20676745553887343</v>
      </c>
      <c r="AX19" s="24">
        <f t="shared" si="18"/>
        <v>0.25564834136312031</v>
      </c>
      <c r="AY19" s="24">
        <f t="shared" si="18"/>
        <v>0.12094900780749795</v>
      </c>
      <c r="AZ19" s="24">
        <f t="shared" si="18"/>
        <v>0.50386785067903772</v>
      </c>
      <c r="BA19" s="24">
        <f t="shared" si="18"/>
        <v>0.15506309524862272</v>
      </c>
      <c r="BB19" s="24">
        <f t="shared" si="18"/>
        <v>0.24296165793852387</v>
      </c>
      <c r="BC19" s="24">
        <f t="shared" si="18"/>
        <v>0.27691911233279232</v>
      </c>
      <c r="BD19" s="24">
        <f t="shared" si="18"/>
        <v>0.36944338621967243</v>
      </c>
      <c r="BE19" s="24">
        <f t="shared" si="18"/>
        <v>0.20431358968099422</v>
      </c>
      <c r="BF19" s="24">
        <f t="shared" si="18"/>
        <v>0.25830801812675053</v>
      </c>
      <c r="BG19" s="24">
        <f t="shared" si="18"/>
        <v>0.15027548921492961</v>
      </c>
      <c r="BH19" s="24">
        <f t="shared" si="18"/>
        <v>0.21386191755977246</v>
      </c>
      <c r="BI19" s="24">
        <f t="shared" si="18"/>
        <v>0.15634281497396496</v>
      </c>
      <c r="BJ19" s="24">
        <f t="shared" si="18"/>
        <v>0.19938789675059398</v>
      </c>
      <c r="BK19" s="24">
        <f t="shared" si="18"/>
        <v>0.40602980661782961</v>
      </c>
      <c r="BL19" s="24">
        <f t="shared" si="18"/>
        <v>0.23034913576208127</v>
      </c>
      <c r="BM19" s="24">
        <f t="shared" si="18"/>
        <v>0.18658128918299921</v>
      </c>
      <c r="BN19" s="24">
        <f t="shared" si="18"/>
        <v>0.15798260762490113</v>
      </c>
      <c r="BO19" s="24">
        <f t="shared" si="18"/>
        <v>0.15938013077139557</v>
      </c>
      <c r="BP19" s="24" t="e">
        <f t="shared" si="18"/>
        <v>#DIV/0!</v>
      </c>
      <c r="BQ19" s="24">
        <f t="shared" si="18"/>
        <v>0.2078133902158199</v>
      </c>
      <c r="BR19" s="21"/>
      <c r="BS19" s="35">
        <f t="shared" si="13"/>
        <v>43132</v>
      </c>
      <c r="BT19" s="24">
        <f t="shared" si="17"/>
        <v>7.0947174086653962E-3</v>
      </c>
      <c r="BU19" s="24">
        <f t="shared" si="14"/>
        <v>6.6815579567213606E-4</v>
      </c>
      <c r="BV19" s="24">
        <f t="shared" si="14"/>
        <v>-1.3613936169189068E-3</v>
      </c>
      <c r="BW19" s="24">
        <f t="shared" si="14"/>
        <v>3.586245521868685E-3</v>
      </c>
      <c r="BX19" s="24">
        <f t="shared" si="14"/>
        <v>1.1203027329029216E-3</v>
      </c>
      <c r="BY19" s="24">
        <f t="shared" si="14"/>
        <v>1.185382288890383E-3</v>
      </c>
      <c r="BZ19" s="24">
        <f t="shared" si="14"/>
        <v>2.7069154054132102E-3</v>
      </c>
      <c r="CA19" s="24">
        <f t="shared" si="14"/>
        <v>2.7853325764208934E-3</v>
      </c>
      <c r="CB19" s="24">
        <f t="shared" si="14"/>
        <v>5.7903416689919593E-4</v>
      </c>
      <c r="CC19" s="24">
        <f t="shared" si="14"/>
        <v>3.2466476155654385E-4</v>
      </c>
      <c r="CD19" s="24">
        <f t="shared" si="14"/>
        <v>1.3567956143980117E-3</v>
      </c>
      <c r="CE19" s="24">
        <f t="shared" si="14"/>
        <v>6.0960877890138619E-4</v>
      </c>
      <c r="CF19" s="24">
        <f t="shared" si="16"/>
        <v>2.0655761434669857E-2</v>
      </c>
    </row>
    <row r="20" spans="1:84" x14ac:dyDescent="0.25">
      <c r="A20" s="31">
        <f>+[1]NEA!A21</f>
        <v>43160</v>
      </c>
      <c r="B20" s="17">
        <f>+[1]NEA!B21</f>
        <v>130.3843</v>
      </c>
      <c r="C20" s="17">
        <f>+[1]NEA!C21</f>
        <v>127.8202</v>
      </c>
      <c r="D20" s="17">
        <f>+[1]NEA!D21</f>
        <v>131.82069999999999</v>
      </c>
      <c r="E20" s="17">
        <f>+[1]NEA!E21</f>
        <v>113.4136</v>
      </c>
      <c r="F20" s="17">
        <f>+[1]NEA!F21</f>
        <v>158.1823</v>
      </c>
      <c r="G20" s="17">
        <f>+[1]NEA!G21</f>
        <v>121.65170000000001</v>
      </c>
      <c r="H20" s="17">
        <f>+[1]NEA!H21</f>
        <v>133.29519999999999</v>
      </c>
      <c r="I20" s="17">
        <f>+[1]NEA!I21</f>
        <v>134.3939</v>
      </c>
      <c r="J20" s="17">
        <f>+[1]NEA!J21</f>
        <v>150.5669</v>
      </c>
      <c r="K20" s="17">
        <f>+[1]NEA!K21</f>
        <v>129.85169999999999</v>
      </c>
      <c r="L20" s="17">
        <f>+[1]NEA!L21</f>
        <v>164.06899999999999</v>
      </c>
      <c r="M20" s="17">
        <f>+[1]NEA!M21</f>
        <v>127.4808</v>
      </c>
      <c r="N20" s="17">
        <f>+[1]NEA!N21</f>
        <v>126.0938</v>
      </c>
      <c r="O20" s="18">
        <f>+[1]NEA!R21</f>
        <v>120.9623</v>
      </c>
      <c r="P20" s="19">
        <f>+[1]NEA!S21</f>
        <v>127.1854</v>
      </c>
      <c r="Q20" s="20">
        <f>+[1]NEA!T21</f>
        <v>149.69759999999999</v>
      </c>
      <c r="R20" s="18">
        <f t="shared" si="6"/>
        <v>130.38557664000001</v>
      </c>
      <c r="S20" s="19">
        <f t="shared" si="7"/>
        <v>125.13898247734137</v>
      </c>
      <c r="T20" s="19">
        <f t="shared" si="8"/>
        <v>121.62568922350162</v>
      </c>
      <c r="U20" s="19">
        <f t="shared" si="9"/>
        <v>120.62351777316735</v>
      </c>
      <c r="V20" s="19"/>
      <c r="W20" s="20">
        <f t="shared" si="10"/>
        <v>127.76642302563036</v>
      </c>
      <c r="X20" s="21"/>
      <c r="Y20" s="42">
        <f t="shared" si="11"/>
        <v>2.4281698815492359E-2</v>
      </c>
      <c r="Z20" s="24">
        <f t="shared" si="11"/>
        <v>2.4651889855304754E-2</v>
      </c>
      <c r="AA20" s="24">
        <f t="shared" si="11"/>
        <v>6.7490472517315325E-3</v>
      </c>
      <c r="AB20" s="24">
        <f t="shared" si="11"/>
        <v>7.4412018913461164E-3</v>
      </c>
      <c r="AC20" s="24">
        <f t="shared" si="11"/>
        <v>1.152319058091078E-2</v>
      </c>
      <c r="AD20" s="24">
        <f t="shared" si="11"/>
        <v>3.4838655893946857E-2</v>
      </c>
      <c r="AE20" s="24">
        <f t="shared" si="11"/>
        <v>1.9059312458047373E-2</v>
      </c>
      <c r="AF20" s="24">
        <f t="shared" si="11"/>
        <v>3.9171748710061793E-2</v>
      </c>
      <c r="AG20" s="24">
        <f t="shared" si="11"/>
        <v>2.661046568314962E-2</v>
      </c>
      <c r="AH20" s="24">
        <f t="shared" si="11"/>
        <v>2.0225900277661246E-2</v>
      </c>
      <c r="AI20" s="24">
        <f t="shared" si="11"/>
        <v>0.18769916360335359</v>
      </c>
      <c r="AJ20" s="24">
        <f t="shared" si="11"/>
        <v>2.3172118654474438E-2</v>
      </c>
      <c r="AK20" s="24">
        <f t="shared" si="11"/>
        <v>6.4098931524845248E-3</v>
      </c>
      <c r="AL20" s="24">
        <f t="shared" si="11"/>
        <v>5.153641161322664E-3</v>
      </c>
      <c r="AM20" s="24">
        <f t="shared" si="11"/>
        <v>2.5088536872766465E-2</v>
      </c>
      <c r="AN20" s="24">
        <f t="shared" si="11"/>
        <v>3.2758350678478543E-2</v>
      </c>
      <c r="AO20" s="24">
        <f t="shared" si="12"/>
        <v>2.4287839537535438E-2</v>
      </c>
      <c r="AP20" s="24">
        <f t="shared" si="12"/>
        <v>2.0880845089019662E-2</v>
      </c>
      <c r="AQ20" s="24">
        <f t="shared" si="12"/>
        <v>1.8439453439992759E-2</v>
      </c>
      <c r="AR20" s="24">
        <f t="shared" si="12"/>
        <v>1.7588023780940043E-2</v>
      </c>
      <c r="AS20" s="24" t="e">
        <f t="shared" si="12"/>
        <v>#DIV/0!</v>
      </c>
      <c r="AT20" s="24">
        <f t="shared" si="12"/>
        <v>2.8250984694088821E-2</v>
      </c>
      <c r="AU20" s="21"/>
      <c r="AV20" s="24">
        <f t="shared" si="18"/>
        <v>0.23017983167905798</v>
      </c>
      <c r="AW20" s="24">
        <f t="shared" si="18"/>
        <v>0.21698984478690808</v>
      </c>
      <c r="AX20" s="24">
        <f t="shared" si="18"/>
        <v>0.23997452713405787</v>
      </c>
      <c r="AY20" s="24">
        <f t="shared" si="18"/>
        <v>9.8635781976977865E-2</v>
      </c>
      <c r="AZ20" s="24">
        <f t="shared" si="18"/>
        <v>0.39678896854753898</v>
      </c>
      <c r="BA20" s="24">
        <f t="shared" si="18"/>
        <v>0.1790903152144625</v>
      </c>
      <c r="BB20" s="24">
        <f t="shared" si="18"/>
        <v>0.23833457047380779</v>
      </c>
      <c r="BC20" s="24">
        <f t="shared" si="18"/>
        <v>0.31280452781826207</v>
      </c>
      <c r="BD20" s="24">
        <f t="shared" si="18"/>
        <v>0.3593217064411347</v>
      </c>
      <c r="BE20" s="24">
        <f t="shared" si="18"/>
        <v>0.22802121417884891</v>
      </c>
      <c r="BF20" s="24">
        <f t="shared" si="18"/>
        <v>0.32358540796076074</v>
      </c>
      <c r="BG20" s="24">
        <f t="shared" si="18"/>
        <v>0.15393764720578318</v>
      </c>
      <c r="BH20" s="24">
        <f t="shared" si="18"/>
        <v>0.20620638526844437</v>
      </c>
      <c r="BI20" s="24">
        <f t="shared" si="18"/>
        <v>0.15302009072616207</v>
      </c>
      <c r="BJ20" s="24">
        <f t="shared" si="18"/>
        <v>0.20660559580144122</v>
      </c>
      <c r="BK20" s="24">
        <f t="shared" si="18"/>
        <v>0.37278180305905084</v>
      </c>
      <c r="BL20" s="24">
        <f t="shared" si="18"/>
        <v>0.23019227365620498</v>
      </c>
      <c r="BM20" s="24">
        <f t="shared" si="18"/>
        <v>0.19159872486521135</v>
      </c>
      <c r="BN20" s="24">
        <f t="shared" si="18"/>
        <v>0.15981635873988687</v>
      </c>
      <c r="BO20" s="24">
        <f t="shared" si="18"/>
        <v>0.16088617488450674</v>
      </c>
      <c r="BP20" s="24" t="e">
        <f t="shared" si="18"/>
        <v>#DIV/0!</v>
      </c>
      <c r="BQ20" s="24">
        <f t="shared" si="18"/>
        <v>0.21706566981027708</v>
      </c>
      <c r="BR20" s="21"/>
      <c r="BS20" s="35">
        <f t="shared" si="13"/>
        <v>43160</v>
      </c>
      <c r="BT20" s="24">
        <f t="shared" si="17"/>
        <v>8.5303175184259228E-3</v>
      </c>
      <c r="BU20" s="24">
        <f t="shared" si="14"/>
        <v>2.5269715476214111E-4</v>
      </c>
      <c r="BV20" s="24">
        <f t="shared" si="14"/>
        <v>7.6337971960839903E-4</v>
      </c>
      <c r="BW20" s="24">
        <f t="shared" si="14"/>
        <v>1.1480736628921796E-3</v>
      </c>
      <c r="BX20" s="24">
        <f t="shared" si="14"/>
        <v>2.5031140656153429E-3</v>
      </c>
      <c r="BY20" s="24">
        <f t="shared" si="14"/>
        <v>1.0301539592783263E-3</v>
      </c>
      <c r="BZ20" s="24">
        <f t="shared" si="14"/>
        <v>3.832530201880068E-3</v>
      </c>
      <c r="CA20" s="24">
        <f t="shared" si="14"/>
        <v>8.6460853429950308E-4</v>
      </c>
      <c r="CB20" s="24">
        <f t="shared" si="14"/>
        <v>1.2619375395739262E-3</v>
      </c>
      <c r="CC20" s="24">
        <f t="shared" si="14"/>
        <v>2.7702275216154168E-3</v>
      </c>
      <c r="CD20" s="24">
        <f t="shared" si="14"/>
        <v>1.1226933210991314E-3</v>
      </c>
      <c r="CE20" s="24">
        <f t="shared" si="14"/>
        <v>2.0819853975147194E-4</v>
      </c>
      <c r="CF20" s="24">
        <f t="shared" si="16"/>
        <v>2.4287931738801827E-2</v>
      </c>
    </row>
    <row r="21" spans="1:84" x14ac:dyDescent="0.25">
      <c r="A21" s="31">
        <f>+[1]NEA!A22</f>
        <v>43191</v>
      </c>
      <c r="B21" s="17">
        <f>+[1]NEA!B22</f>
        <v>133.8357</v>
      </c>
      <c r="C21" s="17">
        <f>+[1]NEA!C22</f>
        <v>130.15600000000001</v>
      </c>
      <c r="D21" s="17">
        <f>+[1]NEA!D22</f>
        <v>133.97730000000001</v>
      </c>
      <c r="E21" s="17">
        <f>+[1]NEA!E22</f>
        <v>115.7987</v>
      </c>
      <c r="F21" s="17">
        <f>+[1]NEA!F22</f>
        <v>174.41489999999999</v>
      </c>
      <c r="G21" s="17">
        <f>+[1]NEA!G22</f>
        <v>123.24590000000001</v>
      </c>
      <c r="H21" s="17">
        <f>+[1]NEA!H22</f>
        <v>135.81290000000001</v>
      </c>
      <c r="I21" s="17">
        <f>+[1]NEA!I22</f>
        <v>138.0523</v>
      </c>
      <c r="J21" s="17">
        <f>+[1]NEA!J22</f>
        <v>154.3117</v>
      </c>
      <c r="K21" s="17">
        <f>+[1]NEA!K22</f>
        <v>131.2139</v>
      </c>
      <c r="L21" s="17">
        <f>+[1]NEA!L22</f>
        <v>164.9556</v>
      </c>
      <c r="M21" s="17">
        <f>+[1]NEA!M22</f>
        <v>129.04310000000001</v>
      </c>
      <c r="N21" s="17">
        <f>+[1]NEA!N22</f>
        <v>128.09690000000001</v>
      </c>
      <c r="O21" s="18">
        <f>+[1]NEA!R22</f>
        <v>121.6058</v>
      </c>
      <c r="P21" s="19">
        <f>+[1]NEA!S22</f>
        <v>129.7902</v>
      </c>
      <c r="Q21" s="20">
        <f>+[1]NEA!T22</f>
        <v>158.48240000000001</v>
      </c>
      <c r="R21" s="18">
        <f t="shared" si="6"/>
        <v>133.83684557000001</v>
      </c>
      <c r="S21" s="19">
        <f t="shared" si="7"/>
        <v>127.24336178247735</v>
      </c>
      <c r="T21" s="19">
        <f t="shared" si="8"/>
        <v>123.48319672276351</v>
      </c>
      <c r="U21" s="19">
        <f t="shared" si="9"/>
        <v>122.53155352697094</v>
      </c>
      <c r="V21" s="19"/>
      <c r="W21" s="20">
        <f t="shared" si="10"/>
        <v>130.17150741821214</v>
      </c>
      <c r="X21" s="21"/>
      <c r="Y21" s="42">
        <f t="shared" si="11"/>
        <v>2.6470978484372854E-2</v>
      </c>
      <c r="Z21" s="24">
        <f t="shared" si="11"/>
        <v>1.8274106909549559E-2</v>
      </c>
      <c r="AA21" s="24">
        <f t="shared" si="11"/>
        <v>1.6360101258755533E-2</v>
      </c>
      <c r="AB21" s="24">
        <f t="shared" si="11"/>
        <v>2.1030105736878024E-2</v>
      </c>
      <c r="AC21" s="24">
        <f t="shared" si="11"/>
        <v>0.10261957248061249</v>
      </c>
      <c r="AD21" s="24">
        <f t="shared" si="11"/>
        <v>1.3104625747112353E-2</v>
      </c>
      <c r="AE21" s="24">
        <f t="shared" si="11"/>
        <v>1.8888152011475423E-2</v>
      </c>
      <c r="AF21" s="24">
        <f t="shared" si="11"/>
        <v>2.7221473593667556E-2</v>
      </c>
      <c r="AG21" s="24">
        <f t="shared" si="11"/>
        <v>2.4871336263149413E-2</v>
      </c>
      <c r="AH21" s="24">
        <f t="shared" si="11"/>
        <v>1.0490428696736442E-2</v>
      </c>
      <c r="AI21" s="24">
        <f t="shared" si="11"/>
        <v>5.4038240008777993E-3</v>
      </c>
      <c r="AJ21" s="24">
        <f t="shared" si="11"/>
        <v>1.2255178819085E-2</v>
      </c>
      <c r="AK21" s="24">
        <f t="shared" si="11"/>
        <v>1.588579295730641E-2</v>
      </c>
      <c r="AL21" s="24">
        <f t="shared" si="11"/>
        <v>5.3198393218383266E-3</v>
      </c>
      <c r="AM21" s="24">
        <f t="shared" si="11"/>
        <v>2.0480338152020661E-2</v>
      </c>
      <c r="AN21" s="24">
        <f t="shared" ref="AB21:AQ52" si="19">+Q21/Q20-1</f>
        <v>5.8683639550667577E-2</v>
      </c>
      <c r="AO21" s="24">
        <f t="shared" si="19"/>
        <v>2.6469714050727289E-2</v>
      </c>
      <c r="AP21" s="24">
        <f t="shared" si="12"/>
        <v>1.6816337031644091E-2</v>
      </c>
      <c r="AQ21" s="24">
        <f t="shared" si="12"/>
        <v>1.527232865951933E-2</v>
      </c>
      <c r="AR21" s="24">
        <f t="shared" si="12"/>
        <v>1.5818107356076805E-2</v>
      </c>
      <c r="AS21" s="24" t="e">
        <f t="shared" si="12"/>
        <v>#DIV/0!</v>
      </c>
      <c r="AT21" s="24">
        <f t="shared" si="12"/>
        <v>1.8824072362887634E-2</v>
      </c>
      <c r="AU21" s="21"/>
      <c r="AV21" s="24">
        <f t="shared" si="18"/>
        <v>0.23524720966743051</v>
      </c>
      <c r="AW21" s="24">
        <f t="shared" si="18"/>
        <v>0.20587167115083882</v>
      </c>
      <c r="AX21" s="24">
        <f t="shared" si="18"/>
        <v>0.22446735784632721</v>
      </c>
      <c r="AY21" s="24">
        <f t="shared" si="18"/>
        <v>0.1214577564976036</v>
      </c>
      <c r="AZ21" s="24">
        <f t="shared" si="18"/>
        <v>0.49605132801811558</v>
      </c>
      <c r="BA21" s="24">
        <f t="shared" si="18"/>
        <v>0.17432520504924232</v>
      </c>
      <c r="BB21" s="24">
        <f t="shared" si="18"/>
        <v>0.23099882712725961</v>
      </c>
      <c r="BC21" s="24">
        <f t="shared" si="18"/>
        <v>0.34163438569620963</v>
      </c>
      <c r="BD21" s="24">
        <f t="shared" si="18"/>
        <v>0.2853085297868283</v>
      </c>
      <c r="BE21" s="24">
        <f t="shared" si="18"/>
        <v>0.20219248617670904</v>
      </c>
      <c r="BF21" s="24">
        <f t="shared" si="18"/>
        <v>0.31744729790709103</v>
      </c>
      <c r="BG21" s="24">
        <f t="shared" si="18"/>
        <v>0.16385060788628736</v>
      </c>
      <c r="BH21" s="24">
        <f t="shared" si="18"/>
        <v>0.18909698847634093</v>
      </c>
      <c r="BI21" s="24">
        <f t="shared" si="18"/>
        <v>0.13526674228526891</v>
      </c>
      <c r="BJ21" s="24">
        <f t="shared" si="18"/>
        <v>0.20632279843407852</v>
      </c>
      <c r="BK21" s="24">
        <f t="shared" si="18"/>
        <v>0.41240343791329659</v>
      </c>
      <c r="BL21" s="24">
        <f t="shared" si="18"/>
        <v>0.23525622486427333</v>
      </c>
      <c r="BM21" s="24">
        <f t="shared" si="18"/>
        <v>0.18653627219573043</v>
      </c>
      <c r="BN21" s="24">
        <f t="shared" si="18"/>
        <v>0.16186810085650682</v>
      </c>
      <c r="BO21" s="24">
        <f t="shared" si="18"/>
        <v>0.16151145699430902</v>
      </c>
      <c r="BP21" s="24" t="e">
        <f t="shared" si="18"/>
        <v>#DIV/0!</v>
      </c>
      <c r="BQ21" s="24">
        <f t="shared" si="18"/>
        <v>0.21750070611147487</v>
      </c>
      <c r="BR21" s="21"/>
      <c r="BS21" s="35">
        <f t="shared" si="13"/>
        <v>43191</v>
      </c>
      <c r="BT21" s="24">
        <f t="shared" si="17"/>
        <v>6.325692433828323E-3</v>
      </c>
      <c r="BU21" s="24">
        <f t="shared" si="14"/>
        <v>6.0206819379327839E-4</v>
      </c>
      <c r="BV21" s="24">
        <f t="shared" si="14"/>
        <v>2.121970206535598E-3</v>
      </c>
      <c r="BW21" s="24">
        <f t="shared" si="14"/>
        <v>1.0096797390483359E-2</v>
      </c>
      <c r="BX21" s="24">
        <f t="shared" si="14"/>
        <v>9.5125532752026181E-4</v>
      </c>
      <c r="BY21" s="24">
        <f t="shared" si="14"/>
        <v>1.0156975954927164E-3</v>
      </c>
      <c r="BZ21" s="24">
        <f t="shared" si="14"/>
        <v>2.7020425005157833E-3</v>
      </c>
      <c r="CA21" s="24">
        <f t="shared" si="14"/>
        <v>8.0993923348133125E-4</v>
      </c>
      <c r="CB21" s="24">
        <f t="shared" si="14"/>
        <v>6.519287981758547E-4</v>
      </c>
      <c r="CC21" s="24">
        <f t="shared" si="14"/>
        <v>9.2478618974832169E-5</v>
      </c>
      <c r="CD21" s="24">
        <f t="shared" si="14"/>
        <v>5.9312240814270102E-4</v>
      </c>
      <c r="CE21" s="24">
        <f t="shared" si="14"/>
        <v>5.0698051835995682E-4</v>
      </c>
      <c r="CF21" s="24">
        <f t="shared" si="16"/>
        <v>2.6469973225303998E-2</v>
      </c>
    </row>
    <row r="22" spans="1:84" x14ac:dyDescent="0.25">
      <c r="A22" s="31">
        <f>+[1]NEA!A23</f>
        <v>43221</v>
      </c>
      <c r="B22" s="17">
        <f>+[1]NEA!B23</f>
        <v>137.25360000000001</v>
      </c>
      <c r="C22" s="17">
        <f>+[1]NEA!C23</f>
        <v>134.67230000000001</v>
      </c>
      <c r="D22" s="17">
        <f>+[1]NEA!D23</f>
        <v>137.35470000000001</v>
      </c>
      <c r="E22" s="17">
        <f>+[1]NEA!E23</f>
        <v>118.89790000000001</v>
      </c>
      <c r="F22" s="17">
        <f>+[1]NEA!F23</f>
        <v>176.35499999999999</v>
      </c>
      <c r="G22" s="17">
        <f>+[1]NEA!G23</f>
        <v>125.3505</v>
      </c>
      <c r="H22" s="17">
        <f>+[1]NEA!H23</f>
        <v>139.2183</v>
      </c>
      <c r="I22" s="17">
        <f>+[1]NEA!I23</f>
        <v>140.32480000000001</v>
      </c>
      <c r="J22" s="17">
        <f>+[1]NEA!J23</f>
        <v>158.7191</v>
      </c>
      <c r="K22" s="17">
        <f>+[1]NEA!K23</f>
        <v>134.91059999999999</v>
      </c>
      <c r="L22" s="17">
        <f>+[1]NEA!L23</f>
        <v>165.36490000000001</v>
      </c>
      <c r="M22" s="17">
        <f>+[1]NEA!M23</f>
        <v>132.6337</v>
      </c>
      <c r="N22" s="17">
        <f>+[1]NEA!N23</f>
        <v>130.6259</v>
      </c>
      <c r="O22" s="18">
        <f>+[1]NEA!R23</f>
        <v>124.4665</v>
      </c>
      <c r="P22" s="19">
        <f>+[1]NEA!S23</f>
        <v>133.7912</v>
      </c>
      <c r="Q22" s="20">
        <f>+[1]NEA!T23</f>
        <v>159.9853</v>
      </c>
      <c r="R22" s="18">
        <f t="shared" si="6"/>
        <v>137.25476238000005</v>
      </c>
      <c r="S22" s="19">
        <f t="shared" si="7"/>
        <v>130.99611343037625</v>
      </c>
      <c r="T22" s="19">
        <f t="shared" si="8"/>
        <v>126.48027632122823</v>
      </c>
      <c r="U22" s="19">
        <f t="shared" si="9"/>
        <v>125.42704508990319</v>
      </c>
      <c r="V22" s="19"/>
      <c r="W22" s="20">
        <f t="shared" si="10"/>
        <v>133.01626072098355</v>
      </c>
      <c r="X22" s="21"/>
      <c r="Y22" s="42">
        <f t="shared" ref="Y22:AN49" si="20">+B22/B21-1</f>
        <v>2.5538029090892866E-2</v>
      </c>
      <c r="Z22" s="24">
        <f t="shared" si="20"/>
        <v>3.4699130274439938E-2</v>
      </c>
      <c r="AA22" s="24">
        <f t="shared" si="20"/>
        <v>2.5208748049109664E-2</v>
      </c>
      <c r="AB22" s="24">
        <f t="shared" si="19"/>
        <v>2.676368560268827E-2</v>
      </c>
      <c r="AC22" s="24">
        <f t="shared" si="19"/>
        <v>1.1123476262635767E-2</v>
      </c>
      <c r="AD22" s="24">
        <f t="shared" si="19"/>
        <v>1.7076430128710074E-2</v>
      </c>
      <c r="AE22" s="24">
        <f t="shared" si="19"/>
        <v>2.5074201346116487E-2</v>
      </c>
      <c r="AF22" s="24">
        <f t="shared" si="19"/>
        <v>1.6461152766017006E-2</v>
      </c>
      <c r="AG22" s="24">
        <f t="shared" si="19"/>
        <v>2.856167095560469E-2</v>
      </c>
      <c r="AH22" s="24">
        <f t="shared" si="19"/>
        <v>2.8173082272533678E-2</v>
      </c>
      <c r="AI22" s="24">
        <f t="shared" si="19"/>
        <v>2.481273748814905E-3</v>
      </c>
      <c r="AJ22" s="24">
        <f t="shared" si="19"/>
        <v>2.7824812020170064E-2</v>
      </c>
      <c r="AK22" s="24">
        <f t="shared" si="19"/>
        <v>1.9742866533069892E-2</v>
      </c>
      <c r="AL22" s="24">
        <f t="shared" si="19"/>
        <v>2.3524371370444497E-2</v>
      </c>
      <c r="AM22" s="24">
        <f t="shared" si="19"/>
        <v>3.0826672583908588E-2</v>
      </c>
      <c r="AN22" s="24">
        <f t="shared" si="19"/>
        <v>9.483071937325338E-3</v>
      </c>
      <c r="AO22" s="24">
        <f t="shared" si="19"/>
        <v>2.5537936100058278E-2</v>
      </c>
      <c r="AP22" s="24">
        <f t="shared" si="19"/>
        <v>2.9492710624183571E-2</v>
      </c>
      <c r="AQ22" s="24">
        <f t="shared" si="19"/>
        <v>2.4271153306741677E-2</v>
      </c>
      <c r="AR22" s="24">
        <f t="shared" ref="AP22:AT37" si="21">+U22/U21-1</f>
        <v>2.3630579059743306E-2</v>
      </c>
      <c r="AS22" s="24" t="e">
        <f t="shared" si="21"/>
        <v>#DIV/0!</v>
      </c>
      <c r="AT22" s="24">
        <f t="shared" si="21"/>
        <v>2.1853886147541024E-2</v>
      </c>
      <c r="AU22" s="21"/>
      <c r="AV22" s="24">
        <f t="shared" si="18"/>
        <v>0.24286649564306373</v>
      </c>
      <c r="AW22" s="24">
        <f t="shared" si="18"/>
        <v>0.22562957259776795</v>
      </c>
      <c r="AX22" s="24">
        <f t="shared" si="18"/>
        <v>0.23151733703687438</v>
      </c>
      <c r="AY22" s="24">
        <f t="shared" si="18"/>
        <v>0.107444505711497</v>
      </c>
      <c r="AZ22" s="24">
        <f t="shared" si="18"/>
        <v>0.49737637549246028</v>
      </c>
      <c r="BA22" s="24">
        <f t="shared" si="18"/>
        <v>0.17319180837413217</v>
      </c>
      <c r="BB22" s="24">
        <f t="shared" si="18"/>
        <v>0.23568476073737243</v>
      </c>
      <c r="BC22" s="24">
        <f t="shared" si="18"/>
        <v>0.3378090693716842</v>
      </c>
      <c r="BD22" s="24">
        <f t="shared" si="18"/>
        <v>0.31731525777097569</v>
      </c>
      <c r="BE22" s="24">
        <f t="shared" si="18"/>
        <v>0.22971427113023646</v>
      </c>
      <c r="BF22" s="24">
        <f t="shared" si="18"/>
        <v>0.32071624530283493</v>
      </c>
      <c r="BG22" s="24">
        <f t="shared" si="18"/>
        <v>0.16234010929881215</v>
      </c>
      <c r="BH22" s="24">
        <f t="shared" si="18"/>
        <v>0.18615596401919987</v>
      </c>
      <c r="BI22" s="24">
        <f t="shared" si="18"/>
        <v>0.13925956572001819</v>
      </c>
      <c r="BJ22" s="24">
        <f t="shared" si="18"/>
        <v>0.21804093724309515</v>
      </c>
      <c r="BK22" s="24">
        <f t="shared" si="18"/>
        <v>0.40820849738269205</v>
      </c>
      <c r="BL22" s="24">
        <f t="shared" si="18"/>
        <v>0.24287931902882232</v>
      </c>
      <c r="BM22" s="24">
        <f t="shared" si="18"/>
        <v>0.19607793098497717</v>
      </c>
      <c r="BN22" s="24">
        <f t="shared" si="18"/>
        <v>0.16110190282351544</v>
      </c>
      <c r="BO22" s="24">
        <f t="shared" si="18"/>
        <v>0.16087807397555887</v>
      </c>
      <c r="BP22" s="24" t="e">
        <f t="shared" si="18"/>
        <v>#DIV/0!</v>
      </c>
      <c r="BQ22" s="24">
        <f t="shared" si="18"/>
        <v>0.21881125954300917</v>
      </c>
      <c r="BR22" s="21"/>
      <c r="BS22" s="35">
        <f t="shared" si="13"/>
        <v>43221</v>
      </c>
      <c r="BT22" s="24">
        <f t="shared" si="17"/>
        <v>1.1915397237060071E-2</v>
      </c>
      <c r="BU22" s="24">
        <f t="shared" si="17"/>
        <v>9.1856926066811626E-4</v>
      </c>
      <c r="BV22" s="24">
        <f t="shared" si="17"/>
        <v>2.6861831334987689E-3</v>
      </c>
      <c r="BW22" s="24">
        <f t="shared" si="17"/>
        <v>1.1756363212506087E-3</v>
      </c>
      <c r="BX22" s="24">
        <f t="shared" si="17"/>
        <v>1.2234245421811915E-3</v>
      </c>
      <c r="BY22" s="24">
        <f t="shared" si="17"/>
        <v>1.3383875901571795E-3</v>
      </c>
      <c r="BZ22" s="24">
        <f t="shared" si="17"/>
        <v>1.6351522799970468E-3</v>
      </c>
      <c r="CA22" s="24">
        <f t="shared" si="17"/>
        <v>9.2866611823302653E-4</v>
      </c>
      <c r="CB22" s="24">
        <f t="shared" si="17"/>
        <v>1.7235616505909825E-3</v>
      </c>
      <c r="CC22" s="24">
        <f t="shared" si="17"/>
        <v>4.1591892148358196E-5</v>
      </c>
      <c r="CD22" s="24">
        <f t="shared" si="17"/>
        <v>1.3280066529334081E-3</v>
      </c>
      <c r="CE22" s="24">
        <f t="shared" si="17"/>
        <v>6.235780139379843E-4</v>
      </c>
      <c r="CF22" s="24">
        <f t="shared" si="16"/>
        <v>2.5538154692656748E-2</v>
      </c>
    </row>
    <row r="23" spans="1:84" x14ac:dyDescent="0.25">
      <c r="A23" s="31">
        <f>+[1]NEA!A24</f>
        <v>43252</v>
      </c>
      <c r="B23" s="17">
        <f>+[1]NEA!B24</f>
        <v>141.50550000000001</v>
      </c>
      <c r="C23" s="17">
        <f>+[1]NEA!C24</f>
        <v>140.0188</v>
      </c>
      <c r="D23" s="17">
        <f>+[1]NEA!D24</f>
        <v>138.77590000000001</v>
      </c>
      <c r="E23" s="17">
        <f>+[1]NEA!E24</f>
        <v>120.5296</v>
      </c>
      <c r="F23" s="17">
        <f>+[1]NEA!F24</f>
        <v>179.7354</v>
      </c>
      <c r="G23" s="17">
        <f>+[1]NEA!G24</f>
        <v>129.73159999999999</v>
      </c>
      <c r="H23" s="17">
        <f>+[1]NEA!H24</f>
        <v>146.74789999999999</v>
      </c>
      <c r="I23" s="17">
        <f>+[1]NEA!I24</f>
        <v>146.6386</v>
      </c>
      <c r="J23" s="17">
        <f>+[1]NEA!J24</f>
        <v>159.8092</v>
      </c>
      <c r="K23" s="17">
        <f>+[1]NEA!K24</f>
        <v>137.14510000000001</v>
      </c>
      <c r="L23" s="17">
        <f>+[1]NEA!L24</f>
        <v>166.13560000000001</v>
      </c>
      <c r="M23" s="17">
        <f>+[1]NEA!M24</f>
        <v>136.1575</v>
      </c>
      <c r="N23" s="17">
        <f>+[1]NEA!N24</f>
        <v>135.1353</v>
      </c>
      <c r="O23" s="18">
        <f>+[1]NEA!R24</f>
        <v>126.77460000000001</v>
      </c>
      <c r="P23" s="19">
        <f>+[1]NEA!S24</f>
        <v>138.4881</v>
      </c>
      <c r="Q23" s="20">
        <f>+[1]NEA!T24</f>
        <v>163.84899999999999</v>
      </c>
      <c r="R23" s="18">
        <f t="shared" si="6"/>
        <v>141.50658977000001</v>
      </c>
      <c r="S23" s="19">
        <f t="shared" si="7"/>
        <v>135.02299987640757</v>
      </c>
      <c r="T23" s="19">
        <f t="shared" si="8"/>
        <v>129.41147762031295</v>
      </c>
      <c r="U23" s="19">
        <f t="shared" si="9"/>
        <v>128.25681611341633</v>
      </c>
      <c r="V23" s="19"/>
      <c r="W23" s="20">
        <f t="shared" si="10"/>
        <v>136.89971148155868</v>
      </c>
      <c r="X23" s="21"/>
      <c r="Y23" s="42">
        <f t="shared" si="20"/>
        <v>3.0978422423892704E-2</v>
      </c>
      <c r="Z23" s="24">
        <f t="shared" si="20"/>
        <v>3.9700071952435634E-2</v>
      </c>
      <c r="AA23" s="24">
        <f t="shared" si="20"/>
        <v>1.0346933887227738E-2</v>
      </c>
      <c r="AB23" s="24">
        <f t="shared" si="19"/>
        <v>1.372353927192993E-2</v>
      </c>
      <c r="AC23" s="24">
        <f t="shared" si="19"/>
        <v>1.9168155141617849E-2</v>
      </c>
      <c r="AD23" s="24">
        <f t="shared" si="19"/>
        <v>3.4950797962512992E-2</v>
      </c>
      <c r="AE23" s="24">
        <f t="shared" si="19"/>
        <v>5.4084843731032395E-2</v>
      </c>
      <c r="AF23" s="24">
        <f t="shared" si="19"/>
        <v>4.4994184919557867E-2</v>
      </c>
      <c r="AG23" s="24">
        <f t="shared" si="19"/>
        <v>6.8681085011192966E-3</v>
      </c>
      <c r="AH23" s="24">
        <f t="shared" si="19"/>
        <v>1.6562820119397692E-2</v>
      </c>
      <c r="AI23" s="24">
        <f t="shared" si="19"/>
        <v>4.6606020987525199E-3</v>
      </c>
      <c r="AJ23" s="24">
        <f t="shared" si="19"/>
        <v>2.6567908457654443E-2</v>
      </c>
      <c r="AK23" s="24">
        <f t="shared" si="19"/>
        <v>3.4521484636660826E-2</v>
      </c>
      <c r="AL23" s="24">
        <f t="shared" si="19"/>
        <v>1.8543945559648556E-2</v>
      </c>
      <c r="AM23" s="24">
        <f t="shared" si="19"/>
        <v>3.5106195325253164E-2</v>
      </c>
      <c r="AN23" s="24">
        <f t="shared" si="19"/>
        <v>2.4150343812837871E-2</v>
      </c>
      <c r="AO23" s="24">
        <f t="shared" si="19"/>
        <v>3.0977631058283217E-2</v>
      </c>
      <c r="AP23" s="24">
        <f t="shared" si="21"/>
        <v>3.0740503214788717E-2</v>
      </c>
      <c r="AQ23" s="24">
        <f t="shared" si="21"/>
        <v>2.317516520631413E-2</v>
      </c>
      <c r="AR23" s="24">
        <f t="shared" si="21"/>
        <v>2.2561091361793961E-2</v>
      </c>
      <c r="AS23" s="24" t="e">
        <f t="shared" si="21"/>
        <v>#DIV/0!</v>
      </c>
      <c r="AT23" s="24">
        <f t="shared" si="21"/>
        <v>2.9195308449702306E-2</v>
      </c>
      <c r="AU23" s="21"/>
      <c r="AV23" s="24">
        <f t="shared" si="18"/>
        <v>0.26411578314512307</v>
      </c>
      <c r="AW23" s="24">
        <f t="shared" si="18"/>
        <v>0.25754244534017356</v>
      </c>
      <c r="AX23" s="24">
        <f t="shared" si="18"/>
        <v>0.21420959427157538</v>
      </c>
      <c r="AY23" s="24">
        <f t="shared" si="18"/>
        <v>0.11926378886861411</v>
      </c>
      <c r="AZ23" s="24">
        <f t="shared" si="18"/>
        <v>0.48746455864024352</v>
      </c>
      <c r="BA23" s="24">
        <f t="shared" si="18"/>
        <v>0.20719525279322704</v>
      </c>
      <c r="BB23" s="24">
        <f t="shared" si="18"/>
        <v>0.28159515685464531</v>
      </c>
      <c r="BC23" s="24">
        <f t="shared" si="18"/>
        <v>0.37605746014378161</v>
      </c>
      <c r="BD23" s="24">
        <f t="shared" si="18"/>
        <v>0.32285047104175502</v>
      </c>
      <c r="BE23" s="24">
        <f t="shared" si="18"/>
        <v>0.2206147525663642</v>
      </c>
      <c r="BF23" s="24">
        <f t="shared" si="18"/>
        <v>0.32419692431297609</v>
      </c>
      <c r="BG23" s="24">
        <f t="shared" si="18"/>
        <v>0.18706255906651359</v>
      </c>
      <c r="BH23" s="24">
        <f t="shared" si="18"/>
        <v>0.19693943438791783</v>
      </c>
      <c r="BI23" s="24">
        <f t="shared" si="18"/>
        <v>0.16477949283351712</v>
      </c>
      <c r="BJ23" s="24">
        <f t="shared" si="18"/>
        <v>0.24155245942643422</v>
      </c>
      <c r="BK23" s="24">
        <f t="shared" si="18"/>
        <v>0.41619791108452797</v>
      </c>
      <c r="BL23" s="24">
        <f t="shared" si="18"/>
        <v>0.26412669886684115</v>
      </c>
      <c r="BM23" s="24">
        <f t="shared" si="18"/>
        <v>0.21774428666926138</v>
      </c>
      <c r="BN23" s="24">
        <f t="shared" si="18"/>
        <v>0.17615328309799771</v>
      </c>
      <c r="BO23" s="24">
        <f t="shared" si="18"/>
        <v>0.17419249958226302</v>
      </c>
      <c r="BP23" s="24" t="e">
        <f t="shared" si="18"/>
        <v>#DIV/0!</v>
      </c>
      <c r="BQ23" s="24">
        <f t="shared" si="18"/>
        <v>0.23988428909448212</v>
      </c>
      <c r="BR23" s="21"/>
      <c r="BS23" s="35">
        <f t="shared" si="13"/>
        <v>43252</v>
      </c>
      <c r="BT23" s="24">
        <f t="shared" si="17"/>
        <v>1.3754459992306192E-2</v>
      </c>
      <c r="BU23" s="24">
        <f t="shared" si="17"/>
        <v>3.7690581522087553E-4</v>
      </c>
      <c r="BV23" s="24">
        <f t="shared" si="17"/>
        <v>1.3790326811099994E-3</v>
      </c>
      <c r="BW23" s="24">
        <f t="shared" si="17"/>
        <v>1.9974007239154435E-3</v>
      </c>
      <c r="BX23" s="24">
        <f t="shared" si="17"/>
        <v>2.4833562106931924E-3</v>
      </c>
      <c r="BY23" s="24">
        <f t="shared" si="17"/>
        <v>2.8855852232655414E-3</v>
      </c>
      <c r="BZ23" s="24">
        <f t="shared" si="17"/>
        <v>4.4298942978544722E-3</v>
      </c>
      <c r="CA23" s="24">
        <f t="shared" si="17"/>
        <v>2.2397095595306929E-4</v>
      </c>
      <c r="CB23" s="24">
        <f t="shared" si="17"/>
        <v>1.0158771791778255E-3</v>
      </c>
      <c r="CC23" s="24">
        <f t="shared" si="17"/>
        <v>7.6366084386858091E-5</v>
      </c>
      <c r="CD23" s="24">
        <f t="shared" si="17"/>
        <v>1.2708453548759353E-3</v>
      </c>
      <c r="CE23" s="24">
        <f t="shared" si="17"/>
        <v>1.0841988844008464E-3</v>
      </c>
      <c r="CF23" s="24">
        <f t="shared" si="16"/>
        <v>3.0977893403160244E-2</v>
      </c>
    </row>
    <row r="24" spans="1:84" x14ac:dyDescent="0.25">
      <c r="A24" s="31">
        <f>+[1]NEA!A25</f>
        <v>43282</v>
      </c>
      <c r="B24" s="17">
        <f>+[1]NEA!B25</f>
        <v>146.3416</v>
      </c>
      <c r="C24" s="17">
        <f>+[1]NEA!C25</f>
        <v>145.34610000000001</v>
      </c>
      <c r="D24" s="17">
        <f>+[1]NEA!D25</f>
        <v>142.7192</v>
      </c>
      <c r="E24" s="17">
        <f>+[1]NEA!E25</f>
        <v>122.1503</v>
      </c>
      <c r="F24" s="17">
        <f>+[1]NEA!F25</f>
        <v>182.48480000000001</v>
      </c>
      <c r="G24" s="17">
        <f>+[1]NEA!G25</f>
        <v>134.44200000000001</v>
      </c>
      <c r="H24" s="17">
        <f>+[1]NEA!H25</f>
        <v>150.92400000000001</v>
      </c>
      <c r="I24" s="17">
        <f>+[1]NEA!I25</f>
        <v>158.08920000000001</v>
      </c>
      <c r="J24" s="17">
        <f>+[1]NEA!J25</f>
        <v>161.52879999999999</v>
      </c>
      <c r="K24" s="17">
        <f>+[1]NEA!K25</f>
        <v>141.88339999999999</v>
      </c>
      <c r="L24" s="17">
        <f>+[1]NEA!L25</f>
        <v>167.53649999999999</v>
      </c>
      <c r="M24" s="17">
        <f>+[1]NEA!M25</f>
        <v>139.46260000000001</v>
      </c>
      <c r="N24" s="17">
        <f>+[1]NEA!N25</f>
        <v>140.74719999999999</v>
      </c>
      <c r="O24" s="18">
        <f>+[1]NEA!R25</f>
        <v>129.7672</v>
      </c>
      <c r="P24" s="19">
        <f>+[1]NEA!S25</f>
        <v>143.184</v>
      </c>
      <c r="Q24" s="20">
        <f>+[1]NEA!T25</f>
        <v>170.541</v>
      </c>
      <c r="R24" s="18">
        <f t="shared" si="6"/>
        <v>146.34300784999999</v>
      </c>
      <c r="S24" s="19">
        <f t="shared" si="7"/>
        <v>139.44972486954134</v>
      </c>
      <c r="T24" s="19">
        <f t="shared" si="8"/>
        <v>132.95129276646</v>
      </c>
      <c r="U24" s="19">
        <f t="shared" si="9"/>
        <v>131.83680553250346</v>
      </c>
      <c r="V24" s="19"/>
      <c r="W24" s="20">
        <f t="shared" si="10"/>
        <v>141.95333419462386</v>
      </c>
      <c r="X24" s="21"/>
      <c r="Y24" s="42">
        <f t="shared" si="20"/>
        <v>3.4176056761044515E-2</v>
      </c>
      <c r="Z24" s="24">
        <f t="shared" si="20"/>
        <v>3.8047033684048159E-2</v>
      </c>
      <c r="AA24" s="24">
        <f t="shared" si="20"/>
        <v>2.8414876069980499E-2</v>
      </c>
      <c r="AB24" s="24">
        <f t="shared" si="19"/>
        <v>1.3446489493037284E-2</v>
      </c>
      <c r="AC24" s="24">
        <f t="shared" si="19"/>
        <v>1.5296930932915842E-2</v>
      </c>
      <c r="AD24" s="24">
        <f t="shared" si="19"/>
        <v>3.6308809881324455E-2</v>
      </c>
      <c r="AE24" s="24">
        <f t="shared" si="19"/>
        <v>2.84576474348186E-2</v>
      </c>
      <c r="AF24" s="24">
        <f t="shared" si="19"/>
        <v>7.8087215780838104E-2</v>
      </c>
      <c r="AG24" s="24">
        <f t="shared" si="19"/>
        <v>1.076033169554691E-2</v>
      </c>
      <c r="AH24" s="24">
        <f t="shared" si="19"/>
        <v>3.4549539137745278E-2</v>
      </c>
      <c r="AI24" s="24">
        <f t="shared" si="19"/>
        <v>8.4322685806050846E-3</v>
      </c>
      <c r="AJ24" s="24">
        <f t="shared" si="19"/>
        <v>2.4274094339276298E-2</v>
      </c>
      <c r="AK24" s="24">
        <f t="shared" si="19"/>
        <v>4.1528009335828564E-2</v>
      </c>
      <c r="AL24" s="24">
        <f t="shared" si="19"/>
        <v>2.3605674953815603E-2</v>
      </c>
      <c r="AM24" s="24">
        <f t="shared" si="19"/>
        <v>3.3908328585632974E-2</v>
      </c>
      <c r="AN24" s="24">
        <f t="shared" si="19"/>
        <v>4.084248301790061E-2</v>
      </c>
      <c r="AO24" s="24">
        <f t="shared" si="19"/>
        <v>3.4178041375040769E-2</v>
      </c>
      <c r="AP24" s="24">
        <f t="shared" si="21"/>
        <v>3.2784969947236675E-2</v>
      </c>
      <c r="AQ24" s="24">
        <f t="shared" si="21"/>
        <v>2.7353177718383748E-2</v>
      </c>
      <c r="AR24" s="24">
        <f t="shared" si="21"/>
        <v>2.7912664040571356E-2</v>
      </c>
      <c r="AS24" s="24" t="e">
        <f t="shared" si="21"/>
        <v>#DIV/0!</v>
      </c>
      <c r="AT24" s="24">
        <f t="shared" si="21"/>
        <v>3.6914779866032976E-2</v>
      </c>
      <c r="AU24" s="21"/>
      <c r="AV24" s="24">
        <f t="shared" si="18"/>
        <v>0.29078510876822827</v>
      </c>
      <c r="AW24" s="24">
        <f t="shared" si="18"/>
        <v>0.29611751780816054</v>
      </c>
      <c r="AX24" s="24">
        <f t="shared" si="18"/>
        <v>0.21454156160352378</v>
      </c>
      <c r="AY24" s="24">
        <f t="shared" si="18"/>
        <v>0.13794484777288485</v>
      </c>
      <c r="AZ24" s="24">
        <f t="shared" si="18"/>
        <v>0.48746916810535268</v>
      </c>
      <c r="BA24" s="24">
        <f t="shared" si="18"/>
        <v>0.2233532885092584</v>
      </c>
      <c r="BB24" s="24">
        <f t="shared" si="18"/>
        <v>0.29718635257230086</v>
      </c>
      <c r="BC24" s="24">
        <f t="shared" si="18"/>
        <v>0.42841446908324055</v>
      </c>
      <c r="BD24" s="24">
        <f t="shared" si="18"/>
        <v>0.327456857126186</v>
      </c>
      <c r="BE24" s="24">
        <f t="shared" si="18"/>
        <v>0.23555326432351409</v>
      </c>
      <c r="BF24" s="24">
        <f t="shared" si="18"/>
        <v>0.32111261549331416</v>
      </c>
      <c r="BG24" s="24">
        <f t="shared" si="18"/>
        <v>0.21365752625945311</v>
      </c>
      <c r="BH24" s="24">
        <f t="shared" si="18"/>
        <v>0.23478703338158513</v>
      </c>
      <c r="BI24" s="24">
        <f t="shared" si="18"/>
        <v>0.20648580300860919</v>
      </c>
      <c r="BJ24" s="24">
        <f t="shared" si="18"/>
        <v>0.26505736686698977</v>
      </c>
      <c r="BK24" s="24">
        <f t="shared" si="18"/>
        <v>0.44240601452885264</v>
      </c>
      <c r="BL24" s="24">
        <f t="shared" si="18"/>
        <v>0.29079662957449282</v>
      </c>
      <c r="BM24" s="24">
        <f t="shared" si="18"/>
        <v>0.24612040153045678</v>
      </c>
      <c r="BN24" s="24">
        <f t="shared" si="18"/>
        <v>0.19708298415335901</v>
      </c>
      <c r="BO24" s="24">
        <f t="shared" si="18"/>
        <v>0.19413024501487741</v>
      </c>
      <c r="BP24" s="24" t="e">
        <f t="shared" si="18"/>
        <v>#DIV/0!</v>
      </c>
      <c r="BQ24" s="24">
        <f t="shared" si="18"/>
        <v>0.26475764829758708</v>
      </c>
      <c r="BR24" s="21"/>
      <c r="BS24" s="35">
        <f t="shared" si="13"/>
        <v>43282</v>
      </c>
      <c r="BT24" s="24">
        <f t="shared" si="17"/>
        <v>1.329326160467263E-2</v>
      </c>
      <c r="BU24" s="24">
        <f t="shared" si="17"/>
        <v>1.0143501135998231E-3</v>
      </c>
      <c r="BV24" s="24">
        <f t="shared" si="17"/>
        <v>1.3285787478225222E-3</v>
      </c>
      <c r="BW24" s="24">
        <f t="shared" si="17"/>
        <v>1.575743274996383E-3</v>
      </c>
      <c r="BX24" s="24">
        <f t="shared" si="17"/>
        <v>2.5897871107483567E-3</v>
      </c>
      <c r="BY24" s="24">
        <f t="shared" si="17"/>
        <v>1.5523273653674308E-3</v>
      </c>
      <c r="BZ24" s="24">
        <f t="shared" si="17"/>
        <v>7.7925789456946958E-3</v>
      </c>
      <c r="CA24" s="24">
        <f t="shared" si="17"/>
        <v>3.4269141482132909E-4</v>
      </c>
      <c r="CB24" s="24">
        <f t="shared" si="17"/>
        <v>2.0894588549561595E-3</v>
      </c>
      <c r="CC24" s="24">
        <f t="shared" si="17"/>
        <v>1.3463957231344155E-4</v>
      </c>
      <c r="CD24" s="24">
        <f t="shared" si="17"/>
        <v>1.156156121140171E-3</v>
      </c>
      <c r="CE24" s="24">
        <f t="shared" si="17"/>
        <v>1.308731462734662E-3</v>
      </c>
      <c r="CF24" s="24">
        <f t="shared" si="16"/>
        <v>3.4178304588867607E-2</v>
      </c>
    </row>
    <row r="25" spans="1:84" x14ac:dyDescent="0.25">
      <c r="A25" s="31">
        <f>+[1]NEA!A26</f>
        <v>43313</v>
      </c>
      <c r="B25" s="17">
        <f>+[1]NEA!B26</f>
        <v>152.1739</v>
      </c>
      <c r="C25" s="17">
        <f>+[1]NEA!C26</f>
        <v>152.08840000000001</v>
      </c>
      <c r="D25" s="17">
        <f>+[1]NEA!D26</f>
        <v>145.30449999999999</v>
      </c>
      <c r="E25" s="17">
        <f>+[1]NEA!E26</f>
        <v>123.1921</v>
      </c>
      <c r="F25" s="17">
        <f>+[1]NEA!F26</f>
        <v>192.8235</v>
      </c>
      <c r="G25" s="17">
        <f>+[1]NEA!G26</f>
        <v>138.67679999999999</v>
      </c>
      <c r="H25" s="17">
        <f>+[1]NEA!H26</f>
        <v>155.43270000000001</v>
      </c>
      <c r="I25" s="17">
        <f>+[1]NEA!I26</f>
        <v>165.69579999999999</v>
      </c>
      <c r="J25" s="17">
        <f>+[1]NEA!J26</f>
        <v>175.6737</v>
      </c>
      <c r="K25" s="17">
        <f>+[1]NEA!K26</f>
        <v>144.7698</v>
      </c>
      <c r="L25" s="17">
        <f>+[1]NEA!L26</f>
        <v>169.9057</v>
      </c>
      <c r="M25" s="17">
        <f>+[1]NEA!M26</f>
        <v>144.8913</v>
      </c>
      <c r="N25" s="17">
        <f>+[1]NEA!N26</f>
        <v>147.3871</v>
      </c>
      <c r="O25" s="18">
        <f>+[1]NEA!R26</f>
        <v>134.24629999999999</v>
      </c>
      <c r="P25" s="19">
        <f>+[1]NEA!S26</f>
        <v>148.29079999999999</v>
      </c>
      <c r="Q25" s="20">
        <f>+[1]NEA!T26</f>
        <v>180.2003</v>
      </c>
      <c r="R25" s="18">
        <f t="shared" si="6"/>
        <v>152.17533291999999</v>
      </c>
      <c r="S25" s="19">
        <f t="shared" si="7"/>
        <v>144.38391327931888</v>
      </c>
      <c r="T25" s="19">
        <f t="shared" si="8"/>
        <v>136.25293123708295</v>
      </c>
      <c r="U25" s="19">
        <f t="shared" si="9"/>
        <v>134.77437226832643</v>
      </c>
      <c r="V25" s="19"/>
      <c r="W25" s="20">
        <f t="shared" si="10"/>
        <v>146.64248776828506</v>
      </c>
      <c r="X25" s="21"/>
      <c r="Y25" s="42">
        <f t="shared" si="20"/>
        <v>3.9854012802921446E-2</v>
      </c>
      <c r="Z25" s="24">
        <f t="shared" si="20"/>
        <v>4.6387897576887216E-2</v>
      </c>
      <c r="AA25" s="24">
        <f t="shared" si="20"/>
        <v>1.8114591449503559E-2</v>
      </c>
      <c r="AB25" s="24">
        <f t="shared" si="19"/>
        <v>8.5288370147269532E-3</v>
      </c>
      <c r="AC25" s="24">
        <f t="shared" si="19"/>
        <v>5.6655129632714463E-2</v>
      </c>
      <c r="AD25" s="24">
        <f t="shared" si="19"/>
        <v>3.1499085107332458E-2</v>
      </c>
      <c r="AE25" s="24">
        <f t="shared" si="19"/>
        <v>2.9873976305955452E-2</v>
      </c>
      <c r="AF25" s="24">
        <f t="shared" si="19"/>
        <v>4.8115873823132649E-2</v>
      </c>
      <c r="AG25" s="24">
        <f t="shared" si="19"/>
        <v>8.7568904121122726E-2</v>
      </c>
      <c r="AH25" s="24">
        <f t="shared" si="19"/>
        <v>2.0343465126998694E-2</v>
      </c>
      <c r="AI25" s="24">
        <f t="shared" si="19"/>
        <v>1.4141396053994226E-2</v>
      </c>
      <c r="AJ25" s="24">
        <f t="shared" si="19"/>
        <v>3.89258482202397E-2</v>
      </c>
      <c r="AK25" s="24">
        <f t="shared" si="19"/>
        <v>4.7176071708709078E-2</v>
      </c>
      <c r="AL25" s="24">
        <f t="shared" si="19"/>
        <v>3.4516426338859096E-2</v>
      </c>
      <c r="AM25" s="24">
        <f t="shared" si="19"/>
        <v>3.5665996200692662E-2</v>
      </c>
      <c r="AN25" s="24">
        <f t="shared" si="19"/>
        <v>5.6639165948364267E-2</v>
      </c>
      <c r="AO25" s="24">
        <f t="shared" si="19"/>
        <v>3.985380070893485E-2</v>
      </c>
      <c r="AP25" s="24">
        <f t="shared" si="21"/>
        <v>3.5383278198602319E-2</v>
      </c>
      <c r="AQ25" s="24">
        <f t="shared" si="21"/>
        <v>2.4833443902065211E-2</v>
      </c>
      <c r="AR25" s="24">
        <f t="shared" si="21"/>
        <v>2.2281840977243172E-2</v>
      </c>
      <c r="AS25" s="24" t="e">
        <f t="shared" si="21"/>
        <v>#DIV/0!</v>
      </c>
      <c r="AT25" s="24">
        <f t="shared" si="21"/>
        <v>3.3033064001386281E-2</v>
      </c>
      <c r="AU25" s="21"/>
      <c r="AV25" s="24">
        <f t="shared" si="18"/>
        <v>0.32693325566855513</v>
      </c>
      <c r="AW25" s="24">
        <f t="shared" si="18"/>
        <v>0.33792067223105837</v>
      </c>
      <c r="AX25" s="24">
        <f t="shared" si="18"/>
        <v>0.2147072838381221</v>
      </c>
      <c r="AY25" s="24">
        <f t="shared" si="18"/>
        <v>0.16119056057429826</v>
      </c>
      <c r="AZ25" s="24">
        <f t="shared" si="18"/>
        <v>0.53963190673906114</v>
      </c>
      <c r="BA25" s="24">
        <f t="shared" si="18"/>
        <v>0.25837933190384632</v>
      </c>
      <c r="BB25" s="24">
        <f t="shared" si="18"/>
        <v>0.30283982800097253</v>
      </c>
      <c r="BC25" s="24">
        <f t="shared" si="18"/>
        <v>0.48489171755335247</v>
      </c>
      <c r="BD25" s="24">
        <f t="shared" si="18"/>
        <v>0.43173466319043463</v>
      </c>
      <c r="BE25" s="24">
        <f t="shared" si="18"/>
        <v>0.22567858170919619</v>
      </c>
      <c r="BF25" s="24">
        <f t="shared" si="18"/>
        <v>0.32305630548726794</v>
      </c>
      <c r="BG25" s="24">
        <f t="shared" si="18"/>
        <v>0.26206766796132919</v>
      </c>
      <c r="BH25" s="24">
        <f t="shared" si="18"/>
        <v>0.25681738141265331</v>
      </c>
      <c r="BI25" s="24">
        <f t="shared" si="18"/>
        <v>0.2355610245913331</v>
      </c>
      <c r="BJ25" s="24">
        <f t="shared" si="18"/>
        <v>0.29603073610023478</v>
      </c>
      <c r="BK25" s="24">
        <f t="shared" si="18"/>
        <v>0.50200085852292387</v>
      </c>
      <c r="BL25" s="24">
        <f t="shared" si="18"/>
        <v>0.32694262398388507</v>
      </c>
      <c r="BM25" s="24">
        <f t="shared" si="18"/>
        <v>0.27758273471889505</v>
      </c>
      <c r="BN25" s="24">
        <f t="shared" si="18"/>
        <v>0.22075943050385405</v>
      </c>
      <c r="BO25" s="24">
        <f t="shared" si="18"/>
        <v>0.21345109956458508</v>
      </c>
      <c r="BP25" s="24" t="e">
        <f t="shared" si="18"/>
        <v>#DIV/0!</v>
      </c>
      <c r="BQ25" s="24">
        <f t="shared" si="18"/>
        <v>0.29486162087485113</v>
      </c>
      <c r="BR25" s="21"/>
      <c r="BS25" s="35">
        <f t="shared" si="13"/>
        <v>43313</v>
      </c>
      <c r="BT25" s="24">
        <f t="shared" si="17"/>
        <v>1.6268143371399521E-2</v>
      </c>
      <c r="BU25" s="24">
        <f t="shared" si="17"/>
        <v>6.4304968648695661E-4</v>
      </c>
      <c r="BV25" s="24">
        <f t="shared" si="17"/>
        <v>8.2579936258725764E-4</v>
      </c>
      <c r="BW25" s="24">
        <f t="shared" si="17"/>
        <v>5.7295298807721051E-3</v>
      </c>
      <c r="BX25" s="24">
        <f t="shared" si="17"/>
        <v>2.2513587387318328E-3</v>
      </c>
      <c r="BY25" s="24">
        <f t="shared" si="17"/>
        <v>1.6205755574628146E-3</v>
      </c>
      <c r="BZ25" s="24">
        <f t="shared" si="17"/>
        <v>5.005518458182763E-3</v>
      </c>
      <c r="CA25" s="24">
        <f t="shared" si="17"/>
        <v>2.7257196859949611E-3</v>
      </c>
      <c r="CB25" s="24">
        <f t="shared" si="17"/>
        <v>1.2307598112908467E-3</v>
      </c>
      <c r="CC25" s="24">
        <f t="shared" si="17"/>
        <v>2.2017744783438259E-4</v>
      </c>
      <c r="CD25" s="24">
        <f t="shared" si="17"/>
        <v>1.8362560611610067E-3</v>
      </c>
      <c r="CE25" s="24">
        <f t="shared" si="17"/>
        <v>1.497296052523687E-3</v>
      </c>
      <c r="CF25" s="24">
        <f t="shared" si="16"/>
        <v>3.9854184114428141E-2</v>
      </c>
    </row>
    <row r="26" spans="1:84" x14ac:dyDescent="0.25">
      <c r="A26" s="31">
        <f>+[1]NEA!A27</f>
        <v>43344</v>
      </c>
      <c r="B26" s="17">
        <f>+[1]NEA!B27</f>
        <v>163.30000000000001</v>
      </c>
      <c r="C26" s="17">
        <f>+[1]NEA!C27</f>
        <v>162.90899999999999</v>
      </c>
      <c r="D26" s="17">
        <f>+[1]NEA!D27</f>
        <v>152.21889999999999</v>
      </c>
      <c r="E26" s="17">
        <f>+[1]NEA!E27</f>
        <v>134.42089999999999</v>
      </c>
      <c r="F26" s="17">
        <f>+[1]NEA!F27</f>
        <v>204.48849999999999</v>
      </c>
      <c r="G26" s="17">
        <f>+[1]NEA!G27</f>
        <v>151.63460000000001</v>
      </c>
      <c r="H26" s="17">
        <f>+[1]NEA!H27</f>
        <v>165.3278</v>
      </c>
      <c r="I26" s="17">
        <f>+[1]NEA!I27</f>
        <v>183.31630000000001</v>
      </c>
      <c r="J26" s="17">
        <f>+[1]NEA!J27</f>
        <v>179.73849999999999</v>
      </c>
      <c r="K26" s="17">
        <f>+[1]NEA!K27</f>
        <v>154.86959999999999</v>
      </c>
      <c r="L26" s="17">
        <f>+[1]NEA!L27</f>
        <v>170.52</v>
      </c>
      <c r="M26" s="17">
        <f>+[1]NEA!M27</f>
        <v>154.3553</v>
      </c>
      <c r="N26" s="17">
        <f>+[1]NEA!N27</f>
        <v>158.2312</v>
      </c>
      <c r="O26" s="18">
        <f>+[1]NEA!R27</f>
        <v>139.92910000000001</v>
      </c>
      <c r="P26" s="19">
        <f>+[1]NEA!S27</f>
        <v>160.07339999999999</v>
      </c>
      <c r="Q26" s="20">
        <f>+[1]NEA!T27</f>
        <v>192.57140000000001</v>
      </c>
      <c r="R26" s="18">
        <f t="shared" si="6"/>
        <v>163.30132915000002</v>
      </c>
      <c r="S26" s="19">
        <f t="shared" si="7"/>
        <v>155.14970081021696</v>
      </c>
      <c r="T26" s="19">
        <f t="shared" si="8"/>
        <v>147.37548352524357</v>
      </c>
      <c r="U26" s="19">
        <f t="shared" si="9"/>
        <v>146.18080539419086</v>
      </c>
      <c r="V26" s="19"/>
      <c r="W26" s="20">
        <f t="shared" si="10"/>
        <v>158.39297476557616</v>
      </c>
      <c r="X26" s="21"/>
      <c r="Y26" s="42">
        <f t="shared" si="20"/>
        <v>7.3114377695518096E-2</v>
      </c>
      <c r="Z26" s="24">
        <f t="shared" si="20"/>
        <v>7.1146780425068501E-2</v>
      </c>
      <c r="AA26" s="24">
        <f t="shared" si="20"/>
        <v>4.7585587507613436E-2</v>
      </c>
      <c r="AB26" s="24">
        <f t="shared" si="19"/>
        <v>9.1148701905398033E-2</v>
      </c>
      <c r="AC26" s="24">
        <f t="shared" si="19"/>
        <v>6.0495738330649473E-2</v>
      </c>
      <c r="AD26" s="24">
        <f t="shared" si="19"/>
        <v>9.3438844853645397E-2</v>
      </c>
      <c r="AE26" s="24">
        <f t="shared" si="19"/>
        <v>6.3661636193670823E-2</v>
      </c>
      <c r="AF26" s="24">
        <f t="shared" si="19"/>
        <v>0.10634246613372222</v>
      </c>
      <c r="AG26" s="24">
        <f t="shared" si="19"/>
        <v>2.3138352525164496E-2</v>
      </c>
      <c r="AH26" s="24">
        <f t="shared" si="19"/>
        <v>6.9764550341300469E-2</v>
      </c>
      <c r="AI26" s="24">
        <f t="shared" si="19"/>
        <v>3.615534970280665E-3</v>
      </c>
      <c r="AJ26" s="24">
        <f t="shared" si="19"/>
        <v>6.5317931442398613E-2</v>
      </c>
      <c r="AK26" s="24">
        <f t="shared" si="19"/>
        <v>7.3575638573525115E-2</v>
      </c>
      <c r="AL26" s="24">
        <f t="shared" si="19"/>
        <v>4.233114804653848E-2</v>
      </c>
      <c r="AM26" s="24">
        <f t="shared" si="19"/>
        <v>7.9456041777372644E-2</v>
      </c>
      <c r="AN26" s="24">
        <f t="shared" si="19"/>
        <v>6.8651938981233673E-2</v>
      </c>
      <c r="AO26" s="24">
        <f t="shared" si="19"/>
        <v>7.3113007321949253E-2</v>
      </c>
      <c r="AP26" s="24">
        <f t="shared" si="21"/>
        <v>7.4563621987936202E-2</v>
      </c>
      <c r="AQ26" s="24">
        <f t="shared" si="21"/>
        <v>8.1631655093035382E-2</v>
      </c>
      <c r="AR26" s="24">
        <f t="shared" si="21"/>
        <v>8.4633546674252047E-2</v>
      </c>
      <c r="AS26" s="24" t="e">
        <f t="shared" si="21"/>
        <v>#DIV/0!</v>
      </c>
      <c r="AT26" s="24">
        <f t="shared" si="21"/>
        <v>8.0130166748524134E-2</v>
      </c>
      <c r="AU26" s="21"/>
      <c r="AV26" s="24">
        <f t="shared" si="18"/>
        <v>0.40569612516807263</v>
      </c>
      <c r="AW26" s="24">
        <f t="shared" si="18"/>
        <v>0.41012324263686262</v>
      </c>
      <c r="AX26" s="24">
        <f t="shared" si="18"/>
        <v>0.25987434272438414</v>
      </c>
      <c r="AY26" s="24">
        <f t="shared" si="18"/>
        <v>0.24035529177497317</v>
      </c>
      <c r="AZ26" s="24">
        <f t="shared" si="18"/>
        <v>0.62195014582508756</v>
      </c>
      <c r="BA26" s="24">
        <f t="shared" si="18"/>
        <v>0.36605286391236214</v>
      </c>
      <c r="BB26" s="24">
        <f t="shared" si="18"/>
        <v>0.36288979677973532</v>
      </c>
      <c r="BC26" s="24">
        <f t="shared" si="18"/>
        <v>0.63061022807833722</v>
      </c>
      <c r="BD26" s="24">
        <f t="shared" si="18"/>
        <v>0.4549954667616487</v>
      </c>
      <c r="BE26" s="24">
        <f t="shared" si="18"/>
        <v>0.29339204988178458</v>
      </c>
      <c r="BF26" s="24">
        <f t="shared" si="18"/>
        <v>0.30339270399716289</v>
      </c>
      <c r="BG26" s="24">
        <f t="shared" si="18"/>
        <v>0.34066715769213385</v>
      </c>
      <c r="BH26" s="24">
        <f t="shared" si="18"/>
        <v>0.3364369946063186</v>
      </c>
      <c r="BI26" s="24">
        <f t="shared" si="18"/>
        <v>0.25457906821823162</v>
      </c>
      <c r="BJ26" s="24">
        <f t="shared" si="18"/>
        <v>0.38078347684021474</v>
      </c>
      <c r="BK26" s="24">
        <f t="shared" si="18"/>
        <v>0.5994780574834464</v>
      </c>
      <c r="BL26" s="24">
        <f t="shared" si="18"/>
        <v>0.40570272714733457</v>
      </c>
      <c r="BM26" s="24">
        <f t="shared" si="18"/>
        <v>0.35344250725404058</v>
      </c>
      <c r="BN26" s="24">
        <f t="shared" si="18"/>
        <v>0.30379723804073588</v>
      </c>
      <c r="BO26" s="24">
        <f t="shared" si="18"/>
        <v>0.29734892484655018</v>
      </c>
      <c r="BP26" s="24" t="e">
        <f t="shared" si="18"/>
        <v>#DIV/0!</v>
      </c>
      <c r="BQ26" s="24">
        <f t="shared" si="18"/>
        <v>0.38064780356382433</v>
      </c>
      <c r="BR26" s="21"/>
      <c r="BS26" s="35">
        <f t="shared" si="13"/>
        <v>43344</v>
      </c>
      <c r="BT26" s="24">
        <f t="shared" si="17"/>
        <v>2.5107813232098243E-2</v>
      </c>
      <c r="BU26" s="24">
        <f t="shared" si="17"/>
        <v>1.6539246217649678E-3</v>
      </c>
      <c r="BV26" s="24">
        <f t="shared" si="17"/>
        <v>8.5595545622475285E-3</v>
      </c>
      <c r="BW26" s="24">
        <f t="shared" si="17"/>
        <v>6.216778961438193E-3</v>
      </c>
      <c r="BX26" s="24">
        <f t="shared" si="17"/>
        <v>6.624768373551586E-3</v>
      </c>
      <c r="BY26" s="24">
        <f t="shared" si="17"/>
        <v>3.4203122874553338E-3</v>
      </c>
      <c r="BZ26" s="24">
        <f t="shared" si="17"/>
        <v>1.1150756798636311E-2</v>
      </c>
      <c r="CA26" s="24">
        <f t="shared" si="17"/>
        <v>7.5326557313704751E-4</v>
      </c>
      <c r="CB26" s="24">
        <f t="shared" si="17"/>
        <v>4.1414954864138938E-3</v>
      </c>
      <c r="CC26" s="24">
        <f t="shared" si="17"/>
        <v>5.4900873277218977E-5</v>
      </c>
      <c r="CD26" s="24">
        <f t="shared" si="17"/>
        <v>3.078504263871793E-3</v>
      </c>
      <c r="CE26" s="24">
        <f t="shared" si="17"/>
        <v>2.3516207444246348E-3</v>
      </c>
      <c r="CF26" s="24">
        <f t="shared" si="16"/>
        <v>7.3113695778316751E-2</v>
      </c>
    </row>
    <row r="27" spans="1:84" x14ac:dyDescent="0.25">
      <c r="A27" s="31">
        <f>+[1]NEA!A28</f>
        <v>43374</v>
      </c>
      <c r="B27" s="17">
        <f>+[1]NEA!B28</f>
        <v>171.25</v>
      </c>
      <c r="C27" s="17">
        <f>+[1]NEA!C28</f>
        <v>172.29490000000001</v>
      </c>
      <c r="D27" s="17">
        <f>+[1]NEA!D28</f>
        <v>155.2388</v>
      </c>
      <c r="E27" s="17">
        <f>+[1]NEA!E28</f>
        <v>140.3176</v>
      </c>
      <c r="F27" s="17">
        <f>+[1]NEA!F28</f>
        <v>209.12219999999999</v>
      </c>
      <c r="G27" s="17">
        <f>+[1]NEA!G28</f>
        <v>161.96960000000001</v>
      </c>
      <c r="H27" s="17">
        <f>+[1]NEA!H28</f>
        <v>172.83199999999999</v>
      </c>
      <c r="I27" s="17">
        <f>+[1]NEA!I28</f>
        <v>196.3142</v>
      </c>
      <c r="J27" s="17">
        <f>+[1]NEA!J28</f>
        <v>181.40119999999999</v>
      </c>
      <c r="K27" s="17">
        <f>+[1]NEA!K28</f>
        <v>162.86410000000001</v>
      </c>
      <c r="L27" s="17">
        <f>+[1]NEA!L28</f>
        <v>170.8742</v>
      </c>
      <c r="M27" s="17">
        <f>+[1]NEA!M28</f>
        <v>158.19669999999999</v>
      </c>
      <c r="N27" s="17">
        <f>+[1]NEA!N28</f>
        <v>166.5727</v>
      </c>
      <c r="O27" s="18">
        <f>+[1]NEA!R28</f>
        <v>147.5889</v>
      </c>
      <c r="P27" s="19">
        <f>+[1]NEA!S28</f>
        <v>168.4787</v>
      </c>
      <c r="Q27" s="20">
        <f>+[1]NEA!T28</f>
        <v>198.92420000000001</v>
      </c>
      <c r="R27" s="18">
        <f t="shared" si="6"/>
        <v>171.25168762000001</v>
      </c>
      <c r="S27" s="19">
        <f t="shared" si="7"/>
        <v>163.21951878604781</v>
      </c>
      <c r="T27" s="19">
        <f t="shared" si="8"/>
        <v>154.61597894892236</v>
      </c>
      <c r="U27" s="19">
        <f t="shared" si="9"/>
        <v>154.00309619640387</v>
      </c>
      <c r="V27" s="19"/>
      <c r="W27" s="20">
        <f t="shared" si="10"/>
        <v>166.64538245467807</v>
      </c>
      <c r="X27" s="21"/>
      <c r="Y27" s="42">
        <f t="shared" si="20"/>
        <v>4.8683404776485029E-2</v>
      </c>
      <c r="Z27" s="24">
        <f t="shared" si="20"/>
        <v>5.7614373668735341E-2</v>
      </c>
      <c r="AA27" s="24">
        <f t="shared" si="20"/>
        <v>1.983919211083518E-2</v>
      </c>
      <c r="AB27" s="24">
        <f t="shared" si="19"/>
        <v>4.386743430523099E-2</v>
      </c>
      <c r="AC27" s="24">
        <f t="shared" si="19"/>
        <v>2.2659953982742342E-2</v>
      </c>
      <c r="AD27" s="24">
        <f t="shared" si="19"/>
        <v>6.8157267536564925E-2</v>
      </c>
      <c r="AE27" s="24">
        <f t="shared" si="19"/>
        <v>4.5389825546580775E-2</v>
      </c>
      <c r="AF27" s="24">
        <f t="shared" si="19"/>
        <v>7.090422401063079E-2</v>
      </c>
      <c r="AG27" s="24">
        <f t="shared" si="19"/>
        <v>9.2506613775011903E-3</v>
      </c>
      <c r="AH27" s="24">
        <f t="shared" si="19"/>
        <v>5.1620847474262321E-2</v>
      </c>
      <c r="AI27" s="24">
        <f t="shared" si="19"/>
        <v>2.0771756978652522E-3</v>
      </c>
      <c r="AJ27" s="24">
        <f t="shared" si="19"/>
        <v>2.4886738582996504E-2</v>
      </c>
      <c r="AK27" s="24">
        <f t="shared" si="19"/>
        <v>5.2717163239613951E-2</v>
      </c>
      <c r="AL27" s="24">
        <f t="shared" si="19"/>
        <v>5.4740579336249429E-2</v>
      </c>
      <c r="AM27" s="24">
        <f t="shared" si="19"/>
        <v>5.2509036479515103E-2</v>
      </c>
      <c r="AN27" s="24">
        <f t="shared" si="19"/>
        <v>3.2989322401976606E-2</v>
      </c>
      <c r="AO27" s="24">
        <f t="shared" si="19"/>
        <v>4.8685203674595945E-2</v>
      </c>
      <c r="AP27" s="24">
        <f t="shared" si="21"/>
        <v>5.2013106913445295E-2</v>
      </c>
      <c r="AQ27" s="24">
        <f t="shared" si="21"/>
        <v>4.9129578750040759E-2</v>
      </c>
      <c r="AR27" s="24">
        <f t="shared" si="21"/>
        <v>5.35110665255909E-2</v>
      </c>
      <c r="AS27" s="24" t="e">
        <f t="shared" si="21"/>
        <v>#DIV/0!</v>
      </c>
      <c r="AT27" s="24">
        <f t="shared" si="21"/>
        <v>5.2100844127181745E-2</v>
      </c>
      <c r="AU27" s="21"/>
      <c r="AV27" s="24">
        <f t="shared" si="18"/>
        <v>0.45247008971812308</v>
      </c>
      <c r="AW27" s="24">
        <f t="shared" si="18"/>
        <v>0.46855553102681768</v>
      </c>
      <c r="AX27" s="24">
        <f t="shared" si="18"/>
        <v>0.25095732336255794</v>
      </c>
      <c r="AY27" s="24">
        <f t="shared" si="18"/>
        <v>0.28442688152259188</v>
      </c>
      <c r="AZ27" s="24">
        <f t="shared" si="18"/>
        <v>0.64317306959446752</v>
      </c>
      <c r="BA27" s="24">
        <f t="shared" si="18"/>
        <v>0.4458692599598475</v>
      </c>
      <c r="BB27" s="24">
        <f t="shared" si="18"/>
        <v>0.40535187056894006</v>
      </c>
      <c r="BC27" s="24">
        <f t="shared" si="18"/>
        <v>0.71074098570941824</v>
      </c>
      <c r="BD27" s="24">
        <f t="shared" si="18"/>
        <v>0.39869907967134632</v>
      </c>
      <c r="BE27" s="24">
        <f t="shared" si="18"/>
        <v>0.33882765514588153</v>
      </c>
      <c r="BF27" s="24">
        <f t="shared" si="18"/>
        <v>0.28259957410363978</v>
      </c>
      <c r="BG27" s="24">
        <f t="shared" si="18"/>
        <v>0.36790137761437181</v>
      </c>
      <c r="BH27" s="24">
        <f t="shared" si="18"/>
        <v>0.39297660820669611</v>
      </c>
      <c r="BI27" s="24">
        <f t="shared" si="18"/>
        <v>0.29833288908711353</v>
      </c>
      <c r="BJ27" s="24">
        <f t="shared" si="18"/>
        <v>0.43561455905723157</v>
      </c>
      <c r="BK27" s="24">
        <f t="shared" si="18"/>
        <v>0.61663246606013078</v>
      </c>
      <c r="BL27" s="24">
        <f t="shared" si="18"/>
        <v>0.45247616167008253</v>
      </c>
      <c r="BM27" s="24">
        <f t="shared" si="18"/>
        <v>0.40503757264671081</v>
      </c>
      <c r="BN27" s="24">
        <f t="shared" si="18"/>
        <v>0.35496321245461648</v>
      </c>
      <c r="BO27" s="24">
        <f t="shared" si="18"/>
        <v>0.35271364690197671</v>
      </c>
      <c r="BP27" s="24" t="e">
        <f t="shared" si="18"/>
        <v>#DIV/0!</v>
      </c>
      <c r="BQ27" s="24">
        <f t="shared" si="18"/>
        <v>0.43030031078276432</v>
      </c>
      <c r="BR27" s="21"/>
      <c r="BS27" s="35">
        <f t="shared" si="13"/>
        <v>43374</v>
      </c>
      <c r="BT27" s="24">
        <f t="shared" si="17"/>
        <v>2.0294925229638747E-2</v>
      </c>
      <c r="BU27" s="24">
        <f t="shared" si="17"/>
        <v>6.7314366197183256E-4</v>
      </c>
      <c r="BV27" s="24">
        <f t="shared" si="17"/>
        <v>4.1887152480098054E-3</v>
      </c>
      <c r="BW27" s="24">
        <f t="shared" si="17"/>
        <v>2.3012435394978593E-3</v>
      </c>
      <c r="BX27" s="24">
        <f t="shared" si="17"/>
        <v>4.923839559093696E-3</v>
      </c>
      <c r="BY27" s="24">
        <f t="shared" si="17"/>
        <v>2.4171519902020807E-3</v>
      </c>
      <c r="BZ27" s="24">
        <f t="shared" si="17"/>
        <v>7.6650200244947862E-3</v>
      </c>
      <c r="CA27" s="24">
        <f t="shared" si="17"/>
        <v>2.8712884262094317E-4</v>
      </c>
      <c r="CB27" s="24">
        <f t="shared" si="17"/>
        <v>3.0548487446417699E-3</v>
      </c>
      <c r="CC27" s="24">
        <f t="shared" si="17"/>
        <v>2.9498591549295067E-5</v>
      </c>
      <c r="CD27" s="24">
        <f t="shared" si="17"/>
        <v>1.1644170238824228E-3</v>
      </c>
      <c r="CE27" s="24">
        <f t="shared" si="17"/>
        <v>1.6856674831598278E-3</v>
      </c>
      <c r="CF27" s="24">
        <f t="shared" si="16"/>
        <v>4.8685599938763063E-2</v>
      </c>
    </row>
    <row r="28" spans="1:84" x14ac:dyDescent="0.25">
      <c r="A28" s="31">
        <f>+[1]NEA!A29</f>
        <v>43405</v>
      </c>
      <c r="B28" s="17">
        <f>+[1]NEA!B29</f>
        <v>176.42830000000001</v>
      </c>
      <c r="C28" s="17">
        <f>+[1]NEA!C29</f>
        <v>177.67080000000001</v>
      </c>
      <c r="D28" s="17">
        <f>+[1]NEA!D29</f>
        <v>161.3845</v>
      </c>
      <c r="E28" s="17">
        <f>+[1]NEA!E29</f>
        <v>141.99289999999999</v>
      </c>
      <c r="F28" s="17">
        <f>+[1]NEA!F29</f>
        <v>211.49440000000001</v>
      </c>
      <c r="G28" s="17">
        <f>+[1]NEA!G29</f>
        <v>168.50749999999999</v>
      </c>
      <c r="H28" s="17">
        <f>+[1]NEA!H29</f>
        <v>186.2175</v>
      </c>
      <c r="I28" s="17">
        <f>+[1]NEA!I29</f>
        <v>201.8416</v>
      </c>
      <c r="J28" s="17">
        <f>+[1]NEA!J29</f>
        <v>184.9453</v>
      </c>
      <c r="K28" s="17">
        <f>+[1]NEA!K29</f>
        <v>168.06319999999999</v>
      </c>
      <c r="L28" s="17">
        <f>+[1]NEA!L29</f>
        <v>170.9691</v>
      </c>
      <c r="M28" s="17">
        <f>+[1]NEA!M29</f>
        <v>161.97290000000001</v>
      </c>
      <c r="N28" s="17">
        <f>+[1]NEA!N29</f>
        <v>176.01159999999999</v>
      </c>
      <c r="O28" s="18">
        <f>+[1]NEA!R29</f>
        <v>152.02459999999999</v>
      </c>
      <c r="P28" s="19">
        <f>+[1]NEA!S29</f>
        <v>174.04499999999999</v>
      </c>
      <c r="Q28" s="20">
        <f>+[1]NEA!T29</f>
        <v>203.09100000000001</v>
      </c>
      <c r="R28" s="18">
        <f t="shared" si="6"/>
        <v>176.42941985000002</v>
      </c>
      <c r="S28" s="19">
        <f t="shared" si="7"/>
        <v>168.22878358967318</v>
      </c>
      <c r="T28" s="19">
        <f t="shared" si="8"/>
        <v>159.12088848538531</v>
      </c>
      <c r="U28" s="19">
        <f t="shared" si="9"/>
        <v>158.63273298755186</v>
      </c>
      <c r="V28" s="19"/>
      <c r="W28" s="20">
        <f t="shared" si="10"/>
        <v>172.22256757657848</v>
      </c>
      <c r="X28" s="21"/>
      <c r="Y28" s="42">
        <f t="shared" si="20"/>
        <v>3.0238248175182614E-2</v>
      </c>
      <c r="Z28" s="24">
        <f t="shared" si="20"/>
        <v>3.1201736093175114E-2</v>
      </c>
      <c r="AA28" s="24">
        <f t="shared" si="20"/>
        <v>3.958868530290105E-2</v>
      </c>
      <c r="AB28" s="24">
        <f t="shared" si="19"/>
        <v>1.1939343318300821E-2</v>
      </c>
      <c r="AC28" s="24">
        <f t="shared" si="19"/>
        <v>1.1343606752415747E-2</v>
      </c>
      <c r="AD28" s="24">
        <f t="shared" si="19"/>
        <v>4.0364982070709488E-2</v>
      </c>
      <c r="AE28" s="24">
        <f t="shared" si="19"/>
        <v>7.7448042029253816E-2</v>
      </c>
      <c r="AF28" s="24">
        <f t="shared" si="19"/>
        <v>2.815588480099751E-2</v>
      </c>
      <c r="AG28" s="24">
        <f t="shared" si="19"/>
        <v>1.9537356974485443E-2</v>
      </c>
      <c r="AH28" s="24">
        <f t="shared" si="19"/>
        <v>3.192293452025341E-2</v>
      </c>
      <c r="AI28" s="24">
        <f t="shared" si="19"/>
        <v>5.5537933754767899E-4</v>
      </c>
      <c r="AJ28" s="24">
        <f t="shared" si="19"/>
        <v>2.3870283008432081E-2</v>
      </c>
      <c r="AK28" s="24">
        <f t="shared" si="19"/>
        <v>5.6665347923158915E-2</v>
      </c>
      <c r="AL28" s="24">
        <f t="shared" si="19"/>
        <v>3.005442821241977E-2</v>
      </c>
      <c r="AM28" s="24">
        <f t="shared" si="19"/>
        <v>3.3038597757461208E-2</v>
      </c>
      <c r="AN28" s="24">
        <f t="shared" si="19"/>
        <v>2.0946672149492196E-2</v>
      </c>
      <c r="AO28" s="24">
        <f t="shared" si="19"/>
        <v>3.0234634776208358E-2</v>
      </c>
      <c r="AP28" s="24">
        <f t="shared" si="21"/>
        <v>3.0690353953264804E-2</v>
      </c>
      <c r="AQ28" s="24">
        <f t="shared" si="21"/>
        <v>2.9136118835111802E-2</v>
      </c>
      <c r="AR28" s="24">
        <f t="shared" si="21"/>
        <v>3.0061972164791451E-2</v>
      </c>
      <c r="AS28" s="24" t="e">
        <f t="shared" si="21"/>
        <v>#DIV/0!</v>
      </c>
      <c r="AT28" s="24">
        <f t="shared" si="21"/>
        <v>3.3467384692865476E-2</v>
      </c>
      <c r="AU28" s="21"/>
      <c r="AV28" s="24">
        <f t="shared" si="18"/>
        <v>0.47396989038898552</v>
      </c>
      <c r="AW28" s="24">
        <f t="shared" si="18"/>
        <v>0.49156543566409505</v>
      </c>
      <c r="AX28" s="24">
        <f t="shared" si="18"/>
        <v>0.28530037423832266</v>
      </c>
      <c r="AY28" s="24">
        <f t="shared" si="18"/>
        <v>0.27137630680739644</v>
      </c>
      <c r="AZ28" s="24">
        <f t="shared" si="18"/>
        <v>0.63256383377821557</v>
      </c>
      <c r="BA28" s="24">
        <f t="shared" si="18"/>
        <v>0.49367013430909523</v>
      </c>
      <c r="BB28" s="24">
        <f t="shared" si="18"/>
        <v>0.49599084815995154</v>
      </c>
      <c r="BC28" s="24">
        <f t="shared" si="18"/>
        <v>0.70618283501028323</v>
      </c>
      <c r="BD28" s="24">
        <f t="shared" si="18"/>
        <v>0.42006399088433177</v>
      </c>
      <c r="BE28" s="24">
        <f t="shared" si="18"/>
        <v>0.3793524569914668</v>
      </c>
      <c r="BF28" s="24">
        <f t="shared" si="18"/>
        <v>0.28331190340544454</v>
      </c>
      <c r="BG28" s="24">
        <f t="shared" si="18"/>
        <v>0.37723625764408975</v>
      </c>
      <c r="BH28" s="24">
        <f t="shared" si="18"/>
        <v>0.45998777340824115</v>
      </c>
      <c r="BI28" s="24">
        <f t="shared" ref="BI28:BQ56" si="22">+O28/O16-1</f>
        <v>0.30074524064171126</v>
      </c>
      <c r="BJ28" s="24">
        <f t="shared" si="22"/>
        <v>0.46632000815534913</v>
      </c>
      <c r="BK28" s="24">
        <f t="shared" si="22"/>
        <v>0.61633855635708423</v>
      </c>
      <c r="BL28" s="24">
        <f t="shared" si="22"/>
        <v>0.47397232886248242</v>
      </c>
      <c r="BM28" s="24">
        <f t="shared" si="22"/>
        <v>0.42835572022308055</v>
      </c>
      <c r="BN28" s="24">
        <f t="shared" si="22"/>
        <v>0.37712854552128361</v>
      </c>
      <c r="BO28" s="24">
        <f t="shared" si="22"/>
        <v>0.3771097228549396</v>
      </c>
      <c r="BP28" s="24" t="e">
        <f t="shared" si="22"/>
        <v>#DIV/0!</v>
      </c>
      <c r="BQ28" s="24">
        <f t="shared" si="22"/>
        <v>0.45668746772308366</v>
      </c>
      <c r="BR28" s="21"/>
      <c r="BS28" s="35">
        <f t="shared" si="13"/>
        <v>43405</v>
      </c>
      <c r="BT28" s="24">
        <f t="shared" si="17"/>
        <v>1.1084556437956208E-2</v>
      </c>
      <c r="BU28" s="24">
        <f t="shared" si="17"/>
        <v>1.306297693430658E-3</v>
      </c>
      <c r="BV28" s="24">
        <f t="shared" si="17"/>
        <v>1.1348017518248126E-3</v>
      </c>
      <c r="BW28" s="24">
        <f t="shared" si="17"/>
        <v>1.1234185109489151E-3</v>
      </c>
      <c r="BX28" s="24">
        <f t="shared" si="17"/>
        <v>2.9702109197080198E-3</v>
      </c>
      <c r="BY28" s="24">
        <f t="shared" si="17"/>
        <v>4.1114002919708046E-3</v>
      </c>
      <c r="BZ28" s="24">
        <f t="shared" si="17"/>
        <v>3.108254715328467E-3</v>
      </c>
      <c r="CA28" s="24">
        <f t="shared" si="17"/>
        <v>5.8361237956204614E-4</v>
      </c>
      <c r="CB28" s="24">
        <f t="shared" si="17"/>
        <v>1.8944457810218932E-3</v>
      </c>
      <c r="CC28" s="24">
        <f t="shared" si="17"/>
        <v>7.5365839416054838E-6</v>
      </c>
      <c r="CD28" s="24">
        <f t="shared" si="17"/>
        <v>1.0915147445255523E-3</v>
      </c>
      <c r="CE28" s="24">
        <f t="shared" si="17"/>
        <v>1.8188829197080271E-3</v>
      </c>
      <c r="CF28" s="24">
        <f t="shared" si="16"/>
        <v>3.0234932729927014E-2</v>
      </c>
    </row>
    <row r="29" spans="1:84" x14ac:dyDescent="0.25">
      <c r="A29" s="31">
        <f>+[1]NEA!A30</f>
        <v>43435</v>
      </c>
      <c r="B29" s="17">
        <f>+[1]NEA!B30</f>
        <v>180.77180000000001</v>
      </c>
      <c r="C29" s="17">
        <f>+[1]NEA!C30</f>
        <v>181.74019999999999</v>
      </c>
      <c r="D29" s="17">
        <f>+[1]NEA!D30</f>
        <v>163.7105</v>
      </c>
      <c r="E29" s="17">
        <f>+[1]NEA!E30</f>
        <v>145.41630000000001</v>
      </c>
      <c r="F29" s="17">
        <f>+[1]NEA!F30</f>
        <v>213.6807</v>
      </c>
      <c r="G29" s="17">
        <f>+[1]NEA!G30</f>
        <v>170.31379999999999</v>
      </c>
      <c r="H29" s="17">
        <f>+[1]NEA!H30</f>
        <v>193.114</v>
      </c>
      <c r="I29" s="17">
        <f>+[1]NEA!I30</f>
        <v>208.2355</v>
      </c>
      <c r="J29" s="17">
        <f>+[1]NEA!J30</f>
        <v>198.6506</v>
      </c>
      <c r="K29" s="17">
        <f>+[1]NEA!K30</f>
        <v>173.68899999999999</v>
      </c>
      <c r="L29" s="17">
        <f>+[1]NEA!L30</f>
        <v>172.97210000000001</v>
      </c>
      <c r="M29" s="17">
        <f>+[1]NEA!M30</f>
        <v>164.0146</v>
      </c>
      <c r="N29" s="17">
        <f>+[1]NEA!N30</f>
        <v>183.97380000000001</v>
      </c>
      <c r="O29" s="18">
        <f>+[1]NEA!R30</f>
        <v>155.64859999999999</v>
      </c>
      <c r="P29" s="19">
        <f>+[1]NEA!S30</f>
        <v>178.54179999999999</v>
      </c>
      <c r="Q29" s="20">
        <f>+[1]NEA!T30</f>
        <v>207.33580000000001</v>
      </c>
      <c r="R29" s="18">
        <f t="shared" si="6"/>
        <v>180.77303026000001</v>
      </c>
      <c r="S29" s="19">
        <f t="shared" si="7"/>
        <v>172.03829024993135</v>
      </c>
      <c r="T29" s="19">
        <f t="shared" si="8"/>
        <v>162.81888438145853</v>
      </c>
      <c r="U29" s="19">
        <f t="shared" si="9"/>
        <v>162.61422351313971</v>
      </c>
      <c r="V29" s="19"/>
      <c r="W29" s="20">
        <f t="shared" si="10"/>
        <v>177.52297555740779</v>
      </c>
      <c r="X29" s="21"/>
      <c r="Y29" s="42">
        <f t="shared" si="20"/>
        <v>2.461906621556742E-2</v>
      </c>
      <c r="Z29" s="24">
        <f t="shared" si="20"/>
        <v>2.2904157576821627E-2</v>
      </c>
      <c r="AA29" s="24">
        <f t="shared" si="20"/>
        <v>1.4412784375203325E-2</v>
      </c>
      <c r="AB29" s="24">
        <f t="shared" si="19"/>
        <v>2.4109656187034867E-2</v>
      </c>
      <c r="AC29" s="24">
        <f t="shared" si="19"/>
        <v>1.0337389547902864E-2</v>
      </c>
      <c r="AD29" s="24">
        <f t="shared" si="19"/>
        <v>1.0719404180822734E-2</v>
      </c>
      <c r="AE29" s="24">
        <f t="shared" si="19"/>
        <v>3.7034650341670305E-2</v>
      </c>
      <c r="AF29" s="24">
        <f t="shared" si="19"/>
        <v>3.1677810718900412E-2</v>
      </c>
      <c r="AG29" s="24">
        <f t="shared" si="19"/>
        <v>7.4104613634409677E-2</v>
      </c>
      <c r="AH29" s="24">
        <f t="shared" si="19"/>
        <v>3.3474312044516674E-2</v>
      </c>
      <c r="AI29" s="24">
        <f t="shared" si="19"/>
        <v>1.1715567315965458E-2</v>
      </c>
      <c r="AJ29" s="24">
        <f t="shared" si="19"/>
        <v>1.2605195066581976E-2</v>
      </c>
      <c r="AK29" s="24">
        <f t="shared" si="19"/>
        <v>4.5236791211488381E-2</v>
      </c>
      <c r="AL29" s="24">
        <f t="shared" si="19"/>
        <v>2.3838247231040111E-2</v>
      </c>
      <c r="AM29" s="24">
        <f t="shared" si="19"/>
        <v>2.5836996179149141E-2</v>
      </c>
      <c r="AN29" s="24">
        <f t="shared" si="19"/>
        <v>2.0900975424809509E-2</v>
      </c>
      <c r="AO29" s="24">
        <f t="shared" si="19"/>
        <v>2.4619535753690691E-2</v>
      </c>
      <c r="AP29" s="24">
        <f t="shared" si="21"/>
        <v>2.2644797037526754E-2</v>
      </c>
      <c r="AQ29" s="24">
        <f t="shared" si="21"/>
        <v>2.3240166211194069E-2</v>
      </c>
      <c r="AR29" s="24">
        <f t="shared" si="21"/>
        <v>2.5098795504584048E-2</v>
      </c>
      <c r="AS29" s="24" t="e">
        <f t="shared" si="21"/>
        <v>#DIV/0!</v>
      </c>
      <c r="AT29" s="24">
        <f t="shared" si="21"/>
        <v>3.0776500753726621E-2</v>
      </c>
      <c r="AU29" s="21"/>
      <c r="AV29" s="24">
        <f t="shared" ref="AV29:BH48" si="23">+B29/B17-1</f>
        <v>0.4783951349286899</v>
      </c>
      <c r="AW29" s="24">
        <f t="shared" si="23"/>
        <v>0.50878838797088344</v>
      </c>
      <c r="AX29" s="24">
        <f t="shared" si="23"/>
        <v>0.29799477822521503</v>
      </c>
      <c r="AY29" s="24">
        <f t="shared" si="23"/>
        <v>0.28420149989225929</v>
      </c>
      <c r="AZ29" s="24">
        <f t="shared" si="23"/>
        <v>0.49465213148810694</v>
      </c>
      <c r="BA29" s="24">
        <f t="shared" si="23"/>
        <v>0.47993945165864904</v>
      </c>
      <c r="BB29" s="24">
        <f t="shared" si="23"/>
        <v>0.53583704606222748</v>
      </c>
      <c r="BC29" s="24">
        <f t="shared" si="23"/>
        <v>0.70891867360622141</v>
      </c>
      <c r="BD29" s="24">
        <f t="shared" si="23"/>
        <v>0.51646194046998328</v>
      </c>
      <c r="BE29" s="24">
        <f t="shared" si="23"/>
        <v>0.41171431334890074</v>
      </c>
      <c r="BF29" s="24">
        <f t="shared" si="23"/>
        <v>0.29703134373125373</v>
      </c>
      <c r="BG29" s="24">
        <f t="shared" si="23"/>
        <v>0.36871822603203852</v>
      </c>
      <c r="BH29" s="24">
        <f t="shared" si="23"/>
        <v>0.51596688788652378</v>
      </c>
      <c r="BI29" s="24">
        <f t="shared" si="22"/>
        <v>0.32436236037274768</v>
      </c>
      <c r="BJ29" s="24">
        <f t="shared" si="22"/>
        <v>0.48201659802012409</v>
      </c>
      <c r="BK29" s="24">
        <f t="shared" si="22"/>
        <v>0.56165749643170515</v>
      </c>
      <c r="BL29" s="24">
        <f t="shared" si="22"/>
        <v>0.47840037052382534</v>
      </c>
      <c r="BM29" s="24">
        <f t="shared" si="22"/>
        <v>0.44287005001471247</v>
      </c>
      <c r="BN29" s="24">
        <f t="shared" si="22"/>
        <v>0.38900546827124516</v>
      </c>
      <c r="BO29" s="24">
        <f t="shared" si="22"/>
        <v>0.39256880213902479</v>
      </c>
      <c r="BP29" s="24" t="e">
        <f t="shared" si="22"/>
        <v>#DIV/0!</v>
      </c>
      <c r="BQ29" s="24">
        <f t="shared" si="22"/>
        <v>0.47836437551468669</v>
      </c>
      <c r="BR29" s="21"/>
      <c r="BS29" s="35">
        <f t="shared" si="13"/>
        <v>43435</v>
      </c>
      <c r="BT29" s="24">
        <f t="shared" si="17"/>
        <v>8.1444141331067105E-3</v>
      </c>
      <c r="BU29" s="24">
        <f t="shared" si="17"/>
        <v>4.7989126461004137E-4</v>
      </c>
      <c r="BV29" s="24">
        <f t="shared" si="17"/>
        <v>2.2508543130552285E-3</v>
      </c>
      <c r="BW29" s="24">
        <f t="shared" si="17"/>
        <v>1.0049914327803367E-3</v>
      </c>
      <c r="BX29" s="24">
        <f t="shared" si="17"/>
        <v>7.965283347399452E-4</v>
      </c>
      <c r="BY29" s="24">
        <f t="shared" si="17"/>
        <v>2.0561094790348265E-3</v>
      </c>
      <c r="BZ29" s="24">
        <f t="shared" si="17"/>
        <v>3.489987547349264E-3</v>
      </c>
      <c r="CA29" s="24">
        <f t="shared" si="17"/>
        <v>2.1906318884215275E-3</v>
      </c>
      <c r="CB29" s="24">
        <f t="shared" si="17"/>
        <v>1.9897596927477049E-3</v>
      </c>
      <c r="CC29" s="24">
        <f t="shared" si="17"/>
        <v>1.544015330873799E-4</v>
      </c>
      <c r="CD29" s="24">
        <f t="shared" si="17"/>
        <v>5.728341201496561E-4</v>
      </c>
      <c r="CE29" s="24">
        <f t="shared" si="17"/>
        <v>1.4892882831155818E-3</v>
      </c>
      <c r="CF29" s="24">
        <f t="shared" si="16"/>
        <v>2.46196920221982E-2</v>
      </c>
    </row>
    <row r="30" spans="1:84" x14ac:dyDescent="0.25">
      <c r="A30" s="31">
        <f>+[1]NEA!A31</f>
        <v>43466</v>
      </c>
      <c r="B30" s="17">
        <f>+[1]NEA!B31</f>
        <v>186.97370000000001</v>
      </c>
      <c r="C30" s="17">
        <f>+[1]NEA!C31</f>
        <v>187.5026</v>
      </c>
      <c r="D30" s="17">
        <f>+[1]NEA!D31</f>
        <v>167.48589999999999</v>
      </c>
      <c r="E30" s="17">
        <f>+[1]NEA!E31</f>
        <v>148.25909999999999</v>
      </c>
      <c r="F30" s="17">
        <f>+[1]NEA!F31</f>
        <v>227.9795</v>
      </c>
      <c r="G30" s="17">
        <f>+[1]NEA!G31</f>
        <v>174.67509999999999</v>
      </c>
      <c r="H30" s="17">
        <f>+[1]NEA!H31</f>
        <v>201.60239999999999</v>
      </c>
      <c r="I30" s="17">
        <f>+[1]NEA!I31</f>
        <v>210.22130000000001</v>
      </c>
      <c r="J30" s="17">
        <f>+[1]NEA!J31</f>
        <v>215.2833</v>
      </c>
      <c r="K30" s="17">
        <f>+[1]NEA!K31</f>
        <v>179.9331</v>
      </c>
      <c r="L30" s="17">
        <f>+[1]NEA!L31</f>
        <v>181.13740000000001</v>
      </c>
      <c r="M30" s="17">
        <f>+[1]NEA!M31</f>
        <v>170.82380000000001</v>
      </c>
      <c r="N30" s="17">
        <f>+[1]NEA!N31</f>
        <v>191.73429999999999</v>
      </c>
      <c r="O30" s="18">
        <f>+[1]NEA!R31</f>
        <v>158.74969999999999</v>
      </c>
      <c r="P30" s="19">
        <f>+[1]NEA!S31</f>
        <v>184.42949999999999</v>
      </c>
      <c r="Q30" s="20">
        <f>+[1]NEA!T31</f>
        <v>216.97059999999999</v>
      </c>
      <c r="R30" s="18">
        <f t="shared" si="6"/>
        <v>186.97446121999999</v>
      </c>
      <c r="S30" s="19">
        <f t="shared" si="7"/>
        <v>177.28957517165614</v>
      </c>
      <c r="T30" s="19">
        <f t="shared" si="8"/>
        <v>167.69593687629171</v>
      </c>
      <c r="U30" s="19">
        <f t="shared" si="9"/>
        <v>167.16056611341631</v>
      </c>
      <c r="V30" s="19"/>
      <c r="W30" s="20">
        <f t="shared" si="10"/>
        <v>182.80035601166912</v>
      </c>
      <c r="X30" s="21"/>
      <c r="Y30" s="42">
        <f t="shared" si="20"/>
        <v>3.4307895368635988E-2</v>
      </c>
      <c r="Z30" s="24">
        <f t="shared" si="20"/>
        <v>3.1706799046110845E-2</v>
      </c>
      <c r="AA30" s="24">
        <f t="shared" si="20"/>
        <v>2.3061440775026698E-2</v>
      </c>
      <c r="AB30" s="24">
        <f t="shared" si="19"/>
        <v>1.9549390267803446E-2</v>
      </c>
      <c r="AC30" s="24">
        <f t="shared" si="19"/>
        <v>6.6916665847687629E-2</v>
      </c>
      <c r="AD30" s="24">
        <f t="shared" si="19"/>
        <v>2.5607437565247304E-2</v>
      </c>
      <c r="AE30" s="24">
        <f t="shared" si="19"/>
        <v>4.3955383866524311E-2</v>
      </c>
      <c r="AF30" s="24">
        <f t="shared" si="19"/>
        <v>9.5363182550525227E-3</v>
      </c>
      <c r="AG30" s="24">
        <f t="shared" si="19"/>
        <v>8.37284156201894E-2</v>
      </c>
      <c r="AH30" s="24">
        <f t="shared" si="19"/>
        <v>3.5949887442497719E-2</v>
      </c>
      <c r="AI30" s="24">
        <f t="shared" si="19"/>
        <v>4.720587886716987E-2</v>
      </c>
      <c r="AJ30" s="24">
        <f t="shared" si="19"/>
        <v>4.1515816274892536E-2</v>
      </c>
      <c r="AK30" s="24">
        <f t="shared" si="19"/>
        <v>4.2182636875468082E-2</v>
      </c>
      <c r="AL30" s="24">
        <f t="shared" si="19"/>
        <v>1.9923725622973842E-2</v>
      </c>
      <c r="AM30" s="24">
        <f t="shared" si="19"/>
        <v>3.2976591476057582E-2</v>
      </c>
      <c r="AN30" s="24">
        <f t="shared" si="19"/>
        <v>4.6469543609931163E-2</v>
      </c>
      <c r="AO30" s="24">
        <f t="shared" si="19"/>
        <v>3.4305067249692511E-2</v>
      </c>
      <c r="AP30" s="24">
        <f t="shared" si="21"/>
        <v>3.0523931120775005E-2</v>
      </c>
      <c r="AQ30" s="24">
        <f t="shared" si="21"/>
        <v>2.9953850337206767E-2</v>
      </c>
      <c r="AR30" s="24">
        <f t="shared" si="21"/>
        <v>2.7957840968992675E-2</v>
      </c>
      <c r="AS30" s="24" t="e">
        <f t="shared" si="21"/>
        <v>#DIV/0!</v>
      </c>
      <c r="AT30" s="24">
        <f t="shared" si="21"/>
        <v>2.9727872900343177E-2</v>
      </c>
      <c r="AU30" s="21"/>
      <c r="AV30" s="24">
        <f t="shared" si="23"/>
        <v>0.49918134788144708</v>
      </c>
      <c r="AW30" s="24">
        <f t="shared" si="23"/>
        <v>0.53390036412244535</v>
      </c>
      <c r="AX30" s="24">
        <f t="shared" si="23"/>
        <v>0.30189579759296126</v>
      </c>
      <c r="AY30" s="24">
        <f t="shared" si="23"/>
        <v>0.30006681889448927</v>
      </c>
      <c r="AZ30" s="24">
        <f t="shared" si="23"/>
        <v>0.51114603556947835</v>
      </c>
      <c r="BA30" s="24">
        <f t="shared" si="23"/>
        <v>0.50893786557222098</v>
      </c>
      <c r="BB30" s="24">
        <f t="shared" si="23"/>
        <v>0.57512211738895358</v>
      </c>
      <c r="BC30" s="24">
        <f t="shared" si="23"/>
        <v>0.67078067304497946</v>
      </c>
      <c r="BD30" s="24">
        <f t="shared" si="23"/>
        <v>0.60245768937896793</v>
      </c>
      <c r="BE30" s="24">
        <f t="shared" si="23"/>
        <v>0.42668060047526124</v>
      </c>
      <c r="BF30" s="24">
        <f t="shared" si="23"/>
        <v>0.34014141454496771</v>
      </c>
      <c r="BG30" s="24">
        <f t="shared" si="23"/>
        <v>0.40972575246420062</v>
      </c>
      <c r="BH30" s="24">
        <f t="shared" si="23"/>
        <v>0.55898275262060637</v>
      </c>
      <c r="BI30" s="24">
        <f t="shared" si="22"/>
        <v>0.32242597107900983</v>
      </c>
      <c r="BJ30" s="24">
        <f t="shared" si="22"/>
        <v>0.51185600645305129</v>
      </c>
      <c r="BK30" s="24">
        <f t="shared" si="22"/>
        <v>0.56301646864574706</v>
      </c>
      <c r="BL30" s="24">
        <f t="shared" si="22"/>
        <v>0.49918078600428961</v>
      </c>
      <c r="BM30" s="24">
        <f t="shared" si="22"/>
        <v>0.46695823758631039</v>
      </c>
      <c r="BN30" s="24">
        <f t="shared" si="22"/>
        <v>0.41425965704674028</v>
      </c>
      <c r="BO30" s="24">
        <f t="shared" si="22"/>
        <v>0.41505569308790213</v>
      </c>
      <c r="BP30" s="24" t="e">
        <f t="shared" si="22"/>
        <v>#DIV/0!</v>
      </c>
      <c r="BQ30" s="24">
        <f t="shared" si="22"/>
        <v>0.4960331041626711</v>
      </c>
      <c r="BR30" s="21"/>
      <c r="BS30" s="35">
        <f t="shared" si="13"/>
        <v>43466</v>
      </c>
      <c r="BT30" s="24">
        <f t="shared" si="17"/>
        <v>1.1255646289963396E-2</v>
      </c>
      <c r="BU30" s="24">
        <f t="shared" si="17"/>
        <v>7.6021016552360295E-4</v>
      </c>
      <c r="BV30" s="24">
        <f t="shared" si="17"/>
        <v>1.8242048815135877E-3</v>
      </c>
      <c r="BW30" s="24">
        <f t="shared" si="17"/>
        <v>6.4148981201713976E-3</v>
      </c>
      <c r="BX30" s="24">
        <f t="shared" si="17"/>
        <v>1.8770026077076182E-3</v>
      </c>
      <c r="BY30" s="24">
        <f t="shared" si="17"/>
        <v>2.4699086915105071E-3</v>
      </c>
      <c r="BZ30" s="24">
        <f t="shared" si="17"/>
        <v>1.057867100952699E-3</v>
      </c>
      <c r="CA30" s="24">
        <f t="shared" si="17"/>
        <v>2.5946643226432437E-3</v>
      </c>
      <c r="CB30" s="24">
        <f t="shared" si="17"/>
        <v>2.1553795448183855E-3</v>
      </c>
      <c r="CC30" s="24">
        <f t="shared" si="17"/>
        <v>6.1429979676033545E-4</v>
      </c>
      <c r="CD30" s="24">
        <f t="shared" si="17"/>
        <v>1.8645352870303893E-3</v>
      </c>
      <c r="CE30" s="24">
        <f t="shared" si="17"/>
        <v>1.4166839075563738E-3</v>
      </c>
      <c r="CF30" s="24">
        <f t="shared" si="16"/>
        <v>3.4305300716151531E-2</v>
      </c>
    </row>
    <row r="31" spans="1:84" x14ac:dyDescent="0.25">
      <c r="A31" s="31">
        <f>+[1]NEA!A32</f>
        <v>43497</v>
      </c>
      <c r="B31" s="17">
        <f>+[1]NEA!B32</f>
        <v>195.4282</v>
      </c>
      <c r="C31" s="17">
        <f>+[1]NEA!C32</f>
        <v>197.35120000000001</v>
      </c>
      <c r="D31" s="17">
        <f>+[1]NEA!D32</f>
        <v>171.95769999999999</v>
      </c>
      <c r="E31" s="17">
        <f>+[1]NEA!E32</f>
        <v>151.93029999999999</v>
      </c>
      <c r="F31" s="17">
        <f>+[1]NEA!F32</f>
        <v>251.08420000000001</v>
      </c>
      <c r="G31" s="17">
        <f>+[1]NEA!G32</f>
        <v>181.01329999999999</v>
      </c>
      <c r="H31" s="17">
        <f>+[1]NEA!H32</f>
        <v>205.93</v>
      </c>
      <c r="I31" s="17">
        <f>+[1]NEA!I32</f>
        <v>218.01220000000001</v>
      </c>
      <c r="J31" s="17">
        <f>+[1]NEA!J32</f>
        <v>218.13200000000001</v>
      </c>
      <c r="K31" s="17">
        <f>+[1]NEA!K32</f>
        <v>184.6412</v>
      </c>
      <c r="L31" s="17">
        <f>+[1]NEA!L32</f>
        <v>181.13740000000001</v>
      </c>
      <c r="M31" s="17">
        <f>+[1]NEA!M32</f>
        <v>178.21449999999999</v>
      </c>
      <c r="N31" s="17">
        <f>+[1]NEA!N32</f>
        <v>200.92509999999999</v>
      </c>
      <c r="O31" s="18">
        <f>+[1]NEA!R32</f>
        <v>163.934</v>
      </c>
      <c r="P31" s="19">
        <f>+[1]NEA!S32</f>
        <v>192.00540000000001</v>
      </c>
      <c r="Q31" s="20">
        <f>+[1]NEA!T32</f>
        <v>231.21109999999999</v>
      </c>
      <c r="R31" s="18">
        <f t="shared" si="6"/>
        <v>195.42868799000001</v>
      </c>
      <c r="S31" s="19">
        <f t="shared" si="7"/>
        <v>184.87294077176597</v>
      </c>
      <c r="T31" s="19">
        <f t="shared" si="8"/>
        <v>173.25215963979923</v>
      </c>
      <c r="U31" s="19">
        <f t="shared" si="9"/>
        <v>172.40279640387274</v>
      </c>
      <c r="V31" s="19"/>
      <c r="W31" s="20">
        <f t="shared" si="10"/>
        <v>188.16456057511979</v>
      </c>
      <c r="X31" s="21"/>
      <c r="Y31" s="42">
        <f t="shared" si="20"/>
        <v>4.521758942567855E-2</v>
      </c>
      <c r="Z31" s="24">
        <f t="shared" si="20"/>
        <v>5.2525138318082032E-2</v>
      </c>
      <c r="AA31" s="24">
        <f t="shared" si="20"/>
        <v>2.6699560977968995E-2</v>
      </c>
      <c r="AB31" s="24">
        <f t="shared" si="19"/>
        <v>2.4762055077900857E-2</v>
      </c>
      <c r="AC31" s="24">
        <f t="shared" si="19"/>
        <v>0.10134551571522876</v>
      </c>
      <c r="AD31" s="24">
        <f t="shared" si="19"/>
        <v>3.6285652620207554E-2</v>
      </c>
      <c r="AE31" s="24">
        <f t="shared" si="19"/>
        <v>2.1466014293480828E-2</v>
      </c>
      <c r="AF31" s="24">
        <f t="shared" si="19"/>
        <v>3.7060469134193363E-2</v>
      </c>
      <c r="AG31" s="24">
        <f t="shared" si="19"/>
        <v>1.3232331537095465E-2</v>
      </c>
      <c r="AH31" s="24">
        <f t="shared" si="19"/>
        <v>2.6165836080187521E-2</v>
      </c>
      <c r="AI31" s="24">
        <f t="shared" si="19"/>
        <v>0</v>
      </c>
      <c r="AJ31" s="24">
        <f t="shared" si="19"/>
        <v>4.3265048547099338E-2</v>
      </c>
      <c r="AK31" s="24">
        <f t="shared" si="19"/>
        <v>4.7935085167338354E-2</v>
      </c>
      <c r="AL31" s="24">
        <f t="shared" si="19"/>
        <v>3.2657069588162946E-2</v>
      </c>
      <c r="AM31" s="24">
        <f t="shared" si="19"/>
        <v>4.1077484892601435E-2</v>
      </c>
      <c r="AN31" s="24">
        <f t="shared" si="19"/>
        <v>6.5633316218879356E-2</v>
      </c>
      <c r="AO31" s="24">
        <f t="shared" si="19"/>
        <v>4.5215944010944531E-2</v>
      </c>
      <c r="AP31" s="24">
        <f t="shared" si="21"/>
        <v>4.2773894588936878E-2</v>
      </c>
      <c r="AQ31" s="24">
        <f t="shared" si="21"/>
        <v>3.3132721442179713E-2</v>
      </c>
      <c r="AR31" s="24">
        <f t="shared" si="21"/>
        <v>3.1360448294364129E-2</v>
      </c>
      <c r="AS31" s="24" t="e">
        <f t="shared" si="21"/>
        <v>#DIV/0!</v>
      </c>
      <c r="AT31" s="24">
        <f t="shared" si="21"/>
        <v>2.934460676383055E-2</v>
      </c>
      <c r="AU31" s="21"/>
      <c r="AV31" s="24">
        <f t="shared" si="23"/>
        <v>0.53525791596422123</v>
      </c>
      <c r="AW31" s="24">
        <f t="shared" si="23"/>
        <v>0.58203695538899347</v>
      </c>
      <c r="AX31" s="24">
        <f t="shared" si="23"/>
        <v>0.31328577865691121</v>
      </c>
      <c r="AY31" s="24">
        <f t="shared" si="23"/>
        <v>0.34958103821510633</v>
      </c>
      <c r="AZ31" s="24">
        <f t="shared" si="23"/>
        <v>0.60559993809961998</v>
      </c>
      <c r="BA31" s="24">
        <f t="shared" si="23"/>
        <v>0.53980223926938753</v>
      </c>
      <c r="BB31" s="24">
        <f t="shared" si="23"/>
        <v>0.5743618991117887</v>
      </c>
      <c r="BC31" s="24">
        <f t="shared" si="23"/>
        <v>0.68573215833551782</v>
      </c>
      <c r="BD31" s="24">
        <f t="shared" si="23"/>
        <v>0.4872896639327553</v>
      </c>
      <c r="BE31" s="24">
        <f t="shared" si="23"/>
        <v>0.45069902433582087</v>
      </c>
      <c r="BF31" s="24">
        <f t="shared" si="23"/>
        <v>0.31125769327103936</v>
      </c>
      <c r="BG31" s="24">
        <f t="shared" si="23"/>
        <v>0.43036525923862912</v>
      </c>
      <c r="BH31" s="24">
        <f t="shared" si="23"/>
        <v>0.60367130202002217</v>
      </c>
      <c r="BI31" s="24">
        <f t="shared" si="22"/>
        <v>0.36223316694656305</v>
      </c>
      <c r="BJ31" s="24">
        <f t="shared" si="22"/>
        <v>0.54752459447130164</v>
      </c>
      <c r="BK31" s="24">
        <f t="shared" si="22"/>
        <v>0.59511705127241044</v>
      </c>
      <c r="BL31" s="24">
        <f t="shared" si="22"/>
        <v>0.5352559214246857</v>
      </c>
      <c r="BM31" s="24">
        <f t="shared" si="22"/>
        <v>0.50818905726156305</v>
      </c>
      <c r="BN31" s="24">
        <f t="shared" si="22"/>
        <v>0.45073656640591397</v>
      </c>
      <c r="BO31" s="24">
        <f t="shared" si="22"/>
        <v>0.45440146437140339</v>
      </c>
      <c r="BP31" s="24" t="e">
        <f t="shared" si="22"/>
        <v>#DIV/0!</v>
      </c>
      <c r="BQ31" s="24">
        <f t="shared" si="22"/>
        <v>0.51432896150723928</v>
      </c>
      <c r="BR31" s="21"/>
      <c r="BS31" s="35">
        <f t="shared" si="13"/>
        <v>43497</v>
      </c>
      <c r="BT31" s="24">
        <f t="shared" si="17"/>
        <v>1.8599089925481507E-2</v>
      </c>
      <c r="BU31" s="24">
        <f t="shared" si="17"/>
        <v>8.7056906933969888E-4</v>
      </c>
      <c r="BV31" s="24">
        <f t="shared" si="17"/>
        <v>2.2776422566382327E-3</v>
      </c>
      <c r="BW31" s="24">
        <f t="shared" si="17"/>
        <v>1.0021683103024655E-2</v>
      </c>
      <c r="BX31" s="24">
        <f t="shared" si="17"/>
        <v>2.6373332720056354E-3</v>
      </c>
      <c r="BY31" s="24">
        <f t="shared" si="17"/>
        <v>1.2174533637618601E-3</v>
      </c>
      <c r="BZ31" s="24">
        <f t="shared" si="17"/>
        <v>4.0126695358758974E-3</v>
      </c>
      <c r="CA31" s="24">
        <f t="shared" si="17"/>
        <v>4.2965048025471079E-4</v>
      </c>
      <c r="CB31" s="24">
        <f t="shared" si="17"/>
        <v>1.5712661192456485E-3</v>
      </c>
      <c r="CC31" s="24">
        <f t="shared" si="17"/>
        <v>0</v>
      </c>
      <c r="CD31" s="24">
        <f t="shared" si="17"/>
        <v>1.9566369494747071E-3</v>
      </c>
      <c r="CE31" s="24">
        <f t="shared" si="17"/>
        <v>1.6221340220576468E-3</v>
      </c>
      <c r="CF31" s="24">
        <f t="shared" si="16"/>
        <v>4.5216128097160191E-2</v>
      </c>
    </row>
    <row r="32" spans="1:84" x14ac:dyDescent="0.25">
      <c r="A32" s="31">
        <f>+[1]NEA!A33</f>
        <v>43525</v>
      </c>
      <c r="B32" s="17">
        <f>+[1]NEA!B33</f>
        <v>205.48599999999999</v>
      </c>
      <c r="C32" s="17">
        <f>+[1]NEA!C33</f>
        <v>209.72409999999999</v>
      </c>
      <c r="D32" s="17">
        <f>+[1]NEA!D33</f>
        <v>177.25749999999999</v>
      </c>
      <c r="E32" s="17">
        <f>+[1]NEA!E33</f>
        <v>159.4717</v>
      </c>
      <c r="F32" s="17">
        <f>+[1]NEA!F33</f>
        <v>263.59899999999999</v>
      </c>
      <c r="G32" s="17">
        <f>+[1]NEA!G33</f>
        <v>186.57079999999999</v>
      </c>
      <c r="H32" s="17">
        <f>+[1]NEA!H33</f>
        <v>213.5318</v>
      </c>
      <c r="I32" s="17">
        <f>+[1]NEA!I33</f>
        <v>228.1952</v>
      </c>
      <c r="J32" s="17">
        <f>+[1]NEA!J33</f>
        <v>228.76599999999999</v>
      </c>
      <c r="K32" s="17">
        <f>+[1]NEA!K33</f>
        <v>189.1737</v>
      </c>
      <c r="L32" s="17">
        <f>+[1]NEA!L33</f>
        <v>221.70910000000001</v>
      </c>
      <c r="M32" s="17">
        <f>+[1]NEA!M33</f>
        <v>187.0104</v>
      </c>
      <c r="N32" s="17">
        <f>+[1]NEA!N33</f>
        <v>207.73779999999999</v>
      </c>
      <c r="O32" s="18">
        <f>+[1]NEA!R33</f>
        <v>172.0753</v>
      </c>
      <c r="P32" s="19">
        <f>+[1]NEA!S33</f>
        <v>201.5779</v>
      </c>
      <c r="Q32" s="20">
        <f>+[1]NEA!T33</f>
        <v>244.5429</v>
      </c>
      <c r="R32" s="18">
        <f t="shared" si="6"/>
        <v>205.48777353000003</v>
      </c>
      <c r="S32" s="19">
        <f t="shared" si="7"/>
        <v>194.22751885471027</v>
      </c>
      <c r="T32" s="19">
        <f t="shared" si="8"/>
        <v>179.89585627398878</v>
      </c>
      <c r="U32" s="19">
        <f t="shared" si="9"/>
        <v>178.67811798063622</v>
      </c>
      <c r="V32" s="19"/>
      <c r="W32" s="20">
        <f t="shared" si="10"/>
        <v>196.59747264013339</v>
      </c>
      <c r="X32" s="21"/>
      <c r="Y32" s="42">
        <f t="shared" si="20"/>
        <v>5.1465448691642157E-2</v>
      </c>
      <c r="Z32" s="24">
        <f t="shared" si="20"/>
        <v>6.269483033292933E-2</v>
      </c>
      <c r="AA32" s="24">
        <f t="shared" si="20"/>
        <v>3.0820370358524141E-2</v>
      </c>
      <c r="AB32" s="24">
        <f t="shared" si="19"/>
        <v>4.96372349689298E-2</v>
      </c>
      <c r="AC32" s="24">
        <f t="shared" si="19"/>
        <v>4.9843040701087471E-2</v>
      </c>
      <c r="AD32" s="24">
        <f t="shared" si="19"/>
        <v>3.070216387414626E-2</v>
      </c>
      <c r="AE32" s="24">
        <f t="shared" si="19"/>
        <v>3.6914485504783157E-2</v>
      </c>
      <c r="AF32" s="24">
        <f t="shared" si="19"/>
        <v>4.670839521824921E-2</v>
      </c>
      <c r="AG32" s="24">
        <f t="shared" si="19"/>
        <v>4.8750297984706537E-2</v>
      </c>
      <c r="AH32" s="24">
        <f t="shared" si="19"/>
        <v>2.4547609092661959E-2</v>
      </c>
      <c r="AI32" s="24">
        <f t="shared" si="19"/>
        <v>0.22398300958278083</v>
      </c>
      <c r="AJ32" s="24">
        <f t="shared" si="19"/>
        <v>4.9355692157484476E-2</v>
      </c>
      <c r="AK32" s="24">
        <f t="shared" si="19"/>
        <v>3.3906664722326951E-2</v>
      </c>
      <c r="AL32" s="24">
        <f t="shared" si="19"/>
        <v>4.9662059121353685E-2</v>
      </c>
      <c r="AM32" s="24">
        <f t="shared" si="19"/>
        <v>4.9855368651090082E-2</v>
      </c>
      <c r="AN32" s="24">
        <f t="shared" si="19"/>
        <v>5.7660726496262527E-2</v>
      </c>
      <c r="AO32" s="24">
        <f t="shared" si="19"/>
        <v>5.1471898232846591E-2</v>
      </c>
      <c r="AP32" s="24">
        <f t="shared" si="21"/>
        <v>5.0600039377817652E-2</v>
      </c>
      <c r="AQ32" s="24">
        <f t="shared" si="21"/>
        <v>3.8346977307539332E-2</v>
      </c>
      <c r="AR32" s="24">
        <f t="shared" si="21"/>
        <v>3.6399186716570719E-2</v>
      </c>
      <c r="AS32" s="24" t="e">
        <f t="shared" si="21"/>
        <v>#DIV/0!</v>
      </c>
      <c r="AT32" s="24">
        <f t="shared" si="21"/>
        <v>4.4816686198711597E-2</v>
      </c>
      <c r="AU32" s="21"/>
      <c r="AV32" s="24">
        <f t="shared" si="23"/>
        <v>0.57600263221875636</v>
      </c>
      <c r="AW32" s="24">
        <f t="shared" si="23"/>
        <v>0.64077430640853317</v>
      </c>
      <c r="AX32" s="24">
        <f t="shared" si="23"/>
        <v>0.3446863808187941</v>
      </c>
      <c r="AY32" s="24">
        <f t="shared" si="23"/>
        <v>0.40610738041998484</v>
      </c>
      <c r="AZ32" s="24">
        <f t="shared" si="23"/>
        <v>0.66642538387670425</v>
      </c>
      <c r="BA32" s="24">
        <f t="shared" si="23"/>
        <v>0.53364728976249398</v>
      </c>
      <c r="BB32" s="24">
        <f t="shared" si="23"/>
        <v>0.60194665674382875</v>
      </c>
      <c r="BC32" s="24">
        <f t="shared" si="23"/>
        <v>0.6979580174397797</v>
      </c>
      <c r="BD32" s="24">
        <f t="shared" si="23"/>
        <v>0.51936448183498496</v>
      </c>
      <c r="BE32" s="24">
        <f t="shared" si="23"/>
        <v>0.45684423076478797</v>
      </c>
      <c r="BF32" s="24">
        <f t="shared" si="23"/>
        <v>0.35131621451950101</v>
      </c>
      <c r="BG32" s="24">
        <f t="shared" si="23"/>
        <v>0.46696914358868158</v>
      </c>
      <c r="BH32" s="24">
        <f t="shared" si="23"/>
        <v>0.64748623643668446</v>
      </c>
      <c r="BI32" s="24">
        <f t="shared" si="22"/>
        <v>0.42255314259070809</v>
      </c>
      <c r="BJ32" s="24">
        <f t="shared" si="22"/>
        <v>0.58491383444955147</v>
      </c>
      <c r="BK32" s="24">
        <f t="shared" si="22"/>
        <v>0.63357929586045469</v>
      </c>
      <c r="BL32" s="24">
        <f t="shared" si="22"/>
        <v>0.57600080335082082</v>
      </c>
      <c r="BM32" s="24">
        <f t="shared" si="22"/>
        <v>0.5520944393956424</v>
      </c>
      <c r="BN32" s="24">
        <f t="shared" si="22"/>
        <v>0.47909423923928451</v>
      </c>
      <c r="BO32" s="24">
        <f t="shared" si="22"/>
        <v>0.48128757376020648</v>
      </c>
      <c r="BP32" s="24" t="e">
        <f t="shared" si="22"/>
        <v>#DIV/0!</v>
      </c>
      <c r="BQ32" s="24">
        <f t="shared" si="22"/>
        <v>0.53872565251901361</v>
      </c>
      <c r="BR32" s="21"/>
      <c r="BS32" s="35">
        <f t="shared" si="13"/>
        <v>43525</v>
      </c>
      <c r="BT32" s="24">
        <f t="shared" si="17"/>
        <v>2.2355376501446547E-2</v>
      </c>
      <c r="BU32" s="24">
        <f t="shared" si="17"/>
        <v>9.8712836734923706E-4</v>
      </c>
      <c r="BV32" s="24">
        <f t="shared" si="17"/>
        <v>4.4763365778326836E-3</v>
      </c>
      <c r="BW32" s="24">
        <f t="shared" si="17"/>
        <v>5.1934689057157486E-3</v>
      </c>
      <c r="BX32" s="24">
        <f t="shared" si="17"/>
        <v>2.2124417049330667E-3</v>
      </c>
      <c r="BY32" s="24">
        <f t="shared" si="17"/>
        <v>2.0460439179197259E-3</v>
      </c>
      <c r="BZ32" s="24">
        <f t="shared" si="17"/>
        <v>5.0178167736283676E-3</v>
      </c>
      <c r="CA32" s="24">
        <f t="shared" si="17"/>
        <v>1.5344704602508726E-3</v>
      </c>
      <c r="CB32" s="24">
        <f t="shared" si="17"/>
        <v>1.4472220488138351E-3</v>
      </c>
      <c r="CC32" s="24">
        <f t="shared" si="17"/>
        <v>2.8234160678960343E-3</v>
      </c>
      <c r="CD32" s="24">
        <f t="shared" si="17"/>
        <v>2.2279131159167447E-3</v>
      </c>
      <c r="CE32" s="24">
        <f t="shared" si="17"/>
        <v>1.1503923179970968E-3</v>
      </c>
      <c r="CF32" s="24">
        <f t="shared" si="16"/>
        <v>5.1472026759699946E-2</v>
      </c>
    </row>
    <row r="33" spans="1:84" x14ac:dyDescent="0.25">
      <c r="A33" s="31">
        <f>+[1]NEA!A34</f>
        <v>43556</v>
      </c>
      <c r="B33" s="17">
        <f>+[1]NEA!B34</f>
        <v>212.69730000000001</v>
      </c>
      <c r="C33" s="17">
        <f>+[1]NEA!C34</f>
        <v>217.32419999999999</v>
      </c>
      <c r="D33" s="17">
        <f>+[1]NEA!D34</f>
        <v>178.77979999999999</v>
      </c>
      <c r="E33" s="17">
        <f>+[1]NEA!E34</f>
        <v>166.10579999999999</v>
      </c>
      <c r="F33" s="17">
        <f>+[1]NEA!F34</f>
        <v>267.79680000000002</v>
      </c>
      <c r="G33" s="17">
        <f>+[1]NEA!G34</f>
        <v>196.1482</v>
      </c>
      <c r="H33" s="17">
        <f>+[1]NEA!H34</f>
        <v>222.6283</v>
      </c>
      <c r="I33" s="17">
        <f>+[1]NEA!I34</f>
        <v>235.31319999999999</v>
      </c>
      <c r="J33" s="17">
        <f>+[1]NEA!J34</f>
        <v>236.423</v>
      </c>
      <c r="K33" s="17">
        <f>+[1]NEA!K34</f>
        <v>195.3075</v>
      </c>
      <c r="L33" s="17">
        <f>+[1]NEA!L34</f>
        <v>232.62459999999999</v>
      </c>
      <c r="M33" s="17">
        <f>+[1]NEA!M34</f>
        <v>198.3279</v>
      </c>
      <c r="N33" s="17">
        <f>+[1]NEA!N34</f>
        <v>212.14940000000001</v>
      </c>
      <c r="O33" s="18">
        <f>+[1]NEA!R34</f>
        <v>176.27199999999999</v>
      </c>
      <c r="P33" s="19">
        <f>+[1]NEA!S34</f>
        <v>209.40350000000001</v>
      </c>
      <c r="Q33" s="20">
        <f>+[1]NEA!T34</f>
        <v>251.4512</v>
      </c>
      <c r="R33" s="18">
        <f t="shared" si="6"/>
        <v>212.69876513</v>
      </c>
      <c r="S33" s="19">
        <f t="shared" si="7"/>
        <v>201.56373489425977</v>
      </c>
      <c r="T33" s="19">
        <f t="shared" si="8"/>
        <v>187.5817892235016</v>
      </c>
      <c r="U33" s="19">
        <f t="shared" si="9"/>
        <v>185.74246528354078</v>
      </c>
      <c r="V33" s="19"/>
      <c r="W33" s="20">
        <f t="shared" si="10"/>
        <v>204.03928705980414</v>
      </c>
      <c r="X33" s="21"/>
      <c r="Y33" s="42">
        <f t="shared" si="20"/>
        <v>3.5093875008516573E-2</v>
      </c>
      <c r="Z33" s="24">
        <f t="shared" si="20"/>
        <v>3.6238562950085429E-2</v>
      </c>
      <c r="AA33" s="24">
        <f t="shared" si="20"/>
        <v>8.5880710266137417E-3</v>
      </c>
      <c r="AB33" s="24">
        <f t="shared" si="19"/>
        <v>4.1600484600088805E-2</v>
      </c>
      <c r="AC33" s="24">
        <f t="shared" si="19"/>
        <v>1.5924946604501722E-2</v>
      </c>
      <c r="AD33" s="24">
        <f t="shared" si="19"/>
        <v>5.1333863605666163E-2</v>
      </c>
      <c r="AE33" s="24">
        <f t="shared" si="19"/>
        <v>4.2600212240050395E-2</v>
      </c>
      <c r="AF33" s="24">
        <f t="shared" si="19"/>
        <v>3.1192593008091407E-2</v>
      </c>
      <c r="AG33" s="24">
        <f t="shared" si="19"/>
        <v>3.347088291092204E-2</v>
      </c>
      <c r="AH33" s="24">
        <f t="shared" si="19"/>
        <v>3.2424168898742334E-2</v>
      </c>
      <c r="AI33" s="24">
        <f t="shared" si="19"/>
        <v>4.9233432457215232E-2</v>
      </c>
      <c r="AJ33" s="24">
        <f t="shared" si="19"/>
        <v>6.0518024666007753E-2</v>
      </c>
      <c r="AK33" s="24">
        <f t="shared" si="19"/>
        <v>2.1236385482083842E-2</v>
      </c>
      <c r="AL33" s="24">
        <f t="shared" si="19"/>
        <v>2.438874144052039E-2</v>
      </c>
      <c r="AM33" s="24">
        <f t="shared" si="19"/>
        <v>3.8821716071057333E-2</v>
      </c>
      <c r="AN33" s="24">
        <f t="shared" si="19"/>
        <v>2.824984900399885E-2</v>
      </c>
      <c r="AO33" s="24">
        <f t="shared" si="19"/>
        <v>3.5092071300033778E-2</v>
      </c>
      <c r="AP33" s="24">
        <f t="shared" si="21"/>
        <v>3.7771249320428524E-2</v>
      </c>
      <c r="AQ33" s="24">
        <f t="shared" si="21"/>
        <v>4.2724346789882794E-2</v>
      </c>
      <c r="AR33" s="24">
        <f t="shared" si="21"/>
        <v>3.9536723258245532E-2</v>
      </c>
      <c r="AS33" s="24" t="e">
        <f t="shared" si="21"/>
        <v>#DIV/0!</v>
      </c>
      <c r="AT33" s="24">
        <f t="shared" si="21"/>
        <v>3.7853052329379633E-2</v>
      </c>
      <c r="AU33" s="21"/>
      <c r="AV33" s="24">
        <f t="shared" si="23"/>
        <v>0.58924188389196619</v>
      </c>
      <c r="AW33" s="24">
        <f t="shared" si="23"/>
        <v>0.66972095024432199</v>
      </c>
      <c r="AX33" s="24">
        <f t="shared" si="23"/>
        <v>0.33440366390425824</v>
      </c>
      <c r="AY33" s="24">
        <f t="shared" si="23"/>
        <v>0.43443579245708275</v>
      </c>
      <c r="AZ33" s="24">
        <f t="shared" si="23"/>
        <v>0.53540093191579419</v>
      </c>
      <c r="BA33" s="24">
        <f t="shared" si="23"/>
        <v>0.59151906878849525</v>
      </c>
      <c r="BB33" s="24">
        <f t="shared" si="23"/>
        <v>0.63922793784684639</v>
      </c>
      <c r="BC33" s="24">
        <f t="shared" si="23"/>
        <v>0.70452212675920634</v>
      </c>
      <c r="BD33" s="24">
        <f t="shared" si="23"/>
        <v>0.53211324870376009</v>
      </c>
      <c r="BE33" s="24">
        <f t="shared" si="23"/>
        <v>0.48846654203556183</v>
      </c>
      <c r="BF33" s="24">
        <f t="shared" si="23"/>
        <v>0.41022553947850193</v>
      </c>
      <c r="BG33" s="24">
        <f t="shared" si="23"/>
        <v>0.53691208596197693</v>
      </c>
      <c r="BH33" s="24">
        <f t="shared" si="23"/>
        <v>0.65616342003592587</v>
      </c>
      <c r="BI33" s="24">
        <f t="shared" si="22"/>
        <v>0.44953612409934385</v>
      </c>
      <c r="BJ33" s="24">
        <f t="shared" si="22"/>
        <v>0.61339993312283991</v>
      </c>
      <c r="BK33" s="24">
        <f t="shared" si="22"/>
        <v>0.58661908199270063</v>
      </c>
      <c r="BL33" s="24">
        <f t="shared" si="22"/>
        <v>0.58923922798788042</v>
      </c>
      <c r="BM33" s="24">
        <f t="shared" si="22"/>
        <v>0.58408055297087458</v>
      </c>
      <c r="BN33" s="24">
        <f t="shared" si="22"/>
        <v>0.51908756982254123</v>
      </c>
      <c r="BO33" s="24">
        <f t="shared" si="22"/>
        <v>0.51587456403754994</v>
      </c>
      <c r="BP33" s="24" t="e">
        <f t="shared" si="22"/>
        <v>#DIV/0!</v>
      </c>
      <c r="BQ33" s="24">
        <f t="shared" si="22"/>
        <v>0.56746503982834917</v>
      </c>
      <c r="BR33" s="21"/>
      <c r="BS33" s="35">
        <f t="shared" si="13"/>
        <v>43556</v>
      </c>
      <c r="BT33" s="24">
        <f t="shared" si="17"/>
        <v>1.3059747671374203E-2</v>
      </c>
      <c r="BU33" s="24">
        <f t="shared" si="17"/>
        <v>2.6966177744469237E-4</v>
      </c>
      <c r="BV33" s="24">
        <f t="shared" si="17"/>
        <v>3.7450512443670072E-3</v>
      </c>
      <c r="BW33" s="24">
        <f t="shared" si="17"/>
        <v>1.656762893822462E-3</v>
      </c>
      <c r="BX33" s="24">
        <f t="shared" si="17"/>
        <v>3.6261434842276407E-3</v>
      </c>
      <c r="BY33" s="24">
        <f t="shared" si="17"/>
        <v>2.3285085115287638E-3</v>
      </c>
      <c r="BZ33" s="24">
        <f t="shared" si="17"/>
        <v>3.3358155786768905E-3</v>
      </c>
      <c r="CA33" s="24">
        <f t="shared" si="17"/>
        <v>1.0508131940862166E-3</v>
      </c>
      <c r="CB33" s="24">
        <f t="shared" si="17"/>
        <v>1.8626530274568609E-3</v>
      </c>
      <c r="CC33" s="24">
        <f t="shared" si="17"/>
        <v>7.224375383237773E-4</v>
      </c>
      <c r="CD33" s="24">
        <f t="shared" si="17"/>
        <v>2.726298871942613E-3</v>
      </c>
      <c r="CE33" s="24">
        <f t="shared" si="17"/>
        <v>7.0848038309179564E-4</v>
      </c>
      <c r="CF33" s="24">
        <f t="shared" si="16"/>
        <v>3.5092374176342922E-2</v>
      </c>
    </row>
    <row r="34" spans="1:84" x14ac:dyDescent="0.25">
      <c r="A34" s="31">
        <f>+[1]NEA!A35</f>
        <v>43586</v>
      </c>
      <c r="B34" s="17">
        <f>+[1]NEA!B35</f>
        <v>218.6002</v>
      </c>
      <c r="C34" s="17">
        <f>+[1]NEA!C35</f>
        <v>222.4479</v>
      </c>
      <c r="D34" s="17">
        <f>+[1]NEA!D35</f>
        <v>181.0498</v>
      </c>
      <c r="E34" s="17">
        <f>+[1]NEA!E35</f>
        <v>171.0145</v>
      </c>
      <c r="F34" s="17">
        <f>+[1]NEA!F35</f>
        <v>280.61540000000002</v>
      </c>
      <c r="G34" s="17">
        <f>+[1]NEA!G35</f>
        <v>201.66849999999999</v>
      </c>
      <c r="H34" s="17">
        <f>+[1]NEA!H35</f>
        <v>233.6713</v>
      </c>
      <c r="I34" s="17">
        <f>+[1]NEA!I35</f>
        <v>242.29329999999999</v>
      </c>
      <c r="J34" s="17">
        <f>+[1]NEA!J35</f>
        <v>243.73570000000001</v>
      </c>
      <c r="K34" s="17">
        <f>+[1]NEA!K35</f>
        <v>197.86189999999999</v>
      </c>
      <c r="L34" s="17">
        <f>+[1]NEA!L35</f>
        <v>235.33459999999999</v>
      </c>
      <c r="M34" s="17">
        <f>+[1]NEA!M35</f>
        <v>200.76259999999999</v>
      </c>
      <c r="N34" s="17">
        <f>+[1]NEA!N35</f>
        <v>218.09299999999999</v>
      </c>
      <c r="O34" s="18">
        <f>+[1]NEA!R35</f>
        <v>177.25020000000001</v>
      </c>
      <c r="P34" s="19">
        <f>+[1]NEA!S35</f>
        <v>215.25899999999999</v>
      </c>
      <c r="Q34" s="20">
        <f>+[1]NEA!T35</f>
        <v>261.01909999999998</v>
      </c>
      <c r="R34" s="18">
        <f t="shared" si="6"/>
        <v>218.60121917999999</v>
      </c>
      <c r="S34" s="19">
        <f t="shared" si="7"/>
        <v>206.18711586102714</v>
      </c>
      <c r="T34" s="19">
        <f t="shared" si="8"/>
        <v>191.93649707705936</v>
      </c>
      <c r="U34" s="19">
        <f t="shared" si="9"/>
        <v>190.42580518672199</v>
      </c>
      <c r="V34" s="19"/>
      <c r="W34" s="20">
        <f t="shared" si="10"/>
        <v>209.97915259429047</v>
      </c>
      <c r="X34" s="21"/>
      <c r="Y34" s="42">
        <f t="shared" si="20"/>
        <v>2.7752585481809033E-2</v>
      </c>
      <c r="Z34" s="24">
        <f t="shared" si="20"/>
        <v>2.3576297531522128E-2</v>
      </c>
      <c r="AA34" s="24">
        <f t="shared" si="20"/>
        <v>1.2697183910039156E-2</v>
      </c>
      <c r="AB34" s="24">
        <f t="shared" si="19"/>
        <v>2.9551647203168274E-2</v>
      </c>
      <c r="AC34" s="24">
        <f t="shared" si="19"/>
        <v>4.7866890119672822E-2</v>
      </c>
      <c r="AD34" s="24">
        <f t="shared" si="19"/>
        <v>2.8143515974146105E-2</v>
      </c>
      <c r="AE34" s="24">
        <f t="shared" si="19"/>
        <v>4.9602858217037138E-2</v>
      </c>
      <c r="AF34" s="24">
        <f t="shared" si="19"/>
        <v>2.966301932913229E-2</v>
      </c>
      <c r="AG34" s="24">
        <f t="shared" si="19"/>
        <v>3.0930577820262872E-2</v>
      </c>
      <c r="AH34" s="24">
        <f t="shared" si="19"/>
        <v>1.3078862818888037E-2</v>
      </c>
      <c r="AI34" s="24">
        <f t="shared" si="19"/>
        <v>1.1649670757091002E-2</v>
      </c>
      <c r="AJ34" s="24">
        <f t="shared" si="19"/>
        <v>1.2276134623519841E-2</v>
      </c>
      <c r="AK34" s="24">
        <f t="shared" si="19"/>
        <v>2.8016105631220034E-2</v>
      </c>
      <c r="AL34" s="24">
        <f t="shared" si="19"/>
        <v>5.5493782336391018E-3</v>
      </c>
      <c r="AM34" s="24">
        <f t="shared" si="19"/>
        <v>2.7962760889860938E-2</v>
      </c>
      <c r="AN34" s="24">
        <f t="shared" si="19"/>
        <v>3.8050723162188049E-2</v>
      </c>
      <c r="AO34" s="24">
        <f t="shared" si="19"/>
        <v>2.7750297686930381E-2</v>
      </c>
      <c r="AP34" s="24">
        <f t="shared" si="19"/>
        <v>2.2937563491730373E-2</v>
      </c>
      <c r="AQ34" s="24">
        <f t="shared" si="19"/>
        <v>2.3214981963783021E-2</v>
      </c>
      <c r="AR34" s="24">
        <f t="shared" si="21"/>
        <v>2.5214158194960756E-2</v>
      </c>
      <c r="AS34" s="24" t="e">
        <f t="shared" si="21"/>
        <v>#DIV/0!</v>
      </c>
      <c r="AT34" s="24">
        <f t="shared" si="21"/>
        <v>2.9111381538719838E-2</v>
      </c>
      <c r="AU34" s="21"/>
      <c r="AV34" s="24">
        <f t="shared" si="23"/>
        <v>0.59267370764774108</v>
      </c>
      <c r="AW34" s="24">
        <f t="shared" si="23"/>
        <v>0.65177174519184722</v>
      </c>
      <c r="AX34" s="24">
        <f t="shared" si="23"/>
        <v>0.31811871017154858</v>
      </c>
      <c r="AY34" s="24">
        <f t="shared" si="23"/>
        <v>0.43833070222434523</v>
      </c>
      <c r="AZ34" s="24">
        <f t="shared" si="23"/>
        <v>0.59119616682260245</v>
      </c>
      <c r="BA34" s="24">
        <f t="shared" si="23"/>
        <v>0.60883682155236718</v>
      </c>
      <c r="BB34" s="24">
        <f t="shared" si="23"/>
        <v>0.67845247356130622</v>
      </c>
      <c r="BC34" s="24">
        <f t="shared" si="23"/>
        <v>0.72666057603502709</v>
      </c>
      <c r="BD34" s="24">
        <f t="shared" si="23"/>
        <v>0.53564189817104557</v>
      </c>
      <c r="BE34" s="24">
        <f t="shared" si="23"/>
        <v>0.46661492870093246</v>
      </c>
      <c r="BF34" s="24">
        <f t="shared" si="23"/>
        <v>0.42312304485413765</v>
      </c>
      <c r="BG34" s="24">
        <f t="shared" si="23"/>
        <v>0.51366206326144859</v>
      </c>
      <c r="BH34" s="24">
        <f t="shared" si="23"/>
        <v>0.66959997978961283</v>
      </c>
      <c r="BI34" s="24">
        <f t="shared" si="22"/>
        <v>0.42407957161163856</v>
      </c>
      <c r="BJ34" s="24">
        <f t="shared" si="22"/>
        <v>0.60891747738266777</v>
      </c>
      <c r="BK34" s="24">
        <f t="shared" si="22"/>
        <v>0.63151927083300774</v>
      </c>
      <c r="BL34" s="24">
        <f t="shared" si="22"/>
        <v>0.59266764511082104</v>
      </c>
      <c r="BM34" s="24">
        <f t="shared" si="22"/>
        <v>0.57399414731960352</v>
      </c>
      <c r="BN34" s="24">
        <f t="shared" si="22"/>
        <v>0.51752117136104858</v>
      </c>
      <c r="BO34" s="24">
        <f t="shared" si="22"/>
        <v>0.51821965549957105</v>
      </c>
      <c r="BP34" s="24" t="e">
        <f t="shared" si="22"/>
        <v>#DIV/0!</v>
      </c>
      <c r="BQ34" s="24">
        <f t="shared" si="22"/>
        <v>0.57859761999132697</v>
      </c>
      <c r="BR34" s="21"/>
      <c r="BS34" s="35">
        <f t="shared" si="13"/>
        <v>43586</v>
      </c>
      <c r="BT34" s="24">
        <f t="shared" si="17"/>
        <v>8.5058835725700561E-3</v>
      </c>
      <c r="BU34" s="24">
        <f t="shared" si="17"/>
        <v>3.884769576294592E-4</v>
      </c>
      <c r="BV34" s="24">
        <f t="shared" si="17"/>
        <v>2.6770871092392863E-3</v>
      </c>
      <c r="BW34" s="24">
        <f t="shared" si="17"/>
        <v>4.887642955505314E-3</v>
      </c>
      <c r="BX34" s="24">
        <f t="shared" si="17"/>
        <v>2.0192044750920648E-3</v>
      </c>
      <c r="BY34" s="24">
        <f t="shared" si="17"/>
        <v>2.7309317043516784E-3</v>
      </c>
      <c r="BZ34" s="24">
        <f t="shared" si="17"/>
        <v>3.1602828526737258E-3</v>
      </c>
      <c r="CA34" s="24">
        <f t="shared" si="17"/>
        <v>9.6953811825538057E-4</v>
      </c>
      <c r="CB34" s="24">
        <f t="shared" si="17"/>
        <v>7.4939625467741809E-4</v>
      </c>
      <c r="CC34" s="24">
        <f t="shared" si="17"/>
        <v>1.7327911543776108E-4</v>
      </c>
      <c r="CD34" s="24">
        <f t="shared" si="17"/>
        <v>5.6661579625129051E-4</v>
      </c>
      <c r="CE34" s="24">
        <f t="shared" si="17"/>
        <v>9.2214992856044331E-4</v>
      </c>
      <c r="CF34" s="24">
        <f t="shared" si="16"/>
        <v>2.7750488840243878E-2</v>
      </c>
    </row>
    <row r="35" spans="1:84" x14ac:dyDescent="0.25">
      <c r="A35" s="31">
        <f>+[1]NEA!A36</f>
        <v>43617</v>
      </c>
      <c r="B35" s="17">
        <f>+[1]NEA!B36</f>
        <v>224.98060000000001</v>
      </c>
      <c r="C35" s="17">
        <f>+[1]NEA!C36</f>
        <v>228.06309999999999</v>
      </c>
      <c r="D35" s="17">
        <f>+[1]NEA!D36</f>
        <v>185.7216</v>
      </c>
      <c r="E35" s="17">
        <f>+[1]NEA!E36</f>
        <v>175.1748</v>
      </c>
      <c r="F35" s="17">
        <f>+[1]NEA!F36</f>
        <v>291.18470000000002</v>
      </c>
      <c r="G35" s="17">
        <f>+[1]NEA!G36</f>
        <v>208.93360000000001</v>
      </c>
      <c r="H35" s="17">
        <f>+[1]NEA!H36</f>
        <v>243.7698</v>
      </c>
      <c r="I35" s="17">
        <f>+[1]NEA!I36</f>
        <v>246.21809999999999</v>
      </c>
      <c r="J35" s="17">
        <f>+[1]NEA!J36</f>
        <v>258.10969999999998</v>
      </c>
      <c r="K35" s="17">
        <f>+[1]NEA!K36</f>
        <v>206.45</v>
      </c>
      <c r="L35" s="17">
        <f>+[1]NEA!L36</f>
        <v>235.8091</v>
      </c>
      <c r="M35" s="17">
        <f>+[1]NEA!M36</f>
        <v>205.71510000000001</v>
      </c>
      <c r="N35" s="17">
        <f>+[1]NEA!N36</f>
        <v>224.76599999999999</v>
      </c>
      <c r="O35" s="18">
        <f>+[1]NEA!R36</f>
        <v>181.4751</v>
      </c>
      <c r="P35" s="19">
        <f>+[1]NEA!S36</f>
        <v>221.56559999999999</v>
      </c>
      <c r="Q35" s="20">
        <f>+[1]NEA!T36</f>
        <v>269.2133</v>
      </c>
      <c r="R35" s="18">
        <f t="shared" si="6"/>
        <v>224.98118416</v>
      </c>
      <c r="S35" s="19">
        <f t="shared" si="7"/>
        <v>211.95731005218346</v>
      </c>
      <c r="T35" s="19">
        <f t="shared" si="8"/>
        <v>197.98631925007382</v>
      </c>
      <c r="U35" s="19">
        <f t="shared" si="9"/>
        <v>196.66344702627941</v>
      </c>
      <c r="V35" s="19"/>
      <c r="W35" s="20">
        <f t="shared" si="10"/>
        <v>216.49064532194205</v>
      </c>
      <c r="X35" s="21"/>
      <c r="Y35" s="42">
        <f t="shared" si="20"/>
        <v>2.9187530478014256E-2</v>
      </c>
      <c r="Z35" s="24">
        <f t="shared" si="20"/>
        <v>2.5242764710298404E-2</v>
      </c>
      <c r="AA35" s="24">
        <f t="shared" si="20"/>
        <v>2.580395007340508E-2</v>
      </c>
      <c r="AB35" s="24">
        <f t="shared" si="19"/>
        <v>2.4327176935289074E-2</v>
      </c>
      <c r="AC35" s="24">
        <f t="shared" si="19"/>
        <v>3.766471832978513E-2</v>
      </c>
      <c r="AD35" s="24">
        <f t="shared" si="19"/>
        <v>3.6024961756546015E-2</v>
      </c>
      <c r="AE35" s="24">
        <f t="shared" si="19"/>
        <v>4.3216689426557764E-2</v>
      </c>
      <c r="AF35" s="24">
        <f t="shared" si="19"/>
        <v>1.6198549444000232E-2</v>
      </c>
      <c r="AG35" s="24">
        <f t="shared" si="19"/>
        <v>5.8973716201606852E-2</v>
      </c>
      <c r="AH35" s="24">
        <f t="shared" si="19"/>
        <v>4.3404515978063385E-2</v>
      </c>
      <c r="AI35" s="24">
        <f t="shared" si="19"/>
        <v>2.0162780993531193E-3</v>
      </c>
      <c r="AJ35" s="24">
        <f t="shared" si="19"/>
        <v>2.4668439241173568E-2</v>
      </c>
      <c r="AK35" s="24">
        <f t="shared" si="19"/>
        <v>3.0597038877909988E-2</v>
      </c>
      <c r="AL35" s="24">
        <f t="shared" si="19"/>
        <v>2.3835798210664949E-2</v>
      </c>
      <c r="AM35" s="24">
        <f t="shared" si="19"/>
        <v>2.9297729711649678E-2</v>
      </c>
      <c r="AN35" s="24">
        <f t="shared" si="19"/>
        <v>3.1393104949024808E-2</v>
      </c>
      <c r="AO35" s="24">
        <f t="shared" si="19"/>
        <v>2.9185404381238289E-2</v>
      </c>
      <c r="AP35" s="24">
        <f t="shared" si="19"/>
        <v>2.7985231604119809E-2</v>
      </c>
      <c r="AQ35" s="24">
        <f t="shared" si="19"/>
        <v>3.1519915519691688E-2</v>
      </c>
      <c r="AR35" s="24">
        <f t="shared" si="21"/>
        <v>3.2756284440762062E-2</v>
      </c>
      <c r="AS35" s="24" t="e">
        <f t="shared" si="21"/>
        <v>#DIV/0!</v>
      </c>
      <c r="AT35" s="24">
        <f t="shared" si="21"/>
        <v>3.1010186712357557E-2</v>
      </c>
      <c r="AU35" s="21"/>
      <c r="AV35" s="24">
        <f t="shared" si="23"/>
        <v>0.58990710608421582</v>
      </c>
      <c r="AW35" s="24">
        <f t="shared" si="23"/>
        <v>0.62880341782674898</v>
      </c>
      <c r="AX35" s="24">
        <f t="shared" si="23"/>
        <v>0.33828424099573473</v>
      </c>
      <c r="AY35" s="24">
        <f t="shared" si="23"/>
        <v>0.45337576827600867</v>
      </c>
      <c r="AZ35" s="24">
        <f t="shared" si="23"/>
        <v>0.62007428697963807</v>
      </c>
      <c r="BA35" s="24">
        <f t="shared" si="23"/>
        <v>0.6105066151962979</v>
      </c>
      <c r="BB35" s="24">
        <f t="shared" si="23"/>
        <v>0.66114676939158934</v>
      </c>
      <c r="BC35" s="24">
        <f t="shared" si="23"/>
        <v>0.67908108778998155</v>
      </c>
      <c r="BD35" s="24">
        <f t="shared" si="23"/>
        <v>0.61511164563742238</v>
      </c>
      <c r="BE35" s="24">
        <f t="shared" si="23"/>
        <v>0.50533996475265952</v>
      </c>
      <c r="BF35" s="24">
        <f t="shared" si="23"/>
        <v>0.41937730384095873</v>
      </c>
      <c r="BG35" s="24">
        <f t="shared" si="23"/>
        <v>0.51086131869342499</v>
      </c>
      <c r="BH35" s="24">
        <f t="shared" si="23"/>
        <v>0.66326637081502748</v>
      </c>
      <c r="BI35" s="24">
        <f t="shared" si="22"/>
        <v>0.43147838762654334</v>
      </c>
      <c r="BJ35" s="24">
        <f t="shared" si="22"/>
        <v>0.5998890879432961</v>
      </c>
      <c r="BK35" s="24">
        <f t="shared" si="22"/>
        <v>0.64305732717319009</v>
      </c>
      <c r="BL35" s="24">
        <f t="shared" si="22"/>
        <v>0.58989899004475177</v>
      </c>
      <c r="BM35" s="24">
        <f t="shared" si="22"/>
        <v>0.56978670482952687</v>
      </c>
      <c r="BN35" s="24">
        <f t="shared" si="22"/>
        <v>0.52989767902161011</v>
      </c>
      <c r="BO35" s="24">
        <f t="shared" si="22"/>
        <v>0.53335669000524488</v>
      </c>
      <c r="BP35" s="24" t="e">
        <f t="shared" si="22"/>
        <v>#DIV/0!</v>
      </c>
      <c r="BQ35" s="24">
        <f t="shared" si="22"/>
        <v>0.58138131175758412</v>
      </c>
      <c r="BR35" s="21"/>
      <c r="BS35" s="35">
        <f t="shared" si="13"/>
        <v>43617</v>
      </c>
      <c r="BT35" s="24">
        <f t="shared" si="17"/>
        <v>9.0701066147240283E-3</v>
      </c>
      <c r="BU35" s="24">
        <f t="shared" si="17"/>
        <v>7.7792023978019991E-4</v>
      </c>
      <c r="BV35" s="24">
        <f t="shared" si="17"/>
        <v>2.2076594623426731E-3</v>
      </c>
      <c r="BW35" s="24">
        <f t="shared" si="17"/>
        <v>3.9211777024906651E-3</v>
      </c>
      <c r="BX35" s="24">
        <f t="shared" si="17"/>
        <v>2.585655365365638E-3</v>
      </c>
      <c r="BY35" s="24">
        <f t="shared" si="17"/>
        <v>2.4299204666784384E-3</v>
      </c>
      <c r="BZ35" s="24">
        <f t="shared" si="17"/>
        <v>1.7289931116257005E-3</v>
      </c>
      <c r="CA35" s="24">
        <f t="shared" si="17"/>
        <v>1.8542837563735033E-3</v>
      </c>
      <c r="CB35" s="24">
        <f t="shared" si="17"/>
        <v>2.4514956527944614E-3</v>
      </c>
      <c r="CC35" s="24">
        <f t="shared" si="17"/>
        <v>2.9520558535628431E-5</v>
      </c>
      <c r="CD35" s="24">
        <f t="shared" si="17"/>
        <v>1.1214479675681938E-3</v>
      </c>
      <c r="CE35" s="24">
        <f t="shared" si="17"/>
        <v>1.0073595541083681E-3</v>
      </c>
      <c r="CF35" s="24">
        <f t="shared" si="16"/>
        <v>2.9185540452387502E-2</v>
      </c>
    </row>
    <row r="36" spans="1:84" x14ac:dyDescent="0.25">
      <c r="A36" s="31">
        <f>+[1]NEA!A37</f>
        <v>43647</v>
      </c>
      <c r="B36" s="17">
        <f>+[1]NEA!B37</f>
        <v>229.1739</v>
      </c>
      <c r="C36" s="17">
        <f>+[1]NEA!C37</f>
        <v>232.15299999999999</v>
      </c>
      <c r="D36" s="17">
        <f>+[1]NEA!D37</f>
        <v>188.21379999999999</v>
      </c>
      <c r="E36" s="17">
        <f>+[1]NEA!E37</f>
        <v>177.1789</v>
      </c>
      <c r="F36" s="17">
        <f>+[1]NEA!F37</f>
        <v>294.4477</v>
      </c>
      <c r="G36" s="17">
        <f>+[1]NEA!G37</f>
        <v>214.52940000000001</v>
      </c>
      <c r="H36" s="17">
        <f>+[1]NEA!H37</f>
        <v>254.29339999999999</v>
      </c>
      <c r="I36" s="17">
        <f>+[1]NEA!I37</f>
        <v>248.69649999999999</v>
      </c>
      <c r="J36" s="17">
        <f>+[1]NEA!J37</f>
        <v>259.69139999999999</v>
      </c>
      <c r="K36" s="17">
        <f>+[1]NEA!K37</f>
        <v>211.3623</v>
      </c>
      <c r="L36" s="17">
        <f>+[1]NEA!L37</f>
        <v>240.47069999999999</v>
      </c>
      <c r="M36" s="17">
        <f>+[1]NEA!M37</f>
        <v>211.5652</v>
      </c>
      <c r="N36" s="17">
        <f>+[1]NEA!N37</f>
        <v>231.7055</v>
      </c>
      <c r="O36" s="18">
        <f>+[1]NEA!R37</f>
        <v>185.49379999999999</v>
      </c>
      <c r="P36" s="19">
        <f>+[1]NEA!S37</f>
        <v>226.04730000000001</v>
      </c>
      <c r="Q36" s="20">
        <f>+[1]NEA!T37</f>
        <v>272.38819999999998</v>
      </c>
      <c r="R36" s="18">
        <f t="shared" si="6"/>
        <v>229.17382602000004</v>
      </c>
      <c r="S36" s="19">
        <f t="shared" si="7"/>
        <v>216.11523312276842</v>
      </c>
      <c r="T36" s="19">
        <f t="shared" si="8"/>
        <v>202.39417224682612</v>
      </c>
      <c r="U36" s="19">
        <f t="shared" si="9"/>
        <v>200.82444239280775</v>
      </c>
      <c r="V36" s="19"/>
      <c r="W36" s="20">
        <f t="shared" si="10"/>
        <v>220.87400193790373</v>
      </c>
      <c r="X36" s="21"/>
      <c r="Y36" s="42">
        <f t="shared" si="20"/>
        <v>1.8638495941427857E-2</v>
      </c>
      <c r="Z36" s="24">
        <f t="shared" si="20"/>
        <v>1.7933194804420349E-2</v>
      </c>
      <c r="AA36" s="24">
        <f t="shared" si="20"/>
        <v>1.3419009958992367E-2</v>
      </c>
      <c r="AB36" s="24">
        <f t="shared" si="20"/>
        <v>1.1440572502437574E-2</v>
      </c>
      <c r="AC36" s="24">
        <f t="shared" si="20"/>
        <v>1.1205945916801241E-2</v>
      </c>
      <c r="AD36" s="24">
        <f t="shared" si="20"/>
        <v>2.6782671623903465E-2</v>
      </c>
      <c r="AE36" s="24">
        <f t="shared" si="20"/>
        <v>4.3170236838197207E-2</v>
      </c>
      <c r="AF36" s="24">
        <f t="shared" si="20"/>
        <v>1.0065872492720951E-2</v>
      </c>
      <c r="AG36" s="24">
        <f t="shared" si="20"/>
        <v>6.128014561250561E-3</v>
      </c>
      <c r="AH36" s="24">
        <f t="shared" si="20"/>
        <v>2.3794139016711124E-2</v>
      </c>
      <c r="AI36" s="24">
        <f t="shared" si="20"/>
        <v>1.976853310580462E-2</v>
      </c>
      <c r="AJ36" s="24">
        <f t="shared" si="20"/>
        <v>2.8437873544528314E-2</v>
      </c>
      <c r="AK36" s="24">
        <f t="shared" si="20"/>
        <v>3.0874331527010357E-2</v>
      </c>
      <c r="AL36" s="24">
        <f t="shared" si="20"/>
        <v>2.2144635820561476E-2</v>
      </c>
      <c r="AM36" s="24">
        <f t="shared" si="20"/>
        <v>2.0227417974631567E-2</v>
      </c>
      <c r="AN36" s="24">
        <f t="shared" si="20"/>
        <v>1.1793250927795818E-2</v>
      </c>
      <c r="AO36" s="24">
        <f t="shared" si="19"/>
        <v>1.8635522235576518E-2</v>
      </c>
      <c r="AP36" s="24">
        <f t="shared" si="19"/>
        <v>1.9616794861008868E-2</v>
      </c>
      <c r="AQ36" s="24">
        <f t="shared" si="19"/>
        <v>2.2263422106376884E-2</v>
      </c>
      <c r="AR36" s="24">
        <f t="shared" si="21"/>
        <v>2.1157949936534637E-2</v>
      </c>
      <c r="AS36" s="24" t="e">
        <f t="shared" si="21"/>
        <v>#DIV/0!</v>
      </c>
      <c r="AT36" s="24">
        <f t="shared" si="21"/>
        <v>2.0247325742150268E-2</v>
      </c>
      <c r="AU36" s="21"/>
      <c r="AV36" s="24">
        <f t="shared" si="23"/>
        <v>0.56602018838115753</v>
      </c>
      <c r="AW36" s="24">
        <f t="shared" si="23"/>
        <v>0.59724271927488926</v>
      </c>
      <c r="AX36" s="24">
        <f t="shared" si="23"/>
        <v>0.31877000431616764</v>
      </c>
      <c r="AY36" s="24">
        <f t="shared" si="23"/>
        <v>0.45049909824208378</v>
      </c>
      <c r="AZ36" s="24">
        <f t="shared" si="23"/>
        <v>0.61354644332021069</v>
      </c>
      <c r="BA36" s="24">
        <f t="shared" si="23"/>
        <v>0.59570223590842142</v>
      </c>
      <c r="BB36" s="24">
        <f t="shared" si="23"/>
        <v>0.6849102859717473</v>
      </c>
      <c r="BC36" s="24">
        <f t="shared" si="23"/>
        <v>0.57314035367374871</v>
      </c>
      <c r="BD36" s="24">
        <f t="shared" si="23"/>
        <v>0.60770958491612648</v>
      </c>
      <c r="BE36" s="24">
        <f t="shared" si="23"/>
        <v>0.48969012583572158</v>
      </c>
      <c r="BF36" s="24">
        <f t="shared" si="23"/>
        <v>0.43533319604981613</v>
      </c>
      <c r="BG36" s="24">
        <f t="shared" si="23"/>
        <v>0.51700312485211075</v>
      </c>
      <c r="BH36" s="24">
        <f t="shared" si="23"/>
        <v>0.64625299828344729</v>
      </c>
      <c r="BI36" s="24">
        <f t="shared" si="22"/>
        <v>0.42943517314082436</v>
      </c>
      <c r="BJ36" s="24">
        <f t="shared" si="22"/>
        <v>0.57871899094870938</v>
      </c>
      <c r="BK36" s="24">
        <f t="shared" si="22"/>
        <v>0.59720067315191061</v>
      </c>
      <c r="BL36" s="24">
        <f t="shared" si="22"/>
        <v>0.56600461741841968</v>
      </c>
      <c r="BM36" s="24">
        <f t="shared" si="22"/>
        <v>0.54977167093695978</v>
      </c>
      <c r="BN36" s="24">
        <f t="shared" si="22"/>
        <v>0.52231819665227563</v>
      </c>
      <c r="BO36" s="24">
        <f t="shared" si="22"/>
        <v>0.52328055569653387</v>
      </c>
      <c r="BP36" s="24" t="e">
        <f t="shared" si="22"/>
        <v>#DIV/0!</v>
      </c>
      <c r="BQ36" s="24">
        <f t="shared" si="22"/>
        <v>0.55596205746795913</v>
      </c>
      <c r="BR36" s="21"/>
      <c r="BS36" s="35">
        <f t="shared" si="13"/>
        <v>43647</v>
      </c>
      <c r="BT36" s="24">
        <f t="shared" si="17"/>
        <v>6.4189698578455212E-3</v>
      </c>
      <c r="BU36" s="24">
        <f t="shared" si="17"/>
        <v>4.0321734407322183E-4</v>
      </c>
      <c r="BV36" s="24">
        <f t="shared" si="17"/>
        <v>1.0333139835167981E-3</v>
      </c>
      <c r="BW36" s="24">
        <f t="shared" si="17"/>
        <v>1.1762316395280221E-3</v>
      </c>
      <c r="BX36" s="24">
        <f t="shared" si="17"/>
        <v>1.935070134936078E-3</v>
      </c>
      <c r="BY36" s="24">
        <f t="shared" si="17"/>
        <v>2.4603959630296979E-3</v>
      </c>
      <c r="BZ36" s="24">
        <f t="shared" si="17"/>
        <v>1.0608466685571971E-3</v>
      </c>
      <c r="CA36" s="24">
        <f t="shared" si="17"/>
        <v>1.9825682747757068E-4</v>
      </c>
      <c r="CB36" s="24">
        <f t="shared" si="17"/>
        <v>1.3624620078353466E-3</v>
      </c>
      <c r="CC36" s="24">
        <f t="shared" si="17"/>
        <v>2.8179211896492358E-4</v>
      </c>
      <c r="CD36" s="24">
        <f t="shared" si="17"/>
        <v>1.2871329794657844E-3</v>
      </c>
      <c r="CE36" s="24">
        <f t="shared" si="17"/>
        <v>1.0178810973035023E-3</v>
      </c>
      <c r="CF36" s="24">
        <f t="shared" si="16"/>
        <v>1.8635570622533668E-2</v>
      </c>
    </row>
    <row r="37" spans="1:84" x14ac:dyDescent="0.25">
      <c r="A37" s="31">
        <f>+[1]NEA!A38</f>
        <v>43678</v>
      </c>
      <c r="B37" s="17">
        <f>+[1]NEA!B38</f>
        <v>239.39930000000001</v>
      </c>
      <c r="C37" s="17">
        <f>+[1]NEA!C38</f>
        <v>244.49969999999999</v>
      </c>
      <c r="D37" s="17">
        <f>+[1]NEA!D38</f>
        <v>196.99279999999999</v>
      </c>
      <c r="E37" s="17">
        <f>+[1]NEA!E38</f>
        <v>184.25370000000001</v>
      </c>
      <c r="F37" s="17">
        <f>+[1]NEA!F38</f>
        <v>299.41500000000002</v>
      </c>
      <c r="G37" s="17">
        <f>+[1]NEA!G38</f>
        <v>229.5438</v>
      </c>
      <c r="H37" s="17">
        <f>+[1]NEA!H38</f>
        <v>267.02820000000003</v>
      </c>
      <c r="I37" s="17">
        <f>+[1]NEA!I38</f>
        <v>258.45179999999999</v>
      </c>
      <c r="J37" s="17">
        <f>+[1]NEA!J38</f>
        <v>263.42230000000001</v>
      </c>
      <c r="K37" s="17">
        <f>+[1]NEA!K38</f>
        <v>220.57660000000001</v>
      </c>
      <c r="L37" s="17">
        <f>+[1]NEA!L38</f>
        <v>251.5583</v>
      </c>
      <c r="M37" s="17">
        <f>+[1]NEA!M38</f>
        <v>218.119</v>
      </c>
      <c r="N37" s="17">
        <f>+[1]NEA!N38</f>
        <v>243.52879999999999</v>
      </c>
      <c r="O37" s="18">
        <f>+[1]NEA!R38</f>
        <v>197.05600000000001</v>
      </c>
      <c r="P37" s="19">
        <f>+[1]NEA!S38</f>
        <v>237.6189</v>
      </c>
      <c r="Q37" s="20">
        <f>+[1]NEA!T38</f>
        <v>276.34210000000002</v>
      </c>
      <c r="R37" s="18">
        <f t="shared" si="6"/>
        <v>239.39948946999999</v>
      </c>
      <c r="S37" s="19">
        <f t="shared" si="7"/>
        <v>227.04289971161765</v>
      </c>
      <c r="T37" s="19">
        <f t="shared" si="8"/>
        <v>212.07339114260409</v>
      </c>
      <c r="U37" s="19">
        <f t="shared" si="9"/>
        <v>211.03861369294609</v>
      </c>
      <c r="V37" s="19"/>
      <c r="W37" s="20">
        <f t="shared" si="10"/>
        <v>230.9161501979579</v>
      </c>
      <c r="X37" s="21"/>
      <c r="Y37" s="42">
        <f t="shared" si="20"/>
        <v>4.4618518950020114E-2</v>
      </c>
      <c r="Z37" s="24">
        <f t="shared" si="20"/>
        <v>5.3183460907246571E-2</v>
      </c>
      <c r="AA37" s="24">
        <f t="shared" si="20"/>
        <v>4.6643763634760083E-2</v>
      </c>
      <c r="AB37" s="24">
        <f t="shared" si="20"/>
        <v>3.9930262576412856E-2</v>
      </c>
      <c r="AC37" s="24">
        <f t="shared" si="20"/>
        <v>1.6869888948020328E-2</v>
      </c>
      <c r="AD37" s="24">
        <f t="shared" si="20"/>
        <v>6.9987610089805807E-2</v>
      </c>
      <c r="AE37" s="24">
        <f t="shared" si="20"/>
        <v>5.0079160528743616E-2</v>
      </c>
      <c r="AF37" s="24">
        <f t="shared" si="20"/>
        <v>3.9225722919301154E-2</v>
      </c>
      <c r="AG37" s="24">
        <f t="shared" si="20"/>
        <v>1.4366667513826092E-2</v>
      </c>
      <c r="AH37" s="24">
        <f t="shared" si="20"/>
        <v>4.3594813266131238E-2</v>
      </c>
      <c r="AI37" s="24">
        <f t="shared" si="20"/>
        <v>4.6107904206208916E-2</v>
      </c>
      <c r="AJ37" s="24">
        <f t="shared" si="20"/>
        <v>3.0977684420689267E-2</v>
      </c>
      <c r="AK37" s="24">
        <f t="shared" si="20"/>
        <v>5.102727384546335E-2</v>
      </c>
      <c r="AL37" s="24">
        <f t="shared" si="20"/>
        <v>6.233200247124171E-2</v>
      </c>
      <c r="AM37" s="24">
        <f t="shared" si="20"/>
        <v>5.1191056031193449E-2</v>
      </c>
      <c r="AN37" s="24">
        <f t="shared" si="20"/>
        <v>1.4515680194663538E-2</v>
      </c>
      <c r="AO37" s="24">
        <f t="shared" si="19"/>
        <v>4.4619682917488079E-2</v>
      </c>
      <c r="AP37" s="24">
        <f t="shared" si="19"/>
        <v>5.0564073762637385E-2</v>
      </c>
      <c r="AQ37" s="24">
        <f t="shared" si="19"/>
        <v>4.7823604742798009E-2</v>
      </c>
      <c r="AR37" s="24">
        <f t="shared" si="21"/>
        <v>5.0861195870568698E-2</v>
      </c>
      <c r="AS37" s="24" t="e">
        <f t="shared" si="21"/>
        <v>#DIV/0!</v>
      </c>
      <c r="AT37" s="24">
        <f t="shared" si="21"/>
        <v>4.5465505998652622E-2</v>
      </c>
      <c r="AU37" s="21"/>
      <c r="AV37" s="24">
        <f t="shared" si="23"/>
        <v>0.5731955348453317</v>
      </c>
      <c r="AW37" s="24">
        <f t="shared" si="23"/>
        <v>0.6076157024467348</v>
      </c>
      <c r="AX37" s="24">
        <f t="shared" si="23"/>
        <v>0.35572401405324672</v>
      </c>
      <c r="AY37" s="24">
        <f t="shared" si="23"/>
        <v>0.49566165362876369</v>
      </c>
      <c r="AZ37" s="24">
        <f t="shared" si="23"/>
        <v>0.5527930983516014</v>
      </c>
      <c r="BA37" s="24">
        <f t="shared" si="23"/>
        <v>0.65524298224360544</v>
      </c>
      <c r="BB37" s="24">
        <f t="shared" si="23"/>
        <v>0.71796668268646169</v>
      </c>
      <c r="BC37" s="24">
        <f t="shared" si="23"/>
        <v>0.55979692907122569</v>
      </c>
      <c r="BD37" s="24">
        <f t="shared" si="23"/>
        <v>0.49949764819662823</v>
      </c>
      <c r="BE37" s="24">
        <f t="shared" si="23"/>
        <v>0.52363683585941279</v>
      </c>
      <c r="BF37" s="24">
        <f t="shared" si="23"/>
        <v>0.48057599009332819</v>
      </c>
      <c r="BG37" s="24">
        <f t="shared" si="23"/>
        <v>0.50539749453555882</v>
      </c>
      <c r="BH37" s="24">
        <f t="shared" si="23"/>
        <v>0.6523074271764624</v>
      </c>
      <c r="BI37" s="24">
        <f t="shared" si="22"/>
        <v>0.46786913307852829</v>
      </c>
      <c r="BJ37" s="24">
        <f t="shared" si="22"/>
        <v>0.60238463883126947</v>
      </c>
      <c r="BK37" s="24">
        <f t="shared" si="22"/>
        <v>0.5335274136613537</v>
      </c>
      <c r="BL37" s="24">
        <f t="shared" si="22"/>
        <v>0.57318196632994756</v>
      </c>
      <c r="BM37" s="24">
        <f t="shared" si="22"/>
        <v>0.57249443206592043</v>
      </c>
      <c r="BN37" s="24">
        <f t="shared" si="22"/>
        <v>0.55646846799642025</v>
      </c>
      <c r="BO37" s="24">
        <f t="shared" si="22"/>
        <v>0.56586604812955721</v>
      </c>
      <c r="BP37" s="24" t="e">
        <f t="shared" si="22"/>
        <v>#DIV/0!</v>
      </c>
      <c r="BQ37" s="24">
        <f t="shared" si="22"/>
        <v>0.57468789374902451</v>
      </c>
      <c r="BR37" s="21"/>
      <c r="BS37" s="35">
        <f t="shared" si="13"/>
        <v>43678</v>
      </c>
      <c r="BT37" s="24">
        <f t="shared" si="17"/>
        <v>1.9023194918793108E-2</v>
      </c>
      <c r="BU37" s="24">
        <f t="shared" si="17"/>
        <v>1.3943804246469597E-3</v>
      </c>
      <c r="BV37" s="24">
        <f t="shared" si="17"/>
        <v>3.581022097193447E-3</v>
      </c>
      <c r="BW37" s="24">
        <f t="shared" si="17"/>
        <v>1.7578268293204499E-3</v>
      </c>
      <c r="BX37" s="24">
        <f t="shared" si="17"/>
        <v>5.097091422714365E-3</v>
      </c>
      <c r="BY37" s="24">
        <f t="shared" si="17"/>
        <v>2.9228916556379315E-3</v>
      </c>
      <c r="BZ37" s="24">
        <f t="shared" si="17"/>
        <v>4.0992250426422922E-3</v>
      </c>
      <c r="CA37" s="24">
        <f t="shared" si="17"/>
        <v>4.590897130956036E-4</v>
      </c>
      <c r="CB37" s="24">
        <f t="shared" si="17"/>
        <v>2.5088909339152522E-3</v>
      </c>
      <c r="CC37" s="24">
        <f t="shared" si="17"/>
        <v>6.5797789364321197E-4</v>
      </c>
      <c r="CD37" s="24">
        <f t="shared" si="17"/>
        <v>1.415576119270125E-3</v>
      </c>
      <c r="CE37" s="24">
        <f t="shared" si="17"/>
        <v>1.7025014628629161E-3</v>
      </c>
      <c r="CF37" s="24">
        <f t="shared" si="16"/>
        <v>4.4619668513735659E-2</v>
      </c>
    </row>
    <row r="38" spans="1:84" x14ac:dyDescent="0.25">
      <c r="A38" s="31">
        <f>+[1]NEA!A39</f>
        <v>43709</v>
      </c>
      <c r="B38" s="17">
        <f>+[1]NEA!B39</f>
        <v>254.215</v>
      </c>
      <c r="C38" s="17">
        <f>+[1]NEA!C39</f>
        <v>258.63319999999999</v>
      </c>
      <c r="D38" s="17">
        <f>+[1]NEA!D39</f>
        <v>207.18799999999999</v>
      </c>
      <c r="E38" s="17">
        <f>+[1]NEA!E39</f>
        <v>200.06039999999999</v>
      </c>
      <c r="F38" s="17">
        <f>+[1]NEA!F39</f>
        <v>309.67509999999999</v>
      </c>
      <c r="G38" s="17">
        <f>+[1]NEA!G39</f>
        <v>244.66579999999999</v>
      </c>
      <c r="H38" s="17">
        <f>+[1]NEA!H39</f>
        <v>289.32470000000001</v>
      </c>
      <c r="I38" s="17">
        <f>+[1]NEA!I39</f>
        <v>272.14640000000003</v>
      </c>
      <c r="J38" s="17">
        <f>+[1]NEA!J39</f>
        <v>281.79649999999998</v>
      </c>
      <c r="K38" s="17">
        <f>+[1]NEA!K39</f>
        <v>238.43350000000001</v>
      </c>
      <c r="L38" s="17">
        <f>+[1]NEA!L39</f>
        <v>255.1061</v>
      </c>
      <c r="M38" s="17">
        <f>+[1]NEA!M39</f>
        <v>233.8715</v>
      </c>
      <c r="N38" s="17">
        <f>+[1]NEA!N39</f>
        <v>263.49430000000001</v>
      </c>
      <c r="O38" s="18">
        <f>+[1]NEA!R39</f>
        <v>212.4134</v>
      </c>
      <c r="P38" s="19">
        <f>+[1]NEA!S39</f>
        <v>253.32929999999999</v>
      </c>
      <c r="Q38" s="20">
        <f>+[1]NEA!T39</f>
        <v>287.23379999999997</v>
      </c>
      <c r="R38" s="18">
        <f t="shared" si="6"/>
        <v>254.21416572000001</v>
      </c>
      <c r="S38" s="19">
        <f t="shared" si="7"/>
        <v>242.04508831365007</v>
      </c>
      <c r="T38" s="19">
        <f t="shared" si="8"/>
        <v>228.49780687924414</v>
      </c>
      <c r="U38" s="19">
        <f t="shared" si="9"/>
        <v>227.57803575380356</v>
      </c>
      <c r="V38" s="19"/>
      <c r="W38" s="20">
        <f t="shared" si="10"/>
        <v>247.2553651594082</v>
      </c>
      <c r="X38" s="21"/>
      <c r="Y38" s="42">
        <f t="shared" si="20"/>
        <v>6.1886981290254273E-2</v>
      </c>
      <c r="Z38" s="24">
        <f t="shared" si="20"/>
        <v>5.7805796898728223E-2</v>
      </c>
      <c r="AA38" s="24">
        <f t="shared" si="20"/>
        <v>5.175417578713537E-2</v>
      </c>
      <c r="AB38" s="24">
        <f t="shared" si="20"/>
        <v>8.5787693815646549E-2</v>
      </c>
      <c r="AC38" s="24">
        <f t="shared" si="20"/>
        <v>3.4267154284187473E-2</v>
      </c>
      <c r="AD38" s="24">
        <f t="shared" si="20"/>
        <v>6.5878494648951458E-2</v>
      </c>
      <c r="AE38" s="24">
        <f t="shared" si="20"/>
        <v>8.3498671675875435E-2</v>
      </c>
      <c r="AF38" s="24">
        <f t="shared" si="20"/>
        <v>5.2987056000384003E-2</v>
      </c>
      <c r="AG38" s="24">
        <f t="shared" si="20"/>
        <v>6.97518774986019E-2</v>
      </c>
      <c r="AH38" s="24">
        <f t="shared" si="20"/>
        <v>8.0955550135417775E-2</v>
      </c>
      <c r="AI38" s="24">
        <f t="shared" si="20"/>
        <v>1.4103291364268244E-2</v>
      </c>
      <c r="AJ38" s="24">
        <f t="shared" si="20"/>
        <v>7.2219751603482596E-2</v>
      </c>
      <c r="AK38" s="24">
        <f t="shared" si="20"/>
        <v>8.1984143148572164E-2</v>
      </c>
      <c r="AL38" s="24">
        <f t="shared" si="20"/>
        <v>7.793419129587531E-2</v>
      </c>
      <c r="AM38" s="24">
        <f t="shared" si="20"/>
        <v>6.6115952897686237E-2</v>
      </c>
      <c r="AN38" s="24">
        <f t="shared" si="20"/>
        <v>3.9413828005215201E-2</v>
      </c>
      <c r="AO38" s="24">
        <f t="shared" si="19"/>
        <v>6.1882655985598944E-2</v>
      </c>
      <c r="AP38" s="24">
        <f t="shared" si="19"/>
        <v>6.6076449081154731E-2</v>
      </c>
      <c r="AQ38" s="24">
        <f t="shared" si="19"/>
        <v>7.744684822621517E-2</v>
      </c>
      <c r="AR38" s="24">
        <f t="shared" ref="AR38:AT95" si="24">+U38/U37-1</f>
        <v>7.8371544294361994E-2</v>
      </c>
      <c r="AS38" s="24" t="e">
        <f t="shared" si="24"/>
        <v>#DIV/0!</v>
      </c>
      <c r="AT38" s="24">
        <f t="shared" si="24"/>
        <v>7.0758216553684639E-2</v>
      </c>
      <c r="AU38" s="21"/>
      <c r="AV38" s="24">
        <f t="shared" si="23"/>
        <v>0.55673606858542546</v>
      </c>
      <c r="AW38" s="24">
        <f t="shared" si="23"/>
        <v>0.58759307343363476</v>
      </c>
      <c r="AX38" s="24">
        <f t="shared" si="23"/>
        <v>0.36111875726338849</v>
      </c>
      <c r="AY38" s="24">
        <f t="shared" si="23"/>
        <v>0.4883132012953344</v>
      </c>
      <c r="AZ38" s="24">
        <f t="shared" si="23"/>
        <v>0.51438882871163916</v>
      </c>
      <c r="BA38" s="24">
        <f t="shared" si="23"/>
        <v>0.61352224360403218</v>
      </c>
      <c r="BB38" s="24">
        <f t="shared" si="23"/>
        <v>0.75000635101900603</v>
      </c>
      <c r="BC38" s="24">
        <f t="shared" si="23"/>
        <v>0.48457283940380647</v>
      </c>
      <c r="BD38" s="24">
        <f t="shared" si="23"/>
        <v>0.56781379615385674</v>
      </c>
      <c r="BE38" s="24">
        <f t="shared" si="23"/>
        <v>0.53957587544618191</v>
      </c>
      <c r="BF38" s="24">
        <f t="shared" si="23"/>
        <v>0.49604797091250274</v>
      </c>
      <c r="BG38" s="24">
        <f t="shared" si="23"/>
        <v>0.51515043539159322</v>
      </c>
      <c r="BH38" s="24">
        <f t="shared" si="23"/>
        <v>0.66524869937155251</v>
      </c>
      <c r="BI38" s="24">
        <f t="shared" si="22"/>
        <v>0.51800733371400232</v>
      </c>
      <c r="BJ38" s="24">
        <f t="shared" si="22"/>
        <v>0.5825821154545352</v>
      </c>
      <c r="BK38" s="24">
        <f t="shared" si="22"/>
        <v>0.4915703993427889</v>
      </c>
      <c r="BL38" s="24">
        <f t="shared" si="22"/>
        <v>0.55671828908687115</v>
      </c>
      <c r="BM38" s="24">
        <f t="shared" si="22"/>
        <v>0.56007447677727562</v>
      </c>
      <c r="BN38" s="24">
        <f t="shared" si="22"/>
        <v>0.55044652891744605</v>
      </c>
      <c r="BO38" s="24">
        <f t="shared" si="22"/>
        <v>0.55682570731579362</v>
      </c>
      <c r="BP38" s="24" t="e">
        <f t="shared" si="22"/>
        <v>#DIV/0!</v>
      </c>
      <c r="BQ38" s="24">
        <f t="shared" si="22"/>
        <v>0.56102482149444843</v>
      </c>
      <c r="BR38" s="21"/>
      <c r="BS38" s="35">
        <f t="shared" si="13"/>
        <v>43709</v>
      </c>
      <c r="BT38" s="24">
        <f t="shared" si="17"/>
        <v>2.0846087895829264E-2</v>
      </c>
      <c r="BU38" s="24">
        <f t="shared" si="17"/>
        <v>1.5501519010289505E-3</v>
      </c>
      <c r="BV38" s="24">
        <f t="shared" si="17"/>
        <v>7.6590750265351547E-3</v>
      </c>
      <c r="BW38" s="24">
        <f t="shared" si="17"/>
        <v>3.4757583251078731E-3</v>
      </c>
      <c r="BX38" s="24">
        <f t="shared" si="17"/>
        <v>4.9143485381953865E-3</v>
      </c>
      <c r="BY38" s="24">
        <f t="shared" si="17"/>
        <v>4.898911149698427E-3</v>
      </c>
      <c r="BZ38" s="24">
        <f t="shared" si="17"/>
        <v>5.5087461826329627E-3</v>
      </c>
      <c r="CA38" s="24">
        <f t="shared" si="17"/>
        <v>2.1643857772349344E-3</v>
      </c>
      <c r="CB38" s="24">
        <f t="shared" si="17"/>
        <v>4.6544436846724267E-3</v>
      </c>
      <c r="CC38" s="24">
        <f t="shared" si="17"/>
        <v>2.0154645397877071E-4</v>
      </c>
      <c r="CD38" s="24">
        <f t="shared" si="17"/>
        <v>3.2571053883616195E-3</v>
      </c>
      <c r="CE38" s="24">
        <f t="shared" si="17"/>
        <v>2.7521446386852451E-3</v>
      </c>
      <c r="CF38" s="24">
        <f t="shared" si="16"/>
        <v>6.1882704961960994E-2</v>
      </c>
    </row>
    <row r="39" spans="1:84" x14ac:dyDescent="0.25">
      <c r="A39" s="31">
        <f>+[1]NEA!A40</f>
        <v>43739</v>
      </c>
      <c r="B39" s="17">
        <f>+[1]NEA!B40</f>
        <v>262.608</v>
      </c>
      <c r="C39" s="17">
        <f>+[1]NEA!C40</f>
        <v>264.33010000000002</v>
      </c>
      <c r="D39" s="17">
        <f>+[1]NEA!D40</f>
        <v>217.76660000000001</v>
      </c>
      <c r="E39" s="17">
        <f>+[1]NEA!E40</f>
        <v>211.46019999999999</v>
      </c>
      <c r="F39" s="17">
        <f>+[1]NEA!F40</f>
        <v>311.92899999999997</v>
      </c>
      <c r="G39" s="17">
        <f>+[1]NEA!G40</f>
        <v>262.53199999999998</v>
      </c>
      <c r="H39" s="17">
        <f>+[1]NEA!H40</f>
        <v>305.41120000000001</v>
      </c>
      <c r="I39" s="17">
        <f>+[1]NEA!I40</f>
        <v>283.14659999999998</v>
      </c>
      <c r="J39" s="17">
        <f>+[1]NEA!J40</f>
        <v>285.11059999999998</v>
      </c>
      <c r="K39" s="17">
        <f>+[1]NEA!K40</f>
        <v>245.83869999999999</v>
      </c>
      <c r="L39" s="17">
        <f>+[1]NEA!L40</f>
        <v>261.01670000000001</v>
      </c>
      <c r="M39" s="17">
        <f>+[1]NEA!M40</f>
        <v>238.02670000000001</v>
      </c>
      <c r="N39" s="17">
        <f>+[1]NEA!N40</f>
        <v>274.2045</v>
      </c>
      <c r="O39" s="18">
        <f>+[1]NEA!R40</f>
        <v>221.46530000000001</v>
      </c>
      <c r="P39" s="19">
        <f>+[1]NEA!S40</f>
        <v>262.358</v>
      </c>
      <c r="Q39" s="20">
        <f>+[1]NEA!T40</f>
        <v>292.64589999999998</v>
      </c>
      <c r="R39" s="18">
        <f t="shared" si="6"/>
        <v>262.60647502</v>
      </c>
      <c r="S39" s="19">
        <f t="shared" si="7"/>
        <v>250.46338970063169</v>
      </c>
      <c r="T39" s="19">
        <f t="shared" si="8"/>
        <v>239.52104467080014</v>
      </c>
      <c r="U39" s="19">
        <f t="shared" si="9"/>
        <v>239.77681943291839</v>
      </c>
      <c r="V39" s="19"/>
      <c r="W39" s="20">
        <f t="shared" si="10"/>
        <v>258.93946430506355</v>
      </c>
      <c r="X39" s="21"/>
      <c r="Y39" s="42">
        <f t="shared" si="20"/>
        <v>3.3015361013315481E-2</v>
      </c>
      <c r="Z39" s="24">
        <f t="shared" si="20"/>
        <v>2.202694781644432E-2</v>
      </c>
      <c r="AA39" s="24">
        <f t="shared" si="20"/>
        <v>5.1057976330675547E-2</v>
      </c>
      <c r="AB39" s="24">
        <f t="shared" si="20"/>
        <v>5.6981791498967205E-2</v>
      </c>
      <c r="AC39" s="24">
        <f t="shared" si="20"/>
        <v>7.2782732612339807E-3</v>
      </c>
      <c r="AD39" s="24">
        <f t="shared" si="20"/>
        <v>7.3022874467947751E-2</v>
      </c>
      <c r="AE39" s="24">
        <f t="shared" si="20"/>
        <v>5.5600161341219811E-2</v>
      </c>
      <c r="AF39" s="24">
        <f t="shared" si="20"/>
        <v>4.0420156210039693E-2</v>
      </c>
      <c r="AG39" s="24">
        <f t="shared" si="20"/>
        <v>1.1760614485985421E-2</v>
      </c>
      <c r="AH39" s="24">
        <f t="shared" si="20"/>
        <v>3.1057716302449023E-2</v>
      </c>
      <c r="AI39" s="24">
        <f t="shared" si="20"/>
        <v>2.3169183331954946E-2</v>
      </c>
      <c r="AJ39" s="24">
        <f t="shared" si="20"/>
        <v>1.776702163367494E-2</v>
      </c>
      <c r="AK39" s="24">
        <f t="shared" si="20"/>
        <v>4.0646799570237313E-2</v>
      </c>
      <c r="AL39" s="24">
        <f t="shared" si="20"/>
        <v>4.2614543150290896E-2</v>
      </c>
      <c r="AM39" s="24">
        <f t="shared" si="20"/>
        <v>3.5640172692223082E-2</v>
      </c>
      <c r="AN39" s="24">
        <f t="shared" si="20"/>
        <v>1.8842141837067894E-2</v>
      </c>
      <c r="AO39" s="24">
        <f t="shared" si="19"/>
        <v>3.3012752362681308E-2</v>
      </c>
      <c r="AP39" s="24">
        <f t="shared" si="19"/>
        <v>3.4779889340588177E-2</v>
      </c>
      <c r="AQ39" s="24">
        <f t="shared" si="19"/>
        <v>4.8242203906059933E-2</v>
      </c>
      <c r="AR39" s="24">
        <f t="shared" si="24"/>
        <v>5.3602640688539926E-2</v>
      </c>
      <c r="AS39" s="24" t="e">
        <f t="shared" si="24"/>
        <v>#DIV/0!</v>
      </c>
      <c r="AT39" s="24">
        <f t="shared" si="24"/>
        <v>4.7255189541074216E-2</v>
      </c>
      <c r="AU39" s="21"/>
      <c r="AV39" s="24">
        <f t="shared" si="23"/>
        <v>0.5334773722627737</v>
      </c>
      <c r="AW39" s="24">
        <f t="shared" si="23"/>
        <v>0.53417251468267479</v>
      </c>
      <c r="AX39" s="24">
        <f t="shared" si="23"/>
        <v>0.40278461312506941</v>
      </c>
      <c r="AY39" s="24">
        <f t="shared" si="23"/>
        <v>0.50701123736437892</v>
      </c>
      <c r="AZ39" s="24">
        <f t="shared" si="23"/>
        <v>0.49161112497860104</v>
      </c>
      <c r="BA39" s="24">
        <f t="shared" si="23"/>
        <v>0.62087206488131086</v>
      </c>
      <c r="BB39" s="24">
        <f t="shared" si="23"/>
        <v>0.76709868542862436</v>
      </c>
      <c r="BC39" s="24">
        <f t="shared" si="23"/>
        <v>0.44231339352935239</v>
      </c>
      <c r="BD39" s="24">
        <f t="shared" si="23"/>
        <v>0.57171286628754392</v>
      </c>
      <c r="BE39" s="24">
        <f t="shared" si="23"/>
        <v>0.50947139363432448</v>
      </c>
      <c r="BF39" s="24">
        <f t="shared" si="23"/>
        <v>0.52753721743832593</v>
      </c>
      <c r="BG39" s="24">
        <f t="shared" si="23"/>
        <v>0.50462493844688305</v>
      </c>
      <c r="BH39" s="24">
        <f t="shared" si="23"/>
        <v>0.64615510224664674</v>
      </c>
      <c r="BI39" s="24">
        <f t="shared" si="22"/>
        <v>0.50055525855941752</v>
      </c>
      <c r="BJ39" s="24">
        <f t="shared" si="22"/>
        <v>0.55721761860698127</v>
      </c>
      <c r="BK39" s="24">
        <f t="shared" si="22"/>
        <v>0.4711427769974692</v>
      </c>
      <c r="BL39" s="24">
        <f t="shared" si="22"/>
        <v>0.53345335552378481</v>
      </c>
      <c r="BM39" s="24">
        <f t="shared" si="22"/>
        <v>0.53451861372624987</v>
      </c>
      <c r="BN39" s="24">
        <f t="shared" si="22"/>
        <v>0.54913513014024451</v>
      </c>
      <c r="BO39" s="24">
        <f t="shared" si="22"/>
        <v>0.55696103101151428</v>
      </c>
      <c r="BP39" s="24" t="e">
        <f t="shared" si="22"/>
        <v>#DIV/0!</v>
      </c>
      <c r="BQ39" s="24">
        <f t="shared" si="22"/>
        <v>0.55383521877953235</v>
      </c>
      <c r="BR39" s="21"/>
      <c r="BS39" s="35">
        <f t="shared" si="13"/>
        <v>43739</v>
      </c>
      <c r="BT39" s="24">
        <f t="shared" si="17"/>
        <v>7.9128902307102657E-3</v>
      </c>
      <c r="BU39" s="24">
        <f t="shared" si="17"/>
        <v>1.5147062132446977E-3</v>
      </c>
      <c r="BV39" s="24">
        <f t="shared" si="17"/>
        <v>5.2018047715516385E-3</v>
      </c>
      <c r="BW39" s="24">
        <f t="shared" si="17"/>
        <v>7.1904211002497484E-4</v>
      </c>
      <c r="BX39" s="24">
        <f t="shared" si="17"/>
        <v>5.4677747575870798E-3</v>
      </c>
      <c r="BY39" s="24">
        <f t="shared" si="17"/>
        <v>3.3284814035363765E-3</v>
      </c>
      <c r="BZ39" s="24">
        <f t="shared" si="17"/>
        <v>4.1670210648466662E-3</v>
      </c>
      <c r="CA39" s="24">
        <f t="shared" si="17"/>
        <v>3.6763220108962841E-4</v>
      </c>
      <c r="CB39" s="24">
        <f t="shared" si="17"/>
        <v>1.817691638967011E-3</v>
      </c>
      <c r="CC39" s="24">
        <f t="shared" si="17"/>
        <v>3.1620541667486265E-4</v>
      </c>
      <c r="CD39" s="24">
        <f t="shared" si="17"/>
        <v>8.0908837008044525E-4</v>
      </c>
      <c r="CE39" s="24">
        <f t="shared" si="17"/>
        <v>1.3903058434789433E-3</v>
      </c>
      <c r="CF39" s="24">
        <f t="shared" si="16"/>
        <v>3.3012644021792582E-2</v>
      </c>
    </row>
    <row r="40" spans="1:84" x14ac:dyDescent="0.25">
      <c r="A40" s="31">
        <f>+[1]NEA!A41</f>
        <v>43770</v>
      </c>
      <c r="B40" s="17">
        <f>+[1]NEA!B41</f>
        <v>273.89150000000001</v>
      </c>
      <c r="C40" s="17">
        <f>+[1]NEA!C41</f>
        <v>276.74430000000001</v>
      </c>
      <c r="D40" s="17">
        <f>+[1]NEA!D41</f>
        <v>230.1284</v>
      </c>
      <c r="E40" s="17">
        <f>+[1]NEA!E41</f>
        <v>220.63079999999999</v>
      </c>
      <c r="F40" s="17">
        <f>+[1]NEA!F41</f>
        <v>316.96179999999998</v>
      </c>
      <c r="G40" s="17">
        <f>+[1]NEA!G41</f>
        <v>265.10910000000001</v>
      </c>
      <c r="H40" s="17">
        <f>+[1]NEA!H41</f>
        <v>324.1266</v>
      </c>
      <c r="I40" s="17">
        <f>+[1]NEA!I41</f>
        <v>299.5421</v>
      </c>
      <c r="J40" s="17">
        <f>+[1]NEA!J41</f>
        <v>305.5822</v>
      </c>
      <c r="K40" s="17">
        <f>+[1]NEA!K41</f>
        <v>257.34879999999998</v>
      </c>
      <c r="L40" s="17">
        <f>+[1]NEA!L41</f>
        <v>261.02809999999999</v>
      </c>
      <c r="M40" s="17">
        <f>+[1]NEA!M41</f>
        <v>245.61750000000001</v>
      </c>
      <c r="N40" s="17">
        <f>+[1]NEA!N41</f>
        <v>290.65989999999999</v>
      </c>
      <c r="O40" s="18">
        <f>+[1]NEA!R41</f>
        <v>229.75360000000001</v>
      </c>
      <c r="P40" s="19">
        <f>+[1]NEA!S41</f>
        <v>274.15440000000001</v>
      </c>
      <c r="Q40" s="20">
        <f>+[1]NEA!T41</f>
        <v>304.01389999999998</v>
      </c>
      <c r="R40" s="18">
        <f t="shared" si="6"/>
        <v>273.89012051000009</v>
      </c>
      <c r="S40" s="19">
        <f t="shared" si="7"/>
        <v>261.08507956605325</v>
      </c>
      <c r="T40" s="19">
        <f t="shared" si="8"/>
        <v>248.08700575730737</v>
      </c>
      <c r="U40" s="19">
        <f t="shared" si="9"/>
        <v>248.50969087136929</v>
      </c>
      <c r="V40" s="19"/>
      <c r="W40" s="20">
        <f t="shared" si="10"/>
        <v>270.74675180245885</v>
      </c>
      <c r="X40" s="21"/>
      <c r="Y40" s="42">
        <f t="shared" si="20"/>
        <v>4.29670840187657E-2</v>
      </c>
      <c r="Z40" s="24">
        <f t="shared" si="20"/>
        <v>4.6964761107418207E-2</v>
      </c>
      <c r="AA40" s="24">
        <f t="shared" si="20"/>
        <v>5.6766280963196358E-2</v>
      </c>
      <c r="AB40" s="24">
        <f t="shared" si="20"/>
        <v>4.3367971845292841E-2</v>
      </c>
      <c r="AC40" s="24">
        <f t="shared" si="20"/>
        <v>1.6134440850321674E-2</v>
      </c>
      <c r="AD40" s="24">
        <f t="shared" si="20"/>
        <v>9.8163271524995821E-3</v>
      </c>
      <c r="AE40" s="24">
        <f t="shared" si="20"/>
        <v>6.1279350593560489E-2</v>
      </c>
      <c r="AF40" s="24">
        <f t="shared" si="20"/>
        <v>5.7904633147634499E-2</v>
      </c>
      <c r="AG40" s="24">
        <f t="shared" si="20"/>
        <v>7.1802311103129846E-2</v>
      </c>
      <c r="AH40" s="24">
        <f t="shared" si="20"/>
        <v>4.6819723664337509E-2</v>
      </c>
      <c r="AI40" s="24">
        <f t="shared" si="20"/>
        <v>4.3675366365292234E-5</v>
      </c>
      <c r="AJ40" s="24">
        <f t="shared" si="20"/>
        <v>3.1890540010847568E-2</v>
      </c>
      <c r="AK40" s="24">
        <f t="shared" si="20"/>
        <v>6.0011414838195609E-2</v>
      </c>
      <c r="AL40" s="24">
        <f t="shared" si="20"/>
        <v>3.7424824566196113E-2</v>
      </c>
      <c r="AM40" s="24">
        <f t="shared" si="20"/>
        <v>4.4962989502893125E-2</v>
      </c>
      <c r="AN40" s="24">
        <f t="shared" si="20"/>
        <v>3.8845580956370807E-2</v>
      </c>
      <c r="AO40" s="24">
        <f t="shared" si="19"/>
        <v>4.296788755547909E-2</v>
      </c>
      <c r="AP40" s="24">
        <f t="shared" si="19"/>
        <v>4.2408153455549824E-2</v>
      </c>
      <c r="AQ40" s="24">
        <f t="shared" si="19"/>
        <v>3.5762874607867312E-2</v>
      </c>
      <c r="AR40" s="24">
        <f t="shared" si="24"/>
        <v>3.642083275232566E-2</v>
      </c>
      <c r="AS40" s="24" t="e">
        <f t="shared" si="24"/>
        <v>#DIV/0!</v>
      </c>
      <c r="AT40" s="24">
        <f t="shared" si="24"/>
        <v>4.5598640319595374E-2</v>
      </c>
      <c r="AU40" s="21"/>
      <c r="AV40" s="24">
        <f t="shared" si="23"/>
        <v>0.55242384583425674</v>
      </c>
      <c r="AW40" s="24">
        <f t="shared" si="23"/>
        <v>0.55762398773461919</v>
      </c>
      <c r="AX40" s="24">
        <f t="shared" si="23"/>
        <v>0.42596345993574358</v>
      </c>
      <c r="AY40" s="24">
        <f t="shared" si="23"/>
        <v>0.55381571895496196</v>
      </c>
      <c r="AZ40" s="24">
        <f t="shared" si="23"/>
        <v>0.49867703352902004</v>
      </c>
      <c r="BA40" s="24">
        <f t="shared" si="23"/>
        <v>0.57327774728127845</v>
      </c>
      <c r="BB40" s="24">
        <f t="shared" si="23"/>
        <v>0.74058077248378917</v>
      </c>
      <c r="BC40" s="24">
        <f t="shared" si="23"/>
        <v>0.48404540986595435</v>
      </c>
      <c r="BD40" s="24">
        <f t="shared" si="23"/>
        <v>0.65228421592762831</v>
      </c>
      <c r="BE40" s="24">
        <f t="shared" si="23"/>
        <v>0.53126204903869501</v>
      </c>
      <c r="BF40" s="24">
        <f t="shared" si="23"/>
        <v>0.52675600444758741</v>
      </c>
      <c r="BG40" s="24">
        <f t="shared" si="23"/>
        <v>0.51641107864340263</v>
      </c>
      <c r="BH40" s="24">
        <f t="shared" si="23"/>
        <v>0.65136786439075611</v>
      </c>
      <c r="BI40" s="24">
        <f t="shared" si="22"/>
        <v>0.51129225138563106</v>
      </c>
      <c r="BJ40" s="24">
        <f t="shared" si="22"/>
        <v>0.57519262259760429</v>
      </c>
      <c r="BK40" s="24">
        <f t="shared" si="22"/>
        <v>0.49693437916992855</v>
      </c>
      <c r="BL40" s="24">
        <f t="shared" si="22"/>
        <v>0.5524061732043386</v>
      </c>
      <c r="BM40" s="24">
        <f t="shared" si="22"/>
        <v>0.55196437847916591</v>
      </c>
      <c r="BN40" s="24">
        <f t="shared" si="22"/>
        <v>0.55911023448120889</v>
      </c>
      <c r="BO40" s="24">
        <f t="shared" si="22"/>
        <v>0.56657258682462586</v>
      </c>
      <c r="BP40" s="24" t="e">
        <f t="shared" si="22"/>
        <v>#DIV/0!</v>
      </c>
      <c r="BQ40" s="24">
        <f t="shared" si="22"/>
        <v>0.57207476123633882</v>
      </c>
      <c r="BR40" s="21"/>
      <c r="BS40" s="35">
        <f t="shared" si="13"/>
        <v>43770</v>
      </c>
      <c r="BT40" s="24">
        <f t="shared" si="17"/>
        <v>1.6692004889416918E-2</v>
      </c>
      <c r="BU40" s="24">
        <f t="shared" si="17"/>
        <v>1.7134646316943869E-3</v>
      </c>
      <c r="BV40" s="24">
        <f t="shared" si="17"/>
        <v>4.0508651678547534E-3</v>
      </c>
      <c r="BW40" s="24">
        <f t="shared" si="17"/>
        <v>1.5542560774995458E-3</v>
      </c>
      <c r="BX40" s="24">
        <f t="shared" si="17"/>
        <v>7.6348923109730981E-4</v>
      </c>
      <c r="BY40" s="24">
        <f t="shared" si="17"/>
        <v>3.7486673673307715E-3</v>
      </c>
      <c r="BZ40" s="24">
        <f t="shared" si="17"/>
        <v>6.0123326402851491E-3</v>
      </c>
      <c r="CA40" s="24">
        <f t="shared" si="17"/>
        <v>2.1983302869676498E-3</v>
      </c>
      <c r="CB40" s="24">
        <f t="shared" si="17"/>
        <v>2.7349899469932357E-3</v>
      </c>
      <c r="CC40" s="24">
        <f t="shared" si="17"/>
        <v>5.9038566989480613E-7</v>
      </c>
      <c r="CD40" s="24">
        <f t="shared" si="17"/>
        <v>1.430819320051179E-3</v>
      </c>
      <c r="CE40" s="24">
        <f t="shared" si="17"/>
        <v>2.0678280935843537E-3</v>
      </c>
      <c r="CF40" s="24">
        <f t="shared" si="16"/>
        <v>4.2967638038445145E-2</v>
      </c>
    </row>
    <row r="41" spans="1:84" x14ac:dyDescent="0.25">
      <c r="A41" s="31">
        <f>+[1]NEA!A42</f>
        <v>43800</v>
      </c>
      <c r="B41" s="17">
        <f>+[1]NEA!B42</f>
        <v>284.81119999999999</v>
      </c>
      <c r="C41" s="17">
        <f>+[1]NEA!C42</f>
        <v>287.53559999999999</v>
      </c>
      <c r="D41" s="17">
        <f>+[1]NEA!D42</f>
        <v>237.696</v>
      </c>
      <c r="E41" s="17">
        <f>+[1]NEA!E42</f>
        <v>228.9624</v>
      </c>
      <c r="F41" s="17">
        <f>+[1]NEA!F42</f>
        <v>323.39019999999999</v>
      </c>
      <c r="G41" s="17">
        <f>+[1]NEA!G42</f>
        <v>278.97280000000001</v>
      </c>
      <c r="H41" s="17">
        <f>+[1]NEA!H42</f>
        <v>338.13670000000002</v>
      </c>
      <c r="I41" s="17">
        <f>+[1]NEA!I42</f>
        <v>318.22309999999999</v>
      </c>
      <c r="J41" s="17">
        <f>+[1]NEA!J42</f>
        <v>328.27080000000001</v>
      </c>
      <c r="K41" s="17">
        <f>+[1]NEA!K42</f>
        <v>261.18459999999999</v>
      </c>
      <c r="L41" s="17">
        <f>+[1]NEA!L42</f>
        <v>261.91750000000002</v>
      </c>
      <c r="M41" s="17">
        <f>+[1]NEA!M42</f>
        <v>254.49369999999999</v>
      </c>
      <c r="N41" s="17">
        <f>+[1]NEA!N42</f>
        <v>302.7928</v>
      </c>
      <c r="O41" s="18">
        <f>+[1]NEA!R42</f>
        <v>242.34889999999999</v>
      </c>
      <c r="P41" s="19">
        <f>+[1]NEA!S42</f>
        <v>283.94229999999999</v>
      </c>
      <c r="Q41" s="20">
        <f>+[1]NEA!T42</f>
        <v>318.23009999999999</v>
      </c>
      <c r="R41" s="18">
        <f t="shared" si="6"/>
        <v>284.80933131999996</v>
      </c>
      <c r="S41" s="19">
        <f t="shared" si="7"/>
        <v>270.98626282614669</v>
      </c>
      <c r="T41" s="19">
        <f t="shared" si="8"/>
        <v>257.31101809861235</v>
      </c>
      <c r="U41" s="19">
        <f t="shared" si="9"/>
        <v>257.7932354080221</v>
      </c>
      <c r="V41" s="19"/>
      <c r="W41" s="20">
        <f t="shared" si="10"/>
        <v>282.98394080016669</v>
      </c>
      <c r="X41" s="21"/>
      <c r="Y41" s="42">
        <f t="shared" si="20"/>
        <v>3.9868707134029346E-2</v>
      </c>
      <c r="Z41" s="24">
        <f t="shared" si="20"/>
        <v>3.8993757052990796E-2</v>
      </c>
      <c r="AA41" s="24">
        <f t="shared" si="20"/>
        <v>3.2884250705258466E-2</v>
      </c>
      <c r="AB41" s="24">
        <f t="shared" si="20"/>
        <v>3.7762633322274253E-2</v>
      </c>
      <c r="AC41" s="24">
        <f t="shared" si="20"/>
        <v>2.0281308346936422E-2</v>
      </c>
      <c r="AD41" s="24">
        <f t="shared" si="20"/>
        <v>5.2294319583899629E-2</v>
      </c>
      <c r="AE41" s="24">
        <f t="shared" si="20"/>
        <v>4.3224159942442331E-2</v>
      </c>
      <c r="AF41" s="24">
        <f t="shared" si="20"/>
        <v>6.236519006844099E-2</v>
      </c>
      <c r="AG41" s="24">
        <f t="shared" si="20"/>
        <v>7.4247125650643397E-2</v>
      </c>
      <c r="AH41" s="24">
        <f t="shared" si="20"/>
        <v>1.4905062700894645E-2</v>
      </c>
      <c r="AI41" s="24">
        <f t="shared" si="20"/>
        <v>3.407295996101567E-3</v>
      </c>
      <c r="AJ41" s="24">
        <f t="shared" si="20"/>
        <v>3.6138304477490335E-2</v>
      </c>
      <c r="AK41" s="24">
        <f t="shared" si="20"/>
        <v>4.1742600200440405E-2</v>
      </c>
      <c r="AL41" s="24">
        <f t="shared" si="20"/>
        <v>5.4820903785620656E-2</v>
      </c>
      <c r="AM41" s="24">
        <f t="shared" si="20"/>
        <v>3.5702144485005416E-2</v>
      </c>
      <c r="AN41" s="24">
        <f t="shared" si="20"/>
        <v>4.6761677673290647E-2</v>
      </c>
      <c r="AO41" s="24">
        <f t="shared" si="19"/>
        <v>3.9867121857727561E-2</v>
      </c>
      <c r="AP41" s="24">
        <f t="shared" si="19"/>
        <v>3.7923206016023947E-2</v>
      </c>
      <c r="AQ41" s="24">
        <f t="shared" si="19"/>
        <v>3.7180554109022657E-2</v>
      </c>
      <c r="AR41" s="24">
        <f t="shared" si="24"/>
        <v>3.7356871291824412E-2</v>
      </c>
      <c r="AS41" s="24" t="e">
        <f t="shared" si="24"/>
        <v>#DIV/0!</v>
      </c>
      <c r="AT41" s="24">
        <f t="shared" si="24"/>
        <v>4.5197916193787879E-2</v>
      </c>
      <c r="AU41" s="21"/>
      <c r="AV41" s="24">
        <f t="shared" si="23"/>
        <v>0.57552892652504406</v>
      </c>
      <c r="AW41" s="24">
        <f t="shared" si="23"/>
        <v>0.5821243731436414</v>
      </c>
      <c r="AX41" s="24">
        <f t="shared" si="23"/>
        <v>0.45192886222936224</v>
      </c>
      <c r="AY41" s="24">
        <f t="shared" si="23"/>
        <v>0.57453050311416254</v>
      </c>
      <c r="AZ41" s="24">
        <f t="shared" si="23"/>
        <v>0.51342727724122961</v>
      </c>
      <c r="BA41" s="24">
        <f t="shared" si="23"/>
        <v>0.63799292834755628</v>
      </c>
      <c r="BB41" s="24">
        <f t="shared" si="23"/>
        <v>0.75096937560197619</v>
      </c>
      <c r="BC41" s="24">
        <f t="shared" si="23"/>
        <v>0.52818851732773697</v>
      </c>
      <c r="BD41" s="24">
        <f t="shared" si="23"/>
        <v>0.65250344071450073</v>
      </c>
      <c r="BE41" s="24">
        <f t="shared" si="23"/>
        <v>0.50374865420377812</v>
      </c>
      <c r="BF41" s="24">
        <f t="shared" si="23"/>
        <v>0.51421818894492244</v>
      </c>
      <c r="BG41" s="24">
        <f t="shared" si="23"/>
        <v>0.551652718721382</v>
      </c>
      <c r="BH41" s="24">
        <f t="shared" si="23"/>
        <v>0.64584739783599621</v>
      </c>
      <c r="BI41" s="24">
        <f t="shared" si="22"/>
        <v>0.55702589037100236</v>
      </c>
      <c r="BJ41" s="24">
        <f t="shared" si="22"/>
        <v>0.59034074933712999</v>
      </c>
      <c r="BK41" s="24">
        <f t="shared" si="22"/>
        <v>0.53485360463557186</v>
      </c>
      <c r="BL41" s="24">
        <f t="shared" si="22"/>
        <v>0.57550786702180012</v>
      </c>
      <c r="BM41" s="24">
        <f t="shared" si="22"/>
        <v>0.57515087154416089</v>
      </c>
      <c r="BN41" s="24">
        <f t="shared" si="22"/>
        <v>0.58035119252981682</v>
      </c>
      <c r="BO41" s="24">
        <f t="shared" si="22"/>
        <v>0.58530557683468354</v>
      </c>
      <c r="BP41" s="24" t="e">
        <f t="shared" si="22"/>
        <v>#DIV/0!</v>
      </c>
      <c r="BQ41" s="24">
        <f t="shared" si="22"/>
        <v>0.5940693868589122</v>
      </c>
      <c r="BR41" s="21"/>
      <c r="BS41" s="35">
        <f t="shared" si="13"/>
        <v>43800</v>
      </c>
      <c r="BT41" s="24">
        <f t="shared" si="17"/>
        <v>1.3912107641164448E-2</v>
      </c>
      <c r="BU41" s="24">
        <f t="shared" si="17"/>
        <v>1.0057290569440817E-3</v>
      </c>
      <c r="BV41" s="24">
        <f t="shared" si="17"/>
        <v>3.5286440068421293E-3</v>
      </c>
      <c r="BW41" s="24">
        <f t="shared" si="17"/>
        <v>1.9034662996113456E-3</v>
      </c>
      <c r="BX41" s="24">
        <f t="shared" si="17"/>
        <v>3.9380406474826702E-3</v>
      </c>
      <c r="BY41" s="24">
        <f t="shared" si="17"/>
        <v>2.6905955825573306E-3</v>
      </c>
      <c r="BZ41" s="24">
        <f t="shared" si="17"/>
        <v>6.568222453051659E-3</v>
      </c>
      <c r="CA41" s="24">
        <f t="shared" si="17"/>
        <v>2.3360291210205507E-3</v>
      </c>
      <c r="CB41" s="24">
        <f t="shared" si="17"/>
        <v>8.7390050439681548E-4</v>
      </c>
      <c r="CC41" s="24">
        <f t="shared" si="17"/>
        <v>4.4162889319311892E-5</v>
      </c>
      <c r="CD41" s="24">
        <f t="shared" si="17"/>
        <v>1.6041823130692229E-3</v>
      </c>
      <c r="CE41" s="24">
        <f t="shared" si="17"/>
        <v>1.4618405463477334E-3</v>
      </c>
      <c r="CF41" s="24">
        <f t="shared" si="16"/>
        <v>3.9866921061807295E-2</v>
      </c>
    </row>
    <row r="42" spans="1:84" x14ac:dyDescent="0.25">
      <c r="A42" s="31">
        <f>+[1]NEA!A43</f>
        <v>43831</v>
      </c>
      <c r="B42" s="17">
        <f>+[1]NEA!B43</f>
        <v>293.6216</v>
      </c>
      <c r="C42" s="17">
        <f>+[1]NEA!C43</f>
        <v>304.75869999999998</v>
      </c>
      <c r="D42" s="17">
        <f>+[1]NEA!D43</f>
        <v>246.51339999999999</v>
      </c>
      <c r="E42" s="17">
        <f>+[1]NEA!E43</f>
        <v>231.57919999999999</v>
      </c>
      <c r="F42" s="17">
        <f>+[1]NEA!F43</f>
        <v>327.33229999999998</v>
      </c>
      <c r="G42" s="17">
        <f>+[1]NEA!G43</f>
        <v>277.56060000000002</v>
      </c>
      <c r="H42" s="17">
        <f>+[1]NEA!H43</f>
        <v>332.39819999999997</v>
      </c>
      <c r="I42" s="17">
        <f>+[1]NEA!I43</f>
        <v>323.2063</v>
      </c>
      <c r="J42" s="17">
        <f>+[1]NEA!J43</f>
        <v>330.49799999999999</v>
      </c>
      <c r="K42" s="17">
        <f>+[1]NEA!K43</f>
        <v>269.7509</v>
      </c>
      <c r="L42" s="17">
        <f>+[1]NEA!L43</f>
        <v>261.07760000000002</v>
      </c>
      <c r="M42" s="17">
        <f>+[1]NEA!M43</f>
        <v>270.9855</v>
      </c>
      <c r="N42" s="17">
        <f>+[1]NEA!N43</f>
        <v>312.34859999999998</v>
      </c>
      <c r="O42" s="18">
        <f>+[1]NEA!R43</f>
        <v>252.94640000000001</v>
      </c>
      <c r="P42" s="19">
        <f>+[1]NEA!S43</f>
        <v>293.78960000000001</v>
      </c>
      <c r="Q42" s="20">
        <f>+[1]NEA!T43</f>
        <v>321.67469999999997</v>
      </c>
      <c r="R42" s="18">
        <f t="shared" si="6"/>
        <v>293.62078932000003</v>
      </c>
      <c r="S42" s="19">
        <f t="shared" si="7"/>
        <v>282.33250318593787</v>
      </c>
      <c r="T42" s="19">
        <f t="shared" si="8"/>
        <v>262.8023149985238</v>
      </c>
      <c r="U42" s="19">
        <f t="shared" si="9"/>
        <v>261.40166611341635</v>
      </c>
      <c r="V42" s="19"/>
      <c r="W42" s="20">
        <f t="shared" si="10"/>
        <v>285.63653429881225</v>
      </c>
      <c r="X42" s="21"/>
      <c r="Y42" s="42">
        <f t="shared" si="20"/>
        <v>3.093417674585841E-2</v>
      </c>
      <c r="Z42" s="24">
        <f t="shared" si="20"/>
        <v>5.9899017721631642E-2</v>
      </c>
      <c r="AA42" s="24">
        <f t="shared" si="20"/>
        <v>3.7095281367797384E-2</v>
      </c>
      <c r="AB42" s="24">
        <f t="shared" si="20"/>
        <v>1.1428950779691194E-2</v>
      </c>
      <c r="AC42" s="24">
        <f t="shared" si="20"/>
        <v>1.2189917938143946E-2</v>
      </c>
      <c r="AD42" s="24">
        <f t="shared" si="20"/>
        <v>-5.0621422590302334E-3</v>
      </c>
      <c r="AE42" s="24">
        <f t="shared" si="20"/>
        <v>-1.6970946957251432E-2</v>
      </c>
      <c r="AF42" s="24">
        <f t="shared" si="20"/>
        <v>1.5659454011980989E-2</v>
      </c>
      <c r="AG42" s="24">
        <f t="shared" si="20"/>
        <v>6.7846424354527368E-3</v>
      </c>
      <c r="AH42" s="24">
        <f t="shared" si="20"/>
        <v>3.2797875525586218E-2</v>
      </c>
      <c r="AI42" s="24">
        <f t="shared" si="20"/>
        <v>-3.2067349451639915E-3</v>
      </c>
      <c r="AJ42" s="24">
        <f t="shared" si="20"/>
        <v>6.4802390000223919E-2</v>
      </c>
      <c r="AK42" s="24">
        <f t="shared" si="20"/>
        <v>3.1558874583543561E-2</v>
      </c>
      <c r="AL42" s="24">
        <f t="shared" si="20"/>
        <v>4.3728277702106411E-2</v>
      </c>
      <c r="AM42" s="24">
        <f t="shared" si="20"/>
        <v>3.468063758024087E-2</v>
      </c>
      <c r="AN42" s="24">
        <f t="shared" si="20"/>
        <v>1.0824243212694151E-2</v>
      </c>
      <c r="AO42" s="24">
        <f t="shared" si="19"/>
        <v>3.0938094475914113E-2</v>
      </c>
      <c r="AP42" s="24">
        <f t="shared" si="19"/>
        <v>4.1870168035309074E-2</v>
      </c>
      <c r="AQ42" s="24">
        <f t="shared" si="19"/>
        <v>2.1341087297734651E-2</v>
      </c>
      <c r="AR42" s="24">
        <f t="shared" si="24"/>
        <v>1.3997383211716175E-2</v>
      </c>
      <c r="AS42" s="24" t="e">
        <f t="shared" si="24"/>
        <v>#DIV/0!</v>
      </c>
      <c r="AT42" s="24">
        <f t="shared" si="24"/>
        <v>9.3736538234114875E-3</v>
      </c>
      <c r="AU42" s="21"/>
      <c r="AV42" s="24">
        <f t="shared" si="23"/>
        <v>0.570389846272497</v>
      </c>
      <c r="AW42" s="24">
        <f t="shared" si="23"/>
        <v>0.62535719504689524</v>
      </c>
      <c r="AX42" s="24">
        <f t="shared" si="23"/>
        <v>0.47184568969686413</v>
      </c>
      <c r="AY42" s="24">
        <f t="shared" si="23"/>
        <v>0.56198978679892164</v>
      </c>
      <c r="AZ42" s="24">
        <f t="shared" si="23"/>
        <v>0.43579707824607028</v>
      </c>
      <c r="BA42" s="24">
        <f t="shared" si="23"/>
        <v>0.58901068326281214</v>
      </c>
      <c r="BB42" s="24">
        <f t="shared" si="23"/>
        <v>0.64878096689325115</v>
      </c>
      <c r="BC42" s="24">
        <f t="shared" si="23"/>
        <v>0.53745743176357474</v>
      </c>
      <c r="BD42" s="24">
        <f t="shared" si="23"/>
        <v>0.53517713635939246</v>
      </c>
      <c r="BE42" s="24">
        <f t="shared" si="23"/>
        <v>0.4991733038557109</v>
      </c>
      <c r="BF42" s="24">
        <f t="shared" si="23"/>
        <v>0.44132354775987737</v>
      </c>
      <c r="BG42" s="24">
        <f t="shared" si="23"/>
        <v>0.58634511116132515</v>
      </c>
      <c r="BH42" s="24">
        <f t="shared" si="23"/>
        <v>0.62907002033543291</v>
      </c>
      <c r="BI42" s="24">
        <f t="shared" si="22"/>
        <v>0.59336616069195736</v>
      </c>
      <c r="BJ42" s="24">
        <f t="shared" si="22"/>
        <v>0.59296424921175861</v>
      </c>
      <c r="BK42" s="24">
        <f t="shared" si="22"/>
        <v>0.48257275409663802</v>
      </c>
      <c r="BL42" s="24">
        <f t="shared" si="22"/>
        <v>0.57037911704164035</v>
      </c>
      <c r="BM42" s="24">
        <f t="shared" si="22"/>
        <v>0.59249354008873101</v>
      </c>
      <c r="BN42" s="24">
        <f t="shared" si="22"/>
        <v>0.56713585250662035</v>
      </c>
      <c r="BO42" s="24">
        <f t="shared" si="22"/>
        <v>0.56377590834466695</v>
      </c>
      <c r="BP42" s="24" t="e">
        <f t="shared" si="22"/>
        <v>#DIV/0!</v>
      </c>
      <c r="BQ42" s="24">
        <f t="shared" si="22"/>
        <v>0.56256005475491833</v>
      </c>
      <c r="BR42" s="21"/>
      <c r="BS42" s="35">
        <f t="shared" si="13"/>
        <v>43831</v>
      </c>
      <c r="BT42" s="24">
        <f t="shared" si="17"/>
        <v>2.1352659621531725E-2</v>
      </c>
      <c r="BU42" s="24">
        <f t="shared" ref="BU42:CE65" si="25">(D42-D41)/$B41*D$3</f>
        <v>1.1268986612886001E-3</v>
      </c>
      <c r="BV42" s="24">
        <f t="shared" si="25"/>
        <v>1.0657895476020539E-3</v>
      </c>
      <c r="BW42" s="24">
        <f t="shared" si="25"/>
        <v>1.1225131244838637E-3</v>
      </c>
      <c r="BX42" s="24">
        <f t="shared" si="25"/>
        <v>-3.8576137455268187E-4</v>
      </c>
      <c r="BY42" s="24">
        <f t="shared" si="25"/>
        <v>-1.0598076901470249E-3</v>
      </c>
      <c r="BZ42" s="24">
        <f t="shared" si="25"/>
        <v>1.6849132337492384E-3</v>
      </c>
      <c r="CA42" s="24">
        <f t="shared" si="25"/>
        <v>2.2052166487834571E-4</v>
      </c>
      <c r="CB42" s="24">
        <f t="shared" si="25"/>
        <v>1.8768121478368858E-3</v>
      </c>
      <c r="CC42" s="24">
        <f t="shared" si="25"/>
        <v>-4.0106007067137808E-5</v>
      </c>
      <c r="CD42" s="24">
        <f t="shared" si="25"/>
        <v>2.8662640373693189E-3</v>
      </c>
      <c r="CE42" s="24">
        <f t="shared" si="25"/>
        <v>1.107194520440205E-3</v>
      </c>
      <c r="CF42" s="24">
        <f t="shared" si="16"/>
        <v>3.0937891487413393E-2</v>
      </c>
    </row>
    <row r="43" spans="1:84" x14ac:dyDescent="0.25">
      <c r="A43" s="31">
        <f>+[1]NEA!A44</f>
        <v>43862</v>
      </c>
      <c r="B43" s="17">
        <f>+[1]NEA!B44</f>
        <v>300.14749999999998</v>
      </c>
      <c r="C43" s="17">
        <f>+[1]NEA!C44</f>
        <v>313.62400000000002</v>
      </c>
      <c r="D43" s="17">
        <f>+[1]NEA!D44</f>
        <v>250.44669999999999</v>
      </c>
      <c r="E43" s="17">
        <f>+[1]NEA!E44</f>
        <v>236.37889999999999</v>
      </c>
      <c r="F43" s="17">
        <f>+[1]NEA!F44</f>
        <v>329.34829999999999</v>
      </c>
      <c r="G43" s="17">
        <f>+[1]NEA!G44</f>
        <v>285.46769999999998</v>
      </c>
      <c r="H43" s="17">
        <f>+[1]NEA!H44</f>
        <v>335.1721</v>
      </c>
      <c r="I43" s="17">
        <f>+[1]NEA!I44</f>
        <v>329.04419999999999</v>
      </c>
      <c r="J43" s="17">
        <f>+[1]NEA!J44</f>
        <v>338.06389999999999</v>
      </c>
      <c r="K43" s="17">
        <f>+[1]NEA!K44</f>
        <v>281.24860000000001</v>
      </c>
      <c r="L43" s="17">
        <f>+[1]NEA!L44</f>
        <v>276.29379999999998</v>
      </c>
      <c r="M43" s="17">
        <f>+[1]NEA!M44</f>
        <v>269.68970000000002</v>
      </c>
      <c r="N43" s="17">
        <f>+[1]NEA!N44</f>
        <v>316.49369999999999</v>
      </c>
      <c r="O43" s="18">
        <f>+[1]NEA!R44</f>
        <v>257.7944</v>
      </c>
      <c r="P43" s="19">
        <f>+[1]NEA!S44</f>
        <v>301.25209999999998</v>
      </c>
      <c r="Q43" s="20">
        <f>+[1]NEA!T44</f>
        <v>325.67829999999998</v>
      </c>
      <c r="R43" s="18">
        <f t="shared" si="6"/>
        <v>300.14823234000005</v>
      </c>
      <c r="S43" s="19">
        <f t="shared" si="7"/>
        <v>289.52221728920625</v>
      </c>
      <c r="T43" s="19">
        <f t="shared" si="8"/>
        <v>268.59517080011807</v>
      </c>
      <c r="U43" s="19">
        <f t="shared" si="9"/>
        <v>268.4078291839557</v>
      </c>
      <c r="V43" s="19"/>
      <c r="W43" s="20">
        <f t="shared" si="10"/>
        <v>292.20994119608253</v>
      </c>
      <c r="X43" s="21"/>
      <c r="Y43" s="42">
        <f t="shared" si="20"/>
        <v>2.2225544714693957E-2</v>
      </c>
      <c r="Z43" s="24">
        <f t="shared" si="20"/>
        <v>2.908957152002567E-2</v>
      </c>
      <c r="AA43" s="24">
        <f t="shared" si="20"/>
        <v>1.5955724922052994E-2</v>
      </c>
      <c r="AB43" s="24">
        <f t="shared" si="20"/>
        <v>2.0725954662594859E-2</v>
      </c>
      <c r="AC43" s="24">
        <f t="shared" si="20"/>
        <v>6.1588789129578547E-3</v>
      </c>
      <c r="AD43" s="24">
        <f t="shared" si="20"/>
        <v>2.8487832927295731E-2</v>
      </c>
      <c r="AE43" s="24">
        <f t="shared" si="20"/>
        <v>8.3451113754526851E-3</v>
      </c>
      <c r="AF43" s="24">
        <f t="shared" si="20"/>
        <v>1.806245732214995E-2</v>
      </c>
      <c r="AG43" s="24">
        <f t="shared" si="20"/>
        <v>2.289242294960947E-2</v>
      </c>
      <c r="AH43" s="24">
        <f t="shared" si="20"/>
        <v>4.262339810543736E-2</v>
      </c>
      <c r="AI43" s="24">
        <f t="shared" si="20"/>
        <v>5.8282288484343248E-2</v>
      </c>
      <c r="AJ43" s="24">
        <f t="shared" si="20"/>
        <v>-4.7818056685688948E-3</v>
      </c>
      <c r="AK43" s="24">
        <f t="shared" si="20"/>
        <v>1.3270749412675586E-2</v>
      </c>
      <c r="AL43" s="24">
        <f t="shared" si="20"/>
        <v>1.91661158253289E-2</v>
      </c>
      <c r="AM43" s="24">
        <f t="shared" si="20"/>
        <v>2.5400831070943264E-2</v>
      </c>
      <c r="AN43" s="24">
        <f t="shared" si="20"/>
        <v>1.244611404005358E-2</v>
      </c>
      <c r="AO43" s="24">
        <f t="shared" si="19"/>
        <v>2.2230861224496357E-2</v>
      </c>
      <c r="AP43" s="24">
        <f t="shared" si="19"/>
        <v>2.5465414084943072E-2</v>
      </c>
      <c r="AQ43" s="24">
        <f t="shared" si="19"/>
        <v>2.2042636122238113E-2</v>
      </c>
      <c r="AR43" s="24">
        <f t="shared" si="24"/>
        <v>2.6802289268881507E-2</v>
      </c>
      <c r="AS43" s="24" t="e">
        <f t="shared" si="24"/>
        <v>#DIV/0!</v>
      </c>
      <c r="AT43" s="24">
        <f t="shared" si="24"/>
        <v>2.3013186717892431E-2</v>
      </c>
      <c r="AU43" s="21"/>
      <c r="AV43" s="24">
        <f t="shared" si="23"/>
        <v>0.53584538976462959</v>
      </c>
      <c r="AW43" s="24">
        <f t="shared" si="23"/>
        <v>0.58916692677825133</v>
      </c>
      <c r="AX43" s="24">
        <f t="shared" si="23"/>
        <v>0.45644364864149733</v>
      </c>
      <c r="AY43" s="24">
        <f t="shared" si="23"/>
        <v>0.55583777561157977</v>
      </c>
      <c r="AZ43" s="24">
        <f t="shared" si="23"/>
        <v>0.31170459949291907</v>
      </c>
      <c r="BA43" s="24">
        <f t="shared" si="23"/>
        <v>0.57705373030600504</v>
      </c>
      <c r="BB43" s="24">
        <f t="shared" si="23"/>
        <v>0.62760209780022325</v>
      </c>
      <c r="BC43" s="24">
        <f t="shared" si="23"/>
        <v>0.50929259922151138</v>
      </c>
      <c r="BD43" s="24">
        <f t="shared" si="23"/>
        <v>0.54981341572992481</v>
      </c>
      <c r="BE43" s="24">
        <f t="shared" si="23"/>
        <v>0.52321692016733001</v>
      </c>
      <c r="BF43" s="24">
        <f t="shared" si="23"/>
        <v>0.52532718256969546</v>
      </c>
      <c r="BG43" s="24">
        <f t="shared" si="23"/>
        <v>0.51328707821193031</v>
      </c>
      <c r="BH43" s="24">
        <f t="shared" si="23"/>
        <v>0.57518249337688521</v>
      </c>
      <c r="BI43" s="24">
        <f t="shared" si="22"/>
        <v>0.57254992862981435</v>
      </c>
      <c r="BJ43" s="24">
        <f t="shared" si="22"/>
        <v>0.56897722668216599</v>
      </c>
      <c r="BK43" s="24">
        <f t="shared" si="22"/>
        <v>0.40857553984216155</v>
      </c>
      <c r="BL43" s="24">
        <f t="shared" si="22"/>
        <v>0.53584530207437342</v>
      </c>
      <c r="BM43" s="24">
        <f t="shared" si="22"/>
        <v>0.56606053909552156</v>
      </c>
      <c r="BN43" s="24">
        <f t="shared" si="22"/>
        <v>0.55031355082985511</v>
      </c>
      <c r="BO43" s="24">
        <f t="shared" si="22"/>
        <v>0.55686470743305394</v>
      </c>
      <c r="BP43" s="24" t="e">
        <f t="shared" si="22"/>
        <v>#DIV/0!</v>
      </c>
      <c r="BQ43" s="24">
        <f t="shared" si="22"/>
        <v>0.55294886722000625</v>
      </c>
      <c r="BR43" s="21"/>
      <c r="BS43" s="35">
        <f t="shared" si="13"/>
        <v>43862</v>
      </c>
      <c r="BT43" s="24">
        <f t="shared" ref="BT43:BY95" si="26">(C43-C42)/$B42*C$3</f>
        <v>1.0661127893860728E-2</v>
      </c>
      <c r="BU43" s="24">
        <f t="shared" si="25"/>
        <v>4.876075874526946E-4</v>
      </c>
      <c r="BV43" s="24">
        <f t="shared" si="25"/>
        <v>1.8961997346244287E-3</v>
      </c>
      <c r="BW43" s="24">
        <f t="shared" si="25"/>
        <v>5.568309688388102E-4</v>
      </c>
      <c r="BX43" s="24">
        <f t="shared" si="25"/>
        <v>2.0951196369749254E-3</v>
      </c>
      <c r="BY43" s="24">
        <f t="shared" si="25"/>
        <v>4.9692236538456766E-4</v>
      </c>
      <c r="BZ43" s="24">
        <f t="shared" si="25"/>
        <v>1.9146744313088652E-3</v>
      </c>
      <c r="CA43" s="24">
        <f t="shared" si="25"/>
        <v>7.266440207396185E-4</v>
      </c>
      <c r="CB43" s="24">
        <f t="shared" si="25"/>
        <v>2.4434730959847664E-3</v>
      </c>
      <c r="CC43" s="24">
        <f t="shared" si="25"/>
        <v>7.0478575145697519E-4</v>
      </c>
      <c r="CD43" s="24">
        <f t="shared" si="25"/>
        <v>-2.184515716827348E-4</v>
      </c>
      <c r="CE43" s="24">
        <f t="shared" si="25"/>
        <v>4.6586593084432636E-4</v>
      </c>
      <c r="CF43" s="24">
        <f t="shared" si="16"/>
        <v>2.2230799845787973E-2</v>
      </c>
    </row>
    <row r="44" spans="1:84" x14ac:dyDescent="0.25">
      <c r="A44" s="31">
        <f>+[1]NEA!A45</f>
        <v>43891</v>
      </c>
      <c r="B44" s="17">
        <f>+[1]NEA!B45</f>
        <v>310.58</v>
      </c>
      <c r="C44" s="17">
        <f>+[1]NEA!C45</f>
        <v>323.65100000000001</v>
      </c>
      <c r="D44" s="17">
        <f>+[1]NEA!D45</f>
        <v>256.0086</v>
      </c>
      <c r="E44" s="17">
        <f>+[1]NEA!E45</f>
        <v>246.0669</v>
      </c>
      <c r="F44" s="17">
        <f>+[1]NEA!F45</f>
        <v>336.29500000000002</v>
      </c>
      <c r="G44" s="17">
        <f>+[1]NEA!G45</f>
        <v>292.9796</v>
      </c>
      <c r="H44" s="17">
        <f>+[1]NEA!H45</f>
        <v>345.45420000000001</v>
      </c>
      <c r="I44" s="17">
        <f>+[1]NEA!I45</f>
        <v>340.93680000000001</v>
      </c>
      <c r="J44" s="17">
        <f>+[1]NEA!J45</f>
        <v>364.76499999999999</v>
      </c>
      <c r="K44" s="17">
        <f>+[1]NEA!K45</f>
        <v>292.0684</v>
      </c>
      <c r="L44" s="17">
        <f>+[1]NEA!L45</f>
        <v>322.64479999999998</v>
      </c>
      <c r="M44" s="17">
        <f>+[1]NEA!M45</f>
        <v>278.57560000000001</v>
      </c>
      <c r="N44" s="17">
        <f>+[1]NEA!N45</f>
        <v>323.61219999999997</v>
      </c>
      <c r="O44" s="18">
        <f>+[1]NEA!R45</f>
        <v>272.01080000000002</v>
      </c>
      <c r="P44" s="19">
        <f>+[1]NEA!S45</f>
        <v>309.59219999999999</v>
      </c>
      <c r="Q44" s="20">
        <f>+[1]NEA!T45</f>
        <v>341.72050000000002</v>
      </c>
      <c r="R44" s="18">
        <f t="shared" si="6"/>
        <v>310.58218892000002</v>
      </c>
      <c r="S44" s="19">
        <f t="shared" si="7"/>
        <v>298.86187500686628</v>
      </c>
      <c r="T44" s="19">
        <f t="shared" si="8"/>
        <v>277.62425816356659</v>
      </c>
      <c r="U44" s="19">
        <f t="shared" si="9"/>
        <v>277.46142475795295</v>
      </c>
      <c r="V44" s="19"/>
      <c r="W44" s="20">
        <f t="shared" si="10"/>
        <v>304.06186930610545</v>
      </c>
      <c r="X44" s="21"/>
      <c r="Y44" s="42">
        <f t="shared" si="20"/>
        <v>3.4757910693908878E-2</v>
      </c>
      <c r="Z44" s="24">
        <f t="shared" si="20"/>
        <v>3.1971405249598295E-2</v>
      </c>
      <c r="AA44" s="24">
        <f t="shared" si="20"/>
        <v>2.2207918890526424E-2</v>
      </c>
      <c r="AB44" s="24">
        <f t="shared" si="20"/>
        <v>4.0985045619554183E-2</v>
      </c>
      <c r="AC44" s="24">
        <f t="shared" si="20"/>
        <v>2.1092260078464209E-2</v>
      </c>
      <c r="AD44" s="24">
        <f t="shared" si="20"/>
        <v>2.6314360608923559E-2</v>
      </c>
      <c r="AE44" s="24">
        <f t="shared" si="20"/>
        <v>3.0677076045410701E-2</v>
      </c>
      <c r="AF44" s="24">
        <f t="shared" si="20"/>
        <v>3.6142864697204846E-2</v>
      </c>
      <c r="AG44" s="24">
        <f t="shared" si="20"/>
        <v>7.8982405397322708E-2</v>
      </c>
      <c r="AH44" s="24">
        <f t="shared" si="20"/>
        <v>3.8470591498055429E-2</v>
      </c>
      <c r="AI44" s="24">
        <f t="shared" si="20"/>
        <v>0.16775982667725442</v>
      </c>
      <c r="AJ44" s="24">
        <f t="shared" si="20"/>
        <v>3.2948607232682559E-2</v>
      </c>
      <c r="AK44" s="24">
        <f t="shared" si="20"/>
        <v>2.2491758919687799E-2</v>
      </c>
      <c r="AL44" s="24">
        <f t="shared" si="20"/>
        <v>5.5146271602486419E-2</v>
      </c>
      <c r="AM44" s="24">
        <f t="shared" si="20"/>
        <v>2.768478626373061E-2</v>
      </c>
      <c r="AN44" s="24">
        <f t="shared" si="20"/>
        <v>4.9257810544945935E-2</v>
      </c>
      <c r="AO44" s="24">
        <f t="shared" si="19"/>
        <v>3.4762678755944298E-2</v>
      </c>
      <c r="AP44" s="24">
        <f t="shared" si="19"/>
        <v>3.2258863603308763E-2</v>
      </c>
      <c r="AQ44" s="24">
        <f t="shared" si="19"/>
        <v>3.3615970594526257E-2</v>
      </c>
      <c r="AR44" s="24">
        <f t="shared" si="24"/>
        <v>3.3730743255601103E-2</v>
      </c>
      <c r="AS44" s="24" t="e">
        <f t="shared" si="24"/>
        <v>#DIV/0!</v>
      </c>
      <c r="AT44" s="24">
        <f t="shared" si="24"/>
        <v>4.0559633465960365E-2</v>
      </c>
      <c r="AU44" s="21"/>
      <c r="AV44" s="24">
        <f t="shared" si="23"/>
        <v>0.51144116874142287</v>
      </c>
      <c r="AW44" s="24">
        <f t="shared" si="23"/>
        <v>0.54322273882686845</v>
      </c>
      <c r="AX44" s="24">
        <f t="shared" si="23"/>
        <v>0.44427513645402872</v>
      </c>
      <c r="AY44" s="24">
        <f t="shared" si="23"/>
        <v>0.54301296092033891</v>
      </c>
      <c r="AZ44" s="24">
        <f t="shared" si="23"/>
        <v>0.27578253331765312</v>
      </c>
      <c r="BA44" s="24">
        <f t="shared" si="23"/>
        <v>0.57034005321304315</v>
      </c>
      <c r="BB44" s="24">
        <f t="shared" si="23"/>
        <v>0.61781149224611975</v>
      </c>
      <c r="BC44" s="24">
        <f t="shared" si="23"/>
        <v>0.49405771900548312</v>
      </c>
      <c r="BD44" s="24">
        <f t="shared" si="23"/>
        <v>0.59448956575714917</v>
      </c>
      <c r="BE44" s="24">
        <f t="shared" si="23"/>
        <v>0.54391651693655096</v>
      </c>
      <c r="BF44" s="24">
        <f t="shared" si="23"/>
        <v>0.45526187242652627</v>
      </c>
      <c r="BG44" s="24">
        <f t="shared" si="23"/>
        <v>0.48962624538528332</v>
      </c>
      <c r="BH44" s="24">
        <f t="shared" si="23"/>
        <v>0.55779160075826351</v>
      </c>
      <c r="BI44" s="24">
        <f t="shared" si="22"/>
        <v>0.58076609484336239</v>
      </c>
      <c r="BJ44" s="24">
        <f t="shared" si="22"/>
        <v>0.53584395908480054</v>
      </c>
      <c r="BK44" s="24">
        <f t="shared" si="22"/>
        <v>0.39738467156478485</v>
      </c>
      <c r="BL44" s="24">
        <f t="shared" si="22"/>
        <v>0.51143877606254184</v>
      </c>
      <c r="BM44" s="24">
        <f t="shared" si="22"/>
        <v>0.53872055190298029</v>
      </c>
      <c r="BN44" s="24">
        <f t="shared" si="22"/>
        <v>0.54324987753321818</v>
      </c>
      <c r="BO44" s="24">
        <f t="shared" si="22"/>
        <v>0.55285620810054725</v>
      </c>
      <c r="BP44" s="24" t="e">
        <f t="shared" si="22"/>
        <v>#DIV/0!</v>
      </c>
      <c r="BQ44" s="24">
        <f t="shared" si="22"/>
        <v>0.54662145562106423</v>
      </c>
      <c r="BR44" s="21"/>
      <c r="BS44" s="35">
        <f t="shared" si="13"/>
        <v>43891</v>
      </c>
      <c r="BT44" s="24">
        <f t="shared" si="26"/>
        <v>1.1795979310172483E-2</v>
      </c>
      <c r="BU44" s="24">
        <f t="shared" si="25"/>
        <v>6.7451223148618704E-4</v>
      </c>
      <c r="BV44" s="24">
        <f t="shared" si="25"/>
        <v>3.7441857753271381E-3</v>
      </c>
      <c r="BW44" s="24">
        <f t="shared" si="25"/>
        <v>1.8770017074938214E-3</v>
      </c>
      <c r="BX44" s="24">
        <f t="shared" si="25"/>
        <v>1.9471287283752223E-3</v>
      </c>
      <c r="BY44" s="24">
        <f t="shared" si="25"/>
        <v>1.8019089281103482E-3</v>
      </c>
      <c r="BZ44" s="24">
        <f t="shared" si="25"/>
        <v>3.8156485727850525E-3</v>
      </c>
      <c r="CA44" s="24">
        <f t="shared" si="25"/>
        <v>2.508669970597789E-3</v>
      </c>
      <c r="CB44" s="24">
        <f t="shared" si="25"/>
        <v>2.2494124388842125E-3</v>
      </c>
      <c r="CC44" s="24">
        <f t="shared" si="25"/>
        <v>2.1002127287417017E-3</v>
      </c>
      <c r="CD44" s="24">
        <f t="shared" si="25"/>
        <v>1.4654529856154045E-3</v>
      </c>
      <c r="CE44" s="24">
        <f t="shared" si="25"/>
        <v>7.8265019698647994E-4</v>
      </c>
      <c r="CF44" s="24">
        <f t="shared" si="16"/>
        <v>3.476276357457584E-2</v>
      </c>
    </row>
    <row r="45" spans="1:84" x14ac:dyDescent="0.25">
      <c r="A45" s="31">
        <f>+[1]NEA!A46</f>
        <v>43922</v>
      </c>
      <c r="B45" s="17">
        <f>+[1]NEA!B46</f>
        <v>317.23180000000002</v>
      </c>
      <c r="C45" s="17">
        <f>+[1]NEA!C46</f>
        <v>335.20589999999999</v>
      </c>
      <c r="D45" s="17">
        <f>+[1]NEA!D46</f>
        <v>261.6035</v>
      </c>
      <c r="E45" s="17">
        <f>+[1]NEA!E46</f>
        <v>251.33699999999999</v>
      </c>
      <c r="F45" s="17">
        <f>+[1]NEA!F46</f>
        <v>340.91730000000001</v>
      </c>
      <c r="G45" s="17">
        <f>+[1]NEA!G46</f>
        <v>299.3064</v>
      </c>
      <c r="H45" s="17">
        <f>+[1]NEA!H46</f>
        <v>353.69139999999999</v>
      </c>
      <c r="I45" s="17">
        <f>+[1]NEA!I46</f>
        <v>342.47710000000001</v>
      </c>
      <c r="J45" s="17">
        <f>+[1]NEA!J46</f>
        <v>347.61590000000001</v>
      </c>
      <c r="K45" s="17">
        <f>+[1]NEA!K46</f>
        <v>298.47800000000001</v>
      </c>
      <c r="L45" s="17">
        <f>+[1]NEA!L46</f>
        <v>320.98439999999999</v>
      </c>
      <c r="M45" s="17">
        <f>+[1]NEA!M46</f>
        <v>284.54199999999997</v>
      </c>
      <c r="N45" s="17">
        <f>+[1]NEA!N46</f>
        <v>327.22340000000003</v>
      </c>
      <c r="O45" s="18">
        <f>+[1]NEA!R46</f>
        <v>288.26330000000002</v>
      </c>
      <c r="P45" s="19">
        <f>+[1]NEA!S46</f>
        <v>316.31799999999998</v>
      </c>
      <c r="Q45" s="20">
        <f>+[1]NEA!T46</f>
        <v>341.30160000000001</v>
      </c>
      <c r="R45" s="18">
        <f t="shared" si="6"/>
        <v>317.23419062999994</v>
      </c>
      <c r="S45" s="19">
        <f t="shared" si="7"/>
        <v>307.37836996704198</v>
      </c>
      <c r="T45" s="19">
        <f t="shared" si="8"/>
        <v>283.28715181576615</v>
      </c>
      <c r="U45" s="19">
        <f t="shared" si="9"/>
        <v>283.07236970954358</v>
      </c>
      <c r="V45" s="19"/>
      <c r="W45" s="20">
        <f t="shared" si="10"/>
        <v>307.60032904771828</v>
      </c>
      <c r="X45" s="21"/>
      <c r="Y45" s="42">
        <f t="shared" si="20"/>
        <v>2.1417348187262597E-2</v>
      </c>
      <c r="Z45" s="24">
        <f t="shared" si="20"/>
        <v>3.5701728096004581E-2</v>
      </c>
      <c r="AA45" s="24">
        <f t="shared" si="20"/>
        <v>2.1854343955632682E-2</v>
      </c>
      <c r="AB45" s="24">
        <f t="shared" si="20"/>
        <v>2.1417346258273628E-2</v>
      </c>
      <c r="AC45" s="24">
        <f t="shared" si="20"/>
        <v>1.374477765057458E-2</v>
      </c>
      <c r="AD45" s="24">
        <f t="shared" si="20"/>
        <v>2.1594677581647348E-2</v>
      </c>
      <c r="AE45" s="24">
        <f t="shared" si="20"/>
        <v>2.3844550160339484E-2</v>
      </c>
      <c r="AF45" s="24">
        <f t="shared" si="20"/>
        <v>4.517846122800373E-3</v>
      </c>
      <c r="AG45" s="24">
        <f t="shared" si="20"/>
        <v>-4.7014104971694004E-2</v>
      </c>
      <c r="AH45" s="24">
        <f t="shared" si="20"/>
        <v>2.1945544262919281E-2</v>
      </c>
      <c r="AI45" s="24">
        <f t="shared" si="20"/>
        <v>-5.1462165204583243E-3</v>
      </c>
      <c r="AJ45" s="24">
        <f t="shared" si="20"/>
        <v>2.1417525440131646E-2</v>
      </c>
      <c r="AK45" s="24">
        <f t="shared" si="20"/>
        <v>1.1159035413374596E-2</v>
      </c>
      <c r="AL45" s="24">
        <f t="shared" si="20"/>
        <v>5.9749465830033266E-2</v>
      </c>
      <c r="AM45" s="24">
        <f t="shared" si="20"/>
        <v>2.1724707534621412E-2</v>
      </c>
      <c r="AN45" s="24">
        <f t="shared" si="20"/>
        <v>-1.2258556334782122E-3</v>
      </c>
      <c r="AO45" s="24">
        <f t="shared" si="19"/>
        <v>2.1417846699874232E-2</v>
      </c>
      <c r="AP45" s="24">
        <f t="shared" si="19"/>
        <v>2.8496424845022572E-2</v>
      </c>
      <c r="AQ45" s="24">
        <f t="shared" si="19"/>
        <v>2.0397690351911413E-2</v>
      </c>
      <c r="AR45" s="24">
        <f t="shared" si="24"/>
        <v>2.0222432565122794E-2</v>
      </c>
      <c r="AS45" s="24" t="e">
        <f t="shared" si="24"/>
        <v>#DIV/0!</v>
      </c>
      <c r="AT45" s="24">
        <f t="shared" si="24"/>
        <v>1.163730180863487E-2</v>
      </c>
      <c r="AU45" s="21"/>
      <c r="AV45" s="24">
        <f t="shared" si="23"/>
        <v>0.49147074269395996</v>
      </c>
      <c r="AW45" s="24">
        <f t="shared" si="23"/>
        <v>0.54242325521041845</v>
      </c>
      <c r="AX45" s="24">
        <f t="shared" si="23"/>
        <v>0.46327213700876713</v>
      </c>
      <c r="AY45" s="24">
        <f t="shared" si="23"/>
        <v>0.51311393100060321</v>
      </c>
      <c r="AZ45" s="24">
        <f t="shared" si="23"/>
        <v>0.27304471151260956</v>
      </c>
      <c r="BA45" s="24">
        <f t="shared" si="23"/>
        <v>0.52591968725688032</v>
      </c>
      <c r="BB45" s="24">
        <f t="shared" si="23"/>
        <v>0.58870817411802534</v>
      </c>
      <c r="BC45" s="24">
        <f t="shared" si="23"/>
        <v>0.45540964127809236</v>
      </c>
      <c r="BD45" s="24">
        <f t="shared" si="23"/>
        <v>0.47031337898597014</v>
      </c>
      <c r="BE45" s="24">
        <f t="shared" si="23"/>
        <v>0.52824648310996758</v>
      </c>
      <c r="BF45" s="24">
        <f t="shared" si="23"/>
        <v>0.37983858972782758</v>
      </c>
      <c r="BG45" s="24">
        <f t="shared" si="23"/>
        <v>0.43470484989756852</v>
      </c>
      <c r="BH45" s="24">
        <f t="shared" si="23"/>
        <v>0.54241963446514574</v>
      </c>
      <c r="BI45" s="24">
        <f t="shared" si="22"/>
        <v>0.63533232731233569</v>
      </c>
      <c r="BJ45" s="24">
        <f t="shared" si="22"/>
        <v>0.51056691984613423</v>
      </c>
      <c r="BK45" s="24">
        <f t="shared" si="22"/>
        <v>0.35732738598980651</v>
      </c>
      <c r="BL45" s="24">
        <f t="shared" si="22"/>
        <v>0.49147170852688604</v>
      </c>
      <c r="BM45" s="24">
        <f t="shared" si="22"/>
        <v>0.52496861664273342</v>
      </c>
      <c r="BN45" s="24">
        <f t="shared" si="22"/>
        <v>0.51020604392589886</v>
      </c>
      <c r="BO45" s="24">
        <f t="shared" si="22"/>
        <v>0.52400459032039937</v>
      </c>
      <c r="BP45" s="24" t="e">
        <f t="shared" si="22"/>
        <v>#DIV/0!</v>
      </c>
      <c r="BQ45" s="24">
        <f t="shared" si="22"/>
        <v>0.50755441993658934</v>
      </c>
      <c r="BR45" s="21"/>
      <c r="BS45" s="35">
        <f t="shared" si="13"/>
        <v>43922</v>
      </c>
      <c r="BT45" s="24">
        <f t="shared" si="26"/>
        <v>1.3136825262412234E-2</v>
      </c>
      <c r="BU45" s="24">
        <f t="shared" si="25"/>
        <v>6.5572271234464504E-4</v>
      </c>
      <c r="BV45" s="24">
        <f t="shared" si="25"/>
        <v>1.9683546912228679E-3</v>
      </c>
      <c r="BW45" s="24">
        <f t="shared" si="25"/>
        <v>1.2069950737330147E-3</v>
      </c>
      <c r="BX45" s="24">
        <f t="shared" si="25"/>
        <v>1.5848574924335098E-3</v>
      </c>
      <c r="BY45" s="24">
        <f t="shared" si="25"/>
        <v>1.395056732564874E-3</v>
      </c>
      <c r="BZ45" s="24">
        <f t="shared" si="25"/>
        <v>4.7759318050099876E-4</v>
      </c>
      <c r="CA45" s="24">
        <f t="shared" si="25"/>
        <v>-1.5571016163307338E-3</v>
      </c>
      <c r="CB45" s="24">
        <f t="shared" si="25"/>
        <v>1.287781054800698E-3</v>
      </c>
      <c r="CC45" s="24">
        <f t="shared" si="25"/>
        <v>-7.2707321785046505E-5</v>
      </c>
      <c r="CD45" s="24">
        <f t="shared" si="25"/>
        <v>9.5092021379354185E-4</v>
      </c>
      <c r="CE45" s="24">
        <f t="shared" si="25"/>
        <v>3.8370017386825221E-4</v>
      </c>
      <c r="CF45" s="24">
        <f t="shared" si="16"/>
        <v>2.1417997649558856E-2</v>
      </c>
    </row>
    <row r="46" spans="1:84" x14ac:dyDescent="0.25">
      <c r="A46" s="31">
        <f>+[1]NEA!A47</f>
        <v>43952</v>
      </c>
      <c r="B46" s="17">
        <f>+[1]NEA!B47</f>
        <v>322.45710000000003</v>
      </c>
      <c r="C46" s="17">
        <f>+[1]NEA!C47</f>
        <v>336.4375</v>
      </c>
      <c r="D46" s="17">
        <f>+[1]NEA!D47</f>
        <v>259.24599999999998</v>
      </c>
      <c r="E46" s="17">
        <f>+[1]NEA!E47</f>
        <v>264.20530000000002</v>
      </c>
      <c r="F46" s="17">
        <f>+[1]NEA!F47</f>
        <v>343.35430000000002</v>
      </c>
      <c r="G46" s="17">
        <f>+[1]NEA!G47</f>
        <v>309.83760000000001</v>
      </c>
      <c r="H46" s="17">
        <f>+[1]NEA!H47</f>
        <v>362.303</v>
      </c>
      <c r="I46" s="17">
        <f>+[1]NEA!I47</f>
        <v>347.57299999999998</v>
      </c>
      <c r="J46" s="17">
        <f>+[1]NEA!J47</f>
        <v>348.80180000000001</v>
      </c>
      <c r="K46" s="17">
        <f>+[1]NEA!K47</f>
        <v>314.98289999999997</v>
      </c>
      <c r="L46" s="17">
        <f>+[1]NEA!L47</f>
        <v>322.113</v>
      </c>
      <c r="M46" s="17">
        <f>+[1]NEA!M47</f>
        <v>289.22879999999998</v>
      </c>
      <c r="N46" s="17">
        <f>+[1]NEA!N47</f>
        <v>330.60930000000002</v>
      </c>
      <c r="O46" s="18">
        <f>+[1]NEA!R47</f>
        <v>293.72579999999999</v>
      </c>
      <c r="P46" s="19">
        <f>+[1]NEA!S47</f>
        <v>322.51409999999998</v>
      </c>
      <c r="Q46" s="20">
        <f>+[1]NEA!T47</f>
        <v>342.51659999999998</v>
      </c>
      <c r="R46" s="18">
        <f t="shared" si="6"/>
        <v>322.45908018000006</v>
      </c>
      <c r="S46" s="19">
        <f t="shared" si="7"/>
        <v>312.91908979675907</v>
      </c>
      <c r="T46" s="19">
        <f t="shared" si="8"/>
        <v>294.16901547091823</v>
      </c>
      <c r="U46" s="19">
        <f t="shared" si="9"/>
        <v>295.01459177040113</v>
      </c>
      <c r="V46" s="19"/>
      <c r="W46" s="20">
        <f t="shared" si="10"/>
        <v>316.86514940612625</v>
      </c>
      <c r="X46" s="21"/>
      <c r="Y46" s="42">
        <f t="shared" si="20"/>
        <v>1.6471551717072597E-2</v>
      </c>
      <c r="Z46" s="24">
        <f t="shared" si="20"/>
        <v>3.6741596732039472E-3</v>
      </c>
      <c r="AA46" s="24">
        <f t="shared" si="20"/>
        <v>-9.0117295831286803E-3</v>
      </c>
      <c r="AB46" s="24">
        <f t="shared" si="20"/>
        <v>5.1199385685354759E-2</v>
      </c>
      <c r="AC46" s="24">
        <f t="shared" si="20"/>
        <v>7.1483612007956499E-3</v>
      </c>
      <c r="AD46" s="24">
        <f t="shared" si="20"/>
        <v>3.5185348525791582E-2</v>
      </c>
      <c r="AE46" s="24">
        <f t="shared" si="20"/>
        <v>2.4347778882947146E-2</v>
      </c>
      <c r="AF46" s="24">
        <f t="shared" si="20"/>
        <v>1.4879535011245837E-2</v>
      </c>
      <c r="AG46" s="24">
        <f t="shared" si="20"/>
        <v>3.4115240413341574E-3</v>
      </c>
      <c r="AH46" s="24">
        <f t="shared" si="20"/>
        <v>5.5296872801345431E-2</v>
      </c>
      <c r="AI46" s="24">
        <f t="shared" si="20"/>
        <v>3.5160587243492358E-3</v>
      </c>
      <c r="AJ46" s="24">
        <f t="shared" si="20"/>
        <v>1.6471382080676999E-2</v>
      </c>
      <c r="AK46" s="24">
        <f t="shared" si="20"/>
        <v>1.0347365133422493E-2</v>
      </c>
      <c r="AL46" s="24">
        <f t="shared" si="20"/>
        <v>1.8949689398546354E-2</v>
      </c>
      <c r="AM46" s="24">
        <f t="shared" si="20"/>
        <v>1.9588199217243307E-2</v>
      </c>
      <c r="AN46" s="24">
        <f t="shared" si="20"/>
        <v>3.5599012720712864E-3</v>
      </c>
      <c r="AO46" s="24">
        <f t="shared" si="19"/>
        <v>1.6470133750791316E-2</v>
      </c>
      <c r="AP46" s="24">
        <f t="shared" si="19"/>
        <v>1.8025731056844352E-2</v>
      </c>
      <c r="AQ46" s="24">
        <f t="shared" si="19"/>
        <v>3.8412838652947423E-2</v>
      </c>
      <c r="AR46" s="24">
        <f t="shared" si="24"/>
        <v>4.2187876100769905E-2</v>
      </c>
      <c r="AS46" s="24" t="e">
        <f t="shared" si="24"/>
        <v>#DIV/0!</v>
      </c>
      <c r="AT46" s="24">
        <f t="shared" si="24"/>
        <v>3.0119669855654507E-2</v>
      </c>
      <c r="AU46" s="21"/>
      <c r="AV46" s="24">
        <f t="shared" si="23"/>
        <v>0.47509974830764112</v>
      </c>
      <c r="AW46" s="24">
        <f t="shared" si="23"/>
        <v>0.51243279887110638</v>
      </c>
      <c r="AX46" s="24">
        <f t="shared" si="23"/>
        <v>0.4319043710625472</v>
      </c>
      <c r="AY46" s="24">
        <f t="shared" si="23"/>
        <v>0.5449292311470666</v>
      </c>
      <c r="AZ46" s="24">
        <f t="shared" si="23"/>
        <v>0.2235761116460464</v>
      </c>
      <c r="BA46" s="24">
        <f t="shared" si="23"/>
        <v>0.53637082638091726</v>
      </c>
      <c r="BB46" s="24">
        <f t="shared" si="23"/>
        <v>0.55048138132496383</v>
      </c>
      <c r="BC46" s="24">
        <f t="shared" si="23"/>
        <v>0.4345134595137381</v>
      </c>
      <c r="BD46" s="24">
        <f t="shared" si="23"/>
        <v>0.43106569944411088</v>
      </c>
      <c r="BE46" s="24">
        <f t="shared" si="23"/>
        <v>0.59193306038201388</v>
      </c>
      <c r="BF46" s="24">
        <f t="shared" si="23"/>
        <v>0.36874475746447821</v>
      </c>
      <c r="BG46" s="24">
        <f t="shared" si="23"/>
        <v>0.4406507985052992</v>
      </c>
      <c r="BH46" s="24">
        <f t="shared" si="23"/>
        <v>0.51590972658453071</v>
      </c>
      <c r="BI46" s="24">
        <f t="shared" si="22"/>
        <v>0.65712535162160601</v>
      </c>
      <c r="BJ46" s="24">
        <f t="shared" si="22"/>
        <v>0.49826069990104949</v>
      </c>
      <c r="BK46" s="24">
        <f t="shared" si="22"/>
        <v>0.31222810897746567</v>
      </c>
      <c r="BL46" s="24">
        <f t="shared" si="22"/>
        <v>0.47510192939263396</v>
      </c>
      <c r="BM46" s="24">
        <f t="shared" si="22"/>
        <v>0.51764618506847304</v>
      </c>
      <c r="BN46" s="24">
        <f t="shared" si="22"/>
        <v>0.53263720006734405</v>
      </c>
      <c r="BO46" s="24">
        <f t="shared" si="22"/>
        <v>0.54923641510206367</v>
      </c>
      <c r="BP46" s="24" t="e">
        <f t="shared" si="22"/>
        <v>#DIV/0!</v>
      </c>
      <c r="BQ46" s="24">
        <f t="shared" si="22"/>
        <v>0.50903147046390229</v>
      </c>
      <c r="BR46" s="21"/>
      <c r="BS46" s="35">
        <f t="shared" si="13"/>
        <v>43952</v>
      </c>
      <c r="BT46" s="24">
        <f t="shared" si="26"/>
        <v>1.370852354650464E-3</v>
      </c>
      <c r="BU46" s="24">
        <f t="shared" si="25"/>
        <v>-2.7050566809506667E-4</v>
      </c>
      <c r="BV46" s="24">
        <f t="shared" si="25"/>
        <v>4.7054639541181048E-3</v>
      </c>
      <c r="BW46" s="24">
        <f t="shared" si="25"/>
        <v>6.2301667109035397E-4</v>
      </c>
      <c r="BX46" s="24">
        <f t="shared" si="25"/>
        <v>2.5827403179630825E-3</v>
      </c>
      <c r="BY46" s="24">
        <f t="shared" si="25"/>
        <v>1.4278838376228374E-3</v>
      </c>
      <c r="BZ46" s="24">
        <f t="shared" si="25"/>
        <v>1.5469293116263793E-3</v>
      </c>
      <c r="CA46" s="24">
        <f t="shared" si="25"/>
        <v>1.0541938103304934E-4</v>
      </c>
      <c r="CB46" s="24">
        <f t="shared" si="25"/>
        <v>3.2465401009608677E-3</v>
      </c>
      <c r="CC46" s="24">
        <f t="shared" si="25"/>
        <v>4.838405229236185E-5</v>
      </c>
      <c r="CD46" s="24">
        <f t="shared" si="25"/>
        <v>7.3131571298968201E-4</v>
      </c>
      <c r="CE46" s="24">
        <f t="shared" si="25"/>
        <v>3.5221784196918387E-4</v>
      </c>
      <c r="CF46" s="24">
        <f t="shared" si="16"/>
        <v>1.6470257868221299E-2</v>
      </c>
    </row>
    <row r="47" spans="1:84" x14ac:dyDescent="0.25">
      <c r="A47" s="31">
        <f>+[1]NEA!A48</f>
        <v>43983</v>
      </c>
      <c r="B47" s="17">
        <f>+[1]NEA!B48</f>
        <v>329.89420000000001</v>
      </c>
      <c r="C47" s="17">
        <f>+[1]NEA!C48</f>
        <v>341.7851</v>
      </c>
      <c r="D47" s="17">
        <f>+[1]NEA!D48</f>
        <v>274.45839999999998</v>
      </c>
      <c r="E47" s="17">
        <f>+[1]NEA!E48</f>
        <v>272.02420000000001</v>
      </c>
      <c r="F47" s="17">
        <f>+[1]NEA!F48</f>
        <v>347.0378</v>
      </c>
      <c r="G47" s="17">
        <f>+[1]NEA!G48</f>
        <v>332.99630000000002</v>
      </c>
      <c r="H47" s="17">
        <f>+[1]NEA!H48</f>
        <v>370.90109999999999</v>
      </c>
      <c r="I47" s="17">
        <f>+[1]NEA!I48</f>
        <v>349.30720000000002</v>
      </c>
      <c r="J47" s="17">
        <f>+[1]NEA!J48</f>
        <v>352.03280000000001</v>
      </c>
      <c r="K47" s="17">
        <f>+[1]NEA!K48</f>
        <v>326.57249999999999</v>
      </c>
      <c r="L47" s="17">
        <f>+[1]NEA!L48</f>
        <v>322.29669999999999</v>
      </c>
      <c r="M47" s="17">
        <f>+[1]NEA!M48</f>
        <v>295.89949999999999</v>
      </c>
      <c r="N47" s="17">
        <f>+[1]NEA!N48</f>
        <v>337.29599999999999</v>
      </c>
      <c r="O47" s="18">
        <f>+[1]NEA!R48</f>
        <v>305.4384</v>
      </c>
      <c r="P47" s="19">
        <f>+[1]NEA!S48</f>
        <v>330.39420000000001</v>
      </c>
      <c r="Q47" s="20">
        <f>+[1]NEA!T48</f>
        <v>345.1816</v>
      </c>
      <c r="R47" s="18">
        <f t="shared" si="6"/>
        <v>329.89544804000008</v>
      </c>
      <c r="S47" s="19">
        <f t="shared" si="7"/>
        <v>321.74188569074431</v>
      </c>
      <c r="T47" s="19">
        <f t="shared" si="8"/>
        <v>305.92806787717745</v>
      </c>
      <c r="U47" s="19">
        <f t="shared" si="9"/>
        <v>307.64457586445371</v>
      </c>
      <c r="V47" s="19"/>
      <c r="W47" s="20">
        <f t="shared" si="10"/>
        <v>325.96176836841011</v>
      </c>
      <c r="X47" s="21"/>
      <c r="Y47" s="42">
        <f t="shared" si="20"/>
        <v>2.3063843221315272E-2</v>
      </c>
      <c r="Z47" s="24">
        <f t="shared" si="20"/>
        <v>1.5894779862530184E-2</v>
      </c>
      <c r="AA47" s="24">
        <f t="shared" si="20"/>
        <v>5.8679401032224243E-2</v>
      </c>
      <c r="AB47" s="24">
        <f t="shared" si="20"/>
        <v>2.9594031611023697E-2</v>
      </c>
      <c r="AC47" s="24">
        <f t="shared" si="20"/>
        <v>1.0727985640488491E-2</v>
      </c>
      <c r="AD47" s="24">
        <f t="shared" si="20"/>
        <v>7.4744640418077157E-2</v>
      </c>
      <c r="AE47" s="24">
        <f t="shared" si="20"/>
        <v>2.3731793554014224E-2</v>
      </c>
      <c r="AF47" s="24">
        <f t="shared" si="20"/>
        <v>4.9894554525238277E-3</v>
      </c>
      <c r="AG47" s="24">
        <f t="shared" si="20"/>
        <v>9.2631402704916876E-3</v>
      </c>
      <c r="AH47" s="24">
        <f t="shared" si="20"/>
        <v>3.679437836149213E-2</v>
      </c>
      <c r="AI47" s="24">
        <f t="shared" si="20"/>
        <v>5.7029675921183021E-4</v>
      </c>
      <c r="AJ47" s="24">
        <f t="shared" si="20"/>
        <v>2.3063747455301931E-2</v>
      </c>
      <c r="AK47" s="24">
        <f t="shared" si="20"/>
        <v>2.0225383859437729E-2</v>
      </c>
      <c r="AL47" s="24">
        <f t="shared" si="20"/>
        <v>3.9875965951918557E-2</v>
      </c>
      <c r="AM47" s="24">
        <f t="shared" si="20"/>
        <v>2.4433350355844929E-2</v>
      </c>
      <c r="AN47" s="24">
        <f t="shared" si="20"/>
        <v>7.7806447921064947E-3</v>
      </c>
      <c r="AO47" s="24">
        <f t="shared" si="19"/>
        <v>2.3061431099564489E-2</v>
      </c>
      <c r="AP47" s="24">
        <f t="shared" si="19"/>
        <v>2.8195134722255766E-2</v>
      </c>
      <c r="AQ47" s="24">
        <f t="shared" si="19"/>
        <v>3.9973796653719029E-2</v>
      </c>
      <c r="AR47" s="24">
        <f t="shared" si="24"/>
        <v>4.2811387796987566E-2</v>
      </c>
      <c r="AS47" s="24" t="e">
        <f t="shared" si="24"/>
        <v>#DIV/0!</v>
      </c>
      <c r="AT47" s="24">
        <f t="shared" si="24"/>
        <v>2.8708171218364997E-2</v>
      </c>
      <c r="AU47" s="21"/>
      <c r="AV47" s="24">
        <f t="shared" si="23"/>
        <v>0.46632287406114137</v>
      </c>
      <c r="AW47" s="24">
        <f t="shared" si="23"/>
        <v>0.49864270020007617</v>
      </c>
      <c r="AX47" s="24">
        <f t="shared" si="23"/>
        <v>0.47779472070023088</v>
      </c>
      <c r="AY47" s="24">
        <f t="shared" si="23"/>
        <v>0.55287290181007775</v>
      </c>
      <c r="AZ47" s="24">
        <f t="shared" si="23"/>
        <v>0.19181330612494407</v>
      </c>
      <c r="BA47" s="24">
        <f t="shared" si="23"/>
        <v>0.59379008450531656</v>
      </c>
      <c r="BB47" s="24">
        <f t="shared" si="23"/>
        <v>0.52152194406362051</v>
      </c>
      <c r="BC47" s="24">
        <f t="shared" si="23"/>
        <v>0.41869017752959681</v>
      </c>
      <c r="BD47" s="24">
        <f t="shared" si="23"/>
        <v>0.36388830020723772</v>
      </c>
      <c r="BE47" s="24">
        <f t="shared" si="23"/>
        <v>0.58184790506175843</v>
      </c>
      <c r="BF47" s="24">
        <f t="shared" si="23"/>
        <v>0.36676956063188393</v>
      </c>
      <c r="BG47" s="24">
        <f t="shared" si="23"/>
        <v>0.43839465357671847</v>
      </c>
      <c r="BH47" s="24">
        <f t="shared" si="23"/>
        <v>0.50065401350738092</v>
      </c>
      <c r="BI47" s="24">
        <f t="shared" si="22"/>
        <v>0.68308710120561988</v>
      </c>
      <c r="BJ47" s="24">
        <f t="shared" si="22"/>
        <v>0.49118003877858318</v>
      </c>
      <c r="BK47" s="24">
        <f t="shared" si="22"/>
        <v>0.28218628128699441</v>
      </c>
      <c r="BL47" s="24">
        <f t="shared" si="22"/>
        <v>0.46632461408589676</v>
      </c>
      <c r="BM47" s="24">
        <f t="shared" si="22"/>
        <v>0.51795607149162315</v>
      </c>
      <c r="BN47" s="24">
        <f t="shared" si="22"/>
        <v>0.54519801689309588</v>
      </c>
      <c r="BO47" s="24">
        <f t="shared" si="22"/>
        <v>0.56432006311444494</v>
      </c>
      <c r="BP47" s="24" t="e">
        <f t="shared" si="22"/>
        <v>#DIV/0!</v>
      </c>
      <c r="BQ47" s="24">
        <f t="shared" si="22"/>
        <v>0.50566214019859457</v>
      </c>
      <c r="BR47" s="21"/>
      <c r="BS47" s="35">
        <f t="shared" si="13"/>
        <v>43983</v>
      </c>
      <c r="BT47" s="24">
        <f t="shared" si="26"/>
        <v>5.8557791408531549E-3</v>
      </c>
      <c r="BU47" s="24">
        <f t="shared" si="25"/>
        <v>1.717224895962905E-3</v>
      </c>
      <c r="BV47" s="24">
        <f t="shared" si="25"/>
        <v>2.8127536965382315E-3</v>
      </c>
      <c r="BW47" s="24">
        <f t="shared" si="25"/>
        <v>9.2642354595386003E-4</v>
      </c>
      <c r="BX47" s="24">
        <f t="shared" si="25"/>
        <v>5.5875552437828196E-3</v>
      </c>
      <c r="BY47" s="24">
        <f t="shared" si="25"/>
        <v>1.4025433460761116E-3</v>
      </c>
      <c r="BZ47" s="24">
        <f t="shared" si="25"/>
        <v>5.1790907999856169E-4</v>
      </c>
      <c r="CA47" s="24">
        <f t="shared" si="25"/>
        <v>2.8256223851172712E-4</v>
      </c>
      <c r="CB47" s="24">
        <f t="shared" si="25"/>
        <v>2.2427511752726214E-3</v>
      </c>
      <c r="CC47" s="24">
        <f t="shared" si="25"/>
        <v>7.7477593143392716E-6</v>
      </c>
      <c r="CD47" s="24">
        <f t="shared" si="25"/>
        <v>1.0240111010115778E-3</v>
      </c>
      <c r="CE47" s="24">
        <f t="shared" si="25"/>
        <v>6.8431149445926016E-4</v>
      </c>
      <c r="CF47" s="24">
        <f t="shared" si="16"/>
        <v>2.3061572717735172E-2</v>
      </c>
    </row>
    <row r="48" spans="1:84" x14ac:dyDescent="0.25">
      <c r="A48" s="31">
        <f>+[1]NEA!A49</f>
        <v>44013</v>
      </c>
      <c r="B48" s="17">
        <f>+[1]NEA!B49</f>
        <v>337.1583</v>
      </c>
      <c r="C48" s="17">
        <f>+[1]NEA!C49</f>
        <v>347.39449999999999</v>
      </c>
      <c r="D48" s="17">
        <f>+[1]NEA!D49</f>
        <v>276.94970000000001</v>
      </c>
      <c r="E48" s="17">
        <f>+[1]NEA!E49</f>
        <v>288.10860000000002</v>
      </c>
      <c r="F48" s="17">
        <f>+[1]NEA!F49</f>
        <v>349.80720000000002</v>
      </c>
      <c r="G48" s="17">
        <f>+[1]NEA!G49</f>
        <v>342.79489999999998</v>
      </c>
      <c r="H48" s="17">
        <f>+[1]NEA!H49</f>
        <v>380.71710000000002</v>
      </c>
      <c r="I48" s="17">
        <f>+[1]NEA!I49</f>
        <v>357.89769999999999</v>
      </c>
      <c r="J48" s="17">
        <f>+[1]NEA!J49</f>
        <v>354.59539999999998</v>
      </c>
      <c r="K48" s="17">
        <f>+[1]NEA!K49</f>
        <v>334.0557</v>
      </c>
      <c r="L48" s="17">
        <f>+[1]NEA!L49</f>
        <v>322.66039999999998</v>
      </c>
      <c r="M48" s="17">
        <f>+[1]NEA!M49</f>
        <v>302.4151</v>
      </c>
      <c r="N48" s="17">
        <f>+[1]NEA!N49</f>
        <v>341.21370000000002</v>
      </c>
      <c r="O48" s="18">
        <f>+[1]NEA!R49</f>
        <v>312.29169999999999</v>
      </c>
      <c r="P48" s="19">
        <f>+[1]NEA!S49</f>
        <v>339.25810000000001</v>
      </c>
      <c r="Q48" s="20">
        <f>+[1]NEA!T49</f>
        <v>346.4042</v>
      </c>
      <c r="R48" s="18">
        <f t="shared" si="6"/>
        <v>337.15908668999998</v>
      </c>
      <c r="S48" s="19">
        <f t="shared" si="7"/>
        <v>329.45713139247459</v>
      </c>
      <c r="T48" s="19">
        <f t="shared" si="8"/>
        <v>316.40010643637441</v>
      </c>
      <c r="U48" s="19">
        <f t="shared" si="9"/>
        <v>318.79380567081608</v>
      </c>
      <c r="V48" s="19"/>
      <c r="W48" s="20">
        <f t="shared" si="10"/>
        <v>335.64119251927485</v>
      </c>
      <c r="X48" s="21"/>
      <c r="Y48" s="42">
        <f t="shared" si="20"/>
        <v>2.2019483822389052E-2</v>
      </c>
      <c r="Z48" s="24">
        <f t="shared" si="20"/>
        <v>1.6412067114687012E-2</v>
      </c>
      <c r="AA48" s="24">
        <f t="shared" si="20"/>
        <v>9.0771497611297214E-3</v>
      </c>
      <c r="AB48" s="24">
        <f t="shared" si="20"/>
        <v>5.9128562826395559E-2</v>
      </c>
      <c r="AC48" s="24">
        <f t="shared" si="20"/>
        <v>7.9801105239833969E-3</v>
      </c>
      <c r="AD48" s="24">
        <f t="shared" si="20"/>
        <v>2.9425552175804892E-2</v>
      </c>
      <c r="AE48" s="24">
        <f t="shared" si="20"/>
        <v>2.6465276053373898E-2</v>
      </c>
      <c r="AF48" s="24">
        <f t="shared" si="20"/>
        <v>2.4592965733314376E-2</v>
      </c>
      <c r="AG48" s="24">
        <f t="shared" si="20"/>
        <v>7.2794353253446964E-3</v>
      </c>
      <c r="AH48" s="24">
        <f t="shared" si="20"/>
        <v>2.291436051718998E-2</v>
      </c>
      <c r="AI48" s="24">
        <f t="shared" si="20"/>
        <v>1.1284633072570216E-3</v>
      </c>
      <c r="AJ48" s="24">
        <f t="shared" si="20"/>
        <v>2.2019638424532584E-2</v>
      </c>
      <c r="AK48" s="24">
        <f t="shared" si="20"/>
        <v>1.1615020634694773E-2</v>
      </c>
      <c r="AL48" s="24">
        <f t="shared" si="20"/>
        <v>2.2437584796148657E-2</v>
      </c>
      <c r="AM48" s="24">
        <f t="shared" si="20"/>
        <v>2.6828255459690364E-2</v>
      </c>
      <c r="AN48" s="24">
        <f t="shared" si="20"/>
        <v>3.541903739944452E-3</v>
      </c>
      <c r="AO48" s="24">
        <f t="shared" si="19"/>
        <v>2.2018002046270135E-2</v>
      </c>
      <c r="AP48" s="24">
        <f t="shared" si="19"/>
        <v>2.3979612368984826E-2</v>
      </c>
      <c r="AQ48" s="24">
        <f t="shared" si="19"/>
        <v>3.4230394850207846E-2</v>
      </c>
      <c r="AR48" s="24">
        <f t="shared" si="24"/>
        <v>3.6240618821359094E-2</v>
      </c>
      <c r="AS48" s="24" t="e">
        <f t="shared" si="24"/>
        <v>#DIV/0!</v>
      </c>
      <c r="AT48" s="24">
        <f t="shared" si="24"/>
        <v>2.9694967601000544E-2</v>
      </c>
      <c r="AU48" s="21"/>
      <c r="AV48" s="24">
        <f t="shared" si="23"/>
        <v>0.47118978208251461</v>
      </c>
      <c r="AW48" s="24">
        <f t="shared" si="23"/>
        <v>0.49640323407408049</v>
      </c>
      <c r="AX48" s="24">
        <f t="shared" si="23"/>
        <v>0.47146330396602165</v>
      </c>
      <c r="AY48" s="24">
        <f t="shared" si="23"/>
        <v>0.62608865954128867</v>
      </c>
      <c r="AZ48" s="24">
        <f t="shared" si="23"/>
        <v>0.18801131745977306</v>
      </c>
      <c r="BA48" s="24">
        <f t="shared" si="23"/>
        <v>0.59789241008458505</v>
      </c>
      <c r="BB48" s="24">
        <f t="shared" si="23"/>
        <v>0.49715682750712387</v>
      </c>
      <c r="BC48" s="24">
        <f t="shared" si="23"/>
        <v>0.43909423735356157</v>
      </c>
      <c r="BD48" s="24">
        <f t="shared" ref="BD48:BK83" si="27">+J48/J36-1</f>
        <v>0.3654491446385979</v>
      </c>
      <c r="BE48" s="24">
        <f t="shared" si="27"/>
        <v>0.58048857341162541</v>
      </c>
      <c r="BF48" s="24">
        <f t="shared" si="27"/>
        <v>0.34178675406192927</v>
      </c>
      <c r="BG48" s="24">
        <f t="shared" si="27"/>
        <v>0.4294179761132737</v>
      </c>
      <c r="BH48" s="24">
        <f t="shared" si="27"/>
        <v>0.47261804316254907</v>
      </c>
      <c r="BI48" s="24">
        <f t="shared" si="22"/>
        <v>0.68356947779386701</v>
      </c>
      <c r="BJ48" s="24">
        <f t="shared" si="22"/>
        <v>0.50082792406721954</v>
      </c>
      <c r="BK48" s="24">
        <f t="shared" si="22"/>
        <v>0.27172983264326445</v>
      </c>
      <c r="BL48" s="24">
        <f t="shared" si="22"/>
        <v>0.47119368972168774</v>
      </c>
      <c r="BM48" s="24">
        <f t="shared" si="22"/>
        <v>0.52445122276651435</v>
      </c>
      <c r="BN48" s="24">
        <f t="shared" si="22"/>
        <v>0.56328664468912892</v>
      </c>
      <c r="BO48" s="24">
        <f t="shared" si="22"/>
        <v>0.58742532468863073</v>
      </c>
      <c r="BP48" s="24" t="e">
        <f t="shared" si="22"/>
        <v>#DIV/0!</v>
      </c>
      <c r="BQ48" s="24">
        <f t="shared" si="22"/>
        <v>0.51960479537848303</v>
      </c>
      <c r="BR48" s="21"/>
      <c r="BS48" s="35">
        <f t="shared" si="13"/>
        <v>44013</v>
      </c>
      <c r="BT48" s="24">
        <f t="shared" si="26"/>
        <v>6.0039829133097756E-3</v>
      </c>
      <c r="BU48" s="24">
        <f t="shared" si="25"/>
        <v>2.7488606953381074E-4</v>
      </c>
      <c r="BV48" s="24">
        <f t="shared" si="25"/>
        <v>5.6557235622814884E-3</v>
      </c>
      <c r="BW48" s="24">
        <f t="shared" si="25"/>
        <v>6.8081930509842714E-4</v>
      </c>
      <c r="BX48" s="24">
        <f t="shared" si="25"/>
        <v>2.310835049540117E-3</v>
      </c>
      <c r="BY48" s="24">
        <f t="shared" si="25"/>
        <v>1.5651126937060475E-3</v>
      </c>
      <c r="BZ48" s="24">
        <f t="shared" si="25"/>
        <v>2.5076680644885432E-3</v>
      </c>
      <c r="CA48" s="24">
        <f t="shared" si="25"/>
        <v>2.1905604887869894E-4</v>
      </c>
      <c r="CB48" s="24">
        <f t="shared" si="25"/>
        <v>1.415458895609564E-3</v>
      </c>
      <c r="CC48" s="24">
        <f t="shared" si="25"/>
        <v>1.4993655541685553E-5</v>
      </c>
      <c r="CD48" s="24">
        <f t="shared" si="25"/>
        <v>9.7765344161855616E-4</v>
      </c>
      <c r="CE48" s="24">
        <f t="shared" si="25"/>
        <v>3.9189564411863204E-4</v>
      </c>
      <c r="CF48" s="24">
        <f t="shared" si="16"/>
        <v>2.2018085343725347E-2</v>
      </c>
    </row>
    <row r="49" spans="1:84" x14ac:dyDescent="0.25">
      <c r="A49" s="31">
        <f>+[1]NEA!A50</f>
        <v>44044</v>
      </c>
      <c r="B49" s="17">
        <f>+[1]NEA!B50</f>
        <v>345.05610000000001</v>
      </c>
      <c r="C49" s="17">
        <f>+[1]NEA!C50</f>
        <v>357.6112</v>
      </c>
      <c r="D49" s="17">
        <f>+[1]NEA!D50</f>
        <v>281.71440000000001</v>
      </c>
      <c r="E49" s="17">
        <f>+[1]NEA!E50</f>
        <v>286.666</v>
      </c>
      <c r="F49" s="17">
        <f>+[1]NEA!F50</f>
        <v>354.45549999999997</v>
      </c>
      <c r="G49" s="17">
        <f>+[1]NEA!G50</f>
        <v>354.24639999999999</v>
      </c>
      <c r="H49" s="17">
        <f>+[1]NEA!H50</f>
        <v>391.60520000000002</v>
      </c>
      <c r="I49" s="17">
        <f>+[1]NEA!I50</f>
        <v>371.91039999999998</v>
      </c>
      <c r="J49" s="17">
        <f>+[1]NEA!J50</f>
        <v>357.13839999999999</v>
      </c>
      <c r="K49" s="17">
        <f>+[1]NEA!K50</f>
        <v>340.0498</v>
      </c>
      <c r="L49" s="17">
        <f>+[1]NEA!L50</f>
        <v>327.06599999999997</v>
      </c>
      <c r="M49" s="17">
        <f>+[1]NEA!M50</f>
        <v>307.15039999999999</v>
      </c>
      <c r="N49" s="17">
        <f>+[1]NEA!N50</f>
        <v>351.95150000000001</v>
      </c>
      <c r="O49" s="18">
        <f>+[1]NEA!R50</f>
        <v>320.57279999999997</v>
      </c>
      <c r="P49" s="19">
        <f>+[1]NEA!S50</f>
        <v>347.99009999999998</v>
      </c>
      <c r="Q49" s="20">
        <f>+[1]NEA!T50</f>
        <v>350.72969999999998</v>
      </c>
      <c r="R49" s="18">
        <f t="shared" si="6"/>
        <v>345.05714318999998</v>
      </c>
      <c r="S49" s="19">
        <f t="shared" si="7"/>
        <v>336.96511483109032</v>
      </c>
      <c r="T49" s="19">
        <f t="shared" si="8"/>
        <v>321.37903082373788</v>
      </c>
      <c r="U49" s="19">
        <f t="shared" si="9"/>
        <v>323.81442925311211</v>
      </c>
      <c r="V49" s="19"/>
      <c r="W49" s="20">
        <f t="shared" si="10"/>
        <v>342.94631894144612</v>
      </c>
      <c r="X49" s="21"/>
      <c r="Y49" s="42">
        <f t="shared" si="20"/>
        <v>2.3424605000084586E-2</v>
      </c>
      <c r="Z49" s="24">
        <f t="shared" si="20"/>
        <v>2.9409504180405888E-2</v>
      </c>
      <c r="AA49" s="24">
        <f t="shared" si="20"/>
        <v>1.7204207117754722E-2</v>
      </c>
      <c r="AB49" s="24">
        <f t="shared" si="20"/>
        <v>-5.0071396688611269E-3</v>
      </c>
      <c r="AC49" s="24">
        <f t="shared" si="20"/>
        <v>1.3288177030089665E-2</v>
      </c>
      <c r="AD49" s="24">
        <f t="shared" ref="Y49:AN65" si="28">+G49/G48-1</f>
        <v>3.3406272963804273E-2</v>
      </c>
      <c r="AE49" s="24">
        <f t="shared" si="28"/>
        <v>2.8598925553908749E-2</v>
      </c>
      <c r="AF49" s="24">
        <f t="shared" si="28"/>
        <v>3.9152808190720423E-2</v>
      </c>
      <c r="AG49" s="24">
        <f t="shared" si="28"/>
        <v>7.1715538329035766E-3</v>
      </c>
      <c r="AH49" s="24">
        <f t="shared" si="28"/>
        <v>1.7943414825731141E-2</v>
      </c>
      <c r="AI49" s="24">
        <f t="shared" si="28"/>
        <v>1.3653984188949142E-2</v>
      </c>
      <c r="AJ49" s="24">
        <f t="shared" si="28"/>
        <v>1.5658278968212924E-2</v>
      </c>
      <c r="AK49" s="24">
        <f t="shared" si="28"/>
        <v>3.1469428103267916E-2</v>
      </c>
      <c r="AL49" s="24">
        <f t="shared" si="28"/>
        <v>2.6517195301700269E-2</v>
      </c>
      <c r="AM49" s="24">
        <f t="shared" si="28"/>
        <v>2.5738515896893688E-2</v>
      </c>
      <c r="AN49" s="24">
        <f t="shared" si="28"/>
        <v>1.2486857838328591E-2</v>
      </c>
      <c r="AO49" s="24">
        <f t="shared" si="19"/>
        <v>2.3425311112145186E-2</v>
      </c>
      <c r="AP49" s="24">
        <f t="shared" si="19"/>
        <v>2.278895407995174E-2</v>
      </c>
      <c r="AQ49" s="24">
        <f t="shared" si="19"/>
        <v>1.5736165336482477E-2</v>
      </c>
      <c r="AR49" s="24">
        <f t="shared" si="24"/>
        <v>1.5748811592281253E-2</v>
      </c>
      <c r="AS49" s="24" t="e">
        <f t="shared" si="24"/>
        <v>#DIV/0!</v>
      </c>
      <c r="AT49" s="24">
        <f t="shared" si="24"/>
        <v>2.1764689749014465E-2</v>
      </c>
      <c r="AU49" s="21"/>
      <c r="AV49" s="24">
        <f t="shared" ref="AV49:BC80" si="29">+B49/B37-1</f>
        <v>0.44134130718009623</v>
      </c>
      <c r="AW49" s="24">
        <f t="shared" si="29"/>
        <v>0.46262428951855572</v>
      </c>
      <c r="AX49" s="24">
        <f t="shared" si="29"/>
        <v>0.43007460171133172</v>
      </c>
      <c r="AY49" s="24">
        <f t="shared" si="29"/>
        <v>0.55582221686728661</v>
      </c>
      <c r="AZ49" s="24">
        <f t="shared" si="29"/>
        <v>0.18382679558472348</v>
      </c>
      <c r="BA49" s="24">
        <f t="shared" si="29"/>
        <v>0.54326276728014422</v>
      </c>
      <c r="BB49" s="24">
        <f t="shared" si="29"/>
        <v>0.46653125025746345</v>
      </c>
      <c r="BC49" s="24">
        <f t="shared" si="29"/>
        <v>0.43899326682963702</v>
      </c>
      <c r="BD49" s="24">
        <f t="shared" si="27"/>
        <v>0.35576372994997008</v>
      </c>
      <c r="BE49" s="24">
        <f t="shared" si="27"/>
        <v>0.54164040972614491</v>
      </c>
      <c r="BF49" s="24">
        <f t="shared" si="27"/>
        <v>0.30015984366248283</v>
      </c>
      <c r="BG49" s="24">
        <f t="shared" si="27"/>
        <v>0.40817810461261961</v>
      </c>
      <c r="BH49" s="24">
        <f t="shared" si="27"/>
        <v>0.44521510392200025</v>
      </c>
      <c r="BI49" s="24">
        <f t="shared" si="22"/>
        <v>0.62681065280935355</v>
      </c>
      <c r="BJ49" s="24">
        <f t="shared" si="22"/>
        <v>0.46448830459193258</v>
      </c>
      <c r="BK49" s="24">
        <f t="shared" si="22"/>
        <v>0.26918663497165274</v>
      </c>
      <c r="BL49" s="24">
        <f t="shared" si="22"/>
        <v>0.44134452397502</v>
      </c>
      <c r="BM49" s="24">
        <f t="shared" si="22"/>
        <v>0.48414733629235807</v>
      </c>
      <c r="BN49" s="24">
        <f t="shared" si="22"/>
        <v>0.51541421152469624</v>
      </c>
      <c r="BO49" s="24">
        <f t="shared" si="22"/>
        <v>0.53438474403670488</v>
      </c>
      <c r="BP49" s="24" t="e">
        <f t="shared" si="22"/>
        <v>#DIV/0!</v>
      </c>
      <c r="BQ49" s="24">
        <f t="shared" si="22"/>
        <v>0.48515519008717201</v>
      </c>
      <c r="BR49" s="21"/>
      <c r="BS49" s="35">
        <f t="shared" si="13"/>
        <v>44044</v>
      </c>
      <c r="BT49" s="24">
        <f t="shared" si="26"/>
        <v>1.0699771501991799E-2</v>
      </c>
      <c r="BU49" s="24">
        <f t="shared" si="25"/>
        <v>5.1440252249462695E-4</v>
      </c>
      <c r="BV49" s="24">
        <f t="shared" si="25"/>
        <v>-4.9632946897645164E-4</v>
      </c>
      <c r="BW49" s="24">
        <f t="shared" si="25"/>
        <v>1.1181012895129555E-3</v>
      </c>
      <c r="BX49" s="24">
        <f t="shared" si="25"/>
        <v>2.6424581568954431E-3</v>
      </c>
      <c r="BY49" s="24">
        <f t="shared" si="25"/>
        <v>1.6986503372451471E-3</v>
      </c>
      <c r="BZ49" s="24">
        <f t="shared" si="25"/>
        <v>4.0023425494789822E-3</v>
      </c>
      <c r="CA49" s="24">
        <f t="shared" si="25"/>
        <v>2.126971217970911E-4</v>
      </c>
      <c r="CB49" s="24">
        <f t="shared" si="25"/>
        <v>1.1093656599882021E-3</v>
      </c>
      <c r="CC49" s="24">
        <f t="shared" si="25"/>
        <v>1.7770928374001143E-4</v>
      </c>
      <c r="CD49" s="24">
        <f t="shared" si="25"/>
        <v>6.9521453275805381E-4</v>
      </c>
      <c r="CE49" s="24">
        <f t="shared" si="25"/>
        <v>1.0509822833962557E-3</v>
      </c>
      <c r="CF49" s="24">
        <f t="shared" si="16"/>
        <v>2.3425365770322115E-2</v>
      </c>
    </row>
    <row r="50" spans="1:84" x14ac:dyDescent="0.25">
      <c r="A50" s="31">
        <f>+[1]NEA!A51</f>
        <v>44075</v>
      </c>
      <c r="B50" s="17">
        <f>+[1]NEA!B51</f>
        <v>356.7869</v>
      </c>
      <c r="C50" s="17">
        <f>+[1]NEA!C51</f>
        <v>370.58960000000002</v>
      </c>
      <c r="D50" s="17">
        <f>+[1]NEA!D51</f>
        <v>292.98880000000003</v>
      </c>
      <c r="E50" s="17">
        <f>+[1]NEA!E51</f>
        <v>302.79820000000001</v>
      </c>
      <c r="F50" s="17">
        <f>+[1]NEA!F51</f>
        <v>358.66739999999999</v>
      </c>
      <c r="G50" s="17">
        <f>+[1]NEA!G51</f>
        <v>368.45859999999999</v>
      </c>
      <c r="H50" s="17">
        <f>+[1]NEA!H51</f>
        <v>409.64769999999999</v>
      </c>
      <c r="I50" s="17">
        <f>+[1]NEA!I51</f>
        <v>381.4486</v>
      </c>
      <c r="J50" s="17">
        <f>+[1]NEA!J51</f>
        <v>362.01850000000002</v>
      </c>
      <c r="K50" s="17">
        <f>+[1]NEA!K51</f>
        <v>352.70170000000002</v>
      </c>
      <c r="L50" s="17">
        <f>+[1]NEA!L51</f>
        <v>327.06599999999997</v>
      </c>
      <c r="M50" s="17">
        <f>+[1]NEA!M51</f>
        <v>316.91980000000001</v>
      </c>
      <c r="N50" s="17">
        <f>+[1]NEA!N51</f>
        <v>356.21550000000002</v>
      </c>
      <c r="O50" s="18">
        <f>+[1]NEA!R51</f>
        <v>343.76560000000001</v>
      </c>
      <c r="P50" s="19">
        <f>+[1]NEA!S51</f>
        <v>359.13229999999999</v>
      </c>
      <c r="Q50" s="20">
        <f>+[1]NEA!T51</f>
        <v>356.69760000000002</v>
      </c>
      <c r="R50" s="18">
        <f t="shared" si="6"/>
        <v>356.78779268</v>
      </c>
      <c r="S50" s="19">
        <f t="shared" si="7"/>
        <v>349.85152161494096</v>
      </c>
      <c r="T50" s="19">
        <f t="shared" si="8"/>
        <v>334.34277519929145</v>
      </c>
      <c r="U50" s="19">
        <f t="shared" si="9"/>
        <v>337.32492344398344</v>
      </c>
      <c r="V50" s="19"/>
      <c r="W50" s="20">
        <f t="shared" si="10"/>
        <v>355.26642292144197</v>
      </c>
      <c r="X50" s="21"/>
      <c r="Y50" s="42">
        <f t="shared" si="28"/>
        <v>3.3996790666793064E-2</v>
      </c>
      <c r="Z50" s="24">
        <f t="shared" si="28"/>
        <v>3.6291928217013325E-2</v>
      </c>
      <c r="AA50" s="24">
        <f t="shared" si="28"/>
        <v>4.0020673419605135E-2</v>
      </c>
      <c r="AB50" s="24">
        <f t="shared" si="28"/>
        <v>5.6275247151737595E-2</v>
      </c>
      <c r="AC50" s="24">
        <f t="shared" si="28"/>
        <v>1.1882732811312025E-2</v>
      </c>
      <c r="AD50" s="24">
        <f t="shared" si="28"/>
        <v>4.0119532619103504E-2</v>
      </c>
      <c r="AE50" s="24">
        <f t="shared" si="28"/>
        <v>4.6073187996481968E-2</v>
      </c>
      <c r="AF50" s="24">
        <f t="shared" si="28"/>
        <v>2.5646499802102873E-2</v>
      </c>
      <c r="AG50" s="24">
        <f t="shared" si="28"/>
        <v>1.3664450532342665E-2</v>
      </c>
      <c r="AH50" s="24">
        <f t="shared" si="28"/>
        <v>3.7206021000453449E-2</v>
      </c>
      <c r="AI50" s="24">
        <f t="shared" si="28"/>
        <v>0</v>
      </c>
      <c r="AJ50" s="24">
        <f t="shared" si="28"/>
        <v>3.1806567727080903E-2</v>
      </c>
      <c r="AK50" s="24">
        <f t="shared" si="28"/>
        <v>1.2115305660012732E-2</v>
      </c>
      <c r="AL50" s="24">
        <f t="shared" si="28"/>
        <v>7.2347997085217663E-2</v>
      </c>
      <c r="AM50" s="24">
        <f t="shared" si="28"/>
        <v>3.2018726969531563E-2</v>
      </c>
      <c r="AN50" s="24">
        <f t="shared" si="28"/>
        <v>1.701566762096296E-2</v>
      </c>
      <c r="AO50" s="24">
        <f t="shared" si="19"/>
        <v>3.3996251697768098E-2</v>
      </c>
      <c r="AP50" s="24">
        <f t="shared" si="19"/>
        <v>3.8242554545476315E-2</v>
      </c>
      <c r="AQ50" s="24">
        <f t="shared" si="19"/>
        <v>4.0337866295525604E-2</v>
      </c>
      <c r="AR50" s="24">
        <f t="shared" si="24"/>
        <v>4.17229529333627E-2</v>
      </c>
      <c r="AS50" s="24" t="e">
        <f t="shared" si="24"/>
        <v>#DIV/0!</v>
      </c>
      <c r="AT50" s="24">
        <f t="shared" si="24"/>
        <v>3.5924292810675551E-2</v>
      </c>
      <c r="AU50" s="21"/>
      <c r="AV50" s="24">
        <f t="shared" si="29"/>
        <v>0.40348484550478925</v>
      </c>
      <c r="AW50" s="24">
        <f t="shared" si="29"/>
        <v>0.43287714028980062</v>
      </c>
      <c r="AX50" s="24">
        <f t="shared" si="29"/>
        <v>0.41412050890978258</v>
      </c>
      <c r="AY50" s="24">
        <f t="shared" si="29"/>
        <v>0.51353391275834714</v>
      </c>
      <c r="AZ50" s="24">
        <f t="shared" si="29"/>
        <v>0.15820548697651193</v>
      </c>
      <c r="BA50" s="24">
        <f t="shared" si="29"/>
        <v>0.50596691486918077</v>
      </c>
      <c r="BB50" s="24">
        <f t="shared" si="29"/>
        <v>0.41587531240851527</v>
      </c>
      <c r="BC50" s="24">
        <f t="shared" si="29"/>
        <v>0.40163015200641983</v>
      </c>
      <c r="BD50" s="24">
        <f t="shared" si="27"/>
        <v>0.28468061171803072</v>
      </c>
      <c r="BE50" s="24">
        <f t="shared" si="27"/>
        <v>0.47924557581044613</v>
      </c>
      <c r="BF50" s="24">
        <f t="shared" si="27"/>
        <v>0.28207831956977891</v>
      </c>
      <c r="BG50" s="24">
        <f t="shared" si="27"/>
        <v>0.35510226769828734</v>
      </c>
      <c r="BH50" s="24">
        <f t="shared" si="27"/>
        <v>0.35189072401186672</v>
      </c>
      <c r="BI50" s="24">
        <f t="shared" si="22"/>
        <v>0.61838000804092408</v>
      </c>
      <c r="BJ50" s="24">
        <f t="shared" si="22"/>
        <v>0.41765007048138525</v>
      </c>
      <c r="BK50" s="24">
        <f t="shared" si="22"/>
        <v>0.24183713755136083</v>
      </c>
      <c r="BL50" s="24">
        <f t="shared" si="22"/>
        <v>0.40349296298845139</v>
      </c>
      <c r="BM50" s="24">
        <f t="shared" si="22"/>
        <v>0.44539814483486539</v>
      </c>
      <c r="BN50" s="24">
        <f t="shared" si="22"/>
        <v>0.46322093750328186</v>
      </c>
      <c r="BO50" s="24">
        <f t="shared" si="22"/>
        <v>0.48223848723655061</v>
      </c>
      <c r="BP50" s="24" t="e">
        <f t="shared" si="22"/>
        <v>#DIV/0!</v>
      </c>
      <c r="BQ50" s="24">
        <f t="shared" si="22"/>
        <v>0.43684009725086392</v>
      </c>
      <c r="BR50" s="21"/>
      <c r="BS50" s="35">
        <f t="shared" si="13"/>
        <v>44075</v>
      </c>
      <c r="BT50" s="24">
        <f t="shared" si="26"/>
        <v>1.3280950662805288E-2</v>
      </c>
      <c r="BU50" s="24">
        <f t="shared" si="25"/>
        <v>1.1893375019308469E-3</v>
      </c>
      <c r="BV50" s="24">
        <f t="shared" si="25"/>
        <v>5.4232781278174807E-3</v>
      </c>
      <c r="BW50" s="24">
        <f t="shared" si="25"/>
        <v>9.8994073717288624E-4</v>
      </c>
      <c r="BX50" s="24">
        <f t="shared" si="25"/>
        <v>3.2044330182831129E-3</v>
      </c>
      <c r="BY50" s="24">
        <f t="shared" si="25"/>
        <v>2.7503803004786695E-3</v>
      </c>
      <c r="BZ50" s="24">
        <f t="shared" si="25"/>
        <v>2.6619690537277897E-3</v>
      </c>
      <c r="CA50" s="24">
        <f t="shared" si="25"/>
        <v>3.9883027716362861E-4</v>
      </c>
      <c r="CB50" s="24">
        <f t="shared" si="25"/>
        <v>2.2879716080950337E-3</v>
      </c>
      <c r="CC50" s="24">
        <f t="shared" si="25"/>
        <v>0</v>
      </c>
      <c r="CD50" s="24">
        <f t="shared" si="25"/>
        <v>1.4014686307530888E-3</v>
      </c>
      <c r="CE50" s="24">
        <f t="shared" si="25"/>
        <v>4.0779455862394648E-4</v>
      </c>
      <c r="CF50" s="24">
        <f t="shared" si="16"/>
        <v>3.399635447685178E-2</v>
      </c>
    </row>
    <row r="51" spans="1:84" x14ac:dyDescent="0.25">
      <c r="A51" s="31">
        <f>+[1]NEA!A52</f>
        <v>44105</v>
      </c>
      <c r="B51" s="17">
        <f>+[1]NEA!B52</f>
        <v>370.15219999999999</v>
      </c>
      <c r="C51" s="17">
        <f>+[1]NEA!C52</f>
        <v>387.19119999999998</v>
      </c>
      <c r="D51" s="17">
        <f>+[1]NEA!D52</f>
        <v>297.0951</v>
      </c>
      <c r="E51" s="17">
        <f>+[1]NEA!E52</f>
        <v>318.51010000000002</v>
      </c>
      <c r="F51" s="17">
        <f>+[1]NEA!F52</f>
        <v>368.42430000000002</v>
      </c>
      <c r="G51" s="17">
        <f>+[1]NEA!G52</f>
        <v>386.82260000000002</v>
      </c>
      <c r="H51" s="17">
        <f>+[1]NEA!H52</f>
        <v>421.69490000000002</v>
      </c>
      <c r="I51" s="17">
        <f>+[1]NEA!I52</f>
        <v>396.34280000000001</v>
      </c>
      <c r="J51" s="17">
        <f>+[1]NEA!J52</f>
        <v>362.27659999999997</v>
      </c>
      <c r="K51" s="17">
        <f>+[1]NEA!K52</f>
        <v>362.9391</v>
      </c>
      <c r="L51" s="17">
        <f>+[1]NEA!L52</f>
        <v>327.7792</v>
      </c>
      <c r="M51" s="17">
        <f>+[1]NEA!M52</f>
        <v>322.26220000000001</v>
      </c>
      <c r="N51" s="17">
        <f>+[1]NEA!N52</f>
        <v>366.01350000000002</v>
      </c>
      <c r="O51" s="18">
        <f>+[1]NEA!R52</f>
        <v>375.97579999999999</v>
      </c>
      <c r="P51" s="19">
        <f>+[1]NEA!S52</f>
        <v>371.23079999999999</v>
      </c>
      <c r="Q51" s="20">
        <f>+[1]NEA!T52</f>
        <v>361.77159999999998</v>
      </c>
      <c r="R51" s="18">
        <f t="shared" si="6"/>
        <v>370.15343982999997</v>
      </c>
      <c r="S51" s="19">
        <f t="shared" si="7"/>
        <v>364.25606767371602</v>
      </c>
      <c r="T51" s="19">
        <f t="shared" si="8"/>
        <v>347.56360826690292</v>
      </c>
      <c r="U51" s="19">
        <f t="shared" si="9"/>
        <v>351.89424349930846</v>
      </c>
      <c r="V51" s="19"/>
      <c r="W51" s="20">
        <f t="shared" si="10"/>
        <v>368.39086443008955</v>
      </c>
      <c r="X51" s="21"/>
      <c r="Y51" s="42">
        <f t="shared" si="28"/>
        <v>3.746017580802441E-2</v>
      </c>
      <c r="Z51" s="24">
        <f t="shared" si="28"/>
        <v>4.4797803284279958E-2</v>
      </c>
      <c r="AA51" s="24">
        <f t="shared" si="28"/>
        <v>1.4015211502965252E-2</v>
      </c>
      <c r="AB51" s="24">
        <f t="shared" si="28"/>
        <v>5.1889013871284639E-2</v>
      </c>
      <c r="AC51" s="24">
        <f t="shared" si="28"/>
        <v>2.7203197168184312E-2</v>
      </c>
      <c r="AD51" s="24">
        <f t="shared" si="28"/>
        <v>4.9840063442677218E-2</v>
      </c>
      <c r="AE51" s="24">
        <f t="shared" si="28"/>
        <v>2.9408684584339317E-2</v>
      </c>
      <c r="AF51" s="24">
        <f t="shared" si="28"/>
        <v>3.9046414117131389E-2</v>
      </c>
      <c r="AG51" s="24">
        <f t="shared" si="28"/>
        <v>7.1294699027801833E-4</v>
      </c>
      <c r="AH51" s="24">
        <f t="shared" si="28"/>
        <v>2.9025661061457875E-2</v>
      </c>
      <c r="AI51" s="24">
        <f t="shared" si="28"/>
        <v>2.1805996343247092E-3</v>
      </c>
      <c r="AJ51" s="24">
        <f t="shared" si="28"/>
        <v>1.6857261679453339E-2</v>
      </c>
      <c r="AK51" s="24">
        <f t="shared" si="28"/>
        <v>2.7505821616409243E-2</v>
      </c>
      <c r="AL51" s="24">
        <f t="shared" si="28"/>
        <v>9.3698147807692145E-2</v>
      </c>
      <c r="AM51" s="24">
        <f t="shared" si="28"/>
        <v>3.3688142225024142E-2</v>
      </c>
      <c r="AN51" s="24">
        <f t="shared" si="28"/>
        <v>1.4224934510352671E-2</v>
      </c>
      <c r="AO51" s="24">
        <f t="shared" si="19"/>
        <v>3.7461055070310501E-2</v>
      </c>
      <c r="AP51" s="24">
        <f t="shared" si="19"/>
        <v>4.117331258781598E-2</v>
      </c>
      <c r="AQ51" s="24">
        <f t="shared" si="19"/>
        <v>3.9542750878139854E-2</v>
      </c>
      <c r="AR51" s="24">
        <f t="shared" si="24"/>
        <v>4.3190760725821065E-2</v>
      </c>
      <c r="AS51" s="24" t="e">
        <f t="shared" si="24"/>
        <v>#DIV/0!</v>
      </c>
      <c r="AT51" s="24">
        <f t="shared" si="24"/>
        <v>3.6942532876375278E-2</v>
      </c>
      <c r="AU51" s="21"/>
      <c r="AV51" s="24">
        <f t="shared" si="29"/>
        <v>0.40952370072503497</v>
      </c>
      <c r="AW51" s="24">
        <f t="shared" si="29"/>
        <v>0.46480177626384567</v>
      </c>
      <c r="AX51" s="24">
        <f t="shared" si="29"/>
        <v>0.36428221775056402</v>
      </c>
      <c r="AY51" s="24">
        <f t="shared" si="29"/>
        <v>0.50624136362303651</v>
      </c>
      <c r="AZ51" s="24">
        <f t="shared" si="29"/>
        <v>0.18111589496327696</v>
      </c>
      <c r="BA51" s="24">
        <f t="shared" si="29"/>
        <v>0.4734302865936344</v>
      </c>
      <c r="BB51" s="24">
        <f t="shared" si="29"/>
        <v>0.38074471401179788</v>
      </c>
      <c r="BC51" s="24">
        <f t="shared" si="29"/>
        <v>0.39977947819256898</v>
      </c>
      <c r="BD51" s="24">
        <f t="shared" si="27"/>
        <v>0.27065286243303488</v>
      </c>
      <c r="BE51" s="24">
        <f t="shared" si="27"/>
        <v>0.47633021163876976</v>
      </c>
      <c r="BF51" s="24">
        <f t="shared" si="27"/>
        <v>0.25577865324325977</v>
      </c>
      <c r="BG51" s="24">
        <f t="shared" si="27"/>
        <v>0.35389097105492784</v>
      </c>
      <c r="BH51" s="24">
        <f t="shared" si="27"/>
        <v>0.33481945044665573</v>
      </c>
      <c r="BI51" s="24">
        <f t="shared" si="22"/>
        <v>0.69767363103836111</v>
      </c>
      <c r="BJ51" s="24">
        <f t="shared" si="22"/>
        <v>0.41497800715053468</v>
      </c>
      <c r="BK51" s="24">
        <f t="shared" si="22"/>
        <v>0.2362093574521289</v>
      </c>
      <c r="BL51" s="24">
        <f t="shared" si="22"/>
        <v>0.40953660720593144</v>
      </c>
      <c r="BM51" s="24">
        <f t="shared" si="22"/>
        <v>0.45432858714040369</v>
      </c>
      <c r="BN51" s="24">
        <f t="shared" si="22"/>
        <v>0.45107753994893196</v>
      </c>
      <c r="BO51" s="24">
        <f t="shared" si="22"/>
        <v>0.46759075515119508</v>
      </c>
      <c r="BP51" s="24" t="e">
        <f t="shared" si="22"/>
        <v>#DIV/0!</v>
      </c>
      <c r="BQ51" s="24">
        <f t="shared" si="22"/>
        <v>0.42269107344749246</v>
      </c>
      <c r="BR51" s="21"/>
      <c r="BS51" s="35">
        <f t="shared" si="13"/>
        <v>44105</v>
      </c>
      <c r="BT51" s="24">
        <f t="shared" si="26"/>
        <v>1.6430045385634917E-2</v>
      </c>
      <c r="BU51" s="24">
        <f t="shared" si="25"/>
        <v>4.1893163678374725E-4</v>
      </c>
      <c r="BV51" s="24">
        <f t="shared" si="25"/>
        <v>5.108316476866168E-3</v>
      </c>
      <c r="BW51" s="24">
        <f t="shared" si="25"/>
        <v>2.2178072961759597E-3</v>
      </c>
      <c r="BX51" s="24">
        <f t="shared" si="25"/>
        <v>4.004404870246084E-3</v>
      </c>
      <c r="BY51" s="24">
        <f t="shared" si="25"/>
        <v>1.7760818012096341E-3</v>
      </c>
      <c r="BZ51" s="24">
        <f t="shared" si="25"/>
        <v>4.0200788201584792E-3</v>
      </c>
      <c r="CA51" s="24">
        <f t="shared" si="25"/>
        <v>2.039990818048187E-5</v>
      </c>
      <c r="CB51" s="24">
        <f t="shared" si="25"/>
        <v>1.7904630467093909E-3</v>
      </c>
      <c r="CC51" s="24">
        <f t="shared" si="25"/>
        <v>2.7185751494800936E-5</v>
      </c>
      <c r="CD51" s="24">
        <f t="shared" si="25"/>
        <v>7.4119537460596186E-4</v>
      </c>
      <c r="CE51" s="24">
        <f t="shared" si="25"/>
        <v>9.062384297181317E-4</v>
      </c>
      <c r="CF51" s="24">
        <f t="shared" si="16"/>
        <v>3.7461148797783762E-2</v>
      </c>
    </row>
    <row r="52" spans="1:84" x14ac:dyDescent="0.25">
      <c r="A52" s="31">
        <f>+[1]NEA!A53</f>
        <v>44136</v>
      </c>
      <c r="B52" s="17">
        <f>+[1]NEA!B53</f>
        <v>383.76679999999999</v>
      </c>
      <c r="C52" s="17">
        <f>+[1]NEA!C53</f>
        <v>400.6413</v>
      </c>
      <c r="D52" s="17">
        <f>+[1]NEA!D53</f>
        <v>305.9135</v>
      </c>
      <c r="E52" s="17">
        <f>+[1]NEA!E53</f>
        <v>334.1207</v>
      </c>
      <c r="F52" s="17">
        <f>+[1]NEA!F53</f>
        <v>378.81659999999999</v>
      </c>
      <c r="G52" s="17">
        <f>+[1]NEA!G53</f>
        <v>403.61009999999999</v>
      </c>
      <c r="H52" s="17">
        <f>+[1]NEA!H53</f>
        <v>439.51319999999998</v>
      </c>
      <c r="I52" s="17">
        <f>+[1]NEA!I53</f>
        <v>412.0487</v>
      </c>
      <c r="J52" s="17">
        <f>+[1]NEA!J53</f>
        <v>362.15719999999999</v>
      </c>
      <c r="K52" s="17">
        <f>+[1]NEA!K53</f>
        <v>384.97539999999998</v>
      </c>
      <c r="L52" s="17">
        <f>+[1]NEA!L53</f>
        <v>328.75529999999998</v>
      </c>
      <c r="M52" s="17">
        <f>+[1]NEA!M53</f>
        <v>333.32810000000001</v>
      </c>
      <c r="N52" s="17">
        <f>+[1]NEA!N53</f>
        <v>372.14909999999998</v>
      </c>
      <c r="O52" s="18">
        <f>+[1]NEA!R53</f>
        <v>389.52480000000003</v>
      </c>
      <c r="P52" s="19">
        <f>+[1]NEA!S53</f>
        <v>386.31110000000001</v>
      </c>
      <c r="Q52" s="20">
        <f>+[1]NEA!T53</f>
        <v>369.63099999999997</v>
      </c>
      <c r="R52" s="18">
        <f t="shared" si="6"/>
        <v>383.76830312999999</v>
      </c>
      <c r="S52" s="19">
        <f t="shared" si="7"/>
        <v>378.4175880527327</v>
      </c>
      <c r="T52" s="19">
        <f t="shared" si="8"/>
        <v>363.04101916149989</v>
      </c>
      <c r="U52" s="19">
        <f t="shared" si="9"/>
        <v>368.12673665283546</v>
      </c>
      <c r="V52" s="19"/>
      <c r="W52" s="20">
        <f t="shared" si="10"/>
        <v>383.2982735778287</v>
      </c>
      <c r="X52" s="21"/>
      <c r="Y52" s="42">
        <f t="shared" si="28"/>
        <v>3.67810862666762E-2</v>
      </c>
      <c r="Z52" s="24">
        <f t="shared" si="28"/>
        <v>3.4737618003715109E-2</v>
      </c>
      <c r="AA52" s="24">
        <f t="shared" si="28"/>
        <v>2.968207823016944E-2</v>
      </c>
      <c r="AB52" s="24">
        <f t="shared" si="28"/>
        <v>4.9011318636363432E-2</v>
      </c>
      <c r="AC52" s="24">
        <f t="shared" si="28"/>
        <v>2.820742280028754E-2</v>
      </c>
      <c r="AD52" s="24">
        <f t="shared" si="28"/>
        <v>4.3398446729844498E-2</v>
      </c>
      <c r="AE52" s="24">
        <f t="shared" si="28"/>
        <v>4.2254008763207729E-2</v>
      </c>
      <c r="AF52" s="24">
        <f t="shared" si="28"/>
        <v>3.9627060211513854E-2</v>
      </c>
      <c r="AG52" s="24">
        <f t="shared" si="28"/>
        <v>-3.2958242403724469E-4</v>
      </c>
      <c r="AH52" s="24">
        <f t="shared" si="28"/>
        <v>6.0716246885496705E-2</v>
      </c>
      <c r="AI52" s="24">
        <f t="shared" si="28"/>
        <v>2.9779192822485534E-3</v>
      </c>
      <c r="AJ52" s="24">
        <f t="shared" si="28"/>
        <v>3.4338187972402512E-2</v>
      </c>
      <c r="AK52" s="24">
        <f t="shared" si="28"/>
        <v>1.6763316107192727E-2</v>
      </c>
      <c r="AL52" s="24">
        <f t="shared" si="28"/>
        <v>3.6036893863913733E-2</v>
      </c>
      <c r="AM52" s="24">
        <f t="shared" si="28"/>
        <v>4.0622437577916504E-2</v>
      </c>
      <c r="AN52" s="24">
        <f t="shared" si="28"/>
        <v>2.1724756724961214E-2</v>
      </c>
      <c r="AO52" s="24">
        <f t="shared" si="19"/>
        <v>3.6781674394956054E-2</v>
      </c>
      <c r="AP52" s="24">
        <f t="shared" si="19"/>
        <v>3.8877925821408477E-2</v>
      </c>
      <c r="AQ52" s="24">
        <f t="shared" si="19"/>
        <v>4.453116070400398E-2</v>
      </c>
      <c r="AR52" s="24">
        <f t="shared" si="24"/>
        <v>4.6128896546041132E-2</v>
      </c>
      <c r="AS52" s="24" t="e">
        <f t="shared" si="24"/>
        <v>#DIV/0!</v>
      </c>
      <c r="AT52" s="24">
        <f t="shared" si="24"/>
        <v>4.0466283469871911E-2</v>
      </c>
      <c r="AU52" s="21"/>
      <c r="AV52" s="24">
        <f t="shared" si="29"/>
        <v>0.4011635994545284</v>
      </c>
      <c r="AW52" s="24">
        <f t="shared" si="29"/>
        <v>0.44769485767186534</v>
      </c>
      <c r="AX52" s="24">
        <f t="shared" si="29"/>
        <v>0.32931659021659221</v>
      </c>
      <c r="AY52" s="24">
        <f t="shared" si="29"/>
        <v>0.51438829030216993</v>
      </c>
      <c r="AZ52" s="24">
        <f t="shared" si="29"/>
        <v>0.19514906843663815</v>
      </c>
      <c r="BA52" s="24">
        <f t="shared" si="29"/>
        <v>0.52243019949145464</v>
      </c>
      <c r="BB52" s="24">
        <f t="shared" si="29"/>
        <v>0.35599238075492723</v>
      </c>
      <c r="BC52" s="24">
        <f t="shared" si="29"/>
        <v>0.37559528360120331</v>
      </c>
      <c r="BD52" s="24">
        <f t="shared" si="27"/>
        <v>0.18513840138594451</v>
      </c>
      <c r="BE52" s="24">
        <f t="shared" si="27"/>
        <v>0.49592848305490445</v>
      </c>
      <c r="BF52" s="24">
        <f t="shared" si="27"/>
        <v>0.25946325318998209</v>
      </c>
      <c r="BG52" s="24">
        <f t="shared" si="27"/>
        <v>0.35710240516249869</v>
      </c>
      <c r="BH52" s="24">
        <f t="shared" si="27"/>
        <v>0.2803592790061511</v>
      </c>
      <c r="BI52" s="24">
        <f t="shared" si="22"/>
        <v>0.69540237889634815</v>
      </c>
      <c r="BJ52" s="24">
        <f t="shared" si="22"/>
        <v>0.40910049227734446</v>
      </c>
      <c r="BK52" s="24">
        <f t="shared" si="22"/>
        <v>0.21583585487374091</v>
      </c>
      <c r="BL52" s="24">
        <f t="shared" si="22"/>
        <v>0.40117614470868834</v>
      </c>
      <c r="BM52" s="24">
        <f t="shared" si="22"/>
        <v>0.44940334653246583</v>
      </c>
      <c r="BN52" s="24">
        <f t="shared" si="22"/>
        <v>0.46336168657155308</v>
      </c>
      <c r="BO52" s="24">
        <f t="shared" si="22"/>
        <v>0.48133755010536383</v>
      </c>
      <c r="BP52" s="24" t="e">
        <f t="shared" si="22"/>
        <v>#DIV/0!</v>
      </c>
      <c r="BQ52" s="24">
        <f t="shared" si="22"/>
        <v>0.41570774543396638</v>
      </c>
      <c r="BR52" s="21"/>
      <c r="BS52" s="35">
        <f t="shared" si="13"/>
        <v>44136</v>
      </c>
      <c r="BT52" s="24">
        <f t="shared" si="26"/>
        <v>1.2830479759407099E-2</v>
      </c>
      <c r="BU52" s="24">
        <f t="shared" si="25"/>
        <v>8.6718317492101874E-4</v>
      </c>
      <c r="BV52" s="24">
        <f t="shared" si="25"/>
        <v>4.8921216731928037E-3</v>
      </c>
      <c r="BW52" s="24">
        <f t="shared" si="25"/>
        <v>2.2769431871538202E-3</v>
      </c>
      <c r="BX52" s="24">
        <f t="shared" si="25"/>
        <v>3.5284607250747058E-3</v>
      </c>
      <c r="BY52" s="24">
        <f t="shared" si="25"/>
        <v>2.5320464933073425E-3</v>
      </c>
      <c r="BZ52" s="24">
        <f t="shared" si="25"/>
        <v>4.0860980158972408E-3</v>
      </c>
      <c r="CA52" s="24">
        <f t="shared" si="25"/>
        <v>-9.0964743691907456E-6</v>
      </c>
      <c r="CB52" s="24">
        <f t="shared" si="25"/>
        <v>3.7148641018478318E-3</v>
      </c>
      <c r="CC52" s="24">
        <f t="shared" si="25"/>
        <v>3.5863517763772969E-5</v>
      </c>
      <c r="CD52" s="24">
        <f t="shared" si="25"/>
        <v>1.4798292432140075E-3</v>
      </c>
      <c r="CE52" s="24">
        <f t="shared" si="25"/>
        <v>5.4700417828125426E-4</v>
      </c>
      <c r="CF52" s="24">
        <f t="shared" si="16"/>
        <v>3.6781797595691709E-2</v>
      </c>
    </row>
    <row r="53" spans="1:84" x14ac:dyDescent="0.25">
      <c r="A53" s="31">
        <f>+[1]NEA!A54</f>
        <v>44166</v>
      </c>
      <c r="B53" s="17">
        <f>+[1]NEA!B54</f>
        <v>405.06189999999998</v>
      </c>
      <c r="C53" s="17">
        <f>+[1]NEA!C54</f>
        <v>437.01229999999998</v>
      </c>
      <c r="D53" s="17">
        <f>+[1]NEA!D54</f>
        <v>323.36259999999999</v>
      </c>
      <c r="E53" s="17">
        <f>+[1]NEA!E54</f>
        <v>354.5455</v>
      </c>
      <c r="F53" s="17">
        <f>+[1]NEA!F54</f>
        <v>385.26639999999998</v>
      </c>
      <c r="G53" s="17">
        <f>+[1]NEA!G54</f>
        <v>411.69709999999998</v>
      </c>
      <c r="H53" s="17">
        <f>+[1]NEA!H54</f>
        <v>459.72859999999997</v>
      </c>
      <c r="I53" s="17">
        <f>+[1]NEA!I54</f>
        <v>426.78930000000003</v>
      </c>
      <c r="J53" s="17">
        <f>+[1]NEA!J54</f>
        <v>364.92809999999997</v>
      </c>
      <c r="K53" s="17">
        <f>+[1]NEA!K54</f>
        <v>393.46910000000003</v>
      </c>
      <c r="L53" s="17">
        <f>+[1]NEA!L54</f>
        <v>328.75529999999998</v>
      </c>
      <c r="M53" s="17">
        <f>+[1]NEA!M54</f>
        <v>353.94760000000002</v>
      </c>
      <c r="N53" s="17">
        <f>+[1]NEA!N54</f>
        <v>377.76920000000001</v>
      </c>
      <c r="O53" s="18">
        <f>+[1]NEA!R54</f>
        <v>405.42079999999999</v>
      </c>
      <c r="P53" s="19">
        <f>+[1]NEA!S54</f>
        <v>411.78410000000002</v>
      </c>
      <c r="Q53" s="20">
        <f>+[1]NEA!T54</f>
        <v>378.20260000000002</v>
      </c>
      <c r="R53" s="18">
        <f t="shared" si="6"/>
        <v>405.06469928000001</v>
      </c>
      <c r="S53" s="19">
        <f t="shared" si="7"/>
        <v>403.42765145564414</v>
      </c>
      <c r="T53" s="19">
        <f t="shared" si="8"/>
        <v>377.01970481251851</v>
      </c>
      <c r="U53" s="19">
        <f t="shared" si="9"/>
        <v>380.96876839557405</v>
      </c>
      <c r="V53" s="19"/>
      <c r="W53" s="20">
        <f t="shared" si="10"/>
        <v>396.37371591998334</v>
      </c>
      <c r="X53" s="21"/>
      <c r="Y53" s="42">
        <f t="shared" si="28"/>
        <v>5.548968800844678E-2</v>
      </c>
      <c r="Z53" s="24">
        <f t="shared" si="28"/>
        <v>9.0781953832517859E-2</v>
      </c>
      <c r="AA53" s="24">
        <f t="shared" si="28"/>
        <v>5.7039326476275187E-2</v>
      </c>
      <c r="AB53" s="24">
        <f t="shared" si="28"/>
        <v>6.1130004815624917E-2</v>
      </c>
      <c r="AC53" s="24">
        <f t="shared" si="28"/>
        <v>1.7026181006851271E-2</v>
      </c>
      <c r="AD53" s="24">
        <f t="shared" si="28"/>
        <v>2.0036664097355272E-2</v>
      </c>
      <c r="AE53" s="24">
        <f t="shared" si="28"/>
        <v>4.599497808029418E-2</v>
      </c>
      <c r="AF53" s="24">
        <f t="shared" si="28"/>
        <v>3.5773926722739491E-2</v>
      </c>
      <c r="AG53" s="24">
        <f t="shared" si="28"/>
        <v>7.6510973687669015E-3</v>
      </c>
      <c r="AH53" s="24">
        <f t="shared" si="28"/>
        <v>2.2062968179265674E-2</v>
      </c>
      <c r="AI53" s="24">
        <f t="shared" si="28"/>
        <v>0</v>
      </c>
      <c r="AJ53" s="24">
        <f t="shared" si="28"/>
        <v>6.1859471193697724E-2</v>
      </c>
      <c r="AK53" s="24">
        <f t="shared" si="28"/>
        <v>1.5101742822970721E-2</v>
      </c>
      <c r="AL53" s="24">
        <f t="shared" si="28"/>
        <v>4.0808698188151249E-2</v>
      </c>
      <c r="AM53" s="24">
        <f t="shared" si="28"/>
        <v>6.5939083810949262E-2</v>
      </c>
      <c r="AN53" s="24">
        <f t="shared" si="28"/>
        <v>2.3189613425280919E-2</v>
      </c>
      <c r="AO53" s="24">
        <f t="shared" ref="AO53:AQ95" si="30">+R53/R52-1</f>
        <v>5.5492848096904801E-2</v>
      </c>
      <c r="AP53" s="24">
        <f t="shared" si="30"/>
        <v>6.6091175972048832E-2</v>
      </c>
      <c r="AQ53" s="24">
        <f t="shared" si="30"/>
        <v>3.8504424880980714E-2</v>
      </c>
      <c r="AR53" s="24">
        <f t="shared" si="24"/>
        <v>3.4884811300325058E-2</v>
      </c>
      <c r="AS53" s="24" t="e">
        <f t="shared" si="24"/>
        <v>#DIV/0!</v>
      </c>
      <c r="AT53" s="24">
        <f t="shared" si="24"/>
        <v>3.4112969568331986E-2</v>
      </c>
      <c r="AU53" s="21"/>
      <c r="AV53" s="24">
        <f t="shared" si="29"/>
        <v>0.42221197761885776</v>
      </c>
      <c r="AW53" s="24">
        <f t="shared" si="29"/>
        <v>0.51985458496269676</v>
      </c>
      <c r="AX53" s="24">
        <f t="shared" si="29"/>
        <v>0.36040404550350025</v>
      </c>
      <c r="AY53" s="24">
        <f t="shared" si="29"/>
        <v>0.54848787399153753</v>
      </c>
      <c r="AZ53" s="24">
        <f t="shared" si="29"/>
        <v>0.19133603924917941</v>
      </c>
      <c r="BA53" s="24">
        <f t="shared" si="29"/>
        <v>0.47576071932460784</v>
      </c>
      <c r="BB53" s="24">
        <f t="shared" si="29"/>
        <v>0.35959391571515287</v>
      </c>
      <c r="BC53" s="24">
        <f t="shared" si="29"/>
        <v>0.34116379357752491</v>
      </c>
      <c r="BD53" s="24">
        <f t="shared" si="27"/>
        <v>0.11166786689525821</v>
      </c>
      <c r="BE53" s="24">
        <f t="shared" si="27"/>
        <v>0.50647894247976355</v>
      </c>
      <c r="BF53" s="24">
        <f t="shared" si="27"/>
        <v>0.25518646138574153</v>
      </c>
      <c r="BG53" s="24">
        <f t="shared" si="27"/>
        <v>0.39079120622632324</v>
      </c>
      <c r="BH53" s="24">
        <f t="shared" si="27"/>
        <v>0.24761619166638038</v>
      </c>
      <c r="BI53" s="24">
        <f t="shared" si="22"/>
        <v>0.67288071041378772</v>
      </c>
      <c r="BJ53" s="24">
        <f t="shared" si="22"/>
        <v>0.45023865764276771</v>
      </c>
      <c r="BK53" s="24">
        <f t="shared" si="22"/>
        <v>0.18845640308694889</v>
      </c>
      <c r="BL53" s="24">
        <f t="shared" si="22"/>
        <v>0.42223113759178799</v>
      </c>
      <c r="BM53" s="24">
        <f t="shared" si="22"/>
        <v>0.48873838565929906</v>
      </c>
      <c r="BN53" s="24">
        <f t="shared" si="22"/>
        <v>0.46522954049339926</v>
      </c>
      <c r="BO53" s="24">
        <f t="shared" si="22"/>
        <v>0.47780746764978499</v>
      </c>
      <c r="BP53" s="24" t="e">
        <f t="shared" si="22"/>
        <v>#DIV/0!</v>
      </c>
      <c r="BQ53" s="24">
        <f t="shared" si="22"/>
        <v>0.40069332132132729</v>
      </c>
      <c r="BR53" s="21"/>
      <c r="BS53" s="35">
        <f t="shared" si="13"/>
        <v>44166</v>
      </c>
      <c r="BT53" s="24">
        <f t="shared" si="26"/>
        <v>3.3464593862731207E-2</v>
      </c>
      <c r="BU53" s="24">
        <f t="shared" si="25"/>
        <v>1.6550343594078476E-3</v>
      </c>
      <c r="BV53" s="24">
        <f t="shared" si="25"/>
        <v>6.1737409280844535E-3</v>
      </c>
      <c r="BW53" s="24">
        <f t="shared" si="25"/>
        <v>1.3630120687876037E-3</v>
      </c>
      <c r="BX53" s="24">
        <f t="shared" si="25"/>
        <v>1.63945552351063E-3</v>
      </c>
      <c r="BY53" s="24">
        <f t="shared" si="25"/>
        <v>2.770771312161446E-3</v>
      </c>
      <c r="BZ53" s="24">
        <f t="shared" si="25"/>
        <v>3.6989124124338084E-3</v>
      </c>
      <c r="CA53" s="24">
        <f t="shared" si="25"/>
        <v>2.036116203902983E-4</v>
      </c>
      <c r="CB53" s="24">
        <f t="shared" si="25"/>
        <v>1.3810649592408801E-3</v>
      </c>
      <c r="CC53" s="24">
        <f t="shared" si="25"/>
        <v>0</v>
      </c>
      <c r="CD53" s="24">
        <f t="shared" si="25"/>
        <v>2.6595975733179648E-3</v>
      </c>
      <c r="CE53" s="24">
        <f t="shared" si="25"/>
        <v>4.8327083009786469E-4</v>
      </c>
      <c r="CF53" s="24">
        <f t="shared" si="16"/>
        <v>5.5493065450164011E-2</v>
      </c>
    </row>
    <row r="54" spans="1:84" x14ac:dyDescent="0.25">
      <c r="A54" s="31">
        <f>+[1]NEA!A55</f>
        <v>44197</v>
      </c>
      <c r="B54" s="17">
        <f>+[1]NEA!B55</f>
        <v>422.54</v>
      </c>
      <c r="C54" s="17">
        <f>+[1]NEA!C55</f>
        <v>461.12079999999997</v>
      </c>
      <c r="D54" s="17">
        <f>+[1]NEA!D55</f>
        <v>337.91699999999997</v>
      </c>
      <c r="E54" s="17">
        <f>+[1]NEA!E55</f>
        <v>357.5874</v>
      </c>
      <c r="F54" s="17">
        <f>+[1]NEA!F55</f>
        <v>388.82639999999998</v>
      </c>
      <c r="G54" s="17">
        <f>+[1]NEA!G55</f>
        <v>423.2817</v>
      </c>
      <c r="H54" s="17">
        <f>+[1]NEA!H55</f>
        <v>477.0172</v>
      </c>
      <c r="I54" s="17">
        <f>+[1]NEA!I55</f>
        <v>453.68040000000002</v>
      </c>
      <c r="J54" s="17">
        <f>+[1]NEA!J55</f>
        <v>412.5874</v>
      </c>
      <c r="K54" s="17">
        <f>+[1]NEA!K55</f>
        <v>409.42579999999998</v>
      </c>
      <c r="L54" s="17">
        <f>+[1]NEA!L55</f>
        <v>328.99430000000001</v>
      </c>
      <c r="M54" s="17">
        <f>+[1]NEA!M55</f>
        <v>370.23579999999998</v>
      </c>
      <c r="N54" s="17">
        <f>+[1]NEA!N55</f>
        <v>385.22910000000002</v>
      </c>
      <c r="O54" s="18">
        <f>+[1]NEA!R55</f>
        <v>417.36669999999998</v>
      </c>
      <c r="P54" s="19">
        <f>+[1]NEA!S55</f>
        <v>429.81060000000002</v>
      </c>
      <c r="Q54" s="20">
        <f>+[1]NEA!T55</f>
        <v>397.41609999999997</v>
      </c>
      <c r="R54" s="18">
        <f t="shared" si="6"/>
        <v>422.54442569999998</v>
      </c>
      <c r="S54" s="19">
        <f t="shared" si="7"/>
        <v>420.38010197747872</v>
      </c>
      <c r="T54" s="19">
        <f t="shared" si="8"/>
        <v>386.76958069087686</v>
      </c>
      <c r="U54" s="19">
        <f t="shared" si="9"/>
        <v>389.599532780083</v>
      </c>
      <c r="V54" s="19"/>
      <c r="W54" s="20">
        <f t="shared" si="10"/>
        <v>411.67326376328407</v>
      </c>
      <c r="X54" s="21"/>
      <c r="Y54" s="42">
        <f t="shared" si="28"/>
        <v>4.3149207565559733E-2</v>
      </c>
      <c r="Z54" s="24">
        <f t="shared" si="28"/>
        <v>5.5166639474449664E-2</v>
      </c>
      <c r="AA54" s="24">
        <f t="shared" si="28"/>
        <v>4.5009534188554801E-2</v>
      </c>
      <c r="AB54" s="24">
        <f t="shared" si="28"/>
        <v>8.5797168487542486E-3</v>
      </c>
      <c r="AC54" s="24">
        <f t="shared" si="28"/>
        <v>9.2403593980685539E-3</v>
      </c>
      <c r="AD54" s="24">
        <f t="shared" si="28"/>
        <v>2.8138648535537492E-2</v>
      </c>
      <c r="AE54" s="24">
        <f t="shared" si="28"/>
        <v>3.7606100642857632E-2</v>
      </c>
      <c r="AF54" s="24">
        <f t="shared" si="28"/>
        <v>6.3007905774582484E-2</v>
      </c>
      <c r="AG54" s="24">
        <f t="shared" si="28"/>
        <v>0.13059915090123231</v>
      </c>
      <c r="AH54" s="24">
        <f t="shared" si="28"/>
        <v>4.0553883392622003E-2</v>
      </c>
      <c r="AI54" s="24">
        <f t="shared" si="28"/>
        <v>7.2698447751262663E-4</v>
      </c>
      <c r="AJ54" s="24">
        <f t="shared" si="28"/>
        <v>4.6018676210828779E-2</v>
      </c>
      <c r="AK54" s="24">
        <f t="shared" si="28"/>
        <v>1.9747242496211959E-2</v>
      </c>
      <c r="AL54" s="24">
        <f t="shared" si="28"/>
        <v>2.946543443256977E-2</v>
      </c>
      <c r="AM54" s="24">
        <f t="shared" si="28"/>
        <v>4.377658098017867E-2</v>
      </c>
      <c r="AN54" s="24">
        <f t="shared" si="28"/>
        <v>5.080213620953411E-2</v>
      </c>
      <c r="AO54" s="24">
        <f t="shared" si="30"/>
        <v>4.3152924584813457E-2</v>
      </c>
      <c r="AP54" s="24">
        <f t="shared" si="30"/>
        <v>4.2021042585125068E-2</v>
      </c>
      <c r="AQ54" s="24">
        <f t="shared" si="30"/>
        <v>2.5860388074959273E-2</v>
      </c>
      <c r="AR54" s="24">
        <f t="shared" si="24"/>
        <v>2.2654781967710536E-2</v>
      </c>
      <c r="AS54" s="24" t="e">
        <f t="shared" si="24"/>
        <v>#DIV/0!</v>
      </c>
      <c r="AT54" s="24">
        <f t="shared" si="24"/>
        <v>3.8598795098687244E-2</v>
      </c>
      <c r="AU54" s="21"/>
      <c r="AV54" s="24">
        <f t="shared" si="29"/>
        <v>0.43906306620493862</v>
      </c>
      <c r="AW54" s="24">
        <f t="shared" si="29"/>
        <v>0.51306853586132251</v>
      </c>
      <c r="AX54" s="24">
        <f t="shared" si="29"/>
        <v>0.37078552322104996</v>
      </c>
      <c r="AY54" s="24">
        <f t="shared" si="29"/>
        <v>0.54412572459011876</v>
      </c>
      <c r="AZ54" s="24">
        <f t="shared" si="29"/>
        <v>0.18786444234192601</v>
      </c>
      <c r="BA54" s="24">
        <f t="shared" si="29"/>
        <v>0.5250064310280349</v>
      </c>
      <c r="BB54" s="24">
        <f t="shared" si="29"/>
        <v>0.43507756660535479</v>
      </c>
      <c r="BC54" s="24">
        <f t="shared" si="29"/>
        <v>0.40368674744273236</v>
      </c>
      <c r="BD54" s="24">
        <f t="shared" si="27"/>
        <v>0.24838092817505708</v>
      </c>
      <c r="BE54" s="24">
        <f t="shared" si="27"/>
        <v>0.5177921556517513</v>
      </c>
      <c r="BF54" s="24">
        <f t="shared" si="27"/>
        <v>0.26013989710338992</v>
      </c>
      <c r="BG54" s="24">
        <f t="shared" si="27"/>
        <v>0.36625686614228425</v>
      </c>
      <c r="BH54" s="24">
        <f t="shared" si="27"/>
        <v>0.23333064403041992</v>
      </c>
      <c r="BI54" s="24">
        <f t="shared" si="22"/>
        <v>0.65002032051059033</v>
      </c>
      <c r="BJ54" s="24">
        <f t="shared" si="22"/>
        <v>0.46298779807045598</v>
      </c>
      <c r="BK54" s="24">
        <f t="shared" si="22"/>
        <v>0.23545961183767328</v>
      </c>
      <c r="BL54" s="24">
        <f t="shared" si="22"/>
        <v>0.43908211226655913</v>
      </c>
      <c r="BM54" s="24">
        <f t="shared" si="22"/>
        <v>0.4889539717664948</v>
      </c>
      <c r="BN54" s="24">
        <f t="shared" si="22"/>
        <v>0.47171298964032871</v>
      </c>
      <c r="BO54" s="24">
        <f t="shared" si="22"/>
        <v>0.49042482617935734</v>
      </c>
      <c r="BP54" s="24" t="e">
        <f t="shared" si="22"/>
        <v>#DIV/0!</v>
      </c>
      <c r="BQ54" s="24">
        <f t="shared" si="22"/>
        <v>0.44124863009513104</v>
      </c>
      <c r="BR54" s="21"/>
      <c r="BS54" s="35">
        <f t="shared" si="13"/>
        <v>44197</v>
      </c>
      <c r="BT54" s="24">
        <f t="shared" si="26"/>
        <v>2.1015828321547886E-2</v>
      </c>
      <c r="BU54" s="24">
        <f t="shared" si="25"/>
        <v>1.3078992618165263E-3</v>
      </c>
      <c r="BV54" s="24">
        <f t="shared" si="25"/>
        <v>8.7112710427714841E-4</v>
      </c>
      <c r="BW54" s="24">
        <f t="shared" si="25"/>
        <v>7.1277007291971979E-4</v>
      </c>
      <c r="BX54" s="24">
        <f t="shared" si="25"/>
        <v>2.2250472828967667E-3</v>
      </c>
      <c r="BY54" s="24">
        <f t="shared" si="25"/>
        <v>2.2450404740608819E-3</v>
      </c>
      <c r="BZ54" s="24">
        <f t="shared" si="25"/>
        <v>6.3931288773394872E-3</v>
      </c>
      <c r="CA54" s="24">
        <f t="shared" si="25"/>
        <v>3.3179922871047632E-3</v>
      </c>
      <c r="CB54" s="24">
        <f t="shared" si="25"/>
        <v>2.4581380771679521E-3</v>
      </c>
      <c r="CC54" s="24">
        <f t="shared" si="25"/>
        <v>8.0244525589803551E-6</v>
      </c>
      <c r="CD54" s="24">
        <f t="shared" si="25"/>
        <v>1.9904757766652406E-3</v>
      </c>
      <c r="CE54" s="24">
        <f t="shared" si="25"/>
        <v>6.0775081536920694E-4</v>
      </c>
      <c r="CF54" s="24">
        <f t="shared" si="16"/>
        <v>4.3153222803724557E-2</v>
      </c>
    </row>
    <row r="55" spans="1:84" x14ac:dyDescent="0.25">
      <c r="A55" s="31">
        <f>+[1]NEA!A56</f>
        <v>44228</v>
      </c>
      <c r="B55" s="17">
        <f>+[1]NEA!B56</f>
        <v>438.58249999999998</v>
      </c>
      <c r="C55" s="17">
        <f>+[1]NEA!C56</f>
        <v>478.19920000000002</v>
      </c>
      <c r="D55" s="17">
        <f>+[1]NEA!D56</f>
        <v>348.20780000000002</v>
      </c>
      <c r="E55" s="17">
        <f>+[1]NEA!E56</f>
        <v>370.70639999999997</v>
      </c>
      <c r="F55" s="17">
        <f>+[1]NEA!F56</f>
        <v>394.06830000000002</v>
      </c>
      <c r="G55" s="17">
        <f>+[1]NEA!G56</f>
        <v>441.12189999999998</v>
      </c>
      <c r="H55" s="17">
        <f>+[1]NEA!H56</f>
        <v>507.11520000000002</v>
      </c>
      <c r="I55" s="17">
        <f>+[1]NEA!I56</f>
        <v>475.61090000000002</v>
      </c>
      <c r="J55" s="17">
        <f>+[1]NEA!J56</f>
        <v>426.3605</v>
      </c>
      <c r="K55" s="17">
        <f>+[1]NEA!K56</f>
        <v>420.9735</v>
      </c>
      <c r="L55" s="17">
        <f>+[1]NEA!L56</f>
        <v>334.6893</v>
      </c>
      <c r="M55" s="17">
        <f>+[1]NEA!M56</f>
        <v>391.64440000000002</v>
      </c>
      <c r="N55" s="17">
        <f>+[1]NEA!N56</f>
        <v>396.15159999999997</v>
      </c>
      <c r="O55" s="18">
        <f>+[1]NEA!R56</f>
        <v>430.65019999999998</v>
      </c>
      <c r="P55" s="19">
        <f>+[1]NEA!S56</f>
        <v>447.53120000000001</v>
      </c>
      <c r="Q55" s="20">
        <f>+[1]NEA!T56</f>
        <v>408.76490000000001</v>
      </c>
      <c r="R55" s="18">
        <f t="shared" si="6"/>
        <v>438.58594356000003</v>
      </c>
      <c r="S55" s="19">
        <f t="shared" si="7"/>
        <v>436.11133570447669</v>
      </c>
      <c r="T55" s="19">
        <f t="shared" si="8"/>
        <v>401.68105467965751</v>
      </c>
      <c r="U55" s="19">
        <f t="shared" si="9"/>
        <v>403.39894681881049</v>
      </c>
      <c r="V55" s="19"/>
      <c r="W55" s="20">
        <f t="shared" si="10"/>
        <v>428.65952321316945</v>
      </c>
      <c r="X55" s="21"/>
      <c r="Y55" s="42">
        <f t="shared" si="28"/>
        <v>3.7966819709376542E-2</v>
      </c>
      <c r="Z55" s="24">
        <f t="shared" si="28"/>
        <v>3.7036715758647309E-2</v>
      </c>
      <c r="AA55" s="24">
        <f t="shared" si="28"/>
        <v>3.0453632104925354E-2</v>
      </c>
      <c r="AB55" s="24">
        <f t="shared" si="28"/>
        <v>3.6687534292315638E-2</v>
      </c>
      <c r="AC55" s="24">
        <f t="shared" si="28"/>
        <v>1.348133768694737E-2</v>
      </c>
      <c r="AD55" s="24">
        <f t="shared" si="28"/>
        <v>4.2147345373069411E-2</v>
      </c>
      <c r="AE55" s="24">
        <f t="shared" si="28"/>
        <v>6.3096257325731653E-2</v>
      </c>
      <c r="AF55" s="24">
        <f t="shared" si="28"/>
        <v>4.8339095098664187E-2</v>
      </c>
      <c r="AG55" s="24">
        <f t="shared" si="28"/>
        <v>3.3382260340475645E-2</v>
      </c>
      <c r="AH55" s="24">
        <f t="shared" si="28"/>
        <v>2.8204622180624694E-2</v>
      </c>
      <c r="AI55" s="24">
        <f t="shared" si="28"/>
        <v>1.7310330300555288E-2</v>
      </c>
      <c r="AJ55" s="24">
        <f t="shared" si="28"/>
        <v>5.7824229855675924E-2</v>
      </c>
      <c r="AK55" s="24">
        <f t="shared" si="28"/>
        <v>2.8353257840594059E-2</v>
      </c>
      <c r="AL55" s="24">
        <f t="shared" si="28"/>
        <v>3.1826928214445438E-2</v>
      </c>
      <c r="AM55" s="24">
        <f t="shared" si="28"/>
        <v>4.1228857547952469E-2</v>
      </c>
      <c r="AN55" s="24">
        <f t="shared" si="28"/>
        <v>2.8556467641849492E-2</v>
      </c>
      <c r="AO55" s="24">
        <f t="shared" si="30"/>
        <v>3.7964097700319277E-2</v>
      </c>
      <c r="AP55" s="24">
        <f t="shared" si="30"/>
        <v>3.7421451807537531E-2</v>
      </c>
      <c r="AQ55" s="24">
        <f t="shared" si="30"/>
        <v>3.8553895479951361E-2</v>
      </c>
      <c r="AR55" s="24">
        <f t="shared" si="24"/>
        <v>3.5419483027246956E-2</v>
      </c>
      <c r="AS55" s="24" t="e">
        <f t="shared" si="24"/>
        <v>#DIV/0!</v>
      </c>
      <c r="AT55" s="24">
        <f t="shared" si="24"/>
        <v>4.12615074746574E-2</v>
      </c>
      <c r="AU55" s="21"/>
      <c r="AV55" s="24">
        <f t="shared" si="29"/>
        <v>0.46122323191097725</v>
      </c>
      <c r="AW55" s="24">
        <f t="shared" si="29"/>
        <v>0.52475320766267886</v>
      </c>
      <c r="AX55" s="24">
        <f t="shared" si="29"/>
        <v>0.39034692810885518</v>
      </c>
      <c r="AY55" s="24">
        <f t="shared" si="29"/>
        <v>0.56827195659172625</v>
      </c>
      <c r="AZ55" s="24">
        <f t="shared" si="29"/>
        <v>0.19650928819125535</v>
      </c>
      <c r="BA55" s="24">
        <f t="shared" si="29"/>
        <v>0.54526028689060091</v>
      </c>
      <c r="BB55" s="24">
        <f t="shared" si="29"/>
        <v>0.51299944118260443</v>
      </c>
      <c r="BC55" s="24">
        <f t="shared" si="29"/>
        <v>0.44543164717688399</v>
      </c>
      <c r="BD55" s="24">
        <f t="shared" si="27"/>
        <v>0.26118316685100074</v>
      </c>
      <c r="BE55" s="24">
        <f t="shared" si="27"/>
        <v>0.49680211741498437</v>
      </c>
      <c r="BF55" s="24">
        <f t="shared" si="27"/>
        <v>0.21135291490435204</v>
      </c>
      <c r="BG55" s="24">
        <f t="shared" si="27"/>
        <v>0.45220377344778084</v>
      </c>
      <c r="BH55" s="24">
        <f t="shared" si="27"/>
        <v>0.25168873819605242</v>
      </c>
      <c r="BI55" s="24">
        <f t="shared" si="22"/>
        <v>0.67051805624947636</v>
      </c>
      <c r="BJ55" s="24">
        <f t="shared" si="22"/>
        <v>0.485570391044577</v>
      </c>
      <c r="BK55" s="24">
        <f t="shared" si="22"/>
        <v>0.25511862472875846</v>
      </c>
      <c r="BL55" s="24">
        <f t="shared" si="22"/>
        <v>0.46123113949637173</v>
      </c>
      <c r="BM55" s="24">
        <f t="shared" si="22"/>
        <v>0.50631388426001611</v>
      </c>
      <c r="BN55" s="24">
        <f t="shared" si="22"/>
        <v>0.49548874420597344</v>
      </c>
      <c r="BO55" s="24">
        <f t="shared" si="22"/>
        <v>0.50293286170254525</v>
      </c>
      <c r="BP55" s="24" t="e">
        <f t="shared" si="22"/>
        <v>#DIV/0!</v>
      </c>
      <c r="BQ55" s="24">
        <f t="shared" si="22"/>
        <v>0.46695735764008361</v>
      </c>
      <c r="BR55" s="21"/>
      <c r="BS55" s="35">
        <f t="shared" si="13"/>
        <v>44228</v>
      </c>
      <c r="BT55" s="24">
        <f t="shared" si="26"/>
        <v>1.427174478155918E-2</v>
      </c>
      <c r="BU55" s="24">
        <f t="shared" si="25"/>
        <v>8.8650807024187464E-4</v>
      </c>
      <c r="BV55" s="24">
        <f t="shared" si="25"/>
        <v>3.601561982297526E-3</v>
      </c>
      <c r="BW55" s="24">
        <f t="shared" si="25"/>
        <v>1.0061014105173559E-3</v>
      </c>
      <c r="BX55" s="24">
        <f t="shared" si="25"/>
        <v>3.284819330714249E-3</v>
      </c>
      <c r="BY55" s="24">
        <f t="shared" si="25"/>
        <v>3.7467572300847272E-3</v>
      </c>
      <c r="BZ55" s="24">
        <f t="shared" si="25"/>
        <v>4.9981236095990901E-3</v>
      </c>
      <c r="CA55" s="24">
        <f t="shared" si="25"/>
        <v>9.1920627632886809E-4</v>
      </c>
      <c r="CB55" s="24">
        <f t="shared" si="25"/>
        <v>1.7053450087565706E-3</v>
      </c>
      <c r="CC55" s="24">
        <f t="shared" si="25"/>
        <v>1.8330098925545485E-4</v>
      </c>
      <c r="CD55" s="24">
        <f t="shared" si="25"/>
        <v>2.507989066123921E-3</v>
      </c>
      <c r="CE55" s="24">
        <f t="shared" si="25"/>
        <v>8.5303758224073128E-4</v>
      </c>
      <c r="CF55" s="24">
        <f t="shared" si="16"/>
        <v>3.7964495337719548E-2</v>
      </c>
    </row>
    <row r="56" spans="1:84" x14ac:dyDescent="0.25">
      <c r="A56" s="31">
        <f>+[1]NEA!A57</f>
        <v>44256</v>
      </c>
      <c r="B56" s="17">
        <f>+[1]NEA!B57</f>
        <v>453.17649999999998</v>
      </c>
      <c r="C56" s="17">
        <f>+[1]NEA!C57</f>
        <v>493.31119999999999</v>
      </c>
      <c r="D56" s="17">
        <f>+[1]NEA!D57</f>
        <v>367.70060000000001</v>
      </c>
      <c r="E56" s="17">
        <f>+[1]NEA!E57</f>
        <v>383.3997</v>
      </c>
      <c r="F56" s="17">
        <f>+[1]NEA!F57</f>
        <v>402.16590000000002</v>
      </c>
      <c r="G56" s="17">
        <f>+[1]NEA!G57</f>
        <v>453.83730000000003</v>
      </c>
      <c r="H56" s="17">
        <f>+[1]NEA!H57</f>
        <v>521.62009999999998</v>
      </c>
      <c r="I56" s="17">
        <f>+[1]NEA!I57</f>
        <v>495.17349999999999</v>
      </c>
      <c r="J56" s="17">
        <f>+[1]NEA!J57</f>
        <v>433.28019999999998</v>
      </c>
      <c r="K56" s="17">
        <f>+[1]NEA!K57</f>
        <v>428.2826</v>
      </c>
      <c r="L56" s="17">
        <f>+[1]NEA!L57</f>
        <v>412.90170000000001</v>
      </c>
      <c r="M56" s="17">
        <f>+[1]NEA!M57</f>
        <v>406.99450000000002</v>
      </c>
      <c r="N56" s="17">
        <f>+[1]NEA!N57</f>
        <v>405.5625</v>
      </c>
      <c r="O56" s="18">
        <f>+[1]NEA!R57</f>
        <v>441.113</v>
      </c>
      <c r="P56" s="19">
        <f>+[1]NEA!S57</f>
        <v>462.39550000000003</v>
      </c>
      <c r="Q56" s="20">
        <f>+[1]NEA!T57</f>
        <v>425.20580000000001</v>
      </c>
      <c r="R56" s="18">
        <f t="shared" si="6"/>
        <v>453.18206275000006</v>
      </c>
      <c r="S56" s="19">
        <f t="shared" si="7"/>
        <v>449.8901650508102</v>
      </c>
      <c r="T56" s="19">
        <f t="shared" si="8"/>
        <v>413.45595403011521</v>
      </c>
      <c r="U56" s="19">
        <f t="shared" si="9"/>
        <v>414.56190829875521</v>
      </c>
      <c r="V56" s="19"/>
      <c r="W56" s="20">
        <f t="shared" si="10"/>
        <v>443.52509679099813</v>
      </c>
      <c r="X56" s="21"/>
      <c r="Y56" s="42">
        <f t="shared" si="28"/>
        <v>3.3275381484669353E-2</v>
      </c>
      <c r="Z56" s="24">
        <f t="shared" si="28"/>
        <v>3.1601893102288781E-2</v>
      </c>
      <c r="AA56" s="24">
        <f t="shared" si="28"/>
        <v>5.5980365747119842E-2</v>
      </c>
      <c r="AB56" s="24">
        <f t="shared" si="28"/>
        <v>3.4240843967085599E-2</v>
      </c>
      <c r="AC56" s="24">
        <f t="shared" si="28"/>
        <v>2.0548722137761377E-2</v>
      </c>
      <c r="AD56" s="24">
        <f t="shared" si="28"/>
        <v>2.8825138810836703E-2</v>
      </c>
      <c r="AE56" s="24">
        <f t="shared" si="28"/>
        <v>2.8602771125771698E-2</v>
      </c>
      <c r="AF56" s="24">
        <f t="shared" si="28"/>
        <v>4.1131521586237785E-2</v>
      </c>
      <c r="AG56" s="24">
        <f t="shared" si="28"/>
        <v>1.6229692947634655E-2</v>
      </c>
      <c r="AH56" s="24">
        <f t="shared" si="28"/>
        <v>1.7362375541453368E-2</v>
      </c>
      <c r="AI56" s="24">
        <f t="shared" si="28"/>
        <v>0.23368658633544603</v>
      </c>
      <c r="AJ56" s="24">
        <f t="shared" si="28"/>
        <v>3.9193972899906226E-2</v>
      </c>
      <c r="AK56" s="24">
        <f t="shared" si="28"/>
        <v>2.3755804596018448E-2</v>
      </c>
      <c r="AL56" s="24">
        <f t="shared" si="28"/>
        <v>2.429535618467149E-2</v>
      </c>
      <c r="AM56" s="24">
        <f t="shared" si="28"/>
        <v>3.3213997147014673E-2</v>
      </c>
      <c r="AN56" s="24">
        <f t="shared" si="28"/>
        <v>4.0220919164047686E-2</v>
      </c>
      <c r="AO56" s="24">
        <f t="shared" si="30"/>
        <v>3.3279952092224896E-2</v>
      </c>
      <c r="AP56" s="24">
        <f t="shared" si="30"/>
        <v>3.159475165688086E-2</v>
      </c>
      <c r="AQ56" s="24">
        <f t="shared" si="30"/>
        <v>2.931405206513471E-2</v>
      </c>
      <c r="AR56" s="24">
        <f t="shared" si="24"/>
        <v>2.7672262329823782E-2</v>
      </c>
      <c r="AS56" s="24" t="e">
        <f t="shared" si="24"/>
        <v>#DIV/0!</v>
      </c>
      <c r="AT56" s="24">
        <f t="shared" si="24"/>
        <v>3.4679209892267249E-2</v>
      </c>
      <c r="AU56" s="21"/>
      <c r="AV56" s="24">
        <f t="shared" si="29"/>
        <v>0.45912969283276461</v>
      </c>
      <c r="AW56" s="24">
        <f t="shared" si="29"/>
        <v>0.52420724793064122</v>
      </c>
      <c r="AX56" s="24">
        <f t="shared" si="29"/>
        <v>0.43628221864421746</v>
      </c>
      <c r="AY56" s="24">
        <f t="shared" si="29"/>
        <v>0.55811163549424969</v>
      </c>
      <c r="AZ56" s="24">
        <f t="shared" si="29"/>
        <v>0.19587237395738866</v>
      </c>
      <c r="BA56" s="24">
        <f t="shared" si="29"/>
        <v>0.54904061579714081</v>
      </c>
      <c r="BB56" s="24">
        <f t="shared" si="29"/>
        <v>0.5099544310070625</v>
      </c>
      <c r="BC56" s="24">
        <f t="shared" si="29"/>
        <v>0.45239088300236285</v>
      </c>
      <c r="BD56" s="24">
        <f t="shared" si="27"/>
        <v>0.1878338108096993</v>
      </c>
      <c r="BE56" s="24">
        <f t="shared" si="27"/>
        <v>0.46637773891321355</v>
      </c>
      <c r="BF56" s="24">
        <f t="shared" si="27"/>
        <v>0.27974075515861418</v>
      </c>
      <c r="BG56" s="24">
        <f t="shared" si="27"/>
        <v>0.46098402013672413</v>
      </c>
      <c r="BH56" s="24">
        <f t="shared" si="27"/>
        <v>0.25323612645011551</v>
      </c>
      <c r="BI56" s="24">
        <f t="shared" si="22"/>
        <v>0.6216745805681243</v>
      </c>
      <c r="BJ56" s="24">
        <f t="shared" si="22"/>
        <v>0.4935631453247209</v>
      </c>
      <c r="BK56" s="24">
        <f t="shared" si="22"/>
        <v>0.24430872599097797</v>
      </c>
      <c r="BL56" s="24">
        <f t="shared" ref="BL56:BQ95" si="31">+R56/R44-1</f>
        <v>0.45913731990191819</v>
      </c>
      <c r="BM56" s="24">
        <f t="shared" si="31"/>
        <v>0.50534478524727877</v>
      </c>
      <c r="BN56" s="24">
        <f t="shared" si="31"/>
        <v>0.48926450723380688</v>
      </c>
      <c r="BO56" s="24">
        <f t="shared" si="31"/>
        <v>0.49412448472937687</v>
      </c>
      <c r="BP56" s="24" t="e">
        <f t="shared" si="31"/>
        <v>#DIV/0!</v>
      </c>
      <c r="BQ56" s="24">
        <f t="shared" si="31"/>
        <v>0.45866726993147622</v>
      </c>
      <c r="BR56" s="21"/>
      <c r="BS56" s="35">
        <f t="shared" si="13"/>
        <v>44256</v>
      </c>
      <c r="BT56" s="24">
        <f t="shared" si="26"/>
        <v>1.2166575729765754E-2</v>
      </c>
      <c r="BU56" s="24">
        <f t="shared" si="25"/>
        <v>1.6177980653582843E-3</v>
      </c>
      <c r="BV56" s="24">
        <f t="shared" si="25"/>
        <v>3.3572310796714478E-3</v>
      </c>
      <c r="BW56" s="24">
        <f t="shared" si="25"/>
        <v>1.4973587865452908E-3</v>
      </c>
      <c r="BX56" s="24">
        <f t="shared" si="25"/>
        <v>2.2555804666168932E-3</v>
      </c>
      <c r="BY56" s="24">
        <f t="shared" si="25"/>
        <v>1.7395991404125747E-3</v>
      </c>
      <c r="BZ56" s="24">
        <f t="shared" si="25"/>
        <v>4.2953797290133499E-3</v>
      </c>
      <c r="CA56" s="24">
        <f t="shared" si="25"/>
        <v>4.4492322425085216E-4</v>
      </c>
      <c r="CB56" s="24">
        <f t="shared" si="25"/>
        <v>1.0399134484390055E-3</v>
      </c>
      <c r="CC56" s="24">
        <f t="shared" si="25"/>
        <v>2.425287465870161E-3</v>
      </c>
      <c r="CD56" s="24">
        <f t="shared" si="25"/>
        <v>1.7324675517148994E-3</v>
      </c>
      <c r="CE56" s="24">
        <f t="shared" si="25"/>
        <v>7.0809870434867075E-4</v>
      </c>
      <c r="CF56" s="24">
        <f t="shared" si="16"/>
        <v>3.3280213392007187E-2</v>
      </c>
    </row>
    <row r="57" spans="1:84" x14ac:dyDescent="0.25">
      <c r="A57" s="31">
        <f>+[1]NEA!A58</f>
        <v>44287</v>
      </c>
      <c r="B57" s="17">
        <f>+[1]NEA!B58</f>
        <v>471.91019999999997</v>
      </c>
      <c r="C57" s="17">
        <f>+[1]NEA!C58</f>
        <v>510.59070000000003</v>
      </c>
      <c r="D57" s="17">
        <f>+[1]NEA!D58</f>
        <v>383.697</v>
      </c>
      <c r="E57" s="17">
        <f>+[1]NEA!E58</f>
        <v>406.84730000000002</v>
      </c>
      <c r="F57" s="17">
        <f>+[1]NEA!F58</f>
        <v>422.60559999999998</v>
      </c>
      <c r="G57" s="17">
        <f>+[1]NEA!G58</f>
        <v>473.09500000000003</v>
      </c>
      <c r="H57" s="17">
        <f>+[1]NEA!H58</f>
        <v>537.56129999999996</v>
      </c>
      <c r="I57" s="17">
        <f>+[1]NEA!I58</f>
        <v>525.08889999999997</v>
      </c>
      <c r="J57" s="17">
        <f>+[1]NEA!J58</f>
        <v>437.1961</v>
      </c>
      <c r="K57" s="17">
        <f>+[1]NEA!K58</f>
        <v>440.25720000000001</v>
      </c>
      <c r="L57" s="17">
        <f>+[1]NEA!L58</f>
        <v>438.12459999999999</v>
      </c>
      <c r="M57" s="17">
        <f>+[1]NEA!M58</f>
        <v>420.1841</v>
      </c>
      <c r="N57" s="17">
        <f>+[1]NEA!N58</f>
        <v>423.80070000000001</v>
      </c>
      <c r="O57" s="18">
        <f>+[1]NEA!R58</f>
        <v>446.62349999999998</v>
      </c>
      <c r="P57" s="19">
        <f>+[1]NEA!S58</f>
        <v>483.43020000000001</v>
      </c>
      <c r="Q57" s="20">
        <f>+[1]NEA!T58</f>
        <v>444.16860000000003</v>
      </c>
      <c r="R57" s="18">
        <f t="shared" si="6"/>
        <v>471.91633429000001</v>
      </c>
      <c r="S57" s="19">
        <f t="shared" si="7"/>
        <v>467.61028577313931</v>
      </c>
      <c r="T57" s="19">
        <f t="shared" si="8"/>
        <v>431.8206764983762</v>
      </c>
      <c r="U57" s="19">
        <f t="shared" si="9"/>
        <v>433.81241417704018</v>
      </c>
      <c r="V57" s="19"/>
      <c r="W57" s="20">
        <f t="shared" si="10"/>
        <v>463.82112983954988</v>
      </c>
      <c r="X57" s="21"/>
      <c r="Y57" s="42">
        <f t="shared" si="28"/>
        <v>4.1338639580825509E-2</v>
      </c>
      <c r="Z57" s="24">
        <f t="shared" si="28"/>
        <v>3.5027585021382146E-2</v>
      </c>
      <c r="AA57" s="24">
        <f t="shared" si="28"/>
        <v>4.3503872444048186E-2</v>
      </c>
      <c r="AB57" s="24">
        <f t="shared" si="28"/>
        <v>6.1157064024828456E-2</v>
      </c>
      <c r="AC57" s="24">
        <f t="shared" si="28"/>
        <v>5.0824050472702886E-2</v>
      </c>
      <c r="AD57" s="24">
        <f t="shared" si="28"/>
        <v>4.2433048143023955E-2</v>
      </c>
      <c r="AE57" s="24">
        <f t="shared" si="28"/>
        <v>3.0560938890199951E-2</v>
      </c>
      <c r="AF57" s="24">
        <f t="shared" si="28"/>
        <v>6.0413976111403311E-2</v>
      </c>
      <c r="AG57" s="24">
        <f t="shared" si="28"/>
        <v>9.0378004810744983E-3</v>
      </c>
      <c r="AH57" s="24">
        <f t="shared" si="28"/>
        <v>2.7959576223736349E-2</v>
      </c>
      <c r="AI57" s="24">
        <f t="shared" si="28"/>
        <v>6.1086936672820613E-2</v>
      </c>
      <c r="AJ57" s="24">
        <f t="shared" si="28"/>
        <v>3.2407317543603043E-2</v>
      </c>
      <c r="AK57" s="24">
        <f t="shared" si="28"/>
        <v>4.4970134073046619E-2</v>
      </c>
      <c r="AL57" s="24">
        <f t="shared" si="28"/>
        <v>1.2492263887031063E-2</v>
      </c>
      <c r="AM57" s="24">
        <f t="shared" si="28"/>
        <v>4.54907108741327E-2</v>
      </c>
      <c r="AN57" s="24">
        <f t="shared" si="28"/>
        <v>4.4596757617135108E-2</v>
      </c>
      <c r="AO57" s="24">
        <f t="shared" si="30"/>
        <v>4.1339393325315221E-2</v>
      </c>
      <c r="AP57" s="24">
        <f t="shared" si="30"/>
        <v>3.93876596976237E-2</v>
      </c>
      <c r="AQ57" s="24">
        <f t="shared" si="30"/>
        <v>4.4417603106819303E-2</v>
      </c>
      <c r="AR57" s="24">
        <f t="shared" si="24"/>
        <v>4.6435780743299793E-2</v>
      </c>
      <c r="AS57" s="24" t="e">
        <f t="shared" si="24"/>
        <v>#DIV/0!</v>
      </c>
      <c r="AT57" s="24">
        <f t="shared" si="24"/>
        <v>4.576073190761476E-2</v>
      </c>
      <c r="AU57" s="21"/>
      <c r="AV57" s="24">
        <f t="shared" si="29"/>
        <v>0.48758794042715747</v>
      </c>
      <c r="AW57" s="24">
        <f t="shared" si="29"/>
        <v>0.52321513433981925</v>
      </c>
      <c r="AX57" s="24">
        <f t="shared" si="29"/>
        <v>0.466712027935406</v>
      </c>
      <c r="AY57" s="24">
        <f t="shared" si="29"/>
        <v>0.61873222008697493</v>
      </c>
      <c r="AZ57" s="24">
        <f t="shared" si="29"/>
        <v>0.23961324344643109</v>
      </c>
      <c r="BA57" s="24">
        <f t="shared" si="29"/>
        <v>0.58063776785260868</v>
      </c>
      <c r="BB57" s="24">
        <f t="shared" si="29"/>
        <v>0.5198596855903197</v>
      </c>
      <c r="BC57" s="24">
        <f t="shared" si="29"/>
        <v>0.53320878972637864</v>
      </c>
      <c r="BD57" s="24">
        <f t="shared" si="27"/>
        <v>0.25769879916309923</v>
      </c>
      <c r="BE57" s="24">
        <f t="shared" si="27"/>
        <v>0.47500720321095691</v>
      </c>
      <c r="BF57" s="24">
        <f t="shared" si="27"/>
        <v>0.3649404768580653</v>
      </c>
      <c r="BG57" s="24">
        <f t="shared" si="27"/>
        <v>0.47670326349010006</v>
      </c>
      <c r="BH57" s="24">
        <f t="shared" si="27"/>
        <v>0.29514178998201213</v>
      </c>
      <c r="BI57" s="24">
        <f t="shared" si="27"/>
        <v>0.54935956120671614</v>
      </c>
      <c r="BJ57" s="24">
        <f t="shared" si="27"/>
        <v>0.52830442782263431</v>
      </c>
      <c r="BK57" s="24">
        <f t="shared" si="27"/>
        <v>0.30139618448902672</v>
      </c>
      <c r="BL57" s="24">
        <f t="shared" si="31"/>
        <v>0.48759606697126356</v>
      </c>
      <c r="BM57" s="24">
        <f t="shared" si="31"/>
        <v>0.52128559281278597</v>
      </c>
      <c r="BN57" s="24">
        <f t="shared" si="31"/>
        <v>0.52432143050104796</v>
      </c>
      <c r="BO57" s="24">
        <f t="shared" si="31"/>
        <v>0.53251415750031961</v>
      </c>
      <c r="BP57" s="24" t="e">
        <f t="shared" si="31"/>
        <v>#DIV/0!</v>
      </c>
      <c r="BQ57" s="24">
        <f t="shared" si="31"/>
        <v>0.50786942028139692</v>
      </c>
      <c r="BR57" s="21"/>
      <c r="BS57" s="35">
        <f t="shared" si="13"/>
        <v>44287</v>
      </c>
      <c r="BT57" s="24">
        <f t="shared" si="26"/>
        <v>1.3463609542860267E-2</v>
      </c>
      <c r="BU57" s="24">
        <f t="shared" si="25"/>
        <v>1.2848613288641399E-3</v>
      </c>
      <c r="BV57" s="24">
        <f t="shared" si="25"/>
        <v>6.0019034526282867E-3</v>
      </c>
      <c r="BW57" s="24">
        <f t="shared" si="25"/>
        <v>3.6578676740740019E-3</v>
      </c>
      <c r="BX57" s="24">
        <f t="shared" si="25"/>
        <v>3.3061049282122972E-3</v>
      </c>
      <c r="BY57" s="24">
        <f t="shared" si="25"/>
        <v>1.8502881769023745E-3</v>
      </c>
      <c r="BZ57" s="24">
        <f t="shared" si="25"/>
        <v>6.3570220874206804E-3</v>
      </c>
      <c r="CA57" s="24">
        <f t="shared" si="25"/>
        <v>2.4367631596078045E-4</v>
      </c>
      <c r="CB57" s="24">
        <f t="shared" si="25"/>
        <v>1.648838896103396E-3</v>
      </c>
      <c r="CC57" s="24">
        <f t="shared" si="25"/>
        <v>7.5694887091453267E-4</v>
      </c>
      <c r="CD57" s="24">
        <f t="shared" si="25"/>
        <v>1.4406863550956398E-3</v>
      </c>
      <c r="CE57" s="24">
        <f t="shared" si="25"/>
        <v>1.3280931381040285E-3</v>
      </c>
      <c r="CF57" s="24">
        <f t="shared" si="16"/>
        <v>4.133990076714042E-2</v>
      </c>
    </row>
    <row r="58" spans="1:84" x14ac:dyDescent="0.25">
      <c r="A58" s="31">
        <f>+[1]NEA!A59</f>
        <v>44317</v>
      </c>
      <c r="B58" s="17">
        <f>+[1]NEA!B59</f>
        <v>486.75510000000003</v>
      </c>
      <c r="C58" s="17">
        <f>+[1]NEA!C59</f>
        <v>524.54470000000003</v>
      </c>
      <c r="D58" s="17">
        <f>+[1]NEA!D59</f>
        <v>388.33269999999999</v>
      </c>
      <c r="E58" s="17">
        <f>+[1]NEA!E59</f>
        <v>432.58690000000001</v>
      </c>
      <c r="F58" s="17">
        <f>+[1]NEA!F59</f>
        <v>434.43979999999999</v>
      </c>
      <c r="G58" s="17">
        <f>+[1]NEA!G59</f>
        <v>478.58069999999998</v>
      </c>
      <c r="H58" s="17">
        <f>+[1]NEA!H59</f>
        <v>558.33860000000004</v>
      </c>
      <c r="I58" s="17">
        <f>+[1]NEA!I59</f>
        <v>548.78790000000004</v>
      </c>
      <c r="J58" s="17">
        <f>+[1]NEA!J59</f>
        <v>443.72190000000001</v>
      </c>
      <c r="K58" s="17">
        <f>+[1]NEA!K59</f>
        <v>455.10070000000002</v>
      </c>
      <c r="L58" s="17">
        <f>+[1]NEA!L59</f>
        <v>438.12459999999999</v>
      </c>
      <c r="M58" s="17">
        <f>+[1]NEA!M59</f>
        <v>430.19690000000003</v>
      </c>
      <c r="N58" s="17">
        <f>+[1]NEA!N59</f>
        <v>435.79169999999999</v>
      </c>
      <c r="O58" s="18">
        <f>+[1]NEA!R59</f>
        <v>463.85120000000001</v>
      </c>
      <c r="P58" s="19">
        <f>+[1]NEA!S59</f>
        <v>498.14589999999998</v>
      </c>
      <c r="Q58" s="20">
        <f>+[1]NEA!T59</f>
        <v>457.84210000000002</v>
      </c>
      <c r="R58" s="18">
        <f t="shared" si="6"/>
        <v>486.76126409000005</v>
      </c>
      <c r="S58" s="19">
        <f t="shared" si="7"/>
        <v>481.79052326283994</v>
      </c>
      <c r="T58" s="19">
        <f t="shared" si="8"/>
        <v>447.26251901387656</v>
      </c>
      <c r="U58" s="19">
        <f t="shared" si="9"/>
        <v>450.18350152143847</v>
      </c>
      <c r="V58" s="19"/>
      <c r="W58" s="20">
        <f t="shared" si="10"/>
        <v>481.10315880391744</v>
      </c>
      <c r="X58" s="21"/>
      <c r="Y58" s="42">
        <f t="shared" si="28"/>
        <v>3.1457044157977565E-2</v>
      </c>
      <c r="Z58" s="24">
        <f t="shared" si="28"/>
        <v>2.7329130749933483E-2</v>
      </c>
      <c r="AA58" s="24">
        <f t="shared" si="28"/>
        <v>1.2081668608302953E-2</v>
      </c>
      <c r="AB58" s="24">
        <f t="shared" si="28"/>
        <v>6.3265996849432238E-2</v>
      </c>
      <c r="AC58" s="24">
        <f t="shared" si="28"/>
        <v>2.8002941749943666E-2</v>
      </c>
      <c r="AD58" s="24">
        <f t="shared" si="28"/>
        <v>1.1595345543706781E-2</v>
      </c>
      <c r="AE58" s="24">
        <f t="shared" si="28"/>
        <v>3.8651033844884441E-2</v>
      </c>
      <c r="AF58" s="24">
        <f t="shared" si="28"/>
        <v>4.5133309807158462E-2</v>
      </c>
      <c r="AG58" s="24">
        <f t="shared" si="28"/>
        <v>1.4926482647031891E-2</v>
      </c>
      <c r="AH58" s="24">
        <f t="shared" si="28"/>
        <v>3.3715519019336782E-2</v>
      </c>
      <c r="AI58" s="24">
        <f t="shared" si="28"/>
        <v>0</v>
      </c>
      <c r="AJ58" s="24">
        <f t="shared" si="28"/>
        <v>2.3829554711851442E-2</v>
      </c>
      <c r="AK58" s="24">
        <f t="shared" si="28"/>
        <v>2.8293959873119556E-2</v>
      </c>
      <c r="AL58" s="24">
        <f t="shared" si="28"/>
        <v>3.8573205395596055E-2</v>
      </c>
      <c r="AM58" s="24">
        <f t="shared" si="28"/>
        <v>3.0440175231088107E-2</v>
      </c>
      <c r="AN58" s="24">
        <f t="shared" si="28"/>
        <v>3.0784481388373752E-2</v>
      </c>
      <c r="AO58" s="24">
        <f t="shared" si="30"/>
        <v>3.1456698404674466E-2</v>
      </c>
      <c r="AP58" s="24">
        <f t="shared" si="30"/>
        <v>3.0324904992744761E-2</v>
      </c>
      <c r="AQ58" s="24">
        <f t="shared" si="30"/>
        <v>3.5759849761521245E-2</v>
      </c>
      <c r="AR58" s="24">
        <f t="shared" si="24"/>
        <v>3.7737710608062969E-2</v>
      </c>
      <c r="AS58" s="24" t="e">
        <f t="shared" si="24"/>
        <v>#DIV/0!</v>
      </c>
      <c r="AT58" s="24">
        <f t="shared" si="24"/>
        <v>3.7260115705263219E-2</v>
      </c>
      <c r="AU58" s="21"/>
      <c r="AV58" s="24">
        <f t="shared" si="29"/>
        <v>0.50951894065908299</v>
      </c>
      <c r="AW58" s="24">
        <f t="shared" si="29"/>
        <v>0.55911484302433601</v>
      </c>
      <c r="AX58" s="24">
        <f t="shared" si="29"/>
        <v>0.49793130848691991</v>
      </c>
      <c r="AY58" s="24">
        <f t="shared" si="29"/>
        <v>0.63731348311332137</v>
      </c>
      <c r="AZ58" s="24">
        <f t="shared" si="29"/>
        <v>0.2652813726229728</v>
      </c>
      <c r="BA58" s="24">
        <f t="shared" si="29"/>
        <v>0.54461789014632167</v>
      </c>
      <c r="BB58" s="24">
        <f t="shared" si="29"/>
        <v>0.54108191210119716</v>
      </c>
      <c r="BC58" s="24">
        <f t="shared" si="29"/>
        <v>0.57891406985007476</v>
      </c>
      <c r="BD58" s="24">
        <f t="shared" si="27"/>
        <v>0.27213190986973124</v>
      </c>
      <c r="BE58" s="24">
        <f t="shared" si="27"/>
        <v>0.44484256129459743</v>
      </c>
      <c r="BF58" s="24">
        <f t="shared" si="27"/>
        <v>0.36015808117027248</v>
      </c>
      <c r="BG58" s="24">
        <f t="shared" si="27"/>
        <v>0.4873930258674104</v>
      </c>
      <c r="BH58" s="24">
        <f t="shared" si="27"/>
        <v>0.31814713016240015</v>
      </c>
      <c r="BI58" s="24">
        <f t="shared" si="27"/>
        <v>0.57919801392999881</v>
      </c>
      <c r="BJ58" s="24">
        <f t="shared" si="27"/>
        <v>0.54457091953499082</v>
      </c>
      <c r="BK58" s="24">
        <f t="shared" si="27"/>
        <v>0.3367004694079061</v>
      </c>
      <c r="BL58" s="24">
        <f t="shared" si="31"/>
        <v>0.50952878677903812</v>
      </c>
      <c r="BM58" s="24">
        <f t="shared" si="31"/>
        <v>0.5396648493889038</v>
      </c>
      <c r="BN58" s="24">
        <f t="shared" si="31"/>
        <v>0.52042701811365055</v>
      </c>
      <c r="BO58" s="24">
        <f t="shared" si="31"/>
        <v>0.52597028784189614</v>
      </c>
      <c r="BP58" s="24" t="e">
        <f t="shared" si="31"/>
        <v>#DIV/0!</v>
      </c>
      <c r="BQ58" s="24">
        <f t="shared" si="31"/>
        <v>0.51832146799863832</v>
      </c>
      <c r="BR58" s="21"/>
      <c r="BS58" s="35">
        <f t="shared" si="13"/>
        <v>44317</v>
      </c>
      <c r="BT58" s="24">
        <f t="shared" si="26"/>
        <v>1.0440879218122439E-2</v>
      </c>
      <c r="BU58" s="24">
        <f t="shared" si="25"/>
        <v>3.5756692692804585E-4</v>
      </c>
      <c r="BV58" s="24">
        <f t="shared" si="25"/>
        <v>6.3270376440263416E-3</v>
      </c>
      <c r="BW58" s="24">
        <f t="shared" si="25"/>
        <v>2.0337632456344469E-3</v>
      </c>
      <c r="BX58" s="24">
        <f t="shared" si="25"/>
        <v>9.0438278299557063E-4</v>
      </c>
      <c r="BY58" s="24">
        <f t="shared" si="25"/>
        <v>2.3158770037180892E-3</v>
      </c>
      <c r="BZ58" s="24">
        <f t="shared" si="25"/>
        <v>4.8361186090065582E-3</v>
      </c>
      <c r="CA58" s="24">
        <f t="shared" si="25"/>
        <v>3.899630904354263E-4</v>
      </c>
      <c r="CB58" s="24">
        <f t="shared" si="25"/>
        <v>1.9627344354921773E-3</v>
      </c>
      <c r="CC58" s="24">
        <f t="shared" si="25"/>
        <v>0</v>
      </c>
      <c r="CD58" s="24">
        <f t="shared" si="25"/>
        <v>1.0502710049496735E-3</v>
      </c>
      <c r="CE58" s="24">
        <f t="shared" si="25"/>
        <v>8.3851334427609227E-4</v>
      </c>
      <c r="CF58" s="24">
        <f t="shared" si="16"/>
        <v>3.1457107305584861E-2</v>
      </c>
    </row>
    <row r="59" spans="1:84" x14ac:dyDescent="0.25">
      <c r="A59" s="31">
        <f>+[1]NEA!A60</f>
        <v>44348</v>
      </c>
      <c r="B59" s="17">
        <f>+[1]NEA!B60</f>
        <v>500.64460000000003</v>
      </c>
      <c r="C59" s="17">
        <f>+[1]NEA!C60</f>
        <v>538.07759999999996</v>
      </c>
      <c r="D59" s="17">
        <f>+[1]NEA!D60</f>
        <v>416.2269</v>
      </c>
      <c r="E59" s="17">
        <f>+[1]NEA!E60</f>
        <v>439.58819999999997</v>
      </c>
      <c r="F59" s="17">
        <f>+[1]NEA!F60</f>
        <v>443.16550000000001</v>
      </c>
      <c r="G59" s="17">
        <f>+[1]NEA!G60</f>
        <v>494.77460000000002</v>
      </c>
      <c r="H59" s="17">
        <f>+[1]NEA!H60</f>
        <v>583.28930000000003</v>
      </c>
      <c r="I59" s="17">
        <f>+[1]NEA!I60</f>
        <v>563.83339999999998</v>
      </c>
      <c r="J59" s="17">
        <f>+[1]NEA!J60</f>
        <v>470.68889999999999</v>
      </c>
      <c r="K59" s="17">
        <f>+[1]NEA!K60</f>
        <v>469.46469999999999</v>
      </c>
      <c r="L59" s="17">
        <f>+[1]NEA!L60</f>
        <v>441.88440000000003</v>
      </c>
      <c r="M59" s="17">
        <f>+[1]NEA!M60</f>
        <v>439.86369999999999</v>
      </c>
      <c r="N59" s="17">
        <f>+[1]NEA!N60</f>
        <v>446.95089999999999</v>
      </c>
      <c r="O59" s="18">
        <f>+[1]NEA!R60</f>
        <v>462.25240000000002</v>
      </c>
      <c r="P59" s="19">
        <f>+[1]NEA!S60</f>
        <v>515.17309999999998</v>
      </c>
      <c r="Q59" s="20">
        <f>+[1]NEA!T60</f>
        <v>470.24829999999997</v>
      </c>
      <c r="R59" s="18">
        <f t="shared" si="6"/>
        <v>500.65073540000014</v>
      </c>
      <c r="S59" s="19">
        <f t="shared" si="7"/>
        <v>494.98597216424059</v>
      </c>
      <c r="T59" s="19">
        <f t="shared" si="8"/>
        <v>458.52649899616176</v>
      </c>
      <c r="U59" s="19">
        <f t="shared" si="9"/>
        <v>461.72085774550482</v>
      </c>
      <c r="V59" s="19"/>
      <c r="W59" s="20">
        <f t="shared" si="10"/>
        <v>495.50093869556162</v>
      </c>
      <c r="X59" s="21"/>
      <c r="Y59" s="42">
        <f t="shared" si="28"/>
        <v>2.8534883353045437E-2</v>
      </c>
      <c r="Z59" s="24">
        <f t="shared" si="28"/>
        <v>2.5799326539758916E-2</v>
      </c>
      <c r="AA59" s="24">
        <f t="shared" si="28"/>
        <v>7.1830675088654594E-2</v>
      </c>
      <c r="AB59" s="24">
        <f t="shared" si="28"/>
        <v>1.6184724965087938E-2</v>
      </c>
      <c r="AC59" s="24">
        <f t="shared" si="28"/>
        <v>2.0084946176662566E-2</v>
      </c>
      <c r="AD59" s="24">
        <f t="shared" si="28"/>
        <v>3.3837344464580532E-2</v>
      </c>
      <c r="AE59" s="24">
        <f t="shared" si="28"/>
        <v>4.4687399366620806E-2</v>
      </c>
      <c r="AF59" s="24">
        <f t="shared" si="28"/>
        <v>2.74158741473709E-2</v>
      </c>
      <c r="AG59" s="24">
        <f t="shared" si="28"/>
        <v>6.0774552709703888E-2</v>
      </c>
      <c r="AH59" s="24">
        <f t="shared" si="28"/>
        <v>3.1562245454687332E-2</v>
      </c>
      <c r="AI59" s="24">
        <f t="shared" si="28"/>
        <v>8.5815770216965959E-3</v>
      </c>
      <c r="AJ59" s="24">
        <f t="shared" si="28"/>
        <v>2.247064076937777E-2</v>
      </c>
      <c r="AK59" s="24">
        <f t="shared" si="28"/>
        <v>2.5606729086396163E-2</v>
      </c>
      <c r="AL59" s="24">
        <f t="shared" si="28"/>
        <v>-3.4467950066745523E-3</v>
      </c>
      <c r="AM59" s="24">
        <f t="shared" si="28"/>
        <v>3.4181150542441419E-2</v>
      </c>
      <c r="AN59" s="24">
        <f t="shared" si="28"/>
        <v>2.7097114922371546E-2</v>
      </c>
      <c r="AO59" s="24">
        <f t="shared" si="30"/>
        <v>2.8534463061612891E-2</v>
      </c>
      <c r="AP59" s="24">
        <f t="shared" si="30"/>
        <v>2.7388352954800466E-2</v>
      </c>
      <c r="AQ59" s="24">
        <f t="shared" si="30"/>
        <v>2.5184269871573406E-2</v>
      </c>
      <c r="AR59" s="24">
        <f t="shared" si="24"/>
        <v>2.5628118722864635E-2</v>
      </c>
      <c r="AS59" s="24" t="e">
        <f t="shared" si="24"/>
        <v>#DIV/0!</v>
      </c>
      <c r="AT59" s="24">
        <f t="shared" si="24"/>
        <v>2.9926596049460352E-2</v>
      </c>
      <c r="AU59" s="21"/>
      <c r="AV59" s="24">
        <f t="shared" si="29"/>
        <v>0.51759139748440552</v>
      </c>
      <c r="AW59" s="24">
        <f t="shared" si="29"/>
        <v>0.57431555676359203</v>
      </c>
      <c r="AX59" s="24">
        <f t="shared" si="29"/>
        <v>0.51653911849664658</v>
      </c>
      <c r="AY59" s="24">
        <f t="shared" si="29"/>
        <v>0.61598931271555979</v>
      </c>
      <c r="AZ59" s="24">
        <f t="shared" si="29"/>
        <v>0.27699489796212395</v>
      </c>
      <c r="BA59" s="24">
        <f t="shared" si="29"/>
        <v>0.48582611878870718</v>
      </c>
      <c r="BB59" s="24">
        <f t="shared" si="29"/>
        <v>0.57262758185403073</v>
      </c>
      <c r="BC59" s="24">
        <f t="shared" si="29"/>
        <v>0.61414766142810673</v>
      </c>
      <c r="BD59" s="24">
        <f t="shared" si="27"/>
        <v>0.33705978533818426</v>
      </c>
      <c r="BE59" s="24">
        <f t="shared" si="27"/>
        <v>0.43755123288090703</v>
      </c>
      <c r="BF59" s="24">
        <f t="shared" si="27"/>
        <v>0.37104847800179175</v>
      </c>
      <c r="BG59" s="24">
        <f t="shared" si="27"/>
        <v>0.48653073087315124</v>
      </c>
      <c r="BH59" s="24">
        <f t="shared" si="27"/>
        <v>0.3250999122432523</v>
      </c>
      <c r="BI59" s="24">
        <f t="shared" si="27"/>
        <v>0.51340630385701336</v>
      </c>
      <c r="BJ59" s="24">
        <f t="shared" si="27"/>
        <v>0.55926798957124535</v>
      </c>
      <c r="BK59" s="24">
        <f t="shared" si="27"/>
        <v>0.36232145630010404</v>
      </c>
      <c r="BL59" s="24">
        <f t="shared" si="31"/>
        <v>0.51760425424025813</v>
      </c>
      <c r="BM59" s="24">
        <f t="shared" si="31"/>
        <v>0.53845673870394695</v>
      </c>
      <c r="BN59" s="24">
        <f t="shared" si="31"/>
        <v>0.4988049386179525</v>
      </c>
      <c r="BO59" s="24">
        <f t="shared" si="31"/>
        <v>0.50082560840902368</v>
      </c>
      <c r="BP59" s="24" t="e">
        <f t="shared" si="31"/>
        <v>#DIV/0!</v>
      </c>
      <c r="BQ59" s="24">
        <f t="shared" si="31"/>
        <v>0.52011980170488625</v>
      </c>
      <c r="BR59" s="21"/>
      <c r="BS59" s="35">
        <f t="shared" si="13"/>
        <v>44348</v>
      </c>
      <c r="BT59" s="24">
        <f t="shared" si="26"/>
        <v>9.8169839206614859E-3</v>
      </c>
      <c r="BU59" s="24">
        <f t="shared" si="25"/>
        <v>2.0859542714601253E-3</v>
      </c>
      <c r="BV59" s="24">
        <f t="shared" si="25"/>
        <v>1.668499826709561E-3</v>
      </c>
      <c r="BW59" s="24">
        <f t="shared" si="25"/>
        <v>1.4538199394315571E-3</v>
      </c>
      <c r="BX59" s="24">
        <f t="shared" si="25"/>
        <v>2.5883353250947001E-3</v>
      </c>
      <c r="BY59" s="24">
        <f t="shared" si="25"/>
        <v>2.6962364030700425E-3</v>
      </c>
      <c r="BZ59" s="24">
        <f t="shared" si="25"/>
        <v>2.9766131880282196E-3</v>
      </c>
      <c r="CA59" s="24">
        <f t="shared" si="25"/>
        <v>1.5623244625480031E-3</v>
      </c>
      <c r="CB59" s="24">
        <f t="shared" si="25"/>
        <v>1.8414056678604878E-3</v>
      </c>
      <c r="CC59" s="24">
        <f t="shared" si="25"/>
        <v>1.0504929480964976E-4</v>
      </c>
      <c r="CD59" s="24">
        <f t="shared" si="25"/>
        <v>9.8305410667499601E-4</v>
      </c>
      <c r="CE59" s="24">
        <f t="shared" si="25"/>
        <v>7.5654800535217802E-4</v>
      </c>
      <c r="CF59" s="24">
        <f t="shared" si="16"/>
        <v>2.8534824411701007E-2</v>
      </c>
    </row>
    <row r="60" spans="1:84" x14ac:dyDescent="0.25">
      <c r="A60" s="31">
        <f>+[1]NEA!A61</f>
        <v>44378</v>
      </c>
      <c r="B60" s="17">
        <f>+[1]NEA!B61</f>
        <v>515.54729999999995</v>
      </c>
      <c r="C60" s="17">
        <f>+[1]NEA!C61</f>
        <v>554.42610000000002</v>
      </c>
      <c r="D60" s="17">
        <f>+[1]NEA!D61</f>
        <v>424.93189999999998</v>
      </c>
      <c r="E60" s="17">
        <f>+[1]NEA!E61</f>
        <v>453.64210000000003</v>
      </c>
      <c r="F60" s="17">
        <f>+[1]NEA!F61</f>
        <v>450.98050000000001</v>
      </c>
      <c r="G60" s="17">
        <f>+[1]NEA!G61</f>
        <v>509.346</v>
      </c>
      <c r="H60" s="17">
        <f>+[1]NEA!H61</f>
        <v>609.23249999999996</v>
      </c>
      <c r="I60" s="17">
        <f>+[1]NEA!I61</f>
        <v>580.18119999999999</v>
      </c>
      <c r="J60" s="17">
        <f>+[1]NEA!J61</f>
        <v>476.75040000000001</v>
      </c>
      <c r="K60" s="17">
        <f>+[1]NEA!K61</f>
        <v>484.03609999999998</v>
      </c>
      <c r="L60" s="17">
        <f>+[1]NEA!L61</f>
        <v>442.57889999999998</v>
      </c>
      <c r="M60" s="17">
        <f>+[1]NEA!M61</f>
        <v>459.7998</v>
      </c>
      <c r="N60" s="17">
        <f>+[1]NEA!N61</f>
        <v>459.04559999999998</v>
      </c>
      <c r="O60" s="18">
        <f>+[1]NEA!R61</f>
        <v>482.31209999999999</v>
      </c>
      <c r="P60" s="19">
        <f>+[1]NEA!S61</f>
        <v>531.26750000000004</v>
      </c>
      <c r="Q60" s="20">
        <f>+[1]NEA!T61</f>
        <v>476.79340000000002</v>
      </c>
      <c r="R60" s="18">
        <f t="shared" si="6"/>
        <v>515.55245893999995</v>
      </c>
      <c r="S60" s="19">
        <f t="shared" si="7"/>
        <v>510.29583494918973</v>
      </c>
      <c r="T60" s="19">
        <f t="shared" si="8"/>
        <v>473.46338925302632</v>
      </c>
      <c r="U60" s="19">
        <f t="shared" si="9"/>
        <v>475.80207413554643</v>
      </c>
      <c r="V60" s="19"/>
      <c r="W60" s="20">
        <f t="shared" si="10"/>
        <v>510.48650389664522</v>
      </c>
      <c r="X60" s="21"/>
      <c r="Y60" s="42">
        <f t="shared" si="28"/>
        <v>2.9767024352205018E-2</v>
      </c>
      <c r="Z60" s="24">
        <f t="shared" si="28"/>
        <v>3.0383164064068158E-2</v>
      </c>
      <c r="AA60" s="24">
        <f t="shared" si="28"/>
        <v>2.0914073549787249E-2</v>
      </c>
      <c r="AB60" s="24">
        <f t="shared" si="28"/>
        <v>3.1970603396542563E-2</v>
      </c>
      <c r="AC60" s="24">
        <f t="shared" si="28"/>
        <v>1.7634495465012501E-2</v>
      </c>
      <c r="AD60" s="24">
        <f t="shared" si="28"/>
        <v>2.9450582143869086E-2</v>
      </c>
      <c r="AE60" s="24">
        <f t="shared" si="28"/>
        <v>4.4477414552264172E-2</v>
      </c>
      <c r="AF60" s="24">
        <f t="shared" si="28"/>
        <v>2.8994025540168389E-2</v>
      </c>
      <c r="AG60" s="24">
        <f t="shared" si="28"/>
        <v>1.2877932749210785E-2</v>
      </c>
      <c r="AH60" s="24">
        <f t="shared" si="28"/>
        <v>3.1038329399420306E-2</v>
      </c>
      <c r="AI60" s="24">
        <f t="shared" si="28"/>
        <v>1.5716780225776272E-3</v>
      </c>
      <c r="AJ60" s="24">
        <f t="shared" si="28"/>
        <v>4.5323358122072888E-2</v>
      </c>
      <c r="AK60" s="24">
        <f t="shared" si="28"/>
        <v>2.7060466820852058E-2</v>
      </c>
      <c r="AL60" s="24">
        <f t="shared" si="28"/>
        <v>4.3395556193975393E-2</v>
      </c>
      <c r="AM60" s="24">
        <f t="shared" si="28"/>
        <v>3.1240761600324296E-2</v>
      </c>
      <c r="AN60" s="24">
        <f t="shared" si="28"/>
        <v>1.3918391624169635E-2</v>
      </c>
      <c r="AO60" s="24">
        <f t="shared" si="30"/>
        <v>2.9764709180131188E-2</v>
      </c>
      <c r="AP60" s="24">
        <f t="shared" si="30"/>
        <v>3.0929892251308377E-2</v>
      </c>
      <c r="AQ60" s="24">
        <f t="shared" si="30"/>
        <v>3.2575849573722504E-2</v>
      </c>
      <c r="AR60" s="24">
        <f t="shared" si="24"/>
        <v>3.0497249915885316E-2</v>
      </c>
      <c r="AS60" s="24" t="e">
        <f t="shared" si="24"/>
        <v>#DIV/0!</v>
      </c>
      <c r="AT60" s="24">
        <f t="shared" si="24"/>
        <v>3.02432629906495E-2</v>
      </c>
      <c r="AU60" s="21"/>
      <c r="AV60" s="24">
        <f t="shared" si="29"/>
        <v>0.52909567998177698</v>
      </c>
      <c r="AW60" s="24">
        <f t="shared" si="29"/>
        <v>0.59595531880901986</v>
      </c>
      <c r="AX60" s="24">
        <f t="shared" si="29"/>
        <v>0.53432879688983226</v>
      </c>
      <c r="AY60" s="24">
        <f t="shared" si="29"/>
        <v>0.57455244307181386</v>
      </c>
      <c r="AZ60" s="24">
        <f t="shared" si="29"/>
        <v>0.28922589357794792</v>
      </c>
      <c r="BA60" s="24">
        <f t="shared" si="29"/>
        <v>0.48586224590855931</v>
      </c>
      <c r="BB60" s="24">
        <f t="shared" si="29"/>
        <v>0.6002236306170643</v>
      </c>
      <c r="BC60" s="24">
        <f t="shared" si="29"/>
        <v>0.62108110781376924</v>
      </c>
      <c r="BD60" s="24">
        <f t="shared" si="27"/>
        <v>0.34449121449404041</v>
      </c>
      <c r="BE60" s="24">
        <f t="shared" si="27"/>
        <v>0.44896824092509124</v>
      </c>
      <c r="BF60" s="24">
        <f t="shared" si="27"/>
        <v>0.37165546190359899</v>
      </c>
      <c r="BG60" s="24">
        <f t="shared" si="27"/>
        <v>0.52042606338109443</v>
      </c>
      <c r="BH60" s="24">
        <f t="shared" si="27"/>
        <v>0.34533167923796726</v>
      </c>
      <c r="BI60" s="24">
        <f t="shared" si="27"/>
        <v>0.54442817404369048</v>
      </c>
      <c r="BJ60" s="24">
        <f t="shared" si="27"/>
        <v>0.5659685059840871</v>
      </c>
      <c r="BK60" s="24">
        <f t="shared" si="27"/>
        <v>0.37640767635034456</v>
      </c>
      <c r="BL60" s="24">
        <f t="shared" si="31"/>
        <v>0.52910741336188072</v>
      </c>
      <c r="BM60" s="24">
        <f t="shared" si="31"/>
        <v>0.5488990412573167</v>
      </c>
      <c r="BN60" s="24">
        <f t="shared" si="31"/>
        <v>0.49640717440225046</v>
      </c>
      <c r="BO60" s="24">
        <f t="shared" si="31"/>
        <v>0.49250727483348844</v>
      </c>
      <c r="BP60" s="24" t="e">
        <f t="shared" si="31"/>
        <v>#DIV/0!</v>
      </c>
      <c r="BQ60" s="24">
        <f t="shared" si="31"/>
        <v>0.52092924013589159</v>
      </c>
      <c r="BR60" s="21"/>
      <c r="BS60" s="35">
        <f t="shared" si="13"/>
        <v>44378</v>
      </c>
      <c r="BT60" s="24">
        <f t="shared" si="26"/>
        <v>1.1530445649468746E-2</v>
      </c>
      <c r="BU60" s="24">
        <f t="shared" si="25"/>
        <v>6.32908054935576E-4</v>
      </c>
      <c r="BV60" s="24">
        <f t="shared" si="25"/>
        <v>3.2563067693130144E-3</v>
      </c>
      <c r="BW60" s="24">
        <f t="shared" si="25"/>
        <v>1.2659609231778389E-3</v>
      </c>
      <c r="BX60" s="24">
        <f t="shared" si="25"/>
        <v>2.2643905876543933E-3</v>
      </c>
      <c r="BY60" s="24">
        <f t="shared" si="25"/>
        <v>2.7257106538250814E-3</v>
      </c>
      <c r="BZ60" s="24">
        <f t="shared" si="25"/>
        <v>3.1445323488958044E-3</v>
      </c>
      <c r="CA60" s="24">
        <f t="shared" si="25"/>
        <v>3.4142843046744268E-4</v>
      </c>
      <c r="CB60" s="24">
        <f t="shared" si="25"/>
        <v>1.8161693145197192E-3</v>
      </c>
      <c r="CC60" s="24">
        <f t="shared" si="25"/>
        <v>1.886607785243123E-5</v>
      </c>
      <c r="CD60" s="24">
        <f t="shared" si="25"/>
        <v>1.9711327157029166E-3</v>
      </c>
      <c r="CE60" s="24">
        <f t="shared" si="25"/>
        <v>7.97222420855033E-4</v>
      </c>
      <c r="CF60" s="24">
        <f t="shared" si="16"/>
        <v>2.9765073946667997E-2</v>
      </c>
    </row>
    <row r="61" spans="1:84" x14ac:dyDescent="0.25">
      <c r="A61" s="31">
        <f>+[1]NEA!A62</f>
        <v>44409</v>
      </c>
      <c r="B61" s="17">
        <f>+[1]NEA!B62</f>
        <v>529.66039999999998</v>
      </c>
      <c r="C61" s="17">
        <f>+[1]NEA!C62</f>
        <v>565.28340000000003</v>
      </c>
      <c r="D61" s="17">
        <f>+[1]NEA!D62</f>
        <v>442.02859999999998</v>
      </c>
      <c r="E61" s="17">
        <f>+[1]NEA!E62</f>
        <v>476.1927</v>
      </c>
      <c r="F61" s="17">
        <f>+[1]NEA!F62</f>
        <v>462.98910000000001</v>
      </c>
      <c r="G61" s="17">
        <f>+[1]NEA!G62</f>
        <v>528.06910000000005</v>
      </c>
      <c r="H61" s="17">
        <f>+[1]NEA!H62</f>
        <v>630.19190000000003</v>
      </c>
      <c r="I61" s="17">
        <f>+[1]NEA!I62</f>
        <v>597.78809999999999</v>
      </c>
      <c r="J61" s="17">
        <f>+[1]NEA!J62</f>
        <v>472.31950000000001</v>
      </c>
      <c r="K61" s="17">
        <f>+[1]NEA!K62</f>
        <v>498.36290000000002</v>
      </c>
      <c r="L61" s="17">
        <f>+[1]NEA!L62</f>
        <v>448.0532</v>
      </c>
      <c r="M61" s="17">
        <f>+[1]NEA!M62</f>
        <v>468.96199999999999</v>
      </c>
      <c r="N61" s="17">
        <f>+[1]NEA!N62</f>
        <v>474.65039999999999</v>
      </c>
      <c r="O61" s="18">
        <f>+[1]NEA!R62</f>
        <v>494.416</v>
      </c>
      <c r="P61" s="19">
        <f>+[1]NEA!S62</f>
        <v>547.27449999999999</v>
      </c>
      <c r="Q61" s="20">
        <f>+[1]NEA!T62</f>
        <v>484.82920000000001</v>
      </c>
      <c r="R61" s="18">
        <f t="shared" si="6"/>
        <v>529.66490332000012</v>
      </c>
      <c r="S61" s="19">
        <f t="shared" si="7"/>
        <v>524.56531985718209</v>
      </c>
      <c r="T61" s="19">
        <f t="shared" si="8"/>
        <v>490.9862897549454</v>
      </c>
      <c r="U61" s="19">
        <f t="shared" si="9"/>
        <v>494.75600739972339</v>
      </c>
      <c r="V61" s="19"/>
      <c r="W61" s="20">
        <f t="shared" si="10"/>
        <v>527.6337960616795</v>
      </c>
      <c r="X61" s="21"/>
      <c r="Y61" s="42">
        <f t="shared" si="28"/>
        <v>2.7374985767552262E-2</v>
      </c>
      <c r="Z61" s="24">
        <f t="shared" si="28"/>
        <v>1.9582952534161091E-2</v>
      </c>
      <c r="AA61" s="24">
        <f t="shared" si="28"/>
        <v>4.0233976314792974E-2</v>
      </c>
      <c r="AB61" s="24">
        <f t="shared" si="28"/>
        <v>4.9710112884143731E-2</v>
      </c>
      <c r="AC61" s="24">
        <f t="shared" si="28"/>
        <v>2.6627758849883776E-2</v>
      </c>
      <c r="AD61" s="24">
        <f t="shared" si="28"/>
        <v>3.675909892293272E-2</v>
      </c>
      <c r="AE61" s="24">
        <f t="shared" si="28"/>
        <v>3.440295781988012E-2</v>
      </c>
      <c r="AF61" s="24">
        <f t="shared" si="28"/>
        <v>3.034724324056004E-2</v>
      </c>
      <c r="AG61" s="24">
        <f t="shared" si="28"/>
        <v>-9.293961787971261E-3</v>
      </c>
      <c r="AH61" s="24">
        <f t="shared" si="28"/>
        <v>2.9598618780706687E-2</v>
      </c>
      <c r="AI61" s="24">
        <f t="shared" si="28"/>
        <v>1.2369093962681044E-2</v>
      </c>
      <c r="AJ61" s="24">
        <f t="shared" si="28"/>
        <v>1.9926498445627772E-2</v>
      </c>
      <c r="AK61" s="24">
        <f t="shared" si="28"/>
        <v>3.399400843837741E-2</v>
      </c>
      <c r="AL61" s="24">
        <f t="shared" si="28"/>
        <v>2.5095576080301552E-2</v>
      </c>
      <c r="AM61" s="24">
        <f t="shared" si="28"/>
        <v>3.0129831017331021E-2</v>
      </c>
      <c r="AN61" s="24">
        <f t="shared" si="28"/>
        <v>1.6853840678163756E-2</v>
      </c>
      <c r="AO61" s="24">
        <f t="shared" si="30"/>
        <v>2.7373440151979844E-2</v>
      </c>
      <c r="AP61" s="24">
        <f t="shared" si="30"/>
        <v>2.7963161622538424E-2</v>
      </c>
      <c r="AQ61" s="24">
        <f t="shared" si="30"/>
        <v>3.7010043225442546E-2</v>
      </c>
      <c r="AR61" s="24">
        <f t="shared" si="24"/>
        <v>3.983575165916009E-2</v>
      </c>
      <c r="AS61" s="24" t="e">
        <f t="shared" si="24"/>
        <v>#DIV/0!</v>
      </c>
      <c r="AT61" s="24">
        <f t="shared" si="24"/>
        <v>3.3590098923567124E-2</v>
      </c>
      <c r="AU61" s="21"/>
      <c r="AV61" s="24">
        <f t="shared" si="29"/>
        <v>0.5349979322202969</v>
      </c>
      <c r="AW61" s="24">
        <f t="shared" si="29"/>
        <v>0.58072062619962694</v>
      </c>
      <c r="AX61" s="24">
        <f t="shared" si="29"/>
        <v>0.56906640200145953</v>
      </c>
      <c r="AY61" s="24">
        <f t="shared" si="29"/>
        <v>0.66114118870043881</v>
      </c>
      <c r="AZ61" s="24">
        <f t="shared" si="29"/>
        <v>0.3061980982097896</v>
      </c>
      <c r="BA61" s="24">
        <f t="shared" si="29"/>
        <v>0.49068303869848795</v>
      </c>
      <c r="BB61" s="24">
        <f t="shared" si="29"/>
        <v>0.60925314577028078</v>
      </c>
      <c r="BC61" s="24">
        <f t="shared" si="29"/>
        <v>0.60734440338318052</v>
      </c>
      <c r="BD61" s="24">
        <f t="shared" si="27"/>
        <v>0.32251110493858959</v>
      </c>
      <c r="BE61" s="24">
        <f t="shared" si="27"/>
        <v>0.46555857406768064</v>
      </c>
      <c r="BF61" s="24">
        <f t="shared" si="27"/>
        <v>0.36991677520745059</v>
      </c>
      <c r="BG61" s="24">
        <f t="shared" si="27"/>
        <v>0.52681552750704541</v>
      </c>
      <c r="BH61" s="24">
        <f t="shared" si="27"/>
        <v>0.34862445535819564</v>
      </c>
      <c r="BI61" s="24">
        <f t="shared" si="27"/>
        <v>0.54228930214915305</v>
      </c>
      <c r="BJ61" s="24">
        <f t="shared" si="27"/>
        <v>0.57267261338756481</v>
      </c>
      <c r="BK61" s="24">
        <f t="shared" si="27"/>
        <v>0.38234429533626613</v>
      </c>
      <c r="BL61" s="24">
        <f t="shared" si="31"/>
        <v>0.53500634249541945</v>
      </c>
      <c r="BM61" s="24">
        <f t="shared" si="31"/>
        <v>0.55673479766630929</v>
      </c>
      <c r="BN61" s="24">
        <f t="shared" si="31"/>
        <v>0.52774836770302413</v>
      </c>
      <c r="BO61" s="24">
        <f t="shared" si="31"/>
        <v>0.52789981762361005</v>
      </c>
      <c r="BP61" s="24" t="e">
        <f t="shared" si="31"/>
        <v>#DIV/0!</v>
      </c>
      <c r="BQ61" s="24">
        <f t="shared" si="31"/>
        <v>0.53853173782502828</v>
      </c>
      <c r="BR61" s="21"/>
      <c r="BS61" s="35">
        <f t="shared" si="13"/>
        <v>44409</v>
      </c>
      <c r="BT61" s="24">
        <f t="shared" si="26"/>
        <v>7.4361996076790695E-3</v>
      </c>
      <c r="BU61" s="24">
        <f t="shared" si="25"/>
        <v>1.2071053034319065E-3</v>
      </c>
      <c r="BV61" s="24">
        <f t="shared" si="25"/>
        <v>5.0739662490716124E-3</v>
      </c>
      <c r="BW61" s="24">
        <f t="shared" si="25"/>
        <v>1.8890554950050176E-3</v>
      </c>
      <c r="BX61" s="24">
        <f t="shared" si="25"/>
        <v>2.8254578774828299E-3</v>
      </c>
      <c r="BY61" s="24">
        <f t="shared" si="25"/>
        <v>2.1384350960619984E-3</v>
      </c>
      <c r="BZ61" s="24">
        <f t="shared" si="25"/>
        <v>3.2888242650092429E-3</v>
      </c>
      <c r="CA61" s="24">
        <f t="shared" si="25"/>
        <v>-2.4236647151483528E-4</v>
      </c>
      <c r="CB61" s="24">
        <f t="shared" si="25"/>
        <v>1.7340645950429828E-3</v>
      </c>
      <c r="CC61" s="24">
        <f t="shared" si="25"/>
        <v>1.4441057105720536E-4</v>
      </c>
      <c r="CD61" s="24">
        <f t="shared" si="25"/>
        <v>8.7970376335982979E-4</v>
      </c>
      <c r="CE61" s="24">
        <f t="shared" si="25"/>
        <v>9.9885771877769613E-4</v>
      </c>
      <c r="CF61" s="24">
        <f t="shared" si="16"/>
        <v>2.7373714070464558E-2</v>
      </c>
    </row>
    <row r="62" spans="1:84" x14ac:dyDescent="0.25">
      <c r="A62" s="31">
        <f>+[1]NEA!A63</f>
        <v>44440</v>
      </c>
      <c r="B62" s="17">
        <f>+[1]NEA!B63</f>
        <v>544.65250000000003</v>
      </c>
      <c r="C62" s="17">
        <f>+[1]NEA!C63</f>
        <v>578.88440000000003</v>
      </c>
      <c r="D62" s="17">
        <f>+[1]NEA!D63</f>
        <v>464.8236</v>
      </c>
      <c r="E62" s="17">
        <f>+[1]NEA!E63</f>
        <v>495.23230000000001</v>
      </c>
      <c r="F62" s="17">
        <f>+[1]NEA!F63</f>
        <v>475.22519999999997</v>
      </c>
      <c r="G62" s="17">
        <f>+[1]NEA!G63</f>
        <v>539.12850000000003</v>
      </c>
      <c r="H62" s="17">
        <f>+[1]NEA!H63</f>
        <v>651.92759999999998</v>
      </c>
      <c r="I62" s="17">
        <f>+[1]NEA!I63</f>
        <v>611.0326</v>
      </c>
      <c r="J62" s="17">
        <f>+[1]NEA!J63</f>
        <v>487.14319999999998</v>
      </c>
      <c r="K62" s="17">
        <f>+[1]NEA!K63</f>
        <v>514.37440000000004</v>
      </c>
      <c r="L62" s="17">
        <f>+[1]NEA!L63</f>
        <v>457.60550000000001</v>
      </c>
      <c r="M62" s="17">
        <f>+[1]NEA!M63</f>
        <v>485.35039999999998</v>
      </c>
      <c r="N62" s="17">
        <f>+[1]NEA!N63</f>
        <v>490.43779999999998</v>
      </c>
      <c r="O62" s="18">
        <f>+[1]NEA!R63</f>
        <v>508.3546</v>
      </c>
      <c r="P62" s="19">
        <f>+[1]NEA!S63</f>
        <v>563.82029999999997</v>
      </c>
      <c r="Q62" s="20">
        <f>+[1]NEA!T63</f>
        <v>494.41590000000002</v>
      </c>
      <c r="R62" s="18">
        <f t="shared" si="6"/>
        <v>544.65652743999999</v>
      </c>
      <c r="S62" s="19">
        <f t="shared" si="7"/>
        <v>539.71581919802247</v>
      </c>
      <c r="T62" s="19">
        <f t="shared" si="8"/>
        <v>506.93061369943911</v>
      </c>
      <c r="U62" s="19">
        <f t="shared" si="9"/>
        <v>510.6243224757954</v>
      </c>
      <c r="V62" s="19"/>
      <c r="W62" s="20">
        <f t="shared" si="10"/>
        <v>543.37832515107311</v>
      </c>
      <c r="X62" s="21"/>
      <c r="Y62" s="42">
        <f t="shared" si="28"/>
        <v>2.8305117769801269E-2</v>
      </c>
      <c r="Z62" s="24">
        <f t="shared" si="28"/>
        <v>2.4060497796326574E-2</v>
      </c>
      <c r="AA62" s="24">
        <f t="shared" si="28"/>
        <v>5.1569061368427427E-2</v>
      </c>
      <c r="AB62" s="24">
        <f t="shared" si="28"/>
        <v>3.9982973279514722E-2</v>
      </c>
      <c r="AC62" s="24">
        <f t="shared" si="28"/>
        <v>2.6428483953509829E-2</v>
      </c>
      <c r="AD62" s="24">
        <f t="shared" si="28"/>
        <v>2.0943092485434134E-2</v>
      </c>
      <c r="AE62" s="24">
        <f t="shared" si="28"/>
        <v>3.4490605163284282E-2</v>
      </c>
      <c r="AF62" s="24">
        <f t="shared" si="28"/>
        <v>2.2155844186259266E-2</v>
      </c>
      <c r="AG62" s="24">
        <f t="shared" si="28"/>
        <v>3.1384899416602385E-2</v>
      </c>
      <c r="AH62" s="24">
        <f t="shared" si="28"/>
        <v>3.2128194133230981E-2</v>
      </c>
      <c r="AI62" s="24">
        <f t="shared" si="28"/>
        <v>2.1319566515761945E-2</v>
      </c>
      <c r="AJ62" s="24">
        <f t="shared" si="28"/>
        <v>3.4946115037039149E-2</v>
      </c>
      <c r="AK62" s="24">
        <f t="shared" si="28"/>
        <v>3.326111175720059E-2</v>
      </c>
      <c r="AL62" s="24">
        <f t="shared" si="28"/>
        <v>2.8192048801009673E-2</v>
      </c>
      <c r="AM62" s="24">
        <f t="shared" si="28"/>
        <v>3.0233091437660509E-2</v>
      </c>
      <c r="AN62" s="24">
        <f t="shared" si="28"/>
        <v>1.9773355235204404E-2</v>
      </c>
      <c r="AO62" s="24">
        <f t="shared" si="30"/>
        <v>2.830397865901757E-2</v>
      </c>
      <c r="AP62" s="24">
        <f t="shared" si="30"/>
        <v>2.8882007192098103E-2</v>
      </c>
      <c r="AQ62" s="24">
        <f t="shared" si="30"/>
        <v>3.247407163334759E-2</v>
      </c>
      <c r="AR62" s="24">
        <f t="shared" si="24"/>
        <v>3.2073011421267505E-2</v>
      </c>
      <c r="AS62" s="24" t="e">
        <f t="shared" si="24"/>
        <v>#DIV/0!</v>
      </c>
      <c r="AT62" s="24">
        <f t="shared" si="24"/>
        <v>2.9839879869167918E-2</v>
      </c>
      <c r="AU62" s="21"/>
      <c r="AV62" s="24">
        <f t="shared" si="29"/>
        <v>0.52654848033938473</v>
      </c>
      <c r="AW62" s="24">
        <f t="shared" si="29"/>
        <v>0.56206326351306135</v>
      </c>
      <c r="AX62" s="24">
        <f t="shared" si="29"/>
        <v>0.58648931290206296</v>
      </c>
      <c r="AY62" s="24">
        <f t="shared" si="29"/>
        <v>0.63551929965237575</v>
      </c>
      <c r="AZ62" s="24">
        <f t="shared" si="29"/>
        <v>0.32497461436417141</v>
      </c>
      <c r="BA62" s="24">
        <f t="shared" si="29"/>
        <v>0.46319966476559382</v>
      </c>
      <c r="BB62" s="24">
        <f t="shared" si="29"/>
        <v>0.59143478652510439</v>
      </c>
      <c r="BC62" s="24">
        <f t="shared" si="29"/>
        <v>0.60187401395627083</v>
      </c>
      <c r="BD62" s="24">
        <f t="shared" si="27"/>
        <v>0.3456306790951289</v>
      </c>
      <c r="BE62" s="24">
        <f t="shared" si="27"/>
        <v>0.4583836709604745</v>
      </c>
      <c r="BF62" s="24">
        <f t="shared" si="27"/>
        <v>0.39912280701754388</v>
      </c>
      <c r="BG62" s="24">
        <f t="shared" si="27"/>
        <v>0.53146127190538417</v>
      </c>
      <c r="BH62" s="24">
        <f t="shared" si="27"/>
        <v>0.37680084106390632</v>
      </c>
      <c r="BI62" s="24">
        <f t="shared" si="27"/>
        <v>0.47878263560984569</v>
      </c>
      <c r="BJ62" s="24">
        <f t="shared" si="27"/>
        <v>0.56995151925905851</v>
      </c>
      <c r="BK62" s="24">
        <f t="shared" si="27"/>
        <v>0.38609258935299806</v>
      </c>
      <c r="BL62" s="24">
        <f t="shared" si="31"/>
        <v>0.52655594898253111</v>
      </c>
      <c r="BM62" s="24">
        <f t="shared" si="31"/>
        <v>0.54269964785819313</v>
      </c>
      <c r="BN62" s="24">
        <f t="shared" si="31"/>
        <v>0.51620029293970338</v>
      </c>
      <c r="BO62" s="24">
        <f t="shared" si="31"/>
        <v>0.51374620429015017</v>
      </c>
      <c r="BP62" s="24" t="e">
        <f t="shared" si="31"/>
        <v>#DIV/0!</v>
      </c>
      <c r="BQ62" s="24">
        <f t="shared" si="31"/>
        <v>0.52949530294121616</v>
      </c>
      <c r="BR62" s="21"/>
      <c r="BS62" s="35">
        <f t="shared" si="13"/>
        <v>44440</v>
      </c>
      <c r="BT62" s="24">
        <f t="shared" si="26"/>
        <v>9.067155294222487E-3</v>
      </c>
      <c r="BU62" s="24">
        <f t="shared" si="25"/>
        <v>1.5665471687141433E-3</v>
      </c>
      <c r="BV62" s="24">
        <f t="shared" si="25"/>
        <v>4.1698295738174891E-3</v>
      </c>
      <c r="BW62" s="24">
        <f t="shared" si="25"/>
        <v>1.8735546587964613E-3</v>
      </c>
      <c r="BX62" s="24">
        <f t="shared" si="25"/>
        <v>1.6244773443512082E-3</v>
      </c>
      <c r="BY62" s="24">
        <f t="shared" si="25"/>
        <v>2.1585487984376356E-3</v>
      </c>
      <c r="BZ62" s="24">
        <f t="shared" si="25"/>
        <v>2.4080436256892182E-3</v>
      </c>
      <c r="CA62" s="24">
        <f t="shared" si="25"/>
        <v>7.8923842522491631E-4</v>
      </c>
      <c r="CB62" s="24">
        <f t="shared" si="25"/>
        <v>1.8863362260044376E-3</v>
      </c>
      <c r="CC62" s="24">
        <f t="shared" si="25"/>
        <v>2.452727823337369E-4</v>
      </c>
      <c r="CD62" s="24">
        <f t="shared" si="25"/>
        <v>1.5315960944031297E-3</v>
      </c>
      <c r="CE62" s="24">
        <f t="shared" si="25"/>
        <v>9.8361931531977813E-4</v>
      </c>
      <c r="CF62" s="24">
        <f t="shared" si="16"/>
        <v>2.8304219307314641E-2</v>
      </c>
    </row>
    <row r="63" spans="1:84" x14ac:dyDescent="0.25">
      <c r="A63" s="31">
        <f>+[1]NEA!A64</f>
        <v>44470</v>
      </c>
      <c r="B63" s="17">
        <f>+[1]NEA!B64</f>
        <v>563.83199999999999</v>
      </c>
      <c r="C63" s="17">
        <f>+[1]NEA!C64</f>
        <v>597.22630000000004</v>
      </c>
      <c r="D63" s="17">
        <f>+[1]NEA!D64</f>
        <v>478.49130000000002</v>
      </c>
      <c r="E63" s="17">
        <f>+[1]NEA!E64</f>
        <v>529.61279999999999</v>
      </c>
      <c r="F63" s="17">
        <f>+[1]NEA!F64</f>
        <v>483.61380000000003</v>
      </c>
      <c r="G63" s="17">
        <f>+[1]NEA!G64</f>
        <v>552.78890000000001</v>
      </c>
      <c r="H63" s="17">
        <f>+[1]NEA!H64</f>
        <v>674.99900000000002</v>
      </c>
      <c r="I63" s="17">
        <f>+[1]NEA!I64</f>
        <v>635.28020000000004</v>
      </c>
      <c r="J63" s="17">
        <f>+[1]NEA!J64</f>
        <v>492.87700000000001</v>
      </c>
      <c r="K63" s="17">
        <f>+[1]NEA!K64</f>
        <v>533.89509999999996</v>
      </c>
      <c r="L63" s="17">
        <f>+[1]NEA!L64</f>
        <v>458.41430000000003</v>
      </c>
      <c r="M63" s="17">
        <f>+[1]NEA!M64</f>
        <v>508.89490000000001</v>
      </c>
      <c r="N63" s="17">
        <f>+[1]NEA!N64</f>
        <v>501.61290000000002</v>
      </c>
      <c r="O63" s="18">
        <f>+[1]NEA!R64</f>
        <v>542.80899999999997</v>
      </c>
      <c r="P63" s="19">
        <f>+[1]NEA!S64</f>
        <v>582.90819999999997</v>
      </c>
      <c r="Q63" s="20">
        <f>+[1]NEA!T64</f>
        <v>503.17270000000002</v>
      </c>
      <c r="R63" s="18">
        <f t="shared" si="6"/>
        <v>563.83540428000003</v>
      </c>
      <c r="S63" s="19">
        <f t="shared" si="7"/>
        <v>560.00869068937106</v>
      </c>
      <c r="T63" s="19">
        <f t="shared" si="8"/>
        <v>529.96940865072349</v>
      </c>
      <c r="U63" s="19">
        <f t="shared" si="9"/>
        <v>533.57656002766259</v>
      </c>
      <c r="V63" s="19"/>
      <c r="W63" s="20">
        <f t="shared" si="10"/>
        <v>564.96423775786627</v>
      </c>
      <c r="X63" s="21"/>
      <c r="Y63" s="42">
        <f t="shared" si="28"/>
        <v>3.521419620767352E-2</v>
      </c>
      <c r="Z63" s="24">
        <f t="shared" si="28"/>
        <v>3.1684909802371708E-2</v>
      </c>
      <c r="AA63" s="24">
        <f t="shared" si="28"/>
        <v>2.9404057797409733E-2</v>
      </c>
      <c r="AB63" s="24">
        <f t="shared" si="28"/>
        <v>6.942297584386159E-2</v>
      </c>
      <c r="AC63" s="24">
        <f t="shared" si="28"/>
        <v>1.7651841695263792E-2</v>
      </c>
      <c r="AD63" s="24">
        <f t="shared" si="28"/>
        <v>2.533792964015058E-2</v>
      </c>
      <c r="AE63" s="24">
        <f t="shared" si="28"/>
        <v>3.5389512577777005E-2</v>
      </c>
      <c r="AF63" s="24">
        <f t="shared" si="28"/>
        <v>3.9682989090925824E-2</v>
      </c>
      <c r="AG63" s="24">
        <f t="shared" si="28"/>
        <v>1.1770255645567884E-2</v>
      </c>
      <c r="AH63" s="24">
        <f t="shared" si="28"/>
        <v>3.795037233579257E-2</v>
      </c>
      <c r="AI63" s="24">
        <f t="shared" si="28"/>
        <v>1.767461273957549E-3</v>
      </c>
      <c r="AJ63" s="24">
        <f t="shared" si="28"/>
        <v>4.8510313373595793E-2</v>
      </c>
      <c r="AK63" s="24">
        <f t="shared" si="28"/>
        <v>2.2785967965764486E-2</v>
      </c>
      <c r="AL63" s="24">
        <f t="shared" si="28"/>
        <v>6.7776312046748499E-2</v>
      </c>
      <c r="AM63" s="24">
        <f t="shared" si="28"/>
        <v>3.3854580971987014E-2</v>
      </c>
      <c r="AN63" s="24">
        <f t="shared" si="28"/>
        <v>1.771140450782438E-2</v>
      </c>
      <c r="AO63" s="24">
        <f t="shared" si="30"/>
        <v>3.5212791683861377E-2</v>
      </c>
      <c r="AP63" s="24">
        <f t="shared" si="30"/>
        <v>3.7599178622376384E-2</v>
      </c>
      <c r="AQ63" s="24">
        <f t="shared" si="30"/>
        <v>4.5447629968830672E-2</v>
      </c>
      <c r="AR63" s="24">
        <f t="shared" si="24"/>
        <v>4.4949362068343657E-2</v>
      </c>
      <c r="AS63" s="24" t="e">
        <f t="shared" si="24"/>
        <v>#DIV/0!</v>
      </c>
      <c r="AT63" s="24">
        <f t="shared" si="24"/>
        <v>3.9725383968511663E-2</v>
      </c>
      <c r="AU63" s="21"/>
      <c r="AV63" s="24">
        <f t="shared" si="29"/>
        <v>0.52324368192327375</v>
      </c>
      <c r="AW63" s="24">
        <f t="shared" si="29"/>
        <v>0.54245835132616671</v>
      </c>
      <c r="AX63" s="24">
        <f t="shared" si="29"/>
        <v>0.61056611165919605</v>
      </c>
      <c r="AY63" s="24">
        <f t="shared" si="29"/>
        <v>0.66278180817499965</v>
      </c>
      <c r="AZ63" s="24">
        <f t="shared" si="29"/>
        <v>0.31265445845998752</v>
      </c>
      <c r="BA63" s="24">
        <f t="shared" si="29"/>
        <v>0.4290501640803821</v>
      </c>
      <c r="BB63" s="24">
        <f t="shared" si="29"/>
        <v>0.60068096626257517</v>
      </c>
      <c r="BC63" s="24">
        <f t="shared" si="29"/>
        <v>0.60285540698607365</v>
      </c>
      <c r="BD63" s="24">
        <f t="shared" si="27"/>
        <v>0.36049913243085552</v>
      </c>
      <c r="BE63" s="24">
        <f t="shared" si="27"/>
        <v>0.47103219245322414</v>
      </c>
      <c r="BF63" s="24">
        <f t="shared" si="27"/>
        <v>0.39854603342738049</v>
      </c>
      <c r="BG63" s="24">
        <f t="shared" si="27"/>
        <v>0.57913307859252505</v>
      </c>
      <c r="BH63" s="24">
        <f t="shared" si="27"/>
        <v>0.37047649881766653</v>
      </c>
      <c r="BI63" s="24">
        <f t="shared" si="27"/>
        <v>0.44373387861665559</v>
      </c>
      <c r="BJ63" s="24">
        <f t="shared" si="27"/>
        <v>0.57020430416872725</v>
      </c>
      <c r="BK63" s="24">
        <f t="shared" si="27"/>
        <v>0.39085738073414289</v>
      </c>
      <c r="BL63" s="24">
        <f t="shared" si="31"/>
        <v>0.52324777675699075</v>
      </c>
      <c r="BM63" s="24">
        <f t="shared" si="31"/>
        <v>0.53740387707419424</v>
      </c>
      <c r="BN63" s="24">
        <f t="shared" si="31"/>
        <v>0.52481271354435521</v>
      </c>
      <c r="BO63" s="24">
        <f t="shared" si="31"/>
        <v>0.51629806365022612</v>
      </c>
      <c r="BP63" s="24" t="e">
        <f t="shared" si="31"/>
        <v>#DIV/0!</v>
      </c>
      <c r="BQ63" s="24">
        <f t="shared" si="31"/>
        <v>0.53360002190032851</v>
      </c>
      <c r="BR63" s="21"/>
      <c r="BS63" s="35">
        <f t="shared" si="13"/>
        <v>44470</v>
      </c>
      <c r="BT63" s="24">
        <f t="shared" si="26"/>
        <v>1.1891113857000569E-2</v>
      </c>
      <c r="BU63" s="24">
        <f t="shared" si="25"/>
        <v>9.1343430903190735E-4</v>
      </c>
      <c r="BV63" s="24">
        <f t="shared" si="25"/>
        <v>7.3223532435819144E-3</v>
      </c>
      <c r="BW63" s="24">
        <f t="shared" si="25"/>
        <v>1.2490816805210741E-3</v>
      </c>
      <c r="BX63" s="24">
        <f t="shared" si="25"/>
        <v>1.9512976071899028E-3</v>
      </c>
      <c r="BY63" s="24">
        <f t="shared" si="25"/>
        <v>2.2281282836303915E-3</v>
      </c>
      <c r="BZ63" s="24">
        <f t="shared" si="25"/>
        <v>4.2872177764721603E-3</v>
      </c>
      <c r="CA63" s="24">
        <f t="shared" si="25"/>
        <v>2.9687398846053376E-4</v>
      </c>
      <c r="CB63" s="24">
        <f t="shared" si="25"/>
        <v>2.2364566030634117E-3</v>
      </c>
      <c r="CC63" s="24">
        <f t="shared" si="25"/>
        <v>2.0195776205929947E-5</v>
      </c>
      <c r="CD63" s="24">
        <f t="shared" si="25"/>
        <v>2.1398097869742656E-3</v>
      </c>
      <c r="CE63" s="24">
        <f t="shared" si="25"/>
        <v>6.7708915317565128E-4</v>
      </c>
      <c r="CF63" s="24">
        <f t="shared" si="16"/>
        <v>3.5213052065307705E-2</v>
      </c>
    </row>
    <row r="64" spans="1:84" x14ac:dyDescent="0.25">
      <c r="A64" s="31">
        <f>+[1]NEA!A65</f>
        <v>44501</v>
      </c>
      <c r="B64" s="17">
        <f>+[1]NEA!B65</f>
        <v>580.5865</v>
      </c>
      <c r="C64" s="17">
        <f>+[1]NEA!C65</f>
        <v>613.43449999999996</v>
      </c>
      <c r="D64" s="17">
        <f>+[1]NEA!D65</f>
        <v>492.12849999999997</v>
      </c>
      <c r="E64" s="17">
        <f>+[1]NEA!E65</f>
        <v>547.75580000000002</v>
      </c>
      <c r="F64" s="17">
        <f>+[1]NEA!F65</f>
        <v>498.10250000000002</v>
      </c>
      <c r="G64" s="17">
        <f>+[1]NEA!G65</f>
        <v>567.47320000000002</v>
      </c>
      <c r="H64" s="17">
        <f>+[1]NEA!H65</f>
        <v>697.69079999999997</v>
      </c>
      <c r="I64" s="17">
        <f>+[1]NEA!I65</f>
        <v>659.13499999999999</v>
      </c>
      <c r="J64" s="17">
        <f>+[1]NEA!J65</f>
        <v>494.84390000000002</v>
      </c>
      <c r="K64" s="17">
        <f>+[1]NEA!K65</f>
        <v>545.58680000000004</v>
      </c>
      <c r="L64" s="17">
        <f>+[1]NEA!L65</f>
        <v>458.49259999999998</v>
      </c>
      <c r="M64" s="17">
        <f>+[1]NEA!M65</f>
        <v>538.49720000000002</v>
      </c>
      <c r="N64" s="17">
        <f>+[1]NEA!N65</f>
        <v>512.80190000000005</v>
      </c>
      <c r="O64" s="18">
        <f>+[1]NEA!R65</f>
        <v>554.10450000000003</v>
      </c>
      <c r="P64" s="19">
        <f>+[1]NEA!S65</f>
        <v>603.08090000000004</v>
      </c>
      <c r="Q64" s="20">
        <f>+[1]NEA!T65</f>
        <v>510.2527</v>
      </c>
      <c r="R64" s="18">
        <f t="shared" si="6"/>
        <v>580.58842419999996</v>
      </c>
      <c r="S64" s="19">
        <f t="shared" si="7"/>
        <v>576.52976864872278</v>
      </c>
      <c r="T64" s="19">
        <f t="shared" si="8"/>
        <v>547.12659633894305</v>
      </c>
      <c r="U64" s="19">
        <f t="shared" si="9"/>
        <v>548.60361957123098</v>
      </c>
      <c r="V64" s="19"/>
      <c r="W64" s="20">
        <f t="shared" si="10"/>
        <v>581.41175390706394</v>
      </c>
      <c r="X64" s="21"/>
      <c r="Y64" s="42">
        <f t="shared" si="28"/>
        <v>2.9715411682912585E-2</v>
      </c>
      <c r="Z64" s="24">
        <f t="shared" si="28"/>
        <v>2.7139126324476903E-2</v>
      </c>
      <c r="AA64" s="24">
        <f t="shared" si="28"/>
        <v>2.8500413696131988E-2</v>
      </c>
      <c r="AB64" s="24">
        <f t="shared" si="28"/>
        <v>3.4257102547370577E-2</v>
      </c>
      <c r="AC64" s="24">
        <f t="shared" si="28"/>
        <v>2.99592360681189E-2</v>
      </c>
      <c r="AD64" s="24">
        <f t="shared" si="28"/>
        <v>2.656402832980187E-2</v>
      </c>
      <c r="AE64" s="24">
        <f t="shared" si="28"/>
        <v>3.3617531285231372E-2</v>
      </c>
      <c r="AF64" s="24">
        <f t="shared" si="28"/>
        <v>3.7550044846352826E-2</v>
      </c>
      <c r="AG64" s="24">
        <f t="shared" si="28"/>
        <v>3.9906508114599948E-3</v>
      </c>
      <c r="AH64" s="24">
        <f t="shared" si="28"/>
        <v>2.1898871145286991E-2</v>
      </c>
      <c r="AI64" s="24">
        <f t="shared" si="28"/>
        <v>1.7080618994635977E-4</v>
      </c>
      <c r="AJ64" s="24">
        <f t="shared" si="28"/>
        <v>5.8169771400735204E-2</v>
      </c>
      <c r="AK64" s="24">
        <f t="shared" si="28"/>
        <v>2.2306045159524501E-2</v>
      </c>
      <c r="AL64" s="24">
        <f t="shared" si="28"/>
        <v>2.080934546037394E-2</v>
      </c>
      <c r="AM64" s="24">
        <f t="shared" si="28"/>
        <v>3.4606993005073639E-2</v>
      </c>
      <c r="AN64" s="24">
        <f t="shared" si="28"/>
        <v>1.4070715680719603E-2</v>
      </c>
      <c r="AO64" s="24">
        <f t="shared" si="30"/>
        <v>2.9712607248196798E-2</v>
      </c>
      <c r="AP64" s="24">
        <f t="shared" si="30"/>
        <v>2.9501467091544997E-2</v>
      </c>
      <c r="AQ64" s="24">
        <f t="shared" si="30"/>
        <v>3.2373920849320115E-2</v>
      </c>
      <c r="AR64" s="24">
        <f t="shared" si="24"/>
        <v>2.8162892955397645E-2</v>
      </c>
      <c r="AS64" s="24" t="e">
        <f t="shared" si="24"/>
        <v>#DIV/0!</v>
      </c>
      <c r="AT64" s="24">
        <f t="shared" si="24"/>
        <v>2.9112490756002085E-2</v>
      </c>
      <c r="AU64" s="21"/>
      <c r="AV64" s="24">
        <f t="shared" si="29"/>
        <v>0.51286275936323844</v>
      </c>
      <c r="AW64" s="24">
        <f t="shared" si="29"/>
        <v>0.53113146348117368</v>
      </c>
      <c r="AX64" s="24">
        <f t="shared" si="29"/>
        <v>0.60871782382928497</v>
      </c>
      <c r="AY64" s="24">
        <f t="shared" si="29"/>
        <v>0.63939498510568193</v>
      </c>
      <c r="AZ64" s="24">
        <f t="shared" si="29"/>
        <v>0.31489089971242024</v>
      </c>
      <c r="BA64" s="24">
        <f t="shared" si="29"/>
        <v>0.40599355665281922</v>
      </c>
      <c r="BB64" s="24">
        <f t="shared" si="29"/>
        <v>0.58741716972323021</v>
      </c>
      <c r="BC64" s="24">
        <f t="shared" si="29"/>
        <v>0.59965314779539414</v>
      </c>
      <c r="BD64" s="24">
        <f t="shared" si="27"/>
        <v>0.36637874381622137</v>
      </c>
      <c r="BE64" s="24">
        <f t="shared" si="27"/>
        <v>0.41719912493109956</v>
      </c>
      <c r="BF64" s="24">
        <f t="shared" si="27"/>
        <v>0.39463181277990045</v>
      </c>
      <c r="BG64" s="24">
        <f t="shared" si="27"/>
        <v>0.6155169636163289</v>
      </c>
      <c r="BH64" s="24">
        <f t="shared" si="27"/>
        <v>0.37794744095847621</v>
      </c>
      <c r="BI64" s="24">
        <f t="shared" si="27"/>
        <v>0.42251404788603963</v>
      </c>
      <c r="BJ64" s="24">
        <f t="shared" si="27"/>
        <v>0.56112754720224189</v>
      </c>
      <c r="BK64" s="24">
        <f t="shared" si="27"/>
        <v>0.38043805849617596</v>
      </c>
      <c r="BL64" s="24">
        <f t="shared" si="31"/>
        <v>0.51286184779916</v>
      </c>
      <c r="BM64" s="24">
        <f t="shared" si="31"/>
        <v>0.52352794069493158</v>
      </c>
      <c r="BN64" s="24">
        <f t="shared" si="31"/>
        <v>0.50706550351422441</v>
      </c>
      <c r="BO64" s="24">
        <f t="shared" si="31"/>
        <v>0.49025747099862382</v>
      </c>
      <c r="BP64" s="24" t="e">
        <f t="shared" si="31"/>
        <v>#DIV/0!</v>
      </c>
      <c r="BQ64" s="24">
        <f t="shared" si="31"/>
        <v>0.51686504736893446</v>
      </c>
      <c r="BR64" s="21"/>
      <c r="BS64" s="35">
        <f t="shared" si="13"/>
        <v>44501</v>
      </c>
      <c r="BT64" s="24">
        <f t="shared" si="26"/>
        <v>1.0150391286766222E-2</v>
      </c>
      <c r="BU64" s="24">
        <f t="shared" si="25"/>
        <v>8.8039359241759636E-4</v>
      </c>
      <c r="BV64" s="24">
        <f t="shared" si="25"/>
        <v>3.7326508605400252E-3</v>
      </c>
      <c r="BW64" s="24">
        <f t="shared" si="25"/>
        <v>2.0840136246257743E-3</v>
      </c>
      <c r="BX64" s="24">
        <f t="shared" si="25"/>
        <v>2.0262037982945289E-3</v>
      </c>
      <c r="BY64" s="24">
        <f t="shared" si="25"/>
        <v>2.1169225584925953E-3</v>
      </c>
      <c r="BZ64" s="24">
        <f t="shared" si="25"/>
        <v>4.0742938322053295E-3</v>
      </c>
      <c r="CA64" s="24">
        <f t="shared" si="25"/>
        <v>9.837430298386802E-5</v>
      </c>
      <c r="CB64" s="24">
        <f t="shared" si="25"/>
        <v>1.2939352147448269E-3</v>
      </c>
      <c r="CC64" s="24">
        <f t="shared" si="25"/>
        <v>1.8886476822872814E-6</v>
      </c>
      <c r="CD64" s="24">
        <f t="shared" si="25"/>
        <v>2.5988483271612833E-3</v>
      </c>
      <c r="CE64" s="24">
        <f t="shared" si="25"/>
        <v>6.5487059975311923E-4</v>
      </c>
      <c r="CF64" s="24">
        <f t="shared" si="16"/>
        <v>2.9712786645667458E-2</v>
      </c>
    </row>
    <row r="65" spans="1:84" x14ac:dyDescent="0.25">
      <c r="A65" s="31">
        <f>+[1]NEA!A66</f>
        <v>44531</v>
      </c>
      <c r="B65" s="17">
        <f>+[1]NEA!B66</f>
        <v>606.20780000000002</v>
      </c>
      <c r="C65" s="17">
        <f>+[1]NEA!C66</f>
        <v>649.25189999999998</v>
      </c>
      <c r="D65" s="17">
        <f>+[1]NEA!D66</f>
        <v>522.34540000000004</v>
      </c>
      <c r="E65" s="17">
        <f>+[1]NEA!E66</f>
        <v>576.80949999999996</v>
      </c>
      <c r="F65" s="17">
        <f>+[1]NEA!F66</f>
        <v>506.54219999999998</v>
      </c>
      <c r="G65" s="17">
        <f>+[1]NEA!G66</f>
        <v>583.79870000000005</v>
      </c>
      <c r="H65" s="17">
        <f>+[1]NEA!H66</f>
        <v>703.93089999999995</v>
      </c>
      <c r="I65" s="17">
        <f>+[1]NEA!I66</f>
        <v>680.11699999999996</v>
      </c>
      <c r="J65" s="17">
        <f>+[1]NEA!J66</f>
        <v>504.99979999999999</v>
      </c>
      <c r="K65" s="17">
        <f>+[1]NEA!K66</f>
        <v>559.74829999999997</v>
      </c>
      <c r="L65" s="17">
        <f>+[1]NEA!L66</f>
        <v>461.76299999999998</v>
      </c>
      <c r="M65" s="17">
        <f>+[1]NEA!M66</f>
        <v>588.62310000000002</v>
      </c>
      <c r="N65" s="17">
        <f>+[1]NEA!N66</f>
        <v>528.09439999999995</v>
      </c>
      <c r="O65" s="18">
        <f>+[1]NEA!R66</f>
        <v>575.57650000000001</v>
      </c>
      <c r="P65" s="19">
        <f>+[1]NEA!S66</f>
        <v>634.06979999999999</v>
      </c>
      <c r="Q65" s="20">
        <f>+[1]NEA!T66</f>
        <v>517.55899999999997</v>
      </c>
      <c r="R65" s="18">
        <f t="shared" si="6"/>
        <v>606.2094879</v>
      </c>
      <c r="S65" s="19">
        <f t="shared" si="7"/>
        <v>607.09408387805547</v>
      </c>
      <c r="T65" s="19">
        <f t="shared" si="8"/>
        <v>572.25182589312078</v>
      </c>
      <c r="U65" s="19">
        <f t="shared" si="9"/>
        <v>569.44968872752429</v>
      </c>
      <c r="V65" s="19"/>
      <c r="W65" s="20">
        <f t="shared" si="10"/>
        <v>599.55793619504061</v>
      </c>
      <c r="X65" s="21"/>
      <c r="Y65" s="42">
        <f t="shared" si="28"/>
        <v>4.4130030581145174E-2</v>
      </c>
      <c r="Z65" s="24">
        <f t="shared" si="28"/>
        <v>5.8388303885744897E-2</v>
      </c>
      <c r="AA65" s="24">
        <f t="shared" si="28"/>
        <v>6.140042692101777E-2</v>
      </c>
      <c r="AB65" s="24">
        <f t="shared" si="28"/>
        <v>5.3041337033765679E-2</v>
      </c>
      <c r="AC65" s="24">
        <f t="shared" ref="Y65:AN81" si="32">+F65/F64-1</f>
        <v>1.6943701346610274E-2</v>
      </c>
      <c r="AD65" s="24">
        <f t="shared" si="32"/>
        <v>2.8768759476218486E-2</v>
      </c>
      <c r="AE65" s="24">
        <f t="shared" si="32"/>
        <v>8.9439333297787194E-3</v>
      </c>
      <c r="AF65" s="24">
        <f t="shared" si="32"/>
        <v>3.1832629127568568E-2</v>
      </c>
      <c r="AG65" s="24">
        <f t="shared" si="32"/>
        <v>2.0523441836910461E-2</v>
      </c>
      <c r="AH65" s="24">
        <f t="shared" si="32"/>
        <v>2.5956456424532037E-2</v>
      </c>
      <c r="AI65" s="24">
        <f t="shared" si="32"/>
        <v>7.1329395501693593E-3</v>
      </c>
      <c r="AJ65" s="24">
        <f t="shared" si="32"/>
        <v>9.3084792270043293E-2</v>
      </c>
      <c r="AK65" s="24">
        <f t="shared" si="32"/>
        <v>2.9821457369795024E-2</v>
      </c>
      <c r="AL65" s="24">
        <f t="shared" si="32"/>
        <v>3.8750813249125438E-2</v>
      </c>
      <c r="AM65" s="24">
        <f t="shared" si="32"/>
        <v>5.1384316764135463E-2</v>
      </c>
      <c r="AN65" s="24">
        <f t="shared" si="32"/>
        <v>1.4318983515422712E-2</v>
      </c>
      <c r="AO65" s="24">
        <f t="shared" si="30"/>
        <v>4.4129477323464839E-2</v>
      </c>
      <c r="AP65" s="24">
        <f t="shared" si="30"/>
        <v>5.3014288058307324E-2</v>
      </c>
      <c r="AQ65" s="24">
        <f t="shared" si="30"/>
        <v>4.5922149868606876E-2</v>
      </c>
      <c r="AR65" s="24">
        <f t="shared" si="24"/>
        <v>3.7998417094998072E-2</v>
      </c>
      <c r="AS65" s="24" t="e">
        <f t="shared" si="24"/>
        <v>#DIV/0!</v>
      </c>
      <c r="AT65" s="24">
        <f t="shared" si="24"/>
        <v>3.1210552875883701E-2</v>
      </c>
      <c r="AU65" s="21"/>
      <c r="AV65" s="24">
        <f t="shared" si="29"/>
        <v>0.49658064606915642</v>
      </c>
      <c r="AW65" s="24">
        <f t="shared" si="29"/>
        <v>0.48566047225673059</v>
      </c>
      <c r="AX65" s="24">
        <f t="shared" si="29"/>
        <v>0.61535502250414886</v>
      </c>
      <c r="AY65" s="24">
        <f t="shared" si="29"/>
        <v>0.62689838116687402</v>
      </c>
      <c r="AZ65" s="24">
        <f t="shared" si="29"/>
        <v>0.31478426356412093</v>
      </c>
      <c r="BA65" s="24">
        <f t="shared" si="29"/>
        <v>0.41802966307025269</v>
      </c>
      <c r="BB65" s="24">
        <f t="shared" si="29"/>
        <v>0.5311879661174006</v>
      </c>
      <c r="BC65" s="24">
        <f t="shared" si="29"/>
        <v>0.59356619296688073</v>
      </c>
      <c r="BD65" s="24">
        <f t="shared" si="27"/>
        <v>0.38383369217114294</v>
      </c>
      <c r="BE65" s="24">
        <f t="shared" si="27"/>
        <v>0.42259786092478402</v>
      </c>
      <c r="BF65" s="24">
        <f t="shared" si="27"/>
        <v>0.40457963719520262</v>
      </c>
      <c r="BG65" s="24">
        <f t="shared" si="27"/>
        <v>0.6630232836724983</v>
      </c>
      <c r="BH65" s="24">
        <f t="shared" si="27"/>
        <v>0.39792868238067025</v>
      </c>
      <c r="BI65" s="24">
        <f t="shared" si="27"/>
        <v>0.41970145587004914</v>
      </c>
      <c r="BJ65" s="24">
        <f t="shared" si="27"/>
        <v>0.53981127488895253</v>
      </c>
      <c r="BK65" s="24">
        <f t="shared" si="27"/>
        <v>0.36847023262135137</v>
      </c>
      <c r="BL65" s="24">
        <f t="shared" si="31"/>
        <v>0.49657447064020532</v>
      </c>
      <c r="BM65" s="24">
        <f t="shared" si="31"/>
        <v>0.50484004179570707</v>
      </c>
      <c r="BN65" s="24">
        <f t="shared" si="31"/>
        <v>0.51783001946194251</v>
      </c>
      <c r="BO65" s="24">
        <f t="shared" si="31"/>
        <v>0.49474113357303739</v>
      </c>
      <c r="BP65" s="24" t="e">
        <f t="shared" si="31"/>
        <v>#DIV/0!</v>
      </c>
      <c r="BQ65" s="24">
        <f t="shared" si="31"/>
        <v>0.51260770357455909</v>
      </c>
      <c r="BR65" s="21"/>
      <c r="BS65" s="35">
        <f t="shared" si="13"/>
        <v>44531</v>
      </c>
      <c r="BT65" s="24">
        <f t="shared" si="26"/>
        <v>2.1783358620980693E-2</v>
      </c>
      <c r="BU65" s="24">
        <f t="shared" si="25"/>
        <v>1.8944552792736354E-3</v>
      </c>
      <c r="BV65" s="24">
        <f t="shared" si="25"/>
        <v>5.8048700753462103E-3</v>
      </c>
      <c r="BW65" s="24">
        <f t="shared" ref="BW65:CE93" si="33">(F65-F64)/$B64*F$3</f>
        <v>1.1789107566228232E-3</v>
      </c>
      <c r="BX65" s="24">
        <f t="shared" si="33"/>
        <v>2.1876566196423839E-3</v>
      </c>
      <c r="BY65" s="24">
        <f t="shared" si="33"/>
        <v>5.6534084068437542E-4</v>
      </c>
      <c r="BZ65" s="24">
        <f t="shared" si="33"/>
        <v>3.4802162985188203E-3</v>
      </c>
      <c r="CA65" s="24">
        <f t="shared" si="33"/>
        <v>4.9328804579506981E-4</v>
      </c>
      <c r="CB65" s="24">
        <f t="shared" si="33"/>
        <v>1.5220429686187947E-3</v>
      </c>
      <c r="CC65" s="24">
        <f t="shared" si="33"/>
        <v>7.6607775068831131E-5</v>
      </c>
      <c r="CD65" s="24">
        <f t="shared" si="33"/>
        <v>4.2736647338510276E-3</v>
      </c>
      <c r="CE65" s="24">
        <f t="shared" si="33"/>
        <v>8.6921156451277598E-4</v>
      </c>
      <c r="CF65" s="24">
        <f t="shared" si="16"/>
        <v>4.4129623578915443E-2</v>
      </c>
    </row>
    <row r="66" spans="1:84" x14ac:dyDescent="0.25">
      <c r="A66" s="31">
        <f>+[1]NEA!A67</f>
        <v>44562</v>
      </c>
      <c r="B66" s="17">
        <f>+[1]NEA!B67</f>
        <v>626.96400000000006</v>
      </c>
      <c r="C66" s="17">
        <f>+[1]NEA!C67</f>
        <v>674.04740000000004</v>
      </c>
      <c r="D66" s="17">
        <f>+[1]NEA!D67</f>
        <v>532.73929999999996</v>
      </c>
      <c r="E66" s="17">
        <f>+[1]NEA!E67</f>
        <v>590.67179999999996</v>
      </c>
      <c r="F66" s="17">
        <f>+[1]NEA!F67</f>
        <v>519.39869999999996</v>
      </c>
      <c r="G66" s="17">
        <f>+[1]NEA!G67</f>
        <v>601.77080000000001</v>
      </c>
      <c r="H66" s="17">
        <f>+[1]NEA!H67</f>
        <v>728.18709999999999</v>
      </c>
      <c r="I66" s="17">
        <f>+[1]NEA!I67</f>
        <v>700.91849999999999</v>
      </c>
      <c r="J66" s="17">
        <f>+[1]NEA!J67</f>
        <v>542.0942</v>
      </c>
      <c r="K66" s="17">
        <f>+[1]NEA!K67</f>
        <v>577.15290000000005</v>
      </c>
      <c r="L66" s="17">
        <f>+[1]NEA!L67</f>
        <v>464.26319999999998</v>
      </c>
      <c r="M66" s="17">
        <f>+[1]NEA!M67</f>
        <v>621.00819999999999</v>
      </c>
      <c r="N66" s="17">
        <f>+[1]NEA!N67</f>
        <v>543.98599999999999</v>
      </c>
      <c r="O66" s="18">
        <f>+[1]NEA!R67</f>
        <v>613.19839999999999</v>
      </c>
      <c r="P66" s="19">
        <f>+[1]NEA!S67</f>
        <v>652.99490000000003</v>
      </c>
      <c r="Q66" s="20">
        <f>+[1]NEA!T67</f>
        <v>533.65509999999995</v>
      </c>
      <c r="R66" s="18">
        <f t="shared" si="6"/>
        <v>626.96469290000005</v>
      </c>
      <c r="S66" s="19">
        <f t="shared" si="7"/>
        <v>628.17815072782207</v>
      </c>
      <c r="T66" s="19">
        <f t="shared" si="8"/>
        <v>590.61553557720697</v>
      </c>
      <c r="U66" s="19">
        <f t="shared" si="9"/>
        <v>585.4134716459198</v>
      </c>
      <c r="V66" s="19"/>
      <c r="W66" s="20">
        <f t="shared" si="10"/>
        <v>618.2615231714941</v>
      </c>
      <c r="X66" s="21"/>
      <c r="Y66" s="42">
        <f t="shared" si="32"/>
        <v>3.4239414273455449E-2</v>
      </c>
      <c r="Z66" s="24">
        <f t="shared" si="32"/>
        <v>3.8190877839556769E-2</v>
      </c>
      <c r="AA66" s="24">
        <f t="shared" si="32"/>
        <v>1.989851925564956E-2</v>
      </c>
      <c r="AB66" s="24">
        <f t="shared" si="32"/>
        <v>2.4032717907732204E-2</v>
      </c>
      <c r="AC66" s="24">
        <f t="shared" si="32"/>
        <v>2.5380906072583809E-2</v>
      </c>
      <c r="AD66" s="24">
        <f t="shared" si="32"/>
        <v>3.0784755087669646E-2</v>
      </c>
      <c r="AE66" s="24">
        <f t="shared" si="32"/>
        <v>3.4458211736407618E-2</v>
      </c>
      <c r="AF66" s="24">
        <f t="shared" si="32"/>
        <v>3.0585178726601603E-2</v>
      </c>
      <c r="AG66" s="24">
        <f t="shared" si="32"/>
        <v>7.3454286516549061E-2</v>
      </c>
      <c r="AH66" s="24">
        <f t="shared" si="32"/>
        <v>3.1093618328095207E-2</v>
      </c>
      <c r="AI66" s="24">
        <f t="shared" si="32"/>
        <v>5.4144658623580533E-3</v>
      </c>
      <c r="AJ66" s="24">
        <f t="shared" si="32"/>
        <v>5.5018398020736825E-2</v>
      </c>
      <c r="AK66" s="24">
        <f t="shared" si="32"/>
        <v>3.0092347125816987E-2</v>
      </c>
      <c r="AL66" s="24">
        <f t="shared" si="32"/>
        <v>6.5363856933005504E-2</v>
      </c>
      <c r="AM66" s="24">
        <f t="shared" si="32"/>
        <v>2.984702945953277E-2</v>
      </c>
      <c r="AN66" s="24">
        <f t="shared" si="32"/>
        <v>3.1100029175417543E-2</v>
      </c>
      <c r="AO66" s="24">
        <f t="shared" si="30"/>
        <v>3.4237677592112936E-2</v>
      </c>
      <c r="AP66" s="24">
        <f t="shared" si="30"/>
        <v>3.4729488245188733E-2</v>
      </c>
      <c r="AQ66" s="24">
        <f t="shared" si="30"/>
        <v>3.2090259660466192E-2</v>
      </c>
      <c r="AR66" s="24">
        <f t="shared" si="24"/>
        <v>2.803370207132394E-2</v>
      </c>
      <c r="AS66" s="24" t="e">
        <f t="shared" si="24"/>
        <v>#DIV/0!</v>
      </c>
      <c r="AT66" s="24">
        <f t="shared" si="24"/>
        <v>3.1195629058221819E-2</v>
      </c>
      <c r="AU66" s="21"/>
      <c r="AV66" s="24">
        <f t="shared" si="29"/>
        <v>0.48379798362285231</v>
      </c>
      <c r="AW66" s="24">
        <f t="shared" si="29"/>
        <v>0.46175882762174258</v>
      </c>
      <c r="AX66" s="24">
        <f t="shared" si="29"/>
        <v>0.57653891340181174</v>
      </c>
      <c r="AY66" s="24">
        <f t="shared" si="29"/>
        <v>0.6518249804103835</v>
      </c>
      <c r="AZ66" s="24">
        <f t="shared" si="29"/>
        <v>0.33581130293622041</v>
      </c>
      <c r="BA66" s="24">
        <f t="shared" si="29"/>
        <v>0.42167922686003201</v>
      </c>
      <c r="BB66" s="24">
        <f t="shared" si="29"/>
        <v>0.52654264877660584</v>
      </c>
      <c r="BC66" s="24">
        <f t="shared" si="29"/>
        <v>0.54496094607569545</v>
      </c>
      <c r="BD66" s="24">
        <f t="shared" si="27"/>
        <v>0.31388937228815039</v>
      </c>
      <c r="BE66" s="24">
        <f t="shared" si="27"/>
        <v>0.40966421754564575</v>
      </c>
      <c r="BF66" s="24">
        <f t="shared" si="27"/>
        <v>0.41115879515237785</v>
      </c>
      <c r="BG66" s="24">
        <f t="shared" si="27"/>
        <v>0.67733158165687923</v>
      </c>
      <c r="BH66" s="24">
        <f t="shared" si="27"/>
        <v>0.41211035199573431</v>
      </c>
      <c r="BI66" s="24">
        <f t="shared" si="27"/>
        <v>0.46920777340405939</v>
      </c>
      <c r="BJ66" s="24">
        <f t="shared" si="27"/>
        <v>0.51926197259909368</v>
      </c>
      <c r="BK66" s="24">
        <f t="shared" si="27"/>
        <v>0.34281197968577515</v>
      </c>
      <c r="BL66" s="24">
        <f t="shared" si="31"/>
        <v>0.48378408225679759</v>
      </c>
      <c r="BM66" s="24">
        <f t="shared" si="31"/>
        <v>0.49430990613698422</v>
      </c>
      <c r="BN66" s="24">
        <f t="shared" si="31"/>
        <v>0.52704753699141782</v>
      </c>
      <c r="BO66" s="24">
        <f t="shared" si="31"/>
        <v>0.50260311522593071</v>
      </c>
      <c r="BP66" s="24" t="e">
        <f t="shared" si="31"/>
        <v>#DIV/0!</v>
      </c>
      <c r="BQ66" s="24">
        <f t="shared" si="31"/>
        <v>0.50182578659516786</v>
      </c>
      <c r="BR66" s="21"/>
      <c r="BS66" s="35">
        <f t="shared" si="13"/>
        <v>44562</v>
      </c>
      <c r="BT66" s="24">
        <f t="shared" si="26"/>
        <v>1.4442722528479545E-2</v>
      </c>
      <c r="BU66" s="24">
        <f t="shared" si="26"/>
        <v>6.241060573618435E-4</v>
      </c>
      <c r="BV66" s="24">
        <f t="shared" si="26"/>
        <v>2.6525999830421198E-3</v>
      </c>
      <c r="BW66" s="24">
        <f t="shared" si="33"/>
        <v>1.7199748172161404E-3</v>
      </c>
      <c r="BX66" s="24">
        <f t="shared" si="33"/>
        <v>2.3065182929021973E-3</v>
      </c>
      <c r="BY66" s="24">
        <f t="shared" si="33"/>
        <v>2.1046844332916893E-3</v>
      </c>
      <c r="BZ66" s="24">
        <f t="shared" si="33"/>
        <v>3.3044517902936967E-3</v>
      </c>
      <c r="CA66" s="24">
        <f t="shared" si="33"/>
        <v>1.7255833395743178E-3</v>
      </c>
      <c r="CB66" s="24">
        <f t="shared" si="33"/>
        <v>1.7915425040720436E-3</v>
      </c>
      <c r="CC66" s="24">
        <f t="shared" si="33"/>
        <v>5.6090865211566204E-5</v>
      </c>
      <c r="CD66" s="24">
        <f t="shared" si="33"/>
        <v>2.6444107944503486E-3</v>
      </c>
      <c r="CE66" s="24">
        <f t="shared" si="33"/>
        <v>8.6508751619494395E-4</v>
      </c>
      <c r="CF66" s="24">
        <f t="shared" si="16"/>
        <v>3.4237772922090452E-2</v>
      </c>
    </row>
    <row r="67" spans="1:84" x14ac:dyDescent="0.25">
      <c r="A67" s="31">
        <f>+[1]NEA!A68</f>
        <v>44593</v>
      </c>
      <c r="B67" s="17">
        <f>+[1]NEA!B68</f>
        <v>658.08259999999996</v>
      </c>
      <c r="C67" s="17">
        <f>+[1]NEA!C68</f>
        <v>716.47090000000003</v>
      </c>
      <c r="D67" s="17">
        <f>+[1]NEA!D68</f>
        <v>554.02919999999995</v>
      </c>
      <c r="E67" s="17">
        <f>+[1]NEA!E68</f>
        <v>608.92539999999997</v>
      </c>
      <c r="F67" s="17">
        <f>+[1]NEA!F68</f>
        <v>532.3501</v>
      </c>
      <c r="G67" s="17">
        <f>+[1]NEA!G68</f>
        <v>630.60559999999998</v>
      </c>
      <c r="H67" s="17">
        <f>+[1]NEA!H68</f>
        <v>762.85</v>
      </c>
      <c r="I67" s="17">
        <f>+[1]NEA!I68</f>
        <v>741.56230000000005</v>
      </c>
      <c r="J67" s="17">
        <f>+[1]NEA!J68</f>
        <v>551.02610000000004</v>
      </c>
      <c r="K67" s="17">
        <f>+[1]NEA!K68</f>
        <v>600.54049999999995</v>
      </c>
      <c r="L67" s="17">
        <f>+[1]NEA!L68</f>
        <v>497.35919999999999</v>
      </c>
      <c r="M67" s="17">
        <f>+[1]NEA!M68</f>
        <v>647.85929999999996</v>
      </c>
      <c r="N67" s="17">
        <f>+[1]NEA!N68</f>
        <v>566.01739999999995</v>
      </c>
      <c r="O67" s="18">
        <f>+[1]NEA!R68</f>
        <v>664.75260000000003</v>
      </c>
      <c r="P67" s="19">
        <f>+[1]NEA!S68</f>
        <v>683.85839999999996</v>
      </c>
      <c r="Q67" s="20">
        <f>+[1]NEA!T68</f>
        <v>551.35500000000002</v>
      </c>
      <c r="R67" s="18">
        <f t="shared" si="6"/>
        <v>658.08531024000001</v>
      </c>
      <c r="S67" s="19">
        <f t="shared" si="7"/>
        <v>660.62941018950835</v>
      </c>
      <c r="T67" s="19">
        <f t="shared" si="8"/>
        <v>613.87008807204006</v>
      </c>
      <c r="U67" s="19">
        <f t="shared" si="9"/>
        <v>608.05243250345779</v>
      </c>
      <c r="V67" s="19"/>
      <c r="W67" s="20">
        <f t="shared" si="10"/>
        <v>645.32224236299226</v>
      </c>
      <c r="X67" s="21"/>
      <c r="Y67" s="42">
        <f t="shared" si="32"/>
        <v>4.9633790775865716E-2</v>
      </c>
      <c r="Z67" s="24">
        <f t="shared" si="32"/>
        <v>6.2938452102923259E-2</v>
      </c>
      <c r="AA67" s="24">
        <f t="shared" si="32"/>
        <v>3.9963073871216226E-2</v>
      </c>
      <c r="AB67" s="24">
        <f t="shared" si="32"/>
        <v>3.0903117433403793E-2</v>
      </c>
      <c r="AC67" s="24">
        <f t="shared" si="32"/>
        <v>2.4935372383488863E-2</v>
      </c>
      <c r="AD67" s="24">
        <f t="shared" si="32"/>
        <v>4.7916582193752166E-2</v>
      </c>
      <c r="AE67" s="24">
        <f t="shared" si="32"/>
        <v>4.760163974341225E-2</v>
      </c>
      <c r="AF67" s="24">
        <f t="shared" si="32"/>
        <v>5.7986484876629829E-2</v>
      </c>
      <c r="AG67" s="24">
        <f t="shared" si="32"/>
        <v>1.6476656640119103E-2</v>
      </c>
      <c r="AH67" s="24">
        <f t="shared" si="32"/>
        <v>4.0522364177672632E-2</v>
      </c>
      <c r="AI67" s="24">
        <f t="shared" si="32"/>
        <v>7.1287149186065157E-2</v>
      </c>
      <c r="AJ67" s="24">
        <f t="shared" si="32"/>
        <v>4.3237915376962865E-2</v>
      </c>
      <c r="AK67" s="24">
        <f t="shared" si="32"/>
        <v>4.0499939336674062E-2</v>
      </c>
      <c r="AL67" s="24">
        <f t="shared" si="32"/>
        <v>8.4074257206150582E-2</v>
      </c>
      <c r="AM67" s="24">
        <f t="shared" si="32"/>
        <v>4.7264534531586522E-2</v>
      </c>
      <c r="AN67" s="24">
        <f t="shared" si="32"/>
        <v>3.3167302251960296E-2</v>
      </c>
      <c r="AO67" s="24">
        <f t="shared" si="30"/>
        <v>4.963695355164699E-2</v>
      </c>
      <c r="AP67" s="24">
        <f t="shared" si="30"/>
        <v>5.1659325342798823E-2</v>
      </c>
      <c r="AQ67" s="24">
        <f t="shared" si="30"/>
        <v>3.9373418229011747E-2</v>
      </c>
      <c r="AR67" s="24">
        <f t="shared" si="24"/>
        <v>3.8671745619190068E-2</v>
      </c>
      <c r="AS67" s="24" t="e">
        <f t="shared" si="24"/>
        <v>#DIV/0!</v>
      </c>
      <c r="AT67" s="24">
        <f t="shared" si="24"/>
        <v>4.3769049467424104E-2</v>
      </c>
      <c r="AU67" s="21"/>
      <c r="AV67" s="24">
        <f t="shared" si="29"/>
        <v>0.5004761931905628</v>
      </c>
      <c r="AW67" s="24">
        <f t="shared" si="29"/>
        <v>0.49826871312206289</v>
      </c>
      <c r="AX67" s="24">
        <f t="shared" si="29"/>
        <v>0.59108785041575729</v>
      </c>
      <c r="AY67" s="24">
        <f t="shared" si="29"/>
        <v>0.64260827436483425</v>
      </c>
      <c r="AZ67" s="24">
        <f t="shared" si="29"/>
        <v>0.35090820550650736</v>
      </c>
      <c r="BA67" s="24">
        <f t="shared" si="29"/>
        <v>0.42954951907851324</v>
      </c>
      <c r="BB67" s="24">
        <f t="shared" si="29"/>
        <v>0.50429330455880628</v>
      </c>
      <c r="BC67" s="24">
        <f t="shared" si="29"/>
        <v>0.55917852177063221</v>
      </c>
      <c r="BD67" s="24">
        <f t="shared" si="27"/>
        <v>0.29239481612391405</v>
      </c>
      <c r="BE67" s="24">
        <f t="shared" si="27"/>
        <v>0.42655179007704747</v>
      </c>
      <c r="BF67" s="24">
        <f t="shared" si="27"/>
        <v>0.48603256811616014</v>
      </c>
      <c r="BG67" s="24">
        <f t="shared" si="27"/>
        <v>0.65420289425815858</v>
      </c>
      <c r="BH67" s="24">
        <f t="shared" si="27"/>
        <v>0.42878988750771163</v>
      </c>
      <c r="BI67" s="24">
        <f t="shared" si="27"/>
        <v>0.54360220893894873</v>
      </c>
      <c r="BJ67" s="24">
        <f t="shared" si="27"/>
        <v>0.52806865755951748</v>
      </c>
      <c r="BK67" s="24">
        <f t="shared" si="27"/>
        <v>0.34883156552825345</v>
      </c>
      <c r="BL67" s="24">
        <f t="shared" si="31"/>
        <v>0.50047059168911034</v>
      </c>
      <c r="BM67" s="24">
        <f t="shared" si="31"/>
        <v>0.51481824961590195</v>
      </c>
      <c r="BN67" s="24">
        <f t="shared" si="31"/>
        <v>0.52825253001191275</v>
      </c>
      <c r="BO67" s="24">
        <f t="shared" si="31"/>
        <v>0.50732280611671721</v>
      </c>
      <c r="BP67" s="24" t="e">
        <f t="shared" si="31"/>
        <v>#DIV/0!</v>
      </c>
      <c r="BQ67" s="24">
        <f t="shared" si="31"/>
        <v>0.50544244888285839</v>
      </c>
      <c r="BR67" s="21"/>
      <c r="BS67" s="35">
        <f t="shared" si="13"/>
        <v>44593</v>
      </c>
      <c r="BT67" s="24">
        <f t="shared" si="26"/>
        <v>2.3892500765594193E-2</v>
      </c>
      <c r="BU67" s="24">
        <f t="shared" si="26"/>
        <v>1.2360396450194901E-3</v>
      </c>
      <c r="BV67" s="24">
        <f t="shared" si="26"/>
        <v>3.37725547240352E-3</v>
      </c>
      <c r="BW67" s="24">
        <f t="shared" si="33"/>
        <v>1.6753091724564771E-3</v>
      </c>
      <c r="BX67" s="24">
        <f t="shared" si="33"/>
        <v>3.5781120447106974E-3</v>
      </c>
      <c r="BY67" s="24">
        <f t="shared" si="33"/>
        <v>2.9080912779681153E-3</v>
      </c>
      <c r="BZ67" s="24">
        <f t="shared" si="33"/>
        <v>6.2427793940322005E-3</v>
      </c>
      <c r="CA67" s="24">
        <f t="shared" si="33"/>
        <v>4.0174488487377445E-4</v>
      </c>
      <c r="CB67" s="24">
        <f t="shared" si="33"/>
        <v>2.3277034088081518E-3</v>
      </c>
      <c r="CC67" s="24">
        <f t="shared" si="33"/>
        <v>7.1791299021953399E-4</v>
      </c>
      <c r="CD67" s="24">
        <f t="shared" si="33"/>
        <v>2.1199454035638388E-3</v>
      </c>
      <c r="CE67" s="24">
        <f t="shared" si="33"/>
        <v>1.1596139491262636E-3</v>
      </c>
      <c r="CF67" s="24">
        <f t="shared" si="16"/>
        <v>4.9637008408776252E-2</v>
      </c>
    </row>
    <row r="68" spans="1:84" x14ac:dyDescent="0.25">
      <c r="A68" s="31">
        <f>+[1]NEA!A69</f>
        <v>44621</v>
      </c>
      <c r="B68" s="17">
        <f>+[1]NEA!B69</f>
        <v>705.78380000000004</v>
      </c>
      <c r="C68" s="17">
        <f>+[1]NEA!C69</f>
        <v>771.91899999999998</v>
      </c>
      <c r="D68" s="17">
        <f>+[1]NEA!D69</f>
        <v>575.09590000000003</v>
      </c>
      <c r="E68" s="17">
        <f>+[1]NEA!E69</f>
        <v>654.52760000000001</v>
      </c>
      <c r="F68" s="17">
        <f>+[1]NEA!F69</f>
        <v>614.45500000000004</v>
      </c>
      <c r="G68" s="17">
        <f>+[1]NEA!G69</f>
        <v>654.16840000000002</v>
      </c>
      <c r="H68" s="17">
        <f>+[1]NEA!H69</f>
        <v>797.47389999999996</v>
      </c>
      <c r="I68" s="17">
        <f>+[1]NEA!I69</f>
        <v>801.06920000000002</v>
      </c>
      <c r="J68" s="17">
        <f>+[1]NEA!J69</f>
        <v>576.13599999999997</v>
      </c>
      <c r="K68" s="17">
        <f>+[1]NEA!K69</f>
        <v>618.53800000000001</v>
      </c>
      <c r="L68" s="17">
        <f>+[1]NEA!L69</f>
        <v>624.71199999999999</v>
      </c>
      <c r="M68" s="17">
        <f>+[1]NEA!M69</f>
        <v>677.59400000000005</v>
      </c>
      <c r="N68" s="17">
        <f>+[1]NEA!N69</f>
        <v>596.06830000000002</v>
      </c>
      <c r="O68" s="18">
        <f>+[1]NEA!R69</f>
        <v>710.94910000000004</v>
      </c>
      <c r="P68" s="19">
        <f>+[1]NEA!S69</f>
        <v>725.36360000000002</v>
      </c>
      <c r="Q68" s="20">
        <f>+[1]NEA!T69</f>
        <v>624.64170000000001</v>
      </c>
      <c r="R68" s="18">
        <f t="shared" si="6"/>
        <v>705.79103088000011</v>
      </c>
      <c r="S68" s="19">
        <f t="shared" si="7"/>
        <v>703.27591441911568</v>
      </c>
      <c r="T68" s="19">
        <f t="shared" si="8"/>
        <v>645.4899061706526</v>
      </c>
      <c r="U68" s="19">
        <f t="shared" si="9"/>
        <v>639.99491085753812</v>
      </c>
      <c r="V68" s="19"/>
      <c r="W68" s="20">
        <f t="shared" si="10"/>
        <v>685.39224363409039</v>
      </c>
      <c r="X68" s="21"/>
      <c r="Y68" s="42">
        <f t="shared" si="32"/>
        <v>7.2485125727378419E-2</v>
      </c>
      <c r="Z68" s="24">
        <f t="shared" si="32"/>
        <v>7.7390582087841775E-2</v>
      </c>
      <c r="AA68" s="24">
        <f t="shared" si="32"/>
        <v>3.8024530115019273E-2</v>
      </c>
      <c r="AB68" s="24">
        <f t="shared" si="32"/>
        <v>7.4889633442783099E-2</v>
      </c>
      <c r="AC68" s="24">
        <f t="shared" si="32"/>
        <v>0.15423102202854855</v>
      </c>
      <c r="AD68" s="24">
        <f t="shared" si="32"/>
        <v>3.7365351655614942E-2</v>
      </c>
      <c r="AE68" s="24">
        <f t="shared" si="32"/>
        <v>4.5387559808612421E-2</v>
      </c>
      <c r="AF68" s="24">
        <f t="shared" si="32"/>
        <v>8.0245314520438704E-2</v>
      </c>
      <c r="AG68" s="24">
        <f t="shared" si="32"/>
        <v>4.55693478040331E-2</v>
      </c>
      <c r="AH68" s="24">
        <f t="shared" si="32"/>
        <v>2.9968836406537136E-2</v>
      </c>
      <c r="AI68" s="24">
        <f t="shared" si="32"/>
        <v>0.25605799591120459</v>
      </c>
      <c r="AJ68" s="24">
        <f t="shared" si="32"/>
        <v>4.5896848281718139E-2</v>
      </c>
      <c r="AK68" s="24">
        <f t="shared" si="32"/>
        <v>5.3091830745839452E-2</v>
      </c>
      <c r="AL68" s="24">
        <f t="shared" si="32"/>
        <v>6.9494275012989881E-2</v>
      </c>
      <c r="AM68" s="24">
        <f t="shared" si="32"/>
        <v>6.069268140889994E-2</v>
      </c>
      <c r="AN68" s="24">
        <f t="shared" si="32"/>
        <v>0.13292107625758365</v>
      </c>
      <c r="AO68" s="24">
        <f t="shared" si="30"/>
        <v>7.2491696589614074E-2</v>
      </c>
      <c r="AP68" s="24">
        <f t="shared" si="30"/>
        <v>6.4554353124202768E-2</v>
      </c>
      <c r="AQ68" s="24">
        <f t="shared" si="30"/>
        <v>5.1508973499457822E-2</v>
      </c>
      <c r="AR68" s="24">
        <f t="shared" si="24"/>
        <v>5.2532440701811733E-2</v>
      </c>
      <c r="AS68" s="24" t="e">
        <f t="shared" si="24"/>
        <v>#DIV/0!</v>
      </c>
      <c r="AT68" s="24">
        <f t="shared" si="24"/>
        <v>6.2093011275069054E-2</v>
      </c>
      <c r="AU68" s="21"/>
      <c r="AV68" s="24">
        <f t="shared" si="29"/>
        <v>0.55741482623216365</v>
      </c>
      <c r="AW68" s="24">
        <f t="shared" si="29"/>
        <v>0.56477087890970235</v>
      </c>
      <c r="AX68" s="24">
        <f t="shared" si="29"/>
        <v>0.56403307473526021</v>
      </c>
      <c r="AY68" s="24">
        <f t="shared" si="29"/>
        <v>0.70716774165446661</v>
      </c>
      <c r="AZ68" s="24">
        <f t="shared" si="29"/>
        <v>0.52786449572179039</v>
      </c>
      <c r="BA68" s="24">
        <f t="shared" si="29"/>
        <v>0.4414161198297275</v>
      </c>
      <c r="BB68" s="24">
        <f t="shared" si="29"/>
        <v>0.52884043387131752</v>
      </c>
      <c r="BC68" s="24">
        <f t="shared" si="29"/>
        <v>0.61775458500909286</v>
      </c>
      <c r="BD68" s="24">
        <f t="shared" si="27"/>
        <v>0.32970765800052715</v>
      </c>
      <c r="BE68" s="24">
        <f t="shared" si="27"/>
        <v>0.44422864715960908</v>
      </c>
      <c r="BF68" s="24">
        <f t="shared" si="27"/>
        <v>0.51297996593378037</v>
      </c>
      <c r="BG68" s="24">
        <f t="shared" si="27"/>
        <v>0.66487262112878676</v>
      </c>
      <c r="BH68" s="24">
        <f t="shared" si="27"/>
        <v>0.46973228540607193</v>
      </c>
      <c r="BI68" s="24">
        <f t="shared" si="27"/>
        <v>0.61171649894698188</v>
      </c>
      <c r="BJ68" s="24">
        <f t="shared" si="27"/>
        <v>0.56870817298178711</v>
      </c>
      <c r="BK68" s="24">
        <f t="shared" si="27"/>
        <v>0.46903381844744363</v>
      </c>
      <c r="BL68" s="24">
        <f t="shared" si="31"/>
        <v>0.55741166496555028</v>
      </c>
      <c r="BM68" s="24">
        <f t="shared" si="31"/>
        <v>0.56321691170930199</v>
      </c>
      <c r="BN68" s="24">
        <f t="shared" si="31"/>
        <v>0.56120597582115495</v>
      </c>
      <c r="BO68" s="24">
        <f t="shared" si="31"/>
        <v>0.54378609815816459</v>
      </c>
      <c r="BP68" s="24" t="e">
        <f t="shared" si="31"/>
        <v>#DIV/0!</v>
      </c>
      <c r="BQ68" s="24">
        <f t="shared" si="31"/>
        <v>0.54532911123418804</v>
      </c>
      <c r="BR68" s="21"/>
      <c r="BS68" s="35">
        <f t="shared" si="13"/>
        <v>44621</v>
      </c>
      <c r="BT68" s="24">
        <f t="shared" si="26"/>
        <v>2.9751165142491213E-2</v>
      </c>
      <c r="BU68" s="24">
        <f t="shared" si="26"/>
        <v>1.1652456393771893E-3</v>
      </c>
      <c r="BV68" s="24">
        <f t="shared" si="26"/>
        <v>8.0382845557685385E-3</v>
      </c>
      <c r="BW68" s="24">
        <f t="shared" si="33"/>
        <v>1.0118345918886176E-2</v>
      </c>
      <c r="BX68" s="24">
        <f t="shared" si="33"/>
        <v>2.785647029719375E-3</v>
      </c>
      <c r="BY68" s="24">
        <f t="shared" si="33"/>
        <v>2.7674597991194363E-3</v>
      </c>
      <c r="BZ68" s="24">
        <f t="shared" si="33"/>
        <v>8.7078954374420446E-3</v>
      </c>
      <c r="CA68" s="24">
        <f t="shared" si="33"/>
        <v>1.0760034986489505E-3</v>
      </c>
      <c r="CB68" s="24">
        <f t="shared" si="33"/>
        <v>1.7065395742115108E-3</v>
      </c>
      <c r="CC68" s="24">
        <f t="shared" si="33"/>
        <v>2.6318855414198764E-3</v>
      </c>
      <c r="CD68" s="24">
        <f t="shared" si="33"/>
        <v>2.2366001623504469E-3</v>
      </c>
      <c r="CE68" s="24">
        <f t="shared" si="33"/>
        <v>1.5069228391694331E-3</v>
      </c>
      <c r="CF68" s="24">
        <f t="shared" si="16"/>
        <v>7.2491995138604187E-2</v>
      </c>
    </row>
    <row r="69" spans="1:84" x14ac:dyDescent="0.25">
      <c r="A69" s="31">
        <f>+[1]NEA!A70</f>
        <v>44652</v>
      </c>
      <c r="B69" s="17">
        <f>+[1]NEA!B70</f>
        <v>748.30560000000003</v>
      </c>
      <c r="C69" s="17">
        <f>+[1]NEA!C70</f>
        <v>821.46759999999995</v>
      </c>
      <c r="D69" s="17">
        <f>+[1]NEA!D70</f>
        <v>593.69989999999996</v>
      </c>
      <c r="E69" s="17">
        <f>+[1]NEA!E70</f>
        <v>712.37139999999999</v>
      </c>
      <c r="F69" s="17">
        <f>+[1]NEA!F70</f>
        <v>649.88639999999998</v>
      </c>
      <c r="G69" s="17">
        <f>+[1]NEA!G70</f>
        <v>690.26009999999997</v>
      </c>
      <c r="H69" s="17">
        <f>+[1]NEA!H70</f>
        <v>847.66250000000002</v>
      </c>
      <c r="I69" s="17">
        <f>+[1]NEA!I70</f>
        <v>834.0788</v>
      </c>
      <c r="J69" s="17">
        <f>+[1]NEA!J70</f>
        <v>595.97040000000004</v>
      </c>
      <c r="K69" s="17">
        <f>+[1]NEA!K70</f>
        <v>646.02589999999998</v>
      </c>
      <c r="L69" s="17">
        <f>+[1]NEA!L70</f>
        <v>642.89469999999994</v>
      </c>
      <c r="M69" s="17">
        <f>+[1]NEA!M70</f>
        <v>728.49369999999999</v>
      </c>
      <c r="N69" s="17">
        <f>+[1]NEA!N70</f>
        <v>629.26059999999995</v>
      </c>
      <c r="O69" s="18">
        <f>+[1]NEA!R70</f>
        <v>752.35640000000001</v>
      </c>
      <c r="P69" s="19">
        <f>+[1]NEA!S70</f>
        <v>772.21</v>
      </c>
      <c r="Q69" s="20">
        <f>+[1]NEA!T70</f>
        <v>650.8338</v>
      </c>
      <c r="R69" s="18">
        <f t="shared" si="6"/>
        <v>748.31061438999996</v>
      </c>
      <c r="S69" s="19">
        <f t="shared" si="7"/>
        <v>748.62161248283439</v>
      </c>
      <c r="T69" s="19">
        <f t="shared" si="8"/>
        <v>689.32793708296413</v>
      </c>
      <c r="U69" s="19">
        <f t="shared" si="9"/>
        <v>682.62425359612712</v>
      </c>
      <c r="V69" s="19"/>
      <c r="W69" s="20">
        <f t="shared" si="10"/>
        <v>724.8874833923735</v>
      </c>
      <c r="X69" s="21"/>
      <c r="Y69" s="42">
        <f t="shared" si="32"/>
        <v>6.0247628239695983E-2</v>
      </c>
      <c r="Z69" s="24">
        <f t="shared" si="32"/>
        <v>6.4188859193775372E-2</v>
      </c>
      <c r="AA69" s="24">
        <f t="shared" si="32"/>
        <v>3.2349387293493015E-2</v>
      </c>
      <c r="AB69" s="24">
        <f t="shared" si="32"/>
        <v>8.8374882892638951E-2</v>
      </c>
      <c r="AC69" s="24">
        <f t="shared" si="32"/>
        <v>5.766313236933529E-2</v>
      </c>
      <c r="AD69" s="24">
        <f t="shared" si="32"/>
        <v>5.5171879289797499E-2</v>
      </c>
      <c r="AE69" s="24">
        <f t="shared" si="32"/>
        <v>6.2934473466780716E-2</v>
      </c>
      <c r="AF69" s="24">
        <f t="shared" si="32"/>
        <v>4.1206926942141786E-2</v>
      </c>
      <c r="AG69" s="24">
        <f t="shared" si="32"/>
        <v>3.4426593720927157E-2</v>
      </c>
      <c r="AH69" s="24">
        <f t="shared" si="32"/>
        <v>4.444011523948399E-2</v>
      </c>
      <c r="AI69" s="24">
        <f t="shared" si="32"/>
        <v>2.9105731921269307E-2</v>
      </c>
      <c r="AJ69" s="24">
        <f t="shared" si="32"/>
        <v>7.5118286171365067E-2</v>
      </c>
      <c r="AK69" s="24">
        <f t="shared" si="32"/>
        <v>5.5685397126470138E-2</v>
      </c>
      <c r="AL69" s="24">
        <f t="shared" si="32"/>
        <v>5.8242284855554383E-2</v>
      </c>
      <c r="AM69" s="24">
        <f t="shared" si="32"/>
        <v>6.4583334482182453E-2</v>
      </c>
      <c r="AN69" s="24">
        <f t="shared" si="32"/>
        <v>4.1931398432093037E-2</v>
      </c>
      <c r="AO69" s="24">
        <f t="shared" si="30"/>
        <v>6.0243870564613555E-2</v>
      </c>
      <c r="AP69" s="24">
        <f t="shared" si="30"/>
        <v>6.4477820346190651E-2</v>
      </c>
      <c r="AQ69" s="24">
        <f t="shared" si="30"/>
        <v>6.7914355427150186E-2</v>
      </c>
      <c r="AR69" s="24">
        <f t="shared" si="24"/>
        <v>6.6608877688526302E-2</v>
      </c>
      <c r="AS69" s="24" t="e">
        <f t="shared" si="24"/>
        <v>#DIV/0!</v>
      </c>
      <c r="AT69" s="24">
        <f t="shared" si="24"/>
        <v>5.7624287588770029E-2</v>
      </c>
      <c r="AU69" s="21"/>
      <c r="AV69" s="24">
        <f t="shared" si="29"/>
        <v>0.58569490551380343</v>
      </c>
      <c r="AW69" s="24">
        <f t="shared" si="29"/>
        <v>0.60885734894897214</v>
      </c>
      <c r="AX69" s="24">
        <f t="shared" si="29"/>
        <v>0.54731441736578601</v>
      </c>
      <c r="AY69" s="24">
        <f t="shared" si="29"/>
        <v>0.75095521095998419</v>
      </c>
      <c r="AZ69" s="24">
        <f t="shared" si="29"/>
        <v>0.53780830164105731</v>
      </c>
      <c r="BA69" s="24">
        <f t="shared" si="29"/>
        <v>0.4590306386666525</v>
      </c>
      <c r="BB69" s="24">
        <f t="shared" si="29"/>
        <v>0.57686667548426596</v>
      </c>
      <c r="BC69" s="24">
        <f t="shared" si="29"/>
        <v>0.58845254584509421</v>
      </c>
      <c r="BD69" s="24">
        <f t="shared" si="27"/>
        <v>0.36316495046502029</v>
      </c>
      <c r="BE69" s="24">
        <f t="shared" si="27"/>
        <v>0.46738292979649154</v>
      </c>
      <c r="BF69" s="24">
        <f t="shared" si="27"/>
        <v>0.46737868633717428</v>
      </c>
      <c r="BG69" s="24">
        <f t="shared" si="27"/>
        <v>0.73374884961139641</v>
      </c>
      <c r="BH69" s="24">
        <f t="shared" si="27"/>
        <v>0.48480311618173344</v>
      </c>
      <c r="BI69" s="24">
        <f t="shared" si="27"/>
        <v>0.68454279723301625</v>
      </c>
      <c r="BJ69" s="24">
        <f t="shared" si="27"/>
        <v>0.59735572994819108</v>
      </c>
      <c r="BK69" s="24">
        <f t="shared" si="27"/>
        <v>0.46528547943280985</v>
      </c>
      <c r="BL69" s="24">
        <f t="shared" si="31"/>
        <v>0.58568491916228371</v>
      </c>
      <c r="BM69" s="24">
        <f t="shared" si="31"/>
        <v>0.600951979157335</v>
      </c>
      <c r="BN69" s="24">
        <f t="shared" si="31"/>
        <v>0.59632915837358302</v>
      </c>
      <c r="BO69" s="24">
        <f t="shared" si="31"/>
        <v>0.57354707077964351</v>
      </c>
      <c r="BP69" s="24" t="e">
        <f t="shared" si="31"/>
        <v>#DIV/0!</v>
      </c>
      <c r="BQ69" s="24">
        <f t="shared" si="31"/>
        <v>0.5628599836388104</v>
      </c>
      <c r="BR69" s="21"/>
      <c r="BS69" s="35">
        <f t="shared" si="13"/>
        <v>44652</v>
      </c>
      <c r="BT69" s="24">
        <f t="shared" si="26"/>
        <v>2.4788909379897906E-2</v>
      </c>
      <c r="BU69" s="24">
        <f t="shared" si="26"/>
        <v>9.5948022609756338E-4</v>
      </c>
      <c r="BV69" s="24">
        <f t="shared" si="26"/>
        <v>9.5069918011719719E-3</v>
      </c>
      <c r="BW69" s="24">
        <f t="shared" si="33"/>
        <v>4.0713410253961557E-3</v>
      </c>
      <c r="BX69" s="24">
        <f t="shared" si="33"/>
        <v>3.9784623279820195E-3</v>
      </c>
      <c r="BY69" s="24">
        <f t="shared" si="33"/>
        <v>3.74040940015909E-3</v>
      </c>
      <c r="BZ69" s="24">
        <f t="shared" si="33"/>
        <v>4.5039635083718235E-3</v>
      </c>
      <c r="CA69" s="24">
        <f t="shared" si="33"/>
        <v>7.9249492549985138E-4</v>
      </c>
      <c r="CB69" s="24">
        <f t="shared" si="33"/>
        <v>2.4302696661498862E-3</v>
      </c>
      <c r="CC69" s="24">
        <f t="shared" si="33"/>
        <v>3.5036893734313442E-4</v>
      </c>
      <c r="CD69" s="24">
        <f t="shared" si="33"/>
        <v>3.5698398716434076E-3</v>
      </c>
      <c r="CE69" s="24">
        <f t="shared" si="33"/>
        <v>1.5519567040218234E-3</v>
      </c>
      <c r="CF69" s="24">
        <f t="shared" si="16"/>
        <v>6.0244487773734631E-2</v>
      </c>
    </row>
    <row r="70" spans="1:84" x14ac:dyDescent="0.25">
      <c r="A70" s="31">
        <f>+[1]NEA!A71</f>
        <v>44682</v>
      </c>
      <c r="B70" s="17">
        <f>+[1]NEA!B71</f>
        <v>787.69799999999998</v>
      </c>
      <c r="C70" s="17">
        <f>+[1]NEA!C71</f>
        <v>863.0607</v>
      </c>
      <c r="D70" s="17">
        <f>+[1]NEA!D71</f>
        <v>640.19830000000002</v>
      </c>
      <c r="E70" s="17">
        <f>+[1]NEA!E71</f>
        <v>745.95510000000002</v>
      </c>
      <c r="F70" s="17">
        <f>+[1]NEA!F71</f>
        <v>683.82129999999995</v>
      </c>
      <c r="G70" s="17">
        <f>+[1]NEA!G71</f>
        <v>724.94410000000005</v>
      </c>
      <c r="H70" s="17">
        <f>+[1]NEA!H71</f>
        <v>898.99990000000003</v>
      </c>
      <c r="I70" s="17">
        <f>+[1]NEA!I71</f>
        <v>881.53510000000006</v>
      </c>
      <c r="J70" s="17">
        <f>+[1]NEA!J71</f>
        <v>611.96770000000004</v>
      </c>
      <c r="K70" s="17">
        <f>+[1]NEA!K71</f>
        <v>678.73509999999999</v>
      </c>
      <c r="L70" s="17">
        <f>+[1]NEA!L71</f>
        <v>665.6087</v>
      </c>
      <c r="M70" s="17">
        <f>+[1]NEA!M71</f>
        <v>779.62660000000005</v>
      </c>
      <c r="N70" s="17">
        <f>+[1]NEA!N71</f>
        <v>661.49030000000005</v>
      </c>
      <c r="O70" s="18">
        <f>+[1]NEA!R71</f>
        <v>777.33929999999998</v>
      </c>
      <c r="P70" s="19">
        <f>+[1]NEA!S71</f>
        <v>814.22649999999999</v>
      </c>
      <c r="Q70" s="20">
        <f>+[1]NEA!T71</f>
        <v>690.01379999999995</v>
      </c>
      <c r="R70" s="18">
        <f t="shared" ref="R70:R95" si="34">+SUMPRODUCT($C$3:$N$3,C70:N70)</f>
        <v>787.70206046999999</v>
      </c>
      <c r="S70" s="19">
        <f t="shared" ref="S70:S101" si="35">+($C$3*$C70+$D$3*$D70+$E$3*$E70+$G$3*$G70+$K$3*$K70+$M$3*$M70+$N$3*$N70)/SUM($C$3:$E$3,$G$3,$K$3,$M$3:$N$3)</f>
        <v>787.90876230431195</v>
      </c>
      <c r="T70" s="19">
        <f t="shared" ref="T70:T101" si="36">+($E$3*$E70+$G$3*$G70+$K$3*$K70+$M$3*$M70+$N$3*$N70)/SUM($E$3,$G$3,$K$3,$M$3:$N$3)</f>
        <v>725.43610693829351</v>
      </c>
      <c r="U70" s="19">
        <f t="shared" ref="U70:U101" si="37">+($E$3*$E70+$G$3*$G70+$K$3*$K70+$N$3*$N70)/SUM($E$3,$G$3,$K$3,$N$3)</f>
        <v>716.16076320885202</v>
      </c>
      <c r="V70" s="19"/>
      <c r="W70" s="20">
        <f t="shared" ref="W70:W101" si="38">($E$3*$E70+SUMPRODUCT($G$3:$L$3,$G70:$L70)+$N$3*$N70)/SUM($E$3,$G$3:$L$3,$N$3)</f>
        <v>761.83097530735552</v>
      </c>
      <c r="X70" s="21"/>
      <c r="Y70" s="42">
        <f t="shared" si="32"/>
        <v>5.2642129098058321E-2</v>
      </c>
      <c r="Z70" s="24">
        <f t="shared" si="32"/>
        <v>5.0632672548497348E-2</v>
      </c>
      <c r="AA70" s="24">
        <f t="shared" si="32"/>
        <v>7.8319703270962382E-2</v>
      </c>
      <c r="AB70" s="24">
        <f t="shared" si="32"/>
        <v>4.7143526536859826E-2</v>
      </c>
      <c r="AC70" s="24">
        <f t="shared" si="32"/>
        <v>5.2216664327796369E-2</v>
      </c>
      <c r="AD70" s="24">
        <f t="shared" si="32"/>
        <v>5.0247725458852477E-2</v>
      </c>
      <c r="AE70" s="24">
        <f t="shared" si="32"/>
        <v>6.0563490776104789E-2</v>
      </c>
      <c r="AF70" s="24">
        <f t="shared" si="32"/>
        <v>5.689666252157477E-2</v>
      </c>
      <c r="AG70" s="24">
        <f t="shared" si="32"/>
        <v>2.6842440497044873E-2</v>
      </c>
      <c r="AH70" s="24">
        <f t="shared" si="32"/>
        <v>5.0631406573637294E-2</v>
      </c>
      <c r="AI70" s="24">
        <f t="shared" si="32"/>
        <v>3.5330824783592174E-2</v>
      </c>
      <c r="AJ70" s="24">
        <f t="shared" si="32"/>
        <v>7.0189900063651889E-2</v>
      </c>
      <c r="AK70" s="24">
        <f t="shared" si="32"/>
        <v>5.1218366444681473E-2</v>
      </c>
      <c r="AL70" s="24">
        <f t="shared" si="32"/>
        <v>3.3206203868272999E-2</v>
      </c>
      <c r="AM70" s="24">
        <f t="shared" si="32"/>
        <v>5.4410717291928368E-2</v>
      </c>
      <c r="AN70" s="24">
        <f t="shared" si="32"/>
        <v>6.0199700753095442E-2</v>
      </c>
      <c r="AO70" s="24">
        <f t="shared" si="30"/>
        <v>5.2640501581165955E-2</v>
      </c>
      <c r="AP70" s="24">
        <f t="shared" si="30"/>
        <v>5.2479315539902816E-2</v>
      </c>
      <c r="AQ70" s="24">
        <f t="shared" si="30"/>
        <v>5.2381700947924159E-2</v>
      </c>
      <c r="AR70" s="24">
        <f t="shared" si="24"/>
        <v>4.9128798802637652E-2</v>
      </c>
      <c r="AS70" s="24" t="e">
        <f t="shared" si="24"/>
        <v>#DIV/0!</v>
      </c>
      <c r="AT70" s="24">
        <f t="shared" si="24"/>
        <v>5.0964450016562024E-2</v>
      </c>
      <c r="AU70" s="21"/>
      <c r="AV70" s="24">
        <f t="shared" si="29"/>
        <v>0.61826347582182484</v>
      </c>
      <c r="AW70" s="24">
        <f t="shared" si="29"/>
        <v>0.64535205483917757</v>
      </c>
      <c r="AX70" s="24">
        <f t="shared" si="29"/>
        <v>0.64858200197923077</v>
      </c>
      <c r="AY70" s="24">
        <f t="shared" si="29"/>
        <v>0.72440520043487222</v>
      </c>
      <c r="AZ70" s="24">
        <f t="shared" si="29"/>
        <v>0.57403004973301242</v>
      </c>
      <c r="BA70" s="24">
        <f t="shared" si="29"/>
        <v>0.51477922114285035</v>
      </c>
      <c r="BB70" s="24">
        <f t="shared" si="29"/>
        <v>0.61013388649826461</v>
      </c>
      <c r="BC70" s="24">
        <f t="shared" si="29"/>
        <v>0.60633115270945304</v>
      </c>
      <c r="BD70" s="24">
        <f t="shared" si="27"/>
        <v>0.37916947529522438</v>
      </c>
      <c r="BE70" s="24">
        <f t="shared" si="27"/>
        <v>0.49139542083762988</v>
      </c>
      <c r="BF70" s="24">
        <f t="shared" si="27"/>
        <v>0.51922238559533063</v>
      </c>
      <c r="BG70" s="24">
        <f t="shared" si="27"/>
        <v>0.81225527194640401</v>
      </c>
      <c r="BH70" s="24">
        <f t="shared" si="27"/>
        <v>0.51790476964109233</v>
      </c>
      <c r="BI70" s="24">
        <f t="shared" si="27"/>
        <v>0.6758376393119172</v>
      </c>
      <c r="BJ70" s="24">
        <f t="shared" si="27"/>
        <v>0.63451410520492102</v>
      </c>
      <c r="BK70" s="24">
        <f t="shared" si="27"/>
        <v>0.50709993685595967</v>
      </c>
      <c r="BL70" s="24">
        <f t="shared" si="31"/>
        <v>0.61825132478979938</v>
      </c>
      <c r="BM70" s="24">
        <f t="shared" si="31"/>
        <v>0.6353762148917772</v>
      </c>
      <c r="BN70" s="24">
        <f t="shared" si="31"/>
        <v>0.62194701344019054</v>
      </c>
      <c r="BO70" s="24">
        <f t="shared" si="31"/>
        <v>0.59081965640348399</v>
      </c>
      <c r="BP70" s="24" t="e">
        <f t="shared" si="31"/>
        <v>#DIV/0!</v>
      </c>
      <c r="BQ70" s="24">
        <f t="shared" si="31"/>
        <v>0.58350857059713035</v>
      </c>
      <c r="BR70" s="21"/>
      <c r="BS70" s="35">
        <f t="shared" ref="BS70:BS95" si="39">+A70</f>
        <v>44682</v>
      </c>
      <c r="BT70" s="24">
        <f t="shared" si="26"/>
        <v>1.9626371378217693E-2</v>
      </c>
      <c r="BU70" s="24">
        <f t="shared" si="26"/>
        <v>2.2618322781494649E-3</v>
      </c>
      <c r="BV70" s="24">
        <f t="shared" si="26"/>
        <v>5.2060404198498618E-3</v>
      </c>
      <c r="BW70" s="24">
        <f t="shared" si="33"/>
        <v>3.6778027452955019E-3</v>
      </c>
      <c r="BX70" s="24">
        <f t="shared" si="33"/>
        <v>3.6060336846336664E-3</v>
      </c>
      <c r="BY70" s="24">
        <f t="shared" si="33"/>
        <v>3.6086155709645898E-3</v>
      </c>
      <c r="BZ70" s="24">
        <f t="shared" si="33"/>
        <v>6.1071862752330132E-3</v>
      </c>
      <c r="CA70" s="24">
        <f t="shared" si="33"/>
        <v>6.028604623565558E-4</v>
      </c>
      <c r="CB70" s="24">
        <f t="shared" si="33"/>
        <v>2.7275675606329829E-3</v>
      </c>
      <c r="CC70" s="24">
        <f t="shared" si="33"/>
        <v>4.1281316082627297E-4</v>
      </c>
      <c r="CD70" s="24">
        <f t="shared" si="33"/>
        <v>3.3824129473306128E-3</v>
      </c>
      <c r="CE70" s="24">
        <f t="shared" si="33"/>
        <v>1.4213178412669945E-3</v>
      </c>
      <c r="CF70" s="24">
        <f t="shared" si="16"/>
        <v>5.2640854324757201E-2</v>
      </c>
    </row>
    <row r="71" spans="1:84" x14ac:dyDescent="0.25">
      <c r="A71" s="31">
        <f>+[1]NEA!A72</f>
        <v>44713</v>
      </c>
      <c r="B71" s="17">
        <f>+[1]NEA!B72</f>
        <v>826.48220000000003</v>
      </c>
      <c r="C71" s="17">
        <f>+[1]NEA!C72</f>
        <v>900.13440000000003</v>
      </c>
      <c r="D71" s="17">
        <f>+[1]NEA!D72</f>
        <v>678.74149999999997</v>
      </c>
      <c r="E71" s="17">
        <f>+[1]NEA!E72</f>
        <v>790.39179999999999</v>
      </c>
      <c r="F71" s="17">
        <f>+[1]NEA!F72</f>
        <v>711.6069</v>
      </c>
      <c r="G71" s="17">
        <f>+[1]NEA!G72</f>
        <v>764.26279999999997</v>
      </c>
      <c r="H71" s="17">
        <f>+[1]NEA!H72</f>
        <v>959.80219999999997</v>
      </c>
      <c r="I71" s="17">
        <f>+[1]NEA!I72</f>
        <v>940.27970000000005</v>
      </c>
      <c r="J71" s="17">
        <f>+[1]NEA!J72</f>
        <v>623.60950000000003</v>
      </c>
      <c r="K71" s="17">
        <f>+[1]NEA!K72</f>
        <v>704.30150000000003</v>
      </c>
      <c r="L71" s="17">
        <f>+[1]NEA!L72</f>
        <v>669.23800000000006</v>
      </c>
      <c r="M71" s="17">
        <f>+[1]NEA!M72</f>
        <v>816.69380000000001</v>
      </c>
      <c r="N71" s="17">
        <f>+[1]NEA!N72</f>
        <v>696.59569999999997</v>
      </c>
      <c r="O71" s="18">
        <f>+[1]NEA!R72</f>
        <v>817.55169999999998</v>
      </c>
      <c r="P71" s="19">
        <f>+[1]NEA!S72</f>
        <v>854.69960000000003</v>
      </c>
      <c r="Q71" s="20">
        <f>+[1]NEA!T72</f>
        <v>721.10530000000006</v>
      </c>
      <c r="R71" s="18">
        <f t="shared" si="34"/>
        <v>826.48443180000015</v>
      </c>
      <c r="S71" s="19">
        <f t="shared" si="35"/>
        <v>825.39296440538305</v>
      </c>
      <c r="T71" s="19">
        <f t="shared" si="36"/>
        <v>763.23445361676988</v>
      </c>
      <c r="U71" s="19">
        <f t="shared" si="37"/>
        <v>754.08425428769021</v>
      </c>
      <c r="V71" s="19"/>
      <c r="W71" s="20">
        <f t="shared" si="38"/>
        <v>803.92398806001245</v>
      </c>
      <c r="X71" s="21"/>
      <c r="Y71" s="42">
        <f t="shared" si="32"/>
        <v>4.9237398089115425E-2</v>
      </c>
      <c r="Z71" s="24">
        <f t="shared" si="32"/>
        <v>4.2956074816058676E-2</v>
      </c>
      <c r="AA71" s="24">
        <f t="shared" si="32"/>
        <v>6.0205095827339683E-2</v>
      </c>
      <c r="AB71" s="24">
        <f t="shared" si="32"/>
        <v>5.9570207375752249E-2</v>
      </c>
      <c r="AC71" s="24">
        <f t="shared" si="32"/>
        <v>4.0632837848133763E-2</v>
      </c>
      <c r="AD71" s="24">
        <f t="shared" si="32"/>
        <v>5.4236871504989015E-2</v>
      </c>
      <c r="AE71" s="24">
        <f t="shared" si="32"/>
        <v>6.7633266700029671E-2</v>
      </c>
      <c r="AF71" s="24">
        <f t="shared" si="32"/>
        <v>6.6638980115482527E-2</v>
      </c>
      <c r="AG71" s="24">
        <f t="shared" si="32"/>
        <v>1.9023553040462771E-2</v>
      </c>
      <c r="AH71" s="24">
        <f t="shared" si="32"/>
        <v>3.7667714547251263E-2</v>
      </c>
      <c r="AI71" s="24">
        <f t="shared" si="32"/>
        <v>5.452603008344159E-3</v>
      </c>
      <c r="AJ71" s="24">
        <f t="shared" si="32"/>
        <v>4.7544811836846002E-2</v>
      </c>
      <c r="AK71" s="24">
        <f t="shared" si="32"/>
        <v>5.3070165957082027E-2</v>
      </c>
      <c r="AL71" s="24">
        <f t="shared" si="32"/>
        <v>5.1730820762567964E-2</v>
      </c>
      <c r="AM71" s="24">
        <f t="shared" si="32"/>
        <v>4.9707421706367994E-2</v>
      </c>
      <c r="AN71" s="24">
        <f t="shared" si="32"/>
        <v>4.505924374266157E-2</v>
      </c>
      <c r="AO71" s="24">
        <f t="shared" si="30"/>
        <v>4.9234822753744911E-2</v>
      </c>
      <c r="AP71" s="24">
        <f t="shared" si="30"/>
        <v>4.7574292728316703E-2</v>
      </c>
      <c r="AQ71" s="24">
        <f t="shared" si="30"/>
        <v>5.2104308452476156E-2</v>
      </c>
      <c r="AR71" s="24">
        <f t="shared" si="24"/>
        <v>5.2953879948570481E-2</v>
      </c>
      <c r="AS71" s="24" t="e">
        <f t="shared" si="24"/>
        <v>#DIV/0!</v>
      </c>
      <c r="AT71" s="24">
        <f t="shared" si="24"/>
        <v>5.5252430154437926E-2</v>
      </c>
      <c r="AU71" s="21"/>
      <c r="AV71" s="24">
        <f t="shared" si="29"/>
        <v>0.65083614204567475</v>
      </c>
      <c r="AW71" s="24">
        <f t="shared" si="29"/>
        <v>0.67287097623093794</v>
      </c>
      <c r="AX71" s="24">
        <f t="shared" si="29"/>
        <v>0.6307007067539363</v>
      </c>
      <c r="AY71" s="24">
        <f t="shared" si="29"/>
        <v>0.79802779055488759</v>
      </c>
      <c r="AZ71" s="24">
        <f t="shared" si="29"/>
        <v>0.60573623172381419</v>
      </c>
      <c r="BA71" s="24">
        <f t="shared" si="29"/>
        <v>0.54466862284361395</v>
      </c>
      <c r="BB71" s="24">
        <f t="shared" si="29"/>
        <v>0.64549941169844871</v>
      </c>
      <c r="BC71" s="24">
        <f t="shared" si="29"/>
        <v>0.6676551974395275</v>
      </c>
      <c r="BD71" s="24">
        <f t="shared" si="27"/>
        <v>0.32488677765717444</v>
      </c>
      <c r="BE71" s="24">
        <f t="shared" si="27"/>
        <v>0.50022248744154796</v>
      </c>
      <c r="BF71" s="24">
        <f t="shared" si="27"/>
        <v>0.5145092245845293</v>
      </c>
      <c r="BG71" s="24">
        <f t="shared" si="27"/>
        <v>0.85669742695294016</v>
      </c>
      <c r="BH71" s="24">
        <f t="shared" si="27"/>
        <v>0.55855083858204546</v>
      </c>
      <c r="BI71" s="24">
        <f t="shared" si="27"/>
        <v>0.76862618777100988</v>
      </c>
      <c r="BJ71" s="24">
        <f t="shared" si="27"/>
        <v>0.65905323861047882</v>
      </c>
      <c r="BK71" s="24">
        <f t="shared" si="27"/>
        <v>0.53345647395216544</v>
      </c>
      <c r="BL71" s="24">
        <f t="shared" si="31"/>
        <v>0.65082036909357921</v>
      </c>
      <c r="BM71" s="24">
        <f t="shared" si="31"/>
        <v>0.66750778975916236</v>
      </c>
      <c r="BN71" s="24">
        <f t="shared" si="31"/>
        <v>0.66453728473206253</v>
      </c>
      <c r="BO71" s="24">
        <f t="shared" si="31"/>
        <v>0.63320378890774021</v>
      </c>
      <c r="BP71" s="24" t="e">
        <f t="shared" si="31"/>
        <v>#DIV/0!</v>
      </c>
      <c r="BQ71" s="24">
        <f t="shared" si="31"/>
        <v>0.62244695272706152</v>
      </c>
      <c r="BR71" s="21"/>
      <c r="BS71" s="35">
        <f t="shared" si="39"/>
        <v>44713</v>
      </c>
      <c r="BT71" s="24">
        <f t="shared" si="26"/>
        <v>1.661896243230275E-2</v>
      </c>
      <c r="BU71" s="24">
        <f t="shared" si="26"/>
        <v>1.7811045349867571E-3</v>
      </c>
      <c r="BV71" s="24">
        <f t="shared" si="26"/>
        <v>6.5439511081658167E-3</v>
      </c>
      <c r="BW71" s="24">
        <f t="shared" si="33"/>
        <v>2.8607564828144845E-3</v>
      </c>
      <c r="BX71" s="24">
        <f t="shared" si="33"/>
        <v>3.8834615042820904E-3</v>
      </c>
      <c r="BY71" s="24">
        <f t="shared" si="33"/>
        <v>4.0601867466973337E-3</v>
      </c>
      <c r="BZ71" s="24">
        <f t="shared" si="33"/>
        <v>7.1818196567720099E-3</v>
      </c>
      <c r="CA71" s="24">
        <f t="shared" si="33"/>
        <v>4.1678252325129644E-4</v>
      </c>
      <c r="CB71" s="24">
        <f t="shared" si="33"/>
        <v>2.0253236138723252E-3</v>
      </c>
      <c r="CC71" s="24">
        <f t="shared" si="33"/>
        <v>6.2661679983954223E-5</v>
      </c>
      <c r="CD71" s="24">
        <f t="shared" si="33"/>
        <v>2.3293526199127047E-3</v>
      </c>
      <c r="CE71" s="24">
        <f t="shared" si="33"/>
        <v>1.4707136491396416E-3</v>
      </c>
      <c r="CF71" s="24">
        <f t="shared" ref="CF71:CF95" si="40">+SUM(BT71:CE71)</f>
        <v>4.9235076552181171E-2</v>
      </c>
    </row>
    <row r="72" spans="1:84" x14ac:dyDescent="0.25">
      <c r="A72" s="31">
        <f>+[1]NEA!A73</f>
        <v>44743</v>
      </c>
      <c r="B72" s="17">
        <f>+[1]NEA!B73</f>
        <v>887.95740000000001</v>
      </c>
      <c r="C72" s="17">
        <f>+[1]NEA!C73</f>
        <v>959.17089999999996</v>
      </c>
      <c r="D72" s="17">
        <f>+[1]NEA!D73</f>
        <v>721.14250000000004</v>
      </c>
      <c r="E72" s="17">
        <f>+[1]NEA!E73</f>
        <v>867.83240000000001</v>
      </c>
      <c r="F72" s="17">
        <f>+[1]NEA!F73</f>
        <v>750.77719999999999</v>
      </c>
      <c r="G72" s="17">
        <f>+[1]NEA!G73</f>
        <v>850.14930000000004</v>
      </c>
      <c r="H72" s="17">
        <f>+[1]NEA!H73</f>
        <v>1023.7507000000001</v>
      </c>
      <c r="I72" s="17">
        <f>+[1]NEA!I73</f>
        <v>988.6105</v>
      </c>
      <c r="J72" s="17">
        <f>+[1]NEA!J73</f>
        <v>665.15189999999996</v>
      </c>
      <c r="K72" s="17">
        <f>+[1]NEA!K73</f>
        <v>784.64760000000001</v>
      </c>
      <c r="L72" s="17">
        <f>+[1]NEA!L73</f>
        <v>693.55510000000004</v>
      </c>
      <c r="M72" s="17">
        <f>+[1]NEA!M73</f>
        <v>887.13620000000003</v>
      </c>
      <c r="N72" s="17">
        <f>+[1]NEA!N73</f>
        <v>763.88800000000003</v>
      </c>
      <c r="O72" s="18">
        <f>+[1]NEA!R73</f>
        <v>895.27850000000001</v>
      </c>
      <c r="P72" s="19">
        <f>+[1]NEA!S73</f>
        <v>919.89599999999996</v>
      </c>
      <c r="Q72" s="20">
        <f>+[1]NEA!T73</f>
        <v>756.37829999999997</v>
      </c>
      <c r="R72" s="18">
        <f t="shared" si="34"/>
        <v>887.95670369999993</v>
      </c>
      <c r="S72" s="19">
        <f t="shared" si="35"/>
        <v>892.37374604504259</v>
      </c>
      <c r="T72" s="19">
        <f t="shared" si="36"/>
        <v>841.13885467965758</v>
      </c>
      <c r="U72" s="19">
        <f t="shared" si="37"/>
        <v>833.26586507607203</v>
      </c>
      <c r="V72" s="19"/>
      <c r="W72" s="20">
        <f t="shared" si="38"/>
        <v>871.47863948739325</v>
      </c>
      <c r="X72" s="21"/>
      <c r="Y72" s="42">
        <f t="shared" si="32"/>
        <v>7.4381759219980692E-2</v>
      </c>
      <c r="Z72" s="24">
        <f t="shared" si="32"/>
        <v>6.5586316887789042E-2</v>
      </c>
      <c r="AA72" s="24">
        <f t="shared" si="32"/>
        <v>6.2470027248960225E-2</v>
      </c>
      <c r="AB72" s="24">
        <f t="shared" si="32"/>
        <v>9.7977484078149546E-2</v>
      </c>
      <c r="AC72" s="24">
        <f t="shared" si="32"/>
        <v>5.5044856928734065E-2</v>
      </c>
      <c r="AD72" s="24">
        <f t="shared" si="32"/>
        <v>0.1123782290594284</v>
      </c>
      <c r="AE72" s="24">
        <f t="shared" si="32"/>
        <v>6.6626748719684104E-2</v>
      </c>
      <c r="AF72" s="24">
        <f t="shared" si="32"/>
        <v>5.1400450312816481E-2</v>
      </c>
      <c r="AG72" s="24">
        <f t="shared" si="32"/>
        <v>6.6616047382215937E-2</v>
      </c>
      <c r="AH72" s="24">
        <f t="shared" si="32"/>
        <v>0.11407912662403819</v>
      </c>
      <c r="AI72" s="24">
        <f t="shared" si="32"/>
        <v>3.6335503961221649E-2</v>
      </c>
      <c r="AJ72" s="24">
        <f t="shared" si="32"/>
        <v>8.6253134283620136E-2</v>
      </c>
      <c r="AK72" s="24">
        <f t="shared" si="32"/>
        <v>9.6601658609147378E-2</v>
      </c>
      <c r="AL72" s="24">
        <f t="shared" si="32"/>
        <v>9.5072641889191845E-2</v>
      </c>
      <c r="AM72" s="24">
        <f t="shared" si="32"/>
        <v>7.6279899978893173E-2</v>
      </c>
      <c r="AN72" s="24">
        <f t="shared" si="32"/>
        <v>4.8915186173225988E-2</v>
      </c>
      <c r="AO72" s="24">
        <f t="shared" si="30"/>
        <v>7.4378015525494279E-2</v>
      </c>
      <c r="AP72" s="24">
        <f t="shared" si="30"/>
        <v>8.1150172739735904E-2</v>
      </c>
      <c r="AQ72" s="24">
        <f t="shared" si="30"/>
        <v>0.10207138932698734</v>
      </c>
      <c r="AR72" s="24">
        <f t="shared" si="24"/>
        <v>0.1050036654898423</v>
      </c>
      <c r="AS72" s="24" t="e">
        <f t="shared" si="24"/>
        <v>#DIV/0!</v>
      </c>
      <c r="AT72" s="24">
        <f t="shared" si="24"/>
        <v>8.4031142783038693E-2</v>
      </c>
      <c r="AU72" s="21"/>
      <c r="AV72" s="24">
        <f t="shared" si="29"/>
        <v>0.72235874380488485</v>
      </c>
      <c r="AW72" s="24">
        <f t="shared" si="29"/>
        <v>0.73002479500874862</v>
      </c>
      <c r="AX72" s="24">
        <f t="shared" si="29"/>
        <v>0.69707781411562664</v>
      </c>
      <c r="AY72" s="24">
        <f t="shared" si="29"/>
        <v>0.91303320392882403</v>
      </c>
      <c r="AZ72" s="24">
        <f t="shared" si="29"/>
        <v>0.66476643668628688</v>
      </c>
      <c r="BA72" s="24">
        <f t="shared" si="29"/>
        <v>0.66909978678540716</v>
      </c>
      <c r="BB72" s="24">
        <f t="shared" si="29"/>
        <v>0.6803941024157445</v>
      </c>
      <c r="BC72" s="24">
        <f t="shared" si="29"/>
        <v>0.70396851880067812</v>
      </c>
      <c r="BD72" s="24">
        <f t="shared" si="27"/>
        <v>0.39517848333215855</v>
      </c>
      <c r="BE72" s="24">
        <f t="shared" si="27"/>
        <v>0.62105181824248246</v>
      </c>
      <c r="BF72" s="24">
        <f t="shared" si="27"/>
        <v>0.56707674044108303</v>
      </c>
      <c r="BG72" s="24">
        <f t="shared" si="27"/>
        <v>0.92939666350442085</v>
      </c>
      <c r="BH72" s="24">
        <f t="shared" si="27"/>
        <v>0.66407868847887896</v>
      </c>
      <c r="BI72" s="24">
        <f t="shared" si="27"/>
        <v>0.85622235063146879</v>
      </c>
      <c r="BJ72" s="24">
        <f t="shared" si="27"/>
        <v>0.73151190313730829</v>
      </c>
      <c r="BK72" s="24">
        <f t="shared" si="27"/>
        <v>0.58638584342820166</v>
      </c>
      <c r="BL72" s="24">
        <f t="shared" si="31"/>
        <v>0.72234015821722708</v>
      </c>
      <c r="BM72" s="24">
        <f t="shared" si="31"/>
        <v>0.74873805531627835</v>
      </c>
      <c r="BN72" s="24">
        <f t="shared" si="31"/>
        <v>0.7765657784157407</v>
      </c>
      <c r="BO72" s="24">
        <f t="shared" si="31"/>
        <v>0.75128674373683246</v>
      </c>
      <c r="BP72" s="24" t="e">
        <f t="shared" si="31"/>
        <v>#DIV/0!</v>
      </c>
      <c r="BQ72" s="24">
        <f t="shared" si="31"/>
        <v>0.70715314280636821</v>
      </c>
      <c r="BR72" s="21"/>
      <c r="BS72" s="35">
        <f t="shared" si="39"/>
        <v>44743</v>
      </c>
      <c r="BT72" s="24">
        <f t="shared" si="26"/>
        <v>2.52223074495736E-2</v>
      </c>
      <c r="BU72" s="24">
        <f t="shared" si="26"/>
        <v>1.867428481823326E-3</v>
      </c>
      <c r="BV72" s="24">
        <f t="shared" si="26"/>
        <v>1.0869090223600704E-2</v>
      </c>
      <c r="BW72" s="24">
        <f t="shared" si="33"/>
        <v>3.8436536564247846E-3</v>
      </c>
      <c r="BX72" s="24">
        <f t="shared" si="33"/>
        <v>8.0848319540336201E-3</v>
      </c>
      <c r="BY72" s="24">
        <f t="shared" si="33"/>
        <v>4.0698893454692723E-3</v>
      </c>
      <c r="BZ72" s="24">
        <f t="shared" si="33"/>
        <v>5.6314050562734381E-3</v>
      </c>
      <c r="CA72" s="24">
        <f t="shared" si="33"/>
        <v>1.4174481676677343E-3</v>
      </c>
      <c r="CB72" s="24">
        <f t="shared" si="33"/>
        <v>6.0661882857247244E-3</v>
      </c>
      <c r="CC72" s="24">
        <f t="shared" si="33"/>
        <v>4.0014480650641928E-4</v>
      </c>
      <c r="CD72" s="24">
        <f t="shared" si="33"/>
        <v>4.2189641833786625E-3</v>
      </c>
      <c r="CE72" s="24">
        <f t="shared" si="33"/>
        <v>2.6868647624836957E-3</v>
      </c>
      <c r="CF72" s="24">
        <f t="shared" si="40"/>
        <v>7.4378216372959993E-2</v>
      </c>
    </row>
    <row r="73" spans="1:84" x14ac:dyDescent="0.25">
      <c r="A73" s="31">
        <f>+[1]NEA!A74</f>
        <v>44774</v>
      </c>
      <c r="B73" s="17">
        <f>+[1]NEA!B74</f>
        <v>955.64210000000003</v>
      </c>
      <c r="C73" s="17">
        <f>+[1]NEA!C74</f>
        <v>1031.0056</v>
      </c>
      <c r="D73" s="17">
        <f>+[1]NEA!D74</f>
        <v>768.26440000000002</v>
      </c>
      <c r="E73" s="17">
        <f>+[1]NEA!E74</f>
        <v>959.78470000000004</v>
      </c>
      <c r="F73" s="17">
        <f>+[1]NEA!F74</f>
        <v>809.7423</v>
      </c>
      <c r="G73" s="17">
        <f>+[1]NEA!G74</f>
        <v>922.90980000000002</v>
      </c>
      <c r="H73" s="17">
        <f>+[1]NEA!H74</f>
        <v>1077.5753</v>
      </c>
      <c r="I73" s="17">
        <f>+[1]NEA!I74</f>
        <v>1066.0541000000001</v>
      </c>
      <c r="J73" s="17">
        <f>+[1]NEA!J74</f>
        <v>688.1739</v>
      </c>
      <c r="K73" s="17">
        <f>+[1]NEA!K74</f>
        <v>827.1721</v>
      </c>
      <c r="L73" s="17">
        <f>+[1]NEA!L74</f>
        <v>724.26790000000005</v>
      </c>
      <c r="M73" s="17">
        <f>+[1]NEA!M74</f>
        <v>949.72490000000005</v>
      </c>
      <c r="N73" s="17">
        <f>+[1]NEA!N74</f>
        <v>836.19359999999995</v>
      </c>
      <c r="O73" s="18">
        <f>+[1]NEA!R74</f>
        <v>999.51589999999999</v>
      </c>
      <c r="P73" s="19">
        <f>+[1]NEA!S74</f>
        <v>983.73040000000003</v>
      </c>
      <c r="Q73" s="20">
        <f>+[1]NEA!T74</f>
        <v>813.49469999999997</v>
      </c>
      <c r="R73" s="18">
        <f t="shared" si="34"/>
        <v>955.63973811000017</v>
      </c>
      <c r="S73" s="19">
        <f t="shared" si="35"/>
        <v>963.15795049436974</v>
      </c>
      <c r="T73" s="19">
        <f t="shared" si="36"/>
        <v>913.37088287570111</v>
      </c>
      <c r="U73" s="19">
        <f t="shared" si="37"/>
        <v>907.14846293222672</v>
      </c>
      <c r="V73" s="19"/>
      <c r="W73" s="20">
        <f t="shared" si="38"/>
        <v>939.66525007293194</v>
      </c>
      <c r="X73" s="21"/>
      <c r="Y73" s="42">
        <f t="shared" si="32"/>
        <v>7.6225165756825808E-2</v>
      </c>
      <c r="Z73" s="24">
        <f t="shared" si="32"/>
        <v>7.4892493089604883E-2</v>
      </c>
      <c r="AA73" s="24">
        <f t="shared" si="32"/>
        <v>6.5343396069431403E-2</v>
      </c>
      <c r="AB73" s="24">
        <f t="shared" si="32"/>
        <v>0.10595628833401483</v>
      </c>
      <c r="AC73" s="24">
        <f t="shared" si="32"/>
        <v>7.8538746248554281E-2</v>
      </c>
      <c r="AD73" s="24">
        <f t="shared" si="32"/>
        <v>8.5585555384213086E-2</v>
      </c>
      <c r="AE73" s="24">
        <f t="shared" si="32"/>
        <v>5.2575885906598119E-2</v>
      </c>
      <c r="AF73" s="24">
        <f t="shared" si="32"/>
        <v>7.8335805658548141E-2</v>
      </c>
      <c r="AG73" s="24">
        <f t="shared" si="32"/>
        <v>3.4611642844288637E-2</v>
      </c>
      <c r="AH73" s="24">
        <f t="shared" si="32"/>
        <v>5.4195666946537546E-2</v>
      </c>
      <c r="AI73" s="24">
        <f t="shared" si="32"/>
        <v>4.4283143473388131E-2</v>
      </c>
      <c r="AJ73" s="24">
        <f t="shared" si="32"/>
        <v>7.055139898473306E-2</v>
      </c>
      <c r="AK73" s="24">
        <f t="shared" si="32"/>
        <v>9.4654713780030431E-2</v>
      </c>
      <c r="AL73" s="24">
        <f t="shared" si="32"/>
        <v>0.11643013877804509</v>
      </c>
      <c r="AM73" s="24">
        <f t="shared" si="32"/>
        <v>6.939306182438032E-2</v>
      </c>
      <c r="AN73" s="24">
        <f t="shared" si="32"/>
        <v>7.5513007181723824E-2</v>
      </c>
      <c r="AO73" s="24">
        <f t="shared" si="30"/>
        <v>7.6223349773670179E-2</v>
      </c>
      <c r="AP73" s="24">
        <f t="shared" si="30"/>
        <v>7.9321253861444729E-2</v>
      </c>
      <c r="AQ73" s="24">
        <f t="shared" si="30"/>
        <v>8.5874083445536042E-2</v>
      </c>
      <c r="AR73" s="24">
        <f t="shared" si="24"/>
        <v>8.8666296019950019E-2</v>
      </c>
      <c r="AS73" s="24" t="e">
        <f t="shared" si="24"/>
        <v>#DIV/0!</v>
      </c>
      <c r="AT73" s="24">
        <f t="shared" si="24"/>
        <v>7.8242434749343115E-2</v>
      </c>
      <c r="AU73" s="21"/>
      <c r="AV73" s="24">
        <f t="shared" si="29"/>
        <v>0.80425438639550939</v>
      </c>
      <c r="AW73" s="24">
        <f t="shared" si="29"/>
        <v>0.82387383036544137</v>
      </c>
      <c r="AX73" s="24">
        <f t="shared" si="29"/>
        <v>0.73804228957130835</v>
      </c>
      <c r="AY73" s="24">
        <f t="shared" si="29"/>
        <v>1.0155384574354041</v>
      </c>
      <c r="AZ73" s="24">
        <f t="shared" si="29"/>
        <v>0.74894462958199237</v>
      </c>
      <c r="BA73" s="24">
        <f t="shared" si="29"/>
        <v>0.74770650280427309</v>
      </c>
      <c r="BB73" s="24">
        <f t="shared" si="29"/>
        <v>0.70991613824296995</v>
      </c>
      <c r="BC73" s="24">
        <f t="shared" si="29"/>
        <v>0.78333108337218493</v>
      </c>
      <c r="BD73" s="24">
        <f t="shared" si="27"/>
        <v>0.45700929138009339</v>
      </c>
      <c r="BE73" s="24">
        <f t="shared" si="27"/>
        <v>0.65977864724681545</v>
      </c>
      <c r="BF73" s="24">
        <f t="shared" si="27"/>
        <v>0.61647746294413253</v>
      </c>
      <c r="BG73" s="24">
        <f t="shared" si="27"/>
        <v>1.0251638725525738</v>
      </c>
      <c r="BH73" s="24">
        <f t="shared" si="27"/>
        <v>0.76170419323358818</v>
      </c>
      <c r="BI73" s="24">
        <f t="shared" si="27"/>
        <v>1.0216091307724668</v>
      </c>
      <c r="BJ73" s="24">
        <f t="shared" si="27"/>
        <v>0.79750819744022428</v>
      </c>
      <c r="BK73" s="24">
        <f t="shared" si="27"/>
        <v>0.67789955720488781</v>
      </c>
      <c r="BL73" s="24">
        <f t="shared" si="31"/>
        <v>0.80423458703784445</v>
      </c>
      <c r="BM73" s="24">
        <f t="shared" si="31"/>
        <v>0.83610679935265009</v>
      </c>
      <c r="BN73" s="24">
        <f t="shared" si="31"/>
        <v>0.86027777543762118</v>
      </c>
      <c r="BO73" s="24">
        <f t="shared" si="31"/>
        <v>0.83352692916232374</v>
      </c>
      <c r="BP73" s="24" t="e">
        <f t="shared" si="31"/>
        <v>#DIV/0!</v>
      </c>
      <c r="BQ73" s="24">
        <f t="shared" si="31"/>
        <v>0.78090421251766573</v>
      </c>
      <c r="BR73" s="21"/>
      <c r="BS73" s="35">
        <f t="shared" si="39"/>
        <v>44774</v>
      </c>
      <c r="BT73" s="24">
        <f t="shared" si="26"/>
        <v>2.8565371007663209E-2</v>
      </c>
      <c r="BU73" s="24">
        <f t="shared" si="26"/>
        <v>1.931666046141402E-3</v>
      </c>
      <c r="BV73" s="24">
        <f t="shared" si="26"/>
        <v>1.2012363205712352E-2</v>
      </c>
      <c r="BW73" s="24">
        <f t="shared" si="33"/>
        <v>5.385471881871811E-3</v>
      </c>
      <c r="BX73" s="24">
        <f t="shared" si="33"/>
        <v>6.3750433297813597E-3</v>
      </c>
      <c r="BY73" s="24">
        <f t="shared" si="33"/>
        <v>3.1884119215628984E-3</v>
      </c>
      <c r="BZ73" s="24">
        <f t="shared" si="33"/>
        <v>8.3988473771376936E-3</v>
      </c>
      <c r="CA73" s="24">
        <f t="shared" si="33"/>
        <v>7.3113912897172925E-4</v>
      </c>
      <c r="CB73" s="24">
        <f t="shared" si="33"/>
        <v>2.9883514682123259E-3</v>
      </c>
      <c r="CC73" s="24">
        <f t="shared" si="33"/>
        <v>4.7039878264430263E-4</v>
      </c>
      <c r="CD73" s="24">
        <f t="shared" si="33"/>
        <v>3.4890645091757789E-3</v>
      </c>
      <c r="CE73" s="24">
        <f t="shared" si="33"/>
        <v>2.6871613435509377E-3</v>
      </c>
      <c r="CF73" s="24">
        <f t="shared" si="40"/>
        <v>7.6223290002425809E-2</v>
      </c>
    </row>
    <row r="74" spans="1:84" x14ac:dyDescent="0.25">
      <c r="A74" s="31">
        <f>+[1]NEA!A75</f>
        <v>44805</v>
      </c>
      <c r="B74" s="17">
        <f>+[1]NEA!B75</f>
        <v>1021.0723</v>
      </c>
      <c r="C74" s="17">
        <f>+[1]NEA!C75</f>
        <v>1101.2800999999999</v>
      </c>
      <c r="D74" s="17">
        <f>+[1]NEA!D75</f>
        <v>850.06610000000001</v>
      </c>
      <c r="E74" s="17">
        <f>+[1]NEA!E75</f>
        <v>1060.2226000000001</v>
      </c>
      <c r="F74" s="17">
        <f>+[1]NEA!F75</f>
        <v>893.95360000000005</v>
      </c>
      <c r="G74" s="17">
        <f>+[1]NEA!G75</f>
        <v>973.07690000000002</v>
      </c>
      <c r="H74" s="17">
        <f>+[1]NEA!H75</f>
        <v>1134.345</v>
      </c>
      <c r="I74" s="17">
        <f>+[1]NEA!I75</f>
        <v>1118.115</v>
      </c>
      <c r="J74" s="17">
        <f>+[1]NEA!J75</f>
        <v>705.60249999999996</v>
      </c>
      <c r="K74" s="17">
        <f>+[1]NEA!K75</f>
        <v>862.44529999999997</v>
      </c>
      <c r="L74" s="17">
        <f>+[1]NEA!L75</f>
        <v>737.71569999999997</v>
      </c>
      <c r="M74" s="17">
        <f>+[1]NEA!M75</f>
        <v>997.45330000000001</v>
      </c>
      <c r="N74" s="17">
        <f>+[1]NEA!N75</f>
        <v>897.30169999999998</v>
      </c>
      <c r="O74" s="18">
        <f>+[1]NEA!R75</f>
        <v>1125.6894</v>
      </c>
      <c r="P74" s="19">
        <f>+[1]NEA!S75</f>
        <v>1039.133</v>
      </c>
      <c r="Q74" s="20">
        <f>+[1]NEA!T75</f>
        <v>875.72640000000001</v>
      </c>
      <c r="R74" s="18">
        <f t="shared" si="34"/>
        <v>1021.06867742</v>
      </c>
      <c r="S74" s="19">
        <f t="shared" si="35"/>
        <v>1031.7180650096127</v>
      </c>
      <c r="T74" s="19">
        <f t="shared" si="36"/>
        <v>978.72065423678771</v>
      </c>
      <c r="U74" s="19">
        <f t="shared" si="37"/>
        <v>975.51434038727518</v>
      </c>
      <c r="V74" s="19"/>
      <c r="W74" s="20">
        <f t="shared" si="38"/>
        <v>998.93872215044803</v>
      </c>
      <c r="X74" s="21"/>
      <c r="Y74" s="42">
        <f t="shared" si="32"/>
        <v>6.8467264052096466E-2</v>
      </c>
      <c r="Z74" s="24">
        <f t="shared" si="32"/>
        <v>6.8161123470134477E-2</v>
      </c>
      <c r="AA74" s="24">
        <f t="shared" si="32"/>
        <v>0.10647597363615957</v>
      </c>
      <c r="AB74" s="24">
        <f t="shared" si="32"/>
        <v>0.10464628160878164</v>
      </c>
      <c r="AC74" s="24">
        <f t="shared" si="32"/>
        <v>0.10399765456244547</v>
      </c>
      <c r="AD74" s="24">
        <f t="shared" si="32"/>
        <v>5.435753309803415E-2</v>
      </c>
      <c r="AE74" s="24">
        <f t="shared" si="32"/>
        <v>5.2682814834378755E-2</v>
      </c>
      <c r="AF74" s="24">
        <f t="shared" si="32"/>
        <v>4.8835138854585347E-2</v>
      </c>
      <c r="AG74" s="24">
        <f t="shared" si="32"/>
        <v>2.5325866034733302E-2</v>
      </c>
      <c r="AH74" s="24">
        <f t="shared" si="32"/>
        <v>4.2643121062714728E-2</v>
      </c>
      <c r="AI74" s="24">
        <f t="shared" si="32"/>
        <v>1.8567438926949453E-2</v>
      </c>
      <c r="AJ74" s="24">
        <f t="shared" si="32"/>
        <v>5.0254973835054617E-2</v>
      </c>
      <c r="AK74" s="24">
        <f t="shared" si="32"/>
        <v>7.3078889864739427E-2</v>
      </c>
      <c r="AL74" s="24">
        <f t="shared" si="32"/>
        <v>0.12623461017478554</v>
      </c>
      <c r="AM74" s="24">
        <f t="shared" si="32"/>
        <v>5.6318885743492419E-2</v>
      </c>
      <c r="AN74" s="24">
        <f t="shared" si="32"/>
        <v>7.6499207677689807E-2</v>
      </c>
      <c r="AO74" s="24">
        <f t="shared" si="30"/>
        <v>6.8466114060305561E-2</v>
      </c>
      <c r="AP74" s="24">
        <f t="shared" si="30"/>
        <v>7.1182628436023743E-2</v>
      </c>
      <c r="AQ74" s="24">
        <f t="shared" si="30"/>
        <v>7.1547903032923799E-2</v>
      </c>
      <c r="AR74" s="24">
        <f t="shared" si="24"/>
        <v>7.5363493682242044E-2</v>
      </c>
      <c r="AS74" s="24" t="e">
        <f t="shared" si="24"/>
        <v>#DIV/0!</v>
      </c>
      <c r="AT74" s="24">
        <f t="shared" si="24"/>
        <v>6.3079348813756431E-2</v>
      </c>
      <c r="AU74" s="21"/>
      <c r="AV74" s="24">
        <f t="shared" si="29"/>
        <v>0.87472250655234296</v>
      </c>
      <c r="AW74" s="24">
        <f t="shared" si="29"/>
        <v>0.90241799571727954</v>
      </c>
      <c r="AX74" s="24">
        <f t="shared" si="29"/>
        <v>0.82879290122102245</v>
      </c>
      <c r="AY74" s="24">
        <f t="shared" si="29"/>
        <v>1.1408591483229182</v>
      </c>
      <c r="AZ74" s="24">
        <f t="shared" si="29"/>
        <v>0.88111573207818128</v>
      </c>
      <c r="BA74" s="24">
        <f t="shared" si="29"/>
        <v>0.80490717890076291</v>
      </c>
      <c r="BB74" s="24">
        <f t="shared" si="29"/>
        <v>0.73998615797214295</v>
      </c>
      <c r="BC74" s="24">
        <f t="shared" si="29"/>
        <v>0.82987781666641025</v>
      </c>
      <c r="BD74" s="24">
        <f t="shared" si="27"/>
        <v>0.44844986032854406</v>
      </c>
      <c r="BE74" s="24">
        <f t="shared" si="27"/>
        <v>0.67668783671971222</v>
      </c>
      <c r="BF74" s="24">
        <f t="shared" si="27"/>
        <v>0.61212157633594866</v>
      </c>
      <c r="BG74" s="24">
        <f t="shared" si="27"/>
        <v>1.0551199710559631</v>
      </c>
      <c r="BH74" s="24">
        <f t="shared" si="27"/>
        <v>0.82959327360166779</v>
      </c>
      <c r="BI74" s="24">
        <f t="shared" si="27"/>
        <v>1.2143783099434922</v>
      </c>
      <c r="BJ74" s="24">
        <f t="shared" si="27"/>
        <v>0.84302161522031049</v>
      </c>
      <c r="BK74" s="24">
        <f t="shared" si="27"/>
        <v>0.77123429889694073</v>
      </c>
      <c r="BL74" s="24">
        <f t="shared" si="31"/>
        <v>0.87470199286738937</v>
      </c>
      <c r="BM74" s="24">
        <f t="shared" si="31"/>
        <v>0.91159500668827698</v>
      </c>
      <c r="BN74" s="24">
        <f t="shared" si="31"/>
        <v>0.93067971786978032</v>
      </c>
      <c r="BO74" s="24">
        <f t="shared" si="31"/>
        <v>0.91043453562382259</v>
      </c>
      <c r="BP74" s="24" t="e">
        <f t="shared" si="31"/>
        <v>#DIV/0!</v>
      </c>
      <c r="BQ74" s="24">
        <f t="shared" si="31"/>
        <v>0.83838529421047014</v>
      </c>
      <c r="BR74" s="21"/>
      <c r="BS74" s="35">
        <f t="shared" si="39"/>
        <v>44805</v>
      </c>
      <c r="BT74" s="24">
        <f t="shared" si="26"/>
        <v>2.5965710332351406E-2</v>
      </c>
      <c r="BU74" s="24">
        <f t="shared" si="26"/>
        <v>3.1157918639206032E-3</v>
      </c>
      <c r="BV74" s="24">
        <f t="shared" si="26"/>
        <v>1.2191589717531282E-2</v>
      </c>
      <c r="BW74" s="24">
        <f t="shared" si="33"/>
        <v>7.1465420265599483E-3</v>
      </c>
      <c r="BX74" s="24">
        <f t="shared" si="33"/>
        <v>4.0841653794867353E-3</v>
      </c>
      <c r="BY74" s="24">
        <f t="shared" si="33"/>
        <v>3.1246909486302484E-3</v>
      </c>
      <c r="BZ74" s="24">
        <f t="shared" si="33"/>
        <v>5.246173928503144E-3</v>
      </c>
      <c r="CA74" s="24">
        <f t="shared" si="33"/>
        <v>5.1429977812823325E-4</v>
      </c>
      <c r="CB74" s="24">
        <f t="shared" si="33"/>
        <v>2.3032133891966447E-3</v>
      </c>
      <c r="CC74" s="24">
        <f t="shared" si="33"/>
        <v>1.9137926217356773E-4</v>
      </c>
      <c r="CD74" s="24">
        <f t="shared" si="33"/>
        <v>2.472218208050899E-3</v>
      </c>
      <c r="CE74" s="24">
        <f t="shared" si="33"/>
        <v>2.1101700102998822E-3</v>
      </c>
      <c r="CF74" s="24">
        <f t="shared" si="40"/>
        <v>6.846594484483258E-2</v>
      </c>
    </row>
    <row r="75" spans="1:84" x14ac:dyDescent="0.25">
      <c r="A75" s="31">
        <f>+[1]NEA!A76</f>
        <v>44835</v>
      </c>
      <c r="B75" s="17">
        <f>+[1]NEA!B76</f>
        <v>1084.624</v>
      </c>
      <c r="C75" s="17">
        <f>+[1]NEA!C76</f>
        <v>1165.5308</v>
      </c>
      <c r="D75" s="17">
        <f>+[1]NEA!D76</f>
        <v>896.97280000000001</v>
      </c>
      <c r="E75" s="17">
        <f>+[1]NEA!E76</f>
        <v>1145.8843999999999</v>
      </c>
      <c r="F75" s="17">
        <f>+[1]NEA!F76</f>
        <v>960.59289999999999</v>
      </c>
      <c r="G75" s="17">
        <f>+[1]NEA!G76</f>
        <v>1019.3931</v>
      </c>
      <c r="H75" s="17">
        <f>+[1]NEA!H76</f>
        <v>1198.4779000000001</v>
      </c>
      <c r="I75" s="17">
        <f>+[1]NEA!I76</f>
        <v>1188.1101000000001</v>
      </c>
      <c r="J75" s="17">
        <f>+[1]NEA!J76</f>
        <v>786.61400000000003</v>
      </c>
      <c r="K75" s="17">
        <f>+[1]NEA!K76</f>
        <v>900.85050000000001</v>
      </c>
      <c r="L75" s="17">
        <f>+[1]NEA!L76</f>
        <v>742.83929999999998</v>
      </c>
      <c r="M75" s="17">
        <f>+[1]NEA!M76</f>
        <v>1068.5793000000001</v>
      </c>
      <c r="N75" s="17">
        <f>+[1]NEA!N76</f>
        <v>952.58389999999997</v>
      </c>
      <c r="O75" s="18">
        <f>+[1]NEA!R76</f>
        <v>1250.9559999999999</v>
      </c>
      <c r="P75" s="19">
        <f>+[1]NEA!S76</f>
        <v>1090.1865</v>
      </c>
      <c r="Q75" s="20">
        <f>+[1]NEA!T76</f>
        <v>945.17200000000003</v>
      </c>
      <c r="R75" s="18">
        <f t="shared" si="34"/>
        <v>1084.6172778700002</v>
      </c>
      <c r="S75" s="19">
        <f t="shared" si="35"/>
        <v>1094.4426314611369</v>
      </c>
      <c r="T75" s="19">
        <f t="shared" si="36"/>
        <v>1041.5541447593741</v>
      </c>
      <c r="U75" s="19">
        <f t="shared" si="37"/>
        <v>1036.9284698478561</v>
      </c>
      <c r="V75" s="19"/>
      <c r="W75" s="20">
        <f t="shared" si="38"/>
        <v>1061.9291163367368</v>
      </c>
      <c r="X75" s="21"/>
      <c r="Y75" s="42">
        <f t="shared" si="32"/>
        <v>6.2240156745021924E-2</v>
      </c>
      <c r="Z75" s="24">
        <f t="shared" si="32"/>
        <v>5.8341833290186607E-2</v>
      </c>
      <c r="AA75" s="24">
        <f t="shared" si="32"/>
        <v>5.5180061879893882E-2</v>
      </c>
      <c r="AB75" s="24">
        <f t="shared" si="32"/>
        <v>8.079605169706805E-2</v>
      </c>
      <c r="AC75" s="24">
        <f t="shared" si="32"/>
        <v>7.4544473001730616E-2</v>
      </c>
      <c r="AD75" s="24">
        <f t="shared" si="32"/>
        <v>4.7597677018126783E-2</v>
      </c>
      <c r="AE75" s="24">
        <f t="shared" si="32"/>
        <v>5.6537385010733132E-2</v>
      </c>
      <c r="AF75" s="24">
        <f t="shared" si="32"/>
        <v>6.2600984692987804E-2</v>
      </c>
      <c r="AG75" s="24">
        <f t="shared" si="32"/>
        <v>0.11481180976541339</v>
      </c>
      <c r="AH75" s="24">
        <f t="shared" si="32"/>
        <v>4.453059225901046E-2</v>
      </c>
      <c r="AI75" s="24">
        <f t="shared" si="32"/>
        <v>6.9452229361528506E-3</v>
      </c>
      <c r="AJ75" s="24">
        <f t="shared" si="32"/>
        <v>7.1307599062532701E-2</v>
      </c>
      <c r="AK75" s="24">
        <f t="shared" si="32"/>
        <v>6.1609378428682415E-2</v>
      </c>
      <c r="AL75" s="24">
        <f t="shared" si="32"/>
        <v>0.11127989656827175</v>
      </c>
      <c r="AM75" s="24">
        <f t="shared" si="32"/>
        <v>4.9130861978206708E-2</v>
      </c>
      <c r="AN75" s="24">
        <f t="shared" si="32"/>
        <v>7.9300566935061045E-2</v>
      </c>
      <c r="AO75" s="24">
        <f t="shared" si="30"/>
        <v>6.2237341968585769E-2</v>
      </c>
      <c r="AP75" s="24">
        <f t="shared" si="30"/>
        <v>6.079622774749005E-2</v>
      </c>
      <c r="AQ75" s="24">
        <f t="shared" si="30"/>
        <v>6.4199616356910738E-2</v>
      </c>
      <c r="AR75" s="24">
        <f t="shared" si="24"/>
        <v>6.2955639828113474E-2</v>
      </c>
      <c r="AS75" s="24" t="e">
        <f t="shared" si="24"/>
        <v>#DIV/0!</v>
      </c>
      <c r="AT75" s="24">
        <f t="shared" si="24"/>
        <v>6.3057315518500801E-2</v>
      </c>
      <c r="AU75" s="21"/>
      <c r="AV75" s="24">
        <f t="shared" si="29"/>
        <v>0.92366520523843998</v>
      </c>
      <c r="AW75" s="24">
        <f t="shared" si="29"/>
        <v>0.95157313065415905</v>
      </c>
      <c r="AX75" s="24">
        <f t="shared" si="29"/>
        <v>0.87458538953581799</v>
      </c>
      <c r="AY75" s="24">
        <f t="shared" si="29"/>
        <v>1.1636267099284607</v>
      </c>
      <c r="AZ75" s="24">
        <f t="shared" si="29"/>
        <v>0.98628099529004332</v>
      </c>
      <c r="BA75" s="24">
        <f t="shared" si="29"/>
        <v>0.84409111688024119</v>
      </c>
      <c r="BB75" s="24">
        <f t="shared" si="29"/>
        <v>0.77552544522288192</v>
      </c>
      <c r="BC75" s="24">
        <f t="shared" si="29"/>
        <v>0.87021427710166321</v>
      </c>
      <c r="BD75" s="24">
        <f t="shared" si="27"/>
        <v>0.5959641046346249</v>
      </c>
      <c r="BE75" s="24">
        <f t="shared" si="27"/>
        <v>0.68731741497533894</v>
      </c>
      <c r="BF75" s="24">
        <f t="shared" si="27"/>
        <v>0.62045403033893121</v>
      </c>
      <c r="BG75" s="24">
        <f t="shared" si="27"/>
        <v>1.0998035154213572</v>
      </c>
      <c r="BH75" s="24">
        <f t="shared" si="27"/>
        <v>0.89904187073338804</v>
      </c>
      <c r="BI75" s="24">
        <f t="shared" si="27"/>
        <v>1.3045970129456217</v>
      </c>
      <c r="BJ75" s="24">
        <f t="shared" si="27"/>
        <v>0.87025418410651989</v>
      </c>
      <c r="BK75" s="24">
        <f t="shared" si="27"/>
        <v>0.87842464426229805</v>
      </c>
      <c r="BL75" s="24">
        <f t="shared" si="31"/>
        <v>0.92364166853804108</v>
      </c>
      <c r="BM75" s="24">
        <f t="shared" si="31"/>
        <v>0.95433151245184655</v>
      </c>
      <c r="BN75" s="24">
        <f t="shared" si="31"/>
        <v>0.96530993630579665</v>
      </c>
      <c r="BO75" s="24">
        <f t="shared" si="31"/>
        <v>0.94335461399222242</v>
      </c>
      <c r="BP75" s="24" t="e">
        <f t="shared" si="31"/>
        <v>#DIV/0!</v>
      </c>
      <c r="BQ75" s="24">
        <f t="shared" si="31"/>
        <v>0.87963953355904434</v>
      </c>
      <c r="BR75" s="21"/>
      <c r="BS75" s="35">
        <f t="shared" si="39"/>
        <v>44835</v>
      </c>
      <c r="BT75" s="24">
        <f t="shared" si="26"/>
        <v>2.2218722582132547E-2</v>
      </c>
      <c r="BU75" s="24">
        <f t="shared" si="26"/>
        <v>1.6721674655163989E-3</v>
      </c>
      <c r="BV75" s="24">
        <f t="shared" si="26"/>
        <v>9.7316995084481134E-3</v>
      </c>
      <c r="BW75" s="24">
        <f t="shared" si="33"/>
        <v>5.292913371560461E-3</v>
      </c>
      <c r="BX75" s="24">
        <f t="shared" si="33"/>
        <v>3.5290354659508424E-3</v>
      </c>
      <c r="BY75" s="24">
        <f t="shared" si="33"/>
        <v>3.3037724556821322E-3</v>
      </c>
      <c r="BZ75" s="24">
        <f t="shared" si="33"/>
        <v>6.6014210061324822E-3</v>
      </c>
      <c r="CA75" s="24">
        <f t="shared" si="33"/>
        <v>2.2373776078344321E-3</v>
      </c>
      <c r="CB75" s="24">
        <f t="shared" si="33"/>
        <v>2.3470272183468322E-3</v>
      </c>
      <c r="CC75" s="24">
        <f t="shared" si="33"/>
        <v>6.8242924619539788E-5</v>
      </c>
      <c r="CD75" s="24">
        <f t="shared" si="33"/>
        <v>3.448078064599347E-3</v>
      </c>
      <c r="CE75" s="24">
        <f t="shared" si="33"/>
        <v>1.7866634909202801E-3</v>
      </c>
      <c r="CF75" s="24">
        <f t="shared" si="40"/>
        <v>6.2237121161743403E-2</v>
      </c>
    </row>
    <row r="76" spans="1:84" x14ac:dyDescent="0.25">
      <c r="A76" s="31">
        <f>+[1]NEA!A77</f>
        <v>44866</v>
      </c>
      <c r="B76" s="17">
        <f>+[1]NEA!B77</f>
        <v>1133.7592</v>
      </c>
      <c r="C76" s="17">
        <f>+[1]NEA!C77</f>
        <v>1207.7786000000001</v>
      </c>
      <c r="D76" s="17">
        <f>+[1]NEA!D77</f>
        <v>956.30190000000005</v>
      </c>
      <c r="E76" s="17">
        <f>+[1]NEA!E77</f>
        <v>1189.8228999999999</v>
      </c>
      <c r="F76" s="17">
        <f>+[1]NEA!F77</f>
        <v>1028.0217</v>
      </c>
      <c r="G76" s="17">
        <f>+[1]NEA!G77</f>
        <v>1069.7639999999999</v>
      </c>
      <c r="H76" s="17">
        <f>+[1]NEA!H77</f>
        <v>1259.8725999999999</v>
      </c>
      <c r="I76" s="17">
        <f>+[1]NEA!I77</f>
        <v>1242.9649999999999</v>
      </c>
      <c r="J76" s="17">
        <f>+[1]NEA!J77</f>
        <v>829.98140000000001</v>
      </c>
      <c r="K76" s="17">
        <f>+[1]NEA!K77</f>
        <v>958.4443</v>
      </c>
      <c r="L76" s="17">
        <f>+[1]NEA!L77</f>
        <v>748.04010000000005</v>
      </c>
      <c r="M76" s="17">
        <f>+[1]NEA!M77</f>
        <v>1122.7119</v>
      </c>
      <c r="N76" s="17">
        <f>+[1]NEA!N77</f>
        <v>997.81510000000003</v>
      </c>
      <c r="O76" s="18">
        <f>+[1]NEA!R77</f>
        <v>1301.7642000000001</v>
      </c>
      <c r="P76" s="19">
        <f>+[1]NEA!S77</f>
        <v>1137.1147000000001</v>
      </c>
      <c r="Q76" s="20">
        <f>+[1]NEA!T77</f>
        <v>1001.8613</v>
      </c>
      <c r="R76" s="18">
        <f t="shared" si="34"/>
        <v>1133.7503790599999</v>
      </c>
      <c r="S76" s="19">
        <f t="shared" si="35"/>
        <v>1140.939535965394</v>
      </c>
      <c r="T76" s="19">
        <f t="shared" si="36"/>
        <v>1091.1017338943016</v>
      </c>
      <c r="U76" s="19">
        <f t="shared" si="37"/>
        <v>1085.6912801521437</v>
      </c>
      <c r="V76" s="19"/>
      <c r="W76" s="20">
        <f t="shared" si="38"/>
        <v>1111.7473792873516</v>
      </c>
      <c r="X76" s="21"/>
      <c r="Y76" s="42">
        <f t="shared" si="32"/>
        <v>4.5301597604330945E-2</v>
      </c>
      <c r="Z76" s="24">
        <f t="shared" si="32"/>
        <v>3.6247690751715966E-2</v>
      </c>
      <c r="AA76" s="24">
        <f t="shared" si="32"/>
        <v>6.614370023260463E-2</v>
      </c>
      <c r="AB76" s="24">
        <f t="shared" si="32"/>
        <v>3.8344618357663229E-2</v>
      </c>
      <c r="AC76" s="24">
        <f t="shared" si="32"/>
        <v>7.0194980620822855E-2</v>
      </c>
      <c r="AD76" s="24">
        <f t="shared" si="32"/>
        <v>4.9412635812425831E-2</v>
      </c>
      <c r="AE76" s="24">
        <f t="shared" si="32"/>
        <v>5.1227227469108794E-2</v>
      </c>
      <c r="AF76" s="24">
        <f t="shared" si="32"/>
        <v>4.6169879373973766E-2</v>
      </c>
      <c r="AG76" s="24">
        <f t="shared" si="32"/>
        <v>5.5131741870854123E-2</v>
      </c>
      <c r="AH76" s="24">
        <f t="shared" si="32"/>
        <v>6.393269471460572E-2</v>
      </c>
      <c r="AI76" s="24">
        <f t="shared" si="32"/>
        <v>7.0012450875984733E-3</v>
      </c>
      <c r="AJ76" s="24">
        <f t="shared" si="32"/>
        <v>5.0658477101324983E-2</v>
      </c>
      <c r="AK76" s="24">
        <f t="shared" si="32"/>
        <v>4.7482641686469984E-2</v>
      </c>
      <c r="AL76" s="24">
        <f t="shared" si="32"/>
        <v>4.061549726768976E-2</v>
      </c>
      <c r="AM76" s="24">
        <f t="shared" si="32"/>
        <v>4.3046029280311204E-2</v>
      </c>
      <c r="AN76" s="24">
        <f t="shared" si="32"/>
        <v>5.9977760661551471E-2</v>
      </c>
      <c r="AO76" s="24">
        <f t="shared" si="30"/>
        <v>4.5299943300265877E-2</v>
      </c>
      <c r="AP76" s="24">
        <f t="shared" si="30"/>
        <v>4.248455164998588E-2</v>
      </c>
      <c r="AQ76" s="24">
        <f t="shared" si="30"/>
        <v>4.7570824219008045E-2</v>
      </c>
      <c r="AR76" s="24">
        <f t="shared" si="24"/>
        <v>4.7026204528304971E-2</v>
      </c>
      <c r="AS76" s="24" t="e">
        <f t="shared" si="24"/>
        <v>#DIV/0!</v>
      </c>
      <c r="AT76" s="24">
        <f t="shared" si="24"/>
        <v>4.6912983347202397E-2</v>
      </c>
      <c r="AU76" s="21"/>
      <c r="AV76" s="24">
        <f t="shared" si="29"/>
        <v>0.95278257417284062</v>
      </c>
      <c r="AW76" s="24">
        <f t="shared" si="29"/>
        <v>0.96887948102038624</v>
      </c>
      <c r="AX76" s="24">
        <f t="shared" si="29"/>
        <v>0.9431955271844652</v>
      </c>
      <c r="AY76" s="24">
        <f t="shared" si="29"/>
        <v>1.1721776382833369</v>
      </c>
      <c r="AZ76" s="24">
        <f t="shared" si="29"/>
        <v>1.0638758086939935</v>
      </c>
      <c r="BA76" s="24">
        <f t="shared" si="29"/>
        <v>0.88513572094682158</v>
      </c>
      <c r="BB76" s="24">
        <f t="shared" si="29"/>
        <v>0.80577499373648043</v>
      </c>
      <c r="BC76" s="24">
        <f t="shared" si="29"/>
        <v>0.88575178074294336</v>
      </c>
      <c r="BD76" s="24">
        <f t="shared" si="27"/>
        <v>0.67725903057509651</v>
      </c>
      <c r="BE76" s="24">
        <f t="shared" si="27"/>
        <v>0.75672193682105204</v>
      </c>
      <c r="BF76" s="24">
        <f t="shared" si="27"/>
        <v>0.63152055234915472</v>
      </c>
      <c r="BG76" s="24">
        <f t="shared" si="27"/>
        <v>1.0848983058779136</v>
      </c>
      <c r="BH76" s="24">
        <f t="shared" si="27"/>
        <v>0.94581006817642432</v>
      </c>
      <c r="BI76" s="24">
        <f t="shared" si="27"/>
        <v>1.3493117273005364</v>
      </c>
      <c r="BJ76" s="24">
        <f t="shared" si="27"/>
        <v>0.88550939019955699</v>
      </c>
      <c r="BK76" s="24">
        <f t="shared" si="27"/>
        <v>0.96346104587001702</v>
      </c>
      <c r="BL76" s="24">
        <f t="shared" si="31"/>
        <v>0.95276090911080202</v>
      </c>
      <c r="BM76" s="24">
        <f t="shared" si="31"/>
        <v>0.97897766604409941</v>
      </c>
      <c r="BN76" s="24">
        <f t="shared" si="31"/>
        <v>0.99423998247449075</v>
      </c>
      <c r="BO76" s="24">
        <f t="shared" si="31"/>
        <v>0.97900859823105302</v>
      </c>
      <c r="BP76" s="24" t="e">
        <f t="shared" si="31"/>
        <v>#DIV/0!</v>
      </c>
      <c r="BQ76" s="24">
        <f t="shared" si="31"/>
        <v>0.91215153772942026</v>
      </c>
      <c r="BR76" s="21"/>
      <c r="BS76" s="35">
        <f t="shared" si="39"/>
        <v>44866</v>
      </c>
      <c r="BT76" s="24">
        <f t="shared" si="26"/>
        <v>1.375379687338657E-2</v>
      </c>
      <c r="BU76" s="24">
        <f t="shared" si="26"/>
        <v>1.9910856112348627E-3</v>
      </c>
      <c r="BV76" s="24">
        <f t="shared" si="26"/>
        <v>4.6992008290430579E-3</v>
      </c>
      <c r="BW76" s="24">
        <f t="shared" si="33"/>
        <v>5.0418169614539253E-3</v>
      </c>
      <c r="BX76" s="24">
        <f t="shared" si="33"/>
        <v>3.6131009640207037E-3</v>
      </c>
      <c r="BY76" s="24">
        <f t="shared" si="33"/>
        <v>2.9774015880157461E-3</v>
      </c>
      <c r="BZ76" s="24">
        <f t="shared" si="33"/>
        <v>4.8703761580049694E-3</v>
      </c>
      <c r="CA76" s="24">
        <f t="shared" si="33"/>
        <v>1.1275434436265465E-3</v>
      </c>
      <c r="CB76" s="24">
        <f t="shared" si="33"/>
        <v>3.3134552803552194E-3</v>
      </c>
      <c r="CC76" s="24">
        <f t="shared" si="33"/>
        <v>6.5212350086298071E-5</v>
      </c>
      <c r="CD76" s="24">
        <f t="shared" si="33"/>
        <v>2.4705000995736727E-3</v>
      </c>
      <c r="CE76" s="24">
        <f t="shared" si="33"/>
        <v>1.3761723878505381E-3</v>
      </c>
      <c r="CF76" s="24">
        <f t="shared" si="40"/>
        <v>4.5299662546652103E-2</v>
      </c>
    </row>
    <row r="77" spans="1:84" x14ac:dyDescent="0.25">
      <c r="A77" s="31">
        <f>+[1]NEA!A78</f>
        <v>44896</v>
      </c>
      <c r="B77" s="17">
        <f>+[1]NEA!B78</f>
        <v>1188.0618999999999</v>
      </c>
      <c r="C77" s="17">
        <f>+[1]NEA!C78</f>
        <v>1250.7602999999999</v>
      </c>
      <c r="D77" s="17">
        <f>+[1]NEA!D78</f>
        <v>1022.9953</v>
      </c>
      <c r="E77" s="17">
        <f>+[1]NEA!E78</f>
        <v>1242.8506</v>
      </c>
      <c r="F77" s="17">
        <f>+[1]NEA!F78</f>
        <v>1072.7994000000001</v>
      </c>
      <c r="G77" s="17">
        <f>+[1]NEA!G78</f>
        <v>1140.1874</v>
      </c>
      <c r="H77" s="17">
        <f>+[1]NEA!H78</f>
        <v>1324.9135000000001</v>
      </c>
      <c r="I77" s="17">
        <f>+[1]NEA!I78</f>
        <v>1320.8494000000001</v>
      </c>
      <c r="J77" s="17">
        <f>+[1]NEA!J78</f>
        <v>860.45240000000001</v>
      </c>
      <c r="K77" s="17">
        <f>+[1]NEA!K78</f>
        <v>1021.1976</v>
      </c>
      <c r="L77" s="17">
        <f>+[1]NEA!L78</f>
        <v>756.30650000000003</v>
      </c>
      <c r="M77" s="17">
        <f>+[1]NEA!M78</f>
        <v>1206.3206</v>
      </c>
      <c r="N77" s="17">
        <f>+[1]NEA!N78</f>
        <v>1042.8313000000001</v>
      </c>
      <c r="O77" s="18">
        <f>+[1]NEA!R78</f>
        <v>1354.2639999999999</v>
      </c>
      <c r="P77" s="19">
        <f>+[1]NEA!S78</f>
        <v>1191.5862999999999</v>
      </c>
      <c r="Q77" s="20">
        <f>+[1]NEA!T78</f>
        <v>1056.7683</v>
      </c>
      <c r="R77" s="18">
        <f t="shared" si="34"/>
        <v>1188.0495777500003</v>
      </c>
      <c r="S77" s="19">
        <f t="shared" si="35"/>
        <v>1194.1867248146111</v>
      </c>
      <c r="T77" s="19">
        <f t="shared" si="36"/>
        <v>1153.6057932093297</v>
      </c>
      <c r="U77" s="19">
        <f t="shared" si="37"/>
        <v>1144.5830306362379</v>
      </c>
      <c r="V77" s="19"/>
      <c r="W77" s="20">
        <f t="shared" si="38"/>
        <v>1172.0195579495728</v>
      </c>
      <c r="X77" s="21"/>
      <c r="Y77" s="42">
        <f t="shared" si="32"/>
        <v>4.7896149376340125E-2</v>
      </c>
      <c r="Z77" s="24">
        <f t="shared" si="32"/>
        <v>3.5587399876102932E-2</v>
      </c>
      <c r="AA77" s="24">
        <f t="shared" si="32"/>
        <v>6.974094687043908E-2</v>
      </c>
      <c r="AB77" s="24">
        <f t="shared" si="32"/>
        <v>4.4567725163131566E-2</v>
      </c>
      <c r="AC77" s="24">
        <f t="shared" si="32"/>
        <v>4.3557154484190397E-2</v>
      </c>
      <c r="AD77" s="24">
        <f t="shared" si="32"/>
        <v>6.5830781368600988E-2</v>
      </c>
      <c r="AE77" s="24">
        <f t="shared" si="32"/>
        <v>5.1624981764029299E-2</v>
      </c>
      <c r="AF77" s="24">
        <f t="shared" si="32"/>
        <v>6.2660171444891999E-2</v>
      </c>
      <c r="AG77" s="24">
        <f t="shared" si="32"/>
        <v>3.6712870914938689E-2</v>
      </c>
      <c r="AH77" s="24">
        <f t="shared" si="32"/>
        <v>6.5474123013721242E-2</v>
      </c>
      <c r="AI77" s="24">
        <f t="shared" si="32"/>
        <v>1.1050744472121288E-2</v>
      </c>
      <c r="AJ77" s="24">
        <f t="shared" si="32"/>
        <v>7.4470307119751666E-2</v>
      </c>
      <c r="AK77" s="24">
        <f t="shared" si="32"/>
        <v>4.5114771263734088E-2</v>
      </c>
      <c r="AL77" s="24">
        <f t="shared" si="32"/>
        <v>4.0329730991219392E-2</v>
      </c>
      <c r="AM77" s="24">
        <f t="shared" si="32"/>
        <v>4.7903346953477755E-2</v>
      </c>
      <c r="AN77" s="24">
        <f t="shared" si="32"/>
        <v>5.4804991469378006E-2</v>
      </c>
      <c r="AO77" s="24">
        <f t="shared" si="30"/>
        <v>4.7893433768922078E-2</v>
      </c>
      <c r="AP77" s="24">
        <f t="shared" si="30"/>
        <v>4.6669597442043687E-2</v>
      </c>
      <c r="AQ77" s="24">
        <f t="shared" si="30"/>
        <v>5.7285271733500176E-2</v>
      </c>
      <c r="AR77" s="24">
        <f t="shared" si="24"/>
        <v>5.4243551146363922E-2</v>
      </c>
      <c r="AS77" s="24" t="e">
        <f t="shared" si="24"/>
        <v>#DIV/0!</v>
      </c>
      <c r="AT77" s="24">
        <f t="shared" si="24"/>
        <v>5.421391566567646E-2</v>
      </c>
      <c r="AU77" s="21"/>
      <c r="AV77" s="24">
        <f t="shared" si="29"/>
        <v>0.95982615202245802</v>
      </c>
      <c r="AW77" s="24">
        <f t="shared" si="29"/>
        <v>0.92646382706003627</v>
      </c>
      <c r="AX77" s="24">
        <f t="shared" si="29"/>
        <v>0.95846522243710774</v>
      </c>
      <c r="AY77" s="24">
        <f t="shared" si="29"/>
        <v>1.1546985616568382</v>
      </c>
      <c r="AZ77" s="24">
        <f t="shared" si="29"/>
        <v>1.1178875126297476</v>
      </c>
      <c r="BA77" s="24">
        <f t="shared" si="29"/>
        <v>0.953048884829651</v>
      </c>
      <c r="BB77" s="24">
        <f t="shared" si="29"/>
        <v>0.88216414423631662</v>
      </c>
      <c r="BC77" s="24">
        <f t="shared" si="29"/>
        <v>0.94209143426792763</v>
      </c>
      <c r="BD77" s="24">
        <f t="shared" si="27"/>
        <v>0.70386681341259938</v>
      </c>
      <c r="BE77" s="24">
        <f t="shared" si="27"/>
        <v>0.8243871397197633</v>
      </c>
      <c r="BF77" s="24">
        <f t="shared" si="27"/>
        <v>0.6378672609109004</v>
      </c>
      <c r="BG77" s="24">
        <f t="shared" si="27"/>
        <v>1.0493939160729506</v>
      </c>
      <c r="BH77" s="24">
        <f t="shared" si="27"/>
        <v>0.97470622676551799</v>
      </c>
      <c r="BI77" s="24">
        <f t="shared" si="27"/>
        <v>1.3528827184570598</v>
      </c>
      <c r="BJ77" s="24">
        <f t="shared" si="27"/>
        <v>0.87926676211357169</v>
      </c>
      <c r="BK77" s="24">
        <f t="shared" si="27"/>
        <v>1.0418315593004857</v>
      </c>
      <c r="BL77" s="24">
        <f t="shared" si="31"/>
        <v>0.95980036845939343</v>
      </c>
      <c r="BM77" s="24">
        <f t="shared" si="31"/>
        <v>0.96705380027139687</v>
      </c>
      <c r="BN77" s="24">
        <f t="shared" si="31"/>
        <v>1.0159058320327459</v>
      </c>
      <c r="BO77" s="24">
        <f t="shared" si="31"/>
        <v>1.0099809575695615</v>
      </c>
      <c r="BP77" s="24" t="e">
        <f t="shared" si="31"/>
        <v>#DIV/0!</v>
      </c>
      <c r="BQ77" s="24">
        <f t="shared" si="31"/>
        <v>0.95480617834454984</v>
      </c>
      <c r="BR77" s="21"/>
      <c r="BS77" s="35">
        <f t="shared" si="39"/>
        <v>44896</v>
      </c>
      <c r="BT77" s="24">
        <f t="shared" si="26"/>
        <v>1.3386297787043259E-2</v>
      </c>
      <c r="BU77" s="24">
        <f t="shared" si="26"/>
        <v>2.1412304835100788E-3</v>
      </c>
      <c r="BV77" s="24">
        <f t="shared" si="26"/>
        <v>5.4255023465300317E-3</v>
      </c>
      <c r="BW77" s="24">
        <f t="shared" si="33"/>
        <v>3.203035944493335E-3</v>
      </c>
      <c r="BX77" s="24">
        <f t="shared" si="33"/>
        <v>4.8325433831099326E-3</v>
      </c>
      <c r="BY77" s="24">
        <f t="shared" si="33"/>
        <v>3.0175290661368036E-3</v>
      </c>
      <c r="BZ77" s="24">
        <f t="shared" si="33"/>
        <v>6.6153974494760556E-3</v>
      </c>
      <c r="CA77" s="24">
        <f t="shared" si="33"/>
        <v>7.5790538237749264E-4</v>
      </c>
      <c r="CB77" s="24">
        <f t="shared" si="33"/>
        <v>3.4538250450360168E-3</v>
      </c>
      <c r="CC77" s="24">
        <f t="shared" si="33"/>
        <v>9.9159539344862354E-5</v>
      </c>
      <c r="CD77" s="24">
        <f t="shared" si="33"/>
        <v>3.650361249549287E-3</v>
      </c>
      <c r="CE77" s="24">
        <f t="shared" si="33"/>
        <v>1.3102734690047066E-3</v>
      </c>
      <c r="CF77" s="24">
        <f t="shared" si="40"/>
        <v>4.7893061145611857E-2</v>
      </c>
    </row>
    <row r="78" spans="1:84" x14ac:dyDescent="0.25">
      <c r="A78" s="31">
        <f>+[1]NEA!A79</f>
        <v>44927</v>
      </c>
      <c r="B78" s="17">
        <f>+[1]NEA!B79</f>
        <v>1255.1401000000001</v>
      </c>
      <c r="C78" s="17">
        <f>+[1]NEA!C79</f>
        <v>1333.8569</v>
      </c>
      <c r="D78" s="17">
        <f>+[1]NEA!D79</f>
        <v>1094.2367999999999</v>
      </c>
      <c r="E78" s="17">
        <f>+[1]NEA!E79</f>
        <v>1285.1650999999999</v>
      </c>
      <c r="F78" s="17">
        <f>+[1]NEA!F79</f>
        <v>1106.8607999999999</v>
      </c>
      <c r="G78" s="17">
        <f>+[1]NEA!G79</f>
        <v>1214.0663999999999</v>
      </c>
      <c r="H78" s="17">
        <f>+[1]NEA!H79</f>
        <v>1380.1413</v>
      </c>
      <c r="I78" s="17">
        <f>+[1]NEA!I79</f>
        <v>1390.3132000000001</v>
      </c>
      <c r="J78" s="17">
        <f>+[1]NEA!J79</f>
        <v>920.85599999999999</v>
      </c>
      <c r="K78" s="17">
        <f>+[1]NEA!K79</f>
        <v>1098.7965999999999</v>
      </c>
      <c r="L78" s="17">
        <f>+[1]NEA!L79</f>
        <v>757.15509999999995</v>
      </c>
      <c r="M78" s="17">
        <f>+[1]NEA!M79</f>
        <v>1264.9845</v>
      </c>
      <c r="N78" s="17">
        <f>+[1]NEA!N79</f>
        <v>1123.7778000000001</v>
      </c>
      <c r="O78" s="18">
        <f>+[1]NEA!R79</f>
        <v>1499.0170000000001</v>
      </c>
      <c r="P78" s="19">
        <f>+[1]NEA!S79</f>
        <v>1249.9364</v>
      </c>
      <c r="Q78" s="20">
        <f>+[1]NEA!T79</f>
        <v>1103.5505000000001</v>
      </c>
      <c r="R78" s="18">
        <f t="shared" si="34"/>
        <v>1255.1293694000001</v>
      </c>
      <c r="S78" s="19">
        <f t="shared" si="35"/>
        <v>1266.9801104366932</v>
      </c>
      <c r="T78" s="19">
        <f t="shared" si="36"/>
        <v>1215.8246988780629</v>
      </c>
      <c r="U78" s="19">
        <f t="shared" si="37"/>
        <v>1207.4104175656983</v>
      </c>
      <c r="V78" s="19"/>
      <c r="W78" s="20">
        <f t="shared" si="38"/>
        <v>1233.4468323817462</v>
      </c>
      <c r="X78" s="21"/>
      <c r="Y78" s="42">
        <f t="shared" si="32"/>
        <v>5.6460189490126877E-2</v>
      </c>
      <c r="Z78" s="24">
        <f t="shared" si="32"/>
        <v>6.6436870437925011E-2</v>
      </c>
      <c r="AA78" s="24">
        <f t="shared" si="32"/>
        <v>6.9640104895887456E-2</v>
      </c>
      <c r="AB78" s="24">
        <f t="shared" si="32"/>
        <v>3.4046328657684199E-2</v>
      </c>
      <c r="AC78" s="24">
        <f t="shared" si="32"/>
        <v>3.175001775728048E-2</v>
      </c>
      <c r="AD78" s="24">
        <f t="shared" si="32"/>
        <v>6.4795488881915331E-2</v>
      </c>
      <c r="AE78" s="24">
        <f t="shared" si="32"/>
        <v>4.1684079753131043E-2</v>
      </c>
      <c r="AF78" s="24">
        <f t="shared" si="32"/>
        <v>5.2590249880114959E-2</v>
      </c>
      <c r="AG78" s="24">
        <f t="shared" si="32"/>
        <v>7.0199815817818534E-2</v>
      </c>
      <c r="AH78" s="24">
        <f t="shared" si="32"/>
        <v>7.598823185640069E-2</v>
      </c>
      <c r="AI78" s="24">
        <f t="shared" si="32"/>
        <v>1.1220318746432145E-3</v>
      </c>
      <c r="AJ78" s="24">
        <f t="shared" si="32"/>
        <v>4.863043870758732E-2</v>
      </c>
      <c r="AK78" s="24">
        <f t="shared" si="32"/>
        <v>7.7621855040215904E-2</v>
      </c>
      <c r="AL78" s="24">
        <f t="shared" si="32"/>
        <v>0.10688684037971918</v>
      </c>
      <c r="AM78" s="24">
        <f t="shared" si="32"/>
        <v>4.8968421338849044E-2</v>
      </c>
      <c r="AN78" s="24">
        <f t="shared" si="32"/>
        <v>4.4269117459333485E-2</v>
      </c>
      <c r="AO78" s="24">
        <f t="shared" si="30"/>
        <v>5.646211480251484E-2</v>
      </c>
      <c r="AP78" s="24">
        <f t="shared" si="30"/>
        <v>6.0956451875968209E-2</v>
      </c>
      <c r="AQ78" s="24">
        <f t="shared" si="30"/>
        <v>5.393428676848111E-2</v>
      </c>
      <c r="AR78" s="24">
        <f t="shared" si="24"/>
        <v>5.4891069715175211E-2</v>
      </c>
      <c r="AS78" s="24" t="e">
        <f t="shared" si="24"/>
        <v>#DIV/0!</v>
      </c>
      <c r="AT78" s="24">
        <f t="shared" si="24"/>
        <v>5.241147557267678E-2</v>
      </c>
      <c r="AU78" s="21"/>
      <c r="AV78" s="24">
        <f t="shared" si="29"/>
        <v>1.001933284845701</v>
      </c>
      <c r="AW78" s="24">
        <f t="shared" si="29"/>
        <v>0.97887700479224438</v>
      </c>
      <c r="AX78" s="24">
        <f t="shared" si="29"/>
        <v>1.0539817505485329</v>
      </c>
      <c r="AY78" s="24">
        <f t="shared" si="29"/>
        <v>1.1757685063007917</v>
      </c>
      <c r="AZ78" s="24">
        <f t="shared" si="29"/>
        <v>1.1310426845504233</v>
      </c>
      <c r="BA78" s="24">
        <f t="shared" si="29"/>
        <v>1.0174897153534199</v>
      </c>
      <c r="BB78" s="24">
        <f t="shared" si="29"/>
        <v>0.89531138357161244</v>
      </c>
      <c r="BC78" s="24">
        <f t="shared" si="29"/>
        <v>0.9835590015101614</v>
      </c>
      <c r="BD78" s="24">
        <f t="shared" si="27"/>
        <v>0.69870107446270402</v>
      </c>
      <c r="BE78" s="24">
        <f t="shared" si="27"/>
        <v>0.90382236665535221</v>
      </c>
      <c r="BF78" s="24">
        <f t="shared" si="27"/>
        <v>0.63087468487702658</v>
      </c>
      <c r="BG78" s="24">
        <f t="shared" si="27"/>
        <v>1.0369851799058369</v>
      </c>
      <c r="BH78" s="24">
        <f t="shared" si="27"/>
        <v>1.0658211792215244</v>
      </c>
      <c r="BI78" s="24">
        <f t="shared" si="27"/>
        <v>1.4445872657201977</v>
      </c>
      <c r="BJ78" s="24">
        <f t="shared" si="27"/>
        <v>0.91415951334382539</v>
      </c>
      <c r="BK78" s="24">
        <f t="shared" si="27"/>
        <v>1.0679095917944008</v>
      </c>
      <c r="BL78" s="24">
        <f t="shared" si="31"/>
        <v>1.0019139572189455</v>
      </c>
      <c r="BM78" s="24">
        <f t="shared" si="31"/>
        <v>1.0169120956670334</v>
      </c>
      <c r="BN78" s="24">
        <f t="shared" si="31"/>
        <v>1.0585721601275537</v>
      </c>
      <c r="BO78" s="24">
        <f t="shared" si="31"/>
        <v>1.0624916850153832</v>
      </c>
      <c r="BP78" s="24" t="e">
        <f t="shared" si="31"/>
        <v>#DIV/0!</v>
      </c>
      <c r="BQ78" s="24">
        <f t="shared" si="31"/>
        <v>0.99502441305830902</v>
      </c>
      <c r="BR78" s="21"/>
      <c r="BS78" s="35">
        <f t="shared" si="39"/>
        <v>44927</v>
      </c>
      <c r="BT78" s="24">
        <f t="shared" si="26"/>
        <v>2.4696869296120038E-2</v>
      </c>
      <c r="BU78" s="24">
        <f t="shared" si="26"/>
        <v>2.1827066418003936E-3</v>
      </c>
      <c r="BV78" s="24">
        <f t="shared" si="26"/>
        <v>4.1315035857980081E-3</v>
      </c>
      <c r="BW78" s="24">
        <f t="shared" si="33"/>
        <v>2.3251141544055791E-3</v>
      </c>
      <c r="BX78" s="24">
        <f t="shared" si="33"/>
        <v>4.8379517935892005E-3</v>
      </c>
      <c r="BY78" s="24">
        <f t="shared" si="33"/>
        <v>2.445143876762645E-3</v>
      </c>
      <c r="BZ78" s="24">
        <f t="shared" si="33"/>
        <v>5.6304843543926453E-3</v>
      </c>
      <c r="CA78" s="24">
        <f t="shared" si="33"/>
        <v>1.4337481237299164E-3</v>
      </c>
      <c r="CB78" s="24">
        <f t="shared" si="33"/>
        <v>4.0756947091729794E-3</v>
      </c>
      <c r="CC78" s="24">
        <f t="shared" si="33"/>
        <v>9.7141066471358962E-6</v>
      </c>
      <c r="CD78" s="24">
        <f t="shared" si="33"/>
        <v>2.4442018130536804E-3</v>
      </c>
      <c r="CE78" s="24">
        <f t="shared" si="33"/>
        <v>2.2483967375773943E-3</v>
      </c>
      <c r="CF78" s="24">
        <f t="shared" si="40"/>
        <v>5.6461529193049621E-2</v>
      </c>
    </row>
    <row r="79" spans="1:84" x14ac:dyDescent="0.25">
      <c r="A79" s="31">
        <f>+[1]NEA!A80</f>
        <v>44958</v>
      </c>
      <c r="B79" s="17">
        <f>+[1]NEA!B80</f>
        <v>1352.5571</v>
      </c>
      <c r="C79" s="17">
        <f>+[1]NEA!C80</f>
        <v>1464.6519000000001</v>
      </c>
      <c r="D79" s="17">
        <f>+[1]NEA!D80</f>
        <v>1164.3136999999999</v>
      </c>
      <c r="E79" s="17">
        <f>+[1]NEA!E80</f>
        <v>1343.7585999999999</v>
      </c>
      <c r="F79" s="17">
        <f>+[1]NEA!F80</f>
        <v>1162.9031</v>
      </c>
      <c r="G79" s="17">
        <f>+[1]NEA!G80</f>
        <v>1304.6880000000001</v>
      </c>
      <c r="H79" s="17">
        <f>+[1]NEA!H80</f>
        <v>1443.2473</v>
      </c>
      <c r="I79" s="17">
        <f>+[1]NEA!I80</f>
        <v>1489.3810000000001</v>
      </c>
      <c r="J79" s="17">
        <f>+[1]NEA!J80</f>
        <v>1003.6746000000001</v>
      </c>
      <c r="K79" s="17">
        <f>+[1]NEA!K80</f>
        <v>1177.7956999999999</v>
      </c>
      <c r="L79" s="17">
        <f>+[1]NEA!L80</f>
        <v>870.1635</v>
      </c>
      <c r="M79" s="17">
        <f>+[1]NEA!M80</f>
        <v>1389.5864999999999</v>
      </c>
      <c r="N79" s="17">
        <f>+[1]NEA!N80</f>
        <v>1198.4830999999999</v>
      </c>
      <c r="O79" s="18">
        <f>+[1]NEA!R80</f>
        <v>1550.7363</v>
      </c>
      <c r="P79" s="19">
        <f>+[1]NEA!S80</f>
        <v>1361.1439</v>
      </c>
      <c r="Q79" s="20">
        <f>+[1]NEA!T80</f>
        <v>1178.6501000000001</v>
      </c>
      <c r="R79" s="18">
        <f t="shared" si="34"/>
        <v>1352.5507413099999</v>
      </c>
      <c r="S79" s="19">
        <f t="shared" si="35"/>
        <v>1371.5452544630593</v>
      </c>
      <c r="T79" s="19">
        <f t="shared" si="36"/>
        <v>1296.7512540005905</v>
      </c>
      <c r="U79" s="19">
        <f t="shared" si="37"/>
        <v>1280.8614038035962</v>
      </c>
      <c r="V79" s="19"/>
      <c r="W79" s="20">
        <f t="shared" si="38"/>
        <v>1312.5758774327985</v>
      </c>
      <c r="X79" s="21"/>
      <c r="Y79" s="42">
        <f t="shared" si="32"/>
        <v>7.7614443200404448E-2</v>
      </c>
      <c r="Z79" s="24">
        <f t="shared" si="32"/>
        <v>9.8057745174913391E-2</v>
      </c>
      <c r="AA79" s="24">
        <f t="shared" si="32"/>
        <v>6.4041805210718561E-2</v>
      </c>
      <c r="AB79" s="24">
        <f t="shared" si="32"/>
        <v>4.5592196675742214E-2</v>
      </c>
      <c r="AC79" s="24">
        <f t="shared" si="32"/>
        <v>5.0631750623023386E-2</v>
      </c>
      <c r="AD79" s="24">
        <f t="shared" si="32"/>
        <v>7.4643034351333792E-2</v>
      </c>
      <c r="AE79" s="24">
        <f t="shared" si="32"/>
        <v>4.5724303736146332E-2</v>
      </c>
      <c r="AF79" s="24">
        <f t="shared" si="32"/>
        <v>7.1255742950581125E-2</v>
      </c>
      <c r="AG79" s="24">
        <f t="shared" si="32"/>
        <v>8.9936537308765052E-2</v>
      </c>
      <c r="AH79" s="24">
        <f t="shared" si="32"/>
        <v>7.189601787992439E-2</v>
      </c>
      <c r="AI79" s="24">
        <f t="shared" si="32"/>
        <v>0.14925396395005475</v>
      </c>
      <c r="AJ79" s="24">
        <f t="shared" si="32"/>
        <v>9.8500811670024335E-2</v>
      </c>
      <c r="AK79" s="24">
        <f t="shared" si="32"/>
        <v>6.647693164965518E-2</v>
      </c>
      <c r="AL79" s="24">
        <f t="shared" si="32"/>
        <v>3.4502143738196489E-2</v>
      </c>
      <c r="AM79" s="24">
        <f t="shared" si="32"/>
        <v>8.8970526820404627E-2</v>
      </c>
      <c r="AN79" s="24">
        <f t="shared" si="32"/>
        <v>6.8052708054592959E-2</v>
      </c>
      <c r="AO79" s="24">
        <f t="shared" si="30"/>
        <v>7.7618589991700127E-2</v>
      </c>
      <c r="AP79" s="24">
        <f t="shared" si="30"/>
        <v>8.2531006734056334E-2</v>
      </c>
      <c r="AQ79" s="24">
        <f t="shared" si="30"/>
        <v>6.6561038936949535E-2</v>
      </c>
      <c r="AR79" s="24">
        <f t="shared" si="24"/>
        <v>6.0833487246188422E-2</v>
      </c>
      <c r="AS79" s="24" t="e">
        <f t="shared" si="24"/>
        <v>#DIV/0!</v>
      </c>
      <c r="AT79" s="24">
        <f t="shared" si="24"/>
        <v>6.4152781436275452E-2</v>
      </c>
      <c r="AU79" s="21"/>
      <c r="AV79" s="24">
        <f t="shared" si="29"/>
        <v>1.055299897003811</v>
      </c>
      <c r="AW79" s="24">
        <f t="shared" si="29"/>
        <v>1.0442587410039961</v>
      </c>
      <c r="AX79" s="24">
        <f t="shared" si="29"/>
        <v>1.1015385109665701</v>
      </c>
      <c r="AY79" s="24">
        <f t="shared" si="29"/>
        <v>1.2067704845289753</v>
      </c>
      <c r="AZ79" s="24">
        <f t="shared" si="29"/>
        <v>1.1844705204338273</v>
      </c>
      <c r="BA79" s="24">
        <f t="shared" si="29"/>
        <v>1.0689445193636087</v>
      </c>
      <c r="BB79" s="24">
        <f t="shared" si="29"/>
        <v>0.89191492429704389</v>
      </c>
      <c r="BC79" s="24">
        <f t="shared" si="29"/>
        <v>1.0084367827220988</v>
      </c>
      <c r="BD79" s="24">
        <f t="shared" si="27"/>
        <v>0.82146471827740997</v>
      </c>
      <c r="BE79" s="24">
        <f t="shared" si="27"/>
        <v>0.96122609549231064</v>
      </c>
      <c r="BF79" s="24">
        <f t="shared" si="27"/>
        <v>0.7495675157914039</v>
      </c>
      <c r="BG79" s="24">
        <f t="shared" si="27"/>
        <v>1.14488933013696</v>
      </c>
      <c r="BH79" s="24">
        <f t="shared" si="27"/>
        <v>1.1173962143213267</v>
      </c>
      <c r="BI79" s="24">
        <f t="shared" si="27"/>
        <v>1.3328021582766278</v>
      </c>
      <c r="BJ79" s="24">
        <f t="shared" si="27"/>
        <v>0.99038850732841777</v>
      </c>
      <c r="BK79" s="24">
        <f t="shared" si="27"/>
        <v>1.1377335836257947</v>
      </c>
      <c r="BL79" s="24">
        <f t="shared" si="31"/>
        <v>1.0552817701047488</v>
      </c>
      <c r="BM79" s="24">
        <f t="shared" si="31"/>
        <v>1.0761189757955485</v>
      </c>
      <c r="BN79" s="24">
        <f t="shared" si="31"/>
        <v>1.1124196783610212</v>
      </c>
      <c r="BO79" s="24">
        <f t="shared" si="31"/>
        <v>1.106498280962493</v>
      </c>
      <c r="BP79" s="24" t="e">
        <f t="shared" si="31"/>
        <v>#DIV/0!</v>
      </c>
      <c r="BQ79" s="24">
        <f t="shared" si="31"/>
        <v>1.0339851802202062</v>
      </c>
      <c r="BR79" s="21"/>
      <c r="BS79" s="35">
        <f t="shared" si="39"/>
        <v>44958</v>
      </c>
      <c r="BT79" s="24">
        <f t="shared" si="26"/>
        <v>3.6795664882350601E-2</v>
      </c>
      <c r="BU79" s="24">
        <f t="shared" si="26"/>
        <v>2.0322824201059317E-3</v>
      </c>
      <c r="BV79" s="24">
        <f t="shared" si="26"/>
        <v>5.4152090272631672E-3</v>
      </c>
      <c r="BW79" s="24">
        <f t="shared" si="33"/>
        <v>3.6211340311730982E-3</v>
      </c>
      <c r="BX79" s="24">
        <f t="shared" si="33"/>
        <v>5.6171900491427318E-3</v>
      </c>
      <c r="BY79" s="24">
        <f t="shared" si="33"/>
        <v>2.6446255680939515E-3</v>
      </c>
      <c r="BZ79" s="24">
        <f t="shared" si="33"/>
        <v>7.6009276892675184E-3</v>
      </c>
      <c r="CA79" s="24">
        <f t="shared" si="33"/>
        <v>1.8607361202147884E-3</v>
      </c>
      <c r="CB79" s="24">
        <f t="shared" si="33"/>
        <v>3.9274849397290387E-3</v>
      </c>
      <c r="CC79" s="24">
        <f t="shared" si="33"/>
        <v>1.2244961658065105E-3</v>
      </c>
      <c r="CD79" s="24">
        <f t="shared" si="33"/>
        <v>4.914032306034993E-3</v>
      </c>
      <c r="CE79" s="24">
        <f t="shared" si="33"/>
        <v>1.9641432060054451E-3</v>
      </c>
      <c r="CF79" s="24">
        <f t="shared" si="40"/>
        <v>7.7617926405187776E-2</v>
      </c>
    </row>
    <row r="80" spans="1:84" x14ac:dyDescent="0.25">
      <c r="A80" s="31">
        <f>+[1]NEA!A81</f>
        <v>44986</v>
      </c>
      <c r="B80" s="17">
        <f>+[1]NEA!B81</f>
        <v>1437.0682999999999</v>
      </c>
      <c r="C80" s="17">
        <f>+[1]NEA!C81</f>
        <v>1565.5211999999999</v>
      </c>
      <c r="D80" s="17">
        <f>+[1]NEA!D81</f>
        <v>1260.5052000000001</v>
      </c>
      <c r="E80" s="17">
        <f>+[1]NEA!E81</f>
        <v>1419.2901999999999</v>
      </c>
      <c r="F80" s="17">
        <f>+[1]NEA!F81</f>
        <v>1225.9077</v>
      </c>
      <c r="G80" s="17">
        <f>+[1]NEA!G81</f>
        <v>1377.8498</v>
      </c>
      <c r="H80" s="17">
        <f>+[1]NEA!H81</f>
        <v>1525.1347000000001</v>
      </c>
      <c r="I80" s="17">
        <f>+[1]NEA!I81</f>
        <v>1565.3430000000001</v>
      </c>
      <c r="J80" s="17">
        <f>+[1]NEA!J81</f>
        <v>1018.6818</v>
      </c>
      <c r="K80" s="17">
        <f>+[1]NEA!K81</f>
        <v>1240.1518000000001</v>
      </c>
      <c r="L80" s="17">
        <f>+[1]NEA!L81</f>
        <v>1068.5110999999999</v>
      </c>
      <c r="M80" s="17">
        <f>+[1]NEA!M81</f>
        <v>1491.4927</v>
      </c>
      <c r="N80" s="17">
        <f>+[1]NEA!N81</f>
        <v>1263.7900999999999</v>
      </c>
      <c r="O80" s="18">
        <f>+[1]NEA!R81</f>
        <v>1621.5037</v>
      </c>
      <c r="P80" s="19">
        <f>+[1]NEA!S81</f>
        <v>1451.7759000000001</v>
      </c>
      <c r="Q80" s="20">
        <f>+[1]NEA!T81</f>
        <v>1248.6395</v>
      </c>
      <c r="R80" s="18">
        <f t="shared" si="34"/>
        <v>1437.06604522</v>
      </c>
      <c r="S80" s="19">
        <f t="shared" si="35"/>
        <v>1460.3429509887392</v>
      </c>
      <c r="T80" s="19">
        <f t="shared" si="36"/>
        <v>1372.1695066725717</v>
      </c>
      <c r="U80" s="19">
        <f t="shared" si="37"/>
        <v>1351.7459310511756</v>
      </c>
      <c r="V80" s="19"/>
      <c r="W80" s="20">
        <f t="shared" si="38"/>
        <v>1386.013996874349</v>
      </c>
      <c r="X80" s="21"/>
      <c r="Y80" s="42">
        <f t="shared" si="32"/>
        <v>6.2482537705801811E-2</v>
      </c>
      <c r="Z80" s="24">
        <f t="shared" si="32"/>
        <v>6.886912856222005E-2</v>
      </c>
      <c r="AA80" s="24">
        <f t="shared" si="32"/>
        <v>8.2616480421041194E-2</v>
      </c>
      <c r="AB80" s="24">
        <f t="shared" si="32"/>
        <v>5.6209203051798218E-2</v>
      </c>
      <c r="AC80" s="24">
        <f t="shared" si="32"/>
        <v>5.4178718759972266E-2</v>
      </c>
      <c r="AD80" s="24">
        <f t="shared" si="32"/>
        <v>5.6076088689402948E-2</v>
      </c>
      <c r="AE80" s="24">
        <f t="shared" si="32"/>
        <v>5.673830119065526E-2</v>
      </c>
      <c r="AF80" s="24">
        <f t="shared" si="32"/>
        <v>5.1002396297522345E-2</v>
      </c>
      <c r="AG80" s="24">
        <f t="shared" si="32"/>
        <v>1.4952256438490963E-2</v>
      </c>
      <c r="AH80" s="24">
        <f t="shared" si="32"/>
        <v>5.2943052857129747E-2</v>
      </c>
      <c r="AI80" s="24">
        <f t="shared" si="32"/>
        <v>0.22794290957963637</v>
      </c>
      <c r="AJ80" s="24">
        <f t="shared" si="32"/>
        <v>7.3335628980275791E-2</v>
      </c>
      <c r="AK80" s="24">
        <f t="shared" si="32"/>
        <v>5.4491381647350678E-2</v>
      </c>
      <c r="AL80" s="24">
        <f t="shared" si="32"/>
        <v>4.5634709137846396E-2</v>
      </c>
      <c r="AM80" s="24">
        <f t="shared" si="32"/>
        <v>6.6585171487011818E-2</v>
      </c>
      <c r="AN80" s="24">
        <f t="shared" si="32"/>
        <v>5.9380981684046708E-2</v>
      </c>
      <c r="AO80" s="24">
        <f t="shared" si="30"/>
        <v>6.2485865652732286E-2</v>
      </c>
      <c r="AP80" s="24">
        <f t="shared" si="30"/>
        <v>6.474281197556464E-2</v>
      </c>
      <c r="AQ80" s="24">
        <f t="shared" si="30"/>
        <v>5.815938287262834E-2</v>
      </c>
      <c r="AR80" s="24">
        <f t="shared" si="24"/>
        <v>5.5341293786418611E-2</v>
      </c>
      <c r="AS80" s="24" t="e">
        <f t="shared" si="24"/>
        <v>#DIV/0!</v>
      </c>
      <c r="AT80" s="24">
        <f t="shared" si="24"/>
        <v>5.5949618383345889E-2</v>
      </c>
      <c r="AU80" s="21"/>
      <c r="AV80" s="24">
        <f t="shared" si="29"/>
        <v>1.0361310361614984</v>
      </c>
      <c r="AW80" s="24">
        <f t="shared" si="29"/>
        <v>1.0280899938983237</v>
      </c>
      <c r="AX80" s="24">
        <f t="shared" si="29"/>
        <v>1.1918173994980665</v>
      </c>
      <c r="AY80" s="24">
        <f t="shared" si="29"/>
        <v>1.1684191774342287</v>
      </c>
      <c r="AZ80" s="24">
        <f t="shared" si="29"/>
        <v>0.99511388140710033</v>
      </c>
      <c r="BA80" s="24">
        <f t="shared" si="29"/>
        <v>1.1062616292685492</v>
      </c>
      <c r="BB80" s="24">
        <f t="shared" si="29"/>
        <v>0.91245719765875744</v>
      </c>
      <c r="BC80" s="24">
        <f t="shared" ref="BC80:BE95" si="41">+I80/I68-1</f>
        <v>0.95406713926836795</v>
      </c>
      <c r="BD80" s="24">
        <f t="shared" si="27"/>
        <v>0.76812731716122573</v>
      </c>
      <c r="BE80" s="24">
        <f t="shared" si="27"/>
        <v>1.0049726936744388</v>
      </c>
      <c r="BF80" s="24">
        <f t="shared" si="27"/>
        <v>0.71040591504565298</v>
      </c>
      <c r="BG80" s="24">
        <f t="shared" si="27"/>
        <v>1.2011598390776776</v>
      </c>
      <c r="BH80" s="24">
        <f t="shared" si="27"/>
        <v>1.1202102175203748</v>
      </c>
      <c r="BI80" s="24">
        <f t="shared" si="27"/>
        <v>1.2807591992169338</v>
      </c>
      <c r="BJ80" s="24">
        <f t="shared" si="27"/>
        <v>1.0014457576862141</v>
      </c>
      <c r="BK80" s="24">
        <f t="shared" si="27"/>
        <v>0.99896916904523025</v>
      </c>
      <c r="BL80" s="24">
        <f t="shared" si="31"/>
        <v>1.0361069811672525</v>
      </c>
      <c r="BM80" s="24">
        <f t="shared" si="31"/>
        <v>1.0764865126867562</v>
      </c>
      <c r="BN80" s="24">
        <f t="shared" si="31"/>
        <v>1.1257799596169082</v>
      </c>
      <c r="BO80" s="24">
        <f t="shared" si="31"/>
        <v>1.1121198123903087</v>
      </c>
      <c r="BP80" s="24" t="e">
        <f t="shared" si="31"/>
        <v>#DIV/0!</v>
      </c>
      <c r="BQ80" s="24">
        <f t="shared" si="31"/>
        <v>1.0222201370786137</v>
      </c>
      <c r="BR80" s="21"/>
      <c r="BS80" s="35">
        <f t="shared" si="39"/>
        <v>44986</v>
      </c>
      <c r="BT80" s="24">
        <f t="shared" si="26"/>
        <v>2.6333047107586029E-2</v>
      </c>
      <c r="BU80" s="24">
        <f t="shared" si="26"/>
        <v>2.588704462088887E-3</v>
      </c>
      <c r="BV80" s="24">
        <f t="shared" si="26"/>
        <v>6.4778526540580092E-3</v>
      </c>
      <c r="BW80" s="24">
        <f t="shared" si="33"/>
        <v>3.7777873185538702E-3</v>
      </c>
      <c r="BX80" s="24">
        <f t="shared" si="33"/>
        <v>4.2083162625814394E-3</v>
      </c>
      <c r="BY80" s="24">
        <f t="shared" si="33"/>
        <v>3.1845437357136369E-3</v>
      </c>
      <c r="BZ80" s="24">
        <f t="shared" si="33"/>
        <v>5.4083783967419927E-3</v>
      </c>
      <c r="CA80" s="24">
        <f t="shared" si="33"/>
        <v>3.1289107129007501E-4</v>
      </c>
      <c r="CB80" s="24">
        <f t="shared" si="33"/>
        <v>2.8767884476004839E-3</v>
      </c>
      <c r="CC80" s="24">
        <f t="shared" si="33"/>
        <v>1.994390743281743E-3</v>
      </c>
      <c r="CD80" s="24">
        <f t="shared" si="33"/>
        <v>3.7294964478764006E-3</v>
      </c>
      <c r="CE80" s="24">
        <f t="shared" si="33"/>
        <v>1.5933752445645368E-3</v>
      </c>
      <c r="CF80" s="24">
        <f t="shared" si="40"/>
        <v>6.248557189193709E-2</v>
      </c>
    </row>
    <row r="81" spans="1:84" x14ac:dyDescent="0.25">
      <c r="A81" s="31">
        <f>+[1]NEA!A82</f>
        <v>45017</v>
      </c>
      <c r="B81" s="17">
        <f>+[1]NEA!B82</f>
        <v>1556.9070999999999</v>
      </c>
      <c r="C81" s="17">
        <f>+[1]NEA!C82</f>
        <v>1718.9866999999999</v>
      </c>
      <c r="D81" s="17">
        <f>+[1]NEA!D82</f>
        <v>1328.5187000000001</v>
      </c>
      <c r="E81" s="17">
        <f>+[1]NEA!E82</f>
        <v>1552.6465000000001</v>
      </c>
      <c r="F81" s="17">
        <f>+[1]NEA!F82</f>
        <v>1282.1463000000001</v>
      </c>
      <c r="G81" s="17">
        <f>+[1]NEA!G82</f>
        <v>1492.1755000000001</v>
      </c>
      <c r="H81" s="17">
        <f>+[1]NEA!H82</f>
        <v>1631.2057</v>
      </c>
      <c r="I81" s="17">
        <f>+[1]NEA!I82</f>
        <v>1648.7021</v>
      </c>
      <c r="J81" s="17">
        <f>+[1]NEA!J82</f>
        <v>1078.6663000000001</v>
      </c>
      <c r="K81" s="17">
        <f>+[1]NEA!K82</f>
        <v>1322.0314000000001</v>
      </c>
      <c r="L81" s="17">
        <f>+[1]NEA!L82</f>
        <v>1105.8432</v>
      </c>
      <c r="M81" s="17">
        <f>+[1]NEA!M82</f>
        <v>1704.9675</v>
      </c>
      <c r="N81" s="17">
        <f>+[1]NEA!N82</f>
        <v>1347.4223999999999</v>
      </c>
      <c r="O81" s="18">
        <f>+[1]NEA!R82</f>
        <v>1767.5971999999999</v>
      </c>
      <c r="P81" s="19">
        <f>+[1]NEA!S82</f>
        <v>1581.9495999999999</v>
      </c>
      <c r="Q81" s="20">
        <f>+[1]NEA!T82</f>
        <v>1309.0373</v>
      </c>
      <c r="R81" s="18">
        <f t="shared" si="34"/>
        <v>1556.8974763200001</v>
      </c>
      <c r="S81" s="19">
        <f t="shared" si="35"/>
        <v>1596.9323292502058</v>
      </c>
      <c r="T81" s="19">
        <f t="shared" si="36"/>
        <v>1498.5350980513729</v>
      </c>
      <c r="U81" s="19">
        <f t="shared" si="37"/>
        <v>1463.2017512448133</v>
      </c>
      <c r="V81" s="19"/>
      <c r="W81" s="20">
        <f t="shared" si="38"/>
        <v>1486.1163485934569</v>
      </c>
      <c r="X81" s="21"/>
      <c r="Y81" s="42">
        <f t="shared" si="32"/>
        <v>8.3391165193748895E-2</v>
      </c>
      <c r="Z81" s="24">
        <f t="shared" si="32"/>
        <v>9.8028375470099016E-2</v>
      </c>
      <c r="AA81" s="24">
        <f t="shared" si="32"/>
        <v>5.3957333932458162E-2</v>
      </c>
      <c r="AB81" s="24">
        <f t="shared" ref="AB81:AN95" si="42">+E81/E80-1</f>
        <v>9.3959854017169997E-2</v>
      </c>
      <c r="AC81" s="24">
        <f t="shared" si="42"/>
        <v>4.5875068734783309E-2</v>
      </c>
      <c r="AD81" s="24">
        <f t="shared" si="42"/>
        <v>8.2973993246578948E-2</v>
      </c>
      <c r="AE81" s="24">
        <f t="shared" si="42"/>
        <v>6.9548611017767659E-2</v>
      </c>
      <c r="AF81" s="24">
        <f t="shared" si="42"/>
        <v>5.325292923020708E-2</v>
      </c>
      <c r="AG81" s="24">
        <f t="shared" si="42"/>
        <v>5.8884432803256281E-2</v>
      </c>
      <c r="AH81" s="24">
        <f t="shared" si="42"/>
        <v>6.6023852886396561E-2</v>
      </c>
      <c r="AI81" s="24">
        <f t="shared" si="42"/>
        <v>3.4938429745839938E-2</v>
      </c>
      <c r="AJ81" s="24">
        <f t="shared" si="42"/>
        <v>0.14312829020215778</v>
      </c>
      <c r="AK81" s="24">
        <f t="shared" si="42"/>
        <v>6.6175783462775861E-2</v>
      </c>
      <c r="AL81" s="24">
        <f t="shared" si="42"/>
        <v>9.0097543409860759E-2</v>
      </c>
      <c r="AM81" s="24">
        <f t="shared" si="42"/>
        <v>8.9665147355042718E-2</v>
      </c>
      <c r="AN81" s="24">
        <f t="shared" si="42"/>
        <v>4.8370886873272845E-2</v>
      </c>
      <c r="AO81" s="24">
        <f t="shared" si="30"/>
        <v>8.3386168296569307E-2</v>
      </c>
      <c r="AP81" s="24">
        <f t="shared" si="30"/>
        <v>9.3532398104833936E-2</v>
      </c>
      <c r="AQ81" s="24">
        <f t="shared" si="30"/>
        <v>9.2091823032294462E-2</v>
      </c>
      <c r="AR81" s="24">
        <f t="shared" si="24"/>
        <v>8.245323150850159E-2</v>
      </c>
      <c r="AS81" s="24" t="e">
        <f t="shared" si="24"/>
        <v>#DIV/0!</v>
      </c>
      <c r="AT81" s="24">
        <f t="shared" si="24"/>
        <v>7.2223189624962325E-2</v>
      </c>
      <c r="AU81" s="21"/>
      <c r="AV81" s="24">
        <f t="shared" ref="AV81:BB95" si="43">+B81/B69-1</f>
        <v>1.0805765719246252</v>
      </c>
      <c r="AW81" s="24">
        <f t="shared" si="43"/>
        <v>1.0925800360233318</v>
      </c>
      <c r="AX81" s="24">
        <f t="shared" si="43"/>
        <v>1.2376939932110487</v>
      </c>
      <c r="AY81" s="24">
        <f t="shared" si="43"/>
        <v>1.1795463714573606</v>
      </c>
      <c r="AZ81" s="24">
        <f t="shared" si="43"/>
        <v>0.9728775675256478</v>
      </c>
      <c r="BA81" s="24">
        <f t="shared" si="43"/>
        <v>1.1617582995163711</v>
      </c>
      <c r="BB81" s="24">
        <f t="shared" si="43"/>
        <v>0.92435751257133569</v>
      </c>
      <c r="BC81" s="24">
        <f t="shared" si="41"/>
        <v>0.97667426626836695</v>
      </c>
      <c r="BD81" s="24">
        <f t="shared" si="27"/>
        <v>0.80993267450866679</v>
      </c>
      <c r="BE81" s="24">
        <f t="shared" si="27"/>
        <v>1.0464061889778726</v>
      </c>
      <c r="BF81" s="24">
        <f t="shared" si="27"/>
        <v>0.7201000412664782</v>
      </c>
      <c r="BG81" s="24">
        <f t="shared" si="27"/>
        <v>1.3404011592687759</v>
      </c>
      <c r="BH81" s="24">
        <f t="shared" si="27"/>
        <v>1.1412788278814849</v>
      </c>
      <c r="BI81" s="24">
        <f t="shared" si="27"/>
        <v>1.3494147188752565</v>
      </c>
      <c r="BJ81" s="24">
        <f t="shared" si="27"/>
        <v>1.0486002512269978</v>
      </c>
      <c r="BK81" s="24">
        <f t="shared" si="27"/>
        <v>1.011323474595204</v>
      </c>
      <c r="BL81" s="24">
        <f t="shared" si="31"/>
        <v>1.0805497695487531</v>
      </c>
      <c r="BM81" s="24">
        <f t="shared" si="31"/>
        <v>1.1331635403283564</v>
      </c>
      <c r="BN81" s="24">
        <f t="shared" si="31"/>
        <v>1.1739073921662579</v>
      </c>
      <c r="BO81" s="24">
        <f t="shared" si="31"/>
        <v>1.1434951124817676</v>
      </c>
      <c r="BP81" s="24" t="e">
        <f t="shared" si="31"/>
        <v>#DIV/0!</v>
      </c>
      <c r="BQ81" s="24">
        <f t="shared" si="31"/>
        <v>1.0501338244090479</v>
      </c>
      <c r="BR81" s="21"/>
      <c r="BS81" s="35">
        <f t="shared" si="39"/>
        <v>45017</v>
      </c>
      <c r="BT81" s="24">
        <f t="shared" si="26"/>
        <v>3.7707788871273559E-2</v>
      </c>
      <c r="BU81" s="24">
        <f t="shared" si="26"/>
        <v>1.7227374648790188E-3</v>
      </c>
      <c r="BV81" s="24">
        <f t="shared" si="26"/>
        <v>1.0764506321655012E-2</v>
      </c>
      <c r="BW81" s="24">
        <f t="shared" si="33"/>
        <v>3.1737882326121946E-3</v>
      </c>
      <c r="BX81" s="24">
        <f t="shared" si="33"/>
        <v>6.1893644581819873E-3</v>
      </c>
      <c r="BY81" s="24">
        <f t="shared" si="33"/>
        <v>3.8824421915089175E-3</v>
      </c>
      <c r="BZ81" s="24">
        <f t="shared" si="33"/>
        <v>5.5860123906428041E-3</v>
      </c>
      <c r="CA81" s="24">
        <f t="shared" si="33"/>
        <v>1.1770929050484266E-3</v>
      </c>
      <c r="CB81" s="24">
        <f t="shared" si="33"/>
        <v>3.5553543558089758E-3</v>
      </c>
      <c r="CC81" s="24">
        <f t="shared" si="33"/>
        <v>3.5330022936279446E-4</v>
      </c>
      <c r="CD81" s="24">
        <f t="shared" si="33"/>
        <v>7.3531665822703061E-3</v>
      </c>
      <c r="CE81" s="24">
        <f t="shared" si="33"/>
        <v>1.920483459276083E-3</v>
      </c>
      <c r="CF81" s="24">
        <f t="shared" si="40"/>
        <v>8.3386037462520102E-2</v>
      </c>
    </row>
    <row r="82" spans="1:84" x14ac:dyDescent="0.25">
      <c r="A82" s="31">
        <f>+[1]NEA!A83</f>
        <v>45047</v>
      </c>
      <c r="B82" s="17">
        <f>+[1]NEA!B83</f>
        <v>1670.3598</v>
      </c>
      <c r="C82" s="17">
        <f>+[1]NEA!C83</f>
        <v>1818.8897999999999</v>
      </c>
      <c r="D82" s="17">
        <f>+[1]NEA!D83</f>
        <v>1445.5184999999999</v>
      </c>
      <c r="E82" s="17">
        <f>+[1]NEA!E83</f>
        <v>1681.9269999999999</v>
      </c>
      <c r="F82" s="17">
        <f>+[1]NEA!F83</f>
        <v>1442.5259000000001</v>
      </c>
      <c r="G82" s="17">
        <f>+[1]NEA!G83</f>
        <v>1619.2837</v>
      </c>
      <c r="H82" s="17">
        <f>+[1]NEA!H83</f>
        <v>1810.9196999999999</v>
      </c>
      <c r="I82" s="17">
        <f>+[1]NEA!I83</f>
        <v>1742.9239</v>
      </c>
      <c r="J82" s="17">
        <f>+[1]NEA!J83</f>
        <v>1156.2231999999999</v>
      </c>
      <c r="K82" s="17">
        <f>+[1]NEA!K83</f>
        <v>1409.7677000000001</v>
      </c>
      <c r="L82" s="17">
        <f>+[1]NEA!L83</f>
        <v>1141.8189</v>
      </c>
      <c r="M82" s="17">
        <f>+[1]NEA!M83</f>
        <v>1819.5398</v>
      </c>
      <c r="N82" s="17">
        <f>+[1]NEA!N83</f>
        <v>1458.5242000000001</v>
      </c>
      <c r="O82" s="18">
        <f>+[1]NEA!R83</f>
        <v>1884.9422999999999</v>
      </c>
      <c r="P82" s="19">
        <f>+[1]NEA!S83</f>
        <v>1696.9755</v>
      </c>
      <c r="Q82" s="20">
        <f>+[1]NEA!T83</f>
        <v>1413.5147999999999</v>
      </c>
      <c r="R82" s="18">
        <f t="shared" si="34"/>
        <v>1670.33971838</v>
      </c>
      <c r="S82" s="19">
        <f t="shared" si="35"/>
        <v>1705.7383806921173</v>
      </c>
      <c r="T82" s="19">
        <f t="shared" si="36"/>
        <v>1615.7420343666961</v>
      </c>
      <c r="U82" s="19">
        <f t="shared" si="37"/>
        <v>1580.8596367219916</v>
      </c>
      <c r="V82" s="19"/>
      <c r="W82" s="20">
        <f t="shared" si="38"/>
        <v>1601.2018879141488</v>
      </c>
      <c r="X82" s="21"/>
      <c r="Y82" s="42">
        <f t="shared" ref="Y82:AA95" si="44">+B82/B81-1</f>
        <v>7.2870564981044827E-2</v>
      </c>
      <c r="Z82" s="24">
        <f t="shared" si="44"/>
        <v>5.8117436278011914E-2</v>
      </c>
      <c r="AA82" s="24">
        <f t="shared" si="44"/>
        <v>8.8067860843810353E-2</v>
      </c>
      <c r="AB82" s="24">
        <f t="shared" si="42"/>
        <v>8.326460659267898E-2</v>
      </c>
      <c r="AC82" s="24">
        <f t="shared" si="42"/>
        <v>0.12508681731562143</v>
      </c>
      <c r="AD82" s="24">
        <f t="shared" si="42"/>
        <v>8.5183143671773154E-2</v>
      </c>
      <c r="AE82" s="24">
        <f t="shared" si="42"/>
        <v>0.11017249387983385</v>
      </c>
      <c r="AF82" s="24">
        <f t="shared" si="42"/>
        <v>5.7149075020890727E-2</v>
      </c>
      <c r="AG82" s="24">
        <f t="shared" si="42"/>
        <v>7.1900735194934562E-2</v>
      </c>
      <c r="AH82" s="24">
        <f t="shared" si="42"/>
        <v>6.6364762591871962E-2</v>
      </c>
      <c r="AI82" s="24">
        <f t="shared" si="42"/>
        <v>3.2532369869435307E-2</v>
      </c>
      <c r="AJ82" s="24">
        <f t="shared" si="42"/>
        <v>6.719911083349106E-2</v>
      </c>
      <c r="AK82" s="24">
        <f t="shared" si="42"/>
        <v>8.245506383150536E-2</v>
      </c>
      <c r="AL82" s="24">
        <f t="shared" si="42"/>
        <v>6.6386787668593294E-2</v>
      </c>
      <c r="AM82" s="24">
        <f t="shared" si="42"/>
        <v>7.2711482085143553E-2</v>
      </c>
      <c r="AN82" s="24">
        <f t="shared" si="42"/>
        <v>7.9812469820378595E-2</v>
      </c>
      <c r="AO82" s="24">
        <f t="shared" si="30"/>
        <v>7.2864298250479909E-2</v>
      </c>
      <c r="AP82" s="24">
        <f t="shared" si="30"/>
        <v>6.8134415872836751E-2</v>
      </c>
      <c r="AQ82" s="24">
        <f t="shared" si="30"/>
        <v>7.8214341771329687E-2</v>
      </c>
      <c r="AR82" s="24">
        <f t="shared" si="24"/>
        <v>8.0411252499582808E-2</v>
      </c>
      <c r="AS82" s="24" t="e">
        <f t="shared" si="24"/>
        <v>#DIV/0!</v>
      </c>
      <c r="AT82" s="24">
        <f t="shared" si="24"/>
        <v>7.744046381672276E-2</v>
      </c>
      <c r="AU82" s="21"/>
      <c r="AV82" s="24">
        <f t="shared" si="43"/>
        <v>1.1205586404941994</v>
      </c>
      <c r="AW82" s="24">
        <f t="shared" si="43"/>
        <v>1.1074876888728684</v>
      </c>
      <c r="AX82" s="24">
        <f t="shared" si="43"/>
        <v>1.2579230529040766</v>
      </c>
      <c r="AY82" s="24">
        <f t="shared" si="43"/>
        <v>1.2547295406921943</v>
      </c>
      <c r="AZ82" s="24">
        <f t="shared" si="43"/>
        <v>1.1095071183070786</v>
      </c>
      <c r="BA82" s="24">
        <f t="shared" si="43"/>
        <v>1.2336669820473052</v>
      </c>
      <c r="BB82" s="24">
        <f t="shared" si="43"/>
        <v>1.0143714142793563</v>
      </c>
      <c r="BC82" s="24">
        <f t="shared" si="41"/>
        <v>0.97714634391755917</v>
      </c>
      <c r="BD82" s="24">
        <f t="shared" si="27"/>
        <v>0.88935331064041434</v>
      </c>
      <c r="BE82" s="24">
        <f t="shared" si="27"/>
        <v>1.0770514151986541</v>
      </c>
      <c r="BF82" s="24">
        <f t="shared" si="27"/>
        <v>0.71545068446370963</v>
      </c>
      <c r="BG82" s="24">
        <f t="shared" si="27"/>
        <v>1.3338605942896251</v>
      </c>
      <c r="BH82" s="24">
        <f t="shared" si="27"/>
        <v>1.2049064060349788</v>
      </c>
      <c r="BI82" s="24">
        <f t="shared" si="27"/>
        <v>1.4248642774139939</v>
      </c>
      <c r="BJ82" s="24">
        <f t="shared" si="27"/>
        <v>1.0841565584023609</v>
      </c>
      <c r="BK82" s="24">
        <f t="shared" si="27"/>
        <v>1.0485312032889778</v>
      </c>
      <c r="BL82" s="24">
        <f t="shared" si="31"/>
        <v>1.1205222154469858</v>
      </c>
      <c r="BM82" s="24">
        <f t="shared" si="31"/>
        <v>1.1648932748298519</v>
      </c>
      <c r="BN82" s="24">
        <f t="shared" si="31"/>
        <v>1.2272699399895366</v>
      </c>
      <c r="BO82" s="24">
        <f t="shared" si="31"/>
        <v>1.207408891878889</v>
      </c>
      <c r="BP82" s="24" t="e">
        <f t="shared" si="31"/>
        <v>#DIV/0!</v>
      </c>
      <c r="BQ82" s="24">
        <f t="shared" si="31"/>
        <v>1.1017810246795947</v>
      </c>
      <c r="BR82" s="21"/>
      <c r="BS82" s="35">
        <f t="shared" si="39"/>
        <v>45047</v>
      </c>
      <c r="BT82" s="24">
        <f t="shared" si="26"/>
        <v>2.2657604047152207E-2</v>
      </c>
      <c r="BU82" s="24">
        <f t="shared" si="26"/>
        <v>2.7354186515046361E-3</v>
      </c>
      <c r="BV82" s="24">
        <f t="shared" si="26"/>
        <v>9.6322625800858534E-3</v>
      </c>
      <c r="BW82" s="24">
        <f t="shared" si="33"/>
        <v>8.3542464158587234E-3</v>
      </c>
      <c r="BX82" s="24">
        <f t="shared" si="33"/>
        <v>6.3517071506707067E-3</v>
      </c>
      <c r="BY82" s="24">
        <f t="shared" si="33"/>
        <v>6.0716252112923089E-3</v>
      </c>
      <c r="BZ82" s="24">
        <f t="shared" si="33"/>
        <v>5.8279388282062574E-3</v>
      </c>
      <c r="CA82" s="24">
        <f t="shared" si="33"/>
        <v>1.4047752624417955E-3</v>
      </c>
      <c r="CB82" s="24">
        <f t="shared" si="33"/>
        <v>3.5164237609296035E-3</v>
      </c>
      <c r="CC82" s="24">
        <f t="shared" si="33"/>
        <v>3.142573632042653E-4</v>
      </c>
      <c r="CD82" s="24">
        <f t="shared" si="33"/>
        <v>3.6426893101072001E-3</v>
      </c>
      <c r="CE82" s="24">
        <f t="shared" si="33"/>
        <v>2.3548992743369244E-3</v>
      </c>
      <c r="CF82" s="24">
        <f t="shared" si="40"/>
        <v>7.2863847855790476E-2</v>
      </c>
    </row>
    <row r="83" spans="1:84" x14ac:dyDescent="0.25">
      <c r="A83" s="31">
        <f>+[1]NEA!A84</f>
        <v>45078</v>
      </c>
      <c r="B83" s="17">
        <f>+[1]NEA!B84</f>
        <v>1780.7632000000001</v>
      </c>
      <c r="C83" s="17">
        <f>+[1]NEA!C84</f>
        <v>1927.3097</v>
      </c>
      <c r="D83" s="17">
        <f>+[1]NEA!D84</f>
        <v>1519.1686999999999</v>
      </c>
      <c r="E83" s="17">
        <f>+[1]NEA!E84</f>
        <v>1742.2814000000001</v>
      </c>
      <c r="F83" s="17">
        <f>+[1]NEA!F84</f>
        <v>1659.4426000000001</v>
      </c>
      <c r="G83" s="17">
        <f>+[1]NEA!G84</f>
        <v>1742.0851</v>
      </c>
      <c r="H83" s="17">
        <f>+[1]NEA!H84</f>
        <v>1965.5635</v>
      </c>
      <c r="I83" s="17">
        <f>+[1]NEA!I84</f>
        <v>1842.2573</v>
      </c>
      <c r="J83" s="17">
        <f>+[1]NEA!J84</f>
        <v>1255.6029000000001</v>
      </c>
      <c r="K83" s="17">
        <f>+[1]NEA!K84</f>
        <v>1503.82</v>
      </c>
      <c r="L83" s="17">
        <f>+[1]NEA!L84</f>
        <v>1287.5186000000001</v>
      </c>
      <c r="M83" s="17">
        <f>+[1]NEA!M84</f>
        <v>1884.9912999999999</v>
      </c>
      <c r="N83" s="17">
        <f>+[1]NEA!N84</f>
        <v>1570.5906</v>
      </c>
      <c r="O83" s="18">
        <f>+[1]NEA!R84</f>
        <v>1954.3027</v>
      </c>
      <c r="P83" s="19">
        <f>+[1]NEA!S84</f>
        <v>1808.068</v>
      </c>
      <c r="Q83" s="20">
        <f>+[1]NEA!T84</f>
        <v>1550.1685</v>
      </c>
      <c r="R83" s="18">
        <f t="shared" si="34"/>
        <v>1780.7416537699996</v>
      </c>
      <c r="S83" s="19">
        <f t="shared" si="35"/>
        <v>1802.3133563306781</v>
      </c>
      <c r="T83" s="19">
        <f t="shared" si="36"/>
        <v>1702.4322123708298</v>
      </c>
      <c r="U83" s="19">
        <f t="shared" si="37"/>
        <v>1671.1850656293223</v>
      </c>
      <c r="V83" s="19"/>
      <c r="W83" s="20">
        <f t="shared" si="38"/>
        <v>1702.4859216711816</v>
      </c>
      <c r="X83" s="21"/>
      <c r="Y83" s="42">
        <f t="shared" si="44"/>
        <v>6.6095580125910658E-2</v>
      </c>
      <c r="Z83" s="24">
        <f t="shared" si="44"/>
        <v>5.960773434432376E-2</v>
      </c>
      <c r="AA83" s="24">
        <f t="shared" si="44"/>
        <v>5.0950714224688332E-2</v>
      </c>
      <c r="AB83" s="24">
        <f t="shared" si="42"/>
        <v>3.5884078203156422E-2</v>
      </c>
      <c r="AC83" s="24">
        <f t="shared" si="42"/>
        <v>0.15037282866116986</v>
      </c>
      <c r="AD83" s="24">
        <f t="shared" si="42"/>
        <v>7.5836865399188547E-2</v>
      </c>
      <c r="AE83" s="24">
        <f t="shared" si="42"/>
        <v>8.5395172408804232E-2</v>
      </c>
      <c r="AF83" s="24">
        <f t="shared" si="42"/>
        <v>5.6992390775064905E-2</v>
      </c>
      <c r="AG83" s="24">
        <f t="shared" si="42"/>
        <v>8.5952003038859859E-2</v>
      </c>
      <c r="AH83" s="24">
        <f t="shared" si="42"/>
        <v>6.6714750238638487E-2</v>
      </c>
      <c r="AI83" s="24">
        <f t="shared" si="42"/>
        <v>0.12760316018591045</v>
      </c>
      <c r="AJ83" s="24">
        <f t="shared" si="42"/>
        <v>3.5971458277527013E-2</v>
      </c>
      <c r="AK83" s="24">
        <f t="shared" si="42"/>
        <v>7.6835475201576964E-2</v>
      </c>
      <c r="AL83" s="24">
        <f t="shared" si="42"/>
        <v>3.6797094531753061E-2</v>
      </c>
      <c r="AM83" s="24">
        <f t="shared" si="42"/>
        <v>6.546499934736838E-2</v>
      </c>
      <c r="AN83" s="24">
        <f t="shared" si="42"/>
        <v>9.6676525778152556E-2</v>
      </c>
      <c r="AO83" s="24">
        <f t="shared" si="30"/>
        <v>6.6095497924861801E-2</v>
      </c>
      <c r="AP83" s="24">
        <f t="shared" si="30"/>
        <v>5.6617695146998326E-2</v>
      </c>
      <c r="AQ83" s="24">
        <f t="shared" si="30"/>
        <v>5.3653476953771762E-2</v>
      </c>
      <c r="AR83" s="24">
        <f t="shared" si="24"/>
        <v>5.7136906281335609E-2</v>
      </c>
      <c r="AS83" s="24" t="e">
        <f t="shared" si="24"/>
        <v>#DIV/0!</v>
      </c>
      <c r="AT83" s="24">
        <f t="shared" si="24"/>
        <v>6.3255005206728443E-2</v>
      </c>
      <c r="AU83" s="21"/>
      <c r="AV83" s="24">
        <f t="shared" si="43"/>
        <v>1.1546298274784381</v>
      </c>
      <c r="AW83" s="24">
        <f t="shared" si="43"/>
        <v>1.1411354793239763</v>
      </c>
      <c r="AX83" s="24">
        <f t="shared" si="43"/>
        <v>1.2382139592171688</v>
      </c>
      <c r="AY83" s="24">
        <f t="shared" si="43"/>
        <v>1.2043262594576514</v>
      </c>
      <c r="AZ83" s="24">
        <f t="shared" si="43"/>
        <v>1.3319653027535288</v>
      </c>
      <c r="BA83" s="24">
        <f t="shared" si="43"/>
        <v>1.2794320225974625</v>
      </c>
      <c r="BB83" s="24">
        <f t="shared" si="43"/>
        <v>1.0478839285844521</v>
      </c>
      <c r="BC83" s="24">
        <f t="shared" si="41"/>
        <v>0.95926520587437958</v>
      </c>
      <c r="BD83" s="24">
        <f t="shared" si="27"/>
        <v>1.0134441505461349</v>
      </c>
      <c r="BE83" s="24">
        <f t="shared" si="27"/>
        <v>1.1351935215245175</v>
      </c>
      <c r="BF83" s="24">
        <f t="shared" ref="BF83:BK95" si="45">+L83/L71-1</f>
        <v>0.92385758130889162</v>
      </c>
      <c r="BG83" s="24">
        <f t="shared" si="45"/>
        <v>1.3080759275997931</v>
      </c>
      <c r="BH83" s="24">
        <f t="shared" si="45"/>
        <v>1.2546659418081392</v>
      </c>
      <c r="BI83" s="24">
        <f t="shared" si="45"/>
        <v>1.3904331677128186</v>
      </c>
      <c r="BJ83" s="24">
        <f t="shared" si="45"/>
        <v>1.1154426654698328</v>
      </c>
      <c r="BK83" s="24">
        <f t="shared" si="45"/>
        <v>1.1497116995257142</v>
      </c>
      <c r="BL83" s="24">
        <f t="shared" si="31"/>
        <v>1.154597939481719</v>
      </c>
      <c r="BM83" s="24">
        <f t="shared" si="31"/>
        <v>1.1835821651679246</v>
      </c>
      <c r="BN83" s="24">
        <f t="shared" si="31"/>
        <v>1.2305494783463269</v>
      </c>
      <c r="BO83" s="24">
        <f t="shared" si="31"/>
        <v>1.2161781738937485</v>
      </c>
      <c r="BP83" s="24" t="e">
        <f t="shared" si="31"/>
        <v>#DIV/0!</v>
      </c>
      <c r="BQ83" s="24">
        <f t="shared" si="31"/>
        <v>1.117720017012469</v>
      </c>
      <c r="BR83" s="21"/>
      <c r="BS83" s="35">
        <f t="shared" si="39"/>
        <v>45078</v>
      </c>
      <c r="BT83" s="24">
        <f t="shared" si="26"/>
        <v>2.291905414031159E-2</v>
      </c>
      <c r="BU83" s="24">
        <f t="shared" si="26"/>
        <v>1.6049639604592985E-3</v>
      </c>
      <c r="BV83" s="24">
        <f t="shared" si="26"/>
        <v>4.1913786478817439E-3</v>
      </c>
      <c r="BW83" s="24">
        <f t="shared" si="33"/>
        <v>1.0531829351975545E-2</v>
      </c>
      <c r="BX83" s="24">
        <f t="shared" si="33"/>
        <v>5.7196951938139349E-3</v>
      </c>
      <c r="BY83" s="24">
        <f t="shared" si="33"/>
        <v>4.8697675075753157E-3</v>
      </c>
      <c r="BZ83" s="24">
        <f t="shared" si="33"/>
        <v>5.7267939637915127E-3</v>
      </c>
      <c r="CA83" s="24">
        <f t="shared" si="33"/>
        <v>1.6777867498966421E-3</v>
      </c>
      <c r="CB83" s="24">
        <f t="shared" si="33"/>
        <v>3.5135325455030648E-3</v>
      </c>
      <c r="CC83" s="24">
        <f t="shared" si="33"/>
        <v>1.1862808958884195E-3</v>
      </c>
      <c r="CD83" s="24">
        <f t="shared" si="33"/>
        <v>1.9396116034401658E-3</v>
      </c>
      <c r="CE83" s="24">
        <f t="shared" si="33"/>
        <v>2.214008742308093E-3</v>
      </c>
      <c r="CF83" s="24">
        <f t="shared" si="40"/>
        <v>6.6094703302845323E-2</v>
      </c>
    </row>
    <row r="84" spans="1:84" x14ac:dyDescent="0.25">
      <c r="A84" s="31">
        <f>+[1]NEA!A85</f>
        <v>45108</v>
      </c>
      <c r="B84" s="17">
        <f>+[1]NEA!B85</f>
        <v>1892.223</v>
      </c>
      <c r="C84" s="17">
        <f>+[1]NEA!C85</f>
        <v>2028.6119000000001</v>
      </c>
      <c r="D84" s="17">
        <f>+[1]NEA!D85</f>
        <v>1654.1398999999999</v>
      </c>
      <c r="E84" s="17">
        <f>+[1]NEA!E85</f>
        <v>1813.3806999999999</v>
      </c>
      <c r="F84" s="17">
        <f>+[1]NEA!F85</f>
        <v>1765.9550999999999</v>
      </c>
      <c r="G84" s="17">
        <f>+[1]NEA!G85</f>
        <v>1865.9938</v>
      </c>
      <c r="H84" s="17">
        <f>+[1]NEA!H85</f>
        <v>2153.4906000000001</v>
      </c>
      <c r="I84" s="17">
        <f>+[1]NEA!I85</f>
        <v>1947.9602</v>
      </c>
      <c r="J84" s="17">
        <f>+[1]NEA!J85</f>
        <v>1392.5418</v>
      </c>
      <c r="K84" s="17">
        <f>+[1]NEA!K85</f>
        <v>1654.9487999999999</v>
      </c>
      <c r="L84" s="17">
        <f>+[1]NEA!L85</f>
        <v>1370.6412</v>
      </c>
      <c r="M84" s="17">
        <f>+[1]NEA!M85</f>
        <v>2019.5811000000001</v>
      </c>
      <c r="N84" s="17">
        <f>+[1]NEA!N85</f>
        <v>1664.4857999999999</v>
      </c>
      <c r="O84" s="18">
        <f>+[1]NEA!R85</f>
        <v>2049.4204</v>
      </c>
      <c r="P84" s="19">
        <f>+[1]NEA!S85</f>
        <v>1922.4458999999999</v>
      </c>
      <c r="Q84" s="20">
        <f>+[1]NEA!T85</f>
        <v>1661.6167</v>
      </c>
      <c r="R84" s="18">
        <f t="shared" si="34"/>
        <v>1892.1976645700001</v>
      </c>
      <c r="S84" s="19">
        <f t="shared" si="35"/>
        <v>1909.0993326833286</v>
      </c>
      <c r="T84" s="19">
        <f t="shared" si="36"/>
        <v>1811.9060519929139</v>
      </c>
      <c r="U84" s="19">
        <f t="shared" si="37"/>
        <v>1776.3600116182572</v>
      </c>
      <c r="V84" s="19"/>
      <c r="W84" s="20">
        <f t="shared" si="38"/>
        <v>1818.0785314857262</v>
      </c>
      <c r="X84" s="21"/>
      <c r="Y84" s="42">
        <f t="shared" si="44"/>
        <v>6.2591028386031144E-2</v>
      </c>
      <c r="Z84" s="24">
        <f t="shared" si="44"/>
        <v>5.2561453927202351E-2</v>
      </c>
      <c r="AA84" s="24">
        <f t="shared" si="44"/>
        <v>8.8845432373639621E-2</v>
      </c>
      <c r="AB84" s="24">
        <f t="shared" si="42"/>
        <v>4.0808161069733062E-2</v>
      </c>
      <c r="AC84" s="24">
        <f t="shared" si="42"/>
        <v>6.4185709104972899E-2</v>
      </c>
      <c r="AD84" s="24">
        <f t="shared" si="42"/>
        <v>7.1126663100442133E-2</v>
      </c>
      <c r="AE84" s="24">
        <f t="shared" si="42"/>
        <v>9.5609783148700167E-2</v>
      </c>
      <c r="AF84" s="24">
        <f t="shared" si="42"/>
        <v>5.7376838729313206E-2</v>
      </c>
      <c r="AG84" s="24">
        <f t="shared" si="42"/>
        <v>0.10906226801483165</v>
      </c>
      <c r="AH84" s="24">
        <f t="shared" si="42"/>
        <v>0.10049660198693999</v>
      </c>
      <c r="AI84" s="24">
        <f t="shared" si="42"/>
        <v>6.4560310041346103E-2</v>
      </c>
      <c r="AJ84" s="24">
        <f t="shared" si="42"/>
        <v>7.1400753945124462E-2</v>
      </c>
      <c r="AK84" s="24">
        <f t="shared" si="42"/>
        <v>5.9783370663239577E-2</v>
      </c>
      <c r="AL84" s="24">
        <f t="shared" si="42"/>
        <v>4.8670914695047029E-2</v>
      </c>
      <c r="AM84" s="24">
        <f t="shared" si="42"/>
        <v>6.3259733594090539E-2</v>
      </c>
      <c r="AN84" s="24">
        <f t="shared" si="42"/>
        <v>7.1894248915521208E-2</v>
      </c>
      <c r="AO84" s="24">
        <f t="shared" si="30"/>
        <v>6.2589657833879153E-2</v>
      </c>
      <c r="AP84" s="24">
        <f t="shared" si="30"/>
        <v>5.9249395216187883E-2</v>
      </c>
      <c r="AQ84" s="24">
        <f t="shared" si="30"/>
        <v>6.430437513258136E-2</v>
      </c>
      <c r="AR84" s="24">
        <f t="shared" si="24"/>
        <v>6.2934350092058056E-2</v>
      </c>
      <c r="AS84" s="24" t="e">
        <f t="shared" si="24"/>
        <v>#DIV/0!</v>
      </c>
      <c r="AT84" s="24">
        <f t="shared" si="24"/>
        <v>6.7896367507742639E-2</v>
      </c>
      <c r="AU84" s="21"/>
      <c r="AV84" s="24">
        <f t="shared" si="43"/>
        <v>1.1309839863939417</v>
      </c>
      <c r="AW84" s="24">
        <f t="shared" si="43"/>
        <v>1.114963975658561</v>
      </c>
      <c r="AX84" s="24">
        <f t="shared" si="43"/>
        <v>1.2937767500875346</v>
      </c>
      <c r="AY84" s="24">
        <f t="shared" si="43"/>
        <v>1.0895517383310418</v>
      </c>
      <c r="AZ84" s="24">
        <f t="shared" si="43"/>
        <v>1.3521693253338007</v>
      </c>
      <c r="BA84" s="24">
        <f t="shared" si="43"/>
        <v>1.1949012955724365</v>
      </c>
      <c r="BB84" s="24">
        <f t="shared" si="43"/>
        <v>1.1035302833004166</v>
      </c>
      <c r="BC84" s="24">
        <f t="shared" si="41"/>
        <v>0.97040209465709704</v>
      </c>
      <c r="BD84" s="24">
        <f t="shared" si="41"/>
        <v>1.0935696041761287</v>
      </c>
      <c r="BE84" s="24">
        <f t="shared" si="41"/>
        <v>1.1091618708831836</v>
      </c>
      <c r="BF84" s="24">
        <f t="shared" si="45"/>
        <v>0.97625422983696608</v>
      </c>
      <c r="BG84" s="24">
        <f t="shared" si="45"/>
        <v>1.2765175178287169</v>
      </c>
      <c r="BH84" s="24">
        <f t="shared" si="45"/>
        <v>1.1789657646147078</v>
      </c>
      <c r="BI84" s="24">
        <f t="shared" si="45"/>
        <v>1.2891428756526602</v>
      </c>
      <c r="BJ84" s="24">
        <f t="shared" si="45"/>
        <v>1.0898513527616167</v>
      </c>
      <c r="BK84" s="24">
        <f t="shared" si="45"/>
        <v>1.1968064128756737</v>
      </c>
      <c r="BL84" s="24">
        <f t="shared" si="31"/>
        <v>1.1309571251452453</v>
      </c>
      <c r="BM84" s="24">
        <f t="shared" si="31"/>
        <v>1.1393495059041849</v>
      </c>
      <c r="BN84" s="24">
        <f t="shared" si="31"/>
        <v>1.1541105156567366</v>
      </c>
      <c r="BO84" s="24">
        <f t="shared" si="31"/>
        <v>1.1318046089120504</v>
      </c>
      <c r="BP84" s="24" t="e">
        <f t="shared" si="31"/>
        <v>#DIV/0!</v>
      </c>
      <c r="BQ84" s="24">
        <f t="shared" si="31"/>
        <v>1.0861997633758715</v>
      </c>
      <c r="BR84" s="21"/>
      <c r="BS84" s="35">
        <f t="shared" si="39"/>
        <v>45108</v>
      </c>
      <c r="BT84" s="24">
        <f t="shared" si="26"/>
        <v>2.0086784598873128E-2</v>
      </c>
      <c r="BU84" s="24">
        <f t="shared" si="26"/>
        <v>2.7589022953753749E-3</v>
      </c>
      <c r="BV84" s="24">
        <f t="shared" si="26"/>
        <v>4.6314517281129701E-3</v>
      </c>
      <c r="BW84" s="24">
        <f t="shared" si="33"/>
        <v>4.8508211254590086E-3</v>
      </c>
      <c r="BX84" s="24">
        <f t="shared" si="33"/>
        <v>5.4134636542354413E-3</v>
      </c>
      <c r="BY84" s="24">
        <f t="shared" si="33"/>
        <v>5.5509713251037556E-3</v>
      </c>
      <c r="BZ84" s="24">
        <f t="shared" si="33"/>
        <v>5.7161947585170217E-3</v>
      </c>
      <c r="CA84" s="24">
        <f t="shared" si="33"/>
        <v>2.1685516524600221E-3</v>
      </c>
      <c r="CB84" s="24">
        <f t="shared" si="33"/>
        <v>5.2957277643653003E-3</v>
      </c>
      <c r="CC84" s="24">
        <f t="shared" si="33"/>
        <v>6.3482183369467583E-4</v>
      </c>
      <c r="CD84" s="24">
        <f t="shared" si="33"/>
        <v>3.7412021429912797E-3</v>
      </c>
      <c r="CE84" s="24">
        <f t="shared" si="33"/>
        <v>1.7400076551447143E-3</v>
      </c>
      <c r="CF84" s="24">
        <f t="shared" si="40"/>
        <v>6.2588900534332692E-2</v>
      </c>
    </row>
    <row r="85" spans="1:84" x14ac:dyDescent="0.25">
      <c r="A85" s="31">
        <f>+[1]NEA!A86</f>
        <v>45139</v>
      </c>
      <c r="B85" s="17">
        <f>+[1]NEA!B86</f>
        <v>2160.5495999999998</v>
      </c>
      <c r="C85" s="17">
        <f>+[1]NEA!C86</f>
        <v>2385.2926000000002</v>
      </c>
      <c r="D85" s="17">
        <f>+[1]NEA!D86</f>
        <v>1848.9467</v>
      </c>
      <c r="E85" s="17">
        <f>+[1]NEA!E86</f>
        <v>2025.0259000000001</v>
      </c>
      <c r="F85" s="17">
        <f>+[1]NEA!F86</f>
        <v>1890.7175</v>
      </c>
      <c r="G85" s="17">
        <f>+[1]NEA!G86</f>
        <v>2168.1808999999998</v>
      </c>
      <c r="H85" s="17">
        <f>+[1]NEA!H86</f>
        <v>2537.9852999999998</v>
      </c>
      <c r="I85" s="17">
        <f>+[1]NEA!I86</f>
        <v>2163.0362</v>
      </c>
      <c r="J85" s="17">
        <f>+[1]NEA!J86</f>
        <v>1480.7353000000001</v>
      </c>
      <c r="K85" s="17">
        <f>+[1]NEA!K86</f>
        <v>1868.9124999999999</v>
      </c>
      <c r="L85" s="17">
        <f>+[1]NEA!L86</f>
        <v>1444.0436999999999</v>
      </c>
      <c r="M85" s="17">
        <f>+[1]NEA!M86</f>
        <v>2269.1273999999999</v>
      </c>
      <c r="N85" s="17">
        <f>+[1]NEA!N86</f>
        <v>1876.1070999999999</v>
      </c>
      <c r="O85" s="18">
        <f>+[1]NEA!R86</f>
        <v>2321.0266000000001</v>
      </c>
      <c r="P85" s="19">
        <f>+[1]NEA!S86</f>
        <v>2225.2348999999999</v>
      </c>
      <c r="Q85" s="20">
        <f>+[1]NEA!T86</f>
        <v>1791.2288000000001</v>
      </c>
      <c r="R85" s="18">
        <f t="shared" si="34"/>
        <v>2160.5207678299998</v>
      </c>
      <c r="S85" s="19">
        <f t="shared" si="35"/>
        <v>2202.6770611919801</v>
      </c>
      <c r="T85" s="19">
        <f t="shared" si="36"/>
        <v>2050.312840330676</v>
      </c>
      <c r="U85" s="19">
        <f t="shared" si="37"/>
        <v>2012.860140802213</v>
      </c>
      <c r="V85" s="19"/>
      <c r="W85" s="20">
        <f t="shared" si="38"/>
        <v>2053.1637744113355</v>
      </c>
      <c r="X85" s="21"/>
      <c r="Y85" s="42">
        <f t="shared" si="44"/>
        <v>0.14180495639256052</v>
      </c>
      <c r="Z85" s="24">
        <f t="shared" si="44"/>
        <v>0.17582500625181186</v>
      </c>
      <c r="AA85" s="24">
        <f t="shared" si="44"/>
        <v>0.11776924067909866</v>
      </c>
      <c r="AB85" s="24">
        <f t="shared" si="42"/>
        <v>0.11671305424172651</v>
      </c>
      <c r="AC85" s="24">
        <f t="shared" si="42"/>
        <v>7.0648681837947036E-2</v>
      </c>
      <c r="AD85" s="24">
        <f t="shared" si="42"/>
        <v>0.1619443215727725</v>
      </c>
      <c r="AE85" s="24">
        <f t="shared" si="42"/>
        <v>0.17854487036070643</v>
      </c>
      <c r="AF85" s="24">
        <f t="shared" si="42"/>
        <v>0.11041088005802169</v>
      </c>
      <c r="AG85" s="24">
        <f t="shared" si="42"/>
        <v>6.3332748790736471E-2</v>
      </c>
      <c r="AH85" s="24">
        <f t="shared" si="42"/>
        <v>0.12928720211767275</v>
      </c>
      <c r="AI85" s="24">
        <f t="shared" si="42"/>
        <v>5.3553402597266153E-2</v>
      </c>
      <c r="AJ85" s="24">
        <f t="shared" si="42"/>
        <v>0.12356339638947889</v>
      </c>
      <c r="AK85" s="24">
        <f t="shared" si="42"/>
        <v>0.12713914411285465</v>
      </c>
      <c r="AL85" s="24">
        <f t="shared" si="42"/>
        <v>0.13252829922059917</v>
      </c>
      <c r="AM85" s="24">
        <f t="shared" si="42"/>
        <v>0.15750196143360906</v>
      </c>
      <c r="AN85" s="24">
        <f t="shared" si="42"/>
        <v>7.8003609376338101E-2</v>
      </c>
      <c r="AO85" s="24">
        <f t="shared" si="30"/>
        <v>0.14180500710055344</v>
      </c>
      <c r="AP85" s="24">
        <f t="shared" si="30"/>
        <v>0.15377813164703924</v>
      </c>
      <c r="AQ85" s="24">
        <f t="shared" si="30"/>
        <v>0.1315778972510957</v>
      </c>
      <c r="AR85" s="24">
        <f t="shared" si="24"/>
        <v>0.13313749895129923</v>
      </c>
      <c r="AS85" s="24" t="e">
        <f t="shared" si="24"/>
        <v>#DIV/0!</v>
      </c>
      <c r="AT85" s="24">
        <f t="shared" si="24"/>
        <v>0.12930422908272199</v>
      </c>
      <c r="AU85" s="21"/>
      <c r="AV85" s="24">
        <f t="shared" si="43"/>
        <v>1.2608355157228837</v>
      </c>
      <c r="AW85" s="24">
        <f t="shared" si="43"/>
        <v>1.3135593055944605</v>
      </c>
      <c r="AX85" s="24">
        <f t="shared" si="43"/>
        <v>1.4066541414648395</v>
      </c>
      <c r="AY85" s="24">
        <f t="shared" si="43"/>
        <v>1.1098751626276186</v>
      </c>
      <c r="AZ85" s="24">
        <f t="shared" si="43"/>
        <v>1.3349619996386504</v>
      </c>
      <c r="BA85" s="24">
        <f t="shared" si="43"/>
        <v>1.3492879802554918</v>
      </c>
      <c r="BB85" s="24">
        <f t="shared" si="43"/>
        <v>1.3552741975433178</v>
      </c>
      <c r="BC85" s="24">
        <f t="shared" si="41"/>
        <v>1.0290116608528592</v>
      </c>
      <c r="BD85" s="24">
        <f t="shared" si="41"/>
        <v>1.1516876766177853</v>
      </c>
      <c r="BE85" s="24">
        <f t="shared" si="41"/>
        <v>1.2593998274361526</v>
      </c>
      <c r="BF85" s="24">
        <f t="shared" si="45"/>
        <v>0.99379773699759411</v>
      </c>
      <c r="BG85" s="24">
        <f t="shared" si="45"/>
        <v>1.3892470335357108</v>
      </c>
      <c r="BH85" s="24">
        <f t="shared" si="45"/>
        <v>1.2436276718692896</v>
      </c>
      <c r="BI85" s="24">
        <f t="shared" si="45"/>
        <v>1.3221507531796144</v>
      </c>
      <c r="BJ85" s="24">
        <f t="shared" si="45"/>
        <v>1.2620373427516318</v>
      </c>
      <c r="BK85" s="24">
        <f t="shared" si="45"/>
        <v>1.2018936324969296</v>
      </c>
      <c r="BL85" s="24">
        <f t="shared" si="31"/>
        <v>1.2608109328970896</v>
      </c>
      <c r="BM85" s="24">
        <f t="shared" si="31"/>
        <v>1.2869323355129758</v>
      </c>
      <c r="BN85" s="24">
        <f t="shared" si="31"/>
        <v>1.2447757847013601</v>
      </c>
      <c r="BO85" s="24">
        <f t="shared" si="31"/>
        <v>1.2188872307581633</v>
      </c>
      <c r="BP85" s="24" t="e">
        <f t="shared" si="31"/>
        <v>#DIV/0!</v>
      </c>
      <c r="BQ85" s="24">
        <f t="shared" si="31"/>
        <v>1.1849948949926365</v>
      </c>
      <c r="BR85" s="21"/>
      <c r="BS85" s="35">
        <f t="shared" si="39"/>
        <v>45139</v>
      </c>
      <c r="BT85" s="24">
        <f t="shared" si="26"/>
        <v>6.6558727575978124E-2</v>
      </c>
      <c r="BU85" s="24">
        <f t="shared" si="26"/>
        <v>3.7474269787440505E-3</v>
      </c>
      <c r="BV85" s="24">
        <f t="shared" si="26"/>
        <v>1.2974603521889344E-2</v>
      </c>
      <c r="BW85" s="24">
        <f t="shared" si="33"/>
        <v>5.3472717750497724E-3</v>
      </c>
      <c r="BX85" s="24">
        <f t="shared" si="33"/>
        <v>1.242462245728965E-2</v>
      </c>
      <c r="BY85" s="24">
        <f t="shared" si="33"/>
        <v>1.0688180631986814E-2</v>
      </c>
      <c r="BZ85" s="24">
        <f t="shared" si="33"/>
        <v>1.0945759987062837E-2</v>
      </c>
      <c r="CA85" s="24">
        <f t="shared" si="33"/>
        <v>1.3143570815913358E-3</v>
      </c>
      <c r="CB85" s="24">
        <f t="shared" si="33"/>
        <v>7.0558992676867383E-3</v>
      </c>
      <c r="CC85" s="24">
        <f t="shared" si="33"/>
        <v>5.2756678256209698E-4</v>
      </c>
      <c r="CD85" s="24">
        <f t="shared" si="33"/>
        <v>6.5280581887018525E-3</v>
      </c>
      <c r="CE85" s="24">
        <f t="shared" si="33"/>
        <v>3.6906341905790178E-3</v>
      </c>
      <c r="CF85" s="24">
        <f t="shared" si="40"/>
        <v>0.14180310843912167</v>
      </c>
    </row>
    <row r="86" spans="1:84" x14ac:dyDescent="0.25">
      <c r="A86" s="31">
        <f>+[1]NEA!A87</f>
        <v>45170</v>
      </c>
      <c r="B86" s="17">
        <f>+[1]NEA!B87</f>
        <v>2440.4173000000001</v>
      </c>
      <c r="C86" s="17">
        <f>+[1]NEA!C87</f>
        <v>2744.8274000000001</v>
      </c>
      <c r="D86" s="17">
        <f>+[1]NEA!D87</f>
        <v>2053.2449999999999</v>
      </c>
      <c r="E86" s="17">
        <f>+[1]NEA!E87</f>
        <v>2275.2229000000002</v>
      </c>
      <c r="F86" s="17">
        <f>+[1]NEA!F87</f>
        <v>2057.3391000000001</v>
      </c>
      <c r="G86" s="17">
        <f>+[1]NEA!G87</f>
        <v>2471.8090000000002</v>
      </c>
      <c r="H86" s="17">
        <f>+[1]NEA!H87</f>
        <v>2751.5808000000002</v>
      </c>
      <c r="I86" s="17">
        <f>+[1]NEA!I87</f>
        <v>2429.2094999999999</v>
      </c>
      <c r="J86" s="17">
        <f>+[1]NEA!J87</f>
        <v>1613.788</v>
      </c>
      <c r="K86" s="17">
        <f>+[1]NEA!K87</f>
        <v>2122.0697</v>
      </c>
      <c r="L86" s="17">
        <f>+[1]NEA!L87</f>
        <v>1531.0840000000001</v>
      </c>
      <c r="M86" s="17">
        <f>+[1]NEA!M87</f>
        <v>2560.9306000000001</v>
      </c>
      <c r="N86" s="17">
        <f>+[1]NEA!N87</f>
        <v>2096.7640999999999</v>
      </c>
      <c r="O86" s="18">
        <f>+[1]NEA!R87</f>
        <v>2590.6541000000002</v>
      </c>
      <c r="P86" s="19">
        <f>+[1]NEA!S87</f>
        <v>2535.2314999999999</v>
      </c>
      <c r="Q86" s="20">
        <f>+[1]NEA!T87</f>
        <v>1959.0789</v>
      </c>
      <c r="R86" s="18">
        <f t="shared" si="34"/>
        <v>2440.3934887600003</v>
      </c>
      <c r="S86" s="19">
        <f t="shared" si="35"/>
        <v>2511.0487487228784</v>
      </c>
      <c r="T86" s="19">
        <f t="shared" si="36"/>
        <v>2316.5309296722767</v>
      </c>
      <c r="U86" s="19">
        <f t="shared" si="37"/>
        <v>2274.6990358921162</v>
      </c>
      <c r="V86" s="19"/>
      <c r="W86" s="20">
        <f t="shared" si="38"/>
        <v>2298.0632425713693</v>
      </c>
      <c r="X86" s="21"/>
      <c r="Y86" s="42">
        <f t="shared" si="44"/>
        <v>0.12953542006163632</v>
      </c>
      <c r="Z86" s="24">
        <f t="shared" si="44"/>
        <v>0.15072985175906717</v>
      </c>
      <c r="AA86" s="24">
        <f t="shared" si="44"/>
        <v>0.11049442366294282</v>
      </c>
      <c r="AB86" s="24">
        <f t="shared" si="42"/>
        <v>0.12355249382242484</v>
      </c>
      <c r="AC86" s="24">
        <f t="shared" si="42"/>
        <v>8.8126121432736682E-2</v>
      </c>
      <c r="AD86" s="24">
        <f t="shared" si="42"/>
        <v>0.14003817670379837</v>
      </c>
      <c r="AE86" s="24">
        <f t="shared" si="42"/>
        <v>8.4159470900008859E-2</v>
      </c>
      <c r="AF86" s="24">
        <f t="shared" si="42"/>
        <v>0.12305540702462592</v>
      </c>
      <c r="AG86" s="24">
        <f t="shared" si="42"/>
        <v>8.9855830410742632E-2</v>
      </c>
      <c r="AH86" s="24">
        <f t="shared" si="42"/>
        <v>0.13545695692013404</v>
      </c>
      <c r="AI86" s="24">
        <f t="shared" si="42"/>
        <v>6.0275391942778533E-2</v>
      </c>
      <c r="AJ86" s="24">
        <f t="shared" si="42"/>
        <v>0.12859709860274937</v>
      </c>
      <c r="AK86" s="24">
        <f t="shared" si="42"/>
        <v>0.11761428758518111</v>
      </c>
      <c r="AL86" s="24">
        <f t="shared" si="42"/>
        <v>0.11616734594941747</v>
      </c>
      <c r="AM86" s="24">
        <f t="shared" si="42"/>
        <v>0.13930960726887753</v>
      </c>
      <c r="AN86" s="24">
        <f t="shared" si="42"/>
        <v>9.3706677784546555E-2</v>
      </c>
      <c r="AO86" s="24">
        <f t="shared" si="30"/>
        <v>0.12953947265737287</v>
      </c>
      <c r="AP86" s="24">
        <f t="shared" si="30"/>
        <v>0.13999859215132648</v>
      </c>
      <c r="AQ86" s="24">
        <f t="shared" si="30"/>
        <v>0.12984266796020494</v>
      </c>
      <c r="AR86" s="24">
        <f t="shared" si="24"/>
        <v>0.13008300466695566</v>
      </c>
      <c r="AS86" s="24" t="e">
        <f t="shared" si="24"/>
        <v>#DIV/0!</v>
      </c>
      <c r="AT86" s="24">
        <f t="shared" si="24"/>
        <v>0.11927907126174064</v>
      </c>
      <c r="AU86" s="21"/>
      <c r="AV86" s="24">
        <f t="shared" si="43"/>
        <v>1.3900533781985858</v>
      </c>
      <c r="AW86" s="24">
        <f t="shared" si="43"/>
        <v>1.4923971658073185</v>
      </c>
      <c r="AX86" s="24">
        <f t="shared" si="43"/>
        <v>1.4153945204967</v>
      </c>
      <c r="AY86" s="24">
        <f t="shared" si="43"/>
        <v>1.1459860410445883</v>
      </c>
      <c r="AZ86" s="24">
        <f t="shared" si="43"/>
        <v>1.301393607006001</v>
      </c>
      <c r="BA86" s="24">
        <f t="shared" si="43"/>
        <v>1.5401990325738901</v>
      </c>
      <c r="BB86" s="24">
        <f t="shared" si="43"/>
        <v>1.4257001176890629</v>
      </c>
      <c r="BC86" s="24">
        <f t="shared" si="41"/>
        <v>1.1725936062032973</v>
      </c>
      <c r="BD86" s="24">
        <f t="shared" si="41"/>
        <v>1.2871064090617592</v>
      </c>
      <c r="BE86" s="24">
        <f t="shared" si="41"/>
        <v>1.4605267139840636</v>
      </c>
      <c r="BF86" s="24">
        <f t="shared" si="45"/>
        <v>1.075439088526922</v>
      </c>
      <c r="BG86" s="24">
        <f t="shared" si="45"/>
        <v>1.5674691737447759</v>
      </c>
      <c r="BH86" s="24">
        <f t="shared" si="45"/>
        <v>1.3367437061581406</v>
      </c>
      <c r="BI86" s="24">
        <f t="shared" si="45"/>
        <v>1.3013933505991977</v>
      </c>
      <c r="BJ86" s="24">
        <f t="shared" si="45"/>
        <v>1.4397565085508783</v>
      </c>
      <c r="BK86" s="24">
        <f t="shared" si="45"/>
        <v>1.2370901459633967</v>
      </c>
      <c r="BL86" s="24">
        <f t="shared" si="31"/>
        <v>1.3900385377860185</v>
      </c>
      <c r="BM86" s="24">
        <f t="shared" si="31"/>
        <v>1.4338516828233328</v>
      </c>
      <c r="BN86" s="24">
        <f t="shared" si="31"/>
        <v>1.3668969482193276</v>
      </c>
      <c r="BO86" s="24">
        <f t="shared" si="31"/>
        <v>1.3317945638698352</v>
      </c>
      <c r="BP86" s="24" t="e">
        <f t="shared" si="31"/>
        <v>#DIV/0!</v>
      </c>
      <c r="BQ86" s="24">
        <f t="shared" si="31"/>
        <v>1.3005047172705986</v>
      </c>
      <c r="BR86" s="21"/>
      <c r="BS86" s="35">
        <f t="shared" si="39"/>
        <v>45170</v>
      </c>
      <c r="BT86" s="24">
        <f t="shared" si="26"/>
        <v>5.8759001820647846E-2</v>
      </c>
      <c r="BU86" s="24">
        <f t="shared" si="26"/>
        <v>3.441928905497008E-3</v>
      </c>
      <c r="BV86" s="24">
        <f t="shared" si="26"/>
        <v>1.343308758104883E-2</v>
      </c>
      <c r="BW86" s="24">
        <f t="shared" si="33"/>
        <v>6.254432557345601E-3</v>
      </c>
      <c r="BX86" s="24">
        <f t="shared" si="33"/>
        <v>1.0933452386374297E-2</v>
      </c>
      <c r="BY86" s="24">
        <f t="shared" si="33"/>
        <v>5.2001228298577448E-3</v>
      </c>
      <c r="BZ86" s="24">
        <f t="shared" si="33"/>
        <v>1.186387426143792E-2</v>
      </c>
      <c r="CA86" s="24">
        <f t="shared" si="33"/>
        <v>1.7366350395288306E-3</v>
      </c>
      <c r="CB86" s="24">
        <f t="shared" si="33"/>
        <v>7.3115698338978236E-3</v>
      </c>
      <c r="CC86" s="24">
        <f t="shared" si="33"/>
        <v>5.4789211041486922E-4</v>
      </c>
      <c r="CD86" s="24">
        <f t="shared" si="33"/>
        <v>6.6854555896333099E-3</v>
      </c>
      <c r="CE86" s="24">
        <f t="shared" si="33"/>
        <v>3.3702910592749171E-3</v>
      </c>
      <c r="CF86" s="24">
        <f t="shared" si="40"/>
        <v>0.12953774397495899</v>
      </c>
    </row>
    <row r="87" spans="1:84" x14ac:dyDescent="0.25">
      <c r="A87" s="31">
        <f>+[1]NEA!A88</f>
        <v>45200</v>
      </c>
      <c r="B87" s="17">
        <f>+[1]NEA!B88</f>
        <v>2620.9032000000002</v>
      </c>
      <c r="C87" s="17">
        <f>+[1]NEA!C88</f>
        <v>2902.8526999999999</v>
      </c>
      <c r="D87" s="17">
        <f>+[1]NEA!D88</f>
        <v>2237.4292</v>
      </c>
      <c r="E87" s="17">
        <f>+[1]NEA!E88</f>
        <v>2507.8449999999998</v>
      </c>
      <c r="F87" s="17">
        <f>+[1]NEA!F88</f>
        <v>2185.8832000000002</v>
      </c>
      <c r="G87" s="17">
        <f>+[1]NEA!G88</f>
        <v>2711.0718999999999</v>
      </c>
      <c r="H87" s="17">
        <f>+[1]NEA!H88</f>
        <v>2858.1722</v>
      </c>
      <c r="I87" s="17">
        <f>+[1]NEA!I88</f>
        <v>2603.7545</v>
      </c>
      <c r="J87" s="17">
        <f>+[1]NEA!J88</f>
        <v>1812.0535</v>
      </c>
      <c r="K87" s="17">
        <f>+[1]NEA!K88</f>
        <v>2384.4771000000001</v>
      </c>
      <c r="L87" s="17">
        <f>+[1]NEA!L88</f>
        <v>1573.8791000000001</v>
      </c>
      <c r="M87" s="17">
        <f>+[1]NEA!M88</f>
        <v>2808.2503000000002</v>
      </c>
      <c r="N87" s="17">
        <f>+[1]NEA!N88</f>
        <v>2240.7129</v>
      </c>
      <c r="O87" s="18">
        <f>+[1]NEA!R88</f>
        <v>2752.4672999999998</v>
      </c>
      <c r="P87" s="19">
        <f>+[1]NEA!S88</f>
        <v>2733.5140999999999</v>
      </c>
      <c r="Q87" s="20">
        <f>+[1]NEA!T88</f>
        <v>2082.3103000000001</v>
      </c>
      <c r="R87" s="18">
        <f t="shared" si="34"/>
        <v>2620.8756197100006</v>
      </c>
      <c r="S87" s="19">
        <f t="shared" si="35"/>
        <v>2705.3205323537491</v>
      </c>
      <c r="T87" s="19">
        <f t="shared" si="36"/>
        <v>2549.6743442869792</v>
      </c>
      <c r="U87" s="19">
        <f t="shared" si="37"/>
        <v>2505.416011618257</v>
      </c>
      <c r="V87" s="19"/>
      <c r="W87" s="20">
        <f t="shared" si="38"/>
        <v>2496.6709545530321</v>
      </c>
      <c r="X87" s="21"/>
      <c r="Y87" s="42">
        <f t="shared" si="44"/>
        <v>7.3956982684887596E-2</v>
      </c>
      <c r="Z87" s="24">
        <f t="shared" si="44"/>
        <v>5.7572035312675629E-2</v>
      </c>
      <c r="AA87" s="24">
        <f t="shared" si="44"/>
        <v>8.9703956420203124E-2</v>
      </c>
      <c r="AB87" s="24">
        <f t="shared" si="42"/>
        <v>0.10224145511193639</v>
      </c>
      <c r="AC87" s="24">
        <f t="shared" si="42"/>
        <v>6.248075487409932E-2</v>
      </c>
      <c r="AD87" s="24">
        <f t="shared" si="42"/>
        <v>9.6796678060480978E-2</v>
      </c>
      <c r="AE87" s="24">
        <f t="shared" si="42"/>
        <v>3.8738240941352586E-2</v>
      </c>
      <c r="AF87" s="24">
        <f t="shared" si="42"/>
        <v>7.1852592376244306E-2</v>
      </c>
      <c r="AG87" s="24">
        <f t="shared" si="42"/>
        <v>0.1228572154458949</v>
      </c>
      <c r="AH87" s="24">
        <f t="shared" si="42"/>
        <v>0.12365635304061873</v>
      </c>
      <c r="AI87" s="24">
        <f t="shared" si="42"/>
        <v>2.7950850508528635E-2</v>
      </c>
      <c r="AJ87" s="24">
        <f t="shared" si="42"/>
        <v>9.6574151599422509E-2</v>
      </c>
      <c r="AK87" s="24">
        <f t="shared" si="42"/>
        <v>6.8652835099570764E-2</v>
      </c>
      <c r="AL87" s="24">
        <f t="shared" si="42"/>
        <v>6.2460364739545637E-2</v>
      </c>
      <c r="AM87" s="24">
        <f t="shared" si="42"/>
        <v>7.8210845833999842E-2</v>
      </c>
      <c r="AN87" s="24">
        <f t="shared" si="42"/>
        <v>6.2902724336421523E-2</v>
      </c>
      <c r="AO87" s="24">
        <f t="shared" si="30"/>
        <v>7.3956159849330572E-2</v>
      </c>
      <c r="AP87" s="24">
        <f t="shared" si="30"/>
        <v>7.7366790959226606E-2</v>
      </c>
      <c r="AQ87" s="24">
        <f t="shared" si="30"/>
        <v>0.10064334200264091</v>
      </c>
      <c r="AR87" s="24">
        <f t="shared" si="24"/>
        <v>0.10142747329897017</v>
      </c>
      <c r="AS87" s="24" t="e">
        <f t="shared" si="24"/>
        <v>#DIV/0!</v>
      </c>
      <c r="AT87" s="24">
        <f t="shared" si="24"/>
        <v>8.6423954007216475E-2</v>
      </c>
      <c r="AU87" s="21"/>
      <c r="AV87" s="24">
        <f t="shared" si="43"/>
        <v>1.4164163802386818</v>
      </c>
      <c r="AW87" s="24">
        <f t="shared" si="43"/>
        <v>1.4905842900076083</v>
      </c>
      <c r="AX87" s="24">
        <f t="shared" si="43"/>
        <v>1.4944225733489356</v>
      </c>
      <c r="AY87" s="24">
        <f t="shared" si="43"/>
        <v>1.188567188801942</v>
      </c>
      <c r="AZ87" s="24">
        <f t="shared" si="43"/>
        <v>1.2755562736305883</v>
      </c>
      <c r="BA87" s="24">
        <f t="shared" si="43"/>
        <v>1.6594960275873949</v>
      </c>
      <c r="BB87" s="24">
        <f t="shared" si="43"/>
        <v>1.3848351312944525</v>
      </c>
      <c r="BC87" s="24">
        <f t="shared" si="41"/>
        <v>1.1915094400763024</v>
      </c>
      <c r="BD87" s="24">
        <f t="shared" si="41"/>
        <v>1.3036120638585125</v>
      </c>
      <c r="BE87" s="24">
        <f t="shared" si="41"/>
        <v>1.6469176628086459</v>
      </c>
      <c r="BF87" s="24">
        <f t="shared" si="45"/>
        <v>1.1187342942141054</v>
      </c>
      <c r="BG87" s="24">
        <f t="shared" si="45"/>
        <v>1.6280223657710757</v>
      </c>
      <c r="BH87" s="24">
        <f t="shared" si="45"/>
        <v>1.3522472928631273</v>
      </c>
      <c r="BI87" s="24">
        <f t="shared" si="45"/>
        <v>1.2002910573993009</v>
      </c>
      <c r="BJ87" s="24">
        <f t="shared" si="45"/>
        <v>1.5073820855422442</v>
      </c>
      <c r="BK87" s="24">
        <f t="shared" si="45"/>
        <v>1.2031019750902483</v>
      </c>
      <c r="BL87" s="24">
        <f t="shared" si="31"/>
        <v>1.4164059278651218</v>
      </c>
      <c r="BM87" s="24">
        <f t="shared" si="31"/>
        <v>1.4718705709974107</v>
      </c>
      <c r="BN87" s="24">
        <f t="shared" si="31"/>
        <v>1.447951800792862</v>
      </c>
      <c r="BO87" s="24">
        <f t="shared" si="31"/>
        <v>1.4161898187498561</v>
      </c>
      <c r="BP87" s="24" t="e">
        <f t="shared" si="31"/>
        <v>#DIV/0!</v>
      </c>
      <c r="BQ87" s="24">
        <f t="shared" si="31"/>
        <v>1.3510711931184489</v>
      </c>
      <c r="BR87" s="21"/>
      <c r="BS87" s="35">
        <f t="shared" si="39"/>
        <v>45200</v>
      </c>
      <c r="BT87" s="24">
        <f t="shared" si="26"/>
        <v>2.2864422994378845E-2</v>
      </c>
      <c r="BU87" s="24">
        <f t="shared" si="26"/>
        <v>2.7471960963397555E-3</v>
      </c>
      <c r="BV87" s="24">
        <f t="shared" si="26"/>
        <v>1.1057192390825926E-2</v>
      </c>
      <c r="BW87" s="24">
        <f t="shared" si="33"/>
        <v>4.2717802852815399E-3</v>
      </c>
      <c r="BX87" s="24">
        <f t="shared" si="33"/>
        <v>7.6276518856016884E-3</v>
      </c>
      <c r="BY87" s="24">
        <f t="shared" si="33"/>
        <v>2.2974380815936634E-3</v>
      </c>
      <c r="BZ87" s="24">
        <f t="shared" si="33"/>
        <v>6.8876267595709981E-3</v>
      </c>
      <c r="CA87" s="24">
        <f t="shared" si="33"/>
        <v>2.2910373156263064E-3</v>
      </c>
      <c r="CB87" s="24">
        <f t="shared" si="33"/>
        <v>6.7095991165117561E-3</v>
      </c>
      <c r="CC87" s="24">
        <f t="shared" si="33"/>
        <v>2.3848927804273495E-4</v>
      </c>
      <c r="CD87" s="24">
        <f t="shared" si="33"/>
        <v>5.0164884300730045E-3</v>
      </c>
      <c r="CE87" s="24">
        <f t="shared" si="33"/>
        <v>1.9465156225535706E-3</v>
      </c>
      <c r="CF87" s="24">
        <f t="shared" si="40"/>
        <v>7.3955438256399789E-2</v>
      </c>
    </row>
    <row r="88" spans="1:84" x14ac:dyDescent="0.25">
      <c r="A88" s="31">
        <f>+[1]NEA!A89</f>
        <v>45231</v>
      </c>
      <c r="B88" s="17">
        <f>+[1]NEA!B89</f>
        <v>2957.0558999999998</v>
      </c>
      <c r="C88" s="17">
        <f>+[1]NEA!C89</f>
        <v>3326.7536</v>
      </c>
      <c r="D88" s="17">
        <f>+[1]NEA!D89</f>
        <v>2498.9639999999999</v>
      </c>
      <c r="E88" s="17">
        <f>+[1]NEA!E89</f>
        <v>2816.7896999999998</v>
      </c>
      <c r="F88" s="17">
        <f>+[1]NEA!F89</f>
        <v>2332.7474000000002</v>
      </c>
      <c r="G88" s="17">
        <f>+[1]NEA!G89</f>
        <v>3041.0985000000001</v>
      </c>
      <c r="H88" s="17">
        <f>+[1]NEA!H89</f>
        <v>3342.6671999999999</v>
      </c>
      <c r="I88" s="17">
        <f>+[1]NEA!I89</f>
        <v>2875.0639000000001</v>
      </c>
      <c r="J88" s="17">
        <f>+[1]NEA!J89</f>
        <v>2102.7417</v>
      </c>
      <c r="K88" s="17">
        <f>+[1]NEA!K89</f>
        <v>2685.9618999999998</v>
      </c>
      <c r="L88" s="17">
        <f>+[1]NEA!L89</f>
        <v>1597.5636</v>
      </c>
      <c r="M88" s="17">
        <f>+[1]NEA!M89</f>
        <v>3130.6143999999999</v>
      </c>
      <c r="N88" s="17">
        <f>+[1]NEA!N89</f>
        <v>2502.0055000000002</v>
      </c>
      <c r="O88" s="18">
        <f>+[1]NEA!R89</f>
        <v>3112.5864999999999</v>
      </c>
      <c r="P88" s="19">
        <f>+[1]NEA!S89</f>
        <v>3099.69</v>
      </c>
      <c r="Q88" s="20">
        <f>+[1]NEA!T89</f>
        <v>2282.7127999999998</v>
      </c>
      <c r="R88" s="18">
        <f t="shared" si="34"/>
        <v>2957.0226144500002</v>
      </c>
      <c r="S88" s="19">
        <f t="shared" si="35"/>
        <v>3068.002844163691</v>
      </c>
      <c r="T88" s="19">
        <f t="shared" si="36"/>
        <v>2859.4056255093001</v>
      </c>
      <c r="U88" s="19">
        <f t="shared" si="37"/>
        <v>2812.9850365145226</v>
      </c>
      <c r="V88" s="19"/>
      <c r="W88" s="20">
        <f t="shared" si="38"/>
        <v>2807.3190284434259</v>
      </c>
      <c r="X88" s="21"/>
      <c r="Y88" s="42">
        <f t="shared" si="44"/>
        <v>0.12825834239127931</v>
      </c>
      <c r="Z88" s="24">
        <f t="shared" si="44"/>
        <v>0.14602907684568356</v>
      </c>
      <c r="AA88" s="24">
        <f t="shared" si="44"/>
        <v>0.11689076016349476</v>
      </c>
      <c r="AB88" s="24">
        <f t="shared" si="42"/>
        <v>0.12319130568276759</v>
      </c>
      <c r="AC88" s="24">
        <f t="shared" si="42"/>
        <v>6.7187578915469892E-2</v>
      </c>
      <c r="AD88" s="24">
        <f t="shared" si="42"/>
        <v>0.12173288358748446</v>
      </c>
      <c r="AE88" s="24">
        <f t="shared" si="42"/>
        <v>0.16951217984696654</v>
      </c>
      <c r="AF88" s="24">
        <f t="shared" si="42"/>
        <v>0.10419930143183631</v>
      </c>
      <c r="AG88" s="24">
        <f t="shared" si="42"/>
        <v>0.16041921499558387</v>
      </c>
      <c r="AH88" s="24">
        <f t="shared" si="42"/>
        <v>0.12643644176746327</v>
      </c>
      <c r="AI88" s="24">
        <f t="shared" si="42"/>
        <v>1.5048487523596776E-2</v>
      </c>
      <c r="AJ88" s="24">
        <f t="shared" si="42"/>
        <v>0.11479179758300018</v>
      </c>
      <c r="AK88" s="24">
        <f t="shared" si="42"/>
        <v>0.1166113695333304</v>
      </c>
      <c r="AL88" s="24">
        <f t="shared" si="42"/>
        <v>0.13083505115573946</v>
      </c>
      <c r="AM88" s="24">
        <f t="shared" si="42"/>
        <v>0.13395793348934992</v>
      </c>
      <c r="AN88" s="24">
        <f t="shared" si="42"/>
        <v>9.6240459455058103E-2</v>
      </c>
      <c r="AO88" s="24">
        <f t="shared" si="30"/>
        <v>0.12825751524110651</v>
      </c>
      <c r="AP88" s="24">
        <f t="shared" si="30"/>
        <v>0.13406260273875659</v>
      </c>
      <c r="AQ88" s="24">
        <f t="shared" si="30"/>
        <v>0.12147876136273306</v>
      </c>
      <c r="AR88" s="24">
        <f t="shared" si="24"/>
        <v>0.12276165853095411</v>
      </c>
      <c r="AS88" s="24" t="e">
        <f t="shared" si="24"/>
        <v>#DIV/0!</v>
      </c>
      <c r="AT88" s="24">
        <f t="shared" si="24"/>
        <v>0.12442491603624539</v>
      </c>
      <c r="AU88" s="21"/>
      <c r="AV88" s="24">
        <f t="shared" si="43"/>
        <v>1.608186906002615</v>
      </c>
      <c r="AW88" s="24">
        <f t="shared" si="43"/>
        <v>1.7544399279801777</v>
      </c>
      <c r="AX88" s="24">
        <f t="shared" si="43"/>
        <v>1.6131538586297904</v>
      </c>
      <c r="AY88" s="24">
        <f t="shared" si="43"/>
        <v>1.3674024932618125</v>
      </c>
      <c r="AZ88" s="24">
        <f t="shared" si="43"/>
        <v>1.2691616334557918</v>
      </c>
      <c r="BA88" s="24">
        <f t="shared" si="43"/>
        <v>1.8427751354504363</v>
      </c>
      <c r="BB88" s="24">
        <f t="shared" si="43"/>
        <v>1.6531787420410602</v>
      </c>
      <c r="BC88" s="24">
        <f t="shared" si="41"/>
        <v>1.313069072741389</v>
      </c>
      <c r="BD88" s="24">
        <f t="shared" si="41"/>
        <v>1.5334805093222572</v>
      </c>
      <c r="BE88" s="24">
        <f t="shared" si="41"/>
        <v>1.8024183564970859</v>
      </c>
      <c r="BF88" s="24">
        <f t="shared" si="45"/>
        <v>1.1356657216638517</v>
      </c>
      <c r="BG88" s="24">
        <f t="shared" si="45"/>
        <v>1.7884396700524863</v>
      </c>
      <c r="BH88" s="24">
        <f t="shared" si="45"/>
        <v>1.5074841020144918</v>
      </c>
      <c r="BI88" s="24">
        <f t="shared" si="45"/>
        <v>1.391052465569417</v>
      </c>
      <c r="BJ88" s="24">
        <f t="shared" si="45"/>
        <v>1.7259255376788287</v>
      </c>
      <c r="BK88" s="24">
        <f t="shared" si="45"/>
        <v>1.2784718802892172</v>
      </c>
      <c r="BL88" s="24">
        <f t="shared" si="31"/>
        <v>1.6081778397301951</v>
      </c>
      <c r="BM88" s="24">
        <f t="shared" si="31"/>
        <v>1.6890144021240641</v>
      </c>
      <c r="BN88" s="24">
        <f t="shared" si="31"/>
        <v>1.6206590427674086</v>
      </c>
      <c r="BO88" s="24">
        <f t="shared" si="31"/>
        <v>1.590962171235569</v>
      </c>
      <c r="BP88" s="24" t="e">
        <f t="shared" si="31"/>
        <v>#DIV/0!</v>
      </c>
      <c r="BQ88" s="24">
        <f t="shared" si="31"/>
        <v>1.5251411253543621</v>
      </c>
      <c r="BR88" s="21"/>
      <c r="BS88" s="35">
        <f t="shared" si="39"/>
        <v>45231</v>
      </c>
      <c r="BT88" s="24">
        <f t="shared" si="26"/>
        <v>5.710985731560022E-2</v>
      </c>
      <c r="BU88" s="24">
        <f t="shared" si="26"/>
        <v>3.6322847482501436E-3</v>
      </c>
      <c r="BV88" s="24">
        <f t="shared" si="26"/>
        <v>1.3673753841805376E-2</v>
      </c>
      <c r="BW88" s="24">
        <f t="shared" si="33"/>
        <v>4.5444969581478626E-3</v>
      </c>
      <c r="BX88" s="24">
        <f t="shared" si="33"/>
        <v>9.7966492925034444E-3</v>
      </c>
      <c r="BY88" s="24">
        <f t="shared" si="33"/>
        <v>9.7235323303813698E-3</v>
      </c>
      <c r="BZ88" s="24">
        <f t="shared" si="33"/>
        <v>9.9687371971616534E-3</v>
      </c>
      <c r="CA88" s="24">
        <f t="shared" si="33"/>
        <v>3.1277031673661204E-3</v>
      </c>
      <c r="CB88" s="24">
        <f t="shared" si="33"/>
        <v>7.1779268765057719E-3</v>
      </c>
      <c r="CC88" s="24">
        <f t="shared" si="33"/>
        <v>1.2290007505809364E-4</v>
      </c>
      <c r="CD88" s="24">
        <f t="shared" si="33"/>
        <v>6.0883679145418215E-3</v>
      </c>
      <c r="CE88" s="24">
        <f t="shared" si="33"/>
        <v>3.2899558442295797E-3</v>
      </c>
      <c r="CF88" s="24">
        <f t="shared" si="40"/>
        <v>0.12825616556155145</v>
      </c>
    </row>
    <row r="89" spans="1:84" x14ac:dyDescent="0.25">
      <c r="A89" s="31">
        <f>+[1]NEA!A90</f>
        <v>45261</v>
      </c>
      <c r="B89" s="17">
        <f>+[1]NEA!B90</f>
        <v>3795.5250000000001</v>
      </c>
      <c r="C89" s="17">
        <f>+[1]NEA!C90</f>
        <v>4361.8208999999997</v>
      </c>
      <c r="D89" s="17">
        <f>+[1]NEA!D90</f>
        <v>2995.9295999999999</v>
      </c>
      <c r="E89" s="17">
        <f>+[1]NEA!E90</f>
        <v>3351.52</v>
      </c>
      <c r="F89" s="17">
        <f>+[1]NEA!F90</f>
        <v>2784.2035999999998</v>
      </c>
      <c r="G89" s="17">
        <f>+[1]NEA!G90</f>
        <v>4024.0063</v>
      </c>
      <c r="H89" s="17">
        <f>+[1]NEA!H90</f>
        <v>4404.9066999999995</v>
      </c>
      <c r="I89" s="17">
        <f>+[1]NEA!I90</f>
        <v>3939.5902999999998</v>
      </c>
      <c r="J89" s="17">
        <f>+[1]NEA!J90</f>
        <v>2491.6977999999999</v>
      </c>
      <c r="K89" s="17">
        <f>+[1]NEA!K90</f>
        <v>3300.32</v>
      </c>
      <c r="L89" s="17">
        <f>+[1]NEA!L90</f>
        <v>1666.3031000000001</v>
      </c>
      <c r="M89" s="17">
        <f>+[1]NEA!M90</f>
        <v>3912.1541000000002</v>
      </c>
      <c r="N89" s="17">
        <f>+[1]NEA!N90</f>
        <v>3485.3935999999999</v>
      </c>
      <c r="O89" s="18">
        <f>+[1]NEA!R90</f>
        <v>3801.4861000000001</v>
      </c>
      <c r="P89" s="19">
        <f>+[1]NEA!S90</f>
        <v>4016.5990000000002</v>
      </c>
      <c r="Q89" s="20">
        <f>+[1]NEA!T90</f>
        <v>2916.3249000000001</v>
      </c>
      <c r="R89" s="18">
        <f t="shared" si="34"/>
        <v>3795.4715425100003</v>
      </c>
      <c r="S89" s="19">
        <f t="shared" si="35"/>
        <v>3935.2710685525954</v>
      </c>
      <c r="T89" s="19">
        <f t="shared" si="36"/>
        <v>3591.5370383525242</v>
      </c>
      <c r="U89" s="19">
        <f t="shared" si="37"/>
        <v>3536.6596367219918</v>
      </c>
      <c r="V89" s="19"/>
      <c r="W89" s="20">
        <f t="shared" si="38"/>
        <v>3598.2709009585324</v>
      </c>
      <c r="X89" s="21"/>
      <c r="Y89" s="42">
        <f t="shared" si="44"/>
        <v>0.28354861333531112</v>
      </c>
      <c r="Z89" s="24">
        <f t="shared" si="44"/>
        <v>0.31113434430491016</v>
      </c>
      <c r="AA89" s="24">
        <f t="shared" si="44"/>
        <v>0.19886865116904451</v>
      </c>
      <c r="AB89" s="24">
        <f t="shared" si="42"/>
        <v>0.18983678476245491</v>
      </c>
      <c r="AC89" s="24">
        <f t="shared" si="42"/>
        <v>0.19352982667561847</v>
      </c>
      <c r="AD89" s="24">
        <f t="shared" si="42"/>
        <v>0.32320814337319237</v>
      </c>
      <c r="AE89" s="24">
        <f t="shared" si="42"/>
        <v>0.31778200952819935</v>
      </c>
      <c r="AF89" s="24">
        <f t="shared" si="42"/>
        <v>0.37026182270244479</v>
      </c>
      <c r="AG89" s="24">
        <f t="shared" si="42"/>
        <v>0.18497569149838977</v>
      </c>
      <c r="AH89" s="24">
        <f t="shared" si="42"/>
        <v>0.22872926827443107</v>
      </c>
      <c r="AI89" s="24">
        <f t="shared" si="42"/>
        <v>4.3027707942269178E-2</v>
      </c>
      <c r="AJ89" s="24">
        <f t="shared" si="42"/>
        <v>0.24964419124884896</v>
      </c>
      <c r="AK89" s="24">
        <f t="shared" si="42"/>
        <v>0.39303994335743853</v>
      </c>
      <c r="AL89" s="24">
        <f t="shared" si="42"/>
        <v>0.22132705388267926</v>
      </c>
      <c r="AM89" s="24">
        <f t="shared" si="42"/>
        <v>0.29580667744193767</v>
      </c>
      <c r="AN89" s="24">
        <f t="shared" si="42"/>
        <v>0.27756978451253289</v>
      </c>
      <c r="AO89" s="24">
        <f t="shared" si="30"/>
        <v>0.28354498337712242</v>
      </c>
      <c r="AP89" s="24">
        <f t="shared" si="30"/>
        <v>0.28268168852539444</v>
      </c>
      <c r="AQ89" s="24">
        <f t="shared" si="30"/>
        <v>0.25604321622358883</v>
      </c>
      <c r="AR89" s="24">
        <f t="shared" si="24"/>
        <v>0.25726215774832228</v>
      </c>
      <c r="AS89" s="24" t="e">
        <f t="shared" si="24"/>
        <v>#DIV/0!</v>
      </c>
      <c r="AT89" s="24">
        <f t="shared" si="24"/>
        <v>0.2817463439321557</v>
      </c>
      <c r="AU89" s="21"/>
      <c r="AV89" s="24">
        <f t="shared" si="43"/>
        <v>2.1947199047457042</v>
      </c>
      <c r="AW89" s="24">
        <f t="shared" si="43"/>
        <v>2.487335583004993</v>
      </c>
      <c r="AX89" s="24">
        <f t="shared" si="43"/>
        <v>1.9285858889087759</v>
      </c>
      <c r="AY89" s="24">
        <f t="shared" si="43"/>
        <v>1.69663948345843</v>
      </c>
      <c r="AZ89" s="24">
        <f t="shared" si="43"/>
        <v>1.5952695350127897</v>
      </c>
      <c r="BA89" s="24">
        <f t="shared" si="43"/>
        <v>2.5292499285643744</v>
      </c>
      <c r="BB89" s="24">
        <f t="shared" si="43"/>
        <v>2.3246749316087421</v>
      </c>
      <c r="BC89" s="24">
        <f t="shared" si="41"/>
        <v>1.9826188360308143</v>
      </c>
      <c r="BD89" s="24">
        <f t="shared" si="41"/>
        <v>1.8957996979263467</v>
      </c>
      <c r="BE89" s="24">
        <f t="shared" si="41"/>
        <v>2.2318133140931788</v>
      </c>
      <c r="BF89" s="24">
        <f t="shared" si="45"/>
        <v>1.2032113964378199</v>
      </c>
      <c r="BG89" s="24">
        <f t="shared" si="45"/>
        <v>2.2430467489322492</v>
      </c>
      <c r="BH89" s="24">
        <f t="shared" si="45"/>
        <v>2.3422410700561058</v>
      </c>
      <c r="BI89" s="24">
        <f t="shared" si="45"/>
        <v>1.8070495117643239</v>
      </c>
      <c r="BJ89" s="24">
        <f t="shared" si="45"/>
        <v>2.370799916044688</v>
      </c>
      <c r="BK89" s="24">
        <f t="shared" si="45"/>
        <v>1.7596634948266336</v>
      </c>
      <c r="BL89" s="24">
        <f t="shared" si="31"/>
        <v>2.1947080438327267</v>
      </c>
      <c r="BM89" s="24">
        <f t="shared" si="31"/>
        <v>2.2953565692697828</v>
      </c>
      <c r="BN89" s="24">
        <f t="shared" si="31"/>
        <v>2.1133139756180257</v>
      </c>
      <c r="BO89" s="24">
        <f t="shared" si="31"/>
        <v>2.0899109475317603</v>
      </c>
      <c r="BP89" s="24" t="e">
        <f t="shared" si="31"/>
        <v>#DIV/0!</v>
      </c>
      <c r="BQ89" s="24">
        <f t="shared" si="31"/>
        <v>2.0701457808892223</v>
      </c>
      <c r="BR89" s="21"/>
      <c r="BS89" s="35">
        <f t="shared" si="39"/>
        <v>45261</v>
      </c>
      <c r="BT89" s="24">
        <f t="shared" si="26"/>
        <v>0.12359667046875912</v>
      </c>
      <c r="BU89" s="24">
        <f t="shared" si="26"/>
        <v>6.1174182875609493E-3</v>
      </c>
      <c r="BV89" s="24">
        <f t="shared" si="26"/>
        <v>2.0976510724738082E-2</v>
      </c>
      <c r="BW89" s="24">
        <f t="shared" si="33"/>
        <v>1.2381604899657112E-2</v>
      </c>
      <c r="BX89" s="24">
        <f t="shared" si="33"/>
        <v>2.5860257440517107E-2</v>
      </c>
      <c r="BY89" s="24">
        <f t="shared" si="33"/>
        <v>1.8895076586140959E-2</v>
      </c>
      <c r="BZ89" s="24">
        <f t="shared" si="33"/>
        <v>3.466755306181394E-2</v>
      </c>
      <c r="CA89" s="24">
        <f t="shared" si="33"/>
        <v>3.70928463679026E-3</v>
      </c>
      <c r="CB89" s="24">
        <f t="shared" si="33"/>
        <v>1.2964227507501643E-2</v>
      </c>
      <c r="CC89" s="24">
        <f t="shared" si="33"/>
        <v>3.1614458150757373E-4</v>
      </c>
      <c r="CD89" s="24">
        <f t="shared" si="33"/>
        <v>1.308267968488523E-2</v>
      </c>
      <c r="CE89" s="24">
        <f t="shared" si="33"/>
        <v>1.0974363825858006E-2</v>
      </c>
      <c r="CF89" s="24">
        <f t="shared" si="40"/>
        <v>0.28354179170572996</v>
      </c>
    </row>
    <row r="90" spans="1:84" x14ac:dyDescent="0.25">
      <c r="A90" s="31">
        <f>+[1]NEA!A91</f>
        <v>45292</v>
      </c>
      <c r="B90" s="17">
        <f>+[1]NEA!B91</f>
        <v>4535.8005000000003</v>
      </c>
      <c r="C90" s="17">
        <f>+[1]NEA!C91</f>
        <v>5164.8729000000003</v>
      </c>
      <c r="D90" s="17">
        <f>+[1]NEA!D91</f>
        <v>3588.8771999999999</v>
      </c>
      <c r="E90" s="17">
        <f>+[1]NEA!E91</f>
        <v>3713.7529</v>
      </c>
      <c r="F90" s="17">
        <f>+[1]NEA!F91</f>
        <v>3320.4169999999999</v>
      </c>
      <c r="G90" s="17">
        <f>+[1]NEA!G91</f>
        <v>4808.9090999999999</v>
      </c>
      <c r="H90" s="17">
        <f>+[1]NEA!H91</f>
        <v>5347.2013999999999</v>
      </c>
      <c r="I90" s="17">
        <f>+[1]NEA!I91</f>
        <v>4862.2214000000004</v>
      </c>
      <c r="J90" s="17">
        <f>+[1]NEA!J91</f>
        <v>3144.8398000000002</v>
      </c>
      <c r="K90" s="17">
        <f>+[1]NEA!K91</f>
        <v>4020.2417</v>
      </c>
      <c r="L90" s="17">
        <f>+[1]NEA!L91</f>
        <v>1731.924</v>
      </c>
      <c r="M90" s="17">
        <f>+[1]NEA!M91</f>
        <v>4702.9301999999998</v>
      </c>
      <c r="N90" s="17">
        <f>+[1]NEA!N91</f>
        <v>4901.3258999999998</v>
      </c>
      <c r="O90" s="18">
        <f>+[1]NEA!R91</f>
        <v>4270.9620000000004</v>
      </c>
      <c r="P90" s="19">
        <f>+[1]NEA!S91</f>
        <v>4809.8046999999997</v>
      </c>
      <c r="Q90" s="20">
        <f>+[1]NEA!T91</f>
        <v>3638.3002000000001</v>
      </c>
      <c r="R90" s="18">
        <f t="shared" si="34"/>
        <v>4535.7012790500003</v>
      </c>
      <c r="S90" s="19">
        <f t="shared" si="35"/>
        <v>4675.4766508239491</v>
      </c>
      <c r="T90" s="19">
        <f t="shared" si="36"/>
        <v>4282.050032654266</v>
      </c>
      <c r="U90" s="19">
        <f t="shared" si="37"/>
        <v>4210.0114147994464</v>
      </c>
      <c r="V90" s="19"/>
      <c r="W90" s="20">
        <f t="shared" si="38"/>
        <v>4332.7123658678893</v>
      </c>
      <c r="X90" s="21"/>
      <c r="Y90" s="42">
        <f t="shared" si="44"/>
        <v>0.19503902622166902</v>
      </c>
      <c r="Z90" s="24">
        <f t="shared" si="44"/>
        <v>0.18410934754336217</v>
      </c>
      <c r="AA90" s="24">
        <f t="shared" si="44"/>
        <v>0.19791773478255292</v>
      </c>
      <c r="AB90" s="24">
        <f t="shared" si="42"/>
        <v>0.10808018451329549</v>
      </c>
      <c r="AC90" s="24">
        <f t="shared" si="42"/>
        <v>0.19259130330842189</v>
      </c>
      <c r="AD90" s="24">
        <f t="shared" si="42"/>
        <v>0.19505506241379389</v>
      </c>
      <c r="AE90" s="24">
        <f t="shared" si="42"/>
        <v>0.21391933227552817</v>
      </c>
      <c r="AF90" s="24">
        <f t="shared" si="42"/>
        <v>0.2341946826298158</v>
      </c>
      <c r="AG90" s="24">
        <f t="shared" si="42"/>
        <v>0.26212729328572681</v>
      </c>
      <c r="AH90" s="24">
        <f t="shared" si="42"/>
        <v>0.2181369382362921</v>
      </c>
      <c r="AI90" s="24">
        <f t="shared" si="42"/>
        <v>3.9381130599829062E-2</v>
      </c>
      <c r="AJ90" s="24">
        <f t="shared" si="42"/>
        <v>0.2021331675048279</v>
      </c>
      <c r="AK90" s="24">
        <f t="shared" si="42"/>
        <v>0.40624746083197039</v>
      </c>
      <c r="AL90" s="24">
        <f t="shared" si="42"/>
        <v>0.12349799200896738</v>
      </c>
      <c r="AM90" s="24">
        <f t="shared" si="42"/>
        <v>0.19748192438428624</v>
      </c>
      <c r="AN90" s="24">
        <f t="shared" si="42"/>
        <v>0.24756339734300514</v>
      </c>
      <c r="AO90" s="24">
        <f t="shared" si="30"/>
        <v>0.1950297158730574</v>
      </c>
      <c r="AP90" s="24">
        <f t="shared" si="30"/>
        <v>0.18809519582690482</v>
      </c>
      <c r="AQ90" s="24">
        <f t="shared" si="30"/>
        <v>0.19226113692495495</v>
      </c>
      <c r="AR90" s="24">
        <f t="shared" si="24"/>
        <v>0.19039202163699342</v>
      </c>
      <c r="AS90" s="24" t="e">
        <f t="shared" si="24"/>
        <v>#DIV/0!</v>
      </c>
      <c r="AT90" s="24">
        <f t="shared" si="24"/>
        <v>0.2041095529282444</v>
      </c>
      <c r="AU90" s="21"/>
      <c r="AV90" s="24">
        <f t="shared" si="43"/>
        <v>2.613780246523874</v>
      </c>
      <c r="AW90" s="24">
        <f t="shared" si="43"/>
        <v>2.8721341847090196</v>
      </c>
      <c r="AX90" s="24">
        <f t="shared" si="43"/>
        <v>2.2797993999105133</v>
      </c>
      <c r="AY90" s="24">
        <f t="shared" si="43"/>
        <v>1.8897088008381182</v>
      </c>
      <c r="AZ90" s="24">
        <f t="shared" si="43"/>
        <v>1.9998505683822212</v>
      </c>
      <c r="BA90" s="24">
        <f t="shared" si="43"/>
        <v>2.960993484376143</v>
      </c>
      <c r="BB90" s="24">
        <f t="shared" si="43"/>
        <v>2.874386919658154</v>
      </c>
      <c r="BC90" s="24">
        <f t="shared" si="41"/>
        <v>2.4972130020775176</v>
      </c>
      <c r="BD90" s="24">
        <f t="shared" si="41"/>
        <v>2.415126577879712</v>
      </c>
      <c r="BE90" s="24">
        <f t="shared" si="41"/>
        <v>2.6587678738721983</v>
      </c>
      <c r="BF90" s="24">
        <f t="shared" si="45"/>
        <v>1.2874098054678629</v>
      </c>
      <c r="BG90" s="24">
        <f t="shared" si="45"/>
        <v>2.7177769371877676</v>
      </c>
      <c r="BH90" s="24">
        <f t="shared" si="45"/>
        <v>3.361472436988878</v>
      </c>
      <c r="BI90" s="24">
        <f t="shared" si="45"/>
        <v>1.8491751594544961</v>
      </c>
      <c r="BJ90" s="24">
        <f t="shared" si="45"/>
        <v>2.8480395482522147</v>
      </c>
      <c r="BK90" s="24">
        <f t="shared" si="45"/>
        <v>2.2969041289909251</v>
      </c>
      <c r="BL90" s="24">
        <f t="shared" si="31"/>
        <v>2.6137320897990293</v>
      </c>
      <c r="BM90" s="24">
        <f t="shared" si="31"/>
        <v>2.6902526032649723</v>
      </c>
      <c r="BN90" s="24">
        <f t="shared" si="31"/>
        <v>2.5219304531365832</v>
      </c>
      <c r="BO90" s="24">
        <f t="shared" si="31"/>
        <v>2.4868105770425566</v>
      </c>
      <c r="BP90" s="24" t="e">
        <f t="shared" si="31"/>
        <v>#DIV/0!</v>
      </c>
      <c r="BQ90" s="24">
        <f t="shared" si="31"/>
        <v>2.5126867669695669</v>
      </c>
      <c r="BR90" s="21"/>
      <c r="BS90" s="35">
        <f t="shared" si="39"/>
        <v>45292</v>
      </c>
      <c r="BT90" s="24">
        <f t="shared" si="26"/>
        <v>7.470841614796378E-2</v>
      </c>
      <c r="BU90" s="24">
        <f t="shared" si="26"/>
        <v>5.6865104669314515E-3</v>
      </c>
      <c r="BV90" s="24">
        <f t="shared" si="26"/>
        <v>1.1070673068943031E-2</v>
      </c>
      <c r="BW90" s="24">
        <f t="shared" si="33"/>
        <v>1.1457415440551705E-2</v>
      </c>
      <c r="BX90" s="24">
        <f t="shared" si="33"/>
        <v>1.6088798740622176E-2</v>
      </c>
      <c r="BY90" s="24">
        <f t="shared" si="33"/>
        <v>1.3058720788296748E-2</v>
      </c>
      <c r="BZ90" s="24">
        <f t="shared" si="33"/>
        <v>2.3408981611239561E-2</v>
      </c>
      <c r="CA90" s="24">
        <f t="shared" si="33"/>
        <v>4.8527158693461398E-3</v>
      </c>
      <c r="CB90" s="24">
        <f t="shared" si="33"/>
        <v>1.1835810350346788E-2</v>
      </c>
      <c r="CC90" s="24">
        <f t="shared" si="33"/>
        <v>2.351306446407278E-4</v>
      </c>
      <c r="CD90" s="24">
        <f t="shared" si="33"/>
        <v>1.0313044163850845E-2</v>
      </c>
      <c r="CE90" s="24">
        <f t="shared" si="33"/>
        <v>1.2310751714189735E-2</v>
      </c>
      <c r="CF90" s="24">
        <f t="shared" si="40"/>
        <v>0.19502696900692268</v>
      </c>
    </row>
    <row r="91" spans="1:84" x14ac:dyDescent="0.25">
      <c r="A91" s="31">
        <f>+[1]NEA!A92</f>
        <v>45323</v>
      </c>
      <c r="B91" s="17">
        <f>+[1]NEA!B92</f>
        <v>5030.0151999999998</v>
      </c>
      <c r="C91" s="17">
        <f>+[1]NEA!C92</f>
        <v>5614.4766</v>
      </c>
      <c r="D91" s="17">
        <f>+[1]NEA!D92</f>
        <v>4172.4666999999999</v>
      </c>
      <c r="E91" s="17">
        <f>+[1]NEA!E92</f>
        <v>4113.3240999999998</v>
      </c>
      <c r="F91" s="17">
        <f>+[1]NEA!F92</f>
        <v>3757.9068000000002</v>
      </c>
      <c r="G91" s="17">
        <f>+[1]NEA!G92</f>
        <v>5240.9094999999998</v>
      </c>
      <c r="H91" s="17">
        <f>+[1]NEA!H92</f>
        <v>6043.2228999999998</v>
      </c>
      <c r="I91" s="17">
        <f>+[1]NEA!I92</f>
        <v>5506.0509000000002</v>
      </c>
      <c r="J91" s="17">
        <f>+[1]NEA!J92</f>
        <v>3874.7808</v>
      </c>
      <c r="K91" s="17">
        <f>+[1]NEA!K92</f>
        <v>4439.0955000000004</v>
      </c>
      <c r="L91" s="17">
        <f>+[1]NEA!L92</f>
        <v>2153.348</v>
      </c>
      <c r="M91" s="17">
        <f>+[1]NEA!M92</f>
        <v>5198.5934999999999</v>
      </c>
      <c r="N91" s="17">
        <f>+[1]NEA!N92</f>
        <v>5603.1544000000004</v>
      </c>
      <c r="O91" s="18">
        <f>+[1]NEA!R92</f>
        <v>4762.3963999999996</v>
      </c>
      <c r="P91" s="19">
        <f>+[1]NEA!S92</f>
        <v>5303.1268</v>
      </c>
      <c r="Q91" s="20">
        <f>+[1]NEA!T92</f>
        <v>4138.0108</v>
      </c>
      <c r="R91" s="18">
        <f t="shared" si="34"/>
        <v>5029.8986817399982</v>
      </c>
      <c r="S91" s="19">
        <f t="shared" si="35"/>
        <v>5133.8531484344958</v>
      </c>
      <c r="T91" s="19">
        <f t="shared" si="36"/>
        <v>4736.1156992914084</v>
      </c>
      <c r="U91" s="19">
        <f t="shared" si="37"/>
        <v>4656.9571545643157</v>
      </c>
      <c r="V91" s="19"/>
      <c r="W91" s="20">
        <f t="shared" si="38"/>
        <v>4862.3725498437179</v>
      </c>
      <c r="X91" s="21"/>
      <c r="Y91" s="42">
        <f t="shared" si="44"/>
        <v>0.1089586501875468</v>
      </c>
      <c r="Z91" s="24">
        <f t="shared" si="44"/>
        <v>8.7050293144677271E-2</v>
      </c>
      <c r="AA91" s="24">
        <f t="shared" si="44"/>
        <v>0.16261060701659003</v>
      </c>
      <c r="AB91" s="24">
        <f t="shared" si="42"/>
        <v>0.10759229565327288</v>
      </c>
      <c r="AC91" s="24">
        <f t="shared" si="42"/>
        <v>0.13175748708671242</v>
      </c>
      <c r="AD91" s="24">
        <f t="shared" si="42"/>
        <v>8.9833347026667676E-2</v>
      </c>
      <c r="AE91" s="24">
        <f t="shared" si="42"/>
        <v>0.13016556660835699</v>
      </c>
      <c r="AF91" s="24">
        <f t="shared" si="42"/>
        <v>0.13241468189827788</v>
      </c>
      <c r="AG91" s="24">
        <f t="shared" si="42"/>
        <v>0.23210753056483191</v>
      </c>
      <c r="AH91" s="24">
        <f t="shared" si="42"/>
        <v>0.10418622343029771</v>
      </c>
      <c r="AI91" s="24">
        <f t="shared" si="42"/>
        <v>0.24332707439818368</v>
      </c>
      <c r="AJ91" s="24">
        <f t="shared" si="42"/>
        <v>0.10539456868826158</v>
      </c>
      <c r="AK91" s="24">
        <f t="shared" si="42"/>
        <v>0.14319155965531705</v>
      </c>
      <c r="AL91" s="24">
        <f t="shared" si="42"/>
        <v>0.11506410031276304</v>
      </c>
      <c r="AM91" s="24">
        <f t="shared" si="42"/>
        <v>0.10256593162711991</v>
      </c>
      <c r="AN91" s="24">
        <f t="shared" si="42"/>
        <v>0.13734727002461211</v>
      </c>
      <c r="AO91" s="24">
        <f t="shared" si="30"/>
        <v>0.10895722012661002</v>
      </c>
      <c r="AP91" s="24">
        <f t="shared" si="30"/>
        <v>9.8038452941427545E-2</v>
      </c>
      <c r="AQ91" s="24">
        <f t="shared" si="30"/>
        <v>0.10603931835791425</v>
      </c>
      <c r="AR91" s="24">
        <f t="shared" si="24"/>
        <v>0.10616259571024478</v>
      </c>
      <c r="AS91" s="24" t="e">
        <f t="shared" si="24"/>
        <v>#DIV/0!</v>
      </c>
      <c r="AT91" s="24">
        <f t="shared" si="24"/>
        <v>0.12224679121290616</v>
      </c>
      <c r="AU91" s="21"/>
      <c r="AV91" s="24">
        <f t="shared" si="43"/>
        <v>2.7188930507998514</v>
      </c>
      <c r="AW91" s="24">
        <f t="shared" si="43"/>
        <v>2.8333180737347896</v>
      </c>
      <c r="AX91" s="24">
        <f t="shared" si="43"/>
        <v>2.5836275910864916</v>
      </c>
      <c r="AY91" s="24">
        <f t="shared" si="43"/>
        <v>2.0610588092236211</v>
      </c>
      <c r="AZ91" s="24">
        <f t="shared" si="43"/>
        <v>2.2314874730319323</v>
      </c>
      <c r="BA91" s="24">
        <f t="shared" si="43"/>
        <v>3.0169829875035257</v>
      </c>
      <c r="BB91" s="24">
        <f t="shared" si="43"/>
        <v>3.1872400523458451</v>
      </c>
      <c r="BC91" s="24">
        <f t="shared" si="41"/>
        <v>2.6968719891015125</v>
      </c>
      <c r="BD91" s="24">
        <f t="shared" si="41"/>
        <v>2.8605946588665287</v>
      </c>
      <c r="BE91" s="24">
        <f t="shared" si="41"/>
        <v>2.768985996467809</v>
      </c>
      <c r="BF91" s="24">
        <f t="shared" si="45"/>
        <v>1.4746475805983588</v>
      </c>
      <c r="BG91" s="24">
        <f t="shared" si="45"/>
        <v>2.7411082361551444</v>
      </c>
      <c r="BH91" s="24">
        <f t="shared" si="45"/>
        <v>3.6752051822841727</v>
      </c>
      <c r="BI91" s="24">
        <f t="shared" si="45"/>
        <v>2.07105495628109</v>
      </c>
      <c r="BJ91" s="24">
        <f t="shared" si="45"/>
        <v>2.8960809360421038</v>
      </c>
      <c r="BK91" s="24">
        <f t="shared" si="45"/>
        <v>2.5108051151058315</v>
      </c>
      <c r="BL91" s="24">
        <f t="shared" si="31"/>
        <v>2.7188243872228695</v>
      </c>
      <c r="BM91" s="24">
        <f t="shared" si="31"/>
        <v>2.743116117917908</v>
      </c>
      <c r="BN91" s="24">
        <f t="shared" si="31"/>
        <v>2.6522931323028063</v>
      </c>
      <c r="BO91" s="24">
        <f t="shared" si="31"/>
        <v>2.6358009857547406</v>
      </c>
      <c r="BP91" s="24" t="e">
        <f t="shared" si="31"/>
        <v>#DIV/0!</v>
      </c>
      <c r="BQ91" s="24">
        <f t="shared" si="31"/>
        <v>2.7044506404870012</v>
      </c>
      <c r="BR91" s="21"/>
      <c r="BS91" s="35">
        <f t="shared" si="39"/>
        <v>45323</v>
      </c>
      <c r="BT91" s="24">
        <f t="shared" si="26"/>
        <v>3.5000451732830819E-2</v>
      </c>
      <c r="BU91" s="24">
        <f t="shared" si="26"/>
        <v>4.6833315971458629E-3</v>
      </c>
      <c r="BV91" s="24">
        <f t="shared" si="26"/>
        <v>1.0218760547338883E-2</v>
      </c>
      <c r="BW91" s="24">
        <f t="shared" si="33"/>
        <v>7.8223067306421486E-3</v>
      </c>
      <c r="BX91" s="24">
        <f t="shared" si="33"/>
        <v>7.4098565666633693E-3</v>
      </c>
      <c r="BY91" s="24">
        <f t="shared" si="33"/>
        <v>8.0715037841721619E-3</v>
      </c>
      <c r="BZ91" s="24">
        <f t="shared" si="33"/>
        <v>1.3669203671986891E-2</v>
      </c>
      <c r="CA91" s="24">
        <f t="shared" si="33"/>
        <v>4.5381925858511618E-3</v>
      </c>
      <c r="CB91" s="24">
        <f t="shared" si="33"/>
        <v>5.7622633799700885E-3</v>
      </c>
      <c r="CC91" s="24">
        <f t="shared" si="33"/>
        <v>1.263584322105877E-3</v>
      </c>
      <c r="CD91" s="24">
        <f t="shared" si="33"/>
        <v>5.4092620144999774E-3</v>
      </c>
      <c r="CE91" s="24">
        <f t="shared" si="33"/>
        <v>5.1061197466687564E-3</v>
      </c>
      <c r="CF91" s="24">
        <f t="shared" si="40"/>
        <v>0.10895483667987602</v>
      </c>
    </row>
    <row r="92" spans="1:84" x14ac:dyDescent="0.25">
      <c r="A92" s="31">
        <f>+[1]NEA!A93</f>
        <v>45352</v>
      </c>
      <c r="B92" s="17">
        <f>+[1]NEA!B93</f>
        <v>5550.3829999999998</v>
      </c>
      <c r="C92" s="17">
        <f>+[1]NEA!C93</f>
        <v>6073.9264000000003</v>
      </c>
      <c r="D92" s="17">
        <f>+[1]NEA!D93</f>
        <v>4577.9759999999997</v>
      </c>
      <c r="E92" s="17">
        <f>+[1]NEA!E93</f>
        <v>4350.3892999999998</v>
      </c>
      <c r="F92" s="17">
        <f>+[1]NEA!F93</f>
        <v>4303.8472000000002</v>
      </c>
      <c r="G92" s="17">
        <f>+[1]NEA!G93</f>
        <v>5492.5124999999998</v>
      </c>
      <c r="H92" s="17">
        <f>+[1]NEA!H93</f>
        <v>6682.5127000000002</v>
      </c>
      <c r="I92" s="17">
        <f>+[1]NEA!I93</f>
        <v>6878.1840000000002</v>
      </c>
      <c r="J92" s="17">
        <f>+[1]NEA!J93</f>
        <v>4433.5904</v>
      </c>
      <c r="K92" s="17">
        <f>+[1]NEA!K93</f>
        <v>4811.2094999999999</v>
      </c>
      <c r="L92" s="17">
        <f>+[1]NEA!L93</f>
        <v>2812.8492999999999</v>
      </c>
      <c r="M92" s="17">
        <f>+[1]NEA!M93</f>
        <v>5637.2186000000002</v>
      </c>
      <c r="N92" s="17">
        <f>+[1]NEA!N93</f>
        <v>6107.3989000000001</v>
      </c>
      <c r="O92" s="18">
        <f>+[1]NEA!R93</f>
        <v>5084.3960999999999</v>
      </c>
      <c r="P92" s="19">
        <f>+[1]NEA!S93</f>
        <v>5737.4418999999998</v>
      </c>
      <c r="Q92" s="20">
        <f>+[1]NEA!T93</f>
        <v>5139.0223999999998</v>
      </c>
      <c r="R92" s="18">
        <f t="shared" si="34"/>
        <v>5550.3036216400023</v>
      </c>
      <c r="S92" s="19">
        <f t="shared" si="35"/>
        <v>5526.1059142268605</v>
      </c>
      <c r="T92" s="19">
        <f t="shared" si="36"/>
        <v>5056.8898390906406</v>
      </c>
      <c r="U92" s="19">
        <f t="shared" si="37"/>
        <v>4957.5597088520062</v>
      </c>
      <c r="V92" s="19"/>
      <c r="W92" s="20">
        <f t="shared" si="38"/>
        <v>5440.4616686392992</v>
      </c>
      <c r="X92" s="21"/>
      <c r="Y92" s="42">
        <f t="shared" si="44"/>
        <v>0.10345253032237367</v>
      </c>
      <c r="Z92" s="24">
        <f t="shared" si="44"/>
        <v>8.1833059915148665E-2</v>
      </c>
      <c r="AA92" s="24">
        <f t="shared" si="44"/>
        <v>9.7186946992291023E-2</v>
      </c>
      <c r="AB92" s="24">
        <f t="shared" si="42"/>
        <v>5.7633484315033678E-2</v>
      </c>
      <c r="AC92" s="24">
        <f t="shared" si="42"/>
        <v>0.14527779134916274</v>
      </c>
      <c r="AD92" s="24">
        <f t="shared" si="42"/>
        <v>4.8007507093950075E-2</v>
      </c>
      <c r="AE92" s="24">
        <f t="shared" si="42"/>
        <v>0.10578623535464837</v>
      </c>
      <c r="AF92" s="24">
        <f t="shared" si="42"/>
        <v>0.24920457963801246</v>
      </c>
      <c r="AG92" s="24">
        <f t="shared" si="42"/>
        <v>0.14421708706722192</v>
      </c>
      <c r="AH92" s="24">
        <f t="shared" si="42"/>
        <v>8.3826536284249631E-2</v>
      </c>
      <c r="AI92" s="24">
        <f t="shared" si="42"/>
        <v>0.3062678675253605</v>
      </c>
      <c r="AJ92" s="24">
        <f t="shared" si="42"/>
        <v>8.4373802260168995E-2</v>
      </c>
      <c r="AK92" s="24">
        <f t="shared" si="42"/>
        <v>8.9992968960484143E-2</v>
      </c>
      <c r="AL92" s="24">
        <f t="shared" si="42"/>
        <v>6.7612956367932853E-2</v>
      </c>
      <c r="AM92" s="24">
        <f t="shared" si="42"/>
        <v>8.1897928595635383E-2</v>
      </c>
      <c r="AN92" s="24">
        <f t="shared" si="42"/>
        <v>0.24190647351621219</v>
      </c>
      <c r="AO92" s="24">
        <f t="shared" si="30"/>
        <v>0.10346231064041622</v>
      </c>
      <c r="AP92" s="24">
        <f t="shared" si="30"/>
        <v>7.6405139463713967E-2</v>
      </c>
      <c r="AQ92" s="24">
        <f t="shared" si="30"/>
        <v>6.7729371528492122E-2</v>
      </c>
      <c r="AR92" s="24">
        <f t="shared" si="24"/>
        <v>6.4549134619601878E-2</v>
      </c>
      <c r="AS92" s="24" t="e">
        <f t="shared" si="24"/>
        <v>#DIV/0!</v>
      </c>
      <c r="AT92" s="24">
        <f t="shared" si="24"/>
        <v>0.11889033858875364</v>
      </c>
      <c r="AU92" s="21"/>
      <c r="AV92" s="24">
        <f t="shared" si="43"/>
        <v>2.8622958978358928</v>
      </c>
      <c r="AW92" s="24">
        <f t="shared" si="43"/>
        <v>2.8798110175703791</v>
      </c>
      <c r="AX92" s="24">
        <f t="shared" si="43"/>
        <v>2.6318580835683973</v>
      </c>
      <c r="AY92" s="24">
        <f t="shared" si="43"/>
        <v>2.0651865982023971</v>
      </c>
      <c r="AZ92" s="24">
        <f t="shared" si="43"/>
        <v>2.510743263950459</v>
      </c>
      <c r="BA92" s="24">
        <f t="shared" si="43"/>
        <v>2.9862926278321482</v>
      </c>
      <c r="BB92" s="24">
        <f t="shared" si="43"/>
        <v>3.3815885246070394</v>
      </c>
      <c r="BC92" s="24">
        <f t="shared" si="41"/>
        <v>3.394042711405743</v>
      </c>
      <c r="BD92" s="24">
        <f t="shared" si="41"/>
        <v>3.3522819392670016</v>
      </c>
      <c r="BE92" s="24">
        <f t="shared" si="41"/>
        <v>2.8795327313962691</v>
      </c>
      <c r="BF92" s="24">
        <f t="shared" si="45"/>
        <v>1.6324942249079117</v>
      </c>
      <c r="BG92" s="24">
        <f t="shared" si="45"/>
        <v>2.7795817572556674</v>
      </c>
      <c r="BH92" s="24">
        <f t="shared" si="45"/>
        <v>3.8326054302846657</v>
      </c>
      <c r="BI92" s="24">
        <f t="shared" si="45"/>
        <v>2.1356056110140238</v>
      </c>
      <c r="BJ92" s="24">
        <f t="shared" si="45"/>
        <v>2.9520162168279551</v>
      </c>
      <c r="BK92" s="24">
        <f t="shared" si="45"/>
        <v>3.1156974450992463</v>
      </c>
      <c r="BL92" s="24">
        <f t="shared" si="31"/>
        <v>2.8622467214374328</v>
      </c>
      <c r="BM92" s="24">
        <f t="shared" si="31"/>
        <v>2.78411516999165</v>
      </c>
      <c r="BN92" s="24">
        <f t="shared" si="31"/>
        <v>2.6853244548141091</v>
      </c>
      <c r="BO92" s="24">
        <f t="shared" si="31"/>
        <v>2.6675233081684184</v>
      </c>
      <c r="BP92" s="24" t="e">
        <f t="shared" si="31"/>
        <v>#DIV/0!</v>
      </c>
      <c r="BQ92" s="24">
        <f t="shared" si="31"/>
        <v>2.9252573790079204</v>
      </c>
      <c r="BR92" s="21"/>
      <c r="BS92" s="35">
        <f t="shared" si="39"/>
        <v>45352</v>
      </c>
      <c r="BT92" s="24">
        <f t="shared" si="26"/>
        <v>3.2252730445029298E-2</v>
      </c>
      <c r="BU92" s="24">
        <f t="shared" si="26"/>
        <v>2.9344918321519173E-3</v>
      </c>
      <c r="BV92" s="24">
        <f t="shared" si="26"/>
        <v>5.4670934592802025E-3</v>
      </c>
      <c r="BW92" s="24">
        <f t="shared" si="33"/>
        <v>8.8023126530512273E-3</v>
      </c>
      <c r="BX92" s="24">
        <f t="shared" si="33"/>
        <v>3.8915813614241179E-3</v>
      </c>
      <c r="BY92" s="24">
        <f t="shared" si="33"/>
        <v>6.6851971898613787E-3</v>
      </c>
      <c r="BZ92" s="24">
        <f t="shared" si="33"/>
        <v>2.6269586129680087E-2</v>
      </c>
      <c r="CA92" s="24">
        <f t="shared" si="33"/>
        <v>3.1328793439828976E-3</v>
      </c>
      <c r="CB92" s="24">
        <f t="shared" si="33"/>
        <v>4.6162710601749231E-3</v>
      </c>
      <c r="CC92" s="24">
        <f t="shared" si="33"/>
        <v>1.7831392795791148E-3</v>
      </c>
      <c r="CD92" s="24">
        <f t="shared" si="33"/>
        <v>4.3164765088582651E-3</v>
      </c>
      <c r="CE92" s="24">
        <f t="shared" si="33"/>
        <v>3.3081547149201446E-3</v>
      </c>
      <c r="CF92" s="24">
        <f t="shared" si="40"/>
        <v>0.10345991397799358</v>
      </c>
    </row>
    <row r="93" spans="1:84" x14ac:dyDescent="0.25">
      <c r="A93" s="31">
        <f>+[1]NEA!A94</f>
        <v>45383</v>
      </c>
      <c r="B93" s="17">
        <f>+[1]NEA!B94</f>
        <v>5899.3334999999997</v>
      </c>
      <c r="C93" s="17">
        <f>+[1]NEA!C94</f>
        <v>6372.5847000000003</v>
      </c>
      <c r="D93" s="17">
        <f>+[1]NEA!D94</f>
        <v>4834.1197000000002</v>
      </c>
      <c r="E93" s="17">
        <f>+[1]NEA!E94</f>
        <v>4698.6671999999999</v>
      </c>
      <c r="F93" s="17">
        <f>+[1]NEA!F94</f>
        <v>4858.9993999999997</v>
      </c>
      <c r="G93" s="17">
        <f>+[1]NEA!G94</f>
        <v>5800.5306</v>
      </c>
      <c r="H93" s="17">
        <f>+[1]NEA!H94</f>
        <v>7208.42</v>
      </c>
      <c r="I93" s="17">
        <f>+[1]NEA!I94</f>
        <v>7140.0715</v>
      </c>
      <c r="J93" s="17">
        <f>+[1]NEA!J94</f>
        <v>5147.9739</v>
      </c>
      <c r="K93" s="17">
        <f>+[1]NEA!K94</f>
        <v>5139.0812999999998</v>
      </c>
      <c r="L93" s="17">
        <f>+[1]NEA!L94</f>
        <v>3204.0354000000002</v>
      </c>
      <c r="M93" s="17">
        <f>+[1]NEA!M94</f>
        <v>5939.0902999999998</v>
      </c>
      <c r="N93" s="17">
        <f>+[1]NEA!N94</f>
        <v>6441.2623000000003</v>
      </c>
      <c r="O93" s="18">
        <f>+[1]NEA!R94</f>
        <v>5606.6527999999998</v>
      </c>
      <c r="P93" s="19">
        <f>+[1]NEA!S94</f>
        <v>6015.1639999999998</v>
      </c>
      <c r="Q93" s="20">
        <f>+[1]NEA!T94</f>
        <v>5647.5289000000002</v>
      </c>
      <c r="R93" s="18">
        <f t="shared" si="34"/>
        <v>5899.2379636100022</v>
      </c>
      <c r="S93" s="19">
        <f t="shared" si="35"/>
        <v>5835.8604633342502</v>
      </c>
      <c r="T93" s="19">
        <f t="shared" si="36"/>
        <v>5383.9739437555354</v>
      </c>
      <c r="U93" s="19">
        <f t="shared" si="37"/>
        <v>5288.9592147302901</v>
      </c>
      <c r="V93" s="19"/>
      <c r="W93" s="20">
        <f t="shared" si="38"/>
        <v>5803.4309809752031</v>
      </c>
      <c r="X93" s="21"/>
      <c r="Y93" s="42">
        <f t="shared" si="44"/>
        <v>6.2869625393418893E-2</v>
      </c>
      <c r="Z93" s="24">
        <f t="shared" si="44"/>
        <v>4.9170549712291622E-2</v>
      </c>
      <c r="AA93" s="24">
        <f t="shared" si="44"/>
        <v>5.5951298128255944E-2</v>
      </c>
      <c r="AB93" s="24">
        <f t="shared" si="42"/>
        <v>8.0056720441087803E-2</v>
      </c>
      <c r="AC93" s="24">
        <f t="shared" si="42"/>
        <v>0.1289897559560198</v>
      </c>
      <c r="AD93" s="24">
        <f t="shared" si="42"/>
        <v>5.6079635685854168E-2</v>
      </c>
      <c r="AE93" s="24">
        <f t="shared" si="42"/>
        <v>7.869903487052099E-2</v>
      </c>
      <c r="AF93" s="24">
        <f t="shared" si="42"/>
        <v>3.8075093658442416E-2</v>
      </c>
      <c r="AG93" s="24">
        <f t="shared" si="42"/>
        <v>0.16112979223340074</v>
      </c>
      <c r="AH93" s="24">
        <f t="shared" si="42"/>
        <v>6.8147479339654593E-2</v>
      </c>
      <c r="AI93" s="24">
        <f t="shared" si="42"/>
        <v>0.13907111909621328</v>
      </c>
      <c r="AJ93" s="24">
        <f t="shared" si="42"/>
        <v>5.354975945052054E-2</v>
      </c>
      <c r="AK93" s="24">
        <f t="shared" si="42"/>
        <v>5.4665399373209356E-2</v>
      </c>
      <c r="AL93" s="24">
        <f t="shared" si="42"/>
        <v>0.10271754791095056</v>
      </c>
      <c r="AM93" s="24">
        <f t="shared" si="42"/>
        <v>4.8405213480244624E-2</v>
      </c>
      <c r="AN93" s="24">
        <f t="shared" si="42"/>
        <v>9.8950045440549195E-2</v>
      </c>
      <c r="AO93" s="24">
        <f t="shared" si="30"/>
        <v>6.2867613333718264E-2</v>
      </c>
      <c r="AP93" s="24">
        <f t="shared" si="30"/>
        <v>5.6052951918625471E-2</v>
      </c>
      <c r="AQ93" s="24">
        <f t="shared" si="30"/>
        <v>6.4680883917319631E-2</v>
      </c>
      <c r="AR93" s="24">
        <f t="shared" si="24"/>
        <v>6.6847304992928569E-2</v>
      </c>
      <c r="AS93" s="24" t="e">
        <f t="shared" si="24"/>
        <v>#DIV/0!</v>
      </c>
      <c r="AT93" s="24">
        <f t="shared" si="24"/>
        <v>6.6716638116979032E-2</v>
      </c>
      <c r="AU93" s="21"/>
      <c r="AV93" s="24">
        <f t="shared" si="43"/>
        <v>2.789136487334408</v>
      </c>
      <c r="AW93" s="24">
        <f t="shared" si="43"/>
        <v>2.7071751049615456</v>
      </c>
      <c r="AX93" s="24">
        <f t="shared" si="43"/>
        <v>2.6387291349380328</v>
      </c>
      <c r="AY93" s="24">
        <f t="shared" si="43"/>
        <v>2.0262311479142223</v>
      </c>
      <c r="AZ93" s="24">
        <f t="shared" si="43"/>
        <v>2.7897386593090032</v>
      </c>
      <c r="BA93" s="24">
        <f t="shared" si="43"/>
        <v>2.8872978413062</v>
      </c>
      <c r="BB93" s="24">
        <f t="shared" si="43"/>
        <v>3.4190747984757532</v>
      </c>
      <c r="BC93" s="24">
        <f t="shared" si="41"/>
        <v>3.3307226332761992</v>
      </c>
      <c r="BD93" s="24">
        <f t="shared" si="41"/>
        <v>3.7725361402316908</v>
      </c>
      <c r="BE93" s="24">
        <f t="shared" si="41"/>
        <v>2.8872611497729928</v>
      </c>
      <c r="BF93" s="24">
        <f t="shared" si="45"/>
        <v>1.8973686323703034</v>
      </c>
      <c r="BG93" s="24">
        <f t="shared" si="45"/>
        <v>2.4834038185478606</v>
      </c>
      <c r="BH93" s="24">
        <f t="shared" si="45"/>
        <v>3.7804328471903101</v>
      </c>
      <c r="BI93" s="24">
        <f t="shared" si="45"/>
        <v>2.1719063596615791</v>
      </c>
      <c r="BJ93" s="24">
        <f t="shared" si="45"/>
        <v>2.8023739820788225</v>
      </c>
      <c r="BK93" s="24">
        <f t="shared" si="45"/>
        <v>3.3142612513791629</v>
      </c>
      <c r="BL93" s="24">
        <f t="shared" si="31"/>
        <v>2.7890985458810587</v>
      </c>
      <c r="BM93" s="24">
        <f t="shared" si="31"/>
        <v>2.6544193867465333</v>
      </c>
      <c r="BN93" s="24">
        <f t="shared" si="31"/>
        <v>2.5928247197924232</v>
      </c>
      <c r="BO93" s="24">
        <f t="shared" si="31"/>
        <v>2.6146479528409041</v>
      </c>
      <c r="BP93" s="24" t="e">
        <f t="shared" si="31"/>
        <v>#DIV/0!</v>
      </c>
      <c r="BQ93" s="24">
        <f t="shared" si="31"/>
        <v>2.9050986731071848</v>
      </c>
      <c r="BR93" s="21"/>
      <c r="BS93" s="35">
        <f t="shared" si="39"/>
        <v>45383</v>
      </c>
      <c r="BT93" s="24">
        <f t="shared" si="26"/>
        <v>1.8999814198407575E-2</v>
      </c>
      <c r="BU93" s="24">
        <f t="shared" si="26"/>
        <v>1.6798175333125696E-3</v>
      </c>
      <c r="BV93" s="24">
        <f t="shared" si="26"/>
        <v>7.2788195697486117E-3</v>
      </c>
      <c r="BW93" s="24">
        <f t="shared" si="33"/>
        <v>8.1116642617275175E-3</v>
      </c>
      <c r="BX93" s="24">
        <f t="shared" si="33"/>
        <v>4.3175053289115405E-3</v>
      </c>
      <c r="BY93" s="24">
        <f t="shared" si="33"/>
        <v>4.9839306548755263E-3</v>
      </c>
      <c r="BZ93" s="24">
        <f t="shared" ref="BZ93:CE95" si="46">(I93-I92)/$B92*I$3</f>
        <v>4.5437884646879296E-3</v>
      </c>
      <c r="CA93" s="24">
        <f t="shared" si="46"/>
        <v>3.6295900120766442E-3</v>
      </c>
      <c r="CB93" s="24">
        <f t="shared" si="46"/>
        <v>3.6860880267181556E-3</v>
      </c>
      <c r="CC93" s="24">
        <f t="shared" si="46"/>
        <v>9.5851600871507507E-4</v>
      </c>
      <c r="CD93" s="24">
        <f t="shared" si="46"/>
        <v>2.6921834313055485E-3</v>
      </c>
      <c r="CE93" s="24">
        <f t="shared" si="46"/>
        <v>1.9849967470713294E-3</v>
      </c>
      <c r="CF93" s="24">
        <f t="shared" si="40"/>
        <v>6.2866714237558019E-2</v>
      </c>
    </row>
    <row r="94" spans="1:84" x14ac:dyDescent="0.25">
      <c r="A94" s="31">
        <f>+[1]NEA!A95</f>
        <v>45413</v>
      </c>
      <c r="B94" s="17">
        <f>+[1]NEA!B95</f>
        <v>6119.4233999999997</v>
      </c>
      <c r="C94" s="17">
        <f>+[1]NEA!C95</f>
        <v>6588.5012999999999</v>
      </c>
      <c r="D94" s="17">
        <f>+[1]NEA!D95</f>
        <v>5088.2376999999997</v>
      </c>
      <c r="E94" s="17">
        <f>+[1]NEA!E95</f>
        <v>4839.9922999999999</v>
      </c>
      <c r="F94" s="17">
        <f>+[1]NEA!F95</f>
        <v>5125.5649000000003</v>
      </c>
      <c r="G94" s="17">
        <f>+[1]NEA!G95</f>
        <v>6010.5622000000003</v>
      </c>
      <c r="H94" s="17">
        <f>+[1]NEA!H95</f>
        <v>7286.415</v>
      </c>
      <c r="I94" s="17">
        <f>+[1]NEA!I95</f>
        <v>7495.8725000000004</v>
      </c>
      <c r="J94" s="17">
        <f>+[1]NEA!J95</f>
        <v>5547.0666000000001</v>
      </c>
      <c r="K94" s="17">
        <f>+[1]NEA!K95</f>
        <v>5331.0231999999996</v>
      </c>
      <c r="L94" s="17">
        <f>+[1]NEA!L95</f>
        <v>3520.8328999999999</v>
      </c>
      <c r="M94" s="17">
        <f>+[1]NEA!M95</f>
        <v>6095.9449999999997</v>
      </c>
      <c r="N94" s="17">
        <f>+[1]NEA!N95</f>
        <v>6641.1736000000001</v>
      </c>
      <c r="O94" s="18">
        <f>+[1]NEA!R95</f>
        <v>5864.1535999999996</v>
      </c>
      <c r="P94" s="19">
        <f>+[1]NEA!S95</f>
        <v>6188.5459000000001</v>
      </c>
      <c r="Q94" s="20">
        <f>+[1]NEA!T95</f>
        <v>6026.0713999999998</v>
      </c>
      <c r="R94" s="18">
        <f t="shared" si="34"/>
        <v>6119.3482309500005</v>
      </c>
      <c r="S94" s="19">
        <f t="shared" si="35"/>
        <v>6034.3811607388079</v>
      </c>
      <c r="T94" s="19">
        <f t="shared" si="36"/>
        <v>5558.3841155594919</v>
      </c>
      <c r="U94" s="19">
        <f t="shared" si="37"/>
        <v>5466.3742131396957</v>
      </c>
      <c r="V94" s="19"/>
      <c r="W94" s="20">
        <f t="shared" si="38"/>
        <v>6022.7213560116688</v>
      </c>
      <c r="X94" s="21"/>
      <c r="Y94" s="42">
        <f t="shared" si="44"/>
        <v>3.7307587374065143E-2</v>
      </c>
      <c r="Z94" s="24">
        <f t="shared" si="44"/>
        <v>3.3882107522242855E-2</v>
      </c>
      <c r="AA94" s="24">
        <f t="shared" si="44"/>
        <v>5.2567585366162906E-2</v>
      </c>
      <c r="AB94" s="24">
        <f t="shared" si="42"/>
        <v>3.0077699480397291E-2</v>
      </c>
      <c r="AC94" s="24">
        <f t="shared" si="42"/>
        <v>5.4860163185037836E-2</v>
      </c>
      <c r="AD94" s="24">
        <f t="shared" si="42"/>
        <v>3.6209032325422053E-2</v>
      </c>
      <c r="AE94" s="24">
        <f t="shared" si="42"/>
        <v>1.0819985516937081E-2</v>
      </c>
      <c r="AF94" s="24">
        <f t="shared" si="42"/>
        <v>4.983157381547243E-2</v>
      </c>
      <c r="AG94" s="24">
        <f t="shared" si="42"/>
        <v>7.7524227541246882E-2</v>
      </c>
      <c r="AH94" s="24">
        <f t="shared" si="42"/>
        <v>3.7349457771761685E-2</v>
      </c>
      <c r="AI94" s="24">
        <f t="shared" si="42"/>
        <v>9.8874531785759778E-2</v>
      </c>
      <c r="AJ94" s="24">
        <f t="shared" si="42"/>
        <v>2.6410559879852302E-2</v>
      </c>
      <c r="AK94" s="24">
        <f t="shared" si="42"/>
        <v>3.1036043975417593E-2</v>
      </c>
      <c r="AL94" s="24">
        <f t="shared" si="42"/>
        <v>4.592772357867414E-2</v>
      </c>
      <c r="AM94" s="24">
        <f t="shared" si="42"/>
        <v>2.8824135135800066E-2</v>
      </c>
      <c r="AN94" s="24">
        <f t="shared" si="42"/>
        <v>6.7027988117068338E-2</v>
      </c>
      <c r="AO94" s="24">
        <f t="shared" si="30"/>
        <v>3.7311644096706953E-2</v>
      </c>
      <c r="AP94" s="24">
        <f t="shared" si="30"/>
        <v>3.4017382466875468E-2</v>
      </c>
      <c r="AQ94" s="24">
        <f t="shared" si="30"/>
        <v>3.2394319442470954E-2</v>
      </c>
      <c r="AR94" s="24">
        <f t="shared" si="24"/>
        <v>3.3544406603720267E-2</v>
      </c>
      <c r="AS94" s="24" t="e">
        <f t="shared" si="24"/>
        <v>#DIV/0!</v>
      </c>
      <c r="AT94" s="24">
        <f t="shared" si="24"/>
        <v>3.7786332904680586E-2</v>
      </c>
      <c r="AU94" s="21"/>
      <c r="AV94" s="24">
        <f t="shared" si="43"/>
        <v>2.6635360836629327</v>
      </c>
      <c r="AW94" s="24">
        <f t="shared" si="43"/>
        <v>2.6222652411377534</v>
      </c>
      <c r="AX94" s="24">
        <f t="shared" si="43"/>
        <v>2.5200087027595979</v>
      </c>
      <c r="AY94" s="24">
        <f t="shared" si="43"/>
        <v>1.8776470679167407</v>
      </c>
      <c r="AZ94" s="24">
        <f t="shared" si="43"/>
        <v>2.5531874332377673</v>
      </c>
      <c r="BA94" s="24">
        <f t="shared" si="43"/>
        <v>2.711864820228846</v>
      </c>
      <c r="BB94" s="24">
        <f t="shared" si="43"/>
        <v>3.0235991689747479</v>
      </c>
      <c r="BC94" s="24">
        <f t="shared" si="41"/>
        <v>3.3007457181578612</v>
      </c>
      <c r="BD94" s="24">
        <f t="shared" si="41"/>
        <v>3.7975742053956365</v>
      </c>
      <c r="BE94" s="24">
        <f t="shared" si="41"/>
        <v>2.7814905249992599</v>
      </c>
      <c r="BF94" s="24">
        <f t="shared" si="45"/>
        <v>2.0835300589261569</v>
      </c>
      <c r="BG94" s="24">
        <f t="shared" si="45"/>
        <v>2.35026746873028</v>
      </c>
      <c r="BH94" s="24">
        <f t="shared" si="45"/>
        <v>3.553351668762164</v>
      </c>
      <c r="BI94" s="24">
        <f t="shared" si="45"/>
        <v>2.1110520465268352</v>
      </c>
      <c r="BJ94" s="24">
        <f t="shared" si="45"/>
        <v>2.6468092202863271</v>
      </c>
      <c r="BK94" s="24">
        <f t="shared" si="45"/>
        <v>3.263182387619854</v>
      </c>
      <c r="BL94" s="24">
        <f t="shared" si="31"/>
        <v>2.6635351261867419</v>
      </c>
      <c r="BM94" s="24">
        <f t="shared" si="31"/>
        <v>2.5376944255017047</v>
      </c>
      <c r="BN94" s="24">
        <f t="shared" si="31"/>
        <v>2.4401432885529575</v>
      </c>
      <c r="BO94" s="24">
        <f t="shared" si="31"/>
        <v>2.4578491892389347</v>
      </c>
      <c r="BP94" s="24" t="e">
        <f t="shared" si="31"/>
        <v>#DIV/0!</v>
      </c>
      <c r="BQ94" s="24">
        <f t="shared" si="31"/>
        <v>2.7613753777528567</v>
      </c>
      <c r="BR94" s="21"/>
      <c r="BS94" s="35">
        <f t="shared" si="39"/>
        <v>45413</v>
      </c>
      <c r="BT94" s="24">
        <f t="shared" si="26"/>
        <v>1.2923519489108365E-2</v>
      </c>
      <c r="BU94" s="24">
        <f t="shared" si="26"/>
        <v>1.5679559733315607E-3</v>
      </c>
      <c r="BV94" s="24">
        <f t="shared" si="26"/>
        <v>2.7789091089696835E-3</v>
      </c>
      <c r="BW94" s="24">
        <f t="shared" si="26"/>
        <v>3.6645600812363044E-3</v>
      </c>
      <c r="BX94" s="24">
        <f t="shared" si="26"/>
        <v>2.7698821366854446E-3</v>
      </c>
      <c r="BY94" s="24">
        <f t="shared" si="26"/>
        <v>6.9542381355453019E-4</v>
      </c>
      <c r="BZ94" s="24">
        <f t="shared" si="46"/>
        <v>5.8080520960545855E-3</v>
      </c>
      <c r="CA94" s="24">
        <f t="shared" si="46"/>
        <v>1.9077433306660834E-3</v>
      </c>
      <c r="CB94" s="24">
        <f t="shared" si="46"/>
        <v>2.0302589368782066E-3</v>
      </c>
      <c r="CC94" s="24">
        <f t="shared" si="46"/>
        <v>7.303275870062262E-4</v>
      </c>
      <c r="CD94" s="24">
        <f t="shared" si="46"/>
        <v>1.316133025874871E-3</v>
      </c>
      <c r="CE94" s="24">
        <f t="shared" si="46"/>
        <v>1.1182742762381535E-3</v>
      </c>
      <c r="CF94" s="24">
        <f t="shared" si="40"/>
        <v>3.7311039855604008E-2</v>
      </c>
    </row>
    <row r="95" spans="1:84" x14ac:dyDescent="0.25">
      <c r="A95" s="31">
        <f>+[1]NEA!A96</f>
        <v>45444</v>
      </c>
      <c r="B95" s="17">
        <f>+[1]NEA!B96</f>
        <v>6387.5649999999996</v>
      </c>
      <c r="C95" s="17">
        <f>+[1]NEA!C96</f>
        <v>6804.0159999999996</v>
      </c>
      <c r="D95" s="17">
        <f>+[1]NEA!D96</f>
        <v>5181.6046999999999</v>
      </c>
      <c r="E95" s="17">
        <f>+[1]NEA!E96</f>
        <v>5038.9440000000004</v>
      </c>
      <c r="F95" s="17">
        <f>+[1]NEA!F96</f>
        <v>6119.3764000000001</v>
      </c>
      <c r="G95" s="17">
        <f>+[1]NEA!G96</f>
        <v>6196.5149000000001</v>
      </c>
      <c r="H95" s="17">
        <f>+[1]NEA!H96</f>
        <v>7608.7867999999999</v>
      </c>
      <c r="I95" s="17">
        <f>+[1]NEA!I96</f>
        <v>7611.0835999999999</v>
      </c>
      <c r="J95" s="17">
        <f>+[1]NEA!J96</f>
        <v>5825.2632999999996</v>
      </c>
      <c r="K95" s="17">
        <f>+[1]NEA!K96</f>
        <v>5579.7629999999999</v>
      </c>
      <c r="L95" s="17">
        <f>+[1]NEA!L96</f>
        <v>3727.6439</v>
      </c>
      <c r="M95" s="17">
        <f>+[1]NEA!M96</f>
        <v>6355.9695000000002</v>
      </c>
      <c r="N95" s="17">
        <f>+[1]NEA!N96</f>
        <v>6743.5861999999997</v>
      </c>
      <c r="O95" s="18">
        <f>+[1]NEA!R96</f>
        <v>6164.1391000000003</v>
      </c>
      <c r="P95" s="19">
        <f>+[1]NEA!S96</f>
        <v>6380.1203999999998</v>
      </c>
      <c r="Q95" s="20">
        <f>+[1]NEA!T96</f>
        <v>6574.7761</v>
      </c>
      <c r="R95" s="18">
        <f t="shared" si="34"/>
        <v>6387.4702144500006</v>
      </c>
      <c r="S95" s="19">
        <f t="shared" si="35"/>
        <v>6238.7405519774775</v>
      </c>
      <c r="T95" s="19">
        <f t="shared" si="36"/>
        <v>5763.0422476232661</v>
      </c>
      <c r="U95" s="19">
        <f t="shared" si="37"/>
        <v>5661.5557365836794</v>
      </c>
      <c r="V95" s="19"/>
      <c r="W95" s="20">
        <f t="shared" si="38"/>
        <v>6221.0040372577614</v>
      </c>
      <c r="X95" s="21"/>
      <c r="Y95" s="42">
        <f t="shared" si="44"/>
        <v>4.3818115281907044E-2</v>
      </c>
      <c r="Z95" s="24">
        <f t="shared" si="44"/>
        <v>3.2710731953562666E-2</v>
      </c>
      <c r="AA95" s="24">
        <f t="shared" si="44"/>
        <v>1.8349575138755903E-2</v>
      </c>
      <c r="AB95" s="24">
        <f t="shared" si="42"/>
        <v>4.110578853606861E-2</v>
      </c>
      <c r="AC95" s="24">
        <f t="shared" si="42"/>
        <v>0.19389306727927691</v>
      </c>
      <c r="AD95" s="24">
        <f t="shared" si="42"/>
        <v>3.0937655049971813E-2</v>
      </c>
      <c r="AE95" s="24">
        <f t="shared" si="42"/>
        <v>4.4242854682309485E-2</v>
      </c>
      <c r="AF95" s="24">
        <f t="shared" si="42"/>
        <v>1.5369938589536947E-2</v>
      </c>
      <c r="AG95" s="24">
        <f t="shared" si="42"/>
        <v>5.0152038917290032E-2</v>
      </c>
      <c r="AH95" s="24">
        <f t="shared" si="42"/>
        <v>4.6658922812416348E-2</v>
      </c>
      <c r="AI95" s="24">
        <f t="shared" si="42"/>
        <v>5.8739226164354452E-2</v>
      </c>
      <c r="AJ95" s="24">
        <f t="shared" si="42"/>
        <v>4.2655322513572624E-2</v>
      </c>
      <c r="AK95" s="24">
        <f t="shared" si="42"/>
        <v>1.5420858747014154E-2</v>
      </c>
      <c r="AL95" s="24">
        <f t="shared" si="42"/>
        <v>5.1155805332247839E-2</v>
      </c>
      <c r="AM95" s="24">
        <f t="shared" si="42"/>
        <v>3.0956302675237524E-2</v>
      </c>
      <c r="AN95" s="24">
        <f t="shared" si="42"/>
        <v>9.1055127557897908E-2</v>
      </c>
      <c r="AO95" s="24">
        <f t="shared" si="30"/>
        <v>4.3815447884451464E-2</v>
      </c>
      <c r="AP95" s="24">
        <f t="shared" si="30"/>
        <v>3.3865840720881613E-2</v>
      </c>
      <c r="AQ95" s="24">
        <f t="shared" si="30"/>
        <v>3.6819717351105341E-2</v>
      </c>
      <c r="AR95" s="24">
        <f t="shared" si="24"/>
        <v>3.57058473923757E-2</v>
      </c>
      <c r="AS95" s="24" t="e">
        <f t="shared" si="24"/>
        <v>#DIV/0!</v>
      </c>
      <c r="AT95" s="24">
        <f t="shared" si="24"/>
        <v>3.2922439795122438E-2</v>
      </c>
      <c r="AU95" s="21"/>
      <c r="AV95" s="24">
        <f t="shared" si="43"/>
        <v>2.5869816941410284</v>
      </c>
      <c r="AW95" s="24">
        <f t="shared" si="43"/>
        <v>2.5303179348913147</v>
      </c>
      <c r="AX95" s="24">
        <f t="shared" si="43"/>
        <v>2.4108158626490921</v>
      </c>
      <c r="AY95" s="24">
        <f t="shared" si="43"/>
        <v>1.8921527831267673</v>
      </c>
      <c r="AZ95" s="24">
        <f t="shared" si="43"/>
        <v>2.6876095623916125</v>
      </c>
      <c r="BA95" s="24">
        <f t="shared" si="43"/>
        <v>2.5569530443719426</v>
      </c>
      <c r="BB95" s="24">
        <f t="shared" si="43"/>
        <v>2.8710460384515688</v>
      </c>
      <c r="BC95" s="24">
        <f t="shared" si="41"/>
        <v>3.1313901158106416</v>
      </c>
      <c r="BD95" s="24">
        <f t="shared" si="41"/>
        <v>3.6394152960302968</v>
      </c>
      <c r="BE95" s="24">
        <f t="shared" si="41"/>
        <v>2.7103928661674934</v>
      </c>
      <c r="BF95" s="24">
        <f t="shared" si="45"/>
        <v>1.8952155720313475</v>
      </c>
      <c r="BG95" s="24">
        <f t="shared" si="45"/>
        <v>2.3718826712887218</v>
      </c>
      <c r="BH95" s="24">
        <f t="shared" si="45"/>
        <v>3.2936626514891909</v>
      </c>
      <c r="BI95" s="24">
        <f t="shared" si="45"/>
        <v>2.1541373299028859</v>
      </c>
      <c r="BJ95" s="24">
        <f t="shared" si="45"/>
        <v>2.5286949384647035</v>
      </c>
      <c r="BK95" s="24">
        <f t="shared" si="45"/>
        <v>3.241329958646431</v>
      </c>
      <c r="BL95" s="24">
        <f t="shared" si="31"/>
        <v>2.586971866989868</v>
      </c>
      <c r="BM95" s="24">
        <f t="shared" si="31"/>
        <v>2.4615182371387974</v>
      </c>
      <c r="BN95" s="24">
        <f t="shared" si="31"/>
        <v>2.3851816276417708</v>
      </c>
      <c r="BO95" s="24">
        <f t="shared" si="31"/>
        <v>2.3877491206826296</v>
      </c>
      <c r="BP95" s="24" t="e">
        <f t="shared" si="31"/>
        <v>#DIV/0!</v>
      </c>
      <c r="BQ95" s="24">
        <f t="shared" si="31"/>
        <v>2.6540707667944448</v>
      </c>
      <c r="BR95" s="21"/>
      <c r="BS95" s="35">
        <f t="shared" si="39"/>
        <v>45444</v>
      </c>
      <c r="BT95" s="24">
        <f t="shared" si="26"/>
        <v>1.2435524655803342E-2</v>
      </c>
      <c r="BU95" s="24">
        <f t="shared" si="26"/>
        <v>5.5537239015035424E-4</v>
      </c>
      <c r="BV95" s="24">
        <f t="shared" si="26"/>
        <v>3.7713352535796206E-3</v>
      </c>
      <c r="BW95" s="24">
        <f t="shared" si="26"/>
        <v>1.3170867152287581E-2</v>
      </c>
      <c r="BX95" s="24">
        <f t="shared" si="26"/>
        <v>2.3641312447836163E-3</v>
      </c>
      <c r="BY95" s="24">
        <f t="shared" si="26"/>
        <v>2.7709729449346475E-3</v>
      </c>
      <c r="BZ95" s="24">
        <f t="shared" si="46"/>
        <v>1.813051361995961E-3</v>
      </c>
      <c r="CA95" s="24">
        <f t="shared" si="46"/>
        <v>1.2820075401221603E-3</v>
      </c>
      <c r="CB95" s="24">
        <f t="shared" si="46"/>
        <v>2.5364094793636962E-3</v>
      </c>
      <c r="CC95" s="24">
        <f t="shared" si="46"/>
        <v>4.5962330372498845E-4</v>
      </c>
      <c r="CD95" s="24">
        <f t="shared" si="46"/>
        <v>2.1033375056218567E-3</v>
      </c>
      <c r="CE95" s="24">
        <f t="shared" si="46"/>
        <v>5.5227683706278419E-4</v>
      </c>
      <c r="CF95" s="24">
        <f t="shared" si="40"/>
        <v>4.3814909669430607E-2</v>
      </c>
    </row>
    <row r="96" spans="1:84" x14ac:dyDescent="0.25">
      <c r="A96" s="31">
        <f>+[1]NEA!A97</f>
        <v>45474</v>
      </c>
      <c r="B96" s="17">
        <f>+[1]NEA!B97</f>
        <v>6681.8247000000001</v>
      </c>
      <c r="C96" s="17">
        <f>+[1]NEA!C97</f>
        <v>6966.6063000000004</v>
      </c>
      <c r="D96" s="17">
        <f>+[1]NEA!D97</f>
        <v>5463.4231</v>
      </c>
      <c r="E96" s="17">
        <f>+[1]NEA!E97</f>
        <v>5239.6139000000003</v>
      </c>
      <c r="F96" s="17">
        <f>+[1]NEA!F97</f>
        <v>7318.8768</v>
      </c>
      <c r="G96" s="17">
        <f>+[1]NEA!G97</f>
        <v>6372.8963999999996</v>
      </c>
      <c r="H96" s="17">
        <f>+[1]NEA!H97</f>
        <v>8052.4781999999996</v>
      </c>
      <c r="I96" s="17">
        <f>+[1]NEA!I97</f>
        <v>7803.4481999999998</v>
      </c>
      <c r="J96" s="17">
        <f>+[1]NEA!J97</f>
        <v>6065.0798000000004</v>
      </c>
      <c r="K96" s="17">
        <f>+[1]NEA!K97</f>
        <v>5816.2004999999999</v>
      </c>
      <c r="L96" s="17">
        <f>+[1]NEA!L97</f>
        <v>4242.6689999999999</v>
      </c>
      <c r="M96" s="17">
        <f>+[1]NEA!M97</f>
        <v>6611.5740999999998</v>
      </c>
      <c r="N96" s="17">
        <f>+[1]NEA!N97</f>
        <v>7023.8486999999996</v>
      </c>
      <c r="O96" s="18">
        <f>+[1]NEA!R97</f>
        <v>6417.9633999999996</v>
      </c>
      <c r="P96" s="19">
        <f>+[1]NEA!S97</f>
        <v>6589.3829999999998</v>
      </c>
      <c r="Q96" s="20">
        <f>+[1]NEA!T97</f>
        <v>7233.9958999999999</v>
      </c>
      <c r="R96" s="18">
        <f t="shared" ref="R96" si="47">+SUMPRODUCT($C$3:$N$3,C96:N96)</f>
        <v>6681.7035461599999</v>
      </c>
      <c r="S96" s="19">
        <f t="shared" si="35"/>
        <v>6432.813339659434</v>
      </c>
      <c r="T96" s="19">
        <f t="shared" si="36"/>
        <v>5980.5060188072039</v>
      </c>
      <c r="U96" s="19">
        <f t="shared" si="37"/>
        <v>5872.4912538727522</v>
      </c>
      <c r="V96" s="19"/>
      <c r="W96" s="20">
        <f t="shared" si="38"/>
        <v>6464.0392464263387</v>
      </c>
      <c r="X96" s="21"/>
      <c r="Y96" s="42">
        <f t="shared" ref="Y96" si="48">+B96/B95-1</f>
        <v>4.606758600499572E-2</v>
      </c>
      <c r="Z96" s="24">
        <f t="shared" ref="Z96" si="49">+C96/C95-1</f>
        <v>2.3896225405701577E-2</v>
      </c>
      <c r="AA96" s="24">
        <f t="shared" ref="AA96" si="50">+D96/D95-1</f>
        <v>5.4388247717931826E-2</v>
      </c>
      <c r="AB96" s="24">
        <f t="shared" ref="AB96" si="51">+E96/E95-1</f>
        <v>3.9823800383572472E-2</v>
      </c>
      <c r="AC96" s="24">
        <f t="shared" ref="AC96" si="52">+F96/F95-1</f>
        <v>0.19601677059773603</v>
      </c>
      <c r="AD96" s="24">
        <f t="shared" ref="AD96" si="53">+G96/G95-1</f>
        <v>2.8464629367711103E-2</v>
      </c>
      <c r="AE96" s="24">
        <f t="shared" ref="AE96" si="54">+H96/H95-1</f>
        <v>5.8313028300385428E-2</v>
      </c>
      <c r="AF96" s="24">
        <f t="shared" ref="AF96" si="55">+I96/I95-1</f>
        <v>2.5274272378245755E-2</v>
      </c>
      <c r="AG96" s="24">
        <f t="shared" ref="AG96" si="56">+J96/J95-1</f>
        <v>4.1168353712011774E-2</v>
      </c>
      <c r="AH96" s="24">
        <f t="shared" ref="AH96" si="57">+K96/K95-1</f>
        <v>4.2374111588610486E-2</v>
      </c>
      <c r="AI96" s="24">
        <f t="shared" ref="AI96" si="58">+L96/L95-1</f>
        <v>0.13816370710732317</v>
      </c>
      <c r="AJ96" s="24">
        <f t="shared" ref="AJ96" si="59">+M96/M95-1</f>
        <v>4.0214887752372031E-2</v>
      </c>
      <c r="AK96" s="24">
        <f t="shared" ref="AK96" si="60">+N96/N95-1</f>
        <v>4.1559860241721314E-2</v>
      </c>
      <c r="AL96" s="24">
        <f t="shared" ref="AL96" si="61">+O96/O95-1</f>
        <v>4.1177574983666254E-2</v>
      </c>
      <c r="AM96" s="24">
        <f t="shared" ref="AM96" si="62">+P96/P95-1</f>
        <v>3.2799161595759241E-2</v>
      </c>
      <c r="AN96" s="24">
        <f t="shared" ref="AN96" si="63">+Q96/Q95-1</f>
        <v>0.10026498088657343</v>
      </c>
      <c r="AO96" s="24">
        <f t="shared" ref="AO96" si="64">+R96/R95-1</f>
        <v>4.6064141488186161E-2</v>
      </c>
      <c r="AP96" s="24">
        <f t="shared" ref="AP96" si="65">+S96/S95-1</f>
        <v>3.1107686890496256E-2</v>
      </c>
      <c r="AQ96" s="24">
        <f t="shared" ref="AQ96" si="66">+T96/T95-1</f>
        <v>3.7734196946694665E-2</v>
      </c>
      <c r="AR96" s="24">
        <f t="shared" ref="AR96" si="67">+U96/U95-1</f>
        <v>3.7257518446043969E-2</v>
      </c>
      <c r="AS96" s="24" t="e">
        <f t="shared" ref="AS96" si="68">+V96/V95-1</f>
        <v>#DIV/0!</v>
      </c>
      <c r="AT96" s="24">
        <f t="shared" ref="AT96" si="69">+W96/W95-1</f>
        <v>3.9066878547744599E-2</v>
      </c>
      <c r="AU96" s="21"/>
      <c r="AV96" s="24">
        <f t="shared" ref="AV96" si="70">+B96/B84-1</f>
        <v>2.5312036160642801</v>
      </c>
      <c r="AW96" s="24">
        <f t="shared" ref="AW96" si="71">+C96/C84-1</f>
        <v>2.4341740280632287</v>
      </c>
      <c r="AX96" s="24">
        <f t="shared" ref="AX96" si="72">+D96/D84-1</f>
        <v>2.3028784929255379</v>
      </c>
      <c r="AY96" s="24">
        <f t="shared" ref="AY96" si="73">+E96/E84-1</f>
        <v>1.889417484149909</v>
      </c>
      <c r="AZ96" s="24">
        <f t="shared" ref="AZ96" si="74">+F96/F84-1</f>
        <v>3.1444297196457605</v>
      </c>
      <c r="BA96" s="24">
        <f t="shared" ref="BA96" si="75">+G96/G84-1</f>
        <v>2.4152827303070352</v>
      </c>
      <c r="BB96" s="24">
        <f t="shared" ref="BB96" si="76">+H96/H84-1</f>
        <v>2.7392678658546266</v>
      </c>
      <c r="BC96" s="24">
        <f t="shared" ref="BC96" si="77">+I96/I84-1</f>
        <v>3.0059587459743788</v>
      </c>
      <c r="BD96" s="24">
        <f t="shared" ref="BD96" si="78">+J96/J84-1</f>
        <v>3.3554023297541233</v>
      </c>
      <c r="BE96" s="24">
        <f t="shared" ref="BE96" si="79">+K96/K84-1</f>
        <v>2.5144292681441263</v>
      </c>
      <c r="BF96" s="24">
        <f t="shared" ref="BF96" si="80">+L96/L84-1</f>
        <v>2.0953899532569134</v>
      </c>
      <c r="BG96" s="24">
        <f t="shared" ref="BG96" si="81">+M96/M84-1</f>
        <v>2.2737353800746103</v>
      </c>
      <c r="BH96" s="24">
        <f t="shared" ref="BH96" si="82">+N96/N84-1</f>
        <v>3.2198309531988798</v>
      </c>
      <c r="BI96" s="24">
        <f t="shared" ref="BI96" si="83">+O96/O84-1</f>
        <v>2.1315992560628358</v>
      </c>
      <c r="BJ96" s="24">
        <f t="shared" ref="BJ96" si="84">+P96/P84-1</f>
        <v>2.4276038665119262</v>
      </c>
      <c r="BK96" s="24">
        <f t="shared" ref="BK96" si="85">+Q96/Q84-1</f>
        <v>3.3535888270742582</v>
      </c>
      <c r="BL96" s="24">
        <f t="shared" ref="BL96" si="86">+R96/R84-1</f>
        <v>2.5311868687241033</v>
      </c>
      <c r="BM96" s="24">
        <f t="shared" ref="BM96" si="87">+S96/S84-1</f>
        <v>2.3695540245241262</v>
      </c>
      <c r="BN96" s="24">
        <f t="shared" ref="BN96" si="88">+T96/T84-1</f>
        <v>2.3006711425403377</v>
      </c>
      <c r="BO96" s="24">
        <f t="shared" ref="BO96" si="89">+U96/U84-1</f>
        <v>2.305912774135765</v>
      </c>
      <c r="BP96" s="24" t="e">
        <f t="shared" ref="BP96" si="90">+V96/V84-1</f>
        <v>#DIV/0!</v>
      </c>
      <c r="BQ96" s="24">
        <f t="shared" ref="BQ96" si="91">+W96/W84-1</f>
        <v>2.5554235609085336</v>
      </c>
      <c r="BR96" s="21"/>
      <c r="BS96" s="35">
        <f t="shared" ref="BS96" si="92">+A96</f>
        <v>45474</v>
      </c>
      <c r="BT96" s="24">
        <f t="shared" ref="BT96" si="93">(C96-C95)/$B95*C$3</f>
        <v>8.987874867809607E-3</v>
      </c>
      <c r="BU96" s="24">
        <f t="shared" ref="BU96" si="94">(D96-D95)/$B95*D$3</f>
        <v>1.6059624849218764E-3</v>
      </c>
      <c r="BV96" s="24">
        <f t="shared" ref="BV96" si="95">(E96-E95)/$B95*E$3</f>
        <v>3.644222548028864E-3</v>
      </c>
      <c r="BW96" s="24">
        <f t="shared" ref="BW96" si="96">(F96-F95)/$B95*F$3</f>
        <v>1.5229509592465988E-2</v>
      </c>
      <c r="BX96" s="24">
        <f t="shared" ref="BX96" si="97">(G96-G95)/$B95*G$3</f>
        <v>2.148311711896468E-3</v>
      </c>
      <c r="BY96" s="24">
        <f t="shared" ref="BY96" si="98">(H96-H95)/$B95*H$3</f>
        <v>3.6536876947631815E-3</v>
      </c>
      <c r="BZ96" s="24">
        <f t="shared" ref="BZ96" si="99">(I96-I95)/$B95*I$3</f>
        <v>2.9001209349728716E-3</v>
      </c>
      <c r="CA96" s="24">
        <f t="shared" ref="CA96" si="100">(J96-J95)/$B95*J$3</f>
        <v>1.0587485685077213E-3</v>
      </c>
      <c r="CB96" s="24">
        <f t="shared" ref="CB96" si="101">(K96-K95)/$B95*K$3</f>
        <v>2.3097534036835639E-3</v>
      </c>
      <c r="CC96" s="24">
        <f t="shared" ref="CC96" si="102">(L96-L95)/$B95*L$3</f>
        <v>1.0965589172086698E-3</v>
      </c>
      <c r="CD96" s="24">
        <f t="shared" ref="CD96" si="103">(M96-M95)/$B95*M$3</f>
        <v>1.9807904420542071E-3</v>
      </c>
      <c r="CE96" s="24">
        <f t="shared" ref="CE96" si="104">(N96-N95)/$B95*N$3</f>
        <v>1.4479167726668919E-3</v>
      </c>
      <c r="CF96" s="24">
        <f t="shared" ref="CF96" si="105">+SUM(BT96:CE96)</f>
        <v>4.6063457938979896E-2</v>
      </c>
    </row>
    <row r="97" spans="1:84" x14ac:dyDescent="0.25">
      <c r="A97" s="31">
        <f>+[1]NEA!A98</f>
        <v>45505</v>
      </c>
      <c r="B97" s="17">
        <f>+[1]NEA!B98</f>
        <v>6973.5357999999997</v>
      </c>
      <c r="C97" s="17">
        <f>+[1]NEA!C98</f>
        <v>7330.3049000000001</v>
      </c>
      <c r="D97" s="17">
        <f>+[1]NEA!D98</f>
        <v>5657.9444999999996</v>
      </c>
      <c r="E97" s="17">
        <f>+[1]NEA!E98</f>
        <v>5350.7565999999997</v>
      </c>
      <c r="F97" s="17">
        <f>+[1]NEA!F98</f>
        <v>7660.6037999999999</v>
      </c>
      <c r="G97" s="17">
        <f>+[1]NEA!G98</f>
        <v>6625.2066999999997</v>
      </c>
      <c r="H97" s="17">
        <f>+[1]NEA!H98</f>
        <v>8358.1023000000005</v>
      </c>
      <c r="I97" s="17">
        <f>+[1]NEA!I98</f>
        <v>8078.9877999999999</v>
      </c>
      <c r="J97" s="17">
        <f>+[1]NEA!J98</f>
        <v>6350.4875000000002</v>
      </c>
      <c r="K97" s="17">
        <f>+[1]NEA!K98</f>
        <v>6093.7035999999998</v>
      </c>
      <c r="L97" s="17">
        <f>+[1]NEA!L98</f>
        <v>4429.4070000000002</v>
      </c>
      <c r="M97" s="17">
        <f>+[1]NEA!M98</f>
        <v>7024.0596999999998</v>
      </c>
      <c r="N97" s="17">
        <f>+[1]NEA!N98</f>
        <v>7176.5758999999998</v>
      </c>
      <c r="O97" s="18">
        <f>+[1]NEA!R98</f>
        <v>6863.3762999999999</v>
      </c>
      <c r="P97" s="19">
        <f>+[1]NEA!S98</f>
        <v>6850.5465000000004</v>
      </c>
      <c r="Q97" s="20">
        <f>+[1]NEA!T98</f>
        <v>7538.0928000000004</v>
      </c>
      <c r="R97" s="18">
        <f t="shared" ref="R97" si="106">+SUMPRODUCT($C$3:$N$3,C97:N97)</f>
        <v>6973.4151083400002</v>
      </c>
      <c r="S97" s="19">
        <f t="shared" si="35"/>
        <v>6722.2929845372146</v>
      </c>
      <c r="T97" s="19">
        <f t="shared" si="36"/>
        <v>6202.816390168291</v>
      </c>
      <c r="U97" s="19">
        <f t="shared" si="37"/>
        <v>6062.2508858921165</v>
      </c>
      <c r="V97" s="19"/>
      <c r="W97" s="20">
        <f t="shared" si="38"/>
        <v>6689.2463951239843</v>
      </c>
      <c r="X97" s="21"/>
      <c r="Y97" s="42">
        <f t="shared" ref="Y97" si="107">+B97/B96-1</f>
        <v>4.3657400949174807E-2</v>
      </c>
      <c r="Z97" s="24">
        <f t="shared" ref="Z97" si="108">+C97/C96-1</f>
        <v>5.2205993038533016E-2</v>
      </c>
      <c r="AA97" s="24">
        <f t="shared" ref="AA97" si="109">+D97/D96-1</f>
        <v>3.5604308222074055E-2</v>
      </c>
      <c r="AB97" s="24">
        <f t="shared" ref="AB97" si="110">+E97/E96-1</f>
        <v>2.1212001899605593E-2</v>
      </c>
      <c r="AC97" s="24">
        <f t="shared" ref="AC97" si="111">+F97/F96-1</f>
        <v>4.6691180810694899E-2</v>
      </c>
      <c r="AD97" s="24">
        <f t="shared" ref="AD97" si="112">+G97/G96-1</f>
        <v>3.9591150422592758E-2</v>
      </c>
      <c r="AE97" s="24">
        <f t="shared" ref="AE97" si="113">+H97/H96-1</f>
        <v>3.7954042520723652E-2</v>
      </c>
      <c r="AF97" s="24">
        <f t="shared" ref="AF97" si="114">+I97/I96-1</f>
        <v>3.530998001627017E-2</v>
      </c>
      <c r="AG97" s="24">
        <f t="shared" ref="AG97" si="115">+J97/J96-1</f>
        <v>4.7057534181166094E-2</v>
      </c>
      <c r="AH97" s="24">
        <f t="shared" ref="AH97" si="116">+K97/K96-1</f>
        <v>4.7712093143969181E-2</v>
      </c>
      <c r="AI97" s="24">
        <f t="shared" ref="AI97" si="117">+L97/L96-1</f>
        <v>4.4014274976435841E-2</v>
      </c>
      <c r="AJ97" s="24">
        <f t="shared" ref="AJ97" si="118">+M97/M96-1</f>
        <v>6.2388410650952242E-2</v>
      </c>
      <c r="AK97" s="24">
        <f t="shared" ref="AK97" si="119">+N97/N96-1</f>
        <v>2.174409024499635E-2</v>
      </c>
      <c r="AL97" s="24">
        <f t="shared" ref="AL97" si="120">+O97/O96-1</f>
        <v>6.9400972277280371E-2</v>
      </c>
      <c r="AM97" s="24">
        <f t="shared" ref="AM97" si="121">+P97/P96-1</f>
        <v>3.9633983940529971E-2</v>
      </c>
      <c r="AN97" s="24">
        <f t="shared" ref="AN97" si="122">+Q97/Q96-1</f>
        <v>4.203719551458418E-2</v>
      </c>
      <c r="AO97" s="24">
        <f t="shared" ref="AO97" si="123">+R97/R96-1</f>
        <v>4.3658261723935388E-2</v>
      </c>
      <c r="AP97" s="24">
        <f t="shared" ref="AP97" si="124">+S97/S96-1</f>
        <v>4.5000473291069598E-2</v>
      </c>
      <c r="AQ97" s="24">
        <f t="shared" ref="AQ97" si="125">+T97/T96-1</f>
        <v>3.7172501902343447E-2</v>
      </c>
      <c r="AR97" s="24">
        <f t="shared" ref="AR97" si="126">+U97/U96-1</f>
        <v>3.2313310282790608E-2</v>
      </c>
      <c r="AS97" s="24" t="e">
        <f t="shared" ref="AS97" si="127">+V97/V96-1</f>
        <v>#DIV/0!</v>
      </c>
      <c r="AT97" s="24">
        <f t="shared" ref="AT97" si="128">+W97/W96-1</f>
        <v>3.4840003303221234E-2</v>
      </c>
      <c r="AU97" s="21"/>
      <c r="AV97" s="24">
        <f t="shared" ref="AV97" si="129">+B97/B85-1</f>
        <v>2.2276675342236993</v>
      </c>
      <c r="AW97" s="24">
        <f t="shared" ref="AW97" si="130">+C97/C85-1</f>
        <v>2.0731260810518588</v>
      </c>
      <c r="AX97" s="24">
        <f t="shared" ref="AX97" si="131">+D97/D85-1</f>
        <v>2.0600906451224361</v>
      </c>
      <c r="AY97" s="24">
        <f t="shared" ref="AY97" si="132">+E97/E85-1</f>
        <v>1.6423151427347173</v>
      </c>
      <c r="AZ97" s="24">
        <f t="shared" ref="AZ97" si="133">+F97/F85-1</f>
        <v>3.0516913817109117</v>
      </c>
      <c r="BA97" s="24">
        <f t="shared" ref="BA97" si="134">+G97/G85-1</f>
        <v>2.0556521828967318</v>
      </c>
      <c r="BB97" s="24">
        <f t="shared" ref="BB97" si="135">+H97/H85-1</f>
        <v>2.2932035894770553</v>
      </c>
      <c r="BC97" s="24">
        <f t="shared" ref="BC97" si="136">+I97/I85-1</f>
        <v>2.7350220028680057</v>
      </c>
      <c r="BD97" s="24">
        <f t="shared" ref="BD97" si="137">+J97/J85-1</f>
        <v>3.2887391824858909</v>
      </c>
      <c r="BE97" s="24">
        <f t="shared" ref="BE97" si="138">+K97/K85-1</f>
        <v>2.260561208724325</v>
      </c>
      <c r="BF97" s="24">
        <f t="shared" ref="BF97" si="139">+L97/L85-1</f>
        <v>2.067363543083911</v>
      </c>
      <c r="BG97" s="24">
        <f t="shared" ref="BG97" si="140">+M97/M85-1</f>
        <v>2.0954893497826523</v>
      </c>
      <c r="BH97" s="24">
        <f t="shared" ref="BH97" si="141">+N97/N85-1</f>
        <v>2.8252485159296077</v>
      </c>
      <c r="BI97" s="24">
        <f t="shared" ref="BI97" si="142">+O97/O85-1</f>
        <v>1.9570433617606966</v>
      </c>
      <c r="BJ97" s="24">
        <f t="shared" ref="BJ97" si="143">+P97/P85-1</f>
        <v>2.0785722891547316</v>
      </c>
      <c r="BK97" s="24">
        <f t="shared" ref="BK97" si="144">+Q97/Q85-1</f>
        <v>3.2083360874947973</v>
      </c>
      <c r="BL97" s="24">
        <f t="shared" ref="BL97" si="145">+R97/R85-1</f>
        <v>2.2276547451770212</v>
      </c>
      <c r="BM97" s="24">
        <f t="shared" ref="BM97" si="146">+S97/S85-1</f>
        <v>2.0518740595134912</v>
      </c>
      <c r="BN97" s="24">
        <f t="shared" ref="BN97" si="147">+T97/T85-1</f>
        <v>2.0253024163707116</v>
      </c>
      <c r="BO97" s="24">
        <f t="shared" ref="BO97" si="148">+U97/U85-1</f>
        <v>2.0117596165802376</v>
      </c>
      <c r="BP97" s="24" t="e">
        <f t="shared" ref="BP97" si="149">+V97/V85-1</f>
        <v>#DIV/0!</v>
      </c>
      <c r="BQ97" s="24">
        <f t="shared" ref="BQ97" si="150">+W97/W85-1</f>
        <v>2.2580189064761114</v>
      </c>
      <c r="BR97" s="21"/>
      <c r="BS97" s="35">
        <f t="shared" ref="BS97" si="151">+A97</f>
        <v>45505</v>
      </c>
      <c r="BT97" s="24">
        <f t="shared" ref="BT97" si="152">(C97-C96)/$B96*C$3</f>
        <v>1.9219596655985289E-2</v>
      </c>
      <c r="BU97" s="24">
        <f t="shared" ref="BU97" si="153">(D97-D96)/$B96*D$3</f>
        <v>1.0596774500833562E-3</v>
      </c>
      <c r="BV97" s="24">
        <f t="shared" ref="BV97" si="154">(E97-E96)/$B96*E$3</f>
        <v>1.9294958755802041E-3</v>
      </c>
      <c r="BW97" s="24">
        <f t="shared" ref="BW97" si="155">(F97-F96)/$B96*F$3</f>
        <v>4.1476783579790693E-3</v>
      </c>
      <c r="BX97" s="24">
        <f t="shared" ref="BX97" si="156">(G97-G96)/$B96*G$3</f>
        <v>2.9377815523954124E-3</v>
      </c>
      <c r="BY97" s="24">
        <f t="shared" ref="BY97" si="157">(H97-H96)/$B96*H$3</f>
        <v>2.4059038334244302E-3</v>
      </c>
      <c r="BZ97" s="24">
        <f t="shared" ref="BZ97" si="158">(I97-I96)/$B96*I$3</f>
        <v>3.9711403203978105E-3</v>
      </c>
      <c r="CA97" s="24">
        <f t="shared" ref="CA97" si="159">(J97-J96)/$B96*J$3</f>
        <v>1.2045358119017989E-3</v>
      </c>
      <c r="CB97" s="24">
        <f t="shared" ref="CB97" si="160">(K97-K96)/$B96*K$3</f>
        <v>2.5915366262152903E-3</v>
      </c>
      <c r="CC97" s="24">
        <f t="shared" ref="CC97" si="161">(L97-L96)/$B96*L$3</f>
        <v>3.8008132718597113E-4</v>
      </c>
      <c r="CD97" s="24">
        <f t="shared" ref="CD97" si="162">(M97-M96)/$B96*M$3</f>
        <v>3.0557576884649483E-3</v>
      </c>
      <c r="CE97" s="24">
        <f t="shared" ref="CE97" si="163">(N97-N96)/$B96*N$3</f>
        <v>7.542846192896992E-4</v>
      </c>
      <c r="CF97" s="24">
        <f t="shared" ref="CF97" si="164">+SUM(BT97:CE97)</f>
        <v>4.365747011890328E-2</v>
      </c>
    </row>
    <row r="98" spans="1:84" x14ac:dyDescent="0.25">
      <c r="A98" s="31">
        <f>+[1]NEA!A99</f>
        <v>45536</v>
      </c>
      <c r="B98" s="17">
        <f>+[1]NEA!B99</f>
        <v>7201.2696999999998</v>
      </c>
      <c r="C98" s="17">
        <f>+[1]NEA!C99</f>
        <v>7505.1256000000003</v>
      </c>
      <c r="D98" s="17">
        <f>+[1]NEA!D99</f>
        <v>5751.7709999999997</v>
      </c>
      <c r="E98" s="17">
        <f>+[1]NEA!E99</f>
        <v>5596.4363000000003</v>
      </c>
      <c r="F98" s="17">
        <f>+[1]NEA!F99</f>
        <v>8257.9243999999999</v>
      </c>
      <c r="G98" s="17">
        <f>+[1]NEA!G99</f>
        <v>6766.7849999999999</v>
      </c>
      <c r="H98" s="17">
        <f>+[1]NEA!H99</f>
        <v>8688.4616999999998</v>
      </c>
      <c r="I98" s="17">
        <f>+[1]NEA!I99</f>
        <v>8264.2831000000006</v>
      </c>
      <c r="J98" s="17">
        <f>+[1]NEA!J99</f>
        <v>6462.1480000000001</v>
      </c>
      <c r="K98" s="17">
        <f>+[1]NEA!K99</f>
        <v>6393.723</v>
      </c>
      <c r="L98" s="17">
        <f>+[1]NEA!L99</f>
        <v>4561.4816000000001</v>
      </c>
      <c r="M98" s="17">
        <f>+[1]NEA!M99</f>
        <v>7226.1073999999999</v>
      </c>
      <c r="N98" s="17">
        <f>+[1]NEA!N99</f>
        <v>7350.2979999999998</v>
      </c>
      <c r="O98" s="18">
        <f>+[1]NEA!R99</f>
        <v>7048.4090999999999</v>
      </c>
      <c r="P98" s="19">
        <f>+[1]NEA!S99</f>
        <v>7062.5909000000001</v>
      </c>
      <c r="Q98" s="20">
        <f>+[1]NEA!T99</f>
        <v>7858.0729000000001</v>
      </c>
      <c r="R98" s="18">
        <f t="shared" ref="R98" si="165">+SUMPRODUCT($C$3:$N$3,C98:N98)</f>
        <v>7201.1372032099998</v>
      </c>
      <c r="S98" s="19">
        <f t="shared" si="35"/>
        <v>6913.330490332326</v>
      </c>
      <c r="T98" s="19">
        <f t="shared" si="36"/>
        <v>6421.2074086211978</v>
      </c>
      <c r="U98" s="19">
        <f t="shared" si="37"/>
        <v>6283.4392565698472</v>
      </c>
      <c r="V98" s="19"/>
      <c r="W98" s="20">
        <f t="shared" si="38"/>
        <v>6906.2365165867886</v>
      </c>
      <c r="X98" s="21"/>
      <c r="Y98" s="42">
        <f t="shared" ref="Y98" si="166">+B98/B97-1</f>
        <v>3.2656876874425755E-2</v>
      </c>
      <c r="Z98" s="24">
        <f t="shared" ref="Z98" si="167">+C98/C97-1</f>
        <v>2.3849035256364282E-2</v>
      </c>
      <c r="AA98" s="24">
        <f t="shared" ref="AA98" si="168">+D98/D97-1</f>
        <v>1.658314251756976E-2</v>
      </c>
      <c r="AB98" s="24">
        <f t="shared" ref="AB98" si="169">+E98/E97-1</f>
        <v>4.5914945934935725E-2</v>
      </c>
      <c r="AC98" s="24">
        <f t="shared" ref="AC98" si="170">+F98/F97-1</f>
        <v>7.7973044370210021E-2</v>
      </c>
      <c r="AD98" s="24">
        <f t="shared" ref="AD98" si="171">+G98/G97-1</f>
        <v>2.1369642701110081E-2</v>
      </c>
      <c r="AE98" s="24">
        <f t="shared" ref="AE98" si="172">+H98/H97-1</f>
        <v>3.952564686842841E-2</v>
      </c>
      <c r="AF98" s="24">
        <f t="shared" ref="AF98" si="173">+I98/I97-1</f>
        <v>2.2935459810943248E-2</v>
      </c>
      <c r="AG98" s="24">
        <f t="shared" ref="AG98" si="174">+J98/J97-1</f>
        <v>1.7582980834148554E-2</v>
      </c>
      <c r="AH98" s="24">
        <f t="shared" ref="AH98" si="175">+K98/K97-1</f>
        <v>4.9234327708357783E-2</v>
      </c>
      <c r="AI98" s="24">
        <f t="shared" ref="AI98" si="176">+L98/L97-1</f>
        <v>2.9817670853005795E-2</v>
      </c>
      <c r="AJ98" s="24">
        <f t="shared" ref="AJ98" si="177">+M98/M97-1</f>
        <v>2.8765088656635518E-2</v>
      </c>
      <c r="AK98" s="24">
        <f t="shared" ref="AK98" si="178">+N98/N97-1</f>
        <v>2.4206822643650927E-2</v>
      </c>
      <c r="AL98" s="24">
        <f t="shared" ref="AL98" si="179">+O98/O97-1</f>
        <v>2.6959442687121804E-2</v>
      </c>
      <c r="AM98" s="24">
        <f t="shared" ref="AM98" si="180">+P98/P97-1</f>
        <v>3.0952917405932423E-2</v>
      </c>
      <c r="AN98" s="24">
        <f t="shared" ref="AN98" si="181">+Q98/Q97-1</f>
        <v>4.2448416129873046E-2</v>
      </c>
      <c r="AO98" s="24">
        <f t="shared" ref="AO98" si="182">+R98/R97-1</f>
        <v>3.2655749203521545E-2</v>
      </c>
      <c r="AP98" s="24">
        <f t="shared" ref="AP98" si="183">+S98/S97-1</f>
        <v>2.8418503364036729E-2</v>
      </c>
      <c r="AQ98" s="24">
        <f t="shared" ref="AQ98" si="184">+T98/T97-1</f>
        <v>3.5208364187446328E-2</v>
      </c>
      <c r="AR98" s="24">
        <f t="shared" ref="AR98" si="185">+U98/U97-1</f>
        <v>3.648617895251971E-2</v>
      </c>
      <c r="AS98" s="24" t="e">
        <f t="shared" ref="AS98" si="186">+V98/V97-1</f>
        <v>#DIV/0!</v>
      </c>
      <c r="AT98" s="24">
        <f t="shared" ref="AT98" si="187">+W98/W97-1</f>
        <v>3.2438649833705702E-2</v>
      </c>
      <c r="AU98" s="21"/>
      <c r="AV98" s="24">
        <f t="shared" ref="AV98" si="188">+B98/B86-1</f>
        <v>1.9508353755728578</v>
      </c>
      <c r="AW98" s="24">
        <f t="shared" ref="AW98" si="189">+C98/C86-1</f>
        <v>1.734279612627009</v>
      </c>
      <c r="AX98" s="24">
        <f t="shared" ref="AX98" si="190">+D98/D86-1</f>
        <v>1.8013076861261079</v>
      </c>
      <c r="AY98" s="24">
        <f t="shared" ref="AY98" si="191">+E98/E86-1</f>
        <v>1.4597310004219803</v>
      </c>
      <c r="AZ98" s="24">
        <f t="shared" ref="AZ98" si="192">+F98/F86-1</f>
        <v>3.0138858975654523</v>
      </c>
      <c r="BA98" s="24">
        <f t="shared" ref="BA98" si="193">+G98/G86-1</f>
        <v>1.737584093269342</v>
      </c>
      <c r="BB98" s="24">
        <f t="shared" ref="BB98" si="194">+H98/H86-1</f>
        <v>2.157625500221545</v>
      </c>
      <c r="BC98" s="24">
        <f t="shared" ref="BC98" si="195">+I98/I86-1</f>
        <v>2.4020462623746535</v>
      </c>
      <c r="BD98" s="24">
        <f t="shared" ref="BD98" si="196">+J98/J86-1</f>
        <v>3.0043351419145514</v>
      </c>
      <c r="BE98" s="24">
        <f t="shared" ref="BE98" si="197">+K98/K86-1</f>
        <v>2.0129655967473643</v>
      </c>
      <c r="BF98" s="24">
        <f t="shared" ref="BF98" si="198">+L98/L86-1</f>
        <v>1.979249734175264</v>
      </c>
      <c r="BG98" s="24">
        <f t="shared" ref="BG98" si="199">+M98/M86-1</f>
        <v>1.8216724810894913</v>
      </c>
      <c r="BH98" s="24">
        <f t="shared" ref="BH98" si="200">+N98/N86-1</f>
        <v>2.5055436136091802</v>
      </c>
      <c r="BI98" s="24">
        <f t="shared" ref="BI98" si="201">+O98/O86-1</f>
        <v>1.7207063652380299</v>
      </c>
      <c r="BJ98" s="24">
        <f t="shared" ref="BJ98" si="202">+P98/P86-1</f>
        <v>1.7857775118366903</v>
      </c>
      <c r="BK98" s="24">
        <f t="shared" ref="BK98" si="203">+Q98/Q86-1</f>
        <v>3.0111058824634371</v>
      </c>
      <c r="BL98" s="24">
        <f t="shared" ref="BL98" si="204">+R98/R86-1</f>
        <v>1.9508098740539599</v>
      </c>
      <c r="BM98" s="24">
        <f t="shared" ref="BM98" si="205">+S98/S86-1</f>
        <v>1.7531645866486869</v>
      </c>
      <c r="BN98" s="24">
        <f t="shared" ref="BN98" si="206">+T98/T86-1</f>
        <v>1.7719066153498826</v>
      </c>
      <c r="BO98" s="24">
        <f t="shared" ref="BO98" si="207">+U98/U86-1</f>
        <v>1.7623167537438813</v>
      </c>
      <c r="BP98" s="24" t="e">
        <f t="shared" ref="BP98" si="208">+V98/V86-1</f>
        <v>#DIV/0!</v>
      </c>
      <c r="BQ98" s="24">
        <f t="shared" ref="BQ98" si="209">+W98/W86-1</f>
        <v>2.0052421485403515</v>
      </c>
      <c r="BR98" s="21"/>
      <c r="BS98" s="35">
        <f t="shared" ref="BS98" si="210">+A98</f>
        <v>45536</v>
      </c>
      <c r="BT98" s="24">
        <f t="shared" ref="BT98" si="211">(C98-C97)/$B97*C$3</f>
        <v>8.8519211688853853E-3</v>
      </c>
      <c r="BU98" s="24">
        <f t="shared" ref="BU98" si="212">(D98-D97)/$B97*D$3</f>
        <v>4.8974934637892082E-4</v>
      </c>
      <c r="BV98" s="24">
        <f t="shared" ref="BV98" si="213">(E98-E97)/$B97*E$3</f>
        <v>4.086713830306868E-3</v>
      </c>
      <c r="BW98" s="24">
        <f t="shared" ref="BW98" si="214">(F98-F97)/$B97*F$3</f>
        <v>6.9466483071614843E-3</v>
      </c>
      <c r="BX98" s="24">
        <f t="shared" ref="BX98" si="215">(G98-G97)/$B97*G$3</f>
        <v>1.5795131846888936E-3</v>
      </c>
      <c r="BY98" s="24">
        <f t="shared" ref="BY98" si="216">(H98-H97)/$B97*H$3</f>
        <v>2.4918355534935327E-3</v>
      </c>
      <c r="BZ98" s="24">
        <f t="shared" ref="BZ98" si="217">(I98-I97)/$B97*I$3</f>
        <v>2.5588077414043053E-3</v>
      </c>
      <c r="CA98" s="24">
        <f t="shared" ref="CA98" si="218">(J98-J97)/$B97*J$3</f>
        <v>4.5153938981714247E-4</v>
      </c>
      <c r="CB98" s="24">
        <f t="shared" ref="CB98" si="219">(K98-K97)/$B97*K$3</f>
        <v>2.6846080807386135E-3</v>
      </c>
      <c r="CC98" s="24">
        <f t="shared" ref="CC98" si="220">(L98-L97)/$B97*L$3</f>
        <v>2.5757587133918474E-4</v>
      </c>
      <c r="CD98" s="24">
        <f t="shared" ref="CD98" si="221">(M98-M97)/$B97*M$3</f>
        <v>1.4341879696093342E-3</v>
      </c>
      <c r="CE98" s="24">
        <f t="shared" ref="CE98" si="222">(N98-N97)/$B97*N$3</f>
        <v>8.2208358348142402E-4</v>
      </c>
      <c r="CF98" s="24">
        <f t="shared" ref="CF98" si="223">+SUM(BT98:CE98)</f>
        <v>3.2655184027305086E-2</v>
      </c>
    </row>
    <row r="99" spans="1:84" x14ac:dyDescent="0.25">
      <c r="A99" s="31">
        <f>+[1]NEA!A100</f>
        <v>45566</v>
      </c>
      <c r="B99" s="17">
        <f>+[1]NEA!B100</f>
        <v>7385.7947999999997</v>
      </c>
      <c r="C99" s="17">
        <f>+[1]NEA!C100</f>
        <v>7589.9058999999997</v>
      </c>
      <c r="D99" s="17">
        <f>+[1]NEA!D100</f>
        <v>5869.7199000000001</v>
      </c>
      <c r="E99" s="17">
        <f>+[1]NEA!E100</f>
        <v>5873.8558000000003</v>
      </c>
      <c r="F99" s="17">
        <f>+[1]NEA!F100</f>
        <v>8851.0910999999996</v>
      </c>
      <c r="G99" s="17">
        <f>+[1]NEA!G100</f>
        <v>6924.1296000000002</v>
      </c>
      <c r="H99" s="17">
        <f>+[1]NEA!H100</f>
        <v>8953.8716999999997</v>
      </c>
      <c r="I99" s="17">
        <f>+[1]NEA!I100</f>
        <v>8315.1111999999994</v>
      </c>
      <c r="J99" s="17">
        <f>+[1]NEA!J100</f>
        <v>6562.0272999999997</v>
      </c>
      <c r="K99" s="17">
        <f>+[1]NEA!K100</f>
        <v>6559.9483</v>
      </c>
      <c r="L99" s="17">
        <f>+[1]NEA!L100</f>
        <v>4625.3239000000003</v>
      </c>
      <c r="M99" s="17">
        <f>+[1]NEA!M100</f>
        <v>7592.3514999999998</v>
      </c>
      <c r="N99" s="17">
        <f>+[1]NEA!N100</f>
        <v>7552.7272000000003</v>
      </c>
      <c r="O99" s="18">
        <f>+[1]NEA!R100</f>
        <v>7161.7591000000002</v>
      </c>
      <c r="P99" s="19">
        <f>+[1]NEA!S100</f>
        <v>7240.3346000000001</v>
      </c>
      <c r="Q99" s="20">
        <f>+[1]NEA!T100</f>
        <v>8119.6904000000004</v>
      </c>
      <c r="R99" s="18">
        <f t="shared" ref="R99:R100" si="224">+SUMPRODUCT($C$3:$N$3,C99:N99)</f>
        <v>7385.6162271900002</v>
      </c>
      <c r="S99" s="19">
        <f t="shared" si="35"/>
        <v>7069.6516123317761</v>
      </c>
      <c r="T99" s="19">
        <f t="shared" si="36"/>
        <v>6656.2347990847356</v>
      </c>
      <c r="U99" s="19">
        <f t="shared" si="37"/>
        <v>6496.0073554633464</v>
      </c>
      <c r="V99" s="19"/>
      <c r="W99" s="20">
        <f t="shared" si="38"/>
        <v>7081.3039426547202</v>
      </c>
      <c r="X99" s="21"/>
      <c r="Y99" s="42">
        <f t="shared" ref="Y99:Y100" si="225">+B99/B98-1</f>
        <v>2.5623967395638658E-2</v>
      </c>
      <c r="Z99" s="24">
        <f t="shared" ref="Z99:Z100" si="226">+C99/C98-1</f>
        <v>1.1296319944332334E-2</v>
      </c>
      <c r="AA99" s="24">
        <f t="shared" ref="AA99:AA100" si="227">+D99/D98-1</f>
        <v>2.050653616077569E-2</v>
      </c>
      <c r="AB99" s="24">
        <f t="shared" ref="AB99:AB100" si="228">+E99/E98-1</f>
        <v>4.9570742009517721E-2</v>
      </c>
      <c r="AC99" s="24">
        <f t="shared" ref="AC99:AC100" si="229">+F99/F98-1</f>
        <v>7.1829998831183239E-2</v>
      </c>
      <c r="AD99" s="24">
        <f t="shared" ref="AD99:AD100" si="230">+G99/G98-1</f>
        <v>2.3252489919511232E-2</v>
      </c>
      <c r="AE99" s="24">
        <f t="shared" ref="AE99:AE100" si="231">+H99/H98-1</f>
        <v>3.0547409790619096E-2</v>
      </c>
      <c r="AF99" s="24">
        <f t="shared" ref="AF99:AF100" si="232">+I99/I98-1</f>
        <v>6.1503338383941397E-3</v>
      </c>
      <c r="AG99" s="24">
        <f t="shared" ref="AG99:AG100" si="233">+J99/J98-1</f>
        <v>1.5456052693314959E-2</v>
      </c>
      <c r="AH99" s="24">
        <f t="shared" ref="AH99:AH100" si="234">+K99/K98-1</f>
        <v>2.5998201673735233E-2</v>
      </c>
      <c r="AI99" s="24">
        <f t="shared" ref="AI99:AI100" si="235">+L99/L98-1</f>
        <v>1.3995956927679076E-2</v>
      </c>
      <c r="AJ99" s="24">
        <f t="shared" ref="AJ99:AJ100" si="236">+M99/M98-1</f>
        <v>5.0683456490004497E-2</v>
      </c>
      <c r="AK99" s="24">
        <f t="shared" ref="AK99:AK100" si="237">+N99/N98-1</f>
        <v>2.7540271156353269E-2</v>
      </c>
      <c r="AL99" s="24">
        <f t="shared" ref="AL99:AL100" si="238">+O99/O98-1</f>
        <v>1.6081643161149684E-2</v>
      </c>
      <c r="AM99" s="24">
        <f t="shared" ref="AM99:AM100" si="239">+P99/P98-1</f>
        <v>2.5166925639144688E-2</v>
      </c>
      <c r="AN99" s="24">
        <f t="shared" ref="AN99:AN100" si="240">+Q99/Q98-1</f>
        <v>3.329283188502874E-2</v>
      </c>
      <c r="AO99" s="24">
        <f t="shared" ref="AO99:AO100" si="241">+R99/R98-1</f>
        <v>2.56180404253048E-2</v>
      </c>
      <c r="AP99" s="24">
        <f t="shared" ref="AP99:AP100" si="242">+S99/S98-1</f>
        <v>2.2611550571472128E-2</v>
      </c>
      <c r="AQ99" s="24">
        <f t="shared" ref="AQ99:AQ100" si="243">+T99/T98-1</f>
        <v>3.6601744112483736E-2</v>
      </c>
      <c r="AR99" s="24">
        <f t="shared" ref="AR99:AR100" si="244">+U99/U98-1</f>
        <v>3.3829896369451218E-2</v>
      </c>
      <c r="AS99" s="24" t="e">
        <f t="shared" ref="AS99:AS100" si="245">+V99/V98-1</f>
        <v>#DIV/0!</v>
      </c>
      <c r="AT99" s="24">
        <f t="shared" ref="AT99:AT100" si="246">+W99/W98-1</f>
        <v>2.5349179056852522E-2</v>
      </c>
      <c r="AU99" s="21"/>
      <c r="AV99" s="24">
        <f t="shared" ref="AV99:AV100" si="247">+B99/B87-1</f>
        <v>1.8180341799727664</v>
      </c>
      <c r="AW99" s="24">
        <f t="shared" ref="AW99:AW100" si="248">+C99/C87-1</f>
        <v>1.6146369397248437</v>
      </c>
      <c r="AX99" s="24">
        <f t="shared" ref="AX99:AX100" si="249">+D99/D87-1</f>
        <v>1.6234215142986423</v>
      </c>
      <c r="AY99" s="24">
        <f t="shared" ref="AY99:AY100" si="250">+E99/E87-1</f>
        <v>1.3421925198726399</v>
      </c>
      <c r="AZ99" s="24">
        <f t="shared" ref="AZ99:AZ100" si="251">+F99/F87-1</f>
        <v>3.0492058770569255</v>
      </c>
      <c r="BA99" s="24">
        <f t="shared" ref="BA99:BA100" si="252">+G99/G87-1</f>
        <v>1.554019168580516</v>
      </c>
      <c r="BB99" s="24">
        <f t="shared" ref="BB99:BB100" si="253">+H99/H87-1</f>
        <v>2.1327264676355049</v>
      </c>
      <c r="BC99" s="24">
        <f t="shared" ref="BC99:BC100" si="254">+I99/I87-1</f>
        <v>2.1935081437209227</v>
      </c>
      <c r="BD99" s="24">
        <f t="shared" ref="BD99:BD100" si="255">+J99/J87-1</f>
        <v>2.621320948857194</v>
      </c>
      <c r="BE99" s="24">
        <f t="shared" ref="BE99:BE100" si="256">+K99/K87-1</f>
        <v>1.7511055987914497</v>
      </c>
      <c r="BF99" s="24">
        <f t="shared" ref="BF99:BF100" si="257">+L99/L87-1</f>
        <v>1.9388050835670922</v>
      </c>
      <c r="BG99" s="24">
        <f t="shared" ref="BG99:BG100" si="258">+M99/M87-1</f>
        <v>1.7035878888715863</v>
      </c>
      <c r="BH99" s="24">
        <f t="shared" ref="BH99:BH100" si="259">+N99/N87-1</f>
        <v>2.3706804651323248</v>
      </c>
      <c r="BI99" s="24">
        <f t="shared" ref="BI99:BI100" si="260">+O99/O87-1</f>
        <v>1.6019415743831003</v>
      </c>
      <c r="BJ99" s="24">
        <f t="shared" ref="BJ99:BJ100" si="261">+P99/P87-1</f>
        <v>1.6487277310916379</v>
      </c>
      <c r="BK99" s="24">
        <f t="shared" ref="BK99:BK100" si="262">+Q99/Q87-1</f>
        <v>2.8993661991682989</v>
      </c>
      <c r="BL99" s="24">
        <f t="shared" ref="BL99:BL100" si="263">+R99/R87-1</f>
        <v>1.8179957002336562</v>
      </c>
      <c r="BM99" s="24">
        <f t="shared" ref="BM99:BM100" si="264">+S99/S87-1</f>
        <v>1.6132399202917611</v>
      </c>
      <c r="BN99" s="24">
        <f t="shared" ref="BN99:BN100" si="265">+T99/T87-1</f>
        <v>1.6106215540817086</v>
      </c>
      <c r="BO99" s="24">
        <f t="shared" ref="BO99:BO100" si="266">+U99/U87-1</f>
        <v>1.5927859187215589</v>
      </c>
      <c r="BP99" s="24" t="e">
        <f t="shared" ref="BP99:BP100" si="267">+V99/V87-1</f>
        <v>#DIV/0!</v>
      </c>
      <c r="BQ99" s="24">
        <f t="shared" ref="BQ99:BQ100" si="268">+W99/W87-1</f>
        <v>1.8362984436298913</v>
      </c>
      <c r="BR99" s="21"/>
      <c r="BS99" s="35">
        <f t="shared" ref="BS99:BS100" si="269">+A99</f>
        <v>45566</v>
      </c>
      <c r="BT99" s="24">
        <f t="shared" ref="BT99:BT100" si="270">(C99-C98)/$B98*C$3</f>
        <v>4.1570341310782745E-3</v>
      </c>
      <c r="BU99" s="24">
        <f t="shared" ref="BU99:BU100" si="271">(D99-D98)/$B98*D$3</f>
        <v>5.9619207984947604E-4</v>
      </c>
      <c r="BV99" s="24">
        <f t="shared" ref="BV99:BV100" si="272">(E99-E98)/$B98*E$3</f>
        <v>4.468748337532755E-3</v>
      </c>
      <c r="BW99" s="24">
        <f t="shared" ref="BW99:BW100" si="273">(F99-F98)/$B98*F$3</f>
        <v>6.6801857691845623E-3</v>
      </c>
      <c r="BX99" s="24">
        <f t="shared" ref="BX99:BX100" si="274">(G99-G98)/$B98*G$3</f>
        <v>1.6998960447211177E-3</v>
      </c>
      <c r="BY99" s="24">
        <f t="shared" ref="BY99:BY100" si="275">(H99-H98)/$B98*H$3</f>
        <v>1.938625628755439E-3</v>
      </c>
      <c r="BZ99" s="24">
        <f t="shared" ref="BZ99:BZ100" si="276">(I99-I98)/$B98*I$3</f>
        <v>6.7970597323967544E-4</v>
      </c>
      <c r="CA99" s="24">
        <f t="shared" ref="CA99:CA100" si="277">(J99-J98)/$B98*J$3</f>
        <v>3.9112495120131229E-4</v>
      </c>
      <c r="CB99" s="24">
        <f t="shared" ref="CB99:CB100" si="278">(K99-K98)/$B98*K$3</f>
        <v>1.4403652622536835E-3</v>
      </c>
      <c r="CC99" s="24">
        <f t="shared" ref="CC99:CC100" si="279">(L99-L98)/$B98*L$3</f>
        <v>1.2056974897079652E-4</v>
      </c>
      <c r="CD99" s="24">
        <f t="shared" ref="CD99:CD100" si="280">(M99-M98)/$B98*M$3</f>
        <v>2.5174842361479662E-3</v>
      </c>
      <c r="CE99" s="24">
        <f t="shared" ref="CE99:CE100" si="281">(N99-N98)/$B98*N$3</f>
        <v>9.2763691380702172E-4</v>
      </c>
      <c r="CF99" s="24">
        <f t="shared" ref="CF99:CF100" si="282">+SUM(BT99:CE99)</f>
        <v>2.5617569076742081E-2</v>
      </c>
    </row>
    <row r="100" spans="1:84" x14ac:dyDescent="0.25">
      <c r="A100" s="31">
        <f>+[1]NEA!A101</f>
        <v>45597</v>
      </c>
      <c r="B100" s="17">
        <f>+[1]NEA!B101</f>
        <v>7516.9946</v>
      </c>
      <c r="C100" s="17">
        <f>+[1]NEA!C101</f>
        <v>7602.3046999999997</v>
      </c>
      <c r="D100" s="17">
        <f>+[1]NEA!D101</f>
        <v>6104.7704000000003</v>
      </c>
      <c r="E100" s="17">
        <f>+[1]NEA!E101</f>
        <v>6080.2407999999996</v>
      </c>
      <c r="F100" s="17">
        <f>+[1]NEA!F101</f>
        <v>9043.3544999999995</v>
      </c>
      <c r="G100" s="17">
        <f>+[1]NEA!G101</f>
        <v>7068.2667000000001</v>
      </c>
      <c r="H100" s="17">
        <f>+[1]NEA!H101</f>
        <v>9199.8160000000007</v>
      </c>
      <c r="I100" s="17">
        <f>+[1]NEA!I101</f>
        <v>8511.4971000000005</v>
      </c>
      <c r="J100" s="17">
        <f>+[1]NEA!J101</f>
        <v>6674.3166000000001</v>
      </c>
      <c r="K100" s="17">
        <f>+[1]NEA!K101</f>
        <v>6735.1589999999997</v>
      </c>
      <c r="L100" s="17">
        <f>+[1]NEA!L101</f>
        <v>4676.7161999999998</v>
      </c>
      <c r="M100" s="17">
        <f>+[1]NEA!M101</f>
        <v>7933.2927</v>
      </c>
      <c r="N100" s="17">
        <f>+[1]NEA!N101</f>
        <v>7672.8687</v>
      </c>
      <c r="O100" s="18">
        <f>+[1]NEA!R101</f>
        <v>7052.6521000000002</v>
      </c>
      <c r="P100" s="19">
        <f>+[1]NEA!S101</f>
        <v>7407.2565999999997</v>
      </c>
      <c r="Q100" s="20">
        <f>+[1]NEA!T101</f>
        <v>8279.1692000000003</v>
      </c>
      <c r="R100" s="18">
        <f t="shared" si="224"/>
        <v>7516.785702260001</v>
      </c>
      <c r="S100" s="19">
        <f t="shared" si="35"/>
        <v>7179.3231138972815</v>
      </c>
      <c r="T100" s="19">
        <f t="shared" si="36"/>
        <v>6853.8401517862412</v>
      </c>
      <c r="U100" s="19">
        <f t="shared" si="37"/>
        <v>6669.07908284924</v>
      </c>
      <c r="V100" s="19"/>
      <c r="W100" s="20">
        <f t="shared" si="38"/>
        <v>7260.0213201291936</v>
      </c>
      <c r="X100" s="21"/>
      <c r="Y100" s="42">
        <f t="shared" si="225"/>
        <v>1.7763802482029467E-2</v>
      </c>
      <c r="Z100" s="24">
        <f t="shared" si="226"/>
        <v>1.6335907405651273E-3</v>
      </c>
      <c r="AA100" s="24">
        <f t="shared" si="227"/>
        <v>4.0044585432432722E-2</v>
      </c>
      <c r="AB100" s="24">
        <f t="shared" si="228"/>
        <v>3.5136204739653287E-2</v>
      </c>
      <c r="AC100" s="24">
        <f t="shared" si="229"/>
        <v>2.172199990123258E-2</v>
      </c>
      <c r="AD100" s="24">
        <f t="shared" si="230"/>
        <v>2.0816638094122375E-2</v>
      </c>
      <c r="AE100" s="24">
        <f t="shared" si="231"/>
        <v>2.7467927645199675E-2</v>
      </c>
      <c r="AF100" s="24">
        <f t="shared" si="232"/>
        <v>2.3617952337185999E-2</v>
      </c>
      <c r="AG100" s="24">
        <f t="shared" si="233"/>
        <v>1.7111983060478897E-2</v>
      </c>
      <c r="AH100" s="24">
        <f t="shared" si="234"/>
        <v>2.6709158668216881E-2</v>
      </c>
      <c r="AI100" s="24">
        <f t="shared" si="235"/>
        <v>1.1111070513353472E-2</v>
      </c>
      <c r="AJ100" s="24">
        <f t="shared" si="236"/>
        <v>4.4905876657580945E-2</v>
      </c>
      <c r="AK100" s="24">
        <f t="shared" si="237"/>
        <v>1.5907035540751346E-2</v>
      </c>
      <c r="AL100" s="24">
        <f t="shared" si="238"/>
        <v>-1.5234664902370132E-2</v>
      </c>
      <c r="AM100" s="24">
        <f t="shared" si="239"/>
        <v>2.3054459389211024E-2</v>
      </c>
      <c r="AN100" s="24">
        <f t="shared" si="240"/>
        <v>1.9640995178831E-2</v>
      </c>
      <c r="AO100" s="24">
        <f t="shared" si="241"/>
        <v>1.7760126038921742E-2</v>
      </c>
      <c r="AP100" s="24">
        <f t="shared" si="242"/>
        <v>1.5512999448827447E-2</v>
      </c>
      <c r="AQ100" s="24">
        <f t="shared" si="243"/>
        <v>2.9687256935208683E-2</v>
      </c>
      <c r="AR100" s="24">
        <f t="shared" si="244"/>
        <v>2.6642785008599956E-2</v>
      </c>
      <c r="AS100" s="24" t="e">
        <f t="shared" si="245"/>
        <v>#DIV/0!</v>
      </c>
      <c r="AT100" s="24">
        <f t="shared" si="246"/>
        <v>2.5237919304375245E-2</v>
      </c>
      <c r="AU100" s="21"/>
      <c r="AV100" s="24">
        <f t="shared" si="247"/>
        <v>1.5420536013539685</v>
      </c>
      <c r="AW100" s="24">
        <f t="shared" si="248"/>
        <v>1.2852022163589152</v>
      </c>
      <c r="AX100" s="24">
        <f t="shared" si="249"/>
        <v>1.4429205062577934</v>
      </c>
      <c r="AY100" s="24">
        <f t="shared" si="250"/>
        <v>1.158571085374247</v>
      </c>
      <c r="AZ100" s="24">
        <f t="shared" si="251"/>
        <v>2.8766968511035524</v>
      </c>
      <c r="BA100" s="24">
        <f t="shared" si="252"/>
        <v>1.3242478663548716</v>
      </c>
      <c r="BB100" s="24">
        <f t="shared" si="253"/>
        <v>1.7522380929815573</v>
      </c>
      <c r="BC100" s="24">
        <f t="shared" si="254"/>
        <v>1.9604549311060531</v>
      </c>
      <c r="BD100" s="24">
        <f t="shared" si="255"/>
        <v>2.1741019831394413</v>
      </c>
      <c r="BE100" s="24">
        <f t="shared" si="256"/>
        <v>1.5075407808279038</v>
      </c>
      <c r="BF100" s="24">
        <f t="shared" si="257"/>
        <v>1.9274053314684938</v>
      </c>
      <c r="BG100" s="24">
        <f t="shared" si="258"/>
        <v>1.534100878089617</v>
      </c>
      <c r="BH100" s="24">
        <f t="shared" si="259"/>
        <v>2.0666873833810513</v>
      </c>
      <c r="BI100" s="24">
        <f t="shared" si="260"/>
        <v>1.265849350692744</v>
      </c>
      <c r="BJ100" s="24">
        <f t="shared" si="261"/>
        <v>1.3896765805612818</v>
      </c>
      <c r="BK100" s="24">
        <f t="shared" si="262"/>
        <v>2.626899187668287</v>
      </c>
      <c r="BL100" s="24">
        <f t="shared" si="263"/>
        <v>1.5420115712094771</v>
      </c>
      <c r="BM100" s="24">
        <f t="shared" si="264"/>
        <v>1.340064034671486</v>
      </c>
      <c r="BN100" s="24">
        <f t="shared" si="265"/>
        <v>1.3969457465711872</v>
      </c>
      <c r="BO100" s="24">
        <f t="shared" si="266"/>
        <v>1.3708192529572347</v>
      </c>
      <c r="BP100" s="24" t="e">
        <f t="shared" si="267"/>
        <v>#DIV/0!</v>
      </c>
      <c r="BQ100" s="24">
        <f t="shared" si="268"/>
        <v>1.5861048375946987</v>
      </c>
      <c r="BR100" s="21"/>
      <c r="BS100" s="35">
        <f t="shared" si="269"/>
        <v>45597</v>
      </c>
      <c r="BT100" s="24">
        <f t="shared" si="270"/>
        <v>5.9276169979701821E-4</v>
      </c>
      <c r="BU100" s="24">
        <f t="shared" si="271"/>
        <v>1.1584180757364139E-3</v>
      </c>
      <c r="BV100" s="24">
        <f t="shared" si="272"/>
        <v>3.2414466754478368E-3</v>
      </c>
      <c r="BW100" s="24">
        <f t="shared" si="273"/>
        <v>2.1111555576929903E-3</v>
      </c>
      <c r="BX100" s="24">
        <f t="shared" si="274"/>
        <v>1.5183019138305866E-3</v>
      </c>
      <c r="BY100" s="24">
        <f t="shared" si="275"/>
        <v>1.7515610073542867E-3</v>
      </c>
      <c r="BZ100" s="24">
        <f t="shared" si="276"/>
        <v>2.5605859196088294E-3</v>
      </c>
      <c r="CA100" s="24">
        <f t="shared" si="277"/>
        <v>4.2873628983031186E-4</v>
      </c>
      <c r="CB100" s="24">
        <f t="shared" si="278"/>
        <v>1.4802939935455528E-3</v>
      </c>
      <c r="CC100" s="24">
        <f t="shared" si="279"/>
        <v>9.4632371860641642E-5</v>
      </c>
      <c r="CD100" s="24">
        <f t="shared" si="280"/>
        <v>2.2850065371434378E-3</v>
      </c>
      <c r="CE100" s="24">
        <f t="shared" si="281"/>
        <v>5.3679659499882005E-4</v>
      </c>
      <c r="CF100" s="24">
        <f t="shared" si="282"/>
        <v>1.7759696636846727E-2</v>
      </c>
    </row>
    <row r="101" spans="1:84" x14ac:dyDescent="0.25">
      <c r="A101" s="31">
        <f>+[1]NEA!A102</f>
        <v>45627</v>
      </c>
      <c r="B101" s="17">
        <f>+[1]NEA!B102</f>
        <v>7737.2547000000004</v>
      </c>
      <c r="C101" s="17">
        <f>+[1]NEA!C102</f>
        <v>7793.4165000000003</v>
      </c>
      <c r="D101" s="17">
        <f>+[1]NEA!D102</f>
        <v>6271.1021000000001</v>
      </c>
      <c r="E101" s="17">
        <f>+[1]NEA!E102</f>
        <v>6186.0362999999998</v>
      </c>
      <c r="F101" s="17">
        <f>+[1]NEA!F102</f>
        <v>9274.4130000000005</v>
      </c>
      <c r="G101" s="17">
        <f>+[1]NEA!G102</f>
        <v>7159.424</v>
      </c>
      <c r="H101" s="17">
        <f>+[1]NEA!H102</f>
        <v>9348.7551000000003</v>
      </c>
      <c r="I101" s="17">
        <f>+[1]NEA!I102</f>
        <v>9129.2301000000007</v>
      </c>
      <c r="J101" s="17">
        <f>+[1]NEA!J102</f>
        <v>7019.9250000000002</v>
      </c>
      <c r="K101" s="17">
        <f>+[1]NEA!K102</f>
        <v>6935.8842999999997</v>
      </c>
      <c r="L101" s="17">
        <f>+[1]NEA!L102</f>
        <v>4724.8948</v>
      </c>
      <c r="M101" s="17">
        <f>+[1]NEA!M102</f>
        <v>8205.4948999999997</v>
      </c>
      <c r="N101" s="17">
        <f>+[1]NEA!N102</f>
        <v>7821.7668999999996</v>
      </c>
      <c r="O101" s="18">
        <f>+[1]NEA!R102</f>
        <v>6999.0700999999999</v>
      </c>
      <c r="P101" s="19">
        <f>+[1]NEA!S102</f>
        <v>7608.2974000000004</v>
      </c>
      <c r="Q101" s="20">
        <f>+[1]NEA!T102</f>
        <v>8768.8395</v>
      </c>
      <c r="R101" s="18">
        <f t="shared" ref="R101" si="283">+SUMPRODUCT($C$3:$N$3,C101:N101)</f>
        <v>7737.0610916300002</v>
      </c>
      <c r="S101" s="19">
        <f t="shared" si="35"/>
        <v>7349.349582751991</v>
      </c>
      <c r="T101" s="19">
        <f t="shared" si="36"/>
        <v>7002.2819119279602</v>
      </c>
      <c r="U101" s="19">
        <f t="shared" si="37"/>
        <v>6796.3377801521447</v>
      </c>
      <c r="V101" s="19"/>
      <c r="W101" s="20">
        <f t="shared" si="38"/>
        <v>7498.6678832881844</v>
      </c>
      <c r="X101" s="21"/>
      <c r="Y101" s="42">
        <f t="shared" ref="Y101" si="284">+B101/B100-1</f>
        <v>2.9301617430987692E-2</v>
      </c>
      <c r="Z101" s="24">
        <f t="shared" ref="Z101" si="285">+C101/C100-1</f>
        <v>2.5138666173167179E-2</v>
      </c>
      <c r="AA101" s="24">
        <f t="shared" ref="AA101" si="286">+D101/D100-1</f>
        <v>2.7246184393765249E-2</v>
      </c>
      <c r="AB101" s="24">
        <f t="shared" ref="AB101" si="287">+E101/E100-1</f>
        <v>1.7399886530809816E-2</v>
      </c>
      <c r="AC101" s="24">
        <f t="shared" ref="AC101" si="288">+F101/F100-1</f>
        <v>2.5550087636175389E-2</v>
      </c>
      <c r="AD101" s="24">
        <f t="shared" ref="AD101" si="289">+G101/G100-1</f>
        <v>1.2896697856632944E-2</v>
      </c>
      <c r="AE101" s="24">
        <f t="shared" ref="AE101" si="290">+H101/H100-1</f>
        <v>1.6189356395823529E-2</v>
      </c>
      <c r="AF101" s="24">
        <f t="shared" ref="AF101" si="291">+I101/I100-1</f>
        <v>7.2576303879607673E-2</v>
      </c>
      <c r="AG101" s="24">
        <f t="shared" ref="AG101" si="292">+J101/J100-1</f>
        <v>5.1781840855436911E-2</v>
      </c>
      <c r="AH101" s="24">
        <f t="shared" ref="AH101" si="293">+K101/K100-1</f>
        <v>2.980260748112995E-2</v>
      </c>
      <c r="AI101" s="24">
        <f t="shared" ref="AI101" si="294">+L101/L100-1</f>
        <v>1.0301801079997119E-2</v>
      </c>
      <c r="AJ101" s="24">
        <f t="shared" ref="AJ101" si="295">+M101/M100-1</f>
        <v>3.4311377418357436E-2</v>
      </c>
      <c r="AK101" s="24">
        <f t="shared" ref="AK101" si="296">+N101/N100-1</f>
        <v>1.9405805810283061E-2</v>
      </c>
      <c r="AL101" s="24">
        <f t="shared" ref="AL101" si="297">+O101/O100-1</f>
        <v>-7.5974256549533603E-3</v>
      </c>
      <c r="AM101" s="24">
        <f t="shared" ref="AM101" si="298">+P101/P100-1</f>
        <v>2.7141060564852104E-2</v>
      </c>
      <c r="AN101" s="24">
        <f t="shared" ref="AN101" si="299">+Q101/Q100-1</f>
        <v>5.9144859607410893E-2</v>
      </c>
      <c r="AO101" s="24">
        <f t="shared" ref="AO101" si="300">+R101/R100-1</f>
        <v>2.9304465777675537E-2</v>
      </c>
      <c r="AP101" s="24">
        <f t="shared" ref="AP101" si="301">+S101/S100-1</f>
        <v>2.3682799361068207E-2</v>
      </c>
      <c r="AQ101" s="24">
        <f t="shared" ref="AQ101" si="302">+T101/T100-1</f>
        <v>2.1658188235252673E-2</v>
      </c>
      <c r="AR101" s="24">
        <f t="shared" ref="AR101" si="303">+U101/U100-1</f>
        <v>1.9081899572937155E-2</v>
      </c>
      <c r="AS101" s="24" t="e">
        <f t="shared" ref="AS101" si="304">+V101/V100-1</f>
        <v>#DIV/0!</v>
      </c>
      <c r="AT101" s="24">
        <f t="shared" ref="AT101" si="305">+W101/W100-1</f>
        <v>3.2871330900546836E-2</v>
      </c>
      <c r="AU101" s="21"/>
      <c r="AV101" s="24">
        <f t="shared" ref="AV101" si="306">+B101/B89-1</f>
        <v>1.0385202837552119</v>
      </c>
      <c r="AW101" s="24">
        <f t="shared" ref="AW101" si="307">+C101/C89-1</f>
        <v>0.78673464103030932</v>
      </c>
      <c r="AX101" s="24">
        <f t="shared" ref="AX101" si="308">+D101/D89-1</f>
        <v>1.0932074305083805</v>
      </c>
      <c r="AY101" s="24">
        <f t="shared" ref="AY101" si="309">+E101/E89-1</f>
        <v>0.8457405296701197</v>
      </c>
      <c r="AZ101" s="24">
        <f t="shared" ref="AZ101" si="310">+F101/F89-1</f>
        <v>2.3310828992534889</v>
      </c>
      <c r="BA101" s="24">
        <f t="shared" ref="BA101" si="311">+G101/G89-1</f>
        <v>0.77917812902032479</v>
      </c>
      <c r="BB101" s="24">
        <f t="shared" ref="BB101" si="312">+H101/H89-1</f>
        <v>1.1223503099395957</v>
      </c>
      <c r="BC101" s="24">
        <f t="shared" ref="BC101" si="313">+I101/I89-1</f>
        <v>1.3173044415303798</v>
      </c>
      <c r="BD101" s="24">
        <f t="shared" ref="BD101" si="314">+J101/J89-1</f>
        <v>1.8173260015721011</v>
      </c>
      <c r="BE101" s="24">
        <f t="shared" ref="BE101" si="315">+K101/K89-1</f>
        <v>1.1015793317011684</v>
      </c>
      <c r="BF101" s="24">
        <f t="shared" ref="BF101" si="316">+L101/L89-1</f>
        <v>1.8355554280610771</v>
      </c>
      <c r="BG101" s="24">
        <f t="shared" ref="BG101" si="317">+M101/M89-1</f>
        <v>1.0974365248035602</v>
      </c>
      <c r="BH101" s="24">
        <f t="shared" ref="BH101" si="318">+N101/N89-1</f>
        <v>1.2441559828422246</v>
      </c>
      <c r="BI101" s="24">
        <f t="shared" ref="BI101" si="319">+O101/O89-1</f>
        <v>0.84114052133453798</v>
      </c>
      <c r="BJ101" s="24">
        <f t="shared" ref="BJ101" si="320">+P101/P89-1</f>
        <v>0.89421383613350502</v>
      </c>
      <c r="BK101" s="24">
        <f t="shared" ref="BK101" si="321">+Q101/Q89-1</f>
        <v>2.0068115867337002</v>
      </c>
      <c r="BL101" s="24">
        <f t="shared" ref="BL101" si="322">+R101/R89-1</f>
        <v>1.0384979850259581</v>
      </c>
      <c r="BM101" s="24">
        <f t="shared" ref="BM101" si="323">+S101/S89-1</f>
        <v>0.86755866488635669</v>
      </c>
      <c r="BN101" s="24">
        <f t="shared" ref="BN101" si="324">+T101/T89-1</f>
        <v>0.94966161761761492</v>
      </c>
      <c r="BO101" s="24">
        <f t="shared" ref="BO101" si="325">+U101/U89-1</f>
        <v>0.92168273971974202</v>
      </c>
      <c r="BP101" s="24" t="e">
        <f t="shared" ref="BP101" si="326">+V101/V89-1</f>
        <v>#DIV/0!</v>
      </c>
      <c r="BQ101" s="24">
        <f t="shared" ref="BQ101" si="327">+W101/W89-1</f>
        <v>1.0839642399605425</v>
      </c>
      <c r="BR101" s="21"/>
      <c r="BS101" s="35">
        <f t="shared" ref="BS101" si="328">+A101</f>
        <v>45627</v>
      </c>
      <c r="BT101" s="24">
        <f t="shared" ref="BT101" si="329">(C101-C100)/$B100*C$3</f>
        <v>8.9772016837686985E-3</v>
      </c>
      <c r="BU101" s="24">
        <f t="shared" ref="BU101" si="330">(D101-D100)/$B100*D$3</f>
        <v>8.0543810421255201E-4</v>
      </c>
      <c r="BV101" s="24">
        <f t="shared" ref="BV101" si="331">(E101-E100)/$B100*E$3</f>
        <v>1.6326043389734536E-3</v>
      </c>
      <c r="BW101" s="24">
        <f t="shared" ref="BW101" si="332">(F101-F100)/$B100*F$3</f>
        <v>2.492863883392983E-3</v>
      </c>
      <c r="BX101" s="24">
        <f t="shared" ref="BX101" si="333">(G101-G100)/$B100*G$3</f>
        <v>9.4346721228188567E-4</v>
      </c>
      <c r="BY101" s="24">
        <f t="shared" ref="BY101" si="334">(H101-H100)/$B100*H$3</f>
        <v>1.0421979896061092E-3</v>
      </c>
      <c r="BZ101" s="24">
        <f t="shared" ref="BZ101" si="335">(I101-I100)/$B100*I$3</f>
        <v>7.9137595628976532E-3</v>
      </c>
      <c r="CA101" s="24">
        <f t="shared" ref="CA101" si="336">(J101-J100)/$B100*J$3</f>
        <v>1.2965496715934854E-3</v>
      </c>
      <c r="CB101" s="24">
        <f t="shared" ref="CB101" si="337">(K101-K100)/$B100*K$3</f>
        <v>1.6662588423304182E-3</v>
      </c>
      <c r="CC101" s="24">
        <f t="shared" ref="CC101" si="338">(L101-L100)/$B100*L$3</f>
        <v>8.7166347039813281E-5</v>
      </c>
      <c r="CD101" s="24">
        <f t="shared" ref="CD101" si="339">(M101-M100)/$B100*M$3</f>
        <v>1.7924728720704393E-3</v>
      </c>
      <c r="CE101" s="24">
        <f t="shared" ref="CE101" si="340">(N101-N100)/$B100*N$3</f>
        <v>6.5367089661072639E-4</v>
      </c>
      <c r="CF101" s="24">
        <f t="shared" ref="CF101" si="341">+SUM(BT101:CE101)</f>
        <v>2.9303651404778221E-2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F1F3-A115-4CE1-A054-D59D176E969E}">
  <sheetPr codeName="Hoja6"/>
  <dimension ref="A1:CU101"/>
  <sheetViews>
    <sheetView zoomScale="85" workbookViewId="0">
      <pane xSplit="1" ySplit="4" topLeftCell="B100" activePane="bottomRight" state="frozen"/>
      <selection pane="topRight" activeCell="B1" sqref="B1"/>
      <selection pane="bottomLeft" activeCell="A5" sqref="A5"/>
      <selection pane="bottomRight" activeCell="A101" sqref="A101:XFD101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X1" s="21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U1" s="21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  <c r="BR1" s="21"/>
      <c r="BS1" s="214" t="s">
        <v>121</v>
      </c>
      <c r="BT1" s="215"/>
      <c r="BU1" s="215"/>
      <c r="BV1" s="215"/>
      <c r="BW1" s="215"/>
      <c r="BX1" s="215"/>
      <c r="BY1" s="215"/>
      <c r="BZ1" s="215"/>
      <c r="CA1" s="215"/>
      <c r="CB1" s="215"/>
      <c r="CC1" s="215"/>
      <c r="CD1" s="215"/>
      <c r="CE1" s="215"/>
      <c r="CF1" s="215"/>
      <c r="CG1" s="21"/>
      <c r="CH1" s="214" t="s">
        <v>122</v>
      </c>
      <c r="CI1" s="215"/>
      <c r="CJ1" s="215"/>
      <c r="CK1" s="215"/>
      <c r="CL1" s="215"/>
      <c r="CM1" s="215"/>
      <c r="CN1" s="215"/>
      <c r="CO1" s="215"/>
      <c r="CP1" s="215"/>
      <c r="CQ1" s="215"/>
      <c r="CR1" s="215"/>
      <c r="CS1" s="215"/>
      <c r="CT1" s="215"/>
      <c r="CU1" s="215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0.66850000000000009</v>
      </c>
      <c r="T2" s="28">
        <f>+SUM($E$3,$G$3,$K$3,$M$3:$N$3)</f>
        <v>0.34859999999999997</v>
      </c>
      <c r="U2" s="28">
        <f>+SUM($E$3,$G$3,$K$3,$N$3)</f>
        <v>0.28009999999999996</v>
      </c>
      <c r="V2" s="27"/>
      <c r="W2" s="28">
        <f>+SUM(E3,G3:L3,N3)</f>
        <v>0.52279999999999993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0.52279999999999993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0.52279999999999993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+[1]CUY!C3</f>
        <v>0.28420000000000001</v>
      </c>
      <c r="D3" s="32">
        <f>+[1]CUY!D3</f>
        <v>3.5700000000000003E-2</v>
      </c>
      <c r="E3" s="32">
        <f>+[1]CUY!E3</f>
        <v>0.1138</v>
      </c>
      <c r="F3" s="32">
        <f>+[1]CUY!F3</f>
        <v>8.8800000000000004E-2</v>
      </c>
      <c r="G3" s="32">
        <f>+[1]CUY!G3</f>
        <v>6.2799999999999995E-2</v>
      </c>
      <c r="H3" s="32">
        <f>+[1]CUY!H3</f>
        <v>7.3999999999999996E-2</v>
      </c>
      <c r="I3" s="32">
        <f>+[1]CUY!I3</f>
        <v>0.121</v>
      </c>
      <c r="J3" s="32">
        <f>+[1]CUY!J3</f>
        <v>2.53E-2</v>
      </c>
      <c r="K3" s="32">
        <f>+[1]CUY!K3</f>
        <v>6.7199999999999996E-2</v>
      </c>
      <c r="L3" s="32">
        <f>+[1]CUY!L3</f>
        <v>2.24E-2</v>
      </c>
      <c r="M3" s="32">
        <f>+[1]CUY!M3</f>
        <v>6.8500000000000005E-2</v>
      </c>
      <c r="N3" s="32">
        <f>+[1]CUY!N3</f>
        <v>3.6299999999999999E-2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0.28420000000000001</v>
      </c>
      <c r="AA3" s="32">
        <f t="shared" ref="AA3:AK3" si="0">+D3</f>
        <v>3.5700000000000003E-2</v>
      </c>
      <c r="AB3" s="32">
        <f t="shared" si="0"/>
        <v>0.1138</v>
      </c>
      <c r="AC3" s="32">
        <f t="shared" si="0"/>
        <v>8.8800000000000004E-2</v>
      </c>
      <c r="AD3" s="32">
        <f t="shared" si="0"/>
        <v>6.2799999999999995E-2</v>
      </c>
      <c r="AE3" s="32">
        <f t="shared" si="0"/>
        <v>7.3999999999999996E-2</v>
      </c>
      <c r="AF3" s="32">
        <f t="shared" si="0"/>
        <v>0.121</v>
      </c>
      <c r="AG3" s="32">
        <f t="shared" si="0"/>
        <v>2.53E-2</v>
      </c>
      <c r="AH3" s="32">
        <f t="shared" si="0"/>
        <v>6.7199999999999996E-2</v>
      </c>
      <c r="AI3" s="32">
        <f t="shared" si="0"/>
        <v>2.24E-2</v>
      </c>
      <c r="AJ3" s="32">
        <f t="shared" si="0"/>
        <v>6.8500000000000005E-2</v>
      </c>
      <c r="AK3" s="32">
        <f t="shared" si="0"/>
        <v>3.6299999999999999E-2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0.28420000000000001</v>
      </c>
      <c r="AX3" s="32">
        <f t="shared" ref="AX3:BH3" si="1">+AA3</f>
        <v>3.5700000000000003E-2</v>
      </c>
      <c r="AY3" s="32">
        <f t="shared" si="1"/>
        <v>0.1138</v>
      </c>
      <c r="AZ3" s="32">
        <f t="shared" si="1"/>
        <v>8.8800000000000004E-2</v>
      </c>
      <c r="BA3" s="32">
        <f t="shared" si="1"/>
        <v>6.2799999999999995E-2</v>
      </c>
      <c r="BB3" s="32">
        <f t="shared" si="1"/>
        <v>7.3999999999999996E-2</v>
      </c>
      <c r="BC3" s="32">
        <f t="shared" si="1"/>
        <v>0.121</v>
      </c>
      <c r="BD3" s="32">
        <f t="shared" si="1"/>
        <v>2.53E-2</v>
      </c>
      <c r="BE3" s="32">
        <f t="shared" si="1"/>
        <v>6.7199999999999996E-2</v>
      </c>
      <c r="BF3" s="32">
        <f t="shared" si="1"/>
        <v>2.24E-2</v>
      </c>
      <c r="BG3" s="32">
        <f t="shared" si="1"/>
        <v>6.8500000000000005E-2</v>
      </c>
      <c r="BH3" s="32">
        <f t="shared" si="1"/>
        <v>3.6299999999999999E-2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0.28420000000000001</v>
      </c>
      <c r="BU3" s="32">
        <f t="shared" ref="BU3:CE3" si="2">+AX3</f>
        <v>3.5700000000000003E-2</v>
      </c>
      <c r="BV3" s="32">
        <f t="shared" si="2"/>
        <v>0.1138</v>
      </c>
      <c r="BW3" s="32">
        <f t="shared" si="2"/>
        <v>8.8800000000000004E-2</v>
      </c>
      <c r="BX3" s="32">
        <f t="shared" si="2"/>
        <v>6.2799999999999995E-2</v>
      </c>
      <c r="BY3" s="32">
        <f t="shared" si="2"/>
        <v>7.3999999999999996E-2</v>
      </c>
      <c r="BZ3" s="32">
        <f t="shared" si="2"/>
        <v>0.121</v>
      </c>
      <c r="CA3" s="32">
        <f t="shared" si="2"/>
        <v>2.53E-2</v>
      </c>
      <c r="CB3" s="32">
        <f t="shared" si="2"/>
        <v>6.7199999999999996E-2</v>
      </c>
      <c r="CC3" s="32">
        <f t="shared" si="2"/>
        <v>2.24E-2</v>
      </c>
      <c r="CD3" s="32">
        <f t="shared" si="2"/>
        <v>6.8500000000000005E-2</v>
      </c>
      <c r="CE3" s="32">
        <f t="shared" si="2"/>
        <v>3.6299999999999999E-2</v>
      </c>
      <c r="CF3" s="29"/>
      <c r="CG3" s="22"/>
      <c r="CH3" s="29">
        <v>1</v>
      </c>
      <c r="CI3" s="32">
        <f>+BT3</f>
        <v>0.28420000000000001</v>
      </c>
      <c r="CJ3" s="32">
        <f t="shared" ref="CJ3:CT3" si="3">+BU3</f>
        <v>3.5700000000000003E-2</v>
      </c>
      <c r="CK3" s="32">
        <f t="shared" si="3"/>
        <v>0.1138</v>
      </c>
      <c r="CL3" s="32">
        <f t="shared" si="3"/>
        <v>8.8800000000000004E-2</v>
      </c>
      <c r="CM3" s="32">
        <f t="shared" si="3"/>
        <v>6.2799999999999995E-2</v>
      </c>
      <c r="CN3" s="32">
        <f t="shared" si="3"/>
        <v>7.3999999999999996E-2</v>
      </c>
      <c r="CO3" s="32">
        <f t="shared" si="3"/>
        <v>0.121</v>
      </c>
      <c r="CP3" s="32">
        <f t="shared" si="3"/>
        <v>2.53E-2</v>
      </c>
      <c r="CQ3" s="32">
        <f t="shared" si="3"/>
        <v>6.7199999999999996E-2</v>
      </c>
      <c r="CR3" s="32">
        <f t="shared" si="3"/>
        <v>2.24E-2</v>
      </c>
      <c r="CS3" s="32">
        <f t="shared" si="3"/>
        <v>6.8500000000000005E-2</v>
      </c>
      <c r="CT3" s="32">
        <f t="shared" si="3"/>
        <v>3.6299999999999999E-2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68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68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68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+[1]CUY!A6</f>
        <v>42705</v>
      </c>
      <c r="B5" s="17">
        <f>+[1]CUY!B6</f>
        <v>100</v>
      </c>
      <c r="C5" s="17">
        <f>+[1]CUY!C6</f>
        <v>100</v>
      </c>
      <c r="D5" s="17">
        <f>+[1]CUY!D6</f>
        <v>100</v>
      </c>
      <c r="E5" s="17">
        <f>+[1]CUY!E6</f>
        <v>100</v>
      </c>
      <c r="F5" s="17">
        <f>+[1]CUY!F6</f>
        <v>100</v>
      </c>
      <c r="G5" s="17">
        <f>+[1]CUY!G6</f>
        <v>100</v>
      </c>
      <c r="H5" s="17">
        <f>+[1]CUY!H6</f>
        <v>100</v>
      </c>
      <c r="I5" s="17">
        <f>+[1]CUY!I6</f>
        <v>100</v>
      </c>
      <c r="J5" s="17">
        <f>+[1]CUY!J6</f>
        <v>100</v>
      </c>
      <c r="K5" s="17">
        <f>+[1]CUY!K6</f>
        <v>100</v>
      </c>
      <c r="L5" s="17">
        <f>+[1]CUY!L6</f>
        <v>100</v>
      </c>
      <c r="M5" s="17">
        <f>+[1]CUY!M6</f>
        <v>100</v>
      </c>
      <c r="N5" s="17">
        <f>+[1]CUY!N6</f>
        <v>100</v>
      </c>
      <c r="O5" s="17">
        <f>+[1]CUY!R6</f>
        <v>100</v>
      </c>
      <c r="P5" s="17">
        <f>+[1]CUY!S6</f>
        <v>100</v>
      </c>
      <c r="Q5" s="17">
        <f>+[1]CUY!T6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100.00000000000003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+[1]CUY!A7</f>
        <v>42736</v>
      </c>
      <c r="B6" s="17">
        <f>+[1]CUY!B7</f>
        <v>101.70740000000001</v>
      </c>
      <c r="C6" s="17">
        <f>+[1]CUY!C7</f>
        <v>101.4532</v>
      </c>
      <c r="D6" s="17">
        <f>+[1]CUY!D7</f>
        <v>101.3446</v>
      </c>
      <c r="E6" s="17">
        <f>+[1]CUY!E7</f>
        <v>99.890100000000004</v>
      </c>
      <c r="F6" s="17">
        <f>+[1]CUY!F7</f>
        <v>102.9333</v>
      </c>
      <c r="G6" s="17">
        <f>+[1]CUY!G7</f>
        <v>101.2098</v>
      </c>
      <c r="H6" s="17">
        <f>+[1]CUY!H7</f>
        <v>103.1395</v>
      </c>
      <c r="I6" s="17">
        <f>+[1]CUY!I7</f>
        <v>102.6271</v>
      </c>
      <c r="J6" s="17">
        <f>+[1]CUY!J7</f>
        <v>102.79730000000001</v>
      </c>
      <c r="K6" s="17">
        <f>+[1]CUY!K7</f>
        <v>101.494</v>
      </c>
      <c r="L6" s="17">
        <f>+[1]CUY!L7</f>
        <v>100</v>
      </c>
      <c r="M6" s="17">
        <f>+[1]CUY!M7</f>
        <v>101.8587</v>
      </c>
      <c r="N6" s="17">
        <f>+[1]CUY!N7</f>
        <v>102.0274</v>
      </c>
      <c r="O6" s="18">
        <f>+[1]CUY!R7</f>
        <v>100.66079999999999</v>
      </c>
      <c r="P6" s="19">
        <f>+[1]CUY!S7</f>
        <v>101.7235</v>
      </c>
      <c r="Q6" s="20">
        <f>+[1]CUY!T7</f>
        <v>102.2456</v>
      </c>
      <c r="R6" s="18">
        <f t="shared" ref="R6:R69" si="6">+SUMPRODUCT($C$3:$N$3,C6:N6)</f>
        <v>101.70723367999999</v>
      </c>
      <c r="S6" s="19">
        <f t="shared" ref="S6:S69" si="7">+($C$3*$C6+$D$3*$D6+$E$3*$E6+$G$3*$G6+$K$3*$K6+$M$3*$M6+$N$3*$N6)/SUM($C$3:$E$3,$G$3,$K$3,$M$3:$N$3)</f>
        <v>101.23527726252802</v>
      </c>
      <c r="T6" s="19">
        <f t="shared" ref="T6:T69" si="8">+($E$3*$E6+$G$3*$G6+$K$3*$K6+$M$3*$M6+$N$3*$N6)/SUM($E$3,$G$3,$K$3,$M$3:$N$3)</f>
        <v>101.04641764199656</v>
      </c>
      <c r="U6" s="19">
        <f t="shared" ref="U6:U69" si="9">+($E$3*$E6+$G$3*$G6+$K$3*$K6+$N$3*$N6)/SUM($E$3,$G$3,$K$3,$N$3)</f>
        <v>100.84776951088898</v>
      </c>
      <c r="V6" s="19"/>
      <c r="W6" s="20">
        <f t="shared" ref="W6:W69" si="10">($E$3*$E6+SUMPRODUCT($G$3:$L$3,$G6:$L6)+$N$3*$N6)/SUM($E$3,$G$3:$L$3,$N$3)</f>
        <v>101.64199317138485</v>
      </c>
      <c r="X6" s="21"/>
      <c r="Y6" s="42">
        <f t="shared" ref="Y6:AN21" si="11">+B6/B5-1</f>
        <v>1.7074000000000034E-2</v>
      </c>
      <c r="Z6" s="24">
        <f t="shared" si="11"/>
        <v>1.4531999999999989E-2</v>
      </c>
      <c r="AA6" s="24">
        <f t="shared" si="11"/>
        <v>1.3446000000000069E-2</v>
      </c>
      <c r="AB6" s="24">
        <f t="shared" si="11"/>
        <v>-1.0989999999999611E-3</v>
      </c>
      <c r="AC6" s="24">
        <f t="shared" si="11"/>
        <v>2.9333000000000053E-2</v>
      </c>
      <c r="AD6" s="24">
        <f t="shared" si="11"/>
        <v>1.2097999999999942E-2</v>
      </c>
      <c r="AE6" s="24">
        <f t="shared" si="11"/>
        <v>3.1395000000000062E-2</v>
      </c>
      <c r="AF6" s="24">
        <f t="shared" si="11"/>
        <v>2.6270999999999933E-2</v>
      </c>
      <c r="AG6" s="24">
        <f t="shared" si="11"/>
        <v>2.7973000000000026E-2</v>
      </c>
      <c r="AH6" s="24">
        <f t="shared" si="11"/>
        <v>1.4939999999999953E-2</v>
      </c>
      <c r="AI6" s="24">
        <f t="shared" si="11"/>
        <v>0</v>
      </c>
      <c r="AJ6" s="24">
        <f t="shared" si="11"/>
        <v>1.8586999999999909E-2</v>
      </c>
      <c r="AK6" s="24">
        <f t="shared" si="11"/>
        <v>2.0273999999999903E-2</v>
      </c>
      <c r="AL6" s="24">
        <f t="shared" si="11"/>
        <v>6.6079999999999472E-3</v>
      </c>
      <c r="AM6" s="24">
        <f t="shared" si="11"/>
        <v>1.7235000000000111E-2</v>
      </c>
      <c r="AN6" s="24">
        <f t="shared" si="11"/>
        <v>2.2456000000000031E-2</v>
      </c>
      <c r="AO6" s="24">
        <f t="shared" ref="AO6:AT21" si="12">+R6/R5-1</f>
        <v>1.7072336800000087E-2</v>
      </c>
      <c r="AP6" s="24">
        <f t="shared" si="12"/>
        <v>1.2352772625280117E-2</v>
      </c>
      <c r="AQ6" s="24">
        <f t="shared" si="12"/>
        <v>1.0464176419965332E-2</v>
      </c>
      <c r="AR6" s="24">
        <f t="shared" si="12"/>
        <v>8.4776951088898489E-3</v>
      </c>
      <c r="AS6" s="24" t="e">
        <f t="shared" si="12"/>
        <v>#DIV/0!</v>
      </c>
      <c r="AT6" s="24">
        <f>+W6/W5-1</f>
        <v>1.6419931713848257E-2</v>
      </c>
      <c r="AU6" s="21"/>
      <c r="BR6" s="21"/>
      <c r="BS6" s="35">
        <f t="shared" ref="BS6:BS69" si="13">+A6</f>
        <v>42736</v>
      </c>
      <c r="BT6" s="24">
        <f>(C6-C5)/$B5*C$3</f>
        <v>4.1299943999999868E-3</v>
      </c>
      <c r="BU6" s="24">
        <f t="shared" ref="BU6:CE21" si="14">(D6-D5)/$B5*D$3</f>
        <v>4.8002219999999994E-4</v>
      </c>
      <c r="BV6" s="24">
        <f t="shared" si="14"/>
        <v>-1.2506619999999558E-4</v>
      </c>
      <c r="BW6" s="24">
        <f t="shared" si="14"/>
        <v>2.6047704000000025E-3</v>
      </c>
      <c r="BX6" s="24">
        <f t="shared" si="14"/>
        <v>7.5975440000000075E-4</v>
      </c>
      <c r="BY6" s="24">
        <f t="shared" si="14"/>
        <v>2.3232299999999982E-3</v>
      </c>
      <c r="BZ6" s="24">
        <f t="shared" si="14"/>
        <v>3.1787909999999981E-3</v>
      </c>
      <c r="CA6" s="24">
        <f t="shared" si="14"/>
        <v>7.0771690000000177E-4</v>
      </c>
      <c r="CB6" s="24">
        <f t="shared" si="14"/>
        <v>1.0039679999999998E-3</v>
      </c>
      <c r="CC6" s="24">
        <f t="shared" si="14"/>
        <v>0</v>
      </c>
      <c r="CD6" s="24">
        <f t="shared" si="14"/>
        <v>1.2732094999999993E-3</v>
      </c>
      <c r="CE6" s="24">
        <f t="shared" si="14"/>
        <v>7.3594619999999998E-4</v>
      </c>
      <c r="CF6" s="24">
        <f>+SUM(BT6:CE6)</f>
        <v>1.7072336799999994E-2</v>
      </c>
      <c r="CG6" s="21"/>
      <c r="CH6" s="24">
        <f>+CH$3*(B$95-B$55)/$B$55</f>
        <v>13.87684705173894</v>
      </c>
      <c r="CI6" s="57">
        <f>+CI$3*(C$95-C$55)/$B$55</f>
        <v>4.4164761717253329</v>
      </c>
      <c r="CJ6" s="57">
        <f t="shared" ref="CJ6:CT6" si="15">+CJ$3*(D$95-D$55)/$B$55</f>
        <v>0.36179485934147515</v>
      </c>
      <c r="CK6" s="57">
        <f t="shared" si="15"/>
        <v>1.2457900639080075</v>
      </c>
      <c r="CL6" s="57">
        <f t="shared" si="15"/>
        <v>1.1246412025416104</v>
      </c>
      <c r="CM6" s="57">
        <f t="shared" si="15"/>
        <v>0.81427479840994199</v>
      </c>
      <c r="CN6" s="57">
        <f t="shared" si="15"/>
        <v>1.2730334066151281</v>
      </c>
      <c r="CO6" s="57">
        <f t="shared" si="15"/>
        <v>1.8856689659452259</v>
      </c>
      <c r="CP6" s="57">
        <f t="shared" si="15"/>
        <v>0.2743528654024503</v>
      </c>
      <c r="CQ6" s="57">
        <f t="shared" si="15"/>
        <v>0.79534765629650728</v>
      </c>
      <c r="CR6" s="57">
        <f t="shared" si="15"/>
        <v>0.16875848933008639</v>
      </c>
      <c r="CS6" s="57">
        <f t="shared" si="15"/>
        <v>1.0098367855455972</v>
      </c>
      <c r="CT6" s="57">
        <f t="shared" si="15"/>
        <v>0.50659128237777773</v>
      </c>
    </row>
    <row r="7" spans="1:99" x14ac:dyDescent="0.25">
      <c r="A7" s="31">
        <f>+[1]CUY!A8</f>
        <v>42767</v>
      </c>
      <c r="B7" s="17">
        <f>+[1]CUY!B8</f>
        <v>103.26519999999999</v>
      </c>
      <c r="C7" s="17">
        <f>+[1]CUY!C8</f>
        <v>103.2726</v>
      </c>
      <c r="D7" s="17">
        <f>+[1]CUY!D8</f>
        <v>103.6784</v>
      </c>
      <c r="E7" s="17">
        <f>+[1]CUY!E8</f>
        <v>97.656899999999993</v>
      </c>
      <c r="F7" s="17">
        <f>+[1]CUY!F8</f>
        <v>106.73820000000001</v>
      </c>
      <c r="G7" s="17">
        <f>+[1]CUY!G8</f>
        <v>101.4084</v>
      </c>
      <c r="H7" s="17">
        <f>+[1]CUY!H8</f>
        <v>105.49209999999999</v>
      </c>
      <c r="I7" s="17">
        <f>+[1]CUY!I8</f>
        <v>105.0294</v>
      </c>
      <c r="J7" s="17">
        <f>+[1]CUY!J8</f>
        <v>105.09269999999999</v>
      </c>
      <c r="K7" s="17">
        <f>+[1]CUY!K8</f>
        <v>103.06950000000001</v>
      </c>
      <c r="L7" s="17">
        <f>+[1]CUY!L8</f>
        <v>102.6468</v>
      </c>
      <c r="M7" s="17">
        <f>+[1]CUY!M8</f>
        <v>103.79470000000001</v>
      </c>
      <c r="N7" s="17">
        <f>+[1]CUY!N8</f>
        <v>103.145</v>
      </c>
      <c r="O7" s="18">
        <f>+[1]CUY!R8</f>
        <v>100.3694</v>
      </c>
      <c r="P7" s="19">
        <f>+[1]CUY!S8</f>
        <v>103.14879999999999</v>
      </c>
      <c r="Q7" s="20">
        <f>+[1]CUY!T8</f>
        <v>105.2775</v>
      </c>
      <c r="R7" s="18">
        <f t="shared" si="6"/>
        <v>103.26502398000001</v>
      </c>
      <c r="S7" s="19">
        <f t="shared" si="7"/>
        <v>102.18932743455495</v>
      </c>
      <c r="T7" s="19">
        <f t="shared" si="8"/>
        <v>101.15368212851408</v>
      </c>
      <c r="U7" s="19">
        <f t="shared" si="9"/>
        <v>100.50780664048555</v>
      </c>
      <c r="V7" s="19"/>
      <c r="W7" s="20">
        <f t="shared" si="10"/>
        <v>102.57334175592962</v>
      </c>
      <c r="X7" s="21"/>
      <c r="Y7" s="42">
        <f t="shared" si="11"/>
        <v>1.5316486312696886E-2</v>
      </c>
      <c r="Z7" s="24">
        <f t="shared" si="11"/>
        <v>1.7933391948208754E-2</v>
      </c>
      <c r="AA7" s="24">
        <f t="shared" si="11"/>
        <v>2.3028360662531666E-2</v>
      </c>
      <c r="AB7" s="24">
        <f t="shared" si="11"/>
        <v>-2.2356569870287557E-2</v>
      </c>
      <c r="AC7" s="24">
        <f t="shared" si="11"/>
        <v>3.6964714042977409E-2</v>
      </c>
      <c r="AD7" s="24">
        <f t="shared" si="11"/>
        <v>1.962260571604757E-3</v>
      </c>
      <c r="AE7" s="24">
        <f t="shared" si="11"/>
        <v>2.2809883701200739E-2</v>
      </c>
      <c r="AF7" s="24">
        <f t="shared" si="11"/>
        <v>2.3408047192213344E-2</v>
      </c>
      <c r="AG7" s="24">
        <f t="shared" si="11"/>
        <v>2.2329380246368213E-2</v>
      </c>
      <c r="AH7" s="24">
        <f t="shared" si="11"/>
        <v>1.5523085108479329E-2</v>
      </c>
      <c r="AI7" s="24">
        <f t="shared" si="11"/>
        <v>2.6467999999999936E-2</v>
      </c>
      <c r="AJ7" s="24">
        <f t="shared" si="11"/>
        <v>1.9006722057124392E-2</v>
      </c>
      <c r="AK7" s="24">
        <f t="shared" si="11"/>
        <v>1.0953920221430602E-2</v>
      </c>
      <c r="AL7" s="24">
        <f t="shared" si="11"/>
        <v>-2.8948706944510461E-3</v>
      </c>
      <c r="AM7" s="24">
        <f t="shared" si="11"/>
        <v>1.4011511597614934E-2</v>
      </c>
      <c r="AN7" s="24">
        <f t="shared" si="11"/>
        <v>2.9653109767070696E-2</v>
      </c>
      <c r="AO7" s="24">
        <f t="shared" si="12"/>
        <v>1.5316415987689513E-2</v>
      </c>
      <c r="AP7" s="24">
        <f t="shared" si="12"/>
        <v>9.4240881027356505E-3</v>
      </c>
      <c r="AQ7" s="24">
        <f t="shared" si="12"/>
        <v>1.0615367572708312E-3</v>
      </c>
      <c r="AR7" s="24">
        <f t="shared" si="12"/>
        <v>-3.3710499701901098E-3</v>
      </c>
      <c r="AS7" s="24" t="e">
        <f t="shared" si="12"/>
        <v>#DIV/0!</v>
      </c>
      <c r="AT7" s="24">
        <f t="shared" si="12"/>
        <v>9.1630295263331885E-3</v>
      </c>
      <c r="AU7" s="21"/>
      <c r="BR7" s="21"/>
      <c r="BS7" s="35">
        <f t="shared" si="13"/>
        <v>42767</v>
      </c>
      <c r="BT7" s="24">
        <f>(C7-C6)/$B6*C$3</f>
        <v>5.0839317493122475E-3</v>
      </c>
      <c r="BU7" s="24">
        <f t="shared" si="14"/>
        <v>8.1917992201157317E-4</v>
      </c>
      <c r="BV7" s="24">
        <f t="shared" si="14"/>
        <v>-2.4987184806612027E-3</v>
      </c>
      <c r="BW7" s="24">
        <f t="shared" si="14"/>
        <v>3.3220308453465559E-3</v>
      </c>
      <c r="BX7" s="24">
        <f t="shared" si="14"/>
        <v>1.2262706548392678E-4</v>
      </c>
      <c r="BY7" s="24">
        <f t="shared" si="14"/>
        <v>1.7116984604856641E-3</v>
      </c>
      <c r="BZ7" s="24">
        <f t="shared" si="14"/>
        <v>2.8579857512825964E-3</v>
      </c>
      <c r="CA7" s="24">
        <f t="shared" si="14"/>
        <v>5.7098716514235597E-4</v>
      </c>
      <c r="CB7" s="24">
        <f t="shared" si="14"/>
        <v>1.0409626044909253E-3</v>
      </c>
      <c r="CC7" s="24">
        <f t="shared" si="14"/>
        <v>5.8293024892977269E-4</v>
      </c>
      <c r="CD7" s="24">
        <f t="shared" si="14"/>
        <v>1.3038972582132713E-3</v>
      </c>
      <c r="CE7" s="24">
        <f t="shared" si="14"/>
        <v>3.9887835103443652E-4</v>
      </c>
      <c r="CF7" s="24">
        <f t="shared" ref="CF7:CF70" si="16">+SUM(BT7:CE7)</f>
        <v>1.5316390941072124E-2</v>
      </c>
    </row>
    <row r="8" spans="1:99" x14ac:dyDescent="0.25">
      <c r="A8" s="31">
        <f>+[1]CUY!A9</f>
        <v>42795</v>
      </c>
      <c r="B8" s="17">
        <f>+[1]CUY!B9</f>
        <v>105.9238</v>
      </c>
      <c r="C8" s="17">
        <f>+[1]CUY!C9</f>
        <v>105.61069999999999</v>
      </c>
      <c r="D8" s="17">
        <f>+[1]CUY!D9</f>
        <v>107.6177</v>
      </c>
      <c r="E8" s="17">
        <f>+[1]CUY!E9</f>
        <v>99.965900000000005</v>
      </c>
      <c r="F8" s="17">
        <f>+[1]CUY!F9</f>
        <v>111.8642</v>
      </c>
      <c r="G8" s="17">
        <f>+[1]CUY!G9</f>
        <v>102.4367</v>
      </c>
      <c r="H8" s="17">
        <f>+[1]CUY!H9</f>
        <v>107.55370000000001</v>
      </c>
      <c r="I8" s="17">
        <f>+[1]CUY!I9</f>
        <v>107.7578</v>
      </c>
      <c r="J8" s="17">
        <f>+[1]CUY!J9</f>
        <v>108.0971</v>
      </c>
      <c r="K8" s="17">
        <f>+[1]CUY!K9</f>
        <v>105.7508</v>
      </c>
      <c r="L8" s="17">
        <f>+[1]CUY!L9</f>
        <v>112.7186</v>
      </c>
      <c r="M8" s="17">
        <f>+[1]CUY!M9</f>
        <v>104.05370000000001</v>
      </c>
      <c r="N8" s="17">
        <f>+[1]CUY!N9</f>
        <v>105.59139999999999</v>
      </c>
      <c r="O8" s="18">
        <f>+[1]CUY!R9</f>
        <v>102.07210000000001</v>
      </c>
      <c r="P8" s="19">
        <f>+[1]CUY!S9</f>
        <v>105.2127</v>
      </c>
      <c r="Q8" s="20">
        <f>+[1]CUY!T9</f>
        <v>110.40819999999999</v>
      </c>
      <c r="R8" s="18">
        <f t="shared" si="6"/>
        <v>105.92371886999999</v>
      </c>
      <c r="S8" s="19">
        <f t="shared" si="7"/>
        <v>104.31227679880327</v>
      </c>
      <c r="T8" s="19">
        <f t="shared" si="8"/>
        <v>102.91521574870914</v>
      </c>
      <c r="U8" s="19">
        <f t="shared" si="9"/>
        <v>102.63679314530526</v>
      </c>
      <c r="V8" s="19"/>
      <c r="W8" s="20">
        <f t="shared" si="10"/>
        <v>105.21420548967102</v>
      </c>
      <c r="X8" s="21"/>
      <c r="Y8" s="42">
        <f t="shared" si="11"/>
        <v>2.5745362426064178E-2</v>
      </c>
      <c r="Z8" s="24">
        <f t="shared" si="11"/>
        <v>2.2640080718409283E-2</v>
      </c>
      <c r="AA8" s="24">
        <f t="shared" si="11"/>
        <v>3.7995378015092784E-2</v>
      </c>
      <c r="AB8" s="24">
        <f t="shared" si="11"/>
        <v>2.364400262551869E-2</v>
      </c>
      <c r="AC8" s="24">
        <f t="shared" si="11"/>
        <v>4.8024043875575906E-2</v>
      </c>
      <c r="AD8" s="24">
        <f t="shared" si="11"/>
        <v>1.0140185625648446E-2</v>
      </c>
      <c r="AE8" s="24">
        <f t="shared" si="11"/>
        <v>1.9542695614173988E-2</v>
      </c>
      <c r="AF8" s="24">
        <f t="shared" si="11"/>
        <v>2.597748820806367E-2</v>
      </c>
      <c r="AG8" s="24">
        <f t="shared" si="11"/>
        <v>2.8588094130229891E-2</v>
      </c>
      <c r="AH8" s="24">
        <f t="shared" si="11"/>
        <v>2.6014485371521179E-2</v>
      </c>
      <c r="AI8" s="24">
        <f t="shared" si="11"/>
        <v>9.8120935090036943E-2</v>
      </c>
      <c r="AJ8" s="24">
        <f t="shared" si="11"/>
        <v>2.4953104541947102E-3</v>
      </c>
      <c r="AK8" s="24">
        <f t="shared" si="11"/>
        <v>2.3718066799166104E-2</v>
      </c>
      <c r="AL8" s="24">
        <f t="shared" si="11"/>
        <v>1.6964333751123384E-2</v>
      </c>
      <c r="AM8" s="24">
        <f t="shared" si="11"/>
        <v>2.0008957932617699E-2</v>
      </c>
      <c r="AN8" s="24">
        <f t="shared" si="11"/>
        <v>4.8735009854907085E-2</v>
      </c>
      <c r="AO8" s="24">
        <f t="shared" si="12"/>
        <v>2.5746325207990139E-2</v>
      </c>
      <c r="AP8" s="24">
        <f t="shared" si="12"/>
        <v>2.0774668133596519E-2</v>
      </c>
      <c r="AQ8" s="24">
        <f t="shared" si="12"/>
        <v>1.7414429046261226E-2</v>
      </c>
      <c r="AR8" s="24">
        <f t="shared" si="12"/>
        <v>2.1182299922582581E-2</v>
      </c>
      <c r="AS8" s="24" t="e">
        <f t="shared" si="12"/>
        <v>#DIV/0!</v>
      </c>
      <c r="AT8" s="24">
        <f t="shared" si="12"/>
        <v>2.5746102140508098E-2</v>
      </c>
      <c r="AU8" s="21"/>
      <c r="BR8" s="21"/>
      <c r="BS8" s="35">
        <f t="shared" si="13"/>
        <v>42795</v>
      </c>
      <c r="BT8" s="24">
        <f t="shared" ref="BT8:CE42" si="17">(C8-C7)/$B7*C$3</f>
        <v>6.434772023876381E-3</v>
      </c>
      <c r="BU8" s="24">
        <f t="shared" si="14"/>
        <v>1.3618625635741771E-3</v>
      </c>
      <c r="BV8" s="24">
        <f t="shared" si="14"/>
        <v>2.5445571208887537E-3</v>
      </c>
      <c r="BW8" s="24">
        <f t="shared" si="14"/>
        <v>4.407959312527349E-3</v>
      </c>
      <c r="BX8" s="24">
        <f t="shared" si="14"/>
        <v>6.2535336202321884E-4</v>
      </c>
      <c r="BY8" s="24">
        <f t="shared" si="14"/>
        <v>1.4773457079442151E-3</v>
      </c>
      <c r="BZ8" s="24">
        <f t="shared" si="14"/>
        <v>3.1969763289084892E-3</v>
      </c>
      <c r="CA8" s="24">
        <f t="shared" si="14"/>
        <v>7.3607875644457282E-4</v>
      </c>
      <c r="CB8" s="24">
        <f t="shared" si="14"/>
        <v>1.7448604176431126E-3</v>
      </c>
      <c r="CC8" s="24">
        <f t="shared" si="14"/>
        <v>2.1847468459849002E-3</v>
      </c>
      <c r="CD8" s="24">
        <f t="shared" si="14"/>
        <v>1.7180521608441203E-4</v>
      </c>
      <c r="CE8" s="24">
        <f t="shared" si="14"/>
        <v>8.5996366636582205E-4</v>
      </c>
      <c r="CF8" s="24">
        <f t="shared" si="16"/>
        <v>2.5746281322265401E-2</v>
      </c>
    </row>
    <row r="9" spans="1:99" x14ac:dyDescent="0.25">
      <c r="A9" s="31">
        <f>+[1]CUY!A10</f>
        <v>42826</v>
      </c>
      <c r="B9" s="17">
        <f>+[1]CUY!B10</f>
        <v>109.45059999999999</v>
      </c>
      <c r="C9" s="17">
        <f>+[1]CUY!C10</f>
        <v>108.66200000000001</v>
      </c>
      <c r="D9" s="17">
        <f>+[1]CUY!D10</f>
        <v>110.4164</v>
      </c>
      <c r="E9" s="17">
        <f>+[1]CUY!E10</f>
        <v>103.6297</v>
      </c>
      <c r="F9" s="17">
        <f>+[1]CUY!F10</f>
        <v>122.532</v>
      </c>
      <c r="G9" s="17">
        <f>+[1]CUY!G10</f>
        <v>103.4704</v>
      </c>
      <c r="H9" s="17">
        <f>+[1]CUY!H10</f>
        <v>109.9679</v>
      </c>
      <c r="I9" s="17">
        <f>+[1]CUY!I10</f>
        <v>108.5852</v>
      </c>
      <c r="J9" s="17">
        <f>+[1]CUY!J10</f>
        <v>117.3494</v>
      </c>
      <c r="K9" s="17">
        <f>+[1]CUY!K10</f>
        <v>108.008</v>
      </c>
      <c r="L9" s="17">
        <f>+[1]CUY!L10</f>
        <v>123.0399</v>
      </c>
      <c r="M9" s="17">
        <f>+[1]CUY!M10</f>
        <v>106.7437</v>
      </c>
      <c r="N9" s="17">
        <f>+[1]CUY!N10</f>
        <v>106.9862</v>
      </c>
      <c r="O9" s="18">
        <f>+[1]CUY!R10</f>
        <v>106.68559999999999</v>
      </c>
      <c r="P9" s="19">
        <f>+[1]CUY!S10</f>
        <v>107.6553</v>
      </c>
      <c r="Q9" s="20">
        <f>+[1]CUY!T10</f>
        <v>116.84439999999999</v>
      </c>
      <c r="R9" s="18">
        <f t="shared" si="6"/>
        <v>109.45059594999999</v>
      </c>
      <c r="S9" s="19">
        <f t="shared" si="7"/>
        <v>107.05802089753178</v>
      </c>
      <c r="T9" s="19">
        <f t="shared" si="8"/>
        <v>105.40642882960414</v>
      </c>
      <c r="U9" s="19">
        <f t="shared" si="9"/>
        <v>105.07939178864693</v>
      </c>
      <c r="V9" s="19"/>
      <c r="W9" s="20">
        <f t="shared" si="10"/>
        <v>107.94606928079573</v>
      </c>
      <c r="X9" s="21"/>
      <c r="Y9" s="42">
        <f t="shared" si="11"/>
        <v>3.3295633275996384E-2</v>
      </c>
      <c r="Z9" s="24">
        <f t="shared" si="11"/>
        <v>2.8891958864016631E-2</v>
      </c>
      <c r="AA9" s="24">
        <f t="shared" si="11"/>
        <v>2.6005945118693363E-2</v>
      </c>
      <c r="AB9" s="24">
        <f t="shared" si="11"/>
        <v>3.6650497819756378E-2</v>
      </c>
      <c r="AC9" s="24">
        <f t="shared" si="11"/>
        <v>9.5363842945285437E-2</v>
      </c>
      <c r="AD9" s="24">
        <f t="shared" si="11"/>
        <v>1.0091109924470487E-2</v>
      </c>
      <c r="AE9" s="24">
        <f t="shared" si="11"/>
        <v>2.2446461628005343E-2</v>
      </c>
      <c r="AF9" s="24">
        <f t="shared" si="11"/>
        <v>7.6783304781649075E-3</v>
      </c>
      <c r="AG9" s="24">
        <f t="shared" si="11"/>
        <v>8.5592490455340675E-2</v>
      </c>
      <c r="AH9" s="24">
        <f t="shared" si="11"/>
        <v>2.1344519379522309E-2</v>
      </c>
      <c r="AI9" s="24">
        <f t="shared" si="11"/>
        <v>9.1566964103528603E-2</v>
      </c>
      <c r="AJ9" s="24">
        <f t="shared" si="11"/>
        <v>2.5852036016018598E-2</v>
      </c>
      <c r="AK9" s="24">
        <f t="shared" si="11"/>
        <v>1.3209409099604663E-2</v>
      </c>
      <c r="AL9" s="24">
        <f t="shared" si="11"/>
        <v>4.5198443061326143E-2</v>
      </c>
      <c r="AM9" s="24">
        <f t="shared" si="11"/>
        <v>2.3215828507394898E-2</v>
      </c>
      <c r="AN9" s="24">
        <f t="shared" si="11"/>
        <v>5.8294583192190386E-2</v>
      </c>
      <c r="AO9" s="24">
        <f t="shared" si="12"/>
        <v>3.3296386471556305E-2</v>
      </c>
      <c r="AP9" s="24">
        <f t="shared" si="12"/>
        <v>2.632234846167214E-2</v>
      </c>
      <c r="AQ9" s="24">
        <f t="shared" si="12"/>
        <v>2.4206460267040208E-2</v>
      </c>
      <c r="AR9" s="24">
        <f t="shared" si="12"/>
        <v>2.3798470007569517E-2</v>
      </c>
      <c r="AS9" s="24" t="e">
        <f t="shared" si="12"/>
        <v>#DIV/0!</v>
      </c>
      <c r="AT9" s="24">
        <f t="shared" si="12"/>
        <v>2.5964780881160499E-2</v>
      </c>
      <c r="AU9" s="21"/>
      <c r="BR9" s="21"/>
      <c r="BS9" s="35">
        <f t="shared" si="13"/>
        <v>42826</v>
      </c>
      <c r="BT9" s="24">
        <f t="shared" si="17"/>
        <v>8.1868235467383466E-3</v>
      </c>
      <c r="BU9" s="24">
        <f t="shared" si="14"/>
        <v>9.4325911645918941E-4</v>
      </c>
      <c r="BV9" s="24">
        <f t="shared" si="14"/>
        <v>3.9362300068539781E-3</v>
      </c>
      <c r="BW9" s="24">
        <f t="shared" si="14"/>
        <v>8.9432274899503231E-3</v>
      </c>
      <c r="BX9" s="24">
        <f t="shared" si="14"/>
        <v>6.1285905528313516E-4</v>
      </c>
      <c r="BY9" s="24">
        <f t="shared" si="14"/>
        <v>1.6865973463942904E-3</v>
      </c>
      <c r="BZ9" s="24">
        <f t="shared" si="14"/>
        <v>9.451643539978708E-4</v>
      </c>
      <c r="CA9" s="24">
        <f t="shared" si="14"/>
        <v>2.2099206221831177E-3</v>
      </c>
      <c r="CB9" s="24">
        <f t="shared" si="14"/>
        <v>1.4320090480137591E-3</v>
      </c>
      <c r="CC9" s="24">
        <f t="shared" si="14"/>
        <v>2.1826739599598972E-3</v>
      </c>
      <c r="CD9" s="24">
        <f t="shared" si="14"/>
        <v>1.7395995989569848E-3</v>
      </c>
      <c r="CE9" s="24">
        <f t="shared" si="14"/>
        <v>4.7799682413206599E-4</v>
      </c>
      <c r="CF9" s="24">
        <f t="shared" si="16"/>
        <v>3.3296360968922953E-2</v>
      </c>
    </row>
    <row r="10" spans="1:99" x14ac:dyDescent="0.25">
      <c r="A10" s="31">
        <f>+[1]CUY!A11</f>
        <v>42856</v>
      </c>
      <c r="B10" s="17">
        <f>+[1]CUY!B11</f>
        <v>111.3091</v>
      </c>
      <c r="C10" s="17">
        <f>+[1]CUY!C11</f>
        <v>110.5564</v>
      </c>
      <c r="D10" s="17">
        <f>+[1]CUY!D11</f>
        <v>111.7646</v>
      </c>
      <c r="E10" s="17">
        <f>+[1]CUY!E11</f>
        <v>105.77160000000001</v>
      </c>
      <c r="F10" s="17">
        <f>+[1]CUY!F11</f>
        <v>126.0123</v>
      </c>
      <c r="G10" s="17">
        <f>+[1]CUY!G11</f>
        <v>105.9601</v>
      </c>
      <c r="H10" s="17">
        <f>+[1]CUY!H11</f>
        <v>111.5318</v>
      </c>
      <c r="I10" s="17">
        <f>+[1]CUY!I11</f>
        <v>109.0421</v>
      </c>
      <c r="J10" s="17">
        <f>+[1]CUY!J11</f>
        <v>117.3533</v>
      </c>
      <c r="K10" s="17">
        <f>+[1]CUY!K11</f>
        <v>110.9068</v>
      </c>
      <c r="L10" s="17">
        <f>+[1]CUY!L11</f>
        <v>125.92610000000001</v>
      </c>
      <c r="M10" s="17">
        <f>+[1]CUY!M11</f>
        <v>107.55110000000001</v>
      </c>
      <c r="N10" s="17">
        <f>+[1]CUY!N11</f>
        <v>109.1074</v>
      </c>
      <c r="O10" s="18">
        <f>+[1]CUY!R11</f>
        <v>109.93810000000001</v>
      </c>
      <c r="P10" s="19">
        <f>+[1]CUY!S11</f>
        <v>109.5453</v>
      </c>
      <c r="Q10" s="20">
        <f>+[1]CUY!T11</f>
        <v>117.8142</v>
      </c>
      <c r="R10" s="18">
        <f t="shared" si="6"/>
        <v>111.30913606</v>
      </c>
      <c r="S10" s="19">
        <f t="shared" si="7"/>
        <v>109.02320626776365</v>
      </c>
      <c r="T10" s="19">
        <f t="shared" si="8"/>
        <v>107.49250800344234</v>
      </c>
      <c r="U10" s="19">
        <f t="shared" si="9"/>
        <v>107.47817900749733</v>
      </c>
      <c r="V10" s="19"/>
      <c r="W10" s="20">
        <f t="shared" si="10"/>
        <v>109.6822271805662</v>
      </c>
      <c r="X10" s="21"/>
      <c r="Y10" s="42">
        <f t="shared" si="11"/>
        <v>1.6980263242047267E-2</v>
      </c>
      <c r="Z10" s="24">
        <f t="shared" si="11"/>
        <v>1.74338775284828E-2</v>
      </c>
      <c r="AA10" s="24">
        <f t="shared" si="11"/>
        <v>1.2210142696193804E-2</v>
      </c>
      <c r="AB10" s="24">
        <f t="shared" si="11"/>
        <v>2.0668785106972232E-2</v>
      </c>
      <c r="AC10" s="24">
        <f t="shared" si="11"/>
        <v>2.8403192635393149E-2</v>
      </c>
      <c r="AD10" s="24">
        <f t="shared" si="11"/>
        <v>2.4061953950115234E-2</v>
      </c>
      <c r="AE10" s="24">
        <f t="shared" si="11"/>
        <v>1.4221422797016325E-2</v>
      </c>
      <c r="AF10" s="24">
        <f t="shared" si="11"/>
        <v>4.2077557530861842E-3</v>
      </c>
      <c r="AG10" s="24">
        <f t="shared" si="11"/>
        <v>3.3234085559996629E-5</v>
      </c>
      <c r="AH10" s="24">
        <f t="shared" si="11"/>
        <v>2.6838752684986478E-2</v>
      </c>
      <c r="AI10" s="24">
        <f t="shared" si="11"/>
        <v>2.3457431288549602E-2</v>
      </c>
      <c r="AJ10" s="24">
        <f t="shared" si="11"/>
        <v>7.5639124369868416E-3</v>
      </c>
      <c r="AK10" s="24">
        <f t="shared" si="11"/>
        <v>1.9826856173973839E-2</v>
      </c>
      <c r="AL10" s="24">
        <f t="shared" si="11"/>
        <v>3.0486776097242929E-2</v>
      </c>
      <c r="AM10" s="24">
        <f t="shared" si="11"/>
        <v>1.7556033005342142E-2</v>
      </c>
      <c r="AN10" s="24">
        <f t="shared" si="11"/>
        <v>8.2999270825132587E-3</v>
      </c>
      <c r="AO10" s="24">
        <f t="shared" si="12"/>
        <v>1.6980630337079639E-2</v>
      </c>
      <c r="AP10" s="24">
        <f t="shared" si="12"/>
        <v>1.8356264703536906E-2</v>
      </c>
      <c r="AQ10" s="24">
        <f t="shared" si="12"/>
        <v>1.9790815389547856E-2</v>
      </c>
      <c r="AR10" s="24">
        <f t="shared" si="12"/>
        <v>2.2828331778653954E-2</v>
      </c>
      <c r="AS10" s="24" t="e">
        <f t="shared" si="12"/>
        <v>#DIV/0!</v>
      </c>
      <c r="AT10" s="24">
        <f t="shared" si="12"/>
        <v>1.6083567575344349E-2</v>
      </c>
      <c r="AU10" s="21"/>
      <c r="BR10" s="21"/>
      <c r="BS10" s="35">
        <f t="shared" si="13"/>
        <v>42856</v>
      </c>
      <c r="BT10" s="24">
        <f t="shared" si="17"/>
        <v>4.9190089410199415E-3</v>
      </c>
      <c r="BU10" s="24">
        <f t="shared" si="14"/>
        <v>4.3974852581895582E-4</v>
      </c>
      <c r="BV10" s="24">
        <f t="shared" si="14"/>
        <v>2.2270158409364665E-3</v>
      </c>
      <c r="BW10" s="24">
        <f t="shared" si="14"/>
        <v>2.8236541416858381E-3</v>
      </c>
      <c r="BX10" s="24">
        <f t="shared" si="14"/>
        <v>1.4285272077083171E-3</v>
      </c>
      <c r="BY10" s="24">
        <f t="shared" si="14"/>
        <v>1.0573592104565922E-3</v>
      </c>
      <c r="BZ10" s="24">
        <f t="shared" si="14"/>
        <v>5.0511280888364751E-4</v>
      </c>
      <c r="CA10" s="24">
        <f t="shared" si="14"/>
        <v>9.0150259569193492E-7</v>
      </c>
      <c r="CB10" s="24">
        <f t="shared" si="14"/>
        <v>1.7797925274050629E-3</v>
      </c>
      <c r="CC10" s="24">
        <f t="shared" si="14"/>
        <v>5.9068547819747042E-4</v>
      </c>
      <c r="CD10" s="24">
        <f t="shared" si="14"/>
        <v>5.053138128068744E-4</v>
      </c>
      <c r="CE10" s="24">
        <f t="shared" si="14"/>
        <v>7.0350971123045523E-4</v>
      </c>
      <c r="CF10" s="24">
        <f t="shared" si="16"/>
        <v>1.6980629708745313E-2</v>
      </c>
    </row>
    <row r="11" spans="1:99" x14ac:dyDescent="0.25">
      <c r="A11" s="31">
        <f>+[1]CUY!A12</f>
        <v>42887</v>
      </c>
      <c r="B11" s="17">
        <f>+[1]CUY!B12</f>
        <v>112.4298</v>
      </c>
      <c r="C11" s="17">
        <f>+[1]CUY!C12</f>
        <v>111.17910000000001</v>
      </c>
      <c r="D11" s="17">
        <f>+[1]CUY!D12</f>
        <v>112.0463</v>
      </c>
      <c r="E11" s="17">
        <f>+[1]CUY!E12</f>
        <v>105.7636</v>
      </c>
      <c r="F11" s="17">
        <f>+[1]CUY!F12</f>
        <v>127.1536</v>
      </c>
      <c r="G11" s="17">
        <f>+[1]CUY!G12</f>
        <v>107.3218</v>
      </c>
      <c r="H11" s="17">
        <f>+[1]CUY!H12</f>
        <v>113.73650000000001</v>
      </c>
      <c r="I11" s="17">
        <f>+[1]CUY!I12</f>
        <v>111.879</v>
      </c>
      <c r="J11" s="17">
        <f>+[1]CUY!J12</f>
        <v>117.0591</v>
      </c>
      <c r="K11" s="17">
        <f>+[1]CUY!K12</f>
        <v>112.7822</v>
      </c>
      <c r="L11" s="17">
        <f>+[1]CUY!L12</f>
        <v>125.956</v>
      </c>
      <c r="M11" s="17">
        <f>+[1]CUY!M12</f>
        <v>108.7289</v>
      </c>
      <c r="N11" s="17">
        <f>+[1]CUY!N12</f>
        <v>110.24630000000001</v>
      </c>
      <c r="O11" s="18">
        <f>+[1]CUY!R12</f>
        <v>109.3961</v>
      </c>
      <c r="P11" s="19">
        <f>+[1]CUY!S12</f>
        <v>111.0548</v>
      </c>
      <c r="Q11" s="20">
        <f>+[1]CUY!T12</f>
        <v>118.60980000000001</v>
      </c>
      <c r="R11" s="18">
        <f t="shared" si="6"/>
        <v>112.42980333999999</v>
      </c>
      <c r="S11" s="19">
        <f t="shared" si="7"/>
        <v>109.80058942408375</v>
      </c>
      <c r="T11" s="19">
        <f t="shared" si="8"/>
        <v>108.44676104417671</v>
      </c>
      <c r="U11" s="19">
        <f t="shared" si="9"/>
        <v>108.37776240628348</v>
      </c>
      <c r="V11" s="19"/>
      <c r="W11" s="20">
        <f t="shared" si="10"/>
        <v>111.11989456771234</v>
      </c>
      <c r="X11" s="21"/>
      <c r="Y11" s="42">
        <f t="shared" si="11"/>
        <v>1.0068359190757992E-2</v>
      </c>
      <c r="Z11" s="24">
        <f t="shared" si="11"/>
        <v>5.6324192900638614E-3</v>
      </c>
      <c r="AA11" s="24">
        <f t="shared" si="11"/>
        <v>2.5204760720298758E-3</v>
      </c>
      <c r="AB11" s="24">
        <f t="shared" si="11"/>
        <v>-7.5634669419843981E-5</v>
      </c>
      <c r="AC11" s="24">
        <f t="shared" si="11"/>
        <v>9.0570523671102965E-3</v>
      </c>
      <c r="AD11" s="24">
        <f t="shared" si="11"/>
        <v>1.2851063749467873E-2</v>
      </c>
      <c r="AE11" s="24">
        <f t="shared" si="11"/>
        <v>1.9767456456365018E-2</v>
      </c>
      <c r="AF11" s="24">
        <f t="shared" si="11"/>
        <v>2.6016556907836552E-2</v>
      </c>
      <c r="AG11" s="24">
        <f t="shared" si="11"/>
        <v>-2.5069597531556242E-3</v>
      </c>
      <c r="AH11" s="24">
        <f t="shared" si="11"/>
        <v>1.6909693544489679E-2</v>
      </c>
      <c r="AI11" s="24">
        <f t="shared" si="11"/>
        <v>2.3744084824350864E-4</v>
      </c>
      <c r="AJ11" s="24">
        <f t="shared" si="11"/>
        <v>1.09510734897178E-2</v>
      </c>
      <c r="AK11" s="24">
        <f t="shared" si="11"/>
        <v>1.0438338737794206E-2</v>
      </c>
      <c r="AL11" s="24">
        <f t="shared" si="11"/>
        <v>-4.9300469991749862E-3</v>
      </c>
      <c r="AM11" s="24">
        <f t="shared" si="11"/>
        <v>1.3779687490015569E-2</v>
      </c>
      <c r="AN11" s="24">
        <f t="shared" si="11"/>
        <v>6.7530060043696771E-3</v>
      </c>
      <c r="AO11" s="24">
        <f t="shared" si="12"/>
        <v>1.0068061972881681E-2</v>
      </c>
      <c r="AP11" s="24">
        <f t="shared" si="12"/>
        <v>7.130437481455365E-3</v>
      </c>
      <c r="AQ11" s="24">
        <f t="shared" si="12"/>
        <v>8.8773911638921899E-3</v>
      </c>
      <c r="AR11" s="24">
        <f t="shared" si="12"/>
        <v>8.3699166388313539E-3</v>
      </c>
      <c r="AS11" s="24" t="e">
        <f t="shared" si="12"/>
        <v>#DIV/0!</v>
      </c>
      <c r="AT11" s="24">
        <f t="shared" si="12"/>
        <v>1.31075692398126E-2</v>
      </c>
      <c r="AU11" s="21"/>
      <c r="BR11" s="21"/>
      <c r="BS11" s="35">
        <f t="shared" si="13"/>
        <v>42887</v>
      </c>
      <c r="BT11" s="24">
        <f t="shared" si="17"/>
        <v>1.5899090011508722E-3</v>
      </c>
      <c r="BU11" s="24">
        <f t="shared" si="14"/>
        <v>9.0349216730707801E-5</v>
      </c>
      <c r="BV11" s="24">
        <f t="shared" si="14"/>
        <v>-8.1790257939477789E-6</v>
      </c>
      <c r="BW11" s="24">
        <f t="shared" si="14"/>
        <v>9.1050453197447556E-4</v>
      </c>
      <c r="BX11" s="24">
        <f t="shared" si="14"/>
        <v>7.6826387060896127E-4</v>
      </c>
      <c r="BY11" s="24">
        <f t="shared" si="14"/>
        <v>1.4657184363183258E-3</v>
      </c>
      <c r="BZ11" s="24">
        <f t="shared" si="14"/>
        <v>3.0838889183364164E-3</v>
      </c>
      <c r="CA11" s="24">
        <f t="shared" si="14"/>
        <v>-6.687018401909719E-5</v>
      </c>
      <c r="CB11" s="24">
        <f t="shared" si="14"/>
        <v>1.1322244093250231E-3</v>
      </c>
      <c r="CC11" s="24">
        <f t="shared" si="14"/>
        <v>6.0171180972620486E-6</v>
      </c>
      <c r="CD11" s="24">
        <f t="shared" si="14"/>
        <v>7.2482213942974441E-4</v>
      </c>
      <c r="CE11" s="24">
        <f t="shared" si="14"/>
        <v>3.7141680239980595E-4</v>
      </c>
      <c r="CF11" s="24">
        <f t="shared" si="16"/>
        <v>1.0068065234558547E-2</v>
      </c>
    </row>
    <row r="12" spans="1:99" x14ac:dyDescent="0.25">
      <c r="A12" s="31">
        <f>+[1]CUY!A13</f>
        <v>42917</v>
      </c>
      <c r="B12" s="17">
        <f>+[1]CUY!B13</f>
        <v>114.0184</v>
      </c>
      <c r="C12" s="17">
        <f>+[1]CUY!C13</f>
        <v>112.524</v>
      </c>
      <c r="D12" s="17">
        <f>+[1]CUY!D13</f>
        <v>114.64409999999999</v>
      </c>
      <c r="E12" s="17">
        <f>+[1]CUY!E13</f>
        <v>105.76519999999999</v>
      </c>
      <c r="F12" s="17">
        <f>+[1]CUY!F13</f>
        <v>128.38650000000001</v>
      </c>
      <c r="G12" s="17">
        <f>+[1]CUY!G13</f>
        <v>109.2936</v>
      </c>
      <c r="H12" s="17">
        <f>+[1]CUY!H13</f>
        <v>117.285</v>
      </c>
      <c r="I12" s="17">
        <f>+[1]CUY!I13</f>
        <v>112.9427</v>
      </c>
      <c r="J12" s="17">
        <f>+[1]CUY!J13</f>
        <v>119.8053</v>
      </c>
      <c r="K12" s="17">
        <f>+[1]CUY!K13</f>
        <v>115.2405</v>
      </c>
      <c r="L12" s="17">
        <f>+[1]CUY!L13</f>
        <v>127.1536</v>
      </c>
      <c r="M12" s="17">
        <f>+[1]CUY!M13</f>
        <v>111.3908</v>
      </c>
      <c r="N12" s="17">
        <f>+[1]CUY!N13</f>
        <v>111.4859</v>
      </c>
      <c r="O12" s="18">
        <f>+[1]CUY!R13</f>
        <v>108.8904</v>
      </c>
      <c r="P12" s="19">
        <f>+[1]CUY!S13</f>
        <v>112.7657</v>
      </c>
      <c r="Q12" s="20">
        <f>+[1]CUY!T13</f>
        <v>120.983</v>
      </c>
      <c r="R12" s="18">
        <f t="shared" si="6"/>
        <v>114.01839521000002</v>
      </c>
      <c r="S12" s="19">
        <f t="shared" si="7"/>
        <v>111.28377349289454</v>
      </c>
      <c r="T12" s="19">
        <f t="shared" si="8"/>
        <v>109.92853531267929</v>
      </c>
      <c r="U12" s="19">
        <f t="shared" si="9"/>
        <v>109.57093041770797</v>
      </c>
      <c r="V12" s="19"/>
      <c r="W12" s="20">
        <f t="shared" si="10"/>
        <v>112.69183060443764</v>
      </c>
      <c r="X12" s="21"/>
      <c r="Y12" s="42">
        <f t="shared" si="11"/>
        <v>1.4129705825323802E-2</v>
      </c>
      <c r="Z12" s="24">
        <f t="shared" si="11"/>
        <v>1.2096698030475084E-2</v>
      </c>
      <c r="AA12" s="24">
        <f t="shared" si="11"/>
        <v>2.3185058319640905E-2</v>
      </c>
      <c r="AB12" s="24">
        <f t="shared" si="11"/>
        <v>1.5128078091120045E-5</v>
      </c>
      <c r="AC12" s="24">
        <f t="shared" si="11"/>
        <v>9.6961470221843538E-3</v>
      </c>
      <c r="AD12" s="24">
        <f t="shared" si="11"/>
        <v>1.8372781671570859E-2</v>
      </c>
      <c r="AE12" s="24">
        <f t="shared" si="11"/>
        <v>3.1199307170521218E-2</v>
      </c>
      <c r="AF12" s="24">
        <f t="shared" si="11"/>
        <v>9.5075930246069085E-3</v>
      </c>
      <c r="AG12" s="24">
        <f t="shared" si="11"/>
        <v>2.3459944592090665E-2</v>
      </c>
      <c r="AH12" s="24">
        <f t="shared" si="11"/>
        <v>2.1796879294782245E-2</v>
      </c>
      <c r="AI12" s="24">
        <f t="shared" si="11"/>
        <v>9.5080821874304888E-3</v>
      </c>
      <c r="AJ12" s="24">
        <f t="shared" si="11"/>
        <v>2.4481991448455753E-2</v>
      </c>
      <c r="AK12" s="24">
        <f t="shared" si="11"/>
        <v>1.1243914761765117E-2</v>
      </c>
      <c r="AL12" s="24">
        <f t="shared" si="11"/>
        <v>-4.6226510817113375E-3</v>
      </c>
      <c r="AM12" s="24">
        <f t="shared" si="11"/>
        <v>1.5405907714029388E-2</v>
      </c>
      <c r="AN12" s="24">
        <f t="shared" si="11"/>
        <v>2.0008464730570275E-2</v>
      </c>
      <c r="AO12" s="24">
        <f t="shared" si="12"/>
        <v>1.4129633093779903E-2</v>
      </c>
      <c r="AP12" s="24">
        <f t="shared" si="12"/>
        <v>1.3507979115506163E-2</v>
      </c>
      <c r="AQ12" s="24">
        <f t="shared" si="12"/>
        <v>1.3663610182870878E-2</v>
      </c>
      <c r="AR12" s="24">
        <f t="shared" si="12"/>
        <v>1.1009343475385513E-2</v>
      </c>
      <c r="AS12" s="24" t="e">
        <f t="shared" si="12"/>
        <v>#DIV/0!</v>
      </c>
      <c r="AT12" s="24">
        <f t="shared" si="12"/>
        <v>1.4146306049340529E-2</v>
      </c>
      <c r="AU12" s="21"/>
      <c r="BR12" s="21"/>
      <c r="BS12" s="35">
        <f t="shared" si="13"/>
        <v>42917</v>
      </c>
      <c r="BT12" s="24">
        <f t="shared" si="17"/>
        <v>3.3996376405543613E-3</v>
      </c>
      <c r="BU12" s="24">
        <f t="shared" si="14"/>
        <v>8.2488326048787541E-4</v>
      </c>
      <c r="BV12" s="24">
        <f t="shared" si="14"/>
        <v>1.6194994565460015E-6</v>
      </c>
      <c r="BW12" s="24">
        <f t="shared" si="14"/>
        <v>9.7377670332955625E-4</v>
      </c>
      <c r="BX12" s="24">
        <f t="shared" si="14"/>
        <v>1.1013898450410843E-3</v>
      </c>
      <c r="BY12" s="24">
        <f t="shared" si="14"/>
        <v>2.3355818475172888E-3</v>
      </c>
      <c r="BZ12" s="24">
        <f t="shared" si="14"/>
        <v>1.144782788904718E-3</v>
      </c>
      <c r="CA12" s="24">
        <f t="shared" si="14"/>
        <v>6.1797548336828885E-4</v>
      </c>
      <c r="CB12" s="24">
        <f t="shared" si="14"/>
        <v>1.4693414023684078E-3</v>
      </c>
      <c r="CC12" s="24">
        <f t="shared" si="14"/>
        <v>2.3860435578467514E-4</v>
      </c>
      <c r="CD12" s="24">
        <f t="shared" si="14"/>
        <v>1.6218133448605281E-3</v>
      </c>
      <c r="CE12" s="24">
        <f t="shared" si="14"/>
        <v>4.0022734186132008E-4</v>
      </c>
      <c r="CF12" s="24">
        <f t="shared" si="16"/>
        <v>1.4129633513534653E-2</v>
      </c>
    </row>
    <row r="13" spans="1:99" x14ac:dyDescent="0.25">
      <c r="A13" s="31">
        <f>+[1]CUY!A14</f>
        <v>42948</v>
      </c>
      <c r="B13" s="17">
        <f>+[1]CUY!B14</f>
        <v>115.56740000000001</v>
      </c>
      <c r="C13" s="17">
        <f>+[1]CUY!C14</f>
        <v>115.00579999999999</v>
      </c>
      <c r="D13" s="17">
        <f>+[1]CUY!D14</f>
        <v>116.9571</v>
      </c>
      <c r="E13" s="17">
        <f>+[1]CUY!E14</f>
        <v>105.09350000000001</v>
      </c>
      <c r="F13" s="17">
        <f>+[1]CUY!F14</f>
        <v>131.3004</v>
      </c>
      <c r="G13" s="17">
        <f>+[1]CUY!G14</f>
        <v>110.3561</v>
      </c>
      <c r="H13" s="17">
        <f>+[1]CUY!H14</f>
        <v>119.52979999999999</v>
      </c>
      <c r="I13" s="17">
        <f>+[1]CUY!I14</f>
        <v>113.4674</v>
      </c>
      <c r="J13" s="17">
        <f>+[1]CUY!J14</f>
        <v>121.3918</v>
      </c>
      <c r="K13" s="17">
        <f>+[1]CUY!K14</f>
        <v>116.5243</v>
      </c>
      <c r="L13" s="17">
        <f>+[1]CUY!L14</f>
        <v>128.5598</v>
      </c>
      <c r="M13" s="17">
        <f>+[1]CUY!M14</f>
        <v>112.212</v>
      </c>
      <c r="N13" s="17">
        <f>+[1]CUY!N14</f>
        <v>113.36369999999999</v>
      </c>
      <c r="O13" s="18">
        <f>+[1]CUY!R14</f>
        <v>109.8083</v>
      </c>
      <c r="P13" s="19">
        <f>+[1]CUY!S14</f>
        <v>114.40309999999999</v>
      </c>
      <c r="Q13" s="20">
        <f>+[1]CUY!T14</f>
        <v>122.6005</v>
      </c>
      <c r="R13" s="18">
        <f t="shared" si="6"/>
        <v>115.56726565999999</v>
      </c>
      <c r="S13" s="19">
        <f t="shared" si="7"/>
        <v>112.763017920718</v>
      </c>
      <c r="T13" s="19">
        <f t="shared" si="8"/>
        <v>110.50505063109583</v>
      </c>
      <c r="U13" s="19">
        <f t="shared" si="9"/>
        <v>110.08760674759014</v>
      </c>
      <c r="V13" s="19"/>
      <c r="W13" s="20">
        <f t="shared" si="10"/>
        <v>113.54485713465954</v>
      </c>
      <c r="X13" s="21"/>
      <c r="Y13" s="42">
        <f t="shared" si="11"/>
        <v>1.3585526546592508E-2</v>
      </c>
      <c r="Z13" s="24">
        <f t="shared" si="11"/>
        <v>2.205573922007753E-2</v>
      </c>
      <c r="AA13" s="24">
        <f t="shared" si="11"/>
        <v>2.0175482209725537E-2</v>
      </c>
      <c r="AB13" s="24">
        <f t="shared" si="11"/>
        <v>-6.3508602073270026E-3</v>
      </c>
      <c r="AC13" s="24">
        <f t="shared" si="11"/>
        <v>2.2696311528081159E-2</v>
      </c>
      <c r="AD13" s="24">
        <f t="shared" si="11"/>
        <v>9.7215207477838739E-3</v>
      </c>
      <c r="AE13" s="24">
        <f t="shared" si="11"/>
        <v>1.9139702434241457E-2</v>
      </c>
      <c r="AF13" s="24">
        <f t="shared" si="11"/>
        <v>4.6457185811921153E-3</v>
      </c>
      <c r="AG13" s="24">
        <f t="shared" si="11"/>
        <v>1.3242318995904112E-2</v>
      </c>
      <c r="AH13" s="24">
        <f t="shared" si="11"/>
        <v>1.114018075242651E-2</v>
      </c>
      <c r="AI13" s="24">
        <f t="shared" si="11"/>
        <v>1.1059065571088711E-2</v>
      </c>
      <c r="AJ13" s="24">
        <f t="shared" si="11"/>
        <v>7.372242590950151E-3</v>
      </c>
      <c r="AK13" s="24">
        <f t="shared" si="11"/>
        <v>1.6843385576113201E-2</v>
      </c>
      <c r="AL13" s="24">
        <f t="shared" si="11"/>
        <v>8.4295768956677009E-3</v>
      </c>
      <c r="AM13" s="24">
        <f t="shared" si="11"/>
        <v>1.4520372772926615E-2</v>
      </c>
      <c r="AN13" s="24">
        <f t="shared" si="11"/>
        <v>1.3369646975194716E-2</v>
      </c>
      <c r="AO13" s="24">
        <f t="shared" si="12"/>
        <v>1.3584390897164011E-2</v>
      </c>
      <c r="AP13" s="24">
        <f t="shared" si="12"/>
        <v>1.3292543750036634E-2</v>
      </c>
      <c r="AQ13" s="24">
        <f t="shared" si="12"/>
        <v>5.2444555617583433E-3</v>
      </c>
      <c r="AR13" s="24">
        <f t="shared" si="12"/>
        <v>4.7154507852811278E-3</v>
      </c>
      <c r="AS13" s="24" t="e">
        <f t="shared" si="12"/>
        <v>#DIV/0!</v>
      </c>
      <c r="AT13" s="24">
        <f t="shared" si="12"/>
        <v>7.5695507442428145E-3</v>
      </c>
      <c r="AU13" s="21"/>
      <c r="BR13" s="21"/>
      <c r="BS13" s="35">
        <f t="shared" si="13"/>
        <v>42948</v>
      </c>
      <c r="BT13" s="24">
        <f t="shared" si="17"/>
        <v>6.1860854037593749E-3</v>
      </c>
      <c r="BU13" s="24">
        <f t="shared" si="14"/>
        <v>7.2421731930986662E-4</v>
      </c>
      <c r="BV13" s="24">
        <f t="shared" si="14"/>
        <v>-6.7041337187680704E-4</v>
      </c>
      <c r="BW13" s="24">
        <f t="shared" si="14"/>
        <v>2.2694084463560143E-3</v>
      </c>
      <c r="BX13" s="24">
        <f t="shared" si="14"/>
        <v>5.8521256218294581E-4</v>
      </c>
      <c r="BY13" s="24">
        <f t="shared" si="14"/>
        <v>1.4569157258828385E-3</v>
      </c>
      <c r="BZ13" s="24">
        <f t="shared" si="14"/>
        <v>5.5682854697136142E-4</v>
      </c>
      <c r="CA13" s="24">
        <f t="shared" si="14"/>
        <v>3.5203484700714989E-4</v>
      </c>
      <c r="CB13" s="24">
        <f t="shared" si="14"/>
        <v>7.5664419076219239E-4</v>
      </c>
      <c r="CC13" s="24">
        <f t="shared" si="14"/>
        <v>2.7626137535695957E-4</v>
      </c>
      <c r="CD13" s="24">
        <f t="shared" si="14"/>
        <v>4.9336072072578036E-4</v>
      </c>
      <c r="CE13" s="24">
        <f t="shared" si="14"/>
        <v>5.9783456003592193E-4</v>
      </c>
      <c r="CF13" s="24">
        <f t="shared" si="16"/>
        <v>1.35843903264736E-2</v>
      </c>
    </row>
    <row r="14" spans="1:99" x14ac:dyDescent="0.25">
      <c r="A14" s="31">
        <f>+[1]CUY!A15</f>
        <v>42979</v>
      </c>
      <c r="B14" s="17">
        <f>+[1]CUY!B15</f>
        <v>117.57769999999999</v>
      </c>
      <c r="C14" s="17">
        <f>+[1]CUY!C15</f>
        <v>117.16540000000001</v>
      </c>
      <c r="D14" s="17">
        <f>+[1]CUY!D15</f>
        <v>117.5981</v>
      </c>
      <c r="E14" s="17">
        <f>+[1]CUY!E15</f>
        <v>107.93640000000001</v>
      </c>
      <c r="F14" s="17">
        <f>+[1]CUY!F15</f>
        <v>132.9221</v>
      </c>
      <c r="G14" s="17">
        <f>+[1]CUY!G15</f>
        <v>111.9858</v>
      </c>
      <c r="H14" s="17">
        <f>+[1]CUY!H15</f>
        <v>123.3663</v>
      </c>
      <c r="I14" s="17">
        <f>+[1]CUY!I15</f>
        <v>114.61839999999999</v>
      </c>
      <c r="J14" s="17">
        <f>+[1]CUY!J15</f>
        <v>121.5069</v>
      </c>
      <c r="K14" s="17">
        <f>+[1]CUY!K15</f>
        <v>119.604</v>
      </c>
      <c r="L14" s="17">
        <f>+[1]CUY!L15</f>
        <v>129.27930000000001</v>
      </c>
      <c r="M14" s="17">
        <f>+[1]CUY!M15</f>
        <v>114.3078</v>
      </c>
      <c r="N14" s="17">
        <f>+[1]CUY!N15</f>
        <v>113.6678</v>
      </c>
      <c r="O14" s="18">
        <f>+[1]CUY!R15</f>
        <v>115.5044</v>
      </c>
      <c r="P14" s="19">
        <f>+[1]CUY!S15</f>
        <v>116.1101</v>
      </c>
      <c r="Q14" s="20">
        <f>+[1]CUY!T15</f>
        <v>123.5164</v>
      </c>
      <c r="R14" s="18">
        <f t="shared" si="6"/>
        <v>117.57753962000001</v>
      </c>
      <c r="S14" s="19">
        <f t="shared" si="7"/>
        <v>114.89325901271501</v>
      </c>
      <c r="T14" s="19">
        <f t="shared" si="8"/>
        <v>112.76386919104992</v>
      </c>
      <c r="U14" s="19">
        <f t="shared" si="9"/>
        <v>112.38629239557301</v>
      </c>
      <c r="V14" s="19"/>
      <c r="W14" s="20">
        <f t="shared" si="10"/>
        <v>115.62225323259375</v>
      </c>
      <c r="X14" s="21"/>
      <c r="Y14" s="42">
        <f t="shared" si="11"/>
        <v>1.7395043931073939E-2</v>
      </c>
      <c r="Z14" s="24">
        <f t="shared" si="11"/>
        <v>1.8778183361187084E-2</v>
      </c>
      <c r="AA14" s="24">
        <f t="shared" si="11"/>
        <v>5.4806420473831885E-3</v>
      </c>
      <c r="AB14" s="24">
        <f t="shared" si="11"/>
        <v>2.7051149690513698E-2</v>
      </c>
      <c r="AC14" s="24">
        <f t="shared" si="11"/>
        <v>1.2351066714191283E-2</v>
      </c>
      <c r="AD14" s="24">
        <f t="shared" si="11"/>
        <v>1.4767647642495607E-2</v>
      </c>
      <c r="AE14" s="24">
        <f t="shared" si="11"/>
        <v>3.2096598505142682E-2</v>
      </c>
      <c r="AF14" s="24">
        <f t="shared" si="11"/>
        <v>1.0143882736362908E-2</v>
      </c>
      <c r="AG14" s="24">
        <f t="shared" si="11"/>
        <v>9.4816948096987375E-4</v>
      </c>
      <c r="AH14" s="24">
        <f t="shared" si="11"/>
        <v>2.642968033277171E-2</v>
      </c>
      <c r="AI14" s="24">
        <f t="shared" si="11"/>
        <v>5.5966172940531411E-3</v>
      </c>
      <c r="AJ14" s="24">
        <f t="shared" si="11"/>
        <v>1.8677146829216174E-2</v>
      </c>
      <c r="AK14" s="24">
        <f t="shared" si="11"/>
        <v>2.6825165374806392E-3</v>
      </c>
      <c r="AL14" s="24">
        <f t="shared" si="11"/>
        <v>5.1873127987593026E-2</v>
      </c>
      <c r="AM14" s="24">
        <f t="shared" si="11"/>
        <v>1.4920924345581676E-2</v>
      </c>
      <c r="AN14" s="24">
        <f t="shared" si="11"/>
        <v>7.4706057479374532E-3</v>
      </c>
      <c r="AO14" s="24">
        <f t="shared" si="12"/>
        <v>1.7394838828447057E-2</v>
      </c>
      <c r="AP14" s="24">
        <f t="shared" si="12"/>
        <v>1.8891309680047375E-2</v>
      </c>
      <c r="AQ14" s="24">
        <f t="shared" si="12"/>
        <v>2.044086263074818E-2</v>
      </c>
      <c r="AR14" s="24">
        <f t="shared" si="12"/>
        <v>2.0880512492685188E-2</v>
      </c>
      <c r="AS14" s="24" t="e">
        <f t="shared" si="12"/>
        <v>#DIV/0!</v>
      </c>
      <c r="AT14" s="24">
        <f t="shared" si="12"/>
        <v>1.8295818501673722E-2</v>
      </c>
      <c r="AU14" s="21"/>
      <c r="BR14" s="21"/>
      <c r="BS14" s="35">
        <f t="shared" si="13"/>
        <v>42979</v>
      </c>
      <c r="BT14" s="24">
        <f t="shared" si="17"/>
        <v>5.3108257172870838E-3</v>
      </c>
      <c r="BU14" s="24">
        <f t="shared" si="14"/>
        <v>1.9801172302916041E-4</v>
      </c>
      <c r="BV14" s="24">
        <f t="shared" si="14"/>
        <v>2.7994228476196574E-3</v>
      </c>
      <c r="BW14" s="24">
        <f t="shared" si="14"/>
        <v>1.2460863530718903E-3</v>
      </c>
      <c r="BX14" s="24">
        <f t="shared" si="14"/>
        <v>8.8558849640988692E-4</v>
      </c>
      <c r="BY14" s="24">
        <f t="shared" si="14"/>
        <v>2.456583777085926E-3</v>
      </c>
      <c r="BZ14" s="24">
        <f t="shared" si="14"/>
        <v>1.205106284298163E-3</v>
      </c>
      <c r="CA14" s="24">
        <f t="shared" si="14"/>
        <v>2.5197676853506737E-5</v>
      </c>
      <c r="CB14" s="24">
        <f t="shared" si="14"/>
        <v>1.7907804450043882E-3</v>
      </c>
      <c r="CC14" s="24">
        <f t="shared" si="14"/>
        <v>1.3945801324595204E-4</v>
      </c>
      <c r="CD14" s="24">
        <f t="shared" si="14"/>
        <v>1.2422387282226631E-3</v>
      </c>
      <c r="CE14" s="24">
        <f t="shared" si="14"/>
        <v>9.5518545887509745E-5</v>
      </c>
      <c r="CF14" s="24">
        <f t="shared" si="16"/>
        <v>1.7394818608015783E-2</v>
      </c>
    </row>
    <row r="15" spans="1:99" x14ac:dyDescent="0.25">
      <c r="A15" s="31">
        <f>+[1]CUY!A16</f>
        <v>43009</v>
      </c>
      <c r="B15" s="17">
        <f>+[1]CUY!B16</f>
        <v>119.5964</v>
      </c>
      <c r="C15" s="17">
        <f>+[1]CUY!C16</f>
        <v>119.12860000000001</v>
      </c>
      <c r="D15" s="17">
        <f>+[1]CUY!D16</f>
        <v>121.0022</v>
      </c>
      <c r="E15" s="17">
        <f>+[1]CUY!E16</f>
        <v>110.34059999999999</v>
      </c>
      <c r="F15" s="17">
        <f>+[1]CUY!F16</f>
        <v>134.6046</v>
      </c>
      <c r="G15" s="17">
        <f>+[1]CUY!G16</f>
        <v>112.39660000000001</v>
      </c>
      <c r="H15" s="17">
        <f>+[1]CUY!H16</f>
        <v>125.8797</v>
      </c>
      <c r="I15" s="17">
        <f>+[1]CUY!I16</f>
        <v>116.8203</v>
      </c>
      <c r="J15" s="17">
        <f>+[1]CUY!J16</f>
        <v>127.7813</v>
      </c>
      <c r="K15" s="17">
        <f>+[1]CUY!K16</f>
        <v>122.6707</v>
      </c>
      <c r="L15" s="17">
        <f>+[1]CUY!L16</f>
        <v>131.17519999999999</v>
      </c>
      <c r="M15" s="17">
        <f>+[1]CUY!M16</f>
        <v>113.5111</v>
      </c>
      <c r="N15" s="17">
        <f>+[1]CUY!N16</f>
        <v>116.0149</v>
      </c>
      <c r="O15" s="18">
        <f>+[1]CUY!R16</f>
        <v>117.7796</v>
      </c>
      <c r="P15" s="19">
        <f>+[1]CUY!S16</f>
        <v>117.9829</v>
      </c>
      <c r="Q15" s="20">
        <f>+[1]CUY!T16</f>
        <v>125.8647</v>
      </c>
      <c r="R15" s="18">
        <f t="shared" si="6"/>
        <v>119.59614963000001</v>
      </c>
      <c r="S15" s="19">
        <f t="shared" si="7"/>
        <v>116.71161657442033</v>
      </c>
      <c r="T15" s="19">
        <f t="shared" si="8"/>
        <v>114.30174704532416</v>
      </c>
      <c r="U15" s="19">
        <f t="shared" si="9"/>
        <v>114.49510414137808</v>
      </c>
      <c r="V15" s="19"/>
      <c r="W15" s="20">
        <f t="shared" si="10"/>
        <v>118.00234150726857</v>
      </c>
      <c r="X15" s="21"/>
      <c r="Y15" s="42">
        <f t="shared" si="11"/>
        <v>1.7169072026413268E-2</v>
      </c>
      <c r="Z15" s="24">
        <f t="shared" si="11"/>
        <v>1.6755799920454395E-2</v>
      </c>
      <c r="AA15" s="24">
        <f t="shared" si="11"/>
        <v>2.8946896250874765E-2</v>
      </c>
      <c r="AB15" s="24">
        <f t="shared" si="11"/>
        <v>2.2274228156581088E-2</v>
      </c>
      <c r="AC15" s="24">
        <f t="shared" si="11"/>
        <v>1.2657789788154128E-2</v>
      </c>
      <c r="AD15" s="24">
        <f t="shared" si="11"/>
        <v>3.6683222337119403E-3</v>
      </c>
      <c r="AE15" s="24">
        <f t="shared" si="11"/>
        <v>2.0373473144610799E-2</v>
      </c>
      <c r="AF15" s="24">
        <f t="shared" si="11"/>
        <v>1.9210702644601563E-2</v>
      </c>
      <c r="AG15" s="24">
        <f t="shared" si="11"/>
        <v>5.1638219722501377E-2</v>
      </c>
      <c r="AH15" s="24">
        <f t="shared" si="11"/>
        <v>2.5640446807799089E-2</v>
      </c>
      <c r="AI15" s="24">
        <f t="shared" si="11"/>
        <v>1.4665147475272367E-2</v>
      </c>
      <c r="AJ15" s="24">
        <f t="shared" si="11"/>
        <v>-6.9697780903840156E-3</v>
      </c>
      <c r="AK15" s="24">
        <f t="shared" si="11"/>
        <v>2.0648767724896544E-2</v>
      </c>
      <c r="AL15" s="24">
        <f t="shared" si="11"/>
        <v>1.9697950900571692E-2</v>
      </c>
      <c r="AM15" s="24">
        <f t="shared" si="11"/>
        <v>1.612951844843824E-2</v>
      </c>
      <c r="AN15" s="24">
        <f t="shared" si="11"/>
        <v>1.9012050221670851E-2</v>
      </c>
      <c r="AO15" s="24">
        <f t="shared" si="12"/>
        <v>1.7168330078380256E-2</v>
      </c>
      <c r="AP15" s="24">
        <f t="shared" si="12"/>
        <v>1.5826494759836995E-2</v>
      </c>
      <c r="AQ15" s="24">
        <f t="shared" si="12"/>
        <v>1.3638037301369144E-2</v>
      </c>
      <c r="AR15" s="24">
        <f t="shared" si="12"/>
        <v>1.8763958671957459E-2</v>
      </c>
      <c r="AS15" s="24" t="e">
        <f t="shared" si="12"/>
        <v>#DIV/0!</v>
      </c>
      <c r="AT15" s="24">
        <f t="shared" si="12"/>
        <v>2.0585036254974876E-2</v>
      </c>
      <c r="AU15" s="21"/>
      <c r="BR15" s="21"/>
      <c r="BS15" s="35">
        <f t="shared" si="13"/>
        <v>43009</v>
      </c>
      <c r="BT15" s="24">
        <f t="shared" si="17"/>
        <v>4.745299831515672E-3</v>
      </c>
      <c r="BU15" s="24">
        <f t="shared" si="14"/>
        <v>1.0335834941489757E-3</v>
      </c>
      <c r="BV15" s="24">
        <f t="shared" si="14"/>
        <v>2.3269545160349175E-3</v>
      </c>
      <c r="BW15" s="24">
        <f t="shared" si="14"/>
        <v>1.2707001412682883E-3</v>
      </c>
      <c r="BX15" s="24">
        <f t="shared" si="14"/>
        <v>2.1941439575702334E-4</v>
      </c>
      <c r="BY15" s="24">
        <f t="shared" si="14"/>
        <v>1.5818611862623638E-3</v>
      </c>
      <c r="BZ15" s="24">
        <f t="shared" si="14"/>
        <v>2.2659900644425015E-3</v>
      </c>
      <c r="CA15" s="24">
        <f t="shared" si="14"/>
        <v>1.3501056748005788E-3</v>
      </c>
      <c r="CB15" s="24">
        <f t="shared" si="14"/>
        <v>1.7527323633648201E-3</v>
      </c>
      <c r="CC15" s="24">
        <f t="shared" si="14"/>
        <v>3.6119230092100478E-4</v>
      </c>
      <c r="CD15" s="24">
        <f t="shared" si="14"/>
        <v>-4.6415221593890755E-4</v>
      </c>
      <c r="CE15" s="24">
        <f t="shared" si="14"/>
        <v>7.246249076142832E-4</v>
      </c>
      <c r="CF15" s="24">
        <f t="shared" si="16"/>
        <v>1.7168306660191517E-2</v>
      </c>
    </row>
    <row r="16" spans="1:99" x14ac:dyDescent="0.25">
      <c r="A16" s="31">
        <f>+[1]CUY!A17</f>
        <v>43040</v>
      </c>
      <c r="B16" s="17">
        <f>+[1]CUY!B17</f>
        <v>121.4671</v>
      </c>
      <c r="C16" s="17">
        <f>+[1]CUY!C17</f>
        <v>120.7283</v>
      </c>
      <c r="D16" s="17">
        <f>+[1]CUY!D17</f>
        <v>122.3994</v>
      </c>
      <c r="E16" s="17">
        <f>+[1]CUY!E17</f>
        <v>110.2628</v>
      </c>
      <c r="F16" s="17">
        <f>+[1]CUY!F17</f>
        <v>138.76050000000001</v>
      </c>
      <c r="G16" s="17">
        <f>+[1]CUY!G17</f>
        <v>113.631</v>
      </c>
      <c r="H16" s="17">
        <f>+[1]CUY!H17</f>
        <v>127.5262</v>
      </c>
      <c r="I16" s="17">
        <f>+[1]CUY!I17</f>
        <v>120.2882</v>
      </c>
      <c r="J16" s="17">
        <f>+[1]CUY!J17</f>
        <v>129.5342</v>
      </c>
      <c r="K16" s="17">
        <f>+[1]CUY!K17</f>
        <v>122.97</v>
      </c>
      <c r="L16" s="17">
        <f>+[1]CUY!L17</f>
        <v>132.6018</v>
      </c>
      <c r="M16" s="17">
        <f>+[1]CUY!M17</f>
        <v>117.3295</v>
      </c>
      <c r="N16" s="17">
        <f>+[1]CUY!N17</f>
        <v>116.81180000000001</v>
      </c>
      <c r="O16" s="18">
        <f>+[1]CUY!R17</f>
        <v>119.6113</v>
      </c>
      <c r="P16" s="19">
        <f>+[1]CUY!S17</f>
        <v>119.40989999999999</v>
      </c>
      <c r="Q16" s="20">
        <f>+[1]CUY!T17</f>
        <v>129.19890000000001</v>
      </c>
      <c r="R16" s="18">
        <f t="shared" si="6"/>
        <v>121.46673695000001</v>
      </c>
      <c r="S16" s="19">
        <f t="shared" si="7"/>
        <v>118.03365440538518</v>
      </c>
      <c r="T16" s="19">
        <f t="shared" si="8"/>
        <v>115.38972039586919</v>
      </c>
      <c r="U16" s="19">
        <f t="shared" si="9"/>
        <v>114.91533659407355</v>
      </c>
      <c r="V16" s="19"/>
      <c r="W16" s="20">
        <f t="shared" si="10"/>
        <v>119.40912846212703</v>
      </c>
      <c r="X16" s="21"/>
      <c r="Y16" s="42">
        <f t="shared" si="11"/>
        <v>1.5641775170490035E-2</v>
      </c>
      <c r="Z16" s="24">
        <f t="shared" si="11"/>
        <v>1.3428345502255468E-2</v>
      </c>
      <c r="AA16" s="24">
        <f t="shared" si="11"/>
        <v>1.1546897494425723E-2</v>
      </c>
      <c r="AB16" s="24">
        <f t="shared" si="11"/>
        <v>-7.0508951374192996E-4</v>
      </c>
      <c r="AC16" s="24">
        <f t="shared" si="11"/>
        <v>3.0874873518438539E-2</v>
      </c>
      <c r="AD16" s="24">
        <f t="shared" si="11"/>
        <v>1.0982538617716031E-2</v>
      </c>
      <c r="AE16" s="24">
        <f t="shared" si="11"/>
        <v>1.3079948554056031E-2</v>
      </c>
      <c r="AF16" s="24">
        <f t="shared" si="11"/>
        <v>2.9685765230871741E-2</v>
      </c>
      <c r="AG16" s="24">
        <f t="shared" si="11"/>
        <v>1.3717969687270237E-2</v>
      </c>
      <c r="AH16" s="24">
        <f t="shared" si="11"/>
        <v>2.4398654283377397E-3</v>
      </c>
      <c r="AI16" s="24">
        <f t="shared" si="11"/>
        <v>1.0875531350438283E-2</v>
      </c>
      <c r="AJ16" s="24">
        <f t="shared" si="11"/>
        <v>3.3639000943520125E-2</v>
      </c>
      <c r="AK16" s="24">
        <f t="shared" si="11"/>
        <v>6.8689452820285268E-3</v>
      </c>
      <c r="AL16" s="24">
        <f t="shared" si="11"/>
        <v>1.5551929196567116E-2</v>
      </c>
      <c r="AM16" s="24">
        <f t="shared" si="11"/>
        <v>1.2094973085082561E-2</v>
      </c>
      <c r="AN16" s="24">
        <f t="shared" si="11"/>
        <v>2.6490350352402325E-2</v>
      </c>
      <c r="AO16" s="24">
        <f t="shared" si="12"/>
        <v>1.5640865745152555E-2</v>
      </c>
      <c r="AP16" s="24">
        <f t="shared" si="12"/>
        <v>1.1327388564803753E-2</v>
      </c>
      <c r="AQ16" s="24">
        <f t="shared" si="12"/>
        <v>9.5184315084320126E-3</v>
      </c>
      <c r="AR16" s="24">
        <f t="shared" si="12"/>
        <v>3.6703093625434224E-3</v>
      </c>
      <c r="AS16" s="24" t="e">
        <f t="shared" si="12"/>
        <v>#DIV/0!</v>
      </c>
      <c r="AT16" s="24">
        <f t="shared" si="12"/>
        <v>1.1921686780866247E-2</v>
      </c>
      <c r="AU16" s="21"/>
      <c r="BR16" s="21"/>
      <c r="BS16" s="35">
        <f t="shared" si="13"/>
        <v>43040</v>
      </c>
      <c r="BT16" s="24">
        <f t="shared" si="17"/>
        <v>3.8014082363683156E-3</v>
      </c>
      <c r="BU16" s="24">
        <f t="shared" si="14"/>
        <v>4.1706974457425078E-4</v>
      </c>
      <c r="BV16" s="24">
        <f t="shared" si="14"/>
        <v>-7.402931860824892E-5</v>
      </c>
      <c r="BW16" s="24">
        <f t="shared" si="14"/>
        <v>3.0857443869547929E-3</v>
      </c>
      <c r="BX16" s="24">
        <f t="shared" si="14"/>
        <v>6.4818272121903E-4</v>
      </c>
      <c r="BY16" s="24">
        <f t="shared" si="14"/>
        <v>1.018768123455223E-3</v>
      </c>
      <c r="BZ16" s="24">
        <f t="shared" si="14"/>
        <v>3.5085997571833267E-3</v>
      </c>
      <c r="CA16" s="24">
        <f t="shared" si="14"/>
        <v>3.7081693094440901E-4</v>
      </c>
      <c r="CB16" s="24">
        <f t="shared" si="14"/>
        <v>1.6817362395523742E-4</v>
      </c>
      <c r="CC16" s="24">
        <f t="shared" si="14"/>
        <v>2.6719734038817364E-4</v>
      </c>
      <c r="CD16" s="24">
        <f t="shared" si="14"/>
        <v>2.1870256964256433E-3</v>
      </c>
      <c r="CE16" s="24">
        <f t="shared" si="14"/>
        <v>2.4187575880210683E-4</v>
      </c>
      <c r="CF16" s="24">
        <f t="shared" si="16"/>
        <v>1.5640833001662257E-2</v>
      </c>
    </row>
    <row r="17" spans="1:84" x14ac:dyDescent="0.25">
      <c r="A17" s="31">
        <f>+[1]CUY!A18</f>
        <v>43070</v>
      </c>
      <c r="B17" s="17">
        <f>+[1]CUY!B18</f>
        <v>125.5295</v>
      </c>
      <c r="C17" s="17">
        <f>+[1]CUY!C18</f>
        <v>121.41849999999999</v>
      </c>
      <c r="D17" s="17">
        <f>+[1]CUY!D18</f>
        <v>122.8733</v>
      </c>
      <c r="E17" s="17">
        <f>+[1]CUY!E18</f>
        <v>111.7244</v>
      </c>
      <c r="F17" s="17">
        <f>+[1]CUY!F18</f>
        <v>165.11750000000001</v>
      </c>
      <c r="G17" s="17">
        <f>+[1]CUY!G18</f>
        <v>116.5744</v>
      </c>
      <c r="H17" s="17">
        <f>+[1]CUY!H18</f>
        <v>130.21729999999999</v>
      </c>
      <c r="I17" s="17">
        <f>+[1]CUY!I18</f>
        <v>125.0211</v>
      </c>
      <c r="J17" s="17">
        <f>+[1]CUY!J18</f>
        <v>131.9562</v>
      </c>
      <c r="K17" s="17">
        <f>+[1]CUY!K18</f>
        <v>123.68859999999999</v>
      </c>
      <c r="L17" s="17">
        <f>+[1]CUY!L18</f>
        <v>132.6405</v>
      </c>
      <c r="M17" s="17">
        <f>+[1]CUY!M18</f>
        <v>119.8785</v>
      </c>
      <c r="N17" s="17">
        <f>+[1]CUY!N18</f>
        <v>119.5664</v>
      </c>
      <c r="O17" s="18">
        <f>+[1]CUY!R18</f>
        <v>120.2878</v>
      </c>
      <c r="P17" s="19">
        <f>+[1]CUY!S18</f>
        <v>120.96299999999999</v>
      </c>
      <c r="Q17" s="20">
        <f>+[1]CUY!T18</f>
        <v>143.3261</v>
      </c>
      <c r="R17" s="18">
        <f t="shared" si="6"/>
        <v>125.52834139999999</v>
      </c>
      <c r="S17" s="19">
        <f t="shared" si="7"/>
        <v>119.36071060583393</v>
      </c>
      <c r="T17" s="19">
        <f t="shared" si="8"/>
        <v>117.32335206540448</v>
      </c>
      <c r="U17" s="19">
        <f t="shared" si="9"/>
        <v>116.69847654409141</v>
      </c>
      <c r="V17" s="19"/>
      <c r="W17" s="20">
        <f t="shared" si="10"/>
        <v>121.9596703136955</v>
      </c>
      <c r="X17" s="21"/>
      <c r="Y17" s="42">
        <f t="shared" si="11"/>
        <v>3.3444447097197516E-2</v>
      </c>
      <c r="Z17" s="24">
        <f t="shared" si="11"/>
        <v>5.716969426389662E-3</v>
      </c>
      <c r="AA17" s="24">
        <f t="shared" si="11"/>
        <v>3.8717510053154491E-3</v>
      </c>
      <c r="AB17" s="24">
        <f t="shared" si="11"/>
        <v>1.3255603884537726E-2</v>
      </c>
      <c r="AC17" s="24">
        <f t="shared" si="11"/>
        <v>0.18994598606952273</v>
      </c>
      <c r="AD17" s="24">
        <f t="shared" si="11"/>
        <v>2.5903142628332043E-2</v>
      </c>
      <c r="AE17" s="24">
        <f t="shared" si="11"/>
        <v>2.1102330344666465E-2</v>
      </c>
      <c r="AF17" s="24">
        <f t="shared" si="11"/>
        <v>3.9346336548389704E-2</v>
      </c>
      <c r="AG17" s="24">
        <f t="shared" si="11"/>
        <v>1.8697764760194691E-2</v>
      </c>
      <c r="AH17" s="24">
        <f t="shared" si="11"/>
        <v>5.843701715865679E-3</v>
      </c>
      <c r="AI17" s="24">
        <f t="shared" si="11"/>
        <v>2.9185124183839228E-4</v>
      </c>
      <c r="AJ17" s="24">
        <f t="shared" si="11"/>
        <v>2.1725141588432528E-2</v>
      </c>
      <c r="AK17" s="24">
        <f t="shared" si="11"/>
        <v>2.3581521729825194E-2</v>
      </c>
      <c r="AL17" s="24">
        <f t="shared" si="11"/>
        <v>5.655820144083501E-3</v>
      </c>
      <c r="AM17" s="24">
        <f t="shared" si="11"/>
        <v>1.3006459263427805E-2</v>
      </c>
      <c r="AN17" s="24">
        <f t="shared" si="11"/>
        <v>0.10934458420311621</v>
      </c>
      <c r="AO17" s="24">
        <f t="shared" si="12"/>
        <v>3.343799752908394E-2</v>
      </c>
      <c r="AP17" s="24">
        <f t="shared" si="12"/>
        <v>1.1243032397276975E-2</v>
      </c>
      <c r="AQ17" s="24">
        <f t="shared" si="12"/>
        <v>1.6757399731115896E-2</v>
      </c>
      <c r="AR17" s="24">
        <f t="shared" si="12"/>
        <v>1.5516988444428614E-2</v>
      </c>
      <c r="AS17" s="24" t="e">
        <f t="shared" si="12"/>
        <v>#DIV/0!</v>
      </c>
      <c r="AT17" s="24">
        <f t="shared" si="12"/>
        <v>2.135968903229557E-2</v>
      </c>
      <c r="AU17" s="21"/>
      <c r="AV17" s="24">
        <f t="shared" ref="AV17:BQ28" si="18">+B17/B5-1</f>
        <v>0.25529500000000005</v>
      </c>
      <c r="AW17" s="24">
        <f t="shared" si="18"/>
        <v>0.21418499999999985</v>
      </c>
      <c r="AX17" s="24">
        <f t="shared" si="18"/>
        <v>0.22873300000000008</v>
      </c>
      <c r="AY17" s="24">
        <f t="shared" si="18"/>
        <v>0.11724400000000013</v>
      </c>
      <c r="AZ17" s="24">
        <f t="shared" si="18"/>
        <v>0.65117500000000006</v>
      </c>
      <c r="BA17" s="24">
        <f t="shared" si="18"/>
        <v>0.16574399999999989</v>
      </c>
      <c r="BB17" s="24">
        <f t="shared" si="18"/>
        <v>0.30217300000000002</v>
      </c>
      <c r="BC17" s="24">
        <f t="shared" si="18"/>
        <v>0.25021099999999996</v>
      </c>
      <c r="BD17" s="24">
        <f t="shared" si="18"/>
        <v>0.3195619999999999</v>
      </c>
      <c r="BE17" s="24">
        <f t="shared" si="18"/>
        <v>0.23688599999999993</v>
      </c>
      <c r="BF17" s="24">
        <f t="shared" si="18"/>
        <v>0.32640500000000006</v>
      </c>
      <c r="BG17" s="24">
        <f t="shared" si="18"/>
        <v>0.19878499999999999</v>
      </c>
      <c r="BH17" s="24">
        <f t="shared" si="18"/>
        <v>0.19566400000000006</v>
      </c>
      <c r="BI17" s="24">
        <f t="shared" si="18"/>
        <v>0.20287800000000011</v>
      </c>
      <c r="BJ17" s="24">
        <f t="shared" si="18"/>
        <v>0.20962999999999998</v>
      </c>
      <c r="BK17" s="24">
        <f t="shared" si="18"/>
        <v>0.4332609999999999</v>
      </c>
      <c r="BL17" s="24">
        <f t="shared" si="18"/>
        <v>0.25528341399999999</v>
      </c>
      <c r="BM17" s="24">
        <f t="shared" si="18"/>
        <v>0.19360710605833931</v>
      </c>
      <c r="BN17" s="24">
        <f t="shared" si="18"/>
        <v>0.17323352065404451</v>
      </c>
      <c r="BO17" s="24">
        <f t="shared" si="18"/>
        <v>0.16698476544091401</v>
      </c>
      <c r="BP17" s="24" t="e">
        <f t="shared" si="18"/>
        <v>#DIV/0!</v>
      </c>
      <c r="BQ17" s="24">
        <f t="shared" si="18"/>
        <v>0.21959670313695456</v>
      </c>
      <c r="BR17" s="21"/>
      <c r="BS17" s="35">
        <f t="shared" si="13"/>
        <v>43070</v>
      </c>
      <c r="BT17" s="24">
        <f t="shared" si="17"/>
        <v>1.6148804079458322E-3</v>
      </c>
      <c r="BU17" s="24">
        <f t="shared" si="14"/>
        <v>1.3928240651172225E-4</v>
      </c>
      <c r="BV17" s="24">
        <f t="shared" si="14"/>
        <v>1.3693426450454523E-3</v>
      </c>
      <c r="BW17" s="24">
        <f t="shared" si="14"/>
        <v>1.9268605243724434E-2</v>
      </c>
      <c r="BX17" s="24">
        <f t="shared" si="14"/>
        <v>1.5217743734723213E-3</v>
      </c>
      <c r="BY17" s="24">
        <f t="shared" si="14"/>
        <v>1.6394678065089177E-3</v>
      </c>
      <c r="BZ17" s="24">
        <f t="shared" si="14"/>
        <v>4.7146997005773584E-3</v>
      </c>
      <c r="CA17" s="24">
        <f t="shared" si="14"/>
        <v>5.0447075792539652E-4</v>
      </c>
      <c r="CB17" s="24">
        <f t="shared" si="14"/>
        <v>3.9755555207953152E-4</v>
      </c>
      <c r="CC17" s="24">
        <f t="shared" si="14"/>
        <v>7.1367473167641964E-6</v>
      </c>
      <c r="CD17" s="24">
        <f t="shared" si="14"/>
        <v>1.4374797784749982E-3</v>
      </c>
      <c r="CE17" s="24">
        <f t="shared" si="14"/>
        <v>8.2320216750049902E-4</v>
      </c>
      <c r="CF17" s="24">
        <f t="shared" si="16"/>
        <v>3.343789758708323E-2</v>
      </c>
    </row>
    <row r="18" spans="1:84" x14ac:dyDescent="0.25">
      <c r="A18" s="31">
        <f>+[1]CUY!A19</f>
        <v>43101</v>
      </c>
      <c r="B18" s="17">
        <f>+[1]CUY!B19</f>
        <v>127.41419999999999</v>
      </c>
      <c r="C18" s="17">
        <f>+[1]CUY!C19</f>
        <v>122.1729</v>
      </c>
      <c r="D18" s="17">
        <f>+[1]CUY!D19</f>
        <v>125.51260000000001</v>
      </c>
      <c r="E18" s="17">
        <f>+[1]CUY!E19</f>
        <v>111.3325</v>
      </c>
      <c r="F18" s="17">
        <f>+[1]CUY!F19</f>
        <v>168.02019999999999</v>
      </c>
      <c r="G18" s="17">
        <f>+[1]CUY!G19</f>
        <v>117.1258</v>
      </c>
      <c r="H18" s="17">
        <f>+[1]CUY!H19</f>
        <v>132.24340000000001</v>
      </c>
      <c r="I18" s="17">
        <f>+[1]CUY!I19</f>
        <v>130.12039999999999</v>
      </c>
      <c r="J18" s="17">
        <f>+[1]CUY!J19</f>
        <v>132.6422</v>
      </c>
      <c r="K18" s="17">
        <f>+[1]CUY!K19</f>
        <v>126.50530000000001</v>
      </c>
      <c r="L18" s="17">
        <f>+[1]CUY!L19</f>
        <v>134.8449</v>
      </c>
      <c r="M18" s="17">
        <f>+[1]CUY!M19</f>
        <v>123.69889999999999</v>
      </c>
      <c r="N18" s="17">
        <f>+[1]CUY!N19</f>
        <v>120.7685</v>
      </c>
      <c r="O18" s="18">
        <f>+[1]CUY!R19</f>
        <v>120.86109999999999</v>
      </c>
      <c r="P18" s="19">
        <f>+[1]CUY!S19</f>
        <v>122.4315</v>
      </c>
      <c r="Q18" s="20">
        <f>+[1]CUY!T19</f>
        <v>147.30330000000001</v>
      </c>
      <c r="R18" s="18">
        <f t="shared" si="6"/>
        <v>127.41305127999998</v>
      </c>
      <c r="S18" s="19">
        <f t="shared" si="7"/>
        <v>120.54735093492891</v>
      </c>
      <c r="T18" s="19">
        <f t="shared" si="8"/>
        <v>118.71361474469306</v>
      </c>
      <c r="U18" s="19">
        <f t="shared" si="9"/>
        <v>117.49443573723671</v>
      </c>
      <c r="V18" s="19"/>
      <c r="W18" s="20">
        <f t="shared" si="10"/>
        <v>123.98076677505739</v>
      </c>
      <c r="X18" s="21"/>
      <c r="Y18" s="42">
        <f t="shared" si="11"/>
        <v>1.5014000693064133E-2</v>
      </c>
      <c r="Z18" s="24">
        <f t="shared" si="11"/>
        <v>6.2132212142300691E-3</v>
      </c>
      <c r="AA18" s="24">
        <f t="shared" si="11"/>
        <v>2.1479849568620812E-2</v>
      </c>
      <c r="AB18" s="24">
        <f t="shared" si="11"/>
        <v>-3.5077386855513204E-3</v>
      </c>
      <c r="AC18" s="24">
        <f t="shared" si="11"/>
        <v>1.7579602404348416E-2</v>
      </c>
      <c r="AD18" s="24">
        <f t="shared" si="11"/>
        <v>4.7300264895209221E-3</v>
      </c>
      <c r="AE18" s="24">
        <f t="shared" si="11"/>
        <v>1.5559376519095558E-2</v>
      </c>
      <c r="AF18" s="24">
        <f t="shared" si="11"/>
        <v>4.0787515067456592E-2</v>
      </c>
      <c r="AG18" s="24">
        <f t="shared" si="11"/>
        <v>5.1986947183990662E-3</v>
      </c>
      <c r="AH18" s="24">
        <f t="shared" si="11"/>
        <v>2.2772510967057791E-2</v>
      </c>
      <c r="AI18" s="24">
        <f t="shared" si="11"/>
        <v>1.6619358340778323E-2</v>
      </c>
      <c r="AJ18" s="24">
        <f t="shared" si="11"/>
        <v>3.1868933962303503E-2</v>
      </c>
      <c r="AK18" s="24">
        <f t="shared" si="11"/>
        <v>1.00538278312301E-2</v>
      </c>
      <c r="AL18" s="24">
        <f t="shared" si="11"/>
        <v>4.7660693769442375E-3</v>
      </c>
      <c r="AM18" s="24">
        <f t="shared" si="11"/>
        <v>1.2140075890974877E-2</v>
      </c>
      <c r="AN18" s="24">
        <f t="shared" si="11"/>
        <v>2.7749307348766239E-2</v>
      </c>
      <c r="AO18" s="24">
        <f t="shared" si="12"/>
        <v>1.5014217976435207E-2</v>
      </c>
      <c r="AP18" s="24">
        <f t="shared" si="12"/>
        <v>9.941632578023496E-3</v>
      </c>
      <c r="AQ18" s="24">
        <f t="shared" si="12"/>
        <v>1.1849837690569576E-2</v>
      </c>
      <c r="AR18" s="24">
        <f t="shared" si="12"/>
        <v>6.8206476786745185E-3</v>
      </c>
      <c r="AS18" s="24" t="e">
        <f t="shared" si="12"/>
        <v>#DIV/0!</v>
      </c>
      <c r="AT18" s="24">
        <f t="shared" si="12"/>
        <v>1.6571842611277754E-2</v>
      </c>
      <c r="AU18" s="21"/>
      <c r="AV18" s="24">
        <f t="shared" si="18"/>
        <v>0.25275250375095593</v>
      </c>
      <c r="AW18" s="24">
        <f t="shared" si="18"/>
        <v>0.20422914210690246</v>
      </c>
      <c r="AX18" s="24">
        <f t="shared" si="18"/>
        <v>0.23847348551378178</v>
      </c>
      <c r="AY18" s="24">
        <f t="shared" si="18"/>
        <v>0.11454989032947194</v>
      </c>
      <c r="AZ18" s="24">
        <f t="shared" si="18"/>
        <v>0.63232112445632249</v>
      </c>
      <c r="BA18" s="24">
        <f t="shared" si="18"/>
        <v>0.15725749877976236</v>
      </c>
      <c r="BB18" s="24">
        <f t="shared" si="18"/>
        <v>0.28217996015105773</v>
      </c>
      <c r="BC18" s="24">
        <f t="shared" si="18"/>
        <v>0.26789512711554742</v>
      </c>
      <c r="BD18" s="24">
        <f t="shared" si="18"/>
        <v>0.29032766424799084</v>
      </c>
      <c r="BE18" s="24">
        <f t="shared" si="18"/>
        <v>0.24643131613691449</v>
      </c>
      <c r="BF18" s="24">
        <f t="shared" si="18"/>
        <v>0.34844900000000001</v>
      </c>
      <c r="BG18" s="24">
        <f t="shared" si="18"/>
        <v>0.21441663795041555</v>
      </c>
      <c r="BH18" s="24">
        <f t="shared" si="18"/>
        <v>0.18368693115770873</v>
      </c>
      <c r="BI18" s="24">
        <f t="shared" si="18"/>
        <v>0.20067692686726124</v>
      </c>
      <c r="BJ18" s="24">
        <f t="shared" si="18"/>
        <v>0.20357144612601807</v>
      </c>
      <c r="BK18" s="24">
        <f t="shared" si="18"/>
        <v>0.4406810659823015</v>
      </c>
      <c r="BL18" s="24">
        <f t="shared" si="18"/>
        <v>0.25274325797590591</v>
      </c>
      <c r="BM18" s="24">
        <f t="shared" si="18"/>
        <v>0.19076426908299893</v>
      </c>
      <c r="BN18" s="24">
        <f t="shared" si="18"/>
        <v>0.17484238941840258</v>
      </c>
      <c r="BO18" s="24">
        <f t="shared" si="18"/>
        <v>0.16506727225682782</v>
      </c>
      <c r="BP18" s="24" t="e">
        <f t="shared" si="18"/>
        <v>#DIV/0!</v>
      </c>
      <c r="BQ18" s="24">
        <f t="shared" si="18"/>
        <v>0.21977898018986841</v>
      </c>
      <c r="BR18" s="21"/>
      <c r="BS18" s="35">
        <f t="shared" si="13"/>
        <v>43101</v>
      </c>
      <c r="BT18" s="24">
        <f t="shared" si="17"/>
        <v>1.7079688838081974E-3</v>
      </c>
      <c r="BU18" s="24">
        <f t="shared" si="14"/>
        <v>7.5060451925643146E-4</v>
      </c>
      <c r="BV18" s="24">
        <f t="shared" si="14"/>
        <v>-3.5528079057114677E-4</v>
      </c>
      <c r="BW18" s="24">
        <f t="shared" si="14"/>
        <v>2.0533799624789261E-3</v>
      </c>
      <c r="BX18" s="24">
        <f t="shared" si="14"/>
        <v>2.7585483890240985E-4</v>
      </c>
      <c r="BY18" s="24">
        <f t="shared" si="14"/>
        <v>1.194391756519392E-3</v>
      </c>
      <c r="BZ18" s="24">
        <f t="shared" si="14"/>
        <v>4.9153011841837832E-3</v>
      </c>
      <c r="CA18" s="24">
        <f t="shared" si="14"/>
        <v>1.3826072755806546E-4</v>
      </c>
      <c r="CB18" s="24">
        <f t="shared" si="14"/>
        <v>1.5078705802221849E-3</v>
      </c>
      <c r="CC18" s="24">
        <f t="shared" si="14"/>
        <v>3.9336219773041268E-4</v>
      </c>
      <c r="CD18" s="24">
        <f t="shared" si="14"/>
        <v>2.0847482065968516E-3</v>
      </c>
      <c r="CE18" s="24">
        <f t="shared" si="14"/>
        <v>3.4761733297750775E-4</v>
      </c>
      <c r="CF18" s="24">
        <f t="shared" si="16"/>
        <v>1.5014079399663016E-2</v>
      </c>
    </row>
    <row r="19" spans="1:84" x14ac:dyDescent="0.25">
      <c r="A19" s="31">
        <f>+[1]CUY!A20</f>
        <v>43132</v>
      </c>
      <c r="B19" s="17">
        <f>+[1]CUY!B20</f>
        <v>130.773</v>
      </c>
      <c r="C19" s="17">
        <f>+[1]CUY!C20</f>
        <v>124.8639</v>
      </c>
      <c r="D19" s="17">
        <f>+[1]CUY!D20</f>
        <v>127.71429999999999</v>
      </c>
      <c r="E19" s="17">
        <f>+[1]CUY!E20</f>
        <v>113.2231</v>
      </c>
      <c r="F19" s="17">
        <f>+[1]CUY!F20</f>
        <v>171.25470000000001</v>
      </c>
      <c r="G19" s="17">
        <f>+[1]CUY!G20</f>
        <v>119.46720000000001</v>
      </c>
      <c r="H19" s="17">
        <f>+[1]CUY!H20</f>
        <v>134.29429999999999</v>
      </c>
      <c r="I19" s="17">
        <f>+[1]CUY!I20</f>
        <v>136.5915</v>
      </c>
      <c r="J19" s="17">
        <f>+[1]CUY!J20</f>
        <v>143.8904</v>
      </c>
      <c r="K19" s="17">
        <f>+[1]CUY!K20</f>
        <v>128.8322</v>
      </c>
      <c r="L19" s="17">
        <f>+[1]CUY!L20</f>
        <v>134.8449</v>
      </c>
      <c r="M19" s="17">
        <f>+[1]CUY!M20</f>
        <v>129.94980000000001</v>
      </c>
      <c r="N19" s="17">
        <f>+[1]CUY!N20</f>
        <v>122.47799999999999</v>
      </c>
      <c r="O19" s="18">
        <f>+[1]CUY!R20</f>
        <v>121.2899</v>
      </c>
      <c r="P19" s="19">
        <f>+[1]CUY!S20</f>
        <v>125.6037</v>
      </c>
      <c r="Q19" s="20">
        <f>+[1]CUY!T20</f>
        <v>152.92179999999999</v>
      </c>
      <c r="R19" s="18">
        <f t="shared" si="6"/>
        <v>130.77180630999999</v>
      </c>
      <c r="S19" s="19">
        <f t="shared" si="7"/>
        <v>123.31800504113684</v>
      </c>
      <c r="T19" s="19">
        <f t="shared" si="8"/>
        <v>121.60747412507172</v>
      </c>
      <c r="U19" s="19">
        <f t="shared" si="9"/>
        <v>119.56731231702965</v>
      </c>
      <c r="V19" s="19"/>
      <c r="W19" s="20">
        <f t="shared" si="10"/>
        <v>127.42369311400155</v>
      </c>
      <c r="X19" s="21"/>
      <c r="Y19" s="42">
        <f t="shared" si="11"/>
        <v>2.6361268995135578E-2</v>
      </c>
      <c r="Z19" s="24">
        <f t="shared" si="11"/>
        <v>2.2026161284540269E-2</v>
      </c>
      <c r="AA19" s="24">
        <f t="shared" si="11"/>
        <v>1.754166513959543E-2</v>
      </c>
      <c r="AB19" s="24">
        <f t="shared" si="11"/>
        <v>1.6981564233265356E-2</v>
      </c>
      <c r="AC19" s="24">
        <f t="shared" si="11"/>
        <v>1.9250661527602242E-2</v>
      </c>
      <c r="AD19" s="24">
        <f t="shared" si="11"/>
        <v>1.9990471783330355E-2</v>
      </c>
      <c r="AE19" s="24">
        <f t="shared" si="11"/>
        <v>1.5508524432977344E-2</v>
      </c>
      <c r="AF19" s="24">
        <f t="shared" si="11"/>
        <v>4.9731633164361577E-2</v>
      </c>
      <c r="AG19" s="24">
        <f t="shared" si="11"/>
        <v>8.480106632730755E-2</v>
      </c>
      <c r="AH19" s="24">
        <f t="shared" si="11"/>
        <v>1.8393695758201378E-2</v>
      </c>
      <c r="AI19" s="24">
        <f t="shared" si="11"/>
        <v>0</v>
      </c>
      <c r="AJ19" s="24">
        <f t="shared" si="11"/>
        <v>5.0533189866684536E-2</v>
      </c>
      <c r="AK19" s="24">
        <f t="shared" si="11"/>
        <v>1.415518119377146E-2</v>
      </c>
      <c r="AL19" s="24">
        <f t="shared" si="11"/>
        <v>3.5478743781085509E-3</v>
      </c>
      <c r="AM19" s="24">
        <f t="shared" si="11"/>
        <v>2.5909998652307697E-2</v>
      </c>
      <c r="AN19" s="24">
        <f t="shared" si="11"/>
        <v>3.8142390564230189E-2</v>
      </c>
      <c r="AO19" s="24">
        <f t="shared" si="12"/>
        <v>2.636115371429959E-2</v>
      </c>
      <c r="AP19" s="24">
        <f t="shared" si="12"/>
        <v>2.2983948504214924E-2</v>
      </c>
      <c r="AQ19" s="24">
        <f t="shared" si="12"/>
        <v>2.4376811257935449E-2</v>
      </c>
      <c r="AR19" s="24">
        <f t="shared" si="12"/>
        <v>1.7642338267223945E-2</v>
      </c>
      <c r="AS19" s="24" t="e">
        <f t="shared" si="12"/>
        <v>#DIV/0!</v>
      </c>
      <c r="AT19" s="24">
        <f t="shared" si="12"/>
        <v>2.7769842278768886E-2</v>
      </c>
      <c r="AU19" s="21"/>
      <c r="AV19" s="24">
        <f t="shared" si="18"/>
        <v>0.26638015517328206</v>
      </c>
      <c r="AW19" s="24">
        <f t="shared" si="18"/>
        <v>0.20907094427757222</v>
      </c>
      <c r="AX19" s="24">
        <f t="shared" si="18"/>
        <v>0.23183131684130931</v>
      </c>
      <c r="AY19" s="24">
        <f t="shared" si="18"/>
        <v>0.15939682705471925</v>
      </c>
      <c r="AZ19" s="24">
        <f t="shared" si="18"/>
        <v>0.60443683704615592</v>
      </c>
      <c r="BA19" s="24">
        <f t="shared" si="18"/>
        <v>0.17807992237329451</v>
      </c>
      <c r="BB19" s="24">
        <f t="shared" si="18"/>
        <v>0.27302707975289153</v>
      </c>
      <c r="BC19" s="24">
        <f t="shared" si="18"/>
        <v>0.30050728653119996</v>
      </c>
      <c r="BD19" s="24">
        <f t="shared" si="18"/>
        <v>0.36917597511530298</v>
      </c>
      <c r="BE19" s="24">
        <f t="shared" si="18"/>
        <v>0.24995464225595354</v>
      </c>
      <c r="BF19" s="24">
        <f t="shared" si="18"/>
        <v>0.31367855598031302</v>
      </c>
      <c r="BG19" s="24">
        <f t="shared" si="18"/>
        <v>0.25198878170079975</v>
      </c>
      <c r="BH19" s="24">
        <f t="shared" si="18"/>
        <v>0.18743516408938876</v>
      </c>
      <c r="BI19" s="24">
        <f t="shared" si="18"/>
        <v>0.20843504095869858</v>
      </c>
      <c r="BJ19" s="24">
        <f t="shared" si="18"/>
        <v>0.21769424365576739</v>
      </c>
      <c r="BK19" s="24">
        <f t="shared" si="18"/>
        <v>0.45255918881052448</v>
      </c>
      <c r="BL19" s="24">
        <f t="shared" si="18"/>
        <v>0.26637075429651169</v>
      </c>
      <c r="BM19" s="24">
        <f t="shared" si="18"/>
        <v>0.20676012003419153</v>
      </c>
      <c r="BN19" s="24">
        <f t="shared" si="18"/>
        <v>0.20220511568300048</v>
      </c>
      <c r="BO19" s="24">
        <f t="shared" si="18"/>
        <v>0.18963209240770285</v>
      </c>
      <c r="BP19" s="24" t="e">
        <f t="shared" si="18"/>
        <v>#DIV/0!</v>
      </c>
      <c r="BQ19" s="24">
        <f t="shared" si="18"/>
        <v>0.24226910162684034</v>
      </c>
      <c r="BR19" s="21"/>
      <c r="BS19" s="35">
        <f t="shared" si="13"/>
        <v>43132</v>
      </c>
      <c r="BT19" s="24">
        <f t="shared" si="17"/>
        <v>6.0023309803773897E-3</v>
      </c>
      <c r="BU19" s="24">
        <f t="shared" si="14"/>
        <v>6.1689113144374472E-4</v>
      </c>
      <c r="BV19" s="24">
        <f t="shared" si="14"/>
        <v>1.688589497873869E-3</v>
      </c>
      <c r="BW19" s="24">
        <f t="shared" si="14"/>
        <v>2.2542510960317005E-3</v>
      </c>
      <c r="BX19" s="24">
        <f t="shared" si="14"/>
        <v>1.1540308694007455E-3</v>
      </c>
      <c r="BY19" s="24">
        <f t="shared" si="14"/>
        <v>1.1911278334753807E-3</v>
      </c>
      <c r="BZ19" s="24">
        <f t="shared" si="14"/>
        <v>6.145336234108921E-3</v>
      </c>
      <c r="CA19" s="24">
        <f t="shared" si="14"/>
        <v>2.2334987780011956E-3</v>
      </c>
      <c r="CB19" s="24">
        <f t="shared" si="14"/>
        <v>1.2272390361513839E-3</v>
      </c>
      <c r="CC19" s="24">
        <f t="shared" si="14"/>
        <v>0</v>
      </c>
      <c r="CD19" s="24">
        <f t="shared" si="14"/>
        <v>3.3605881448064744E-3</v>
      </c>
      <c r="CE19" s="24">
        <f t="shared" si="14"/>
        <v>4.8703245007228145E-4</v>
      </c>
      <c r="CF19" s="24">
        <f t="shared" si="16"/>
        <v>2.6360916051743084E-2</v>
      </c>
    </row>
    <row r="20" spans="1:84" x14ac:dyDescent="0.25">
      <c r="A20" s="31">
        <f>+[1]CUY!A21</f>
        <v>43160</v>
      </c>
      <c r="B20" s="17">
        <f>+[1]CUY!B21</f>
        <v>133.5455</v>
      </c>
      <c r="C20" s="17">
        <f>+[1]CUY!C21</f>
        <v>128.37970000000001</v>
      </c>
      <c r="D20" s="17">
        <f>+[1]CUY!D21</f>
        <v>128.90190000000001</v>
      </c>
      <c r="E20" s="17">
        <f>+[1]CUY!E21</f>
        <v>115.0064</v>
      </c>
      <c r="F20" s="17">
        <f>+[1]CUY!F21</f>
        <v>172.4761</v>
      </c>
      <c r="G20" s="17">
        <f>+[1]CUY!G21</f>
        <v>124.5471</v>
      </c>
      <c r="H20" s="17">
        <f>+[1]CUY!H21</f>
        <v>136.7567</v>
      </c>
      <c r="I20" s="17">
        <f>+[1]CUY!I21</f>
        <v>137.83869999999999</v>
      </c>
      <c r="J20" s="17">
        <f>+[1]CUY!J21</f>
        <v>148.64089999999999</v>
      </c>
      <c r="K20" s="17">
        <f>+[1]CUY!K21</f>
        <v>128.7396</v>
      </c>
      <c r="L20" s="17">
        <f>+[1]CUY!L21</f>
        <v>148.60820000000001</v>
      </c>
      <c r="M20" s="17">
        <f>+[1]CUY!M21</f>
        <v>133.8828</v>
      </c>
      <c r="N20" s="17">
        <f>+[1]CUY!N21</f>
        <v>124.5802</v>
      </c>
      <c r="O20" s="18">
        <f>+[1]CUY!R21</f>
        <v>122.62909999999999</v>
      </c>
      <c r="P20" s="19">
        <f>+[1]CUY!S21</f>
        <v>128.7072</v>
      </c>
      <c r="Q20" s="20">
        <f>+[1]CUY!T21</f>
        <v>155.42769999999999</v>
      </c>
      <c r="R20" s="18">
        <f t="shared" si="6"/>
        <v>133.54492357999999</v>
      </c>
      <c r="S20" s="19">
        <f t="shared" si="7"/>
        <v>126.16474038893043</v>
      </c>
      <c r="T20" s="19">
        <f t="shared" si="8"/>
        <v>124.07865857716583</v>
      </c>
      <c r="U20" s="19">
        <f t="shared" si="9"/>
        <v>121.68100171367369</v>
      </c>
      <c r="V20" s="19"/>
      <c r="W20" s="20">
        <f t="shared" si="10"/>
        <v>130.0129409525631</v>
      </c>
      <c r="X20" s="21"/>
      <c r="Y20" s="42">
        <f t="shared" si="11"/>
        <v>2.1200859504637792E-2</v>
      </c>
      <c r="Z20" s="24">
        <f t="shared" si="11"/>
        <v>2.8157057404101682E-2</v>
      </c>
      <c r="AA20" s="24">
        <f t="shared" si="11"/>
        <v>9.2988803916242979E-3</v>
      </c>
      <c r="AB20" s="24">
        <f t="shared" si="11"/>
        <v>1.5750319501939058E-2</v>
      </c>
      <c r="AC20" s="24">
        <f t="shared" si="11"/>
        <v>7.1320670323207214E-3</v>
      </c>
      <c r="AD20" s="24">
        <f t="shared" si="11"/>
        <v>4.2521294547792188E-2</v>
      </c>
      <c r="AE20" s="24">
        <f t="shared" si="11"/>
        <v>1.833584895263618E-2</v>
      </c>
      <c r="AF20" s="24">
        <f t="shared" si="11"/>
        <v>9.1308756401387026E-3</v>
      </c>
      <c r="AG20" s="24">
        <f t="shared" si="11"/>
        <v>3.3014711196855284E-2</v>
      </c>
      <c r="AH20" s="24">
        <f t="shared" si="11"/>
        <v>-7.1876440827689514E-4</v>
      </c>
      <c r="AI20" s="24">
        <f t="shared" si="11"/>
        <v>0.10206763474184055</v>
      </c>
      <c r="AJ20" s="24">
        <f t="shared" si="11"/>
        <v>3.0265533305938064E-2</v>
      </c>
      <c r="AK20" s="24">
        <f t="shared" si="11"/>
        <v>1.7163898822645685E-2</v>
      </c>
      <c r="AL20" s="24">
        <f t="shared" si="11"/>
        <v>1.1041315064156176E-2</v>
      </c>
      <c r="AM20" s="24">
        <f t="shared" si="11"/>
        <v>2.4708667021751785E-2</v>
      </c>
      <c r="AN20" s="24">
        <f t="shared" si="11"/>
        <v>1.6386806851606428E-2</v>
      </c>
      <c r="AO20" s="24">
        <f t="shared" si="12"/>
        <v>2.1205773233920144E-2</v>
      </c>
      <c r="AP20" s="24">
        <f t="shared" si="12"/>
        <v>2.3084506977257391E-2</v>
      </c>
      <c r="AQ20" s="24">
        <f t="shared" si="12"/>
        <v>2.0320991533403054E-2</v>
      </c>
      <c r="AR20" s="24">
        <f t="shared" si="12"/>
        <v>1.7677819762642599E-2</v>
      </c>
      <c r="AS20" s="24" t="e">
        <f t="shared" si="12"/>
        <v>#DIV/0!</v>
      </c>
      <c r="AT20" s="24">
        <f t="shared" si="12"/>
        <v>2.0319987400184925E-2</v>
      </c>
      <c r="AU20" s="21"/>
      <c r="AV20" s="24">
        <f t="shared" si="18"/>
        <v>0.26076953432561911</v>
      </c>
      <c r="AW20" s="24">
        <f t="shared" si="18"/>
        <v>0.21559368510955812</v>
      </c>
      <c r="AX20" s="24">
        <f t="shared" si="18"/>
        <v>0.19777601639878961</v>
      </c>
      <c r="AY20" s="24">
        <f t="shared" si="18"/>
        <v>0.15045630560020951</v>
      </c>
      <c r="AZ20" s="24">
        <f t="shared" si="18"/>
        <v>0.54183465308829826</v>
      </c>
      <c r="BA20" s="24">
        <f t="shared" si="18"/>
        <v>0.21584451666248516</v>
      </c>
      <c r="BB20" s="24">
        <f t="shared" si="18"/>
        <v>0.2715201801518683</v>
      </c>
      <c r="BC20" s="24">
        <f t="shared" si="18"/>
        <v>0.27915287802831901</v>
      </c>
      <c r="BD20" s="24">
        <f t="shared" si="18"/>
        <v>0.37506834133385625</v>
      </c>
      <c r="BE20" s="24">
        <f t="shared" si="18"/>
        <v>0.21738653513732276</v>
      </c>
      <c r="BF20" s="24">
        <f t="shared" si="18"/>
        <v>0.31839998012750348</v>
      </c>
      <c r="BG20" s="24">
        <f t="shared" si="18"/>
        <v>0.2866702481507144</v>
      </c>
      <c r="BH20" s="24">
        <f t="shared" si="18"/>
        <v>0.17983282729464722</v>
      </c>
      <c r="BI20" s="24">
        <f t="shared" si="18"/>
        <v>0.20139685575196342</v>
      </c>
      <c r="BJ20" s="24">
        <f t="shared" si="18"/>
        <v>0.22330479115163859</v>
      </c>
      <c r="BK20" s="24">
        <f t="shared" si="18"/>
        <v>0.40775503993362805</v>
      </c>
      <c r="BL20" s="24">
        <f t="shared" si="18"/>
        <v>0.26076505814433748</v>
      </c>
      <c r="BM20" s="24">
        <f t="shared" si="18"/>
        <v>0.20949081221068555</v>
      </c>
      <c r="BN20" s="24">
        <f t="shared" si="18"/>
        <v>0.20563959055512293</v>
      </c>
      <c r="BO20" s="24">
        <f t="shared" si="18"/>
        <v>0.18554952843671879</v>
      </c>
      <c r="BP20" s="24" t="e">
        <f t="shared" si="18"/>
        <v>#DIV/0!</v>
      </c>
      <c r="BQ20" s="24">
        <f t="shared" si="18"/>
        <v>0.23569759755802755</v>
      </c>
      <c r="BR20" s="21"/>
      <c r="BS20" s="35">
        <f t="shared" si="13"/>
        <v>43160</v>
      </c>
      <c r="BT20" s="24">
        <f t="shared" si="17"/>
        <v>7.640647228403445E-3</v>
      </c>
      <c r="BU20" s="24">
        <f t="shared" si="14"/>
        <v>3.2420545525452981E-4</v>
      </c>
      <c r="BV20" s="24">
        <f t="shared" si="14"/>
        <v>1.5518458703249116E-3</v>
      </c>
      <c r="BW20" s="24">
        <f t="shared" si="14"/>
        <v>8.29378541442033E-4</v>
      </c>
      <c r="BX20" s="24">
        <f t="shared" si="14"/>
        <v>2.4394769562524348E-3</v>
      </c>
      <c r="BY20" s="24">
        <f t="shared" si="14"/>
        <v>1.3933885435066886E-3</v>
      </c>
      <c r="BZ20" s="24">
        <f t="shared" si="14"/>
        <v>1.1539935613620479E-3</v>
      </c>
      <c r="CA20" s="24">
        <f t="shared" si="14"/>
        <v>9.1905553898740332E-4</v>
      </c>
      <c r="CB20" s="24">
        <f t="shared" si="14"/>
        <v>-4.7584134339659552E-5</v>
      </c>
      <c r="CC20" s="24">
        <f t="shared" si="14"/>
        <v>2.3575043778149953E-3</v>
      </c>
      <c r="CD20" s="24">
        <f t="shared" si="14"/>
        <v>2.0601385607120701E-3</v>
      </c>
      <c r="CE20" s="24">
        <f t="shared" si="14"/>
        <v>5.8352916886513558E-4</v>
      </c>
      <c r="CF20" s="24">
        <f t="shared" si="16"/>
        <v>2.1205579668586032E-2</v>
      </c>
    </row>
    <row r="21" spans="1:84" x14ac:dyDescent="0.25">
      <c r="A21" s="31">
        <f>+[1]CUY!A22</f>
        <v>43191</v>
      </c>
      <c r="B21" s="17">
        <f>+[1]CUY!B22</f>
        <v>138.02459999999999</v>
      </c>
      <c r="C21" s="17">
        <f>+[1]CUY!C22</f>
        <v>130.68709999999999</v>
      </c>
      <c r="D21" s="17">
        <f>+[1]CUY!D22</f>
        <v>130.51320000000001</v>
      </c>
      <c r="E21" s="17">
        <f>+[1]CUY!E22</f>
        <v>119.4644</v>
      </c>
      <c r="F21" s="17">
        <f>+[1]CUY!F22</f>
        <v>192.60659999999999</v>
      </c>
      <c r="G21" s="17">
        <f>+[1]CUY!G22</f>
        <v>125.9871</v>
      </c>
      <c r="H21" s="17">
        <f>+[1]CUY!H22</f>
        <v>140.0968</v>
      </c>
      <c r="I21" s="17">
        <f>+[1]CUY!I22</f>
        <v>142.39670000000001</v>
      </c>
      <c r="J21" s="17">
        <f>+[1]CUY!J22</f>
        <v>148.5419</v>
      </c>
      <c r="K21" s="17">
        <f>+[1]CUY!K22</f>
        <v>131.45410000000001</v>
      </c>
      <c r="L21" s="17">
        <f>+[1]CUY!L22</f>
        <v>157.87110000000001</v>
      </c>
      <c r="M21" s="17">
        <f>+[1]CUY!M22</f>
        <v>135.7439</v>
      </c>
      <c r="N21" s="17">
        <f>+[1]CUY!N22</f>
        <v>126.4113</v>
      </c>
      <c r="O21" s="18">
        <f>+[1]CUY!R22</f>
        <v>123.0916</v>
      </c>
      <c r="P21" s="19">
        <f>+[1]CUY!S22</f>
        <v>131.83779999999999</v>
      </c>
      <c r="Q21" s="20">
        <f>+[1]CUY!T22</f>
        <v>166.55529999999999</v>
      </c>
      <c r="R21" s="18">
        <f t="shared" si="6"/>
        <v>138.02358921000001</v>
      </c>
      <c r="S21" s="19">
        <f t="shared" si="7"/>
        <v>128.68891027673894</v>
      </c>
      <c r="T21" s="19">
        <f t="shared" si="8"/>
        <v>126.87303918531271</v>
      </c>
      <c r="U21" s="19">
        <f t="shared" si="9"/>
        <v>124.70362124241343</v>
      </c>
      <c r="V21" s="19"/>
      <c r="W21" s="20">
        <f t="shared" si="10"/>
        <v>133.55216319816378</v>
      </c>
      <c r="X21" s="21"/>
      <c r="Y21" s="42">
        <f t="shared" si="11"/>
        <v>3.3539879666480532E-2</v>
      </c>
      <c r="Z21" s="24">
        <f t="shared" si="11"/>
        <v>1.7973246549103816E-2</v>
      </c>
      <c r="AA21" s="24">
        <f t="shared" si="11"/>
        <v>1.2500203643235563E-2</v>
      </c>
      <c r="AB21" s="24">
        <f t="shared" si="11"/>
        <v>3.876306014273978E-2</v>
      </c>
      <c r="AC21" s="24">
        <f t="shared" si="11"/>
        <v>0.11671472163389596</v>
      </c>
      <c r="AD21" s="24">
        <f t="shared" si="11"/>
        <v>1.1561891043629258E-2</v>
      </c>
      <c r="AE21" s="24">
        <f t="shared" si="11"/>
        <v>2.4423666262786359E-2</v>
      </c>
      <c r="AF21" s="24">
        <f t="shared" si="11"/>
        <v>3.3067636302431813E-2</v>
      </c>
      <c r="AG21" s="24">
        <f t="shared" si="11"/>
        <v>-6.6603471857340502E-4</v>
      </c>
      <c r="AH21" s="24">
        <f t="shared" si="11"/>
        <v>2.1085198338351319E-2</v>
      </c>
      <c r="AI21" s="24">
        <f t="shared" si="11"/>
        <v>6.2331015381385413E-2</v>
      </c>
      <c r="AJ21" s="24">
        <f t="shared" si="11"/>
        <v>1.3900964126833282E-2</v>
      </c>
      <c r="AK21" s="24">
        <f t="shared" si="11"/>
        <v>1.4698162308296014E-2</v>
      </c>
      <c r="AL21" s="24">
        <f t="shared" si="11"/>
        <v>3.7715354675196266E-3</v>
      </c>
      <c r="AM21" s="24">
        <f t="shared" si="11"/>
        <v>2.432342557370526E-2</v>
      </c>
      <c r="AN21" s="24">
        <f t="shared" ref="AB21:AQ52" si="19">+Q21/Q20-1</f>
        <v>7.1593416102792462E-2</v>
      </c>
      <c r="AO21" s="24">
        <f t="shared" si="19"/>
        <v>3.3536771821334632E-2</v>
      </c>
      <c r="AP21" s="24">
        <f t="shared" si="12"/>
        <v>2.000693601102177E-2</v>
      </c>
      <c r="AQ21" s="24">
        <f t="shared" si="12"/>
        <v>2.2521041411880161E-2</v>
      </c>
      <c r="AR21" s="24">
        <f t="shared" si="12"/>
        <v>2.4840521413952876E-2</v>
      </c>
      <c r="AS21" s="24" t="e">
        <f t="shared" si="12"/>
        <v>#DIV/0!</v>
      </c>
      <c r="AT21" s="24">
        <f t="shared" si="12"/>
        <v>2.7222076661522543E-2</v>
      </c>
      <c r="AU21" s="21"/>
      <c r="AV21" s="24">
        <f t="shared" si="18"/>
        <v>0.26106755010936444</v>
      </c>
      <c r="AW21" s="24">
        <f t="shared" si="18"/>
        <v>0.20269367396145821</v>
      </c>
      <c r="AX21" s="24">
        <f t="shared" si="18"/>
        <v>0.1820091942863562</v>
      </c>
      <c r="AY21" s="24">
        <f t="shared" si="18"/>
        <v>0.15280078973498901</v>
      </c>
      <c r="AZ21" s="24">
        <f t="shared" si="18"/>
        <v>0.57188815982763685</v>
      </c>
      <c r="BA21" s="24">
        <f t="shared" si="18"/>
        <v>0.21761489276160129</v>
      </c>
      <c r="BB21" s="24">
        <f t="shared" si="18"/>
        <v>0.27397904297526821</v>
      </c>
      <c r="BC21" s="24">
        <f t="shared" si="18"/>
        <v>0.31138221415073142</v>
      </c>
      <c r="BD21" s="24">
        <f t="shared" si="18"/>
        <v>0.26580877277600057</v>
      </c>
      <c r="BE21" s="24">
        <f t="shared" si="18"/>
        <v>0.21707743870824392</v>
      </c>
      <c r="BF21" s="24">
        <f t="shared" si="18"/>
        <v>0.28308865660651561</v>
      </c>
      <c r="BG21" s="24">
        <f t="shared" si="18"/>
        <v>0.27168067061568957</v>
      </c>
      <c r="BH21" s="24">
        <f t="shared" si="18"/>
        <v>0.18156640763014287</v>
      </c>
      <c r="BI21" s="24">
        <f t="shared" si="18"/>
        <v>0.15377895423562316</v>
      </c>
      <c r="BJ21" s="24">
        <f t="shared" si="18"/>
        <v>0.22462897785803393</v>
      </c>
      <c r="BK21" s="24">
        <f t="shared" si="18"/>
        <v>0.42544529305640655</v>
      </c>
      <c r="BL21" s="24">
        <f t="shared" si="18"/>
        <v>0.26105836164704788</v>
      </c>
      <c r="BM21" s="24">
        <f t="shared" si="18"/>
        <v>0.20204828370506389</v>
      </c>
      <c r="BN21" s="24">
        <f t="shared" si="18"/>
        <v>0.20365560805034622</v>
      </c>
      <c r="BO21" s="24">
        <f t="shared" si="18"/>
        <v>0.18675621470324089</v>
      </c>
      <c r="BP21" s="24" t="e">
        <f t="shared" si="18"/>
        <v>#DIV/0!</v>
      </c>
      <c r="BQ21" s="24">
        <f t="shared" si="18"/>
        <v>0.23721191598704694</v>
      </c>
      <c r="BR21" s="21"/>
      <c r="BS21" s="35">
        <f t="shared" si="13"/>
        <v>43191</v>
      </c>
      <c r="BT21" s="24">
        <f t="shared" si="17"/>
        <v>4.9104094110246485E-3</v>
      </c>
      <c r="BU21" s="24">
        <f t="shared" si="14"/>
        <v>4.3074015972084423E-4</v>
      </c>
      <c r="BV21" s="24">
        <f t="shared" si="14"/>
        <v>3.7988580671007247E-3</v>
      </c>
      <c r="BW21" s="24">
        <f t="shared" si="14"/>
        <v>1.3385613143086054E-2</v>
      </c>
      <c r="BX21" s="24">
        <f t="shared" si="14"/>
        <v>6.7716246522720608E-4</v>
      </c>
      <c r="BY21" s="24">
        <f t="shared" si="14"/>
        <v>1.8508103979542588E-3</v>
      </c>
      <c r="BZ21" s="24">
        <f t="shared" si="14"/>
        <v>4.129813434372573E-3</v>
      </c>
      <c r="CA21" s="24">
        <f t="shared" si="14"/>
        <v>-1.8755405461058106E-5</v>
      </c>
      <c r="CB21" s="24">
        <f t="shared" si="14"/>
        <v>1.3659344567956316E-3</v>
      </c>
      <c r="CC21" s="24">
        <f t="shared" si="14"/>
        <v>1.5536948830173988E-3</v>
      </c>
      <c r="CD21" s="24">
        <f t="shared" si="14"/>
        <v>9.546210841997637E-4</v>
      </c>
      <c r="CE21" s="24">
        <f t="shared" si="14"/>
        <v>4.9772497014126057E-4</v>
      </c>
      <c r="CF21" s="24">
        <f t="shared" si="16"/>
        <v>3.3536627067179303E-2</v>
      </c>
    </row>
    <row r="22" spans="1:84" x14ac:dyDescent="0.25">
      <c r="A22" s="31">
        <f>+[1]CUY!A23</f>
        <v>43221</v>
      </c>
      <c r="B22" s="17">
        <f>+[1]CUY!B23</f>
        <v>140.5213</v>
      </c>
      <c r="C22" s="17">
        <f>+[1]CUY!C23</f>
        <v>134.4059</v>
      </c>
      <c r="D22" s="17">
        <f>+[1]CUY!D23</f>
        <v>133.14070000000001</v>
      </c>
      <c r="E22" s="17">
        <f>+[1]CUY!E23</f>
        <v>119.8026</v>
      </c>
      <c r="F22" s="17">
        <f>+[1]CUY!F23</f>
        <v>192.11930000000001</v>
      </c>
      <c r="G22" s="17">
        <f>+[1]CUY!G23</f>
        <v>129.6516</v>
      </c>
      <c r="H22" s="17">
        <f>+[1]CUY!H23</f>
        <v>142.25409999999999</v>
      </c>
      <c r="I22" s="17">
        <f>+[1]CUY!I23</f>
        <v>145.518</v>
      </c>
      <c r="J22" s="17">
        <f>+[1]CUY!J23</f>
        <v>152.33779999999999</v>
      </c>
      <c r="K22" s="17">
        <f>+[1]CUY!K23</f>
        <v>134.71700000000001</v>
      </c>
      <c r="L22" s="17">
        <f>+[1]CUY!L23</f>
        <v>158.46449999999999</v>
      </c>
      <c r="M22" s="17">
        <f>+[1]CUY!M23</f>
        <v>137.79820000000001</v>
      </c>
      <c r="N22" s="17">
        <f>+[1]CUY!N23</f>
        <v>129.5548</v>
      </c>
      <c r="O22" s="18">
        <f>+[1]CUY!R23</f>
        <v>124.4883</v>
      </c>
      <c r="P22" s="19">
        <f>+[1]CUY!S23</f>
        <v>134.92330000000001</v>
      </c>
      <c r="Q22" s="20">
        <f>+[1]CUY!T23</f>
        <v>167.75970000000001</v>
      </c>
      <c r="R22" s="18">
        <f t="shared" si="6"/>
        <v>140.52036085</v>
      </c>
      <c r="S22" s="19">
        <f t="shared" si="7"/>
        <v>131.52121835452508</v>
      </c>
      <c r="T22" s="19">
        <f t="shared" si="8"/>
        <v>129.0035992541595</v>
      </c>
      <c r="U22" s="19">
        <f t="shared" si="9"/>
        <v>126.85283113173868</v>
      </c>
      <c r="V22" s="19"/>
      <c r="W22" s="20">
        <f t="shared" si="10"/>
        <v>135.94053278500385</v>
      </c>
      <c r="X22" s="21"/>
      <c r="Y22" s="42">
        <f t="shared" ref="Y22:AN49" si="20">+B22/B21-1</f>
        <v>1.80888044594949E-2</v>
      </c>
      <c r="Z22" s="24">
        <f t="shared" si="20"/>
        <v>2.8455754240472197E-2</v>
      </c>
      <c r="AA22" s="24">
        <f t="shared" si="20"/>
        <v>2.0132063270228651E-2</v>
      </c>
      <c r="AB22" s="24">
        <f t="shared" si="19"/>
        <v>2.8309688911507536E-3</v>
      </c>
      <c r="AC22" s="24">
        <f t="shared" si="19"/>
        <v>-2.5300275276131101E-3</v>
      </c>
      <c r="AD22" s="24">
        <f t="shared" si="19"/>
        <v>2.9086311217576988E-2</v>
      </c>
      <c r="AE22" s="24">
        <f t="shared" si="19"/>
        <v>1.5398638655558017E-2</v>
      </c>
      <c r="AF22" s="24">
        <f t="shared" si="19"/>
        <v>2.1919749544757616E-2</v>
      </c>
      <c r="AG22" s="24">
        <f t="shared" si="19"/>
        <v>2.5554405861241802E-2</v>
      </c>
      <c r="AH22" s="24">
        <f t="shared" si="19"/>
        <v>2.4821591719086822E-2</v>
      </c>
      <c r="AI22" s="24">
        <f t="shared" si="19"/>
        <v>3.7587626867741086E-3</v>
      </c>
      <c r="AJ22" s="24">
        <f t="shared" si="19"/>
        <v>1.513364504777015E-2</v>
      </c>
      <c r="AK22" s="24">
        <f t="shared" si="19"/>
        <v>2.4867238925634139E-2</v>
      </c>
      <c r="AL22" s="24">
        <f t="shared" si="19"/>
        <v>1.134683438999895E-2</v>
      </c>
      <c r="AM22" s="24">
        <f t="shared" si="19"/>
        <v>2.3403758254461282E-2</v>
      </c>
      <c r="AN22" s="24">
        <f t="shared" si="19"/>
        <v>7.2312319091618615E-3</v>
      </c>
      <c r="AO22" s="24">
        <f t="shared" si="19"/>
        <v>1.8089455971190604E-2</v>
      </c>
      <c r="AP22" s="24">
        <f t="shared" si="19"/>
        <v>2.2008952222032141E-2</v>
      </c>
      <c r="AQ22" s="24">
        <f t="shared" si="19"/>
        <v>1.6792851204067594E-2</v>
      </c>
      <c r="AR22" s="24">
        <f t="shared" ref="AP22:AT37" si="21">+U22/U21-1</f>
        <v>1.7234542733505442E-2</v>
      </c>
      <c r="AS22" s="24" t="e">
        <f t="shared" si="21"/>
        <v>#DIV/0!</v>
      </c>
      <c r="AT22" s="24">
        <f t="shared" si="21"/>
        <v>1.7883421201468908E-2</v>
      </c>
      <c r="AU22" s="21"/>
      <c r="AV22" s="24">
        <f t="shared" si="18"/>
        <v>0.26244215432520779</v>
      </c>
      <c r="AW22" s="24">
        <f t="shared" si="18"/>
        <v>0.21572247287357404</v>
      </c>
      <c r="AX22" s="24">
        <f t="shared" si="18"/>
        <v>0.19126002329896941</v>
      </c>
      <c r="AY22" s="24">
        <f t="shared" si="18"/>
        <v>0.13265375582859673</v>
      </c>
      <c r="AZ22" s="24">
        <f t="shared" si="18"/>
        <v>0.52460751847240328</v>
      </c>
      <c r="BA22" s="24">
        <f t="shared" si="18"/>
        <v>0.22358887921019321</v>
      </c>
      <c r="BB22" s="24">
        <f t="shared" si="18"/>
        <v>0.27545776182218873</v>
      </c>
      <c r="BC22" s="24">
        <f t="shared" si="18"/>
        <v>0.33451208294777879</v>
      </c>
      <c r="BD22" s="24">
        <f t="shared" si="18"/>
        <v>0.29811262231228253</v>
      </c>
      <c r="BE22" s="24">
        <f t="shared" si="18"/>
        <v>0.21468656565693012</v>
      </c>
      <c r="BF22" s="24">
        <f t="shared" si="18"/>
        <v>0.25839281928051427</v>
      </c>
      <c r="BG22" s="24">
        <f t="shared" si="18"/>
        <v>0.28123468751133185</v>
      </c>
      <c r="BH22" s="24">
        <f t="shared" si="18"/>
        <v>0.18740617043390273</v>
      </c>
      <c r="BI22" s="24">
        <f t="shared" si="18"/>
        <v>0.13234902185866404</v>
      </c>
      <c r="BJ22" s="24">
        <f t="shared" si="18"/>
        <v>0.23166671687420659</v>
      </c>
      <c r="BK22" s="24">
        <f t="shared" si="18"/>
        <v>0.42393446630372233</v>
      </c>
      <c r="BL22" s="24">
        <f t="shared" si="18"/>
        <v>0.26243330802831855</v>
      </c>
      <c r="BM22" s="24">
        <f t="shared" si="18"/>
        <v>0.20635984628360449</v>
      </c>
      <c r="BN22" s="24">
        <f t="shared" si="18"/>
        <v>0.20011712118604841</v>
      </c>
      <c r="BO22" s="24">
        <f t="shared" si="18"/>
        <v>0.18026591353850385</v>
      </c>
      <c r="BP22" s="24" t="e">
        <f t="shared" si="18"/>
        <v>#DIV/0!</v>
      </c>
      <c r="BQ22" s="24">
        <f t="shared" si="18"/>
        <v>0.2394034683596411</v>
      </c>
      <c r="BR22" s="21"/>
      <c r="BS22" s="35">
        <f t="shared" si="13"/>
        <v>43221</v>
      </c>
      <c r="BT22" s="24">
        <f t="shared" si="17"/>
        <v>7.6572071935003226E-3</v>
      </c>
      <c r="BU22" s="24">
        <f t="shared" si="17"/>
        <v>6.7960167970057463E-4</v>
      </c>
      <c r="BV22" s="24">
        <f t="shared" si="17"/>
        <v>2.7884275701577874E-4</v>
      </c>
      <c r="BW22" s="24">
        <f t="shared" si="17"/>
        <v>-3.1351106976580917E-4</v>
      </c>
      <c r="BX22" s="24">
        <f t="shared" si="17"/>
        <v>1.6673158263092248E-3</v>
      </c>
      <c r="BY22" s="24">
        <f t="shared" si="17"/>
        <v>1.1566068657326261E-3</v>
      </c>
      <c r="BZ22" s="24">
        <f t="shared" si="17"/>
        <v>2.7363042530099625E-3</v>
      </c>
      <c r="CA22" s="24">
        <f t="shared" si="17"/>
        <v>6.9579096769706078E-4</v>
      </c>
      <c r="CB22" s="24">
        <f t="shared" si="17"/>
        <v>1.588607248273135E-3</v>
      </c>
      <c r="CC22" s="24">
        <f t="shared" si="17"/>
        <v>9.6302832973248402E-5</v>
      </c>
      <c r="CD22" s="24">
        <f t="shared" si="17"/>
        <v>1.01952514261951E-3</v>
      </c>
      <c r="CE22" s="24">
        <f t="shared" si="17"/>
        <v>8.2672980033994016E-4</v>
      </c>
      <c r="CF22" s="24">
        <f t="shared" si="16"/>
        <v>1.8089323497405579E-2</v>
      </c>
    </row>
    <row r="23" spans="1:84" x14ac:dyDescent="0.25">
      <c r="A23" s="31">
        <f>+[1]CUY!A24</f>
        <v>43252</v>
      </c>
      <c r="B23" s="17">
        <f>+[1]CUY!B24</f>
        <v>145.6472</v>
      </c>
      <c r="C23" s="17">
        <f>+[1]CUY!C24</f>
        <v>142.50229999999999</v>
      </c>
      <c r="D23" s="17">
        <f>+[1]CUY!D24</f>
        <v>134.3355</v>
      </c>
      <c r="E23" s="17">
        <f>+[1]CUY!E24</f>
        <v>120.6733</v>
      </c>
      <c r="F23" s="17">
        <f>+[1]CUY!F24</f>
        <v>195.29929999999999</v>
      </c>
      <c r="G23" s="17">
        <f>+[1]CUY!G24</f>
        <v>135.44</v>
      </c>
      <c r="H23" s="17">
        <f>+[1]CUY!H24</f>
        <v>147.5675</v>
      </c>
      <c r="I23" s="17">
        <f>+[1]CUY!I24</f>
        <v>151.90119999999999</v>
      </c>
      <c r="J23" s="17">
        <f>+[1]CUY!J24</f>
        <v>153.16730000000001</v>
      </c>
      <c r="K23" s="17">
        <f>+[1]CUY!K24</f>
        <v>139.94739999999999</v>
      </c>
      <c r="L23" s="17">
        <f>+[1]CUY!L24</f>
        <v>159.464</v>
      </c>
      <c r="M23" s="17">
        <f>+[1]CUY!M24</f>
        <v>142.07470000000001</v>
      </c>
      <c r="N23" s="17">
        <f>+[1]CUY!N24</f>
        <v>134.61789999999999</v>
      </c>
      <c r="O23" s="18">
        <f>+[1]CUY!R24</f>
        <v>130.0102</v>
      </c>
      <c r="P23" s="19">
        <f>+[1]CUY!S24</f>
        <v>140.55170000000001</v>
      </c>
      <c r="Q23" s="20">
        <f>+[1]CUY!T24</f>
        <v>171.0292</v>
      </c>
      <c r="R23" s="18">
        <f t="shared" si="6"/>
        <v>145.64614088000002</v>
      </c>
      <c r="S23" s="19">
        <f t="shared" si="7"/>
        <v>136.95796043380699</v>
      </c>
      <c r="T23" s="19">
        <f t="shared" si="8"/>
        <v>132.70644159495126</v>
      </c>
      <c r="U23" s="19">
        <f t="shared" si="9"/>
        <v>130.4153823277401</v>
      </c>
      <c r="V23" s="19"/>
      <c r="W23" s="20">
        <f t="shared" si="10"/>
        <v>140.16165853098701</v>
      </c>
      <c r="X23" s="21"/>
      <c r="Y23" s="42">
        <f t="shared" si="20"/>
        <v>3.647774394344494E-2</v>
      </c>
      <c r="Z23" s="24">
        <f t="shared" si="20"/>
        <v>6.0238427033336928E-2</v>
      </c>
      <c r="AA23" s="24">
        <f t="shared" si="20"/>
        <v>8.9739651361302464E-3</v>
      </c>
      <c r="AB23" s="24">
        <f t="shared" si="19"/>
        <v>7.2677888459848905E-3</v>
      </c>
      <c r="AC23" s="24">
        <f t="shared" si="19"/>
        <v>1.6552215212110255E-2</v>
      </c>
      <c r="AD23" s="24">
        <f t="shared" si="19"/>
        <v>4.4645804602488459E-2</v>
      </c>
      <c r="AE23" s="24">
        <f t="shared" si="19"/>
        <v>3.7351471767773203E-2</v>
      </c>
      <c r="AF23" s="24">
        <f t="shared" si="19"/>
        <v>4.3865363735070551E-2</v>
      </c>
      <c r="AG23" s="24">
        <f t="shared" si="19"/>
        <v>5.4451357443787707E-3</v>
      </c>
      <c r="AH23" s="24">
        <f t="shared" si="19"/>
        <v>3.8825092601527444E-2</v>
      </c>
      <c r="AI23" s="24">
        <f t="shared" si="19"/>
        <v>6.3074063907058164E-3</v>
      </c>
      <c r="AJ23" s="24">
        <f t="shared" si="19"/>
        <v>3.1034512787539992E-2</v>
      </c>
      <c r="AK23" s="24">
        <f t="shared" si="19"/>
        <v>3.9080759647654784E-2</v>
      </c>
      <c r="AL23" s="24">
        <f t="shared" si="19"/>
        <v>4.4356778910146666E-2</v>
      </c>
      <c r="AM23" s="24">
        <f t="shared" si="19"/>
        <v>4.1715552465734218E-2</v>
      </c>
      <c r="AN23" s="24">
        <f t="shared" si="19"/>
        <v>1.9489186020241966E-2</v>
      </c>
      <c r="AO23" s="24">
        <f t="shared" si="19"/>
        <v>3.6477133982537824E-2</v>
      </c>
      <c r="AP23" s="24">
        <f t="shared" si="21"/>
        <v>4.1337376183870012E-2</v>
      </c>
      <c r="AQ23" s="24">
        <f t="shared" si="21"/>
        <v>2.8703403332929645E-2</v>
      </c>
      <c r="AR23" s="24">
        <f t="shared" si="21"/>
        <v>2.8084128388917495E-2</v>
      </c>
      <c r="AS23" s="24" t="e">
        <f t="shared" si="21"/>
        <v>#DIV/0!</v>
      </c>
      <c r="AT23" s="24">
        <f t="shared" si="21"/>
        <v>3.1051266752492923E-2</v>
      </c>
      <c r="AU23" s="21"/>
      <c r="AV23" s="24">
        <f t="shared" si="18"/>
        <v>0.29545013866430425</v>
      </c>
      <c r="AW23" s="24">
        <f t="shared" si="18"/>
        <v>0.28173640549347834</v>
      </c>
      <c r="AX23" s="24">
        <f t="shared" si="18"/>
        <v>0.19892847867354835</v>
      </c>
      <c r="AY23" s="24">
        <f t="shared" si="18"/>
        <v>0.14097194119716039</v>
      </c>
      <c r="AZ23" s="24">
        <f t="shared" si="18"/>
        <v>0.53593213247599758</v>
      </c>
      <c r="BA23" s="24">
        <f t="shared" si="18"/>
        <v>0.26199896013671031</v>
      </c>
      <c r="BB23" s="24">
        <f t="shared" si="18"/>
        <v>0.29745068645509565</v>
      </c>
      <c r="BC23" s="24">
        <f t="shared" si="18"/>
        <v>0.35772754493694059</v>
      </c>
      <c r="BD23" s="24">
        <f t="shared" si="18"/>
        <v>0.30846128152360652</v>
      </c>
      <c r="BE23" s="24">
        <f t="shared" si="18"/>
        <v>0.24086424985503019</v>
      </c>
      <c r="BF23" s="24">
        <f t="shared" si="18"/>
        <v>0.26602940709454082</v>
      </c>
      <c r="BG23" s="24">
        <f t="shared" si="18"/>
        <v>0.30668755041208007</v>
      </c>
      <c r="BH23" s="24">
        <f t="shared" si="18"/>
        <v>0.22106501533384781</v>
      </c>
      <c r="BI23" s="24">
        <f t="shared" si="18"/>
        <v>0.18843541954420662</v>
      </c>
      <c r="BJ23" s="24">
        <f t="shared" si="18"/>
        <v>0.26560670948036469</v>
      </c>
      <c r="BK23" s="24">
        <f t="shared" si="18"/>
        <v>0.44194830444027389</v>
      </c>
      <c r="BL23" s="24">
        <f t="shared" si="18"/>
        <v>0.29544067990184231</v>
      </c>
      <c r="BM23" s="24">
        <f t="shared" si="18"/>
        <v>0.24733356307253596</v>
      </c>
      <c r="BN23" s="24">
        <f t="shared" si="18"/>
        <v>0.22370129192601862</v>
      </c>
      <c r="BO23" s="24">
        <f t="shared" si="18"/>
        <v>0.20334079087961432</v>
      </c>
      <c r="BP23" s="24" t="e">
        <f t="shared" si="18"/>
        <v>#DIV/0!</v>
      </c>
      <c r="BQ23" s="24">
        <f t="shared" si="18"/>
        <v>0.26135521524975625</v>
      </c>
      <c r="BR23" s="21"/>
      <c r="BS23" s="35">
        <f t="shared" si="13"/>
        <v>43252</v>
      </c>
      <c r="BT23" s="24">
        <f t="shared" si="17"/>
        <v>1.6374719562087716E-2</v>
      </c>
      <c r="BU23" s="24">
        <f t="shared" si="17"/>
        <v>3.0354373322762828E-4</v>
      </c>
      <c r="BV23" s="24">
        <f t="shared" si="17"/>
        <v>7.0512911565719886E-4</v>
      </c>
      <c r="BW23" s="24">
        <f t="shared" si="17"/>
        <v>2.0095458837912691E-3</v>
      </c>
      <c r="BX23" s="24">
        <f t="shared" si="17"/>
        <v>2.5868784305297468E-3</v>
      </c>
      <c r="BY23" s="24">
        <f t="shared" si="17"/>
        <v>2.7980925311678734E-3</v>
      </c>
      <c r="BZ23" s="24">
        <f t="shared" si="17"/>
        <v>5.4964421763817909E-3</v>
      </c>
      <c r="CA23" s="24">
        <f t="shared" si="17"/>
        <v>1.4934639801937938E-4</v>
      </c>
      <c r="CB23" s="24">
        <f t="shared" si="17"/>
        <v>2.5012783115442162E-3</v>
      </c>
      <c r="CC23" s="24">
        <f t="shared" si="17"/>
        <v>1.5932673551981278E-4</v>
      </c>
      <c r="CD23" s="24">
        <f t="shared" si="17"/>
        <v>2.0846679471368391E-3</v>
      </c>
      <c r="CE23" s="24">
        <f t="shared" si="17"/>
        <v>1.3079193688074313E-3</v>
      </c>
      <c r="CF23" s="24">
        <f t="shared" si="16"/>
        <v>3.6476890193870903E-2</v>
      </c>
    </row>
    <row r="24" spans="1:84" x14ac:dyDescent="0.25">
      <c r="A24" s="31">
        <f>+[1]CUY!A25</f>
        <v>43282</v>
      </c>
      <c r="B24" s="17">
        <f>+[1]CUY!B25</f>
        <v>150.9503</v>
      </c>
      <c r="C24" s="17">
        <f>+[1]CUY!C25</f>
        <v>148.5976</v>
      </c>
      <c r="D24" s="17">
        <f>+[1]CUY!D25</f>
        <v>138.0368</v>
      </c>
      <c r="E24" s="17">
        <f>+[1]CUY!E25</f>
        <v>123.9204</v>
      </c>
      <c r="F24" s="17">
        <f>+[1]CUY!F25</f>
        <v>198.1353</v>
      </c>
      <c r="G24" s="17">
        <f>+[1]CUY!G25</f>
        <v>140.6677</v>
      </c>
      <c r="H24" s="17">
        <f>+[1]CUY!H25</f>
        <v>151.84350000000001</v>
      </c>
      <c r="I24" s="17">
        <f>+[1]CUY!I25</f>
        <v>160.566</v>
      </c>
      <c r="J24" s="17">
        <f>+[1]CUY!J25</f>
        <v>155.16229999999999</v>
      </c>
      <c r="K24" s="17">
        <f>+[1]CUY!K25</f>
        <v>147.2062</v>
      </c>
      <c r="L24" s="17">
        <f>+[1]CUY!L25</f>
        <v>161.10319999999999</v>
      </c>
      <c r="M24" s="17">
        <f>+[1]CUY!M25</f>
        <v>148.0265</v>
      </c>
      <c r="N24" s="17">
        <f>+[1]CUY!N25</f>
        <v>138.5137</v>
      </c>
      <c r="O24" s="18">
        <f>+[1]CUY!R25</f>
        <v>138.1343</v>
      </c>
      <c r="P24" s="19">
        <f>+[1]CUY!S25</f>
        <v>145.63499999999999</v>
      </c>
      <c r="Q24" s="20">
        <f>+[1]CUY!T25</f>
        <v>175.4546</v>
      </c>
      <c r="R24" s="18">
        <f t="shared" si="6"/>
        <v>150.94918146999998</v>
      </c>
      <c r="S24" s="19">
        <f t="shared" si="7"/>
        <v>142.34187578160058</v>
      </c>
      <c r="T24" s="19">
        <f t="shared" si="8"/>
        <v>137.68270877796903</v>
      </c>
      <c r="U24" s="19">
        <f t="shared" si="9"/>
        <v>135.15307757943592</v>
      </c>
      <c r="V24" s="19"/>
      <c r="W24" s="20">
        <f t="shared" si="10"/>
        <v>145.47742903596023</v>
      </c>
      <c r="X24" s="21"/>
      <c r="Y24" s="42">
        <f t="shared" si="20"/>
        <v>3.6410586677945167E-2</v>
      </c>
      <c r="Z24" s="24">
        <f t="shared" si="20"/>
        <v>4.277334471092753E-2</v>
      </c>
      <c r="AA24" s="24">
        <f t="shared" si="20"/>
        <v>2.7552657339273701E-2</v>
      </c>
      <c r="AB24" s="24">
        <f t="shared" si="19"/>
        <v>2.6908189301195984E-2</v>
      </c>
      <c r="AC24" s="24">
        <f t="shared" si="19"/>
        <v>1.4521301407634413E-2</v>
      </c>
      <c r="AD24" s="24">
        <f t="shared" si="19"/>
        <v>3.8597903130537459E-2</v>
      </c>
      <c r="AE24" s="24">
        <f t="shared" si="19"/>
        <v>2.8976570044217054E-2</v>
      </c>
      <c r="AF24" s="24">
        <f t="shared" si="19"/>
        <v>5.7042340679336334E-2</v>
      </c>
      <c r="AG24" s="24">
        <f t="shared" si="19"/>
        <v>1.302497334613828E-2</v>
      </c>
      <c r="AH24" s="24">
        <f t="shared" si="19"/>
        <v>5.1868058999309907E-2</v>
      </c>
      <c r="AI24" s="24">
        <f t="shared" si="19"/>
        <v>1.0279436110971707E-2</v>
      </c>
      <c r="AJ24" s="24">
        <f t="shared" si="19"/>
        <v>4.1892046930241511E-2</v>
      </c>
      <c r="AK24" s="24">
        <f t="shared" si="19"/>
        <v>2.8939687812690629E-2</v>
      </c>
      <c r="AL24" s="24">
        <f t="shared" si="19"/>
        <v>6.2488174004808883E-2</v>
      </c>
      <c r="AM24" s="24">
        <f t="shared" si="19"/>
        <v>3.6166762835312394E-2</v>
      </c>
      <c r="AN24" s="24">
        <f t="shared" si="19"/>
        <v>2.5875113723270671E-2</v>
      </c>
      <c r="AO24" s="24">
        <f t="shared" si="19"/>
        <v>3.6410443544599103E-2</v>
      </c>
      <c r="AP24" s="24">
        <f t="shared" si="21"/>
        <v>3.931071498684946E-2</v>
      </c>
      <c r="AQ24" s="24">
        <f t="shared" si="21"/>
        <v>3.7498309224554438E-2</v>
      </c>
      <c r="AR24" s="24">
        <f t="shared" si="21"/>
        <v>3.6327733486144709E-2</v>
      </c>
      <c r="AS24" s="24" t="e">
        <f t="shared" si="21"/>
        <v>#DIV/0!</v>
      </c>
      <c r="AT24" s="24">
        <f t="shared" si="21"/>
        <v>3.7925996029777309E-2</v>
      </c>
      <c r="AU24" s="21"/>
      <c r="AV24" s="24">
        <f t="shared" si="18"/>
        <v>0.32391175459399535</v>
      </c>
      <c r="AW24" s="24">
        <f t="shared" si="18"/>
        <v>0.32058583057836554</v>
      </c>
      <c r="AX24" s="24">
        <f t="shared" si="18"/>
        <v>0.20404626142993854</v>
      </c>
      <c r="AY24" s="24">
        <f t="shared" si="18"/>
        <v>0.17165570527924134</v>
      </c>
      <c r="AZ24" s="24">
        <f t="shared" si="18"/>
        <v>0.54327207299832914</v>
      </c>
      <c r="BA24" s="24">
        <f t="shared" si="18"/>
        <v>0.28706255444051609</v>
      </c>
      <c r="BB24" s="24">
        <f t="shared" si="18"/>
        <v>0.29465404783220372</v>
      </c>
      <c r="BC24" s="24">
        <f t="shared" si="18"/>
        <v>0.42165894741315735</v>
      </c>
      <c r="BD24" s="24">
        <f t="shared" si="18"/>
        <v>0.29512049967739307</v>
      </c>
      <c r="BE24" s="24">
        <f t="shared" si="18"/>
        <v>0.27738251743093789</v>
      </c>
      <c r="BF24" s="24">
        <f t="shared" si="18"/>
        <v>0.26699676611594159</v>
      </c>
      <c r="BG24" s="24">
        <f t="shared" si="18"/>
        <v>0.32889340950958257</v>
      </c>
      <c r="BH24" s="24">
        <f t="shared" si="18"/>
        <v>0.24243245109919731</v>
      </c>
      <c r="BI24" s="24">
        <f t="shared" si="18"/>
        <v>0.26856270157883522</v>
      </c>
      <c r="BJ24" s="24">
        <f t="shared" si="18"/>
        <v>0.29148313715961494</v>
      </c>
      <c r="BK24" s="24">
        <f t="shared" si="18"/>
        <v>0.45024176950480643</v>
      </c>
      <c r="BL24" s="24">
        <f t="shared" si="18"/>
        <v>0.32390200012884351</v>
      </c>
      <c r="BM24" s="24">
        <f t="shared" si="18"/>
        <v>0.27908922670284086</v>
      </c>
      <c r="BN24" s="24">
        <f t="shared" si="18"/>
        <v>0.25247469536773259</v>
      </c>
      <c r="BO24" s="24">
        <f t="shared" si="18"/>
        <v>0.2334756770267743</v>
      </c>
      <c r="BP24" s="24" t="e">
        <f t="shared" si="18"/>
        <v>#DIV/0!</v>
      </c>
      <c r="BQ24" s="24">
        <f t="shared" si="18"/>
        <v>0.29093145666081255</v>
      </c>
      <c r="BR24" s="21"/>
      <c r="BS24" s="35">
        <f t="shared" si="13"/>
        <v>43282</v>
      </c>
      <c r="BT24" s="24">
        <f t="shared" si="17"/>
        <v>1.1893701080419003E-2</v>
      </c>
      <c r="BU24" s="24">
        <f t="shared" si="17"/>
        <v>9.0723618442373167E-4</v>
      </c>
      <c r="BV24" s="24">
        <f t="shared" si="17"/>
        <v>2.5370894874738436E-3</v>
      </c>
      <c r="BW24" s="24">
        <f t="shared" si="17"/>
        <v>1.7290878231782084E-3</v>
      </c>
      <c r="BX24" s="24">
        <f t="shared" si="17"/>
        <v>2.2540739540478629E-3</v>
      </c>
      <c r="BY24" s="24">
        <f t="shared" si="17"/>
        <v>2.1725374741155394E-3</v>
      </c>
      <c r="BZ24" s="24">
        <f t="shared" si="17"/>
        <v>7.1984960919262552E-3</v>
      </c>
      <c r="CA24" s="24">
        <f t="shared" si="17"/>
        <v>3.4654631190987123E-4</v>
      </c>
      <c r="CB24" s="24">
        <f t="shared" si="17"/>
        <v>3.3491296777418346E-3</v>
      </c>
      <c r="CC24" s="24">
        <f t="shared" si="17"/>
        <v>2.5210288972256069E-4</v>
      </c>
      <c r="CD24" s="24">
        <f t="shared" si="17"/>
        <v>2.7992182479306123E-3</v>
      </c>
      <c r="CE24" s="24">
        <f t="shared" si="17"/>
        <v>9.7095955157394242E-4</v>
      </c>
      <c r="CF24" s="24">
        <f t="shared" si="16"/>
        <v>3.6410178774463273E-2</v>
      </c>
    </row>
    <row r="25" spans="1:84" x14ac:dyDescent="0.25">
      <c r="A25" s="31">
        <f>+[1]CUY!A26</f>
        <v>43313</v>
      </c>
      <c r="B25" s="17">
        <f>+[1]CUY!B26</f>
        <v>156.0822</v>
      </c>
      <c r="C25" s="17">
        <f>+[1]CUY!C26</f>
        <v>154.9999</v>
      </c>
      <c r="D25" s="17">
        <f>+[1]CUY!D26</f>
        <v>139.72749999999999</v>
      </c>
      <c r="E25" s="17">
        <f>+[1]CUY!E26</f>
        <v>123.39239999999999</v>
      </c>
      <c r="F25" s="17">
        <f>+[1]CUY!F26</f>
        <v>210.29859999999999</v>
      </c>
      <c r="G25" s="17">
        <f>+[1]CUY!G26</f>
        <v>145.06209999999999</v>
      </c>
      <c r="H25" s="17">
        <f>+[1]CUY!H26</f>
        <v>156.37899999999999</v>
      </c>
      <c r="I25" s="17">
        <f>+[1]CUY!I26</f>
        <v>166.3646</v>
      </c>
      <c r="J25" s="17">
        <f>+[1]CUY!J26</f>
        <v>169.11940000000001</v>
      </c>
      <c r="K25" s="17">
        <f>+[1]CUY!K26</f>
        <v>150.852</v>
      </c>
      <c r="L25" s="17">
        <f>+[1]CUY!L26</f>
        <v>163.1951</v>
      </c>
      <c r="M25" s="17">
        <f>+[1]CUY!M26</f>
        <v>149.43860000000001</v>
      </c>
      <c r="N25" s="17">
        <f>+[1]CUY!N26</f>
        <v>143.38480000000001</v>
      </c>
      <c r="O25" s="18">
        <f>+[1]CUY!R26</f>
        <v>140.43450000000001</v>
      </c>
      <c r="P25" s="19">
        <f>+[1]CUY!S26</f>
        <v>150.01230000000001</v>
      </c>
      <c r="Q25" s="20">
        <f>+[1]CUY!T26</f>
        <v>184.63669999999999</v>
      </c>
      <c r="R25" s="18">
        <f t="shared" si="6"/>
        <v>156.08083440999999</v>
      </c>
      <c r="S25" s="19">
        <f t="shared" si="7"/>
        <v>146.25260294689602</v>
      </c>
      <c r="T25" s="19">
        <f t="shared" si="8"/>
        <v>139.78950585197936</v>
      </c>
      <c r="U25" s="19">
        <f t="shared" si="9"/>
        <v>137.42976665476618</v>
      </c>
      <c r="V25" s="19"/>
      <c r="W25" s="20">
        <f t="shared" si="10"/>
        <v>149.44631082631983</v>
      </c>
      <c r="X25" s="21"/>
      <c r="Y25" s="42">
        <f t="shared" si="20"/>
        <v>3.3997282549289354E-2</v>
      </c>
      <c r="Z25" s="24">
        <f t="shared" si="20"/>
        <v>4.3084814290405671E-2</v>
      </c>
      <c r="AA25" s="24">
        <f t="shared" si="20"/>
        <v>1.2248183093203968E-2</v>
      </c>
      <c r="AB25" s="24">
        <f t="shared" si="19"/>
        <v>-4.2607996746298893E-3</v>
      </c>
      <c r="AC25" s="24">
        <f t="shared" si="19"/>
        <v>6.138885902713942E-2</v>
      </c>
      <c r="AD25" s="24">
        <f t="shared" si="19"/>
        <v>3.1239580941466949E-2</v>
      </c>
      <c r="AE25" s="24">
        <f t="shared" si="19"/>
        <v>2.9869569655599282E-2</v>
      </c>
      <c r="AF25" s="24">
        <f t="shared" si="19"/>
        <v>3.6113498499059427E-2</v>
      </c>
      <c r="AG25" s="24">
        <f t="shared" si="19"/>
        <v>8.9951618402150713E-2</v>
      </c>
      <c r="AH25" s="24">
        <f t="shared" si="19"/>
        <v>2.4766619884216912E-2</v>
      </c>
      <c r="AI25" s="24">
        <f t="shared" si="19"/>
        <v>1.2984844497191839E-2</v>
      </c>
      <c r="AJ25" s="24">
        <f t="shared" si="19"/>
        <v>9.5395081286122618E-3</v>
      </c>
      <c r="AK25" s="24">
        <f t="shared" si="19"/>
        <v>3.5166918506978062E-2</v>
      </c>
      <c r="AL25" s="24">
        <f t="shared" si="19"/>
        <v>1.6651910495800282E-2</v>
      </c>
      <c r="AM25" s="24">
        <f t="shared" si="19"/>
        <v>3.0056648470491387E-2</v>
      </c>
      <c r="AN25" s="24">
        <f t="shared" si="19"/>
        <v>5.2333196165845752E-2</v>
      </c>
      <c r="AO25" s="24">
        <f t="shared" si="19"/>
        <v>3.3995897758610116E-2</v>
      </c>
      <c r="AP25" s="24">
        <f t="shared" si="21"/>
        <v>2.7474185961240183E-2</v>
      </c>
      <c r="AQ25" s="24">
        <f t="shared" si="21"/>
        <v>1.5301827605729512E-2</v>
      </c>
      <c r="AR25" s="24">
        <f t="shared" si="21"/>
        <v>1.6845262543075723E-2</v>
      </c>
      <c r="AS25" s="24" t="e">
        <f t="shared" si="21"/>
        <v>#DIV/0!</v>
      </c>
      <c r="AT25" s="24">
        <f t="shared" si="21"/>
        <v>2.7281770214529599E-2</v>
      </c>
      <c r="AU25" s="21"/>
      <c r="AV25" s="24">
        <f t="shared" si="18"/>
        <v>0.35057291243032207</v>
      </c>
      <c r="AW25" s="24">
        <f t="shared" si="18"/>
        <v>0.34775724354771675</v>
      </c>
      <c r="AX25" s="24">
        <f t="shared" si="18"/>
        <v>0.19469018982173791</v>
      </c>
      <c r="AY25" s="24">
        <f t="shared" si="18"/>
        <v>0.17412018821335273</v>
      </c>
      <c r="AZ25" s="24">
        <f t="shared" si="18"/>
        <v>0.60166001017514037</v>
      </c>
      <c r="BA25" s="24">
        <f t="shared" si="18"/>
        <v>0.31449099777900802</v>
      </c>
      <c r="BB25" s="24">
        <f t="shared" si="18"/>
        <v>0.30828462860307626</v>
      </c>
      <c r="BC25" s="24">
        <f t="shared" si="18"/>
        <v>0.46618852639612784</v>
      </c>
      <c r="BD25" s="24">
        <f t="shared" si="18"/>
        <v>0.39316988462153124</v>
      </c>
      <c r="BE25" s="24">
        <f t="shared" si="18"/>
        <v>0.29459692098557988</v>
      </c>
      <c r="BF25" s="24">
        <f t="shared" si="18"/>
        <v>0.26941003330745694</v>
      </c>
      <c r="BG25" s="24">
        <f t="shared" si="18"/>
        <v>0.33175239724806627</v>
      </c>
      <c r="BH25" s="24">
        <f t="shared" si="18"/>
        <v>0.26482110234581291</v>
      </c>
      <c r="BI25" s="24">
        <f t="shared" si="18"/>
        <v>0.27890605719239803</v>
      </c>
      <c r="BJ25" s="24">
        <f t="shared" si="18"/>
        <v>0.3112607962546472</v>
      </c>
      <c r="BK25" s="24">
        <f t="shared" si="18"/>
        <v>0.50600283033103444</v>
      </c>
      <c r="BL25" s="24">
        <f t="shared" si="18"/>
        <v>0.35056266598183017</v>
      </c>
      <c r="BM25" s="24">
        <f t="shared" si="18"/>
        <v>0.29699085430405958</v>
      </c>
      <c r="BN25" s="24">
        <f t="shared" si="18"/>
        <v>0.26500558167829991</v>
      </c>
      <c r="BO25" s="24">
        <f t="shared" si="18"/>
        <v>0.24836728415639375</v>
      </c>
      <c r="BP25" s="24" t="e">
        <f t="shared" si="18"/>
        <v>#DIV/0!</v>
      </c>
      <c r="BQ25" s="24">
        <f t="shared" si="18"/>
        <v>0.31618740467551643</v>
      </c>
      <c r="BR25" s="21"/>
      <c r="BS25" s="35">
        <f t="shared" si="13"/>
        <v>43313</v>
      </c>
      <c r="BT25" s="24">
        <f t="shared" si="17"/>
        <v>1.2053859184115561E-2</v>
      </c>
      <c r="BU25" s="24">
        <f t="shared" si="17"/>
        <v>3.9985339545532363E-4</v>
      </c>
      <c r="BV25" s="24">
        <f t="shared" si="17"/>
        <v>-3.9805419399630649E-4</v>
      </c>
      <c r="BW25" s="24">
        <f t="shared" si="17"/>
        <v>7.1553421225396662E-3</v>
      </c>
      <c r="BX25" s="24">
        <f t="shared" si="17"/>
        <v>1.8282065024050921E-3</v>
      </c>
      <c r="BY25" s="24">
        <f t="shared" si="17"/>
        <v>2.2234271809993015E-3</v>
      </c>
      <c r="BZ25" s="24">
        <f t="shared" si="17"/>
        <v>4.6480901329775375E-3</v>
      </c>
      <c r="CA25" s="24">
        <f t="shared" si="17"/>
        <v>2.3392774310485019E-3</v>
      </c>
      <c r="CB25" s="24">
        <f t="shared" si="17"/>
        <v>1.6230359263943203E-3</v>
      </c>
      <c r="CC25" s="24">
        <f t="shared" si="17"/>
        <v>3.1042376199318729E-4</v>
      </c>
      <c r="CD25" s="24">
        <f t="shared" si="17"/>
        <v>6.4079932269098282E-4</v>
      </c>
      <c r="CE25" s="24">
        <f t="shared" si="17"/>
        <v>1.1713850850246766E-3</v>
      </c>
      <c r="CF25" s="24">
        <f t="shared" si="16"/>
        <v>3.3995645851647847E-2</v>
      </c>
    </row>
    <row r="26" spans="1:84" x14ac:dyDescent="0.25">
      <c r="A26" s="31">
        <f>+[1]CUY!A27</f>
        <v>43344</v>
      </c>
      <c r="B26" s="17">
        <f>+[1]CUY!B27</f>
        <v>166.75620000000001</v>
      </c>
      <c r="C26" s="17">
        <f>+[1]CUY!C27</f>
        <v>167.81270000000001</v>
      </c>
      <c r="D26" s="17">
        <f>+[1]CUY!D27</f>
        <v>145.94479999999999</v>
      </c>
      <c r="E26" s="17">
        <f>+[1]CUY!E27</f>
        <v>133.59950000000001</v>
      </c>
      <c r="F26" s="17">
        <f>+[1]CUY!F27</f>
        <v>215.56479999999999</v>
      </c>
      <c r="G26" s="17">
        <f>+[1]CUY!G27</f>
        <v>158.9075</v>
      </c>
      <c r="H26" s="17">
        <f>+[1]CUY!H27</f>
        <v>163.58930000000001</v>
      </c>
      <c r="I26" s="17">
        <f>+[1]CUY!I27</f>
        <v>181.29830000000001</v>
      </c>
      <c r="J26" s="17">
        <f>+[1]CUY!J27</f>
        <v>171.874</v>
      </c>
      <c r="K26" s="17">
        <f>+[1]CUY!K27</f>
        <v>161.85489999999999</v>
      </c>
      <c r="L26" s="17">
        <f>+[1]CUY!L27</f>
        <v>163.5566</v>
      </c>
      <c r="M26" s="17">
        <f>+[1]CUY!M27</f>
        <v>159.55950000000001</v>
      </c>
      <c r="N26" s="17">
        <f>+[1]CUY!N27</f>
        <v>156.07759999999999</v>
      </c>
      <c r="O26" s="18">
        <f>+[1]CUY!R27</f>
        <v>145.48349999999999</v>
      </c>
      <c r="P26" s="19">
        <f>+[1]CUY!S27</f>
        <v>162.55600000000001</v>
      </c>
      <c r="Q26" s="20">
        <f>+[1]CUY!T27</f>
        <v>192.40960000000001</v>
      </c>
      <c r="R26" s="18">
        <f t="shared" si="6"/>
        <v>166.75464149000001</v>
      </c>
      <c r="S26" s="19">
        <f t="shared" si="7"/>
        <v>157.90232566940912</v>
      </c>
      <c r="T26" s="19">
        <f t="shared" si="8"/>
        <v>151.04734942627658</v>
      </c>
      <c r="U26" s="19">
        <f t="shared" si="9"/>
        <v>148.96565605141026</v>
      </c>
      <c r="V26" s="19"/>
      <c r="W26" s="20">
        <f t="shared" si="10"/>
        <v>160.25260673297629</v>
      </c>
      <c r="X26" s="21"/>
      <c r="Y26" s="42">
        <f t="shared" si="20"/>
        <v>6.8387042212372684E-2</v>
      </c>
      <c r="Z26" s="24">
        <f t="shared" si="20"/>
        <v>8.266327913759941E-2</v>
      </c>
      <c r="AA26" s="24">
        <f t="shared" si="20"/>
        <v>4.4495893793276231E-2</v>
      </c>
      <c r="AB26" s="24">
        <f t="shared" si="19"/>
        <v>8.2720653784187803E-2</v>
      </c>
      <c r="AC26" s="24">
        <f t="shared" si="19"/>
        <v>2.5041536177606405E-2</v>
      </c>
      <c r="AD26" s="24">
        <f t="shared" si="19"/>
        <v>9.5444640605644171E-2</v>
      </c>
      <c r="AE26" s="24">
        <f t="shared" si="19"/>
        <v>4.6107853356269102E-2</v>
      </c>
      <c r="AF26" s="24">
        <f t="shared" si="19"/>
        <v>8.9764889886430277E-2</v>
      </c>
      <c r="AG26" s="24">
        <f t="shared" si="19"/>
        <v>1.6287900737585348E-2</v>
      </c>
      <c r="AH26" s="24">
        <f t="shared" si="19"/>
        <v>7.2938376687083917E-2</v>
      </c>
      <c r="AI26" s="24">
        <f t="shared" si="19"/>
        <v>2.2151400379055719E-3</v>
      </c>
      <c r="AJ26" s="24">
        <f t="shared" si="19"/>
        <v>6.7726143044702036E-2</v>
      </c>
      <c r="AK26" s="24">
        <f t="shared" si="19"/>
        <v>8.8522632803476942E-2</v>
      </c>
      <c r="AL26" s="24">
        <f t="shared" si="19"/>
        <v>3.5952703929589713E-2</v>
      </c>
      <c r="AM26" s="24">
        <f t="shared" si="19"/>
        <v>8.3617810006246129E-2</v>
      </c>
      <c r="AN26" s="24">
        <f t="shared" si="19"/>
        <v>4.2098347728268593E-2</v>
      </c>
      <c r="AO26" s="24">
        <f t="shared" si="19"/>
        <v>6.8386404521400657E-2</v>
      </c>
      <c r="AP26" s="24">
        <f t="shared" si="21"/>
        <v>7.9654806053216731E-2</v>
      </c>
      <c r="AQ26" s="24">
        <f t="shared" si="21"/>
        <v>8.0534254024890561E-2</v>
      </c>
      <c r="AR26" s="24">
        <f t="shared" si="21"/>
        <v>8.39402531012301E-2</v>
      </c>
      <c r="AS26" s="24" t="e">
        <f t="shared" si="21"/>
        <v>#DIV/0!</v>
      </c>
      <c r="AT26" s="24">
        <f t="shared" si="21"/>
        <v>7.2308883684757408E-2</v>
      </c>
      <c r="AU26" s="21"/>
      <c r="AV26" s="24">
        <f t="shared" si="18"/>
        <v>0.41826383744536599</v>
      </c>
      <c r="AW26" s="24">
        <f t="shared" si="18"/>
        <v>0.43227181403383597</v>
      </c>
      <c r="AX26" s="24">
        <f t="shared" si="18"/>
        <v>0.24104726181800551</v>
      </c>
      <c r="AY26" s="24">
        <f t="shared" si="18"/>
        <v>0.23776131129072309</v>
      </c>
      <c r="AZ26" s="24">
        <f t="shared" si="18"/>
        <v>0.62173784494828177</v>
      </c>
      <c r="BA26" s="24">
        <f t="shared" si="18"/>
        <v>0.41899687281780373</v>
      </c>
      <c r="BB26" s="24">
        <f t="shared" si="18"/>
        <v>0.32604528140991507</v>
      </c>
      <c r="BC26" s="24">
        <f t="shared" si="18"/>
        <v>0.58175563434841204</v>
      </c>
      <c r="BD26" s="24">
        <f t="shared" si="18"/>
        <v>0.41452049225188037</v>
      </c>
      <c r="BE26" s="24">
        <f t="shared" si="18"/>
        <v>0.35325658004749005</v>
      </c>
      <c r="BF26" s="24">
        <f t="shared" si="18"/>
        <v>0.26514144182401966</v>
      </c>
      <c r="BG26" s="24">
        <f t="shared" si="18"/>
        <v>0.39587587198773844</v>
      </c>
      <c r="BH26" s="24">
        <f t="shared" si="18"/>
        <v>0.37310302477922508</v>
      </c>
      <c r="BI26" s="24">
        <f t="shared" si="18"/>
        <v>0.25954941976236401</v>
      </c>
      <c r="BJ26" s="24">
        <f t="shared" si="18"/>
        <v>0.40001601927825403</v>
      </c>
      <c r="BK26" s="24">
        <f t="shared" si="18"/>
        <v>0.55776560845361423</v>
      </c>
      <c r="BL26" s="24">
        <f t="shared" si="18"/>
        <v>0.41825251684068188</v>
      </c>
      <c r="BM26" s="24">
        <f t="shared" si="18"/>
        <v>0.37433933919425488</v>
      </c>
      <c r="BN26" s="24">
        <f t="shared" si="18"/>
        <v>0.33950130045967963</v>
      </c>
      <c r="BO26" s="24">
        <f t="shared" si="18"/>
        <v>0.32547887181015467</v>
      </c>
      <c r="BP26" s="24" t="e">
        <f t="shared" si="18"/>
        <v>#DIV/0!</v>
      </c>
      <c r="BQ26" s="24">
        <f t="shared" si="18"/>
        <v>0.38600141627235907</v>
      </c>
      <c r="BR26" s="21"/>
      <c r="BS26" s="35">
        <f t="shared" si="13"/>
        <v>43344</v>
      </c>
      <c r="BT26" s="24">
        <f t="shared" si="17"/>
        <v>2.3330000217833956E-2</v>
      </c>
      <c r="BU26" s="24">
        <f t="shared" si="17"/>
        <v>1.4220558782487677E-3</v>
      </c>
      <c r="BV26" s="24">
        <f t="shared" si="17"/>
        <v>7.442027213865522E-3</v>
      </c>
      <c r="BW26" s="24">
        <f t="shared" si="17"/>
        <v>2.9961043603947139E-3</v>
      </c>
      <c r="BX26" s="24">
        <f t="shared" si="17"/>
        <v>5.5707256817241211E-3</v>
      </c>
      <c r="BY26" s="24">
        <f t="shared" si="17"/>
        <v>3.4184692424889017E-3</v>
      </c>
      <c r="BZ26" s="24">
        <f t="shared" si="17"/>
        <v>1.1577090148652453E-2</v>
      </c>
      <c r="CA26" s="24">
        <f t="shared" si="17"/>
        <v>4.4650434194289638E-4</v>
      </c>
      <c r="CB26" s="24">
        <f t="shared" si="17"/>
        <v>4.7372146215263417E-3</v>
      </c>
      <c r="CC26" s="24">
        <f t="shared" si="17"/>
        <v>5.1880355351219727E-5</v>
      </c>
      <c r="CD26" s="24">
        <f t="shared" si="17"/>
        <v>4.4417726685041627E-3</v>
      </c>
      <c r="CE26" s="24">
        <f t="shared" si="17"/>
        <v>2.9519614664580531E-3</v>
      </c>
      <c r="CF26" s="24">
        <f t="shared" si="16"/>
        <v>6.8385806196991111E-2</v>
      </c>
    </row>
    <row r="27" spans="1:84" x14ac:dyDescent="0.25">
      <c r="A27" s="31">
        <f>+[1]CUY!A28</f>
        <v>43374</v>
      </c>
      <c r="B27" s="17">
        <f>+[1]CUY!B28</f>
        <v>176.6713</v>
      </c>
      <c r="C27" s="17">
        <f>+[1]CUY!C28</f>
        <v>177.57689999999999</v>
      </c>
      <c r="D27" s="17">
        <f>+[1]CUY!D28</f>
        <v>148.6378</v>
      </c>
      <c r="E27" s="17">
        <f>+[1]CUY!E28</f>
        <v>140.16300000000001</v>
      </c>
      <c r="F27" s="17">
        <f>+[1]CUY!F28</f>
        <v>242.55779999999999</v>
      </c>
      <c r="G27" s="17">
        <f>+[1]CUY!G28</f>
        <v>166.6301</v>
      </c>
      <c r="H27" s="17">
        <f>+[1]CUY!H28</f>
        <v>172.25389999999999</v>
      </c>
      <c r="I27" s="17">
        <f>+[1]CUY!I28</f>
        <v>195.94040000000001</v>
      </c>
      <c r="J27" s="17">
        <f>+[1]CUY!J28</f>
        <v>172.5153</v>
      </c>
      <c r="K27" s="17">
        <f>+[1]CUY!K28</f>
        <v>165.68109999999999</v>
      </c>
      <c r="L27" s="17">
        <f>+[1]CUY!L28</f>
        <v>172.26859999999999</v>
      </c>
      <c r="M27" s="17">
        <f>+[1]CUY!M28</f>
        <v>162.06309999999999</v>
      </c>
      <c r="N27" s="17">
        <f>+[1]CUY!N28</f>
        <v>166.0309</v>
      </c>
      <c r="O27" s="18">
        <f>+[1]CUY!R28</f>
        <v>153.49700000000001</v>
      </c>
      <c r="P27" s="19">
        <f>+[1]CUY!S28</f>
        <v>170.41290000000001</v>
      </c>
      <c r="Q27" s="20">
        <f>+[1]CUY!T28</f>
        <v>210.08609999999999</v>
      </c>
      <c r="R27" s="18">
        <f t="shared" si="6"/>
        <v>176.66882143000001</v>
      </c>
      <c r="S27" s="19">
        <f t="shared" si="7"/>
        <v>165.22162761406133</v>
      </c>
      <c r="T27" s="19">
        <f t="shared" si="8"/>
        <v>156.84719913941484</v>
      </c>
      <c r="U27" s="19">
        <f t="shared" si="9"/>
        <v>155.57162181363802</v>
      </c>
      <c r="V27" s="19"/>
      <c r="W27" s="20">
        <f t="shared" si="10"/>
        <v>168.811480489671</v>
      </c>
      <c r="X27" s="21"/>
      <c r="Y27" s="42">
        <f t="shared" si="20"/>
        <v>5.9458658808487996E-2</v>
      </c>
      <c r="Z27" s="24">
        <f t="shared" si="20"/>
        <v>5.8185107563372584E-2</v>
      </c>
      <c r="AA27" s="24">
        <f t="shared" si="20"/>
        <v>1.8452181920835864E-2</v>
      </c>
      <c r="AB27" s="24">
        <f t="shared" si="19"/>
        <v>4.91281778749173E-2</v>
      </c>
      <c r="AC27" s="24">
        <f t="shared" si="19"/>
        <v>0.12521988747699075</v>
      </c>
      <c r="AD27" s="24">
        <f t="shared" si="19"/>
        <v>4.8598083790884594E-2</v>
      </c>
      <c r="AE27" s="24">
        <f t="shared" si="19"/>
        <v>5.2965566818856669E-2</v>
      </c>
      <c r="AF27" s="24">
        <f t="shared" si="19"/>
        <v>8.0762478192018428E-2</v>
      </c>
      <c r="AG27" s="24">
        <f t="shared" si="19"/>
        <v>3.7312217089262578E-3</v>
      </c>
      <c r="AH27" s="24">
        <f t="shared" si="19"/>
        <v>2.3639692094586051E-2</v>
      </c>
      <c r="AI27" s="24">
        <f t="shared" si="19"/>
        <v>5.326596419832641E-2</v>
      </c>
      <c r="AJ27" s="24">
        <f t="shared" si="19"/>
        <v>1.5690698454181584E-2</v>
      </c>
      <c r="AK27" s="24">
        <f t="shared" si="19"/>
        <v>6.377148290337642E-2</v>
      </c>
      <c r="AL27" s="24">
        <f t="shared" si="19"/>
        <v>5.5081847769678394E-2</v>
      </c>
      <c r="AM27" s="24">
        <f t="shared" si="19"/>
        <v>4.8333497379364543E-2</v>
      </c>
      <c r="AN27" s="24">
        <f t="shared" si="19"/>
        <v>9.1869116717668842E-2</v>
      </c>
      <c r="AO27" s="24">
        <f t="shared" si="19"/>
        <v>5.9453697069022926E-2</v>
      </c>
      <c r="AP27" s="24">
        <f t="shared" si="21"/>
        <v>4.635335112147887E-2</v>
      </c>
      <c r="AQ27" s="24">
        <f t="shared" si="21"/>
        <v>3.8397560335668546E-2</v>
      </c>
      <c r="AR27" s="24">
        <f t="shared" si="21"/>
        <v>4.4345562174062048E-2</v>
      </c>
      <c r="AS27" s="24" t="e">
        <f t="shared" si="21"/>
        <v>#DIV/0!</v>
      </c>
      <c r="AT27" s="24">
        <f t="shared" si="21"/>
        <v>5.3408639841697525E-2</v>
      </c>
      <c r="AU27" s="21"/>
      <c r="AV27" s="24">
        <f t="shared" si="18"/>
        <v>0.47722924770310815</v>
      </c>
      <c r="AW27" s="24">
        <f t="shared" si="18"/>
        <v>0.49063197250702162</v>
      </c>
      <c r="AX27" s="24">
        <f t="shared" si="18"/>
        <v>0.22838923589819027</v>
      </c>
      <c r="AY27" s="24">
        <f t="shared" si="18"/>
        <v>0.27027585494369277</v>
      </c>
      <c r="AZ27" s="24">
        <f t="shared" si="18"/>
        <v>0.80200230898498259</v>
      </c>
      <c r="BA27" s="24">
        <f t="shared" si="18"/>
        <v>0.48251904417037506</v>
      </c>
      <c r="BB27" s="24">
        <f t="shared" si="18"/>
        <v>0.36840094153386116</v>
      </c>
      <c r="BC27" s="24">
        <f t="shared" si="18"/>
        <v>0.67728040417632895</v>
      </c>
      <c r="BD27" s="24">
        <f t="shared" si="18"/>
        <v>0.35008252381216964</v>
      </c>
      <c r="BE27" s="24">
        <f t="shared" si="18"/>
        <v>0.35061673243896041</v>
      </c>
      <c r="BF27" s="24">
        <f t="shared" si="18"/>
        <v>0.31327110612371856</v>
      </c>
      <c r="BG27" s="24">
        <f t="shared" si="18"/>
        <v>0.42772909433526762</v>
      </c>
      <c r="BH27" s="24">
        <f t="shared" si="18"/>
        <v>0.43111703755293496</v>
      </c>
      <c r="BI27" s="24">
        <f t="shared" si="18"/>
        <v>0.30325625150705227</v>
      </c>
      <c r="BJ27" s="24">
        <f t="shared" si="18"/>
        <v>0.44438643227111729</v>
      </c>
      <c r="BK27" s="24">
        <f t="shared" si="18"/>
        <v>0.66914234094229741</v>
      </c>
      <c r="BL27" s="24">
        <f t="shared" si="18"/>
        <v>0.47721161572983983</v>
      </c>
      <c r="BM27" s="24">
        <f t="shared" si="18"/>
        <v>0.41563995481725624</v>
      </c>
      <c r="BN27" s="24">
        <f t="shared" si="18"/>
        <v>0.37222048825920484</v>
      </c>
      <c r="BO27" s="24">
        <f t="shared" si="18"/>
        <v>0.35876221940056774</v>
      </c>
      <c r="BP27" s="24" t="e">
        <f t="shared" si="18"/>
        <v>#DIV/0!</v>
      </c>
      <c r="BQ27" s="24">
        <f t="shared" si="18"/>
        <v>0.43057737951134434</v>
      </c>
      <c r="BR27" s="21"/>
      <c r="BS27" s="35">
        <f t="shared" si="13"/>
        <v>43374</v>
      </c>
      <c r="BT27" s="24">
        <f t="shared" si="17"/>
        <v>1.6640974308601401E-2</v>
      </c>
      <c r="BU27" s="24">
        <f t="shared" si="17"/>
        <v>5.7653088760718004E-4</v>
      </c>
      <c r="BV27" s="24">
        <f t="shared" si="17"/>
        <v>4.4791515997606116E-3</v>
      </c>
      <c r="BW27" s="24">
        <f t="shared" si="17"/>
        <v>1.4374148607368119E-2</v>
      </c>
      <c r="BX27" s="24">
        <f t="shared" si="17"/>
        <v>2.9083133340769333E-3</v>
      </c>
      <c r="BY27" s="24">
        <f t="shared" si="17"/>
        <v>3.8450168569444396E-3</v>
      </c>
      <c r="BZ27" s="24">
        <f t="shared" si="17"/>
        <v>1.0624457141623519E-2</v>
      </c>
      <c r="CA27" s="24">
        <f t="shared" si="17"/>
        <v>9.7297072012914824E-5</v>
      </c>
      <c r="CB27" s="24">
        <f t="shared" si="17"/>
        <v>1.5418955337192857E-3</v>
      </c>
      <c r="CC27" s="24">
        <f t="shared" si="17"/>
        <v>1.1702641341071562E-3</v>
      </c>
      <c r="CD27" s="24">
        <f t="shared" si="17"/>
        <v>1.0284271289463208E-3</v>
      </c>
      <c r="CE27" s="24">
        <f t="shared" si="17"/>
        <v>2.1666648076653248E-3</v>
      </c>
      <c r="CF27" s="24">
        <f t="shared" si="16"/>
        <v>5.94531414124332E-2</v>
      </c>
    </row>
    <row r="28" spans="1:84" x14ac:dyDescent="0.25">
      <c r="A28" s="31">
        <f>+[1]CUY!A29</f>
        <v>43405</v>
      </c>
      <c r="B28" s="17">
        <f>+[1]CUY!B29</f>
        <v>183.13939999999999</v>
      </c>
      <c r="C28" s="17">
        <f>+[1]CUY!C29</f>
        <v>183.27719999999999</v>
      </c>
      <c r="D28" s="17">
        <f>+[1]CUY!D29</f>
        <v>155.44980000000001</v>
      </c>
      <c r="E28" s="17">
        <f>+[1]CUY!E29</f>
        <v>145.90649999999999</v>
      </c>
      <c r="F28" s="17">
        <f>+[1]CUY!F29</f>
        <v>250.72149999999999</v>
      </c>
      <c r="G28" s="17">
        <f>+[1]CUY!G29</f>
        <v>172.87799999999999</v>
      </c>
      <c r="H28" s="17">
        <f>+[1]CUY!H29</f>
        <v>188.43680000000001</v>
      </c>
      <c r="I28" s="17">
        <f>+[1]CUY!I29</f>
        <v>200.61439999999999</v>
      </c>
      <c r="J28" s="17">
        <f>+[1]CUY!J29</f>
        <v>178.8212</v>
      </c>
      <c r="K28" s="17">
        <f>+[1]CUY!K29</f>
        <v>171.4417</v>
      </c>
      <c r="L28" s="17">
        <f>+[1]CUY!L29</f>
        <v>174.75149999999999</v>
      </c>
      <c r="M28" s="17">
        <f>+[1]CUY!M29</f>
        <v>163.51310000000001</v>
      </c>
      <c r="N28" s="17">
        <f>+[1]CUY!N29</f>
        <v>176.18889999999999</v>
      </c>
      <c r="O28" s="18">
        <f>+[1]CUY!R29</f>
        <v>160.78739999999999</v>
      </c>
      <c r="P28" s="19">
        <f>+[1]CUY!S29</f>
        <v>176.66900000000001</v>
      </c>
      <c r="Q28" s="20">
        <f>+[1]CUY!T29</f>
        <v>216.77889999999999</v>
      </c>
      <c r="R28" s="18">
        <f t="shared" si="6"/>
        <v>183.13636761999999</v>
      </c>
      <c r="S28" s="19">
        <f t="shared" si="7"/>
        <v>170.85268939416602</v>
      </c>
      <c r="T28" s="19">
        <f t="shared" si="8"/>
        <v>162.30087423981644</v>
      </c>
      <c r="U28" s="19">
        <f t="shared" si="9"/>
        <v>162.004417743663</v>
      </c>
      <c r="V28" s="19"/>
      <c r="W28" s="20">
        <f t="shared" si="10"/>
        <v>176.04191463274674</v>
      </c>
      <c r="X28" s="21"/>
      <c r="Y28" s="42">
        <f t="shared" si="20"/>
        <v>3.6610926619094375E-2</v>
      </c>
      <c r="Z28" s="24">
        <f t="shared" si="20"/>
        <v>3.2100459012405214E-2</v>
      </c>
      <c r="AA28" s="24">
        <f t="shared" si="20"/>
        <v>4.5829526540355214E-2</v>
      </c>
      <c r="AB28" s="24">
        <f t="shared" si="19"/>
        <v>4.0977290725797699E-2</v>
      </c>
      <c r="AC28" s="24">
        <f t="shared" si="19"/>
        <v>3.3656720171439503E-2</v>
      </c>
      <c r="AD28" s="24">
        <f t="shared" si="19"/>
        <v>3.7495626540462901E-2</v>
      </c>
      <c r="AE28" s="24">
        <f t="shared" si="19"/>
        <v>9.3947945445647552E-2</v>
      </c>
      <c r="AF28" s="24">
        <f t="shared" si="19"/>
        <v>2.3854192397279927E-2</v>
      </c>
      <c r="AG28" s="24">
        <f t="shared" si="19"/>
        <v>3.6552699963423585E-2</v>
      </c>
      <c r="AH28" s="24">
        <f t="shared" si="19"/>
        <v>3.476920421218832E-2</v>
      </c>
      <c r="AI28" s="24">
        <f t="shared" si="19"/>
        <v>1.4412957439719154E-2</v>
      </c>
      <c r="AJ28" s="24">
        <f t="shared" si="19"/>
        <v>8.9471323206826714E-3</v>
      </c>
      <c r="AK28" s="24">
        <f t="shared" si="19"/>
        <v>6.1181382501690917E-2</v>
      </c>
      <c r="AL28" s="24">
        <f t="shared" si="19"/>
        <v>4.7495390789396463E-2</v>
      </c>
      <c r="AM28" s="24">
        <f t="shared" si="19"/>
        <v>3.6711422668119553E-2</v>
      </c>
      <c r="AN28" s="24">
        <f t="shared" si="19"/>
        <v>3.185741465046954E-2</v>
      </c>
      <c r="AO28" s="24">
        <f t="shared" si="19"/>
        <v>3.6608305515654083E-2</v>
      </c>
      <c r="AP28" s="24">
        <f t="shared" si="21"/>
        <v>3.4081868466144138E-2</v>
      </c>
      <c r="AQ28" s="24">
        <f t="shared" si="21"/>
        <v>3.4770624724730137E-2</v>
      </c>
      <c r="AR28" s="24">
        <f t="shared" si="21"/>
        <v>4.1349417426084001E-2</v>
      </c>
      <c r="AS28" s="24" t="e">
        <f t="shared" si="21"/>
        <v>#DIV/0!</v>
      </c>
      <c r="AT28" s="24">
        <f t="shared" si="21"/>
        <v>4.2831412425875515E-2</v>
      </c>
      <c r="AU28" s="21"/>
      <c r="AV28" s="24">
        <f t="shared" si="18"/>
        <v>0.50772843016751024</v>
      </c>
      <c r="AW28" s="24">
        <f t="shared" si="18"/>
        <v>0.51809641981209031</v>
      </c>
      <c r="AX28" s="24">
        <f t="shared" si="18"/>
        <v>0.27002093147515427</v>
      </c>
      <c r="AY28" s="24">
        <f t="shared" si="18"/>
        <v>0.32326133564538528</v>
      </c>
      <c r="AZ28" s="24">
        <f t="shared" si="18"/>
        <v>0.8068650660670722</v>
      </c>
      <c r="BA28" s="24">
        <f t="shared" si="18"/>
        <v>0.52139820999551167</v>
      </c>
      <c r="BB28" s="24">
        <f t="shared" si="18"/>
        <v>0.4776320473753628</v>
      </c>
      <c r="BC28" s="24">
        <f t="shared" si="18"/>
        <v>0.66778121212221975</v>
      </c>
      <c r="BD28" s="24">
        <f t="shared" si="18"/>
        <v>0.38049410889170576</v>
      </c>
      <c r="BE28" s="24">
        <f t="shared" si="18"/>
        <v>0.39417500203301614</v>
      </c>
      <c r="BF28" s="24">
        <f t="shared" si="18"/>
        <v>0.31786672579105257</v>
      </c>
      <c r="BG28" s="24">
        <f t="shared" si="18"/>
        <v>0.39362308711790317</v>
      </c>
      <c r="BH28" s="24">
        <f t="shared" si="18"/>
        <v>0.50831422852828201</v>
      </c>
      <c r="BI28" s="24">
        <f t="shared" ref="BI28:BQ56" si="22">+O28/O16-1</f>
        <v>0.34424924735371976</v>
      </c>
      <c r="BJ28" s="24">
        <f t="shared" si="22"/>
        <v>0.47951719246059188</v>
      </c>
      <c r="BK28" s="24">
        <f t="shared" si="22"/>
        <v>0.67786954842494773</v>
      </c>
      <c r="BL28" s="24">
        <f t="shared" si="22"/>
        <v>0.5077079718983919</v>
      </c>
      <c r="BM28" s="24">
        <f t="shared" si="22"/>
        <v>0.44749131300615752</v>
      </c>
      <c r="BN28" s="24">
        <f t="shared" si="22"/>
        <v>0.40654534635328399</v>
      </c>
      <c r="BO28" s="24">
        <f t="shared" si="22"/>
        <v>0.4097719464193601</v>
      </c>
      <c r="BP28" s="24" t="e">
        <f t="shared" si="22"/>
        <v>#DIV/0!</v>
      </c>
      <c r="BQ28" s="24">
        <f t="shared" si="22"/>
        <v>0.474275182308042</v>
      </c>
      <c r="BR28" s="21"/>
      <c r="BS28" s="35">
        <f t="shared" si="13"/>
        <v>43405</v>
      </c>
      <c r="BT28" s="24">
        <f t="shared" si="17"/>
        <v>9.1697138131660305E-3</v>
      </c>
      <c r="BU28" s="24">
        <f t="shared" si="17"/>
        <v>1.3765020124943917E-3</v>
      </c>
      <c r="BV28" s="24">
        <f t="shared" si="17"/>
        <v>3.6995839165727433E-3</v>
      </c>
      <c r="BW28" s="24">
        <f t="shared" si="17"/>
        <v>4.1033068755366633E-3</v>
      </c>
      <c r="BX28" s="24">
        <f t="shared" si="17"/>
        <v>2.2208933765699304E-3</v>
      </c>
      <c r="BY28" s="24">
        <f t="shared" si="17"/>
        <v>6.7783199648160236E-3</v>
      </c>
      <c r="BZ28" s="24">
        <f t="shared" si="17"/>
        <v>3.2011651015190204E-3</v>
      </c>
      <c r="CA28" s="24">
        <f t="shared" si="17"/>
        <v>9.0302878849026532E-4</v>
      </c>
      <c r="CB28" s="24">
        <f t="shared" si="17"/>
        <v>2.1911443454596231E-3</v>
      </c>
      <c r="CC28" s="24">
        <f t="shared" si="17"/>
        <v>3.1480472493268584E-4</v>
      </c>
      <c r="CD28" s="24">
        <f t="shared" si="17"/>
        <v>5.6220223658285859E-4</v>
      </c>
      <c r="CE28" s="24">
        <f t="shared" si="17"/>
        <v>2.0871267715808937E-3</v>
      </c>
      <c r="CF28" s="24">
        <f t="shared" si="16"/>
        <v>3.660779192772113E-2</v>
      </c>
    </row>
    <row r="29" spans="1:84" x14ac:dyDescent="0.25">
      <c r="A29" s="31">
        <f>+[1]CUY!A30</f>
        <v>43435</v>
      </c>
      <c r="B29" s="17">
        <f>+[1]CUY!B30</f>
        <v>187.70849999999999</v>
      </c>
      <c r="C29" s="17">
        <f>+[1]CUY!C30</f>
        <v>184.88720000000001</v>
      </c>
      <c r="D29" s="17">
        <f>+[1]CUY!D30</f>
        <v>158.2336</v>
      </c>
      <c r="E29" s="17">
        <f>+[1]CUY!E30</f>
        <v>149.73560000000001</v>
      </c>
      <c r="F29" s="17">
        <f>+[1]CUY!F30</f>
        <v>254.8493</v>
      </c>
      <c r="G29" s="17">
        <f>+[1]CUY!G30</f>
        <v>177.6481</v>
      </c>
      <c r="H29" s="17">
        <f>+[1]CUY!H30</f>
        <v>196.26150000000001</v>
      </c>
      <c r="I29" s="17">
        <f>+[1]CUY!I30</f>
        <v>208.58029999999999</v>
      </c>
      <c r="J29" s="17">
        <f>+[1]CUY!J30</f>
        <v>194.6626</v>
      </c>
      <c r="K29" s="17">
        <f>+[1]CUY!K30</f>
        <v>176.52070000000001</v>
      </c>
      <c r="L29" s="17">
        <f>+[1]CUY!L30</f>
        <v>175.2663</v>
      </c>
      <c r="M29" s="17">
        <f>+[1]CUY!M30</f>
        <v>169.6335</v>
      </c>
      <c r="N29" s="17">
        <f>+[1]CUY!N30</f>
        <v>181.54740000000001</v>
      </c>
      <c r="O29" s="18">
        <f>+[1]CUY!R30</f>
        <v>160.76509999999999</v>
      </c>
      <c r="P29" s="19">
        <f>+[1]CUY!S30</f>
        <v>181.67609999999999</v>
      </c>
      <c r="Q29" s="20">
        <f>+[1]CUY!T30</f>
        <v>222.51560000000001</v>
      </c>
      <c r="R29" s="18">
        <f t="shared" si="6"/>
        <v>187.70546417000006</v>
      </c>
      <c r="S29" s="19">
        <f t="shared" si="7"/>
        <v>174.21443549738217</v>
      </c>
      <c r="T29" s="19">
        <f t="shared" si="8"/>
        <v>167.14993795180726</v>
      </c>
      <c r="U29" s="19">
        <f t="shared" si="9"/>
        <v>166.54256915387364</v>
      </c>
      <c r="V29" s="19"/>
      <c r="W29" s="20">
        <f t="shared" si="10"/>
        <v>182.21321694720734</v>
      </c>
      <c r="X29" s="21"/>
      <c r="Y29" s="42">
        <f t="shared" si="20"/>
        <v>2.4948754882892388E-2</v>
      </c>
      <c r="Z29" s="24">
        <f t="shared" si="20"/>
        <v>8.7845078384001241E-3</v>
      </c>
      <c r="AA29" s="24">
        <f t="shared" si="20"/>
        <v>1.7908032046358269E-2</v>
      </c>
      <c r="AB29" s="24">
        <f t="shared" si="19"/>
        <v>2.6243518965913148E-2</v>
      </c>
      <c r="AC29" s="24">
        <f t="shared" si="19"/>
        <v>1.6463685802773131E-2</v>
      </c>
      <c r="AD29" s="24">
        <f t="shared" si="19"/>
        <v>2.7592290517012064E-2</v>
      </c>
      <c r="AE29" s="24">
        <f t="shared" si="19"/>
        <v>4.1524267022152728E-2</v>
      </c>
      <c r="AF29" s="24">
        <f t="shared" si="19"/>
        <v>3.9707518503158346E-2</v>
      </c>
      <c r="AG29" s="24">
        <f t="shared" si="19"/>
        <v>8.8587930290144445E-2</v>
      </c>
      <c r="AH29" s="24">
        <f t="shared" si="19"/>
        <v>2.9625231201043878E-2</v>
      </c>
      <c r="AI29" s="24">
        <f t="shared" si="19"/>
        <v>2.9458974601077603E-3</v>
      </c>
      <c r="AJ29" s="24">
        <f t="shared" si="19"/>
        <v>3.7430640113850222E-2</v>
      </c>
      <c r="AK29" s="24">
        <f t="shared" si="19"/>
        <v>3.041338018456341E-2</v>
      </c>
      <c r="AL29" s="24">
        <f t="shared" si="19"/>
        <v>-1.3869245973252564E-4</v>
      </c>
      <c r="AM29" s="24">
        <f t="shared" si="19"/>
        <v>2.8341701147343246E-2</v>
      </c>
      <c r="AN29" s="24">
        <f t="shared" si="19"/>
        <v>2.6463368897987838E-2</v>
      </c>
      <c r="AO29" s="24">
        <f t="shared" si="19"/>
        <v>2.4949149147048377E-2</v>
      </c>
      <c r="AP29" s="24">
        <f t="shared" si="21"/>
        <v>1.9676284377709852E-2</v>
      </c>
      <c r="AQ29" s="24">
        <f t="shared" si="21"/>
        <v>2.9877003033426774E-2</v>
      </c>
      <c r="AR29" s="24">
        <f t="shared" si="21"/>
        <v>2.8012516407986521E-2</v>
      </c>
      <c r="AS29" s="24" t="e">
        <f t="shared" si="21"/>
        <v>#DIV/0!</v>
      </c>
      <c r="AT29" s="24">
        <f t="shared" si="21"/>
        <v>3.5055869094215319E-2</v>
      </c>
      <c r="AU29" s="21"/>
      <c r="AV29" s="24">
        <f t="shared" ref="AV29:BH48" si="23">+B29/B17-1</f>
        <v>0.49533376616651847</v>
      </c>
      <c r="AW29" s="24">
        <f t="shared" si="23"/>
        <v>0.52272676733776158</v>
      </c>
      <c r="AX29" s="24">
        <f t="shared" si="23"/>
        <v>0.28777854912336531</v>
      </c>
      <c r="AY29" s="24">
        <f t="shared" si="23"/>
        <v>0.34022290564997437</v>
      </c>
      <c r="AZ29" s="24">
        <f t="shared" si="23"/>
        <v>0.54344209426620438</v>
      </c>
      <c r="BA29" s="24">
        <f t="shared" si="23"/>
        <v>0.52390318972261496</v>
      </c>
      <c r="BB29" s="24">
        <f t="shared" si="23"/>
        <v>0.50718452924457824</v>
      </c>
      <c r="BC29" s="24">
        <f t="shared" si="23"/>
        <v>0.66836078070021765</v>
      </c>
      <c r="BD29" s="24">
        <f t="shared" si="23"/>
        <v>0.47520616689477269</v>
      </c>
      <c r="BE29" s="24">
        <f t="shared" si="23"/>
        <v>0.42713799008154352</v>
      </c>
      <c r="BF29" s="24">
        <f t="shared" si="23"/>
        <v>0.32136338448663859</v>
      </c>
      <c r="BG29" s="24">
        <f t="shared" si="23"/>
        <v>0.4150452332987149</v>
      </c>
      <c r="BH29" s="24">
        <f t="shared" si="23"/>
        <v>0.51838141819106376</v>
      </c>
      <c r="BI29" s="24">
        <f t="shared" si="22"/>
        <v>0.336503785088762</v>
      </c>
      <c r="BJ29" s="24">
        <f t="shared" si="22"/>
        <v>0.50191463505369405</v>
      </c>
      <c r="BK29" s="24">
        <f t="shared" si="22"/>
        <v>0.55251276634192936</v>
      </c>
      <c r="BL29" s="24">
        <f t="shared" si="22"/>
        <v>0.4953233833614572</v>
      </c>
      <c r="BM29" s="24">
        <f t="shared" si="22"/>
        <v>0.4595626535157975</v>
      </c>
      <c r="BN29" s="24">
        <f t="shared" si="22"/>
        <v>0.42469453019570946</v>
      </c>
      <c r="BO29" s="24">
        <f t="shared" si="22"/>
        <v>0.42711862301775616</v>
      </c>
      <c r="BP29" s="24" t="e">
        <f t="shared" si="22"/>
        <v>#DIV/0!</v>
      </c>
      <c r="BQ29" s="24">
        <f t="shared" si="22"/>
        <v>0.49404484678035132</v>
      </c>
      <c r="BR29" s="21"/>
      <c r="BS29" s="35">
        <f t="shared" si="13"/>
        <v>43435</v>
      </c>
      <c r="BT29" s="24">
        <f t="shared" si="17"/>
        <v>2.4984356178954607E-3</v>
      </c>
      <c r="BU29" s="24">
        <f t="shared" si="17"/>
        <v>5.4265581300364353E-4</v>
      </c>
      <c r="BV29" s="24">
        <f t="shared" si="17"/>
        <v>2.379343713040456E-3</v>
      </c>
      <c r="BW29" s="24">
        <f t="shared" si="17"/>
        <v>2.0014734131486764E-3</v>
      </c>
      <c r="BX29" s="24">
        <f t="shared" si="17"/>
        <v>1.6357063526472228E-3</v>
      </c>
      <c r="BY29" s="24">
        <f t="shared" si="17"/>
        <v>3.1616779349501007E-3</v>
      </c>
      <c r="BZ29" s="24">
        <f t="shared" si="17"/>
        <v>5.2630613620007526E-3</v>
      </c>
      <c r="CA29" s="24">
        <f t="shared" si="17"/>
        <v>2.1884281590962939E-3</v>
      </c>
      <c r="CB29" s="24">
        <f t="shared" si="17"/>
        <v>1.8636557725972701E-3</v>
      </c>
      <c r="CC29" s="24">
        <f t="shared" si="17"/>
        <v>6.296580637481713E-5</v>
      </c>
      <c r="CD29" s="24">
        <f t="shared" si="17"/>
        <v>2.2892255844455061E-3</v>
      </c>
      <c r="CE29" s="24">
        <f t="shared" si="17"/>
        <v>1.0621065155832156E-3</v>
      </c>
      <c r="CF29" s="24">
        <f t="shared" si="16"/>
        <v>2.4948736044783412E-2</v>
      </c>
    </row>
    <row r="30" spans="1:84" x14ac:dyDescent="0.25">
      <c r="A30" s="31">
        <f>+[1]CUY!A31</f>
        <v>43466</v>
      </c>
      <c r="B30" s="17">
        <f>+[1]CUY!B31</f>
        <v>193.20679999999999</v>
      </c>
      <c r="C30" s="17">
        <f>+[1]CUY!C31</f>
        <v>190.02799999999999</v>
      </c>
      <c r="D30" s="17">
        <f>+[1]CUY!D31</f>
        <v>163.13059999999999</v>
      </c>
      <c r="E30" s="17">
        <f>+[1]CUY!E31</f>
        <v>149.0438</v>
      </c>
      <c r="F30" s="17">
        <f>+[1]CUY!F31</f>
        <v>261.51280000000003</v>
      </c>
      <c r="G30" s="17">
        <f>+[1]CUY!G31</f>
        <v>182.2216</v>
      </c>
      <c r="H30" s="17">
        <f>+[1]CUY!H31</f>
        <v>204.43719999999999</v>
      </c>
      <c r="I30" s="17">
        <f>+[1]CUY!I31</f>
        <v>213.03700000000001</v>
      </c>
      <c r="J30" s="17">
        <f>+[1]CUY!J31</f>
        <v>208.71440000000001</v>
      </c>
      <c r="K30" s="17">
        <f>+[1]CUY!K31</f>
        <v>183.9478</v>
      </c>
      <c r="L30" s="17">
        <f>+[1]CUY!L31</f>
        <v>176.38570000000001</v>
      </c>
      <c r="M30" s="17">
        <f>+[1]CUY!M31</f>
        <v>180.8578</v>
      </c>
      <c r="N30" s="17">
        <f>+[1]CUY!N31</f>
        <v>188.97380000000001</v>
      </c>
      <c r="O30" s="18">
        <f>+[1]CUY!R31</f>
        <v>158.45689999999999</v>
      </c>
      <c r="P30" s="19">
        <f>+[1]CUY!S31</f>
        <v>188.08699999999999</v>
      </c>
      <c r="Q30" s="20">
        <f>+[1]CUY!T31</f>
        <v>229.45400000000001</v>
      </c>
      <c r="R30" s="18">
        <f t="shared" si="6"/>
        <v>193.20390178000002</v>
      </c>
      <c r="S30" s="19">
        <f t="shared" si="7"/>
        <v>179.27333035153328</v>
      </c>
      <c r="T30" s="19">
        <f t="shared" si="8"/>
        <v>172.15863832472752</v>
      </c>
      <c r="U30" s="19">
        <f t="shared" si="9"/>
        <v>170.03121035344523</v>
      </c>
      <c r="V30" s="19"/>
      <c r="W30" s="20">
        <f t="shared" si="10"/>
        <v>186.9990164881408</v>
      </c>
      <c r="X30" s="21"/>
      <c r="Y30" s="42">
        <f t="shared" si="20"/>
        <v>2.9291694302602256E-2</v>
      </c>
      <c r="Z30" s="24">
        <f t="shared" si="20"/>
        <v>2.7805061680851839E-2</v>
      </c>
      <c r="AA30" s="24">
        <f t="shared" si="20"/>
        <v>3.0947914981394486E-2</v>
      </c>
      <c r="AB30" s="24">
        <f t="shared" si="19"/>
        <v>-4.6201437734246786E-3</v>
      </c>
      <c r="AC30" s="24">
        <f t="shared" si="19"/>
        <v>2.6146824809799574E-2</v>
      </c>
      <c r="AD30" s="24">
        <f t="shared" si="19"/>
        <v>2.5744716661759925E-2</v>
      </c>
      <c r="AE30" s="24">
        <f t="shared" si="19"/>
        <v>4.1657176776902061E-2</v>
      </c>
      <c r="AF30" s="24">
        <f t="shared" si="19"/>
        <v>2.1366830903973177E-2</v>
      </c>
      <c r="AG30" s="24">
        <f t="shared" si="19"/>
        <v>7.2185412092512946E-2</v>
      </c>
      <c r="AH30" s="24">
        <f t="shared" si="19"/>
        <v>4.2074952116097464E-2</v>
      </c>
      <c r="AI30" s="24">
        <f t="shared" si="19"/>
        <v>6.3868524639363322E-3</v>
      </c>
      <c r="AJ30" s="24">
        <f t="shared" si="19"/>
        <v>6.6167944421355429E-2</v>
      </c>
      <c r="AK30" s="24">
        <f t="shared" si="19"/>
        <v>4.0906121486730118E-2</v>
      </c>
      <c r="AL30" s="24">
        <f t="shared" si="19"/>
        <v>-1.4357593781237354E-2</v>
      </c>
      <c r="AM30" s="24">
        <f t="shared" si="19"/>
        <v>3.528752543675262E-2</v>
      </c>
      <c r="AN30" s="24">
        <f t="shared" si="19"/>
        <v>3.1181634006784309E-2</v>
      </c>
      <c r="AO30" s="24">
        <f t="shared" si="19"/>
        <v>2.9292901164668095E-2</v>
      </c>
      <c r="AP30" s="24">
        <f t="shared" si="21"/>
        <v>2.9038321880204387E-2</v>
      </c>
      <c r="AQ30" s="24">
        <f t="shared" si="21"/>
        <v>2.9965313982733166E-2</v>
      </c>
      <c r="AR30" s="24">
        <f t="shared" si="21"/>
        <v>2.0947444351890221E-2</v>
      </c>
      <c r="AS30" s="24" t="e">
        <f t="shared" si="21"/>
        <v>#DIV/0!</v>
      </c>
      <c r="AT30" s="24">
        <f t="shared" si="21"/>
        <v>2.6264832052880438E-2</v>
      </c>
      <c r="AU30" s="21"/>
      <c r="AV30" s="24">
        <f t="shared" si="23"/>
        <v>0.51636787736374745</v>
      </c>
      <c r="AW30" s="24">
        <f t="shared" si="23"/>
        <v>0.55540222095080005</v>
      </c>
      <c r="AX30" s="24">
        <f t="shared" si="23"/>
        <v>0.29971492901907837</v>
      </c>
      <c r="AY30" s="24">
        <f t="shared" si="23"/>
        <v>0.3387267868771473</v>
      </c>
      <c r="AZ30" s="24">
        <f t="shared" si="23"/>
        <v>0.55643666654366575</v>
      </c>
      <c r="BA30" s="24">
        <f t="shared" si="23"/>
        <v>0.55577678017994336</v>
      </c>
      <c r="BB30" s="24">
        <f t="shared" si="23"/>
        <v>0.54591609108658723</v>
      </c>
      <c r="BC30" s="24">
        <f t="shared" si="23"/>
        <v>0.63722982714470611</v>
      </c>
      <c r="BD30" s="24">
        <f t="shared" si="23"/>
        <v>0.57351431143331455</v>
      </c>
      <c r="BE30" s="24">
        <f t="shared" si="23"/>
        <v>0.45407188473526405</v>
      </c>
      <c r="BF30" s="24">
        <f t="shared" si="23"/>
        <v>0.30806356043128091</v>
      </c>
      <c r="BG30" s="24">
        <f t="shared" si="23"/>
        <v>0.46208090775261557</v>
      </c>
      <c r="BH30" s="24">
        <f t="shared" si="23"/>
        <v>0.56476067848818201</v>
      </c>
      <c r="BI30" s="24">
        <f t="shared" si="22"/>
        <v>0.31106617431084116</v>
      </c>
      <c r="BJ30" s="24">
        <f t="shared" si="22"/>
        <v>0.53626313489583954</v>
      </c>
      <c r="BK30" s="24">
        <f t="shared" si="22"/>
        <v>0.55769762116666777</v>
      </c>
      <c r="BL30" s="24">
        <f t="shared" si="22"/>
        <v>0.51635880185790062</v>
      </c>
      <c r="BM30" s="24">
        <f t="shared" si="22"/>
        <v>0.48716109446738876</v>
      </c>
      <c r="BN30" s="24">
        <f t="shared" si="22"/>
        <v>0.45020129910940687</v>
      </c>
      <c r="BO30" s="24">
        <f t="shared" si="22"/>
        <v>0.44714266072736586</v>
      </c>
      <c r="BP30" s="24" t="e">
        <f t="shared" si="22"/>
        <v>#DIV/0!</v>
      </c>
      <c r="BQ30" s="24">
        <f t="shared" si="22"/>
        <v>0.50829053047735706</v>
      </c>
      <c r="BR30" s="21"/>
      <c r="BS30" s="35">
        <f t="shared" si="13"/>
        <v>43466</v>
      </c>
      <c r="BT30" s="24">
        <f t="shared" si="17"/>
        <v>7.7834267494545839E-3</v>
      </c>
      <c r="BU30" s="24">
        <f t="shared" si="17"/>
        <v>9.313531353135298E-4</v>
      </c>
      <c r="BV30" s="24">
        <f t="shared" si="17"/>
        <v>-4.1941009597327815E-4</v>
      </c>
      <c r="BW30" s="24">
        <f t="shared" si="17"/>
        <v>3.1523282110293492E-3</v>
      </c>
      <c r="BX30" s="24">
        <f t="shared" si="17"/>
        <v>1.5301161108846946E-3</v>
      </c>
      <c r="BY30" s="24">
        <f t="shared" si="17"/>
        <v>3.2230921881534315E-3</v>
      </c>
      <c r="BZ30" s="24">
        <f t="shared" si="17"/>
        <v>2.8728624436293584E-3</v>
      </c>
      <c r="CA30" s="24">
        <f t="shared" si="17"/>
        <v>1.8939501407767916E-3</v>
      </c>
      <c r="CB30" s="24">
        <f t="shared" si="17"/>
        <v>2.6589159254908528E-3</v>
      </c>
      <c r="CC30" s="24">
        <f t="shared" si="17"/>
        <v>1.3358244299006329E-4</v>
      </c>
      <c r="CD30" s="24">
        <f t="shared" si="17"/>
        <v>4.0960561189290843E-3</v>
      </c>
      <c r="CE30" s="24">
        <f t="shared" si="17"/>
        <v>1.4361540367111773E-3</v>
      </c>
      <c r="CF30" s="24">
        <f t="shared" si="16"/>
        <v>2.9292427407389639E-2</v>
      </c>
    </row>
    <row r="31" spans="1:84" x14ac:dyDescent="0.25">
      <c r="A31" s="31">
        <f>+[1]CUY!A32</f>
        <v>43497</v>
      </c>
      <c r="B31" s="17">
        <f>+[1]CUY!B32</f>
        <v>200.51390000000001</v>
      </c>
      <c r="C31" s="17">
        <f>+[1]CUY!C32</f>
        <v>201.97669999999999</v>
      </c>
      <c r="D31" s="17">
        <f>+[1]CUY!D32</f>
        <v>167.37379999999999</v>
      </c>
      <c r="E31" s="17">
        <f>+[1]CUY!E32</f>
        <v>150.08539999999999</v>
      </c>
      <c r="F31" s="17">
        <f>+[1]CUY!F32</f>
        <v>277.74509999999998</v>
      </c>
      <c r="G31" s="17">
        <f>+[1]CUY!G32</f>
        <v>188.19739999999999</v>
      </c>
      <c r="H31" s="17">
        <f>+[1]CUY!H32</f>
        <v>210.30029999999999</v>
      </c>
      <c r="I31" s="17">
        <f>+[1]CUY!I32</f>
        <v>216.77250000000001</v>
      </c>
      <c r="J31" s="17">
        <f>+[1]CUY!J32</f>
        <v>211.1789</v>
      </c>
      <c r="K31" s="17">
        <f>+[1]CUY!K32</f>
        <v>189.58240000000001</v>
      </c>
      <c r="L31" s="17">
        <f>+[1]CUY!L32</f>
        <v>176.38570000000001</v>
      </c>
      <c r="M31" s="17">
        <f>+[1]CUY!M32</f>
        <v>186.65969999999999</v>
      </c>
      <c r="N31" s="17">
        <f>+[1]CUY!N32</f>
        <v>191.71770000000001</v>
      </c>
      <c r="O31" s="18">
        <f>+[1]CUY!R32</f>
        <v>162.4298</v>
      </c>
      <c r="P31" s="19">
        <f>+[1]CUY!S32</f>
        <v>194.75479999999999</v>
      </c>
      <c r="Q31" s="20">
        <f>+[1]CUY!T32</f>
        <v>240.7201</v>
      </c>
      <c r="R31" s="18">
        <f t="shared" si="6"/>
        <v>200.51034270999997</v>
      </c>
      <c r="S31" s="19">
        <f t="shared" si="7"/>
        <v>186.62829810022433</v>
      </c>
      <c r="T31" s="19">
        <f t="shared" si="8"/>
        <v>176.08719013195642</v>
      </c>
      <c r="U31" s="19">
        <f t="shared" si="9"/>
        <v>173.50162452695469</v>
      </c>
      <c r="V31" s="19"/>
      <c r="W31" s="20">
        <f t="shared" si="10"/>
        <v>190.672084123948</v>
      </c>
      <c r="X31" s="21"/>
      <c r="Y31" s="42">
        <f t="shared" si="20"/>
        <v>3.7820097429283051E-2</v>
      </c>
      <c r="Z31" s="24">
        <f t="shared" si="20"/>
        <v>6.2878628412655013E-2</v>
      </c>
      <c r="AA31" s="24">
        <f t="shared" si="20"/>
        <v>2.6011061076217423E-2</v>
      </c>
      <c r="AB31" s="24">
        <f t="shared" si="19"/>
        <v>6.988549674659339E-3</v>
      </c>
      <c r="AC31" s="24">
        <f t="shared" si="19"/>
        <v>6.2070766708168579E-2</v>
      </c>
      <c r="AD31" s="24">
        <f t="shared" si="19"/>
        <v>3.2794136370221771E-2</v>
      </c>
      <c r="AE31" s="24">
        <f t="shared" si="19"/>
        <v>2.8679222763763113E-2</v>
      </c>
      <c r="AF31" s="24">
        <f t="shared" si="19"/>
        <v>1.753451278416418E-2</v>
      </c>
      <c r="AG31" s="24">
        <f t="shared" si="19"/>
        <v>1.1808001747843022E-2</v>
      </c>
      <c r="AH31" s="24">
        <f t="shared" si="19"/>
        <v>3.0631516114897783E-2</v>
      </c>
      <c r="AI31" s="24">
        <f t="shared" si="19"/>
        <v>0</v>
      </c>
      <c r="AJ31" s="24">
        <f t="shared" si="19"/>
        <v>3.2079899235753162E-2</v>
      </c>
      <c r="AK31" s="24">
        <f t="shared" si="19"/>
        <v>1.4520002243697316E-2</v>
      </c>
      <c r="AL31" s="24">
        <f t="shared" si="19"/>
        <v>2.5072432945488776E-2</v>
      </c>
      <c r="AM31" s="24">
        <f t="shared" si="19"/>
        <v>3.5450615938368957E-2</v>
      </c>
      <c r="AN31" s="24">
        <f t="shared" si="19"/>
        <v>4.9099601663078474E-2</v>
      </c>
      <c r="AO31" s="24">
        <f t="shared" si="19"/>
        <v>3.7817253495841641E-2</v>
      </c>
      <c r="AP31" s="24">
        <f t="shared" si="21"/>
        <v>4.1026558352371012E-2</v>
      </c>
      <c r="AQ31" s="24">
        <f t="shared" si="21"/>
        <v>2.2819370816693052E-2</v>
      </c>
      <c r="AR31" s="24">
        <f t="shared" si="21"/>
        <v>2.0410453859003086E-2</v>
      </c>
      <c r="AS31" s="24" t="e">
        <f t="shared" si="21"/>
        <v>#DIV/0!</v>
      </c>
      <c r="AT31" s="24">
        <f t="shared" si="21"/>
        <v>1.9642176225243002E-2</v>
      </c>
      <c r="AU31" s="21"/>
      <c r="AV31" s="24">
        <f t="shared" si="23"/>
        <v>0.53329739319278446</v>
      </c>
      <c r="AW31" s="24">
        <f t="shared" si="23"/>
        <v>0.61757481545907167</v>
      </c>
      <c r="AX31" s="24">
        <f t="shared" si="23"/>
        <v>0.31053296302763278</v>
      </c>
      <c r="AY31" s="24">
        <f t="shared" si="23"/>
        <v>0.32557225513168242</v>
      </c>
      <c r="AZ31" s="24">
        <f t="shared" si="23"/>
        <v>0.6218246856874583</v>
      </c>
      <c r="BA31" s="24">
        <f t="shared" si="23"/>
        <v>0.57530602541952924</v>
      </c>
      <c r="BB31" s="24">
        <f t="shared" si="23"/>
        <v>0.56596594196477445</v>
      </c>
      <c r="BC31" s="24">
        <f t="shared" si="23"/>
        <v>0.58701310110804861</v>
      </c>
      <c r="BD31" s="24">
        <f t="shared" si="23"/>
        <v>0.46763717384898507</v>
      </c>
      <c r="BE31" s="24">
        <f t="shared" si="23"/>
        <v>0.47154515718896373</v>
      </c>
      <c r="BF31" s="24">
        <f t="shared" si="23"/>
        <v>0.30806356043128091</v>
      </c>
      <c r="BG31" s="24">
        <f t="shared" si="23"/>
        <v>0.43639851696578202</v>
      </c>
      <c r="BH31" s="24">
        <f t="shared" si="23"/>
        <v>0.56532356831430963</v>
      </c>
      <c r="BI31" s="24">
        <f t="shared" si="22"/>
        <v>0.33918652748497613</v>
      </c>
      <c r="BJ31" s="24">
        <f t="shared" si="22"/>
        <v>0.55054986437501441</v>
      </c>
      <c r="BK31" s="24">
        <f t="shared" si="22"/>
        <v>0.57413854662971553</v>
      </c>
      <c r="BL31" s="24">
        <f t="shared" si="22"/>
        <v>0.53328418691932655</v>
      </c>
      <c r="BM31" s="24">
        <f t="shared" si="22"/>
        <v>0.51339050642254724</v>
      </c>
      <c r="BN31" s="24">
        <f t="shared" si="22"/>
        <v>0.44799644428806262</v>
      </c>
      <c r="BO31" s="24">
        <f t="shared" si="22"/>
        <v>0.45107907140138437</v>
      </c>
      <c r="BP31" s="24" t="e">
        <f t="shared" si="22"/>
        <v>#DIV/0!</v>
      </c>
      <c r="BQ31" s="24">
        <f t="shared" si="22"/>
        <v>0.49636287776842503</v>
      </c>
      <c r="BR31" s="21"/>
      <c r="BS31" s="35">
        <f t="shared" si="13"/>
        <v>43497</v>
      </c>
      <c r="BT31" s="24">
        <f t="shared" si="17"/>
        <v>1.7576092249341126E-2</v>
      </c>
      <c r="BU31" s="24">
        <f t="shared" si="17"/>
        <v>7.8404196953730447E-4</v>
      </c>
      <c r="BV31" s="24">
        <f t="shared" si="17"/>
        <v>6.135088413037153E-4</v>
      </c>
      <c r="BW31" s="24">
        <f t="shared" si="17"/>
        <v>7.4605461091431357E-3</v>
      </c>
      <c r="BX31" s="24">
        <f t="shared" si="17"/>
        <v>1.9423759412194577E-3</v>
      </c>
      <c r="BY31" s="24">
        <f t="shared" si="17"/>
        <v>2.245621789709266E-3</v>
      </c>
      <c r="BZ31" s="24">
        <f t="shared" si="17"/>
        <v>2.339438881033174E-3</v>
      </c>
      <c r="CA31" s="24">
        <f t="shared" si="17"/>
        <v>3.2272078415459328E-4</v>
      </c>
      <c r="CB31" s="24">
        <f t="shared" si="17"/>
        <v>1.959791891382707E-3</v>
      </c>
      <c r="CC31" s="24">
        <f t="shared" si="17"/>
        <v>0</v>
      </c>
      <c r="CD31" s="24">
        <f t="shared" si="17"/>
        <v>2.0570194734346788E-3</v>
      </c>
      <c r="CE31" s="24">
        <f t="shared" si="17"/>
        <v>5.1552828368359638E-4</v>
      </c>
      <c r="CF31" s="24">
        <f t="shared" si="16"/>
        <v>3.7816686213942755E-2</v>
      </c>
    </row>
    <row r="32" spans="1:84" x14ac:dyDescent="0.25">
      <c r="A32" s="31">
        <f>+[1]CUY!A33</f>
        <v>43525</v>
      </c>
      <c r="B32" s="17">
        <f>+[1]CUY!B33</f>
        <v>209.4128</v>
      </c>
      <c r="C32" s="17">
        <f>+[1]CUY!C33</f>
        <v>215.73009999999999</v>
      </c>
      <c r="D32" s="17">
        <f>+[1]CUY!D33</f>
        <v>173.8673</v>
      </c>
      <c r="E32" s="17">
        <f>+[1]CUY!E33</f>
        <v>155.20779999999999</v>
      </c>
      <c r="F32" s="17">
        <f>+[1]CUY!F33</f>
        <v>277.75880000000001</v>
      </c>
      <c r="G32" s="17">
        <f>+[1]CUY!G33</f>
        <v>194.98740000000001</v>
      </c>
      <c r="H32" s="17">
        <f>+[1]CUY!H33</f>
        <v>218.81829999999999</v>
      </c>
      <c r="I32" s="17">
        <f>+[1]CUY!I33</f>
        <v>224.8528</v>
      </c>
      <c r="J32" s="17">
        <f>+[1]CUY!J33</f>
        <v>221.80080000000001</v>
      </c>
      <c r="K32" s="17">
        <f>+[1]CUY!K33</f>
        <v>192.41839999999999</v>
      </c>
      <c r="L32" s="17">
        <f>+[1]CUY!L33</f>
        <v>201.5515</v>
      </c>
      <c r="M32" s="17">
        <f>+[1]CUY!M33</f>
        <v>199.61349999999999</v>
      </c>
      <c r="N32" s="17">
        <f>+[1]CUY!N33</f>
        <v>198.0625</v>
      </c>
      <c r="O32" s="18">
        <f>+[1]CUY!R33</f>
        <v>168.24979999999999</v>
      </c>
      <c r="P32" s="19">
        <f>+[1]CUY!S33</f>
        <v>204.55940000000001</v>
      </c>
      <c r="Q32" s="20">
        <f>+[1]CUY!T33</f>
        <v>248.4135</v>
      </c>
      <c r="R32" s="18">
        <f t="shared" si="6"/>
        <v>209.41016165000002</v>
      </c>
      <c r="S32" s="19">
        <f t="shared" si="7"/>
        <v>196.2888906058339</v>
      </c>
      <c r="T32" s="19">
        <f t="shared" si="8"/>
        <v>182.73541692484221</v>
      </c>
      <c r="U32" s="19">
        <f t="shared" si="9"/>
        <v>178.60778861121028</v>
      </c>
      <c r="V32" s="19"/>
      <c r="W32" s="20">
        <f t="shared" si="10"/>
        <v>198.07593425784242</v>
      </c>
      <c r="X32" s="21"/>
      <c r="Y32" s="42">
        <f t="shared" si="20"/>
        <v>4.4380464396732489E-2</v>
      </c>
      <c r="Z32" s="24">
        <f t="shared" si="20"/>
        <v>6.8093993019986865E-2</v>
      </c>
      <c r="AA32" s="24">
        <f t="shared" si="20"/>
        <v>3.8796394656750444E-2</v>
      </c>
      <c r="AB32" s="24">
        <f t="shared" si="19"/>
        <v>3.4129902042437266E-2</v>
      </c>
      <c r="AC32" s="24">
        <f t="shared" si="19"/>
        <v>4.9325802687461007E-5</v>
      </c>
      <c r="AD32" s="24">
        <f t="shared" si="19"/>
        <v>3.6079138181505321E-2</v>
      </c>
      <c r="AE32" s="24">
        <f t="shared" si="19"/>
        <v>4.0503984064692355E-2</v>
      </c>
      <c r="AF32" s="24">
        <f t="shared" si="19"/>
        <v>3.7275484667104841E-2</v>
      </c>
      <c r="AG32" s="24">
        <f t="shared" si="19"/>
        <v>5.0298112169350206E-2</v>
      </c>
      <c r="AH32" s="24">
        <f t="shared" si="19"/>
        <v>1.4959194524386099E-2</v>
      </c>
      <c r="AI32" s="24">
        <f t="shared" si="19"/>
        <v>0.14267483134970682</v>
      </c>
      <c r="AJ32" s="24">
        <f t="shared" si="19"/>
        <v>6.9397947173385655E-2</v>
      </c>
      <c r="AK32" s="24">
        <f t="shared" si="19"/>
        <v>3.3094492579454071E-2</v>
      </c>
      <c r="AL32" s="24">
        <f t="shared" si="19"/>
        <v>3.5830863548437453E-2</v>
      </c>
      <c r="AM32" s="24">
        <f t="shared" si="19"/>
        <v>5.0343303476987566E-2</v>
      </c>
      <c r="AN32" s="24">
        <f t="shared" si="19"/>
        <v>3.1959940196103265E-2</v>
      </c>
      <c r="AO32" s="24">
        <f t="shared" si="19"/>
        <v>4.4385834764004928E-2</v>
      </c>
      <c r="AP32" s="24">
        <f t="shared" si="21"/>
        <v>5.1763813976493322E-2</v>
      </c>
      <c r="AQ32" s="24">
        <f t="shared" si="21"/>
        <v>3.775531194463233E-2</v>
      </c>
      <c r="AR32" s="24">
        <f t="shared" si="21"/>
        <v>2.9430064981681658E-2</v>
      </c>
      <c r="AS32" s="24" t="e">
        <f t="shared" si="21"/>
        <v>#DIV/0!</v>
      </c>
      <c r="AT32" s="24">
        <f t="shared" si="21"/>
        <v>3.8830278527199003E-2</v>
      </c>
      <c r="AU32" s="21"/>
      <c r="AV32" s="24">
        <f t="shared" si="23"/>
        <v>0.56810075966618112</v>
      </c>
      <c r="AW32" s="24">
        <f t="shared" si="23"/>
        <v>0.68040663749798425</v>
      </c>
      <c r="AX32" s="24">
        <f t="shared" si="23"/>
        <v>0.34883426854064981</v>
      </c>
      <c r="AY32" s="24">
        <f t="shared" si="23"/>
        <v>0.34955793764520915</v>
      </c>
      <c r="AZ32" s="24">
        <f t="shared" si="23"/>
        <v>0.61041906675765523</v>
      </c>
      <c r="BA32" s="24">
        <f t="shared" si="23"/>
        <v>0.56557157894483301</v>
      </c>
      <c r="BB32" s="24">
        <f t="shared" si="23"/>
        <v>0.60005542690047364</v>
      </c>
      <c r="BC32" s="24">
        <f t="shared" si="23"/>
        <v>0.6312748161437971</v>
      </c>
      <c r="BD32" s="24">
        <f t="shared" si="23"/>
        <v>0.49219225663999633</v>
      </c>
      <c r="BE32" s="24">
        <f t="shared" si="23"/>
        <v>0.49463257614595668</v>
      </c>
      <c r="BF32" s="24">
        <f t="shared" si="23"/>
        <v>0.35626096002777774</v>
      </c>
      <c r="BG32" s="24">
        <f t="shared" si="23"/>
        <v>0.49095701613650133</v>
      </c>
      <c r="BH32" s="24">
        <f t="shared" si="23"/>
        <v>0.58983931636006348</v>
      </c>
      <c r="BI32" s="24">
        <f t="shared" si="22"/>
        <v>0.37202181211474272</v>
      </c>
      <c r="BJ32" s="24">
        <f t="shared" si="22"/>
        <v>0.58933921334626205</v>
      </c>
      <c r="BK32" s="24">
        <f t="shared" si="22"/>
        <v>0.59825758214269409</v>
      </c>
      <c r="BL32" s="24">
        <f t="shared" si="22"/>
        <v>0.56808777178679515</v>
      </c>
      <c r="BM32" s="24">
        <f t="shared" si="22"/>
        <v>0.55581416805305861</v>
      </c>
      <c r="BN32" s="24">
        <f t="shared" si="22"/>
        <v>0.47273849524410472</v>
      </c>
      <c r="BO32" s="24">
        <f t="shared" si="22"/>
        <v>0.46783627760963387</v>
      </c>
      <c r="BP32" s="24" t="e">
        <f t="shared" si="22"/>
        <v>#DIV/0!</v>
      </c>
      <c r="BQ32" s="24">
        <f t="shared" si="22"/>
        <v>0.52350937381005003</v>
      </c>
      <c r="BR32" s="21"/>
      <c r="BS32" s="35">
        <f t="shared" si="13"/>
        <v>43525</v>
      </c>
      <c r="BT32" s="24">
        <f t="shared" si="17"/>
        <v>1.9493492870070354E-2</v>
      </c>
      <c r="BU32" s="24">
        <f t="shared" si="17"/>
        <v>1.1561191019674967E-3</v>
      </c>
      <c r="BV32" s="24">
        <f t="shared" si="17"/>
        <v>2.9071756122642863E-3</v>
      </c>
      <c r="BW32" s="24">
        <f t="shared" si="17"/>
        <v>6.0672103031387244E-6</v>
      </c>
      <c r="BX32" s="24">
        <f t="shared" si="17"/>
        <v>2.1265957123172072E-3</v>
      </c>
      <c r="BY32" s="24">
        <f t="shared" si="17"/>
        <v>3.1435825646002596E-3</v>
      </c>
      <c r="BZ32" s="24">
        <f t="shared" si="17"/>
        <v>4.8760524831445561E-3</v>
      </c>
      <c r="CA32" s="24">
        <f t="shared" si="17"/>
        <v>1.340226637654548E-3</v>
      </c>
      <c r="CB32" s="24">
        <f t="shared" si="17"/>
        <v>9.5045380893792866E-4</v>
      </c>
      <c r="CC32" s="24">
        <f t="shared" si="17"/>
        <v>2.8113458468465267E-3</v>
      </c>
      <c r="CD32" s="24">
        <f t="shared" si="17"/>
        <v>4.4253056770627878E-3</v>
      </c>
      <c r="CE32" s="24">
        <f t="shared" si="17"/>
        <v>1.1486297957398449E-3</v>
      </c>
      <c r="CF32" s="24">
        <f t="shared" si="16"/>
        <v>4.4385047320908935E-2</v>
      </c>
    </row>
    <row r="33" spans="1:84" x14ac:dyDescent="0.25">
      <c r="A33" s="31">
        <f>+[1]CUY!A34</f>
        <v>43556</v>
      </c>
      <c r="B33" s="17">
        <f>+[1]CUY!B34</f>
        <v>216.4238</v>
      </c>
      <c r="C33" s="17">
        <f>+[1]CUY!C34</f>
        <v>222.2396</v>
      </c>
      <c r="D33" s="17">
        <f>+[1]CUY!D34</f>
        <v>175.6661</v>
      </c>
      <c r="E33" s="17">
        <f>+[1]CUY!E34</f>
        <v>163.7047</v>
      </c>
      <c r="F33" s="17">
        <f>+[1]CUY!F34</f>
        <v>280.89359999999999</v>
      </c>
      <c r="G33" s="17">
        <f>+[1]CUY!G34</f>
        <v>203.40190000000001</v>
      </c>
      <c r="H33" s="17">
        <f>+[1]CUY!H34</f>
        <v>227.31389999999999</v>
      </c>
      <c r="I33" s="17">
        <f>+[1]CUY!I34</f>
        <v>235.32210000000001</v>
      </c>
      <c r="J33" s="17">
        <f>+[1]CUY!J34</f>
        <v>230.27109999999999</v>
      </c>
      <c r="K33" s="17">
        <f>+[1]CUY!K34</f>
        <v>198.54259999999999</v>
      </c>
      <c r="L33" s="17">
        <f>+[1]CUY!L34</f>
        <v>213.73570000000001</v>
      </c>
      <c r="M33" s="17">
        <f>+[1]CUY!M34</f>
        <v>203.97280000000001</v>
      </c>
      <c r="N33" s="17">
        <f>+[1]CUY!N34</f>
        <v>204.41220000000001</v>
      </c>
      <c r="O33" s="18">
        <f>+[1]CUY!R34</f>
        <v>172.82069999999999</v>
      </c>
      <c r="P33" s="19">
        <f>+[1]CUY!S34</f>
        <v>211.5599</v>
      </c>
      <c r="Q33" s="20">
        <f>+[1]CUY!T34</f>
        <v>256.83580000000001</v>
      </c>
      <c r="R33" s="18">
        <f t="shared" si="6"/>
        <v>216.42146353999999</v>
      </c>
      <c r="S33" s="19">
        <f t="shared" si="7"/>
        <v>202.79636596858634</v>
      </c>
      <c r="T33" s="19">
        <f t="shared" si="8"/>
        <v>189.72345542168679</v>
      </c>
      <c r="U33" s="19">
        <f t="shared" si="9"/>
        <v>186.23869960728314</v>
      </c>
      <c r="V33" s="19"/>
      <c r="W33" s="20">
        <f t="shared" si="10"/>
        <v>206.72188402830912</v>
      </c>
      <c r="X33" s="21"/>
      <c r="Y33" s="42">
        <f t="shared" si="20"/>
        <v>3.3479328866239388E-2</v>
      </c>
      <c r="Z33" s="24">
        <f t="shared" si="20"/>
        <v>3.0174277951940942E-2</v>
      </c>
      <c r="AA33" s="24">
        <f t="shared" si="20"/>
        <v>1.0345821209623685E-2</v>
      </c>
      <c r="AB33" s="24">
        <f t="shared" si="19"/>
        <v>5.4745315634910252E-2</v>
      </c>
      <c r="AC33" s="24">
        <f t="shared" si="19"/>
        <v>1.1286051063008617E-2</v>
      </c>
      <c r="AD33" s="24">
        <f t="shared" si="19"/>
        <v>4.3154070468143013E-2</v>
      </c>
      <c r="AE33" s="24">
        <f t="shared" si="19"/>
        <v>3.8824906326390352E-2</v>
      </c>
      <c r="AF33" s="24">
        <f t="shared" si="19"/>
        <v>4.6560683255890023E-2</v>
      </c>
      <c r="AG33" s="24">
        <f t="shared" si="19"/>
        <v>3.8188771185676318E-2</v>
      </c>
      <c r="AH33" s="24">
        <f t="shared" si="19"/>
        <v>3.1827517534705585E-2</v>
      </c>
      <c r="AI33" s="24">
        <f t="shared" si="19"/>
        <v>6.0452043274299649E-2</v>
      </c>
      <c r="AJ33" s="24">
        <f t="shared" si="19"/>
        <v>2.183870329411608E-2</v>
      </c>
      <c r="AK33" s="24">
        <f t="shared" si="19"/>
        <v>3.2059072262543564E-2</v>
      </c>
      <c r="AL33" s="24">
        <f t="shared" si="19"/>
        <v>2.7167342843795295E-2</v>
      </c>
      <c r="AM33" s="24">
        <f t="shared" si="19"/>
        <v>3.4222333464020593E-2</v>
      </c>
      <c r="AN33" s="24">
        <f t="shared" si="19"/>
        <v>3.3904357049838296E-2</v>
      </c>
      <c r="AO33" s="24">
        <f t="shared" si="19"/>
        <v>3.3481192291510586E-2</v>
      </c>
      <c r="AP33" s="24">
        <f t="shared" si="21"/>
        <v>3.3152540333115654E-2</v>
      </c>
      <c r="AQ33" s="24">
        <f t="shared" si="21"/>
        <v>3.8241292325497556E-2</v>
      </c>
      <c r="AR33" s="24">
        <f t="shared" si="21"/>
        <v>4.2724402196612221E-2</v>
      </c>
      <c r="AS33" s="24" t="e">
        <f t="shared" si="21"/>
        <v>#DIV/0!</v>
      </c>
      <c r="AT33" s="24">
        <f t="shared" si="21"/>
        <v>4.3649673055243365E-2</v>
      </c>
      <c r="AU33" s="21"/>
      <c r="AV33" s="24">
        <f t="shared" si="23"/>
        <v>0.56800889116867581</v>
      </c>
      <c r="AW33" s="24">
        <f t="shared" si="23"/>
        <v>0.70054733787803092</v>
      </c>
      <c r="AX33" s="24">
        <f t="shared" si="23"/>
        <v>0.34596423963246625</v>
      </c>
      <c r="AY33" s="24">
        <f t="shared" si="23"/>
        <v>0.37032203736008396</v>
      </c>
      <c r="AZ33" s="24">
        <f t="shared" si="23"/>
        <v>0.45837993090579454</v>
      </c>
      <c r="BA33" s="24">
        <f t="shared" si="23"/>
        <v>0.61446608422608362</v>
      </c>
      <c r="BB33" s="24">
        <f t="shared" si="23"/>
        <v>0.62254883766081726</v>
      </c>
      <c r="BC33" s="24">
        <f t="shared" si="23"/>
        <v>0.65258113425381348</v>
      </c>
      <c r="BD33" s="24">
        <f t="shared" si="23"/>
        <v>0.55020973880097124</v>
      </c>
      <c r="BE33" s="24">
        <f t="shared" si="23"/>
        <v>0.5103568469906985</v>
      </c>
      <c r="BF33" s="24">
        <f t="shared" si="23"/>
        <v>0.35386210649067484</v>
      </c>
      <c r="BG33" s="24">
        <f t="shared" si="23"/>
        <v>0.50262958409180825</v>
      </c>
      <c r="BH33" s="24">
        <f t="shared" si="23"/>
        <v>0.61704056520263628</v>
      </c>
      <c r="BI33" s="24">
        <f t="shared" si="22"/>
        <v>0.4040007604093212</v>
      </c>
      <c r="BJ33" s="24">
        <f t="shared" si="22"/>
        <v>0.60469834903191666</v>
      </c>
      <c r="BK33" s="24">
        <f t="shared" si="22"/>
        <v>0.54204519459903122</v>
      </c>
      <c r="BL33" s="24">
        <f t="shared" si="22"/>
        <v>0.56800344621323573</v>
      </c>
      <c r="BM33" s="24">
        <f t="shared" si="22"/>
        <v>0.57586512724743022</v>
      </c>
      <c r="BN33" s="24">
        <f t="shared" si="22"/>
        <v>0.49538039476278173</v>
      </c>
      <c r="BO33" s="24">
        <f t="shared" si="22"/>
        <v>0.49345061315621819</v>
      </c>
      <c r="BP33" s="24" t="e">
        <f t="shared" si="22"/>
        <v>#DIV/0!</v>
      </c>
      <c r="BQ33" s="24">
        <f t="shared" si="22"/>
        <v>0.54787372273091983</v>
      </c>
      <c r="BR33" s="21"/>
      <c r="BS33" s="35">
        <f t="shared" si="13"/>
        <v>43556</v>
      </c>
      <c r="BT33" s="24">
        <f t="shared" si="17"/>
        <v>8.8342255105705141E-3</v>
      </c>
      <c r="BU33" s="24">
        <f t="shared" si="17"/>
        <v>3.0665346148850501E-4</v>
      </c>
      <c r="BV33" s="24">
        <f t="shared" si="17"/>
        <v>4.6174217621845516E-3</v>
      </c>
      <c r="BW33" s="24">
        <f t="shared" si="17"/>
        <v>1.3292895181192296E-3</v>
      </c>
      <c r="BX33" s="24">
        <f t="shared" si="17"/>
        <v>2.5233920753650217E-3</v>
      </c>
      <c r="BY33" s="24">
        <f t="shared" si="17"/>
        <v>3.0020820121788145E-3</v>
      </c>
      <c r="BZ33" s="24">
        <f t="shared" si="17"/>
        <v>6.0492257397828618E-3</v>
      </c>
      <c r="CA33" s="24">
        <f t="shared" si="17"/>
        <v>1.0233309043191224E-3</v>
      </c>
      <c r="CB33" s="24">
        <f t="shared" si="17"/>
        <v>1.9652391830871853E-3</v>
      </c>
      <c r="CC33" s="24">
        <f t="shared" si="17"/>
        <v>1.3032922533866129E-3</v>
      </c>
      <c r="CD33" s="24">
        <f t="shared" si="17"/>
        <v>1.4259493689020026E-3</v>
      </c>
      <c r="CE33" s="24">
        <f t="shared" si="17"/>
        <v>1.1006686792784416E-3</v>
      </c>
      <c r="CF33" s="24">
        <f t="shared" si="16"/>
        <v>3.3480770468662865E-2</v>
      </c>
    </row>
    <row r="34" spans="1:84" x14ac:dyDescent="0.25">
      <c r="A34" s="31">
        <f>+[1]CUY!A35</f>
        <v>43586</v>
      </c>
      <c r="B34" s="17">
        <f>+[1]CUY!B35</f>
        <v>222.66200000000001</v>
      </c>
      <c r="C34" s="17">
        <f>+[1]CUY!C35</f>
        <v>227.31219999999999</v>
      </c>
      <c r="D34" s="17">
        <f>+[1]CUY!D35</f>
        <v>179.51079999999999</v>
      </c>
      <c r="E34" s="17">
        <f>+[1]CUY!E35</f>
        <v>169.79820000000001</v>
      </c>
      <c r="F34" s="17">
        <f>+[1]CUY!F35</f>
        <v>287.18270000000001</v>
      </c>
      <c r="G34" s="17">
        <f>+[1]CUY!G35</f>
        <v>209.90639999999999</v>
      </c>
      <c r="H34" s="17">
        <f>+[1]CUY!H35</f>
        <v>237.5976</v>
      </c>
      <c r="I34" s="17">
        <f>+[1]CUY!I35</f>
        <v>244.05539999999999</v>
      </c>
      <c r="J34" s="17">
        <f>+[1]CUY!J35</f>
        <v>237.69489999999999</v>
      </c>
      <c r="K34" s="17">
        <f>+[1]CUY!K35</f>
        <v>205.52180000000001</v>
      </c>
      <c r="L34" s="17">
        <f>+[1]CUY!L35</f>
        <v>213.10730000000001</v>
      </c>
      <c r="M34" s="17">
        <f>+[1]CUY!M35</f>
        <v>207.90219999999999</v>
      </c>
      <c r="N34" s="17">
        <f>+[1]CUY!N35</f>
        <v>211.81989999999999</v>
      </c>
      <c r="O34" s="18">
        <f>+[1]CUY!R35</f>
        <v>173.8014</v>
      </c>
      <c r="P34" s="19">
        <f>+[1]CUY!S35</f>
        <v>218.2047</v>
      </c>
      <c r="Q34" s="20">
        <f>+[1]CUY!T35</f>
        <v>264.71969999999999</v>
      </c>
      <c r="R34" s="18">
        <f t="shared" si="6"/>
        <v>222.65928195999999</v>
      </c>
      <c r="S34" s="19">
        <f t="shared" si="7"/>
        <v>208.31301108451754</v>
      </c>
      <c r="T34" s="19">
        <f t="shared" si="8"/>
        <v>195.77333651749859</v>
      </c>
      <c r="U34" s="19">
        <f t="shared" si="9"/>
        <v>192.80715605141023</v>
      </c>
      <c r="V34" s="19"/>
      <c r="W34" s="20">
        <f t="shared" si="10"/>
        <v>214.05029590665649</v>
      </c>
      <c r="X34" s="21"/>
      <c r="Y34" s="42">
        <f t="shared" si="20"/>
        <v>2.8824001796475374E-2</v>
      </c>
      <c r="Z34" s="24">
        <f t="shared" si="20"/>
        <v>2.2824915091639753E-2</v>
      </c>
      <c r="AA34" s="24">
        <f t="shared" si="20"/>
        <v>2.1886408362228105E-2</v>
      </c>
      <c r="AB34" s="24">
        <f t="shared" si="19"/>
        <v>3.7222511021369531E-2</v>
      </c>
      <c r="AC34" s="24">
        <f t="shared" si="19"/>
        <v>2.238961656655758E-2</v>
      </c>
      <c r="AD34" s="24">
        <f t="shared" si="19"/>
        <v>3.197856067224536E-2</v>
      </c>
      <c r="AE34" s="24">
        <f t="shared" si="19"/>
        <v>4.52400843063272E-2</v>
      </c>
      <c r="AF34" s="24">
        <f t="shared" si="19"/>
        <v>3.7112111442146656E-2</v>
      </c>
      <c r="AG34" s="24">
        <f t="shared" si="19"/>
        <v>3.2239390874495344E-2</v>
      </c>
      <c r="AH34" s="24">
        <f t="shared" si="19"/>
        <v>3.5152153744335113E-2</v>
      </c>
      <c r="AI34" s="24">
        <f t="shared" si="19"/>
        <v>-2.9400797339892426E-3</v>
      </c>
      <c r="AJ34" s="24">
        <f t="shared" si="19"/>
        <v>1.9264333283653512E-2</v>
      </c>
      <c r="AK34" s="24">
        <f t="shared" si="19"/>
        <v>3.623903074278334E-2</v>
      </c>
      <c r="AL34" s="24">
        <f t="shared" si="19"/>
        <v>5.6746674443513001E-3</v>
      </c>
      <c r="AM34" s="24">
        <f t="shared" si="19"/>
        <v>3.1408598699470103E-2</v>
      </c>
      <c r="AN34" s="24">
        <f t="shared" si="19"/>
        <v>3.0696265863247918E-2</v>
      </c>
      <c r="AO34" s="24">
        <f t="shared" si="19"/>
        <v>2.8822549843107836E-2</v>
      </c>
      <c r="AP34" s="24">
        <f t="shared" si="19"/>
        <v>2.7202879546597725E-2</v>
      </c>
      <c r="AQ34" s="24">
        <f t="shared" si="19"/>
        <v>3.1887892207977719E-2</v>
      </c>
      <c r="AR34" s="24">
        <f t="shared" si="21"/>
        <v>3.5269020122981054E-2</v>
      </c>
      <c r="AS34" s="24" t="e">
        <f t="shared" si="21"/>
        <v>#DIV/0!</v>
      </c>
      <c r="AT34" s="24">
        <f t="shared" si="21"/>
        <v>3.5450585760643527E-2</v>
      </c>
      <c r="AU34" s="21"/>
      <c r="AV34" s="24">
        <f t="shared" si="23"/>
        <v>0.58454269922068769</v>
      </c>
      <c r="AW34" s="24">
        <f t="shared" si="23"/>
        <v>0.69123676862399641</v>
      </c>
      <c r="AX34" s="24">
        <f t="shared" si="23"/>
        <v>0.34827892597830701</v>
      </c>
      <c r="AY34" s="24">
        <f t="shared" si="23"/>
        <v>0.41731648561884316</v>
      </c>
      <c r="AZ34" s="24">
        <f t="shared" si="23"/>
        <v>0.49481441999840725</v>
      </c>
      <c r="BA34" s="24">
        <f t="shared" si="23"/>
        <v>0.61900354488490694</v>
      </c>
      <c r="BB34" s="24">
        <f t="shared" si="23"/>
        <v>0.67023375776163929</v>
      </c>
      <c r="BC34" s="24">
        <f t="shared" si="23"/>
        <v>0.67714921865336231</v>
      </c>
      <c r="BD34" s="24">
        <f t="shared" si="23"/>
        <v>0.56031464285292287</v>
      </c>
      <c r="BE34" s="24">
        <f t="shared" si="23"/>
        <v>0.52558177512860293</v>
      </c>
      <c r="BF34" s="24">
        <f t="shared" si="23"/>
        <v>0.34482675930571216</v>
      </c>
      <c r="BG34" s="24">
        <f t="shared" si="23"/>
        <v>0.50874394585705751</v>
      </c>
      <c r="BH34" s="24">
        <f t="shared" si="23"/>
        <v>0.63498303420637447</v>
      </c>
      <c r="BI34" s="24">
        <f t="shared" si="22"/>
        <v>0.39612638296129044</v>
      </c>
      <c r="BJ34" s="24">
        <f t="shared" si="22"/>
        <v>0.61724994867454308</v>
      </c>
      <c r="BK34" s="24">
        <f t="shared" si="22"/>
        <v>0.57796956003140187</v>
      </c>
      <c r="BL34" s="24">
        <f t="shared" si="22"/>
        <v>0.58453394663339986</v>
      </c>
      <c r="BM34" s="24">
        <f t="shared" si="22"/>
        <v>0.58387379383146043</v>
      </c>
      <c r="BN34" s="24">
        <f t="shared" si="22"/>
        <v>0.517580421394221</v>
      </c>
      <c r="BO34" s="24">
        <f t="shared" si="22"/>
        <v>0.51992789070018408</v>
      </c>
      <c r="BP34" s="24" t="e">
        <f t="shared" si="22"/>
        <v>#DIV/0!</v>
      </c>
      <c r="BQ34" s="24">
        <f t="shared" si="22"/>
        <v>0.57458773716288714</v>
      </c>
      <c r="BR34" s="21"/>
      <c r="BS34" s="35">
        <f t="shared" si="13"/>
        <v>43586</v>
      </c>
      <c r="BT34" s="24">
        <f t="shared" si="17"/>
        <v>6.6611570446503494E-3</v>
      </c>
      <c r="BU34" s="24">
        <f t="shared" si="17"/>
        <v>6.3419915000106095E-4</v>
      </c>
      <c r="BV34" s="24">
        <f t="shared" si="17"/>
        <v>3.2040852253772492E-3</v>
      </c>
      <c r="BW34" s="24">
        <f t="shared" si="17"/>
        <v>2.5804559387645983E-3</v>
      </c>
      <c r="BX34" s="24">
        <f t="shared" si="17"/>
        <v>1.8874199602816263E-3</v>
      </c>
      <c r="BY34" s="24">
        <f t="shared" si="17"/>
        <v>3.5162204896134379E-3</v>
      </c>
      <c r="BZ34" s="24">
        <f t="shared" si="17"/>
        <v>4.8826852684408931E-3</v>
      </c>
      <c r="CA34" s="24">
        <f t="shared" si="17"/>
        <v>8.6784420197778616E-4</v>
      </c>
      <c r="CB34" s="24">
        <f t="shared" si="17"/>
        <v>2.1670548248390489E-3</v>
      </c>
      <c r="CC34" s="24">
        <f t="shared" si="17"/>
        <v>-6.5039796916974846E-5</v>
      </c>
      <c r="CD34" s="24">
        <f t="shared" si="17"/>
        <v>1.2436890027806512E-3</v>
      </c>
      <c r="CE34" s="24">
        <f t="shared" si="17"/>
        <v>1.2424673718879307E-3</v>
      </c>
      <c r="CF34" s="24">
        <f t="shared" si="16"/>
        <v>2.8822238681697653E-2</v>
      </c>
    </row>
    <row r="35" spans="1:84" x14ac:dyDescent="0.25">
      <c r="A35" s="31">
        <f>+[1]CUY!A36</f>
        <v>43617</v>
      </c>
      <c r="B35" s="17">
        <f>+[1]CUY!B36</f>
        <v>228.50749999999999</v>
      </c>
      <c r="C35" s="17">
        <f>+[1]CUY!C36</f>
        <v>232.84610000000001</v>
      </c>
      <c r="D35" s="17">
        <f>+[1]CUY!D36</f>
        <v>184.7621</v>
      </c>
      <c r="E35" s="17">
        <f>+[1]CUY!E36</f>
        <v>174.6995</v>
      </c>
      <c r="F35" s="17">
        <f>+[1]CUY!F36</f>
        <v>293.89679999999998</v>
      </c>
      <c r="G35" s="17">
        <f>+[1]CUY!G36</f>
        <v>215.358</v>
      </c>
      <c r="H35" s="17">
        <f>+[1]CUY!H36</f>
        <v>249.01560000000001</v>
      </c>
      <c r="I35" s="17">
        <f>+[1]CUY!I36</f>
        <v>246.88220000000001</v>
      </c>
      <c r="J35" s="17">
        <f>+[1]CUY!J36</f>
        <v>253.4162</v>
      </c>
      <c r="K35" s="17">
        <f>+[1]CUY!K36</f>
        <v>210.87389999999999</v>
      </c>
      <c r="L35" s="17">
        <f>+[1]CUY!L36</f>
        <v>216.24299999999999</v>
      </c>
      <c r="M35" s="17">
        <f>+[1]CUY!M36</f>
        <v>212.67599999999999</v>
      </c>
      <c r="N35" s="17">
        <f>+[1]CUY!N36</f>
        <v>218.63059999999999</v>
      </c>
      <c r="O35" s="18">
        <f>+[1]CUY!R36</f>
        <v>177.4265</v>
      </c>
      <c r="P35" s="19">
        <f>+[1]CUY!S36</f>
        <v>224.08879999999999</v>
      </c>
      <c r="Q35" s="20">
        <f>+[1]CUY!T36</f>
        <v>271.69310000000002</v>
      </c>
      <c r="R35" s="18">
        <f t="shared" si="6"/>
        <v>228.50468645000004</v>
      </c>
      <c r="S35" s="19">
        <f t="shared" si="7"/>
        <v>213.68956910994763</v>
      </c>
      <c r="T35" s="19">
        <f t="shared" si="8"/>
        <v>201.03444738955824</v>
      </c>
      <c r="U35" s="19">
        <f t="shared" si="9"/>
        <v>198.18744148518388</v>
      </c>
      <c r="V35" s="19"/>
      <c r="W35" s="20">
        <f t="shared" si="10"/>
        <v>220.09846216526395</v>
      </c>
      <c r="X35" s="21"/>
      <c r="Y35" s="42">
        <f t="shared" si="20"/>
        <v>2.6252795717275346E-2</v>
      </c>
      <c r="Z35" s="24">
        <f t="shared" si="20"/>
        <v>2.4344931772249945E-2</v>
      </c>
      <c r="AA35" s="24">
        <f t="shared" si="20"/>
        <v>2.9253393110609593E-2</v>
      </c>
      <c r="AB35" s="24">
        <f t="shared" si="19"/>
        <v>2.8865441447553541E-2</v>
      </c>
      <c r="AC35" s="24">
        <f t="shared" si="19"/>
        <v>2.3379193802412157E-2</v>
      </c>
      <c r="AD35" s="24">
        <f t="shared" si="19"/>
        <v>2.5971575902402178E-2</v>
      </c>
      <c r="AE35" s="24">
        <f t="shared" si="19"/>
        <v>4.8056040970110736E-2</v>
      </c>
      <c r="AF35" s="24">
        <f t="shared" si="19"/>
        <v>1.1582616078152919E-2</v>
      </c>
      <c r="AG35" s="24">
        <f t="shared" si="19"/>
        <v>6.6140670245764754E-2</v>
      </c>
      <c r="AH35" s="24">
        <f t="shared" si="19"/>
        <v>2.6041519683070113E-2</v>
      </c>
      <c r="AI35" s="24">
        <f t="shared" si="19"/>
        <v>1.4714183887647225E-2</v>
      </c>
      <c r="AJ35" s="24">
        <f t="shared" si="19"/>
        <v>2.2961757980435094E-2</v>
      </c>
      <c r="AK35" s="24">
        <f t="shared" si="19"/>
        <v>3.2153258499319382E-2</v>
      </c>
      <c r="AL35" s="24">
        <f t="shared" si="19"/>
        <v>2.0857714609893829E-2</v>
      </c>
      <c r="AM35" s="24">
        <f t="shared" si="19"/>
        <v>2.6965963611232935E-2</v>
      </c>
      <c r="AN35" s="24">
        <f t="shared" si="19"/>
        <v>2.6342580472854982E-2</v>
      </c>
      <c r="AO35" s="24">
        <f t="shared" si="19"/>
        <v>2.6252687238298655E-2</v>
      </c>
      <c r="AP35" s="24">
        <f t="shared" si="19"/>
        <v>2.5809996204455565E-2</v>
      </c>
      <c r="AQ35" s="24">
        <f t="shared" si="19"/>
        <v>2.6873480146206719E-2</v>
      </c>
      <c r="AR35" s="24">
        <f t="shared" si="21"/>
        <v>2.7905009046132356E-2</v>
      </c>
      <c r="AS35" s="24" t="e">
        <f t="shared" si="21"/>
        <v>#DIV/0!</v>
      </c>
      <c r="AT35" s="24">
        <f t="shared" si="21"/>
        <v>2.825581825518686E-2</v>
      </c>
      <c r="AU35" s="21"/>
      <c r="AV35" s="24">
        <f t="shared" si="23"/>
        <v>0.56891103982774816</v>
      </c>
      <c r="AW35" s="24">
        <f t="shared" si="23"/>
        <v>0.63398134626599023</v>
      </c>
      <c r="AX35" s="24">
        <f t="shared" si="23"/>
        <v>0.37537806462178658</v>
      </c>
      <c r="AY35" s="24">
        <f t="shared" si="23"/>
        <v>0.44770632774607155</v>
      </c>
      <c r="AZ35" s="24">
        <f t="shared" si="23"/>
        <v>0.50485332000677929</v>
      </c>
      <c r="BA35" s="24">
        <f t="shared" si="23"/>
        <v>0.59006202008269359</v>
      </c>
      <c r="BB35" s="24">
        <f t="shared" si="23"/>
        <v>0.68746912429904961</v>
      </c>
      <c r="BC35" s="24">
        <f t="shared" si="23"/>
        <v>0.62528143293140559</v>
      </c>
      <c r="BD35" s="24">
        <f t="shared" si="23"/>
        <v>0.654505889964764</v>
      </c>
      <c r="BE35" s="24">
        <f t="shared" si="23"/>
        <v>0.50680827225086</v>
      </c>
      <c r="BF35" s="24">
        <f t="shared" si="23"/>
        <v>0.35606155621331448</v>
      </c>
      <c r="BG35" s="24">
        <f t="shared" si="23"/>
        <v>0.49693083990323395</v>
      </c>
      <c r="BH35" s="24">
        <f t="shared" si="23"/>
        <v>0.62408268142646706</v>
      </c>
      <c r="BI35" s="24">
        <f t="shared" si="22"/>
        <v>0.36471215335412155</v>
      </c>
      <c r="BJ35" s="24">
        <f t="shared" si="22"/>
        <v>0.59435140236653106</v>
      </c>
      <c r="BK35" s="24">
        <f t="shared" si="22"/>
        <v>0.58857727218510059</v>
      </c>
      <c r="BL35" s="24">
        <f t="shared" si="22"/>
        <v>0.56890313103639589</v>
      </c>
      <c r="BM35" s="24">
        <f t="shared" si="22"/>
        <v>0.56025665418130788</v>
      </c>
      <c r="BN35" s="24">
        <f t="shared" si="22"/>
        <v>0.51488085260517202</v>
      </c>
      <c r="BO35" s="24">
        <f t="shared" si="22"/>
        <v>0.51966307921506805</v>
      </c>
      <c r="BP35" s="24" t="e">
        <f t="shared" si="22"/>
        <v>#DIV/0!</v>
      </c>
      <c r="BQ35" s="24">
        <f t="shared" si="22"/>
        <v>0.57031861974296261</v>
      </c>
      <c r="BR35" s="21"/>
      <c r="BS35" s="35">
        <f t="shared" si="13"/>
        <v>43617</v>
      </c>
      <c r="BT35" s="24">
        <f t="shared" si="17"/>
        <v>7.0633263870799904E-3</v>
      </c>
      <c r="BU35" s="24">
        <f t="shared" si="17"/>
        <v>8.4195511582578313E-4</v>
      </c>
      <c r="BV35" s="24">
        <f t="shared" si="17"/>
        <v>2.5049983382885231E-3</v>
      </c>
      <c r="BW35" s="24">
        <f t="shared" si="17"/>
        <v>2.6776552802004728E-3</v>
      </c>
      <c r="BX35" s="24">
        <f t="shared" si="17"/>
        <v>1.5375792905839378E-3</v>
      </c>
      <c r="BY35" s="24">
        <f t="shared" si="17"/>
        <v>3.7946843197312536E-3</v>
      </c>
      <c r="BZ35" s="24">
        <f t="shared" si="17"/>
        <v>1.536152554095456E-3</v>
      </c>
      <c r="CA35" s="24">
        <f t="shared" si="17"/>
        <v>1.7863348483351462E-3</v>
      </c>
      <c r="CB35" s="24">
        <f t="shared" si="17"/>
        <v>1.6152784040384014E-3</v>
      </c>
      <c r="CC35" s="24">
        <f t="shared" si="17"/>
        <v>3.1545427598781865E-4</v>
      </c>
      <c r="CD35" s="24">
        <f t="shared" si="17"/>
        <v>1.4686174560544665E-3</v>
      </c>
      <c r="CE35" s="24">
        <f t="shared" si="17"/>
        <v>1.1103305009386418E-3</v>
      </c>
      <c r="CF35" s="24">
        <f t="shared" si="16"/>
        <v>2.6252366771159892E-2</v>
      </c>
    </row>
    <row r="36" spans="1:84" x14ac:dyDescent="0.25">
      <c r="A36" s="31">
        <f>+[1]CUY!A37</f>
        <v>43647</v>
      </c>
      <c r="B36" s="17">
        <f>+[1]CUY!B37</f>
        <v>234.91030000000001</v>
      </c>
      <c r="C36" s="17">
        <f>+[1]CUY!C37</f>
        <v>237.2552</v>
      </c>
      <c r="D36" s="17">
        <f>+[1]CUY!D37</f>
        <v>185.78440000000001</v>
      </c>
      <c r="E36" s="17">
        <f>+[1]CUY!E37</f>
        <v>175.65170000000001</v>
      </c>
      <c r="F36" s="17">
        <f>+[1]CUY!F37</f>
        <v>305.93299999999999</v>
      </c>
      <c r="G36" s="17">
        <f>+[1]CUY!G37</f>
        <v>221.75319999999999</v>
      </c>
      <c r="H36" s="17">
        <f>+[1]CUY!H37</f>
        <v>258.58609999999999</v>
      </c>
      <c r="I36" s="17">
        <f>+[1]CUY!I37</f>
        <v>255.50069999999999</v>
      </c>
      <c r="J36" s="17">
        <f>+[1]CUY!J37</f>
        <v>254.99959999999999</v>
      </c>
      <c r="K36" s="17">
        <f>+[1]CUY!K37</f>
        <v>220.22450000000001</v>
      </c>
      <c r="L36" s="17">
        <f>+[1]CUY!L37</f>
        <v>218.56960000000001</v>
      </c>
      <c r="M36" s="17">
        <f>+[1]CUY!M37</f>
        <v>224.99039999999999</v>
      </c>
      <c r="N36" s="17">
        <f>+[1]CUY!N37</f>
        <v>224.673</v>
      </c>
      <c r="O36" s="18">
        <f>+[1]CUY!R37</f>
        <v>182.8741</v>
      </c>
      <c r="P36" s="19">
        <f>+[1]CUY!S37</f>
        <v>229.71199999999999</v>
      </c>
      <c r="Q36" s="20">
        <f>+[1]CUY!T37</f>
        <v>281.16829999999999</v>
      </c>
      <c r="R36" s="18">
        <f t="shared" si="6"/>
        <v>234.90750946000003</v>
      </c>
      <c r="S36" s="19">
        <f t="shared" si="7"/>
        <v>218.91137477935678</v>
      </c>
      <c r="T36" s="19">
        <f t="shared" si="8"/>
        <v>207.34889018932876</v>
      </c>
      <c r="U36" s="19">
        <f t="shared" si="9"/>
        <v>203.03456165655126</v>
      </c>
      <c r="V36" s="19"/>
      <c r="W36" s="20">
        <f t="shared" si="10"/>
        <v>226.22108978576892</v>
      </c>
      <c r="X36" s="21"/>
      <c r="Y36" s="42">
        <f t="shared" si="20"/>
        <v>2.8020086868046024E-2</v>
      </c>
      <c r="Z36" s="24">
        <f t="shared" si="20"/>
        <v>1.8935683268905823E-2</v>
      </c>
      <c r="AA36" s="24">
        <f t="shared" si="20"/>
        <v>5.5330611635178162E-3</v>
      </c>
      <c r="AB36" s="24">
        <f t="shared" si="20"/>
        <v>5.4505021479740456E-3</v>
      </c>
      <c r="AC36" s="24">
        <f t="shared" si="20"/>
        <v>4.0953831412931407E-2</v>
      </c>
      <c r="AD36" s="24">
        <f t="shared" si="20"/>
        <v>2.9695669536306868E-2</v>
      </c>
      <c r="AE36" s="24">
        <f t="shared" si="20"/>
        <v>3.8433335100290789E-2</v>
      </c>
      <c r="AF36" s="24">
        <f t="shared" si="20"/>
        <v>3.4909361630769631E-2</v>
      </c>
      <c r="AG36" s="24">
        <f t="shared" si="20"/>
        <v>6.2482193324655544E-3</v>
      </c>
      <c r="AH36" s="24">
        <f t="shared" si="20"/>
        <v>4.434214001827641E-2</v>
      </c>
      <c r="AI36" s="24">
        <f t="shared" si="20"/>
        <v>1.0759192205065604E-2</v>
      </c>
      <c r="AJ36" s="24">
        <f t="shared" si="20"/>
        <v>5.7902161033685173E-2</v>
      </c>
      <c r="AK36" s="24">
        <f t="shared" si="20"/>
        <v>2.7637485329135236E-2</v>
      </c>
      <c r="AL36" s="24">
        <f t="shared" si="20"/>
        <v>3.0703418035073593E-2</v>
      </c>
      <c r="AM36" s="24">
        <f t="shared" si="20"/>
        <v>2.5093623599216075E-2</v>
      </c>
      <c r="AN36" s="24">
        <f t="shared" si="20"/>
        <v>3.4874643485609313E-2</v>
      </c>
      <c r="AO36" s="24">
        <f t="shared" si="19"/>
        <v>2.8020532574070556E-2</v>
      </c>
      <c r="AP36" s="24">
        <f t="shared" si="19"/>
        <v>2.4436408810962762E-2</v>
      </c>
      <c r="AQ36" s="24">
        <f t="shared" si="19"/>
        <v>3.1409755301958775E-2</v>
      </c>
      <c r="AR36" s="24">
        <f t="shared" si="21"/>
        <v>2.4457251857352036E-2</v>
      </c>
      <c r="AS36" s="24" t="e">
        <f t="shared" si="21"/>
        <v>#DIV/0!</v>
      </c>
      <c r="AT36" s="24">
        <f t="shared" si="21"/>
        <v>2.7817675599694613E-2</v>
      </c>
      <c r="AU36" s="21"/>
      <c r="AV36" s="24">
        <f t="shared" si="23"/>
        <v>0.55620956036523284</v>
      </c>
      <c r="AW36" s="24">
        <f t="shared" si="23"/>
        <v>0.5966287477052119</v>
      </c>
      <c r="AX36" s="24">
        <f t="shared" si="23"/>
        <v>0.34590486015323463</v>
      </c>
      <c r="AY36" s="24">
        <f t="shared" si="23"/>
        <v>0.41745588297003566</v>
      </c>
      <c r="AZ36" s="24">
        <f t="shared" si="23"/>
        <v>0.54406105322978782</v>
      </c>
      <c r="BA36" s="24">
        <f t="shared" si="23"/>
        <v>0.57643296933126797</v>
      </c>
      <c r="BB36" s="24">
        <f t="shared" si="23"/>
        <v>0.70297773694626353</v>
      </c>
      <c r="BC36" s="24">
        <f t="shared" si="23"/>
        <v>0.59125032696834934</v>
      </c>
      <c r="BD36" s="24">
        <f t="shared" si="23"/>
        <v>0.64343787118391527</v>
      </c>
      <c r="BE36" s="24">
        <f t="shared" si="23"/>
        <v>0.49602734123970338</v>
      </c>
      <c r="BF36" s="24">
        <f t="shared" si="23"/>
        <v>0.35670551547082874</v>
      </c>
      <c r="BG36" s="24">
        <f t="shared" si="23"/>
        <v>0.51993325519417133</v>
      </c>
      <c r="BH36" s="24">
        <f t="shared" si="23"/>
        <v>0.62202727961205273</v>
      </c>
      <c r="BI36" s="24">
        <f t="shared" si="22"/>
        <v>0.32388624693504808</v>
      </c>
      <c r="BJ36" s="24">
        <f t="shared" si="22"/>
        <v>0.57731314587839466</v>
      </c>
      <c r="BK36" s="24">
        <f t="shared" si="22"/>
        <v>0.60251312875239504</v>
      </c>
      <c r="BL36" s="24">
        <f t="shared" si="22"/>
        <v>0.55620260522370657</v>
      </c>
      <c r="BM36" s="24">
        <f t="shared" si="22"/>
        <v>0.53792672449560164</v>
      </c>
      <c r="BN36" s="24">
        <f t="shared" si="22"/>
        <v>0.50599078148371812</v>
      </c>
      <c r="BO36" s="24">
        <f t="shared" si="22"/>
        <v>0.50225629554915718</v>
      </c>
      <c r="BP36" s="24" t="e">
        <f t="shared" si="22"/>
        <v>#DIV/0!</v>
      </c>
      <c r="BQ36" s="24">
        <f t="shared" si="22"/>
        <v>0.55502534850165564</v>
      </c>
      <c r="BR36" s="21"/>
      <c r="BS36" s="35">
        <f t="shared" si="13"/>
        <v>43647</v>
      </c>
      <c r="BT36" s="24">
        <f t="shared" si="17"/>
        <v>5.4836984344058667E-3</v>
      </c>
      <c r="BU36" s="24">
        <f t="shared" si="17"/>
        <v>1.5971515158145816E-4</v>
      </c>
      <c r="BV36" s="24">
        <f t="shared" si="17"/>
        <v>4.7420920538713413E-4</v>
      </c>
      <c r="BW36" s="24">
        <f t="shared" si="17"/>
        <v>4.6773719024539714E-3</v>
      </c>
      <c r="BX36" s="24">
        <f t="shared" si="17"/>
        <v>1.7575727711344235E-3</v>
      </c>
      <c r="BY36" s="24">
        <f t="shared" si="17"/>
        <v>3.0993162150038779E-3</v>
      </c>
      <c r="BZ36" s="24">
        <f t="shared" si="17"/>
        <v>4.5636948459022051E-3</v>
      </c>
      <c r="CA36" s="24">
        <f t="shared" si="17"/>
        <v>1.7531161996870814E-4</v>
      </c>
      <c r="CB36" s="24">
        <f t="shared" si="17"/>
        <v>2.7498454974125616E-3</v>
      </c>
      <c r="CC36" s="24">
        <f t="shared" si="17"/>
        <v>2.2807058849272035E-4</v>
      </c>
      <c r="CD36" s="24">
        <f t="shared" si="17"/>
        <v>3.6915042175858586E-3</v>
      </c>
      <c r="CE36" s="24">
        <f t="shared" si="17"/>
        <v>9.5987711563078027E-4</v>
      </c>
      <c r="CF36" s="24">
        <f t="shared" si="16"/>
        <v>2.8020187564959564E-2</v>
      </c>
    </row>
    <row r="37" spans="1:84" x14ac:dyDescent="0.25">
      <c r="A37" s="31">
        <f>+[1]CUY!A38</f>
        <v>43678</v>
      </c>
      <c r="B37" s="17">
        <f>+[1]CUY!B38</f>
        <v>245.18459999999999</v>
      </c>
      <c r="C37" s="17">
        <f>+[1]CUY!C38</f>
        <v>250.13560000000001</v>
      </c>
      <c r="D37" s="17">
        <f>+[1]CUY!D38</f>
        <v>193.517</v>
      </c>
      <c r="E37" s="17">
        <f>+[1]CUY!E38</f>
        <v>181.2704</v>
      </c>
      <c r="F37" s="17">
        <f>+[1]CUY!F38</f>
        <v>321.2287</v>
      </c>
      <c r="G37" s="17">
        <f>+[1]CUY!G38</f>
        <v>232.499</v>
      </c>
      <c r="H37" s="17">
        <f>+[1]CUY!H38</f>
        <v>270.12110000000001</v>
      </c>
      <c r="I37" s="17">
        <f>+[1]CUY!I38</f>
        <v>262.97949999999997</v>
      </c>
      <c r="J37" s="17">
        <f>+[1]CUY!J38</f>
        <v>258.32330000000002</v>
      </c>
      <c r="K37" s="17">
        <f>+[1]CUY!K38</f>
        <v>229.15180000000001</v>
      </c>
      <c r="L37" s="17">
        <f>+[1]CUY!L38</f>
        <v>222.77940000000001</v>
      </c>
      <c r="M37" s="17">
        <f>+[1]CUY!M38</f>
        <v>235.64850000000001</v>
      </c>
      <c r="N37" s="17">
        <f>+[1]CUY!N38</f>
        <v>235.63380000000001</v>
      </c>
      <c r="O37" s="18">
        <f>+[1]CUY!R38</f>
        <v>192.7321</v>
      </c>
      <c r="P37" s="19">
        <f>+[1]CUY!S38</f>
        <v>240.45400000000001</v>
      </c>
      <c r="Q37" s="20">
        <f>+[1]CUY!T38</f>
        <v>290.15769999999998</v>
      </c>
      <c r="R37" s="18">
        <f t="shared" si="6"/>
        <v>245.18146079999997</v>
      </c>
      <c r="S37" s="19">
        <f t="shared" si="7"/>
        <v>229.35083513836946</v>
      </c>
      <c r="T37" s="19">
        <f t="shared" si="8"/>
        <v>216.07555613884111</v>
      </c>
      <c r="U37" s="19">
        <f t="shared" si="9"/>
        <v>211.28888475544451</v>
      </c>
      <c r="V37" s="19"/>
      <c r="W37" s="20">
        <f t="shared" si="10"/>
        <v>234.34838479342005</v>
      </c>
      <c r="X37" s="21"/>
      <c r="Y37" s="42">
        <f t="shared" si="20"/>
        <v>4.3737120083708447E-2</v>
      </c>
      <c r="Z37" s="24">
        <f t="shared" si="20"/>
        <v>5.4289221058168691E-2</v>
      </c>
      <c r="AA37" s="24">
        <f t="shared" si="20"/>
        <v>4.1621363257625443E-2</v>
      </c>
      <c r="AB37" s="24">
        <f t="shared" si="20"/>
        <v>3.1987734818393454E-2</v>
      </c>
      <c r="AC37" s="24">
        <f t="shared" si="20"/>
        <v>4.9996894744927856E-2</v>
      </c>
      <c r="AD37" s="24">
        <f t="shared" si="20"/>
        <v>4.8458376248911028E-2</v>
      </c>
      <c r="AE37" s="24">
        <f t="shared" si="20"/>
        <v>4.4607966166781754E-2</v>
      </c>
      <c r="AF37" s="24">
        <f t="shared" si="20"/>
        <v>2.9271152681773493E-2</v>
      </c>
      <c r="AG37" s="24">
        <f t="shared" si="20"/>
        <v>1.3034138092765657E-2</v>
      </c>
      <c r="AH37" s="24">
        <f t="shared" si="20"/>
        <v>4.0537269922283903E-2</v>
      </c>
      <c r="AI37" s="24">
        <f t="shared" si="20"/>
        <v>1.9260684010951268E-2</v>
      </c>
      <c r="AJ37" s="24">
        <f t="shared" si="20"/>
        <v>4.7371354511125841E-2</v>
      </c>
      <c r="AK37" s="24">
        <f t="shared" si="20"/>
        <v>4.8785568359348996E-2</v>
      </c>
      <c r="AL37" s="24">
        <f t="shared" si="20"/>
        <v>5.3905938566478184E-2</v>
      </c>
      <c r="AM37" s="24">
        <f t="shared" si="20"/>
        <v>4.6762903113463983E-2</v>
      </c>
      <c r="AN37" s="24">
        <f t="shared" si="20"/>
        <v>3.1971598505236898E-2</v>
      </c>
      <c r="AO37" s="24">
        <f t="shared" si="19"/>
        <v>4.3736155406940647E-2</v>
      </c>
      <c r="AP37" s="24">
        <f t="shared" si="19"/>
        <v>4.7688067235129861E-2</v>
      </c>
      <c r="AQ37" s="24">
        <f t="shared" si="19"/>
        <v>4.2086870788380359E-2</v>
      </c>
      <c r="AR37" s="24">
        <f t="shared" si="21"/>
        <v>4.0654768486441561E-2</v>
      </c>
      <c r="AS37" s="24" t="e">
        <f t="shared" si="21"/>
        <v>#DIV/0!</v>
      </c>
      <c r="AT37" s="24">
        <f t="shared" si="21"/>
        <v>3.5926336555745841E-2</v>
      </c>
      <c r="AU37" s="21"/>
      <c r="AV37" s="24">
        <f t="shared" si="23"/>
        <v>0.57086842702114637</v>
      </c>
      <c r="AW37" s="24">
        <f t="shared" si="23"/>
        <v>0.61377910566393923</v>
      </c>
      <c r="AX37" s="24">
        <f t="shared" si="23"/>
        <v>0.38496001145085978</v>
      </c>
      <c r="AY37" s="24">
        <f t="shared" si="23"/>
        <v>0.46905644107740829</v>
      </c>
      <c r="AZ37" s="24">
        <f t="shared" si="23"/>
        <v>0.52748853297168896</v>
      </c>
      <c r="BA37" s="24">
        <f t="shared" si="23"/>
        <v>0.60275495804900125</v>
      </c>
      <c r="BB37" s="24">
        <f t="shared" si="23"/>
        <v>0.72734894071454614</v>
      </c>
      <c r="BC37" s="24">
        <f t="shared" si="23"/>
        <v>0.58074193668604956</v>
      </c>
      <c r="BD37" s="24">
        <f t="shared" si="23"/>
        <v>0.52746107188175917</v>
      </c>
      <c r="BE37" s="24">
        <f t="shared" si="23"/>
        <v>0.51905046005356237</v>
      </c>
      <c r="BF37" s="24">
        <f t="shared" si="23"/>
        <v>0.36511083972496738</v>
      </c>
      <c r="BG37" s="24">
        <f t="shared" si="23"/>
        <v>0.57689178030308108</v>
      </c>
      <c r="BH37" s="24">
        <f t="shared" si="23"/>
        <v>0.64336666090129491</v>
      </c>
      <c r="BI37" s="24">
        <f t="shared" si="22"/>
        <v>0.3723985203066198</v>
      </c>
      <c r="BJ37" s="24">
        <f t="shared" si="22"/>
        <v>0.60289522925786754</v>
      </c>
      <c r="BK37" s="24">
        <f t="shared" si="22"/>
        <v>0.57150609819174614</v>
      </c>
      <c r="BL37" s="24">
        <f t="shared" si="22"/>
        <v>0.5708620582841486</v>
      </c>
      <c r="BM37" s="24">
        <f t="shared" si="22"/>
        <v>0.56818292814690086</v>
      </c>
      <c r="BN37" s="24">
        <f t="shared" si="22"/>
        <v>0.54572086668393904</v>
      </c>
      <c r="BO37" s="24">
        <f t="shared" si="22"/>
        <v>0.53743173621343576</v>
      </c>
      <c r="BP37" s="24" t="e">
        <f t="shared" si="22"/>
        <v>#DIV/0!</v>
      </c>
      <c r="BQ37" s="24">
        <f t="shared" si="22"/>
        <v>0.56811087204266841</v>
      </c>
      <c r="BR37" s="21"/>
      <c r="BS37" s="35">
        <f t="shared" si="13"/>
        <v>43678</v>
      </c>
      <c r="BT37" s="24">
        <f t="shared" si="17"/>
        <v>1.5583010536362189E-2</v>
      </c>
      <c r="BU37" s="24">
        <f t="shared" si="17"/>
        <v>1.1751456619824661E-3</v>
      </c>
      <c r="BV37" s="24">
        <f t="shared" si="17"/>
        <v>2.7219243260086885E-3</v>
      </c>
      <c r="BW37" s="24">
        <f t="shared" si="17"/>
        <v>5.7820289702069294E-3</v>
      </c>
      <c r="BX37" s="24">
        <f t="shared" si="17"/>
        <v>2.8727401054785594E-3</v>
      </c>
      <c r="BY37" s="24">
        <f t="shared" si="17"/>
        <v>3.6336848575818166E-3</v>
      </c>
      <c r="BZ37" s="24">
        <f t="shared" si="17"/>
        <v>3.8522567975946449E-3</v>
      </c>
      <c r="CA37" s="24">
        <f t="shared" si="17"/>
        <v>3.5796476357146013E-4</v>
      </c>
      <c r="CB37" s="24">
        <f t="shared" si="17"/>
        <v>2.5538027068204338E-3</v>
      </c>
      <c r="CC37" s="24">
        <f t="shared" si="17"/>
        <v>4.0142777902884641E-4</v>
      </c>
      <c r="CD37" s="24">
        <f t="shared" si="17"/>
        <v>3.1079090614587841E-3</v>
      </c>
      <c r="CE37" s="24">
        <f t="shared" si="17"/>
        <v>1.6937402915070145E-3</v>
      </c>
      <c r="CF37" s="24">
        <f t="shared" si="16"/>
        <v>4.3735635857601825E-2</v>
      </c>
    </row>
    <row r="38" spans="1:84" x14ac:dyDescent="0.25">
      <c r="A38" s="31">
        <f>+[1]CUY!A39</f>
        <v>43709</v>
      </c>
      <c r="B38" s="17">
        <f>+[1]CUY!B39</f>
        <v>259.46600000000001</v>
      </c>
      <c r="C38" s="17">
        <f>+[1]CUY!C39</f>
        <v>263.43369999999999</v>
      </c>
      <c r="D38" s="17">
        <f>+[1]CUY!D39</f>
        <v>204.28620000000001</v>
      </c>
      <c r="E38" s="17">
        <f>+[1]CUY!E39</f>
        <v>194.0333</v>
      </c>
      <c r="F38" s="17">
        <f>+[1]CUY!F39</f>
        <v>331.24509999999998</v>
      </c>
      <c r="G38" s="17">
        <f>+[1]CUY!G39</f>
        <v>250.61500000000001</v>
      </c>
      <c r="H38" s="17">
        <f>+[1]CUY!H39</f>
        <v>293.4359</v>
      </c>
      <c r="I38" s="17">
        <f>+[1]CUY!I39</f>
        <v>276.05220000000003</v>
      </c>
      <c r="J38" s="17">
        <f>+[1]CUY!J39</f>
        <v>272.72039999999998</v>
      </c>
      <c r="K38" s="17">
        <f>+[1]CUY!K39</f>
        <v>248.9957</v>
      </c>
      <c r="L38" s="17">
        <f>+[1]CUY!L39</f>
        <v>224.417</v>
      </c>
      <c r="M38" s="17">
        <f>+[1]CUY!M39</f>
        <v>247.5575</v>
      </c>
      <c r="N38" s="17">
        <f>+[1]CUY!N39</f>
        <v>257.1361</v>
      </c>
      <c r="O38" s="18">
        <f>+[1]CUY!R39</f>
        <v>208.38140000000001</v>
      </c>
      <c r="P38" s="19">
        <f>+[1]CUY!S39</f>
        <v>255.91560000000001</v>
      </c>
      <c r="Q38" s="20">
        <f>+[1]CUY!T39</f>
        <v>299.83210000000003</v>
      </c>
      <c r="R38" s="18">
        <f t="shared" si="6"/>
        <v>259.46263124000001</v>
      </c>
      <c r="S38" s="19">
        <f t="shared" si="7"/>
        <v>243.83653947643973</v>
      </c>
      <c r="T38" s="19">
        <f t="shared" si="8"/>
        <v>231.91007389558234</v>
      </c>
      <c r="U38" s="19">
        <f t="shared" si="9"/>
        <v>228.0834095323099</v>
      </c>
      <c r="V38" s="19"/>
      <c r="W38" s="20">
        <f t="shared" si="10"/>
        <v>250.43898762433057</v>
      </c>
      <c r="X38" s="21"/>
      <c r="Y38" s="42">
        <f t="shared" si="20"/>
        <v>5.8247540832499389E-2</v>
      </c>
      <c r="Z38" s="24">
        <f t="shared" si="20"/>
        <v>5.3163564082841397E-2</v>
      </c>
      <c r="AA38" s="24">
        <f t="shared" si="20"/>
        <v>5.564989122402686E-2</v>
      </c>
      <c r="AB38" s="24">
        <f t="shared" si="20"/>
        <v>7.0408075449714946E-2</v>
      </c>
      <c r="AC38" s="24">
        <f t="shared" si="20"/>
        <v>3.1181522697069086E-2</v>
      </c>
      <c r="AD38" s="24">
        <f t="shared" si="20"/>
        <v>7.7918614703719191E-2</v>
      </c>
      <c r="AE38" s="24">
        <f t="shared" si="20"/>
        <v>8.6312398402049961E-2</v>
      </c>
      <c r="AF38" s="24">
        <f t="shared" si="20"/>
        <v>4.9709958380786512E-2</v>
      </c>
      <c r="AG38" s="24">
        <f t="shared" si="20"/>
        <v>5.5732874270342458E-2</v>
      </c>
      <c r="AH38" s="24">
        <f t="shared" si="20"/>
        <v>8.6597181431697257E-2</v>
      </c>
      <c r="AI38" s="24">
        <f t="shared" si="20"/>
        <v>7.350769415843672E-3</v>
      </c>
      <c r="AJ38" s="24">
        <f t="shared" si="20"/>
        <v>5.0537134757912661E-2</v>
      </c>
      <c r="AK38" s="24">
        <f t="shared" si="20"/>
        <v>9.125303755233749E-2</v>
      </c>
      <c r="AL38" s="24">
        <f t="shared" si="20"/>
        <v>8.1197164354043894E-2</v>
      </c>
      <c r="AM38" s="24">
        <f t="shared" si="20"/>
        <v>6.4301695958478566E-2</v>
      </c>
      <c r="AN38" s="24">
        <f t="shared" si="20"/>
        <v>3.3341868921624496E-2</v>
      </c>
      <c r="AO38" s="24">
        <f t="shared" si="19"/>
        <v>5.8247350323316294E-2</v>
      </c>
      <c r="AP38" s="24">
        <f t="shared" si="19"/>
        <v>6.3159588363089769E-2</v>
      </c>
      <c r="AQ38" s="24">
        <f t="shared" si="19"/>
        <v>7.3282318646754385E-2</v>
      </c>
      <c r="AR38" s="24">
        <f t="shared" ref="AR38:AT95" si="24">+U38/U37-1</f>
        <v>7.9486078012594774E-2</v>
      </c>
      <c r="AS38" s="24" t="e">
        <f t="shared" si="24"/>
        <v>#DIV/0!</v>
      </c>
      <c r="AT38" s="24">
        <f t="shared" si="24"/>
        <v>6.8661035769862488E-2</v>
      </c>
      <c r="AU38" s="21"/>
      <c r="AV38" s="24">
        <f t="shared" si="23"/>
        <v>0.55596013821375156</v>
      </c>
      <c r="AW38" s="24">
        <f t="shared" si="23"/>
        <v>0.56980788700735996</v>
      </c>
      <c r="AX38" s="24">
        <f t="shared" si="23"/>
        <v>0.39974976840558907</v>
      </c>
      <c r="AY38" s="24">
        <f t="shared" si="23"/>
        <v>0.45235049532370986</v>
      </c>
      <c r="AZ38" s="24">
        <f t="shared" si="23"/>
        <v>0.5366381709815331</v>
      </c>
      <c r="BA38" s="24">
        <f t="shared" si="23"/>
        <v>0.57711247109167285</v>
      </c>
      <c r="BB38" s="24">
        <f t="shared" si="23"/>
        <v>0.79373528708784735</v>
      </c>
      <c r="BC38" s="24">
        <f t="shared" si="23"/>
        <v>0.52264086315205383</v>
      </c>
      <c r="BD38" s="24">
        <f t="shared" si="23"/>
        <v>0.58674610470460919</v>
      </c>
      <c r="BE38" s="24">
        <f t="shared" si="23"/>
        <v>0.53838839602631761</v>
      </c>
      <c r="BF38" s="24">
        <f t="shared" si="23"/>
        <v>0.37210604769235855</v>
      </c>
      <c r="BG38" s="24">
        <f t="shared" si="23"/>
        <v>0.5515058645834312</v>
      </c>
      <c r="BH38" s="24">
        <f t="shared" si="23"/>
        <v>0.64748881325699537</v>
      </c>
      <c r="BI38" s="24">
        <f t="shared" si="22"/>
        <v>0.43233700041585488</v>
      </c>
      <c r="BJ38" s="24">
        <f t="shared" si="22"/>
        <v>0.57432269494820232</v>
      </c>
      <c r="BK38" s="24">
        <f t="shared" si="22"/>
        <v>0.55830114505721129</v>
      </c>
      <c r="BL38" s="24">
        <f t="shared" si="22"/>
        <v>0.55595447851782609</v>
      </c>
      <c r="BM38" s="24">
        <f t="shared" si="22"/>
        <v>0.5442238639787107</v>
      </c>
      <c r="BN38" s="24">
        <f t="shared" si="22"/>
        <v>0.53534686160628953</v>
      </c>
      <c r="BO38" s="24">
        <f t="shared" si="22"/>
        <v>0.53111405392391209</v>
      </c>
      <c r="BP38" s="24" t="e">
        <f t="shared" si="22"/>
        <v>#DIV/0!</v>
      </c>
      <c r="BQ38" s="24">
        <f t="shared" si="22"/>
        <v>0.56277637368875322</v>
      </c>
      <c r="BR38" s="21"/>
      <c r="BS38" s="35">
        <f t="shared" si="13"/>
        <v>43709</v>
      </c>
      <c r="BT38" s="24">
        <f t="shared" si="17"/>
        <v>1.5414181885811727E-2</v>
      </c>
      <c r="BU38" s="24">
        <f t="shared" si="17"/>
        <v>1.5680448119498552E-3</v>
      </c>
      <c r="BV38" s="24">
        <f t="shared" si="17"/>
        <v>5.9237734343837271E-3</v>
      </c>
      <c r="BW38" s="24">
        <f t="shared" si="17"/>
        <v>3.627700597835255E-3</v>
      </c>
      <c r="BX38" s="24">
        <f t="shared" si="17"/>
        <v>4.6401152437795879E-3</v>
      </c>
      <c r="BY38" s="24">
        <f t="shared" si="17"/>
        <v>7.0367192719281687E-3</v>
      </c>
      <c r="BZ38" s="24">
        <f t="shared" si="17"/>
        <v>6.4514520895684576E-3</v>
      </c>
      <c r="CA38" s="24">
        <f t="shared" si="17"/>
        <v>1.4856015834599692E-3</v>
      </c>
      <c r="CB38" s="24">
        <f t="shared" si="17"/>
        <v>5.4388003161699363E-3</v>
      </c>
      <c r="CC38" s="24">
        <f t="shared" si="17"/>
        <v>1.4961070148777623E-4</v>
      </c>
      <c r="CD38" s="24">
        <f t="shared" si="17"/>
        <v>3.3271522762848872E-3</v>
      </c>
      <c r="CE38" s="24">
        <f t="shared" si="17"/>
        <v>3.1834523457019716E-3</v>
      </c>
      <c r="CF38" s="24">
        <f t="shared" si="16"/>
        <v>5.8246604558361323E-2</v>
      </c>
    </row>
    <row r="39" spans="1:84" x14ac:dyDescent="0.25">
      <c r="A39" s="31">
        <f>+[1]CUY!A40</f>
        <v>43739</v>
      </c>
      <c r="B39" s="17">
        <f>+[1]CUY!B40</f>
        <v>269.12569999999999</v>
      </c>
      <c r="C39" s="17">
        <f>+[1]CUY!C40</f>
        <v>269.17419999999998</v>
      </c>
      <c r="D39" s="17">
        <f>+[1]CUY!D40</f>
        <v>217.12440000000001</v>
      </c>
      <c r="E39" s="17">
        <f>+[1]CUY!E40</f>
        <v>207.64019999999999</v>
      </c>
      <c r="F39" s="17">
        <f>+[1]CUY!F40</f>
        <v>339.23259999999999</v>
      </c>
      <c r="G39" s="17">
        <f>+[1]CUY!G40</f>
        <v>270.77229999999997</v>
      </c>
      <c r="H39" s="17">
        <f>+[1]CUY!H40</f>
        <v>307.29289999999997</v>
      </c>
      <c r="I39" s="17">
        <f>+[1]CUY!I40</f>
        <v>288.38889999999998</v>
      </c>
      <c r="J39" s="17">
        <f>+[1]CUY!J40</f>
        <v>275.30630000000002</v>
      </c>
      <c r="K39" s="17">
        <f>+[1]CUY!K40</f>
        <v>255.5258</v>
      </c>
      <c r="L39" s="17">
        <f>+[1]CUY!L40</f>
        <v>230.8964</v>
      </c>
      <c r="M39" s="17">
        <f>+[1]CUY!M40</f>
        <v>254.17160000000001</v>
      </c>
      <c r="N39" s="17">
        <f>+[1]CUY!N40</f>
        <v>268.85320000000002</v>
      </c>
      <c r="O39" s="18">
        <f>+[1]CUY!R40</f>
        <v>216.2448</v>
      </c>
      <c r="P39" s="19">
        <f>+[1]CUY!S40</f>
        <v>266.80110000000002</v>
      </c>
      <c r="Q39" s="20">
        <f>+[1]CUY!T40</f>
        <v>306.52249999999998</v>
      </c>
      <c r="R39" s="18">
        <f t="shared" si="6"/>
        <v>269.12197857000001</v>
      </c>
      <c r="S39" s="19">
        <f t="shared" si="7"/>
        <v>253.14295204188477</v>
      </c>
      <c r="T39" s="19">
        <f t="shared" si="8"/>
        <v>243.76194698795183</v>
      </c>
      <c r="U39" s="19">
        <f t="shared" si="9"/>
        <v>241.21620892538382</v>
      </c>
      <c r="V39" s="19"/>
      <c r="W39" s="20">
        <f t="shared" si="10"/>
        <v>262.69456842004587</v>
      </c>
      <c r="X39" s="21"/>
      <c r="Y39" s="42">
        <f t="shared" si="20"/>
        <v>3.7229155265044334E-2</v>
      </c>
      <c r="Z39" s="24">
        <f t="shared" si="20"/>
        <v>2.1791061659916622E-2</v>
      </c>
      <c r="AA39" s="24">
        <f t="shared" si="20"/>
        <v>6.2844186244592093E-2</v>
      </c>
      <c r="AB39" s="24">
        <f t="shared" si="20"/>
        <v>7.0126622595193755E-2</v>
      </c>
      <c r="AC39" s="24">
        <f t="shared" si="20"/>
        <v>2.4113564245931585E-2</v>
      </c>
      <c r="AD39" s="24">
        <f t="shared" si="20"/>
        <v>8.0431338906290284E-2</v>
      </c>
      <c r="AE39" s="24">
        <f t="shared" si="20"/>
        <v>4.7223260684871704E-2</v>
      </c>
      <c r="AF39" s="24">
        <f t="shared" si="20"/>
        <v>4.468973621655592E-2</v>
      </c>
      <c r="AG39" s="24">
        <f t="shared" si="20"/>
        <v>9.4818722765148689E-3</v>
      </c>
      <c r="AH39" s="24">
        <f t="shared" si="20"/>
        <v>2.6225754099368004E-2</v>
      </c>
      <c r="AI39" s="24">
        <f t="shared" si="20"/>
        <v>2.8872144267145572E-2</v>
      </c>
      <c r="AJ39" s="24">
        <f t="shared" si="20"/>
        <v>2.6717429284105698E-2</v>
      </c>
      <c r="AK39" s="24">
        <f t="shared" si="20"/>
        <v>4.5567697417826736E-2</v>
      </c>
      <c r="AL39" s="24">
        <f t="shared" si="20"/>
        <v>3.7735613639221066E-2</v>
      </c>
      <c r="AM39" s="24">
        <f t="shared" si="20"/>
        <v>4.2535507800227856E-2</v>
      </c>
      <c r="AN39" s="24">
        <f t="shared" si="20"/>
        <v>2.2313821635508546E-2</v>
      </c>
      <c r="AO39" s="24">
        <f t="shared" si="19"/>
        <v>3.7228279401303022E-2</v>
      </c>
      <c r="AP39" s="24">
        <f t="shared" si="19"/>
        <v>3.8166603682235456E-2</v>
      </c>
      <c r="AQ39" s="24">
        <f t="shared" si="19"/>
        <v>5.1105469000479076E-2</v>
      </c>
      <c r="AR39" s="24">
        <f t="shared" si="24"/>
        <v>5.7578933163104695E-2</v>
      </c>
      <c r="AS39" s="24" t="e">
        <f t="shared" si="24"/>
        <v>#DIV/0!</v>
      </c>
      <c r="AT39" s="24">
        <f t="shared" si="24"/>
        <v>4.8936393298711245E-2</v>
      </c>
      <c r="AU39" s="21"/>
      <c r="AV39" s="24">
        <f t="shared" si="23"/>
        <v>0.52331306782708897</v>
      </c>
      <c r="AW39" s="24">
        <f t="shared" si="23"/>
        <v>0.51581765421065451</v>
      </c>
      <c r="AX39" s="24">
        <f t="shared" si="23"/>
        <v>0.46076166358759352</v>
      </c>
      <c r="AY39" s="24">
        <f t="shared" si="23"/>
        <v>0.48141949016502195</v>
      </c>
      <c r="AZ39" s="24">
        <f t="shared" si="23"/>
        <v>0.3985639711441975</v>
      </c>
      <c r="BA39" s="24">
        <f t="shared" si="23"/>
        <v>0.62499032287683898</v>
      </c>
      <c r="BB39" s="24">
        <f t="shared" si="23"/>
        <v>0.78395322253951871</v>
      </c>
      <c r="BC39" s="24">
        <f t="shared" si="23"/>
        <v>0.47181949204962303</v>
      </c>
      <c r="BD39" s="24">
        <f t="shared" si="23"/>
        <v>0.59583700692054586</v>
      </c>
      <c r="BE39" s="24">
        <f t="shared" si="23"/>
        <v>0.5422748883246189</v>
      </c>
      <c r="BF39" s="24">
        <f t="shared" si="23"/>
        <v>0.34032783687799184</v>
      </c>
      <c r="BG39" s="24">
        <f t="shared" si="23"/>
        <v>0.56834961197212697</v>
      </c>
      <c r="BH39" s="24">
        <f t="shared" si="23"/>
        <v>0.61929616715924563</v>
      </c>
      <c r="BI39" s="24">
        <f t="shared" si="22"/>
        <v>0.40878844537678249</v>
      </c>
      <c r="BJ39" s="24">
        <f t="shared" si="22"/>
        <v>0.56561563121101743</v>
      </c>
      <c r="BK39" s="24">
        <f t="shared" si="22"/>
        <v>0.45903274895388124</v>
      </c>
      <c r="BL39" s="24">
        <f t="shared" si="22"/>
        <v>0.52331337466148176</v>
      </c>
      <c r="BM39" s="24">
        <f t="shared" si="22"/>
        <v>0.53214174014310944</v>
      </c>
      <c r="BN39" s="24">
        <f t="shared" si="22"/>
        <v>0.55413643549530112</v>
      </c>
      <c r="BO39" s="24">
        <f t="shared" si="22"/>
        <v>0.55051548677907958</v>
      </c>
      <c r="BP39" s="24" t="e">
        <f t="shared" si="22"/>
        <v>#DIV/0!</v>
      </c>
      <c r="BQ39" s="24">
        <f t="shared" si="22"/>
        <v>0.55614160635312504</v>
      </c>
      <c r="BR39" s="21"/>
      <c r="BS39" s="35">
        <f t="shared" si="13"/>
        <v>43739</v>
      </c>
      <c r="BT39" s="24">
        <f t="shared" si="17"/>
        <v>6.287722090755626E-3</v>
      </c>
      <c r="BU39" s="24">
        <f t="shared" si="17"/>
        <v>1.7664115529587691E-3</v>
      </c>
      <c r="BV39" s="24">
        <f t="shared" si="17"/>
        <v>5.9678925947908379E-3</v>
      </c>
      <c r="BW39" s="24">
        <f t="shared" si="17"/>
        <v>2.7336529641648656E-3</v>
      </c>
      <c r="BX39" s="24">
        <f t="shared" si="17"/>
        <v>4.8787835014992235E-3</v>
      </c>
      <c r="BY39" s="24">
        <f t="shared" si="17"/>
        <v>3.952032250853668E-3</v>
      </c>
      <c r="BZ39" s="24">
        <f t="shared" si="17"/>
        <v>5.7531264211881095E-3</v>
      </c>
      <c r="CA39" s="24">
        <f t="shared" si="17"/>
        <v>2.5214583028219869E-4</v>
      </c>
      <c r="CB39" s="24">
        <f t="shared" si="17"/>
        <v>1.6912532663239123E-3</v>
      </c>
      <c r="CC39" s="24">
        <f t="shared" si="17"/>
        <v>5.5937409911125139E-4</v>
      </c>
      <c r="CD39" s="24">
        <f t="shared" si="17"/>
        <v>1.7461472794123335E-3</v>
      </c>
      <c r="CE39" s="24">
        <f t="shared" si="17"/>
        <v>1.6392541990087354E-3</v>
      </c>
      <c r="CF39" s="24">
        <f t="shared" si="16"/>
        <v>3.7227796050349524E-2</v>
      </c>
    </row>
    <row r="40" spans="1:84" x14ac:dyDescent="0.25">
      <c r="A40" s="31">
        <f>+[1]CUY!A41</f>
        <v>43770</v>
      </c>
      <c r="B40" s="17">
        <f>+[1]CUY!B41</f>
        <v>281.27690000000001</v>
      </c>
      <c r="C40" s="17">
        <f>+[1]CUY!C41</f>
        <v>283.75940000000003</v>
      </c>
      <c r="D40" s="17">
        <f>+[1]CUY!D41</f>
        <v>230.76589999999999</v>
      </c>
      <c r="E40" s="17">
        <f>+[1]CUY!E41</f>
        <v>219.39830000000001</v>
      </c>
      <c r="F40" s="17">
        <f>+[1]CUY!F41</f>
        <v>342.56400000000002</v>
      </c>
      <c r="G40" s="17">
        <f>+[1]CUY!G41</f>
        <v>273.99130000000002</v>
      </c>
      <c r="H40" s="17">
        <f>+[1]CUY!H41</f>
        <v>328.31229999999999</v>
      </c>
      <c r="I40" s="17">
        <f>+[1]CUY!I41</f>
        <v>301.53390000000002</v>
      </c>
      <c r="J40" s="17">
        <f>+[1]CUY!J41</f>
        <v>295.67099999999999</v>
      </c>
      <c r="K40" s="17">
        <f>+[1]CUY!K41</f>
        <v>267.75689999999997</v>
      </c>
      <c r="L40" s="17">
        <f>+[1]CUY!L41</f>
        <v>233.29310000000001</v>
      </c>
      <c r="M40" s="17">
        <f>+[1]CUY!M41</f>
        <v>262.4744</v>
      </c>
      <c r="N40" s="17">
        <f>+[1]CUY!N41</f>
        <v>284.74400000000003</v>
      </c>
      <c r="O40" s="18">
        <f>+[1]CUY!R41</f>
        <v>229.43969999999999</v>
      </c>
      <c r="P40" s="19">
        <f>+[1]CUY!S41</f>
        <v>279.39890000000003</v>
      </c>
      <c r="Q40" s="20">
        <f>+[1]CUY!T41</f>
        <v>316.63339999999999</v>
      </c>
      <c r="R40" s="18">
        <f t="shared" si="6"/>
        <v>281.27254861</v>
      </c>
      <c r="S40" s="19">
        <f t="shared" si="7"/>
        <v>265.31923944652198</v>
      </c>
      <c r="T40" s="19">
        <f t="shared" si="8"/>
        <v>253.82428990246706</v>
      </c>
      <c r="U40" s="19">
        <f t="shared" si="9"/>
        <v>251.70885776508391</v>
      </c>
      <c r="V40" s="19"/>
      <c r="W40" s="20">
        <f t="shared" si="10"/>
        <v>275.42196805661825</v>
      </c>
      <c r="X40" s="21"/>
      <c r="Y40" s="42">
        <f t="shared" si="20"/>
        <v>4.5150648934680016E-2</v>
      </c>
      <c r="Z40" s="24">
        <f t="shared" si="20"/>
        <v>5.4184985039428257E-2</v>
      </c>
      <c r="AA40" s="24">
        <f t="shared" si="20"/>
        <v>6.2828037751629928E-2</v>
      </c>
      <c r="AB40" s="24">
        <f t="shared" si="20"/>
        <v>5.6627281229742588E-2</v>
      </c>
      <c r="AC40" s="24">
        <f t="shared" si="20"/>
        <v>9.8204005157525032E-3</v>
      </c>
      <c r="AD40" s="24">
        <f t="shared" si="20"/>
        <v>1.1888217517080024E-2</v>
      </c>
      <c r="AE40" s="24">
        <f t="shared" si="20"/>
        <v>6.8401840719391815E-2</v>
      </c>
      <c r="AF40" s="24">
        <f t="shared" si="20"/>
        <v>4.5580811189334991E-2</v>
      </c>
      <c r="AG40" s="24">
        <f t="shared" si="20"/>
        <v>7.3971064229187533E-2</v>
      </c>
      <c r="AH40" s="24">
        <f t="shared" si="20"/>
        <v>4.786639940076487E-2</v>
      </c>
      <c r="AI40" s="24">
        <f t="shared" si="20"/>
        <v>1.0379979939054929E-2</v>
      </c>
      <c r="AJ40" s="24">
        <f t="shared" si="20"/>
        <v>3.2666120054325454E-2</v>
      </c>
      <c r="AK40" s="24">
        <f t="shared" si="20"/>
        <v>5.910586148872321E-2</v>
      </c>
      <c r="AL40" s="24">
        <f t="shared" si="20"/>
        <v>6.1018345874675362E-2</v>
      </c>
      <c r="AM40" s="24">
        <f t="shared" si="20"/>
        <v>4.7217946252845255E-2</v>
      </c>
      <c r="AN40" s="24">
        <f t="shared" si="20"/>
        <v>3.2985833013889687E-2</v>
      </c>
      <c r="AO40" s="24">
        <f t="shared" si="19"/>
        <v>4.5148932482449E-2</v>
      </c>
      <c r="AP40" s="24">
        <f t="shared" si="19"/>
        <v>4.8100440112678111E-2</v>
      </c>
      <c r="AQ40" s="24">
        <f t="shared" si="19"/>
        <v>4.1279383590633101E-2</v>
      </c>
      <c r="AR40" s="24">
        <f t="shared" si="24"/>
        <v>4.3498937681031968E-2</v>
      </c>
      <c r="AS40" s="24" t="e">
        <f t="shared" si="24"/>
        <v>#DIV/0!</v>
      </c>
      <c r="AT40" s="24">
        <f t="shared" si="24"/>
        <v>4.8449420607058036E-2</v>
      </c>
      <c r="AU40" s="21"/>
      <c r="AV40" s="24">
        <f t="shared" si="23"/>
        <v>0.5358622994287412</v>
      </c>
      <c r="AW40" s="24">
        <f t="shared" si="23"/>
        <v>0.54825259224824485</v>
      </c>
      <c r="AX40" s="24">
        <f t="shared" si="23"/>
        <v>0.48450432229568619</v>
      </c>
      <c r="AY40" s="24">
        <f t="shared" si="23"/>
        <v>0.50369106242696526</v>
      </c>
      <c r="AZ40" s="24">
        <f t="shared" si="23"/>
        <v>0.36631282119802266</v>
      </c>
      <c r="BA40" s="24">
        <f t="shared" si="23"/>
        <v>0.58488240261918834</v>
      </c>
      <c r="BB40" s="24">
        <f t="shared" si="23"/>
        <v>0.74229396805719472</v>
      </c>
      <c r="BC40" s="24">
        <f t="shared" si="23"/>
        <v>0.50305212387545484</v>
      </c>
      <c r="BD40" s="24">
        <f t="shared" si="23"/>
        <v>0.65344489355848179</v>
      </c>
      <c r="BE40" s="24">
        <f t="shared" si="23"/>
        <v>0.56179564248371294</v>
      </c>
      <c r="BF40" s="24">
        <f t="shared" si="23"/>
        <v>0.33499912733224035</v>
      </c>
      <c r="BG40" s="24">
        <f t="shared" si="23"/>
        <v>0.60521939832343707</v>
      </c>
      <c r="BH40" s="24">
        <f t="shared" si="23"/>
        <v>0.61612905239773919</v>
      </c>
      <c r="BI40" s="24">
        <f t="shared" si="22"/>
        <v>0.42697562122405119</v>
      </c>
      <c r="BJ40" s="24">
        <f t="shared" si="22"/>
        <v>0.58148232004482958</v>
      </c>
      <c r="BK40" s="24">
        <f t="shared" si="22"/>
        <v>0.46062831760840184</v>
      </c>
      <c r="BL40" s="24">
        <f t="shared" si="22"/>
        <v>0.53586396992228402</v>
      </c>
      <c r="BM40" s="24">
        <f t="shared" si="22"/>
        <v>0.55291228008952631</v>
      </c>
      <c r="BN40" s="24">
        <f t="shared" si="22"/>
        <v>0.56391203122797262</v>
      </c>
      <c r="BO40" s="24">
        <f t="shared" si="22"/>
        <v>0.553716011395188</v>
      </c>
      <c r="BP40" s="24" t="e">
        <f t="shared" si="22"/>
        <v>#DIV/0!</v>
      </c>
      <c r="BQ40" s="24">
        <f t="shared" si="22"/>
        <v>0.56452495208993358</v>
      </c>
      <c r="BR40" s="21"/>
      <c r="BS40" s="35">
        <f t="shared" si="13"/>
        <v>43770</v>
      </c>
      <c r="BT40" s="24">
        <f t="shared" si="17"/>
        <v>1.5402147918240482E-2</v>
      </c>
      <c r="BU40" s="24">
        <f t="shared" si="17"/>
        <v>1.809569097265699E-3</v>
      </c>
      <c r="BV40" s="24">
        <f t="shared" si="17"/>
        <v>4.9719212249146084E-3</v>
      </c>
      <c r="BW40" s="24">
        <f t="shared" si="17"/>
        <v>1.0992198812673883E-3</v>
      </c>
      <c r="BX40" s="24">
        <f t="shared" si="17"/>
        <v>7.5114788368410448E-4</v>
      </c>
      <c r="BY40" s="24">
        <f t="shared" si="17"/>
        <v>5.7795877539751923E-3</v>
      </c>
      <c r="BZ40" s="24">
        <f t="shared" si="17"/>
        <v>5.9100450087078444E-3</v>
      </c>
      <c r="CA40" s="24">
        <f t="shared" si="17"/>
        <v>1.9144470780754095E-3</v>
      </c>
      <c r="CB40" s="24">
        <f t="shared" si="17"/>
        <v>3.0540744343628195E-3</v>
      </c>
      <c r="CC40" s="24">
        <f t="shared" si="17"/>
        <v>1.9948328977871762E-4</v>
      </c>
      <c r="CD40" s="24">
        <f t="shared" si="17"/>
        <v>2.1132942710413737E-3</v>
      </c>
      <c r="CE40" s="24">
        <f t="shared" si="17"/>
        <v>2.1433703284376056E-3</v>
      </c>
      <c r="CF40" s="24">
        <f t="shared" si="16"/>
        <v>4.5148308169751239E-2</v>
      </c>
    </row>
    <row r="41" spans="1:84" x14ac:dyDescent="0.25">
      <c r="A41" s="31">
        <f>+[1]CUY!A42</f>
        <v>43800</v>
      </c>
      <c r="B41" s="17">
        <f>+[1]CUY!B42</f>
        <v>290.46870000000001</v>
      </c>
      <c r="C41" s="17">
        <f>+[1]CUY!C42</f>
        <v>291.81689999999998</v>
      </c>
      <c r="D41" s="17">
        <f>+[1]CUY!D42</f>
        <v>237.8552</v>
      </c>
      <c r="E41" s="17">
        <f>+[1]CUY!E42</f>
        <v>222.6283</v>
      </c>
      <c r="F41" s="17">
        <f>+[1]CUY!F42</f>
        <v>345.22930000000002</v>
      </c>
      <c r="G41" s="17">
        <f>+[1]CUY!G42</f>
        <v>289.28050000000002</v>
      </c>
      <c r="H41" s="17">
        <f>+[1]CUY!H42</f>
        <v>345.65899999999999</v>
      </c>
      <c r="I41" s="17">
        <f>+[1]CUY!I42</f>
        <v>318.67180000000002</v>
      </c>
      <c r="J41" s="17">
        <f>+[1]CUY!J42</f>
        <v>318.95139999999998</v>
      </c>
      <c r="K41" s="17">
        <f>+[1]CUY!K42</f>
        <v>273.4237</v>
      </c>
      <c r="L41" s="17">
        <f>+[1]CUY!L42</f>
        <v>234.85929999999999</v>
      </c>
      <c r="M41" s="17">
        <f>+[1]CUY!M42</f>
        <v>268.18790000000001</v>
      </c>
      <c r="N41" s="17">
        <f>+[1]CUY!N42</f>
        <v>293.84519999999998</v>
      </c>
      <c r="O41" s="18">
        <f>+[1]CUY!R42</f>
        <v>234.7372</v>
      </c>
      <c r="P41" s="19">
        <f>+[1]CUY!S42</f>
        <v>288.4803</v>
      </c>
      <c r="Q41" s="20">
        <f>+[1]CUY!T42</f>
        <v>328.38139999999999</v>
      </c>
      <c r="R41" s="18">
        <f t="shared" si="6"/>
        <v>290.46396848999996</v>
      </c>
      <c r="S41" s="19">
        <f t="shared" si="7"/>
        <v>272.75876456245317</v>
      </c>
      <c r="T41" s="19">
        <f t="shared" si="8"/>
        <v>260.79587059667244</v>
      </c>
      <c r="U41" s="19">
        <f t="shared" si="9"/>
        <v>258.98810903248841</v>
      </c>
      <c r="V41" s="19"/>
      <c r="W41" s="20">
        <f t="shared" si="10"/>
        <v>286.93753228768168</v>
      </c>
      <c r="X41" s="21"/>
      <c r="Y41" s="42">
        <f t="shared" si="20"/>
        <v>3.2678830007014437E-2</v>
      </c>
      <c r="Z41" s="24">
        <f t="shared" si="20"/>
        <v>2.839553509064352E-2</v>
      </c>
      <c r="AA41" s="24">
        <f t="shared" si="20"/>
        <v>3.07207434027299E-2</v>
      </c>
      <c r="AB41" s="24">
        <f t="shared" si="20"/>
        <v>1.4722083079039328E-2</v>
      </c>
      <c r="AC41" s="24">
        <f t="shared" si="20"/>
        <v>7.7804439462407782E-3</v>
      </c>
      <c r="AD41" s="24">
        <f t="shared" si="20"/>
        <v>5.5801771808082989E-2</v>
      </c>
      <c r="AE41" s="24">
        <f t="shared" si="20"/>
        <v>5.2835973553229554E-2</v>
      </c>
      <c r="AF41" s="24">
        <f t="shared" si="20"/>
        <v>5.6835732234418845E-2</v>
      </c>
      <c r="AG41" s="24">
        <f t="shared" si="20"/>
        <v>7.8737515684663029E-2</v>
      </c>
      <c r="AH41" s="24">
        <f t="shared" si="20"/>
        <v>2.116397373886536E-2</v>
      </c>
      <c r="AI41" s="24">
        <f t="shared" si="20"/>
        <v>6.7134433037239205E-3</v>
      </c>
      <c r="AJ41" s="24">
        <f t="shared" si="20"/>
        <v>2.176783716812003E-2</v>
      </c>
      <c r="AK41" s="24">
        <f t="shared" si="20"/>
        <v>3.1962745483662403E-2</v>
      </c>
      <c r="AL41" s="24">
        <f t="shared" si="20"/>
        <v>2.3088855154535182E-2</v>
      </c>
      <c r="AM41" s="24">
        <f t="shared" si="20"/>
        <v>3.2503349154201944E-2</v>
      </c>
      <c r="AN41" s="24">
        <f t="shared" si="20"/>
        <v>3.7102845119939998E-2</v>
      </c>
      <c r="AO41" s="24">
        <f t="shared" si="19"/>
        <v>3.2677984131129545E-2</v>
      </c>
      <c r="AP41" s="24">
        <f t="shared" si="19"/>
        <v>2.8039900654964311E-2</v>
      </c>
      <c r="AQ41" s="24">
        <f t="shared" si="19"/>
        <v>2.7466168414710168E-2</v>
      </c>
      <c r="AR41" s="24">
        <f t="shared" si="24"/>
        <v>2.8919328989995829E-2</v>
      </c>
      <c r="AS41" s="24" t="e">
        <f t="shared" si="24"/>
        <v>#DIV/0!</v>
      </c>
      <c r="AT41" s="24">
        <f t="shared" si="24"/>
        <v>4.1810623576316042E-2</v>
      </c>
      <c r="AU41" s="21"/>
      <c r="AV41" s="24">
        <f t="shared" si="23"/>
        <v>0.54744564044782229</v>
      </c>
      <c r="AW41" s="24">
        <f t="shared" si="23"/>
        <v>0.578351016187167</v>
      </c>
      <c r="AX41" s="24">
        <f t="shared" si="23"/>
        <v>0.50319022002912162</v>
      </c>
      <c r="AY41" s="24">
        <f t="shared" si="23"/>
        <v>0.48680941606404882</v>
      </c>
      <c r="AZ41" s="24">
        <f t="shared" si="23"/>
        <v>0.35464095840169074</v>
      </c>
      <c r="BA41" s="24">
        <f t="shared" si="23"/>
        <v>0.62839062168410487</v>
      </c>
      <c r="BB41" s="24">
        <f t="shared" si="23"/>
        <v>0.76121654017726326</v>
      </c>
      <c r="BC41" s="24">
        <f t="shared" si="23"/>
        <v>0.52781350875418265</v>
      </c>
      <c r="BD41" s="24">
        <f t="shared" si="23"/>
        <v>0.63848320119016178</v>
      </c>
      <c r="BE41" s="24">
        <f t="shared" si="23"/>
        <v>0.54896111334251452</v>
      </c>
      <c r="BF41" s="24">
        <f t="shared" si="23"/>
        <v>0.34001402437319661</v>
      </c>
      <c r="BG41" s="24">
        <f t="shared" si="23"/>
        <v>0.58098429850235966</v>
      </c>
      <c r="BH41" s="24">
        <f t="shared" si="23"/>
        <v>0.61855912009756109</v>
      </c>
      <c r="BI41" s="24">
        <f t="shared" si="22"/>
        <v>0.46012536302966267</v>
      </c>
      <c r="BJ41" s="24">
        <f t="shared" si="22"/>
        <v>0.58788250078023485</v>
      </c>
      <c r="BK41" s="24">
        <f t="shared" si="22"/>
        <v>0.47576799109815204</v>
      </c>
      <c r="BL41" s="24">
        <f t="shared" si="22"/>
        <v>0.54744546076151601</v>
      </c>
      <c r="BM41" s="24">
        <f t="shared" si="22"/>
        <v>0.56564961900962429</v>
      </c>
      <c r="BN41" s="24">
        <f t="shared" si="22"/>
        <v>0.56025107632325422</v>
      </c>
      <c r="BO41" s="24">
        <f t="shared" si="22"/>
        <v>0.55508654843196026</v>
      </c>
      <c r="BP41" s="24" t="e">
        <f t="shared" si="22"/>
        <v>#DIV/0!</v>
      </c>
      <c r="BQ41" s="24">
        <f t="shared" si="22"/>
        <v>0.57473501151574591</v>
      </c>
      <c r="BR41" s="21"/>
      <c r="BS41" s="35">
        <f t="shared" si="13"/>
        <v>43800</v>
      </c>
      <c r="BT41" s="24">
        <f t="shared" si="17"/>
        <v>8.1412355582701074E-3</v>
      </c>
      <c r="BU41" s="24">
        <f t="shared" si="17"/>
        <v>8.9978242081024181E-4</v>
      </c>
      <c r="BV41" s="24">
        <f t="shared" si="17"/>
        <v>1.3068047891597169E-3</v>
      </c>
      <c r="BW41" s="24">
        <f t="shared" si="17"/>
        <v>8.4144357393017399E-4</v>
      </c>
      <c r="BX41" s="24">
        <f t="shared" si="17"/>
        <v>3.4135819898470136E-3</v>
      </c>
      <c r="BY41" s="24">
        <f t="shared" si="17"/>
        <v>4.5636730211403775E-3</v>
      </c>
      <c r="BZ41" s="24">
        <f t="shared" si="17"/>
        <v>7.3724002930919677E-3</v>
      </c>
      <c r="CA41" s="24">
        <f t="shared" si="17"/>
        <v>2.0940010359898008E-3</v>
      </c>
      <c r="CB41" s="24">
        <f t="shared" si="17"/>
        <v>1.3538579243443081E-3</v>
      </c>
      <c r="CC41" s="24">
        <f t="shared" si="17"/>
        <v>1.2472719942519122E-4</v>
      </c>
      <c r="CD41" s="24">
        <f t="shared" si="17"/>
        <v>1.3914215849221913E-3</v>
      </c>
      <c r="CE41" s="24">
        <f t="shared" si="17"/>
        <v>1.1745492075602301E-3</v>
      </c>
      <c r="CF41" s="24">
        <f t="shared" si="16"/>
        <v>3.2677478598491322E-2</v>
      </c>
    </row>
    <row r="42" spans="1:84" x14ac:dyDescent="0.25">
      <c r="A42" s="31">
        <f>+[1]CUY!A43</f>
        <v>43831</v>
      </c>
      <c r="B42" s="17">
        <f>+[1]CUY!B43</f>
        <v>297.76979999999998</v>
      </c>
      <c r="C42" s="17">
        <f>+[1]CUY!C43</f>
        <v>304.67290000000003</v>
      </c>
      <c r="D42" s="17">
        <f>+[1]CUY!D43</f>
        <v>247.61619999999999</v>
      </c>
      <c r="E42" s="17">
        <f>+[1]CUY!E43</f>
        <v>225.59780000000001</v>
      </c>
      <c r="F42" s="17">
        <f>+[1]CUY!F43</f>
        <v>351.44130000000001</v>
      </c>
      <c r="G42" s="17">
        <f>+[1]CUY!G43</f>
        <v>287.42919999999998</v>
      </c>
      <c r="H42" s="17">
        <f>+[1]CUY!H43</f>
        <v>337.47399999999999</v>
      </c>
      <c r="I42" s="17">
        <f>+[1]CUY!I43</f>
        <v>328.14080000000001</v>
      </c>
      <c r="J42" s="17">
        <f>+[1]CUY!J43</f>
        <v>319.01819999999998</v>
      </c>
      <c r="K42" s="17">
        <f>+[1]CUY!K43</f>
        <v>283.57260000000002</v>
      </c>
      <c r="L42" s="17">
        <f>+[1]CUY!L43</f>
        <v>236.56039999999999</v>
      </c>
      <c r="M42" s="17">
        <f>+[1]CUY!M43</f>
        <v>281.45940000000002</v>
      </c>
      <c r="N42" s="17">
        <f>+[1]CUY!N43</f>
        <v>303.62169999999998</v>
      </c>
      <c r="O42" s="18">
        <f>+[1]CUY!R43</f>
        <v>236.72640000000001</v>
      </c>
      <c r="P42" s="19">
        <f>+[1]CUY!S43</f>
        <v>297.34739999999999</v>
      </c>
      <c r="Q42" s="20">
        <f>+[1]CUY!T43</f>
        <v>333.59190000000001</v>
      </c>
      <c r="R42" s="18">
        <f t="shared" si="6"/>
        <v>297.76524891000008</v>
      </c>
      <c r="S42" s="19">
        <f t="shared" si="7"/>
        <v>281.98808563949132</v>
      </c>
      <c r="T42" s="19">
        <f t="shared" si="8"/>
        <v>267.01405258175561</v>
      </c>
      <c r="U42" s="19">
        <f t="shared" si="9"/>
        <v>263.48136319171726</v>
      </c>
      <c r="V42" s="19"/>
      <c r="W42" s="20">
        <f t="shared" si="10"/>
        <v>290.45400927697017</v>
      </c>
      <c r="X42" s="21"/>
      <c r="Y42" s="42">
        <f t="shared" si="20"/>
        <v>2.5135582594613348E-2</v>
      </c>
      <c r="Z42" s="24">
        <f t="shared" si="20"/>
        <v>4.4055022173150604E-2</v>
      </c>
      <c r="AA42" s="24">
        <f t="shared" si="20"/>
        <v>4.1037572439030168E-2</v>
      </c>
      <c r="AB42" s="24">
        <f t="shared" si="20"/>
        <v>1.3338376118400053E-2</v>
      </c>
      <c r="AC42" s="24">
        <f t="shared" si="20"/>
        <v>1.7993837718872641E-2</v>
      </c>
      <c r="AD42" s="24">
        <f t="shared" si="20"/>
        <v>-6.3996709076485914E-3</v>
      </c>
      <c r="AE42" s="24">
        <f t="shared" si="20"/>
        <v>-2.3679406582788221E-2</v>
      </c>
      <c r="AF42" s="24">
        <f t="shared" si="20"/>
        <v>2.9713956490658999E-2</v>
      </c>
      <c r="AG42" s="24">
        <f t="shared" si="20"/>
        <v>2.0943629656433593E-4</v>
      </c>
      <c r="AH42" s="24">
        <f t="shared" si="20"/>
        <v>3.7117850427742738E-2</v>
      </c>
      <c r="AI42" s="24">
        <f t="shared" si="20"/>
        <v>7.2430599937920448E-3</v>
      </c>
      <c r="AJ42" s="24">
        <f t="shared" si="20"/>
        <v>4.9485826914636988E-2</v>
      </c>
      <c r="AK42" s="24">
        <f t="shared" si="20"/>
        <v>3.3270919518167963E-2</v>
      </c>
      <c r="AL42" s="24">
        <f t="shared" si="20"/>
        <v>8.4741574833473443E-3</v>
      </c>
      <c r="AM42" s="24">
        <f t="shared" si="20"/>
        <v>3.073728084725369E-2</v>
      </c>
      <c r="AN42" s="24">
        <f t="shared" si="20"/>
        <v>1.5867220250598946E-2</v>
      </c>
      <c r="AO42" s="24">
        <f t="shared" si="19"/>
        <v>2.5136613184610912E-2</v>
      </c>
      <c r="AP42" s="24">
        <f t="shared" si="19"/>
        <v>3.3836936795939021E-2</v>
      </c>
      <c r="AQ42" s="24">
        <f t="shared" si="19"/>
        <v>2.3843099857588479E-2</v>
      </c>
      <c r="AR42" s="24">
        <f t="shared" si="24"/>
        <v>1.7349268180745669E-2</v>
      </c>
      <c r="AS42" s="24" t="e">
        <f t="shared" si="24"/>
        <v>#DIV/0!</v>
      </c>
      <c r="AT42" s="24">
        <f t="shared" si="24"/>
        <v>1.225520050044504E-2</v>
      </c>
      <c r="AU42" s="21"/>
      <c r="AV42" s="24">
        <f t="shared" si="23"/>
        <v>0.54119730775521346</v>
      </c>
      <c r="AW42" s="24">
        <f t="shared" si="23"/>
        <v>0.60330530237649205</v>
      </c>
      <c r="AX42" s="24">
        <f t="shared" si="23"/>
        <v>0.51790160766894755</v>
      </c>
      <c r="AY42" s="24">
        <f t="shared" si="23"/>
        <v>0.51363424711393568</v>
      </c>
      <c r="AZ42" s="24">
        <f t="shared" si="23"/>
        <v>0.34387800520662837</v>
      </c>
      <c r="BA42" s="24">
        <f t="shared" si="23"/>
        <v>0.57736075196354331</v>
      </c>
      <c r="BB42" s="24">
        <f t="shared" si="23"/>
        <v>0.65074653732295307</v>
      </c>
      <c r="BC42" s="24">
        <f t="shared" si="23"/>
        <v>0.5402995723747519</v>
      </c>
      <c r="BD42" s="24">
        <f t="shared" si="23"/>
        <v>0.52849156550769827</v>
      </c>
      <c r="BE42" s="24">
        <f t="shared" si="23"/>
        <v>0.54159277795113625</v>
      </c>
      <c r="BF42" s="24">
        <f t="shared" si="23"/>
        <v>0.341154073147653</v>
      </c>
      <c r="BG42" s="24">
        <f t="shared" si="23"/>
        <v>0.55624695202529284</v>
      </c>
      <c r="BH42" s="24">
        <f t="shared" si="23"/>
        <v>0.60668674705170744</v>
      </c>
      <c r="BI42" s="24">
        <f t="shared" si="22"/>
        <v>0.49394819663896006</v>
      </c>
      <c r="BJ42" s="24">
        <f t="shared" si="22"/>
        <v>0.58090351805281615</v>
      </c>
      <c r="BK42" s="24">
        <f t="shared" si="22"/>
        <v>0.45385088078656288</v>
      </c>
      <c r="BL42" s="24">
        <f t="shared" si="22"/>
        <v>0.54119687111217529</v>
      </c>
      <c r="BM42" s="24">
        <f t="shared" si="22"/>
        <v>0.57295056150598</v>
      </c>
      <c r="BN42" s="24">
        <f t="shared" si="22"/>
        <v>0.55097679198711336</v>
      </c>
      <c r="BO42" s="24">
        <f t="shared" si="22"/>
        <v>0.54960587908547165</v>
      </c>
      <c r="BP42" s="24" t="e">
        <f t="shared" si="22"/>
        <v>#DIV/0!</v>
      </c>
      <c r="BQ42" s="24">
        <f t="shared" si="22"/>
        <v>0.55323816526805292</v>
      </c>
      <c r="BR42" s="21"/>
      <c r="BS42" s="35">
        <f t="shared" si="13"/>
        <v>43831</v>
      </c>
      <c r="BT42" s="24">
        <f t="shared" si="17"/>
        <v>1.2578550459997978E-2</v>
      </c>
      <c r="BU42" s="24">
        <f t="shared" ref="BU42:CE65" si="25">(D42-D41)/$B41*D$3</f>
        <v>1.1996738374909237E-3</v>
      </c>
      <c r="BV42" s="24">
        <f t="shared" si="25"/>
        <v>1.1633924756781066E-3</v>
      </c>
      <c r="BW42" s="24">
        <f t="shared" si="25"/>
        <v>1.8990879223819953E-3</v>
      </c>
      <c r="BX42" s="24">
        <f t="shared" si="25"/>
        <v>-4.0025531150172927E-4</v>
      </c>
      <c r="BY42" s="24">
        <f t="shared" si="25"/>
        <v>-2.0852160663093824E-3</v>
      </c>
      <c r="BZ42" s="24">
        <f t="shared" si="25"/>
        <v>3.9444835192225499E-3</v>
      </c>
      <c r="CA42" s="24">
        <f t="shared" si="25"/>
        <v>5.8183205281671177E-6</v>
      </c>
      <c r="CB42" s="24">
        <f t="shared" si="25"/>
        <v>2.3479503299322843E-3</v>
      </c>
      <c r="CC42" s="24">
        <f t="shared" si="25"/>
        <v>1.3118329100519238E-4</v>
      </c>
      <c r="CD42" s="24">
        <f t="shared" si="25"/>
        <v>3.1297614854887989E-3</v>
      </c>
      <c r="CE42" s="24">
        <f t="shared" si="25"/>
        <v>1.221773464748525E-3</v>
      </c>
      <c r="CF42" s="24">
        <f t="shared" si="16"/>
        <v>2.513620372866341E-2</v>
      </c>
    </row>
    <row r="43" spans="1:84" x14ac:dyDescent="0.25">
      <c r="A43" s="31">
        <f>+[1]CUY!A44</f>
        <v>43862</v>
      </c>
      <c r="B43" s="17">
        <f>+[1]CUY!B44</f>
        <v>304.60300000000001</v>
      </c>
      <c r="C43" s="17">
        <f>+[1]CUY!C44</f>
        <v>315.28519999999997</v>
      </c>
      <c r="D43" s="17">
        <f>+[1]CUY!D44</f>
        <v>251.25919999999999</v>
      </c>
      <c r="E43" s="17">
        <f>+[1]CUY!E44</f>
        <v>232.95599999999999</v>
      </c>
      <c r="F43" s="17">
        <f>+[1]CUY!F44</f>
        <v>356.76850000000002</v>
      </c>
      <c r="G43" s="17">
        <f>+[1]CUY!G44</f>
        <v>292.69470000000001</v>
      </c>
      <c r="H43" s="17">
        <f>+[1]CUY!H44</f>
        <v>339.42380000000003</v>
      </c>
      <c r="I43" s="17">
        <f>+[1]CUY!I44</f>
        <v>329.87040000000002</v>
      </c>
      <c r="J43" s="17">
        <f>+[1]CUY!J44</f>
        <v>324.47030000000001</v>
      </c>
      <c r="K43" s="17">
        <f>+[1]CUY!K44</f>
        <v>296.53179999999998</v>
      </c>
      <c r="L43" s="17">
        <f>+[1]CUY!L44</f>
        <v>239.18600000000001</v>
      </c>
      <c r="M43" s="17">
        <f>+[1]CUY!M44</f>
        <v>286.04790000000003</v>
      </c>
      <c r="N43" s="17">
        <f>+[1]CUY!N44</f>
        <v>312.1816</v>
      </c>
      <c r="O43" s="18">
        <f>+[1]CUY!R44</f>
        <v>245.6653</v>
      </c>
      <c r="P43" s="19">
        <f>+[1]CUY!S44</f>
        <v>305.13909999999998</v>
      </c>
      <c r="Q43" s="20">
        <f>+[1]CUY!T44</f>
        <v>336.12209999999999</v>
      </c>
      <c r="R43" s="18">
        <f t="shared" si="6"/>
        <v>304.59862482000005</v>
      </c>
      <c r="S43" s="19">
        <f t="shared" si="7"/>
        <v>290.67918837696334</v>
      </c>
      <c r="T43" s="19">
        <f t="shared" si="8"/>
        <v>274.65585240963856</v>
      </c>
      <c r="U43" s="19">
        <f t="shared" si="9"/>
        <v>271.86986433416638</v>
      </c>
      <c r="V43" s="19"/>
      <c r="W43" s="20">
        <f t="shared" si="10"/>
        <v>296.00094412777355</v>
      </c>
      <c r="X43" s="21"/>
      <c r="Y43" s="42">
        <f t="shared" si="20"/>
        <v>2.2947928231808801E-2</v>
      </c>
      <c r="Z43" s="24">
        <f t="shared" si="20"/>
        <v>3.4831781888050806E-2</v>
      </c>
      <c r="AA43" s="24">
        <f t="shared" si="20"/>
        <v>1.4712284575888024E-2</v>
      </c>
      <c r="AB43" s="24">
        <f t="shared" si="20"/>
        <v>3.2616452820018571E-2</v>
      </c>
      <c r="AC43" s="24">
        <f t="shared" si="20"/>
        <v>1.5158150166187045E-2</v>
      </c>
      <c r="AD43" s="24">
        <f t="shared" si="20"/>
        <v>1.8319293933949821E-2</v>
      </c>
      <c r="AE43" s="24">
        <f t="shared" si="20"/>
        <v>5.7776302767029719E-3</v>
      </c>
      <c r="AF43" s="24">
        <f t="shared" si="20"/>
        <v>5.270908097987137E-3</v>
      </c>
      <c r="AG43" s="24">
        <f t="shared" si="20"/>
        <v>1.7090247515659129E-2</v>
      </c>
      <c r="AH43" s="24">
        <f t="shared" si="20"/>
        <v>4.5699760837259795E-2</v>
      </c>
      <c r="AI43" s="24">
        <f t="shared" si="20"/>
        <v>1.1099068144964308E-2</v>
      </c>
      <c r="AJ43" s="24">
        <f t="shared" si="20"/>
        <v>1.6302528890490109E-2</v>
      </c>
      <c r="AK43" s="24">
        <f t="shared" si="20"/>
        <v>2.8192648944393772E-2</v>
      </c>
      <c r="AL43" s="24">
        <f t="shared" si="20"/>
        <v>3.7760469470240698E-2</v>
      </c>
      <c r="AM43" s="24">
        <f t="shared" si="20"/>
        <v>2.6204029360942682E-2</v>
      </c>
      <c r="AN43" s="24">
        <f t="shared" si="20"/>
        <v>7.5847165353835067E-3</v>
      </c>
      <c r="AO43" s="24">
        <f t="shared" si="19"/>
        <v>2.2948869738877331E-2</v>
      </c>
      <c r="AP43" s="24">
        <f t="shared" si="19"/>
        <v>3.0820815417652803E-2</v>
      </c>
      <c r="AQ43" s="24">
        <f t="shared" si="19"/>
        <v>2.8619466855749565E-2</v>
      </c>
      <c r="AR43" s="24">
        <f t="shared" si="24"/>
        <v>3.1837170723704622E-2</v>
      </c>
      <c r="AS43" s="24" t="e">
        <f t="shared" si="24"/>
        <v>#DIV/0!</v>
      </c>
      <c r="AT43" s="24">
        <f t="shared" si="24"/>
        <v>1.9097463535144188E-2</v>
      </c>
      <c r="AU43" s="21"/>
      <c r="AV43" s="24">
        <f t="shared" si="23"/>
        <v>0.51911164263425125</v>
      </c>
      <c r="AW43" s="24">
        <f t="shared" si="23"/>
        <v>0.56099787747794672</v>
      </c>
      <c r="AX43" s="24">
        <f t="shared" si="23"/>
        <v>0.50118596817423033</v>
      </c>
      <c r="AY43" s="24">
        <f t="shared" si="23"/>
        <v>0.55215630567663476</v>
      </c>
      <c r="AZ43" s="24">
        <f t="shared" si="23"/>
        <v>0.28451771066348264</v>
      </c>
      <c r="BA43" s="24">
        <f t="shared" si="23"/>
        <v>0.55525368575761425</v>
      </c>
      <c r="BB43" s="24">
        <f t="shared" si="23"/>
        <v>0.61399579553619299</v>
      </c>
      <c r="BC43" s="24">
        <f t="shared" si="23"/>
        <v>0.52173545998685267</v>
      </c>
      <c r="BD43" s="24">
        <f t="shared" si="23"/>
        <v>0.5364712099551614</v>
      </c>
      <c r="BE43" s="24">
        <f t="shared" si="23"/>
        <v>0.56413148055937667</v>
      </c>
      <c r="BF43" s="24">
        <f t="shared" si="23"/>
        <v>0.35603963359841528</v>
      </c>
      <c r="BG43" s="24">
        <f t="shared" si="23"/>
        <v>0.53245665775740592</v>
      </c>
      <c r="BH43" s="24">
        <f t="shared" si="23"/>
        <v>0.62834000199251294</v>
      </c>
      <c r="BI43" s="24">
        <f t="shared" si="22"/>
        <v>0.51243983554741801</v>
      </c>
      <c r="BJ43" s="24">
        <f t="shared" si="22"/>
        <v>0.56678603043416653</v>
      </c>
      <c r="BK43" s="24">
        <f t="shared" si="22"/>
        <v>0.39631921056862307</v>
      </c>
      <c r="BL43" s="24">
        <f t="shared" si="22"/>
        <v>0.51911677324567718</v>
      </c>
      <c r="BM43" s="24">
        <f t="shared" si="22"/>
        <v>0.55753008164314366</v>
      </c>
      <c r="BN43" s="24">
        <f t="shared" si="22"/>
        <v>0.55977190733645443</v>
      </c>
      <c r="BO43" s="24">
        <f t="shared" si="22"/>
        <v>0.56695860961192035</v>
      </c>
      <c r="BP43" s="24" t="e">
        <f t="shared" si="22"/>
        <v>#DIV/0!</v>
      </c>
      <c r="BQ43" s="24">
        <f t="shared" si="22"/>
        <v>0.55240839521823037</v>
      </c>
      <c r="BR43" s="21"/>
      <c r="BS43" s="35">
        <f t="shared" si="13"/>
        <v>43862</v>
      </c>
      <c r="BT43" s="24">
        <f t="shared" ref="BT43:BY95" si="26">(C43-C42)/$B42*C$3</f>
        <v>1.0128682156484593E-2</v>
      </c>
      <c r="BU43" s="24">
        <f t="shared" si="25"/>
        <v>4.3676390285381542E-4</v>
      </c>
      <c r="BV43" s="24">
        <f t="shared" si="25"/>
        <v>2.8121158022069333E-3</v>
      </c>
      <c r="BW43" s="24">
        <f t="shared" si="25"/>
        <v>1.5886613081648995E-3</v>
      </c>
      <c r="BX43" s="24">
        <f t="shared" si="25"/>
        <v>1.1105001245928969E-3</v>
      </c>
      <c r="BY43" s="24">
        <f t="shared" si="25"/>
        <v>4.8455283242290818E-4</v>
      </c>
      <c r="BZ43" s="24">
        <f t="shared" si="25"/>
        <v>7.0283017283821465E-4</v>
      </c>
      <c r="CA43" s="24">
        <f t="shared" si="25"/>
        <v>4.6323747404874765E-4</v>
      </c>
      <c r="CB43" s="24">
        <f t="shared" si="25"/>
        <v>2.9246022934494931E-3</v>
      </c>
      <c r="CC43" s="24">
        <f t="shared" si="25"/>
        <v>1.9751311247816417E-4</v>
      </c>
      <c r="CD43" s="24">
        <f t="shared" si="25"/>
        <v>1.055554492094231E-3</v>
      </c>
      <c r="CE43" s="24">
        <f t="shared" si="25"/>
        <v>1.0435053185380149E-3</v>
      </c>
      <c r="CF43" s="24">
        <f t="shared" si="16"/>
        <v>2.294851899017291E-2</v>
      </c>
    </row>
    <row r="44" spans="1:84" x14ac:dyDescent="0.25">
      <c r="A44" s="31">
        <f>+[1]CUY!A45</f>
        <v>43891</v>
      </c>
      <c r="B44" s="17">
        <f>+[1]CUY!B45</f>
        <v>314.12189999999998</v>
      </c>
      <c r="C44" s="17">
        <f>+[1]CUY!C45</f>
        <v>326.62040000000002</v>
      </c>
      <c r="D44" s="17">
        <f>+[1]CUY!D45</f>
        <v>258.80169999999998</v>
      </c>
      <c r="E44" s="17">
        <f>+[1]CUY!E45</f>
        <v>245.45959999999999</v>
      </c>
      <c r="F44" s="17">
        <f>+[1]CUY!F45</f>
        <v>357.60809999999998</v>
      </c>
      <c r="G44" s="17">
        <f>+[1]CUY!G45</f>
        <v>298.3886</v>
      </c>
      <c r="H44" s="17">
        <f>+[1]CUY!H45</f>
        <v>349.03919999999999</v>
      </c>
      <c r="I44" s="17">
        <f>+[1]CUY!I45</f>
        <v>334.58449999999999</v>
      </c>
      <c r="J44" s="17">
        <f>+[1]CUY!J45</f>
        <v>354.3947</v>
      </c>
      <c r="K44" s="17">
        <f>+[1]CUY!K45</f>
        <v>302.58030000000002</v>
      </c>
      <c r="L44" s="17">
        <f>+[1]CUY!L45</f>
        <v>272.60390000000001</v>
      </c>
      <c r="M44" s="17">
        <f>+[1]CUY!M45</f>
        <v>296.62920000000003</v>
      </c>
      <c r="N44" s="17">
        <f>+[1]CUY!N45</f>
        <v>319.22340000000003</v>
      </c>
      <c r="O44" s="18">
        <f>+[1]CUY!R45</f>
        <v>260.61130000000003</v>
      </c>
      <c r="P44" s="19">
        <f>+[1]CUY!S45</f>
        <v>313.92570000000001</v>
      </c>
      <c r="Q44" s="20">
        <f>+[1]CUY!T45</f>
        <v>344.95780000000002</v>
      </c>
      <c r="R44" s="18">
        <f t="shared" si="6"/>
        <v>314.11888856000002</v>
      </c>
      <c r="S44" s="19">
        <f t="shared" si="7"/>
        <v>300.63896890052354</v>
      </c>
      <c r="T44" s="19">
        <f t="shared" si="8"/>
        <v>283.74185983935746</v>
      </c>
      <c r="U44" s="19">
        <f t="shared" si="9"/>
        <v>280.59018971795791</v>
      </c>
      <c r="V44" s="19"/>
      <c r="W44" s="20">
        <f t="shared" si="10"/>
        <v>306.00507021805669</v>
      </c>
      <c r="X44" s="21"/>
      <c r="Y44" s="42">
        <f t="shared" si="20"/>
        <v>3.1250184666598679E-2</v>
      </c>
      <c r="Z44" s="24">
        <f t="shared" si="20"/>
        <v>3.5952210887158831E-2</v>
      </c>
      <c r="AA44" s="24">
        <f t="shared" si="20"/>
        <v>3.0018801301604059E-2</v>
      </c>
      <c r="AB44" s="24">
        <f t="shared" si="20"/>
        <v>5.3673655110836327E-2</v>
      </c>
      <c r="AC44" s="24">
        <f t="shared" si="20"/>
        <v>2.3533467780927353E-3</v>
      </c>
      <c r="AD44" s="24">
        <f t="shared" si="20"/>
        <v>1.9453375821290919E-2</v>
      </c>
      <c r="AE44" s="24">
        <f t="shared" si="20"/>
        <v>2.8328596875057066E-2</v>
      </c>
      <c r="AF44" s="24">
        <f t="shared" si="20"/>
        <v>1.42907638878782E-2</v>
      </c>
      <c r="AG44" s="24">
        <f t="shared" si="20"/>
        <v>9.2225390120451722E-2</v>
      </c>
      <c r="AH44" s="24">
        <f t="shared" si="20"/>
        <v>2.0397475076872285E-2</v>
      </c>
      <c r="AI44" s="24">
        <f t="shared" si="20"/>
        <v>0.13971511710551621</v>
      </c>
      <c r="AJ44" s="24">
        <f t="shared" si="20"/>
        <v>3.6991357041950002E-2</v>
      </c>
      <c r="AK44" s="24">
        <f t="shared" si="20"/>
        <v>2.2556742613914604E-2</v>
      </c>
      <c r="AL44" s="24">
        <f t="shared" si="20"/>
        <v>6.0838873052075471E-2</v>
      </c>
      <c r="AM44" s="24">
        <f t="shared" si="20"/>
        <v>2.8795392003188036E-2</v>
      </c>
      <c r="AN44" s="24">
        <f t="shared" si="20"/>
        <v>2.6287173619348625E-2</v>
      </c>
      <c r="AO44" s="24">
        <f t="shared" si="19"/>
        <v>3.1255110707167022E-2</v>
      </c>
      <c r="AP44" s="24">
        <f t="shared" si="19"/>
        <v>3.4263823905562818E-2</v>
      </c>
      <c r="AQ44" s="24">
        <f t="shared" si="19"/>
        <v>3.3081426629014477E-2</v>
      </c>
      <c r="AR44" s="24">
        <f t="shared" si="24"/>
        <v>3.2075365929756128E-2</v>
      </c>
      <c r="AS44" s="24" t="e">
        <f t="shared" si="24"/>
        <v>#DIV/0!</v>
      </c>
      <c r="AT44" s="24">
        <f t="shared" si="24"/>
        <v>3.3797615476404363E-2</v>
      </c>
      <c r="AU44" s="21"/>
      <c r="AV44" s="24">
        <f t="shared" si="23"/>
        <v>0.50001289319468523</v>
      </c>
      <c r="AW44" s="24">
        <f t="shared" si="23"/>
        <v>0.51402330968186649</v>
      </c>
      <c r="AX44" s="24">
        <f t="shared" si="23"/>
        <v>0.48850128805128956</v>
      </c>
      <c r="AY44" s="24">
        <f t="shared" si="23"/>
        <v>0.58149010552304725</v>
      </c>
      <c r="AZ44" s="24">
        <f t="shared" si="23"/>
        <v>0.28747712043686824</v>
      </c>
      <c r="BA44" s="24">
        <f t="shared" si="23"/>
        <v>0.5302968294361583</v>
      </c>
      <c r="BB44" s="24">
        <f t="shared" si="23"/>
        <v>0.59510973259549127</v>
      </c>
      <c r="BC44" s="24">
        <f t="shared" si="23"/>
        <v>0.48801571517010234</v>
      </c>
      <c r="BD44" s="24">
        <f t="shared" si="23"/>
        <v>0.59780622973406761</v>
      </c>
      <c r="BE44" s="24">
        <f t="shared" si="23"/>
        <v>0.57251229612136911</v>
      </c>
      <c r="BF44" s="24">
        <f t="shared" si="23"/>
        <v>0.35252726970526149</v>
      </c>
      <c r="BG44" s="24">
        <f t="shared" si="23"/>
        <v>0.48601772926179865</v>
      </c>
      <c r="BH44" s="24">
        <f t="shared" si="23"/>
        <v>0.61173064058062487</v>
      </c>
      <c r="BI44" s="24">
        <f t="shared" si="22"/>
        <v>0.54895459013918613</v>
      </c>
      <c r="BJ44" s="24">
        <f t="shared" si="22"/>
        <v>0.53464323810101111</v>
      </c>
      <c r="BK44" s="24">
        <f t="shared" si="22"/>
        <v>0.38864353185314005</v>
      </c>
      <c r="BL44" s="24">
        <f t="shared" si="22"/>
        <v>0.50001741121333976</v>
      </c>
      <c r="BM44" s="24">
        <f t="shared" si="22"/>
        <v>0.5316147947681571</v>
      </c>
      <c r="BN44" s="24">
        <f t="shared" si="22"/>
        <v>0.55274694207778285</v>
      </c>
      <c r="BO44" s="24">
        <f t="shared" si="22"/>
        <v>0.5709851843512872</v>
      </c>
      <c r="BP44" s="24" t="e">
        <f t="shared" si="22"/>
        <v>#DIV/0!</v>
      </c>
      <c r="BQ44" s="24">
        <f t="shared" si="22"/>
        <v>0.54488767837752117</v>
      </c>
      <c r="BR44" s="21"/>
      <c r="BS44" s="35">
        <f t="shared" si="13"/>
        <v>43891</v>
      </c>
      <c r="BT44" s="24">
        <f t="shared" si="26"/>
        <v>1.0575942587564837E-2</v>
      </c>
      <c r="BU44" s="24">
        <f t="shared" si="25"/>
        <v>8.8399408410291314E-4</v>
      </c>
      <c r="BV44" s="24">
        <f t="shared" si="25"/>
        <v>4.6713580627899282E-3</v>
      </c>
      <c r="BW44" s="24">
        <f t="shared" si="25"/>
        <v>2.4476607256000959E-4</v>
      </c>
      <c r="BX44" s="24">
        <f t="shared" si="25"/>
        <v>1.1739113534666402E-3</v>
      </c>
      <c r="BY44" s="24">
        <f t="shared" si="25"/>
        <v>2.3359572952334593E-3</v>
      </c>
      <c r="BZ44" s="24">
        <f t="shared" si="25"/>
        <v>1.8726214121331595E-3</v>
      </c>
      <c r="CA44" s="24">
        <f t="shared" si="25"/>
        <v>2.4854887181019218E-3</v>
      </c>
      <c r="CB44" s="24">
        <f t="shared" si="25"/>
        <v>1.3343900092907918E-3</v>
      </c>
      <c r="CC44" s="24">
        <f t="shared" si="25"/>
        <v>2.457497004297397E-3</v>
      </c>
      <c r="CD44" s="24">
        <f t="shared" si="25"/>
        <v>2.3795532217345196E-3</v>
      </c>
      <c r="CE44" s="24">
        <f t="shared" si="25"/>
        <v>8.3918195158944866E-4</v>
      </c>
      <c r="CF44" s="24">
        <f t="shared" si="16"/>
        <v>3.1254661772865025E-2</v>
      </c>
    </row>
    <row r="45" spans="1:84" x14ac:dyDescent="0.25">
      <c r="A45" s="31">
        <f>+[1]CUY!A46</f>
        <v>43922</v>
      </c>
      <c r="B45" s="17">
        <f>+[1]CUY!B46</f>
        <v>318.18740000000003</v>
      </c>
      <c r="C45" s="17">
        <f>+[1]CUY!C46</f>
        <v>337.74470000000002</v>
      </c>
      <c r="D45" s="17">
        <f>+[1]CUY!D46</f>
        <v>262.66199999999998</v>
      </c>
      <c r="E45" s="17">
        <f>+[1]CUY!E46</f>
        <v>248.63650000000001</v>
      </c>
      <c r="F45" s="17">
        <f>+[1]CUY!F46</f>
        <v>353.35719999999998</v>
      </c>
      <c r="G45" s="17">
        <f>+[1]CUY!G46</f>
        <v>302.24400000000003</v>
      </c>
      <c r="H45" s="17">
        <f>+[1]CUY!H46</f>
        <v>355.65289999999999</v>
      </c>
      <c r="I45" s="17">
        <f>+[1]CUY!I46</f>
        <v>331.5761</v>
      </c>
      <c r="J45" s="17">
        <f>+[1]CUY!J46</f>
        <v>338.60070000000002</v>
      </c>
      <c r="K45" s="17">
        <f>+[1]CUY!K46</f>
        <v>307.20830000000001</v>
      </c>
      <c r="L45" s="17">
        <f>+[1]CUY!L46</f>
        <v>280.89569999999998</v>
      </c>
      <c r="M45" s="17">
        <f>+[1]CUY!M46</f>
        <v>300.4683</v>
      </c>
      <c r="N45" s="17">
        <f>+[1]CUY!N46</f>
        <v>320.73070000000001</v>
      </c>
      <c r="O45" s="18">
        <f>+[1]CUY!R46</f>
        <v>273.1481</v>
      </c>
      <c r="P45" s="19">
        <f>+[1]CUY!S46</f>
        <v>318.30309999999997</v>
      </c>
      <c r="Q45" s="20">
        <f>+[1]CUY!T46</f>
        <v>343.22930000000002</v>
      </c>
      <c r="R45" s="18">
        <f t="shared" si="6"/>
        <v>318.18463821000006</v>
      </c>
      <c r="S45" s="19">
        <f t="shared" si="7"/>
        <v>307.41785304412861</v>
      </c>
      <c r="T45" s="19">
        <f t="shared" si="8"/>
        <v>287.27698686173267</v>
      </c>
      <c r="U45" s="19">
        <f t="shared" si="9"/>
        <v>284.05097847197436</v>
      </c>
      <c r="V45" s="19"/>
      <c r="W45" s="20">
        <f t="shared" si="10"/>
        <v>307.69005960214236</v>
      </c>
      <c r="X45" s="21"/>
      <c r="Y45" s="42">
        <f t="shared" si="20"/>
        <v>1.2942427764508047E-2</v>
      </c>
      <c r="Z45" s="24">
        <f t="shared" si="20"/>
        <v>3.4058803430526696E-2</v>
      </c>
      <c r="AA45" s="24">
        <f t="shared" si="20"/>
        <v>1.491605348805658E-2</v>
      </c>
      <c r="AB45" s="24">
        <f t="shared" si="20"/>
        <v>1.2942659403013757E-2</v>
      </c>
      <c r="AC45" s="24">
        <f t="shared" si="20"/>
        <v>-1.1887034997249746E-2</v>
      </c>
      <c r="AD45" s="24">
        <f t="shared" si="20"/>
        <v>1.2920734907432951E-2</v>
      </c>
      <c r="AE45" s="24">
        <f t="shared" si="20"/>
        <v>1.8948301508827647E-2</v>
      </c>
      <c r="AF45" s="24">
        <f t="shared" si="20"/>
        <v>-8.9914505902096709E-3</v>
      </c>
      <c r="AG45" s="24">
        <f t="shared" si="20"/>
        <v>-4.456612923387393E-2</v>
      </c>
      <c r="AH45" s="24">
        <f t="shared" si="20"/>
        <v>1.5295113396344595E-2</v>
      </c>
      <c r="AI45" s="24">
        <f t="shared" si="20"/>
        <v>3.041702631547083E-2</v>
      </c>
      <c r="AJ45" s="24">
        <f t="shared" si="20"/>
        <v>1.2942421042837271E-2</v>
      </c>
      <c r="AK45" s="24">
        <f t="shared" si="20"/>
        <v>4.721771649571993E-3</v>
      </c>
      <c r="AL45" s="24">
        <f t="shared" si="20"/>
        <v>4.8105358439944679E-2</v>
      </c>
      <c r="AM45" s="24">
        <f t="shared" si="20"/>
        <v>1.3944063834212983E-2</v>
      </c>
      <c r="AN45" s="24">
        <f t="shared" si="20"/>
        <v>-5.0107578376253903E-3</v>
      </c>
      <c r="AO45" s="24">
        <f t="shared" si="19"/>
        <v>1.2943346605606809E-2</v>
      </c>
      <c r="AP45" s="24">
        <f t="shared" si="19"/>
        <v>2.2548255032926567E-2</v>
      </c>
      <c r="AQ45" s="24">
        <f t="shared" si="19"/>
        <v>1.2458954855574245E-2</v>
      </c>
      <c r="AR45" s="24">
        <f t="shared" si="24"/>
        <v>1.2333962058670433E-2</v>
      </c>
      <c r="AS45" s="24" t="e">
        <f t="shared" si="24"/>
        <v>#DIV/0!</v>
      </c>
      <c r="AT45" s="24">
        <f t="shared" si="24"/>
        <v>5.5064100176018815E-3</v>
      </c>
      <c r="AU45" s="21"/>
      <c r="AV45" s="24">
        <f t="shared" si="23"/>
        <v>0.47020521772559221</v>
      </c>
      <c r="AW45" s="24">
        <f t="shared" si="23"/>
        <v>0.51973230693359795</v>
      </c>
      <c r="AX45" s="24">
        <f t="shared" si="23"/>
        <v>0.49523442485488078</v>
      </c>
      <c r="AY45" s="24">
        <f t="shared" si="23"/>
        <v>0.51881100542623404</v>
      </c>
      <c r="AZ45" s="24">
        <f t="shared" si="23"/>
        <v>0.25797526180731767</v>
      </c>
      <c r="BA45" s="24">
        <f t="shared" si="23"/>
        <v>0.48594482155771401</v>
      </c>
      <c r="BB45" s="24">
        <f t="shared" si="23"/>
        <v>0.56458931899897014</v>
      </c>
      <c r="BC45" s="24">
        <f t="shared" si="23"/>
        <v>0.40903085600544942</v>
      </c>
      <c r="BD45" s="24">
        <f t="shared" si="23"/>
        <v>0.47044375086582746</v>
      </c>
      <c r="BE45" s="24">
        <f t="shared" si="23"/>
        <v>0.54731679750340745</v>
      </c>
      <c r="BF45" s="24">
        <f t="shared" si="23"/>
        <v>0.31421985190120316</v>
      </c>
      <c r="BG45" s="24">
        <f t="shared" si="23"/>
        <v>0.4730802342273086</v>
      </c>
      <c r="BH45" s="24">
        <f t="shared" si="23"/>
        <v>0.56903893211853296</v>
      </c>
      <c r="BI45" s="24">
        <f t="shared" si="22"/>
        <v>0.58052883711268399</v>
      </c>
      <c r="BJ45" s="24">
        <f t="shared" si="22"/>
        <v>0.50455308402017573</v>
      </c>
      <c r="BK45" s="24">
        <f t="shared" si="22"/>
        <v>0.33637639301063182</v>
      </c>
      <c r="BL45" s="24">
        <f t="shared" si="22"/>
        <v>0.47020832871870732</v>
      </c>
      <c r="BM45" s="24">
        <f t="shared" si="22"/>
        <v>0.51589428920905012</v>
      </c>
      <c r="BN45" s="24">
        <f t="shared" si="22"/>
        <v>0.51418803870728347</v>
      </c>
      <c r="BO45" s="24">
        <f t="shared" si="22"/>
        <v>0.52519846342862953</v>
      </c>
      <c r="BP45" s="24" t="e">
        <f t="shared" si="22"/>
        <v>#DIV/0!</v>
      </c>
      <c r="BQ45" s="24">
        <f t="shared" si="22"/>
        <v>0.48842519043608545</v>
      </c>
      <c r="BR45" s="21"/>
      <c r="BS45" s="35">
        <f t="shared" si="13"/>
        <v>43922</v>
      </c>
      <c r="BT45" s="24">
        <f t="shared" si="26"/>
        <v>1.0064647068542504E-2</v>
      </c>
      <c r="BU45" s="24">
        <f t="shared" si="25"/>
        <v>4.3872366110099249E-4</v>
      </c>
      <c r="BV45" s="24">
        <f t="shared" si="25"/>
        <v>1.1509265033733784E-3</v>
      </c>
      <c r="BW45" s="24">
        <f t="shared" si="25"/>
        <v>-1.2016988309315592E-3</v>
      </c>
      <c r="BX45" s="24">
        <f t="shared" si="25"/>
        <v>7.7078077014051537E-4</v>
      </c>
      <c r="BY45" s="24">
        <f t="shared" si="25"/>
        <v>1.5580378190759689E-3</v>
      </c>
      <c r="BZ45" s="24">
        <f t="shared" si="25"/>
        <v>-1.1588380179796422E-3</v>
      </c>
      <c r="CA45" s="24">
        <f t="shared" si="25"/>
        <v>-1.272080042811404E-3</v>
      </c>
      <c r="CB45" s="24">
        <f t="shared" si="25"/>
        <v>9.9006659516575907E-4</v>
      </c>
      <c r="CC45" s="24">
        <f t="shared" si="25"/>
        <v>5.912873951163522E-4</v>
      </c>
      <c r="CD45" s="24">
        <f t="shared" si="25"/>
        <v>8.3718565945258266E-4</v>
      </c>
      <c r="CE45" s="24">
        <f t="shared" si="25"/>
        <v>1.7418393941969507E-4</v>
      </c>
      <c r="CF45" s="24">
        <f t="shared" si="16"/>
        <v>1.2943222519665143E-2</v>
      </c>
    </row>
    <row r="46" spans="1:84" x14ac:dyDescent="0.25">
      <c r="A46" s="31">
        <f>+[1]CUY!A47</f>
        <v>43952</v>
      </c>
      <c r="B46" s="17">
        <f>+[1]CUY!B47</f>
        <v>322.47089999999997</v>
      </c>
      <c r="C46" s="17">
        <f>+[1]CUY!C47</f>
        <v>340.59120000000001</v>
      </c>
      <c r="D46" s="17">
        <f>+[1]CUY!D47</f>
        <v>264.01080000000002</v>
      </c>
      <c r="E46" s="17">
        <f>+[1]CUY!E47</f>
        <v>254.66659999999999</v>
      </c>
      <c r="F46" s="17">
        <f>+[1]CUY!F47</f>
        <v>353.53289999999998</v>
      </c>
      <c r="G46" s="17">
        <f>+[1]CUY!G47</f>
        <v>310.87709999999998</v>
      </c>
      <c r="H46" s="17">
        <f>+[1]CUY!H47</f>
        <v>358.0598</v>
      </c>
      <c r="I46" s="17">
        <f>+[1]CUY!I47</f>
        <v>338.25009999999997</v>
      </c>
      <c r="J46" s="17">
        <f>+[1]CUY!J47</f>
        <v>338.01350000000002</v>
      </c>
      <c r="K46" s="17">
        <f>+[1]CUY!K47</f>
        <v>317.08170000000001</v>
      </c>
      <c r="L46" s="17">
        <f>+[1]CUY!L47</f>
        <v>286.06599999999997</v>
      </c>
      <c r="M46" s="17">
        <f>+[1]CUY!M47</f>
        <v>304.51330000000002</v>
      </c>
      <c r="N46" s="17">
        <f>+[1]CUY!N47</f>
        <v>325.01650000000001</v>
      </c>
      <c r="O46" s="18">
        <f>+[1]CUY!R47</f>
        <v>284.8485</v>
      </c>
      <c r="P46" s="19">
        <f>+[1]CUY!S47</f>
        <v>322.6404</v>
      </c>
      <c r="Q46" s="20">
        <f>+[1]CUY!T47</f>
        <v>343.15230000000003</v>
      </c>
      <c r="R46" s="18">
        <f t="shared" si="6"/>
        <v>322.46852457000006</v>
      </c>
      <c r="S46" s="19">
        <f t="shared" si="7"/>
        <v>312.17725624532534</v>
      </c>
      <c r="T46" s="19">
        <f t="shared" si="8"/>
        <v>293.94518416523238</v>
      </c>
      <c r="U46" s="19">
        <f t="shared" si="9"/>
        <v>291.36069314530528</v>
      </c>
      <c r="V46" s="19"/>
      <c r="W46" s="20">
        <f t="shared" si="10"/>
        <v>313.68484583014543</v>
      </c>
      <c r="X46" s="21"/>
      <c r="Y46" s="42">
        <f t="shared" si="20"/>
        <v>1.346219240611024E-2</v>
      </c>
      <c r="Z46" s="24">
        <f t="shared" si="20"/>
        <v>8.427963488398138E-3</v>
      </c>
      <c r="AA46" s="24">
        <f t="shared" si="20"/>
        <v>5.1351166137469928E-3</v>
      </c>
      <c r="AB46" s="24">
        <f t="shared" si="20"/>
        <v>2.4252674084456638E-2</v>
      </c>
      <c r="AC46" s="24">
        <f t="shared" si="20"/>
        <v>4.9723056442596558E-4</v>
      </c>
      <c r="AD46" s="24">
        <f t="shared" si="20"/>
        <v>2.8563346170643378E-2</v>
      </c>
      <c r="AE46" s="24">
        <f t="shared" si="20"/>
        <v>6.7675534207649601E-3</v>
      </c>
      <c r="AF46" s="24">
        <f t="shared" si="20"/>
        <v>2.0128109354081936E-2</v>
      </c>
      <c r="AG46" s="24">
        <f t="shared" si="20"/>
        <v>-1.7341960604334572E-3</v>
      </c>
      <c r="AH46" s="24">
        <f t="shared" si="20"/>
        <v>3.2139105616612484E-2</v>
      </c>
      <c r="AI46" s="24">
        <f t="shared" si="20"/>
        <v>1.8406476140432115E-2</v>
      </c>
      <c r="AJ46" s="24">
        <f t="shared" si="20"/>
        <v>1.3462318653914673E-2</v>
      </c>
      <c r="AK46" s="24">
        <f t="shared" si="20"/>
        <v>1.3362612309953503E-2</v>
      </c>
      <c r="AL46" s="24">
        <f t="shared" si="20"/>
        <v>4.2835370262505945E-2</v>
      </c>
      <c r="AM46" s="24">
        <f t="shared" si="20"/>
        <v>1.3626320321731278E-2</v>
      </c>
      <c r="AN46" s="24">
        <f t="shared" si="20"/>
        <v>-2.243398218042536E-4</v>
      </c>
      <c r="AO46" s="24">
        <f t="shared" si="19"/>
        <v>1.3463523519236187E-2</v>
      </c>
      <c r="AP46" s="24">
        <f t="shared" si="19"/>
        <v>1.5481869885134891E-2</v>
      </c>
      <c r="AQ46" s="24">
        <f t="shared" si="19"/>
        <v>2.3211735044788462E-2</v>
      </c>
      <c r="AR46" s="24">
        <f t="shared" si="24"/>
        <v>2.573381268620456E-2</v>
      </c>
      <c r="AS46" s="24" t="e">
        <f t="shared" si="24"/>
        <v>#DIV/0!</v>
      </c>
      <c r="AT46" s="24">
        <f t="shared" si="24"/>
        <v>1.9483197590960843E-2</v>
      </c>
      <c r="AU46" s="21"/>
      <c r="AV46" s="24">
        <f t="shared" si="23"/>
        <v>0.44825295739731064</v>
      </c>
      <c r="AW46" s="24">
        <f t="shared" si="23"/>
        <v>0.49834104812676139</v>
      </c>
      <c r="AX46" s="24">
        <f t="shared" si="23"/>
        <v>0.47072376703797225</v>
      </c>
      <c r="AY46" s="24">
        <f t="shared" si="23"/>
        <v>0.49981919714107681</v>
      </c>
      <c r="AZ46" s="24">
        <f t="shared" si="23"/>
        <v>0.2310382902591277</v>
      </c>
      <c r="BA46" s="24">
        <f t="shared" si="23"/>
        <v>0.48102725786350486</v>
      </c>
      <c r="BB46" s="24">
        <f t="shared" si="23"/>
        <v>0.50700091246712931</v>
      </c>
      <c r="BC46" s="24">
        <f t="shared" si="23"/>
        <v>0.38595622141530161</v>
      </c>
      <c r="BD46" s="24">
        <f t="shared" si="23"/>
        <v>0.42204775954385232</v>
      </c>
      <c r="BE46" s="24">
        <f t="shared" si="23"/>
        <v>0.54281297653095684</v>
      </c>
      <c r="BF46" s="24">
        <f t="shared" si="23"/>
        <v>0.34235664381276454</v>
      </c>
      <c r="BG46" s="24">
        <f t="shared" si="23"/>
        <v>0.46469493829310138</v>
      </c>
      <c r="BH46" s="24">
        <f t="shared" si="23"/>
        <v>0.53440021452186515</v>
      </c>
      <c r="BI46" s="24">
        <f t="shared" si="22"/>
        <v>0.63893098674694215</v>
      </c>
      <c r="BJ46" s="24">
        <f t="shared" si="22"/>
        <v>0.47861343041648508</v>
      </c>
      <c r="BK46" s="24">
        <f t="shared" si="22"/>
        <v>0.29628546723194393</v>
      </c>
      <c r="BL46" s="24">
        <f t="shared" si="22"/>
        <v>0.44825996801665102</v>
      </c>
      <c r="BM46" s="24">
        <f t="shared" si="22"/>
        <v>0.49859701331218154</v>
      </c>
      <c r="BN46" s="24">
        <f t="shared" si="22"/>
        <v>0.50145668145651179</v>
      </c>
      <c r="BO46" s="24">
        <f t="shared" si="22"/>
        <v>0.51115082610116747</v>
      </c>
      <c r="BP46" s="24" t="e">
        <f t="shared" si="22"/>
        <v>#DIV/0!</v>
      </c>
      <c r="BQ46" s="24">
        <f t="shared" si="22"/>
        <v>0.46547261007729612</v>
      </c>
      <c r="BR46" s="21"/>
      <c r="BS46" s="35">
        <f t="shared" si="13"/>
        <v>43952</v>
      </c>
      <c r="BT46" s="24">
        <f t="shared" si="26"/>
        <v>2.5424491981769159E-3</v>
      </c>
      <c r="BU46" s="24">
        <f t="shared" si="25"/>
        <v>1.5133270519197625E-4</v>
      </c>
      <c r="BV46" s="24">
        <f t="shared" si="25"/>
        <v>2.1566705029803105E-3</v>
      </c>
      <c r="BW46" s="24">
        <f t="shared" si="25"/>
        <v>4.9034499794776751E-5</v>
      </c>
      <c r="BX46" s="24">
        <f t="shared" si="25"/>
        <v>1.7038973887715139E-3</v>
      </c>
      <c r="BY46" s="24">
        <f t="shared" si="25"/>
        <v>5.5976635152743483E-4</v>
      </c>
      <c r="BZ46" s="24">
        <f t="shared" si="25"/>
        <v>2.5379823336813376E-3</v>
      </c>
      <c r="CA46" s="24">
        <f t="shared" si="25"/>
        <v>-4.6689969495963354E-5</v>
      </c>
      <c r="CB46" s="24">
        <f t="shared" si="25"/>
        <v>2.0852254991869578E-3</v>
      </c>
      <c r="CC46" s="24">
        <f t="shared" si="25"/>
        <v>3.6398273470288246E-4</v>
      </c>
      <c r="CD46" s="24">
        <f t="shared" si="25"/>
        <v>8.7081543769489643E-4</v>
      </c>
      <c r="CE46" s="24">
        <f t="shared" si="25"/>
        <v>4.8893997688154774E-4</v>
      </c>
      <c r="CF46" s="24">
        <f t="shared" si="16"/>
        <v>1.3463406659094589E-2</v>
      </c>
    </row>
    <row r="47" spans="1:84" x14ac:dyDescent="0.25">
      <c r="A47" s="31">
        <f>+[1]CUY!A48</f>
        <v>43983</v>
      </c>
      <c r="B47" s="17">
        <f>+[1]CUY!B48</f>
        <v>329.97919999999999</v>
      </c>
      <c r="C47" s="17">
        <f>+[1]CUY!C48</f>
        <v>344.75729999999999</v>
      </c>
      <c r="D47" s="17">
        <f>+[1]CUY!D48</f>
        <v>274.029</v>
      </c>
      <c r="E47" s="17">
        <f>+[1]CUY!E48</f>
        <v>280.32049999999998</v>
      </c>
      <c r="F47" s="17">
        <f>+[1]CUY!F48</f>
        <v>356.0926</v>
      </c>
      <c r="G47" s="17">
        <f>+[1]CUY!G48</f>
        <v>318.08969999999999</v>
      </c>
      <c r="H47" s="17">
        <f>+[1]CUY!H48</f>
        <v>363.79989999999998</v>
      </c>
      <c r="I47" s="17">
        <f>+[1]CUY!I48</f>
        <v>344.06130000000002</v>
      </c>
      <c r="J47" s="17">
        <f>+[1]CUY!J48</f>
        <v>339.91340000000002</v>
      </c>
      <c r="K47" s="17">
        <f>+[1]CUY!K48</f>
        <v>326.94389999999999</v>
      </c>
      <c r="L47" s="17">
        <f>+[1]CUY!L48</f>
        <v>285.62380000000002</v>
      </c>
      <c r="M47" s="17">
        <f>+[1]CUY!M48</f>
        <v>311.60340000000002</v>
      </c>
      <c r="N47" s="17">
        <f>+[1]CUY!N48</f>
        <v>326.4502</v>
      </c>
      <c r="O47" s="18">
        <f>+[1]CUY!R48</f>
        <v>308.29809999999998</v>
      </c>
      <c r="P47" s="19">
        <f>+[1]CUY!S48</f>
        <v>329.06729999999999</v>
      </c>
      <c r="Q47" s="20">
        <f>+[1]CUY!T48</f>
        <v>345.17790000000002</v>
      </c>
      <c r="R47" s="18">
        <f t="shared" si="6"/>
        <v>329.97638618000002</v>
      </c>
      <c r="S47" s="19">
        <f t="shared" si="7"/>
        <v>321.32381639491393</v>
      </c>
      <c r="T47" s="19">
        <f t="shared" si="8"/>
        <v>307.06285513482504</v>
      </c>
      <c r="U47" s="19">
        <f t="shared" si="9"/>
        <v>305.95243984291329</v>
      </c>
      <c r="V47" s="19"/>
      <c r="W47" s="20">
        <f t="shared" si="10"/>
        <v>323.73311101759759</v>
      </c>
      <c r="X47" s="21"/>
      <c r="Y47" s="42">
        <f t="shared" si="20"/>
        <v>2.3283651331019284E-2</v>
      </c>
      <c r="Z47" s="24">
        <f t="shared" si="20"/>
        <v>1.2231966063714905E-2</v>
      </c>
      <c r="AA47" s="24">
        <f t="shared" si="20"/>
        <v>3.7946174929207377E-2</v>
      </c>
      <c r="AB47" s="24">
        <f t="shared" si="20"/>
        <v>0.10073523579456434</v>
      </c>
      <c r="AC47" s="24">
        <f t="shared" si="20"/>
        <v>7.2403445337054784E-3</v>
      </c>
      <c r="AD47" s="24">
        <f t="shared" si="20"/>
        <v>2.3200808293695419E-2</v>
      </c>
      <c r="AE47" s="24">
        <f t="shared" si="20"/>
        <v>1.6031121058549314E-2</v>
      </c>
      <c r="AF47" s="24">
        <f t="shared" si="20"/>
        <v>1.7180187086419219E-2</v>
      </c>
      <c r="AG47" s="24">
        <f t="shared" si="20"/>
        <v>5.6207814184936478E-3</v>
      </c>
      <c r="AH47" s="24">
        <f t="shared" si="20"/>
        <v>3.1103024867092488E-2</v>
      </c>
      <c r="AI47" s="24">
        <f t="shared" si="20"/>
        <v>-1.5457971237404777E-3</v>
      </c>
      <c r="AJ47" s="24">
        <f t="shared" si="20"/>
        <v>2.3283383681435232E-2</v>
      </c>
      <c r="AK47" s="24">
        <f t="shared" si="20"/>
        <v>4.411160664150815E-3</v>
      </c>
      <c r="AL47" s="24">
        <f t="shared" si="20"/>
        <v>8.2323059450901015E-2</v>
      </c>
      <c r="AM47" s="24">
        <f t="shared" si="20"/>
        <v>1.9919700074758184E-2</v>
      </c>
      <c r="AN47" s="24">
        <f t="shared" si="20"/>
        <v>5.9029183251868567E-3</v>
      </c>
      <c r="AO47" s="24">
        <f t="shared" si="19"/>
        <v>2.328246336603379E-2</v>
      </c>
      <c r="AP47" s="24">
        <f t="shared" si="19"/>
        <v>2.9299252160768452E-2</v>
      </c>
      <c r="AQ47" s="24">
        <f t="shared" si="19"/>
        <v>4.4626248961503467E-2</v>
      </c>
      <c r="AR47" s="24">
        <f t="shared" si="24"/>
        <v>5.0081383799876367E-2</v>
      </c>
      <c r="AS47" s="24" t="e">
        <f t="shared" si="24"/>
        <v>#DIV/0!</v>
      </c>
      <c r="AT47" s="24">
        <f t="shared" si="24"/>
        <v>3.2032995284997368E-2</v>
      </c>
      <c r="AU47" s="21"/>
      <c r="AV47" s="24">
        <f t="shared" si="23"/>
        <v>0.44406288633852276</v>
      </c>
      <c r="AW47" s="24">
        <f t="shared" si="23"/>
        <v>0.48062303813548946</v>
      </c>
      <c r="AX47" s="24">
        <f t="shared" si="23"/>
        <v>0.48314508224359853</v>
      </c>
      <c r="AY47" s="24">
        <f t="shared" si="23"/>
        <v>0.60458673321904177</v>
      </c>
      <c r="AZ47" s="24">
        <f t="shared" si="23"/>
        <v>0.21162462469819343</v>
      </c>
      <c r="BA47" s="24">
        <f t="shared" si="23"/>
        <v>0.47702755411918751</v>
      </c>
      <c r="BB47" s="24">
        <f t="shared" si="23"/>
        <v>0.46095224556212533</v>
      </c>
      <c r="BC47" s="24">
        <f t="shared" si="23"/>
        <v>0.39362538084965215</v>
      </c>
      <c r="BD47" s="24">
        <f t="shared" si="23"/>
        <v>0.34132466669455241</v>
      </c>
      <c r="BE47" s="24">
        <f t="shared" si="23"/>
        <v>0.55042373665019717</v>
      </c>
      <c r="BF47" s="24">
        <f t="shared" si="23"/>
        <v>0.32084645514536891</v>
      </c>
      <c r="BG47" s="24">
        <f t="shared" si="23"/>
        <v>0.46515544772329753</v>
      </c>
      <c r="BH47" s="24">
        <f t="shared" si="23"/>
        <v>0.49315878015245818</v>
      </c>
      <c r="BI47" s="24">
        <f t="shared" si="22"/>
        <v>0.73761022169743518</v>
      </c>
      <c r="BJ47" s="24">
        <f t="shared" si="22"/>
        <v>0.4684683036367725</v>
      </c>
      <c r="BK47" s="24">
        <f t="shared" si="22"/>
        <v>0.27046987943381717</v>
      </c>
      <c r="BL47" s="24">
        <f t="shared" si="22"/>
        <v>0.4440683528484366</v>
      </c>
      <c r="BM47" s="24">
        <f t="shared" si="22"/>
        <v>0.50369443737137343</v>
      </c>
      <c r="BN47" s="24">
        <f t="shared" si="22"/>
        <v>0.52741412788728836</v>
      </c>
      <c r="BO47" s="24">
        <f t="shared" si="22"/>
        <v>0.54375291163837813</v>
      </c>
      <c r="BP47" s="24" t="e">
        <f t="shared" si="22"/>
        <v>#DIV/0!</v>
      </c>
      <c r="BQ47" s="24">
        <f t="shared" si="22"/>
        <v>0.47085585166205357</v>
      </c>
      <c r="BR47" s="21"/>
      <c r="BS47" s="35">
        <f t="shared" si="13"/>
        <v>43983</v>
      </c>
      <c r="BT47" s="24">
        <f t="shared" si="26"/>
        <v>3.6716665596802441E-3</v>
      </c>
      <c r="BU47" s="24">
        <f t="shared" si="25"/>
        <v>1.1090915180253453E-3</v>
      </c>
      <c r="BV47" s="24">
        <f t="shared" si="25"/>
        <v>9.0532628525550659E-3</v>
      </c>
      <c r="BW47" s="24">
        <f t="shared" si="25"/>
        <v>7.0487402119075507E-4</v>
      </c>
      <c r="BX47" s="24">
        <f t="shared" si="25"/>
        <v>1.4046268360959099E-3</v>
      </c>
      <c r="BY47" s="24">
        <f t="shared" si="25"/>
        <v>1.3172270738227817E-3</v>
      </c>
      <c r="BZ47" s="24">
        <f t="shared" si="25"/>
        <v>2.1805229557147797E-3</v>
      </c>
      <c r="CA47" s="24">
        <f t="shared" si="25"/>
        <v>1.4905986865791629E-4</v>
      </c>
      <c r="CB47" s="24">
        <f t="shared" si="25"/>
        <v>2.0551927011088385E-3</v>
      </c>
      <c r="CC47" s="24">
        <f t="shared" si="25"/>
        <v>-3.0716818168706201E-5</v>
      </c>
      <c r="CD47" s="24">
        <f t="shared" si="25"/>
        <v>1.5060951236220092E-3</v>
      </c>
      <c r="CE47" s="24">
        <f t="shared" si="25"/>
        <v>1.6138916720857463E-4</v>
      </c>
      <c r="CF47" s="24">
        <f t="shared" si="16"/>
        <v>2.3282291859513516E-2</v>
      </c>
    </row>
    <row r="48" spans="1:84" x14ac:dyDescent="0.25">
      <c r="A48" s="31">
        <f>+[1]CUY!A49</f>
        <v>44013</v>
      </c>
      <c r="B48" s="17">
        <f>+[1]CUY!B49</f>
        <v>337.45519999999999</v>
      </c>
      <c r="C48" s="17">
        <f>+[1]CUY!C49</f>
        <v>348.43049999999999</v>
      </c>
      <c r="D48" s="17">
        <f>+[1]CUY!D49</f>
        <v>278.15309999999999</v>
      </c>
      <c r="E48" s="17">
        <f>+[1]CUY!E49</f>
        <v>296.42250000000001</v>
      </c>
      <c r="F48" s="17">
        <f>+[1]CUY!F49</f>
        <v>361.74090000000001</v>
      </c>
      <c r="G48" s="17">
        <f>+[1]CUY!G49</f>
        <v>329.95530000000002</v>
      </c>
      <c r="H48" s="17">
        <f>+[1]CUY!H49</f>
        <v>375.71929999999998</v>
      </c>
      <c r="I48" s="17">
        <f>+[1]CUY!I49</f>
        <v>351.43979999999999</v>
      </c>
      <c r="J48" s="17">
        <f>+[1]CUY!J49</f>
        <v>347.7045</v>
      </c>
      <c r="K48" s="17">
        <f>+[1]CUY!K49</f>
        <v>333.51060000000001</v>
      </c>
      <c r="L48" s="17">
        <f>+[1]CUY!L49</f>
        <v>286.45800000000003</v>
      </c>
      <c r="M48" s="17">
        <f>+[1]CUY!M49</f>
        <v>318.66309999999999</v>
      </c>
      <c r="N48" s="17">
        <f>+[1]CUY!N49</f>
        <v>334.43860000000001</v>
      </c>
      <c r="O48" s="18">
        <f>+[1]CUY!R49</f>
        <v>319.05520000000001</v>
      </c>
      <c r="P48" s="19">
        <f>+[1]CUY!S49</f>
        <v>337.3673</v>
      </c>
      <c r="Q48" s="20">
        <f>+[1]CUY!T49</f>
        <v>348.12459999999999</v>
      </c>
      <c r="R48" s="18">
        <f t="shared" si="6"/>
        <v>337.45216193000005</v>
      </c>
      <c r="S48" s="19">
        <f t="shared" si="7"/>
        <v>328.77867308900517</v>
      </c>
      <c r="T48" s="19">
        <f t="shared" si="8"/>
        <v>317.9418508032129</v>
      </c>
      <c r="U48" s="19">
        <f t="shared" si="9"/>
        <v>317.7654653338094</v>
      </c>
      <c r="V48" s="19"/>
      <c r="W48" s="20">
        <f t="shared" si="10"/>
        <v>333.86980468630458</v>
      </c>
      <c r="X48" s="21"/>
      <c r="Y48" s="42">
        <f t="shared" si="20"/>
        <v>2.2655973467418544E-2</v>
      </c>
      <c r="Z48" s="24">
        <f t="shared" si="20"/>
        <v>1.0654451696889389E-2</v>
      </c>
      <c r="AA48" s="24">
        <f t="shared" si="20"/>
        <v>1.5049866984881088E-2</v>
      </c>
      <c r="AB48" s="24">
        <f t="shared" si="20"/>
        <v>5.7441392976967487E-2</v>
      </c>
      <c r="AC48" s="24">
        <f t="shared" si="20"/>
        <v>1.5861885363526174E-2</v>
      </c>
      <c r="AD48" s="24">
        <f t="shared" si="20"/>
        <v>3.7302685374597244E-2</v>
      </c>
      <c r="AE48" s="24">
        <f t="shared" si="20"/>
        <v>3.2763615383071931E-2</v>
      </c>
      <c r="AF48" s="24">
        <f t="shared" si="20"/>
        <v>2.1445306403248487E-2</v>
      </c>
      <c r="AG48" s="24">
        <f t="shared" si="20"/>
        <v>2.2920838072285399E-2</v>
      </c>
      <c r="AH48" s="24">
        <f t="shared" si="20"/>
        <v>2.0085097168046406E-2</v>
      </c>
      <c r="AI48" s="24">
        <f t="shared" si="20"/>
        <v>2.9206249619255775E-3</v>
      </c>
      <c r="AJ48" s="24">
        <f t="shared" si="20"/>
        <v>2.2656042905821794E-2</v>
      </c>
      <c r="AK48" s="24">
        <f t="shared" si="20"/>
        <v>2.4470501166793612E-2</v>
      </c>
      <c r="AL48" s="24">
        <f t="shared" si="20"/>
        <v>3.4891878996335057E-2</v>
      </c>
      <c r="AM48" s="24">
        <f t="shared" si="20"/>
        <v>2.522280396745602E-2</v>
      </c>
      <c r="AN48" s="24">
        <f t="shared" si="20"/>
        <v>8.5367574227666054E-3</v>
      </c>
      <c r="AO48" s="24">
        <f t="shared" si="19"/>
        <v>2.2655487068465652E-2</v>
      </c>
      <c r="AP48" s="24">
        <f t="shared" si="19"/>
        <v>2.3200448624477454E-2</v>
      </c>
      <c r="AQ48" s="24">
        <f t="shared" si="19"/>
        <v>3.5429214203102299E-2</v>
      </c>
      <c r="AR48" s="24">
        <f t="shared" si="24"/>
        <v>3.8610659542252179E-2</v>
      </c>
      <c r="AS48" s="24" t="e">
        <f t="shared" si="24"/>
        <v>#DIV/0!</v>
      </c>
      <c r="AT48" s="24">
        <f t="shared" si="24"/>
        <v>3.131188415310393E-2</v>
      </c>
      <c r="AU48" s="21"/>
      <c r="AV48" s="24">
        <f t="shared" si="23"/>
        <v>0.43652790022404298</v>
      </c>
      <c r="AW48" s="24">
        <f t="shared" si="23"/>
        <v>0.46858951879663757</v>
      </c>
      <c r="AX48" s="24">
        <f t="shared" si="23"/>
        <v>0.49718221766736059</v>
      </c>
      <c r="AY48" s="24">
        <f t="shared" si="23"/>
        <v>0.6875583896996158</v>
      </c>
      <c r="AZ48" s="24">
        <f t="shared" si="23"/>
        <v>0.18241869951917589</v>
      </c>
      <c r="BA48" s="24">
        <f t="shared" si="23"/>
        <v>0.48793929467534203</v>
      </c>
      <c r="BB48" s="24">
        <f t="shared" si="23"/>
        <v>0.45297562397978863</v>
      </c>
      <c r="BC48" s="24">
        <f t="shared" si="23"/>
        <v>0.37549447026955307</v>
      </c>
      <c r="BD48" s="24">
        <f t="shared" ref="BD48:BK83" si="27">+J48/J36-1</f>
        <v>0.36354919772423178</v>
      </c>
      <c r="BE48" s="24">
        <f t="shared" si="27"/>
        <v>0.51441188423631345</v>
      </c>
      <c r="BF48" s="24">
        <f t="shared" si="27"/>
        <v>0.31060312138559065</v>
      </c>
      <c r="BG48" s="24">
        <f t="shared" si="27"/>
        <v>0.41634087498844385</v>
      </c>
      <c r="BH48" s="24">
        <f t="shared" si="27"/>
        <v>0.4885571474988093</v>
      </c>
      <c r="BI48" s="24">
        <f t="shared" si="22"/>
        <v>0.74467133399426166</v>
      </c>
      <c r="BJ48" s="24">
        <f t="shared" si="22"/>
        <v>0.46865335724733592</v>
      </c>
      <c r="BK48" s="24">
        <f t="shared" si="22"/>
        <v>0.23813602031238945</v>
      </c>
      <c r="BL48" s="24">
        <f t="shared" si="22"/>
        <v>0.43653203214204317</v>
      </c>
      <c r="BM48" s="24">
        <f t="shared" si="22"/>
        <v>0.50188026282501252</v>
      </c>
      <c r="BN48" s="24">
        <f t="shared" si="22"/>
        <v>0.53336654231861336</v>
      </c>
      <c r="BO48" s="24">
        <f t="shared" si="22"/>
        <v>0.56508065789968498</v>
      </c>
      <c r="BP48" s="24" t="e">
        <f t="shared" si="22"/>
        <v>#DIV/0!</v>
      </c>
      <c r="BQ48" s="24">
        <f t="shared" si="22"/>
        <v>0.47585622986114529</v>
      </c>
      <c r="BR48" s="21"/>
      <c r="BS48" s="35">
        <f t="shared" si="13"/>
        <v>44013</v>
      </c>
      <c r="BT48" s="24">
        <f t="shared" si="26"/>
        <v>3.1636037665404436E-3</v>
      </c>
      <c r="BU48" s="24">
        <f t="shared" si="25"/>
        <v>4.4618075927209947E-4</v>
      </c>
      <c r="BV48" s="24">
        <f t="shared" si="25"/>
        <v>5.5531003166260284E-3</v>
      </c>
      <c r="BW48" s="24">
        <f t="shared" si="25"/>
        <v>1.5200019880040941E-3</v>
      </c>
      <c r="BX48" s="24">
        <f t="shared" si="25"/>
        <v>2.2582019715182101E-3</v>
      </c>
      <c r="BY48" s="24">
        <f t="shared" si="25"/>
        <v>2.6730036317440605E-3</v>
      </c>
      <c r="BZ48" s="24">
        <f t="shared" si="25"/>
        <v>2.7056205360822647E-3</v>
      </c>
      <c r="CA48" s="24">
        <f t="shared" si="25"/>
        <v>5.9735531815338454E-4</v>
      </c>
      <c r="CB48" s="24">
        <f t="shared" si="25"/>
        <v>1.3373031997168359E-3</v>
      </c>
      <c r="CC48" s="24">
        <f t="shared" si="25"/>
        <v>5.6628054131897465E-5</v>
      </c>
      <c r="CD48" s="24">
        <f t="shared" si="25"/>
        <v>1.4655149476088115E-3</v>
      </c>
      <c r="CE48" s="24">
        <f t="shared" si="25"/>
        <v>8.7877938973123296E-4</v>
      </c>
      <c r="CF48" s="24">
        <f t="shared" si="16"/>
        <v>2.265529387912936E-2</v>
      </c>
    </row>
    <row r="49" spans="1:84" x14ac:dyDescent="0.25">
      <c r="A49" s="31">
        <f>+[1]CUY!A50</f>
        <v>44044</v>
      </c>
      <c r="B49" s="17">
        <f>+[1]CUY!B50</f>
        <v>346.53800000000001</v>
      </c>
      <c r="C49" s="17">
        <f>+[1]CUY!C50</f>
        <v>359.84199999999998</v>
      </c>
      <c r="D49" s="17">
        <f>+[1]CUY!D50</f>
        <v>281.00940000000003</v>
      </c>
      <c r="E49" s="17">
        <f>+[1]CUY!E50</f>
        <v>303.46730000000002</v>
      </c>
      <c r="F49" s="17">
        <f>+[1]CUY!F50</f>
        <v>373.2251</v>
      </c>
      <c r="G49" s="17">
        <f>+[1]CUY!G50</f>
        <v>343.1694</v>
      </c>
      <c r="H49" s="17">
        <f>+[1]CUY!H50</f>
        <v>386.08780000000002</v>
      </c>
      <c r="I49" s="17">
        <f>+[1]CUY!I50</f>
        <v>362.13099999999997</v>
      </c>
      <c r="J49" s="17">
        <f>+[1]CUY!J50</f>
        <v>346.78039999999999</v>
      </c>
      <c r="K49" s="17">
        <f>+[1]CUY!K50</f>
        <v>342.61099999999999</v>
      </c>
      <c r="L49" s="17">
        <f>+[1]CUY!L50</f>
        <v>285.7398</v>
      </c>
      <c r="M49" s="17">
        <f>+[1]CUY!M50</f>
        <v>323.11500000000001</v>
      </c>
      <c r="N49" s="17">
        <f>+[1]CUY!N50</f>
        <v>338.50909999999999</v>
      </c>
      <c r="O49" s="18">
        <f>+[1]CUY!R50</f>
        <v>329.70710000000003</v>
      </c>
      <c r="P49" s="19">
        <f>+[1]CUY!S50</f>
        <v>347.69580000000002</v>
      </c>
      <c r="Q49" s="20">
        <f>+[1]CUY!T50</f>
        <v>352.27420000000001</v>
      </c>
      <c r="R49" s="18">
        <f t="shared" si="6"/>
        <v>346.53431878999999</v>
      </c>
      <c r="S49" s="19">
        <f t="shared" si="7"/>
        <v>337.81520728496628</v>
      </c>
      <c r="T49" s="19">
        <f t="shared" si="8"/>
        <v>325.67508344807806</v>
      </c>
      <c r="U49" s="19">
        <f t="shared" si="9"/>
        <v>326.30116597643706</v>
      </c>
      <c r="V49" s="19"/>
      <c r="W49" s="20">
        <f t="shared" si="10"/>
        <v>342.30952645371082</v>
      </c>
      <c r="X49" s="21"/>
      <c r="Y49" s="42">
        <f t="shared" si="20"/>
        <v>2.6915572793070108E-2</v>
      </c>
      <c r="Z49" s="24">
        <f t="shared" si="20"/>
        <v>3.2751151233890274E-2</v>
      </c>
      <c r="AA49" s="24">
        <f t="shared" si="20"/>
        <v>1.0268805201164577E-2</v>
      </c>
      <c r="AB49" s="24">
        <f t="shared" si="20"/>
        <v>2.3766077136519792E-2</v>
      </c>
      <c r="AC49" s="24">
        <f t="shared" si="20"/>
        <v>3.1747032199013203E-2</v>
      </c>
      <c r="AD49" s="24">
        <f t="shared" ref="Y49:AN65" si="28">+G49/G48-1</f>
        <v>4.0048151976949553E-2</v>
      </c>
      <c r="AE49" s="24">
        <f t="shared" si="28"/>
        <v>2.7596399759075574E-2</v>
      </c>
      <c r="AF49" s="24">
        <f t="shared" si="28"/>
        <v>3.0421141828557818E-2</v>
      </c>
      <c r="AG49" s="24">
        <f t="shared" si="28"/>
        <v>-2.6577165380373691E-3</v>
      </c>
      <c r="AH49" s="24">
        <f t="shared" si="28"/>
        <v>2.7286688938822357E-2</v>
      </c>
      <c r="AI49" s="24">
        <f t="shared" si="28"/>
        <v>-2.5071738265296517E-3</v>
      </c>
      <c r="AJ49" s="24">
        <f t="shared" si="28"/>
        <v>1.3970553854525392E-2</v>
      </c>
      <c r="AK49" s="24">
        <f t="shared" si="28"/>
        <v>1.2171142924291667E-2</v>
      </c>
      <c r="AL49" s="24">
        <f t="shared" si="28"/>
        <v>3.3385758953309752E-2</v>
      </c>
      <c r="AM49" s="24">
        <f t="shared" si="28"/>
        <v>3.0615000327536279E-2</v>
      </c>
      <c r="AN49" s="24">
        <f t="shared" si="28"/>
        <v>1.1919870069509564E-2</v>
      </c>
      <c r="AO49" s="24">
        <f t="shared" si="19"/>
        <v>2.6913909242886724E-2</v>
      </c>
      <c r="AP49" s="24">
        <f t="shared" si="19"/>
        <v>2.7485159274655224E-2</v>
      </c>
      <c r="AQ49" s="24">
        <f t="shared" si="19"/>
        <v>2.4322789294107583E-2</v>
      </c>
      <c r="AR49" s="24">
        <f t="shared" si="24"/>
        <v>2.6861637194151911E-2</v>
      </c>
      <c r="AS49" s="24" t="e">
        <f t="shared" si="24"/>
        <v>#DIV/0!</v>
      </c>
      <c r="AT49" s="24">
        <f t="shared" si="24"/>
        <v>2.5278481758288951E-2</v>
      </c>
      <c r="AU49" s="21"/>
      <c r="AV49" s="24">
        <f t="shared" ref="AV49:BC80" si="29">+B49/B37-1</f>
        <v>0.41337588086690613</v>
      </c>
      <c r="AW49" s="24">
        <f t="shared" si="29"/>
        <v>0.43858771002608177</v>
      </c>
      <c r="AX49" s="24">
        <f t="shared" si="29"/>
        <v>0.45211738503594012</v>
      </c>
      <c r="AY49" s="24">
        <f t="shared" si="29"/>
        <v>0.67411392041943996</v>
      </c>
      <c r="AZ49" s="24">
        <f t="shared" si="29"/>
        <v>0.16186723041870166</v>
      </c>
      <c r="BA49" s="24">
        <f t="shared" si="29"/>
        <v>0.47600376775814102</v>
      </c>
      <c r="BB49" s="24">
        <f t="shared" si="29"/>
        <v>0.42931374113314358</v>
      </c>
      <c r="BC49" s="24">
        <f t="shared" si="29"/>
        <v>0.37703128951115961</v>
      </c>
      <c r="BD49" s="24">
        <f t="shared" si="27"/>
        <v>0.34242788010218184</v>
      </c>
      <c r="BE49" s="24">
        <f t="shared" si="27"/>
        <v>0.49512681113567503</v>
      </c>
      <c r="BF49" s="24">
        <f t="shared" si="27"/>
        <v>0.28261320391382672</v>
      </c>
      <c r="BG49" s="24">
        <f t="shared" si="27"/>
        <v>0.3711735911749916</v>
      </c>
      <c r="BH49" s="24">
        <f t="shared" si="27"/>
        <v>0.43658974221864599</v>
      </c>
      <c r="BI49" s="24">
        <f t="shared" si="22"/>
        <v>0.71070153856052021</v>
      </c>
      <c r="BJ49" s="24">
        <f t="shared" si="22"/>
        <v>0.44599715538107088</v>
      </c>
      <c r="BK49" s="24">
        <f t="shared" si="22"/>
        <v>0.21407841322150012</v>
      </c>
      <c r="BL49" s="24">
        <f t="shared" si="22"/>
        <v>0.41337896290892817</v>
      </c>
      <c r="BM49" s="24">
        <f t="shared" si="22"/>
        <v>0.47291901981154449</v>
      </c>
      <c r="BN49" s="24">
        <f t="shared" si="22"/>
        <v>0.5072277922950843</v>
      </c>
      <c r="BO49" s="24">
        <f t="shared" si="22"/>
        <v>0.54433663821981493</v>
      </c>
      <c r="BP49" s="24" t="e">
        <f t="shared" si="22"/>
        <v>#DIV/0!</v>
      </c>
      <c r="BQ49" s="24">
        <f t="shared" si="22"/>
        <v>0.4606865191559113</v>
      </c>
      <c r="BR49" s="21"/>
      <c r="BS49" s="35">
        <f t="shared" si="13"/>
        <v>44044</v>
      </c>
      <c r="BT49" s="24">
        <f t="shared" si="26"/>
        <v>9.6106040149922037E-3</v>
      </c>
      <c r="BU49" s="24">
        <f t="shared" si="25"/>
        <v>3.0217317735806463E-4</v>
      </c>
      <c r="BV49" s="24">
        <f t="shared" si="25"/>
        <v>2.3757175470995886E-3</v>
      </c>
      <c r="BW49" s="24">
        <f t="shared" si="25"/>
        <v>3.0220217676301892E-3</v>
      </c>
      <c r="BX49" s="24">
        <f t="shared" si="25"/>
        <v>2.4591278486744265E-3</v>
      </c>
      <c r="BY49" s="24">
        <f t="shared" si="25"/>
        <v>2.2736914411157481E-3</v>
      </c>
      <c r="BZ49" s="24">
        <f t="shared" si="25"/>
        <v>3.8335020470865394E-3</v>
      </c>
      <c r="CA49" s="24">
        <f t="shared" si="25"/>
        <v>-6.9282470680553294E-5</v>
      </c>
      <c r="CB49" s="24">
        <f t="shared" si="25"/>
        <v>1.8122313124823639E-3</v>
      </c>
      <c r="CC49" s="24">
        <f t="shared" si="25"/>
        <v>-4.7673528219451193E-5</v>
      </c>
      <c r="CD49" s="24">
        <f t="shared" si="25"/>
        <v>9.0369077139721549E-4</v>
      </c>
      <c r="CE49" s="24">
        <f t="shared" si="25"/>
        <v>4.3786301114932981E-4</v>
      </c>
      <c r="CF49" s="24">
        <f t="shared" si="16"/>
        <v>2.6913666940085665E-2</v>
      </c>
    </row>
    <row r="50" spans="1:84" x14ac:dyDescent="0.25">
      <c r="A50" s="31">
        <f>+[1]CUY!A51</f>
        <v>44075</v>
      </c>
      <c r="B50" s="17">
        <f>+[1]CUY!B51</f>
        <v>358.89580000000001</v>
      </c>
      <c r="C50" s="17">
        <f>+[1]CUY!C51</f>
        <v>371.12599999999998</v>
      </c>
      <c r="D50" s="17">
        <f>+[1]CUY!D51</f>
        <v>293.21420000000001</v>
      </c>
      <c r="E50" s="17">
        <f>+[1]CUY!E51</f>
        <v>331.8143</v>
      </c>
      <c r="F50" s="17">
        <f>+[1]CUY!F51</f>
        <v>385.50450000000001</v>
      </c>
      <c r="G50" s="17">
        <f>+[1]CUY!G51</f>
        <v>350.82979999999998</v>
      </c>
      <c r="H50" s="17">
        <f>+[1]CUY!H51</f>
        <v>400.1388</v>
      </c>
      <c r="I50" s="17">
        <f>+[1]CUY!I51</f>
        <v>378.43639999999999</v>
      </c>
      <c r="J50" s="17">
        <f>+[1]CUY!J51</f>
        <v>348.70319999999998</v>
      </c>
      <c r="K50" s="17">
        <f>+[1]CUY!K51</f>
        <v>349.27</v>
      </c>
      <c r="L50" s="17">
        <f>+[1]CUY!L51</f>
        <v>288.8698</v>
      </c>
      <c r="M50" s="17">
        <f>+[1]CUY!M51</f>
        <v>327.79680000000002</v>
      </c>
      <c r="N50" s="17">
        <f>+[1]CUY!N51</f>
        <v>338.9699</v>
      </c>
      <c r="O50" s="18">
        <f>+[1]CUY!R51</f>
        <v>358.87849999999997</v>
      </c>
      <c r="P50" s="19">
        <f>+[1]CUY!S51</f>
        <v>357.85640000000001</v>
      </c>
      <c r="Q50" s="20">
        <f>+[1]CUY!T51</f>
        <v>362.28309999999999</v>
      </c>
      <c r="R50" s="18">
        <f t="shared" si="6"/>
        <v>358.89071676999993</v>
      </c>
      <c r="S50" s="19">
        <f t="shared" si="7"/>
        <v>349.98349602094231</v>
      </c>
      <c r="T50" s="19">
        <f t="shared" si="8"/>
        <v>338.56055923694777</v>
      </c>
      <c r="U50" s="19">
        <f t="shared" si="9"/>
        <v>341.19289593002497</v>
      </c>
      <c r="V50" s="19"/>
      <c r="W50" s="20">
        <f t="shared" si="10"/>
        <v>356.27788873374141</v>
      </c>
      <c r="X50" s="21"/>
      <c r="Y50" s="42">
        <f t="shared" si="28"/>
        <v>3.5660735619181816E-2</v>
      </c>
      <c r="Z50" s="24">
        <f t="shared" si="28"/>
        <v>3.1358207213165734E-2</v>
      </c>
      <c r="AA50" s="24">
        <f t="shared" si="28"/>
        <v>4.3431999071917193E-2</v>
      </c>
      <c r="AB50" s="24">
        <f t="shared" si="28"/>
        <v>9.3410393805197334E-2</v>
      </c>
      <c r="AC50" s="24">
        <f t="shared" si="28"/>
        <v>3.2900788291033933E-2</v>
      </c>
      <c r="AD50" s="24">
        <f t="shared" si="28"/>
        <v>2.2322503113622494E-2</v>
      </c>
      <c r="AE50" s="24">
        <f t="shared" si="28"/>
        <v>3.6393276348022363E-2</v>
      </c>
      <c r="AF50" s="24">
        <f t="shared" si="28"/>
        <v>4.502624740770611E-2</v>
      </c>
      <c r="AG50" s="24">
        <f t="shared" si="28"/>
        <v>5.5447193670692396E-3</v>
      </c>
      <c r="AH50" s="24">
        <f t="shared" si="28"/>
        <v>1.9436036788077482E-2</v>
      </c>
      <c r="AI50" s="24">
        <f t="shared" si="28"/>
        <v>1.0954021805852809E-2</v>
      </c>
      <c r="AJ50" s="24">
        <f t="shared" si="28"/>
        <v>1.4489578014019733E-2</v>
      </c>
      <c r="AK50" s="24">
        <f t="shared" si="28"/>
        <v>1.3612632570292327E-3</v>
      </c>
      <c r="AL50" s="24">
        <f t="shared" si="28"/>
        <v>8.8476711602510028E-2</v>
      </c>
      <c r="AM50" s="24">
        <f t="shared" si="28"/>
        <v>2.9222671082020479E-2</v>
      </c>
      <c r="AN50" s="24">
        <f t="shared" si="28"/>
        <v>2.8412242508818464E-2</v>
      </c>
      <c r="AO50" s="24">
        <f t="shared" si="19"/>
        <v>3.5657068607648945E-2</v>
      </c>
      <c r="AP50" s="24">
        <f t="shared" si="19"/>
        <v>3.6020547546609993E-2</v>
      </c>
      <c r="AQ50" s="24">
        <f t="shared" si="19"/>
        <v>3.9565433291503416E-2</v>
      </c>
      <c r="AR50" s="24">
        <f t="shared" si="24"/>
        <v>4.5637991850336457E-2</v>
      </c>
      <c r="AS50" s="24" t="e">
        <f t="shared" si="24"/>
        <v>#DIV/0!</v>
      </c>
      <c r="AT50" s="24">
        <f t="shared" si="24"/>
        <v>4.0806232957467659E-2</v>
      </c>
      <c r="AU50" s="21"/>
      <c r="AV50" s="24">
        <f t="shared" si="29"/>
        <v>0.38320936076403078</v>
      </c>
      <c r="AW50" s="24">
        <f t="shared" si="29"/>
        <v>0.40880229067123919</v>
      </c>
      <c r="AX50" s="24">
        <f t="shared" si="29"/>
        <v>0.43531085310706241</v>
      </c>
      <c r="AY50" s="24">
        <f t="shared" si="29"/>
        <v>0.71008945371748045</v>
      </c>
      <c r="AZ50" s="24">
        <f t="shared" si="29"/>
        <v>0.1638043853327944</v>
      </c>
      <c r="BA50" s="24">
        <f t="shared" si="29"/>
        <v>0.39987550625461354</v>
      </c>
      <c r="BB50" s="24">
        <f t="shared" si="29"/>
        <v>0.3636327388707381</v>
      </c>
      <c r="BC50" s="24">
        <f t="shared" si="29"/>
        <v>0.37088710033826922</v>
      </c>
      <c r="BD50" s="24">
        <f t="shared" si="27"/>
        <v>0.27861062098764888</v>
      </c>
      <c r="BE50" s="24">
        <f t="shared" si="27"/>
        <v>0.40271498664434757</v>
      </c>
      <c r="BF50" s="24">
        <f t="shared" si="27"/>
        <v>0.28720105874332158</v>
      </c>
      <c r="BG50" s="24">
        <f t="shared" si="27"/>
        <v>0.3241238904092989</v>
      </c>
      <c r="BH50" s="24">
        <f t="shared" si="27"/>
        <v>0.31825091848246889</v>
      </c>
      <c r="BI50" s="24">
        <f t="shared" si="22"/>
        <v>0.72221944952860451</v>
      </c>
      <c r="BJ50" s="24">
        <f t="shared" si="22"/>
        <v>0.39833757691989069</v>
      </c>
      <c r="BK50" s="24">
        <f t="shared" si="22"/>
        <v>0.2082865710509314</v>
      </c>
      <c r="BL50" s="24">
        <f t="shared" si="22"/>
        <v>0.38320772843018802</v>
      </c>
      <c r="BM50" s="24">
        <f t="shared" si="22"/>
        <v>0.43532014017431075</v>
      </c>
      <c r="BN50" s="24">
        <f t="shared" si="22"/>
        <v>0.45987862256205769</v>
      </c>
      <c r="BO50" s="24">
        <f t="shared" si="22"/>
        <v>0.49591281816441013</v>
      </c>
      <c r="BP50" s="24" t="e">
        <f t="shared" si="22"/>
        <v>#DIV/0!</v>
      </c>
      <c r="BQ50" s="24">
        <f t="shared" si="22"/>
        <v>0.42261351602400588</v>
      </c>
      <c r="BR50" s="21"/>
      <c r="BS50" s="35">
        <f t="shared" si="13"/>
        <v>44075</v>
      </c>
      <c r="BT50" s="24">
        <f t="shared" si="26"/>
        <v>9.2541447114024931E-3</v>
      </c>
      <c r="BU50" s="24">
        <f t="shared" si="25"/>
        <v>1.257326353819781E-3</v>
      </c>
      <c r="BV50" s="24">
        <f t="shared" si="25"/>
        <v>9.308902919737511E-3</v>
      </c>
      <c r="BW50" s="24">
        <f t="shared" si="25"/>
        <v>3.1465834049945484E-3</v>
      </c>
      <c r="BX50" s="24">
        <f t="shared" si="25"/>
        <v>1.3882261685587117E-3</v>
      </c>
      <c r="BY50" s="24">
        <f t="shared" si="25"/>
        <v>3.0004617098269137E-3</v>
      </c>
      <c r="BZ50" s="24">
        <f t="shared" si="25"/>
        <v>5.6933248301773605E-3</v>
      </c>
      <c r="CA50" s="24">
        <f t="shared" si="25"/>
        <v>1.4037952547772502E-4</v>
      </c>
      <c r="CB50" s="24">
        <f t="shared" si="25"/>
        <v>1.2913008097236074E-3</v>
      </c>
      <c r="CC50" s="24">
        <f t="shared" si="25"/>
        <v>2.0232124615482253E-4</v>
      </c>
      <c r="CD50" s="24">
        <f t="shared" si="25"/>
        <v>9.2544915709099923E-4</v>
      </c>
      <c r="CE50" s="24">
        <f t="shared" si="25"/>
        <v>4.8268992145162209E-5</v>
      </c>
      <c r="CF50" s="24">
        <f t="shared" si="16"/>
        <v>3.565668982910964E-2</v>
      </c>
    </row>
    <row r="51" spans="1:84" x14ac:dyDescent="0.25">
      <c r="A51" s="31">
        <f>+[1]CUY!A52</f>
        <v>44105</v>
      </c>
      <c r="B51" s="17">
        <f>+[1]CUY!B52</f>
        <v>372.0342</v>
      </c>
      <c r="C51" s="17">
        <f>+[1]CUY!C52</f>
        <v>388.22210000000001</v>
      </c>
      <c r="D51" s="17">
        <f>+[1]CUY!D52</f>
        <v>297.59899999999999</v>
      </c>
      <c r="E51" s="17">
        <f>+[1]CUY!E52</f>
        <v>339.75540000000001</v>
      </c>
      <c r="F51" s="17">
        <f>+[1]CUY!F52</f>
        <v>395.97480000000002</v>
      </c>
      <c r="G51" s="17">
        <f>+[1]CUY!G52</f>
        <v>363.58300000000003</v>
      </c>
      <c r="H51" s="17">
        <f>+[1]CUY!H52</f>
        <v>416.63319999999999</v>
      </c>
      <c r="I51" s="17">
        <f>+[1]CUY!I52</f>
        <v>396.2482</v>
      </c>
      <c r="J51" s="17">
        <f>+[1]CUY!J52</f>
        <v>350.77870000000001</v>
      </c>
      <c r="K51" s="17">
        <f>+[1]CUY!K52</f>
        <v>360.24279999999999</v>
      </c>
      <c r="L51" s="17">
        <f>+[1]CUY!L52</f>
        <v>290.1694</v>
      </c>
      <c r="M51" s="17">
        <f>+[1]CUY!M52</f>
        <v>340.8066</v>
      </c>
      <c r="N51" s="17">
        <f>+[1]CUY!N52</f>
        <v>350.05029999999999</v>
      </c>
      <c r="O51" s="18">
        <f>+[1]CUY!R52</f>
        <v>387.71289999999999</v>
      </c>
      <c r="P51" s="19">
        <f>+[1]CUY!S52</f>
        <v>370.11680000000001</v>
      </c>
      <c r="Q51" s="20">
        <f>+[1]CUY!T52</f>
        <v>369.41609999999997</v>
      </c>
      <c r="R51" s="18">
        <f t="shared" si="6"/>
        <v>372.02852309999997</v>
      </c>
      <c r="S51" s="19">
        <f t="shared" si="7"/>
        <v>363.07341240089755</v>
      </c>
      <c r="T51" s="19">
        <f t="shared" si="8"/>
        <v>349.27587799770515</v>
      </c>
      <c r="U51" s="19">
        <f t="shared" si="9"/>
        <v>351.34708664762593</v>
      </c>
      <c r="V51" s="19"/>
      <c r="W51" s="20">
        <f t="shared" si="10"/>
        <v>368.33149127773527</v>
      </c>
      <c r="X51" s="21"/>
      <c r="Y51" s="42">
        <f t="shared" si="28"/>
        <v>3.6607839935713926E-2</v>
      </c>
      <c r="Z51" s="24">
        <f t="shared" si="28"/>
        <v>4.6065487193028831E-2</v>
      </c>
      <c r="AA51" s="24">
        <f t="shared" si="28"/>
        <v>1.4954255285044127E-2</v>
      </c>
      <c r="AB51" s="24">
        <f t="shared" si="28"/>
        <v>2.3932362167634169E-2</v>
      </c>
      <c r="AC51" s="24">
        <f t="shared" si="28"/>
        <v>2.7159994241312324E-2</v>
      </c>
      <c r="AD51" s="24">
        <f t="shared" si="28"/>
        <v>3.6351530001157428E-2</v>
      </c>
      <c r="AE51" s="24">
        <f t="shared" si="28"/>
        <v>4.1221696071463088E-2</v>
      </c>
      <c r="AF51" s="24">
        <f t="shared" si="28"/>
        <v>4.7066825495644782E-2</v>
      </c>
      <c r="AG51" s="24">
        <f t="shared" si="28"/>
        <v>5.9520532074268662E-3</v>
      </c>
      <c r="AH51" s="24">
        <f t="shared" si="28"/>
        <v>3.1416382741145776E-2</v>
      </c>
      <c r="AI51" s="24">
        <f t="shared" si="28"/>
        <v>4.4989126589209949E-3</v>
      </c>
      <c r="AJ51" s="24">
        <f t="shared" si="28"/>
        <v>3.9688611969366239E-2</v>
      </c>
      <c r="AK51" s="24">
        <f t="shared" si="28"/>
        <v>3.2688448148345817E-2</v>
      </c>
      <c r="AL51" s="24">
        <f t="shared" si="28"/>
        <v>8.0345855212836659E-2</v>
      </c>
      <c r="AM51" s="24">
        <f t="shared" si="28"/>
        <v>3.4260669922348663E-2</v>
      </c>
      <c r="AN51" s="24">
        <f t="shared" si="28"/>
        <v>1.9689022203906337E-2</v>
      </c>
      <c r="AO51" s="24">
        <f t="shared" si="19"/>
        <v>3.6606704258721701E-2</v>
      </c>
      <c r="AP51" s="24">
        <f t="shared" si="19"/>
        <v>3.7401524725531488E-2</v>
      </c>
      <c r="AQ51" s="24">
        <f t="shared" si="19"/>
        <v>3.1649636877100207E-2</v>
      </c>
      <c r="AR51" s="24">
        <f t="shared" si="24"/>
        <v>2.976085035394016E-2</v>
      </c>
      <c r="AS51" s="24" t="e">
        <f t="shared" si="24"/>
        <v>#DIV/0!</v>
      </c>
      <c r="AT51" s="24">
        <f t="shared" si="24"/>
        <v>3.3832025295855273E-2</v>
      </c>
      <c r="AU51" s="21"/>
      <c r="AV51" s="24">
        <f t="shared" si="29"/>
        <v>0.38238079826638627</v>
      </c>
      <c r="AW51" s="24">
        <f t="shared" si="29"/>
        <v>0.44227084170771214</v>
      </c>
      <c r="AX51" s="24">
        <f t="shared" si="29"/>
        <v>0.37063821477457148</v>
      </c>
      <c r="AY51" s="24">
        <f t="shared" si="29"/>
        <v>0.63626985525924185</v>
      </c>
      <c r="AZ51" s="24">
        <f t="shared" si="29"/>
        <v>0.16726635352852304</v>
      </c>
      <c r="BA51" s="24">
        <f t="shared" si="29"/>
        <v>0.34276290447730462</v>
      </c>
      <c r="BB51" s="24">
        <f t="shared" si="29"/>
        <v>0.35581785325987036</v>
      </c>
      <c r="BC51" s="24">
        <f t="shared" si="29"/>
        <v>0.37400641980325888</v>
      </c>
      <c r="BD51" s="24">
        <f t="shared" si="27"/>
        <v>0.27413974907221506</v>
      </c>
      <c r="BE51" s="24">
        <f t="shared" si="27"/>
        <v>0.40980989003850099</v>
      </c>
      <c r="BF51" s="24">
        <f t="shared" si="27"/>
        <v>0.25670820333275013</v>
      </c>
      <c r="BG51" s="24">
        <f t="shared" si="27"/>
        <v>0.34085240050422616</v>
      </c>
      <c r="BH51" s="24">
        <f t="shared" si="27"/>
        <v>0.30201277128187409</v>
      </c>
      <c r="BI51" s="24">
        <f t="shared" si="22"/>
        <v>0.79293513647495795</v>
      </c>
      <c r="BJ51" s="24">
        <f t="shared" si="22"/>
        <v>0.38723865831137871</v>
      </c>
      <c r="BK51" s="24">
        <f t="shared" si="22"/>
        <v>0.20518428500354791</v>
      </c>
      <c r="BL51" s="24">
        <f t="shared" si="22"/>
        <v>0.38237881973371945</v>
      </c>
      <c r="BM51" s="24">
        <f t="shared" si="22"/>
        <v>0.43426237812389812</v>
      </c>
      <c r="BN51" s="24">
        <f t="shared" si="22"/>
        <v>0.43285644996496697</v>
      </c>
      <c r="BO51" s="24">
        <f t="shared" si="22"/>
        <v>0.45656499707409481</v>
      </c>
      <c r="BP51" s="24" t="e">
        <f t="shared" si="22"/>
        <v>#DIV/0!</v>
      </c>
      <c r="BQ51" s="24">
        <f t="shared" si="22"/>
        <v>0.40212831004856198</v>
      </c>
      <c r="BR51" s="21"/>
      <c r="BS51" s="35">
        <f t="shared" si="13"/>
        <v>44105</v>
      </c>
      <c r="BT51" s="24">
        <f t="shared" si="26"/>
        <v>1.3537945052575178E-2</v>
      </c>
      <c r="BU51" s="24">
        <f t="shared" si="25"/>
        <v>4.3616381133465321E-4</v>
      </c>
      <c r="BV51" s="24">
        <f t="shared" si="25"/>
        <v>2.5179931891094868E-3</v>
      </c>
      <c r="BW51" s="24">
        <f t="shared" si="25"/>
        <v>2.5906200072555899E-3</v>
      </c>
      <c r="BX51" s="24">
        <f t="shared" si="25"/>
        <v>2.2315696087833931E-3</v>
      </c>
      <c r="BY51" s="24">
        <f t="shared" si="25"/>
        <v>3.4009470158190727E-3</v>
      </c>
      <c r="BZ51" s="24">
        <f t="shared" si="25"/>
        <v>6.0051630584698973E-3</v>
      </c>
      <c r="CA51" s="24">
        <f t="shared" si="25"/>
        <v>1.4631029396276258E-4</v>
      </c>
      <c r="CB51" s="24">
        <f t="shared" si="25"/>
        <v>2.0545577852959006E-3</v>
      </c>
      <c r="CC51" s="24">
        <f t="shared" si="25"/>
        <v>8.1112790954923294E-5</v>
      </c>
      <c r="CD51" s="24">
        <f t="shared" si="25"/>
        <v>2.4830920283826089E-3</v>
      </c>
      <c r="CE51" s="24">
        <f t="shared" si="25"/>
        <v>1.1207111367700594E-3</v>
      </c>
      <c r="CF51" s="24">
        <f t="shared" si="16"/>
        <v>3.6606185778713524E-2</v>
      </c>
    </row>
    <row r="52" spans="1:84" x14ac:dyDescent="0.25">
      <c r="A52" s="31">
        <f>+[1]CUY!A53</f>
        <v>44136</v>
      </c>
      <c r="B52" s="17">
        <f>+[1]CUY!B53</f>
        <v>383.75130000000001</v>
      </c>
      <c r="C52" s="17">
        <f>+[1]CUY!C53</f>
        <v>399.11079999999998</v>
      </c>
      <c r="D52" s="17">
        <f>+[1]CUY!D53</f>
        <v>306.78789999999998</v>
      </c>
      <c r="E52" s="17">
        <f>+[1]CUY!E53</f>
        <v>354.93689999999998</v>
      </c>
      <c r="F52" s="17">
        <f>+[1]CUY!F53</f>
        <v>405.44049999999999</v>
      </c>
      <c r="G52" s="17">
        <f>+[1]CUY!G53</f>
        <v>376.84789999999998</v>
      </c>
      <c r="H52" s="17">
        <f>+[1]CUY!H53</f>
        <v>433.84160000000003</v>
      </c>
      <c r="I52" s="17">
        <f>+[1]CUY!I53</f>
        <v>409.19589999999999</v>
      </c>
      <c r="J52" s="17">
        <f>+[1]CUY!J53</f>
        <v>353.23439999999999</v>
      </c>
      <c r="K52" s="17">
        <f>+[1]CUY!K53</f>
        <v>377.23020000000002</v>
      </c>
      <c r="L52" s="17">
        <f>+[1]CUY!L53</f>
        <v>295.47379999999998</v>
      </c>
      <c r="M52" s="17">
        <f>+[1]CUY!M53</f>
        <v>349.06670000000003</v>
      </c>
      <c r="N52" s="17">
        <f>+[1]CUY!N53</f>
        <v>354.57900000000001</v>
      </c>
      <c r="O52" s="18">
        <f>+[1]CUY!R53</f>
        <v>396.7047</v>
      </c>
      <c r="P52" s="19">
        <f>+[1]CUY!S53</f>
        <v>383.84030000000001</v>
      </c>
      <c r="Q52" s="20">
        <f>+[1]CUY!T53</f>
        <v>376.15179999999998</v>
      </c>
      <c r="R52" s="18">
        <f t="shared" si="6"/>
        <v>383.74518296000008</v>
      </c>
      <c r="S52" s="19">
        <f t="shared" si="7"/>
        <v>374.82369606581892</v>
      </c>
      <c r="T52" s="19">
        <f t="shared" si="8"/>
        <v>361.99088763625934</v>
      </c>
      <c r="U52" s="19">
        <f t="shared" si="9"/>
        <v>365.15156901106752</v>
      </c>
      <c r="V52" s="19"/>
      <c r="W52" s="20">
        <f t="shared" si="10"/>
        <v>381.50608305279263</v>
      </c>
      <c r="X52" s="21"/>
      <c r="Y52" s="42">
        <f t="shared" si="28"/>
        <v>3.1494685166041148E-2</v>
      </c>
      <c r="Z52" s="24">
        <f t="shared" si="28"/>
        <v>2.8047604708747897E-2</v>
      </c>
      <c r="AA52" s="24">
        <f t="shared" si="28"/>
        <v>3.0876783860160684E-2</v>
      </c>
      <c r="AB52" s="24">
        <f t="shared" si="28"/>
        <v>4.46836165076403E-2</v>
      </c>
      <c r="AC52" s="24">
        <f t="shared" si="28"/>
        <v>2.3904804043085592E-2</v>
      </c>
      <c r="AD52" s="24">
        <f t="shared" si="28"/>
        <v>3.6483829001905832E-2</v>
      </c>
      <c r="AE52" s="24">
        <f t="shared" si="28"/>
        <v>4.1303477495312491E-2</v>
      </c>
      <c r="AF52" s="24">
        <f t="shared" si="28"/>
        <v>3.2675732028561999E-2</v>
      </c>
      <c r="AG52" s="24">
        <f t="shared" si="28"/>
        <v>7.0007101343381173E-3</v>
      </c>
      <c r="AH52" s="24">
        <f t="shared" si="28"/>
        <v>4.7155418512181413E-2</v>
      </c>
      <c r="AI52" s="24">
        <f t="shared" si="28"/>
        <v>1.828035623328983E-2</v>
      </c>
      <c r="AJ52" s="24">
        <f t="shared" si="28"/>
        <v>2.4236913252266845E-2</v>
      </c>
      <c r="AK52" s="24">
        <f t="shared" si="28"/>
        <v>1.2937283584673498E-2</v>
      </c>
      <c r="AL52" s="24">
        <f t="shared" si="28"/>
        <v>2.3191903080862275E-2</v>
      </c>
      <c r="AM52" s="24">
        <f t="shared" si="28"/>
        <v>3.707883565404213E-2</v>
      </c>
      <c r="AN52" s="24">
        <f t="shared" si="28"/>
        <v>1.8233368821770402E-2</v>
      </c>
      <c r="AO52" s="24">
        <f t="shared" si="19"/>
        <v>3.1493982671997101E-2</v>
      </c>
      <c r="AP52" s="24">
        <f t="shared" si="19"/>
        <v>3.2363382345240277E-2</v>
      </c>
      <c r="AQ52" s="24">
        <f t="shared" si="19"/>
        <v>3.6403915756924254E-2</v>
      </c>
      <c r="AR52" s="24">
        <f t="shared" si="24"/>
        <v>3.9290157476917997E-2</v>
      </c>
      <c r="AS52" s="24" t="e">
        <f t="shared" si="24"/>
        <v>#DIV/0!</v>
      </c>
      <c r="AT52" s="24">
        <f t="shared" si="24"/>
        <v>3.5768301345494358E-2</v>
      </c>
      <c r="AU52" s="21"/>
      <c r="AV52" s="24">
        <f t="shared" si="29"/>
        <v>0.3643185771743076</v>
      </c>
      <c r="AW52" s="24">
        <f t="shared" si="29"/>
        <v>0.40651129090349047</v>
      </c>
      <c r="AX52" s="24">
        <f t="shared" si="29"/>
        <v>0.32943342148905019</v>
      </c>
      <c r="AY52" s="24">
        <f t="shared" si="29"/>
        <v>0.61777415777606293</v>
      </c>
      <c r="AZ52" s="24">
        <f t="shared" si="29"/>
        <v>0.18354672411578554</v>
      </c>
      <c r="BA52" s="24">
        <f t="shared" si="29"/>
        <v>0.37540097076075019</v>
      </c>
      <c r="BB52" s="24">
        <f t="shared" si="29"/>
        <v>0.32142962660856766</v>
      </c>
      <c r="BC52" s="24">
        <f t="shared" si="29"/>
        <v>0.35704774819680307</v>
      </c>
      <c r="BD52" s="24">
        <f t="shared" si="27"/>
        <v>0.19468733829154705</v>
      </c>
      <c r="BE52" s="24">
        <f t="shared" si="27"/>
        <v>0.40885332926994611</v>
      </c>
      <c r="BF52" s="24">
        <f t="shared" si="27"/>
        <v>0.2665346724785258</v>
      </c>
      <c r="BG52" s="24">
        <f t="shared" si="27"/>
        <v>0.3299076024176073</v>
      </c>
      <c r="BH52" s="24">
        <f t="shared" si="27"/>
        <v>0.24525538729525453</v>
      </c>
      <c r="BI52" s="24">
        <f t="shared" si="22"/>
        <v>0.72901507454899916</v>
      </c>
      <c r="BJ52" s="24">
        <f t="shared" si="22"/>
        <v>0.37380748456776303</v>
      </c>
      <c r="BK52" s="24">
        <f t="shared" si="22"/>
        <v>0.18797258912041492</v>
      </c>
      <c r="BL52" s="24">
        <f t="shared" si="22"/>
        <v>0.36431793595358664</v>
      </c>
      <c r="BM52" s="24">
        <f t="shared" si="22"/>
        <v>0.41272716161757561</v>
      </c>
      <c r="BN52" s="24">
        <f t="shared" si="22"/>
        <v>0.42614754393819321</v>
      </c>
      <c r="BO52" s="24">
        <f t="shared" si="22"/>
        <v>0.45069018330637367</v>
      </c>
      <c r="BP52" s="24" t="e">
        <f t="shared" si="22"/>
        <v>#DIV/0!</v>
      </c>
      <c r="BQ52" s="24">
        <f t="shared" si="22"/>
        <v>0.38516940295178914</v>
      </c>
      <c r="BR52" s="21"/>
      <c r="BS52" s="35">
        <f t="shared" si="13"/>
        <v>44136</v>
      </c>
      <c r="BT52" s="24">
        <f t="shared" si="26"/>
        <v>8.3179679180032159E-3</v>
      </c>
      <c r="BU52" s="24">
        <f t="shared" si="25"/>
        <v>8.8175691912195067E-4</v>
      </c>
      <c r="BV52" s="24">
        <f t="shared" si="25"/>
        <v>4.6438061339521925E-3</v>
      </c>
      <c r="BW52" s="24">
        <f t="shared" si="25"/>
        <v>2.2593464794365609E-3</v>
      </c>
      <c r="BX52" s="24">
        <f t="shared" si="25"/>
        <v>2.2391374771459104E-3</v>
      </c>
      <c r="BY52" s="24">
        <f t="shared" si="25"/>
        <v>3.4228616616429428E-3</v>
      </c>
      <c r="BZ52" s="24">
        <f t="shared" si="25"/>
        <v>4.2110959153755208E-3</v>
      </c>
      <c r="CA52" s="24">
        <f t="shared" si="25"/>
        <v>1.6699865227443999E-4</v>
      </c>
      <c r="CB52" s="24">
        <f t="shared" si="25"/>
        <v>3.0684095171895549E-3</v>
      </c>
      <c r="CC52" s="24">
        <f t="shared" si="25"/>
        <v>3.1937536925368611E-4</v>
      </c>
      <c r="CD52" s="24">
        <f t="shared" si="25"/>
        <v>1.5208732154194469E-3</v>
      </c>
      <c r="CE52" s="24">
        <f t="shared" si="25"/>
        <v>4.4187284394821909E-4</v>
      </c>
      <c r="CF52" s="24">
        <f t="shared" si="16"/>
        <v>3.1493502102763644E-2</v>
      </c>
    </row>
    <row r="53" spans="1:84" x14ac:dyDescent="0.25">
      <c r="A53" s="31">
        <f>+[1]CUY!A54</f>
        <v>44166</v>
      </c>
      <c r="B53" s="17">
        <f>+[1]CUY!B54</f>
        <v>400.16930000000002</v>
      </c>
      <c r="C53" s="17">
        <f>+[1]CUY!C54</f>
        <v>422.5693</v>
      </c>
      <c r="D53" s="17">
        <f>+[1]CUY!D54</f>
        <v>318.87020000000001</v>
      </c>
      <c r="E53" s="17">
        <f>+[1]CUY!E54</f>
        <v>365.47390000000001</v>
      </c>
      <c r="F53" s="17">
        <f>+[1]CUY!F54</f>
        <v>412.09059999999999</v>
      </c>
      <c r="G53" s="17">
        <f>+[1]CUY!G54</f>
        <v>388.45400000000001</v>
      </c>
      <c r="H53" s="17">
        <f>+[1]CUY!H54</f>
        <v>456.48469999999998</v>
      </c>
      <c r="I53" s="17">
        <f>+[1]CUY!I54</f>
        <v>431.65710000000001</v>
      </c>
      <c r="J53" s="17">
        <f>+[1]CUY!J54</f>
        <v>352.42290000000003</v>
      </c>
      <c r="K53" s="17">
        <f>+[1]CUY!K54</f>
        <v>388.65050000000002</v>
      </c>
      <c r="L53" s="17">
        <f>+[1]CUY!L54</f>
        <v>296.02170000000001</v>
      </c>
      <c r="M53" s="17">
        <f>+[1]CUY!M54</f>
        <v>367.38010000000003</v>
      </c>
      <c r="N53" s="17">
        <f>+[1]CUY!N54</f>
        <v>365.41140000000001</v>
      </c>
      <c r="O53" s="18">
        <f>+[1]CUY!R54</f>
        <v>395.18459999999999</v>
      </c>
      <c r="P53" s="19">
        <f>+[1]CUY!S54</f>
        <v>405.392</v>
      </c>
      <c r="Q53" s="20">
        <f>+[1]CUY!T54</f>
        <v>386.01159999999999</v>
      </c>
      <c r="R53" s="18">
        <f t="shared" si="6"/>
        <v>400.16219411999998</v>
      </c>
      <c r="S53" s="19">
        <f t="shared" si="7"/>
        <v>391.93864845175762</v>
      </c>
      <c r="T53" s="19">
        <f t="shared" si="8"/>
        <v>374.44958488238672</v>
      </c>
      <c r="U53" s="19">
        <f t="shared" si="9"/>
        <v>376.17846640485544</v>
      </c>
      <c r="V53" s="19"/>
      <c r="W53" s="20">
        <f t="shared" si="10"/>
        <v>395.80174213848517</v>
      </c>
      <c r="X53" s="21"/>
      <c r="Y53" s="42">
        <f t="shared" si="28"/>
        <v>4.2782916956893624E-2</v>
      </c>
      <c r="Z53" s="24">
        <f t="shared" si="28"/>
        <v>5.8776911073316063E-2</v>
      </c>
      <c r="AA53" s="24">
        <f t="shared" si="28"/>
        <v>3.9383235127591565E-2</v>
      </c>
      <c r="AB53" s="24">
        <f t="shared" si="28"/>
        <v>2.968696689467909E-2</v>
      </c>
      <c r="AC53" s="24">
        <f t="shared" si="28"/>
        <v>1.6402160119672438E-2</v>
      </c>
      <c r="AD53" s="24">
        <f t="shared" si="28"/>
        <v>3.0797836474609541E-2</v>
      </c>
      <c r="AE53" s="24">
        <f t="shared" si="28"/>
        <v>5.2192090385062118E-2</v>
      </c>
      <c r="AF53" s="24">
        <f t="shared" si="28"/>
        <v>5.4891068067886462E-2</v>
      </c>
      <c r="AG53" s="24">
        <f t="shared" si="28"/>
        <v>-2.297341368790673E-3</v>
      </c>
      <c r="AH53" s="24">
        <f t="shared" si="28"/>
        <v>3.0274087281453088E-2</v>
      </c>
      <c r="AI53" s="24">
        <f t="shared" si="28"/>
        <v>1.8543099252794626E-3</v>
      </c>
      <c r="AJ53" s="24">
        <f t="shared" si="28"/>
        <v>5.2463898733393854E-2</v>
      </c>
      <c r="AK53" s="24">
        <f t="shared" si="28"/>
        <v>3.0550032573841035E-2</v>
      </c>
      <c r="AL53" s="24">
        <f t="shared" si="28"/>
        <v>-3.8318174702745011E-3</v>
      </c>
      <c r="AM53" s="24">
        <f t="shared" si="28"/>
        <v>5.6147569705421674E-2</v>
      </c>
      <c r="AN53" s="24">
        <f t="shared" si="28"/>
        <v>2.6212289825543911E-2</v>
      </c>
      <c r="AO53" s="24">
        <f t="shared" ref="AO53:AQ95" si="30">+R53/R52-1</f>
        <v>4.2781022118292267E-2</v>
      </c>
      <c r="AP53" s="24">
        <f t="shared" si="30"/>
        <v>4.566134042638903E-2</v>
      </c>
      <c r="AQ53" s="24">
        <f t="shared" si="30"/>
        <v>3.4417157093319606E-2</v>
      </c>
      <c r="AR53" s="24">
        <f t="shared" si="24"/>
        <v>3.0198137786048296E-2</v>
      </c>
      <c r="AS53" s="24" t="e">
        <f t="shared" si="24"/>
        <v>#DIV/0!</v>
      </c>
      <c r="AT53" s="24">
        <f t="shared" si="24"/>
        <v>3.7471641267943667E-2</v>
      </c>
      <c r="AU53" s="21"/>
      <c r="AV53" s="24">
        <f t="shared" si="29"/>
        <v>0.37766754214825893</v>
      </c>
      <c r="AW53" s="24">
        <f t="shared" si="29"/>
        <v>0.44806315192848678</v>
      </c>
      <c r="AX53" s="24">
        <f t="shared" si="29"/>
        <v>0.3406063857338415</v>
      </c>
      <c r="AY53" s="24">
        <f t="shared" si="29"/>
        <v>0.64163271246288112</v>
      </c>
      <c r="AZ53" s="24">
        <f t="shared" si="29"/>
        <v>0.19367214775802633</v>
      </c>
      <c r="BA53" s="24">
        <f t="shared" si="29"/>
        <v>0.34282815468031891</v>
      </c>
      <c r="BB53" s="24">
        <f t="shared" si="29"/>
        <v>0.32062147955065545</v>
      </c>
      <c r="BC53" s="24">
        <f t="shared" si="29"/>
        <v>0.35455066937206237</v>
      </c>
      <c r="BD53" s="24">
        <f t="shared" si="27"/>
        <v>0.10494232036604956</v>
      </c>
      <c r="BE53" s="24">
        <f t="shared" si="27"/>
        <v>0.4214221371446587</v>
      </c>
      <c r="BF53" s="24">
        <f t="shared" si="27"/>
        <v>0.26042145233337588</v>
      </c>
      <c r="BG53" s="24">
        <f t="shared" si="27"/>
        <v>0.36986083264755787</v>
      </c>
      <c r="BH53" s="24">
        <f t="shared" si="27"/>
        <v>0.24355068587133655</v>
      </c>
      <c r="BI53" s="24">
        <f t="shared" si="22"/>
        <v>0.68351927176433902</v>
      </c>
      <c r="BJ53" s="24">
        <f t="shared" si="22"/>
        <v>0.40526753473287425</v>
      </c>
      <c r="BK53" s="24">
        <f t="shared" si="22"/>
        <v>0.17549775961732306</v>
      </c>
      <c r="BL53" s="24">
        <f t="shared" si="22"/>
        <v>0.37766551975542773</v>
      </c>
      <c r="BM53" s="24">
        <f t="shared" si="22"/>
        <v>0.43694245382173968</v>
      </c>
      <c r="BN53" s="24">
        <f t="shared" si="22"/>
        <v>0.43579568198563501</v>
      </c>
      <c r="BO53" s="24">
        <f t="shared" si="22"/>
        <v>0.45249319673462796</v>
      </c>
      <c r="BP53" s="24" t="e">
        <f t="shared" si="22"/>
        <v>#DIV/0!</v>
      </c>
      <c r="BQ53" s="24">
        <f t="shared" si="22"/>
        <v>0.37940038371019713</v>
      </c>
      <c r="BR53" s="21"/>
      <c r="BS53" s="35">
        <f t="shared" si="13"/>
        <v>44166</v>
      </c>
      <c r="BT53" s="24">
        <f t="shared" si="26"/>
        <v>1.7372985316271253E-2</v>
      </c>
      <c r="BU53" s="24">
        <f t="shared" si="25"/>
        <v>1.1240042965326793E-3</v>
      </c>
      <c r="BV53" s="24">
        <f t="shared" si="25"/>
        <v>3.1247075905671299E-3</v>
      </c>
      <c r="BW53" s="24">
        <f t="shared" si="25"/>
        <v>1.538832259330459E-3</v>
      </c>
      <c r="BX53" s="24">
        <f t="shared" si="25"/>
        <v>1.8993110381645654E-3</v>
      </c>
      <c r="BY53" s="24">
        <f t="shared" si="25"/>
        <v>4.3663419511542918E-3</v>
      </c>
      <c r="BZ53" s="24">
        <f t="shared" si="25"/>
        <v>7.082204542368983E-3</v>
      </c>
      <c r="CA53" s="24">
        <f t="shared" si="25"/>
        <v>-5.3500665665495225E-5</v>
      </c>
      <c r="CB53" s="24">
        <f t="shared" si="25"/>
        <v>1.9998477138709362E-3</v>
      </c>
      <c r="CC53" s="24">
        <f t="shared" si="25"/>
        <v>3.1981546381733698E-5</v>
      </c>
      <c r="CD53" s="24">
        <f t="shared" si="25"/>
        <v>3.2689606523808525E-3</v>
      </c>
      <c r="CE53" s="24">
        <f t="shared" si="25"/>
        <v>1.0246639425065146E-3</v>
      </c>
      <c r="CF53" s="24">
        <f t="shared" si="16"/>
        <v>4.2780340183863903E-2</v>
      </c>
    </row>
    <row r="54" spans="1:84" x14ac:dyDescent="0.25">
      <c r="A54" s="31">
        <f>+[1]CUY!A55</f>
        <v>44197</v>
      </c>
      <c r="B54" s="17">
        <f>+[1]CUY!B55</f>
        <v>418.01479999999998</v>
      </c>
      <c r="C54" s="17">
        <f>+[1]CUY!C55</f>
        <v>443.95240000000001</v>
      </c>
      <c r="D54" s="17">
        <f>+[1]CUY!D55</f>
        <v>332.82490000000001</v>
      </c>
      <c r="E54" s="17">
        <f>+[1]CUY!E55</f>
        <v>380.12020000000001</v>
      </c>
      <c r="F54" s="17">
        <f>+[1]CUY!F55</f>
        <v>421.61079999999998</v>
      </c>
      <c r="G54" s="17">
        <f>+[1]CUY!G55</f>
        <v>405.90600000000001</v>
      </c>
      <c r="H54" s="17">
        <f>+[1]CUY!H55</f>
        <v>470.93920000000003</v>
      </c>
      <c r="I54" s="17">
        <f>+[1]CUY!I55</f>
        <v>454.4119</v>
      </c>
      <c r="J54" s="17">
        <f>+[1]CUY!J55</f>
        <v>399.82839999999999</v>
      </c>
      <c r="K54" s="17">
        <f>+[1]CUY!K55</f>
        <v>399.2593</v>
      </c>
      <c r="L54" s="17">
        <f>+[1]CUY!L55</f>
        <v>296.02170000000001</v>
      </c>
      <c r="M54" s="17">
        <f>+[1]CUY!M55</f>
        <v>392.7364</v>
      </c>
      <c r="N54" s="17">
        <f>+[1]CUY!N55</f>
        <v>370.63959999999997</v>
      </c>
      <c r="O54" s="18">
        <f>+[1]CUY!R55</f>
        <v>412.55410000000001</v>
      </c>
      <c r="P54" s="19">
        <f>+[1]CUY!S55</f>
        <v>421.92500000000001</v>
      </c>
      <c r="Q54" s="20">
        <f>+[1]CUY!T55</f>
        <v>408.39080000000001</v>
      </c>
      <c r="R54" s="18">
        <f t="shared" si="6"/>
        <v>418.00750675000006</v>
      </c>
      <c r="S54" s="19">
        <f t="shared" si="7"/>
        <v>409.85577024682124</v>
      </c>
      <c r="T54" s="19">
        <f t="shared" si="8"/>
        <v>389.94681985083196</v>
      </c>
      <c r="U54" s="19">
        <f t="shared" si="9"/>
        <v>389.26461263834346</v>
      </c>
      <c r="V54" s="19"/>
      <c r="W54" s="20">
        <f t="shared" si="10"/>
        <v>412.419478385616</v>
      </c>
      <c r="X54" s="21"/>
      <c r="Y54" s="42">
        <f t="shared" si="28"/>
        <v>4.4594875219063468E-2</v>
      </c>
      <c r="Z54" s="24">
        <f t="shared" si="28"/>
        <v>5.0602587551911604E-2</v>
      </c>
      <c r="AA54" s="24">
        <f t="shared" si="28"/>
        <v>4.3762948058488904E-2</v>
      </c>
      <c r="AB54" s="24">
        <f t="shared" si="28"/>
        <v>4.0074817928174911E-2</v>
      </c>
      <c r="AC54" s="24">
        <f t="shared" si="28"/>
        <v>2.3102201312041437E-2</v>
      </c>
      <c r="AD54" s="24">
        <f t="shared" si="28"/>
        <v>4.4926812441112629E-2</v>
      </c>
      <c r="AE54" s="24">
        <f t="shared" si="28"/>
        <v>3.1664807166593034E-2</v>
      </c>
      <c r="AF54" s="24">
        <f t="shared" si="28"/>
        <v>5.2714990671993922E-2</v>
      </c>
      <c r="AG54" s="24">
        <f t="shared" si="28"/>
        <v>0.13451310910840353</v>
      </c>
      <c r="AH54" s="24">
        <f t="shared" si="28"/>
        <v>2.7296504185637227E-2</v>
      </c>
      <c r="AI54" s="24">
        <f t="shared" si="28"/>
        <v>0</v>
      </c>
      <c r="AJ54" s="24">
        <f t="shared" si="28"/>
        <v>6.9019252812005716E-2</v>
      </c>
      <c r="AK54" s="24">
        <f t="shared" si="28"/>
        <v>1.4307709064358631E-2</v>
      </c>
      <c r="AL54" s="24">
        <f t="shared" si="28"/>
        <v>4.395287670622805E-2</v>
      </c>
      <c r="AM54" s="24">
        <f t="shared" si="28"/>
        <v>4.0782748549551995E-2</v>
      </c>
      <c r="AN54" s="24">
        <f t="shared" si="28"/>
        <v>5.7975459804834983E-2</v>
      </c>
      <c r="AO54" s="24">
        <f t="shared" si="30"/>
        <v>4.4595198877404929E-2</v>
      </c>
      <c r="AP54" s="24">
        <f t="shared" si="30"/>
        <v>4.5714098024882466E-2</v>
      </c>
      <c r="AQ54" s="24">
        <f t="shared" si="30"/>
        <v>4.1386706232596993E-2</v>
      </c>
      <c r="AR54" s="24">
        <f t="shared" si="24"/>
        <v>3.4787068910542729E-2</v>
      </c>
      <c r="AS54" s="24" t="e">
        <f t="shared" si="24"/>
        <v>#DIV/0!</v>
      </c>
      <c r="AT54" s="24">
        <f t="shared" si="24"/>
        <v>4.198500026135954E-2</v>
      </c>
      <c r="AU54" s="21"/>
      <c r="AV54" s="24">
        <f t="shared" si="29"/>
        <v>0.40381865454455101</v>
      </c>
      <c r="AW54" s="24">
        <f t="shared" si="29"/>
        <v>0.45714436695879401</v>
      </c>
      <c r="AX54" s="24">
        <f t="shared" si="29"/>
        <v>0.34411601502648059</v>
      </c>
      <c r="AY54" s="24">
        <f t="shared" si="29"/>
        <v>0.68494639575385929</v>
      </c>
      <c r="AZ54" s="24">
        <f t="shared" si="29"/>
        <v>0.19966207728004637</v>
      </c>
      <c r="BA54" s="24">
        <f t="shared" si="29"/>
        <v>0.41219472482266939</v>
      </c>
      <c r="BB54" s="24">
        <f t="shared" si="29"/>
        <v>0.395482911276128</v>
      </c>
      <c r="BC54" s="24">
        <f t="shared" si="29"/>
        <v>0.38480768011780309</v>
      </c>
      <c r="BD54" s="24">
        <f t="shared" si="27"/>
        <v>0.25330905885620325</v>
      </c>
      <c r="BE54" s="24">
        <f t="shared" si="27"/>
        <v>0.40796148852181058</v>
      </c>
      <c r="BF54" s="24">
        <f t="shared" si="27"/>
        <v>0.2513577927666677</v>
      </c>
      <c r="BG54" s="24">
        <f t="shared" si="27"/>
        <v>0.39535719894236965</v>
      </c>
      <c r="BH54" s="24">
        <f t="shared" si="27"/>
        <v>0.22072829445326203</v>
      </c>
      <c r="BI54" s="24">
        <f t="shared" si="22"/>
        <v>0.74274647863525134</v>
      </c>
      <c r="BJ54" s="24">
        <f t="shared" si="22"/>
        <v>0.41896313873940061</v>
      </c>
      <c r="BK54" s="24">
        <f t="shared" si="22"/>
        <v>0.224222770397003</v>
      </c>
      <c r="BL54" s="24">
        <f t="shared" si="22"/>
        <v>0.40381561743742411</v>
      </c>
      <c r="BM54" s="24">
        <f t="shared" si="22"/>
        <v>0.4534506637659963</v>
      </c>
      <c r="BN54" s="24">
        <f t="shared" si="22"/>
        <v>0.46039811792840468</v>
      </c>
      <c r="BO54" s="24">
        <f t="shared" si="22"/>
        <v>0.47738955014857121</v>
      </c>
      <c r="BP54" s="24" t="e">
        <f t="shared" si="22"/>
        <v>#DIV/0!</v>
      </c>
      <c r="BQ54" s="24">
        <f t="shared" si="22"/>
        <v>0.41991318836416003</v>
      </c>
      <c r="BR54" s="21"/>
      <c r="BS54" s="35">
        <f t="shared" si="13"/>
        <v>44197</v>
      </c>
      <c r="BT54" s="24">
        <f t="shared" si="26"/>
        <v>1.5186264963354269E-2</v>
      </c>
      <c r="BU54" s="24">
        <f t="shared" si="25"/>
        <v>1.2449300583528024E-3</v>
      </c>
      <c r="BV54" s="24">
        <f t="shared" si="25"/>
        <v>4.1651094674179144E-3</v>
      </c>
      <c r="BW54" s="24">
        <f t="shared" si="25"/>
        <v>2.1125902461783023E-3</v>
      </c>
      <c r="BX54" s="24">
        <f t="shared" si="25"/>
        <v>2.7388048008680317E-3</v>
      </c>
      <c r="BY54" s="24">
        <f t="shared" si="25"/>
        <v>2.6729511734158613E-3</v>
      </c>
      <c r="BZ54" s="24">
        <f t="shared" si="25"/>
        <v>6.8804148644086346E-3</v>
      </c>
      <c r="CA54" s="24">
        <f t="shared" si="25"/>
        <v>2.9971293400068394E-3</v>
      </c>
      <c r="CB54" s="24">
        <f t="shared" si="25"/>
        <v>1.7815243698104731E-3</v>
      </c>
      <c r="CC54" s="24">
        <f t="shared" si="25"/>
        <v>0</v>
      </c>
      <c r="CD54" s="24">
        <f t="shared" si="25"/>
        <v>4.3404292883037219E-3</v>
      </c>
      <c r="CE54" s="24">
        <f t="shared" si="25"/>
        <v>4.7425842012367887E-4</v>
      </c>
      <c r="CF54" s="24">
        <f t="shared" si="16"/>
        <v>4.4594406992240522E-2</v>
      </c>
    </row>
    <row r="55" spans="1:84" x14ac:dyDescent="0.25">
      <c r="A55" s="31">
        <f>+[1]CUY!A56</f>
        <v>44228</v>
      </c>
      <c r="B55" s="17">
        <f>+[1]CUY!B56</f>
        <v>435.07850000000002</v>
      </c>
      <c r="C55" s="17">
        <f>+[1]CUY!C56</f>
        <v>459.91759999999999</v>
      </c>
      <c r="D55" s="17">
        <f>+[1]CUY!D56</f>
        <v>345.65789999999998</v>
      </c>
      <c r="E55" s="17">
        <f>+[1]CUY!E56</f>
        <v>398.44819999999999</v>
      </c>
      <c r="F55" s="17">
        <f>+[1]CUY!F56</f>
        <v>445.9511</v>
      </c>
      <c r="G55" s="17">
        <f>+[1]CUY!G56</f>
        <v>423.56700000000001</v>
      </c>
      <c r="H55" s="17">
        <f>+[1]CUY!H56</f>
        <v>488.78989999999999</v>
      </c>
      <c r="I55" s="17">
        <f>+[1]CUY!I56</f>
        <v>480.29079999999999</v>
      </c>
      <c r="J55" s="17">
        <f>+[1]CUY!J56</f>
        <v>404.43770000000001</v>
      </c>
      <c r="K55" s="17">
        <f>+[1]CUY!K56</f>
        <v>402.92540000000002</v>
      </c>
      <c r="L55" s="17">
        <f>+[1]CUY!L56</f>
        <v>296.02170000000001</v>
      </c>
      <c r="M55" s="17">
        <f>+[1]CUY!M56</f>
        <v>412.61309999999997</v>
      </c>
      <c r="N55" s="17">
        <f>+[1]CUY!N56</f>
        <v>385.34460000000001</v>
      </c>
      <c r="O55" s="18">
        <f>+[1]CUY!R56</f>
        <v>425.7287</v>
      </c>
      <c r="P55" s="19">
        <f>+[1]CUY!S56</f>
        <v>438.99220000000003</v>
      </c>
      <c r="Q55" s="20">
        <f>+[1]CUY!T56</f>
        <v>427.6377</v>
      </c>
      <c r="R55" s="18">
        <f t="shared" si="6"/>
        <v>435.06983188999999</v>
      </c>
      <c r="S55" s="19">
        <f t="shared" si="7"/>
        <v>425.3112564248317</v>
      </c>
      <c r="T55" s="19">
        <f t="shared" si="8"/>
        <v>405.25532406769946</v>
      </c>
      <c r="U55" s="19">
        <f t="shared" si="9"/>
        <v>403.4559393787934</v>
      </c>
      <c r="V55" s="19"/>
      <c r="W55" s="20">
        <f t="shared" si="10"/>
        <v>428.762065627391</v>
      </c>
      <c r="X55" s="21"/>
      <c r="Y55" s="42">
        <f t="shared" si="28"/>
        <v>4.0820803473944123E-2</v>
      </c>
      <c r="Z55" s="24">
        <f t="shared" si="28"/>
        <v>3.596151299103223E-2</v>
      </c>
      <c r="AA55" s="24">
        <f t="shared" si="28"/>
        <v>3.8557812230995747E-2</v>
      </c>
      <c r="AB55" s="24">
        <f t="shared" si="28"/>
        <v>4.8216327361713329E-2</v>
      </c>
      <c r="AC55" s="24">
        <f t="shared" si="28"/>
        <v>5.7731680497748128E-2</v>
      </c>
      <c r="AD55" s="24">
        <f t="shared" si="28"/>
        <v>4.3510073760919976E-2</v>
      </c>
      <c r="AE55" s="24">
        <f t="shared" si="28"/>
        <v>3.790446834750627E-2</v>
      </c>
      <c r="AF55" s="24">
        <f t="shared" si="28"/>
        <v>5.6950313141006959E-2</v>
      </c>
      <c r="AG55" s="24">
        <f t="shared" si="28"/>
        <v>1.1528195595910784E-2</v>
      </c>
      <c r="AH55" s="24">
        <f t="shared" si="28"/>
        <v>9.1822532374323806E-3</v>
      </c>
      <c r="AI55" s="24">
        <f t="shared" si="28"/>
        <v>0</v>
      </c>
      <c r="AJ55" s="24">
        <f t="shared" si="28"/>
        <v>5.0610791360311769E-2</v>
      </c>
      <c r="AK55" s="24">
        <f t="shared" si="28"/>
        <v>3.9674659696373515E-2</v>
      </c>
      <c r="AL55" s="24">
        <f t="shared" si="28"/>
        <v>3.1934236018985152E-2</v>
      </c>
      <c r="AM55" s="24">
        <f t="shared" si="28"/>
        <v>4.0450791017361043E-2</v>
      </c>
      <c r="AN55" s="24">
        <f t="shared" si="28"/>
        <v>4.7128632672430282E-2</v>
      </c>
      <c r="AO55" s="24">
        <f t="shared" si="30"/>
        <v>4.0818226621476716E-2</v>
      </c>
      <c r="AP55" s="24">
        <f t="shared" si="30"/>
        <v>3.7709573220606307E-2</v>
      </c>
      <c r="AQ55" s="24">
        <f t="shared" si="30"/>
        <v>3.9257928100871586E-2</v>
      </c>
      <c r="AR55" s="24">
        <f t="shared" si="24"/>
        <v>3.6456760464981697E-2</v>
      </c>
      <c r="AS55" s="24" t="e">
        <f t="shared" si="24"/>
        <v>#DIV/0!</v>
      </c>
      <c r="AT55" s="24">
        <f t="shared" si="24"/>
        <v>3.9626128488758017E-2</v>
      </c>
      <c r="AU55" s="21"/>
      <c r="AV55" s="24">
        <f t="shared" si="29"/>
        <v>0.42834607669655256</v>
      </c>
      <c r="AW55" s="24">
        <f t="shared" si="29"/>
        <v>0.45873513885206174</v>
      </c>
      <c r="AX55" s="24">
        <f t="shared" si="29"/>
        <v>0.37570246184020317</v>
      </c>
      <c r="AY55" s="24">
        <f t="shared" si="29"/>
        <v>0.71040110578821758</v>
      </c>
      <c r="AZ55" s="24">
        <f t="shared" si="29"/>
        <v>0.24997330201517221</v>
      </c>
      <c r="BA55" s="24">
        <f t="shared" si="29"/>
        <v>0.44712903923439673</v>
      </c>
      <c r="BB55" s="24">
        <f t="shared" si="29"/>
        <v>0.44005782741222021</v>
      </c>
      <c r="BC55" s="24">
        <f t="shared" si="29"/>
        <v>0.45599847697762508</v>
      </c>
      <c r="BD55" s="24">
        <f t="shared" si="27"/>
        <v>0.24645522255812002</v>
      </c>
      <c r="BE55" s="24">
        <f t="shared" si="27"/>
        <v>0.35879322217718324</v>
      </c>
      <c r="BF55" s="24">
        <f t="shared" si="27"/>
        <v>0.23762134907561472</v>
      </c>
      <c r="BG55" s="24">
        <f t="shared" si="27"/>
        <v>0.44246155975974633</v>
      </c>
      <c r="BH55" s="24">
        <f t="shared" si="27"/>
        <v>0.23436038510918</v>
      </c>
      <c r="BI55" s="24">
        <f t="shared" si="22"/>
        <v>0.73296228649304562</v>
      </c>
      <c r="BJ55" s="24">
        <f t="shared" si="22"/>
        <v>0.43866256405685156</v>
      </c>
      <c r="BK55" s="24">
        <f t="shared" si="22"/>
        <v>0.27226891656335606</v>
      </c>
      <c r="BL55" s="24">
        <f t="shared" si="22"/>
        <v>0.42833813562717427</v>
      </c>
      <c r="BM55" s="24">
        <f t="shared" si="22"/>
        <v>0.46316376758721578</v>
      </c>
      <c r="BN55" s="24">
        <f t="shared" si="22"/>
        <v>0.47550223493245225</v>
      </c>
      <c r="BO55" s="24">
        <f t="shared" si="22"/>
        <v>0.4840039015243307</v>
      </c>
      <c r="BP55" s="24" t="e">
        <f t="shared" si="22"/>
        <v>#DIV/0!</v>
      </c>
      <c r="BQ55" s="24">
        <f t="shared" si="22"/>
        <v>0.44851587176799335</v>
      </c>
      <c r="BR55" s="21"/>
      <c r="BS55" s="35">
        <f t="shared" si="13"/>
        <v>44228</v>
      </c>
      <c r="BT55" s="24">
        <f t="shared" si="26"/>
        <v>1.0854423910349574E-2</v>
      </c>
      <c r="BU55" s="24">
        <f t="shared" si="25"/>
        <v>1.0959853574562407E-3</v>
      </c>
      <c r="BV55" s="24">
        <f t="shared" si="25"/>
        <v>4.9895994113127026E-3</v>
      </c>
      <c r="BW55" s="24">
        <f t="shared" si="25"/>
        <v>5.1706749139025735E-3</v>
      </c>
      <c r="BX55" s="24">
        <f t="shared" si="25"/>
        <v>2.65328117569043E-3</v>
      </c>
      <c r="BY55" s="24">
        <f t="shared" si="25"/>
        <v>3.1600598830471959E-3</v>
      </c>
      <c r="BZ55" s="24">
        <f t="shared" si="25"/>
        <v>7.490995294903431E-3</v>
      </c>
      <c r="CA55" s="24">
        <f t="shared" si="25"/>
        <v>2.789740698176248E-4</v>
      </c>
      <c r="CB55" s="24">
        <f t="shared" si="25"/>
        <v>5.8936171637942469E-4</v>
      </c>
      <c r="CC55" s="24">
        <f t="shared" si="25"/>
        <v>0</v>
      </c>
      <c r="CD55" s="24">
        <f t="shared" si="25"/>
        <v>3.2571907741065585E-3</v>
      </c>
      <c r="CE55" s="24">
        <f t="shared" si="25"/>
        <v>1.2769679446756467E-3</v>
      </c>
      <c r="CF55" s="24">
        <f t="shared" si="16"/>
        <v>4.0817514451641397E-2</v>
      </c>
    </row>
    <row r="56" spans="1:84" x14ac:dyDescent="0.25">
      <c r="A56" s="31">
        <f>+[1]CUY!A57</f>
        <v>44256</v>
      </c>
      <c r="B56" s="17">
        <f>+[1]CUY!B57</f>
        <v>453.95569999999998</v>
      </c>
      <c r="C56" s="17">
        <f>+[1]CUY!C57</f>
        <v>479.5129</v>
      </c>
      <c r="D56" s="17">
        <f>+[1]CUY!D57</f>
        <v>367.93520000000001</v>
      </c>
      <c r="E56" s="17">
        <f>+[1]CUY!E57</f>
        <v>417.73759999999999</v>
      </c>
      <c r="F56" s="17">
        <f>+[1]CUY!F57</f>
        <v>456.9785</v>
      </c>
      <c r="G56" s="17">
        <f>+[1]CUY!G57</f>
        <v>438.86950000000002</v>
      </c>
      <c r="H56" s="17">
        <f>+[1]CUY!H57</f>
        <v>506.5566</v>
      </c>
      <c r="I56" s="17">
        <f>+[1]CUY!I57</f>
        <v>502.13369999999998</v>
      </c>
      <c r="J56" s="17">
        <f>+[1]CUY!J57</f>
        <v>409.6266</v>
      </c>
      <c r="K56" s="17">
        <f>+[1]CUY!K57</f>
        <v>429.25830000000002</v>
      </c>
      <c r="L56" s="17">
        <f>+[1]CUY!L57</f>
        <v>344.7319</v>
      </c>
      <c r="M56" s="17">
        <f>+[1]CUY!M57</f>
        <v>429.19600000000003</v>
      </c>
      <c r="N56" s="17">
        <f>+[1]CUY!N57</f>
        <v>393.41730000000001</v>
      </c>
      <c r="O56" s="18">
        <f>+[1]CUY!R57</f>
        <v>429.12490000000003</v>
      </c>
      <c r="P56" s="19">
        <f>+[1]CUY!S57</f>
        <v>460.70330000000001</v>
      </c>
      <c r="Q56" s="20">
        <f>+[1]CUY!T57</f>
        <v>446.04320000000001</v>
      </c>
      <c r="R56" s="18">
        <f t="shared" si="6"/>
        <v>453.94813248999998</v>
      </c>
      <c r="S56" s="19">
        <f t="shared" si="7"/>
        <v>444.33736432311139</v>
      </c>
      <c r="T56" s="19">
        <f t="shared" si="8"/>
        <v>423.48443841078603</v>
      </c>
      <c r="U56" s="19">
        <f t="shared" si="9"/>
        <v>422.08764451981438</v>
      </c>
      <c r="V56" s="19"/>
      <c r="W56" s="20">
        <f t="shared" si="10"/>
        <v>448.65275988905898</v>
      </c>
      <c r="X56" s="21"/>
      <c r="Y56" s="42">
        <f t="shared" si="28"/>
        <v>4.3388032274635391E-2</v>
      </c>
      <c r="Z56" s="24">
        <f t="shared" si="28"/>
        <v>4.2606110311934176E-2</v>
      </c>
      <c r="AA56" s="24">
        <f t="shared" si="28"/>
        <v>6.4448982650186837E-2</v>
      </c>
      <c r="AB56" s="24">
        <f t="shared" si="28"/>
        <v>4.841131168367685E-2</v>
      </c>
      <c r="AC56" s="24">
        <f t="shared" si="28"/>
        <v>2.4727823297218121E-2</v>
      </c>
      <c r="AD56" s="24">
        <f t="shared" si="28"/>
        <v>3.612769644471836E-2</v>
      </c>
      <c r="AE56" s="24">
        <f t="shared" si="28"/>
        <v>3.6348336984868279E-2</v>
      </c>
      <c r="AF56" s="24">
        <f t="shared" si="28"/>
        <v>4.5478489281910006E-2</v>
      </c>
      <c r="AG56" s="24">
        <f t="shared" si="28"/>
        <v>1.2829911751550238E-2</v>
      </c>
      <c r="AH56" s="24">
        <f t="shared" si="28"/>
        <v>6.5354281462523867E-2</v>
      </c>
      <c r="AI56" s="24">
        <f t="shared" si="28"/>
        <v>0.16454942323485056</v>
      </c>
      <c r="AJ56" s="24">
        <f t="shared" si="28"/>
        <v>4.0189950343312075E-2</v>
      </c>
      <c r="AK56" s="24">
        <f t="shared" si="28"/>
        <v>2.0949300963345463E-2</v>
      </c>
      <c r="AL56" s="24">
        <f t="shared" si="28"/>
        <v>7.9773809000898144E-3</v>
      </c>
      <c r="AM56" s="24">
        <f t="shared" si="28"/>
        <v>4.9456687385333931E-2</v>
      </c>
      <c r="AN56" s="24">
        <f t="shared" si="28"/>
        <v>4.3039937779105975E-2</v>
      </c>
      <c r="AO56" s="24">
        <f t="shared" si="30"/>
        <v>4.339142642455851E-2</v>
      </c>
      <c r="AP56" s="24">
        <f t="shared" si="30"/>
        <v>4.4734550545906693E-2</v>
      </c>
      <c r="AQ56" s="24">
        <f t="shared" si="30"/>
        <v>4.49818010041525E-2</v>
      </c>
      <c r="AR56" s="24">
        <f t="shared" si="24"/>
        <v>4.6180272298651737E-2</v>
      </c>
      <c r="AS56" s="24" t="e">
        <f t="shared" si="24"/>
        <v>#DIV/0!</v>
      </c>
      <c r="AT56" s="24">
        <f t="shared" si="24"/>
        <v>4.6390984315654693E-2</v>
      </c>
      <c r="AU56" s="21"/>
      <c r="AV56" s="24">
        <f t="shared" si="29"/>
        <v>0.44515775563563054</v>
      </c>
      <c r="AW56" s="24">
        <f t="shared" si="29"/>
        <v>0.46810456419745972</v>
      </c>
      <c r="AX56" s="24">
        <f t="shared" si="29"/>
        <v>0.42168772461695592</v>
      </c>
      <c r="AY56" s="24">
        <f t="shared" si="29"/>
        <v>0.70185888023935505</v>
      </c>
      <c r="AZ56" s="24">
        <f t="shared" si="29"/>
        <v>0.2778751376157309</v>
      </c>
      <c r="BA56" s="24">
        <f t="shared" si="29"/>
        <v>0.47079848224764631</v>
      </c>
      <c r="BB56" s="24">
        <f t="shared" si="29"/>
        <v>0.45128856586881927</v>
      </c>
      <c r="BC56" s="24">
        <f t="shared" si="29"/>
        <v>0.50076796743423557</v>
      </c>
      <c r="BD56" s="24">
        <f t="shared" si="27"/>
        <v>0.15584854965381822</v>
      </c>
      <c r="BE56" s="24">
        <f t="shared" si="27"/>
        <v>0.41865911296935066</v>
      </c>
      <c r="BF56" s="24">
        <f t="shared" si="27"/>
        <v>0.26458902458842282</v>
      </c>
      <c r="BG56" s="24">
        <f t="shared" si="27"/>
        <v>0.44691082334443122</v>
      </c>
      <c r="BH56" s="24">
        <f t="shared" si="27"/>
        <v>0.23241999176752071</v>
      </c>
      <c r="BI56" s="24">
        <f t="shared" si="22"/>
        <v>0.6466089536409203</v>
      </c>
      <c r="BJ56" s="24">
        <f t="shared" si="22"/>
        <v>0.46755522086914203</v>
      </c>
      <c r="BK56" s="24">
        <f t="shared" si="22"/>
        <v>0.29303700336678862</v>
      </c>
      <c r="BL56" s="24">
        <f t="shared" ref="BL56:BQ95" si="31">+R56/R44-1</f>
        <v>0.44514751905245942</v>
      </c>
      <c r="BM56" s="24">
        <f t="shared" si="31"/>
        <v>0.47797661077707887</v>
      </c>
      <c r="BN56" s="24">
        <f t="shared" si="31"/>
        <v>0.49249898710942697</v>
      </c>
      <c r="BO56" s="24">
        <f t="shared" si="31"/>
        <v>0.50428511040990442</v>
      </c>
      <c r="BP56" s="24" t="e">
        <f t="shared" si="31"/>
        <v>#DIV/0!</v>
      </c>
      <c r="BQ56" s="24">
        <f t="shared" si="31"/>
        <v>0.46616119651008625</v>
      </c>
      <c r="BR56" s="21"/>
      <c r="BS56" s="35">
        <f t="shared" si="13"/>
        <v>44256</v>
      </c>
      <c r="BT56" s="24">
        <f t="shared" si="26"/>
        <v>1.2799952790128683E-2</v>
      </c>
      <c r="BU56" s="24">
        <f t="shared" si="25"/>
        <v>1.8279450949656233E-3</v>
      </c>
      <c r="BV56" s="24">
        <f t="shared" si="25"/>
        <v>5.0453739267741337E-3</v>
      </c>
      <c r="BW56" s="24">
        <f t="shared" si="25"/>
        <v>2.2507044590803727E-3</v>
      </c>
      <c r="BX56" s="24">
        <f t="shared" si="25"/>
        <v>2.2087899080280925E-3</v>
      </c>
      <c r="BY56" s="24">
        <f t="shared" si="25"/>
        <v>3.02183582962615E-3</v>
      </c>
      <c r="BZ56" s="24">
        <f t="shared" si="25"/>
        <v>6.0747449023566972E-3</v>
      </c>
      <c r="CA56" s="24">
        <f t="shared" si="25"/>
        <v>3.0173674405883016E-4</v>
      </c>
      <c r="CB56" s="24">
        <f t="shared" si="25"/>
        <v>4.0672450603741611E-3</v>
      </c>
      <c r="CC56" s="24">
        <f t="shared" si="25"/>
        <v>2.5078427915881836E-3</v>
      </c>
      <c r="CD56" s="24">
        <f t="shared" si="25"/>
        <v>2.6108590748566145E-3</v>
      </c>
      <c r="CE56" s="24">
        <f t="shared" si="25"/>
        <v>6.7353135123891415E-4</v>
      </c>
      <c r="CF56" s="24">
        <f t="shared" si="16"/>
        <v>4.3390561933076451E-2</v>
      </c>
    </row>
    <row r="57" spans="1:84" x14ac:dyDescent="0.25">
      <c r="A57" s="31">
        <f>+[1]CUY!A58</f>
        <v>44287</v>
      </c>
      <c r="B57" s="17">
        <f>+[1]CUY!B58</f>
        <v>472.88220000000001</v>
      </c>
      <c r="C57" s="17">
        <f>+[1]CUY!C58</f>
        <v>501.56990000000002</v>
      </c>
      <c r="D57" s="17">
        <f>+[1]CUY!D58</f>
        <v>380.80180000000001</v>
      </c>
      <c r="E57" s="17">
        <f>+[1]CUY!E58</f>
        <v>442.2944</v>
      </c>
      <c r="F57" s="17">
        <f>+[1]CUY!F58</f>
        <v>464.60430000000002</v>
      </c>
      <c r="G57" s="17">
        <f>+[1]CUY!G58</f>
        <v>451.24450000000002</v>
      </c>
      <c r="H57" s="17">
        <f>+[1]CUY!H58</f>
        <v>525.18029999999999</v>
      </c>
      <c r="I57" s="17">
        <f>+[1]CUY!I58</f>
        <v>534.64850000000001</v>
      </c>
      <c r="J57" s="17">
        <f>+[1]CUY!J58</f>
        <v>414.9889</v>
      </c>
      <c r="K57" s="17">
        <f>+[1]CUY!K58</f>
        <v>434.29289999999997</v>
      </c>
      <c r="L57" s="17">
        <f>+[1]CUY!L58</f>
        <v>346.3381</v>
      </c>
      <c r="M57" s="17">
        <f>+[1]CUY!M58</f>
        <v>453.02280000000002</v>
      </c>
      <c r="N57" s="17">
        <f>+[1]CUY!N58</f>
        <v>407.03</v>
      </c>
      <c r="O57" s="18">
        <f>+[1]CUY!R58</f>
        <v>442.37290000000002</v>
      </c>
      <c r="P57" s="19">
        <f>+[1]CUY!S58</f>
        <v>482.29169999999999</v>
      </c>
      <c r="Q57" s="20">
        <f>+[1]CUY!T58</f>
        <v>459.52510000000001</v>
      </c>
      <c r="R57" s="18">
        <f t="shared" si="6"/>
        <v>472.87364599000006</v>
      </c>
      <c r="S57" s="19">
        <f t="shared" si="7"/>
        <v>463.43123536275237</v>
      </c>
      <c r="T57" s="19">
        <f t="shared" si="8"/>
        <v>440.80031841652328</v>
      </c>
      <c r="U57" s="19">
        <f t="shared" si="9"/>
        <v>437.81124312745447</v>
      </c>
      <c r="V57" s="19"/>
      <c r="W57" s="20">
        <f t="shared" si="10"/>
        <v>467.56681811400159</v>
      </c>
      <c r="X57" s="21"/>
      <c r="Y57" s="42">
        <f t="shared" si="28"/>
        <v>4.169239421379678E-2</v>
      </c>
      <c r="Z57" s="24">
        <f t="shared" si="28"/>
        <v>4.5998762494189549E-2</v>
      </c>
      <c r="AA57" s="24">
        <f t="shared" si="28"/>
        <v>3.4969744672431524E-2</v>
      </c>
      <c r="AB57" s="24">
        <f t="shared" si="28"/>
        <v>5.8785227855955524E-2</v>
      </c>
      <c r="AC57" s="24">
        <f t="shared" si="28"/>
        <v>1.6687437155139762E-2</v>
      </c>
      <c r="AD57" s="24">
        <f t="shared" si="28"/>
        <v>2.8197448216383147E-2</v>
      </c>
      <c r="AE57" s="24">
        <f t="shared" si="28"/>
        <v>3.6765289406948787E-2</v>
      </c>
      <c r="AF57" s="24">
        <f t="shared" si="28"/>
        <v>6.4753271887547204E-2</v>
      </c>
      <c r="AG57" s="24">
        <f t="shared" si="28"/>
        <v>1.3090702605738969E-2</v>
      </c>
      <c r="AH57" s="24">
        <f t="shared" si="28"/>
        <v>1.1728602568663149E-2</v>
      </c>
      <c r="AI57" s="24">
        <f t="shared" si="28"/>
        <v>4.659272901637479E-3</v>
      </c>
      <c r="AJ57" s="24">
        <f t="shared" si="28"/>
        <v>5.551496286079094E-2</v>
      </c>
      <c r="AK57" s="24">
        <f t="shared" si="28"/>
        <v>3.4601172851320916E-2</v>
      </c>
      <c r="AL57" s="24">
        <f t="shared" si="28"/>
        <v>3.0872130701341316E-2</v>
      </c>
      <c r="AM57" s="24">
        <f t="shared" si="28"/>
        <v>4.6859660002435355E-2</v>
      </c>
      <c r="AN57" s="24">
        <f t="shared" si="28"/>
        <v>3.0225547659957552E-2</v>
      </c>
      <c r="AO57" s="24">
        <f t="shared" si="30"/>
        <v>4.1690916088121588E-2</v>
      </c>
      <c r="AP57" s="24">
        <f t="shared" si="30"/>
        <v>4.2971562989594592E-2</v>
      </c>
      <c r="AQ57" s="24">
        <f t="shared" si="30"/>
        <v>4.0889058570177328E-2</v>
      </c>
      <c r="AR57" s="24">
        <f t="shared" si="24"/>
        <v>3.7251975535858017E-2</v>
      </c>
      <c r="AS57" s="24" t="e">
        <f t="shared" si="24"/>
        <v>#DIV/0!</v>
      </c>
      <c r="AT57" s="24">
        <f t="shared" si="24"/>
        <v>4.2157454307468534E-2</v>
      </c>
      <c r="AU57" s="21"/>
      <c r="AV57" s="24">
        <f t="shared" si="29"/>
        <v>0.4861751282420359</v>
      </c>
      <c r="AW57" s="24">
        <f t="shared" si="29"/>
        <v>0.485056316205702</v>
      </c>
      <c r="AX57" s="24">
        <f t="shared" si="29"/>
        <v>0.44977880317670627</v>
      </c>
      <c r="AY57" s="24">
        <f t="shared" si="29"/>
        <v>0.77887960938961087</v>
      </c>
      <c r="AZ57" s="24">
        <f t="shared" si="29"/>
        <v>0.31482901720978118</v>
      </c>
      <c r="BA57" s="24">
        <f t="shared" si="29"/>
        <v>0.49298083667500414</v>
      </c>
      <c r="BB57" s="24">
        <f t="shared" si="29"/>
        <v>0.47666531047546634</v>
      </c>
      <c r="BC57" s="24">
        <f t="shared" si="29"/>
        <v>0.61244583068562553</v>
      </c>
      <c r="BD57" s="24">
        <f t="shared" si="27"/>
        <v>0.22559965174318886</v>
      </c>
      <c r="BE57" s="24">
        <f t="shared" si="27"/>
        <v>0.41367567217422163</v>
      </c>
      <c r="BF57" s="24">
        <f t="shared" si="27"/>
        <v>0.23297757851045797</v>
      </c>
      <c r="BG57" s="24">
        <f t="shared" si="27"/>
        <v>0.50772244526294452</v>
      </c>
      <c r="BH57" s="24">
        <f t="shared" si="27"/>
        <v>0.26907090590330118</v>
      </c>
      <c r="BI57" s="24">
        <f t="shared" si="27"/>
        <v>0.61953497022311343</v>
      </c>
      <c r="BJ57" s="24">
        <f t="shared" si="27"/>
        <v>0.51519636472280683</v>
      </c>
      <c r="BK57" s="24">
        <f t="shared" si="27"/>
        <v>0.338828299332254</v>
      </c>
      <c r="BL57" s="24">
        <f t="shared" si="31"/>
        <v>0.48616114420302758</v>
      </c>
      <c r="BM57" s="24">
        <f t="shared" si="31"/>
        <v>0.50749616775258866</v>
      </c>
      <c r="BN57" s="24">
        <f t="shared" si="31"/>
        <v>0.53440873643206888</v>
      </c>
      <c r="BO57" s="24">
        <f t="shared" si="31"/>
        <v>0.54131221614732339</v>
      </c>
      <c r="BP57" s="24" t="e">
        <f t="shared" si="31"/>
        <v>#DIV/0!</v>
      </c>
      <c r="BQ57" s="24">
        <f t="shared" si="31"/>
        <v>0.51960326153723457</v>
      </c>
      <c r="BR57" s="21"/>
      <c r="BS57" s="35">
        <f t="shared" si="13"/>
        <v>44287</v>
      </c>
      <c r="BT57" s="24">
        <f t="shared" si="26"/>
        <v>1.3808835091177411E-2</v>
      </c>
      <c r="BU57" s="24">
        <f t="shared" si="25"/>
        <v>1.011855606174788E-3</v>
      </c>
      <c r="BV57" s="24">
        <f t="shared" si="25"/>
        <v>6.1560276476316988E-3</v>
      </c>
      <c r="BW57" s="24">
        <f t="shared" si="25"/>
        <v>1.4917117242938074E-3</v>
      </c>
      <c r="BX57" s="24">
        <f t="shared" si="25"/>
        <v>1.711951188188627E-3</v>
      </c>
      <c r="BY57" s="24">
        <f t="shared" si="25"/>
        <v>3.0358772893478345E-3</v>
      </c>
      <c r="BZ57" s="24">
        <f t="shared" si="25"/>
        <v>8.6666844363888478E-3</v>
      </c>
      <c r="CA57" s="24">
        <f t="shared" si="25"/>
        <v>2.9885336829122344E-4</v>
      </c>
      <c r="CB57" s="24">
        <f t="shared" si="25"/>
        <v>7.452822378923691E-4</v>
      </c>
      <c r="CC57" s="24">
        <f t="shared" si="25"/>
        <v>7.9256367967182767E-5</v>
      </c>
      <c r="CD57" s="24">
        <f t="shared" si="25"/>
        <v>3.5953636004570481E-3</v>
      </c>
      <c r="CE57" s="24">
        <f t="shared" si="25"/>
        <v>1.0885225364501395E-3</v>
      </c>
      <c r="CF57" s="24">
        <f t="shared" si="16"/>
        <v>4.1690221094260987E-2</v>
      </c>
    </row>
    <row r="58" spans="1:84" x14ac:dyDescent="0.25">
      <c r="A58" s="31">
        <f>+[1]CUY!A59</f>
        <v>44317</v>
      </c>
      <c r="B58" s="17">
        <f>+[1]CUY!B59</f>
        <v>490.07549999999998</v>
      </c>
      <c r="C58" s="17">
        <f>+[1]CUY!C59</f>
        <v>518.56939999999997</v>
      </c>
      <c r="D58" s="17">
        <f>+[1]CUY!D59</f>
        <v>388.7192</v>
      </c>
      <c r="E58" s="17">
        <f>+[1]CUY!E59</f>
        <v>453.77569999999997</v>
      </c>
      <c r="F58" s="17">
        <f>+[1]CUY!F59</f>
        <v>462.62009999999998</v>
      </c>
      <c r="G58" s="17">
        <f>+[1]CUY!G59</f>
        <v>465.34210000000002</v>
      </c>
      <c r="H58" s="17">
        <f>+[1]CUY!H59</f>
        <v>550.89250000000004</v>
      </c>
      <c r="I58" s="17">
        <f>+[1]CUY!I59</f>
        <v>575.59950000000003</v>
      </c>
      <c r="J58" s="17">
        <f>+[1]CUY!J59</f>
        <v>415.9042</v>
      </c>
      <c r="K58" s="17">
        <f>+[1]CUY!K59</f>
        <v>449.64510000000001</v>
      </c>
      <c r="L58" s="17">
        <f>+[1]CUY!L59</f>
        <v>366.74770000000001</v>
      </c>
      <c r="M58" s="17">
        <f>+[1]CUY!M59</f>
        <v>473.36700000000002</v>
      </c>
      <c r="N58" s="17">
        <f>+[1]CUY!N59</f>
        <v>415.30560000000003</v>
      </c>
      <c r="O58" s="18">
        <f>+[1]CUY!R59</f>
        <v>452.07139999999998</v>
      </c>
      <c r="P58" s="19">
        <f>+[1]CUY!S59</f>
        <v>501.12349999999998</v>
      </c>
      <c r="Q58" s="20">
        <f>+[1]CUY!T59</f>
        <v>475.62329999999997</v>
      </c>
      <c r="R58" s="18">
        <f t="shared" si="6"/>
        <v>490.06701507999998</v>
      </c>
      <c r="S58" s="19">
        <f t="shared" si="7"/>
        <v>478.4371592520568</v>
      </c>
      <c r="T58" s="19">
        <f t="shared" si="8"/>
        <v>454.90689053356283</v>
      </c>
      <c r="U58" s="19">
        <f t="shared" si="9"/>
        <v>450.39236893966444</v>
      </c>
      <c r="V58" s="19"/>
      <c r="W58" s="20">
        <f t="shared" si="10"/>
        <v>488.34355734506511</v>
      </c>
      <c r="X58" s="21"/>
      <c r="Y58" s="42">
        <f t="shared" si="28"/>
        <v>3.6358526499834287E-2</v>
      </c>
      <c r="Z58" s="24">
        <f t="shared" si="28"/>
        <v>3.3892584064554088E-2</v>
      </c>
      <c r="AA58" s="24">
        <f t="shared" si="28"/>
        <v>2.0791393317993734E-2</v>
      </c>
      <c r="AB58" s="24">
        <f t="shared" si="28"/>
        <v>2.5958501848542426E-2</v>
      </c>
      <c r="AC58" s="24">
        <f t="shared" si="28"/>
        <v>-4.2707310285333699E-3</v>
      </c>
      <c r="AD58" s="24">
        <f t="shared" si="28"/>
        <v>3.1241599620604799E-2</v>
      </c>
      <c r="AE58" s="24">
        <f t="shared" si="28"/>
        <v>4.8958805195092214E-2</v>
      </c>
      <c r="AF58" s="24">
        <f t="shared" si="28"/>
        <v>7.6594248370658535E-2</v>
      </c>
      <c r="AG58" s="24">
        <f t="shared" si="28"/>
        <v>2.2056011618623028E-3</v>
      </c>
      <c r="AH58" s="24">
        <f t="shared" si="28"/>
        <v>3.5349875625413363E-2</v>
      </c>
      <c r="AI58" s="24">
        <f t="shared" si="28"/>
        <v>5.8929699042640671E-2</v>
      </c>
      <c r="AJ58" s="24">
        <f t="shared" si="28"/>
        <v>4.4907673521067837E-2</v>
      </c>
      <c r="AK58" s="24">
        <f t="shared" si="28"/>
        <v>2.0331670884210062E-2</v>
      </c>
      <c r="AL58" s="24">
        <f t="shared" si="28"/>
        <v>2.1923811336544308E-2</v>
      </c>
      <c r="AM58" s="24">
        <f t="shared" si="28"/>
        <v>3.9046494061581338E-2</v>
      </c>
      <c r="AN58" s="24">
        <f t="shared" si="28"/>
        <v>3.5032253950872283E-2</v>
      </c>
      <c r="AO58" s="24">
        <f t="shared" si="30"/>
        <v>3.6359330311174665E-2</v>
      </c>
      <c r="AP58" s="24">
        <f t="shared" si="30"/>
        <v>3.2380044209921355E-2</v>
      </c>
      <c r="AQ58" s="24">
        <f t="shared" si="30"/>
        <v>3.2002182230072451E-2</v>
      </c>
      <c r="AR58" s="24">
        <f t="shared" si="24"/>
        <v>2.8736415543689775E-2</v>
      </c>
      <c r="AS58" s="24" t="e">
        <f t="shared" si="24"/>
        <v>#DIV/0!</v>
      </c>
      <c r="AT58" s="24">
        <f t="shared" si="24"/>
        <v>4.4435871892854806E-2</v>
      </c>
      <c r="AU58" s="21"/>
      <c r="AV58" s="24">
        <f t="shared" si="29"/>
        <v>0.51975108451646346</v>
      </c>
      <c r="AW58" s="24">
        <f t="shared" si="29"/>
        <v>0.52255666030126435</v>
      </c>
      <c r="AX58" s="24">
        <f t="shared" si="29"/>
        <v>0.47236097917206399</v>
      </c>
      <c r="AY58" s="24">
        <f t="shared" si="29"/>
        <v>0.78184222037754458</v>
      </c>
      <c r="AZ58" s="24">
        <f t="shared" si="29"/>
        <v>0.30856307857062237</v>
      </c>
      <c r="BA58" s="24">
        <f t="shared" si="29"/>
        <v>0.49686837660284411</v>
      </c>
      <c r="BB58" s="24">
        <f t="shared" si="29"/>
        <v>0.53854886809410063</v>
      </c>
      <c r="BC58" s="24">
        <f t="shared" si="29"/>
        <v>0.70169794480474668</v>
      </c>
      <c r="BD58" s="24">
        <f t="shared" si="27"/>
        <v>0.23043665415730419</v>
      </c>
      <c r="BE58" s="24">
        <f t="shared" si="27"/>
        <v>0.41807332305837885</v>
      </c>
      <c r="BF58" s="24">
        <f t="shared" si="27"/>
        <v>0.28203876028608788</v>
      </c>
      <c r="BG58" s="24">
        <f t="shared" si="27"/>
        <v>0.55450353071606395</v>
      </c>
      <c r="BH58" s="24">
        <f t="shared" si="27"/>
        <v>0.27779851176786408</v>
      </c>
      <c r="BI58" s="24">
        <f t="shared" si="27"/>
        <v>0.58705908579472932</v>
      </c>
      <c r="BJ58" s="24">
        <f t="shared" si="27"/>
        <v>0.55319513613298277</v>
      </c>
      <c r="BK58" s="24">
        <f t="shared" si="27"/>
        <v>0.38604141659548818</v>
      </c>
      <c r="BL58" s="24">
        <f t="shared" si="31"/>
        <v>0.51973596720326842</v>
      </c>
      <c r="BM58" s="24">
        <f t="shared" si="31"/>
        <v>0.53258172938798487</v>
      </c>
      <c r="BN58" s="24">
        <f t="shared" si="31"/>
        <v>0.54759089462697474</v>
      </c>
      <c r="BO58" s="24">
        <f t="shared" si="31"/>
        <v>0.54582405772575515</v>
      </c>
      <c r="BP58" s="24" t="e">
        <f t="shared" si="31"/>
        <v>#DIV/0!</v>
      </c>
      <c r="BQ58" s="24">
        <f t="shared" si="31"/>
        <v>0.55679677815706197</v>
      </c>
      <c r="BR58" s="21"/>
      <c r="BS58" s="35">
        <f t="shared" si="13"/>
        <v>44317</v>
      </c>
      <c r="BT58" s="24">
        <f t="shared" si="26"/>
        <v>1.0216620333774433E-2</v>
      </c>
      <c r="BU58" s="24">
        <f t="shared" si="25"/>
        <v>5.9772006643514931E-4</v>
      </c>
      <c r="BV58" s="24">
        <f t="shared" si="25"/>
        <v>2.762996661747888E-3</v>
      </c>
      <c r="BW58" s="24">
        <f t="shared" si="25"/>
        <v>-3.7260222524764924E-4</v>
      </c>
      <c r="BX58" s="24">
        <f t="shared" si="25"/>
        <v>1.8721983614523869E-3</v>
      </c>
      <c r="BY58" s="24">
        <f t="shared" si="25"/>
        <v>4.0236295635572746E-3</v>
      </c>
      <c r="BZ58" s="24">
        <f t="shared" si="25"/>
        <v>1.0478446852091287E-2</v>
      </c>
      <c r="CA58" s="24">
        <f t="shared" si="25"/>
        <v>4.8970102913579853E-5</v>
      </c>
      <c r="CB58" s="24">
        <f t="shared" si="25"/>
        <v>2.1816592800490324E-3</v>
      </c>
      <c r="CC58" s="24">
        <f t="shared" si="25"/>
        <v>9.6678420122389946E-4</v>
      </c>
      <c r="CD58" s="24">
        <f t="shared" si="25"/>
        <v>2.9469870086038345E-3</v>
      </c>
      <c r="CE58" s="24">
        <f t="shared" si="25"/>
        <v>6.3526239727357465E-4</v>
      </c>
      <c r="CF58" s="24">
        <f t="shared" si="16"/>
        <v>3.6358672603874681E-2</v>
      </c>
    </row>
    <row r="59" spans="1:84" x14ac:dyDescent="0.25">
      <c r="A59" s="31">
        <f>+[1]CUY!A60</f>
        <v>44348</v>
      </c>
      <c r="B59" s="17">
        <f>+[1]CUY!B60</f>
        <v>507.4581</v>
      </c>
      <c r="C59" s="17">
        <f>+[1]CUY!C60</f>
        <v>538.92939999999999</v>
      </c>
      <c r="D59" s="17">
        <f>+[1]CUY!D60</f>
        <v>410.91980000000001</v>
      </c>
      <c r="E59" s="17">
        <f>+[1]CUY!E60</f>
        <v>472.45209999999997</v>
      </c>
      <c r="F59" s="17">
        <f>+[1]CUY!F60</f>
        <v>477.15460000000002</v>
      </c>
      <c r="G59" s="17">
        <f>+[1]CUY!G60</f>
        <v>481.58510000000001</v>
      </c>
      <c r="H59" s="17">
        <f>+[1]CUY!H60</f>
        <v>573.29849999999999</v>
      </c>
      <c r="I59" s="17">
        <f>+[1]CUY!I60</f>
        <v>587.3537</v>
      </c>
      <c r="J59" s="17">
        <f>+[1]CUY!J60</f>
        <v>445.57929999999999</v>
      </c>
      <c r="K59" s="17">
        <f>+[1]CUY!K60</f>
        <v>462.5729</v>
      </c>
      <c r="L59" s="17">
        <f>+[1]CUY!L60</f>
        <v>373.738</v>
      </c>
      <c r="M59" s="17">
        <f>+[1]CUY!M60</f>
        <v>491.47309999999999</v>
      </c>
      <c r="N59" s="17">
        <f>+[1]CUY!N60</f>
        <v>422.75020000000001</v>
      </c>
      <c r="O59" s="18">
        <f>+[1]CUY!R60</f>
        <v>461.50920000000002</v>
      </c>
      <c r="P59" s="19">
        <f>+[1]CUY!S60</f>
        <v>520.14689999999996</v>
      </c>
      <c r="Q59" s="20">
        <f>+[1]CUY!T60</f>
        <v>492.15789999999998</v>
      </c>
      <c r="R59" s="18">
        <f t="shared" si="6"/>
        <v>507.44890675999994</v>
      </c>
      <c r="S59" s="19">
        <f t="shared" si="7"/>
        <v>496.54271367240085</v>
      </c>
      <c r="T59" s="19">
        <f t="shared" si="8"/>
        <v>470.75511115892147</v>
      </c>
      <c r="U59" s="19">
        <f t="shared" si="9"/>
        <v>465.68841270974661</v>
      </c>
      <c r="V59" s="19"/>
      <c r="W59" s="20">
        <f t="shared" si="10"/>
        <v>504.166217654935</v>
      </c>
      <c r="X59" s="21"/>
      <c r="Y59" s="42">
        <f t="shared" si="28"/>
        <v>3.5469228720880874E-2</v>
      </c>
      <c r="Z59" s="24">
        <f t="shared" si="28"/>
        <v>3.9261861575326407E-2</v>
      </c>
      <c r="AA59" s="24">
        <f t="shared" si="28"/>
        <v>5.7112177633623418E-2</v>
      </c>
      <c r="AB59" s="24">
        <f t="shared" si="28"/>
        <v>4.1157779052514165E-2</v>
      </c>
      <c r="AC59" s="24">
        <f t="shared" si="28"/>
        <v>3.1417787510745976E-2</v>
      </c>
      <c r="AD59" s="24">
        <f t="shared" si="28"/>
        <v>3.4905502854781556E-2</v>
      </c>
      <c r="AE59" s="24">
        <f t="shared" si="28"/>
        <v>4.0672181959275022E-2</v>
      </c>
      <c r="AF59" s="24">
        <f t="shared" si="28"/>
        <v>2.0420796056980439E-2</v>
      </c>
      <c r="AG59" s="24">
        <f t="shared" si="28"/>
        <v>7.1350806267404865E-2</v>
      </c>
      <c r="AH59" s="24">
        <f t="shared" si="28"/>
        <v>2.8751119494018651E-2</v>
      </c>
      <c r="AI59" s="24">
        <f t="shared" si="28"/>
        <v>1.9060242231921265E-2</v>
      </c>
      <c r="AJ59" s="24">
        <f t="shared" si="28"/>
        <v>3.8249603373281094E-2</v>
      </c>
      <c r="AK59" s="24">
        <f t="shared" si="28"/>
        <v>1.7925595031706765E-2</v>
      </c>
      <c r="AL59" s="24">
        <f t="shared" si="28"/>
        <v>2.0876790701645831E-2</v>
      </c>
      <c r="AM59" s="24">
        <f t="shared" si="28"/>
        <v>3.7961500508357782E-2</v>
      </c>
      <c r="AN59" s="24">
        <f t="shared" si="28"/>
        <v>3.4764066436610674E-2</v>
      </c>
      <c r="AO59" s="24">
        <f t="shared" si="30"/>
        <v>3.546839747450159E-2</v>
      </c>
      <c r="AP59" s="24">
        <f t="shared" si="30"/>
        <v>3.7843119143689652E-2</v>
      </c>
      <c r="AQ59" s="24">
        <f t="shared" si="30"/>
        <v>3.4838383315693777E-2</v>
      </c>
      <c r="AR59" s="24">
        <f t="shared" si="24"/>
        <v>3.3961596210195344E-2</v>
      </c>
      <c r="AS59" s="24" t="e">
        <f t="shared" si="24"/>
        <v>#DIV/0!</v>
      </c>
      <c r="AT59" s="24">
        <f t="shared" si="24"/>
        <v>3.2400673812288172E-2</v>
      </c>
      <c r="AU59" s="21"/>
      <c r="AV59" s="24">
        <f t="shared" si="29"/>
        <v>0.53784874925449855</v>
      </c>
      <c r="AW59" s="24">
        <f t="shared" si="29"/>
        <v>0.56321388988717569</v>
      </c>
      <c r="AX59" s="24">
        <f t="shared" si="29"/>
        <v>0.49954858792317602</v>
      </c>
      <c r="AY59" s="24">
        <f t="shared" si="29"/>
        <v>0.68539974778869195</v>
      </c>
      <c r="AZ59" s="24">
        <f t="shared" si="29"/>
        <v>0.33997336647827003</v>
      </c>
      <c r="BA59" s="24">
        <f t="shared" si="29"/>
        <v>0.51399149359441698</v>
      </c>
      <c r="BB59" s="24">
        <f t="shared" si="29"/>
        <v>0.57586217038542342</v>
      </c>
      <c r="BC59" s="24">
        <f t="shared" si="29"/>
        <v>0.70711934181496128</v>
      </c>
      <c r="BD59" s="24">
        <f t="shared" si="27"/>
        <v>0.31086123700919099</v>
      </c>
      <c r="BE59" s="24">
        <f t="shared" si="27"/>
        <v>0.41483875368220668</v>
      </c>
      <c r="BF59" s="24">
        <f t="shared" si="27"/>
        <v>0.3084974011269368</v>
      </c>
      <c r="BG59" s="24">
        <f t="shared" si="27"/>
        <v>0.57723920855805799</v>
      </c>
      <c r="BH59" s="24">
        <f t="shared" si="27"/>
        <v>0.29499139531848972</v>
      </c>
      <c r="BI59" s="24">
        <f t="shared" si="27"/>
        <v>0.49695765235011202</v>
      </c>
      <c r="BJ59" s="24">
        <f t="shared" si="27"/>
        <v>0.58067027626263679</v>
      </c>
      <c r="BK59" s="24">
        <f t="shared" si="27"/>
        <v>0.42580941595623578</v>
      </c>
      <c r="BL59" s="24">
        <f t="shared" si="31"/>
        <v>0.53783400271312076</v>
      </c>
      <c r="BM59" s="24">
        <f t="shared" si="31"/>
        <v>0.54530317498202208</v>
      </c>
      <c r="BN59" s="24">
        <f t="shared" si="31"/>
        <v>0.53309038617589377</v>
      </c>
      <c r="BO59" s="24">
        <f t="shared" si="31"/>
        <v>0.52209412988779347</v>
      </c>
      <c r="BP59" s="24" t="e">
        <f t="shared" si="31"/>
        <v>#DIV/0!</v>
      </c>
      <c r="BQ59" s="24">
        <f t="shared" si="31"/>
        <v>0.55735141231052321</v>
      </c>
      <c r="BR59" s="21"/>
      <c r="BS59" s="35">
        <f t="shared" si="13"/>
        <v>44348</v>
      </c>
      <c r="BT59" s="24">
        <f t="shared" si="26"/>
        <v>1.1806980761127631E-2</v>
      </c>
      <c r="BU59" s="24">
        <f t="shared" si="25"/>
        <v>1.6172231013384681E-3</v>
      </c>
      <c r="BV59" s="24">
        <f t="shared" si="25"/>
        <v>4.3368303863384316E-3</v>
      </c>
      <c r="BW59" s="24">
        <f t="shared" si="25"/>
        <v>2.6336015573110746E-3</v>
      </c>
      <c r="BX59" s="24">
        <f t="shared" si="25"/>
        <v>2.0814352074323235E-3</v>
      </c>
      <c r="BY59" s="24">
        <f t="shared" si="25"/>
        <v>3.3832419698597385E-3</v>
      </c>
      <c r="BZ59" s="24">
        <f t="shared" si="25"/>
        <v>2.9021205916231196E-3</v>
      </c>
      <c r="CA59" s="24">
        <f t="shared" si="25"/>
        <v>1.5319680947119365E-3</v>
      </c>
      <c r="CB59" s="24">
        <f t="shared" si="25"/>
        <v>1.7726822907898872E-3</v>
      </c>
      <c r="CC59" s="24">
        <f t="shared" si="25"/>
        <v>3.1950734121579186E-4</v>
      </c>
      <c r="CD59" s="24">
        <f t="shared" si="25"/>
        <v>2.5307689325420228E-3</v>
      </c>
      <c r="CE59" s="24">
        <f t="shared" si="25"/>
        <v>5.514231582684694E-4</v>
      </c>
      <c r="CF59" s="24">
        <f t="shared" si="16"/>
        <v>3.5467783392558905E-2</v>
      </c>
    </row>
    <row r="60" spans="1:84" x14ac:dyDescent="0.25">
      <c r="A60" s="31">
        <f>+[1]CUY!A61</f>
        <v>44378</v>
      </c>
      <c r="B60" s="17">
        <f>+[1]CUY!B61</f>
        <v>523.53769999999997</v>
      </c>
      <c r="C60" s="17">
        <f>+[1]CUY!C61</f>
        <v>556.70180000000005</v>
      </c>
      <c r="D60" s="17">
        <f>+[1]CUY!D61</f>
        <v>419.58670000000001</v>
      </c>
      <c r="E60" s="17">
        <f>+[1]CUY!E61</f>
        <v>487.9941</v>
      </c>
      <c r="F60" s="17">
        <f>+[1]CUY!F61</f>
        <v>488.72239999999999</v>
      </c>
      <c r="G60" s="17">
        <f>+[1]CUY!G61</f>
        <v>497.08359999999999</v>
      </c>
      <c r="H60" s="17">
        <f>+[1]CUY!H61</f>
        <v>602.33600000000001</v>
      </c>
      <c r="I60" s="17">
        <f>+[1]CUY!I61</f>
        <v>603.51909999999998</v>
      </c>
      <c r="J60" s="17">
        <f>+[1]CUY!J61</f>
        <v>443.45209999999997</v>
      </c>
      <c r="K60" s="17">
        <f>+[1]CUY!K61</f>
        <v>477.4649</v>
      </c>
      <c r="L60" s="17">
        <f>+[1]CUY!L61</f>
        <v>378.78660000000002</v>
      </c>
      <c r="M60" s="17">
        <f>+[1]CUY!M61</f>
        <v>513.20830000000001</v>
      </c>
      <c r="N60" s="17">
        <f>+[1]CUY!N61</f>
        <v>430.9006</v>
      </c>
      <c r="O60" s="18">
        <f>+[1]CUY!R61</f>
        <v>487.66770000000002</v>
      </c>
      <c r="P60" s="19">
        <f>+[1]CUY!S61</f>
        <v>537.98990000000003</v>
      </c>
      <c r="Q60" s="20">
        <f>+[1]CUY!T61</f>
        <v>496.81950000000001</v>
      </c>
      <c r="R60" s="18">
        <f t="shared" si="6"/>
        <v>523.52795920999995</v>
      </c>
      <c r="S60" s="19">
        <f t="shared" si="7"/>
        <v>512.82958417352268</v>
      </c>
      <c r="T60" s="19">
        <f t="shared" si="8"/>
        <v>486.61124575444643</v>
      </c>
      <c r="U60" s="19">
        <f t="shared" si="9"/>
        <v>480.10678943234569</v>
      </c>
      <c r="V60" s="19"/>
      <c r="W60" s="20">
        <f t="shared" si="10"/>
        <v>519.85605353863809</v>
      </c>
      <c r="X60" s="21"/>
      <c r="Y60" s="42">
        <f t="shared" si="28"/>
        <v>3.1686556978792968E-2</v>
      </c>
      <c r="Z60" s="24">
        <f t="shared" si="28"/>
        <v>3.2977232268271317E-2</v>
      </c>
      <c r="AA60" s="24">
        <f t="shared" si="28"/>
        <v>2.1091463589732129E-2</v>
      </c>
      <c r="AB60" s="24">
        <f t="shared" si="28"/>
        <v>3.2896456593165757E-2</v>
      </c>
      <c r="AC60" s="24">
        <f t="shared" si="28"/>
        <v>2.4243295569192913E-2</v>
      </c>
      <c r="AD60" s="24">
        <f t="shared" si="28"/>
        <v>3.218226643639932E-2</v>
      </c>
      <c r="AE60" s="24">
        <f t="shared" si="28"/>
        <v>5.0649879600243253E-2</v>
      </c>
      <c r="AF60" s="24">
        <f t="shared" si="28"/>
        <v>2.7522428138275101E-2</v>
      </c>
      <c r="AG60" s="24">
        <f t="shared" si="28"/>
        <v>-4.774009923710576E-3</v>
      </c>
      <c r="AH60" s="24">
        <f t="shared" si="28"/>
        <v>3.219384447294682E-2</v>
      </c>
      <c r="AI60" s="24">
        <f t="shared" si="28"/>
        <v>1.3508393580529798E-2</v>
      </c>
      <c r="AJ60" s="24">
        <f t="shared" si="28"/>
        <v>4.4224597439819213E-2</v>
      </c>
      <c r="AK60" s="24">
        <f t="shared" si="28"/>
        <v>1.9279470476891492E-2</v>
      </c>
      <c r="AL60" s="24">
        <f t="shared" si="28"/>
        <v>5.6680343533780153E-2</v>
      </c>
      <c r="AM60" s="24">
        <f t="shared" si="28"/>
        <v>3.4303770723232319E-2</v>
      </c>
      <c r="AN60" s="24">
        <f t="shared" si="28"/>
        <v>9.4717569300422078E-3</v>
      </c>
      <c r="AO60" s="24">
        <f t="shared" si="30"/>
        <v>3.1686052006029142E-2</v>
      </c>
      <c r="AP60" s="24">
        <f t="shared" si="30"/>
        <v>3.2800542738136373E-2</v>
      </c>
      <c r="AQ60" s="24">
        <f t="shared" si="30"/>
        <v>3.3682341879389899E-2</v>
      </c>
      <c r="AR60" s="24">
        <f t="shared" si="24"/>
        <v>3.0961424697474094E-2</v>
      </c>
      <c r="AS60" s="24" t="e">
        <f t="shared" si="24"/>
        <v>#DIV/0!</v>
      </c>
      <c r="AT60" s="24">
        <f t="shared" si="24"/>
        <v>3.112036335294821E-2</v>
      </c>
      <c r="AU60" s="21"/>
      <c r="AV60" s="24">
        <f t="shared" si="29"/>
        <v>0.5514287526166437</v>
      </c>
      <c r="AW60" s="24">
        <f t="shared" si="29"/>
        <v>0.59774129991490432</v>
      </c>
      <c r="AX60" s="24">
        <f t="shared" si="29"/>
        <v>0.50847393036424915</v>
      </c>
      <c r="AY60" s="24">
        <f t="shared" si="29"/>
        <v>0.64627887559142772</v>
      </c>
      <c r="AZ60" s="24">
        <f t="shared" si="29"/>
        <v>0.351028871769822</v>
      </c>
      <c r="BA60" s="24">
        <f t="shared" si="29"/>
        <v>0.50651800410540448</v>
      </c>
      <c r="BB60" s="24">
        <f t="shared" si="29"/>
        <v>0.60315426969016506</v>
      </c>
      <c r="BC60" s="24">
        <f t="shared" si="29"/>
        <v>0.71727590329837421</v>
      </c>
      <c r="BD60" s="24">
        <f t="shared" si="27"/>
        <v>0.27537060923859191</v>
      </c>
      <c r="BE60" s="24">
        <f t="shared" si="27"/>
        <v>0.43163335738054509</v>
      </c>
      <c r="BF60" s="24">
        <f t="shared" si="27"/>
        <v>0.32231112414385343</v>
      </c>
      <c r="BG60" s="24">
        <f t="shared" si="27"/>
        <v>0.61050432259022158</v>
      </c>
      <c r="BH60" s="24">
        <f t="shared" si="27"/>
        <v>0.28842962504926173</v>
      </c>
      <c r="BI60" s="24">
        <f t="shared" si="27"/>
        <v>0.52847438311615047</v>
      </c>
      <c r="BJ60" s="24">
        <f t="shared" si="27"/>
        <v>0.59467114921926356</v>
      </c>
      <c r="BK60" s="24">
        <f t="shared" si="27"/>
        <v>0.42713126277200764</v>
      </c>
      <c r="BL60" s="24">
        <f t="shared" si="31"/>
        <v>0.55141385438389601</v>
      </c>
      <c r="BM60" s="24">
        <f t="shared" si="31"/>
        <v>0.55980185501476321</v>
      </c>
      <c r="BN60" s="24">
        <f t="shared" si="31"/>
        <v>0.53050390983485163</v>
      </c>
      <c r="BO60" s="24">
        <f t="shared" si="31"/>
        <v>0.51088410103973492</v>
      </c>
      <c r="BP60" s="24" t="e">
        <f t="shared" si="31"/>
        <v>#DIV/0!</v>
      </c>
      <c r="BQ60" s="24">
        <f t="shared" si="31"/>
        <v>0.55706220281609897</v>
      </c>
      <c r="BR60" s="21"/>
      <c r="BS60" s="35">
        <f t="shared" si="13"/>
        <v>44378</v>
      </c>
      <c r="BT60" s="24">
        <f t="shared" si="26"/>
        <v>9.953365765567674E-3</v>
      </c>
      <c r="BU60" s="24">
        <f t="shared" si="25"/>
        <v>6.097219258102294E-4</v>
      </c>
      <c r="BV60" s="24">
        <f t="shared" si="25"/>
        <v>3.4853707133653072E-3</v>
      </c>
      <c r="BW60" s="24">
        <f t="shared" si="25"/>
        <v>2.024247203857812E-3</v>
      </c>
      <c r="BX60" s="24">
        <f t="shared" si="25"/>
        <v>1.9180022941795562E-3</v>
      </c>
      <c r="BY60" s="24">
        <f t="shared" si="25"/>
        <v>4.2343890066982902E-3</v>
      </c>
      <c r="BZ60" s="24">
        <f t="shared" si="25"/>
        <v>3.8545318322832905E-3</v>
      </c>
      <c r="CA60" s="24">
        <f t="shared" si="25"/>
        <v>-1.0605439148572151E-4</v>
      </c>
      <c r="CB60" s="24">
        <f t="shared" si="25"/>
        <v>1.9720690240238549E-3</v>
      </c>
      <c r="CC60" s="24">
        <f t="shared" si="25"/>
        <v>2.2285315772868831E-4</v>
      </c>
      <c r="CD60" s="24">
        <f t="shared" si="25"/>
        <v>2.9339588825166088E-3</v>
      </c>
      <c r="CE60" s="24">
        <f t="shared" si="25"/>
        <v>5.8302255890683313E-4</v>
      </c>
      <c r="CF60" s="24">
        <f t="shared" si="16"/>
        <v>3.1685477973452426E-2</v>
      </c>
    </row>
    <row r="61" spans="1:84" x14ac:dyDescent="0.25">
      <c r="A61" s="31">
        <f>+[1]CUY!A62</f>
        <v>44409</v>
      </c>
      <c r="B61" s="17">
        <f>+[1]CUY!B62</f>
        <v>532.84429999999998</v>
      </c>
      <c r="C61" s="17">
        <f>+[1]CUY!C62</f>
        <v>563.07529999999997</v>
      </c>
      <c r="D61" s="17">
        <f>+[1]CUY!D62</f>
        <v>425.90410000000003</v>
      </c>
      <c r="E61" s="17">
        <f>+[1]CUY!E62</f>
        <v>497.57</v>
      </c>
      <c r="F61" s="17">
        <f>+[1]CUY!F62</f>
        <v>475.97140000000002</v>
      </c>
      <c r="G61" s="17">
        <f>+[1]CUY!G62</f>
        <v>515.50360000000001</v>
      </c>
      <c r="H61" s="17">
        <f>+[1]CUY!H62</f>
        <v>626.75250000000005</v>
      </c>
      <c r="I61" s="17">
        <f>+[1]CUY!I62</f>
        <v>619.71510000000001</v>
      </c>
      <c r="J61" s="17">
        <f>+[1]CUY!J62</f>
        <v>449.79559999999998</v>
      </c>
      <c r="K61" s="17">
        <f>+[1]CUY!K62</f>
        <v>490.24180000000001</v>
      </c>
      <c r="L61" s="17">
        <f>+[1]CUY!L62</f>
        <v>385.34739999999999</v>
      </c>
      <c r="M61" s="17">
        <f>+[1]CUY!M62</f>
        <v>524.39149999999995</v>
      </c>
      <c r="N61" s="17">
        <f>+[1]CUY!N62</f>
        <v>443.50209999999998</v>
      </c>
      <c r="O61" s="18">
        <f>+[1]CUY!R62</f>
        <v>481.58980000000003</v>
      </c>
      <c r="P61" s="19">
        <f>+[1]CUY!S62</f>
        <v>554.05579999999998</v>
      </c>
      <c r="Q61" s="20">
        <f>+[1]CUY!T62</f>
        <v>492.8449</v>
      </c>
      <c r="R61" s="18">
        <f t="shared" si="6"/>
        <v>532.83514451000008</v>
      </c>
      <c r="S61" s="19">
        <f t="shared" si="7"/>
        <v>522.35162550486154</v>
      </c>
      <c r="T61" s="19">
        <f t="shared" si="8"/>
        <v>499.02835633964429</v>
      </c>
      <c r="U61" s="19">
        <f t="shared" si="9"/>
        <v>492.82565965726531</v>
      </c>
      <c r="V61" s="19"/>
      <c r="W61" s="20">
        <f t="shared" si="10"/>
        <v>534.46306390589143</v>
      </c>
      <c r="X61" s="21"/>
      <c r="Y61" s="42">
        <f t="shared" si="28"/>
        <v>1.777637025948664E-2</v>
      </c>
      <c r="Z61" s="24">
        <f t="shared" si="28"/>
        <v>1.1448678628306785E-2</v>
      </c>
      <c r="AA61" s="24">
        <f t="shared" si="28"/>
        <v>1.5056244633111726E-2</v>
      </c>
      <c r="AB61" s="24">
        <f t="shared" si="28"/>
        <v>1.9622983146722506E-2</v>
      </c>
      <c r="AC61" s="24">
        <f t="shared" si="28"/>
        <v>-2.6090475902066257E-2</v>
      </c>
      <c r="AD61" s="24">
        <f t="shared" si="28"/>
        <v>3.7056141059572223E-2</v>
      </c>
      <c r="AE61" s="24">
        <f t="shared" si="28"/>
        <v>4.0536345162832665E-2</v>
      </c>
      <c r="AF61" s="24">
        <f t="shared" si="28"/>
        <v>2.6835936095477297E-2</v>
      </c>
      <c r="AG61" s="24">
        <f t="shared" si="28"/>
        <v>1.4304814432043456E-2</v>
      </c>
      <c r="AH61" s="24">
        <f t="shared" si="28"/>
        <v>2.675987281997072E-2</v>
      </c>
      <c r="AI61" s="24">
        <f t="shared" si="28"/>
        <v>1.7320570474245844E-2</v>
      </c>
      <c r="AJ61" s="24">
        <f t="shared" si="28"/>
        <v>2.1790762152521514E-2</v>
      </c>
      <c r="AK61" s="24">
        <f t="shared" si="28"/>
        <v>2.9244563595409279E-2</v>
      </c>
      <c r="AL61" s="24">
        <f t="shared" si="28"/>
        <v>-1.2463199838742667E-2</v>
      </c>
      <c r="AM61" s="24">
        <f t="shared" si="28"/>
        <v>2.9862828279861642E-2</v>
      </c>
      <c r="AN61" s="24">
        <f t="shared" si="28"/>
        <v>-8.0000885633515484E-3</v>
      </c>
      <c r="AO61" s="24">
        <f t="shared" si="30"/>
        <v>1.7777818999475503E-2</v>
      </c>
      <c r="AP61" s="24">
        <f t="shared" si="30"/>
        <v>1.8567652150342617E-2</v>
      </c>
      <c r="AQ61" s="24">
        <f t="shared" si="30"/>
        <v>2.5517516690240605E-2</v>
      </c>
      <c r="AR61" s="24">
        <f t="shared" si="24"/>
        <v>2.6491752470232166E-2</v>
      </c>
      <c r="AS61" s="24" t="e">
        <f t="shared" si="24"/>
        <v>#DIV/0!</v>
      </c>
      <c r="AT61" s="24">
        <f t="shared" si="24"/>
        <v>2.8098182694659579E-2</v>
      </c>
      <c r="AU61" s="21"/>
      <c r="AV61" s="24">
        <f t="shared" si="29"/>
        <v>0.53762155954036772</v>
      </c>
      <c r="AW61" s="24">
        <f t="shared" si="29"/>
        <v>0.56478482222753312</v>
      </c>
      <c r="AX61" s="24">
        <f t="shared" si="29"/>
        <v>0.5156222532057646</v>
      </c>
      <c r="AY61" s="24">
        <f t="shared" si="29"/>
        <v>0.63961652540487868</v>
      </c>
      <c r="AZ61" s="24">
        <f t="shared" si="29"/>
        <v>0.27529311399474476</v>
      </c>
      <c r="BA61" s="24">
        <f t="shared" si="29"/>
        <v>0.50218405254081522</v>
      </c>
      <c r="BB61" s="24">
        <f t="shared" si="29"/>
        <v>0.62334189269901819</v>
      </c>
      <c r="BC61" s="24">
        <f t="shared" si="29"/>
        <v>0.71130088282969428</v>
      </c>
      <c r="BD61" s="24">
        <f t="shared" si="27"/>
        <v>0.2970617716572217</v>
      </c>
      <c r="BE61" s="24">
        <f t="shared" si="27"/>
        <v>0.43089918303848984</v>
      </c>
      <c r="BF61" s="24">
        <f t="shared" si="27"/>
        <v>0.34859547042449113</v>
      </c>
      <c r="BG61" s="24">
        <f t="shared" si="27"/>
        <v>0.6229252742831497</v>
      </c>
      <c r="BH61" s="24">
        <f t="shared" si="27"/>
        <v>0.31016300595759461</v>
      </c>
      <c r="BI61" s="24">
        <f t="shared" si="27"/>
        <v>0.46065947624421799</v>
      </c>
      <c r="BJ61" s="24">
        <f t="shared" si="27"/>
        <v>0.5935073130017674</v>
      </c>
      <c r="BK61" s="24">
        <f t="shared" si="27"/>
        <v>0.39903773821642341</v>
      </c>
      <c r="BL61" s="24">
        <f t="shared" si="31"/>
        <v>0.53761147343359816</v>
      </c>
      <c r="BM61" s="24">
        <f t="shared" si="31"/>
        <v>0.54626439023577866</v>
      </c>
      <c r="BN61" s="24">
        <f t="shared" si="31"/>
        <v>0.5322890257866586</v>
      </c>
      <c r="BO61" s="24">
        <f t="shared" si="31"/>
        <v>0.51033986710563384</v>
      </c>
      <c r="BP61" s="24" t="e">
        <f t="shared" si="31"/>
        <v>#DIV/0!</v>
      </c>
      <c r="BQ61" s="24">
        <f t="shared" si="31"/>
        <v>0.56134440499763527</v>
      </c>
      <c r="BR61" s="21"/>
      <c r="BS61" s="35">
        <f t="shared" si="13"/>
        <v>44409</v>
      </c>
      <c r="BT61" s="24">
        <f t="shared" si="26"/>
        <v>3.4598247652460903E-3</v>
      </c>
      <c r="BU61" s="24">
        <f t="shared" si="25"/>
        <v>4.3078307445672156E-4</v>
      </c>
      <c r="BV61" s="24">
        <f t="shared" si="25"/>
        <v>2.0814879616119315E-3</v>
      </c>
      <c r="BW61" s="24">
        <f t="shared" si="25"/>
        <v>-2.1627645917380888E-3</v>
      </c>
      <c r="BX61" s="24">
        <f t="shared" si="25"/>
        <v>2.2095371546308907E-3</v>
      </c>
      <c r="BY61" s="24">
        <f t="shared" si="25"/>
        <v>3.4511764864306868E-3</v>
      </c>
      <c r="BZ61" s="24">
        <f t="shared" si="25"/>
        <v>3.7432184921926408E-3</v>
      </c>
      <c r="CA61" s="24">
        <f t="shared" si="25"/>
        <v>3.0655013000973984E-4</v>
      </c>
      <c r="CB61" s="24">
        <f t="shared" si="25"/>
        <v>1.6400111778005686E-3</v>
      </c>
      <c r="CC61" s="24">
        <f t="shared" si="25"/>
        <v>2.8070933573647012E-4</v>
      </c>
      <c r="CD61" s="24">
        <f t="shared" si="25"/>
        <v>1.4632168800833181E-3</v>
      </c>
      <c r="CE61" s="24">
        <f t="shared" si="25"/>
        <v>8.737373640904934E-4</v>
      </c>
      <c r="CF61" s="24">
        <f t="shared" si="16"/>
        <v>1.7777488230551464E-2</v>
      </c>
    </row>
    <row r="62" spans="1:84" x14ac:dyDescent="0.25">
      <c r="A62" s="31">
        <f>+[1]CUY!A63</f>
        <v>44440</v>
      </c>
      <c r="B62" s="17">
        <f>+[1]CUY!B63</f>
        <v>548.13520000000005</v>
      </c>
      <c r="C62" s="17">
        <f>+[1]CUY!C63</f>
        <v>576.7106</v>
      </c>
      <c r="D62" s="17">
        <f>+[1]CUY!D63</f>
        <v>449.7654</v>
      </c>
      <c r="E62" s="17">
        <f>+[1]CUY!E63</f>
        <v>526.90409999999997</v>
      </c>
      <c r="F62" s="17">
        <f>+[1]CUY!F63</f>
        <v>486.93889999999999</v>
      </c>
      <c r="G62" s="17">
        <f>+[1]CUY!G63</f>
        <v>530.42240000000004</v>
      </c>
      <c r="H62" s="17">
        <f>+[1]CUY!H63</f>
        <v>650.375</v>
      </c>
      <c r="I62" s="17">
        <f>+[1]CUY!I63</f>
        <v>630.02809999999999</v>
      </c>
      <c r="J62" s="17">
        <f>+[1]CUY!J63</f>
        <v>458.4683</v>
      </c>
      <c r="K62" s="17">
        <f>+[1]CUY!K63</f>
        <v>501.51979999999998</v>
      </c>
      <c r="L62" s="17">
        <f>+[1]CUY!L63</f>
        <v>395.59280000000001</v>
      </c>
      <c r="M62" s="17">
        <f>+[1]CUY!M63</f>
        <v>535.66980000000001</v>
      </c>
      <c r="N62" s="17">
        <f>+[1]CUY!N63</f>
        <v>452.82859999999999</v>
      </c>
      <c r="O62" s="18">
        <f>+[1]CUY!R63</f>
        <v>515.26739999999995</v>
      </c>
      <c r="P62" s="19">
        <f>+[1]CUY!S63</f>
        <v>567.90139999999997</v>
      </c>
      <c r="Q62" s="20">
        <f>+[1]CUY!T63</f>
        <v>502.4554</v>
      </c>
      <c r="R62" s="18">
        <f t="shared" si="6"/>
        <v>548.12503176999996</v>
      </c>
      <c r="S62" s="19">
        <f t="shared" si="7"/>
        <v>538.61358360508586</v>
      </c>
      <c r="T62" s="19">
        <f t="shared" si="8"/>
        <v>516.65348060814699</v>
      </c>
      <c r="U62" s="19">
        <f t="shared" si="9"/>
        <v>512.00293480899688</v>
      </c>
      <c r="V62" s="19"/>
      <c r="W62" s="20">
        <f t="shared" si="10"/>
        <v>551.32689144988535</v>
      </c>
      <c r="X62" s="21"/>
      <c r="Y62" s="42">
        <f t="shared" si="28"/>
        <v>2.86967506267779E-2</v>
      </c>
      <c r="Z62" s="24">
        <f t="shared" si="28"/>
        <v>2.4215766523589366E-2</v>
      </c>
      <c r="AA62" s="24">
        <f t="shared" si="28"/>
        <v>5.6025053527308133E-2</v>
      </c>
      <c r="AB62" s="24">
        <f t="shared" si="28"/>
        <v>5.8954719938903111E-2</v>
      </c>
      <c r="AC62" s="24">
        <f t="shared" si="28"/>
        <v>2.3042350863938355E-2</v>
      </c>
      <c r="AD62" s="24">
        <f t="shared" si="28"/>
        <v>2.8940244064250997E-2</v>
      </c>
      <c r="AE62" s="24">
        <f t="shared" si="28"/>
        <v>3.7690316352946285E-2</v>
      </c>
      <c r="AF62" s="24">
        <f t="shared" si="28"/>
        <v>1.6641518013680745E-2</v>
      </c>
      <c r="AG62" s="24">
        <f t="shared" si="28"/>
        <v>1.9281424718249784E-2</v>
      </c>
      <c r="AH62" s="24">
        <f t="shared" si="28"/>
        <v>2.3004974280038892E-2</v>
      </c>
      <c r="AI62" s="24">
        <f t="shared" si="28"/>
        <v>2.6587437725024365E-2</v>
      </c>
      <c r="AJ62" s="24">
        <f t="shared" si="28"/>
        <v>2.150740429621778E-2</v>
      </c>
      <c r="AK62" s="24">
        <f t="shared" si="28"/>
        <v>2.1029212713987278E-2</v>
      </c>
      <c r="AL62" s="24">
        <f t="shared" si="28"/>
        <v>6.9930052505264628E-2</v>
      </c>
      <c r="AM62" s="24">
        <f t="shared" si="28"/>
        <v>2.4989540764666751E-2</v>
      </c>
      <c r="AN62" s="24">
        <f t="shared" si="28"/>
        <v>1.9500049609928016E-2</v>
      </c>
      <c r="AO62" s="24">
        <f t="shared" si="30"/>
        <v>2.8695343048478206E-2</v>
      </c>
      <c r="AP62" s="24">
        <f t="shared" si="30"/>
        <v>3.1132205407625291E-2</v>
      </c>
      <c r="AQ62" s="24">
        <f t="shared" si="30"/>
        <v>3.5318883275055502E-2</v>
      </c>
      <c r="AR62" s="24">
        <f t="shared" si="24"/>
        <v>3.8912899066717355E-2</v>
      </c>
      <c r="AS62" s="24" t="e">
        <f t="shared" si="24"/>
        <v>#DIV/0!</v>
      </c>
      <c r="AT62" s="24">
        <f t="shared" si="24"/>
        <v>3.1552840004979821E-2</v>
      </c>
      <c r="AU62" s="21"/>
      <c r="AV62" s="24">
        <f t="shared" si="29"/>
        <v>0.52728229196329424</v>
      </c>
      <c r="AW62" s="24">
        <f t="shared" si="29"/>
        <v>0.55394825477061715</v>
      </c>
      <c r="AX62" s="24">
        <f t="shared" si="29"/>
        <v>0.5339141146642965</v>
      </c>
      <c r="AY62" s="24">
        <f t="shared" si="29"/>
        <v>0.58794874120856133</v>
      </c>
      <c r="AZ62" s="24">
        <f t="shared" si="29"/>
        <v>0.2631211827618094</v>
      </c>
      <c r="BA62" s="24">
        <f t="shared" si="29"/>
        <v>0.51190805342077583</v>
      </c>
      <c r="BB62" s="24">
        <f t="shared" si="29"/>
        <v>0.6253734953970973</v>
      </c>
      <c r="BC62" s="24">
        <f t="shared" si="29"/>
        <v>0.66481897618728003</v>
      </c>
      <c r="BD62" s="24">
        <f t="shared" si="27"/>
        <v>0.31478087955602363</v>
      </c>
      <c r="BE62" s="24">
        <f t="shared" si="27"/>
        <v>0.4359086093852893</v>
      </c>
      <c r="BF62" s="24">
        <f t="shared" si="27"/>
        <v>0.36945018136198393</v>
      </c>
      <c r="BG62" s="24">
        <f t="shared" si="27"/>
        <v>0.6341520112459913</v>
      </c>
      <c r="BH62" s="24">
        <f t="shared" si="27"/>
        <v>0.33589619609292742</v>
      </c>
      <c r="BI62" s="24">
        <f t="shared" si="27"/>
        <v>0.43577115931993693</v>
      </c>
      <c r="BJ62" s="24">
        <f t="shared" si="27"/>
        <v>0.58695331423442454</v>
      </c>
      <c r="BK62" s="24">
        <f t="shared" si="27"/>
        <v>0.38691371471647451</v>
      </c>
      <c r="BL62" s="24">
        <f t="shared" si="31"/>
        <v>0.52727559158704418</v>
      </c>
      <c r="BM62" s="24">
        <f t="shared" si="31"/>
        <v>0.53896852202669665</v>
      </c>
      <c r="BN62" s="24">
        <f t="shared" si="31"/>
        <v>0.52602973533771147</v>
      </c>
      <c r="BO62" s="24">
        <f t="shared" si="31"/>
        <v>0.50062601219576153</v>
      </c>
      <c r="BP62" s="24" t="e">
        <f t="shared" si="31"/>
        <v>#DIV/0!</v>
      </c>
      <c r="BQ62" s="24">
        <f t="shared" si="31"/>
        <v>0.54746311484379184</v>
      </c>
      <c r="BR62" s="21"/>
      <c r="BS62" s="35">
        <f t="shared" si="13"/>
        <v>44440</v>
      </c>
      <c r="BT62" s="24">
        <f t="shared" si="26"/>
        <v>7.2725789878957297E-3</v>
      </c>
      <c r="BU62" s="24">
        <f t="shared" si="25"/>
        <v>1.598681659914536E-3</v>
      </c>
      <c r="BV62" s="24">
        <f t="shared" si="25"/>
        <v>6.2649081166862393E-3</v>
      </c>
      <c r="BW62" s="24">
        <f t="shared" si="25"/>
        <v>1.8277646959909259E-3</v>
      </c>
      <c r="BX62" s="24">
        <f t="shared" si="25"/>
        <v>1.7583009520792511E-3</v>
      </c>
      <c r="BY62" s="24">
        <f t="shared" si="25"/>
        <v>3.2806300076776572E-3</v>
      </c>
      <c r="BZ62" s="24">
        <f t="shared" si="25"/>
        <v>2.3419092594215581E-3</v>
      </c>
      <c r="CA62" s="24">
        <f t="shared" si="25"/>
        <v>4.1178879083439668E-4</v>
      </c>
      <c r="CB62" s="24">
        <f t="shared" si="25"/>
        <v>1.4223321897222088E-3</v>
      </c>
      <c r="CC62" s="24">
        <f t="shared" si="25"/>
        <v>4.3070172656440247E-4</v>
      </c>
      <c r="CD62" s="24">
        <f t="shared" si="25"/>
        <v>1.4498861111960925E-3</v>
      </c>
      <c r="CE62" s="24">
        <f t="shared" si="25"/>
        <v>6.3536749853568926E-4</v>
      </c>
      <c r="CF62" s="24">
        <f t="shared" si="16"/>
        <v>2.8694849996518685E-2</v>
      </c>
    </row>
    <row r="63" spans="1:84" x14ac:dyDescent="0.25">
      <c r="A63" s="31">
        <f>+[1]CUY!A64</f>
        <v>44470</v>
      </c>
      <c r="B63" s="17">
        <f>+[1]CUY!B64</f>
        <v>565.16060000000004</v>
      </c>
      <c r="C63" s="17">
        <f>+[1]CUY!C64</f>
        <v>591.27560000000005</v>
      </c>
      <c r="D63" s="17">
        <f>+[1]CUY!D64</f>
        <v>462.23590000000002</v>
      </c>
      <c r="E63" s="17">
        <f>+[1]CUY!E64</f>
        <v>541.23779999999999</v>
      </c>
      <c r="F63" s="17">
        <f>+[1]CUY!F64</f>
        <v>510.55329999999998</v>
      </c>
      <c r="G63" s="17">
        <f>+[1]CUY!G64</f>
        <v>544.4923</v>
      </c>
      <c r="H63" s="17">
        <f>+[1]CUY!H64</f>
        <v>675.25900000000001</v>
      </c>
      <c r="I63" s="17">
        <f>+[1]CUY!I64</f>
        <v>651.33159999999998</v>
      </c>
      <c r="J63" s="17">
        <f>+[1]CUY!J64</f>
        <v>464.20069999999998</v>
      </c>
      <c r="K63" s="17">
        <f>+[1]CUY!K64</f>
        <v>520.00750000000005</v>
      </c>
      <c r="L63" s="17">
        <f>+[1]CUY!L64</f>
        <v>411.6703</v>
      </c>
      <c r="M63" s="17">
        <f>+[1]CUY!M64</f>
        <v>552.69399999999996</v>
      </c>
      <c r="N63" s="17">
        <f>+[1]CUY!N64</f>
        <v>466.48689999999999</v>
      </c>
      <c r="O63" s="18">
        <f>+[1]CUY!R64</f>
        <v>540.57770000000005</v>
      </c>
      <c r="P63" s="19">
        <f>+[1]CUY!S64</f>
        <v>583.89949999999999</v>
      </c>
      <c r="Q63" s="20">
        <f>+[1]CUY!T64</f>
        <v>518.14319999999998</v>
      </c>
      <c r="R63" s="18">
        <f t="shared" si="6"/>
        <v>565.1499577699999</v>
      </c>
      <c r="S63" s="19">
        <f t="shared" si="7"/>
        <v>553.57792475691838</v>
      </c>
      <c r="T63" s="19">
        <f t="shared" si="8"/>
        <v>532.19878241537572</v>
      </c>
      <c r="U63" s="19">
        <f t="shared" si="9"/>
        <v>527.1865639057479</v>
      </c>
      <c r="V63" s="19"/>
      <c r="W63" s="20">
        <f t="shared" si="10"/>
        <v>568.88090776587626</v>
      </c>
      <c r="X63" s="21"/>
      <c r="Y63" s="42">
        <f t="shared" si="28"/>
        <v>3.1060585052738787E-2</v>
      </c>
      <c r="Z63" s="24">
        <f t="shared" si="28"/>
        <v>2.5255301359121907E-2</v>
      </c>
      <c r="AA63" s="24">
        <f t="shared" si="28"/>
        <v>2.7726677063197869E-2</v>
      </c>
      <c r="AB63" s="24">
        <f t="shared" si="28"/>
        <v>2.7203622063293853E-2</v>
      </c>
      <c r="AC63" s="24">
        <f t="shared" si="28"/>
        <v>4.8495612077819272E-2</v>
      </c>
      <c r="AD63" s="24">
        <f t="shared" si="28"/>
        <v>2.6525840537654499E-2</v>
      </c>
      <c r="AE63" s="24">
        <f t="shared" si="28"/>
        <v>3.8261003267345828E-2</v>
      </c>
      <c r="AF63" s="24">
        <f t="shared" si="28"/>
        <v>3.3813571172460311E-2</v>
      </c>
      <c r="AG63" s="24">
        <f t="shared" si="28"/>
        <v>1.2503372643212218E-2</v>
      </c>
      <c r="AH63" s="24">
        <f t="shared" si="28"/>
        <v>3.6863350160851294E-2</v>
      </c>
      <c r="AI63" s="24">
        <f t="shared" si="28"/>
        <v>4.0641538470872041E-2</v>
      </c>
      <c r="AJ63" s="24">
        <f t="shared" si="28"/>
        <v>3.1781145773011499E-2</v>
      </c>
      <c r="AK63" s="24">
        <f t="shared" si="28"/>
        <v>3.0162184985665697E-2</v>
      </c>
      <c r="AL63" s="24">
        <f t="shared" si="28"/>
        <v>4.9120708975572969E-2</v>
      </c>
      <c r="AM63" s="24">
        <f t="shared" si="28"/>
        <v>2.8170559185098032E-2</v>
      </c>
      <c r="AN63" s="24">
        <f t="shared" si="28"/>
        <v>3.1222273658517707E-2</v>
      </c>
      <c r="AO63" s="24">
        <f t="shared" si="30"/>
        <v>3.1060296489330508E-2</v>
      </c>
      <c r="AP63" s="24">
        <f t="shared" si="30"/>
        <v>2.7783074187754719E-2</v>
      </c>
      <c r="AQ63" s="24">
        <f t="shared" si="30"/>
        <v>3.0088448816662394E-2</v>
      </c>
      <c r="AR63" s="24">
        <f t="shared" si="24"/>
        <v>2.9655355593645627E-2</v>
      </c>
      <c r="AS63" s="24" t="e">
        <f t="shared" si="24"/>
        <v>#DIV/0!</v>
      </c>
      <c r="AT63" s="24">
        <f t="shared" si="24"/>
        <v>3.1839579364298931E-2</v>
      </c>
      <c r="AU63" s="21"/>
      <c r="AV63" s="24">
        <f t="shared" si="29"/>
        <v>0.51910926468588126</v>
      </c>
      <c r="AW63" s="24">
        <f t="shared" si="29"/>
        <v>0.52303436615277699</v>
      </c>
      <c r="AX63" s="24">
        <f t="shared" si="29"/>
        <v>0.55321724871387357</v>
      </c>
      <c r="AY63" s="24">
        <f t="shared" si="29"/>
        <v>0.59302192106438922</v>
      </c>
      <c r="AZ63" s="24">
        <f t="shared" si="29"/>
        <v>0.2893580601593837</v>
      </c>
      <c r="BA63" s="24">
        <f t="shared" si="29"/>
        <v>0.49757359392490841</v>
      </c>
      <c r="BB63" s="24">
        <f t="shared" si="29"/>
        <v>0.62075177878287202</v>
      </c>
      <c r="BC63" s="24">
        <f t="shared" si="29"/>
        <v>0.64374652048892589</v>
      </c>
      <c r="BD63" s="24">
        <f t="shared" si="27"/>
        <v>0.3233434641270978</v>
      </c>
      <c r="BE63" s="24">
        <f t="shared" si="27"/>
        <v>0.44349172280473081</v>
      </c>
      <c r="BF63" s="24">
        <f t="shared" si="27"/>
        <v>0.4187240281022051</v>
      </c>
      <c r="BG63" s="24">
        <f t="shared" si="27"/>
        <v>0.6217232882227044</v>
      </c>
      <c r="BH63" s="24">
        <f t="shared" si="27"/>
        <v>0.3326281965763207</v>
      </c>
      <c r="BI63" s="24">
        <f t="shared" si="27"/>
        <v>0.39427318513260734</v>
      </c>
      <c r="BJ63" s="24">
        <f t="shared" si="27"/>
        <v>0.57760874405052665</v>
      </c>
      <c r="BK63" s="24">
        <f t="shared" si="27"/>
        <v>0.40260048222045541</v>
      </c>
      <c r="BL63" s="24">
        <f t="shared" si="31"/>
        <v>0.51910383929914317</v>
      </c>
      <c r="BM63" s="24">
        <f t="shared" si="31"/>
        <v>0.52469970493369522</v>
      </c>
      <c r="BN63" s="24">
        <f t="shared" si="31"/>
        <v>0.52372040538932496</v>
      </c>
      <c r="BO63" s="24">
        <f t="shared" si="31"/>
        <v>0.50047227923786775</v>
      </c>
      <c r="BP63" s="24" t="e">
        <f t="shared" si="31"/>
        <v>#DIV/0!</v>
      </c>
      <c r="BQ63" s="24">
        <f t="shared" si="31"/>
        <v>0.54448077679277085</v>
      </c>
      <c r="BR63" s="21"/>
      <c r="BS63" s="35">
        <f t="shared" si="13"/>
        <v>44470</v>
      </c>
      <c r="BT63" s="24">
        <f t="shared" si="26"/>
        <v>7.5517372356309455E-3</v>
      </c>
      <c r="BU63" s="24">
        <f t="shared" si="25"/>
        <v>8.1220262811072992E-4</v>
      </c>
      <c r="BV63" s="24">
        <f t="shared" si="25"/>
        <v>2.9758626338903288E-3</v>
      </c>
      <c r="BW63" s="24">
        <f t="shared" si="25"/>
        <v>3.825623167422926E-3</v>
      </c>
      <c r="BX63" s="24">
        <f t="shared" si="25"/>
        <v>1.6119922967910061E-3</v>
      </c>
      <c r="BY63" s="24">
        <f t="shared" si="25"/>
        <v>3.3594193549328719E-3</v>
      </c>
      <c r="BZ63" s="24">
        <f t="shared" si="25"/>
        <v>4.7027147681812775E-3</v>
      </c>
      <c r="CA63" s="24">
        <f t="shared" si="25"/>
        <v>2.6458749593165988E-4</v>
      </c>
      <c r="CB63" s="24">
        <f t="shared" si="25"/>
        <v>2.2665456259696602E-3</v>
      </c>
      <c r="CC63" s="24">
        <f t="shared" si="25"/>
        <v>6.5702038475179056E-4</v>
      </c>
      <c r="CD63" s="24">
        <f t="shared" si="25"/>
        <v>2.1275001131107738E-3</v>
      </c>
      <c r="CE63" s="24">
        <f t="shared" si="25"/>
        <v>9.0451459785833828E-4</v>
      </c>
      <c r="CF63" s="24">
        <f t="shared" si="16"/>
        <v>3.1059720302582312E-2</v>
      </c>
    </row>
    <row r="64" spans="1:84" x14ac:dyDescent="0.25">
      <c r="A64" s="31">
        <f>+[1]CUY!A65</f>
        <v>44501</v>
      </c>
      <c r="B64" s="17">
        <f>+[1]CUY!B65</f>
        <v>580.13789999999995</v>
      </c>
      <c r="C64" s="17">
        <f>+[1]CUY!C65</f>
        <v>607.32270000000005</v>
      </c>
      <c r="D64" s="17">
        <f>+[1]CUY!D65</f>
        <v>467.22460000000001</v>
      </c>
      <c r="E64" s="17">
        <f>+[1]CUY!E65</f>
        <v>554.28440000000001</v>
      </c>
      <c r="F64" s="17">
        <f>+[1]CUY!F65</f>
        <v>518.98099999999999</v>
      </c>
      <c r="G64" s="17">
        <f>+[1]CUY!G65</f>
        <v>558.47979999999995</v>
      </c>
      <c r="H64" s="17">
        <f>+[1]CUY!H65</f>
        <v>695.11120000000005</v>
      </c>
      <c r="I64" s="17">
        <f>+[1]CUY!I65</f>
        <v>672.42520000000002</v>
      </c>
      <c r="J64" s="17">
        <f>+[1]CUY!J65</f>
        <v>466.18009999999998</v>
      </c>
      <c r="K64" s="17">
        <f>+[1]CUY!K65</f>
        <v>533.24149999999997</v>
      </c>
      <c r="L64" s="17">
        <f>+[1]CUY!L65</f>
        <v>418.9341</v>
      </c>
      <c r="M64" s="17">
        <f>+[1]CUY!M65</f>
        <v>575.58339999999998</v>
      </c>
      <c r="N64" s="17">
        <f>+[1]CUY!N65</f>
        <v>478.4907</v>
      </c>
      <c r="O64" s="18">
        <f>+[1]CUY!R65</f>
        <v>548.1173</v>
      </c>
      <c r="P64" s="19">
        <f>+[1]CUY!S65</f>
        <v>602.66049999999996</v>
      </c>
      <c r="Q64" s="20">
        <f>+[1]CUY!T65</f>
        <v>525.02340000000004</v>
      </c>
      <c r="R64" s="18">
        <f t="shared" si="6"/>
        <v>580.1273010000001</v>
      </c>
      <c r="S64" s="19">
        <f t="shared" si="7"/>
        <v>568.52899002243828</v>
      </c>
      <c r="T64" s="19">
        <f t="shared" si="8"/>
        <v>547.27653548479634</v>
      </c>
      <c r="U64" s="19">
        <f t="shared" si="9"/>
        <v>540.35393563013213</v>
      </c>
      <c r="V64" s="19"/>
      <c r="W64" s="20">
        <f t="shared" si="10"/>
        <v>584.03461312165268</v>
      </c>
      <c r="X64" s="21"/>
      <c r="Y64" s="42">
        <f t="shared" si="28"/>
        <v>2.6500962735193978E-2</v>
      </c>
      <c r="Z64" s="24">
        <f t="shared" si="28"/>
        <v>2.7139797414268418E-2</v>
      </c>
      <c r="AA64" s="24">
        <f t="shared" si="28"/>
        <v>1.0792541211100293E-2</v>
      </c>
      <c r="AB64" s="24">
        <f t="shared" si="28"/>
        <v>2.4105116087605127E-2</v>
      </c>
      <c r="AC64" s="24">
        <f t="shared" si="28"/>
        <v>1.6506993491179012E-2</v>
      </c>
      <c r="AD64" s="24">
        <f t="shared" si="28"/>
        <v>2.5689068513916391E-2</v>
      </c>
      <c r="AE64" s="24">
        <f t="shared" si="28"/>
        <v>2.9399386013366779E-2</v>
      </c>
      <c r="AF64" s="24">
        <f t="shared" si="28"/>
        <v>3.2385347187208646E-2</v>
      </c>
      <c r="AG64" s="24">
        <f t="shared" si="28"/>
        <v>4.2641038671420439E-3</v>
      </c>
      <c r="AH64" s="24">
        <f t="shared" si="28"/>
        <v>2.54496329379863E-2</v>
      </c>
      <c r="AI64" s="24">
        <f t="shared" si="28"/>
        <v>1.7644702569021842E-2</v>
      </c>
      <c r="AJ64" s="24">
        <f t="shared" si="28"/>
        <v>4.1414236449102138E-2</v>
      </c>
      <c r="AK64" s="24">
        <f t="shared" si="28"/>
        <v>2.5732341036800888E-2</v>
      </c>
      <c r="AL64" s="24">
        <f t="shared" si="28"/>
        <v>1.3947301192779316E-2</v>
      </c>
      <c r="AM64" s="24">
        <f t="shared" si="28"/>
        <v>3.2130529311979128E-2</v>
      </c>
      <c r="AN64" s="24">
        <f t="shared" si="28"/>
        <v>1.3278568550161518E-2</v>
      </c>
      <c r="AO64" s="24">
        <f t="shared" si="30"/>
        <v>2.6501538262691637E-2</v>
      </c>
      <c r="AP64" s="24">
        <f t="shared" si="30"/>
        <v>2.7008059022738395E-2</v>
      </c>
      <c r="AQ64" s="24">
        <f t="shared" si="30"/>
        <v>2.8331055176395781E-2</v>
      </c>
      <c r="AR64" s="24">
        <f t="shared" si="24"/>
        <v>2.4976683068004712E-2</v>
      </c>
      <c r="AS64" s="24" t="e">
        <f t="shared" si="24"/>
        <v>#DIV/0!</v>
      </c>
      <c r="AT64" s="24">
        <f t="shared" si="24"/>
        <v>2.6637746405110407E-2</v>
      </c>
      <c r="AU64" s="21"/>
      <c r="AV64" s="24">
        <f t="shared" si="29"/>
        <v>0.51175487874568737</v>
      </c>
      <c r="AW64" s="24">
        <f t="shared" si="29"/>
        <v>0.52168946568221175</v>
      </c>
      <c r="AX64" s="24">
        <f t="shared" si="29"/>
        <v>0.52295641386117264</v>
      </c>
      <c r="AY64" s="24">
        <f t="shared" si="29"/>
        <v>0.56164208342384248</v>
      </c>
      <c r="AZ64" s="24">
        <f t="shared" si="29"/>
        <v>0.28004232433612342</v>
      </c>
      <c r="BA64" s="24">
        <f t="shared" si="29"/>
        <v>0.48197668077757627</v>
      </c>
      <c r="BB64" s="24">
        <f t="shared" si="29"/>
        <v>0.60222348433160855</v>
      </c>
      <c r="BC64" s="24">
        <f t="shared" si="29"/>
        <v>0.64328430465701159</v>
      </c>
      <c r="BD64" s="24">
        <f t="shared" si="27"/>
        <v>0.3197471707172348</v>
      </c>
      <c r="BE64" s="24">
        <f t="shared" si="27"/>
        <v>0.41357054657872028</v>
      </c>
      <c r="BF64" s="24">
        <f t="shared" si="27"/>
        <v>0.41783840056208033</v>
      </c>
      <c r="BG64" s="24">
        <f t="shared" si="27"/>
        <v>0.64892096553466705</v>
      </c>
      <c r="BH64" s="24">
        <f t="shared" si="27"/>
        <v>0.3494614740297648</v>
      </c>
      <c r="BI64" s="24">
        <f t="shared" si="27"/>
        <v>0.3816758409970944</v>
      </c>
      <c r="BJ64" s="24">
        <f t="shared" si="27"/>
        <v>0.57008135935700333</v>
      </c>
      <c r="BK64" s="24">
        <f t="shared" si="27"/>
        <v>0.39577532262240944</v>
      </c>
      <c r="BL64" s="24">
        <f t="shared" si="31"/>
        <v>0.5117513567863341</v>
      </c>
      <c r="BM64" s="24">
        <f t="shared" si="31"/>
        <v>0.51679041637379508</v>
      </c>
      <c r="BN64" s="24">
        <f t="shared" si="31"/>
        <v>0.5118516906832149</v>
      </c>
      <c r="BO64" s="24">
        <f t="shared" si="31"/>
        <v>0.47980724030177813</v>
      </c>
      <c r="BP64" s="24" t="e">
        <f t="shared" si="31"/>
        <v>#DIV/0!</v>
      </c>
      <c r="BQ64" s="24">
        <f t="shared" si="31"/>
        <v>0.5308657949782527</v>
      </c>
      <c r="BR64" s="21"/>
      <c r="BS64" s="35">
        <f t="shared" si="13"/>
        <v>44501</v>
      </c>
      <c r="BT64" s="24">
        <f t="shared" si="26"/>
        <v>8.0695395609672715E-3</v>
      </c>
      <c r="BU64" s="24">
        <f t="shared" si="25"/>
        <v>3.151256297767392E-4</v>
      </c>
      <c r="BV64" s="24">
        <f t="shared" si="25"/>
        <v>2.6270463298396973E-3</v>
      </c>
      <c r="BW64" s="24">
        <f t="shared" si="25"/>
        <v>1.3241895489529902E-3</v>
      </c>
      <c r="BX64" s="24">
        <f t="shared" si="25"/>
        <v>1.5542750149249557E-3</v>
      </c>
      <c r="BY64" s="24">
        <f t="shared" si="25"/>
        <v>2.5993722846214028E-3</v>
      </c>
      <c r="BZ64" s="24">
        <f t="shared" si="25"/>
        <v>4.5161067491258306E-3</v>
      </c>
      <c r="CA64" s="24">
        <f t="shared" si="25"/>
        <v>8.860989248011972E-5</v>
      </c>
      <c r="CB64" s="24">
        <f t="shared" si="25"/>
        <v>1.5735789083669222E-3</v>
      </c>
      <c r="CC64" s="24">
        <f t="shared" si="25"/>
        <v>2.8789890873496854E-4</v>
      </c>
      <c r="CD64" s="24">
        <f t="shared" si="25"/>
        <v>2.7742979606150916E-3</v>
      </c>
      <c r="CE64" s="24">
        <f t="shared" si="25"/>
        <v>7.7099843832001099E-4</v>
      </c>
      <c r="CF64" s="24">
        <f t="shared" si="16"/>
        <v>2.6501039226726003E-2</v>
      </c>
    </row>
    <row r="65" spans="1:84" x14ac:dyDescent="0.25">
      <c r="A65" s="31">
        <f>+[1]CUY!A66</f>
        <v>44531</v>
      </c>
      <c r="B65" s="17">
        <f>+[1]CUY!B66</f>
        <v>602.82899999999995</v>
      </c>
      <c r="C65" s="17">
        <f>+[1]CUY!C66</f>
        <v>634.23760000000004</v>
      </c>
      <c r="D65" s="17">
        <f>+[1]CUY!D66</f>
        <v>491.4649</v>
      </c>
      <c r="E65" s="17">
        <f>+[1]CUY!E66</f>
        <v>589.84349999999995</v>
      </c>
      <c r="F65" s="17">
        <f>+[1]CUY!F66</f>
        <v>525.67259999999999</v>
      </c>
      <c r="G65" s="17">
        <f>+[1]CUY!G66</f>
        <v>578.28200000000004</v>
      </c>
      <c r="H65" s="17">
        <f>+[1]CUY!H66</f>
        <v>701.06870000000004</v>
      </c>
      <c r="I65" s="17">
        <f>+[1]CUY!I66</f>
        <v>697.52449999999999</v>
      </c>
      <c r="J65" s="17">
        <f>+[1]CUY!J66</f>
        <v>477.32029999999997</v>
      </c>
      <c r="K65" s="17">
        <f>+[1]CUY!K66</f>
        <v>554.58199999999999</v>
      </c>
      <c r="L65" s="17">
        <f>+[1]CUY!L66</f>
        <v>423.02589999999998</v>
      </c>
      <c r="M65" s="17">
        <f>+[1]CUY!M66</f>
        <v>609.50210000000004</v>
      </c>
      <c r="N65" s="17">
        <f>+[1]CUY!N66</f>
        <v>497.3125</v>
      </c>
      <c r="O65" s="18">
        <f>+[1]CUY!R66</f>
        <v>559.69259999999997</v>
      </c>
      <c r="P65" s="19">
        <f>+[1]CUY!S66</f>
        <v>632.02639999999997</v>
      </c>
      <c r="Q65" s="20">
        <f>+[1]CUY!T66</f>
        <v>532.29840000000002</v>
      </c>
      <c r="R65" s="18">
        <f t="shared" si="6"/>
        <v>602.81842968000001</v>
      </c>
      <c r="S65" s="19">
        <f t="shared" si="7"/>
        <v>595.82224495138371</v>
      </c>
      <c r="T65" s="19">
        <f t="shared" si="8"/>
        <v>575.19090045897883</v>
      </c>
      <c r="U65" s="19">
        <f t="shared" si="9"/>
        <v>566.79990735451634</v>
      </c>
      <c r="V65" s="19"/>
      <c r="W65" s="20">
        <f t="shared" si="10"/>
        <v>605.57036361897485</v>
      </c>
      <c r="X65" s="21"/>
      <c r="Y65" s="42">
        <f t="shared" si="28"/>
        <v>3.9113286685803494E-2</v>
      </c>
      <c r="Z65" s="24">
        <f t="shared" si="28"/>
        <v>4.4317296224889891E-2</v>
      </c>
      <c r="AA65" s="24">
        <f t="shared" si="28"/>
        <v>5.1881471994411177E-2</v>
      </c>
      <c r="AB65" s="24">
        <f t="shared" si="28"/>
        <v>6.4153167579675596E-2</v>
      </c>
      <c r="AC65" s="24">
        <f t="shared" ref="Y65:AN81" si="32">+F65/F64-1</f>
        <v>1.2893728286777373E-2</v>
      </c>
      <c r="AD65" s="24">
        <f t="shared" si="32"/>
        <v>3.545732540371227E-2</v>
      </c>
      <c r="AE65" s="24">
        <f t="shared" si="32"/>
        <v>8.570571154658424E-3</v>
      </c>
      <c r="AF65" s="24">
        <f t="shared" si="32"/>
        <v>3.7326530891465648E-2</v>
      </c>
      <c r="AG65" s="24">
        <f t="shared" si="32"/>
        <v>2.3896772942474387E-2</v>
      </c>
      <c r="AH65" s="24">
        <f t="shared" si="32"/>
        <v>4.0020328500313784E-2</v>
      </c>
      <c r="AI65" s="24">
        <f t="shared" si="32"/>
        <v>9.7671686310567551E-3</v>
      </c>
      <c r="AJ65" s="24">
        <f t="shared" si="32"/>
        <v>5.8929253345388455E-2</v>
      </c>
      <c r="AK65" s="24">
        <f t="shared" si="32"/>
        <v>3.9335769744323068E-2</v>
      </c>
      <c r="AL65" s="24">
        <f t="shared" si="32"/>
        <v>2.1118289825918568E-2</v>
      </c>
      <c r="AM65" s="24">
        <f t="shared" si="32"/>
        <v>4.8727102572675651E-2</v>
      </c>
      <c r="AN65" s="24">
        <f t="shared" si="32"/>
        <v>1.3856525252017304E-2</v>
      </c>
      <c r="AO65" s="24">
        <f t="shared" si="30"/>
        <v>3.9114050727979688E-2</v>
      </c>
      <c r="AP65" s="24">
        <f t="shared" si="30"/>
        <v>4.8006795445678652E-2</v>
      </c>
      <c r="AQ65" s="24">
        <f t="shared" si="30"/>
        <v>5.1005959810527912E-2</v>
      </c>
      <c r="AR65" s="24">
        <f t="shared" si="24"/>
        <v>4.8941943382987185E-2</v>
      </c>
      <c r="AS65" s="24" t="e">
        <f t="shared" si="24"/>
        <v>#DIV/0!</v>
      </c>
      <c r="AT65" s="24">
        <f t="shared" si="24"/>
        <v>3.6874099605525235E-2</v>
      </c>
      <c r="AU65" s="21"/>
      <c r="AV65" s="24">
        <f t="shared" si="29"/>
        <v>0.50643490142797032</v>
      </c>
      <c r="AW65" s="24">
        <f t="shared" si="29"/>
        <v>0.50090789842044847</v>
      </c>
      <c r="AX65" s="24">
        <f t="shared" si="29"/>
        <v>0.54126945697653772</v>
      </c>
      <c r="AY65" s="24">
        <f t="shared" si="29"/>
        <v>0.61391415365091717</v>
      </c>
      <c r="AZ65" s="24">
        <f t="shared" si="29"/>
        <v>0.27562385553079838</v>
      </c>
      <c r="BA65" s="24">
        <f t="shared" si="29"/>
        <v>0.4886756218239483</v>
      </c>
      <c r="BB65" s="24">
        <f t="shared" si="29"/>
        <v>0.53579889972215944</v>
      </c>
      <c r="BC65" s="24">
        <f t="shared" si="29"/>
        <v>0.6159226849274575</v>
      </c>
      <c r="BD65" s="24">
        <f t="shared" si="27"/>
        <v>0.35439638003092289</v>
      </c>
      <c r="BE65" s="24">
        <f t="shared" si="27"/>
        <v>0.42694271588483734</v>
      </c>
      <c r="BF65" s="24">
        <f t="shared" si="27"/>
        <v>0.42903679020828522</v>
      </c>
      <c r="BG65" s="24">
        <f t="shared" si="27"/>
        <v>0.6590503949451807</v>
      </c>
      <c r="BH65" s="24">
        <f t="shared" si="27"/>
        <v>0.36096602350118245</v>
      </c>
      <c r="BI65" s="24">
        <f t="shared" si="27"/>
        <v>0.41628140367817967</v>
      </c>
      <c r="BJ65" s="24">
        <f t="shared" si="27"/>
        <v>0.55905000592019571</v>
      </c>
      <c r="BK65" s="24">
        <f t="shared" si="27"/>
        <v>0.37896995841575754</v>
      </c>
      <c r="BL65" s="24">
        <f t="shared" si="31"/>
        <v>0.50643523685605296</v>
      </c>
      <c r="BM65" s="24">
        <f t="shared" si="31"/>
        <v>0.52019263041552644</v>
      </c>
      <c r="BN65" s="24">
        <f t="shared" si="31"/>
        <v>0.53609704398429026</v>
      </c>
      <c r="BO65" s="24">
        <f t="shared" si="31"/>
        <v>0.50673140004911366</v>
      </c>
      <c r="BP65" s="24" t="e">
        <f t="shared" si="31"/>
        <v>#DIV/0!</v>
      </c>
      <c r="BQ65" s="24">
        <f t="shared" si="31"/>
        <v>0.52998407825879346</v>
      </c>
      <c r="BR65" s="21"/>
      <c r="BS65" s="35">
        <f t="shared" si="13"/>
        <v>44531</v>
      </c>
      <c r="BT65" s="24">
        <f t="shared" si="26"/>
        <v>1.3185166113091385E-2</v>
      </c>
      <c r="BU65" s="24">
        <f t="shared" si="25"/>
        <v>1.4916775994121396E-3</v>
      </c>
      <c r="BV65" s="24">
        <f t="shared" si="25"/>
        <v>6.9752822216924528E-3</v>
      </c>
      <c r="BW65" s="24">
        <f t="shared" ref="BW65:CE93" si="33">(F65-F64)/$B64*F$3</f>
        <v>1.0242635070041098E-3</v>
      </c>
      <c r="BX65" s="24">
        <f t="shared" si="33"/>
        <v>2.1435906187132498E-3</v>
      </c>
      <c r="BY65" s="24">
        <f t="shared" si="33"/>
        <v>7.5991415144571425E-4</v>
      </c>
      <c r="BZ65" s="24">
        <f t="shared" si="33"/>
        <v>5.2349886121903022E-3</v>
      </c>
      <c r="CA65" s="24">
        <f t="shared" si="33"/>
        <v>4.8582769717337869E-4</v>
      </c>
      <c r="CB65" s="24">
        <f t="shared" si="33"/>
        <v>2.4719667513534303E-3</v>
      </c>
      <c r="CC65" s="24">
        <f t="shared" si="33"/>
        <v>1.5799057431000371E-4</v>
      </c>
      <c r="CD65" s="24">
        <f t="shared" si="33"/>
        <v>4.0049632165042219E-3</v>
      </c>
      <c r="CE65" s="24">
        <f t="shared" si="33"/>
        <v>1.1777050594350066E-3</v>
      </c>
      <c r="CF65" s="24">
        <f t="shared" si="16"/>
        <v>3.9113336122325398E-2</v>
      </c>
    </row>
    <row r="66" spans="1:84" x14ac:dyDescent="0.25">
      <c r="A66" s="31">
        <f>+[1]CUY!A67</f>
        <v>44562</v>
      </c>
      <c r="B66" s="17">
        <f>+[1]CUY!B67</f>
        <v>627.24540000000002</v>
      </c>
      <c r="C66" s="17">
        <f>+[1]CUY!C67</f>
        <v>661.12720000000002</v>
      </c>
      <c r="D66" s="17">
        <f>+[1]CUY!D67</f>
        <v>499.53039999999999</v>
      </c>
      <c r="E66" s="17">
        <f>+[1]CUY!E67</f>
        <v>606.51009999999997</v>
      </c>
      <c r="F66" s="17">
        <f>+[1]CUY!F67</f>
        <v>541.36980000000005</v>
      </c>
      <c r="G66" s="17">
        <f>+[1]CUY!G67</f>
        <v>597.48410000000001</v>
      </c>
      <c r="H66" s="17">
        <f>+[1]CUY!H67</f>
        <v>726.72739999999999</v>
      </c>
      <c r="I66" s="17">
        <f>+[1]CUY!I67</f>
        <v>720.2962</v>
      </c>
      <c r="J66" s="17">
        <f>+[1]CUY!J67</f>
        <v>511.9873</v>
      </c>
      <c r="K66" s="17">
        <f>+[1]CUY!K67</f>
        <v>585.54430000000002</v>
      </c>
      <c r="L66" s="17">
        <f>+[1]CUY!L67</f>
        <v>426.95049999999998</v>
      </c>
      <c r="M66" s="17">
        <f>+[1]CUY!M67</f>
        <v>662.63530000000003</v>
      </c>
      <c r="N66" s="17">
        <f>+[1]CUY!N67</f>
        <v>515.26729999999998</v>
      </c>
      <c r="O66" s="18">
        <f>+[1]CUY!R67</f>
        <v>608.39919999999995</v>
      </c>
      <c r="P66" s="19">
        <f>+[1]CUY!S67</f>
        <v>655.33849999999995</v>
      </c>
      <c r="Q66" s="20">
        <f>+[1]CUY!T67</f>
        <v>546.59529999999995</v>
      </c>
      <c r="R66" s="18">
        <f t="shared" si="6"/>
        <v>627.23601030999987</v>
      </c>
      <c r="S66" s="19">
        <f t="shared" si="7"/>
        <v>621.85749346297678</v>
      </c>
      <c r="T66" s="19">
        <f t="shared" si="8"/>
        <v>602.36990493402186</v>
      </c>
      <c r="U66" s="19">
        <f t="shared" si="9"/>
        <v>587.63167015351667</v>
      </c>
      <c r="V66" s="19"/>
      <c r="W66" s="20">
        <f t="shared" si="10"/>
        <v>627.47947302983937</v>
      </c>
      <c r="X66" s="21"/>
      <c r="Y66" s="42">
        <f t="shared" si="32"/>
        <v>4.0503028221933635E-2</v>
      </c>
      <c r="Z66" s="24">
        <f t="shared" si="32"/>
        <v>4.2396729553719315E-2</v>
      </c>
      <c r="AA66" s="24">
        <f t="shared" si="32"/>
        <v>1.6411141467071122E-2</v>
      </c>
      <c r="AB66" s="24">
        <f t="shared" si="32"/>
        <v>2.8255969591934216E-2</v>
      </c>
      <c r="AC66" s="24">
        <f t="shared" si="32"/>
        <v>2.9861172144030501E-2</v>
      </c>
      <c r="AD66" s="24">
        <f t="shared" si="32"/>
        <v>3.320542572654861E-2</v>
      </c>
      <c r="AE66" s="24">
        <f t="shared" si="32"/>
        <v>3.6599408873909223E-2</v>
      </c>
      <c r="AF66" s="24">
        <f t="shared" si="32"/>
        <v>3.2646451845060653E-2</v>
      </c>
      <c r="AG66" s="24">
        <f t="shared" si="32"/>
        <v>7.2628379727407433E-2</v>
      </c>
      <c r="AH66" s="24">
        <f t="shared" si="32"/>
        <v>5.5829976450732399E-2</v>
      </c>
      <c r="AI66" s="24">
        <f t="shared" si="32"/>
        <v>9.2774461327309599E-3</v>
      </c>
      <c r="AJ66" s="24">
        <f t="shared" si="32"/>
        <v>8.717476116981393E-2</v>
      </c>
      <c r="AK66" s="24">
        <f t="shared" si="32"/>
        <v>3.610365715721997E-2</v>
      </c>
      <c r="AL66" s="24">
        <f t="shared" si="32"/>
        <v>8.7023841301457239E-2</v>
      </c>
      <c r="AM66" s="24">
        <f t="shared" si="32"/>
        <v>3.6884693424198645E-2</v>
      </c>
      <c r="AN66" s="24">
        <f t="shared" si="32"/>
        <v>2.685880701501242E-2</v>
      </c>
      <c r="AO66" s="24">
        <f t="shared" si="30"/>
        <v>4.0505696952499726E-2</v>
      </c>
      <c r="AP66" s="24">
        <f t="shared" si="30"/>
        <v>4.3696335160694488E-2</v>
      </c>
      <c r="AQ66" s="24">
        <f t="shared" si="30"/>
        <v>4.7252146119410643E-2</v>
      </c>
      <c r="AR66" s="24">
        <f t="shared" si="24"/>
        <v>3.6753292526511716E-2</v>
      </c>
      <c r="AS66" s="24" t="e">
        <f t="shared" si="24"/>
        <v>#DIV/0!</v>
      </c>
      <c r="AT66" s="24">
        <f t="shared" si="24"/>
        <v>3.6179295961467739E-2</v>
      </c>
      <c r="AU66" s="21"/>
      <c r="AV66" s="24">
        <f t="shared" si="29"/>
        <v>0.50053395238637499</v>
      </c>
      <c r="AW66" s="24">
        <f t="shared" si="29"/>
        <v>0.48918487657685827</v>
      </c>
      <c r="AX66" s="24">
        <f t="shared" si="29"/>
        <v>0.50088049301599713</v>
      </c>
      <c r="AY66" s="24">
        <f t="shared" si="29"/>
        <v>0.59557450511706556</v>
      </c>
      <c r="AZ66" s="24">
        <f t="shared" si="29"/>
        <v>0.28405107269548147</v>
      </c>
      <c r="BA66" s="24">
        <f t="shared" si="29"/>
        <v>0.47197651673047458</v>
      </c>
      <c r="BB66" s="24">
        <f t="shared" si="29"/>
        <v>0.54314484757268011</v>
      </c>
      <c r="BC66" s="24">
        <f t="shared" si="29"/>
        <v>0.58511737918835305</v>
      </c>
      <c r="BD66" s="24">
        <f t="shared" si="27"/>
        <v>0.28051759204698823</v>
      </c>
      <c r="BE66" s="24">
        <f t="shared" si="27"/>
        <v>0.46657648300239973</v>
      </c>
      <c r="BF66" s="24">
        <f t="shared" si="27"/>
        <v>0.44229460205113336</v>
      </c>
      <c r="BG66" s="24">
        <f t="shared" si="27"/>
        <v>0.6872265977892551</v>
      </c>
      <c r="BH66" s="24">
        <f t="shared" si="27"/>
        <v>0.39021113771976879</v>
      </c>
      <c r="BI66" s="24">
        <f t="shared" si="27"/>
        <v>0.47471374057366034</v>
      </c>
      <c r="BJ66" s="24">
        <f t="shared" si="27"/>
        <v>0.55321087871067109</v>
      </c>
      <c r="BK66" s="24">
        <f t="shared" si="27"/>
        <v>0.33841237363819143</v>
      </c>
      <c r="BL66" s="24">
        <f t="shared" si="31"/>
        <v>0.50053767021254525</v>
      </c>
      <c r="BM66" s="24">
        <f t="shared" si="31"/>
        <v>0.51725933512778144</v>
      </c>
      <c r="BN66" s="24">
        <f t="shared" si="31"/>
        <v>0.54474885874040213</v>
      </c>
      <c r="BO66" s="24">
        <f t="shared" si="31"/>
        <v>0.50959437635671079</v>
      </c>
      <c r="BP66" s="24" t="e">
        <f t="shared" si="31"/>
        <v>#DIV/0!</v>
      </c>
      <c r="BQ66" s="24">
        <f t="shared" si="31"/>
        <v>0.52145935368052698</v>
      </c>
      <c r="BR66" s="21"/>
      <c r="BS66" s="35">
        <f t="shared" si="13"/>
        <v>44562</v>
      </c>
      <c r="BT66" s="24">
        <f t="shared" si="26"/>
        <v>1.2676935449356275E-2</v>
      </c>
      <c r="BU66" s="24">
        <f t="shared" si="26"/>
        <v>4.7764515310311809E-4</v>
      </c>
      <c r="BV66" s="24">
        <f t="shared" si="26"/>
        <v>3.1462638326955109E-3</v>
      </c>
      <c r="BW66" s="24">
        <f t="shared" si="33"/>
        <v>2.3122831847837548E-3</v>
      </c>
      <c r="BX66" s="24">
        <f t="shared" si="33"/>
        <v>2.0003879707180617E-3</v>
      </c>
      <c r="BY66" s="24">
        <f t="shared" si="33"/>
        <v>3.1497220604848083E-3</v>
      </c>
      <c r="BZ66" s="24">
        <f t="shared" si="33"/>
        <v>4.5707417858132258E-3</v>
      </c>
      <c r="CA66" s="24">
        <f t="shared" si="33"/>
        <v>1.454931829756035E-3</v>
      </c>
      <c r="CB66" s="24">
        <f t="shared" si="33"/>
        <v>3.4515037597726752E-3</v>
      </c>
      <c r="CC66" s="24">
        <f t="shared" si="33"/>
        <v>1.4583080774149877E-4</v>
      </c>
      <c r="CD66" s="24">
        <f t="shared" si="33"/>
        <v>6.0375731758093914E-3</v>
      </c>
      <c r="CE66" s="24">
        <f t="shared" si="33"/>
        <v>1.0811676943212739E-3</v>
      </c>
      <c r="CF66" s="24">
        <f t="shared" si="16"/>
        <v>4.0504986704355629E-2</v>
      </c>
    </row>
    <row r="67" spans="1:84" x14ac:dyDescent="0.25">
      <c r="A67" s="31">
        <f>+[1]CUY!A68</f>
        <v>44593</v>
      </c>
      <c r="B67" s="17">
        <f>+[1]CUY!B68</f>
        <v>661.14620000000002</v>
      </c>
      <c r="C67" s="17">
        <f>+[1]CUY!C68</f>
        <v>710.64359999999999</v>
      </c>
      <c r="D67" s="17">
        <f>+[1]CUY!D68</f>
        <v>513.77290000000005</v>
      </c>
      <c r="E67" s="17">
        <f>+[1]CUY!E68</f>
        <v>629.06960000000004</v>
      </c>
      <c r="F67" s="17">
        <f>+[1]CUY!F68</f>
        <v>562.78819999999996</v>
      </c>
      <c r="G67" s="17">
        <f>+[1]CUY!G68</f>
        <v>623.36030000000005</v>
      </c>
      <c r="H67" s="17">
        <f>+[1]CUY!H68</f>
        <v>757.96199999999999</v>
      </c>
      <c r="I67" s="17">
        <f>+[1]CUY!I68</f>
        <v>763.91510000000005</v>
      </c>
      <c r="J67" s="17">
        <f>+[1]CUY!J68</f>
        <v>525.71360000000004</v>
      </c>
      <c r="K67" s="17">
        <f>+[1]CUY!K68</f>
        <v>606.1146</v>
      </c>
      <c r="L67" s="17">
        <f>+[1]CUY!L68</f>
        <v>436.87329999999997</v>
      </c>
      <c r="M67" s="17">
        <f>+[1]CUY!M68</f>
        <v>702.94899999999996</v>
      </c>
      <c r="N67" s="17">
        <f>+[1]CUY!N68</f>
        <v>540.66849999999999</v>
      </c>
      <c r="O67" s="18">
        <f>+[1]CUY!R68</f>
        <v>660.12199999999996</v>
      </c>
      <c r="P67" s="19">
        <f>+[1]CUY!S68</f>
        <v>689.28970000000004</v>
      </c>
      <c r="Q67" s="20">
        <f>+[1]CUY!T68</f>
        <v>570.27419999999995</v>
      </c>
      <c r="R67" s="18">
        <f t="shared" si="6"/>
        <v>661.13594839999996</v>
      </c>
      <c r="S67" s="19">
        <f t="shared" si="7"/>
        <v>657.51821262528051</v>
      </c>
      <c r="T67" s="19">
        <f t="shared" si="8"/>
        <v>628.92805935169258</v>
      </c>
      <c r="U67" s="19">
        <f t="shared" si="9"/>
        <v>610.82583002499121</v>
      </c>
      <c r="V67" s="19"/>
      <c r="W67" s="20">
        <f t="shared" si="10"/>
        <v>655.51213865723048</v>
      </c>
      <c r="X67" s="21"/>
      <c r="Y67" s="42">
        <f t="shared" si="32"/>
        <v>5.4047108197206484E-2</v>
      </c>
      <c r="Z67" s="24">
        <f t="shared" si="32"/>
        <v>7.489693360067462E-2</v>
      </c>
      <c r="AA67" s="24">
        <f t="shared" si="32"/>
        <v>2.8511778262144016E-2</v>
      </c>
      <c r="AB67" s="24">
        <f t="shared" si="32"/>
        <v>3.7195588333978291E-2</v>
      </c>
      <c r="AC67" s="24">
        <f t="shared" si="32"/>
        <v>3.9563344686016633E-2</v>
      </c>
      <c r="AD67" s="24">
        <f t="shared" si="32"/>
        <v>4.3308600178649126E-2</v>
      </c>
      <c r="AE67" s="24">
        <f t="shared" si="32"/>
        <v>4.2979802330282313E-2</v>
      </c>
      <c r="AF67" s="24">
        <f t="shared" si="32"/>
        <v>6.0556893122579281E-2</v>
      </c>
      <c r="AG67" s="24">
        <f t="shared" si="32"/>
        <v>2.6809844697319729E-2</v>
      </c>
      <c r="AH67" s="24">
        <f t="shared" si="32"/>
        <v>3.5130219865516565E-2</v>
      </c>
      <c r="AI67" s="24">
        <f t="shared" si="32"/>
        <v>2.3241101720222757E-2</v>
      </c>
      <c r="AJ67" s="24">
        <f t="shared" si="32"/>
        <v>6.0838443107392504E-2</v>
      </c>
      <c r="AK67" s="24">
        <f t="shared" si="32"/>
        <v>4.9297131799359351E-2</v>
      </c>
      <c r="AL67" s="24">
        <f t="shared" si="32"/>
        <v>8.5014575956049887E-2</v>
      </c>
      <c r="AM67" s="24">
        <f t="shared" si="32"/>
        <v>5.1807119526779077E-2</v>
      </c>
      <c r="AN67" s="24">
        <f t="shared" si="32"/>
        <v>4.3320716442311058E-2</v>
      </c>
      <c r="AO67" s="24">
        <f t="shared" si="30"/>
        <v>5.4046543139711689E-2</v>
      </c>
      <c r="AP67" s="24">
        <f t="shared" si="30"/>
        <v>5.7345484354812015E-2</v>
      </c>
      <c r="AQ67" s="24">
        <f t="shared" si="30"/>
        <v>4.4089444376507636E-2</v>
      </c>
      <c r="AR67" s="24">
        <f t="shared" si="24"/>
        <v>3.9470574935852598E-2</v>
      </c>
      <c r="AS67" s="24" t="e">
        <f t="shared" si="24"/>
        <v>#DIV/0!</v>
      </c>
      <c r="AT67" s="24">
        <f t="shared" si="24"/>
        <v>4.4675032144132043E-2</v>
      </c>
      <c r="AU67" s="21"/>
      <c r="AV67" s="24">
        <f t="shared" si="29"/>
        <v>0.51960209479438757</v>
      </c>
      <c r="AW67" s="24">
        <f t="shared" si="29"/>
        <v>0.54515417544360112</v>
      </c>
      <c r="AX67" s="24">
        <f t="shared" si="29"/>
        <v>0.48636238315397984</v>
      </c>
      <c r="AY67" s="24">
        <f t="shared" si="29"/>
        <v>0.57879895052857577</v>
      </c>
      <c r="AZ67" s="24">
        <f t="shared" si="29"/>
        <v>0.2619953174238161</v>
      </c>
      <c r="BA67" s="24">
        <f t="shared" si="29"/>
        <v>0.47169231786234533</v>
      </c>
      <c r="BB67" s="24">
        <f t="shared" si="29"/>
        <v>0.5506907978254052</v>
      </c>
      <c r="BC67" s="24">
        <f t="shared" si="29"/>
        <v>0.59052619787845217</v>
      </c>
      <c r="BD67" s="24">
        <f t="shared" si="27"/>
        <v>0.29986299496807556</v>
      </c>
      <c r="BE67" s="24">
        <f t="shared" si="27"/>
        <v>0.50428491229393813</v>
      </c>
      <c r="BF67" s="24">
        <f t="shared" si="27"/>
        <v>0.47581511760793194</v>
      </c>
      <c r="BG67" s="24">
        <f t="shared" si="27"/>
        <v>0.70365167756428471</v>
      </c>
      <c r="BH67" s="24">
        <f t="shared" si="27"/>
        <v>0.40307792038606483</v>
      </c>
      <c r="BI67" s="24">
        <f t="shared" si="27"/>
        <v>0.55056964681967635</v>
      </c>
      <c r="BJ67" s="24">
        <f t="shared" si="27"/>
        <v>0.57016388901670689</v>
      </c>
      <c r="BK67" s="24">
        <f t="shared" si="27"/>
        <v>0.33354519491616386</v>
      </c>
      <c r="BL67" s="24">
        <f t="shared" si="31"/>
        <v>0.5196088074595735</v>
      </c>
      <c r="BM67" s="24">
        <f t="shared" si="31"/>
        <v>0.54596945811493813</v>
      </c>
      <c r="BN67" s="24">
        <f t="shared" si="31"/>
        <v>0.55193040535262083</v>
      </c>
      <c r="BO67" s="24">
        <f t="shared" si="31"/>
        <v>0.51398398289906955</v>
      </c>
      <c r="BP67" s="24" t="e">
        <f t="shared" si="31"/>
        <v>#DIV/0!</v>
      </c>
      <c r="BQ67" s="24">
        <f t="shared" si="31"/>
        <v>0.52884826155981135</v>
      </c>
      <c r="BR67" s="21"/>
      <c r="BS67" s="35">
        <f t="shared" si="13"/>
        <v>44593</v>
      </c>
      <c r="BT67" s="24">
        <f t="shared" si="26"/>
        <v>2.2435494752133682E-2</v>
      </c>
      <c r="BU67" s="24">
        <f t="shared" si="26"/>
        <v>8.1061933654675233E-4</v>
      </c>
      <c r="BV67" s="24">
        <f t="shared" si="26"/>
        <v>4.0929293383419121E-3</v>
      </c>
      <c r="BW67" s="24">
        <f t="shared" si="33"/>
        <v>3.0322325520442104E-3</v>
      </c>
      <c r="BX67" s="24">
        <f t="shared" si="33"/>
        <v>2.5907330049770032E-3</v>
      </c>
      <c r="BY67" s="24">
        <f t="shared" si="33"/>
        <v>3.6849379843997259E-3</v>
      </c>
      <c r="BZ67" s="24">
        <f t="shared" si="33"/>
        <v>8.4143891688962663E-3</v>
      </c>
      <c r="CA67" s="24">
        <f t="shared" si="33"/>
        <v>5.5365155328361267E-4</v>
      </c>
      <c r="CB67" s="24">
        <f t="shared" si="33"/>
        <v>2.2038011916866961E-3</v>
      </c>
      <c r="CC67" s="24">
        <f t="shared" si="33"/>
        <v>3.5436006386017319E-4</v>
      </c>
      <c r="CD67" s="24">
        <f t="shared" si="33"/>
        <v>4.4025646899921384E-3</v>
      </c>
      <c r="CE67" s="24">
        <f t="shared" si="33"/>
        <v>1.470020441760116E-3</v>
      </c>
      <c r="CF67" s="24">
        <f t="shared" si="16"/>
        <v>5.4045734077922292E-2</v>
      </c>
    </row>
    <row r="68" spans="1:84" x14ac:dyDescent="0.25">
      <c r="A68" s="31">
        <f>+[1]CUY!A69</f>
        <v>44621</v>
      </c>
      <c r="B68" s="17">
        <f>+[1]CUY!B69</f>
        <v>706.06169999999997</v>
      </c>
      <c r="C68" s="17">
        <f>+[1]CUY!C69</f>
        <v>774.98990000000003</v>
      </c>
      <c r="D68" s="17">
        <f>+[1]CUY!D69</f>
        <v>544.92939999999999</v>
      </c>
      <c r="E68" s="17">
        <f>+[1]CUY!E69</f>
        <v>676.69140000000004</v>
      </c>
      <c r="F68" s="17">
        <f>+[1]CUY!F69</f>
        <v>597.9837</v>
      </c>
      <c r="G68" s="17">
        <f>+[1]CUY!G69</f>
        <v>655.72860000000003</v>
      </c>
      <c r="H68" s="17">
        <f>+[1]CUY!H69</f>
        <v>790.30399999999997</v>
      </c>
      <c r="I68" s="17">
        <f>+[1]CUY!I69</f>
        <v>814.23450000000003</v>
      </c>
      <c r="J68" s="17">
        <f>+[1]CUY!J69</f>
        <v>536.84199999999998</v>
      </c>
      <c r="K68" s="17">
        <f>+[1]CUY!K69</f>
        <v>625.96709999999996</v>
      </c>
      <c r="L68" s="17">
        <f>+[1]CUY!L69</f>
        <v>503.71269999999998</v>
      </c>
      <c r="M68" s="17">
        <f>+[1]CUY!M69</f>
        <v>735.89940000000001</v>
      </c>
      <c r="N68" s="17">
        <f>+[1]CUY!N69</f>
        <v>570.5933</v>
      </c>
      <c r="O68" s="18">
        <f>+[1]CUY!R69</f>
        <v>698.98109999999997</v>
      </c>
      <c r="P68" s="19">
        <f>+[1]CUY!S69</f>
        <v>735.51660000000004</v>
      </c>
      <c r="Q68" s="20">
        <f>+[1]CUY!T69</f>
        <v>614.34630000000004</v>
      </c>
      <c r="R68" s="18">
        <f t="shared" si="6"/>
        <v>706.05107150999982</v>
      </c>
      <c r="S68" s="19">
        <f t="shared" si="7"/>
        <v>704.6820962902018</v>
      </c>
      <c r="T68" s="19">
        <f t="shared" si="8"/>
        <v>663.72309870912238</v>
      </c>
      <c r="U68" s="19">
        <f t="shared" si="9"/>
        <v>646.07198611210299</v>
      </c>
      <c r="V68" s="19"/>
      <c r="W68" s="20">
        <f t="shared" si="10"/>
        <v>694.02238119739866</v>
      </c>
      <c r="X68" s="21"/>
      <c r="Y68" s="42">
        <f t="shared" si="32"/>
        <v>6.793580602898408E-2</v>
      </c>
      <c r="Z68" s="24">
        <f t="shared" si="32"/>
        <v>9.0546513048172184E-2</v>
      </c>
      <c r="AA68" s="24">
        <f t="shared" si="32"/>
        <v>6.0642552380633319E-2</v>
      </c>
      <c r="AB68" s="24">
        <f t="shared" si="32"/>
        <v>7.5701957303293543E-2</v>
      </c>
      <c r="AC68" s="24">
        <f t="shared" si="32"/>
        <v>6.2537736221192963E-2</v>
      </c>
      <c r="AD68" s="24">
        <f t="shared" si="32"/>
        <v>5.1925507607718968E-2</v>
      </c>
      <c r="AE68" s="24">
        <f t="shared" si="32"/>
        <v>4.2669685287652914E-2</v>
      </c>
      <c r="AF68" s="24">
        <f t="shared" si="32"/>
        <v>6.5870408897533261E-2</v>
      </c>
      <c r="AG68" s="24">
        <f t="shared" si="32"/>
        <v>2.1168179784582186E-2</v>
      </c>
      <c r="AH68" s="24">
        <f t="shared" si="32"/>
        <v>3.2753706972245888E-2</v>
      </c>
      <c r="AI68" s="24">
        <f t="shared" si="32"/>
        <v>0.15299493010902698</v>
      </c>
      <c r="AJ68" s="24">
        <f t="shared" si="32"/>
        <v>4.6874524325377864E-2</v>
      </c>
      <c r="AK68" s="24">
        <f t="shared" si="32"/>
        <v>5.5347777797301045E-2</v>
      </c>
      <c r="AL68" s="24">
        <f t="shared" si="32"/>
        <v>5.8866542851169879E-2</v>
      </c>
      <c r="AM68" s="24">
        <f t="shared" si="32"/>
        <v>6.7064544849574803E-2</v>
      </c>
      <c r="AN68" s="24">
        <f t="shared" si="32"/>
        <v>7.7282296831945319E-2</v>
      </c>
      <c r="AO68" s="24">
        <f t="shared" si="30"/>
        <v>6.7936289379964876E-2</v>
      </c>
      <c r="AP68" s="24">
        <f t="shared" si="30"/>
        <v>7.1730155544451835E-2</v>
      </c>
      <c r="AQ68" s="24">
        <f t="shared" si="30"/>
        <v>5.5324355210510046E-2</v>
      </c>
      <c r="AR68" s="24">
        <f t="shared" si="24"/>
        <v>5.7702465014732196E-2</v>
      </c>
      <c r="AS68" s="24" t="e">
        <f t="shared" si="24"/>
        <v>#DIV/0!</v>
      </c>
      <c r="AT68" s="24">
        <f t="shared" si="24"/>
        <v>5.8748328626001767E-2</v>
      </c>
      <c r="AU68" s="21"/>
      <c r="AV68" s="24">
        <f t="shared" si="29"/>
        <v>0.55535374927553516</v>
      </c>
      <c r="AW68" s="24">
        <f t="shared" si="29"/>
        <v>0.61620240039423346</v>
      </c>
      <c r="AX68" s="24">
        <f t="shared" si="29"/>
        <v>0.48104720613847207</v>
      </c>
      <c r="AY68" s="24">
        <f t="shared" si="29"/>
        <v>0.61989583891897704</v>
      </c>
      <c r="AZ68" s="24">
        <f t="shared" si="29"/>
        <v>0.30855981189487025</v>
      </c>
      <c r="BA68" s="24">
        <f t="shared" si="29"/>
        <v>0.49413117111123017</v>
      </c>
      <c r="BB68" s="24">
        <f t="shared" si="29"/>
        <v>0.56014944825514057</v>
      </c>
      <c r="BC68" s="24">
        <f t="shared" si="29"/>
        <v>0.62154920093990906</v>
      </c>
      <c r="BD68" s="24">
        <f t="shared" si="27"/>
        <v>0.31056430417360592</v>
      </c>
      <c r="BE68" s="24">
        <f t="shared" si="27"/>
        <v>0.45825275830426548</v>
      </c>
      <c r="BF68" s="24">
        <f t="shared" si="27"/>
        <v>0.46117229069894594</v>
      </c>
      <c r="BG68" s="24">
        <f t="shared" si="27"/>
        <v>0.71459985647582913</v>
      </c>
      <c r="BH68" s="24">
        <f t="shared" si="27"/>
        <v>0.45035131907010695</v>
      </c>
      <c r="BI68" s="24">
        <f t="shared" si="27"/>
        <v>0.62885234578557414</v>
      </c>
      <c r="BJ68" s="24">
        <f t="shared" si="27"/>
        <v>0.5965082082112283</v>
      </c>
      <c r="BK68" s="24">
        <f t="shared" si="27"/>
        <v>0.37732466272325205</v>
      </c>
      <c r="BL68" s="24">
        <f t="shared" si="31"/>
        <v>0.5553562642435883</v>
      </c>
      <c r="BM68" s="24">
        <f t="shared" si="31"/>
        <v>0.58591681202342905</v>
      </c>
      <c r="BN68" s="24">
        <f t="shared" si="31"/>
        <v>0.567290409064102</v>
      </c>
      <c r="BO68" s="24">
        <f t="shared" si="31"/>
        <v>0.53065837036547969</v>
      </c>
      <c r="BP68" s="24" t="e">
        <f t="shared" si="31"/>
        <v>#DIV/0!</v>
      </c>
      <c r="BQ68" s="24">
        <f t="shared" si="31"/>
        <v>0.5469031804663671</v>
      </c>
      <c r="BR68" s="21"/>
      <c r="BS68" s="35">
        <f t="shared" si="13"/>
        <v>44621</v>
      </c>
      <c r="BT68" s="24">
        <f t="shared" si="26"/>
        <v>2.7659870781984397E-2</v>
      </c>
      <c r="BU68" s="24">
        <f t="shared" si="26"/>
        <v>1.6823617075920542E-3</v>
      </c>
      <c r="BV68" s="24">
        <f t="shared" si="26"/>
        <v>8.1969174745313515E-3</v>
      </c>
      <c r="BW68" s="24">
        <f t="shared" si="33"/>
        <v>4.7271850008364308E-3</v>
      </c>
      <c r="BX68" s="24">
        <f t="shared" si="33"/>
        <v>3.0745533136241248E-3</v>
      </c>
      <c r="BY68" s="24">
        <f t="shared" si="33"/>
        <v>3.6199376174286392E-3</v>
      </c>
      <c r="BZ68" s="24">
        <f t="shared" si="33"/>
        <v>9.209229970617688E-3</v>
      </c>
      <c r="CA68" s="24">
        <f t="shared" si="33"/>
        <v>4.2584910871453022E-4</v>
      </c>
      <c r="CB68" s="24">
        <f t="shared" si="33"/>
        <v>2.0178411371040133E-3</v>
      </c>
      <c r="CC68" s="24">
        <f t="shared" si="33"/>
        <v>2.2645559484422663E-3</v>
      </c>
      <c r="CD68" s="24">
        <f t="shared" si="33"/>
        <v>3.4139232744588173E-3</v>
      </c>
      <c r="CE68" s="24">
        <f t="shared" si="33"/>
        <v>1.6430106381916741E-3</v>
      </c>
      <c r="CF68" s="24">
        <f t="shared" si="16"/>
        <v>6.7935235973525993E-2</v>
      </c>
    </row>
    <row r="69" spans="1:84" x14ac:dyDescent="0.25">
      <c r="A69" s="31">
        <f>+[1]CUY!A70</f>
        <v>44652</v>
      </c>
      <c r="B69" s="17">
        <f>+[1]CUY!B70</f>
        <v>747.34829999999999</v>
      </c>
      <c r="C69" s="17">
        <f>+[1]CUY!C70</f>
        <v>818.5181</v>
      </c>
      <c r="D69" s="17">
        <f>+[1]CUY!D70</f>
        <v>561.84910000000002</v>
      </c>
      <c r="E69" s="17">
        <f>+[1]CUY!E70</f>
        <v>740.82280000000003</v>
      </c>
      <c r="F69" s="17">
        <f>+[1]CUY!F70</f>
        <v>620.52850000000001</v>
      </c>
      <c r="G69" s="17">
        <f>+[1]CUY!G70</f>
        <v>695.39120000000003</v>
      </c>
      <c r="H69" s="17">
        <f>+[1]CUY!H70</f>
        <v>845.41470000000004</v>
      </c>
      <c r="I69" s="17">
        <f>+[1]CUY!I70</f>
        <v>858.05539999999996</v>
      </c>
      <c r="J69" s="17">
        <f>+[1]CUY!J70</f>
        <v>555.20920000000001</v>
      </c>
      <c r="K69" s="17">
        <f>+[1]CUY!K70</f>
        <v>647.83259999999996</v>
      </c>
      <c r="L69" s="17">
        <f>+[1]CUY!L70</f>
        <v>531.88720000000001</v>
      </c>
      <c r="M69" s="17">
        <f>+[1]CUY!M70</f>
        <v>786.6069</v>
      </c>
      <c r="N69" s="17">
        <f>+[1]CUY!N70</f>
        <v>600.93430000000001</v>
      </c>
      <c r="O69" s="18">
        <f>+[1]CUY!R70</f>
        <v>736.51819999999998</v>
      </c>
      <c r="P69" s="19">
        <f>+[1]CUY!S70</f>
        <v>781.41800000000001</v>
      </c>
      <c r="Q69" s="20">
        <f>+[1]CUY!T70</f>
        <v>642.75379999999996</v>
      </c>
      <c r="R69" s="18">
        <f t="shared" si="6"/>
        <v>747.33728539000015</v>
      </c>
      <c r="S69" s="19">
        <f t="shared" si="7"/>
        <v>747.77546350037392</v>
      </c>
      <c r="T69" s="19">
        <f t="shared" si="8"/>
        <v>709.142399483649</v>
      </c>
      <c r="U69" s="19">
        <f t="shared" si="9"/>
        <v>690.1980285969297</v>
      </c>
      <c r="V69" s="19"/>
      <c r="W69" s="20">
        <f t="shared" si="10"/>
        <v>737.70261103672533</v>
      </c>
      <c r="X69" s="21"/>
      <c r="Y69" s="42">
        <f t="shared" si="32"/>
        <v>5.8474493093167323E-2</v>
      </c>
      <c r="Z69" s="24">
        <f t="shared" si="32"/>
        <v>5.6166151326617175E-2</v>
      </c>
      <c r="AA69" s="24">
        <f t="shared" si="32"/>
        <v>3.1049343272725016E-2</v>
      </c>
      <c r="AB69" s="24">
        <f t="shared" si="32"/>
        <v>9.4772003900152946E-2</v>
      </c>
      <c r="AC69" s="24">
        <f t="shared" si="32"/>
        <v>3.7701362093983448E-2</v>
      </c>
      <c r="AD69" s="24">
        <f t="shared" si="32"/>
        <v>6.0486304852342965E-2</v>
      </c>
      <c r="AE69" s="24">
        <f t="shared" si="32"/>
        <v>6.9733545572336908E-2</v>
      </c>
      <c r="AF69" s="24">
        <f t="shared" si="32"/>
        <v>5.3818525252860017E-2</v>
      </c>
      <c r="AG69" s="24">
        <f t="shared" si="32"/>
        <v>3.4213418473219459E-2</v>
      </c>
      <c r="AH69" s="24">
        <f t="shared" si="32"/>
        <v>3.4930749555367901E-2</v>
      </c>
      <c r="AI69" s="24">
        <f t="shared" si="32"/>
        <v>5.593367012584749E-2</v>
      </c>
      <c r="AJ69" s="24">
        <f t="shared" si="32"/>
        <v>6.8905478112905039E-2</v>
      </c>
      <c r="AK69" s="24">
        <f t="shared" si="32"/>
        <v>5.317447646160578E-2</v>
      </c>
      <c r="AL69" s="24">
        <f t="shared" si="32"/>
        <v>5.3702596536587377E-2</v>
      </c>
      <c r="AM69" s="24">
        <f t="shared" si="32"/>
        <v>6.2407021133173535E-2</v>
      </c>
      <c r="AN69" s="24">
        <f t="shared" si="32"/>
        <v>4.6240206867038891E-2</v>
      </c>
      <c r="AO69" s="24">
        <f t="shared" si="30"/>
        <v>5.8474826462203922E-2</v>
      </c>
      <c r="AP69" s="24">
        <f t="shared" si="30"/>
        <v>6.1152919078031331E-2</v>
      </c>
      <c r="AQ69" s="24">
        <f t="shared" si="30"/>
        <v>6.8431098545256086E-2</v>
      </c>
      <c r="AR69" s="24">
        <f t="shared" si="24"/>
        <v>6.8298956514684983E-2</v>
      </c>
      <c r="AS69" s="24" t="e">
        <f t="shared" si="24"/>
        <v>#DIV/0!</v>
      </c>
      <c r="AT69" s="24">
        <f t="shared" si="24"/>
        <v>6.2937782732546799E-2</v>
      </c>
      <c r="AU69" s="21"/>
      <c r="AV69" s="24">
        <f t="shared" si="29"/>
        <v>0.58041114679300665</v>
      </c>
      <c r="AW69" s="24">
        <f t="shared" si="29"/>
        <v>0.63191232169235034</v>
      </c>
      <c r="AX69" s="24">
        <f t="shared" si="29"/>
        <v>0.47543709089610386</v>
      </c>
      <c r="AY69" s="24">
        <f t="shared" si="29"/>
        <v>0.67495405774977035</v>
      </c>
      <c r="AZ69" s="24">
        <f t="shared" si="29"/>
        <v>0.33560645047839621</v>
      </c>
      <c r="BA69" s="24">
        <f t="shared" si="29"/>
        <v>0.54105191309810974</v>
      </c>
      <c r="BB69" s="24">
        <f t="shared" si="29"/>
        <v>0.60976087640758814</v>
      </c>
      <c r="BC69" s="24">
        <f t="shared" si="29"/>
        <v>0.60489630102768444</v>
      </c>
      <c r="BD69" s="24">
        <f t="shared" si="27"/>
        <v>0.33788927848431616</v>
      </c>
      <c r="BE69" s="24">
        <f t="shared" si="27"/>
        <v>0.49169512096559709</v>
      </c>
      <c r="BF69" s="24">
        <f t="shared" si="27"/>
        <v>0.53574556192344991</v>
      </c>
      <c r="BG69" s="24">
        <f t="shared" si="27"/>
        <v>0.73635168031277898</v>
      </c>
      <c r="BH69" s="24">
        <f t="shared" si="27"/>
        <v>0.47638822691202143</v>
      </c>
      <c r="BI69" s="24">
        <f t="shared" si="27"/>
        <v>0.66492612906441595</v>
      </c>
      <c r="BJ69" s="24">
        <f t="shared" si="27"/>
        <v>0.62021863531966237</v>
      </c>
      <c r="BK69" s="24">
        <f t="shared" si="27"/>
        <v>0.39873491132475669</v>
      </c>
      <c r="BL69" s="24">
        <f t="shared" si="31"/>
        <v>0.58041644258983349</v>
      </c>
      <c r="BM69" s="24">
        <f t="shared" si="31"/>
        <v>0.61356293326894584</v>
      </c>
      <c r="BN69" s="24">
        <f t="shared" si="31"/>
        <v>0.60876108717680766</v>
      </c>
      <c r="BO69" s="24">
        <f t="shared" si="31"/>
        <v>0.57647397007573198</v>
      </c>
      <c r="BP69" s="24" t="e">
        <f t="shared" si="31"/>
        <v>#DIV/0!</v>
      </c>
      <c r="BQ69" s="24">
        <f t="shared" si="31"/>
        <v>0.577747997628137</v>
      </c>
      <c r="BR69" s="21"/>
      <c r="BS69" s="35">
        <f t="shared" si="13"/>
        <v>44652</v>
      </c>
      <c r="BT69" s="24">
        <f t="shared" si="26"/>
        <v>1.7520727211233794E-2</v>
      </c>
      <c r="BU69" s="24">
        <f t="shared" si="26"/>
        <v>8.5549646723508913E-4</v>
      </c>
      <c r="BV69" s="24">
        <f t="shared" si="26"/>
        <v>1.0336424309660187E-2</v>
      </c>
      <c r="BW69" s="24">
        <f t="shared" si="33"/>
        <v>2.835415431824161E-3</v>
      </c>
      <c r="BX69" s="24">
        <f t="shared" si="33"/>
        <v>3.5277529994899876E-3</v>
      </c>
      <c r="BY69" s="24">
        <f t="shared" si="33"/>
        <v>5.7759708535387267E-3</v>
      </c>
      <c r="BZ69" s="24">
        <f t="shared" si="33"/>
        <v>7.5097245750619145E-3</v>
      </c>
      <c r="CA69" s="24">
        <f t="shared" si="33"/>
        <v>6.5814384210331853E-4</v>
      </c>
      <c r="CB69" s="24">
        <f t="shared" si="33"/>
        <v>2.0810668529393393E-3</v>
      </c>
      <c r="CC69" s="24">
        <f t="shared" si="33"/>
        <v>8.9384369666277116E-4</v>
      </c>
      <c r="CD69" s="24">
        <f t="shared" si="33"/>
        <v>4.9194903929784027E-3</v>
      </c>
      <c r="CE69" s="24">
        <f t="shared" si="33"/>
        <v>1.5598895960508838E-3</v>
      </c>
      <c r="CF69" s="24">
        <f t="shared" si="16"/>
        <v>5.8473946228778578E-2</v>
      </c>
    </row>
    <row r="70" spans="1:84" x14ac:dyDescent="0.25">
      <c r="A70" s="31">
        <f>+[1]CUY!A71</f>
        <v>44682</v>
      </c>
      <c r="B70" s="17">
        <f>+[1]CUY!B71</f>
        <v>786.34910000000002</v>
      </c>
      <c r="C70" s="17">
        <f>+[1]CUY!C71</f>
        <v>851.44470000000001</v>
      </c>
      <c r="D70" s="17">
        <f>+[1]CUY!D71</f>
        <v>598.41010000000006</v>
      </c>
      <c r="E70" s="17">
        <f>+[1]CUY!E71</f>
        <v>803.70870000000002</v>
      </c>
      <c r="F70" s="17">
        <f>+[1]CUY!F71</f>
        <v>633.03120000000001</v>
      </c>
      <c r="G70" s="17">
        <f>+[1]CUY!G71</f>
        <v>727.4135</v>
      </c>
      <c r="H70" s="17">
        <f>+[1]CUY!H71</f>
        <v>901.75329999999997</v>
      </c>
      <c r="I70" s="17">
        <f>+[1]CUY!I71</f>
        <v>910.76840000000004</v>
      </c>
      <c r="J70" s="17">
        <f>+[1]CUY!J71</f>
        <v>574.41570000000002</v>
      </c>
      <c r="K70" s="17">
        <f>+[1]CUY!K71</f>
        <v>675.17769999999996</v>
      </c>
      <c r="L70" s="17">
        <f>+[1]CUY!L71</f>
        <v>553.44719999999995</v>
      </c>
      <c r="M70" s="17">
        <f>+[1]CUY!M71</f>
        <v>838.76559999999995</v>
      </c>
      <c r="N70" s="17">
        <f>+[1]CUY!N71</f>
        <v>632.14049999999997</v>
      </c>
      <c r="O70" s="18">
        <f>+[1]CUY!R71</f>
        <v>762.62649999999996</v>
      </c>
      <c r="P70" s="19">
        <f>+[1]CUY!S71</f>
        <v>825.77809999999999</v>
      </c>
      <c r="Q70" s="20">
        <f>+[1]CUY!T71</f>
        <v>671.61590000000001</v>
      </c>
      <c r="R70" s="18">
        <f t="shared" ref="R70:R95" si="34">+SUMPRODUCT($C$3:$N$3,C70:N70)</f>
        <v>786.33735300999979</v>
      </c>
      <c r="S70" s="19">
        <f t="shared" ref="S70:S101" si="35">+($C$3*$C70+$D$3*$D70+$E$3*$E70+$G$3*$G70+$K$3*$K70+$M$3*$M70+$N$3*$N70)/SUM($C$3:$E$3,$G$3,$K$3,$M$3:$N$3)</f>
        <v>787.2274156469706</v>
      </c>
      <c r="T70" s="19">
        <f t="shared" ref="T70:T101" si="36">+($E$3*$E70+$G$3*$G70+$K$3*$K70+$M$3*$M70+$N$3*$N70)/SUM($E$3,$G$3,$K$3,$M$3:$N$3)</f>
        <v>754.21027839931162</v>
      </c>
      <c r="U70" s="19">
        <f t="shared" ref="U70:U101" si="37">+($E$3*$E70+$G$3*$G70+$K$3*$K70+$N$3*$N70)/SUM($E$3,$G$3,$K$3,$N$3)</f>
        <v>733.53180810424863</v>
      </c>
      <c r="V70" s="19"/>
      <c r="W70" s="20">
        <f t="shared" ref="W70:W101" si="38">($E$3*$E70+SUMPRODUCT($G$3:$L$3,$G70:$L70)+$N$3*$N70)/SUM($E$3,$G$3:$L$3,$N$3)</f>
        <v>782.94742643458289</v>
      </c>
      <c r="X70" s="21"/>
      <c r="Y70" s="42">
        <f t="shared" si="32"/>
        <v>5.2185573982037603E-2</v>
      </c>
      <c r="Z70" s="24">
        <f t="shared" si="32"/>
        <v>4.0227088441904923E-2</v>
      </c>
      <c r="AA70" s="24">
        <f t="shared" si="32"/>
        <v>6.5072632491535609E-2</v>
      </c>
      <c r="AB70" s="24">
        <f t="shared" si="32"/>
        <v>8.4886561266742877E-2</v>
      </c>
      <c r="AC70" s="24">
        <f t="shared" si="32"/>
        <v>2.0148470215308301E-2</v>
      </c>
      <c r="AD70" s="24">
        <f t="shared" si="32"/>
        <v>4.6049331656770942E-2</v>
      </c>
      <c r="AE70" s="24">
        <f t="shared" si="32"/>
        <v>6.664019445131486E-2</v>
      </c>
      <c r="AF70" s="24">
        <f t="shared" si="32"/>
        <v>6.1433096277932808E-2</v>
      </c>
      <c r="AG70" s="24">
        <f t="shared" si="32"/>
        <v>3.4593266826270286E-2</v>
      </c>
      <c r="AH70" s="24">
        <f t="shared" si="32"/>
        <v>4.2210132679337153E-2</v>
      </c>
      <c r="AI70" s="24">
        <f t="shared" si="32"/>
        <v>4.0534910409575353E-2</v>
      </c>
      <c r="AJ70" s="24">
        <f t="shared" si="32"/>
        <v>6.6308469961298355E-2</v>
      </c>
      <c r="AK70" s="24">
        <f t="shared" si="32"/>
        <v>5.1929470492864116E-2</v>
      </c>
      <c r="AL70" s="24">
        <f t="shared" si="32"/>
        <v>3.5448275412610197E-2</v>
      </c>
      <c r="AM70" s="24">
        <f t="shared" si="32"/>
        <v>5.6768720454353438E-2</v>
      </c>
      <c r="AN70" s="24">
        <f t="shared" si="32"/>
        <v>4.4903818538295726E-2</v>
      </c>
      <c r="AO70" s="24">
        <f t="shared" si="30"/>
        <v>5.2185363131785012E-2</v>
      </c>
      <c r="AP70" s="24">
        <f t="shared" si="30"/>
        <v>5.275908888735148E-2</v>
      </c>
      <c r="AQ70" s="24">
        <f t="shared" si="30"/>
        <v>6.3552650283607459E-2</v>
      </c>
      <c r="AR70" s="24">
        <f t="shared" si="24"/>
        <v>6.2784559955075592E-2</v>
      </c>
      <c r="AS70" s="24" t="e">
        <f t="shared" si="24"/>
        <v>#DIV/0!</v>
      </c>
      <c r="AT70" s="24">
        <f t="shared" si="24"/>
        <v>6.1332052674007764E-2</v>
      </c>
      <c r="AU70" s="21"/>
      <c r="AV70" s="24">
        <f t="shared" si="29"/>
        <v>0.60454685043426992</v>
      </c>
      <c r="AW70" s="24">
        <f t="shared" si="29"/>
        <v>0.6419108030670535</v>
      </c>
      <c r="AX70" s="24">
        <f t="shared" si="29"/>
        <v>0.53944055246049083</v>
      </c>
      <c r="AY70" s="24">
        <f t="shared" si="29"/>
        <v>0.77115852611763924</v>
      </c>
      <c r="AZ70" s="24">
        <f t="shared" si="29"/>
        <v>0.36836077809848744</v>
      </c>
      <c r="BA70" s="24">
        <f t="shared" si="29"/>
        <v>0.56318007762461209</v>
      </c>
      <c r="BB70" s="24">
        <f t="shared" si="29"/>
        <v>0.63689522002931587</v>
      </c>
      <c r="BC70" s="24">
        <f t="shared" si="29"/>
        <v>0.58229532860956268</v>
      </c>
      <c r="BD70" s="24">
        <f t="shared" si="27"/>
        <v>0.38112502831180839</v>
      </c>
      <c r="BE70" s="24">
        <f t="shared" si="27"/>
        <v>0.50157913429947287</v>
      </c>
      <c r="BF70" s="24">
        <f t="shared" si="27"/>
        <v>0.50906795052838771</v>
      </c>
      <c r="BG70" s="24">
        <f t="shared" si="27"/>
        <v>0.77191396949935243</v>
      </c>
      <c r="BH70" s="24">
        <f t="shared" si="27"/>
        <v>0.52210926122835799</v>
      </c>
      <c r="BI70" s="24">
        <f t="shared" si="27"/>
        <v>0.68696028990110847</v>
      </c>
      <c r="BJ70" s="24">
        <f t="shared" si="27"/>
        <v>0.64785347324561715</v>
      </c>
      <c r="BK70" s="24">
        <f t="shared" si="27"/>
        <v>0.41207527049242554</v>
      </c>
      <c r="BL70" s="24">
        <f t="shared" si="31"/>
        <v>0.60455066105935695</v>
      </c>
      <c r="BM70" s="24">
        <f t="shared" si="31"/>
        <v>0.64541445082912685</v>
      </c>
      <c r="BN70" s="24">
        <f t="shared" si="31"/>
        <v>0.65794428287224704</v>
      </c>
      <c r="BO70" s="24">
        <f t="shared" si="31"/>
        <v>0.62865061375521258</v>
      </c>
      <c r="BP70" s="24" t="e">
        <f t="shared" si="31"/>
        <v>#DIV/0!</v>
      </c>
      <c r="BQ70" s="24">
        <f t="shared" si="31"/>
        <v>0.60327174313748499</v>
      </c>
      <c r="BR70" s="21"/>
      <c r="BS70" s="35">
        <f t="shared" ref="BS70:BS95" si="39">+A70</f>
        <v>44682</v>
      </c>
      <c r="BT70" s="24">
        <f t="shared" si="26"/>
        <v>1.2521256447629575E-2</v>
      </c>
      <c r="BU70" s="24">
        <f t="shared" si="26"/>
        <v>1.7464784492050112E-3</v>
      </c>
      <c r="BV70" s="24">
        <f t="shared" si="26"/>
        <v>9.5757432244108938E-3</v>
      </c>
      <c r="BW70" s="24">
        <f t="shared" si="33"/>
        <v>1.4855720686057631E-3</v>
      </c>
      <c r="BX70" s="24">
        <f t="shared" si="33"/>
        <v>2.6908476810611572E-3</v>
      </c>
      <c r="BY70" s="24">
        <f t="shared" si="33"/>
        <v>5.5784650878311949E-3</v>
      </c>
      <c r="BZ70" s="24">
        <f t="shared" si="33"/>
        <v>8.5345387150810529E-3</v>
      </c>
      <c r="CA70" s="24">
        <f t="shared" si="33"/>
        <v>6.501981070941087E-4</v>
      </c>
      <c r="CB70" s="24">
        <f t="shared" si="33"/>
        <v>2.4588143439946276E-3</v>
      </c>
      <c r="CC70" s="24">
        <f t="shared" si="33"/>
        <v>6.462100736697986E-4</v>
      </c>
      <c r="CD70" s="24">
        <f t="shared" si="33"/>
        <v>4.7807306847423049E-3</v>
      </c>
      <c r="CE70" s="24">
        <f t="shared" si="33"/>
        <v>1.5157391272583329E-3</v>
      </c>
      <c r="CF70" s="24">
        <f t="shared" si="16"/>
        <v>5.2184594010583826E-2</v>
      </c>
    </row>
    <row r="71" spans="1:84" x14ac:dyDescent="0.25">
      <c r="A71" s="31">
        <f>+[1]CUY!A72</f>
        <v>44713</v>
      </c>
      <c r="B71" s="17">
        <f>+[1]CUY!B72</f>
        <v>827.99720000000002</v>
      </c>
      <c r="C71" s="17">
        <f>+[1]CUY!C72</f>
        <v>890.23490000000004</v>
      </c>
      <c r="D71" s="17">
        <f>+[1]CUY!D72</f>
        <v>633.07380000000001</v>
      </c>
      <c r="E71" s="17">
        <f>+[1]CUY!E72</f>
        <v>840.63120000000004</v>
      </c>
      <c r="F71" s="17">
        <f>+[1]CUY!F72</f>
        <v>674.84720000000004</v>
      </c>
      <c r="G71" s="17">
        <f>+[1]CUY!G72</f>
        <v>773.66589999999997</v>
      </c>
      <c r="H71" s="17">
        <f>+[1]CUY!H72</f>
        <v>966.43579999999997</v>
      </c>
      <c r="I71" s="17">
        <f>+[1]CUY!I72</f>
        <v>964.39869999999996</v>
      </c>
      <c r="J71" s="17">
        <f>+[1]CUY!J72</f>
        <v>577.07460000000003</v>
      </c>
      <c r="K71" s="17">
        <f>+[1]CUY!K72</f>
        <v>705.70280000000002</v>
      </c>
      <c r="L71" s="17">
        <f>+[1]CUY!L72</f>
        <v>576.99980000000005</v>
      </c>
      <c r="M71" s="17">
        <f>+[1]CUY!M72</f>
        <v>890.91099999999994</v>
      </c>
      <c r="N71" s="17">
        <f>+[1]CUY!N72</f>
        <v>661.65260000000001</v>
      </c>
      <c r="O71" s="18">
        <f>+[1]CUY!R72</f>
        <v>816.78549999999996</v>
      </c>
      <c r="P71" s="19">
        <f>+[1]CUY!S72</f>
        <v>865.45090000000005</v>
      </c>
      <c r="Q71" s="20">
        <f>+[1]CUY!T72</f>
        <v>712.6223</v>
      </c>
      <c r="R71" s="18">
        <f t="shared" si="34"/>
        <v>827.98386951999987</v>
      </c>
      <c r="S71" s="19">
        <f t="shared" si="35"/>
        <v>826.21415611069551</v>
      </c>
      <c r="T71" s="19">
        <f t="shared" si="36"/>
        <v>793.79997165806094</v>
      </c>
      <c r="U71" s="19">
        <f t="shared" si="37"/>
        <v>770.05093402356306</v>
      </c>
      <c r="V71" s="19"/>
      <c r="W71" s="20">
        <f t="shared" si="38"/>
        <v>825.21909223412399</v>
      </c>
      <c r="X71" s="21"/>
      <c r="Y71" s="42">
        <f t="shared" si="32"/>
        <v>5.2963880800524832E-2</v>
      </c>
      <c r="Z71" s="24">
        <f t="shared" si="32"/>
        <v>4.5558096726657782E-2</v>
      </c>
      <c r="AA71" s="24">
        <f t="shared" si="32"/>
        <v>5.7926328449335873E-2</v>
      </c>
      <c r="AB71" s="24">
        <f t="shared" si="32"/>
        <v>4.5940152196934037E-2</v>
      </c>
      <c r="AC71" s="24">
        <f t="shared" si="32"/>
        <v>6.6056775716583971E-2</v>
      </c>
      <c r="AD71" s="24">
        <f t="shared" si="32"/>
        <v>6.3584742378303361E-2</v>
      </c>
      <c r="AE71" s="24">
        <f t="shared" si="32"/>
        <v>7.1729707005230736E-2</v>
      </c>
      <c r="AF71" s="24">
        <f t="shared" si="32"/>
        <v>5.8884673644803653E-2</v>
      </c>
      <c r="AG71" s="24">
        <f t="shared" si="32"/>
        <v>4.6288776577660951E-3</v>
      </c>
      <c r="AH71" s="24">
        <f t="shared" si="32"/>
        <v>4.5210468295976192E-2</v>
      </c>
      <c r="AI71" s="24">
        <f t="shared" si="32"/>
        <v>4.2556182414510646E-2</v>
      </c>
      <c r="AJ71" s="24">
        <f t="shared" si="32"/>
        <v>6.2169216286409368E-2</v>
      </c>
      <c r="AK71" s="24">
        <f t="shared" si="32"/>
        <v>4.6685981992927283E-2</v>
      </c>
      <c r="AL71" s="24">
        <f t="shared" si="32"/>
        <v>7.1016414981645681E-2</v>
      </c>
      <c r="AM71" s="24">
        <f t="shared" si="32"/>
        <v>4.8042930661396976E-2</v>
      </c>
      <c r="AN71" s="24">
        <f t="shared" si="32"/>
        <v>6.1056326986898224E-2</v>
      </c>
      <c r="AO71" s="24">
        <f t="shared" si="30"/>
        <v>5.2962658266941576E-2</v>
      </c>
      <c r="AP71" s="24">
        <f t="shared" si="30"/>
        <v>4.9524114237922356E-2</v>
      </c>
      <c r="AQ71" s="24">
        <f t="shared" si="30"/>
        <v>5.2491585427305587E-2</v>
      </c>
      <c r="AR71" s="24">
        <f t="shared" si="24"/>
        <v>4.9785333799900355E-2</v>
      </c>
      <c r="AS71" s="24" t="e">
        <f t="shared" si="24"/>
        <v>#DIV/0!</v>
      </c>
      <c r="AT71" s="24">
        <f t="shared" si="24"/>
        <v>5.3990426907767564E-2</v>
      </c>
      <c r="AU71" s="21"/>
      <c r="AV71" s="24">
        <f t="shared" si="29"/>
        <v>0.63165628846992483</v>
      </c>
      <c r="AW71" s="24">
        <f t="shared" si="29"/>
        <v>0.65185810980065306</v>
      </c>
      <c r="AX71" s="24">
        <f t="shared" si="29"/>
        <v>0.54062617571603999</v>
      </c>
      <c r="AY71" s="24">
        <f t="shared" si="29"/>
        <v>0.77929402790251134</v>
      </c>
      <c r="AZ71" s="24">
        <f t="shared" si="29"/>
        <v>0.41431561175350717</v>
      </c>
      <c r="BA71" s="24">
        <f t="shared" si="29"/>
        <v>0.60649883063242593</v>
      </c>
      <c r="BB71" s="24">
        <f t="shared" si="29"/>
        <v>0.68574625609521034</v>
      </c>
      <c r="BC71" s="24">
        <f t="shared" si="29"/>
        <v>0.64193857976888524</v>
      </c>
      <c r="BD71" s="24">
        <f t="shared" si="27"/>
        <v>0.2951108814974126</v>
      </c>
      <c r="BE71" s="24">
        <f t="shared" si="27"/>
        <v>0.52560342380628011</v>
      </c>
      <c r="BF71" s="24">
        <f t="shared" si="27"/>
        <v>0.5438617427181609</v>
      </c>
      <c r="BG71" s="24">
        <f t="shared" si="27"/>
        <v>0.81273603784215243</v>
      </c>
      <c r="BH71" s="24">
        <f t="shared" si="27"/>
        <v>0.5651148124826435</v>
      </c>
      <c r="BI71" s="24">
        <f t="shared" si="27"/>
        <v>0.76981412288205719</v>
      </c>
      <c r="BJ71" s="24">
        <f t="shared" si="27"/>
        <v>0.66385861378775912</v>
      </c>
      <c r="BK71" s="24">
        <f t="shared" si="27"/>
        <v>0.4479546096892888</v>
      </c>
      <c r="BL71" s="24">
        <f t="shared" si="31"/>
        <v>0.6316595789053463</v>
      </c>
      <c r="BM71" s="24">
        <f t="shared" si="31"/>
        <v>0.66393370270215812</v>
      </c>
      <c r="BN71" s="24">
        <f t="shared" si="31"/>
        <v>0.68622698477740651</v>
      </c>
      <c r="BO71" s="24">
        <f t="shared" si="31"/>
        <v>0.65357546592751259</v>
      </c>
      <c r="BP71" s="24" t="e">
        <f t="shared" si="31"/>
        <v>#DIV/0!</v>
      </c>
      <c r="BQ71" s="24">
        <f t="shared" si="31"/>
        <v>0.63679965720933374</v>
      </c>
      <c r="BR71" s="21"/>
      <c r="BS71" s="35">
        <f t="shared" si="39"/>
        <v>44713</v>
      </c>
      <c r="BT71" s="24">
        <f t="shared" si="26"/>
        <v>1.4019441034522719E-2</v>
      </c>
      <c r="BU71" s="24">
        <f t="shared" si="26"/>
        <v>1.5737209974551992E-3</v>
      </c>
      <c r="BV71" s="24">
        <f t="shared" si="26"/>
        <v>5.3434034578280836E-3</v>
      </c>
      <c r="BW71" s="24">
        <f t="shared" si="33"/>
        <v>4.7221530488176337E-3</v>
      </c>
      <c r="BX71" s="24">
        <f t="shared" si="33"/>
        <v>3.6938437648113254E-3</v>
      </c>
      <c r="BY71" s="24">
        <f t="shared" si="33"/>
        <v>6.0869974925894868E-3</v>
      </c>
      <c r="BZ71" s="24">
        <f t="shared" si="33"/>
        <v>8.2523987119715522E-3</v>
      </c>
      <c r="CA71" s="24">
        <f t="shared" si="33"/>
        <v>8.5547462316673889E-5</v>
      </c>
      <c r="CB71" s="24">
        <f t="shared" si="33"/>
        <v>2.608620929304814E-3</v>
      </c>
      <c r="CC71" s="24">
        <f t="shared" si="33"/>
        <v>6.7092114685449785E-4</v>
      </c>
      <c r="CD71" s="24">
        <f t="shared" si="33"/>
        <v>4.5424607213259346E-3</v>
      </c>
      <c r="CE71" s="24">
        <f t="shared" si="33"/>
        <v>1.3623583087969467E-3</v>
      </c>
      <c r="CF71" s="24">
        <f t="shared" ref="CF71:CF95" si="40">+SUM(BT71:CE71)</f>
        <v>5.2961867076594872E-2</v>
      </c>
    </row>
    <row r="72" spans="1:84" x14ac:dyDescent="0.25">
      <c r="A72" s="31">
        <f>+[1]CUY!A73</f>
        <v>44743</v>
      </c>
      <c r="B72" s="17">
        <f>+[1]CUY!B73</f>
        <v>888.70169999999996</v>
      </c>
      <c r="C72" s="17">
        <f>+[1]CUY!C73</f>
        <v>943.48559999999998</v>
      </c>
      <c r="D72" s="17">
        <f>+[1]CUY!D73</f>
        <v>670.13520000000005</v>
      </c>
      <c r="E72" s="17">
        <f>+[1]CUY!E73</f>
        <v>916.41420000000005</v>
      </c>
      <c r="F72" s="17">
        <f>+[1]CUY!F73</f>
        <v>707.5693</v>
      </c>
      <c r="G72" s="17">
        <f>+[1]CUY!G73</f>
        <v>841.72580000000005</v>
      </c>
      <c r="H72" s="17">
        <f>+[1]CUY!H73</f>
        <v>1032.1161999999999</v>
      </c>
      <c r="I72" s="17">
        <f>+[1]CUY!I73</f>
        <v>1033.6685</v>
      </c>
      <c r="J72" s="17">
        <f>+[1]CUY!J73</f>
        <v>619.19849999999997</v>
      </c>
      <c r="K72" s="17">
        <f>+[1]CUY!K73</f>
        <v>795.90700000000004</v>
      </c>
      <c r="L72" s="17">
        <f>+[1]CUY!L73</f>
        <v>626.74509999999998</v>
      </c>
      <c r="M72" s="17">
        <f>+[1]CUY!M73</f>
        <v>966.34879999999998</v>
      </c>
      <c r="N72" s="17">
        <f>+[1]CUY!N73</f>
        <v>711.07759999999996</v>
      </c>
      <c r="O72" s="18">
        <f>+[1]CUY!R73</f>
        <v>915.63720000000001</v>
      </c>
      <c r="P72" s="19">
        <f>+[1]CUY!S73</f>
        <v>925.12909999999999</v>
      </c>
      <c r="Q72" s="20">
        <f>+[1]CUY!T73</f>
        <v>755.13319999999999</v>
      </c>
      <c r="R72" s="18">
        <f t="shared" si="34"/>
        <v>888.69016386999988</v>
      </c>
      <c r="S72" s="19">
        <f t="shared" si="35"/>
        <v>889.60764463724729</v>
      </c>
      <c r="T72" s="19">
        <f t="shared" si="36"/>
        <v>868.15914021801507</v>
      </c>
      <c r="U72" s="19">
        <f t="shared" si="37"/>
        <v>844.14631731524469</v>
      </c>
      <c r="V72" s="19"/>
      <c r="W72" s="20">
        <f t="shared" si="38"/>
        <v>894.41599669089533</v>
      </c>
      <c r="X72" s="21"/>
      <c r="Y72" s="42">
        <f t="shared" si="32"/>
        <v>7.3314861451222235E-2</v>
      </c>
      <c r="Z72" s="24">
        <f t="shared" si="32"/>
        <v>5.9816459678226463E-2</v>
      </c>
      <c r="AA72" s="24">
        <f t="shared" si="32"/>
        <v>5.8541989891226054E-2</v>
      </c>
      <c r="AB72" s="24">
        <f t="shared" si="32"/>
        <v>9.0150115770149863E-2</v>
      </c>
      <c r="AC72" s="24">
        <f t="shared" si="32"/>
        <v>4.8488161468255297E-2</v>
      </c>
      <c r="AD72" s="24">
        <f t="shared" si="32"/>
        <v>8.7970660203584128E-2</v>
      </c>
      <c r="AE72" s="24">
        <f t="shared" si="32"/>
        <v>6.7961472453731409E-2</v>
      </c>
      <c r="AF72" s="24">
        <f t="shared" si="32"/>
        <v>7.1826932159904544E-2</v>
      </c>
      <c r="AG72" s="24">
        <f t="shared" si="32"/>
        <v>7.2995588438652392E-2</v>
      </c>
      <c r="AH72" s="24">
        <f t="shared" si="32"/>
        <v>0.12782179693774776</v>
      </c>
      <c r="AI72" s="24">
        <f t="shared" si="32"/>
        <v>8.621372139123773E-2</v>
      </c>
      <c r="AJ72" s="24">
        <f t="shared" si="32"/>
        <v>8.4674900186438418E-2</v>
      </c>
      <c r="AK72" s="24">
        <f t="shared" si="32"/>
        <v>7.4699321063651736E-2</v>
      </c>
      <c r="AL72" s="24">
        <f t="shared" si="32"/>
        <v>0.12102528754489406</v>
      </c>
      <c r="AM72" s="24">
        <f t="shared" si="32"/>
        <v>6.8956193817581113E-2</v>
      </c>
      <c r="AN72" s="24">
        <f t="shared" si="32"/>
        <v>5.9654181464711353E-2</v>
      </c>
      <c r="AO72" s="24">
        <f t="shared" si="30"/>
        <v>7.3318208946742791E-2</v>
      </c>
      <c r="AP72" s="24">
        <f t="shared" si="30"/>
        <v>7.6727671703144207E-2</v>
      </c>
      <c r="AQ72" s="24">
        <f t="shared" si="30"/>
        <v>9.3674944841123375E-2</v>
      </c>
      <c r="AR72" s="24">
        <f t="shared" si="24"/>
        <v>9.6221405647193725E-2</v>
      </c>
      <c r="AS72" s="24" t="e">
        <f t="shared" si="24"/>
        <v>#DIV/0!</v>
      </c>
      <c r="AT72" s="24">
        <f t="shared" si="24"/>
        <v>8.3852767232316383E-2</v>
      </c>
      <c r="AU72" s="21"/>
      <c r="AV72" s="24">
        <f t="shared" si="29"/>
        <v>0.69749322732632235</v>
      </c>
      <c r="AW72" s="24">
        <f t="shared" si="29"/>
        <v>0.6947773475853678</v>
      </c>
      <c r="AX72" s="24">
        <f t="shared" si="29"/>
        <v>0.59713165360103182</v>
      </c>
      <c r="AY72" s="24">
        <f t="shared" si="29"/>
        <v>0.87792065518824924</v>
      </c>
      <c r="AZ72" s="24">
        <f t="shared" si="29"/>
        <v>0.44779388053422564</v>
      </c>
      <c r="BA72" s="24">
        <f t="shared" si="29"/>
        <v>0.69332844616076672</v>
      </c>
      <c r="BB72" s="24">
        <f t="shared" si="29"/>
        <v>0.71352235297242728</v>
      </c>
      <c r="BC72" s="24">
        <f t="shared" si="29"/>
        <v>0.7127353550202471</v>
      </c>
      <c r="BD72" s="24">
        <f t="shared" si="27"/>
        <v>0.39631428061790674</v>
      </c>
      <c r="BE72" s="24">
        <f t="shared" si="27"/>
        <v>0.66694347584503078</v>
      </c>
      <c r="BF72" s="24">
        <f t="shared" si="27"/>
        <v>0.65461264997230617</v>
      </c>
      <c r="BG72" s="24">
        <f t="shared" si="27"/>
        <v>0.8829562966927853</v>
      </c>
      <c r="BH72" s="24">
        <f t="shared" si="27"/>
        <v>0.65021260123564462</v>
      </c>
      <c r="BI72" s="24">
        <f t="shared" si="27"/>
        <v>0.87758426485904217</v>
      </c>
      <c r="BJ72" s="24">
        <f t="shared" si="27"/>
        <v>0.71960310035560138</v>
      </c>
      <c r="BK72" s="24">
        <f t="shared" si="27"/>
        <v>0.51993470465631875</v>
      </c>
      <c r="BL72" s="24">
        <f t="shared" si="31"/>
        <v>0.69750277561302965</v>
      </c>
      <c r="BM72" s="24">
        <f t="shared" si="31"/>
        <v>0.73470422161962623</v>
      </c>
      <c r="BN72" s="24">
        <f t="shared" si="31"/>
        <v>0.78409181413802598</v>
      </c>
      <c r="BO72" s="24">
        <f t="shared" si="31"/>
        <v>0.75824698982766137</v>
      </c>
      <c r="BP72" s="24" t="e">
        <f t="shared" si="31"/>
        <v>#DIV/0!</v>
      </c>
      <c r="BQ72" s="24">
        <f t="shared" si="31"/>
        <v>0.72050703382723658</v>
      </c>
      <c r="BR72" s="21"/>
      <c r="BS72" s="35">
        <f t="shared" si="39"/>
        <v>44743</v>
      </c>
      <c r="BT72" s="24">
        <f t="shared" si="26"/>
        <v>1.8277657146666657E-2</v>
      </c>
      <c r="BU72" s="24">
        <f t="shared" si="26"/>
        <v>1.5979425775835979E-3</v>
      </c>
      <c r="BV72" s="24">
        <f t="shared" si="26"/>
        <v>1.0415621453792358E-2</v>
      </c>
      <c r="BW72" s="24">
        <f t="shared" si="33"/>
        <v>3.5093385339950377E-3</v>
      </c>
      <c r="BX72" s="24">
        <f t="shared" si="33"/>
        <v>5.1620485190046594E-3</v>
      </c>
      <c r="BY72" s="24">
        <f t="shared" si="33"/>
        <v>5.8700072898797201E-3</v>
      </c>
      <c r="BZ72" s="24">
        <f t="shared" si="33"/>
        <v>1.0122794859692766E-2</v>
      </c>
      <c r="CA72" s="24">
        <f t="shared" si="33"/>
        <v>1.2871235192582757E-3</v>
      </c>
      <c r="CB72" s="24">
        <f t="shared" si="33"/>
        <v>7.3209453365301238E-3</v>
      </c>
      <c r="CC72" s="24">
        <f t="shared" si="33"/>
        <v>1.3457711209651415E-3</v>
      </c>
      <c r="CD72" s="24">
        <f t="shared" si="33"/>
        <v>6.2409502109427462E-3</v>
      </c>
      <c r="CE72" s="24">
        <f t="shared" si="33"/>
        <v>2.1668279796115231E-3</v>
      </c>
      <c r="CF72" s="24">
        <f t="shared" si="40"/>
        <v>7.3317028547922602E-2</v>
      </c>
    </row>
    <row r="73" spans="1:84" x14ac:dyDescent="0.25">
      <c r="A73" s="31">
        <f>+[1]CUY!A74</f>
        <v>44774</v>
      </c>
      <c r="B73" s="17">
        <f>+[1]CUY!B74</f>
        <v>946.05799999999999</v>
      </c>
      <c r="C73" s="17">
        <f>+[1]CUY!C74</f>
        <v>1013.1572</v>
      </c>
      <c r="D73" s="17">
        <f>+[1]CUY!D74</f>
        <v>714.3279</v>
      </c>
      <c r="E73" s="17">
        <f>+[1]CUY!E74</f>
        <v>996.89829999999995</v>
      </c>
      <c r="F73" s="17">
        <f>+[1]CUY!F74</f>
        <v>746.95979999999997</v>
      </c>
      <c r="G73" s="17">
        <f>+[1]CUY!G74</f>
        <v>908.80589999999995</v>
      </c>
      <c r="H73" s="17">
        <f>+[1]CUY!H74</f>
        <v>1078.0811000000001</v>
      </c>
      <c r="I73" s="17">
        <f>+[1]CUY!I74</f>
        <v>1069.3371999999999</v>
      </c>
      <c r="J73" s="17">
        <f>+[1]CUY!J74</f>
        <v>646.70860000000005</v>
      </c>
      <c r="K73" s="17">
        <f>+[1]CUY!K74</f>
        <v>841.62109999999996</v>
      </c>
      <c r="L73" s="17">
        <f>+[1]CUY!L74</f>
        <v>675.36959999999999</v>
      </c>
      <c r="M73" s="17">
        <f>+[1]CUY!M74</f>
        <v>1031.7158999999999</v>
      </c>
      <c r="N73" s="17">
        <f>+[1]CUY!N74</f>
        <v>767.74300000000005</v>
      </c>
      <c r="O73" s="18">
        <f>+[1]CUY!R74</f>
        <v>1010.2089999999999</v>
      </c>
      <c r="P73" s="19">
        <f>+[1]CUY!S74</f>
        <v>982.47180000000003</v>
      </c>
      <c r="Q73" s="20">
        <f>+[1]CUY!T74</f>
        <v>791.53120000000001</v>
      </c>
      <c r="R73" s="18">
        <f t="shared" si="34"/>
        <v>946.04720675999999</v>
      </c>
      <c r="S73" s="19">
        <f t="shared" si="35"/>
        <v>955.96016050860112</v>
      </c>
      <c r="T73" s="19">
        <f t="shared" si="36"/>
        <v>934.07511483075155</v>
      </c>
      <c r="U73" s="19">
        <f t="shared" si="37"/>
        <v>910.19652224205652</v>
      </c>
      <c r="V73" s="19"/>
      <c r="W73" s="20">
        <f t="shared" si="38"/>
        <v>947.97982995409336</v>
      </c>
      <c r="X73" s="21"/>
      <c r="Y73" s="42">
        <f t="shared" si="32"/>
        <v>6.4539428696940737E-2</v>
      </c>
      <c r="Z73" s="24">
        <f t="shared" si="32"/>
        <v>7.3844900229531829E-2</v>
      </c>
      <c r="AA73" s="24">
        <f t="shared" si="32"/>
        <v>6.5945946429914359E-2</v>
      </c>
      <c r="AB73" s="24">
        <f t="shared" si="32"/>
        <v>8.7825024972332244E-2</v>
      </c>
      <c r="AC73" s="24">
        <f t="shared" si="32"/>
        <v>5.5670165452345044E-2</v>
      </c>
      <c r="AD73" s="24">
        <f t="shared" si="32"/>
        <v>7.9693529650629591E-2</v>
      </c>
      <c r="AE73" s="24">
        <f t="shared" si="32"/>
        <v>4.4534617323127135E-2</v>
      </c>
      <c r="AF73" s="24">
        <f t="shared" si="32"/>
        <v>3.450690429281722E-2</v>
      </c>
      <c r="AG73" s="24">
        <f t="shared" si="32"/>
        <v>4.4428563699686174E-2</v>
      </c>
      <c r="AH73" s="24">
        <f t="shared" si="32"/>
        <v>5.7436484413379896E-2</v>
      </c>
      <c r="AI73" s="24">
        <f t="shared" si="32"/>
        <v>7.7582577031715116E-2</v>
      </c>
      <c r="AJ73" s="24">
        <f t="shared" si="32"/>
        <v>6.7643380940711983E-2</v>
      </c>
      <c r="AK73" s="24">
        <f t="shared" si="32"/>
        <v>7.9689474116467762E-2</v>
      </c>
      <c r="AL73" s="24">
        <f t="shared" si="32"/>
        <v>0.10328523131213974</v>
      </c>
      <c r="AM73" s="24">
        <f t="shared" si="32"/>
        <v>6.1983457227753336E-2</v>
      </c>
      <c r="AN73" s="24">
        <f t="shared" si="32"/>
        <v>4.8200767758588947E-2</v>
      </c>
      <c r="AO73" s="24">
        <f t="shared" si="30"/>
        <v>6.4541102424523267E-2</v>
      </c>
      <c r="AP73" s="24">
        <f t="shared" si="30"/>
        <v>7.4586269881269152E-2</v>
      </c>
      <c r="AQ73" s="24">
        <f t="shared" si="30"/>
        <v>7.5926142522882989E-2</v>
      </c>
      <c r="AR73" s="24">
        <f t="shared" si="24"/>
        <v>7.8244971958037368E-2</v>
      </c>
      <c r="AS73" s="24" t="e">
        <f t="shared" si="24"/>
        <v>#DIV/0!</v>
      </c>
      <c r="AT73" s="24">
        <f t="shared" si="24"/>
        <v>5.9886935677995634E-2</v>
      </c>
      <c r="AU73" s="21"/>
      <c r="AV73" s="24">
        <f t="shared" si="29"/>
        <v>0.77548676039135644</v>
      </c>
      <c r="AW73" s="24">
        <f t="shared" si="29"/>
        <v>0.799328082762643</v>
      </c>
      <c r="AX73" s="24">
        <f t="shared" si="29"/>
        <v>0.67720362400831546</v>
      </c>
      <c r="AY73" s="24">
        <f t="shared" si="29"/>
        <v>1.0035337741423316</v>
      </c>
      <c r="AZ73" s="24">
        <f t="shared" si="29"/>
        <v>0.56933756944219738</v>
      </c>
      <c r="BA73" s="24">
        <f t="shared" si="29"/>
        <v>0.76294772723216675</v>
      </c>
      <c r="BB73" s="24">
        <f t="shared" si="29"/>
        <v>0.72010658114646531</v>
      </c>
      <c r="BC73" s="24">
        <f t="shared" si="29"/>
        <v>0.72553032837185971</v>
      </c>
      <c r="BD73" s="24">
        <f t="shared" si="27"/>
        <v>0.43778329534570837</v>
      </c>
      <c r="BE73" s="24">
        <f t="shared" si="27"/>
        <v>0.71674691958131675</v>
      </c>
      <c r="BF73" s="24">
        <f t="shared" si="27"/>
        <v>0.75262529343651985</v>
      </c>
      <c r="BG73" s="24">
        <f t="shared" si="27"/>
        <v>0.96745351516948697</v>
      </c>
      <c r="BH73" s="24">
        <f t="shared" si="27"/>
        <v>0.73109214139008594</v>
      </c>
      <c r="BI73" s="24">
        <f t="shared" si="27"/>
        <v>1.0976544769012961</v>
      </c>
      <c r="BJ73" s="24">
        <f t="shared" si="27"/>
        <v>0.77323619750934847</v>
      </c>
      <c r="BK73" s="24">
        <f t="shared" si="27"/>
        <v>0.60604522842784814</v>
      </c>
      <c r="BL73" s="24">
        <f t="shared" si="31"/>
        <v>0.7754970116132136</v>
      </c>
      <c r="BM73" s="24">
        <f t="shared" si="31"/>
        <v>0.83010852045238637</v>
      </c>
      <c r="BN73" s="24">
        <f t="shared" si="31"/>
        <v>0.87178765087050403</v>
      </c>
      <c r="BO73" s="24">
        <f t="shared" si="31"/>
        <v>0.84689353000623191</v>
      </c>
      <c r="BP73" s="24" t="e">
        <f t="shared" si="31"/>
        <v>#DIV/0!</v>
      </c>
      <c r="BQ73" s="24">
        <f t="shared" si="31"/>
        <v>0.77370503964519832</v>
      </c>
      <c r="BR73" s="21"/>
      <c r="BS73" s="35">
        <f t="shared" si="39"/>
        <v>44774</v>
      </c>
      <c r="BT73" s="24">
        <f t="shared" si="26"/>
        <v>2.2280444293062571E-2</v>
      </c>
      <c r="BU73" s="24">
        <f t="shared" si="26"/>
        <v>1.7752631619811217E-3</v>
      </c>
      <c r="BV73" s="24">
        <f t="shared" si="26"/>
        <v>1.0306147248283635E-2</v>
      </c>
      <c r="BW73" s="24">
        <f t="shared" si="33"/>
        <v>3.9359398097246782E-3</v>
      </c>
      <c r="BX73" s="24">
        <f t="shared" si="33"/>
        <v>4.7402072934033925E-3</v>
      </c>
      <c r="BY73" s="24">
        <f t="shared" si="33"/>
        <v>3.8273839242121545E-3</v>
      </c>
      <c r="BZ73" s="24">
        <f t="shared" si="33"/>
        <v>4.856424489792237E-3</v>
      </c>
      <c r="CA73" s="24">
        <f t="shared" si="33"/>
        <v>7.8317114730398513E-4</v>
      </c>
      <c r="CB73" s="24">
        <f t="shared" si="33"/>
        <v>3.4567139007385655E-3</v>
      </c>
      <c r="CC73" s="24">
        <f t="shared" si="33"/>
        <v>1.2255954950913229E-3</v>
      </c>
      <c r="CD73" s="24">
        <f t="shared" si="33"/>
        <v>5.0384131705835562E-3</v>
      </c>
      <c r="CE73" s="24">
        <f t="shared" si="33"/>
        <v>2.3145606900493196E-3</v>
      </c>
      <c r="CF73" s="24">
        <f t="shared" si="40"/>
        <v>6.4540264624226545E-2</v>
      </c>
    </row>
    <row r="74" spans="1:84" x14ac:dyDescent="0.25">
      <c r="A74" s="31">
        <f>+[1]CUY!A75</f>
        <v>44805</v>
      </c>
      <c r="B74" s="17">
        <f>+[1]CUY!B75</f>
        <v>1003.4171</v>
      </c>
      <c r="C74" s="17">
        <f>+[1]CUY!C75</f>
        <v>1078.2487000000001</v>
      </c>
      <c r="D74" s="17">
        <f>+[1]CUY!D75</f>
        <v>780.94330000000002</v>
      </c>
      <c r="E74" s="17">
        <f>+[1]CUY!E75</f>
        <v>1104.3895</v>
      </c>
      <c r="F74" s="17">
        <f>+[1]CUY!F75</f>
        <v>771.76959999999997</v>
      </c>
      <c r="G74" s="17">
        <f>+[1]CUY!G75</f>
        <v>971.83709999999996</v>
      </c>
      <c r="H74" s="17">
        <f>+[1]CUY!H75</f>
        <v>1135.2945</v>
      </c>
      <c r="I74" s="17">
        <f>+[1]CUY!I75</f>
        <v>1106.6678999999999</v>
      </c>
      <c r="J74" s="17">
        <f>+[1]CUY!J75</f>
        <v>670.39099999999996</v>
      </c>
      <c r="K74" s="17">
        <f>+[1]CUY!K75</f>
        <v>890.32809999999995</v>
      </c>
      <c r="L74" s="17">
        <f>+[1]CUY!L75</f>
        <v>701.43169999999998</v>
      </c>
      <c r="M74" s="17">
        <f>+[1]CUY!M75</f>
        <v>1076.2621999999999</v>
      </c>
      <c r="N74" s="17">
        <f>+[1]CUY!N75</f>
        <v>818.09739999999999</v>
      </c>
      <c r="O74" s="18">
        <f>+[1]CUY!R75</f>
        <v>1137.8911000000001</v>
      </c>
      <c r="P74" s="19">
        <f>+[1]CUY!S75</f>
        <v>1035.6318000000001</v>
      </c>
      <c r="Q74" s="20">
        <f>+[1]CUY!T75</f>
        <v>822.84870000000001</v>
      </c>
      <c r="R74" s="18">
        <f t="shared" si="34"/>
        <v>1003.4045077299999</v>
      </c>
      <c r="S74" s="19">
        <f t="shared" si="35"/>
        <v>1023.6047808077783</v>
      </c>
      <c r="T74" s="19">
        <f t="shared" si="36"/>
        <v>1003.9065967297763</v>
      </c>
      <c r="U74" s="19">
        <f t="shared" si="37"/>
        <v>986.21163484469832</v>
      </c>
      <c r="V74" s="19"/>
      <c r="W74" s="20">
        <f t="shared" si="38"/>
        <v>1007.7074410864576</v>
      </c>
      <c r="X74" s="21"/>
      <c r="Y74" s="42">
        <f t="shared" si="32"/>
        <v>6.0629580850222631E-2</v>
      </c>
      <c r="Z74" s="24">
        <f t="shared" si="32"/>
        <v>6.4246199898692957E-2</v>
      </c>
      <c r="AA74" s="24">
        <f t="shared" si="32"/>
        <v>9.3256052297551406E-2</v>
      </c>
      <c r="AB74" s="24">
        <f t="shared" si="32"/>
        <v>0.10782564279626117</v>
      </c>
      <c r="AC74" s="24">
        <f t="shared" si="32"/>
        <v>3.3214371108057028E-2</v>
      </c>
      <c r="AD74" s="24">
        <f t="shared" si="32"/>
        <v>6.9356063819568048E-2</v>
      </c>
      <c r="AE74" s="24">
        <f t="shared" si="32"/>
        <v>5.3069662384397587E-2</v>
      </c>
      <c r="AF74" s="24">
        <f t="shared" si="32"/>
        <v>3.4910129377337729E-2</v>
      </c>
      <c r="AG74" s="24">
        <f t="shared" si="32"/>
        <v>3.6619893411035331E-2</v>
      </c>
      <c r="AH74" s="24">
        <f t="shared" si="32"/>
        <v>5.7872836125425042E-2</v>
      </c>
      <c r="AI74" s="24">
        <f t="shared" si="32"/>
        <v>3.8589388684358905E-2</v>
      </c>
      <c r="AJ74" s="24">
        <f t="shared" si="32"/>
        <v>4.3176905580305514E-2</v>
      </c>
      <c r="AK74" s="24">
        <f t="shared" si="32"/>
        <v>6.5587572924793669E-2</v>
      </c>
      <c r="AL74" s="24">
        <f t="shared" si="32"/>
        <v>0.12639176645624817</v>
      </c>
      <c r="AM74" s="24">
        <f t="shared" si="32"/>
        <v>5.4108423264667804E-2</v>
      </c>
      <c r="AN74" s="24">
        <f t="shared" si="32"/>
        <v>3.9565717687439328E-2</v>
      </c>
      <c r="AO74" s="24">
        <f t="shared" si="30"/>
        <v>6.0628370931336217E-2</v>
      </c>
      <c r="AP74" s="24">
        <f t="shared" si="30"/>
        <v>7.0760919851710291E-2</v>
      </c>
      <c r="AQ74" s="24">
        <f t="shared" si="30"/>
        <v>7.4760028171479309E-2</v>
      </c>
      <c r="AR74" s="24">
        <f t="shared" si="24"/>
        <v>8.3515054985484172E-2</v>
      </c>
      <c r="AS74" s="24" t="e">
        <f t="shared" si="24"/>
        <v>#DIV/0!</v>
      </c>
      <c r="AT74" s="24">
        <f t="shared" si="24"/>
        <v>6.3005149735365862E-2</v>
      </c>
      <c r="AU74" s="21"/>
      <c r="AV74" s="24">
        <f t="shared" si="29"/>
        <v>0.83060146474811303</v>
      </c>
      <c r="AW74" s="24">
        <f t="shared" si="29"/>
        <v>0.86965299406669505</v>
      </c>
      <c r="AX74" s="24">
        <f t="shared" si="29"/>
        <v>0.73633476474624326</v>
      </c>
      <c r="AY74" s="24">
        <f t="shared" si="29"/>
        <v>1.0959971653285674</v>
      </c>
      <c r="AZ74" s="24">
        <f t="shared" si="29"/>
        <v>0.58494135506528644</v>
      </c>
      <c r="BA74" s="24">
        <f t="shared" si="29"/>
        <v>0.83219468106927597</v>
      </c>
      <c r="BB74" s="24">
        <f t="shared" si="29"/>
        <v>0.74559984624255238</v>
      </c>
      <c r="BC74" s="24">
        <f t="shared" si="29"/>
        <v>0.7565373671428306</v>
      </c>
      <c r="BD74" s="24">
        <f t="shared" si="27"/>
        <v>0.46224068272550123</v>
      </c>
      <c r="BE74" s="24">
        <f t="shared" si="27"/>
        <v>0.77526011934125028</v>
      </c>
      <c r="BF74" s="24">
        <f t="shared" si="27"/>
        <v>0.77311543587244236</v>
      </c>
      <c r="BG74" s="24">
        <f t="shared" si="27"/>
        <v>1.0091896164390821</v>
      </c>
      <c r="BH74" s="24">
        <f t="shared" si="27"/>
        <v>0.80663809662198904</v>
      </c>
      <c r="BI74" s="24">
        <f t="shared" si="27"/>
        <v>1.2083506544369005</v>
      </c>
      <c r="BJ74" s="24">
        <f t="shared" si="27"/>
        <v>0.82361198616520426</v>
      </c>
      <c r="BK74" s="24">
        <f t="shared" si="27"/>
        <v>0.6376552028299427</v>
      </c>
      <c r="BL74" s="24">
        <f t="shared" si="31"/>
        <v>0.83061245075747747</v>
      </c>
      <c r="BM74" s="24">
        <f t="shared" si="31"/>
        <v>0.90044367978340922</v>
      </c>
      <c r="BN74" s="24">
        <f t="shared" si="31"/>
        <v>0.94309461643051185</v>
      </c>
      <c r="BO74" s="24">
        <f t="shared" si="31"/>
        <v>0.92618355832785482</v>
      </c>
      <c r="BP74" s="24" t="e">
        <f t="shared" si="31"/>
        <v>#DIV/0!</v>
      </c>
      <c r="BQ74" s="24">
        <f t="shared" si="31"/>
        <v>0.82778575961781553</v>
      </c>
      <c r="BR74" s="21"/>
      <c r="BS74" s="35">
        <f t="shared" si="39"/>
        <v>44805</v>
      </c>
      <c r="BT74" s="24">
        <f t="shared" si="26"/>
        <v>1.9553773975802786E-2</v>
      </c>
      <c r="BU74" s="24">
        <f t="shared" si="26"/>
        <v>2.5137674222933488E-3</v>
      </c>
      <c r="BV74" s="24">
        <f t="shared" si="26"/>
        <v>1.2929966830786279E-2</v>
      </c>
      <c r="BW74" s="24">
        <f t="shared" si="33"/>
        <v>2.3287263994385119E-3</v>
      </c>
      <c r="BX74" s="24">
        <f t="shared" si="33"/>
        <v>4.1840556921457252E-3</v>
      </c>
      <c r="BY74" s="24">
        <f t="shared" si="33"/>
        <v>4.4751924300624173E-3</v>
      </c>
      <c r="BZ74" s="24">
        <f t="shared" si="33"/>
        <v>4.7745642444754948E-3</v>
      </c>
      <c r="CA74" s="24">
        <f t="shared" si="33"/>
        <v>6.3332768181231791E-4</v>
      </c>
      <c r="CB74" s="24">
        <f t="shared" si="33"/>
        <v>3.4597354496235951E-3</v>
      </c>
      <c r="CC74" s="24">
        <f t="shared" si="33"/>
        <v>6.1707743077062897E-4</v>
      </c>
      <c r="CD74" s="24">
        <f t="shared" si="33"/>
        <v>3.2254064232848287E-3</v>
      </c>
      <c r="CE74" s="24">
        <f t="shared" si="33"/>
        <v>1.9320852632713828E-3</v>
      </c>
      <c r="CF74" s="24">
        <f t="shared" si="40"/>
        <v>6.062767924376733E-2</v>
      </c>
    </row>
    <row r="75" spans="1:84" x14ac:dyDescent="0.25">
      <c r="A75" s="31">
        <f>+[1]CUY!A76</f>
        <v>44835</v>
      </c>
      <c r="B75" s="17">
        <f>+[1]CUY!B76</f>
        <v>1063.4947999999999</v>
      </c>
      <c r="C75" s="17">
        <f>+[1]CUY!C76</f>
        <v>1141.8172999999999</v>
      </c>
      <c r="D75" s="17">
        <f>+[1]CUY!D76</f>
        <v>816.24900000000002</v>
      </c>
      <c r="E75" s="17">
        <f>+[1]CUY!E76</f>
        <v>1177.8085000000001</v>
      </c>
      <c r="F75" s="17">
        <f>+[1]CUY!F76</f>
        <v>819.7921</v>
      </c>
      <c r="G75" s="17">
        <f>+[1]CUY!G76</f>
        <v>1027.5944999999999</v>
      </c>
      <c r="H75" s="17">
        <f>+[1]CUY!H76</f>
        <v>1215.0547999999999</v>
      </c>
      <c r="I75" s="17">
        <f>+[1]CUY!I76</f>
        <v>1177.3574000000001</v>
      </c>
      <c r="J75" s="17">
        <f>+[1]CUY!J76</f>
        <v>742.12080000000003</v>
      </c>
      <c r="K75" s="17">
        <f>+[1]CUY!K76</f>
        <v>930.09680000000003</v>
      </c>
      <c r="L75" s="17">
        <f>+[1]CUY!L76</f>
        <v>717.69</v>
      </c>
      <c r="M75" s="17">
        <f>+[1]CUY!M76</f>
        <v>1128.1159</v>
      </c>
      <c r="N75" s="17">
        <f>+[1]CUY!N76</f>
        <v>866.81209999999999</v>
      </c>
      <c r="O75" s="18">
        <f>+[1]CUY!R76</f>
        <v>1267.8603000000001</v>
      </c>
      <c r="P75" s="19">
        <f>+[1]CUY!S76</f>
        <v>1084.4602</v>
      </c>
      <c r="Q75" s="20">
        <f>+[1]CUY!T76</f>
        <v>880.0367</v>
      </c>
      <c r="R75" s="18">
        <f t="shared" si="34"/>
        <v>1063.4795825200001</v>
      </c>
      <c r="S75" s="19">
        <f t="shared" si="35"/>
        <v>1082.207675691847</v>
      </c>
      <c r="T75" s="19">
        <f t="shared" si="36"/>
        <v>1060.8470029833622</v>
      </c>
      <c r="U75" s="19">
        <f t="shared" si="37"/>
        <v>1044.3960231702965</v>
      </c>
      <c r="V75" s="19"/>
      <c r="W75" s="20">
        <f t="shared" si="38"/>
        <v>1070.6991945868403</v>
      </c>
      <c r="X75" s="21"/>
      <c r="Y75" s="42">
        <f t="shared" si="32"/>
        <v>5.9873107604006215E-2</v>
      </c>
      <c r="Z75" s="24">
        <f t="shared" si="32"/>
        <v>5.8955415387933918E-2</v>
      </c>
      <c r="AA75" s="24">
        <f t="shared" si="32"/>
        <v>4.520904398565162E-2</v>
      </c>
      <c r="AB75" s="24">
        <f t="shared" si="32"/>
        <v>6.6479262977418907E-2</v>
      </c>
      <c r="AC75" s="24">
        <f t="shared" si="32"/>
        <v>6.2223881324167341E-2</v>
      </c>
      <c r="AD75" s="24">
        <f t="shared" si="32"/>
        <v>5.7373195569504265E-2</v>
      </c>
      <c r="AE75" s="24">
        <f t="shared" si="32"/>
        <v>7.0255162867432164E-2</v>
      </c>
      <c r="AF75" s="24">
        <f t="shared" si="32"/>
        <v>6.3875983029778149E-2</v>
      </c>
      <c r="AG75" s="24">
        <f t="shared" si="32"/>
        <v>0.10699696147472149</v>
      </c>
      <c r="AH75" s="24">
        <f t="shared" si="32"/>
        <v>4.4667465847702648E-2</v>
      </c>
      <c r="AI75" s="24">
        <f t="shared" si="32"/>
        <v>2.317873572009943E-2</v>
      </c>
      <c r="AJ75" s="24">
        <f t="shared" si="32"/>
        <v>4.8179430625734154E-2</v>
      </c>
      <c r="AK75" s="24">
        <f t="shared" si="32"/>
        <v>5.9546332747176578E-2</v>
      </c>
      <c r="AL75" s="24">
        <f t="shared" si="32"/>
        <v>0.1142193659832651</v>
      </c>
      <c r="AM75" s="24">
        <f t="shared" si="32"/>
        <v>4.7148417033930246E-2</v>
      </c>
      <c r="AN75" s="24">
        <f t="shared" si="32"/>
        <v>6.9500018654705231E-2</v>
      </c>
      <c r="AO75" s="24">
        <f t="shared" si="30"/>
        <v>5.987124268148647E-2</v>
      </c>
      <c r="AP75" s="24">
        <f t="shared" si="30"/>
        <v>5.7251486103671922E-2</v>
      </c>
      <c r="AQ75" s="24">
        <f t="shared" si="30"/>
        <v>5.6718828663014254E-2</v>
      </c>
      <c r="AR75" s="24">
        <f t="shared" si="24"/>
        <v>5.8997872535503593E-2</v>
      </c>
      <c r="AS75" s="24" t="e">
        <f t="shared" si="24"/>
        <v>#DIV/0!</v>
      </c>
      <c r="AT75" s="24">
        <f t="shared" si="24"/>
        <v>6.250996165362066E-2</v>
      </c>
      <c r="AU75" s="21"/>
      <c r="AV75" s="24">
        <f t="shared" si="29"/>
        <v>0.88175679620978498</v>
      </c>
      <c r="AW75" s="24">
        <f t="shared" si="29"/>
        <v>0.9311084374190306</v>
      </c>
      <c r="AX75" s="24">
        <f t="shared" si="29"/>
        <v>0.76587106280580985</v>
      </c>
      <c r="AY75" s="24">
        <f t="shared" si="29"/>
        <v>1.1761386584602924</v>
      </c>
      <c r="AZ75" s="24">
        <f t="shared" si="29"/>
        <v>0.60569347020183795</v>
      </c>
      <c r="BA75" s="24">
        <f t="shared" si="29"/>
        <v>0.8872525837371803</v>
      </c>
      <c r="BB75" s="24">
        <f t="shared" si="29"/>
        <v>0.79939075228912149</v>
      </c>
      <c r="BC75" s="24">
        <f t="shared" si="29"/>
        <v>0.80761596704351546</v>
      </c>
      <c r="BD75" s="24">
        <f t="shared" si="27"/>
        <v>0.59870676627588026</v>
      </c>
      <c r="BE75" s="24">
        <f t="shared" si="27"/>
        <v>0.78862189487651602</v>
      </c>
      <c r="BF75" s="24">
        <f t="shared" si="27"/>
        <v>0.74336113146855642</v>
      </c>
      <c r="BG75" s="24">
        <f t="shared" si="27"/>
        <v>1.0411220313591247</v>
      </c>
      <c r="BH75" s="24">
        <f t="shared" si="27"/>
        <v>0.85817029374243958</v>
      </c>
      <c r="BI75" s="24">
        <f t="shared" si="27"/>
        <v>1.3453803218297757</v>
      </c>
      <c r="BJ75" s="24">
        <f t="shared" si="27"/>
        <v>0.85727201342011772</v>
      </c>
      <c r="BK75" s="24">
        <f t="shared" si="27"/>
        <v>0.69844301729714875</v>
      </c>
      <c r="BL75" s="24">
        <f t="shared" si="31"/>
        <v>0.88176530476324722</v>
      </c>
      <c r="BM75" s="24">
        <f t="shared" si="31"/>
        <v>0.95493286002518118</v>
      </c>
      <c r="BN75" s="24">
        <f t="shared" si="31"/>
        <v>0.99332850437711451</v>
      </c>
      <c r="BO75" s="24">
        <f t="shared" si="31"/>
        <v>0.98107481236380112</v>
      </c>
      <c r="BP75" s="24" t="e">
        <f t="shared" si="31"/>
        <v>#DIV/0!</v>
      </c>
      <c r="BQ75" s="24">
        <f t="shared" si="31"/>
        <v>0.88211483277179714</v>
      </c>
      <c r="BR75" s="21"/>
      <c r="BS75" s="35">
        <f t="shared" si="39"/>
        <v>44835</v>
      </c>
      <c r="BT75" s="24">
        <f t="shared" si="26"/>
        <v>1.800467235409876E-2</v>
      </c>
      <c r="BU75" s="24">
        <f t="shared" si="26"/>
        <v>1.2561211982534482E-3</v>
      </c>
      <c r="BV75" s="24">
        <f t="shared" si="26"/>
        <v>8.3266292751040527E-3</v>
      </c>
      <c r="BW75" s="24">
        <f t="shared" si="33"/>
        <v>4.249875749576127E-3</v>
      </c>
      <c r="BX75" s="24">
        <f t="shared" si="33"/>
        <v>3.4896402702325855E-3</v>
      </c>
      <c r="BY75" s="24">
        <f t="shared" si="33"/>
        <v>5.8821622633299687E-3</v>
      </c>
      <c r="BZ75" s="24">
        <f t="shared" si="33"/>
        <v>8.5243011106747365E-3</v>
      </c>
      <c r="CA75" s="24">
        <f t="shared" si="33"/>
        <v>1.8085838282006573E-3</v>
      </c>
      <c r="CB75" s="24">
        <f t="shared" si="33"/>
        <v>2.6633556872809974E-3</v>
      </c>
      <c r="CC75" s="24">
        <f t="shared" si="33"/>
        <v>3.6294569825449631E-4</v>
      </c>
      <c r="CD75" s="24">
        <f t="shared" si="33"/>
        <v>3.5398823181307239E-3</v>
      </c>
      <c r="CE75" s="24">
        <f t="shared" si="33"/>
        <v>1.7623215809258182E-3</v>
      </c>
      <c r="CF75" s="24">
        <f t="shared" si="40"/>
        <v>5.987049133406238E-2</v>
      </c>
    </row>
    <row r="76" spans="1:84" x14ac:dyDescent="0.25">
      <c r="A76" s="31">
        <f>+[1]CUY!A77</f>
        <v>44866</v>
      </c>
      <c r="B76" s="17">
        <f>+[1]CUY!B77</f>
        <v>1115.8732</v>
      </c>
      <c r="C76" s="17">
        <f>+[1]CUY!C77</f>
        <v>1183.0934</v>
      </c>
      <c r="D76" s="17">
        <f>+[1]CUY!D77</f>
        <v>871.20690000000002</v>
      </c>
      <c r="E76" s="17">
        <f>+[1]CUY!E77</f>
        <v>1230.5595000000001</v>
      </c>
      <c r="F76" s="17">
        <f>+[1]CUY!F77</f>
        <v>856.23159999999996</v>
      </c>
      <c r="G76" s="17">
        <f>+[1]CUY!G77</f>
        <v>1080.8733999999999</v>
      </c>
      <c r="H76" s="17">
        <f>+[1]CUY!H77</f>
        <v>1278.7392</v>
      </c>
      <c r="I76" s="17">
        <f>+[1]CUY!I77</f>
        <v>1247.3034</v>
      </c>
      <c r="J76" s="17">
        <f>+[1]CUY!J77</f>
        <v>797.71479999999997</v>
      </c>
      <c r="K76" s="17">
        <f>+[1]CUY!K77</f>
        <v>1000.6717</v>
      </c>
      <c r="L76" s="17">
        <f>+[1]CUY!L77</f>
        <v>763.54610000000002</v>
      </c>
      <c r="M76" s="17">
        <f>+[1]CUY!M77</f>
        <v>1177.0917999999999</v>
      </c>
      <c r="N76" s="17">
        <f>+[1]CUY!N77</f>
        <v>932.76189999999997</v>
      </c>
      <c r="O76" s="18">
        <f>+[1]CUY!R77</f>
        <v>1312.6735000000001</v>
      </c>
      <c r="P76" s="19">
        <f>+[1]CUY!S77</f>
        <v>1137.4857999999999</v>
      </c>
      <c r="Q76" s="20">
        <f>+[1]CUY!T77</f>
        <v>934.58150000000001</v>
      </c>
      <c r="R76" s="18">
        <f t="shared" si="34"/>
        <v>1115.8583300999999</v>
      </c>
      <c r="S76" s="19">
        <f t="shared" si="35"/>
        <v>1132.3693862976811</v>
      </c>
      <c r="T76" s="19">
        <f t="shared" si="36"/>
        <v>1117.7616297475618</v>
      </c>
      <c r="U76" s="19">
        <f t="shared" si="37"/>
        <v>1103.2521093538023</v>
      </c>
      <c r="V76" s="19"/>
      <c r="W76" s="20">
        <f t="shared" si="38"/>
        <v>1132.0905606541701</v>
      </c>
      <c r="X76" s="21"/>
      <c r="Y76" s="42">
        <f t="shared" si="32"/>
        <v>4.9251204613318444E-2</v>
      </c>
      <c r="Z76" s="24">
        <f t="shared" si="32"/>
        <v>3.6149478554931669E-2</v>
      </c>
      <c r="AA76" s="24">
        <f t="shared" si="32"/>
        <v>6.7329822149858609E-2</v>
      </c>
      <c r="AB76" s="24">
        <f t="shared" si="32"/>
        <v>4.4787416630122756E-2</v>
      </c>
      <c r="AC76" s="24">
        <f t="shared" si="32"/>
        <v>4.4449684255313038E-2</v>
      </c>
      <c r="AD76" s="24">
        <f t="shared" si="32"/>
        <v>5.184817552059684E-2</v>
      </c>
      <c r="AE76" s="24">
        <f t="shared" si="32"/>
        <v>5.2412780065557607E-2</v>
      </c>
      <c r="AF76" s="24">
        <f t="shared" si="32"/>
        <v>5.9409317850297461E-2</v>
      </c>
      <c r="AG76" s="24">
        <f t="shared" si="32"/>
        <v>7.4912332331878995E-2</v>
      </c>
      <c r="AH76" s="24">
        <f t="shared" si="32"/>
        <v>7.5879091294583478E-2</v>
      </c>
      <c r="AI76" s="24">
        <f t="shared" si="32"/>
        <v>6.3894021095459053E-2</v>
      </c>
      <c r="AJ76" s="24">
        <f t="shared" si="32"/>
        <v>4.3413890363569907E-2</v>
      </c>
      <c r="AK76" s="24">
        <f t="shared" si="32"/>
        <v>7.6083155738135178E-2</v>
      </c>
      <c r="AL76" s="24">
        <f t="shared" si="32"/>
        <v>3.5345534519852118E-2</v>
      </c>
      <c r="AM76" s="24">
        <f t="shared" si="32"/>
        <v>4.889584698451821E-2</v>
      </c>
      <c r="AN76" s="24">
        <f t="shared" si="32"/>
        <v>6.1980142419060469E-2</v>
      </c>
      <c r="AO76" s="24">
        <f t="shared" si="30"/>
        <v>4.9252236188572773E-2</v>
      </c>
      <c r="AP76" s="24">
        <f t="shared" si="30"/>
        <v>4.6351279641189125E-2</v>
      </c>
      <c r="AQ76" s="24">
        <f t="shared" si="30"/>
        <v>5.3650174439991538E-2</v>
      </c>
      <c r="AR76" s="24">
        <f t="shared" si="24"/>
        <v>5.6354184502585891E-2</v>
      </c>
      <c r="AS76" s="24" t="e">
        <f t="shared" si="24"/>
        <v>#DIV/0!</v>
      </c>
      <c r="AT76" s="24">
        <f t="shared" si="24"/>
        <v>5.7337641027197517E-2</v>
      </c>
      <c r="AU76" s="21"/>
      <c r="AV76" s="24">
        <f t="shared" si="29"/>
        <v>0.92346199067497592</v>
      </c>
      <c r="AW76" s="24">
        <f t="shared" si="29"/>
        <v>0.94804738897459262</v>
      </c>
      <c r="AX76" s="24">
        <f t="shared" si="29"/>
        <v>0.86464261513627494</v>
      </c>
      <c r="AY76" s="24">
        <f t="shared" si="29"/>
        <v>1.2200868362883748</v>
      </c>
      <c r="AZ76" s="24">
        <f t="shared" si="29"/>
        <v>0.64983226746258538</v>
      </c>
      <c r="BA76" s="24">
        <f t="shared" si="29"/>
        <v>0.93538495035988767</v>
      </c>
      <c r="BB76" s="24">
        <f t="shared" si="29"/>
        <v>0.83961817907695901</v>
      </c>
      <c r="BC76" s="24">
        <f t="shared" si="29"/>
        <v>0.85493256350297409</v>
      </c>
      <c r="BD76" s="24">
        <f t="shared" si="27"/>
        <v>0.71117299944806733</v>
      </c>
      <c r="BE76" s="24">
        <f t="shared" si="27"/>
        <v>0.87658256155981862</v>
      </c>
      <c r="BF76" s="24">
        <f t="shared" si="27"/>
        <v>0.82259238386180544</v>
      </c>
      <c r="BG76" s="24">
        <f t="shared" si="27"/>
        <v>1.0450412572704493</v>
      </c>
      <c r="BH76" s="24">
        <f t="shared" si="27"/>
        <v>0.94938355123725482</v>
      </c>
      <c r="BI76" s="24">
        <f t="shared" si="27"/>
        <v>1.394876972502054</v>
      </c>
      <c r="BJ76" s="24">
        <f t="shared" si="27"/>
        <v>0.88744044117708065</v>
      </c>
      <c r="BK76" s="24">
        <f t="shared" si="27"/>
        <v>0.78007589756951767</v>
      </c>
      <c r="BL76" s="24">
        <f t="shared" si="31"/>
        <v>0.92347150043883164</v>
      </c>
      <c r="BM76" s="24">
        <f t="shared" si="31"/>
        <v>0.99175311403731503</v>
      </c>
      <c r="BN76" s="24">
        <f t="shared" si="31"/>
        <v>1.0424073704483057</v>
      </c>
      <c r="BO76" s="24">
        <f t="shared" si="31"/>
        <v>1.0417212434425007</v>
      </c>
      <c r="BP76" s="24" t="e">
        <f t="shared" si="31"/>
        <v>#DIV/0!</v>
      </c>
      <c r="BQ76" s="24">
        <f t="shared" si="31"/>
        <v>0.93839634709862474</v>
      </c>
      <c r="BR76" s="21"/>
      <c r="BS76" s="35">
        <f t="shared" si="39"/>
        <v>44866</v>
      </c>
      <c r="BT76" s="24">
        <f t="shared" si="26"/>
        <v>1.1030300872181053E-2</v>
      </c>
      <c r="BU76" s="24">
        <f t="shared" si="26"/>
        <v>1.8448581318874339E-3</v>
      </c>
      <c r="BV76" s="24">
        <f t="shared" si="26"/>
        <v>5.6446574068815354E-3</v>
      </c>
      <c r="BW76" s="24">
        <f t="shared" si="33"/>
        <v>3.042636033575337E-3</v>
      </c>
      <c r="BX76" s="24">
        <f t="shared" si="33"/>
        <v>3.1461507099047417E-3</v>
      </c>
      <c r="BY76" s="24">
        <f t="shared" si="33"/>
        <v>4.4312822215962005E-3</v>
      </c>
      <c r="BZ76" s="24">
        <f t="shared" si="33"/>
        <v>7.9581639703362808E-3</v>
      </c>
      <c r="CA76" s="24">
        <f t="shared" si="33"/>
        <v>1.3225529640577447E-3</v>
      </c>
      <c r="CB76" s="24">
        <f t="shared" si="33"/>
        <v>4.4594795197870239E-3</v>
      </c>
      <c r="CC76" s="24">
        <f t="shared" si="33"/>
        <v>9.6585017623029216E-4</v>
      </c>
      <c r="CD76" s="24">
        <f t="shared" si="33"/>
        <v>3.1545515314226214E-3</v>
      </c>
      <c r="CE76" s="24">
        <f t="shared" si="33"/>
        <v>2.2510479035722595E-3</v>
      </c>
      <c r="CF76" s="24">
        <f t="shared" si="40"/>
        <v>4.9251531441432524E-2</v>
      </c>
    </row>
    <row r="77" spans="1:84" x14ac:dyDescent="0.25">
      <c r="A77" s="31">
        <f>+[1]CUY!A78</f>
        <v>44896</v>
      </c>
      <c r="B77" s="17">
        <f>+[1]CUY!B78</f>
        <v>1171.7081000000001</v>
      </c>
      <c r="C77" s="17">
        <f>+[1]CUY!C78</f>
        <v>1215.5482999999999</v>
      </c>
      <c r="D77" s="17">
        <f>+[1]CUY!D78</f>
        <v>942.98829999999998</v>
      </c>
      <c r="E77" s="17">
        <f>+[1]CUY!E78</f>
        <v>1283.7474999999999</v>
      </c>
      <c r="F77" s="17">
        <f>+[1]CUY!F78</f>
        <v>886.83280000000002</v>
      </c>
      <c r="G77" s="17">
        <f>+[1]CUY!G78</f>
        <v>1145.2426</v>
      </c>
      <c r="H77" s="17">
        <f>+[1]CUY!H78</f>
        <v>1350.4129</v>
      </c>
      <c r="I77" s="17">
        <f>+[1]CUY!I78</f>
        <v>1348.6304</v>
      </c>
      <c r="J77" s="17">
        <f>+[1]CUY!J78</f>
        <v>847.29100000000005</v>
      </c>
      <c r="K77" s="17">
        <f>+[1]CUY!K78</f>
        <v>1049.5695000000001</v>
      </c>
      <c r="L77" s="17">
        <f>+[1]CUY!L78</f>
        <v>779.60599999999999</v>
      </c>
      <c r="M77" s="17">
        <f>+[1]CUY!M78</f>
        <v>1276.864</v>
      </c>
      <c r="N77" s="17">
        <f>+[1]CUY!N78</f>
        <v>986.11680000000001</v>
      </c>
      <c r="O77" s="18">
        <f>+[1]CUY!R78</f>
        <v>1342.0507</v>
      </c>
      <c r="P77" s="19">
        <f>+[1]CUY!S78</f>
        <v>1193.6664000000001</v>
      </c>
      <c r="Q77" s="20">
        <f>+[1]CUY!T78</f>
        <v>1004.2243999999999</v>
      </c>
      <c r="R77" s="18">
        <f t="shared" si="34"/>
        <v>1171.6927265300001</v>
      </c>
      <c r="S77" s="19">
        <f t="shared" si="35"/>
        <v>1183.1376278085265</v>
      </c>
      <c r="T77" s="19">
        <f t="shared" si="36"/>
        <v>1181.3080752151463</v>
      </c>
      <c r="U77" s="19">
        <f t="shared" si="37"/>
        <v>1157.9393467333095</v>
      </c>
      <c r="V77" s="19"/>
      <c r="W77" s="20">
        <f t="shared" si="38"/>
        <v>1198.0743701606734</v>
      </c>
      <c r="X77" s="21"/>
      <c r="Y77" s="42">
        <f t="shared" si="32"/>
        <v>5.0036957604143506E-2</v>
      </c>
      <c r="Z77" s="24">
        <f t="shared" si="32"/>
        <v>2.7432238232416806E-2</v>
      </c>
      <c r="AA77" s="24">
        <f t="shared" si="32"/>
        <v>8.2393057263435265E-2</v>
      </c>
      <c r="AB77" s="24">
        <f t="shared" si="32"/>
        <v>4.3222615403806008E-2</v>
      </c>
      <c r="AC77" s="24">
        <f t="shared" si="32"/>
        <v>3.5739395742927504E-2</v>
      </c>
      <c r="AD77" s="24">
        <f t="shared" si="32"/>
        <v>5.9552950419540451E-2</v>
      </c>
      <c r="AE77" s="24">
        <f t="shared" si="32"/>
        <v>5.6050287658343523E-2</v>
      </c>
      <c r="AF77" s="24">
        <f t="shared" si="32"/>
        <v>8.1236850633133795E-2</v>
      </c>
      <c r="AG77" s="24">
        <f t="shared" si="32"/>
        <v>6.2147775119629323E-2</v>
      </c>
      <c r="AH77" s="24">
        <f t="shared" si="32"/>
        <v>4.8864977394684095E-2</v>
      </c>
      <c r="AI77" s="24">
        <f t="shared" si="32"/>
        <v>2.1033307615610841E-2</v>
      </c>
      <c r="AJ77" s="24">
        <f t="shared" si="32"/>
        <v>8.4761613325315954E-2</v>
      </c>
      <c r="AK77" s="24">
        <f t="shared" si="32"/>
        <v>5.7200985589141329E-2</v>
      </c>
      <c r="AL77" s="24">
        <f t="shared" si="32"/>
        <v>2.2379670192168799E-2</v>
      </c>
      <c r="AM77" s="24">
        <f t="shared" si="32"/>
        <v>4.9390155024352955E-2</v>
      </c>
      <c r="AN77" s="24">
        <f t="shared" si="32"/>
        <v>7.4517738688386181E-2</v>
      </c>
      <c r="AO77" s="24">
        <f t="shared" si="30"/>
        <v>5.0037173110493827E-2</v>
      </c>
      <c r="AP77" s="24">
        <f t="shared" si="30"/>
        <v>4.4833640087033721E-2</v>
      </c>
      <c r="AQ77" s="24">
        <f t="shared" si="30"/>
        <v>5.6851518048562921E-2</v>
      </c>
      <c r="AR77" s="24">
        <f t="shared" si="24"/>
        <v>4.9569121070195621E-2</v>
      </c>
      <c r="AS77" s="24" t="e">
        <f t="shared" si="24"/>
        <v>#DIV/0!</v>
      </c>
      <c r="AT77" s="24">
        <f t="shared" si="24"/>
        <v>5.8284921542296919E-2</v>
      </c>
      <c r="AU77" s="21"/>
      <c r="AV77" s="24">
        <f t="shared" si="29"/>
        <v>0.94368237095428409</v>
      </c>
      <c r="AW77" s="24">
        <f t="shared" si="29"/>
        <v>0.9165503590452535</v>
      </c>
      <c r="AX77" s="24">
        <f t="shared" si="29"/>
        <v>0.91872969972016305</v>
      </c>
      <c r="AY77" s="24">
        <f t="shared" si="29"/>
        <v>1.1764205251053883</v>
      </c>
      <c r="AZ77" s="24">
        <f t="shared" si="29"/>
        <v>0.68704398897716956</v>
      </c>
      <c r="BA77" s="24">
        <f t="shared" si="29"/>
        <v>0.98042235449140724</v>
      </c>
      <c r="BB77" s="24">
        <f t="shared" si="29"/>
        <v>0.92622049736352507</v>
      </c>
      <c r="BC77" s="24">
        <f t="shared" si="29"/>
        <v>0.93345237335749509</v>
      </c>
      <c r="BD77" s="24">
        <f t="shared" si="27"/>
        <v>0.77509944580190715</v>
      </c>
      <c r="BE77" s="24">
        <f t="shared" si="27"/>
        <v>0.89254158988210963</v>
      </c>
      <c r="BF77" s="24">
        <f t="shared" si="27"/>
        <v>0.84292734794725344</v>
      </c>
      <c r="BG77" s="24">
        <f t="shared" si="27"/>
        <v>1.0949296155009147</v>
      </c>
      <c r="BH77" s="24">
        <f t="shared" si="27"/>
        <v>0.98289164257886141</v>
      </c>
      <c r="BI77" s="24">
        <f t="shared" si="27"/>
        <v>1.3978353474746674</v>
      </c>
      <c r="BJ77" s="24">
        <f t="shared" si="27"/>
        <v>0.88863376593129684</v>
      </c>
      <c r="BK77" s="24">
        <f t="shared" si="27"/>
        <v>0.88658166171455699</v>
      </c>
      <c r="BL77" s="24">
        <f t="shared" si="31"/>
        <v>0.94369095044420126</v>
      </c>
      <c r="BM77" s="24">
        <f t="shared" si="31"/>
        <v>0.98572248322998579</v>
      </c>
      <c r="BN77" s="24">
        <f t="shared" si="31"/>
        <v>1.053766974186328</v>
      </c>
      <c r="BO77" s="24">
        <f t="shared" si="31"/>
        <v>1.0429420183533185</v>
      </c>
      <c r="BP77" s="24" t="e">
        <f t="shared" si="31"/>
        <v>#DIV/0!</v>
      </c>
      <c r="BQ77" s="24">
        <f t="shared" si="31"/>
        <v>0.97842305723287071</v>
      </c>
      <c r="BR77" s="21"/>
      <c r="BS77" s="35">
        <f t="shared" si="39"/>
        <v>44896</v>
      </c>
      <c r="BT77" s="24">
        <f t="shared" si="26"/>
        <v>8.2658877191422696E-3</v>
      </c>
      <c r="BU77" s="24">
        <f t="shared" si="26"/>
        <v>2.296493884789059E-3</v>
      </c>
      <c r="BV77" s="24">
        <f t="shared" si="26"/>
        <v>5.4242672016856265E-3</v>
      </c>
      <c r="BW77" s="24">
        <f t="shared" si="33"/>
        <v>2.4352108823834156E-3</v>
      </c>
      <c r="BX77" s="24">
        <f t="shared" si="33"/>
        <v>3.6226210648306685E-3</v>
      </c>
      <c r="BY77" s="24">
        <f t="shared" si="33"/>
        <v>4.7530972157051564E-3</v>
      </c>
      <c r="BZ77" s="24">
        <f t="shared" si="33"/>
        <v>1.098741953834898E-2</v>
      </c>
      <c r="CA77" s="24">
        <f t="shared" si="33"/>
        <v>1.1240326051382918E-3</v>
      </c>
      <c r="CB77" s="24">
        <f t="shared" si="33"/>
        <v>2.9447182350109359E-3</v>
      </c>
      <c r="CC77" s="24">
        <f t="shared" si="33"/>
        <v>3.2238587681826156E-4</v>
      </c>
      <c r="CD77" s="24">
        <f t="shared" si="33"/>
        <v>6.1247063734481732E-3</v>
      </c>
      <c r="CE77" s="24">
        <f t="shared" si="33"/>
        <v>1.7356657279698103E-3</v>
      </c>
      <c r="CF77" s="24">
        <f t="shared" si="40"/>
        <v>5.0036506325270638E-2</v>
      </c>
    </row>
    <row r="78" spans="1:84" x14ac:dyDescent="0.25">
      <c r="A78" s="31">
        <f>+[1]CUY!A79</f>
        <v>44927</v>
      </c>
      <c r="B78" s="17">
        <f>+[1]CUY!B79</f>
        <v>1246.1487999999999</v>
      </c>
      <c r="C78" s="17">
        <f>+[1]CUY!C79</f>
        <v>1300.9128000000001</v>
      </c>
      <c r="D78" s="17">
        <f>+[1]CUY!D79</f>
        <v>1005.4141</v>
      </c>
      <c r="E78" s="17">
        <f>+[1]CUY!E79</f>
        <v>1320.8486</v>
      </c>
      <c r="F78" s="17">
        <f>+[1]CUY!F79</f>
        <v>990.23419999999999</v>
      </c>
      <c r="G78" s="17">
        <f>+[1]CUY!G79</f>
        <v>1212.7706000000001</v>
      </c>
      <c r="H78" s="17">
        <f>+[1]CUY!H79</f>
        <v>1404.8318999999999</v>
      </c>
      <c r="I78" s="17">
        <f>+[1]CUY!I79</f>
        <v>1427.2735</v>
      </c>
      <c r="J78" s="17">
        <f>+[1]CUY!J79</f>
        <v>914.94510000000002</v>
      </c>
      <c r="K78" s="17">
        <f>+[1]CUY!K79</f>
        <v>1131.4416000000001</v>
      </c>
      <c r="L78" s="17">
        <f>+[1]CUY!L79</f>
        <v>789.28420000000006</v>
      </c>
      <c r="M78" s="17">
        <f>+[1]CUY!M79</f>
        <v>1374.6351</v>
      </c>
      <c r="N78" s="17">
        <f>+[1]CUY!N79</f>
        <v>1058.6919</v>
      </c>
      <c r="O78" s="18">
        <f>+[1]CUY!R79</f>
        <v>1454.9386999999999</v>
      </c>
      <c r="P78" s="19">
        <f>+[1]CUY!S79</f>
        <v>1259.7424000000001</v>
      </c>
      <c r="Q78" s="20">
        <f>+[1]CUY!T79</f>
        <v>1084.1481000000001</v>
      </c>
      <c r="R78" s="18">
        <f t="shared" si="34"/>
        <v>1246.1316895</v>
      </c>
      <c r="S78" s="19">
        <f t="shared" si="35"/>
        <v>1257.6113108900522</v>
      </c>
      <c r="T78" s="19">
        <f t="shared" si="36"/>
        <v>1248.1367188755021</v>
      </c>
      <c r="U78" s="19">
        <f t="shared" si="37"/>
        <v>1217.2008420207069</v>
      </c>
      <c r="V78" s="19"/>
      <c r="W78" s="20">
        <f t="shared" si="38"/>
        <v>1259.4179171002295</v>
      </c>
      <c r="X78" s="21"/>
      <c r="Y78" s="42">
        <f t="shared" si="32"/>
        <v>6.3531778947333306E-2</v>
      </c>
      <c r="Z78" s="24">
        <f t="shared" si="32"/>
        <v>7.0227155926259943E-2</v>
      </c>
      <c r="AA78" s="24">
        <f t="shared" si="32"/>
        <v>6.6199973000725443E-2</v>
      </c>
      <c r="AB78" s="24">
        <f t="shared" si="32"/>
        <v>2.8900621033342011E-2</v>
      </c>
      <c r="AC78" s="24">
        <f t="shared" si="32"/>
        <v>0.11659627384102156</v>
      </c>
      <c r="AD78" s="24">
        <f t="shared" si="32"/>
        <v>5.8963926071209816E-2</v>
      </c>
      <c r="AE78" s="24">
        <f t="shared" si="32"/>
        <v>4.029804513863855E-2</v>
      </c>
      <c r="AF78" s="24">
        <f t="shared" si="32"/>
        <v>5.8313308079070536E-2</v>
      </c>
      <c r="AG78" s="24">
        <f t="shared" si="32"/>
        <v>7.9847537622847353E-2</v>
      </c>
      <c r="AH78" s="24">
        <f t="shared" si="32"/>
        <v>7.8005410789852458E-2</v>
      </c>
      <c r="AI78" s="24">
        <f t="shared" si="32"/>
        <v>1.2414219490358036E-2</v>
      </c>
      <c r="AJ78" s="24">
        <f t="shared" si="32"/>
        <v>7.657127149015075E-2</v>
      </c>
      <c r="AK78" s="24">
        <f t="shared" si="32"/>
        <v>7.3596859925720848E-2</v>
      </c>
      <c r="AL78" s="24">
        <f t="shared" si="32"/>
        <v>8.4116047180631703E-2</v>
      </c>
      <c r="AM78" s="24">
        <f t="shared" si="32"/>
        <v>5.5355499660541652E-2</v>
      </c>
      <c r="AN78" s="24">
        <f t="shared" si="32"/>
        <v>7.9587490604689615E-2</v>
      </c>
      <c r="AO78" s="24">
        <f t="shared" si="30"/>
        <v>6.3531130034794048E-2</v>
      </c>
      <c r="AP78" s="24">
        <f t="shared" si="30"/>
        <v>6.2945917136850715E-2</v>
      </c>
      <c r="AQ78" s="24">
        <f t="shared" si="30"/>
        <v>5.6571731847498308E-2</v>
      </c>
      <c r="AR78" s="24">
        <f t="shared" si="24"/>
        <v>5.1178410557151777E-2</v>
      </c>
      <c r="AS78" s="24" t="e">
        <f t="shared" si="24"/>
        <v>#DIV/0!</v>
      </c>
      <c r="AT78" s="24">
        <f t="shared" si="24"/>
        <v>5.1201785521318932E-2</v>
      </c>
      <c r="AU78" s="21"/>
      <c r="AV78" s="24">
        <f t="shared" si="29"/>
        <v>0.98670058002816741</v>
      </c>
      <c r="AW78" s="24">
        <f t="shared" si="29"/>
        <v>0.96771937382095308</v>
      </c>
      <c r="AX78" s="24">
        <f t="shared" si="29"/>
        <v>1.0127185452577061</v>
      </c>
      <c r="AY78" s="24">
        <f t="shared" si="29"/>
        <v>1.1777850030856865</v>
      </c>
      <c r="AZ78" s="24">
        <f t="shared" si="29"/>
        <v>0.82912715116358515</v>
      </c>
      <c r="BA78" s="24">
        <f t="shared" si="29"/>
        <v>1.0297956046026999</v>
      </c>
      <c r="BB78" s="24">
        <f t="shared" si="29"/>
        <v>0.93309334421682721</v>
      </c>
      <c r="BC78" s="24">
        <f t="shared" si="29"/>
        <v>0.98150913471430234</v>
      </c>
      <c r="BD78" s="24">
        <f t="shared" si="27"/>
        <v>0.78704647556687446</v>
      </c>
      <c r="BE78" s="24">
        <f t="shared" si="27"/>
        <v>0.9322903493382142</v>
      </c>
      <c r="BF78" s="24">
        <f t="shared" si="27"/>
        <v>0.84865505485998982</v>
      </c>
      <c r="BG78" s="24">
        <f t="shared" si="27"/>
        <v>1.0744972385262299</v>
      </c>
      <c r="BH78" s="24">
        <f t="shared" si="27"/>
        <v>1.054646006063261</v>
      </c>
      <c r="BI78" s="24">
        <f t="shared" si="27"/>
        <v>1.3914211261290284</v>
      </c>
      <c r="BJ78" s="24">
        <f t="shared" si="27"/>
        <v>0.92227741846389333</v>
      </c>
      <c r="BK78" s="24">
        <f t="shared" si="27"/>
        <v>0.98345668175339274</v>
      </c>
      <c r="BL78" s="24">
        <f t="shared" si="31"/>
        <v>0.98670304162562728</v>
      </c>
      <c r="BM78" s="24">
        <f t="shared" si="31"/>
        <v>1.0223464766609363</v>
      </c>
      <c r="BN78" s="24">
        <f t="shared" si="31"/>
        <v>1.0720436207917983</v>
      </c>
      <c r="BO78" s="24">
        <f t="shared" si="31"/>
        <v>1.0713669869132776</v>
      </c>
      <c r="BP78" s="24" t="e">
        <f t="shared" si="31"/>
        <v>#DIV/0!</v>
      </c>
      <c r="BQ78" s="24">
        <f t="shared" si="31"/>
        <v>1.0071061624040389</v>
      </c>
      <c r="BR78" s="21"/>
      <c r="BS78" s="35">
        <f t="shared" si="39"/>
        <v>44927</v>
      </c>
      <c r="BT78" s="24">
        <f t="shared" si="26"/>
        <v>2.0705319780583611E-2</v>
      </c>
      <c r="BU78" s="24">
        <f t="shared" si="26"/>
        <v>1.902010458065451E-3</v>
      </c>
      <c r="BV78" s="24">
        <f t="shared" si="26"/>
        <v>3.6033762845882945E-3</v>
      </c>
      <c r="BW78" s="24">
        <f t="shared" si="33"/>
        <v>7.8364605655623591E-3</v>
      </c>
      <c r="BX78" s="24">
        <f t="shared" si="33"/>
        <v>3.6192959662905808E-3</v>
      </c>
      <c r="BY78" s="24">
        <f t="shared" si="33"/>
        <v>3.4368679366473523E-3</v>
      </c>
      <c r="BZ78" s="24">
        <f t="shared" si="33"/>
        <v>8.1213188677282337E-3</v>
      </c>
      <c r="CA78" s="24">
        <f t="shared" si="33"/>
        <v>1.4608149674820879E-3</v>
      </c>
      <c r="CB78" s="24">
        <f t="shared" si="33"/>
        <v>4.695542447816144E-3</v>
      </c>
      <c r="CC78" s="24">
        <f t="shared" si="33"/>
        <v>1.8502191800159217E-4</v>
      </c>
      <c r="CD78" s="24">
        <f t="shared" si="33"/>
        <v>5.7158607591771323E-3</v>
      </c>
      <c r="CE78" s="24">
        <f t="shared" si="33"/>
        <v>2.2484065186542624E-3</v>
      </c>
      <c r="CF78" s="24">
        <f t="shared" si="40"/>
        <v>6.3530296470597103E-2</v>
      </c>
    </row>
    <row r="79" spans="1:84" x14ac:dyDescent="0.25">
      <c r="A79" s="31">
        <f>+[1]CUY!A80</f>
        <v>44958</v>
      </c>
      <c r="B79" s="17">
        <f>+[1]CUY!B80</f>
        <v>1329.9143999999999</v>
      </c>
      <c r="C79" s="17">
        <f>+[1]CUY!C80</f>
        <v>1438.1712</v>
      </c>
      <c r="D79" s="17">
        <f>+[1]CUY!D80</f>
        <v>1058.0681</v>
      </c>
      <c r="E79" s="17">
        <f>+[1]CUY!E80</f>
        <v>1355.9557</v>
      </c>
      <c r="F79" s="17">
        <f>+[1]CUY!F80</f>
        <v>1036.7179000000001</v>
      </c>
      <c r="G79" s="17">
        <f>+[1]CUY!G80</f>
        <v>1275.7697000000001</v>
      </c>
      <c r="H79" s="17">
        <f>+[1]CUY!H80</f>
        <v>1478.2953</v>
      </c>
      <c r="I79" s="17">
        <f>+[1]CUY!I80</f>
        <v>1497.9201</v>
      </c>
      <c r="J79" s="17">
        <f>+[1]CUY!J80</f>
        <v>965.47720000000004</v>
      </c>
      <c r="K79" s="17">
        <f>+[1]CUY!K80</f>
        <v>1191.2499</v>
      </c>
      <c r="L79" s="17">
        <f>+[1]CUY!L80</f>
        <v>793.12959999999998</v>
      </c>
      <c r="M79" s="17">
        <f>+[1]CUY!M80</f>
        <v>1508.1877999999999</v>
      </c>
      <c r="N79" s="17">
        <f>+[1]CUY!N80</f>
        <v>1121.5094999999999</v>
      </c>
      <c r="O79" s="18">
        <f>+[1]CUY!R80</f>
        <v>1482.4021</v>
      </c>
      <c r="P79" s="19">
        <f>+[1]CUY!S80</f>
        <v>1363.9280000000001</v>
      </c>
      <c r="Q79" s="20">
        <f>+[1]CUY!T80</f>
        <v>1133.3342</v>
      </c>
      <c r="R79" s="18">
        <f t="shared" si="34"/>
        <v>1329.8964444800001</v>
      </c>
      <c r="S79" s="19">
        <f t="shared" si="35"/>
        <v>1353.7786603739714</v>
      </c>
      <c r="T79" s="19">
        <f t="shared" si="36"/>
        <v>1315.260322002295</v>
      </c>
      <c r="U79" s="19">
        <f t="shared" si="37"/>
        <v>1268.078843091753</v>
      </c>
      <c r="V79" s="19"/>
      <c r="W79" s="20">
        <f t="shared" si="38"/>
        <v>1316.0362365149197</v>
      </c>
      <c r="X79" s="21"/>
      <c r="Y79" s="42">
        <f t="shared" si="32"/>
        <v>6.7219580839784188E-2</v>
      </c>
      <c r="Z79" s="24">
        <f t="shared" si="32"/>
        <v>0.10550930085398491</v>
      </c>
      <c r="AA79" s="24">
        <f t="shared" si="32"/>
        <v>5.2370461086630904E-2</v>
      </c>
      <c r="AB79" s="24">
        <f t="shared" si="32"/>
        <v>2.6579200674475389E-2</v>
      </c>
      <c r="AC79" s="24">
        <f t="shared" si="32"/>
        <v>4.6942127428036828E-2</v>
      </c>
      <c r="AD79" s="24">
        <f t="shared" si="32"/>
        <v>5.1946427461219802E-2</v>
      </c>
      <c r="AE79" s="24">
        <f t="shared" si="32"/>
        <v>5.2293374032864826E-2</v>
      </c>
      <c r="AF79" s="24">
        <f t="shared" si="32"/>
        <v>4.9497591036335997E-2</v>
      </c>
      <c r="AG79" s="24">
        <f t="shared" si="32"/>
        <v>5.522965257696888E-2</v>
      </c>
      <c r="AH79" s="24">
        <f t="shared" si="32"/>
        <v>5.2860262518189094E-2</v>
      </c>
      <c r="AI79" s="24">
        <f t="shared" si="32"/>
        <v>4.8720093472034431E-3</v>
      </c>
      <c r="AJ79" s="24">
        <f t="shared" si="32"/>
        <v>9.7155019539367116E-2</v>
      </c>
      <c r="AK79" s="24">
        <f t="shared" si="32"/>
        <v>5.9335109676384556E-2</v>
      </c>
      <c r="AL79" s="24">
        <f t="shared" si="32"/>
        <v>1.8875984259680623E-2</v>
      </c>
      <c r="AM79" s="24">
        <f t="shared" si="32"/>
        <v>8.2703892478335206E-2</v>
      </c>
      <c r="AN79" s="24">
        <f t="shared" si="32"/>
        <v>4.536843259698542E-2</v>
      </c>
      <c r="AO79" s="24">
        <f t="shared" si="30"/>
        <v>6.7219825710082004E-2</v>
      </c>
      <c r="AP79" s="24">
        <f t="shared" si="30"/>
        <v>7.6468260623275164E-2</v>
      </c>
      <c r="AQ79" s="24">
        <f t="shared" si="30"/>
        <v>5.3779046887801885E-2</v>
      </c>
      <c r="AR79" s="24">
        <f t="shared" si="24"/>
        <v>4.1799183269198403E-2</v>
      </c>
      <c r="AS79" s="24" t="e">
        <f t="shared" si="24"/>
        <v>#DIV/0!</v>
      </c>
      <c r="AT79" s="24">
        <f t="shared" si="24"/>
        <v>4.495594246034873E-2</v>
      </c>
      <c r="AU79" s="21"/>
      <c r="AV79" s="24">
        <f t="shared" si="29"/>
        <v>1.0115284637497726</v>
      </c>
      <c r="AW79" s="24">
        <f t="shared" si="29"/>
        <v>1.0237587448898435</v>
      </c>
      <c r="AX79" s="24">
        <f t="shared" si="29"/>
        <v>1.0594081548481826</v>
      </c>
      <c r="AY79" s="24">
        <f t="shared" si="29"/>
        <v>1.1554939230889554</v>
      </c>
      <c r="AZ79" s="24">
        <f t="shared" si="29"/>
        <v>0.84211022903465316</v>
      </c>
      <c r="BA79" s="24">
        <f t="shared" si="29"/>
        <v>1.0466008181785078</v>
      </c>
      <c r="BB79" s="24">
        <f t="shared" si="29"/>
        <v>0.95035542678920581</v>
      </c>
      <c r="BC79" s="24">
        <f t="shared" si="29"/>
        <v>0.96084630347011069</v>
      </c>
      <c r="BD79" s="24">
        <f t="shared" si="27"/>
        <v>0.83650793892339848</v>
      </c>
      <c r="BE79" s="24">
        <f t="shared" si="27"/>
        <v>0.96538723865090859</v>
      </c>
      <c r="BF79" s="24">
        <f t="shared" si="27"/>
        <v>0.8154682375874196</v>
      </c>
      <c r="BG79" s="24">
        <f t="shared" si="27"/>
        <v>1.1455152507507655</v>
      </c>
      <c r="BH79" s="24">
        <f t="shared" si="27"/>
        <v>1.0743015359688974</v>
      </c>
      <c r="BI79" s="24">
        <f t="shared" si="27"/>
        <v>1.2456486831222109</v>
      </c>
      <c r="BJ79" s="24">
        <f t="shared" si="27"/>
        <v>0.97874420581070631</v>
      </c>
      <c r="BK79" s="24">
        <f t="shared" si="27"/>
        <v>0.98734959428289071</v>
      </c>
      <c r="BL79" s="24">
        <f t="shared" si="31"/>
        <v>1.0115324959994267</v>
      </c>
      <c r="BM79" s="24">
        <f t="shared" si="31"/>
        <v>1.0589219193925046</v>
      </c>
      <c r="BN79" s="24">
        <f t="shared" si="31"/>
        <v>1.0912730835353139</v>
      </c>
      <c r="BO79" s="24">
        <f t="shared" si="31"/>
        <v>1.0760072360395614</v>
      </c>
      <c r="BP79" s="24" t="e">
        <f t="shared" si="31"/>
        <v>#DIV/0!</v>
      </c>
      <c r="BQ79" s="24">
        <f t="shared" si="31"/>
        <v>1.0076458678716849</v>
      </c>
      <c r="BR79" s="21"/>
      <c r="BS79" s="35">
        <f t="shared" si="39"/>
        <v>44958</v>
      </c>
      <c r="BT79" s="24">
        <f t="shared" si="26"/>
        <v>3.130351470065211E-2</v>
      </c>
      <c r="BU79" s="24">
        <f t="shared" si="26"/>
        <v>1.5084457008665416E-3</v>
      </c>
      <c r="BV79" s="24">
        <f t="shared" si="26"/>
        <v>3.2060280281134917E-3</v>
      </c>
      <c r="BW79" s="24">
        <f t="shared" si="33"/>
        <v>3.3124074428350853E-3</v>
      </c>
      <c r="BX79" s="24">
        <f t="shared" si="33"/>
        <v>3.1748563895419228E-3</v>
      </c>
      <c r="BY79" s="24">
        <f t="shared" si="33"/>
        <v>4.3624738875485871E-3</v>
      </c>
      <c r="BZ79" s="24">
        <f t="shared" si="33"/>
        <v>6.8597254196288626E-3</v>
      </c>
      <c r="CA79" s="24">
        <f t="shared" si="33"/>
        <v>1.0259305550027417E-3</v>
      </c>
      <c r="CB79" s="24">
        <f t="shared" si="33"/>
        <v>3.2252310157502816E-3</v>
      </c>
      <c r="CC79" s="24">
        <f t="shared" si="33"/>
        <v>6.9122531755435915E-5</v>
      </c>
      <c r="CD79" s="24">
        <f t="shared" si="33"/>
        <v>7.3413062308449826E-3</v>
      </c>
      <c r="CE79" s="24">
        <f t="shared" si="33"/>
        <v>1.829860832029044E-3</v>
      </c>
      <c r="CF79" s="24">
        <f t="shared" si="40"/>
        <v>6.7218902734569097E-2</v>
      </c>
    </row>
    <row r="80" spans="1:84" x14ac:dyDescent="0.25">
      <c r="A80" s="31">
        <f>+[1]CUY!A81</f>
        <v>44986</v>
      </c>
      <c r="B80" s="17">
        <f>+[1]CUY!B81</f>
        <v>1434.4221</v>
      </c>
      <c r="C80" s="17">
        <f>+[1]CUY!C81</f>
        <v>1573.8833</v>
      </c>
      <c r="D80" s="17">
        <f>+[1]CUY!D81</f>
        <v>1150.6090999999999</v>
      </c>
      <c r="E80" s="17">
        <f>+[1]CUY!E81</f>
        <v>1465.8574000000001</v>
      </c>
      <c r="F80" s="17">
        <f>+[1]CUY!F81</f>
        <v>1109.9484</v>
      </c>
      <c r="G80" s="17">
        <f>+[1]CUY!G81</f>
        <v>1351.5902000000001</v>
      </c>
      <c r="H80" s="17">
        <f>+[1]CUY!H81</f>
        <v>1561.9746</v>
      </c>
      <c r="I80" s="17">
        <f>+[1]CUY!I81</f>
        <v>1564.5800999999999</v>
      </c>
      <c r="J80" s="17">
        <f>+[1]CUY!J81</f>
        <v>988.45159999999998</v>
      </c>
      <c r="K80" s="17">
        <f>+[1]CUY!K81</f>
        <v>1289.1421</v>
      </c>
      <c r="L80" s="17">
        <f>+[1]CUY!L81</f>
        <v>1018.633</v>
      </c>
      <c r="M80" s="17">
        <f>+[1]CUY!M81</f>
        <v>1655.7039</v>
      </c>
      <c r="N80" s="17">
        <f>+[1]CUY!N81</f>
        <v>1184.7678000000001</v>
      </c>
      <c r="O80" s="18">
        <f>+[1]CUY!R81</f>
        <v>1578.0292999999999</v>
      </c>
      <c r="P80" s="19">
        <f>+[1]CUY!S81</f>
        <v>1476.7791999999999</v>
      </c>
      <c r="Q80" s="20">
        <f>+[1]CUY!T81</f>
        <v>1215.7424000000001</v>
      </c>
      <c r="R80" s="18">
        <f t="shared" si="34"/>
        <v>1434.4108879200001</v>
      </c>
      <c r="S80" s="19">
        <f t="shared" si="35"/>
        <v>1470.6386728795808</v>
      </c>
      <c r="T80" s="19">
        <f t="shared" si="36"/>
        <v>1419.2414632530124</v>
      </c>
      <c r="U80" s="19">
        <f t="shared" si="37"/>
        <v>1361.4132700464122</v>
      </c>
      <c r="V80" s="19"/>
      <c r="W80" s="20">
        <f t="shared" si="38"/>
        <v>1404.0883208110176</v>
      </c>
      <c r="X80" s="21"/>
      <c r="Y80" s="42">
        <f t="shared" si="32"/>
        <v>7.8582275671276403E-2</v>
      </c>
      <c r="Z80" s="24">
        <f t="shared" si="32"/>
        <v>9.4364356621798651E-2</v>
      </c>
      <c r="AA80" s="24">
        <f t="shared" si="32"/>
        <v>8.7462234236151737E-2</v>
      </c>
      <c r="AB80" s="24">
        <f t="shared" si="32"/>
        <v>8.1051099235764257E-2</v>
      </c>
      <c r="AC80" s="24">
        <f t="shared" si="32"/>
        <v>7.0636862737683881E-2</v>
      </c>
      <c r="AD80" s="24">
        <f t="shared" si="32"/>
        <v>5.9431181035260572E-2</v>
      </c>
      <c r="AE80" s="24">
        <f t="shared" si="32"/>
        <v>5.6605266890857431E-2</v>
      </c>
      <c r="AF80" s="24">
        <f t="shared" si="32"/>
        <v>4.4501706065630531E-2</v>
      </c>
      <c r="AG80" s="24">
        <f t="shared" si="32"/>
        <v>2.3795901135728492E-2</v>
      </c>
      <c r="AH80" s="24">
        <f t="shared" si="32"/>
        <v>8.2176040476477752E-2</v>
      </c>
      <c r="AI80" s="24">
        <f t="shared" si="32"/>
        <v>0.28432099873715466</v>
      </c>
      <c r="AJ80" s="24">
        <f t="shared" si="32"/>
        <v>9.7810166611876914E-2</v>
      </c>
      <c r="AK80" s="24">
        <f t="shared" si="32"/>
        <v>5.6404604686808524E-2</v>
      </c>
      <c r="AL80" s="24">
        <f t="shared" si="32"/>
        <v>6.4508273429995766E-2</v>
      </c>
      <c r="AM80" s="24">
        <f t="shared" si="32"/>
        <v>8.2739851370453366E-2</v>
      </c>
      <c r="AN80" s="24">
        <f t="shared" si="32"/>
        <v>7.2713062042952581E-2</v>
      </c>
      <c r="AO80" s="24">
        <f t="shared" si="30"/>
        <v>7.8588407295776985E-2</v>
      </c>
      <c r="AP80" s="24">
        <f t="shared" si="30"/>
        <v>8.6321358081776545E-2</v>
      </c>
      <c r="AQ80" s="24">
        <f t="shared" si="30"/>
        <v>7.9057460725661555E-2</v>
      </c>
      <c r="AR80" s="24">
        <f t="shared" si="24"/>
        <v>7.3603015666673155E-2</v>
      </c>
      <c r="AS80" s="24" t="e">
        <f t="shared" si="24"/>
        <v>#DIV/0!</v>
      </c>
      <c r="AT80" s="24">
        <f t="shared" si="24"/>
        <v>6.6907036336077086E-2</v>
      </c>
      <c r="AU80" s="21"/>
      <c r="AV80" s="24">
        <f t="shared" si="29"/>
        <v>1.0315818008539481</v>
      </c>
      <c r="AW80" s="24">
        <f t="shared" si="29"/>
        <v>1.0308436277685682</v>
      </c>
      <c r="AX80" s="24">
        <f t="shared" si="29"/>
        <v>1.1114828820026958</v>
      </c>
      <c r="AY80" s="24">
        <f t="shared" si="29"/>
        <v>1.1662125453345498</v>
      </c>
      <c r="AZ80" s="24">
        <f t="shared" si="29"/>
        <v>0.8561515974432079</v>
      </c>
      <c r="BA80" s="24">
        <f t="shared" si="29"/>
        <v>1.0612036748130249</v>
      </c>
      <c r="BB80" s="24">
        <f t="shared" si="29"/>
        <v>0.97642249058590114</v>
      </c>
      <c r="BC80" s="24">
        <f t="shared" ref="BC80:BE95" si="41">+I80/I68-1</f>
        <v>0.9215350123336703</v>
      </c>
      <c r="BD80" s="24">
        <f t="shared" si="27"/>
        <v>0.841233733575242</v>
      </c>
      <c r="BE80" s="24">
        <f t="shared" si="27"/>
        <v>1.0594406638943168</v>
      </c>
      <c r="BF80" s="24">
        <f t="shared" si="27"/>
        <v>1.022249984961666</v>
      </c>
      <c r="BG80" s="24">
        <f t="shared" si="27"/>
        <v>1.2499052180230068</v>
      </c>
      <c r="BH80" s="24">
        <f t="shared" si="27"/>
        <v>1.076378744720627</v>
      </c>
      <c r="BI80" s="24">
        <f t="shared" si="27"/>
        <v>1.2576136894116305</v>
      </c>
      <c r="BJ80" s="24">
        <f t="shared" si="27"/>
        <v>1.0078121962169173</v>
      </c>
      <c r="BK80" s="24">
        <f t="shared" si="27"/>
        <v>0.97892035811072686</v>
      </c>
      <c r="BL80" s="24">
        <f t="shared" si="31"/>
        <v>1.0315965031428811</v>
      </c>
      <c r="BM80" s="24">
        <f t="shared" si="31"/>
        <v>1.0869533660948059</v>
      </c>
      <c r="BN80" s="24">
        <f t="shared" si="31"/>
        <v>1.1383035576331464</v>
      </c>
      <c r="BO80" s="24">
        <f t="shared" si="31"/>
        <v>1.1072160677311693</v>
      </c>
      <c r="BP80" s="24" t="e">
        <f t="shared" si="31"/>
        <v>#DIV/0!</v>
      </c>
      <c r="BQ80" s="24">
        <f t="shared" si="31"/>
        <v>1.0231167738258531</v>
      </c>
      <c r="BR80" s="21"/>
      <c r="BS80" s="35">
        <f t="shared" si="39"/>
        <v>44986</v>
      </c>
      <c r="BT80" s="24">
        <f t="shared" si="26"/>
        <v>2.9001399503607146E-2</v>
      </c>
      <c r="BU80" s="24">
        <f t="shared" si="26"/>
        <v>2.4841551456244088E-3</v>
      </c>
      <c r="BV80" s="24">
        <f t="shared" si="26"/>
        <v>9.4042244072250168E-3</v>
      </c>
      <c r="BW80" s="24">
        <f t="shared" si="33"/>
        <v>4.8896894416663138E-3</v>
      </c>
      <c r="BX80" s="24">
        <f t="shared" si="33"/>
        <v>3.5803262224997356E-3</v>
      </c>
      <c r="BY80" s="24">
        <f t="shared" si="33"/>
        <v>4.6561404252785004E-3</v>
      </c>
      <c r="BZ80" s="24">
        <f t="shared" si="33"/>
        <v>6.0649467364215191E-3</v>
      </c>
      <c r="CA80" s="24">
        <f t="shared" si="33"/>
        <v>4.3705994912153641E-4</v>
      </c>
      <c r="CB80" s="24">
        <f t="shared" si="33"/>
        <v>4.9464505685478709E-3</v>
      </c>
      <c r="CC80" s="24">
        <f t="shared" si="33"/>
        <v>3.798196455350812E-3</v>
      </c>
      <c r="CD80" s="24">
        <f t="shared" si="33"/>
        <v>7.5981227438397577E-3</v>
      </c>
      <c r="CE80" s="24">
        <f t="shared" si="33"/>
        <v>1.7266346540799971E-3</v>
      </c>
      <c r="CF80" s="24">
        <f t="shared" si="40"/>
        <v>7.8587346253262622E-2</v>
      </c>
    </row>
    <row r="81" spans="1:84" x14ac:dyDescent="0.25">
      <c r="A81" s="31">
        <f>+[1]CUY!A82</f>
        <v>45017</v>
      </c>
      <c r="B81" s="17">
        <f>+[1]CUY!B82</f>
        <v>1538.0630000000001</v>
      </c>
      <c r="C81" s="17">
        <f>+[1]CUY!C82</f>
        <v>1708.6806999999999</v>
      </c>
      <c r="D81" s="17">
        <f>+[1]CUY!D82</f>
        <v>1182.9208000000001</v>
      </c>
      <c r="E81" s="17">
        <f>+[1]CUY!E82</f>
        <v>1594.9241999999999</v>
      </c>
      <c r="F81" s="17">
        <f>+[1]CUY!F82</f>
        <v>1149.7869000000001</v>
      </c>
      <c r="G81" s="17">
        <f>+[1]CUY!G82</f>
        <v>1463.146</v>
      </c>
      <c r="H81" s="17">
        <f>+[1]CUY!H82</f>
        <v>1659.1732999999999</v>
      </c>
      <c r="I81" s="17">
        <f>+[1]CUY!I82</f>
        <v>1652.6885</v>
      </c>
      <c r="J81" s="17">
        <f>+[1]CUY!J82</f>
        <v>1050.7343000000001</v>
      </c>
      <c r="K81" s="17">
        <f>+[1]CUY!K82</f>
        <v>1368.7505000000001</v>
      </c>
      <c r="L81" s="17">
        <f>+[1]CUY!L82</f>
        <v>1043.4453000000001</v>
      </c>
      <c r="M81" s="17">
        <f>+[1]CUY!M82</f>
        <v>1816.8416999999999</v>
      </c>
      <c r="N81" s="17">
        <f>+[1]CUY!N82</f>
        <v>1255.7059999999999</v>
      </c>
      <c r="O81" s="18">
        <f>+[1]CUY!R82</f>
        <v>1735.6074000000001</v>
      </c>
      <c r="P81" s="19">
        <f>+[1]CUY!S82</f>
        <v>1587.1067</v>
      </c>
      <c r="Q81" s="20">
        <f>+[1]CUY!T82</f>
        <v>1267.2166</v>
      </c>
      <c r="R81" s="18">
        <f t="shared" si="34"/>
        <v>1538.0530500399998</v>
      </c>
      <c r="S81" s="19">
        <f t="shared" si="35"/>
        <v>1590.4877907404634</v>
      </c>
      <c r="T81" s="19">
        <f t="shared" si="36"/>
        <v>1535.8685043316123</v>
      </c>
      <c r="U81" s="19">
        <f t="shared" si="37"/>
        <v>1467.1549595144595</v>
      </c>
      <c r="V81" s="19"/>
      <c r="W81" s="20">
        <f t="shared" si="38"/>
        <v>1498.9689926740625</v>
      </c>
      <c r="X81" s="21"/>
      <c r="Y81" s="42">
        <f t="shared" si="32"/>
        <v>7.2252721148119647E-2</v>
      </c>
      <c r="Z81" s="24">
        <f t="shared" si="32"/>
        <v>8.5646375433299227E-2</v>
      </c>
      <c r="AA81" s="24">
        <f t="shared" si="32"/>
        <v>2.808225660652286E-2</v>
      </c>
      <c r="AB81" s="24">
        <f t="shared" ref="AB81:AN95" si="42">+E81/E80-1</f>
        <v>8.8048673765947383E-2</v>
      </c>
      <c r="AC81" s="24">
        <f t="shared" si="42"/>
        <v>3.5892209043231205E-2</v>
      </c>
      <c r="AD81" s="24">
        <f t="shared" si="42"/>
        <v>8.2536703802676081E-2</v>
      </c>
      <c r="AE81" s="24">
        <f t="shared" si="42"/>
        <v>6.2228092569494908E-2</v>
      </c>
      <c r="AF81" s="24">
        <f t="shared" si="42"/>
        <v>5.6314406657735239E-2</v>
      </c>
      <c r="AG81" s="24">
        <f t="shared" si="42"/>
        <v>6.3010368944721229E-2</v>
      </c>
      <c r="AH81" s="24">
        <f t="shared" si="42"/>
        <v>6.1753006127098109E-2</v>
      </c>
      <c r="AI81" s="24">
        <f t="shared" si="42"/>
        <v>2.4358429385264335E-2</v>
      </c>
      <c r="AJ81" s="24">
        <f t="shared" si="42"/>
        <v>9.7322836528922707E-2</v>
      </c>
      <c r="AK81" s="24">
        <f t="shared" si="42"/>
        <v>5.9875192421670942E-2</v>
      </c>
      <c r="AL81" s="24">
        <f t="shared" si="42"/>
        <v>9.9857524825426314E-2</v>
      </c>
      <c r="AM81" s="24">
        <f t="shared" si="42"/>
        <v>7.4708189281105897E-2</v>
      </c>
      <c r="AN81" s="24">
        <f t="shared" si="42"/>
        <v>4.2339725915621518E-2</v>
      </c>
      <c r="AO81" s="24">
        <f t="shared" si="30"/>
        <v>7.2254165799235048E-2</v>
      </c>
      <c r="AP81" s="24">
        <f t="shared" si="30"/>
        <v>8.1494605079446503E-2</v>
      </c>
      <c r="AQ81" s="24">
        <f t="shared" si="30"/>
        <v>8.2175615706210792E-2</v>
      </c>
      <c r="AR81" s="24">
        <f t="shared" si="24"/>
        <v>7.7670529437723568E-2</v>
      </c>
      <c r="AS81" s="24" t="e">
        <f t="shared" si="24"/>
        <v>#DIV/0!</v>
      </c>
      <c r="AT81" s="24">
        <f t="shared" si="24"/>
        <v>6.7574575229171208E-2</v>
      </c>
      <c r="AU81" s="21"/>
      <c r="AV81" s="24">
        <f t="shared" ref="AV81:BB95" si="43">+B81/B69-1</f>
        <v>1.0580270270234107</v>
      </c>
      <c r="AW81" s="24">
        <f t="shared" si="43"/>
        <v>1.0875295243929242</v>
      </c>
      <c r="AX81" s="24">
        <f t="shared" si="43"/>
        <v>1.1054065940481173</v>
      </c>
      <c r="AY81" s="24">
        <f t="shared" si="43"/>
        <v>1.1529091707220673</v>
      </c>
      <c r="AZ81" s="24">
        <f t="shared" si="43"/>
        <v>0.85291553893173333</v>
      </c>
      <c r="BA81" s="24">
        <f t="shared" si="43"/>
        <v>1.1040617137519138</v>
      </c>
      <c r="BB81" s="24">
        <f t="shared" si="43"/>
        <v>0.96255553635393354</v>
      </c>
      <c r="BC81" s="24">
        <f t="shared" si="41"/>
        <v>0.92608600796638552</v>
      </c>
      <c r="BD81" s="24">
        <f t="shared" si="27"/>
        <v>0.89250160119825117</v>
      </c>
      <c r="BE81" s="24">
        <f t="shared" si="27"/>
        <v>1.1128151006911358</v>
      </c>
      <c r="BF81" s="24">
        <f t="shared" si="27"/>
        <v>0.96177930207758355</v>
      </c>
      <c r="BG81" s="24">
        <f t="shared" si="27"/>
        <v>1.3097200138976661</v>
      </c>
      <c r="BH81" s="24">
        <f t="shared" si="27"/>
        <v>1.0895894942259079</v>
      </c>
      <c r="BI81" s="24">
        <f t="shared" si="27"/>
        <v>1.3565030707998798</v>
      </c>
      <c r="BJ81" s="24">
        <f t="shared" si="27"/>
        <v>1.0310598168969745</v>
      </c>
      <c r="BK81" s="24">
        <f t="shared" si="27"/>
        <v>0.97154275867369444</v>
      </c>
      <c r="BL81" s="24">
        <f t="shared" si="31"/>
        <v>1.0580440453166502</v>
      </c>
      <c r="BM81" s="24">
        <f t="shared" si="31"/>
        <v>1.1269590517122765</v>
      </c>
      <c r="BN81" s="24">
        <f t="shared" si="31"/>
        <v>1.1658111339132042</v>
      </c>
      <c r="BO81" s="24">
        <f t="shared" si="31"/>
        <v>1.1257014635306453</v>
      </c>
      <c r="BP81" s="24" t="e">
        <f t="shared" si="31"/>
        <v>#DIV/0!</v>
      </c>
      <c r="BQ81" s="24">
        <f t="shared" si="31"/>
        <v>1.0319421000387901</v>
      </c>
      <c r="BR81" s="21"/>
      <c r="BS81" s="35">
        <f t="shared" si="39"/>
        <v>45017</v>
      </c>
      <c r="BT81" s="24">
        <f t="shared" si="26"/>
        <v>2.6707216153459973E-2</v>
      </c>
      <c r="BU81" s="24">
        <f t="shared" si="26"/>
        <v>8.0417590470755233E-4</v>
      </c>
      <c r="BV81" s="24">
        <f t="shared" si="26"/>
        <v>1.0239525618017166E-2</v>
      </c>
      <c r="BW81" s="24">
        <f t="shared" si="33"/>
        <v>2.4662606634407026E-3</v>
      </c>
      <c r="BX81" s="24">
        <f t="shared" si="33"/>
        <v>4.8839907304830225E-3</v>
      </c>
      <c r="BY81" s="24">
        <f t="shared" si="33"/>
        <v>5.0143565133303463E-3</v>
      </c>
      <c r="BZ81" s="24">
        <f t="shared" si="33"/>
        <v>7.4323425440809988E-3</v>
      </c>
      <c r="CA81" s="24">
        <f t="shared" si="33"/>
        <v>1.0985276300469731E-3</v>
      </c>
      <c r="CB81" s="24">
        <f t="shared" si="33"/>
        <v>3.7295050599122845E-3</v>
      </c>
      <c r="CC81" s="24">
        <f t="shared" si="33"/>
        <v>3.8746999227075562E-4</v>
      </c>
      <c r="CD81" s="24">
        <f t="shared" si="33"/>
        <v>7.6950426935000508E-3</v>
      </c>
      <c r="CE81" s="24">
        <f t="shared" si="33"/>
        <v>1.7951875253455687E-3</v>
      </c>
      <c r="CF81" s="24">
        <f t="shared" si="40"/>
        <v>7.2253601028595391E-2</v>
      </c>
    </row>
    <row r="82" spans="1:84" x14ac:dyDescent="0.25">
      <c r="A82" s="31">
        <f>+[1]CUY!A83</f>
        <v>45047</v>
      </c>
      <c r="B82" s="17">
        <f>+[1]CUY!B83</f>
        <v>1652.9055000000001</v>
      </c>
      <c r="C82" s="17">
        <f>+[1]CUY!C83</f>
        <v>1824.7819</v>
      </c>
      <c r="D82" s="17">
        <f>+[1]CUY!D83</f>
        <v>1286.8222000000001</v>
      </c>
      <c r="E82" s="17">
        <f>+[1]CUY!E83</f>
        <v>1690.1715999999999</v>
      </c>
      <c r="F82" s="17">
        <f>+[1]CUY!F83</f>
        <v>1322.0041000000001</v>
      </c>
      <c r="G82" s="17">
        <f>+[1]CUY!G83</f>
        <v>1587.5483999999999</v>
      </c>
      <c r="H82" s="17">
        <f>+[1]CUY!H83</f>
        <v>1834.6177</v>
      </c>
      <c r="I82" s="17">
        <f>+[1]CUY!I83</f>
        <v>1730.9376999999999</v>
      </c>
      <c r="J82" s="17">
        <f>+[1]CUY!J83</f>
        <v>1112.9271000000001</v>
      </c>
      <c r="K82" s="17">
        <f>+[1]CUY!K83</f>
        <v>1454.982</v>
      </c>
      <c r="L82" s="17">
        <f>+[1]CUY!L83</f>
        <v>1129.1871000000001</v>
      </c>
      <c r="M82" s="17">
        <f>+[1]CUY!M83</f>
        <v>1947.8698999999999</v>
      </c>
      <c r="N82" s="17">
        <f>+[1]CUY!N83</f>
        <v>1351.3959</v>
      </c>
      <c r="O82" s="18">
        <f>+[1]CUY!R83</f>
        <v>1857.0337999999999</v>
      </c>
      <c r="P82" s="19">
        <f>+[1]CUY!S83</f>
        <v>1700.15</v>
      </c>
      <c r="Q82" s="20">
        <f>+[1]CUY!T83</f>
        <v>1384.1898000000001</v>
      </c>
      <c r="R82" s="18">
        <f t="shared" si="34"/>
        <v>1652.8916680900004</v>
      </c>
      <c r="S82" s="19">
        <f t="shared" si="35"/>
        <v>1700.5859174869108</v>
      </c>
      <c r="T82" s="19">
        <f t="shared" si="36"/>
        <v>1641.7071638554216</v>
      </c>
      <c r="U82" s="19">
        <f t="shared" si="37"/>
        <v>1566.8333779721527</v>
      </c>
      <c r="V82" s="19"/>
      <c r="W82" s="20">
        <f t="shared" si="38"/>
        <v>1602.0008556618209</v>
      </c>
      <c r="X82" s="21"/>
      <c r="Y82" s="42">
        <f t="shared" ref="Y82:AA95" si="44">+B82/B81-1</f>
        <v>7.4666967477925228E-2</v>
      </c>
      <c r="Z82" s="24">
        <f t="shared" si="44"/>
        <v>6.7947861762586825E-2</v>
      </c>
      <c r="AA82" s="24">
        <f t="shared" si="44"/>
        <v>8.7834620880789194E-2</v>
      </c>
      <c r="AB82" s="24">
        <f t="shared" si="42"/>
        <v>5.9719076304691976E-2</v>
      </c>
      <c r="AC82" s="24">
        <f t="shared" si="42"/>
        <v>0.14978184218310364</v>
      </c>
      <c r="AD82" s="24">
        <f t="shared" si="42"/>
        <v>8.5023914223187447E-2</v>
      </c>
      <c r="AE82" s="24">
        <f t="shared" si="42"/>
        <v>0.10574205840945017</v>
      </c>
      <c r="AF82" s="24">
        <f t="shared" si="42"/>
        <v>4.7346611294263763E-2</v>
      </c>
      <c r="AG82" s="24">
        <f t="shared" si="42"/>
        <v>5.9189844663869895E-2</v>
      </c>
      <c r="AH82" s="24">
        <f t="shared" si="42"/>
        <v>6.3000159634644781E-2</v>
      </c>
      <c r="AI82" s="24">
        <f t="shared" si="42"/>
        <v>8.2171820602383372E-2</v>
      </c>
      <c r="AJ82" s="24">
        <f t="shared" si="42"/>
        <v>7.2118666144662003E-2</v>
      </c>
      <c r="AK82" s="24">
        <f t="shared" si="42"/>
        <v>7.6204063690067603E-2</v>
      </c>
      <c r="AL82" s="24">
        <f t="shared" si="42"/>
        <v>6.9961904979201961E-2</v>
      </c>
      <c r="AM82" s="24">
        <f t="shared" si="42"/>
        <v>7.1226024060007997E-2</v>
      </c>
      <c r="AN82" s="24">
        <f t="shared" si="42"/>
        <v>9.230718726380327E-2</v>
      </c>
      <c r="AO82" s="24">
        <f t="shared" si="30"/>
        <v>7.4664926575201074E-2</v>
      </c>
      <c r="AP82" s="24">
        <f t="shared" si="30"/>
        <v>6.9222868221572753E-2</v>
      </c>
      <c r="AQ82" s="24">
        <f t="shared" si="30"/>
        <v>6.8911276730600601E-2</v>
      </c>
      <c r="AR82" s="24">
        <f t="shared" si="24"/>
        <v>6.7939939003226257E-2</v>
      </c>
      <c r="AS82" s="24" t="e">
        <f t="shared" si="24"/>
        <v>#DIV/0!</v>
      </c>
      <c r="AT82" s="24">
        <f t="shared" si="24"/>
        <v>6.8735152956003631E-2</v>
      </c>
      <c r="AU82" s="21"/>
      <c r="AV82" s="24">
        <f t="shared" si="43"/>
        <v>1.1019996080621191</v>
      </c>
      <c r="AW82" s="24">
        <f t="shared" si="43"/>
        <v>1.1431596203488024</v>
      </c>
      <c r="AX82" s="24">
        <f t="shared" si="43"/>
        <v>1.1504018732304151</v>
      </c>
      <c r="AY82" s="24">
        <f t="shared" si="43"/>
        <v>1.1029654152057828</v>
      </c>
      <c r="AZ82" s="24">
        <f t="shared" si="43"/>
        <v>1.0883711576933335</v>
      </c>
      <c r="BA82" s="24">
        <f t="shared" si="43"/>
        <v>1.182456608242767</v>
      </c>
      <c r="BB82" s="24">
        <f t="shared" si="43"/>
        <v>1.0345006777352519</v>
      </c>
      <c r="BC82" s="24">
        <f t="shared" si="41"/>
        <v>0.90052454608657895</v>
      </c>
      <c r="BD82" s="24">
        <f t="shared" si="27"/>
        <v>0.93749422238981306</v>
      </c>
      <c r="BE82" s="24">
        <f t="shared" si="27"/>
        <v>1.1549615753008431</v>
      </c>
      <c r="BF82" s="24">
        <f t="shared" si="27"/>
        <v>1.0402797231605838</v>
      </c>
      <c r="BG82" s="24">
        <f t="shared" si="27"/>
        <v>1.3223054212046845</v>
      </c>
      <c r="BH82" s="24">
        <f t="shared" si="27"/>
        <v>1.1378093952214736</v>
      </c>
      <c r="BI82" s="24">
        <f t="shared" si="27"/>
        <v>1.4350501851168298</v>
      </c>
      <c r="BJ82" s="24">
        <f t="shared" si="27"/>
        <v>1.0588460749927857</v>
      </c>
      <c r="BK82" s="24">
        <f t="shared" si="27"/>
        <v>1.0609842619866505</v>
      </c>
      <c r="BL82" s="24">
        <f t="shared" si="31"/>
        <v>1.1020134192569393</v>
      </c>
      <c r="BM82" s="24">
        <f t="shared" si="31"/>
        <v>1.1602219176898338</v>
      </c>
      <c r="BN82" s="24">
        <f t="shared" si="31"/>
        <v>1.1767234031067271</v>
      </c>
      <c r="BO82" s="24">
        <f t="shared" si="31"/>
        <v>1.1360128636023323</v>
      </c>
      <c r="BP82" s="24" t="e">
        <f t="shared" si="31"/>
        <v>#DIV/0!</v>
      </c>
      <c r="BQ82" s="24">
        <f t="shared" si="31"/>
        <v>1.0461154881842782</v>
      </c>
      <c r="BR82" s="21"/>
      <c r="BS82" s="35">
        <f t="shared" si="39"/>
        <v>45047</v>
      </c>
      <c r="BT82" s="24">
        <f t="shared" si="26"/>
        <v>2.1452932058049649E-2</v>
      </c>
      <c r="BU82" s="24">
        <f t="shared" si="26"/>
        <v>2.4116567266750442E-3</v>
      </c>
      <c r="BV82" s="24">
        <f t="shared" si="26"/>
        <v>7.0472757747894561E-3</v>
      </c>
      <c r="BW82" s="24">
        <f t="shared" si="33"/>
        <v>9.942952505846642E-3</v>
      </c>
      <c r="BX82" s="24">
        <f t="shared" si="33"/>
        <v>5.0794217922152706E-3</v>
      </c>
      <c r="BY82" s="24">
        <f t="shared" si="33"/>
        <v>8.4410622971880893E-3</v>
      </c>
      <c r="BZ82" s="24">
        <f t="shared" si="33"/>
        <v>6.1558942644091928E-3</v>
      </c>
      <c r="CA82" s="24">
        <f t="shared" si="33"/>
        <v>1.0230256107844741E-3</v>
      </c>
      <c r="CB82" s="24">
        <f t="shared" si="33"/>
        <v>3.767567908466682E-3</v>
      </c>
      <c r="CC82" s="24">
        <f t="shared" si="33"/>
        <v>1.2487240899755083E-3</v>
      </c>
      <c r="CD82" s="24">
        <f t="shared" si="33"/>
        <v>5.8355423022333928E-3</v>
      </c>
      <c r="CE82" s="24">
        <f t="shared" si="33"/>
        <v>2.258388225969939E-3</v>
      </c>
      <c r="CF82" s="24">
        <f t="shared" si="40"/>
        <v>7.4664443556603344E-2</v>
      </c>
    </row>
    <row r="83" spans="1:84" x14ac:dyDescent="0.25">
      <c r="A83" s="31">
        <f>+[1]CUY!A84</f>
        <v>45078</v>
      </c>
      <c r="B83" s="17">
        <f>+[1]CUY!B84</f>
        <v>1740.5995</v>
      </c>
      <c r="C83" s="17">
        <f>+[1]CUY!C84</f>
        <v>1902.0314000000001</v>
      </c>
      <c r="D83" s="17">
        <f>+[1]CUY!D84</f>
        <v>1337.5168000000001</v>
      </c>
      <c r="E83" s="17">
        <f>+[1]CUY!E84</f>
        <v>1761.5045</v>
      </c>
      <c r="F83" s="17">
        <f>+[1]CUY!F84</f>
        <v>1366.4972</v>
      </c>
      <c r="G83" s="17">
        <f>+[1]CUY!G84</f>
        <v>1699.8320000000001</v>
      </c>
      <c r="H83" s="17">
        <f>+[1]CUY!H84</f>
        <v>2008.9712999999999</v>
      </c>
      <c r="I83" s="17">
        <f>+[1]CUY!I84</f>
        <v>1834.6311000000001</v>
      </c>
      <c r="J83" s="17">
        <f>+[1]CUY!J84</f>
        <v>1190.6011000000001</v>
      </c>
      <c r="K83" s="17">
        <f>+[1]CUY!K84</f>
        <v>1562.8951</v>
      </c>
      <c r="L83" s="17">
        <f>+[1]CUY!L84</f>
        <v>1218.0232000000001</v>
      </c>
      <c r="M83" s="17">
        <f>+[1]CUY!M84</f>
        <v>2025.1832999999999</v>
      </c>
      <c r="N83" s="17">
        <f>+[1]CUY!N84</f>
        <v>1430.1411000000001</v>
      </c>
      <c r="O83" s="18">
        <f>+[1]CUY!R84</f>
        <v>1911.7411</v>
      </c>
      <c r="P83" s="19">
        <f>+[1]CUY!S84</f>
        <v>1800.5197000000001</v>
      </c>
      <c r="Q83" s="20">
        <f>+[1]CUY!T84</f>
        <v>1449.3110999999999</v>
      </c>
      <c r="R83" s="18">
        <f t="shared" si="34"/>
        <v>1740.5861822099998</v>
      </c>
      <c r="S83" s="19">
        <f t="shared" si="35"/>
        <v>1781.8714495736717</v>
      </c>
      <c r="T83" s="19">
        <f t="shared" si="36"/>
        <v>1729.4159219736086</v>
      </c>
      <c r="U83" s="19">
        <f t="shared" si="37"/>
        <v>1657.0843782577654</v>
      </c>
      <c r="V83" s="19"/>
      <c r="W83" s="20">
        <f t="shared" si="38"/>
        <v>1706.5981276970163</v>
      </c>
      <c r="X83" s="21"/>
      <c r="Y83" s="42">
        <f t="shared" si="44"/>
        <v>5.3054454716255695E-2</v>
      </c>
      <c r="Z83" s="24">
        <f t="shared" si="44"/>
        <v>4.2333552300140687E-2</v>
      </c>
      <c r="AA83" s="24">
        <f t="shared" si="44"/>
        <v>3.9395186063778009E-2</v>
      </c>
      <c r="AB83" s="24">
        <f t="shared" si="42"/>
        <v>4.2204531184880878E-2</v>
      </c>
      <c r="AC83" s="24">
        <f t="shared" si="42"/>
        <v>3.3655795772494113E-2</v>
      </c>
      <c r="AD83" s="24">
        <f t="shared" si="42"/>
        <v>7.0727670413072374E-2</v>
      </c>
      <c r="AE83" s="24">
        <f t="shared" si="42"/>
        <v>9.5035385301253772E-2</v>
      </c>
      <c r="AF83" s="24">
        <f t="shared" si="42"/>
        <v>5.9905911113958599E-2</v>
      </c>
      <c r="AG83" s="24">
        <f t="shared" si="42"/>
        <v>6.9792531783977596E-2</v>
      </c>
      <c r="AH83" s="24">
        <f t="shared" si="42"/>
        <v>7.4167996580026374E-2</v>
      </c>
      <c r="AI83" s="24">
        <f t="shared" si="42"/>
        <v>7.8672613245404532E-2</v>
      </c>
      <c r="AJ83" s="24">
        <f t="shared" si="42"/>
        <v>3.9691254533991138E-2</v>
      </c>
      <c r="AK83" s="24">
        <f t="shared" si="42"/>
        <v>5.8269527086770134E-2</v>
      </c>
      <c r="AL83" s="24">
        <f t="shared" si="42"/>
        <v>2.9459506875965324E-2</v>
      </c>
      <c r="AM83" s="24">
        <f t="shared" si="42"/>
        <v>5.9035790959621082E-2</v>
      </c>
      <c r="AN83" s="24">
        <f t="shared" si="42"/>
        <v>4.7046510529119567E-2</v>
      </c>
      <c r="AO83" s="24">
        <f t="shared" si="30"/>
        <v>5.3055209735151543E-2</v>
      </c>
      <c r="AP83" s="24">
        <f t="shared" si="30"/>
        <v>4.7798544755023542E-2</v>
      </c>
      <c r="AQ83" s="24">
        <f t="shared" si="30"/>
        <v>5.3425336776998567E-2</v>
      </c>
      <c r="AR83" s="24">
        <f t="shared" si="24"/>
        <v>5.7600892063212505E-2</v>
      </c>
      <c r="AS83" s="24" t="e">
        <f t="shared" si="24"/>
        <v>#DIV/0!</v>
      </c>
      <c r="AT83" s="24">
        <f t="shared" si="24"/>
        <v>6.5291645547832067E-2</v>
      </c>
      <c r="AU83" s="21"/>
      <c r="AV83" s="24">
        <f t="shared" si="43"/>
        <v>1.1021804180014136</v>
      </c>
      <c r="AW83" s="24">
        <f t="shared" si="43"/>
        <v>1.1365500274141129</v>
      </c>
      <c r="AX83" s="24">
        <f t="shared" si="43"/>
        <v>1.1127344078999952</v>
      </c>
      <c r="AY83" s="24">
        <f t="shared" si="43"/>
        <v>1.0954545822234532</v>
      </c>
      <c r="AZ83" s="24">
        <f t="shared" si="43"/>
        <v>1.0248986733589471</v>
      </c>
      <c r="BA83" s="24">
        <f t="shared" si="43"/>
        <v>1.1971137670666372</v>
      </c>
      <c r="BB83" s="24">
        <f t="shared" si="43"/>
        <v>1.0787426334992971</v>
      </c>
      <c r="BC83" s="24">
        <f t="shared" si="41"/>
        <v>0.90235750006714044</v>
      </c>
      <c r="BD83" s="24">
        <f t="shared" si="27"/>
        <v>1.0631667032303969</v>
      </c>
      <c r="BE83" s="24">
        <f t="shared" si="27"/>
        <v>1.2146647285514525</v>
      </c>
      <c r="BF83" s="24">
        <f t="shared" ref="BF83:BK95" si="45">+L83/L71-1</f>
        <v>1.1109594838681054</v>
      </c>
      <c r="BG83" s="24">
        <f t="shared" si="45"/>
        <v>1.2731600575141626</v>
      </c>
      <c r="BH83" s="24">
        <f t="shared" si="45"/>
        <v>1.1614682689979605</v>
      </c>
      <c r="BI83" s="24">
        <f t="shared" si="45"/>
        <v>1.3405668930214851</v>
      </c>
      <c r="BJ83" s="24">
        <f t="shared" si="45"/>
        <v>1.0804411896734987</v>
      </c>
      <c r="BK83" s="24">
        <f t="shared" si="45"/>
        <v>1.0337717469689061</v>
      </c>
      <c r="BL83" s="24">
        <f t="shared" si="31"/>
        <v>1.102198178352261</v>
      </c>
      <c r="BM83" s="24">
        <f t="shared" si="31"/>
        <v>1.1566702003287124</v>
      </c>
      <c r="BN83" s="24">
        <f t="shared" si="31"/>
        <v>1.1786545524324805</v>
      </c>
      <c r="BO83" s="24">
        <f t="shared" si="31"/>
        <v>1.151915289030816</v>
      </c>
      <c r="BP83" s="24" t="e">
        <f t="shared" si="31"/>
        <v>#DIV/0!</v>
      </c>
      <c r="BQ83" s="24">
        <f t="shared" si="31"/>
        <v>1.0680545854516357</v>
      </c>
      <c r="BR83" s="21"/>
      <c r="BS83" s="35">
        <f t="shared" si="39"/>
        <v>45078</v>
      </c>
      <c r="BT83" s="24">
        <f t="shared" si="26"/>
        <v>1.3282252312670044E-2</v>
      </c>
      <c r="BU83" s="24">
        <f t="shared" si="26"/>
        <v>1.0949187476235037E-3</v>
      </c>
      <c r="BV83" s="24">
        <f t="shared" si="26"/>
        <v>4.9111603899920546E-3</v>
      </c>
      <c r="BW83" s="24">
        <f t="shared" si="33"/>
        <v>2.390328594102925E-3</v>
      </c>
      <c r="BX83" s="24">
        <f t="shared" si="33"/>
        <v>4.2660697057393861E-3</v>
      </c>
      <c r="BY83" s="24">
        <f t="shared" si="33"/>
        <v>7.8057495724952169E-3</v>
      </c>
      <c r="BZ83" s="24">
        <f t="shared" si="33"/>
        <v>7.5908159298883155E-3</v>
      </c>
      <c r="CA83" s="24">
        <f t="shared" si="33"/>
        <v>1.188907774824392E-3</v>
      </c>
      <c r="CB83" s="24">
        <f t="shared" si="33"/>
        <v>4.3872806521606947E-3</v>
      </c>
      <c r="CC83" s="24">
        <f t="shared" si="33"/>
        <v>1.2038974036930722E-3</v>
      </c>
      <c r="CD83" s="24">
        <f t="shared" si="33"/>
        <v>3.2040354999121243E-3</v>
      </c>
      <c r="CE83" s="24">
        <f t="shared" si="33"/>
        <v>1.7293491733193472E-3</v>
      </c>
      <c r="CF83" s="24">
        <f t="shared" si="40"/>
        <v>5.3054765756421082E-2</v>
      </c>
    </row>
    <row r="84" spans="1:84" x14ac:dyDescent="0.25">
      <c r="A84" s="31">
        <f>+[1]CUY!A85</f>
        <v>45108</v>
      </c>
      <c r="B84" s="17">
        <f>+[1]CUY!B85</f>
        <v>1850.3918000000001</v>
      </c>
      <c r="C84" s="17">
        <f>+[1]CUY!C85</f>
        <v>2011.9630999999999</v>
      </c>
      <c r="D84" s="17">
        <f>+[1]CUY!D85</f>
        <v>1455.6482000000001</v>
      </c>
      <c r="E84" s="17">
        <f>+[1]CUY!E85</f>
        <v>1824.2079000000001</v>
      </c>
      <c r="F84" s="17">
        <f>+[1]CUY!F85</f>
        <v>1437.7791999999999</v>
      </c>
      <c r="G84" s="17">
        <f>+[1]CUY!G85</f>
        <v>1799.5463999999999</v>
      </c>
      <c r="H84" s="17">
        <f>+[1]CUY!H85</f>
        <v>2204.7714000000001</v>
      </c>
      <c r="I84" s="17">
        <f>+[1]CUY!I85</f>
        <v>1945.3996</v>
      </c>
      <c r="J84" s="17">
        <f>+[1]CUY!J85</f>
        <v>1320.9704999999999</v>
      </c>
      <c r="K84" s="17">
        <f>+[1]CUY!K85</f>
        <v>1707.4437</v>
      </c>
      <c r="L84" s="17">
        <f>+[1]CUY!L85</f>
        <v>1281.1652999999999</v>
      </c>
      <c r="M84" s="17">
        <f>+[1]CUY!M85</f>
        <v>2157.8240999999998</v>
      </c>
      <c r="N84" s="17">
        <f>+[1]CUY!N85</f>
        <v>1518.2757999999999</v>
      </c>
      <c r="O84" s="18">
        <f>+[1]CUY!R85</f>
        <v>2037.6546000000001</v>
      </c>
      <c r="P84" s="19">
        <f>+[1]CUY!S85</f>
        <v>1915.1279999999999</v>
      </c>
      <c r="Q84" s="20">
        <f>+[1]CUY!T85</f>
        <v>1534.3566000000001</v>
      </c>
      <c r="R84" s="18">
        <f t="shared" si="34"/>
        <v>1850.3773902599999</v>
      </c>
      <c r="S84" s="19">
        <f t="shared" si="35"/>
        <v>1887.864630860134</v>
      </c>
      <c r="T84" s="19">
        <f t="shared" si="36"/>
        <v>1830.9551117900176</v>
      </c>
      <c r="U84" s="19">
        <f t="shared" si="37"/>
        <v>1751.0174977508036</v>
      </c>
      <c r="V84" s="19"/>
      <c r="W84" s="20">
        <f t="shared" si="38"/>
        <v>1819.2905368974752</v>
      </c>
      <c r="X84" s="21"/>
      <c r="Y84" s="42">
        <f t="shared" si="44"/>
        <v>6.3077290324396795E-2</v>
      </c>
      <c r="Z84" s="24">
        <f t="shared" si="44"/>
        <v>5.7796995359803205E-2</v>
      </c>
      <c r="AA84" s="24">
        <f t="shared" si="44"/>
        <v>8.8321432672845646E-2</v>
      </c>
      <c r="AB84" s="24">
        <f t="shared" si="42"/>
        <v>3.5596502875808733E-2</v>
      </c>
      <c r="AC84" s="24">
        <f t="shared" si="42"/>
        <v>5.2164029315244775E-2</v>
      </c>
      <c r="AD84" s="24">
        <f t="shared" si="42"/>
        <v>5.8661326531092461E-2</v>
      </c>
      <c r="AE84" s="24">
        <f t="shared" si="42"/>
        <v>9.7462865696488654E-2</v>
      </c>
      <c r="AF84" s="24">
        <f t="shared" si="42"/>
        <v>6.0376442980826006E-2</v>
      </c>
      <c r="AG84" s="24">
        <f t="shared" si="42"/>
        <v>0.10949880694717962</v>
      </c>
      <c r="AH84" s="24">
        <f t="shared" si="42"/>
        <v>9.2487717185881557E-2</v>
      </c>
      <c r="AI84" s="24">
        <f t="shared" si="42"/>
        <v>5.1839817172611991E-2</v>
      </c>
      <c r="AJ84" s="24">
        <f t="shared" si="42"/>
        <v>6.5495701055800604E-2</v>
      </c>
      <c r="AK84" s="24">
        <f t="shared" si="42"/>
        <v>6.1626576566465863E-2</v>
      </c>
      <c r="AL84" s="24">
        <f t="shared" si="42"/>
        <v>6.5863259413107889E-2</v>
      </c>
      <c r="AM84" s="24">
        <f t="shared" si="42"/>
        <v>6.3652899771104998E-2</v>
      </c>
      <c r="AN84" s="24">
        <f t="shared" si="42"/>
        <v>5.8679948011162164E-2</v>
      </c>
      <c r="AO84" s="24">
        <f t="shared" si="30"/>
        <v>6.3077145603097629E-2</v>
      </c>
      <c r="AP84" s="24">
        <f t="shared" si="30"/>
        <v>5.9484190799410364E-2</v>
      </c>
      <c r="AQ84" s="24">
        <f t="shared" si="30"/>
        <v>5.8712995830715098E-2</v>
      </c>
      <c r="AR84" s="24">
        <f t="shared" si="24"/>
        <v>5.6685779387889879E-2</v>
      </c>
      <c r="AS84" s="24" t="e">
        <f t="shared" si="24"/>
        <v>#DIV/0!</v>
      </c>
      <c r="AT84" s="24">
        <f t="shared" si="24"/>
        <v>6.6033360386098972E-2</v>
      </c>
      <c r="AU84" s="21"/>
      <c r="AV84" s="24">
        <f t="shared" si="43"/>
        <v>1.0821292453924642</v>
      </c>
      <c r="AW84" s="24">
        <f t="shared" si="43"/>
        <v>1.132478863482389</v>
      </c>
      <c r="AX84" s="24">
        <f t="shared" si="43"/>
        <v>1.1721709290901297</v>
      </c>
      <c r="AY84" s="24">
        <f t="shared" si="43"/>
        <v>0.99059322738560796</v>
      </c>
      <c r="AZ84" s="24">
        <f t="shared" si="43"/>
        <v>1.0319977138635044</v>
      </c>
      <c r="BA84" s="24">
        <f t="shared" si="43"/>
        <v>1.1379247256054166</v>
      </c>
      <c r="BB84" s="24">
        <f t="shared" si="43"/>
        <v>1.13616586969568</v>
      </c>
      <c r="BC84" s="24">
        <f t="shared" si="41"/>
        <v>0.88203432725288611</v>
      </c>
      <c r="BD84" s="24">
        <f t="shared" si="41"/>
        <v>1.133355458709929</v>
      </c>
      <c r="BE84" s="24">
        <f t="shared" si="41"/>
        <v>1.1452804159279917</v>
      </c>
      <c r="BF84" s="24">
        <f t="shared" si="45"/>
        <v>1.0441568669623424</v>
      </c>
      <c r="BG84" s="24">
        <f t="shared" si="45"/>
        <v>1.2329660884351488</v>
      </c>
      <c r="BH84" s="24">
        <f t="shared" si="45"/>
        <v>1.1351759639172996</v>
      </c>
      <c r="BI84" s="24">
        <f t="shared" si="45"/>
        <v>1.2253951674309431</v>
      </c>
      <c r="BJ84" s="24">
        <f t="shared" si="45"/>
        <v>1.0701197270737675</v>
      </c>
      <c r="BK84" s="24">
        <f t="shared" si="45"/>
        <v>1.0319019214093621</v>
      </c>
      <c r="BL84" s="24">
        <f t="shared" si="31"/>
        <v>1.0821400590303805</v>
      </c>
      <c r="BM84" s="24">
        <f t="shared" si="31"/>
        <v>1.1221317535214559</v>
      </c>
      <c r="BN84" s="24">
        <f t="shared" si="31"/>
        <v>1.1090086217720656</v>
      </c>
      <c r="BO84" s="24">
        <f t="shared" si="31"/>
        <v>1.074305676437477</v>
      </c>
      <c r="BP84" s="24" t="e">
        <f t="shared" si="31"/>
        <v>#DIV/0!</v>
      </c>
      <c r="BQ84" s="24">
        <f t="shared" si="31"/>
        <v>1.034054113106623</v>
      </c>
      <c r="BR84" s="21"/>
      <c r="BS84" s="35">
        <f t="shared" si="39"/>
        <v>45108</v>
      </c>
      <c r="BT84" s="24">
        <f t="shared" si="26"/>
        <v>1.7949326734840475E-2</v>
      </c>
      <c r="BU84" s="24">
        <f t="shared" si="26"/>
        <v>2.4228956632470593E-3</v>
      </c>
      <c r="BV84" s="24">
        <f t="shared" si="26"/>
        <v>4.0995340513426621E-3</v>
      </c>
      <c r="BW84" s="24">
        <f t="shared" si="33"/>
        <v>3.6365870494619776E-3</v>
      </c>
      <c r="BX84" s="24">
        <f t="shared" si="33"/>
        <v>3.5976480057589291E-3</v>
      </c>
      <c r="BY84" s="24">
        <f t="shared" si="33"/>
        <v>8.3242626462894029E-3</v>
      </c>
      <c r="BZ84" s="24">
        <f t="shared" si="33"/>
        <v>7.7002139205486321E-3</v>
      </c>
      <c r="CA84" s="24">
        <f t="shared" si="33"/>
        <v>1.8949481601023067E-3</v>
      </c>
      <c r="CB84" s="24">
        <f t="shared" si="33"/>
        <v>5.5806438643697213E-3</v>
      </c>
      <c r="CC84" s="24">
        <f t="shared" si="33"/>
        <v>8.125838482660689E-4</v>
      </c>
      <c r="CD84" s="24">
        <f t="shared" si="33"/>
        <v>5.2199801275365151E-3</v>
      </c>
      <c r="CE84" s="24">
        <f t="shared" si="33"/>
        <v>1.8380389113061299E-3</v>
      </c>
      <c r="CF84" s="24">
        <f t="shared" si="40"/>
        <v>6.3076662983069881E-2</v>
      </c>
    </row>
    <row r="85" spans="1:84" x14ac:dyDescent="0.25">
      <c r="A85" s="31">
        <f>+[1]CUY!A86</f>
        <v>45139</v>
      </c>
      <c r="B85" s="17">
        <f>+[1]CUY!B86</f>
        <v>2078.4830999999999</v>
      </c>
      <c r="C85" s="17">
        <f>+[1]CUY!C86</f>
        <v>2331.5672</v>
      </c>
      <c r="D85" s="17">
        <f>+[1]CUY!D86</f>
        <v>1582.5716</v>
      </c>
      <c r="E85" s="17">
        <f>+[1]CUY!E86</f>
        <v>1980.5758000000001</v>
      </c>
      <c r="F85" s="17">
        <f>+[1]CUY!F86</f>
        <v>1538.0207</v>
      </c>
      <c r="G85" s="17">
        <f>+[1]CUY!G86</f>
        <v>1998.9440999999999</v>
      </c>
      <c r="H85" s="17">
        <f>+[1]CUY!H86</f>
        <v>2496.8252000000002</v>
      </c>
      <c r="I85" s="17">
        <f>+[1]CUY!I86</f>
        <v>2163.8379</v>
      </c>
      <c r="J85" s="17">
        <f>+[1]CUY!J86</f>
        <v>1368.0930000000001</v>
      </c>
      <c r="K85" s="17">
        <f>+[1]CUY!K86</f>
        <v>1928.5594000000001</v>
      </c>
      <c r="L85" s="17">
        <f>+[1]CUY!L86</f>
        <v>1391.9384</v>
      </c>
      <c r="M85" s="17">
        <f>+[1]CUY!M86</f>
        <v>2475.4803000000002</v>
      </c>
      <c r="N85" s="17">
        <f>+[1]CUY!N86</f>
        <v>1660.8388</v>
      </c>
      <c r="O85" s="18">
        <f>+[1]CUY!R86</f>
        <v>2246.4987000000001</v>
      </c>
      <c r="P85" s="19">
        <f>+[1]CUY!S86</f>
        <v>2177.4203000000002</v>
      </c>
      <c r="Q85" s="20">
        <f>+[1]CUY!T86</f>
        <v>1662.1765</v>
      </c>
      <c r="R85" s="18">
        <f t="shared" si="34"/>
        <v>2078.4683224699997</v>
      </c>
      <c r="S85" s="19">
        <f t="shared" si="35"/>
        <v>2138.3851317127887</v>
      </c>
      <c r="T85" s="19">
        <f t="shared" si="36"/>
        <v>2037.8119798909929</v>
      </c>
      <c r="U85" s="19">
        <f t="shared" si="37"/>
        <v>1930.7777780792576</v>
      </c>
      <c r="V85" s="19"/>
      <c r="W85" s="20">
        <f t="shared" si="38"/>
        <v>2014.5227226472839</v>
      </c>
      <c r="X85" s="21"/>
      <c r="Y85" s="42">
        <f t="shared" si="44"/>
        <v>0.12326648875119295</v>
      </c>
      <c r="Z85" s="24">
        <f t="shared" si="44"/>
        <v>0.15885186959939768</v>
      </c>
      <c r="AA85" s="24">
        <f t="shared" si="44"/>
        <v>8.7193732661504209E-2</v>
      </c>
      <c r="AB85" s="24">
        <f t="shared" si="42"/>
        <v>8.5718245162736073E-2</v>
      </c>
      <c r="AC85" s="24">
        <f t="shared" si="42"/>
        <v>6.9719676011448906E-2</v>
      </c>
      <c r="AD85" s="24">
        <f t="shared" si="42"/>
        <v>0.11080442271452395</v>
      </c>
      <c r="AE85" s="24">
        <f t="shared" si="42"/>
        <v>0.13246443599549607</v>
      </c>
      <c r="AF85" s="24">
        <f t="shared" si="42"/>
        <v>0.11228454041010383</v>
      </c>
      <c r="AG85" s="24">
        <f t="shared" si="42"/>
        <v>3.5672636141382608E-2</v>
      </c>
      <c r="AH85" s="24">
        <f t="shared" si="42"/>
        <v>0.12950101956509608</v>
      </c>
      <c r="AI85" s="24">
        <f t="shared" si="42"/>
        <v>8.6462769480253776E-2</v>
      </c>
      <c r="AJ85" s="24">
        <f t="shared" si="42"/>
        <v>0.14721135054520906</v>
      </c>
      <c r="AK85" s="24">
        <f t="shared" si="42"/>
        <v>9.3897959777795359E-2</v>
      </c>
      <c r="AL85" s="24">
        <f t="shared" si="42"/>
        <v>0.1024923949328802</v>
      </c>
      <c r="AM85" s="24">
        <f t="shared" si="42"/>
        <v>0.13695810410583542</v>
      </c>
      <c r="AN85" s="24">
        <f t="shared" si="42"/>
        <v>8.3305210796499329E-2</v>
      </c>
      <c r="AO85" s="24">
        <f t="shared" si="30"/>
        <v>0.12326724991919114</v>
      </c>
      <c r="AP85" s="24">
        <f t="shared" si="30"/>
        <v>0.13270045783871409</v>
      </c>
      <c r="AQ85" s="24">
        <f t="shared" si="30"/>
        <v>0.11297757480178938</v>
      </c>
      <c r="AR85" s="24">
        <f t="shared" si="24"/>
        <v>0.10266047058887628</v>
      </c>
      <c r="AS85" s="24" t="e">
        <f t="shared" si="24"/>
        <v>#DIV/0!</v>
      </c>
      <c r="AT85" s="24">
        <f t="shared" si="24"/>
        <v>0.10731226364907487</v>
      </c>
      <c r="AU85" s="21"/>
      <c r="AV85" s="24">
        <f t="shared" si="43"/>
        <v>1.1969933133063724</v>
      </c>
      <c r="AW85" s="24">
        <f t="shared" si="43"/>
        <v>1.3012886845200331</v>
      </c>
      <c r="AX85" s="24">
        <f t="shared" si="43"/>
        <v>1.2154693943775681</v>
      </c>
      <c r="AY85" s="24">
        <f t="shared" si="43"/>
        <v>0.9867380654576301</v>
      </c>
      <c r="AZ85" s="24">
        <f t="shared" si="43"/>
        <v>1.0590407944309721</v>
      </c>
      <c r="BA85" s="24">
        <f t="shared" si="43"/>
        <v>1.1995280840496303</v>
      </c>
      <c r="BB85" s="24">
        <f t="shared" si="43"/>
        <v>1.3159901421145404</v>
      </c>
      <c r="BC85" s="24">
        <f t="shared" si="41"/>
        <v>1.0235318662812816</v>
      </c>
      <c r="BD85" s="24">
        <f t="shared" si="41"/>
        <v>1.1154705535074068</v>
      </c>
      <c r="BE85" s="24">
        <f t="shared" si="41"/>
        <v>1.2914817606165059</v>
      </c>
      <c r="BF85" s="24">
        <f t="shared" si="45"/>
        <v>1.0610024496216592</v>
      </c>
      <c r="BG85" s="24">
        <f t="shared" si="45"/>
        <v>1.3993817484057387</v>
      </c>
      <c r="BH85" s="24">
        <f t="shared" si="45"/>
        <v>1.1632744290732706</v>
      </c>
      <c r="BI85" s="24">
        <f t="shared" si="45"/>
        <v>1.2237959669731713</v>
      </c>
      <c r="BJ85" s="24">
        <f t="shared" si="45"/>
        <v>1.2162674796365658</v>
      </c>
      <c r="BK85" s="24">
        <f t="shared" si="45"/>
        <v>1.099950703143477</v>
      </c>
      <c r="BL85" s="24">
        <f t="shared" si="31"/>
        <v>1.1970027580212288</v>
      </c>
      <c r="BM85" s="24">
        <f t="shared" si="31"/>
        <v>1.2368977495621785</v>
      </c>
      <c r="BN85" s="24">
        <f t="shared" si="31"/>
        <v>1.1816360885068984</v>
      </c>
      <c r="BO85" s="24">
        <f t="shared" si="31"/>
        <v>1.1212757145272731</v>
      </c>
      <c r="BP85" s="24" t="e">
        <f t="shared" si="31"/>
        <v>#DIV/0!</v>
      </c>
      <c r="BQ85" s="24">
        <f t="shared" si="31"/>
        <v>1.1250691829011159</v>
      </c>
      <c r="BR85" s="21"/>
      <c r="BS85" s="35">
        <f t="shared" si="39"/>
        <v>45139</v>
      </c>
      <c r="BT85" s="24">
        <f t="shared" si="26"/>
        <v>4.9087704139199058E-2</v>
      </c>
      <c r="BU85" s="24">
        <f t="shared" si="26"/>
        <v>2.4487599761304586E-3</v>
      </c>
      <c r="BV85" s="24">
        <f t="shared" si="26"/>
        <v>9.6167022681358603E-3</v>
      </c>
      <c r="BW85" s="24">
        <f t="shared" si="33"/>
        <v>4.8105731986058352E-3</v>
      </c>
      <c r="BX85" s="24">
        <f t="shared" si="33"/>
        <v>6.767310339356237E-3</v>
      </c>
      <c r="BY85" s="24">
        <f t="shared" si="33"/>
        <v>1.1679678433507978E-2</v>
      </c>
      <c r="BZ85" s="24">
        <f t="shared" si="33"/>
        <v>1.4284020443670362E-2</v>
      </c>
      <c r="CA85" s="24">
        <f t="shared" si="33"/>
        <v>6.4429557567213835E-4</v>
      </c>
      <c r="CB85" s="24">
        <f t="shared" si="33"/>
        <v>8.0301777385740694E-3</v>
      </c>
      <c r="CC85" s="24">
        <f t="shared" si="33"/>
        <v>1.3409686748503762E-3</v>
      </c>
      <c r="CD85" s="24">
        <f t="shared" si="33"/>
        <v>1.1759374257927443E-2</v>
      </c>
      <c r="CE85" s="24">
        <f t="shared" si="33"/>
        <v>2.7967249422527723E-3</v>
      </c>
      <c r="CF85" s="24">
        <f t="shared" si="40"/>
        <v>0.1232662899878826</v>
      </c>
    </row>
    <row r="86" spans="1:84" x14ac:dyDescent="0.25">
      <c r="A86" s="31">
        <f>+[1]CUY!A87</f>
        <v>45170</v>
      </c>
      <c r="B86" s="17">
        <f>+[1]CUY!B87</f>
        <v>2362.3625000000002</v>
      </c>
      <c r="C86" s="17">
        <f>+[1]CUY!C87</f>
        <v>2700.8154</v>
      </c>
      <c r="D86" s="17">
        <f>+[1]CUY!D87</f>
        <v>1785.7402999999999</v>
      </c>
      <c r="E86" s="17">
        <f>+[1]CUY!E87</f>
        <v>2305.6345000000001</v>
      </c>
      <c r="F86" s="17">
        <f>+[1]CUY!F87</f>
        <v>1677.2333000000001</v>
      </c>
      <c r="G86" s="17">
        <f>+[1]CUY!G87</f>
        <v>2289.3539000000001</v>
      </c>
      <c r="H86" s="17">
        <f>+[1]CUY!H87</f>
        <v>2832.9214999999999</v>
      </c>
      <c r="I86" s="17">
        <f>+[1]CUY!I87</f>
        <v>2418.922</v>
      </c>
      <c r="J86" s="17">
        <f>+[1]CUY!J87</f>
        <v>1500.2394999999999</v>
      </c>
      <c r="K86" s="17">
        <f>+[1]CUY!K87</f>
        <v>2201.768</v>
      </c>
      <c r="L86" s="17">
        <f>+[1]CUY!L87</f>
        <v>1475.8327999999999</v>
      </c>
      <c r="M86" s="17">
        <f>+[1]CUY!M87</f>
        <v>2739.5081</v>
      </c>
      <c r="N86" s="17">
        <f>+[1]CUY!N87</f>
        <v>1844.9184</v>
      </c>
      <c r="O86" s="18">
        <f>+[1]CUY!R87</f>
        <v>2555.1592999999998</v>
      </c>
      <c r="P86" s="19">
        <f>+[1]CUY!S87</f>
        <v>2497.0817999999999</v>
      </c>
      <c r="Q86" s="20">
        <f>+[1]CUY!T87</f>
        <v>1815.8003000000001</v>
      </c>
      <c r="R86" s="18">
        <f t="shared" si="34"/>
        <v>2362.3397328900005</v>
      </c>
      <c r="S86" s="19">
        <f t="shared" si="35"/>
        <v>2453.3447251757661</v>
      </c>
      <c r="T86" s="19">
        <f t="shared" si="36"/>
        <v>2319.9606522948939</v>
      </c>
      <c r="U86" s="19">
        <f t="shared" si="37"/>
        <v>2217.3580097822205</v>
      </c>
      <c r="V86" s="19"/>
      <c r="W86" s="20">
        <f t="shared" si="38"/>
        <v>2284.6642035386385</v>
      </c>
      <c r="X86" s="21"/>
      <c r="Y86" s="42">
        <f t="shared" si="44"/>
        <v>0.13658008573656444</v>
      </c>
      <c r="Z86" s="24">
        <f t="shared" si="44"/>
        <v>0.15836910040594154</v>
      </c>
      <c r="AA86" s="24">
        <f t="shared" si="44"/>
        <v>0.12837883606656408</v>
      </c>
      <c r="AB86" s="24">
        <f t="shared" si="42"/>
        <v>0.16412333221480346</v>
      </c>
      <c r="AC86" s="24">
        <f t="shared" si="42"/>
        <v>9.0514126370340842E-2</v>
      </c>
      <c r="AD86" s="24">
        <f t="shared" si="42"/>
        <v>0.14528160142147062</v>
      </c>
      <c r="AE86" s="24">
        <f t="shared" si="42"/>
        <v>0.13460946324956979</v>
      </c>
      <c r="AF86" s="24">
        <f t="shared" si="42"/>
        <v>0.11788503196103561</v>
      </c>
      <c r="AG86" s="24">
        <f t="shared" si="42"/>
        <v>9.6591752168894818E-2</v>
      </c>
      <c r="AH86" s="24">
        <f t="shared" si="42"/>
        <v>0.14166460208588849</v>
      </c>
      <c r="AI86" s="24">
        <f t="shared" si="42"/>
        <v>6.0271632710183098E-2</v>
      </c>
      <c r="AJ86" s="24">
        <f t="shared" si="42"/>
        <v>0.10665720102882648</v>
      </c>
      <c r="AK86" s="24">
        <f t="shared" si="42"/>
        <v>0.11083532008043173</v>
      </c>
      <c r="AL86" s="24">
        <f t="shared" si="42"/>
        <v>0.13739629584472923</v>
      </c>
      <c r="AM86" s="24">
        <f t="shared" si="42"/>
        <v>0.14680743997840007</v>
      </c>
      <c r="AN86" s="24">
        <f t="shared" si="42"/>
        <v>9.242327755205304E-2</v>
      </c>
      <c r="AO86" s="24">
        <f t="shared" si="30"/>
        <v>0.13657721282114865</v>
      </c>
      <c r="AP86" s="24">
        <f t="shared" si="30"/>
        <v>0.14728852571599349</v>
      </c>
      <c r="AQ86" s="24">
        <f t="shared" si="30"/>
        <v>0.13845667568358966</v>
      </c>
      <c r="AR86" s="24">
        <f t="shared" si="24"/>
        <v>0.14842735137963614</v>
      </c>
      <c r="AS86" s="24" t="e">
        <f t="shared" si="24"/>
        <v>#DIV/0!</v>
      </c>
      <c r="AT86" s="24">
        <f t="shared" si="24"/>
        <v>0.13409701357766846</v>
      </c>
      <c r="AU86" s="21"/>
      <c r="AV86" s="24">
        <f t="shared" si="43"/>
        <v>1.3543175614607326</v>
      </c>
      <c r="AW86" s="24">
        <f t="shared" si="43"/>
        <v>1.5048167458954502</v>
      </c>
      <c r="AX86" s="24">
        <f t="shared" si="43"/>
        <v>1.2866452660519654</v>
      </c>
      <c r="AY86" s="24">
        <f t="shared" si="43"/>
        <v>1.0877004897275828</v>
      </c>
      <c r="AZ86" s="24">
        <f t="shared" si="43"/>
        <v>1.173230585915797</v>
      </c>
      <c r="BA86" s="24">
        <f t="shared" si="43"/>
        <v>1.3556971636501634</v>
      </c>
      <c r="BB86" s="24">
        <f t="shared" si="43"/>
        <v>1.4953186155662692</v>
      </c>
      <c r="BC86" s="24">
        <f t="shared" si="41"/>
        <v>1.1857704556172637</v>
      </c>
      <c r="BD86" s="24">
        <f t="shared" si="41"/>
        <v>1.2378574593036005</v>
      </c>
      <c r="BE86" s="24">
        <f t="shared" si="41"/>
        <v>1.4729849591403439</v>
      </c>
      <c r="BF86" s="24">
        <f t="shared" si="45"/>
        <v>1.1040292305009882</v>
      </c>
      <c r="BG86" s="24">
        <f t="shared" si="45"/>
        <v>1.5453909837212532</v>
      </c>
      <c r="BH86" s="24">
        <f t="shared" si="45"/>
        <v>1.2551329462726564</v>
      </c>
      <c r="BI86" s="24">
        <f t="shared" si="45"/>
        <v>1.2455218254189702</v>
      </c>
      <c r="BJ86" s="24">
        <f t="shared" si="45"/>
        <v>1.4111675597446887</v>
      </c>
      <c r="BK86" s="24">
        <f t="shared" si="45"/>
        <v>1.2067243953839877</v>
      </c>
      <c r="BL86" s="24">
        <f t="shared" si="31"/>
        <v>1.3543244172126725</v>
      </c>
      <c r="BM86" s="24">
        <f t="shared" si="31"/>
        <v>1.3967695063320313</v>
      </c>
      <c r="BN86" s="24">
        <f t="shared" si="31"/>
        <v>1.310932769893296</v>
      </c>
      <c r="BO86" s="24">
        <f t="shared" si="31"/>
        <v>1.2483592075360117</v>
      </c>
      <c r="BP86" s="24" t="e">
        <f t="shared" si="31"/>
        <v>#DIV/0!</v>
      </c>
      <c r="BQ86" s="24">
        <f t="shared" si="31"/>
        <v>1.2671899704098966</v>
      </c>
      <c r="BR86" s="21"/>
      <c r="BS86" s="35">
        <f t="shared" si="39"/>
        <v>45170</v>
      </c>
      <c r="BT86" s="24">
        <f t="shared" si="26"/>
        <v>5.0488906279776827E-2</v>
      </c>
      <c r="BU86" s="24">
        <f t="shared" si="26"/>
        <v>3.4896230765600156E-3</v>
      </c>
      <c r="BV86" s="24">
        <f t="shared" si="26"/>
        <v>1.7797440864445808E-2</v>
      </c>
      <c r="BW86" s="24">
        <f t="shared" si="33"/>
        <v>5.9476446452703937E-3</v>
      </c>
      <c r="BX86" s="24">
        <f t="shared" si="33"/>
        <v>8.7745411256892128E-3</v>
      </c>
      <c r="BY86" s="24">
        <f t="shared" si="33"/>
        <v>1.1965998761308175E-2</v>
      </c>
      <c r="BZ86" s="24">
        <f t="shared" si="33"/>
        <v>1.4849856657482566E-2</v>
      </c>
      <c r="CA86" s="24">
        <f t="shared" si="33"/>
        <v>1.608531938508423E-3</v>
      </c>
      <c r="CB86" s="24">
        <f t="shared" si="33"/>
        <v>8.8331812368356508E-3</v>
      </c>
      <c r="CC86" s="24">
        <f t="shared" si="33"/>
        <v>9.0413752221511832E-4</v>
      </c>
      <c r="CD86" s="24">
        <f t="shared" si="33"/>
        <v>8.7014921122043239E-3</v>
      </c>
      <c r="CE86" s="24">
        <f t="shared" si="33"/>
        <v>3.2148875687274059E-3</v>
      </c>
      <c r="CF86" s="24">
        <f t="shared" si="40"/>
        <v>0.13657624178902392</v>
      </c>
    </row>
    <row r="87" spans="1:84" x14ac:dyDescent="0.25">
      <c r="A87" s="31">
        <f>+[1]CUY!A88</f>
        <v>45200</v>
      </c>
      <c r="B87" s="17">
        <f>+[1]CUY!B88</f>
        <v>2536.7667000000001</v>
      </c>
      <c r="C87" s="17">
        <f>+[1]CUY!C88</f>
        <v>2887.9868000000001</v>
      </c>
      <c r="D87" s="17">
        <f>+[1]CUY!D88</f>
        <v>1957.2545</v>
      </c>
      <c r="E87" s="17">
        <f>+[1]CUY!E88</f>
        <v>2523.8494000000001</v>
      </c>
      <c r="F87" s="17">
        <f>+[1]CUY!F88</f>
        <v>1793.4717000000001</v>
      </c>
      <c r="G87" s="17">
        <f>+[1]CUY!G88</f>
        <v>2533.4007000000001</v>
      </c>
      <c r="H87" s="17">
        <f>+[1]CUY!H88</f>
        <v>2951.3134</v>
      </c>
      <c r="I87" s="17">
        <f>+[1]CUY!I88</f>
        <v>2539.8928999999998</v>
      </c>
      <c r="J87" s="17">
        <f>+[1]CUY!J88</f>
        <v>1671.1659999999999</v>
      </c>
      <c r="K87" s="17">
        <f>+[1]CUY!K88</f>
        <v>2422.4854999999998</v>
      </c>
      <c r="L87" s="17">
        <f>+[1]CUY!L88</f>
        <v>1532.7288000000001</v>
      </c>
      <c r="M87" s="17">
        <f>+[1]CUY!M88</f>
        <v>2965.4477000000002</v>
      </c>
      <c r="N87" s="17">
        <f>+[1]CUY!N88</f>
        <v>1990.9733000000001</v>
      </c>
      <c r="O87" s="18">
        <f>+[1]CUY!R88</f>
        <v>2711.6241</v>
      </c>
      <c r="P87" s="19">
        <f>+[1]CUY!S88</f>
        <v>2700.3278</v>
      </c>
      <c r="Q87" s="20">
        <f>+[1]CUY!T88</f>
        <v>1906.6092000000001</v>
      </c>
      <c r="R87" s="18">
        <f t="shared" si="34"/>
        <v>2536.7461281100004</v>
      </c>
      <c r="S87" s="19">
        <f t="shared" si="35"/>
        <v>2655.4195717726252</v>
      </c>
      <c r="T87" s="19">
        <f t="shared" si="36"/>
        <v>2537.3154030981073</v>
      </c>
      <c r="U87" s="19">
        <f t="shared" si="37"/>
        <v>2432.6132883613</v>
      </c>
      <c r="V87" s="19"/>
      <c r="W87" s="20">
        <f t="shared" si="38"/>
        <v>2455.4568467674067</v>
      </c>
      <c r="X87" s="21"/>
      <c r="Y87" s="42">
        <f t="shared" si="44"/>
        <v>7.3826180359703342E-2</v>
      </c>
      <c r="Z87" s="24">
        <f t="shared" si="44"/>
        <v>6.9301811593639462E-2</v>
      </c>
      <c r="AA87" s="24">
        <f t="shared" si="44"/>
        <v>9.6046552793819018E-2</v>
      </c>
      <c r="AB87" s="24">
        <f t="shared" si="42"/>
        <v>9.4644185797879032E-2</v>
      </c>
      <c r="AC87" s="24">
        <f t="shared" si="42"/>
        <v>6.9303656205728759E-2</v>
      </c>
      <c r="AD87" s="24">
        <f t="shared" si="42"/>
        <v>0.10660073132423964</v>
      </c>
      <c r="AE87" s="24">
        <f t="shared" si="42"/>
        <v>4.179145098090431E-2</v>
      </c>
      <c r="AF87" s="24">
        <f t="shared" si="42"/>
        <v>5.0010252500907404E-2</v>
      </c>
      <c r="AG87" s="24">
        <f t="shared" si="42"/>
        <v>0.11393280872820633</v>
      </c>
      <c r="AH87" s="24">
        <f t="shared" si="42"/>
        <v>0.10024557537397216</v>
      </c>
      <c r="AI87" s="24">
        <f t="shared" si="42"/>
        <v>3.8551792587886879E-2</v>
      </c>
      <c r="AJ87" s="24">
        <f t="shared" si="42"/>
        <v>8.2474514311529301E-2</v>
      </c>
      <c r="AK87" s="24">
        <f t="shared" si="42"/>
        <v>7.9166048753158913E-2</v>
      </c>
      <c r="AL87" s="24">
        <f t="shared" si="42"/>
        <v>6.1234851384804223E-2</v>
      </c>
      <c r="AM87" s="24">
        <f t="shared" si="42"/>
        <v>8.1393408898338793E-2</v>
      </c>
      <c r="AN87" s="24">
        <f t="shared" si="42"/>
        <v>5.0010400372772157E-2</v>
      </c>
      <c r="AO87" s="24">
        <f t="shared" si="30"/>
        <v>7.3827821118107151E-2</v>
      </c>
      <c r="AP87" s="24">
        <f t="shared" si="30"/>
        <v>8.2367082180993423E-2</v>
      </c>
      <c r="AQ87" s="24">
        <f t="shared" si="30"/>
        <v>9.3688981573117225E-2</v>
      </c>
      <c r="AR87" s="24">
        <f t="shared" si="24"/>
        <v>9.7077367583153995E-2</v>
      </c>
      <c r="AS87" s="24" t="e">
        <f t="shared" si="24"/>
        <v>#DIV/0!</v>
      </c>
      <c r="AT87" s="24">
        <f t="shared" si="24"/>
        <v>7.4756125195218237E-2</v>
      </c>
      <c r="AU87" s="21"/>
      <c r="AV87" s="24">
        <f t="shared" si="43"/>
        <v>1.3853118040633583</v>
      </c>
      <c r="AW87" s="24">
        <f t="shared" si="43"/>
        <v>1.5292897559005283</v>
      </c>
      <c r="AX87" s="24">
        <f t="shared" si="43"/>
        <v>1.3978644996808569</v>
      </c>
      <c r="AY87" s="24">
        <f t="shared" si="43"/>
        <v>1.1428351043484573</v>
      </c>
      <c r="AZ87" s="24">
        <f t="shared" si="43"/>
        <v>1.1877152756168301</v>
      </c>
      <c r="BA87" s="24">
        <f t="shared" si="43"/>
        <v>1.4653700462585197</v>
      </c>
      <c r="BB87" s="24">
        <f t="shared" si="43"/>
        <v>1.4289549738826595</v>
      </c>
      <c r="BC87" s="24">
        <f t="shared" si="41"/>
        <v>1.1572828267780029</v>
      </c>
      <c r="BD87" s="24">
        <f t="shared" si="41"/>
        <v>1.2518786698877054</v>
      </c>
      <c r="BE87" s="24">
        <f t="shared" si="41"/>
        <v>1.6045520208219184</v>
      </c>
      <c r="BF87" s="24">
        <f t="shared" si="45"/>
        <v>1.1356418509384274</v>
      </c>
      <c r="BG87" s="24">
        <f t="shared" si="45"/>
        <v>1.6286729049736826</v>
      </c>
      <c r="BH87" s="24">
        <f t="shared" si="45"/>
        <v>1.2968914485619205</v>
      </c>
      <c r="BI87" s="24">
        <f t="shared" si="45"/>
        <v>1.1387404432491497</v>
      </c>
      <c r="BJ87" s="24">
        <f t="shared" si="45"/>
        <v>1.4900201962229689</v>
      </c>
      <c r="BK87" s="24">
        <f t="shared" si="45"/>
        <v>1.1665110102794576</v>
      </c>
      <c r="BL87" s="24">
        <f t="shared" si="31"/>
        <v>1.3853265918833881</v>
      </c>
      <c r="BM87" s="24">
        <f t="shared" si="31"/>
        <v>1.4537060967295727</v>
      </c>
      <c r="BN87" s="24">
        <f t="shared" si="31"/>
        <v>1.3917826000945972</v>
      </c>
      <c r="BO87" s="24">
        <f t="shared" si="31"/>
        <v>1.3292058131139055</v>
      </c>
      <c r="BP87" s="24" t="e">
        <f t="shared" si="31"/>
        <v>#DIV/0!</v>
      </c>
      <c r="BQ87" s="24">
        <f t="shared" si="31"/>
        <v>1.2933209057983035</v>
      </c>
      <c r="BR87" s="21"/>
      <c r="BS87" s="35">
        <f t="shared" si="39"/>
        <v>45200</v>
      </c>
      <c r="BT87" s="24">
        <f t="shared" si="26"/>
        <v>2.2517336725417902E-2</v>
      </c>
      <c r="BU87" s="24">
        <f t="shared" si="26"/>
        <v>2.5919209858774857E-3</v>
      </c>
      <c r="BV87" s="24">
        <f t="shared" si="26"/>
        <v>1.0511873440253132E-2</v>
      </c>
      <c r="BW87" s="24">
        <f t="shared" si="33"/>
        <v>4.3693420971590924E-3</v>
      </c>
      <c r="BX87" s="24">
        <f t="shared" si="33"/>
        <v>6.4876322071654976E-3</v>
      </c>
      <c r="BY87" s="24">
        <f t="shared" si="33"/>
        <v>3.7085758853689916E-3</v>
      </c>
      <c r="BZ87" s="24">
        <f t="shared" si="33"/>
        <v>6.1961188852261142E-3</v>
      </c>
      <c r="CA87" s="24">
        <f t="shared" si="33"/>
        <v>1.8305575245120087E-3</v>
      </c>
      <c r="CB87" s="24">
        <f t="shared" si="33"/>
        <v>6.2785520850419784E-3</v>
      </c>
      <c r="CC87" s="24">
        <f t="shared" si="33"/>
        <v>5.3948976924583086E-4</v>
      </c>
      <c r="CD87" s="24">
        <f t="shared" si="33"/>
        <v>6.5514342527872036E-3</v>
      </c>
      <c r="CE87" s="24">
        <f t="shared" si="33"/>
        <v>2.2442757493822403E-3</v>
      </c>
      <c r="CF87" s="24">
        <f t="shared" si="40"/>
        <v>7.3827109607437463E-2</v>
      </c>
    </row>
    <row r="88" spans="1:84" x14ac:dyDescent="0.25">
      <c r="A88" s="31">
        <f>+[1]CUY!A89</f>
        <v>45231</v>
      </c>
      <c r="B88" s="17">
        <f>+[1]CUY!B89</f>
        <v>2860.4043000000001</v>
      </c>
      <c r="C88" s="17">
        <f>+[1]CUY!C89</f>
        <v>3317.9245999999998</v>
      </c>
      <c r="D88" s="17">
        <f>+[1]CUY!D89</f>
        <v>2188.6750999999999</v>
      </c>
      <c r="E88" s="17">
        <f>+[1]CUY!E89</f>
        <v>2785.3083000000001</v>
      </c>
      <c r="F88" s="17">
        <f>+[1]CUY!F89</f>
        <v>2062.0320999999999</v>
      </c>
      <c r="G88" s="17">
        <f>+[1]CUY!G89</f>
        <v>2851.6215000000002</v>
      </c>
      <c r="H88" s="17">
        <f>+[1]CUY!H89</f>
        <v>3398.1713</v>
      </c>
      <c r="I88" s="17">
        <f>+[1]CUY!I89</f>
        <v>2770.4893000000002</v>
      </c>
      <c r="J88" s="17">
        <f>+[1]CUY!J89</f>
        <v>1894.9725000000001</v>
      </c>
      <c r="K88" s="17">
        <f>+[1]CUY!K89</f>
        <v>2708.5030999999999</v>
      </c>
      <c r="L88" s="17">
        <f>+[1]CUY!L89</f>
        <v>1768.5661</v>
      </c>
      <c r="M88" s="17">
        <f>+[1]CUY!M89</f>
        <v>3258.5664000000002</v>
      </c>
      <c r="N88" s="17">
        <f>+[1]CUY!N89</f>
        <v>2221.8579</v>
      </c>
      <c r="O88" s="18">
        <f>+[1]CUY!R89</f>
        <v>3085.0367000000001</v>
      </c>
      <c r="P88" s="19">
        <f>+[1]CUY!S89</f>
        <v>3036.6395000000002</v>
      </c>
      <c r="Q88" s="20">
        <f>+[1]CUY!T89</f>
        <v>2160.9735000000001</v>
      </c>
      <c r="R88" s="18">
        <f t="shared" si="34"/>
        <v>2860.37745249</v>
      </c>
      <c r="S88" s="19">
        <f t="shared" si="35"/>
        <v>2996.284870037397</v>
      </c>
      <c r="T88" s="19">
        <f t="shared" si="36"/>
        <v>2816.7715525817557</v>
      </c>
      <c r="U88" s="19">
        <f t="shared" si="37"/>
        <v>2708.7281857550875</v>
      </c>
      <c r="V88" s="19"/>
      <c r="W88" s="20">
        <f t="shared" si="38"/>
        <v>2740.9474583397096</v>
      </c>
      <c r="X88" s="21"/>
      <c r="Y88" s="42">
        <f t="shared" si="44"/>
        <v>0.12757877971198539</v>
      </c>
      <c r="Z88" s="24">
        <f t="shared" si="44"/>
        <v>0.14887110979870122</v>
      </c>
      <c r="AA88" s="24">
        <f t="shared" si="44"/>
        <v>0.11823735748212605</v>
      </c>
      <c r="AB88" s="24">
        <f t="shared" si="42"/>
        <v>0.1035952858359932</v>
      </c>
      <c r="AC88" s="24">
        <f t="shared" si="42"/>
        <v>0.14974331627312543</v>
      </c>
      <c r="AD88" s="24">
        <f t="shared" si="42"/>
        <v>0.12561013344631977</v>
      </c>
      <c r="AE88" s="24">
        <f t="shared" si="42"/>
        <v>0.15140984349544162</v>
      </c>
      <c r="AF88" s="24">
        <f t="shared" si="42"/>
        <v>9.0789812436579576E-2</v>
      </c>
      <c r="AG88" s="24">
        <f t="shared" si="42"/>
        <v>0.13392236318833683</v>
      </c>
      <c r="AH88" s="24">
        <f t="shared" si="42"/>
        <v>0.11806782744416844</v>
      </c>
      <c r="AI88" s="24">
        <f t="shared" si="42"/>
        <v>0.15386759875589195</v>
      </c>
      <c r="AJ88" s="24">
        <f t="shared" si="42"/>
        <v>9.8844670233098286E-2</v>
      </c>
      <c r="AK88" s="24">
        <f t="shared" si="42"/>
        <v>0.1159656937639495</v>
      </c>
      <c r="AL88" s="24">
        <f t="shared" si="42"/>
        <v>0.1377080989949897</v>
      </c>
      <c r="AM88" s="24">
        <f t="shared" si="42"/>
        <v>0.12454476823147176</v>
      </c>
      <c r="AN88" s="24">
        <f t="shared" si="42"/>
        <v>0.13341187066547255</v>
      </c>
      <c r="AO88" s="24">
        <f t="shared" si="30"/>
        <v>0.12757734043379454</v>
      </c>
      <c r="AP88" s="24">
        <f t="shared" si="30"/>
        <v>0.12836589060659342</v>
      </c>
      <c r="AQ88" s="24">
        <f t="shared" si="30"/>
        <v>0.11013851456639068</v>
      </c>
      <c r="AR88" s="24">
        <f t="shared" si="24"/>
        <v>0.11350546291712016</v>
      </c>
      <c r="AS88" s="24" t="e">
        <f t="shared" si="24"/>
        <v>#DIV/0!</v>
      </c>
      <c r="AT88" s="24">
        <f t="shared" si="24"/>
        <v>0.11626781873529946</v>
      </c>
      <c r="AU88" s="21"/>
      <c r="AV88" s="24">
        <f t="shared" si="43"/>
        <v>1.5633775414625966</v>
      </c>
      <c r="AW88" s="24">
        <f t="shared" si="43"/>
        <v>1.8044485752350576</v>
      </c>
      <c r="AX88" s="24">
        <f t="shared" si="43"/>
        <v>1.5122334315763566</v>
      </c>
      <c r="AY88" s="24">
        <f t="shared" si="43"/>
        <v>1.2634486995549583</v>
      </c>
      <c r="AZ88" s="24">
        <f t="shared" si="43"/>
        <v>1.4082644228500794</v>
      </c>
      <c r="BA88" s="24">
        <f t="shared" si="43"/>
        <v>1.6382567098052374</v>
      </c>
      <c r="BB88" s="24">
        <f t="shared" si="43"/>
        <v>1.657438905446865</v>
      </c>
      <c r="BC88" s="24">
        <f t="shared" si="41"/>
        <v>1.2211831539944491</v>
      </c>
      <c r="BD88" s="24">
        <f t="shared" si="41"/>
        <v>1.3755012443043557</v>
      </c>
      <c r="BE88" s="24">
        <f t="shared" si="41"/>
        <v>1.7066850196722863</v>
      </c>
      <c r="BF88" s="24">
        <f t="shared" si="45"/>
        <v>1.3162532033101866</v>
      </c>
      <c r="BG88" s="24">
        <f t="shared" si="45"/>
        <v>1.7683196841571749</v>
      </c>
      <c r="BH88" s="24">
        <f t="shared" si="45"/>
        <v>1.3820204277211579</v>
      </c>
      <c r="BI88" s="24">
        <f t="shared" si="45"/>
        <v>1.350193479185799</v>
      </c>
      <c r="BJ88" s="24">
        <f t="shared" si="45"/>
        <v>1.6696065128900952</v>
      </c>
      <c r="BK88" s="24">
        <f t="shared" si="45"/>
        <v>1.3122365465184149</v>
      </c>
      <c r="BL88" s="24">
        <f t="shared" si="31"/>
        <v>1.5633876410042675</v>
      </c>
      <c r="BM88" s="24">
        <f t="shared" si="31"/>
        <v>1.6460313271395024</v>
      </c>
      <c r="BN88" s="24">
        <f t="shared" si="31"/>
        <v>1.5200109554824341</v>
      </c>
      <c r="BO88" s="24">
        <f t="shared" si="31"/>
        <v>1.4552213975295691</v>
      </c>
      <c r="BP88" s="24" t="e">
        <f t="shared" si="31"/>
        <v>#DIV/0!</v>
      </c>
      <c r="BQ88" s="24">
        <f t="shared" si="31"/>
        <v>1.4211379845406302</v>
      </c>
      <c r="BR88" s="21"/>
      <c r="BS88" s="35">
        <f t="shared" si="39"/>
        <v>45231</v>
      </c>
      <c r="BT88" s="24">
        <f t="shared" si="26"/>
        <v>4.816695313762985E-2</v>
      </c>
      <c r="BU88" s="24">
        <f t="shared" si="26"/>
        <v>3.2567896054453874E-3</v>
      </c>
      <c r="BV88" s="24">
        <f t="shared" si="26"/>
        <v>1.1729112819085809E-2</v>
      </c>
      <c r="BW88" s="24">
        <f t="shared" si="33"/>
        <v>9.4010077946860421E-3</v>
      </c>
      <c r="BX88" s="24">
        <f t="shared" si="33"/>
        <v>7.8778494845426674E-3</v>
      </c>
      <c r="BY88" s="24">
        <f t="shared" si="33"/>
        <v>1.3035288030231552E-2</v>
      </c>
      <c r="BZ88" s="24">
        <f t="shared" si="33"/>
        <v>1.099910543606554E-2</v>
      </c>
      <c r="CA88" s="24">
        <f t="shared" si="33"/>
        <v>2.2320950720458462E-3</v>
      </c>
      <c r="CB88" s="24">
        <f t="shared" si="33"/>
        <v>7.5767246235138638E-3</v>
      </c>
      <c r="CC88" s="24">
        <f t="shared" si="33"/>
        <v>2.0824759013116961E-3</v>
      </c>
      <c r="CD88" s="24">
        <f t="shared" si="33"/>
        <v>7.9150482975040622E-3</v>
      </c>
      <c r="CE88" s="24">
        <f t="shared" si="33"/>
        <v>3.3038556442734741E-3</v>
      </c>
      <c r="CF88" s="24">
        <f t="shared" si="40"/>
        <v>0.12757630584633575</v>
      </c>
    </row>
    <row r="89" spans="1:84" x14ac:dyDescent="0.25">
      <c r="A89" s="31">
        <f>+[1]CUY!A90</f>
        <v>45261</v>
      </c>
      <c r="B89" s="17">
        <f>+[1]CUY!B90</f>
        <v>3599.7071000000001</v>
      </c>
      <c r="C89" s="17">
        <f>+[1]CUY!C90</f>
        <v>4299.2147000000004</v>
      </c>
      <c r="D89" s="17">
        <f>+[1]CUY!D90</f>
        <v>2594.1073000000001</v>
      </c>
      <c r="E89" s="17">
        <f>+[1]CUY!E90</f>
        <v>3186.7492000000002</v>
      </c>
      <c r="F89" s="17">
        <f>+[1]CUY!F90</f>
        <v>2278.8044</v>
      </c>
      <c r="G89" s="17">
        <f>+[1]CUY!G90</f>
        <v>3629.9429</v>
      </c>
      <c r="H89" s="17">
        <f>+[1]CUY!H90</f>
        <v>4662.1764999999996</v>
      </c>
      <c r="I89" s="17">
        <f>+[1]CUY!I90</f>
        <v>3704.4141</v>
      </c>
      <c r="J89" s="17">
        <f>+[1]CUY!J90</f>
        <v>2178.4812999999999</v>
      </c>
      <c r="K89" s="17">
        <f>+[1]CUY!K90</f>
        <v>3278.91</v>
      </c>
      <c r="L89" s="17">
        <f>+[1]CUY!L90</f>
        <v>1864.5541000000001</v>
      </c>
      <c r="M89" s="17">
        <f>+[1]CUY!M90</f>
        <v>4026.4618</v>
      </c>
      <c r="N89" s="17">
        <f>+[1]CUY!N90</f>
        <v>2919.1738</v>
      </c>
      <c r="O89" s="18">
        <f>+[1]CUY!R90</f>
        <v>3559.2067999999999</v>
      </c>
      <c r="P89" s="19">
        <f>+[1]CUY!S90</f>
        <v>3894.9068000000002</v>
      </c>
      <c r="Q89" s="20">
        <f>+[1]CUY!T90</f>
        <v>2663.3380999999999</v>
      </c>
      <c r="R89" s="18">
        <f t="shared" si="34"/>
        <v>3599.6549022199997</v>
      </c>
      <c r="S89" s="19">
        <f t="shared" si="35"/>
        <v>3750.4567175317875</v>
      </c>
      <c r="T89" s="19">
        <f t="shared" si="36"/>
        <v>3421.4970376362594</v>
      </c>
      <c r="U89" s="19">
        <f t="shared" si="37"/>
        <v>3273.5495680828276</v>
      </c>
      <c r="V89" s="19"/>
      <c r="W89" s="20">
        <f t="shared" si="38"/>
        <v>3456.4613424827849</v>
      </c>
      <c r="X89" s="21"/>
      <c r="Y89" s="42">
        <f t="shared" si="44"/>
        <v>0.2584609455383633</v>
      </c>
      <c r="Z89" s="24">
        <f t="shared" si="44"/>
        <v>0.29575418923021957</v>
      </c>
      <c r="AA89" s="24">
        <f t="shared" si="44"/>
        <v>0.18524092497785549</v>
      </c>
      <c r="AB89" s="24">
        <f t="shared" si="42"/>
        <v>0.14412799473580717</v>
      </c>
      <c r="AC89" s="24">
        <f t="shared" si="42"/>
        <v>0.1051255700626581</v>
      </c>
      <c r="AD89" s="24">
        <f t="shared" si="42"/>
        <v>0.27293993960979734</v>
      </c>
      <c r="AE89" s="24">
        <f t="shared" si="42"/>
        <v>0.37196629846176377</v>
      </c>
      <c r="AF89" s="24">
        <f t="shared" si="42"/>
        <v>0.3370974217442384</v>
      </c>
      <c r="AG89" s="24">
        <f t="shared" si="42"/>
        <v>0.14961103657177066</v>
      </c>
      <c r="AH89" s="24">
        <f t="shared" si="42"/>
        <v>0.21059857749470545</v>
      </c>
      <c r="AI89" s="24">
        <f t="shared" si="42"/>
        <v>5.4274476933601878E-2</v>
      </c>
      <c r="AJ89" s="24">
        <f t="shared" si="42"/>
        <v>0.23565436628819336</v>
      </c>
      <c r="AK89" s="24">
        <f t="shared" si="42"/>
        <v>0.31384360809032841</v>
      </c>
      <c r="AL89" s="24">
        <f t="shared" si="42"/>
        <v>0.15369998677811503</v>
      </c>
      <c r="AM89" s="24">
        <f t="shared" si="42"/>
        <v>0.28263720471264375</v>
      </c>
      <c r="AN89" s="24">
        <f t="shared" si="42"/>
        <v>0.23247143012165572</v>
      </c>
      <c r="AO89" s="24">
        <f t="shared" si="30"/>
        <v>0.2584545088923309</v>
      </c>
      <c r="AP89" s="24">
        <f t="shared" si="30"/>
        <v>0.25170231810601429</v>
      </c>
      <c r="AQ89" s="24">
        <f t="shared" si="30"/>
        <v>0.214687444035081</v>
      </c>
      <c r="AR89" s="24">
        <f t="shared" si="24"/>
        <v>0.20851903313816256</v>
      </c>
      <c r="AS89" s="24" t="e">
        <f t="shared" si="24"/>
        <v>#DIV/0!</v>
      </c>
      <c r="AT89" s="24">
        <f t="shared" si="24"/>
        <v>0.26104618750207198</v>
      </c>
      <c r="AU89" s="21"/>
      <c r="AV89" s="24">
        <f t="shared" si="43"/>
        <v>2.0721876037214386</v>
      </c>
      <c r="AW89" s="24">
        <f t="shared" si="43"/>
        <v>2.5368522172257579</v>
      </c>
      <c r="AX89" s="24">
        <f t="shared" si="43"/>
        <v>1.7509432513637764</v>
      </c>
      <c r="AY89" s="24">
        <f t="shared" si="43"/>
        <v>1.4823800630575721</v>
      </c>
      <c r="AZ89" s="24">
        <f t="shared" si="43"/>
        <v>1.5695986887268942</v>
      </c>
      <c r="BA89" s="24">
        <f t="shared" si="43"/>
        <v>2.1695842435480484</v>
      </c>
      <c r="BB89" s="24">
        <f t="shared" si="43"/>
        <v>2.4524081486484612</v>
      </c>
      <c r="BC89" s="24">
        <f t="shared" si="41"/>
        <v>1.7467971209903026</v>
      </c>
      <c r="BD89" s="24">
        <f t="shared" si="41"/>
        <v>1.5711134663297495</v>
      </c>
      <c r="BE89" s="24">
        <f t="shared" si="41"/>
        <v>2.1240522900103325</v>
      </c>
      <c r="BF89" s="24">
        <f t="shared" si="45"/>
        <v>1.3916620703278322</v>
      </c>
      <c r="BG89" s="24">
        <f t="shared" si="45"/>
        <v>2.1533991090672147</v>
      </c>
      <c r="BH89" s="24">
        <f t="shared" si="45"/>
        <v>1.9602718460936881</v>
      </c>
      <c r="BI89" s="24">
        <f t="shared" si="45"/>
        <v>1.6520658273193405</v>
      </c>
      <c r="BJ89" s="24">
        <f t="shared" si="45"/>
        <v>2.2629776627707709</v>
      </c>
      <c r="BK89" s="24">
        <f t="shared" si="45"/>
        <v>1.6521344233420341</v>
      </c>
      <c r="BL89" s="24">
        <f t="shared" si="31"/>
        <v>2.0721833640467118</v>
      </c>
      <c r="BM89" s="24">
        <f t="shared" si="31"/>
        <v>2.1699243007583084</v>
      </c>
      <c r="BN89" s="24">
        <f t="shared" si="31"/>
        <v>1.8963630313058832</v>
      </c>
      <c r="BO89" s="24">
        <f t="shared" si="31"/>
        <v>1.8270475282819576</v>
      </c>
      <c r="BP89" s="24" t="e">
        <f t="shared" si="31"/>
        <v>#DIV/0!</v>
      </c>
      <c r="BQ89" s="24">
        <f t="shared" si="31"/>
        <v>1.8850140096221573</v>
      </c>
      <c r="BR89" s="21"/>
      <c r="BS89" s="35">
        <f t="shared" si="39"/>
        <v>45261</v>
      </c>
      <c r="BT89" s="24">
        <f t="shared" si="26"/>
        <v>9.7497632212341506E-2</v>
      </c>
      <c r="BU89" s="24">
        <f t="shared" si="26"/>
        <v>5.0600992104507768E-3</v>
      </c>
      <c r="BV89" s="24">
        <f t="shared" si="26"/>
        <v>1.59711598881319E-2</v>
      </c>
      <c r="BW89" s="24">
        <f t="shared" si="33"/>
        <v>6.7296012105701316E-3</v>
      </c>
      <c r="BX89" s="24">
        <f t="shared" si="33"/>
        <v>1.7087998336458934E-2</v>
      </c>
      <c r="BY89" s="24">
        <f t="shared" si="33"/>
        <v>3.2700407001905275E-2</v>
      </c>
      <c r="BZ89" s="24">
        <f t="shared" si="33"/>
        <v>3.9506618277702896E-2</v>
      </c>
      <c r="CA89" s="24">
        <f t="shared" si="33"/>
        <v>2.5076079769562627E-3</v>
      </c>
      <c r="CB89" s="24">
        <f t="shared" si="33"/>
        <v>1.3400673352364906E-2</v>
      </c>
      <c r="CC89" s="24">
        <f t="shared" si="33"/>
        <v>7.5168786454418387E-4</v>
      </c>
      <c r="CD89" s="24">
        <f t="shared" si="33"/>
        <v>1.8389300736263048E-2</v>
      </c>
      <c r="CE89" s="24">
        <f t="shared" si="33"/>
        <v>8.8492969927363059E-3</v>
      </c>
      <c r="CF89" s="24">
        <f t="shared" si="40"/>
        <v>0.25845208306042611</v>
      </c>
    </row>
    <row r="90" spans="1:84" x14ac:dyDescent="0.25">
      <c r="A90" s="31">
        <f>+[1]CUY!A91</f>
        <v>45292</v>
      </c>
      <c r="B90" s="17">
        <f>+[1]CUY!B91</f>
        <v>4402.1801999999998</v>
      </c>
      <c r="C90" s="17">
        <f>+[1]CUY!C91</f>
        <v>5122.6656000000003</v>
      </c>
      <c r="D90" s="17">
        <f>+[1]CUY!D91</f>
        <v>3142.5355</v>
      </c>
      <c r="E90" s="17">
        <f>+[1]CUY!E91</f>
        <v>3747.5929000000001</v>
      </c>
      <c r="F90" s="17">
        <f>+[1]CUY!F91</f>
        <v>2691.8020000000001</v>
      </c>
      <c r="G90" s="17">
        <f>+[1]CUY!G91</f>
        <v>4680.3828000000003</v>
      </c>
      <c r="H90" s="17">
        <f>+[1]CUY!H91</f>
        <v>5527.7160000000003</v>
      </c>
      <c r="I90" s="17">
        <f>+[1]CUY!I91</f>
        <v>4917.7417999999998</v>
      </c>
      <c r="J90" s="17">
        <f>+[1]CUY!J91</f>
        <v>2786.7267999999999</v>
      </c>
      <c r="K90" s="17">
        <f>+[1]CUY!K91</f>
        <v>4035.5027</v>
      </c>
      <c r="L90" s="17">
        <f>+[1]CUY!L91</f>
        <v>1865.1538</v>
      </c>
      <c r="M90" s="17">
        <f>+[1]CUY!M91</f>
        <v>4848.8500999999997</v>
      </c>
      <c r="N90" s="17">
        <f>+[1]CUY!N91</f>
        <v>4267.7062999999998</v>
      </c>
      <c r="O90" s="18">
        <f>+[1]CUY!R91</f>
        <v>4108.0041000000001</v>
      </c>
      <c r="P90" s="19">
        <f>+[1]CUY!S91</f>
        <v>4741.3152</v>
      </c>
      <c r="Q90" s="20">
        <f>+[1]CUY!T91</f>
        <v>3466.2082</v>
      </c>
      <c r="R90" s="18">
        <f t="shared" si="34"/>
        <v>4402.1173372700005</v>
      </c>
      <c r="S90" s="19">
        <f t="shared" si="35"/>
        <v>4557.5227295587129</v>
      </c>
      <c r="T90" s="19">
        <f t="shared" si="36"/>
        <v>4241.692093631671</v>
      </c>
      <c r="U90" s="19">
        <f t="shared" si="37"/>
        <v>4093.2082541592299</v>
      </c>
      <c r="V90" s="19"/>
      <c r="W90" s="20">
        <f t="shared" si="38"/>
        <v>4328.4028442042845</v>
      </c>
      <c r="X90" s="21"/>
      <c r="Y90" s="42">
        <f t="shared" si="44"/>
        <v>0.22292733205987769</v>
      </c>
      <c r="Z90" s="24">
        <f t="shared" si="44"/>
        <v>0.19153518897300015</v>
      </c>
      <c r="AA90" s="24">
        <f t="shared" si="44"/>
        <v>0.21141307454784153</v>
      </c>
      <c r="AB90" s="24">
        <f t="shared" si="42"/>
        <v>0.17599241885743622</v>
      </c>
      <c r="AC90" s="24">
        <f t="shared" si="42"/>
        <v>0.18123433498724162</v>
      </c>
      <c r="AD90" s="24">
        <f t="shared" si="42"/>
        <v>0.28938193490591835</v>
      </c>
      <c r="AE90" s="24">
        <f t="shared" si="42"/>
        <v>0.18565137977937995</v>
      </c>
      <c r="AF90" s="24">
        <f t="shared" si="42"/>
        <v>0.32753565536855067</v>
      </c>
      <c r="AG90" s="24">
        <f t="shared" si="42"/>
        <v>0.27920620663578788</v>
      </c>
      <c r="AH90" s="24">
        <f t="shared" si="42"/>
        <v>0.2307451866626411</v>
      </c>
      <c r="AI90" s="24">
        <f t="shared" si="42"/>
        <v>3.2163185825506702E-4</v>
      </c>
      <c r="AJ90" s="24">
        <f t="shared" si="42"/>
        <v>0.20424589648410407</v>
      </c>
      <c r="AK90" s="24">
        <f t="shared" si="42"/>
        <v>0.46195690712214521</v>
      </c>
      <c r="AL90" s="24">
        <f t="shared" si="42"/>
        <v>0.15419090006233982</v>
      </c>
      <c r="AM90" s="24">
        <f t="shared" si="42"/>
        <v>0.21731159266763456</v>
      </c>
      <c r="AN90" s="24">
        <f t="shared" si="42"/>
        <v>0.30145256435899004</v>
      </c>
      <c r="AO90" s="24">
        <f t="shared" si="30"/>
        <v>0.22292760190847782</v>
      </c>
      <c r="AP90" s="24">
        <f t="shared" si="30"/>
        <v>0.21519139475846649</v>
      </c>
      <c r="AQ90" s="24">
        <f t="shared" si="30"/>
        <v>0.23971818387486987</v>
      </c>
      <c r="AR90" s="24">
        <f t="shared" si="24"/>
        <v>0.25038835338498933</v>
      </c>
      <c r="AS90" s="24" t="e">
        <f t="shared" si="24"/>
        <v>#DIV/0!</v>
      </c>
      <c r="AT90" s="24">
        <f t="shared" si="24"/>
        <v>0.25226421340363725</v>
      </c>
      <c r="AU90" s="21"/>
      <c r="AV90" s="24">
        <f t="shared" si="43"/>
        <v>2.5326280457036914</v>
      </c>
      <c r="AW90" s="24">
        <f t="shared" si="43"/>
        <v>2.937747095731551</v>
      </c>
      <c r="AX90" s="24">
        <f t="shared" si="43"/>
        <v>2.1256131180177404</v>
      </c>
      <c r="AY90" s="24">
        <f t="shared" si="43"/>
        <v>1.8372615150593337</v>
      </c>
      <c r="AZ90" s="24">
        <f t="shared" si="43"/>
        <v>1.7183488512111582</v>
      </c>
      <c r="BA90" s="24">
        <f t="shared" si="43"/>
        <v>2.8592482370532402</v>
      </c>
      <c r="BB90" s="24">
        <f t="shared" si="43"/>
        <v>2.9347882120273612</v>
      </c>
      <c r="BC90" s="24">
        <f t="shared" si="41"/>
        <v>2.4455497141928295</v>
      </c>
      <c r="BD90" s="24">
        <f t="shared" si="41"/>
        <v>2.0457858072577251</v>
      </c>
      <c r="BE90" s="24">
        <f t="shared" si="41"/>
        <v>2.5666911133548558</v>
      </c>
      <c r="BF90" s="24">
        <f t="shared" si="45"/>
        <v>1.3630953210516568</v>
      </c>
      <c r="BG90" s="24">
        <f t="shared" si="45"/>
        <v>2.5273725369008835</v>
      </c>
      <c r="BH90" s="24">
        <f t="shared" si="45"/>
        <v>3.0311126400419228</v>
      </c>
      <c r="BI90" s="24">
        <f t="shared" si="45"/>
        <v>1.8234894707247804</v>
      </c>
      <c r="BJ90" s="24">
        <f t="shared" si="45"/>
        <v>2.7637180426728509</v>
      </c>
      <c r="BK90" s="24">
        <f t="shared" si="45"/>
        <v>2.1971722313584277</v>
      </c>
      <c r="BL90" s="24">
        <f t="shared" si="31"/>
        <v>2.5326261055413122</v>
      </c>
      <c r="BM90" s="24">
        <f t="shared" si="31"/>
        <v>2.6239517648208861</v>
      </c>
      <c r="BN90" s="24">
        <f t="shared" si="31"/>
        <v>2.3984194435471675</v>
      </c>
      <c r="BO90" s="24">
        <f t="shared" si="31"/>
        <v>2.362804323536277</v>
      </c>
      <c r="BP90" s="24" t="e">
        <f t="shared" si="31"/>
        <v>#DIV/0!</v>
      </c>
      <c r="BQ90" s="24">
        <f t="shared" si="31"/>
        <v>2.4368280659134158</v>
      </c>
      <c r="BR90" s="21"/>
      <c r="BS90" s="35">
        <f t="shared" si="39"/>
        <v>45292</v>
      </c>
      <c r="BT90" s="24">
        <f t="shared" si="26"/>
        <v>6.5012163289618743E-2</v>
      </c>
      <c r="BU90" s="24">
        <f t="shared" si="26"/>
        <v>5.4390221748875055E-3</v>
      </c>
      <c r="BV90" s="24">
        <f t="shared" si="26"/>
        <v>1.7730335076428853E-2</v>
      </c>
      <c r="BW90" s="24">
        <f t="shared" si="33"/>
        <v>1.0188103048717496E-2</v>
      </c>
      <c r="BX90" s="24">
        <f t="shared" si="33"/>
        <v>1.8325831487789664E-2</v>
      </c>
      <c r="BY90" s="24">
        <f t="shared" si="33"/>
        <v>1.7793092943589786E-2</v>
      </c>
      <c r="BZ90" s="24">
        <f t="shared" si="33"/>
        <v>4.0784610420108898E-2</v>
      </c>
      <c r="CA90" s="24">
        <f t="shared" si="33"/>
        <v>4.2749620239935634E-3</v>
      </c>
      <c r="CB90" s="24">
        <f t="shared" si="33"/>
        <v>1.4124212894988041E-2</v>
      </c>
      <c r="CC90" s="24">
        <f t="shared" si="33"/>
        <v>3.7317702876435832E-6</v>
      </c>
      <c r="CD90" s="24">
        <f t="shared" si="33"/>
        <v>1.5649495079752454E-2</v>
      </c>
      <c r="CE90" s="24">
        <f t="shared" si="33"/>
        <v>1.3598809122553328E-2</v>
      </c>
      <c r="CF90" s="24">
        <f t="shared" si="40"/>
        <v>0.22292436933271595</v>
      </c>
    </row>
    <row r="91" spans="1:84" x14ac:dyDescent="0.25">
      <c r="A91" s="31">
        <f>+[1]CUY!A92</f>
        <v>45323</v>
      </c>
      <c r="B91" s="17">
        <f>+[1]CUY!B92</f>
        <v>4998.0445</v>
      </c>
      <c r="C91" s="17">
        <f>+[1]CUY!C92</f>
        <v>5739.7532000000001</v>
      </c>
      <c r="D91" s="17">
        <f>+[1]CUY!D92</f>
        <v>3636.5319</v>
      </c>
      <c r="E91" s="17">
        <f>+[1]CUY!E92</f>
        <v>4059.9043999999999</v>
      </c>
      <c r="F91" s="17">
        <f>+[1]CUY!F92</f>
        <v>3466.7779999999998</v>
      </c>
      <c r="G91" s="17">
        <f>+[1]CUY!G92</f>
        <v>5159.8568999999998</v>
      </c>
      <c r="H91" s="17">
        <f>+[1]CUY!H92</f>
        <v>6187.0275000000001</v>
      </c>
      <c r="I91" s="17">
        <f>+[1]CUY!I92</f>
        <v>5669.1283999999996</v>
      </c>
      <c r="J91" s="17">
        <f>+[1]CUY!J92</f>
        <v>3421.9859999999999</v>
      </c>
      <c r="K91" s="17">
        <f>+[1]CUY!K92</f>
        <v>4429.826</v>
      </c>
      <c r="L91" s="17">
        <f>+[1]CUY!L92</f>
        <v>1955.6414</v>
      </c>
      <c r="M91" s="17">
        <f>+[1]CUY!M92</f>
        <v>5578.7988999999998</v>
      </c>
      <c r="N91" s="17">
        <f>+[1]CUY!N92</f>
        <v>5205.8998000000001</v>
      </c>
      <c r="O91" s="18">
        <f>+[1]CUY!R92</f>
        <v>4433.8195999999998</v>
      </c>
      <c r="P91" s="19">
        <f>+[1]CUY!S92</f>
        <v>5354.9974000000002</v>
      </c>
      <c r="Q91" s="20">
        <f>+[1]CUY!T92</f>
        <v>4156.576</v>
      </c>
      <c r="R91" s="18">
        <f t="shared" si="34"/>
        <v>4997.9614478599988</v>
      </c>
      <c r="S91" s="19">
        <f t="shared" si="35"/>
        <v>5109.8345204188463</v>
      </c>
      <c r="T91" s="19">
        <f t="shared" si="36"/>
        <v>4747.1667487951809</v>
      </c>
      <c r="U91" s="19">
        <f t="shared" si="37"/>
        <v>4543.7865190289185</v>
      </c>
      <c r="V91" s="19"/>
      <c r="W91" s="20">
        <f t="shared" si="38"/>
        <v>4871.6560607115525</v>
      </c>
      <c r="X91" s="21"/>
      <c r="Y91" s="42">
        <f t="shared" si="44"/>
        <v>0.13535663533264719</v>
      </c>
      <c r="Z91" s="24">
        <f t="shared" si="44"/>
        <v>0.12046220623887693</v>
      </c>
      <c r="AA91" s="24">
        <f t="shared" si="44"/>
        <v>0.15719676038663688</v>
      </c>
      <c r="AB91" s="24">
        <f t="shared" si="42"/>
        <v>8.3336559848856462E-2</v>
      </c>
      <c r="AC91" s="24">
        <f t="shared" si="42"/>
        <v>0.28790230485005952</v>
      </c>
      <c r="AD91" s="24">
        <f t="shared" si="42"/>
        <v>0.10244335142843441</v>
      </c>
      <c r="AE91" s="24">
        <f t="shared" si="42"/>
        <v>0.11927376515001842</v>
      </c>
      <c r="AF91" s="24">
        <f t="shared" si="42"/>
        <v>0.15279098223497622</v>
      </c>
      <c r="AG91" s="24">
        <f t="shared" si="42"/>
        <v>0.22795890863790458</v>
      </c>
      <c r="AH91" s="24">
        <f t="shared" si="42"/>
        <v>9.7713551275780297E-2</v>
      </c>
      <c r="AI91" s="24">
        <f t="shared" si="42"/>
        <v>4.8514819528555631E-2</v>
      </c>
      <c r="AJ91" s="24">
        <f t="shared" si="42"/>
        <v>0.15054059930621499</v>
      </c>
      <c r="AK91" s="24">
        <f t="shared" si="42"/>
        <v>0.21983553554282786</v>
      </c>
      <c r="AL91" s="24">
        <f t="shared" si="42"/>
        <v>7.9312359985229675E-2</v>
      </c>
      <c r="AM91" s="24">
        <f t="shared" si="42"/>
        <v>0.12943290503023297</v>
      </c>
      <c r="AN91" s="24">
        <f t="shared" si="42"/>
        <v>0.19917089804357402</v>
      </c>
      <c r="AO91" s="24">
        <f t="shared" si="30"/>
        <v>0.13535398194531423</v>
      </c>
      <c r="AP91" s="24">
        <f t="shared" si="30"/>
        <v>0.12118684286048786</v>
      </c>
      <c r="AQ91" s="24">
        <f t="shared" si="30"/>
        <v>0.11916816308341005</v>
      </c>
      <c r="AR91" s="24">
        <f t="shared" si="24"/>
        <v>0.11007948701653358</v>
      </c>
      <c r="AS91" s="24" t="e">
        <f t="shared" si="24"/>
        <v>#DIV/0!</v>
      </c>
      <c r="AT91" s="24">
        <f t="shared" si="24"/>
        <v>0.12550893159925769</v>
      </c>
      <c r="AU91" s="21"/>
      <c r="AV91" s="24">
        <f t="shared" si="43"/>
        <v>2.7581700747055602</v>
      </c>
      <c r="AW91" s="24">
        <f t="shared" si="43"/>
        <v>2.991008302766736</v>
      </c>
      <c r="AX91" s="24">
        <f t="shared" si="43"/>
        <v>2.4369544833645396</v>
      </c>
      <c r="AY91" s="24">
        <f t="shared" si="43"/>
        <v>1.9941276105111694</v>
      </c>
      <c r="AZ91" s="24">
        <f t="shared" si="43"/>
        <v>2.3439935781951866</v>
      </c>
      <c r="BA91" s="24">
        <f t="shared" si="43"/>
        <v>3.0445049760940393</v>
      </c>
      <c r="BB91" s="24">
        <f t="shared" si="43"/>
        <v>3.1852446530811536</v>
      </c>
      <c r="BC91" s="24">
        <f t="shared" si="41"/>
        <v>2.7846667522520057</v>
      </c>
      <c r="BD91" s="24">
        <f t="shared" si="41"/>
        <v>2.5443467748383903</v>
      </c>
      <c r="BE91" s="24">
        <f t="shared" si="41"/>
        <v>2.7186370382906224</v>
      </c>
      <c r="BF91" s="24">
        <f t="shared" si="45"/>
        <v>1.4657274170576913</v>
      </c>
      <c r="BG91" s="24">
        <f t="shared" si="45"/>
        <v>2.699008107611002</v>
      </c>
      <c r="BH91" s="24">
        <f t="shared" si="45"/>
        <v>3.6418686600514762</v>
      </c>
      <c r="BI91" s="24">
        <f t="shared" si="45"/>
        <v>1.990969589155331</v>
      </c>
      <c r="BJ91" s="24">
        <f t="shared" si="45"/>
        <v>2.9261584189194734</v>
      </c>
      <c r="BK91" s="24">
        <f t="shared" si="45"/>
        <v>2.6675642542155704</v>
      </c>
      <c r="BL91" s="24">
        <f t="shared" si="31"/>
        <v>2.7581583653411754</v>
      </c>
      <c r="BM91" s="24">
        <f t="shared" si="31"/>
        <v>2.7744977594840297</v>
      </c>
      <c r="BN91" s="24">
        <f t="shared" si="31"/>
        <v>2.6092982274172929</v>
      </c>
      <c r="BO91" s="24">
        <f t="shared" si="31"/>
        <v>2.5832050536783133</v>
      </c>
      <c r="BP91" s="24" t="e">
        <f t="shared" si="31"/>
        <v>#DIV/0!</v>
      </c>
      <c r="BQ91" s="24">
        <f t="shared" si="31"/>
        <v>2.7017643781697824</v>
      </c>
      <c r="BR91" s="21"/>
      <c r="BS91" s="35">
        <f t="shared" si="39"/>
        <v>45323</v>
      </c>
      <c r="BT91" s="24">
        <f t="shared" si="26"/>
        <v>3.9838509091472442E-2</v>
      </c>
      <c r="BU91" s="24">
        <f t="shared" si="26"/>
        <v>4.0061221210344819E-3</v>
      </c>
      <c r="BV91" s="24">
        <f t="shared" si="26"/>
        <v>8.0735106436578812E-3</v>
      </c>
      <c r="BW91" s="24">
        <f t="shared" si="33"/>
        <v>1.5632678734959549E-2</v>
      </c>
      <c r="BX91" s="24">
        <f t="shared" si="33"/>
        <v>6.8400138367802309E-3</v>
      </c>
      <c r="BY91" s="24">
        <f t="shared" si="33"/>
        <v>1.108292909045386E-2</v>
      </c>
      <c r="BZ91" s="24">
        <f t="shared" si="33"/>
        <v>2.0652897989046421E-2</v>
      </c>
      <c r="CA91" s="24">
        <f t="shared" si="33"/>
        <v>3.6509313635093815E-3</v>
      </c>
      <c r="CB91" s="24">
        <f t="shared" si="33"/>
        <v>6.0194096007246591E-3</v>
      </c>
      <c r="CC91" s="24">
        <f t="shared" si="33"/>
        <v>4.604359994168341E-4</v>
      </c>
      <c r="CD91" s="24">
        <f t="shared" si="33"/>
        <v>1.1358347575140157E-2</v>
      </c>
      <c r="CE91" s="24">
        <f t="shared" si="33"/>
        <v>7.7362630566554296E-3</v>
      </c>
      <c r="CF91" s="24">
        <f t="shared" si="40"/>
        <v>0.13535204910285131</v>
      </c>
    </row>
    <row r="92" spans="1:84" x14ac:dyDescent="0.25">
      <c r="A92" s="31">
        <f>+[1]CUY!A93</f>
        <v>45352</v>
      </c>
      <c r="B92" s="17">
        <f>+[1]CUY!B93</f>
        <v>5463.2377999999999</v>
      </c>
      <c r="C92" s="17">
        <f>+[1]CUY!C93</f>
        <v>6330.5510999999997</v>
      </c>
      <c r="D92" s="17">
        <f>+[1]CUY!D93</f>
        <v>4166.5348000000004</v>
      </c>
      <c r="E92" s="17">
        <f>+[1]CUY!E93</f>
        <v>4294.2619999999997</v>
      </c>
      <c r="F92" s="17">
        <f>+[1]CUY!F93</f>
        <v>3683.6228000000001</v>
      </c>
      <c r="G92" s="17">
        <f>+[1]CUY!G93</f>
        <v>5430.0805</v>
      </c>
      <c r="H92" s="17">
        <f>+[1]CUY!H93</f>
        <v>6903.1315000000004</v>
      </c>
      <c r="I92" s="17">
        <f>+[1]CUY!I93</f>
        <v>6191.1948000000002</v>
      </c>
      <c r="J92" s="17">
        <f>+[1]CUY!J93</f>
        <v>3947.3955000000001</v>
      </c>
      <c r="K92" s="17">
        <f>+[1]CUY!K93</f>
        <v>4751.6144000000004</v>
      </c>
      <c r="L92" s="17">
        <f>+[1]CUY!L93</f>
        <v>2780.5210000000002</v>
      </c>
      <c r="M92" s="17">
        <f>+[1]CUY!M93</f>
        <v>5991.3374000000003</v>
      </c>
      <c r="N92" s="17">
        <f>+[1]CUY!N93</f>
        <v>5692.4811</v>
      </c>
      <c r="O92" s="18">
        <f>+[1]CUY!R93</f>
        <v>4858.6247000000003</v>
      </c>
      <c r="P92" s="19">
        <f>+[1]CUY!S93</f>
        <v>5823.9408999999996</v>
      </c>
      <c r="Q92" s="20">
        <f>+[1]CUY!T93</f>
        <v>4632.3760000000002</v>
      </c>
      <c r="R92" s="18">
        <f t="shared" si="34"/>
        <v>5463.1609324800011</v>
      </c>
      <c r="S92" s="19">
        <f t="shared" si="35"/>
        <v>5555.6262520418832</v>
      </c>
      <c r="T92" s="19">
        <f t="shared" si="36"/>
        <v>5066.1165648594369</v>
      </c>
      <c r="U92" s="19">
        <f t="shared" si="37"/>
        <v>4839.8487062120666</v>
      </c>
      <c r="V92" s="19"/>
      <c r="W92" s="20">
        <f t="shared" si="38"/>
        <v>5313.2377600612099</v>
      </c>
      <c r="X92" s="21"/>
      <c r="Y92" s="42">
        <f t="shared" si="44"/>
        <v>9.3075061656613833E-2</v>
      </c>
      <c r="Z92" s="24">
        <f t="shared" si="44"/>
        <v>0.10293088908422043</v>
      </c>
      <c r="AA92" s="24">
        <f t="shared" si="44"/>
        <v>0.14574405355828191</v>
      </c>
      <c r="AB92" s="24">
        <f t="shared" si="42"/>
        <v>5.7724906034733126E-2</v>
      </c>
      <c r="AC92" s="24">
        <f t="shared" si="42"/>
        <v>6.254937581812281E-2</v>
      </c>
      <c r="AD92" s="24">
        <f t="shared" si="42"/>
        <v>5.2370367092932524E-2</v>
      </c>
      <c r="AE92" s="24">
        <f t="shared" si="42"/>
        <v>0.1157428183404714</v>
      </c>
      <c r="AF92" s="24">
        <f t="shared" si="42"/>
        <v>9.2089358921558562E-2</v>
      </c>
      <c r="AG92" s="24">
        <f t="shared" si="42"/>
        <v>0.15353934820306114</v>
      </c>
      <c r="AH92" s="24">
        <f t="shared" si="42"/>
        <v>7.2641318191730475E-2</v>
      </c>
      <c r="AI92" s="24">
        <f t="shared" si="42"/>
        <v>0.42179491597999519</v>
      </c>
      <c r="AJ92" s="24">
        <f t="shared" si="42"/>
        <v>7.3947548100362637E-2</v>
      </c>
      <c r="AK92" s="24">
        <f t="shared" si="42"/>
        <v>9.3467281102874722E-2</v>
      </c>
      <c r="AL92" s="24">
        <f t="shared" si="42"/>
        <v>9.581019038302796E-2</v>
      </c>
      <c r="AM92" s="24">
        <f t="shared" si="42"/>
        <v>8.7571190977608904E-2</v>
      </c>
      <c r="AN92" s="24">
        <f t="shared" si="42"/>
        <v>0.11446921697089141</v>
      </c>
      <c r="AO92" s="24">
        <f t="shared" si="30"/>
        <v>9.3077845732321363E-2</v>
      </c>
      <c r="AP92" s="24">
        <f t="shared" si="30"/>
        <v>8.7241911619966972E-2</v>
      </c>
      <c r="AQ92" s="24">
        <f t="shared" si="30"/>
        <v>6.7187405233912312E-2</v>
      </c>
      <c r="AR92" s="24">
        <f t="shared" si="24"/>
        <v>6.5157591788978175E-2</v>
      </c>
      <c r="AS92" s="24" t="e">
        <f t="shared" si="24"/>
        <v>#DIV/0!</v>
      </c>
      <c r="AT92" s="24">
        <f t="shared" si="24"/>
        <v>9.0643036751071548E-2</v>
      </c>
      <c r="AU92" s="21"/>
      <c r="AV92" s="24">
        <f t="shared" si="43"/>
        <v>2.8086681737544339</v>
      </c>
      <c r="AW92" s="24">
        <f t="shared" si="43"/>
        <v>3.0222493624527305</v>
      </c>
      <c r="AX92" s="24">
        <f t="shared" si="43"/>
        <v>2.6211557860962515</v>
      </c>
      <c r="AY92" s="24">
        <f t="shared" si="43"/>
        <v>1.9295223396218484</v>
      </c>
      <c r="AZ92" s="24">
        <f t="shared" si="43"/>
        <v>2.3187333753533048</v>
      </c>
      <c r="BA92" s="24">
        <f t="shared" si="43"/>
        <v>3.0175494761651862</v>
      </c>
      <c r="BB92" s="24">
        <f t="shared" si="43"/>
        <v>3.4194902401101785</v>
      </c>
      <c r="BC92" s="24">
        <f t="shared" si="41"/>
        <v>2.9570967315767347</v>
      </c>
      <c r="BD92" s="24">
        <f t="shared" si="41"/>
        <v>2.9935141993801215</v>
      </c>
      <c r="BE92" s="24">
        <f t="shared" si="41"/>
        <v>2.6858732640877996</v>
      </c>
      <c r="BF92" s="24">
        <f t="shared" si="45"/>
        <v>1.7296592590265583</v>
      </c>
      <c r="BG92" s="24">
        <f t="shared" si="45"/>
        <v>2.6186043893476367</v>
      </c>
      <c r="BH92" s="24">
        <f t="shared" si="45"/>
        <v>3.8047230014185054</v>
      </c>
      <c r="BI92" s="24">
        <f t="shared" si="45"/>
        <v>2.0789191937057194</v>
      </c>
      <c r="BJ92" s="24">
        <f t="shared" si="45"/>
        <v>2.9436774976245603</v>
      </c>
      <c r="BK92" s="24">
        <f t="shared" si="45"/>
        <v>2.8103269245195364</v>
      </c>
      <c r="BL92" s="24">
        <f t="shared" si="31"/>
        <v>2.8086443560129282</v>
      </c>
      <c r="BM92" s="24">
        <f t="shared" si="31"/>
        <v>2.7776962856305838</v>
      </c>
      <c r="BN92" s="24">
        <f t="shared" si="31"/>
        <v>2.5695945306216617</v>
      </c>
      <c r="BO92" s="24">
        <f t="shared" si="31"/>
        <v>2.5550180189201992</v>
      </c>
      <c r="BP92" s="24" t="e">
        <f t="shared" si="31"/>
        <v>#DIV/0!</v>
      </c>
      <c r="BQ92" s="24">
        <f t="shared" si="31"/>
        <v>2.7841193330290093</v>
      </c>
      <c r="BR92" s="21"/>
      <c r="BS92" s="35">
        <f t="shared" si="39"/>
        <v>45352</v>
      </c>
      <c r="BT92" s="24">
        <f t="shared" si="26"/>
        <v>3.3594091285101581E-2</v>
      </c>
      <c r="BU92" s="24">
        <f t="shared" si="26"/>
        <v>3.785701293775999E-3</v>
      </c>
      <c r="BV92" s="24">
        <f t="shared" si="26"/>
        <v>5.3360659113779359E-3</v>
      </c>
      <c r="BW92" s="24">
        <f t="shared" si="33"/>
        <v>3.8526704274041632E-3</v>
      </c>
      <c r="BX92" s="24">
        <f t="shared" si="33"/>
        <v>3.3953363320394637E-3</v>
      </c>
      <c r="BY92" s="24">
        <f t="shared" si="33"/>
        <v>1.0602485832208981E-2</v>
      </c>
      <c r="BZ92" s="24">
        <f t="shared" si="33"/>
        <v>1.2638949973334587E-2</v>
      </c>
      <c r="CA92" s="24">
        <f t="shared" si="33"/>
        <v>2.6596122443487656E-3</v>
      </c>
      <c r="CB92" s="24">
        <f t="shared" si="33"/>
        <v>4.3265282011794859E-3</v>
      </c>
      <c r="CC92" s="24">
        <f t="shared" si="33"/>
        <v>3.6969064681196826E-3</v>
      </c>
      <c r="CD92" s="24">
        <f t="shared" si="33"/>
        <v>5.653988724990352E-3</v>
      </c>
      <c r="CE92" s="24">
        <f t="shared" si="33"/>
        <v>3.5339623706831728E-3</v>
      </c>
      <c r="CF92" s="24">
        <f t="shared" si="40"/>
        <v>9.3076299064564175E-2</v>
      </c>
    </row>
    <row r="93" spans="1:84" x14ac:dyDescent="0.25">
      <c r="A93" s="31">
        <f>+[1]CUY!A94</f>
        <v>45383</v>
      </c>
      <c r="B93" s="17">
        <f>+[1]CUY!B94</f>
        <v>5908.4647000000004</v>
      </c>
      <c r="C93" s="17">
        <f>+[1]CUY!C94</f>
        <v>6675.0540000000001</v>
      </c>
      <c r="D93" s="17">
        <f>+[1]CUY!D94</f>
        <v>4424.5960999999998</v>
      </c>
      <c r="E93" s="17">
        <f>+[1]CUY!E94</f>
        <v>4740.4035000000003</v>
      </c>
      <c r="F93" s="17">
        <f>+[1]CUY!F94</f>
        <v>4796.1025</v>
      </c>
      <c r="G93" s="17">
        <f>+[1]CUY!G94</f>
        <v>5760.2408999999998</v>
      </c>
      <c r="H93" s="17">
        <f>+[1]CUY!H94</f>
        <v>7532.6295</v>
      </c>
      <c r="I93" s="17">
        <f>+[1]CUY!I94</f>
        <v>6471.8023999999996</v>
      </c>
      <c r="J93" s="17">
        <f>+[1]CUY!J94</f>
        <v>4457.6244999999999</v>
      </c>
      <c r="K93" s="17">
        <f>+[1]CUY!K94</f>
        <v>5146.0568000000003</v>
      </c>
      <c r="L93" s="17">
        <f>+[1]CUY!L94</f>
        <v>3026.4996999999998</v>
      </c>
      <c r="M93" s="17">
        <f>+[1]CUY!M94</f>
        <v>6381.7813999999998</v>
      </c>
      <c r="N93" s="17">
        <f>+[1]CUY!N94</f>
        <v>6121.6610000000001</v>
      </c>
      <c r="O93" s="18">
        <f>+[1]CUY!R94</f>
        <v>5394.0204999999996</v>
      </c>
      <c r="P93" s="19">
        <f>+[1]CUY!S94</f>
        <v>6165.4781999999996</v>
      </c>
      <c r="Q93" s="20">
        <f>+[1]CUY!T94</f>
        <v>5363.6468000000004</v>
      </c>
      <c r="R93" s="18">
        <f t="shared" si="34"/>
        <v>5908.3608800800002</v>
      </c>
      <c r="S93" s="19">
        <f t="shared" si="35"/>
        <v>5925.7932857890792</v>
      </c>
      <c r="T93" s="19">
        <f t="shared" si="36"/>
        <v>5468.6872747561683</v>
      </c>
      <c r="U93" s="19">
        <f t="shared" si="37"/>
        <v>5245.3850699036066</v>
      </c>
      <c r="V93" s="19"/>
      <c r="W93" s="20">
        <f t="shared" si="38"/>
        <v>5719.7905979533289</v>
      </c>
      <c r="X93" s="21"/>
      <c r="Y93" s="42">
        <f t="shared" si="44"/>
        <v>8.1495061408456415E-2</v>
      </c>
      <c r="Z93" s="24">
        <f t="shared" si="44"/>
        <v>5.4419101047932461E-2</v>
      </c>
      <c r="AA93" s="24">
        <f t="shared" si="44"/>
        <v>6.1936672171800655E-2</v>
      </c>
      <c r="AB93" s="24">
        <f t="shared" si="42"/>
        <v>0.10389247325850182</v>
      </c>
      <c r="AC93" s="24">
        <f t="shared" si="42"/>
        <v>0.30200695358927621</v>
      </c>
      <c r="AD93" s="24">
        <f t="shared" si="42"/>
        <v>6.0802118863615418E-2</v>
      </c>
      <c r="AE93" s="24">
        <f t="shared" si="42"/>
        <v>9.1190208385860672E-2</v>
      </c>
      <c r="AF93" s="24">
        <f t="shared" si="42"/>
        <v>4.5323658690241686E-2</v>
      </c>
      <c r="AG93" s="24">
        <f t="shared" si="42"/>
        <v>0.12925712662944466</v>
      </c>
      <c r="AH93" s="24">
        <f t="shared" si="42"/>
        <v>8.3012291569787289E-2</v>
      </c>
      <c r="AI93" s="24">
        <f t="shared" si="42"/>
        <v>8.8464967536659334E-2</v>
      </c>
      <c r="AJ93" s="24">
        <f t="shared" si="42"/>
        <v>6.5168087512480932E-2</v>
      </c>
      <c r="AK93" s="24">
        <f t="shared" si="42"/>
        <v>7.5394172147536853E-2</v>
      </c>
      <c r="AL93" s="24">
        <f t="shared" si="42"/>
        <v>0.11019492820674115</v>
      </c>
      <c r="AM93" s="24">
        <f t="shared" si="42"/>
        <v>5.8643675453506017E-2</v>
      </c>
      <c r="AN93" s="24">
        <f t="shared" si="42"/>
        <v>0.15786084721965588</v>
      </c>
      <c r="AO93" s="24">
        <f t="shared" si="30"/>
        <v>8.1491274575706152E-2</v>
      </c>
      <c r="AP93" s="24">
        <f t="shared" si="30"/>
        <v>6.6629218193204887E-2</v>
      </c>
      <c r="AQ93" s="24">
        <f t="shared" si="30"/>
        <v>7.9463372929300391E-2</v>
      </c>
      <c r="AR93" s="24">
        <f t="shared" si="24"/>
        <v>8.379112412564127E-2</v>
      </c>
      <c r="AS93" s="24" t="e">
        <f t="shared" si="24"/>
        <v>#DIV/0!</v>
      </c>
      <c r="AT93" s="24">
        <f t="shared" si="24"/>
        <v>7.6516966913868334E-2</v>
      </c>
      <c r="AU93" s="21"/>
      <c r="AV93" s="24">
        <f t="shared" si="43"/>
        <v>2.8414971948483254</v>
      </c>
      <c r="AW93" s="24">
        <f t="shared" si="43"/>
        <v>2.9065543375072949</v>
      </c>
      <c r="AX93" s="24">
        <f t="shared" si="43"/>
        <v>2.740399272715468</v>
      </c>
      <c r="AY93" s="24">
        <f t="shared" si="43"/>
        <v>1.9721810603914598</v>
      </c>
      <c r="AZ93" s="24">
        <f t="shared" si="43"/>
        <v>3.1712968724900241</v>
      </c>
      <c r="BA93" s="24">
        <f t="shared" si="43"/>
        <v>2.9368872962780199</v>
      </c>
      <c r="BB93" s="24">
        <f t="shared" si="43"/>
        <v>3.5399895839693176</v>
      </c>
      <c r="BC93" s="24">
        <f t="shared" si="41"/>
        <v>2.9159239021751526</v>
      </c>
      <c r="BD93" s="24">
        <f t="shared" si="41"/>
        <v>3.2423898220511118</v>
      </c>
      <c r="BE93" s="24">
        <f t="shared" si="41"/>
        <v>2.7596748275160445</v>
      </c>
      <c r="BF93" s="24">
        <f t="shared" si="45"/>
        <v>1.9004871649716564</v>
      </c>
      <c r="BG93" s="24">
        <f t="shared" si="45"/>
        <v>2.5125687614941907</v>
      </c>
      <c r="BH93" s="24">
        <f t="shared" si="45"/>
        <v>3.8750750573780808</v>
      </c>
      <c r="BI93" s="24">
        <f t="shared" si="45"/>
        <v>2.1078575143203464</v>
      </c>
      <c r="BJ93" s="24">
        <f t="shared" si="45"/>
        <v>2.8847282290472336</v>
      </c>
      <c r="BK93" s="24">
        <f t="shared" si="45"/>
        <v>3.2326203744490094</v>
      </c>
      <c r="BL93" s="24">
        <f t="shared" si="31"/>
        <v>2.8414545453593703</v>
      </c>
      <c r="BM93" s="24">
        <f t="shared" si="31"/>
        <v>2.7257709994933581</v>
      </c>
      <c r="BN93" s="24">
        <f t="shared" si="31"/>
        <v>2.5606481019259273</v>
      </c>
      <c r="BO93" s="24">
        <f t="shared" si="31"/>
        <v>2.5752086280235287</v>
      </c>
      <c r="BP93" s="24" t="e">
        <f t="shared" si="31"/>
        <v>#DIV/0!</v>
      </c>
      <c r="BQ93" s="24">
        <f t="shared" si="31"/>
        <v>2.8158164884715839</v>
      </c>
      <c r="BR93" s="21"/>
      <c r="BS93" s="35">
        <f t="shared" si="39"/>
        <v>45383</v>
      </c>
      <c r="BT93" s="24">
        <f t="shared" si="26"/>
        <v>1.7921190283900896E-2</v>
      </c>
      <c r="BU93" s="24">
        <f t="shared" si="26"/>
        <v>1.6863238883725652E-3</v>
      </c>
      <c r="BV93" s="24">
        <f t="shared" si="26"/>
        <v>9.2931892329490163E-3</v>
      </c>
      <c r="BW93" s="24">
        <f t="shared" si="33"/>
        <v>1.8082353537676871E-2</v>
      </c>
      <c r="BX93" s="24">
        <f t="shared" si="33"/>
        <v>3.7951987226329379E-3</v>
      </c>
      <c r="BY93" s="24">
        <f t="shared" si="33"/>
        <v>8.5266015694941879E-3</v>
      </c>
      <c r="BZ93" s="24">
        <f t="shared" ref="BZ93:CE95" si="46">(I93-I92)/$B92*I$3</f>
        <v>6.2149078702010601E-3</v>
      </c>
      <c r="CA93" s="24">
        <f t="shared" si="46"/>
        <v>2.362846753622915E-3</v>
      </c>
      <c r="CB93" s="24">
        <f t="shared" si="46"/>
        <v>4.8517985579906468E-3</v>
      </c>
      <c r="CC93" s="24">
        <f t="shared" si="46"/>
        <v>1.0085453135501429E-3</v>
      </c>
      <c r="CD93" s="24">
        <f t="shared" si="46"/>
        <v>4.8955244086208299E-3</v>
      </c>
      <c r="CE93" s="24">
        <f t="shared" si="46"/>
        <v>2.8516478579790178E-3</v>
      </c>
      <c r="CF93" s="24">
        <f t="shared" si="40"/>
        <v>8.1490127996991096E-2</v>
      </c>
    </row>
    <row r="94" spans="1:84" x14ac:dyDescent="0.25">
      <c r="A94" s="31">
        <f>+[1]CUY!A95</f>
        <v>45413</v>
      </c>
      <c r="B94" s="17">
        <f>+[1]CUY!B95</f>
        <v>6160.5766000000003</v>
      </c>
      <c r="C94" s="17">
        <f>+[1]CUY!C95</f>
        <v>6932.4408000000003</v>
      </c>
      <c r="D94" s="17">
        <f>+[1]CUY!D95</f>
        <v>4659.0998</v>
      </c>
      <c r="E94" s="17">
        <f>+[1]CUY!E95</f>
        <v>4959.8001000000004</v>
      </c>
      <c r="F94" s="17">
        <f>+[1]CUY!F95</f>
        <v>4902.7713999999996</v>
      </c>
      <c r="G94" s="17">
        <f>+[1]CUY!G95</f>
        <v>5957.8545000000004</v>
      </c>
      <c r="H94" s="17">
        <f>+[1]CUY!H95</f>
        <v>7615.5562</v>
      </c>
      <c r="I94" s="17">
        <f>+[1]CUY!I95</f>
        <v>6991.0472</v>
      </c>
      <c r="J94" s="17">
        <f>+[1]CUY!J95</f>
        <v>4787.1754000000001</v>
      </c>
      <c r="K94" s="17">
        <f>+[1]CUY!K95</f>
        <v>5316.3738999999996</v>
      </c>
      <c r="L94" s="17">
        <f>+[1]CUY!L95</f>
        <v>3374.1842999999999</v>
      </c>
      <c r="M94" s="17">
        <f>+[1]CUY!M95</f>
        <v>6628.2864</v>
      </c>
      <c r="N94" s="17">
        <f>+[1]CUY!N95</f>
        <v>6406.1067000000003</v>
      </c>
      <c r="O94" s="18">
        <f>+[1]CUY!R95</f>
        <v>5788.8180000000002</v>
      </c>
      <c r="P94" s="19">
        <f>+[1]CUY!S95</f>
        <v>6357.8564999999999</v>
      </c>
      <c r="Q94" s="20">
        <f>+[1]CUY!T95</f>
        <v>5729.3334999999997</v>
      </c>
      <c r="R94" s="18">
        <f t="shared" si="34"/>
        <v>6160.4789061500005</v>
      </c>
      <c r="S94" s="19">
        <f t="shared" si="35"/>
        <v>6161.477441869858</v>
      </c>
      <c r="T94" s="19">
        <f t="shared" si="36"/>
        <v>5686.7990007745266</v>
      </c>
      <c r="U94" s="19">
        <f t="shared" si="37"/>
        <v>5456.5530641556588</v>
      </c>
      <c r="V94" s="19"/>
      <c r="W94" s="20">
        <f t="shared" si="38"/>
        <v>5995.6879288638111</v>
      </c>
      <c r="X94" s="21"/>
      <c r="Y94" s="42">
        <f t="shared" si="44"/>
        <v>4.2669612632195264E-2</v>
      </c>
      <c r="Z94" s="24">
        <f t="shared" si="44"/>
        <v>3.8559508282629551E-2</v>
      </c>
      <c r="AA94" s="24">
        <f t="shared" si="44"/>
        <v>5.3000024115195554E-2</v>
      </c>
      <c r="AB94" s="24">
        <f t="shared" si="42"/>
        <v>4.6282262680803488E-2</v>
      </c>
      <c r="AC94" s="24">
        <f t="shared" si="42"/>
        <v>2.2240746522827592E-2</v>
      </c>
      <c r="AD94" s="24">
        <f t="shared" si="42"/>
        <v>3.4306481869534444E-2</v>
      </c>
      <c r="AE94" s="24">
        <f t="shared" si="42"/>
        <v>1.1008997588425107E-2</v>
      </c>
      <c r="AF94" s="24">
        <f t="shared" si="42"/>
        <v>8.0231868636780446E-2</v>
      </c>
      <c r="AG94" s="24">
        <f t="shared" si="42"/>
        <v>7.3929713011941622E-2</v>
      </c>
      <c r="AH94" s="24">
        <f t="shared" si="42"/>
        <v>3.3096622641242357E-2</v>
      </c>
      <c r="AI94" s="24">
        <f t="shared" si="42"/>
        <v>0.11488010390352921</v>
      </c>
      <c r="AJ94" s="24">
        <f t="shared" si="42"/>
        <v>3.8626362225443911E-2</v>
      </c>
      <c r="AK94" s="24">
        <f t="shared" si="42"/>
        <v>4.6465444590936933E-2</v>
      </c>
      <c r="AL94" s="24">
        <f t="shared" si="42"/>
        <v>7.3191694395674078E-2</v>
      </c>
      <c r="AM94" s="24">
        <f t="shared" si="42"/>
        <v>3.1202494560762517E-2</v>
      </c>
      <c r="AN94" s="24">
        <f t="shared" si="42"/>
        <v>6.8178743611529313E-2</v>
      </c>
      <c r="AO94" s="24">
        <f t="shared" si="30"/>
        <v>4.2671399257282028E-2</v>
      </c>
      <c r="AP94" s="24">
        <f t="shared" si="30"/>
        <v>3.9772591569466886E-2</v>
      </c>
      <c r="AQ94" s="24">
        <f t="shared" si="30"/>
        <v>3.9883744500289309E-2</v>
      </c>
      <c r="AR94" s="24">
        <f t="shared" si="24"/>
        <v>4.0257863138336347E-2</v>
      </c>
      <c r="AS94" s="24" t="e">
        <f t="shared" si="24"/>
        <v>#DIV/0!</v>
      </c>
      <c r="AT94" s="24">
        <f t="shared" si="24"/>
        <v>4.8235564953934551E-2</v>
      </c>
      <c r="AU94" s="21"/>
      <c r="AV94" s="24">
        <f t="shared" si="43"/>
        <v>2.7271196689707913</v>
      </c>
      <c r="AW94" s="24">
        <f t="shared" si="43"/>
        <v>2.7990517113305433</v>
      </c>
      <c r="AX94" s="24">
        <f t="shared" si="43"/>
        <v>2.6206243566516023</v>
      </c>
      <c r="AY94" s="24">
        <f t="shared" si="43"/>
        <v>1.9344949944727512</v>
      </c>
      <c r="AZ94" s="24">
        <f t="shared" si="43"/>
        <v>2.7085901624662125</v>
      </c>
      <c r="BA94" s="24">
        <f t="shared" si="43"/>
        <v>2.7528647945473668</v>
      </c>
      <c r="BB94" s="24">
        <f t="shared" si="43"/>
        <v>3.1510316836036196</v>
      </c>
      <c r="BC94" s="24">
        <f t="shared" si="41"/>
        <v>3.0388785800898557</v>
      </c>
      <c r="BD94" s="24">
        <f t="shared" si="41"/>
        <v>3.3014276496636654</v>
      </c>
      <c r="BE94" s="24">
        <f t="shared" si="41"/>
        <v>2.6539104263832813</v>
      </c>
      <c r="BF94" s="24">
        <f t="shared" si="45"/>
        <v>1.98815342470703</v>
      </c>
      <c r="BG94" s="24">
        <f t="shared" si="45"/>
        <v>2.4028383517810918</v>
      </c>
      <c r="BH94" s="24">
        <f t="shared" si="45"/>
        <v>3.7403626872036542</v>
      </c>
      <c r="BI94" s="24">
        <f t="shared" si="45"/>
        <v>2.1172389000135596</v>
      </c>
      <c r="BJ94" s="24">
        <f t="shared" si="45"/>
        <v>2.7395856247978116</v>
      </c>
      <c r="BK94" s="24">
        <f t="shared" si="45"/>
        <v>3.1391242010308122</v>
      </c>
      <c r="BL94" s="24">
        <f t="shared" si="31"/>
        <v>2.7270917538526551</v>
      </c>
      <c r="BM94" s="24">
        <f t="shared" si="31"/>
        <v>2.6231497500433005</v>
      </c>
      <c r="BN94" s="24">
        <f t="shared" si="31"/>
        <v>2.4639545504689893</v>
      </c>
      <c r="BO94" s="24">
        <f t="shared" si="31"/>
        <v>2.482535629422006</v>
      </c>
      <c r="BP94" s="24" t="e">
        <f t="shared" si="31"/>
        <v>#DIV/0!</v>
      </c>
      <c r="BQ94" s="24">
        <f t="shared" si="31"/>
        <v>2.7426246731852486</v>
      </c>
      <c r="BR94" s="21"/>
      <c r="BS94" s="35">
        <f t="shared" si="39"/>
        <v>45413</v>
      </c>
      <c r="BT94" s="24">
        <f t="shared" si="26"/>
        <v>1.2380429142616367E-2</v>
      </c>
      <c r="BU94" s="24">
        <f t="shared" si="26"/>
        <v>1.4169132786728857E-3</v>
      </c>
      <c r="BV94" s="24">
        <f t="shared" si="26"/>
        <v>4.2256887952635148E-3</v>
      </c>
      <c r="BW94" s="24">
        <f t="shared" si="26"/>
        <v>1.6031573007451445E-3</v>
      </c>
      <c r="BX94" s="24">
        <f t="shared" si="26"/>
        <v>2.1003991239890176E-3</v>
      </c>
      <c r="BY94" s="24">
        <f t="shared" si="26"/>
        <v>1.0386075083092226E-3</v>
      </c>
      <c r="BZ94" s="24">
        <f t="shared" si="46"/>
        <v>1.0633662717829225E-2</v>
      </c>
      <c r="CA94" s="24">
        <f t="shared" si="46"/>
        <v>1.4111343967240769E-3</v>
      </c>
      <c r="CB94" s="24">
        <f t="shared" si="46"/>
        <v>1.937103748796189E-3</v>
      </c>
      <c r="CC94" s="24">
        <f t="shared" si="46"/>
        <v>1.318131771185838E-3</v>
      </c>
      <c r="CD94" s="24">
        <f t="shared" si="46"/>
        <v>2.8578646666028162E-3</v>
      </c>
      <c r="CE94" s="24">
        <f t="shared" si="46"/>
        <v>1.7475570108762782E-3</v>
      </c>
      <c r="CF94" s="24">
        <f t="shared" si="40"/>
        <v>4.2670649461610567E-2</v>
      </c>
    </row>
    <row r="95" spans="1:84" x14ac:dyDescent="0.25">
      <c r="A95" s="31">
        <f>+[1]CUY!A96</f>
        <v>45444</v>
      </c>
      <c r="B95" s="17">
        <f>+[1]CUY!B96</f>
        <v>6472.5963000000002</v>
      </c>
      <c r="C95" s="17">
        <f>+[1]CUY!C96</f>
        <v>7221.05</v>
      </c>
      <c r="D95" s="17">
        <f>+[1]CUY!D96</f>
        <v>4754.8782000000001</v>
      </c>
      <c r="E95" s="17">
        <f>+[1]CUY!E96</f>
        <v>5161.3346000000001</v>
      </c>
      <c r="F95" s="17">
        <f>+[1]CUY!F96</f>
        <v>5956.1674000000003</v>
      </c>
      <c r="G95" s="17">
        <f>+[1]CUY!G96</f>
        <v>6064.8640999999998</v>
      </c>
      <c r="H95" s="17">
        <f>+[1]CUY!H96</f>
        <v>7973.5123999999996</v>
      </c>
      <c r="I95" s="17">
        <f>+[1]CUY!I96</f>
        <v>7260.5720000000001</v>
      </c>
      <c r="J95" s="17">
        <f>+[1]CUY!J96</f>
        <v>5122.4232000000002</v>
      </c>
      <c r="K95" s="17">
        <f>+[1]CUY!K96</f>
        <v>5552.3103000000001</v>
      </c>
      <c r="L95" s="17">
        <f>+[1]CUY!L96</f>
        <v>3573.8427000000001</v>
      </c>
      <c r="M95" s="17">
        <f>+[1]CUY!M96</f>
        <v>6826.6025</v>
      </c>
      <c r="N95" s="17">
        <f>+[1]CUY!N96</f>
        <v>6457.1620999999996</v>
      </c>
      <c r="O95" s="18">
        <f>+[1]CUY!R96</f>
        <v>6275.5676000000003</v>
      </c>
      <c r="P95" s="19">
        <f>+[1]CUY!S96</f>
        <v>6557.5713999999998</v>
      </c>
      <c r="Q95" s="20">
        <f>+[1]CUY!T96</f>
        <v>6307.6693999999998</v>
      </c>
      <c r="R95" s="18">
        <f t="shared" si="34"/>
        <v>6472.4655905000009</v>
      </c>
      <c r="S95" s="19">
        <f t="shared" si="35"/>
        <v>6380.4598539117414</v>
      </c>
      <c r="T95" s="19">
        <f t="shared" si="36"/>
        <v>5861.6346833046482</v>
      </c>
      <c r="U95" s="19">
        <f t="shared" si="37"/>
        <v>5625.6464810781872</v>
      </c>
      <c r="V95" s="19"/>
      <c r="W95" s="20">
        <f t="shared" si="38"/>
        <v>6224.1088224751338</v>
      </c>
      <c r="X95" s="21"/>
      <c r="Y95" s="42">
        <f t="shared" si="44"/>
        <v>5.0647807869153016E-2</v>
      </c>
      <c r="Z95" s="24">
        <f t="shared" si="44"/>
        <v>4.1631686202066032E-2</v>
      </c>
      <c r="AA95" s="24">
        <f t="shared" si="44"/>
        <v>2.0557275892651994E-2</v>
      </c>
      <c r="AB95" s="24">
        <f t="shared" si="42"/>
        <v>4.0633593277277447E-2</v>
      </c>
      <c r="AC95" s="24">
        <f t="shared" si="42"/>
        <v>0.21485725400127786</v>
      </c>
      <c r="AD95" s="24">
        <f t="shared" si="42"/>
        <v>1.796109656588607E-2</v>
      </c>
      <c r="AE95" s="24">
        <f t="shared" si="42"/>
        <v>4.7003290449094237E-2</v>
      </c>
      <c r="AF95" s="24">
        <f t="shared" si="42"/>
        <v>3.8552850851872433E-2</v>
      </c>
      <c r="AG95" s="24">
        <f t="shared" si="42"/>
        <v>7.0030398301261343E-2</v>
      </c>
      <c r="AH95" s="24">
        <f t="shared" si="42"/>
        <v>4.4379196128398801E-2</v>
      </c>
      <c r="AI95" s="24">
        <f t="shared" si="42"/>
        <v>5.9172345742940058E-2</v>
      </c>
      <c r="AJ95" s="24">
        <f t="shared" si="42"/>
        <v>2.991966370071153E-2</v>
      </c>
      <c r="AK95" s="24">
        <f t="shared" si="42"/>
        <v>7.9698016893785528E-3</v>
      </c>
      <c r="AL95" s="24">
        <f t="shared" si="42"/>
        <v>8.4084453855692187E-2</v>
      </c>
      <c r="AM95" s="24">
        <f t="shared" si="42"/>
        <v>3.1412300670831339E-2</v>
      </c>
      <c r="AN95" s="24">
        <f t="shared" si="42"/>
        <v>0.10094296308636941</v>
      </c>
      <c r="AO95" s="24">
        <f t="shared" si="30"/>
        <v>5.0643251783322185E-2</v>
      </c>
      <c r="AP95" s="24">
        <f t="shared" si="30"/>
        <v>3.5540568655466398E-2</v>
      </c>
      <c r="AQ95" s="24">
        <f t="shared" si="30"/>
        <v>3.0744129079700144E-2</v>
      </c>
      <c r="AR95" s="24">
        <f t="shared" si="24"/>
        <v>3.0989053883359263E-2</v>
      </c>
      <c r="AS95" s="24" t="e">
        <f t="shared" si="24"/>
        <v>#DIV/0!</v>
      </c>
      <c r="AT95" s="24">
        <f t="shared" si="24"/>
        <v>3.8097528810944858E-2</v>
      </c>
      <c r="AU95" s="21"/>
      <c r="AV95" s="24">
        <f t="shared" si="43"/>
        <v>2.7186017231419406</v>
      </c>
      <c r="AW95" s="24">
        <f t="shared" si="43"/>
        <v>2.7964935804950435</v>
      </c>
      <c r="AX95" s="24">
        <f t="shared" si="43"/>
        <v>2.555004467981262</v>
      </c>
      <c r="AY95" s="24">
        <f t="shared" si="43"/>
        <v>1.9300717653573978</v>
      </c>
      <c r="AZ95" s="24">
        <f t="shared" si="43"/>
        <v>3.3587117485495028</v>
      </c>
      <c r="BA95" s="24">
        <f t="shared" si="43"/>
        <v>2.5679197120656627</v>
      </c>
      <c r="BB95" s="24">
        <f t="shared" si="43"/>
        <v>2.9689528665740519</v>
      </c>
      <c r="BC95" s="24">
        <f t="shared" si="41"/>
        <v>2.9575105861881443</v>
      </c>
      <c r="BD95" s="24">
        <f t="shared" si="41"/>
        <v>3.3023840646544</v>
      </c>
      <c r="BE95" s="24">
        <f t="shared" si="41"/>
        <v>2.5525802723420146</v>
      </c>
      <c r="BF95" s="24">
        <f t="shared" si="45"/>
        <v>1.9341335206094596</v>
      </c>
      <c r="BG95" s="24">
        <f t="shared" si="45"/>
        <v>2.3708566034491794</v>
      </c>
      <c r="BH95" s="24">
        <f t="shared" si="45"/>
        <v>3.5150524658021505</v>
      </c>
      <c r="BI95" s="24">
        <f t="shared" si="45"/>
        <v>2.2826451238611756</v>
      </c>
      <c r="BJ95" s="24">
        <f t="shared" si="45"/>
        <v>2.6420436832765559</v>
      </c>
      <c r="BK95" s="24">
        <f t="shared" si="45"/>
        <v>3.3521845654808002</v>
      </c>
      <c r="BL95" s="24">
        <f t="shared" si="31"/>
        <v>2.7185550802672664</v>
      </c>
      <c r="BM95" s="24">
        <f t="shared" si="31"/>
        <v>2.5807632786519599</v>
      </c>
      <c r="BN95" s="24">
        <f t="shared" si="31"/>
        <v>2.3893724516051371</v>
      </c>
      <c r="BO95" s="24">
        <f t="shared" si="31"/>
        <v>2.394906472410844</v>
      </c>
      <c r="BP95" s="24" t="e">
        <f t="shared" si="31"/>
        <v>#DIV/0!</v>
      </c>
      <c r="BQ95" s="24">
        <f t="shared" si="31"/>
        <v>2.6470852284798365</v>
      </c>
      <c r="BR95" s="21"/>
      <c r="BS95" s="35">
        <f t="shared" si="39"/>
        <v>45444</v>
      </c>
      <c r="BT95" s="24">
        <f t="shared" si="26"/>
        <v>1.331413274530179E-2</v>
      </c>
      <c r="BU95" s="24">
        <f t="shared" si="26"/>
        <v>5.5502741090825906E-4</v>
      </c>
      <c r="BV95" s="24">
        <f t="shared" si="26"/>
        <v>3.7228051185987966E-3</v>
      </c>
      <c r="BW95" s="24">
        <f t="shared" si="26"/>
        <v>1.518389768905723E-2</v>
      </c>
      <c r="BX95" s="24">
        <f t="shared" si="26"/>
        <v>1.0908399191075656E-3</v>
      </c>
      <c r="BY95" s="24">
        <f t="shared" si="26"/>
        <v>4.2997207112074496E-3</v>
      </c>
      <c r="BZ95" s="24">
        <f t="shared" si="46"/>
        <v>5.293741628015795E-3</v>
      </c>
      <c r="CA95" s="24">
        <f t="shared" si="46"/>
        <v>1.3767817350083761E-3</v>
      </c>
      <c r="CB95" s="24">
        <f t="shared" si="46"/>
        <v>2.5736107363716625E-3</v>
      </c>
      <c r="CC95" s="24">
        <f t="shared" si="46"/>
        <v>7.2596259252746017E-4</v>
      </c>
      <c r="CD95" s="24">
        <f t="shared" si="46"/>
        <v>2.2050943819122387E-3</v>
      </c>
      <c r="CE95" s="24">
        <f t="shared" si="46"/>
        <v>3.0083401933513396E-4</v>
      </c>
      <c r="CF95" s="24">
        <f t="shared" si="40"/>
        <v>5.0642448687351745E-2</v>
      </c>
    </row>
    <row r="96" spans="1:84" x14ac:dyDescent="0.25">
      <c r="A96" s="31">
        <f>+[1]CUY!A97</f>
        <v>45474</v>
      </c>
      <c r="B96" s="17">
        <f>+[1]CUY!B97</f>
        <v>6769.7853999999998</v>
      </c>
      <c r="C96" s="17">
        <f>+[1]CUY!C97</f>
        <v>7428.9174000000003</v>
      </c>
      <c r="D96" s="17">
        <f>+[1]CUY!D97</f>
        <v>5038.9957000000004</v>
      </c>
      <c r="E96" s="17">
        <f>+[1]CUY!E97</f>
        <v>5301.3410999999996</v>
      </c>
      <c r="F96" s="17">
        <f>+[1]CUY!F97</f>
        <v>6350.1715999999997</v>
      </c>
      <c r="G96" s="17">
        <f>+[1]CUY!G97</f>
        <v>6281.5074000000004</v>
      </c>
      <c r="H96" s="17">
        <f>+[1]CUY!H97</f>
        <v>8350.9822999999997</v>
      </c>
      <c r="I96" s="17">
        <f>+[1]CUY!I97</f>
        <v>7640.5425999999998</v>
      </c>
      <c r="J96" s="17">
        <f>+[1]CUY!J97</f>
        <v>5410.8860999999997</v>
      </c>
      <c r="K96" s="17">
        <f>+[1]CUY!K97</f>
        <v>5833.8455999999996</v>
      </c>
      <c r="L96" s="17">
        <f>+[1]CUY!L97</f>
        <v>3773.4149000000002</v>
      </c>
      <c r="M96" s="17">
        <f>+[1]CUY!M97</f>
        <v>7541.4538000000002</v>
      </c>
      <c r="N96" s="17">
        <f>+[1]CUY!N97</f>
        <v>6729.5635000000002</v>
      </c>
      <c r="O96" s="18">
        <f>+[1]CUY!R97</f>
        <v>6537.1588000000002</v>
      </c>
      <c r="P96" s="19">
        <f>+[1]CUY!S97</f>
        <v>6836.7214999999997</v>
      </c>
      <c r="Q96" s="20">
        <f>+[1]CUY!T97</f>
        <v>6683.5641999999998</v>
      </c>
      <c r="R96" s="18">
        <f t="shared" ref="R96" si="47">+SUMPRODUCT($C$3:$N$3,C96:N96)</f>
        <v>6769.6624131099998</v>
      </c>
      <c r="S96" s="19">
        <f t="shared" si="35"/>
        <v>6644.5309171877334</v>
      </c>
      <c r="T96" s="19">
        <f t="shared" si="36"/>
        <v>6169.4734554503739</v>
      </c>
      <c r="U96" s="19">
        <f t="shared" si="37"/>
        <v>5833.948094501965</v>
      </c>
      <c r="V96" s="19"/>
      <c r="W96" s="20">
        <f t="shared" si="38"/>
        <v>6499.5928044376433</v>
      </c>
      <c r="X96" s="21"/>
      <c r="Y96" s="42">
        <f t="shared" ref="Y96" si="48">+B96/B95-1</f>
        <v>4.5914975417206128E-2</v>
      </c>
      <c r="Z96" s="24">
        <f t="shared" ref="Z96" si="49">+C96/C95-1</f>
        <v>2.8786312239909684E-2</v>
      </c>
      <c r="AA96" s="24">
        <f t="shared" ref="AA96" si="50">+D96/D95-1</f>
        <v>5.9752844983495201E-2</v>
      </c>
      <c r="AB96" s="24">
        <f t="shared" ref="AB96" si="51">+E96/E95-1</f>
        <v>2.7126026667598557E-2</v>
      </c>
      <c r="AC96" s="24">
        <f t="shared" ref="AC96" si="52">+F96/F95-1</f>
        <v>6.6150625652327877E-2</v>
      </c>
      <c r="AD96" s="24">
        <f t="shared" ref="AD96" si="53">+G96/G95-1</f>
        <v>3.5721047731308797E-2</v>
      </c>
      <c r="AE96" s="24">
        <f t="shared" ref="AE96" si="54">+H96/H95-1</f>
        <v>4.7340479460469709E-2</v>
      </c>
      <c r="AF96" s="24">
        <f t="shared" ref="AF96" si="55">+I96/I95-1</f>
        <v>5.2333424969823295E-2</v>
      </c>
      <c r="AG96" s="24">
        <f t="shared" ref="AG96" si="56">+J96/J95-1</f>
        <v>5.631375791051374E-2</v>
      </c>
      <c r="AH96" s="24">
        <f t="shared" ref="AH96" si="57">+K96/K95-1</f>
        <v>5.0705973691707928E-2</v>
      </c>
      <c r="AI96" s="24">
        <f t="shared" ref="AI96" si="58">+L96/L95-1</f>
        <v>5.5842468948059665E-2</v>
      </c>
      <c r="AJ96" s="24">
        <f t="shared" ref="AJ96" si="59">+M96/M95-1</f>
        <v>0.10471553016306423</v>
      </c>
      <c r="AK96" s="24">
        <f t="shared" ref="AK96" si="60">+N96/N95-1</f>
        <v>4.2185931804313848E-2</v>
      </c>
      <c r="AL96" s="24">
        <f t="shared" ref="AL96" si="61">+O96/O95-1</f>
        <v>4.1684070138930496E-2</v>
      </c>
      <c r="AM96" s="24">
        <f t="shared" ref="AM96" si="62">+P96/P95-1</f>
        <v>4.2569128564883041E-2</v>
      </c>
      <c r="AN96" s="24">
        <f t="shared" ref="AN96" si="63">+Q96/Q95-1</f>
        <v>5.9593294474184155E-2</v>
      </c>
      <c r="AO96" s="24">
        <f t="shared" ref="AO96" si="64">+R96/R95-1</f>
        <v>4.5917095804450581E-2</v>
      </c>
      <c r="AP96" s="24">
        <f t="shared" ref="AP96" si="65">+S96/S95-1</f>
        <v>4.1387465687773961E-2</v>
      </c>
      <c r="AQ96" s="24">
        <f t="shared" ref="AQ96" si="66">+T96/T95-1</f>
        <v>5.251756357702142E-2</v>
      </c>
      <c r="AR96" s="24">
        <f t="shared" ref="AR96" si="67">+U96/U95-1</f>
        <v>3.7027142413658343E-2</v>
      </c>
      <c r="AS96" s="24" t="e">
        <f t="shared" ref="AS96" si="68">+V96/V95-1</f>
        <v>#DIV/0!</v>
      </c>
      <c r="AT96" s="24">
        <f t="shared" ref="AT96" si="69">+W96/W95-1</f>
        <v>4.4260791355019702E-2</v>
      </c>
      <c r="AU96" s="21"/>
      <c r="AV96" s="24">
        <f t="shared" ref="AV96" si="70">+B96/B84-1</f>
        <v>2.6585686339509285</v>
      </c>
      <c r="AW96" s="24">
        <f t="shared" ref="AW96" si="71">+C96/C84-1</f>
        <v>2.6923725887418115</v>
      </c>
      <c r="AX96" s="24">
        <f t="shared" ref="AX96" si="72">+D96/D84-1</f>
        <v>2.4616851104545727</v>
      </c>
      <c r="AY96" s="24">
        <f t="shared" ref="AY96" si="73">+E96/E84-1</f>
        <v>1.9061057678787594</v>
      </c>
      <c r="AZ96" s="24">
        <f t="shared" ref="AZ96" si="74">+F96/F84-1</f>
        <v>3.4166528490605508</v>
      </c>
      <c r="BA96" s="24">
        <f t="shared" ref="BA96" si="75">+G96/G84-1</f>
        <v>2.490605966036775</v>
      </c>
      <c r="BB96" s="24">
        <f t="shared" ref="BB96" si="76">+H96/H84-1</f>
        <v>2.787686242664432</v>
      </c>
      <c r="BC96" s="24">
        <f t="shared" ref="BC96" si="77">+I96/I84-1</f>
        <v>2.927492634418142</v>
      </c>
      <c r="BD96" s="24">
        <f t="shared" ref="BD96" si="78">+J96/J84-1</f>
        <v>3.0961445391853948</v>
      </c>
      <c r="BE96" s="24">
        <f t="shared" ref="BE96" si="79">+K96/K84-1</f>
        <v>2.4167133007079529</v>
      </c>
      <c r="BF96" s="24">
        <f t="shared" ref="BF96" si="80">+L96/L84-1</f>
        <v>1.9452990180111813</v>
      </c>
      <c r="BG96" s="24">
        <f t="shared" ref="BG96" si="81">+M96/M84-1</f>
        <v>2.494934457354518</v>
      </c>
      <c r="BH96" s="24">
        <f t="shared" ref="BH96" si="82">+N96/N84-1</f>
        <v>3.4323722343463556</v>
      </c>
      <c r="BI96" s="24">
        <f t="shared" ref="BI96" si="83">+O96/O84-1</f>
        <v>2.2081780690407489</v>
      </c>
      <c r="BJ96" s="24">
        <f t="shared" ref="BJ96" si="84">+P96/P84-1</f>
        <v>2.5698509446888145</v>
      </c>
      <c r="BK96" s="24">
        <f t="shared" ref="BK96" si="85">+Q96/Q84-1</f>
        <v>3.3559392907750389</v>
      </c>
      <c r="BL96" s="24">
        <f t="shared" ref="BL96" si="86">+R96/R84-1</f>
        <v>2.6585306590666797</v>
      </c>
      <c r="BM96" s="24">
        <f t="shared" ref="BM96" si="87">+S96/S84-1</f>
        <v>2.5196013573072795</v>
      </c>
      <c r="BN96" s="24">
        <f t="shared" ref="BN96" si="88">+T96/T84-1</f>
        <v>2.3695383440716036</v>
      </c>
      <c r="BO96" s="24">
        <f t="shared" ref="BO96" si="89">+U96/U84-1</f>
        <v>2.3317474565478182</v>
      </c>
      <c r="BP96" s="24" t="e">
        <f t="shared" ref="BP96" si="90">+V96/V84-1</f>
        <v>#DIV/0!</v>
      </c>
      <c r="BQ96" s="24">
        <f t="shared" ref="BQ96" si="91">+W96/W84-1</f>
        <v>2.5725974893057573</v>
      </c>
      <c r="BR96" s="21"/>
      <c r="BS96" s="35">
        <f t="shared" ref="BS96" si="92">+A96</f>
        <v>45474</v>
      </c>
      <c r="BT96" s="24">
        <f t="shared" ref="BT96" si="93">(C96-C95)/$B95*C$3</f>
        <v>9.1270816750922707E-3</v>
      </c>
      <c r="BU96" s="24">
        <f t="shared" ref="BU96" si="94">(D96-D95)/$B95*D$3</f>
        <v>1.5670674146632643E-3</v>
      </c>
      <c r="BV96" s="24">
        <f t="shared" ref="BV96" si="95">(E96-E95)/$B95*E$3</f>
        <v>2.4615685826103418E-3</v>
      </c>
      <c r="BW96" s="24">
        <f t="shared" ref="BW96" si="96">(F96-F95)/$B95*F$3</f>
        <v>5.405492840639535E-3</v>
      </c>
      <c r="BX96" s="24">
        <f t="shared" ref="BX96" si="97">(G96-G95)/$B95*G$3</f>
        <v>2.1019693812821356E-3</v>
      </c>
      <c r="BY96" s="24">
        <f t="shared" ref="BY96" si="98">(H96-H95)/$B95*H$3</f>
        <v>4.3155437640997329E-3</v>
      </c>
      <c r="BZ96" s="24">
        <f t="shared" ref="BZ96" si="99">(I96-I95)/$B95*I$3</f>
        <v>7.1032458180653032E-3</v>
      </c>
      <c r="CA96" s="24">
        <f t="shared" ref="CA96" si="100">(J96-J95)/$B95*J$3</f>
        <v>1.1275400213048956E-3</v>
      </c>
      <c r="CB96" s="24">
        <f t="shared" ref="CB96" si="101">(K96-K95)/$B95*K$3</f>
        <v>2.9229649561181448E-3</v>
      </c>
      <c r="CC96" s="24">
        <f t="shared" ref="CC96" si="102">(L96-L95)/$B95*L$3</f>
        <v>6.9066833041943332E-4</v>
      </c>
      <c r="CD96" s="24">
        <f t="shared" ref="CD96" si="103">(M96-M95)/$B95*M$3</f>
        <v>7.5653280044670817E-3</v>
      </c>
      <c r="CE96" s="24">
        <f t="shared" ref="CE96" si="104">(N96-N95)/$B95*N$3</f>
        <v>1.5276977524459579E-3</v>
      </c>
      <c r="CF96" s="24">
        <f t="shared" ref="CF96" si="105">+SUM(BT96:CE96)</f>
        <v>4.5916168541208099E-2</v>
      </c>
    </row>
    <row r="97" spans="1:84" x14ac:dyDescent="0.25">
      <c r="A97" s="31">
        <f>+[1]CUY!A98</f>
        <v>45505</v>
      </c>
      <c r="B97" s="17">
        <f>+[1]CUY!B98</f>
        <v>7075.6030000000001</v>
      </c>
      <c r="C97" s="17">
        <f>+[1]CUY!C98</f>
        <v>7840.3045000000002</v>
      </c>
      <c r="D97" s="17">
        <f>+[1]CUY!D98</f>
        <v>5133.7919000000002</v>
      </c>
      <c r="E97" s="17">
        <f>+[1]CUY!E98</f>
        <v>5423.9898999999996</v>
      </c>
      <c r="F97" s="17">
        <f>+[1]CUY!F98</f>
        <v>6766.9688999999998</v>
      </c>
      <c r="G97" s="17">
        <f>+[1]CUY!G98</f>
        <v>6552.4161999999997</v>
      </c>
      <c r="H97" s="17">
        <f>+[1]CUY!H98</f>
        <v>8658.5131000000001</v>
      </c>
      <c r="I97" s="17">
        <f>+[1]CUY!I98</f>
        <v>7957.9678999999996</v>
      </c>
      <c r="J97" s="17">
        <f>+[1]CUY!J98</f>
        <v>5697.1686</v>
      </c>
      <c r="K97" s="17">
        <f>+[1]CUY!K98</f>
        <v>5986.5779000000002</v>
      </c>
      <c r="L97" s="17">
        <f>+[1]CUY!L98</f>
        <v>4056.5924</v>
      </c>
      <c r="M97" s="17">
        <f>+[1]CUY!M98</f>
        <v>7966.0847999999996</v>
      </c>
      <c r="N97" s="17">
        <f>+[1]CUY!N98</f>
        <v>6824.0622000000003</v>
      </c>
      <c r="O97" s="18">
        <f>+[1]CUY!R98</f>
        <v>7024.6401999999998</v>
      </c>
      <c r="P97" s="19">
        <f>+[1]CUY!S98</f>
        <v>7104.0812999999998</v>
      </c>
      <c r="Q97" s="20">
        <f>+[1]CUY!T98</f>
        <v>7011.826</v>
      </c>
      <c r="R97" s="18">
        <f t="shared" ref="R97" si="106">+SUMPRODUCT($C$3:$N$3,C97:N97)</f>
        <v>7075.4779582100009</v>
      </c>
      <c r="S97" s="19">
        <f t="shared" si="35"/>
        <v>6934.8107692595349</v>
      </c>
      <c r="T97" s="19">
        <f t="shared" si="36"/>
        <v>6381.0386962707962</v>
      </c>
      <c r="U97" s="19">
        <f t="shared" si="37"/>
        <v>5993.4069286683325</v>
      </c>
      <c r="V97" s="19"/>
      <c r="W97" s="20">
        <f t="shared" si="38"/>
        <v>6728.009566488141</v>
      </c>
      <c r="X97" s="21"/>
      <c r="Y97" s="42">
        <f t="shared" ref="Y97" si="107">+B97/B96-1</f>
        <v>4.5173898717675742E-2</v>
      </c>
      <c r="Z97" s="24">
        <f t="shared" ref="Z97" si="108">+C97/C96-1</f>
        <v>5.5376453640472612E-2</v>
      </c>
      <c r="AA97" s="24">
        <f t="shared" ref="AA97" si="109">+D97/D96-1</f>
        <v>1.8812518534199185E-2</v>
      </c>
      <c r="AB97" s="24">
        <f t="shared" ref="AB97" si="110">+E97/E96-1</f>
        <v>2.3135428882325559E-2</v>
      </c>
      <c r="AC97" s="24">
        <f t="shared" ref="AC97" si="111">+F97/F96-1</f>
        <v>6.5635596367191074E-2</v>
      </c>
      <c r="AD97" s="24">
        <f t="shared" ref="AD97" si="112">+G97/G96-1</f>
        <v>4.3127991857495829E-2</v>
      </c>
      <c r="AE97" s="24">
        <f t="shared" ref="AE97" si="113">+H97/H96-1</f>
        <v>3.6825703725895886E-2</v>
      </c>
      <c r="AF97" s="24">
        <f t="shared" ref="AF97" si="114">+I97/I96-1</f>
        <v>4.1544863580761815E-2</v>
      </c>
      <c r="AG97" s="24">
        <f t="shared" ref="AG97" si="115">+J97/J96-1</f>
        <v>5.2908616945383624E-2</v>
      </c>
      <c r="AH97" s="24">
        <f t="shared" ref="AH97" si="116">+K97/K96-1</f>
        <v>2.6180380913749302E-2</v>
      </c>
      <c r="AI97" s="24">
        <f t="shared" ref="AI97" si="117">+L97/L96-1</f>
        <v>7.5045418408667297E-2</v>
      </c>
      <c r="AJ97" s="24">
        <f t="shared" ref="AJ97" si="118">+M97/M96-1</f>
        <v>5.6306252250726496E-2</v>
      </c>
      <c r="AK97" s="24">
        <f t="shared" ref="AK97" si="119">+N97/N96-1</f>
        <v>1.4042322358649217E-2</v>
      </c>
      <c r="AL97" s="24">
        <f t="shared" ref="AL97" si="120">+O97/O96-1</f>
        <v>7.4570836492452885E-2</v>
      </c>
      <c r="AM97" s="24">
        <f t="shared" ref="AM97" si="121">+P97/P96-1</f>
        <v>3.9106434275551605E-2</v>
      </c>
      <c r="AN97" s="24">
        <f t="shared" ref="AN97" si="122">+Q97/Q96-1</f>
        <v>4.9114782199593421E-2</v>
      </c>
      <c r="AO97" s="24">
        <f t="shared" ref="AO97" si="123">+R97/R96-1</f>
        <v>4.517441586271187E-2</v>
      </c>
      <c r="AP97" s="24">
        <f t="shared" ref="AP97" si="124">+S97/S96-1</f>
        <v>4.3687034598773655E-2</v>
      </c>
      <c r="AQ97" s="24">
        <f t="shared" ref="AQ97" si="125">+T97/T96-1</f>
        <v>3.4292268594415809E-2</v>
      </c>
      <c r="AR97" s="24">
        <f t="shared" ref="AR97" si="126">+U97/U96-1</f>
        <v>2.7332919591219085E-2</v>
      </c>
      <c r="AS97" s="24" t="e">
        <f t="shared" ref="AS97" si="127">+V97/V96-1</f>
        <v>#DIV/0!</v>
      </c>
      <c r="AT97" s="24">
        <f t="shared" ref="AT97" si="128">+W97/W96-1</f>
        <v>3.5143241880405851E-2</v>
      </c>
      <c r="AU97" s="21"/>
      <c r="AV97" s="24">
        <f t="shared" ref="AV97" si="129">+B97/B85-1</f>
        <v>2.4042148334042266</v>
      </c>
      <c r="AW97" s="24">
        <f t="shared" ref="AW97" si="130">+C97/C85-1</f>
        <v>2.3626757573189399</v>
      </c>
      <c r="AX97" s="24">
        <f t="shared" ref="AX97" si="131">+D97/D85-1</f>
        <v>2.2439555341445532</v>
      </c>
      <c r="AY97" s="24">
        <f t="shared" ref="AY97" si="132">+E97/E85-1</f>
        <v>1.738592433574115</v>
      </c>
      <c r="AZ97" s="24">
        <f t="shared" ref="AZ97" si="133">+F97/F85-1</f>
        <v>3.3997905229754055</v>
      </c>
      <c r="BA97" s="24">
        <f t="shared" ref="BA97" si="134">+G97/G85-1</f>
        <v>2.2779386877301873</v>
      </c>
      <c r="BB97" s="24">
        <f t="shared" ref="BB97" si="135">+H97/H85-1</f>
        <v>2.4678090801070094</v>
      </c>
      <c r="BC97" s="24">
        <f t="shared" ref="BC97" si="136">+I97/I85-1</f>
        <v>2.6777098229030925</v>
      </c>
      <c r="BD97" s="24">
        <f t="shared" ref="BD97" si="137">+J97/J85-1</f>
        <v>3.1643138295422899</v>
      </c>
      <c r="BE97" s="24">
        <f t="shared" ref="BE97" si="138">+K97/K85-1</f>
        <v>2.1041708645323549</v>
      </c>
      <c r="BF97" s="24">
        <f t="shared" ref="BF97" si="139">+L97/L85-1</f>
        <v>1.9143476464188356</v>
      </c>
      <c r="BG97" s="24">
        <f t="shared" ref="BG97" si="140">+M97/M85-1</f>
        <v>2.217995635028887</v>
      </c>
      <c r="BH97" s="24">
        <f t="shared" ref="BH97" si="141">+N97/N85-1</f>
        <v>3.108804659428718</v>
      </c>
      <c r="BI97" s="24">
        <f t="shared" ref="BI97" si="142">+O97/O85-1</f>
        <v>2.1269282283581998</v>
      </c>
      <c r="BJ97" s="24">
        <f t="shared" ref="BJ97" si="143">+P97/P85-1</f>
        <v>2.2626136993395347</v>
      </c>
      <c r="BK97" s="24">
        <f t="shared" ref="BK97" si="144">+Q97/Q85-1</f>
        <v>3.2184605545800942</v>
      </c>
      <c r="BL97" s="24">
        <f t="shared" ref="BL97" si="145">+R97/R85-1</f>
        <v>2.404178876203261</v>
      </c>
      <c r="BM97" s="24">
        <f t="shared" ref="BM97" si="146">+S97/S85-1</f>
        <v>2.2430129944389106</v>
      </c>
      <c r="BN97" s="24">
        <f t="shared" ref="BN97" si="147">+T97/T85-1</f>
        <v>2.1313186688656782</v>
      </c>
      <c r="BO97" s="24">
        <f t="shared" ref="BO97" si="148">+U97/U85-1</f>
        <v>2.1041412412725138</v>
      </c>
      <c r="BP97" s="24" t="e">
        <f t="shared" ref="BP97" si="149">+V97/V85-1</f>
        <v>#DIV/0!</v>
      </c>
      <c r="BQ97" s="24">
        <f t="shared" ref="BQ97" si="150">+W97/W85-1</f>
        <v>2.3397536254378233</v>
      </c>
      <c r="BR97" s="21"/>
      <c r="BS97" s="35">
        <f t="shared" ref="BS97" si="151">+A97</f>
        <v>45505</v>
      </c>
      <c r="BT97" s="24">
        <f t="shared" ref="BT97" si="152">(C97-C96)/$B96*C$3</f>
        <v>1.7270298379029856E-2</v>
      </c>
      <c r="BU97" s="24">
        <f t="shared" ref="BU97" si="153">(D97-D96)/$B96*D$3</f>
        <v>4.999012730890985E-4</v>
      </c>
      <c r="BV97" s="24">
        <f t="shared" ref="BV97" si="154">(E97-E96)/$B96*E$3</f>
        <v>2.0617246508286649E-3</v>
      </c>
      <c r="BW97" s="24">
        <f t="shared" ref="BW97" si="155">(F97-F96)/$B96*F$3</f>
        <v>5.46717481472899E-3</v>
      </c>
      <c r="BX97" s="24">
        <f t="shared" ref="BX97" si="156">(G97-G96)/$B96*G$3</f>
        <v>2.513088914162619E-3</v>
      </c>
      <c r="BY97" s="24">
        <f t="shared" ref="BY97" si="157">(H97-H96)/$B96*H$3</f>
        <v>3.3615953616491349E-3</v>
      </c>
      <c r="BZ97" s="24">
        <f t="shared" ref="BZ97" si="158">(I97-I96)/$B96*I$3</f>
        <v>5.6735123834206012E-3</v>
      </c>
      <c r="CA97" s="24">
        <f t="shared" ref="CA97" si="159">(J97-J96)/$B96*J$3</f>
        <v>1.06989318302468E-3</v>
      </c>
      <c r="CB97" s="24">
        <f t="shared" ref="CB97" si="160">(K97-K96)/$B96*K$3</f>
        <v>1.5160909768277202E-3</v>
      </c>
      <c r="CC97" s="24">
        <f t="shared" ref="CC97" si="161">(L97-L96)/$B96*L$3</f>
        <v>9.3698332003256627E-4</v>
      </c>
      <c r="CD97" s="24">
        <f t="shared" ref="CD97" si="162">(M97-M96)/$B96*M$3</f>
        <v>4.2966241588691962E-3</v>
      </c>
      <c r="CE97" s="24">
        <f t="shared" ref="CE97" si="163">(N97-N96)/$B96*N$3</f>
        <v>5.0670776211015549E-4</v>
      </c>
      <c r="CF97" s="24">
        <f t="shared" ref="CF97" si="164">+SUM(BT97:CE97)</f>
        <v>4.5173595177773279E-2</v>
      </c>
    </row>
    <row r="98" spans="1:84" x14ac:dyDescent="0.25">
      <c r="A98" s="31">
        <f>+[1]CUY!A99</f>
        <v>45536</v>
      </c>
      <c r="B98" s="17">
        <f>+[1]CUY!B99</f>
        <v>7290.1216000000004</v>
      </c>
      <c r="C98" s="17">
        <f>+[1]CUY!C99</f>
        <v>7978.3395</v>
      </c>
      <c r="D98" s="17">
        <f>+[1]CUY!D99</f>
        <v>5209.6408000000001</v>
      </c>
      <c r="E98" s="17">
        <f>+[1]CUY!E99</f>
        <v>5736.0775000000003</v>
      </c>
      <c r="F98" s="17">
        <f>+[1]CUY!F99</f>
        <v>7300.8314</v>
      </c>
      <c r="G98" s="17">
        <f>+[1]CUY!G99</f>
        <v>6779.1695</v>
      </c>
      <c r="H98" s="17">
        <f>+[1]CUY!H99</f>
        <v>8954.0717000000004</v>
      </c>
      <c r="I98" s="17">
        <f>+[1]CUY!I99</f>
        <v>8067.8963000000003</v>
      </c>
      <c r="J98" s="17">
        <f>+[1]CUY!J99</f>
        <v>5876.8252000000002</v>
      </c>
      <c r="K98" s="17">
        <f>+[1]CUY!K99</f>
        <v>6126.2277000000004</v>
      </c>
      <c r="L98" s="17">
        <f>+[1]CUY!L99</f>
        <v>4276.3674000000001</v>
      </c>
      <c r="M98" s="17">
        <f>+[1]CUY!M99</f>
        <v>8137.3980000000001</v>
      </c>
      <c r="N98" s="17">
        <f>+[1]CUY!N99</f>
        <v>7089.9171999999999</v>
      </c>
      <c r="O98" s="18">
        <f>+[1]CUY!R99</f>
        <v>7136.8504999999996</v>
      </c>
      <c r="P98" s="19">
        <f>+[1]CUY!S99</f>
        <v>7312.5110999999997</v>
      </c>
      <c r="Q98" s="20">
        <f>+[1]CUY!T99</f>
        <v>7303.8669</v>
      </c>
      <c r="R98" s="18">
        <f t="shared" ref="R98" si="165">+SUMPRODUCT($C$3:$N$3,C98:N98)</f>
        <v>7289.9888791000012</v>
      </c>
      <c r="S98" s="19">
        <f t="shared" si="35"/>
        <v>7118.0014739865364</v>
      </c>
      <c r="T98" s="19">
        <f t="shared" si="36"/>
        <v>6612.0359234079187</v>
      </c>
      <c r="U98" s="19">
        <f t="shared" si="37"/>
        <v>6239.0002138521968</v>
      </c>
      <c r="V98" s="19"/>
      <c r="W98" s="20">
        <f t="shared" si="38"/>
        <v>6944.9790078806445</v>
      </c>
      <c r="X98" s="21"/>
      <c r="Y98" s="42">
        <f t="shared" ref="Y98" si="166">+B98/B97-1</f>
        <v>3.031806617753996E-2</v>
      </c>
      <c r="Z98" s="24">
        <f t="shared" ref="Z98" si="167">+C98/C97-1</f>
        <v>1.7605821304516933E-2</v>
      </c>
      <c r="AA98" s="24">
        <f t="shared" ref="AA98" si="168">+D98/D97-1</f>
        <v>1.4774439922272675E-2</v>
      </c>
      <c r="AB98" s="24">
        <f t="shared" ref="AB98" si="169">+E98/E97-1</f>
        <v>5.7538381478180911E-2</v>
      </c>
      <c r="AC98" s="24">
        <f t="shared" ref="AC98" si="170">+F98/F97-1</f>
        <v>7.8892412229055742E-2</v>
      </c>
      <c r="AD98" s="24">
        <f t="shared" ref="AD98" si="171">+G98/G97-1</f>
        <v>3.460605875432643E-2</v>
      </c>
      <c r="AE98" s="24">
        <f t="shared" ref="AE98" si="172">+H98/H97-1</f>
        <v>3.4135029489070101E-2</v>
      </c>
      <c r="AF98" s="24">
        <f t="shared" ref="AF98" si="173">+I98/I97-1</f>
        <v>1.3813626968764314E-2</v>
      </c>
      <c r="AG98" s="24">
        <f t="shared" ref="AG98" si="174">+J98/J97-1</f>
        <v>3.1534366035788519E-2</v>
      </c>
      <c r="AH98" s="24">
        <f t="shared" ref="AH98" si="175">+K98/K97-1</f>
        <v>2.3327149889755816E-2</v>
      </c>
      <c r="AI98" s="24">
        <f t="shared" ref="AI98" si="176">+L98/L97-1</f>
        <v>5.4177244921131296E-2</v>
      </c>
      <c r="AJ98" s="24">
        <f t="shared" ref="AJ98" si="177">+M98/M97-1</f>
        <v>2.1505319652133315E-2</v>
      </c>
      <c r="AK98" s="24">
        <f t="shared" ref="AK98" si="178">+N98/N97-1</f>
        <v>3.8958466703307604E-2</v>
      </c>
      <c r="AL98" s="24">
        <f t="shared" ref="AL98" si="179">+O98/O97-1</f>
        <v>1.5973814573449596E-2</v>
      </c>
      <c r="AM98" s="24">
        <f t="shared" ref="AM98" si="180">+P98/P97-1</f>
        <v>2.9339444637267897E-2</v>
      </c>
      <c r="AN98" s="24">
        <f t="shared" ref="AN98" si="181">+Q98/Q97-1</f>
        <v>4.1649764269678036E-2</v>
      </c>
      <c r="AO98" s="24">
        <f t="shared" ref="AO98" si="182">+R98/R97-1</f>
        <v>3.0317516662050181E-2</v>
      </c>
      <c r="AP98" s="24">
        <f t="shared" ref="AP98" si="183">+S98/S97-1</f>
        <v>2.6416107204978889E-2</v>
      </c>
      <c r="AQ98" s="24">
        <f t="shared" ref="AQ98" si="184">+T98/T97-1</f>
        <v>3.6200568298092595E-2</v>
      </c>
      <c r="AR98" s="24">
        <f t="shared" ref="AR98" si="185">+U98/U97-1</f>
        <v>4.0977241843719092E-2</v>
      </c>
      <c r="AS98" s="24" t="e">
        <f t="shared" ref="AS98" si="186">+V98/V97-1</f>
        <v>#DIV/0!</v>
      </c>
      <c r="AT98" s="24">
        <f t="shared" ref="AT98" si="187">+W98/W97-1</f>
        <v>3.2248682057947287E-2</v>
      </c>
      <c r="AU98" s="21"/>
      <c r="AV98" s="24">
        <f t="shared" ref="AV98" si="188">+B98/B86-1</f>
        <v>2.0859453618993697</v>
      </c>
      <c r="AW98" s="24">
        <f t="shared" ref="AW98" si="189">+C98/C86-1</f>
        <v>1.9540484329288113</v>
      </c>
      <c r="AX98" s="24">
        <f t="shared" ref="AX98" si="190">+D98/D86-1</f>
        <v>1.9173563479527234</v>
      </c>
      <c r="AY98" s="24">
        <f t="shared" ref="AY98" si="191">+E98/E86-1</f>
        <v>1.4878520424637989</v>
      </c>
      <c r="AZ98" s="24">
        <f t="shared" ref="AZ98" si="192">+F98/F86-1</f>
        <v>3.3529015313492758</v>
      </c>
      <c r="BA98" s="24">
        <f t="shared" ref="BA98" si="193">+G98/G86-1</f>
        <v>1.9611714903493076</v>
      </c>
      <c r="BB98" s="24">
        <f t="shared" ref="BB98" si="194">+H98/H86-1</f>
        <v>2.1607200199511354</v>
      </c>
      <c r="BC98" s="24">
        <f t="shared" ref="BC98" si="195">+I98/I86-1</f>
        <v>2.3353271829352082</v>
      </c>
      <c r="BD98" s="24">
        <f t="shared" ref="BD98" si="196">+J98/J86-1</f>
        <v>2.9172580111375552</v>
      </c>
      <c r="BE98" s="24">
        <f t="shared" ref="BE98" si="197">+K98/K86-1</f>
        <v>1.7824129063552565</v>
      </c>
      <c r="BF98" s="24">
        <f t="shared" ref="BF98" si="198">+L98/L86-1</f>
        <v>1.8975961233548952</v>
      </c>
      <c r="BG98" s="24">
        <f t="shared" ref="BG98" si="199">+M98/M86-1</f>
        <v>1.9703865449421376</v>
      </c>
      <c r="BH98" s="24">
        <f t="shared" ref="BH98" si="200">+N98/N86-1</f>
        <v>2.8429435144665476</v>
      </c>
      <c r="BI98" s="24">
        <f t="shared" ref="BI98" si="201">+O98/O86-1</f>
        <v>1.7931137209331722</v>
      </c>
      <c r="BJ98" s="24">
        <f t="shared" ref="BJ98" si="202">+P98/P86-1</f>
        <v>1.9284227292834379</v>
      </c>
      <c r="BK98" s="24">
        <f t="shared" ref="BK98" si="203">+Q98/Q86-1</f>
        <v>3.0223954693696218</v>
      </c>
      <c r="BL98" s="24">
        <f t="shared" ref="BL98" si="204">+R98/R86-1</f>
        <v>2.0859189208072517</v>
      </c>
      <c r="BM98" s="24">
        <f t="shared" ref="BM98" si="205">+S98/S86-1</f>
        <v>1.9013458243119823</v>
      </c>
      <c r="BN98" s="24">
        <f t="shared" ref="BN98" si="206">+T98/T86-1</f>
        <v>1.8500638219304819</v>
      </c>
      <c r="BO98" s="24">
        <f t="shared" ref="BO98" si="207">+U98/U86-1</f>
        <v>1.813709011502822</v>
      </c>
      <c r="BP98" s="24" t="e">
        <f t="shared" ref="BP98" si="208">+V98/V86-1</f>
        <v>#DIV/0!</v>
      </c>
      <c r="BQ98" s="24">
        <f t="shared" ref="BQ98" si="209">+W98/W86-1</f>
        <v>2.0398248447731633</v>
      </c>
      <c r="BR98" s="21"/>
      <c r="BS98" s="35">
        <f t="shared" ref="BS98" si="210">+A98</f>
        <v>45536</v>
      </c>
      <c r="BT98" s="24">
        <f t="shared" ref="BT98" si="211">(C98-C97)/$B97*C$3</f>
        <v>5.5443397545057232E-3</v>
      </c>
      <c r="BU98" s="24">
        <f t="shared" ref="BU98" si="212">(D98-D97)/$B97*D$3</f>
        <v>3.8269610802075794E-4</v>
      </c>
      <c r="BV98" s="24">
        <f t="shared" ref="BV98" si="213">(E98-E97)/$B97*E$3</f>
        <v>5.0194405876078808E-3</v>
      </c>
      <c r="BW98" s="24">
        <f t="shared" ref="BW98" si="214">(F98-F97)/$B97*F$3</f>
        <v>6.7000635846867062E-3</v>
      </c>
      <c r="BX98" s="24">
        <f t="shared" ref="BX98" si="215">(G98-G97)/$B97*G$3</f>
        <v>2.0125644754235106E-3</v>
      </c>
      <c r="BY98" s="24">
        <f t="shared" ref="BY98" si="216">(H98-H97)/$B97*H$3</f>
        <v>3.0910915154510536E-3</v>
      </c>
      <c r="BZ98" s="24">
        <f t="shared" ref="BZ98" si="217">(I98-I97)/$B97*I$3</f>
        <v>1.8798873255042833E-3</v>
      </c>
      <c r="CA98" s="24">
        <f t="shared" ref="CA98" si="218">(J98-J97)/$B97*J$3</f>
        <v>6.4239217208766604E-4</v>
      </c>
      <c r="CB98" s="24">
        <f t="shared" ref="CB98" si="219">(K98-K97)/$B97*K$3</f>
        <v>1.3263133276414758E-3</v>
      </c>
      <c r="CC98" s="24">
        <f t="shared" ref="CC98" si="220">(L98-L97)/$B97*L$3</f>
        <v>6.9576543511556575E-4</v>
      </c>
      <c r="CD98" s="24">
        <f t="shared" ref="CD98" si="221">(M98-M97)/$B97*M$3</f>
        <v>1.6585094160879341E-3</v>
      </c>
      <c r="CE98" s="24">
        <f t="shared" ref="CE98" si="222">(N98-N97)/$B97*N$3</f>
        <v>1.3639171813342246E-3</v>
      </c>
      <c r="CF98" s="24">
        <f t="shared" ref="CF98" si="223">+SUM(BT98:CE98)</f>
        <v>3.0316980883466783E-2</v>
      </c>
    </row>
    <row r="99" spans="1:84" x14ac:dyDescent="0.25">
      <c r="A99" s="31">
        <f>+[1]CUY!A100</f>
        <v>45566</v>
      </c>
      <c r="B99" s="17">
        <f>+[1]CUY!B100</f>
        <v>7453.7437</v>
      </c>
      <c r="C99" s="17">
        <f>+[1]CUY!C100</f>
        <v>7950.1764000000003</v>
      </c>
      <c r="D99" s="17">
        <f>+[1]CUY!D100</f>
        <v>5334.1935999999996</v>
      </c>
      <c r="E99" s="17">
        <f>+[1]CUY!E100</f>
        <v>5986.6693999999998</v>
      </c>
      <c r="F99" s="17">
        <f>+[1]CUY!F100</f>
        <v>7787.6153999999997</v>
      </c>
      <c r="G99" s="17">
        <f>+[1]CUY!G100</f>
        <v>6926.0155000000004</v>
      </c>
      <c r="H99" s="17">
        <f>+[1]CUY!H100</f>
        <v>9219.4372000000003</v>
      </c>
      <c r="I99" s="17">
        <f>+[1]CUY!I100</f>
        <v>8208.5614000000005</v>
      </c>
      <c r="J99" s="17">
        <f>+[1]CUY!J100</f>
        <v>5996.2217000000001</v>
      </c>
      <c r="K99" s="17">
        <f>+[1]CUY!K100</f>
        <v>6345.9983000000002</v>
      </c>
      <c r="L99" s="17">
        <f>+[1]CUY!L100</f>
        <v>4450.1031000000003</v>
      </c>
      <c r="M99" s="17">
        <f>+[1]CUY!M100</f>
        <v>8475.5854999999992</v>
      </c>
      <c r="N99" s="17">
        <f>+[1]CUY!N100</f>
        <v>7219.6413000000002</v>
      </c>
      <c r="O99" s="18">
        <f>+[1]CUY!R100</f>
        <v>6985.9366</v>
      </c>
      <c r="P99" s="19">
        <f>+[1]CUY!S100</f>
        <v>7511.1797999999999</v>
      </c>
      <c r="Q99" s="20">
        <f>+[1]CUY!T100</f>
        <v>7531.1152000000002</v>
      </c>
      <c r="R99" s="18">
        <f t="shared" ref="R99:R100" si="224">+SUMPRODUCT($C$3:$N$3,C99:N99)</f>
        <v>7453.6105153899989</v>
      </c>
      <c r="S99" s="19">
        <f t="shared" si="35"/>
        <v>7232.9233615856383</v>
      </c>
      <c r="T99" s="19">
        <f t="shared" si="36"/>
        <v>6842.6231291451522</v>
      </c>
      <c r="U99" s="19">
        <f t="shared" si="37"/>
        <v>6443.2731741163889</v>
      </c>
      <c r="V99" s="19"/>
      <c r="W99" s="20">
        <f t="shared" si="38"/>
        <v>7137.7616999234897</v>
      </c>
      <c r="X99" s="21"/>
      <c r="Y99" s="42">
        <f t="shared" ref="Y99:Y100" si="225">+B99/B98-1</f>
        <v>2.2444358129773745E-2</v>
      </c>
      <c r="Z99" s="24">
        <f t="shared" ref="Z99:Z100" si="226">+C99/C98-1</f>
        <v>-3.5299450468357918E-3</v>
      </c>
      <c r="AA99" s="24">
        <f t="shared" ref="AA99:AA100" si="227">+D99/D98-1</f>
        <v>2.3908135854586954E-2</v>
      </c>
      <c r="AB99" s="24">
        <f t="shared" ref="AB99:AB100" si="228">+E99/E98-1</f>
        <v>4.3686979473342102E-2</v>
      </c>
      <c r="AC99" s="24">
        <f t="shared" ref="AC99:AC100" si="229">+F99/F98-1</f>
        <v>6.6675146066241142E-2</v>
      </c>
      <c r="AD99" s="24">
        <f t="shared" ref="AD99:AD100" si="230">+G99/G98-1</f>
        <v>2.1661355421191519E-2</v>
      </c>
      <c r="AE99" s="24">
        <f t="shared" ref="AE99:AE100" si="231">+H99/H98-1</f>
        <v>2.963629384383859E-2</v>
      </c>
      <c r="AF99" s="24">
        <f t="shared" ref="AF99:AF100" si="232">+I99/I98-1</f>
        <v>1.7435164604185704E-2</v>
      </c>
      <c r="AG99" s="24">
        <f t="shared" ref="AG99:AG100" si="233">+J99/J98-1</f>
        <v>2.0316496737047718E-2</v>
      </c>
      <c r="AH99" s="24">
        <f t="shared" ref="AH99:AH100" si="234">+K99/K98-1</f>
        <v>3.5873723727245732E-2</v>
      </c>
      <c r="AI99" s="24">
        <f t="shared" ref="AI99:AI100" si="235">+L99/L98-1</f>
        <v>4.0626934907417089E-2</v>
      </c>
      <c r="AJ99" s="24">
        <f t="shared" ref="AJ99:AJ100" si="236">+M99/M98-1</f>
        <v>4.1559660717098934E-2</v>
      </c>
      <c r="AK99" s="24">
        <f t="shared" ref="AK99:AK100" si="237">+N99/N98-1</f>
        <v>1.8296983778597564E-2</v>
      </c>
      <c r="AL99" s="24">
        <f t="shared" ref="AL99:AL100" si="238">+O99/O98-1</f>
        <v>-2.1145728077111792E-2</v>
      </c>
      <c r="AM99" s="24">
        <f t="shared" ref="AM99:AM100" si="239">+P99/P98-1</f>
        <v>2.7168327990640506E-2</v>
      </c>
      <c r="AN99" s="24">
        <f t="shared" ref="AN99:AN100" si="240">+Q99/Q98-1</f>
        <v>3.11134229458645E-2</v>
      </c>
      <c r="AO99" s="24">
        <f t="shared" ref="AO99:AO100" si="241">+R99/R98-1</f>
        <v>2.2444703140644284E-2</v>
      </c>
      <c r="AP99" s="24">
        <f t="shared" ref="AP99:AP100" si="242">+S99/S98-1</f>
        <v>1.6145246389607459E-2</v>
      </c>
      <c r="AQ99" s="24">
        <f t="shared" ref="AQ99:AQ100" si="243">+T99/T98-1</f>
        <v>3.4873858582786799E-2</v>
      </c>
      <c r="AR99" s="24">
        <f t="shared" ref="AR99:AR100" si="244">+U99/U98-1</f>
        <v>3.2741297205063802E-2</v>
      </c>
      <c r="AS99" s="24" t="e">
        <f t="shared" ref="AS99:AS100" si="245">+V99/V98-1</f>
        <v>#DIV/0!</v>
      </c>
      <c r="AT99" s="24">
        <f t="shared" ref="AT99:AT100" si="246">+W99/W98-1</f>
        <v>2.7758570878916977E-2</v>
      </c>
      <c r="AU99" s="21"/>
      <c r="AV99" s="24">
        <f t="shared" ref="AV99:AV100" si="247">+B99/B87-1</f>
        <v>1.9382850618466412</v>
      </c>
      <c r="AW99" s="24">
        <f t="shared" ref="AW99:AW100" si="248">+C99/C87-1</f>
        <v>1.7528437456847104</v>
      </c>
      <c r="AX99" s="24">
        <f t="shared" ref="AX99:AX100" si="249">+D99/D87-1</f>
        <v>1.725344915543686</v>
      </c>
      <c r="AY99" s="24">
        <f t="shared" ref="AY99:AY100" si="250">+E99/E87-1</f>
        <v>1.3720390764995725</v>
      </c>
      <c r="AZ99" s="24">
        <f t="shared" ref="AZ99:AZ100" si="251">+F99/F87-1</f>
        <v>3.3422014409259981</v>
      </c>
      <c r="BA99" s="24">
        <f t="shared" ref="BA99:BA100" si="252">+G99/G87-1</f>
        <v>1.7338807871964352</v>
      </c>
      <c r="BB99" s="24">
        <f t="shared" ref="BB99:BB100" si="253">+H99/H87-1</f>
        <v>2.1238421510911043</v>
      </c>
      <c r="BC99" s="24">
        <f t="shared" ref="BC99:BC100" si="254">+I99/I87-1</f>
        <v>2.2318533588561946</v>
      </c>
      <c r="BD99" s="24">
        <f t="shared" ref="BD99:BD100" si="255">+J99/J87-1</f>
        <v>2.588046729050256</v>
      </c>
      <c r="BE99" s="24">
        <f t="shared" ref="BE99:BE100" si="256">+K99/K87-1</f>
        <v>1.6196228212717894</v>
      </c>
      <c r="BF99" s="24">
        <f t="shared" ref="BF99:BF100" si="257">+L99/L87-1</f>
        <v>1.9033858436012947</v>
      </c>
      <c r="BG99" s="24">
        <f t="shared" ref="BG99:BG100" si="258">+M99/M87-1</f>
        <v>1.858113296012605</v>
      </c>
      <c r="BH99" s="24">
        <f t="shared" ref="BH99:BH100" si="259">+N99/N87-1</f>
        <v>2.6261869006480398</v>
      </c>
      <c r="BI99" s="24">
        <f t="shared" ref="BI99:BI100" si="260">+O99/O87-1</f>
        <v>1.5762924145717689</v>
      </c>
      <c r="BJ99" s="24">
        <f t="shared" ref="BJ99:BJ100" si="261">+P99/P87-1</f>
        <v>1.7815807399383141</v>
      </c>
      <c r="BK99" s="24">
        <f t="shared" ref="BK99:BK100" si="262">+Q99/Q87-1</f>
        <v>2.9500046469932064</v>
      </c>
      <c r="BL99" s="24">
        <f t="shared" ref="BL99:BL100" si="263">+R99/R87-1</f>
        <v>1.9382563878961361</v>
      </c>
      <c r="BM99" s="24">
        <f t="shared" ref="BM99:BM100" si="264">+S99/S87-1</f>
        <v>1.7238344698790109</v>
      </c>
      <c r="BN99" s="24">
        <f t="shared" ref="BN99:BN100" si="265">+T99/T87-1</f>
        <v>1.6967964332657215</v>
      </c>
      <c r="BO99" s="24">
        <f t="shared" ref="BO99:BO100" si="266">+U99/U87-1</f>
        <v>1.6487042576573363</v>
      </c>
      <c r="BP99" s="24" t="e">
        <f t="shared" ref="BP99:BP100" si="267">+V99/V87-1</f>
        <v>#DIV/0!</v>
      </c>
      <c r="BQ99" s="24">
        <f t="shared" ref="BQ99:BQ100" si="268">+W99/W87-1</f>
        <v>1.9068976346785762</v>
      </c>
      <c r="BR99" s="21"/>
      <c r="BS99" s="35">
        <f t="shared" ref="BS99:BS100" si="269">+A99</f>
        <v>45566</v>
      </c>
      <c r="BT99" s="24">
        <f t="shared" ref="BT99:BT100" si="270">(C99-C98)/$B98*C$3</f>
        <v>-1.0979176286990784E-3</v>
      </c>
      <c r="BU99" s="24">
        <f t="shared" ref="BU99:BU100" si="271">(D99-D98)/$B98*D$3</f>
        <v>6.0993975189659142E-4</v>
      </c>
      <c r="BV99" s="24">
        <f t="shared" ref="BV99:BV100" si="272">(E99-E98)/$B98*E$3</f>
        <v>3.9117808707059068E-3</v>
      </c>
      <c r="BW99" s="24">
        <f t="shared" ref="BW99:BW100" si="273">(F99-F98)/$B98*F$3</f>
        <v>5.9294510533267324E-3</v>
      </c>
      <c r="BX99" s="24">
        <f t="shared" ref="BX99:BX100" si="274">(G99-G98)/$B98*G$3</f>
        <v>1.2649897088136399E-3</v>
      </c>
      <c r="BY99" s="24">
        <f t="shared" ref="BY99:BY100" si="275">(H99-H98)/$B98*H$3</f>
        <v>2.6936515023288487E-3</v>
      </c>
      <c r="BZ99" s="24">
        <f t="shared" ref="BZ99:BZ100" si="276">(I99-I98)/$B98*I$3</f>
        <v>2.3347315770425583E-3</v>
      </c>
      <c r="CA99" s="24">
        <f t="shared" ref="CA99:CA100" si="277">(J99-J98)/$B98*J$3</f>
        <v>4.1435954237032145E-4</v>
      </c>
      <c r="CB99" s="24">
        <f t="shared" ref="CB99:CB100" si="278">(K99-K98)/$B98*K$3</f>
        <v>2.0258351136419983E-3</v>
      </c>
      <c r="CC99" s="24">
        <f t="shared" ref="CC99:CC100" si="279">(L99-L98)/$B98*L$3</f>
        <v>5.3382918605911916E-4</v>
      </c>
      <c r="CD99" s="24">
        <f t="shared" ref="CD99:CD100" si="280">(M99-M98)/$B98*M$3</f>
        <v>3.1777033389950504E-3</v>
      </c>
      <c r="CE99" s="24">
        <f t="shared" ref="CE99:CE100" si="281">(N99-N98)/$B98*N$3</f>
        <v>6.4594050529966638E-4</v>
      </c>
      <c r="CF99" s="24">
        <f t="shared" ref="CF99:CF100" si="282">+SUM(BT99:CE99)</f>
        <v>2.2444294521781358E-2</v>
      </c>
    </row>
    <row r="100" spans="1:84" x14ac:dyDescent="0.25">
      <c r="A100" s="31">
        <f>+[1]CUY!A101</f>
        <v>45597</v>
      </c>
      <c r="B100" s="17">
        <f>+[1]CUY!B101</f>
        <v>7613.0942999999997</v>
      </c>
      <c r="C100" s="17">
        <f>+[1]CUY!C101</f>
        <v>7989.8499000000002</v>
      </c>
      <c r="D100" s="17">
        <f>+[1]CUY!D101</f>
        <v>5583.2965999999997</v>
      </c>
      <c r="E100" s="17">
        <f>+[1]CUY!E101</f>
        <v>6022.8150999999998</v>
      </c>
      <c r="F100" s="17">
        <f>+[1]CUY!F101</f>
        <v>8183.03</v>
      </c>
      <c r="G100" s="17">
        <f>+[1]CUY!G101</f>
        <v>7003.7255999999998</v>
      </c>
      <c r="H100" s="17">
        <f>+[1]CUY!H101</f>
        <v>9437.1990000000005</v>
      </c>
      <c r="I100" s="17">
        <f>+[1]CUY!I101</f>
        <v>8434.5259999999998</v>
      </c>
      <c r="J100" s="17">
        <f>+[1]CUY!J101</f>
        <v>6087.7637000000004</v>
      </c>
      <c r="K100" s="17">
        <f>+[1]CUY!K101</f>
        <v>6612.0605999999998</v>
      </c>
      <c r="L100" s="17">
        <f>+[1]CUY!L101</f>
        <v>4730.5796</v>
      </c>
      <c r="M100" s="17">
        <f>+[1]CUY!M101</f>
        <v>8755.66</v>
      </c>
      <c r="N100" s="17">
        <f>+[1]CUY!N101</f>
        <v>7383.7902000000004</v>
      </c>
      <c r="O100" s="18">
        <f>+[1]CUY!R101</f>
        <v>6882.1886999999997</v>
      </c>
      <c r="P100" s="19">
        <f>+[1]CUY!S101</f>
        <v>7682.8535000000002</v>
      </c>
      <c r="Q100" s="20">
        <f>+[1]CUY!T101</f>
        <v>7798.9013000000004</v>
      </c>
      <c r="R100" s="18">
        <f t="shared" si="224"/>
        <v>7612.9629634900011</v>
      </c>
      <c r="S100" s="19">
        <f t="shared" si="35"/>
        <v>7340.9036990875093</v>
      </c>
      <c r="T100" s="19">
        <f t="shared" si="36"/>
        <v>6991.8390494549631</v>
      </c>
      <c r="U100" s="19">
        <f t="shared" si="37"/>
        <v>6560.4869069617998</v>
      </c>
      <c r="V100" s="19"/>
      <c r="W100" s="20">
        <f t="shared" si="38"/>
        <v>7300.1303735462898</v>
      </c>
      <c r="X100" s="21"/>
      <c r="Y100" s="42">
        <f t="shared" si="225"/>
        <v>2.1378599320499792E-2</v>
      </c>
      <c r="Z100" s="24">
        <f t="shared" si="226"/>
        <v>4.9902666310648325E-3</v>
      </c>
      <c r="AA100" s="24">
        <f t="shared" si="227"/>
        <v>4.6699279906151192E-2</v>
      </c>
      <c r="AB100" s="24">
        <f t="shared" si="228"/>
        <v>6.0376976888016909E-3</v>
      </c>
      <c r="AC100" s="24">
        <f t="shared" si="229"/>
        <v>5.0774798149379574E-2</v>
      </c>
      <c r="AD100" s="24">
        <f t="shared" si="230"/>
        <v>1.1220029755925287E-2</v>
      </c>
      <c r="AE100" s="24">
        <f t="shared" si="231"/>
        <v>2.3619858270741423E-2</v>
      </c>
      <c r="AF100" s="24">
        <f t="shared" si="232"/>
        <v>2.7527917376606315E-2</v>
      </c>
      <c r="AG100" s="24">
        <f t="shared" si="233"/>
        <v>1.5266613641053306E-2</v>
      </c>
      <c r="AH100" s="24">
        <f t="shared" si="234"/>
        <v>4.1925996103717722E-2</v>
      </c>
      <c r="AI100" s="24">
        <f t="shared" si="235"/>
        <v>6.3026966723535027E-2</v>
      </c>
      <c r="AJ100" s="24">
        <f t="shared" si="236"/>
        <v>3.3044855721177102E-2</v>
      </c>
      <c r="AK100" s="24">
        <f t="shared" si="237"/>
        <v>2.2736434287947249E-2</v>
      </c>
      <c r="AL100" s="24">
        <f t="shared" si="238"/>
        <v>-1.4850965008757822E-2</v>
      </c>
      <c r="AM100" s="24">
        <f t="shared" si="239"/>
        <v>2.2855756961110085E-2</v>
      </c>
      <c r="AN100" s="24">
        <f t="shared" si="240"/>
        <v>3.5557297012267286E-2</v>
      </c>
      <c r="AO100" s="24">
        <f t="shared" si="241"/>
        <v>2.1379229270294786E-2</v>
      </c>
      <c r="AP100" s="24">
        <f t="shared" si="242"/>
        <v>1.4929003406196628E-2</v>
      </c>
      <c r="AQ100" s="24">
        <f t="shared" si="243"/>
        <v>2.1806830142997002E-2</v>
      </c>
      <c r="AR100" s="24">
        <f t="shared" si="244"/>
        <v>1.8191644165620025E-2</v>
      </c>
      <c r="AS100" s="24" t="e">
        <f t="shared" si="245"/>
        <v>#DIV/0!</v>
      </c>
      <c r="AT100" s="24">
        <f t="shared" si="246"/>
        <v>2.2747841753324449E-2</v>
      </c>
      <c r="AU100" s="21"/>
      <c r="AV100" s="24">
        <f t="shared" si="247"/>
        <v>1.6615448382594025</v>
      </c>
      <c r="AW100" s="24">
        <f t="shared" si="248"/>
        <v>1.408086639461307</v>
      </c>
      <c r="AX100" s="24">
        <f t="shared" si="249"/>
        <v>1.5509937952873862</v>
      </c>
      <c r="AY100" s="24">
        <f t="shared" si="250"/>
        <v>1.1623513274993651</v>
      </c>
      <c r="AZ100" s="24">
        <f t="shared" si="251"/>
        <v>2.9684299773994791</v>
      </c>
      <c r="BA100" s="24">
        <f t="shared" si="252"/>
        <v>1.4560502156404698</v>
      </c>
      <c r="BB100" s="24">
        <f t="shared" si="253"/>
        <v>1.7771404578692076</v>
      </c>
      <c r="BC100" s="24">
        <f t="shared" si="254"/>
        <v>2.0444174608434689</v>
      </c>
      <c r="BD100" s="24">
        <f t="shared" si="255"/>
        <v>2.2125868317350252</v>
      </c>
      <c r="BE100" s="24">
        <f t="shared" si="256"/>
        <v>1.441223198156945</v>
      </c>
      <c r="BF100" s="24">
        <f t="shared" si="257"/>
        <v>1.6748107407464161</v>
      </c>
      <c r="BG100" s="24">
        <f t="shared" si="258"/>
        <v>1.6869668821233779</v>
      </c>
      <c r="BH100" s="24">
        <f t="shared" si="259"/>
        <v>2.3232504202901545</v>
      </c>
      <c r="BI100" s="24">
        <f t="shared" si="260"/>
        <v>1.2308287937060842</v>
      </c>
      <c r="BJ100" s="24">
        <f t="shared" si="261"/>
        <v>1.5300512293276824</v>
      </c>
      <c r="BK100" s="24">
        <f t="shared" si="262"/>
        <v>2.6089759083116939</v>
      </c>
      <c r="BL100" s="24">
        <f t="shared" si="263"/>
        <v>1.6615239037291412</v>
      </c>
      <c r="BM100" s="24">
        <f t="shared" si="264"/>
        <v>1.4500019248823581</v>
      </c>
      <c r="BN100" s="24">
        <f t="shared" si="265"/>
        <v>1.4822172898780108</v>
      </c>
      <c r="BO100" s="24">
        <f t="shared" si="266"/>
        <v>1.4219805226167397</v>
      </c>
      <c r="BP100" s="24" t="e">
        <f t="shared" si="267"/>
        <v>#DIV/0!</v>
      </c>
      <c r="BQ100" s="24">
        <f t="shared" si="268"/>
        <v>1.663360200989858</v>
      </c>
      <c r="BR100" s="21"/>
      <c r="BS100" s="35">
        <f t="shared" si="269"/>
        <v>45597</v>
      </c>
      <c r="BT100" s="24">
        <f t="shared" si="270"/>
        <v>1.5126906899146485E-3</v>
      </c>
      <c r="BU100" s="24">
        <f t="shared" si="271"/>
        <v>1.1930886622785277E-3</v>
      </c>
      <c r="BV100" s="24">
        <f t="shared" si="272"/>
        <v>5.5185431986345382E-4</v>
      </c>
      <c r="BW100" s="24">
        <f t="shared" si="273"/>
        <v>4.7107625232673351E-3</v>
      </c>
      <c r="BX100" s="24">
        <f t="shared" si="274"/>
        <v>6.5473062616842556E-4</v>
      </c>
      <c r="BY100" s="24">
        <f t="shared" si="275"/>
        <v>2.1619167291732897E-3</v>
      </c>
      <c r="BZ100" s="24">
        <f t="shared" si="276"/>
        <v>3.6681857735462405E-3</v>
      </c>
      <c r="CA100" s="24">
        <f t="shared" si="277"/>
        <v>3.107180355557449E-4</v>
      </c>
      <c r="CB100" s="24">
        <f t="shared" si="278"/>
        <v>2.3987122819905888E-3</v>
      </c>
      <c r="CC100" s="24">
        <f t="shared" si="279"/>
        <v>8.4288833274479165E-4</v>
      </c>
      <c r="CD100" s="24">
        <f t="shared" si="280"/>
        <v>2.5738882395433108E-3</v>
      </c>
      <c r="CE100" s="24">
        <f t="shared" si="281"/>
        <v>7.9941104897395454E-4</v>
      </c>
      <c r="CF100" s="24">
        <f t="shared" si="282"/>
        <v>2.137884726302031E-2</v>
      </c>
    </row>
    <row r="101" spans="1:84" x14ac:dyDescent="0.25">
      <c r="A101" s="31">
        <f>+[1]CUY!A102</f>
        <v>45627</v>
      </c>
      <c r="B101" s="17">
        <f>+[1]CUY!B102</f>
        <v>7788.6719999999996</v>
      </c>
      <c r="C101" s="17">
        <f>+[1]CUY!C102</f>
        <v>8163.1385</v>
      </c>
      <c r="D101" s="17">
        <f>+[1]CUY!D102</f>
        <v>5710.2156999999997</v>
      </c>
      <c r="E101" s="17">
        <f>+[1]CUY!E102</f>
        <v>6132.5995999999996</v>
      </c>
      <c r="F101" s="17">
        <f>+[1]CUY!F102</f>
        <v>8422.3071</v>
      </c>
      <c r="G101" s="17">
        <f>+[1]CUY!G102</f>
        <v>7073.6589999999997</v>
      </c>
      <c r="H101" s="17">
        <f>+[1]CUY!H102</f>
        <v>9576.0316000000003</v>
      </c>
      <c r="I101" s="17">
        <f>+[1]CUY!I102</f>
        <v>8608.9143000000004</v>
      </c>
      <c r="J101" s="17">
        <f>+[1]CUY!J102</f>
        <v>6342.6787999999997</v>
      </c>
      <c r="K101" s="17">
        <f>+[1]CUY!K102</f>
        <v>6719.5370999999996</v>
      </c>
      <c r="L101" s="17">
        <f>+[1]CUY!L102</f>
        <v>4767.2713999999996</v>
      </c>
      <c r="M101" s="17">
        <f>+[1]CUY!M102</f>
        <v>9251.4745000000003</v>
      </c>
      <c r="N101" s="17">
        <f>+[1]CUY!N102</f>
        <v>7489.5150000000003</v>
      </c>
      <c r="O101" s="18">
        <f>+[1]CUY!R102</f>
        <v>6613.2726000000002</v>
      </c>
      <c r="P101" s="19">
        <f>+[1]CUY!S102</f>
        <v>7934.7347</v>
      </c>
      <c r="Q101" s="20">
        <f>+[1]CUY!T102</f>
        <v>7977.3856999999998</v>
      </c>
      <c r="R101" s="18">
        <f t="shared" ref="R101" si="283">+SUMPRODUCT($C$3:$N$3,C101:N101)</f>
        <v>7788.5450649200011</v>
      </c>
      <c r="S101" s="19">
        <f t="shared" si="35"/>
        <v>7513.9604678234855</v>
      </c>
      <c r="T101" s="19">
        <f t="shared" si="36"/>
        <v>7169.4317571715437</v>
      </c>
      <c r="U101" s="19">
        <f t="shared" si="37"/>
        <v>6660.2567200999647</v>
      </c>
      <c r="V101" s="19"/>
      <c r="W101" s="20">
        <f t="shared" si="38"/>
        <v>7427.504837413926</v>
      </c>
      <c r="X101" s="21"/>
      <c r="Y101" s="42">
        <f t="shared" ref="Y101" si="284">+B101/B100-1</f>
        <v>2.3062593615844174E-2</v>
      </c>
      <c r="Z101" s="24">
        <f t="shared" ref="Z101" si="285">+C101/C100-1</f>
        <v>2.1688592673061446E-2</v>
      </c>
      <c r="AA101" s="24">
        <f t="shared" ref="AA101" si="286">+D101/D100-1</f>
        <v>2.2731928660211231E-2</v>
      </c>
      <c r="AB101" s="24">
        <f t="shared" ref="AB101" si="287">+E101/E100-1</f>
        <v>1.8228103997414813E-2</v>
      </c>
      <c r="AC101" s="24">
        <f t="shared" ref="AC101" si="288">+F101/F100-1</f>
        <v>2.9240648024020377E-2</v>
      </c>
      <c r="AD101" s="24">
        <f t="shared" ref="AD101" si="289">+G101/G100-1</f>
        <v>9.9851713208181092E-3</v>
      </c>
      <c r="AE101" s="24">
        <f t="shared" ref="AE101" si="290">+H101/H100-1</f>
        <v>1.4711208272708776E-2</v>
      </c>
      <c r="AF101" s="24">
        <f t="shared" ref="AF101" si="291">+I101/I100-1</f>
        <v>2.0675530551450105E-2</v>
      </c>
      <c r="AG101" s="24">
        <f t="shared" ref="AG101" si="292">+J101/J100-1</f>
        <v>4.1873356549630758E-2</v>
      </c>
      <c r="AH101" s="24">
        <f t="shared" ref="AH101" si="293">+K101/K100-1</f>
        <v>1.6254615089280833E-2</v>
      </c>
      <c r="AI101" s="24">
        <f t="shared" ref="AI101" si="294">+L101/L100-1</f>
        <v>7.7563011517658431E-3</v>
      </c>
      <c r="AJ101" s="24">
        <f t="shared" ref="AJ101" si="295">+M101/M100-1</f>
        <v>5.6627884134377027E-2</v>
      </c>
      <c r="AK101" s="24">
        <f t="shared" ref="AK101" si="296">+N101/N100-1</f>
        <v>1.4318500002884704E-2</v>
      </c>
      <c r="AL101" s="24">
        <f t="shared" ref="AL101" si="297">+O101/O100-1</f>
        <v>-3.9074211958181171E-2</v>
      </c>
      <c r="AM101" s="24">
        <f t="shared" ref="AM101" si="298">+P101/P100-1</f>
        <v>3.278485005603704E-2</v>
      </c>
      <c r="AN101" s="24">
        <f t="shared" ref="AN101" si="299">+Q101/Q100-1</f>
        <v>2.2885839060432733E-2</v>
      </c>
      <c r="AO101" s="24">
        <f t="shared" ref="AO101" si="300">+R101/R100-1</f>
        <v>2.3063569634063752E-2</v>
      </c>
      <c r="AP101" s="24">
        <f t="shared" ref="AP101" si="301">+S101/S100-1</f>
        <v>2.3574313985005313E-2</v>
      </c>
      <c r="AQ101" s="24">
        <f t="shared" ref="AQ101" si="302">+T101/T100-1</f>
        <v>2.5399999407941909E-2</v>
      </c>
      <c r="AR101" s="24">
        <f t="shared" ref="AR101" si="303">+U101/U100-1</f>
        <v>1.5207684208971228E-2</v>
      </c>
      <c r="AS101" s="24" t="e">
        <f t="shared" ref="AS101" si="304">+V101/V100-1</f>
        <v>#DIV/0!</v>
      </c>
      <c r="AT101" s="24">
        <f t="shared" ref="AT101" si="305">+W101/W100-1</f>
        <v>1.7448245079184854E-2</v>
      </c>
      <c r="AU101" s="21"/>
      <c r="AV101" s="24">
        <f t="shared" ref="AV101" si="306">+B101/B89-1</f>
        <v>1.1636960407139791</v>
      </c>
      <c r="AW101" s="24">
        <f t="shared" ref="AW101" si="307">+C101/C89-1</f>
        <v>0.89875106725886456</v>
      </c>
      <c r="AX101" s="24">
        <f t="shared" ref="AX101" si="308">+D101/D89-1</f>
        <v>1.2012257164535947</v>
      </c>
      <c r="AY101" s="24">
        <f t="shared" ref="AY101" si="309">+E101/E89-1</f>
        <v>0.92440610010979185</v>
      </c>
      <c r="AZ101" s="24">
        <f t="shared" ref="AZ101" si="310">+F101/F89-1</f>
        <v>2.6959324372025963</v>
      </c>
      <c r="BA101" s="24">
        <f t="shared" ref="BA101" si="311">+G101/G89-1</f>
        <v>0.94869704424276202</v>
      </c>
      <c r="BB101" s="24">
        <f t="shared" ref="BB101" si="312">+H101/H89-1</f>
        <v>1.0539830699245303</v>
      </c>
      <c r="BC101" s="24">
        <f t="shared" ref="BC101" si="313">+I101/I89-1</f>
        <v>1.3239611089915679</v>
      </c>
      <c r="BD101" s="24">
        <f t="shared" ref="BD101" si="314">+J101/J89-1</f>
        <v>1.9115139983069858</v>
      </c>
      <c r="BE101" s="24">
        <f t="shared" ref="BE101" si="315">+K101/K89-1</f>
        <v>1.0493203839080669</v>
      </c>
      <c r="BF101" s="24">
        <f t="shared" ref="BF101" si="316">+L101/L89-1</f>
        <v>1.556788993143186</v>
      </c>
      <c r="BG101" s="24">
        <f t="shared" ref="BG101" si="317">+M101/M89-1</f>
        <v>1.2976685138301822</v>
      </c>
      <c r="BH101" s="24">
        <f t="shared" ref="BH101" si="318">+N101/N89-1</f>
        <v>1.565628329495147</v>
      </c>
      <c r="BI101" s="24">
        <f t="shared" ref="BI101" si="319">+O101/O89-1</f>
        <v>0.85807483847243726</v>
      </c>
      <c r="BJ101" s="24">
        <f t="shared" ref="BJ101" si="320">+P101/P89-1</f>
        <v>1.0372078479515863</v>
      </c>
      <c r="BK101" s="24">
        <f t="shared" ref="BK101" si="321">+Q101/Q89-1</f>
        <v>1.9952583564212145</v>
      </c>
      <c r="BL101" s="24">
        <f t="shared" ref="BL101" si="322">+R101/R89-1</f>
        <v>1.1636921528551545</v>
      </c>
      <c r="BM101" s="24">
        <f t="shared" ref="BM101" si="323">+S101/S89-1</f>
        <v>1.0034787850500768</v>
      </c>
      <c r="BN101" s="24">
        <f t="shared" ref="BN101" si="324">+T101/T89-1</f>
        <v>1.0954078516825327</v>
      </c>
      <c r="BO101" s="24">
        <f t="shared" ref="BO101" si="325">+U101/U89-1</f>
        <v>1.0345672431655224</v>
      </c>
      <c r="BP101" s="24" t="e">
        <f t="shared" ref="BP101" si="326">+V101/V89-1</f>
        <v>#DIV/0!</v>
      </c>
      <c r="BQ101" s="24">
        <f t="shared" ref="BQ101" si="327">+W101/W89-1</f>
        <v>1.1488754253153979</v>
      </c>
      <c r="BR101" s="21"/>
      <c r="BS101" s="35">
        <f t="shared" ref="BS101" si="328">+A101</f>
        <v>45627</v>
      </c>
      <c r="BT101" s="24">
        <f t="shared" ref="BT101" si="329">(C101-C100)/$B100*C$3</f>
        <v>6.4689360435217468E-3</v>
      </c>
      <c r="BU101" s="24">
        <f t="shared" ref="BU101" si="330">(D101-D100)/$B100*D$3</f>
        <v>5.9516035024024367E-4</v>
      </c>
      <c r="BV101" s="24">
        <f t="shared" ref="BV101" si="331">(E101-E100)/$B100*E$3</f>
        <v>1.6410510112819662E-3</v>
      </c>
      <c r="BW101" s="24">
        <f t="shared" ref="BW101" si="332">(F101-F100)/$B100*F$3</f>
        <v>2.7909553780254663E-3</v>
      </c>
      <c r="BX101" s="24">
        <f t="shared" ref="BX101" si="333">(G101-G100)/$B100*G$3</f>
        <v>5.7687680553227785E-4</v>
      </c>
      <c r="BY101" s="24">
        <f t="shared" ref="BY101" si="334">(H101-H100)/$B100*H$3</f>
        <v>1.3494660640155185E-3</v>
      </c>
      <c r="BZ101" s="24">
        <f t="shared" ref="BZ101" si="335">(I101-I100)/$B100*I$3</f>
        <v>2.7716698977444773E-3</v>
      </c>
      <c r="CA101" s="24">
        <f t="shared" ref="CA101" si="336">(J101-J100)/$B100*J$3</f>
        <v>8.4713938588675854E-4</v>
      </c>
      <c r="CB101" s="24">
        <f t="shared" ref="CB101" si="337">(K101-K100)/$B100*K$3</f>
        <v>9.4868400618654931E-4</v>
      </c>
      <c r="CC101" s="24">
        <f t="shared" ref="CC101" si="338">(L101-L100)/$B100*L$3</f>
        <v>1.0795824767335288E-4</v>
      </c>
      <c r="CD101" s="24">
        <f t="shared" ref="CD101" si="339">(M101-M100)/$B100*M$3</f>
        <v>4.4611680759031229E-3</v>
      </c>
      <c r="CE101" s="24">
        <f t="shared" ref="CE101" si="340">(N101-N100)/$B100*N$3</f>
        <v>5.0410648926284794E-4</v>
      </c>
      <c r="CF101" s="24">
        <f t="shared" ref="CF101" si="341">+SUM(BT101:CE101)</f>
        <v>2.306317175527433E-2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6A08-8983-47A7-A215-74795ADB2B72}">
  <sheetPr codeName="Hoja7"/>
  <dimension ref="A1:CU101"/>
  <sheetViews>
    <sheetView zoomScale="85" workbookViewId="0">
      <pane xSplit="1" ySplit="4" topLeftCell="AD90" activePane="bottomRight" state="frozen"/>
      <selection pane="topRight" activeCell="B1" sqref="B1"/>
      <selection pane="bottomLeft" activeCell="A5" sqref="A5"/>
      <selection pane="bottomRight" activeCell="A101" sqref="A101:XFD101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4" t="s">
        <v>23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6"/>
      <c r="X1" s="21"/>
      <c r="Y1" s="214" t="s">
        <v>24</v>
      </c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6"/>
      <c r="AU1" s="21"/>
      <c r="AV1" s="214" t="s">
        <v>25</v>
      </c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  <c r="BI1" s="215"/>
      <c r="BJ1" s="215"/>
      <c r="BK1" s="215"/>
      <c r="BL1" s="215"/>
      <c r="BM1" s="215"/>
      <c r="BN1" s="215"/>
      <c r="BO1" s="215"/>
      <c r="BP1" s="215"/>
      <c r="BQ1" s="216"/>
      <c r="BR1" s="21"/>
      <c r="BS1" s="214" t="s">
        <v>121</v>
      </c>
      <c r="BT1" s="215"/>
      <c r="BU1" s="215"/>
      <c r="BV1" s="215"/>
      <c r="BW1" s="215"/>
      <c r="BX1" s="215"/>
      <c r="BY1" s="215"/>
      <c r="BZ1" s="215"/>
      <c r="CA1" s="215"/>
      <c r="CB1" s="215"/>
      <c r="CC1" s="215"/>
      <c r="CD1" s="215"/>
      <c r="CE1" s="215"/>
      <c r="CF1" s="215"/>
      <c r="CG1" s="21"/>
      <c r="CH1" s="214" t="s">
        <v>122</v>
      </c>
      <c r="CI1" s="215"/>
      <c r="CJ1" s="215"/>
      <c r="CK1" s="215"/>
      <c r="CL1" s="215"/>
      <c r="CM1" s="215"/>
      <c r="CN1" s="215"/>
      <c r="CO1" s="215"/>
      <c r="CP1" s="215"/>
      <c r="CQ1" s="215"/>
      <c r="CR1" s="215"/>
      <c r="CS1" s="215"/>
      <c r="CT1" s="215"/>
      <c r="CU1" s="215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0.66289999999999993</v>
      </c>
      <c r="T2" s="28">
        <f>+SUM($E$3,$G$3,$K$3,$M$3:$N$3)</f>
        <v>0.35360000000000003</v>
      </c>
      <c r="U2" s="28">
        <f>+SUM($E$3,$G$3,$K$3,$N$3)</f>
        <v>0.30280000000000001</v>
      </c>
      <c r="V2" s="27"/>
      <c r="W2" s="28">
        <f>+SUM(E3,G3:L3,N3)</f>
        <v>0.5393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0.5393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0.5393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+[1]PAT!C3</f>
        <v>0.27429999999999999</v>
      </c>
      <c r="D3" s="32">
        <f>+[1]PAT!D3</f>
        <v>3.5000000000000003E-2</v>
      </c>
      <c r="E3" s="32">
        <f>+[1]PAT!E3</f>
        <v>0.12820000000000001</v>
      </c>
      <c r="F3" s="32">
        <f>+[1]PAT!F3</f>
        <v>0.10059999999999999</v>
      </c>
      <c r="G3" s="32">
        <f>+[1]PAT!G3</f>
        <v>6.5500000000000003E-2</v>
      </c>
      <c r="H3" s="32">
        <f>+[1]PAT!H3</f>
        <v>4.9500000000000002E-2</v>
      </c>
      <c r="I3" s="32">
        <f>+[1]PAT!I3</f>
        <v>0.13420000000000001</v>
      </c>
      <c r="J3" s="32">
        <f>+[1]PAT!J3</f>
        <v>3.1899999999999998E-2</v>
      </c>
      <c r="K3" s="32">
        <f>+[1]PAT!K3</f>
        <v>7.7700000000000005E-2</v>
      </c>
      <c r="L3" s="32">
        <f>+[1]PAT!L3</f>
        <v>2.0899999999999998E-2</v>
      </c>
      <c r="M3" s="32">
        <f>+[1]PAT!M3</f>
        <v>5.0799999999999998E-2</v>
      </c>
      <c r="N3" s="32">
        <f>+[1]PAT!N3</f>
        <v>3.1399999999999997E-2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0.27429999999999999</v>
      </c>
      <c r="AA3" s="32">
        <f t="shared" ref="AA3:AK3" si="0">+D3</f>
        <v>3.5000000000000003E-2</v>
      </c>
      <c r="AB3" s="32">
        <f t="shared" si="0"/>
        <v>0.12820000000000001</v>
      </c>
      <c r="AC3" s="32">
        <f t="shared" si="0"/>
        <v>0.10059999999999999</v>
      </c>
      <c r="AD3" s="32">
        <f t="shared" si="0"/>
        <v>6.5500000000000003E-2</v>
      </c>
      <c r="AE3" s="32">
        <f t="shared" si="0"/>
        <v>4.9500000000000002E-2</v>
      </c>
      <c r="AF3" s="32">
        <f t="shared" si="0"/>
        <v>0.13420000000000001</v>
      </c>
      <c r="AG3" s="32">
        <f t="shared" si="0"/>
        <v>3.1899999999999998E-2</v>
      </c>
      <c r="AH3" s="32">
        <f t="shared" si="0"/>
        <v>7.7700000000000005E-2</v>
      </c>
      <c r="AI3" s="32">
        <f t="shared" si="0"/>
        <v>2.0899999999999998E-2</v>
      </c>
      <c r="AJ3" s="32">
        <f t="shared" si="0"/>
        <v>5.0799999999999998E-2</v>
      </c>
      <c r="AK3" s="32">
        <f t="shared" si="0"/>
        <v>3.1399999999999997E-2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0.27429999999999999</v>
      </c>
      <c r="AX3" s="32">
        <f t="shared" ref="AX3:BH3" si="1">+AA3</f>
        <v>3.5000000000000003E-2</v>
      </c>
      <c r="AY3" s="32">
        <f t="shared" si="1"/>
        <v>0.12820000000000001</v>
      </c>
      <c r="AZ3" s="32">
        <f t="shared" si="1"/>
        <v>0.10059999999999999</v>
      </c>
      <c r="BA3" s="32">
        <f t="shared" si="1"/>
        <v>6.5500000000000003E-2</v>
      </c>
      <c r="BB3" s="32">
        <f t="shared" si="1"/>
        <v>4.9500000000000002E-2</v>
      </c>
      <c r="BC3" s="32">
        <f t="shared" si="1"/>
        <v>0.13420000000000001</v>
      </c>
      <c r="BD3" s="32">
        <f t="shared" si="1"/>
        <v>3.1899999999999998E-2</v>
      </c>
      <c r="BE3" s="32">
        <f t="shared" si="1"/>
        <v>7.7700000000000005E-2</v>
      </c>
      <c r="BF3" s="32">
        <f t="shared" si="1"/>
        <v>2.0899999999999998E-2</v>
      </c>
      <c r="BG3" s="32">
        <f t="shared" si="1"/>
        <v>5.0799999999999998E-2</v>
      </c>
      <c r="BH3" s="32">
        <f t="shared" si="1"/>
        <v>3.1399999999999997E-2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0.27429999999999999</v>
      </c>
      <c r="BU3" s="32">
        <f t="shared" ref="BU3:CE3" si="2">+AX3</f>
        <v>3.5000000000000003E-2</v>
      </c>
      <c r="BV3" s="32">
        <f t="shared" si="2"/>
        <v>0.12820000000000001</v>
      </c>
      <c r="BW3" s="32">
        <f t="shared" si="2"/>
        <v>0.10059999999999999</v>
      </c>
      <c r="BX3" s="32">
        <f t="shared" si="2"/>
        <v>6.5500000000000003E-2</v>
      </c>
      <c r="BY3" s="32">
        <f t="shared" si="2"/>
        <v>4.9500000000000002E-2</v>
      </c>
      <c r="BZ3" s="32">
        <f t="shared" si="2"/>
        <v>0.13420000000000001</v>
      </c>
      <c r="CA3" s="32">
        <f t="shared" si="2"/>
        <v>3.1899999999999998E-2</v>
      </c>
      <c r="CB3" s="32">
        <f t="shared" si="2"/>
        <v>7.7700000000000005E-2</v>
      </c>
      <c r="CC3" s="32">
        <f t="shared" si="2"/>
        <v>2.0899999999999998E-2</v>
      </c>
      <c r="CD3" s="32">
        <f t="shared" si="2"/>
        <v>5.0799999999999998E-2</v>
      </c>
      <c r="CE3" s="32">
        <f t="shared" si="2"/>
        <v>3.1399999999999997E-2</v>
      </c>
      <c r="CF3" s="29"/>
      <c r="CG3" s="22"/>
      <c r="CH3" s="29">
        <v>1</v>
      </c>
      <c r="CI3" s="32">
        <f>+BT3</f>
        <v>0.27429999999999999</v>
      </c>
      <c r="CJ3" s="32">
        <f t="shared" ref="CJ3:CT3" si="3">+BU3</f>
        <v>3.5000000000000003E-2</v>
      </c>
      <c r="CK3" s="32">
        <f t="shared" si="3"/>
        <v>0.12820000000000001</v>
      </c>
      <c r="CL3" s="32">
        <f t="shared" si="3"/>
        <v>0.10059999999999999</v>
      </c>
      <c r="CM3" s="32">
        <f t="shared" si="3"/>
        <v>6.5500000000000003E-2</v>
      </c>
      <c r="CN3" s="32">
        <f t="shared" si="3"/>
        <v>4.9500000000000002E-2</v>
      </c>
      <c r="CO3" s="32">
        <f t="shared" si="3"/>
        <v>0.13420000000000001</v>
      </c>
      <c r="CP3" s="32">
        <f t="shared" si="3"/>
        <v>3.1899999999999998E-2</v>
      </c>
      <c r="CQ3" s="32">
        <f t="shared" si="3"/>
        <v>7.7700000000000005E-2</v>
      </c>
      <c r="CR3" s="32">
        <f t="shared" si="3"/>
        <v>2.0899999999999998E-2</v>
      </c>
      <c r="CS3" s="32">
        <f t="shared" si="3"/>
        <v>5.0799999999999998E-2</v>
      </c>
      <c r="CT3" s="32">
        <f t="shared" si="3"/>
        <v>3.1399999999999997E-2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69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69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69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+[1]PAT!A6</f>
        <v>42705</v>
      </c>
      <c r="B5" s="17">
        <f>+[1]PAT!B6</f>
        <v>100</v>
      </c>
      <c r="C5" s="17">
        <f>+[1]PAT!C6</f>
        <v>100</v>
      </c>
      <c r="D5" s="17">
        <f>+[1]PAT!D6</f>
        <v>100</v>
      </c>
      <c r="E5" s="17">
        <f>+[1]PAT!E6</f>
        <v>100</v>
      </c>
      <c r="F5" s="17">
        <f>+[1]PAT!F6</f>
        <v>100</v>
      </c>
      <c r="G5" s="17">
        <f>+[1]PAT!G6</f>
        <v>100</v>
      </c>
      <c r="H5" s="17">
        <f>+[1]PAT!H6</f>
        <v>100</v>
      </c>
      <c r="I5" s="17">
        <f>+[1]PAT!I6</f>
        <v>100</v>
      </c>
      <c r="J5" s="17">
        <f>+[1]PAT!J6</f>
        <v>100</v>
      </c>
      <c r="K5" s="17">
        <f>+[1]PAT!K6</f>
        <v>100</v>
      </c>
      <c r="L5" s="17">
        <f>+[1]PAT!L6</f>
        <v>100</v>
      </c>
      <c r="M5" s="17">
        <f>+[1]PAT!M6</f>
        <v>100</v>
      </c>
      <c r="N5" s="17">
        <f>+[1]PAT!N6</f>
        <v>100</v>
      </c>
      <c r="O5" s="17">
        <f>+[1]PAT!R6</f>
        <v>100</v>
      </c>
      <c r="P5" s="17">
        <f>+[1]PAT!S6</f>
        <v>100</v>
      </c>
      <c r="Q5" s="17">
        <f>+[1]PAT!T6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+[1]PAT!A7</f>
        <v>42736</v>
      </c>
      <c r="B6" s="17">
        <f>+[1]PAT!B7</f>
        <v>102.55929999999999</v>
      </c>
      <c r="C6" s="17">
        <f>+[1]PAT!C7</f>
        <v>100.9464</v>
      </c>
      <c r="D6" s="17">
        <f>+[1]PAT!D7</f>
        <v>101.1901</v>
      </c>
      <c r="E6" s="17">
        <f>+[1]PAT!E7</f>
        <v>100.91370000000001</v>
      </c>
      <c r="F6" s="17">
        <f>+[1]PAT!F7</f>
        <v>110.3184</v>
      </c>
      <c r="G6" s="17">
        <f>+[1]PAT!G7</f>
        <v>101.0684</v>
      </c>
      <c r="H6" s="17">
        <f>+[1]PAT!H7</f>
        <v>104.7253</v>
      </c>
      <c r="I6" s="17">
        <f>+[1]PAT!I7</f>
        <v>102.4768</v>
      </c>
      <c r="J6" s="17">
        <f>+[1]PAT!J7</f>
        <v>101.6649</v>
      </c>
      <c r="K6" s="17">
        <f>+[1]PAT!K7</f>
        <v>100.96120000000001</v>
      </c>
      <c r="L6" s="17">
        <f>+[1]PAT!L7</f>
        <v>106.99169999999999</v>
      </c>
      <c r="M6" s="17">
        <f>+[1]PAT!M7</f>
        <v>102.2654</v>
      </c>
      <c r="N6" s="17">
        <f>+[1]PAT!N7</f>
        <v>102.48390000000001</v>
      </c>
      <c r="O6" s="18">
        <f>+[1]PAT!R7</f>
        <v>100.68429999999999</v>
      </c>
      <c r="P6" s="19">
        <f>+[1]PAT!S7</f>
        <v>101.8374</v>
      </c>
      <c r="Q6" s="20">
        <f>+[1]PAT!T7</f>
        <v>106.15560000000001</v>
      </c>
      <c r="R6" s="18">
        <f t="shared" ref="R6:R69" si="6">+SUMPRODUCT($C$3:$N$3,C6:N6)</f>
        <v>102.55968636999999</v>
      </c>
      <c r="S6" s="19">
        <f t="shared" ref="S6:S69" si="7">+($C$3*$C6+$D$3*$D6+$E$3*$E6+$G$3*$G6+$K$3*$K6+$M$3*$M6+$N$3*$N6)/SUM($C$3:$E$3,$G$3,$K$3,$M$3:$N$3)</f>
        <v>101.14063898023835</v>
      </c>
      <c r="T6" s="19">
        <f t="shared" ref="T6:T69" si="8">+($E$3*$E6+$G$3*$G6+$K$3*$K6+$M$3*$M6+$N$3*$N6)/SUM($E$3,$G$3,$K$3,$M$3:$N$3)</f>
        <v>101.28642126696833</v>
      </c>
      <c r="U6" s="19">
        <f t="shared" ref="U6:U69" si="9">+($E$3*$E6+$G$3*$G6+$K$3*$K6+$N$3*$N6)/SUM($E$3,$G$3,$K$3,$N$3)</f>
        <v>101.12218044914135</v>
      </c>
      <c r="V6" s="19"/>
      <c r="W6" s="20">
        <f t="shared" ref="W6:W69" si="10">($E$3*$E6+SUMPRODUCT($G$3:$L$3,$G6:$L6)+$N$3*$N6)/SUM($E$3,$G$3:$L$3,$N$3)</f>
        <v>102.04954939736697</v>
      </c>
      <c r="X6" s="21"/>
      <c r="Y6" s="42">
        <f t="shared" ref="Y6:AN21" si="11">+B6/B5-1</f>
        <v>2.5592999999999977E-2</v>
      </c>
      <c r="Z6" s="24">
        <f t="shared" si="11"/>
        <v>9.4639999999999169E-3</v>
      </c>
      <c r="AA6" s="24">
        <f t="shared" si="11"/>
        <v>1.1900999999999939E-2</v>
      </c>
      <c r="AB6" s="24">
        <f t="shared" si="11"/>
        <v>9.1369999999999507E-3</v>
      </c>
      <c r="AC6" s="24">
        <f t="shared" si="11"/>
        <v>0.10318399999999994</v>
      </c>
      <c r="AD6" s="24">
        <f t="shared" si="11"/>
        <v>1.0683999999999916E-2</v>
      </c>
      <c r="AE6" s="24">
        <f t="shared" si="11"/>
        <v>4.7252999999999989E-2</v>
      </c>
      <c r="AF6" s="24">
        <f t="shared" si="11"/>
        <v>2.4767999999999901E-2</v>
      </c>
      <c r="AG6" s="24">
        <f t="shared" si="11"/>
        <v>1.6649000000000136E-2</v>
      </c>
      <c r="AH6" s="24">
        <f t="shared" si="11"/>
        <v>9.6119999999999539E-3</v>
      </c>
      <c r="AI6" s="24">
        <f t="shared" si="11"/>
        <v>6.9917000000000007E-2</v>
      </c>
      <c r="AJ6" s="24">
        <f t="shared" si="11"/>
        <v>2.2653999999999952E-2</v>
      </c>
      <c r="AK6" s="24">
        <f t="shared" si="11"/>
        <v>2.4839000000000055E-2</v>
      </c>
      <c r="AL6" s="24">
        <f t="shared" si="11"/>
        <v>6.8429999999999325E-3</v>
      </c>
      <c r="AM6" s="24">
        <f t="shared" si="11"/>
        <v>1.8374000000000112E-2</v>
      </c>
      <c r="AN6" s="24">
        <f t="shared" si="11"/>
        <v>6.1556000000000166E-2</v>
      </c>
      <c r="AO6" s="24">
        <f t="shared" ref="AO6:AT21" si="12">+R6/R5-1</f>
        <v>2.5596863699999917E-2</v>
      </c>
      <c r="AP6" s="24">
        <f t="shared" si="12"/>
        <v>1.140638980238351E-2</v>
      </c>
      <c r="AQ6" s="24">
        <f t="shared" si="12"/>
        <v>1.2864212669683406E-2</v>
      </c>
      <c r="AR6" s="24">
        <f t="shared" si="12"/>
        <v>1.1221804491413634E-2</v>
      </c>
      <c r="AS6" s="24" t="e">
        <f t="shared" si="12"/>
        <v>#DIV/0!</v>
      </c>
      <c r="AT6" s="24">
        <f>+W6/W5-1</f>
        <v>2.0495493973669676E-2</v>
      </c>
      <c r="AU6" s="21"/>
      <c r="BR6" s="21"/>
      <c r="BS6" s="35">
        <f t="shared" ref="BS6:BS69" si="13">+A6</f>
        <v>42736</v>
      </c>
      <c r="BT6" s="24">
        <f>(C6-C5)/$B5*C$3</f>
        <v>2.5959751999999918E-3</v>
      </c>
      <c r="BU6" s="24">
        <f t="shared" ref="BU6:CE21" si="14">(D6-D5)/$B5*D$3</f>
        <v>4.1653500000000043E-4</v>
      </c>
      <c r="BV6" s="24">
        <f t="shared" si="14"/>
        <v>1.1713634000000074E-3</v>
      </c>
      <c r="BW6" s="24">
        <f t="shared" si="14"/>
        <v>1.0380310399999997E-2</v>
      </c>
      <c r="BX6" s="24">
        <f t="shared" si="14"/>
        <v>6.9980199999999807E-4</v>
      </c>
      <c r="BY6" s="24">
        <f t="shared" si="14"/>
        <v>2.3390235000000023E-3</v>
      </c>
      <c r="BZ6" s="24">
        <f t="shared" si="14"/>
        <v>3.3238655999999964E-3</v>
      </c>
      <c r="CA6" s="24">
        <f t="shared" si="14"/>
        <v>5.311031000000009E-4</v>
      </c>
      <c r="CB6" s="24">
        <f t="shared" si="14"/>
        <v>7.4685240000000404E-4</v>
      </c>
      <c r="CC6" s="24">
        <f t="shared" si="14"/>
        <v>1.4612652999999988E-3</v>
      </c>
      <c r="CD6" s="24">
        <f t="shared" si="14"/>
        <v>1.1508231999999999E-3</v>
      </c>
      <c r="CE6" s="24">
        <f t="shared" si="14"/>
        <v>7.7994460000000169E-4</v>
      </c>
      <c r="CF6" s="24">
        <f>+SUM(BT6:CE6)</f>
        <v>2.55968637E-2</v>
      </c>
      <c r="CG6" s="21"/>
      <c r="CH6" s="24">
        <f>+CH$3*(B$95-B$55)/$B$55</f>
        <v>14.227782413214134</v>
      </c>
      <c r="CI6" s="57">
        <f>+CI$3*(C$95-C$55)/$B$55</f>
        <v>4.31092439273207</v>
      </c>
      <c r="CJ6" s="57">
        <f t="shared" ref="CJ6:CT6" si="15">+CJ$3*(D$95-D$55)/$B$55</f>
        <v>0.38551020246251527</v>
      </c>
      <c r="CK6" s="57">
        <f t="shared" si="15"/>
        <v>1.587013865916491</v>
      </c>
      <c r="CL6" s="57">
        <f t="shared" si="15"/>
        <v>1.2501371118784941</v>
      </c>
      <c r="CM6" s="57">
        <f t="shared" si="15"/>
        <v>0.94600737538881119</v>
      </c>
      <c r="CN6" s="57">
        <f t="shared" si="15"/>
        <v>0.80058271381499446</v>
      </c>
      <c r="CO6" s="57">
        <f t="shared" si="15"/>
        <v>2.2403613150079265</v>
      </c>
      <c r="CP6" s="57">
        <f t="shared" si="15"/>
        <v>0.32845383355197721</v>
      </c>
      <c r="CQ6" s="57">
        <f t="shared" si="15"/>
        <v>0.95955301145232164</v>
      </c>
      <c r="CR6" s="57">
        <f t="shared" si="15"/>
        <v>0.16298878822749974</v>
      </c>
      <c r="CS6" s="57">
        <f t="shared" si="15"/>
        <v>0.75164889399681956</v>
      </c>
      <c r="CT6" s="57">
        <f t="shared" si="15"/>
        <v>0.50434131448064201</v>
      </c>
    </row>
    <row r="7" spans="1:99" x14ac:dyDescent="0.25">
      <c r="A7" s="31">
        <f>+[1]PAT!A8</f>
        <v>42767</v>
      </c>
      <c r="B7" s="17">
        <f>+[1]PAT!B8</f>
        <v>104.28270000000001</v>
      </c>
      <c r="C7" s="17">
        <f>+[1]PAT!C8</f>
        <v>102.2499</v>
      </c>
      <c r="D7" s="17">
        <f>+[1]PAT!D8</f>
        <v>105.35599999999999</v>
      </c>
      <c r="E7" s="17">
        <f>+[1]PAT!E8</f>
        <v>102.37560000000001</v>
      </c>
      <c r="F7" s="17">
        <f>+[1]PAT!F8</f>
        <v>112.0198</v>
      </c>
      <c r="G7" s="17">
        <f>+[1]PAT!G8</f>
        <v>101.28189999999999</v>
      </c>
      <c r="H7" s="17">
        <f>+[1]PAT!H8</f>
        <v>107.0073</v>
      </c>
      <c r="I7" s="17">
        <f>+[1]PAT!I8</f>
        <v>104.4111</v>
      </c>
      <c r="J7" s="17">
        <f>+[1]PAT!J8</f>
        <v>105.7368</v>
      </c>
      <c r="K7" s="17">
        <f>+[1]PAT!K8</f>
        <v>102.53189999999999</v>
      </c>
      <c r="L7" s="17">
        <f>+[1]PAT!L8</f>
        <v>106.687</v>
      </c>
      <c r="M7" s="17">
        <f>+[1]PAT!M8</f>
        <v>105.6675</v>
      </c>
      <c r="N7" s="17">
        <f>+[1]PAT!N8</f>
        <v>104.28149999999999</v>
      </c>
      <c r="O7" s="18">
        <f>+[1]PAT!R8</f>
        <v>101.17400000000001</v>
      </c>
      <c r="P7" s="19">
        <f>+[1]PAT!S8</f>
        <v>103.524</v>
      </c>
      <c r="Q7" s="20">
        <f>+[1]PAT!T8</f>
        <v>108.76519999999999</v>
      </c>
      <c r="R7" s="18">
        <f t="shared" si="6"/>
        <v>104.28298574</v>
      </c>
      <c r="S7" s="19">
        <f t="shared" si="7"/>
        <v>102.73374667370643</v>
      </c>
      <c r="T7" s="19">
        <f t="shared" si="8"/>
        <v>102.84952799773755</v>
      </c>
      <c r="U7" s="19">
        <f t="shared" si="9"/>
        <v>102.37676387054161</v>
      </c>
      <c r="V7" s="19"/>
      <c r="W7" s="20">
        <f t="shared" si="10"/>
        <v>103.67379434452069</v>
      </c>
      <c r="X7" s="21"/>
      <c r="Y7" s="42">
        <f t="shared" si="11"/>
        <v>1.6803936844342893E-2</v>
      </c>
      <c r="Z7" s="24">
        <f t="shared" si="11"/>
        <v>1.2912793323981875E-2</v>
      </c>
      <c r="AA7" s="24">
        <f t="shared" si="11"/>
        <v>4.116904716963421E-2</v>
      </c>
      <c r="AB7" s="24">
        <f t="shared" si="11"/>
        <v>1.4486635610427623E-2</v>
      </c>
      <c r="AC7" s="24">
        <f t="shared" si="11"/>
        <v>1.5422631220177285E-2</v>
      </c>
      <c r="AD7" s="24">
        <f t="shared" si="11"/>
        <v>2.112430789445563E-3</v>
      </c>
      <c r="AE7" s="24">
        <f t="shared" si="11"/>
        <v>2.1790341015972325E-2</v>
      </c>
      <c r="AF7" s="24">
        <f t="shared" si="11"/>
        <v>1.8875491818636014E-2</v>
      </c>
      <c r="AG7" s="24">
        <f t="shared" si="11"/>
        <v>4.0052171398388126E-2</v>
      </c>
      <c r="AH7" s="24">
        <f t="shared" si="11"/>
        <v>1.5557461678347595E-2</v>
      </c>
      <c r="AI7" s="24">
        <f t="shared" si="11"/>
        <v>-2.8478844620657418E-3</v>
      </c>
      <c r="AJ7" s="24">
        <f t="shared" si="11"/>
        <v>3.3267361199389001E-2</v>
      </c>
      <c r="AK7" s="24">
        <f t="shared" si="11"/>
        <v>1.7540316088673347E-2</v>
      </c>
      <c r="AL7" s="24">
        <f t="shared" si="11"/>
        <v>4.8637175805961164E-3</v>
      </c>
      <c r="AM7" s="24">
        <f t="shared" si="11"/>
        <v>1.6561695408563004E-2</v>
      </c>
      <c r="AN7" s="24">
        <f t="shared" si="11"/>
        <v>2.4582782255481384E-2</v>
      </c>
      <c r="AO7" s="24">
        <f t="shared" si="12"/>
        <v>1.6802892354632837E-2</v>
      </c>
      <c r="AP7" s="24">
        <f t="shared" si="12"/>
        <v>1.5751410209889682E-2</v>
      </c>
      <c r="AQ7" s="24">
        <f t="shared" si="12"/>
        <v>1.5432539833243997E-2</v>
      </c>
      <c r="AR7" s="24">
        <f t="shared" si="12"/>
        <v>1.2406609665930102E-2</v>
      </c>
      <c r="AS7" s="24" t="e">
        <f t="shared" si="12"/>
        <v>#DIV/0!</v>
      </c>
      <c r="AT7" s="24">
        <f t="shared" si="12"/>
        <v>1.5916238305268005E-2</v>
      </c>
      <c r="AU7" s="21"/>
      <c r="BR7" s="21"/>
      <c r="BS7" s="35">
        <f t="shared" si="13"/>
        <v>42767</v>
      </c>
      <c r="BT7" s="24">
        <f>(C7-C6)/$B6*C$3</f>
        <v>3.4862762323845803E-3</v>
      </c>
      <c r="BU7" s="24">
        <f t="shared" si="14"/>
        <v>1.4216799451634303E-3</v>
      </c>
      <c r="BV7" s="24">
        <f t="shared" si="14"/>
        <v>1.827387472418396E-3</v>
      </c>
      <c r="BW7" s="24">
        <f t="shared" si="14"/>
        <v>1.6688963360709432E-3</v>
      </c>
      <c r="BX7" s="24">
        <f t="shared" si="14"/>
        <v>1.363528222208981E-4</v>
      </c>
      <c r="BY7" s="24">
        <f t="shared" si="14"/>
        <v>1.101401823140367E-3</v>
      </c>
      <c r="BZ7" s="24">
        <f t="shared" si="14"/>
        <v>2.5310533515731973E-3</v>
      </c>
      <c r="CA7" s="24">
        <f t="shared" si="14"/>
        <v>1.2665220023927617E-3</v>
      </c>
      <c r="CB7" s="24">
        <f t="shared" si="14"/>
        <v>1.1899787732560488E-3</v>
      </c>
      <c r="CC7" s="24">
        <f t="shared" si="14"/>
        <v>-6.2093150011748659E-5</v>
      </c>
      <c r="CD7" s="24">
        <f t="shared" si="14"/>
        <v>1.6851390366353926E-3</v>
      </c>
      <c r="CE7" s="24">
        <f t="shared" si="14"/>
        <v>5.5036101065432039E-4</v>
      </c>
      <c r="CF7" s="24">
        <f t="shared" ref="CF7:CF70" si="16">+SUM(BT7:CE7)</f>
        <v>1.6802955655898587E-2</v>
      </c>
    </row>
    <row r="8" spans="1:99" x14ac:dyDescent="0.25">
      <c r="A8" s="31">
        <f>+[1]PAT!A9</f>
        <v>42795</v>
      </c>
      <c r="B8" s="17">
        <f>+[1]PAT!B9</f>
        <v>106.5167</v>
      </c>
      <c r="C8" s="17">
        <f>+[1]PAT!C9</f>
        <v>103.9781</v>
      </c>
      <c r="D8" s="17">
        <f>+[1]PAT!D9</f>
        <v>106.5579</v>
      </c>
      <c r="E8" s="17">
        <f>+[1]PAT!E9</f>
        <v>104.7865</v>
      </c>
      <c r="F8" s="17">
        <f>+[1]PAT!F9</f>
        <v>115.3729</v>
      </c>
      <c r="G8" s="17">
        <f>+[1]PAT!G9</f>
        <v>102.3074</v>
      </c>
      <c r="H8" s="17">
        <f>+[1]PAT!H9</f>
        <v>108.72539999999999</v>
      </c>
      <c r="I8" s="17">
        <f>+[1]PAT!I9</f>
        <v>106.3107</v>
      </c>
      <c r="J8" s="17">
        <f>+[1]PAT!J9</f>
        <v>107.843</v>
      </c>
      <c r="K8" s="17">
        <f>+[1]PAT!K9</f>
        <v>105.026</v>
      </c>
      <c r="L8" s="17">
        <f>+[1]PAT!L9</f>
        <v>123.3177</v>
      </c>
      <c r="M8" s="17">
        <f>+[1]PAT!M9</f>
        <v>105.4631</v>
      </c>
      <c r="N8" s="17">
        <f>+[1]PAT!N9</f>
        <v>106.39700000000001</v>
      </c>
      <c r="O8" s="18">
        <f>+[1]PAT!R9</f>
        <v>102.5219</v>
      </c>
      <c r="P8" s="19">
        <f>+[1]PAT!S9</f>
        <v>105.2611</v>
      </c>
      <c r="Q8" s="20">
        <f>+[1]PAT!T9</f>
        <v>113.2246</v>
      </c>
      <c r="R8" s="18">
        <f t="shared" si="6"/>
        <v>106.51724341999999</v>
      </c>
      <c r="S8" s="19">
        <f t="shared" si="7"/>
        <v>104.45677298235029</v>
      </c>
      <c r="T8" s="19">
        <f t="shared" si="8"/>
        <v>104.62012296380092</v>
      </c>
      <c r="U8" s="19">
        <f t="shared" si="9"/>
        <v>104.47869881109644</v>
      </c>
      <c r="V8" s="19"/>
      <c r="W8" s="20">
        <f t="shared" si="10"/>
        <v>106.25344867420732</v>
      </c>
      <c r="X8" s="21"/>
      <c r="Y8" s="42">
        <f t="shared" si="11"/>
        <v>2.1422537007576459E-2</v>
      </c>
      <c r="Z8" s="24">
        <f t="shared" si="11"/>
        <v>1.6901728021250007E-2</v>
      </c>
      <c r="AA8" s="24">
        <f t="shared" si="11"/>
        <v>1.1407988154447768E-2</v>
      </c>
      <c r="AB8" s="24">
        <f t="shared" si="11"/>
        <v>2.3549556730314558E-2</v>
      </c>
      <c r="AC8" s="24">
        <f t="shared" si="11"/>
        <v>2.993310111248193E-2</v>
      </c>
      <c r="AD8" s="24">
        <f t="shared" si="11"/>
        <v>1.0125204997141646E-2</v>
      </c>
      <c r="AE8" s="24">
        <f t="shared" si="11"/>
        <v>1.6055913942319755E-2</v>
      </c>
      <c r="AF8" s="24">
        <f t="shared" si="11"/>
        <v>1.8193467935880392E-2</v>
      </c>
      <c r="AG8" s="24">
        <f t="shared" si="11"/>
        <v>1.9919271247096582E-2</v>
      </c>
      <c r="AH8" s="24">
        <f t="shared" si="11"/>
        <v>2.4325112477190158E-2</v>
      </c>
      <c r="AI8" s="24">
        <f t="shared" si="11"/>
        <v>0.15588309728458016</v>
      </c>
      <c r="AJ8" s="24">
        <f t="shared" si="11"/>
        <v>-1.9343696027634971E-3</v>
      </c>
      <c r="AK8" s="24">
        <f t="shared" si="11"/>
        <v>2.0286436232697103E-2</v>
      </c>
      <c r="AL8" s="24">
        <f t="shared" si="11"/>
        <v>1.3322592760985907E-2</v>
      </c>
      <c r="AM8" s="24">
        <f t="shared" si="11"/>
        <v>1.6779683938024093E-2</v>
      </c>
      <c r="AN8" s="24">
        <f t="shared" si="11"/>
        <v>4.1000246402342011E-2</v>
      </c>
      <c r="AO8" s="24">
        <f t="shared" si="12"/>
        <v>2.1424949277636385E-2</v>
      </c>
      <c r="AP8" s="24">
        <f t="shared" si="12"/>
        <v>1.6771765504828506E-2</v>
      </c>
      <c r="AQ8" s="24">
        <f t="shared" si="12"/>
        <v>1.7215392238866922E-2</v>
      </c>
      <c r="AR8" s="24">
        <f t="shared" si="12"/>
        <v>2.0531367285771873E-2</v>
      </c>
      <c r="AS8" s="24" t="e">
        <f t="shared" si="12"/>
        <v>#DIV/0!</v>
      </c>
      <c r="AT8" s="24">
        <f t="shared" si="12"/>
        <v>2.4882414558052401E-2</v>
      </c>
      <c r="AU8" s="21"/>
      <c r="BR8" s="21"/>
      <c r="BS8" s="35">
        <f t="shared" si="13"/>
        <v>42795</v>
      </c>
      <c r="BT8" s="24">
        <f t="shared" ref="BT8:CE42" si="17">(C8-C7)/$B7*C$3</f>
        <v>4.5457708709114768E-3</v>
      </c>
      <c r="BU8" s="24">
        <f t="shared" si="14"/>
        <v>4.033890568617836E-4</v>
      </c>
      <c r="BV8" s="24">
        <f t="shared" si="14"/>
        <v>2.9638413658257768E-3</v>
      </c>
      <c r="BW8" s="24">
        <f t="shared" si="14"/>
        <v>3.2346866738202961E-3</v>
      </c>
      <c r="BX8" s="24">
        <f t="shared" si="14"/>
        <v>6.4411690529685682E-4</v>
      </c>
      <c r="BY8" s="24">
        <f t="shared" si="14"/>
        <v>8.1553268183504686E-4</v>
      </c>
      <c r="BZ8" s="24">
        <f t="shared" si="14"/>
        <v>2.444569617012208E-3</v>
      </c>
      <c r="CA8" s="24">
        <f t="shared" si="14"/>
        <v>6.4428500604606542E-4</v>
      </c>
      <c r="CB8" s="24">
        <f t="shared" si="14"/>
        <v>1.8583290421134112E-3</v>
      </c>
      <c r="CC8" s="24">
        <f t="shared" si="14"/>
        <v>3.3330708736923772E-3</v>
      </c>
      <c r="CD8" s="24">
        <f t="shared" si="14"/>
        <v>-9.957087800757311E-5</v>
      </c>
      <c r="CE8" s="24">
        <f t="shared" si="14"/>
        <v>6.3698676769972733E-4</v>
      </c>
      <c r="CF8" s="24">
        <f t="shared" si="16"/>
        <v>2.1425007983107449E-2</v>
      </c>
    </row>
    <row r="9" spans="1:99" x14ac:dyDescent="0.25">
      <c r="A9" s="31">
        <f>+[1]PAT!A10</f>
        <v>42826</v>
      </c>
      <c r="B9" s="17">
        <f>+[1]PAT!B10</f>
        <v>108.65170000000001</v>
      </c>
      <c r="C9" s="17">
        <f>+[1]PAT!C10</f>
        <v>105.4772</v>
      </c>
      <c r="D9" s="17">
        <f>+[1]PAT!D10</f>
        <v>109.66500000000001</v>
      </c>
      <c r="E9" s="17">
        <f>+[1]PAT!E10</f>
        <v>105.76</v>
      </c>
      <c r="F9" s="17">
        <f>+[1]PAT!F10</f>
        <v>119.3459</v>
      </c>
      <c r="G9" s="17">
        <f>+[1]PAT!G10</f>
        <v>103.65560000000001</v>
      </c>
      <c r="H9" s="17">
        <f>+[1]PAT!H10</f>
        <v>110.6841</v>
      </c>
      <c r="I9" s="17">
        <f>+[1]PAT!I10</f>
        <v>107.5492</v>
      </c>
      <c r="J9" s="17">
        <f>+[1]PAT!J10</f>
        <v>115.2587</v>
      </c>
      <c r="K9" s="17">
        <f>+[1]PAT!K10</f>
        <v>108.9559</v>
      </c>
      <c r="L9" s="17">
        <f>+[1]PAT!L10</f>
        <v>123.6835</v>
      </c>
      <c r="M9" s="17">
        <f>+[1]PAT!M10</f>
        <v>107.6891</v>
      </c>
      <c r="N9" s="17">
        <f>+[1]PAT!N10</f>
        <v>108.83799999999999</v>
      </c>
      <c r="O9" s="18">
        <f>+[1]PAT!R10</f>
        <v>105.197</v>
      </c>
      <c r="P9" s="19">
        <f>+[1]PAT!S10</f>
        <v>107.0217</v>
      </c>
      <c r="Q9" s="20">
        <f>+[1]PAT!T10</f>
        <v>116.2906</v>
      </c>
      <c r="R9" s="18">
        <f t="shared" si="6"/>
        <v>108.65243848000001</v>
      </c>
      <c r="S9" s="19">
        <f t="shared" si="7"/>
        <v>106.30945492532813</v>
      </c>
      <c r="T9" s="19">
        <f t="shared" si="8"/>
        <v>106.62292621606335</v>
      </c>
      <c r="U9" s="19">
        <f t="shared" si="9"/>
        <v>106.44405690224572</v>
      </c>
      <c r="V9" s="19"/>
      <c r="W9" s="20">
        <f t="shared" si="10"/>
        <v>108.29772612646025</v>
      </c>
      <c r="X9" s="21"/>
      <c r="Y9" s="42">
        <f t="shared" si="11"/>
        <v>2.0043805337566889E-2</v>
      </c>
      <c r="Z9" s="24">
        <f t="shared" si="11"/>
        <v>1.441745906109082E-2</v>
      </c>
      <c r="AA9" s="24">
        <f t="shared" si="11"/>
        <v>2.9158795359142786E-2</v>
      </c>
      <c r="AB9" s="24">
        <f t="shared" si="11"/>
        <v>9.2903188864978947E-3</v>
      </c>
      <c r="AC9" s="24">
        <f t="shared" si="11"/>
        <v>3.4436163085091787E-2</v>
      </c>
      <c r="AD9" s="24">
        <f t="shared" si="11"/>
        <v>1.3177932388077629E-2</v>
      </c>
      <c r="AE9" s="24">
        <f t="shared" si="11"/>
        <v>1.801510962479802E-2</v>
      </c>
      <c r="AF9" s="24">
        <f t="shared" si="11"/>
        <v>1.1649815117387163E-2</v>
      </c>
      <c r="AG9" s="24">
        <f t="shared" si="11"/>
        <v>6.8763851153992306E-2</v>
      </c>
      <c r="AH9" s="24">
        <f t="shared" si="11"/>
        <v>3.7418353550549455E-2</v>
      </c>
      <c r="AI9" s="24">
        <f t="shared" si="11"/>
        <v>2.9663219472955138E-3</v>
      </c>
      <c r="AJ9" s="24">
        <f t="shared" si="11"/>
        <v>2.1106908482682485E-2</v>
      </c>
      <c r="AK9" s="24">
        <f t="shared" si="11"/>
        <v>2.2942376194817315E-2</v>
      </c>
      <c r="AL9" s="24">
        <f t="shared" si="11"/>
        <v>2.6092961601374975E-2</v>
      </c>
      <c r="AM9" s="24">
        <f t="shared" si="11"/>
        <v>1.6726026993827636E-2</v>
      </c>
      <c r="AN9" s="24">
        <f t="shared" si="11"/>
        <v>2.7078921011864932E-2</v>
      </c>
      <c r="AO9" s="24">
        <f t="shared" si="12"/>
        <v>2.0045534332698622E-2</v>
      </c>
      <c r="AP9" s="24">
        <f t="shared" si="12"/>
        <v>1.7736350550393576E-2</v>
      </c>
      <c r="AQ9" s="24">
        <f t="shared" si="12"/>
        <v>1.9143575781835009E-2</v>
      </c>
      <c r="AR9" s="24">
        <f t="shared" si="12"/>
        <v>1.8811088896721007E-2</v>
      </c>
      <c r="AS9" s="24" t="e">
        <f t="shared" si="12"/>
        <v>#DIV/0!</v>
      </c>
      <c r="AT9" s="24">
        <f t="shared" si="12"/>
        <v>1.9239633891988461E-2</v>
      </c>
      <c r="AU9" s="21"/>
      <c r="BR9" s="21"/>
      <c r="BS9" s="35">
        <f t="shared" si="13"/>
        <v>42826</v>
      </c>
      <c r="BT9" s="24">
        <f t="shared" si="17"/>
        <v>3.8604569048797006E-3</v>
      </c>
      <c r="BU9" s="24">
        <f t="shared" si="14"/>
        <v>1.0209525830221938E-3</v>
      </c>
      <c r="BV9" s="24">
        <f t="shared" si="14"/>
        <v>1.1716726109614753E-3</v>
      </c>
      <c r="BW9" s="24">
        <f t="shared" si="14"/>
        <v>3.7523111399433125E-3</v>
      </c>
      <c r="BX9" s="24">
        <f t="shared" si="14"/>
        <v>8.290446474590404E-4</v>
      </c>
      <c r="BY9" s="24">
        <f t="shared" si="14"/>
        <v>9.1023895783478442E-4</v>
      </c>
      <c r="BZ9" s="24">
        <f t="shared" si="14"/>
        <v>1.5603816115219516E-3</v>
      </c>
      <c r="CA9" s="24">
        <f t="shared" si="14"/>
        <v>2.2208802000061962E-3</v>
      </c>
      <c r="CB9" s="24">
        <f t="shared" si="14"/>
        <v>2.8667169561204984E-3</v>
      </c>
      <c r="CC9" s="24">
        <f t="shared" si="14"/>
        <v>7.1774848450992685E-5</v>
      </c>
      <c r="CD9" s="24">
        <f t="shared" si="14"/>
        <v>1.0616250785088154E-3</v>
      </c>
      <c r="CE9" s="24">
        <f t="shared" si="14"/>
        <v>7.1958106099794319E-4</v>
      </c>
      <c r="CF9" s="24">
        <f t="shared" si="16"/>
        <v>2.0045636599706904E-2</v>
      </c>
    </row>
    <row r="10" spans="1:99" x14ac:dyDescent="0.25">
      <c r="A10" s="31">
        <f>+[1]PAT!A11</f>
        <v>42856</v>
      </c>
      <c r="B10" s="17">
        <f>+[1]PAT!B11</f>
        <v>110.4897</v>
      </c>
      <c r="C10" s="17">
        <f>+[1]PAT!C11</f>
        <v>107.5956</v>
      </c>
      <c r="D10" s="17">
        <f>+[1]PAT!D11</f>
        <v>111.7105</v>
      </c>
      <c r="E10" s="17">
        <f>+[1]PAT!E11</f>
        <v>106.9611</v>
      </c>
      <c r="F10" s="17">
        <f>+[1]PAT!F11</f>
        <v>123.2025</v>
      </c>
      <c r="G10" s="17">
        <f>+[1]PAT!G11</f>
        <v>105.84780000000001</v>
      </c>
      <c r="H10" s="17">
        <f>+[1]PAT!H11</f>
        <v>112.5553</v>
      </c>
      <c r="I10" s="17">
        <f>+[1]PAT!I11</f>
        <v>108.0742</v>
      </c>
      <c r="J10" s="17">
        <f>+[1]PAT!J11</f>
        <v>115.39100000000001</v>
      </c>
      <c r="K10" s="17">
        <f>+[1]PAT!K11</f>
        <v>112.5688</v>
      </c>
      <c r="L10" s="17">
        <f>+[1]PAT!L11</f>
        <v>123.88720000000001</v>
      </c>
      <c r="M10" s="17">
        <f>+[1]PAT!M11</f>
        <v>107.9996</v>
      </c>
      <c r="N10" s="17">
        <f>+[1]PAT!N11</f>
        <v>109.85550000000001</v>
      </c>
      <c r="O10" s="18">
        <f>+[1]PAT!R11</f>
        <v>107.3134</v>
      </c>
      <c r="P10" s="19">
        <f>+[1]PAT!S11</f>
        <v>109.1808</v>
      </c>
      <c r="Q10" s="20">
        <f>+[1]PAT!T11</f>
        <v>116.8725</v>
      </c>
      <c r="R10" s="18">
        <f t="shared" si="6"/>
        <v>110.49065451</v>
      </c>
      <c r="S10" s="19">
        <f t="shared" si="7"/>
        <v>108.23838081158546</v>
      </c>
      <c r="T10" s="19">
        <f t="shared" si="8"/>
        <v>108.39333161764705</v>
      </c>
      <c r="U10" s="19">
        <f t="shared" si="9"/>
        <v>108.45938698811096</v>
      </c>
      <c r="V10" s="19"/>
      <c r="W10" s="20">
        <f t="shared" si="10"/>
        <v>109.74738132764695</v>
      </c>
      <c r="X10" s="21"/>
      <c r="Y10" s="42">
        <f t="shared" si="11"/>
        <v>1.6916440331812499E-2</v>
      </c>
      <c r="Z10" s="24">
        <f t="shared" si="11"/>
        <v>2.0083961273147155E-2</v>
      </c>
      <c r="AA10" s="24">
        <f t="shared" si="11"/>
        <v>1.8652259152874606E-2</v>
      </c>
      <c r="AB10" s="24">
        <f t="shared" si="11"/>
        <v>1.1356845688351047E-2</v>
      </c>
      <c r="AC10" s="24">
        <f t="shared" si="11"/>
        <v>3.231447414615829E-2</v>
      </c>
      <c r="AD10" s="24">
        <f t="shared" si="11"/>
        <v>2.1148881488313176E-2</v>
      </c>
      <c r="AE10" s="24">
        <f t="shared" si="11"/>
        <v>1.6905770566865597E-2</v>
      </c>
      <c r="AF10" s="24">
        <f t="shared" si="11"/>
        <v>4.8814867986002319E-3</v>
      </c>
      <c r="AG10" s="24">
        <f t="shared" si="11"/>
        <v>1.1478526132950861E-3</v>
      </c>
      <c r="AH10" s="24">
        <f t="shared" si="11"/>
        <v>3.3159287381408387E-2</v>
      </c>
      <c r="AI10" s="24">
        <f t="shared" si="11"/>
        <v>1.6469456313898956E-3</v>
      </c>
      <c r="AJ10" s="24">
        <f t="shared" si="11"/>
        <v>2.8833001668693292E-3</v>
      </c>
      <c r="AK10" s="24">
        <f t="shared" si="11"/>
        <v>9.3487568680057365E-3</v>
      </c>
      <c r="AL10" s="24">
        <f t="shared" si="11"/>
        <v>2.0118444442331906E-2</v>
      </c>
      <c r="AM10" s="24">
        <f t="shared" si="11"/>
        <v>2.0174413226476506E-2</v>
      </c>
      <c r="AN10" s="24">
        <f t="shared" si="11"/>
        <v>5.003843818846887E-3</v>
      </c>
      <c r="AO10" s="24">
        <f t="shared" si="12"/>
        <v>1.6918313622002579E-2</v>
      </c>
      <c r="AP10" s="24">
        <f t="shared" si="12"/>
        <v>1.8144443385700759E-2</v>
      </c>
      <c r="AQ10" s="24">
        <f t="shared" si="12"/>
        <v>1.6604359535172586E-2</v>
      </c>
      <c r="AR10" s="24">
        <f t="shared" si="12"/>
        <v>1.893323257789814E-2</v>
      </c>
      <c r="AS10" s="24" t="e">
        <f t="shared" si="12"/>
        <v>#DIV/0!</v>
      </c>
      <c r="AT10" s="24">
        <f t="shared" si="12"/>
        <v>1.338583230726309E-2</v>
      </c>
      <c r="AU10" s="21"/>
      <c r="BR10" s="21"/>
      <c r="BS10" s="35">
        <f t="shared" si="13"/>
        <v>42856</v>
      </c>
      <c r="BT10" s="24">
        <f t="shared" si="17"/>
        <v>5.3480720504143261E-3</v>
      </c>
      <c r="BU10" s="24">
        <f t="shared" si="14"/>
        <v>6.5891743985597691E-4</v>
      </c>
      <c r="BV10" s="24">
        <f t="shared" si="14"/>
        <v>1.4171984423621499E-3</v>
      </c>
      <c r="BW10" s="24">
        <f t="shared" si="14"/>
        <v>3.5708043224358197E-3</v>
      </c>
      <c r="BX10" s="24">
        <f t="shared" si="14"/>
        <v>1.3215541036173386E-3</v>
      </c>
      <c r="BY10" s="24">
        <f t="shared" si="14"/>
        <v>8.5248919252989221E-4</v>
      </c>
      <c r="BZ10" s="24">
        <f t="shared" si="14"/>
        <v>6.4844820651679426E-4</v>
      </c>
      <c r="CA10" s="24">
        <f t="shared" si="14"/>
        <v>3.8843110600202513E-5</v>
      </c>
      <c r="CB10" s="24">
        <f t="shared" si="14"/>
        <v>2.5836901769599532E-3</v>
      </c>
      <c r="CC10" s="24">
        <f t="shared" si="14"/>
        <v>3.9183280151164224E-5</v>
      </c>
      <c r="CD10" s="24">
        <f t="shared" si="14"/>
        <v>1.4517398255158671E-4</v>
      </c>
      <c r="CE10" s="24">
        <f t="shared" si="14"/>
        <v>2.9405430379828744E-4</v>
      </c>
      <c r="CF10" s="24">
        <f t="shared" si="16"/>
        <v>1.691842861179349E-2</v>
      </c>
    </row>
    <row r="11" spans="1:99" x14ac:dyDescent="0.25">
      <c r="A11" s="31">
        <f>+[1]PAT!A12</f>
        <v>42887</v>
      </c>
      <c r="B11" s="17">
        <f>+[1]PAT!B12</f>
        <v>111.7051</v>
      </c>
      <c r="C11" s="17">
        <f>+[1]PAT!C12</f>
        <v>107.9237</v>
      </c>
      <c r="D11" s="17">
        <f>+[1]PAT!D12</f>
        <v>112.99209999999999</v>
      </c>
      <c r="E11" s="17">
        <f>+[1]PAT!E12</f>
        <v>108.3356</v>
      </c>
      <c r="F11" s="17">
        <f>+[1]PAT!F12</f>
        <v>124.7449</v>
      </c>
      <c r="G11" s="17">
        <f>+[1]PAT!G12</f>
        <v>107.8202</v>
      </c>
      <c r="H11" s="17">
        <f>+[1]PAT!H12</f>
        <v>114.4315</v>
      </c>
      <c r="I11" s="17">
        <f>+[1]PAT!I12</f>
        <v>108.9388</v>
      </c>
      <c r="J11" s="17">
        <f>+[1]PAT!J12</f>
        <v>116.2683</v>
      </c>
      <c r="K11" s="17">
        <f>+[1]PAT!K12</f>
        <v>115.30370000000001</v>
      </c>
      <c r="L11" s="17">
        <f>+[1]PAT!L12</f>
        <v>124.1271</v>
      </c>
      <c r="M11" s="17">
        <f>+[1]PAT!M12</f>
        <v>109.12649999999999</v>
      </c>
      <c r="N11" s="17">
        <f>+[1]PAT!N12</f>
        <v>111.9854</v>
      </c>
      <c r="O11" s="18">
        <f>+[1]PAT!R12</f>
        <v>107.4796</v>
      </c>
      <c r="P11" s="19">
        <f>+[1]PAT!S12</f>
        <v>110.6001</v>
      </c>
      <c r="Q11" s="20">
        <f>+[1]PAT!T12</f>
        <v>117.9284</v>
      </c>
      <c r="R11" s="18">
        <f t="shared" si="6"/>
        <v>111.66460499000002</v>
      </c>
      <c r="S11" s="19">
        <f t="shared" si="7"/>
        <v>109.41032837532059</v>
      </c>
      <c r="T11" s="19">
        <f t="shared" si="8"/>
        <v>110.20902791289592</v>
      </c>
      <c r="U11" s="19">
        <f t="shared" si="9"/>
        <v>110.39064091809776</v>
      </c>
      <c r="V11" s="19"/>
      <c r="W11" s="20">
        <f t="shared" si="10"/>
        <v>111.28026597441128</v>
      </c>
      <c r="X11" s="21"/>
      <c r="Y11" s="42">
        <f t="shared" si="11"/>
        <v>1.1000120373211297E-2</v>
      </c>
      <c r="Z11" s="24">
        <f t="shared" si="11"/>
        <v>3.0493812014615873E-3</v>
      </c>
      <c r="AA11" s="24">
        <f t="shared" si="11"/>
        <v>1.1472511536516183E-2</v>
      </c>
      <c r="AB11" s="24">
        <f t="shared" si="11"/>
        <v>1.2850466197524169E-2</v>
      </c>
      <c r="AC11" s="24">
        <f t="shared" si="11"/>
        <v>1.2519226476735534E-2</v>
      </c>
      <c r="AD11" s="24">
        <f t="shared" si="11"/>
        <v>1.8634303216505055E-2</v>
      </c>
      <c r="AE11" s="24">
        <f t="shared" si="11"/>
        <v>1.6669139525193444E-2</v>
      </c>
      <c r="AF11" s="24">
        <f t="shared" si="11"/>
        <v>8.0000592185738295E-3</v>
      </c>
      <c r="AG11" s="24">
        <f t="shared" si="11"/>
        <v>7.6028459758559208E-3</v>
      </c>
      <c r="AH11" s="24">
        <f t="shared" si="11"/>
        <v>2.4295364257236551E-2</v>
      </c>
      <c r="AI11" s="24">
        <f t="shared" si="11"/>
        <v>1.9364389541454141E-3</v>
      </c>
      <c r="AJ11" s="24">
        <f t="shared" si="11"/>
        <v>1.0434297904806877E-2</v>
      </c>
      <c r="AK11" s="24">
        <f t="shared" si="11"/>
        <v>1.9388196312428496E-2</v>
      </c>
      <c r="AL11" s="24">
        <f t="shared" si="11"/>
        <v>1.5487348271512325E-3</v>
      </c>
      <c r="AM11" s="24">
        <f t="shared" si="11"/>
        <v>1.2999538380374487E-2</v>
      </c>
      <c r="AN11" s="24">
        <f t="shared" si="11"/>
        <v>9.0346317568290591E-3</v>
      </c>
      <c r="AO11" s="24">
        <f t="shared" si="12"/>
        <v>1.0624884839412152E-2</v>
      </c>
      <c r="AP11" s="24">
        <f t="shared" si="12"/>
        <v>1.0827467622369413E-2</v>
      </c>
      <c r="AQ11" s="24">
        <f t="shared" si="12"/>
        <v>1.6750996285026742E-2</v>
      </c>
      <c r="AR11" s="24">
        <f t="shared" si="12"/>
        <v>1.7806240507320048E-2</v>
      </c>
      <c r="AS11" s="24" t="e">
        <f t="shared" si="12"/>
        <v>#DIV/0!</v>
      </c>
      <c r="AT11" s="24">
        <f t="shared" si="12"/>
        <v>1.3967391551584774E-2</v>
      </c>
      <c r="AU11" s="21"/>
      <c r="BR11" s="21"/>
      <c r="BS11" s="35">
        <f t="shared" si="13"/>
        <v>42887</v>
      </c>
      <c r="BT11" s="24">
        <f t="shared" si="17"/>
        <v>8.1453592506810872E-4</v>
      </c>
      <c r="BU11" s="24">
        <f t="shared" si="14"/>
        <v>4.059744935500767E-4</v>
      </c>
      <c r="BV11" s="24">
        <f t="shared" si="14"/>
        <v>1.5948174354713581E-3</v>
      </c>
      <c r="BW11" s="24">
        <f t="shared" si="14"/>
        <v>1.4043430292597415E-3</v>
      </c>
      <c r="BX11" s="24">
        <f t="shared" si="14"/>
        <v>1.1692691716965434E-3</v>
      </c>
      <c r="BY11" s="24">
        <f t="shared" si="14"/>
        <v>8.4054803298406881E-4</v>
      </c>
      <c r="BZ11" s="24">
        <f t="shared" si="14"/>
        <v>1.0501369810941602E-3</v>
      </c>
      <c r="CA11" s="24">
        <f t="shared" si="14"/>
        <v>2.5328940163653004E-4</v>
      </c>
      <c r="CB11" s="24">
        <f t="shared" si="14"/>
        <v>1.9232718524894248E-3</v>
      </c>
      <c r="CC11" s="24">
        <f t="shared" si="14"/>
        <v>4.537898102718917E-5</v>
      </c>
      <c r="CD11" s="24">
        <f t="shared" si="14"/>
        <v>5.1811634930676428E-4</v>
      </c>
      <c r="CE11" s="24">
        <f t="shared" si="14"/>
        <v>6.0529497319659431E-4</v>
      </c>
      <c r="CF11" s="24">
        <f t="shared" si="16"/>
        <v>1.0624976626780558E-2</v>
      </c>
    </row>
    <row r="12" spans="1:99" x14ac:dyDescent="0.25">
      <c r="A12" s="31">
        <f>+[1]PAT!A13</f>
        <v>42917</v>
      </c>
      <c r="B12" s="17">
        <f>+[1]PAT!B13</f>
        <v>113.3785</v>
      </c>
      <c r="C12" s="17">
        <f>+[1]PAT!C13</f>
        <v>108.7052</v>
      </c>
      <c r="D12" s="17">
        <f>+[1]PAT!D13</f>
        <v>115.8682</v>
      </c>
      <c r="E12" s="17">
        <f>+[1]PAT!E13</f>
        <v>108.0861</v>
      </c>
      <c r="F12" s="17">
        <f>+[1]PAT!F13</f>
        <v>127.5967</v>
      </c>
      <c r="G12" s="17">
        <f>+[1]PAT!G13</f>
        <v>109.7282</v>
      </c>
      <c r="H12" s="17">
        <f>+[1]PAT!H13</f>
        <v>117.2278</v>
      </c>
      <c r="I12" s="17">
        <f>+[1]PAT!I13</f>
        <v>112.1956</v>
      </c>
      <c r="J12" s="17">
        <f>+[1]PAT!J13</f>
        <v>117.01949999999999</v>
      </c>
      <c r="K12" s="17">
        <f>+[1]PAT!K13</f>
        <v>118.23480000000001</v>
      </c>
      <c r="L12" s="17">
        <f>+[1]PAT!L13</f>
        <v>124.9513</v>
      </c>
      <c r="M12" s="17">
        <f>+[1]PAT!M13</f>
        <v>112.1018</v>
      </c>
      <c r="N12" s="17">
        <f>+[1]PAT!N13</f>
        <v>112.7634</v>
      </c>
      <c r="O12" s="18">
        <f>+[1]PAT!R13</f>
        <v>107.93219999999999</v>
      </c>
      <c r="P12" s="19">
        <f>+[1]PAT!S13</f>
        <v>112.0685</v>
      </c>
      <c r="Q12" s="20">
        <f>+[1]PAT!T13</f>
        <v>121.167</v>
      </c>
      <c r="R12" s="18">
        <f t="shared" si="6"/>
        <v>113.3795025</v>
      </c>
      <c r="S12" s="19">
        <f t="shared" si="7"/>
        <v>110.6342504751848</v>
      </c>
      <c r="T12" s="19">
        <f t="shared" si="8"/>
        <v>111.61261674208146</v>
      </c>
      <c r="U12" s="19">
        <f t="shared" si="9"/>
        <v>111.53054768824306</v>
      </c>
      <c r="V12" s="19"/>
      <c r="W12" s="20">
        <f t="shared" si="10"/>
        <v>113.06374871129245</v>
      </c>
      <c r="X12" s="21"/>
      <c r="Y12" s="42">
        <f t="shared" si="11"/>
        <v>1.4980515661326077E-2</v>
      </c>
      <c r="Z12" s="24">
        <f t="shared" si="11"/>
        <v>7.2412269038220067E-3</v>
      </c>
      <c r="AA12" s="24">
        <f t="shared" si="11"/>
        <v>2.5453991916249086E-2</v>
      </c>
      <c r="AB12" s="24">
        <f t="shared" si="11"/>
        <v>-2.3030287366294644E-3</v>
      </c>
      <c r="AC12" s="24">
        <f t="shared" si="11"/>
        <v>2.2861054840718875E-2</v>
      </c>
      <c r="AD12" s="24">
        <f t="shared" si="11"/>
        <v>1.7696127441796605E-2</v>
      </c>
      <c r="AE12" s="24">
        <f t="shared" si="11"/>
        <v>2.4436453249323753E-2</v>
      </c>
      <c r="AF12" s="24">
        <f t="shared" si="11"/>
        <v>2.9895684549490209E-2</v>
      </c>
      <c r="AG12" s="24">
        <f t="shared" si="11"/>
        <v>6.4609184102630834E-3</v>
      </c>
      <c r="AH12" s="24">
        <f t="shared" si="11"/>
        <v>2.5420693351557722E-2</v>
      </c>
      <c r="AI12" s="24">
        <f t="shared" si="11"/>
        <v>6.639968226116677E-3</v>
      </c>
      <c r="AJ12" s="24">
        <f t="shared" si="11"/>
        <v>2.7264688228798795E-2</v>
      </c>
      <c r="AK12" s="24">
        <f t="shared" si="11"/>
        <v>6.9473342060661913E-3</v>
      </c>
      <c r="AL12" s="24">
        <f t="shared" si="11"/>
        <v>4.2110316748480425E-3</v>
      </c>
      <c r="AM12" s="24">
        <f t="shared" si="11"/>
        <v>1.3276660690180186E-2</v>
      </c>
      <c r="AN12" s="24">
        <f t="shared" si="11"/>
        <v>2.7462426353618064E-2</v>
      </c>
      <c r="AO12" s="24">
        <f t="shared" si="12"/>
        <v>1.5357574677791197E-2</v>
      </c>
      <c r="AP12" s="24">
        <f t="shared" si="12"/>
        <v>1.1186531637723318E-2</v>
      </c>
      <c r="AQ12" s="24">
        <f t="shared" si="12"/>
        <v>1.2735697390370504E-2</v>
      </c>
      <c r="AR12" s="24">
        <f t="shared" si="12"/>
        <v>1.032611787253801E-2</v>
      </c>
      <c r="AS12" s="24" t="e">
        <f t="shared" si="12"/>
        <v>#DIV/0!</v>
      </c>
      <c r="AT12" s="24">
        <f t="shared" si="12"/>
        <v>1.6026945310242846E-2</v>
      </c>
      <c r="AU12" s="21"/>
      <c r="BR12" s="21"/>
      <c r="BS12" s="35">
        <f t="shared" si="13"/>
        <v>42917</v>
      </c>
      <c r="BT12" s="24">
        <f t="shared" si="17"/>
        <v>1.9190301069512696E-3</v>
      </c>
      <c r="BU12" s="24">
        <f t="shared" si="14"/>
        <v>9.0115402072063217E-4</v>
      </c>
      <c r="BV12" s="24">
        <f t="shared" si="14"/>
        <v>-2.8634234247137952E-4</v>
      </c>
      <c r="BW12" s="24">
        <f t="shared" si="14"/>
        <v>2.568289899028779E-3</v>
      </c>
      <c r="BX12" s="24">
        <f t="shared" si="14"/>
        <v>1.1187850868044529E-3</v>
      </c>
      <c r="BY12" s="24">
        <f t="shared" si="14"/>
        <v>1.2391273988385501E-3</v>
      </c>
      <c r="BZ12" s="24">
        <f t="shared" si="14"/>
        <v>3.9126464234846914E-3</v>
      </c>
      <c r="CA12" s="24">
        <f t="shared" si="14"/>
        <v>2.1452270308159528E-4</v>
      </c>
      <c r="CB12" s="24">
        <f t="shared" si="14"/>
        <v>2.0388189079997249E-3</v>
      </c>
      <c r="CC12" s="24">
        <f t="shared" si="14"/>
        <v>1.5420764137000098E-4</v>
      </c>
      <c r="CD12" s="24">
        <f t="shared" si="14"/>
        <v>1.3530737629705377E-3</v>
      </c>
      <c r="CE12" s="24">
        <f t="shared" si="14"/>
        <v>2.18693685427077E-4</v>
      </c>
      <c r="CF12" s="24">
        <f t="shared" si="16"/>
        <v>1.5352007294205931E-2</v>
      </c>
    </row>
    <row r="13" spans="1:99" x14ac:dyDescent="0.25">
      <c r="A13" s="31">
        <f>+[1]PAT!A14</f>
        <v>42948</v>
      </c>
      <c r="B13" s="17">
        <f>+[1]PAT!B14</f>
        <v>115.3036</v>
      </c>
      <c r="C13" s="17">
        <f>+[1]PAT!C14</f>
        <v>110.5112</v>
      </c>
      <c r="D13" s="17">
        <f>+[1]PAT!D14</f>
        <v>117.2341</v>
      </c>
      <c r="E13" s="17">
        <f>+[1]PAT!E14</f>
        <v>110.2047</v>
      </c>
      <c r="F13" s="17">
        <f>+[1]PAT!F14</f>
        <v>131.12139999999999</v>
      </c>
      <c r="G13" s="17">
        <f>+[1]PAT!G14</f>
        <v>110.71259999999999</v>
      </c>
      <c r="H13" s="17">
        <f>+[1]PAT!H14</f>
        <v>119.4044</v>
      </c>
      <c r="I13" s="17">
        <f>+[1]PAT!I14</f>
        <v>113.94240000000001</v>
      </c>
      <c r="J13" s="17">
        <f>+[1]PAT!J14</f>
        <v>119.05329999999999</v>
      </c>
      <c r="K13" s="17">
        <f>+[1]PAT!K14</f>
        <v>119.7007</v>
      </c>
      <c r="L13" s="17">
        <f>+[1]PAT!L14</f>
        <v>126.1421</v>
      </c>
      <c r="M13" s="17">
        <f>+[1]PAT!M14</f>
        <v>113.6027</v>
      </c>
      <c r="N13" s="17">
        <f>+[1]PAT!N14</f>
        <v>114.96769999999999</v>
      </c>
      <c r="O13" s="18">
        <f>+[1]PAT!R14</f>
        <v>108.7748</v>
      </c>
      <c r="P13" s="19">
        <f>+[1]PAT!S14</f>
        <v>113.9473</v>
      </c>
      <c r="Q13" s="20">
        <f>+[1]PAT!T14</f>
        <v>123.91679999999999</v>
      </c>
      <c r="R13" s="18">
        <f t="shared" si="6"/>
        <v>115.30465170999999</v>
      </c>
      <c r="S13" s="19">
        <f t="shared" si="7"/>
        <v>112.35190953386638</v>
      </c>
      <c r="T13" s="19">
        <f t="shared" si="8"/>
        <v>113.29656439479639</v>
      </c>
      <c r="U13" s="19">
        <f t="shared" si="9"/>
        <v>113.24520478863938</v>
      </c>
      <c r="V13" s="19"/>
      <c r="W13" s="20">
        <f t="shared" si="10"/>
        <v>114.82738002966808</v>
      </c>
      <c r="X13" s="21"/>
      <c r="Y13" s="42">
        <f t="shared" si="11"/>
        <v>1.697940967643774E-2</v>
      </c>
      <c r="Z13" s="24">
        <f t="shared" si="11"/>
        <v>1.6613740649021436E-2</v>
      </c>
      <c r="AA13" s="24">
        <f t="shared" si="11"/>
        <v>1.1788394054624174E-2</v>
      </c>
      <c r="AB13" s="24">
        <f t="shared" si="11"/>
        <v>1.960104028177545E-2</v>
      </c>
      <c r="AC13" s="24">
        <f t="shared" si="11"/>
        <v>2.7623755159812191E-2</v>
      </c>
      <c r="AD13" s="24">
        <f t="shared" si="11"/>
        <v>8.9712580722183244E-3</v>
      </c>
      <c r="AE13" s="24">
        <f t="shared" si="11"/>
        <v>1.8567268173590223E-2</v>
      </c>
      <c r="AF13" s="24">
        <f t="shared" si="11"/>
        <v>1.5569238009333741E-2</v>
      </c>
      <c r="AG13" s="24">
        <f t="shared" si="11"/>
        <v>1.7380009314686973E-2</v>
      </c>
      <c r="AH13" s="24">
        <f t="shared" si="11"/>
        <v>1.2398211017399241E-2</v>
      </c>
      <c r="AI13" s="24">
        <f t="shared" si="11"/>
        <v>9.5301129319982358E-3</v>
      </c>
      <c r="AJ13" s="24">
        <f t="shared" si="11"/>
        <v>1.3388723463851671E-2</v>
      </c>
      <c r="AK13" s="24">
        <f t="shared" si="11"/>
        <v>1.9548009371834985E-2</v>
      </c>
      <c r="AL13" s="24">
        <f t="shared" si="11"/>
        <v>7.8067527577498907E-3</v>
      </c>
      <c r="AM13" s="24">
        <f t="shared" si="11"/>
        <v>1.6764746561255039E-2</v>
      </c>
      <c r="AN13" s="24">
        <f t="shared" si="11"/>
        <v>2.2694297952412734E-2</v>
      </c>
      <c r="AO13" s="24">
        <f t="shared" si="12"/>
        <v>1.6979693573800914E-2</v>
      </c>
      <c r="AP13" s="24">
        <f t="shared" si="12"/>
        <v>1.5525563298020906E-2</v>
      </c>
      <c r="AQ13" s="24">
        <f t="shared" si="12"/>
        <v>1.5087430990048833E-2</v>
      </c>
      <c r="AR13" s="24">
        <f t="shared" si="12"/>
        <v>1.5373878600410285E-2</v>
      </c>
      <c r="AS13" s="24" t="e">
        <f t="shared" si="12"/>
        <v>#DIV/0!</v>
      </c>
      <c r="AT13" s="24">
        <f t="shared" si="12"/>
        <v>1.5598556906856631E-2</v>
      </c>
      <c r="AU13" s="21"/>
      <c r="BR13" s="21"/>
      <c r="BS13" s="35">
        <f t="shared" si="13"/>
        <v>42948</v>
      </c>
      <c r="BT13" s="24">
        <f t="shared" si="17"/>
        <v>4.3693098779750946E-3</v>
      </c>
      <c r="BU13" s="24">
        <f t="shared" si="14"/>
        <v>4.2165401729604707E-4</v>
      </c>
      <c r="BV13" s="24">
        <f t="shared" si="14"/>
        <v>2.395555771155908E-3</v>
      </c>
      <c r="BW13" s="24">
        <f t="shared" si="14"/>
        <v>3.1274432101324285E-3</v>
      </c>
      <c r="BX13" s="24">
        <f t="shared" si="14"/>
        <v>5.6869865097879753E-4</v>
      </c>
      <c r="BY13" s="24">
        <f t="shared" si="14"/>
        <v>9.5028334296184621E-4</v>
      </c>
      <c r="BZ13" s="24">
        <f t="shared" si="14"/>
        <v>2.0675927093761252E-3</v>
      </c>
      <c r="CA13" s="24">
        <f t="shared" si="14"/>
        <v>5.7222683312973773E-4</v>
      </c>
      <c r="CB13" s="24">
        <f t="shared" si="14"/>
        <v>1.0046034301035847E-3</v>
      </c>
      <c r="CC13" s="24">
        <f t="shared" si="14"/>
        <v>2.1951004820137778E-4</v>
      </c>
      <c r="CD13" s="24">
        <f t="shared" si="14"/>
        <v>6.7248834655600552E-4</v>
      </c>
      <c r="CE13" s="24">
        <f t="shared" si="14"/>
        <v>6.1047747147827548E-4</v>
      </c>
      <c r="CF13" s="24">
        <f t="shared" si="16"/>
        <v>1.6979843709345226E-2</v>
      </c>
    </row>
    <row r="14" spans="1:99" x14ac:dyDescent="0.25">
      <c r="A14" s="31">
        <f>+[1]PAT!A15</f>
        <v>42979</v>
      </c>
      <c r="B14" s="17">
        <f>+[1]PAT!B15</f>
        <v>116.7945</v>
      </c>
      <c r="C14" s="17">
        <f>+[1]PAT!C15</f>
        <v>112.3235</v>
      </c>
      <c r="D14" s="17">
        <f>+[1]PAT!D15</f>
        <v>117.6412</v>
      </c>
      <c r="E14" s="17">
        <f>+[1]PAT!E15</f>
        <v>110.1829</v>
      </c>
      <c r="F14" s="17">
        <f>+[1]PAT!F15</f>
        <v>133.0531</v>
      </c>
      <c r="G14" s="17">
        <f>+[1]PAT!G15</f>
        <v>111.2591</v>
      </c>
      <c r="H14" s="17">
        <f>+[1]PAT!H15</f>
        <v>123.40309999999999</v>
      </c>
      <c r="I14" s="17">
        <f>+[1]PAT!I15</f>
        <v>115.474</v>
      </c>
      <c r="J14" s="17">
        <f>+[1]PAT!J15</f>
        <v>120.0112</v>
      </c>
      <c r="K14" s="17">
        <f>+[1]PAT!K15</f>
        <v>121.4033</v>
      </c>
      <c r="L14" s="17">
        <f>+[1]PAT!L15</f>
        <v>128.8272</v>
      </c>
      <c r="M14" s="17">
        <f>+[1]PAT!M15</f>
        <v>114.9091</v>
      </c>
      <c r="N14" s="17">
        <f>+[1]PAT!N15</f>
        <v>116.989</v>
      </c>
      <c r="O14" s="18">
        <f>+[1]PAT!R15</f>
        <v>109.91500000000001</v>
      </c>
      <c r="P14" s="19">
        <f>+[1]PAT!S15</f>
        <v>115.5547</v>
      </c>
      <c r="Q14" s="20">
        <f>+[1]PAT!T15</f>
        <v>125.23090000000001</v>
      </c>
      <c r="R14" s="18">
        <f t="shared" si="6"/>
        <v>116.79562204</v>
      </c>
      <c r="S14" s="19">
        <f t="shared" si="7"/>
        <v>113.56851737818678</v>
      </c>
      <c r="T14" s="19">
        <f t="shared" si="8"/>
        <v>114.13119943438913</v>
      </c>
      <c r="U14" s="19">
        <f t="shared" si="9"/>
        <v>114.000692998679</v>
      </c>
      <c r="V14" s="19"/>
      <c r="W14" s="20">
        <f t="shared" si="10"/>
        <v>116.1604299091415</v>
      </c>
      <c r="X14" s="21"/>
      <c r="Y14" s="42">
        <f t="shared" si="11"/>
        <v>1.2930212066232016E-2</v>
      </c>
      <c r="Z14" s="24">
        <f t="shared" si="11"/>
        <v>1.6399242791680813E-2</v>
      </c>
      <c r="AA14" s="24">
        <f t="shared" si="11"/>
        <v>3.4725391332386391E-3</v>
      </c>
      <c r="AB14" s="24">
        <f t="shared" si="11"/>
        <v>-1.9781370486016137E-4</v>
      </c>
      <c r="AC14" s="24">
        <f t="shared" si="11"/>
        <v>1.4732148985596494E-2</v>
      </c>
      <c r="AD14" s="24">
        <f t="shared" si="11"/>
        <v>4.9362041899476683E-3</v>
      </c>
      <c r="AE14" s="24">
        <f t="shared" si="11"/>
        <v>3.3488715658719359E-2</v>
      </c>
      <c r="AF14" s="24">
        <f t="shared" si="11"/>
        <v>1.3441879405734714E-2</v>
      </c>
      <c r="AG14" s="24">
        <f t="shared" si="11"/>
        <v>8.0459760460231955E-3</v>
      </c>
      <c r="AH14" s="24">
        <f t="shared" si="11"/>
        <v>1.4223809885823613E-2</v>
      </c>
      <c r="AI14" s="24">
        <f t="shared" si="11"/>
        <v>2.128631123153979E-2</v>
      </c>
      <c r="AJ14" s="24">
        <f t="shared" si="11"/>
        <v>1.1499726679031319E-2</v>
      </c>
      <c r="AK14" s="24">
        <f t="shared" si="11"/>
        <v>1.7581459836110591E-2</v>
      </c>
      <c r="AL14" s="24">
        <f t="shared" si="11"/>
        <v>1.0482207275950062E-2</v>
      </c>
      <c r="AM14" s="24">
        <f t="shared" si="11"/>
        <v>1.4106521172506881E-2</v>
      </c>
      <c r="AN14" s="24">
        <f t="shared" si="11"/>
        <v>1.0604696054126617E-2</v>
      </c>
      <c r="AO14" s="24">
        <f t="shared" si="12"/>
        <v>1.2930704077316113E-2</v>
      </c>
      <c r="AP14" s="24">
        <f t="shared" si="12"/>
        <v>1.0828546211345769E-2</v>
      </c>
      <c r="AQ14" s="24">
        <f t="shared" si="12"/>
        <v>7.3668168496650033E-3</v>
      </c>
      <c r="AR14" s="24">
        <f t="shared" si="12"/>
        <v>6.6712600454001958E-3</v>
      </c>
      <c r="AS14" s="24" t="e">
        <f t="shared" si="12"/>
        <v>#DIV/0!</v>
      </c>
      <c r="AT14" s="24">
        <f t="shared" si="12"/>
        <v>1.1609163939201528E-2</v>
      </c>
      <c r="AU14" s="21"/>
      <c r="BR14" s="21"/>
      <c r="BS14" s="35">
        <f t="shared" si="13"/>
        <v>42979</v>
      </c>
      <c r="BT14" s="24">
        <f t="shared" si="17"/>
        <v>4.3113475208059263E-3</v>
      </c>
      <c r="BU14" s="24">
        <f t="shared" si="14"/>
        <v>1.235737652597143E-4</v>
      </c>
      <c r="BV14" s="24">
        <f t="shared" si="14"/>
        <v>-2.4238271831927736E-5</v>
      </c>
      <c r="BW14" s="24">
        <f t="shared" si="14"/>
        <v>1.6853681931873821E-3</v>
      </c>
      <c r="BX14" s="24">
        <f t="shared" si="14"/>
        <v>3.1044780908835961E-4</v>
      </c>
      <c r="BY14" s="24">
        <f t="shared" si="14"/>
        <v>1.7166476155124383E-3</v>
      </c>
      <c r="BZ14" s="24">
        <f t="shared" si="14"/>
        <v>1.7826045327292441E-3</v>
      </c>
      <c r="CA14" s="24">
        <f t="shared" si="14"/>
        <v>2.6501349480849071E-4</v>
      </c>
      <c r="CB14" s="24">
        <f t="shared" si="14"/>
        <v>1.1473364231472417E-3</v>
      </c>
      <c r="CC14" s="24">
        <f t="shared" si="14"/>
        <v>4.8670284362327035E-4</v>
      </c>
      <c r="CD14" s="24">
        <f t="shared" si="14"/>
        <v>5.755684991622102E-4</v>
      </c>
      <c r="CE14" s="24">
        <f t="shared" si="14"/>
        <v>5.5044959567611363E-4</v>
      </c>
      <c r="CF14" s="24">
        <f t="shared" si="16"/>
        <v>1.2930822021168464E-2</v>
      </c>
    </row>
    <row r="15" spans="1:99" x14ac:dyDescent="0.25">
      <c r="A15" s="31">
        <f>+[1]PAT!A16</f>
        <v>43009</v>
      </c>
      <c r="B15" s="17">
        <f>+[1]PAT!B16</f>
        <v>118.7072</v>
      </c>
      <c r="C15" s="17">
        <f>+[1]PAT!C16</f>
        <v>114.19499999999999</v>
      </c>
      <c r="D15" s="17">
        <f>+[1]PAT!D16</f>
        <v>120.48569999999999</v>
      </c>
      <c r="E15" s="17">
        <f>+[1]PAT!E16</f>
        <v>111.37269999999999</v>
      </c>
      <c r="F15" s="17">
        <f>+[1]PAT!F16</f>
        <v>136.42609999999999</v>
      </c>
      <c r="G15" s="17">
        <f>+[1]PAT!G16</f>
        <v>112.0466</v>
      </c>
      <c r="H15" s="17">
        <f>+[1]PAT!H16</f>
        <v>124.5727</v>
      </c>
      <c r="I15" s="17">
        <f>+[1]PAT!I16</f>
        <v>117.1844</v>
      </c>
      <c r="J15" s="17">
        <f>+[1]PAT!J16</f>
        <v>127.3895</v>
      </c>
      <c r="K15" s="17">
        <f>+[1]PAT!K16</f>
        <v>122.69759999999999</v>
      </c>
      <c r="L15" s="17">
        <f>+[1]PAT!L16</f>
        <v>129.21879999999999</v>
      </c>
      <c r="M15" s="17">
        <f>+[1]PAT!M16</f>
        <v>117.1003</v>
      </c>
      <c r="N15" s="17">
        <f>+[1]PAT!N16</f>
        <v>117.4246</v>
      </c>
      <c r="O15" s="18">
        <f>+[1]PAT!R16</f>
        <v>112.22669999999999</v>
      </c>
      <c r="P15" s="19">
        <f>+[1]PAT!S16</f>
        <v>116.9633</v>
      </c>
      <c r="Q15" s="20">
        <f>+[1]PAT!T16</f>
        <v>128.59979999999999</v>
      </c>
      <c r="R15" s="18">
        <f t="shared" si="6"/>
        <v>118.70851040000001</v>
      </c>
      <c r="S15" s="19">
        <f t="shared" si="7"/>
        <v>115.14127566752153</v>
      </c>
      <c r="T15" s="19">
        <f t="shared" si="8"/>
        <v>115.34633382352941</v>
      </c>
      <c r="U15" s="19">
        <f t="shared" si="9"/>
        <v>115.0520752972259</v>
      </c>
      <c r="V15" s="19"/>
      <c r="W15" s="20">
        <f t="shared" si="10"/>
        <v>117.7353263489709</v>
      </c>
      <c r="X15" s="21"/>
      <c r="Y15" s="42">
        <f t="shared" si="11"/>
        <v>1.6376627324060644E-2</v>
      </c>
      <c r="Z15" s="24">
        <f t="shared" si="11"/>
        <v>1.6661695905131113E-2</v>
      </c>
      <c r="AA15" s="24">
        <f t="shared" si="11"/>
        <v>2.4179454136815881E-2</v>
      </c>
      <c r="AB15" s="24">
        <f t="shared" si="11"/>
        <v>1.0798408827503936E-2</v>
      </c>
      <c r="AC15" s="24">
        <f t="shared" si="11"/>
        <v>2.5350781003975031E-2</v>
      </c>
      <c r="AD15" s="24">
        <f t="shared" si="11"/>
        <v>7.0780727149508671E-3</v>
      </c>
      <c r="AE15" s="24">
        <f t="shared" si="11"/>
        <v>9.4778818360317096E-3</v>
      </c>
      <c r="AF15" s="24">
        <f t="shared" si="11"/>
        <v>1.4811992309957223E-2</v>
      </c>
      <c r="AG15" s="24">
        <f t="shared" si="11"/>
        <v>6.1480095191115414E-2</v>
      </c>
      <c r="AH15" s="24">
        <f t="shared" si="11"/>
        <v>1.066115995199457E-2</v>
      </c>
      <c r="AI15" s="24">
        <f t="shared" si="11"/>
        <v>3.0397307400920059E-3</v>
      </c>
      <c r="AJ15" s="24">
        <f t="shared" si="11"/>
        <v>1.9068985833149865E-2</v>
      </c>
      <c r="AK15" s="24">
        <f t="shared" si="11"/>
        <v>3.7234269888621885E-3</v>
      </c>
      <c r="AL15" s="24">
        <f t="shared" si="11"/>
        <v>2.1031706318518806E-2</v>
      </c>
      <c r="AM15" s="24">
        <f t="shared" si="11"/>
        <v>1.2189897944436812E-2</v>
      </c>
      <c r="AN15" s="24">
        <f t="shared" si="11"/>
        <v>2.6901507535280755E-2</v>
      </c>
      <c r="AO15" s="24">
        <f t="shared" si="12"/>
        <v>1.6378082727663168E-2</v>
      </c>
      <c r="AP15" s="24">
        <f t="shared" si="12"/>
        <v>1.3848541177106322E-2</v>
      </c>
      <c r="AQ15" s="24">
        <f t="shared" si="12"/>
        <v>1.0646820458930062E-2</v>
      </c>
      <c r="AR15" s="24">
        <f t="shared" si="12"/>
        <v>9.2225956780724871E-3</v>
      </c>
      <c r="AS15" s="24" t="e">
        <f t="shared" si="12"/>
        <v>#DIV/0!</v>
      </c>
      <c r="AT15" s="24">
        <f t="shared" si="12"/>
        <v>1.3557942589066396E-2</v>
      </c>
      <c r="AU15" s="21"/>
      <c r="BR15" s="21"/>
      <c r="BS15" s="35">
        <f t="shared" si="13"/>
        <v>43009</v>
      </c>
      <c r="BT15" s="24">
        <f t="shared" si="17"/>
        <v>4.3953478117548283E-3</v>
      </c>
      <c r="BU15" s="24">
        <f t="shared" si="14"/>
        <v>8.5241599561623087E-4</v>
      </c>
      <c r="BV15" s="24">
        <f t="shared" si="14"/>
        <v>1.3059892375068935E-3</v>
      </c>
      <c r="BW15" s="24">
        <f t="shared" si="14"/>
        <v>2.9053063286370419E-3</v>
      </c>
      <c r="BX15" s="24">
        <f t="shared" si="14"/>
        <v>4.4164108755120857E-4</v>
      </c>
      <c r="BY15" s="24">
        <f t="shared" si="14"/>
        <v>4.9570142429652194E-4</v>
      </c>
      <c r="BZ15" s="24">
        <f t="shared" si="14"/>
        <v>1.9652952835963943E-3</v>
      </c>
      <c r="CA15" s="24">
        <f t="shared" si="14"/>
        <v>2.0152299123674475E-3</v>
      </c>
      <c r="CB15" s="24">
        <f t="shared" si="14"/>
        <v>8.6106032390223378E-4</v>
      </c>
      <c r="CC15" s="24">
        <f t="shared" si="14"/>
        <v>7.0075560064897206E-5</v>
      </c>
      <c r="CD15" s="24">
        <f t="shared" si="14"/>
        <v>9.5306679680978517E-4</v>
      </c>
      <c r="CE15" s="24">
        <f t="shared" si="14"/>
        <v>1.1711030913270576E-4</v>
      </c>
      <c r="CF15" s="24">
        <f t="shared" si="16"/>
        <v>1.6378240071236189E-2</v>
      </c>
    </row>
    <row r="16" spans="1:99" x14ac:dyDescent="0.25">
      <c r="A16" s="31">
        <f>+[1]PAT!A17</f>
        <v>43040</v>
      </c>
      <c r="B16" s="17">
        <f>+[1]PAT!B17</f>
        <v>120.4376</v>
      </c>
      <c r="C16" s="17">
        <f>+[1]PAT!C17</f>
        <v>115.73699999999999</v>
      </c>
      <c r="D16" s="17">
        <f>+[1]PAT!D17</f>
        <v>121.74469999999999</v>
      </c>
      <c r="E16" s="17">
        <f>+[1]PAT!E17</f>
        <v>113.1277</v>
      </c>
      <c r="F16" s="17">
        <f>+[1]PAT!F17</f>
        <v>137.5471</v>
      </c>
      <c r="G16" s="17">
        <f>+[1]PAT!G17</f>
        <v>112.8317</v>
      </c>
      <c r="H16" s="17">
        <f>+[1]PAT!H17</f>
        <v>126.44410000000001</v>
      </c>
      <c r="I16" s="17">
        <f>+[1]PAT!I17</f>
        <v>121.2482</v>
      </c>
      <c r="J16" s="17">
        <f>+[1]PAT!J17</f>
        <v>128.52950000000001</v>
      </c>
      <c r="K16" s="17">
        <f>+[1]PAT!K17</f>
        <v>123.71680000000001</v>
      </c>
      <c r="L16" s="17">
        <f>+[1]PAT!L17</f>
        <v>129.28</v>
      </c>
      <c r="M16" s="17">
        <f>+[1]PAT!M17</f>
        <v>118.6553</v>
      </c>
      <c r="N16" s="17">
        <f>+[1]PAT!N17</f>
        <v>118.70650000000001</v>
      </c>
      <c r="O16" s="18">
        <f>+[1]PAT!R17</f>
        <v>113.99160000000001</v>
      </c>
      <c r="P16" s="19">
        <f>+[1]PAT!S17</f>
        <v>118.4409</v>
      </c>
      <c r="Q16" s="20">
        <f>+[1]PAT!T17</f>
        <v>131.16300000000001</v>
      </c>
      <c r="R16" s="18">
        <f t="shared" si="6"/>
        <v>120.43881249000002</v>
      </c>
      <c r="S16" s="19">
        <f t="shared" si="7"/>
        <v>116.5621357519988</v>
      </c>
      <c r="T16" s="19">
        <f t="shared" si="8"/>
        <v>116.68924261877828</v>
      </c>
      <c r="U16" s="19">
        <f t="shared" si="9"/>
        <v>116.35940208058125</v>
      </c>
      <c r="V16" s="19"/>
      <c r="W16" s="20">
        <f t="shared" si="10"/>
        <v>119.72216093083628</v>
      </c>
      <c r="X16" s="21"/>
      <c r="Y16" s="42">
        <f t="shared" si="11"/>
        <v>1.4577043346991614E-2</v>
      </c>
      <c r="Z16" s="24">
        <f t="shared" si="11"/>
        <v>1.3503218179429899E-2</v>
      </c>
      <c r="AA16" s="24">
        <f t="shared" si="11"/>
        <v>1.0449372830136694E-2</v>
      </c>
      <c r="AB16" s="24">
        <f t="shared" si="11"/>
        <v>1.5757901173267808E-2</v>
      </c>
      <c r="AC16" s="24">
        <f t="shared" si="11"/>
        <v>8.2169027774010583E-3</v>
      </c>
      <c r="AD16" s="24">
        <f t="shared" si="11"/>
        <v>7.00690605515919E-3</v>
      </c>
      <c r="AE16" s="24">
        <f t="shared" si="11"/>
        <v>1.5022553095501712E-2</v>
      </c>
      <c r="AF16" s="24">
        <f t="shared" si="11"/>
        <v>3.4678677366611899E-2</v>
      </c>
      <c r="AG16" s="24">
        <f t="shared" si="11"/>
        <v>8.9489322118385672E-3</v>
      </c>
      <c r="AH16" s="24">
        <f t="shared" si="11"/>
        <v>8.3066009441099542E-3</v>
      </c>
      <c r="AI16" s="24">
        <f t="shared" si="11"/>
        <v>4.7361529436895644E-4</v>
      </c>
      <c r="AJ16" s="24">
        <f t="shared" si="11"/>
        <v>1.3279214485359958E-2</v>
      </c>
      <c r="AK16" s="24">
        <f t="shared" si="11"/>
        <v>1.0916792563057554E-2</v>
      </c>
      <c r="AL16" s="24">
        <f t="shared" si="11"/>
        <v>1.572620419205073E-2</v>
      </c>
      <c r="AM16" s="24">
        <f t="shared" si="11"/>
        <v>1.2633022495090351E-2</v>
      </c>
      <c r="AN16" s="24">
        <f t="shared" si="11"/>
        <v>1.9931601759878514E-2</v>
      </c>
      <c r="AO16" s="24">
        <f t="shared" si="12"/>
        <v>1.4576057640430129E-2</v>
      </c>
      <c r="AP16" s="24">
        <f t="shared" si="12"/>
        <v>1.2340145410409509E-2</v>
      </c>
      <c r="AQ16" s="24">
        <f t="shared" si="12"/>
        <v>1.1642405534131761E-2</v>
      </c>
      <c r="AR16" s="24">
        <f t="shared" si="12"/>
        <v>1.1362913532658947E-2</v>
      </c>
      <c r="AS16" s="24" t="e">
        <f t="shared" si="12"/>
        <v>#DIV/0!</v>
      </c>
      <c r="AT16" s="24">
        <f t="shared" si="12"/>
        <v>1.6875432747995633E-2</v>
      </c>
      <c r="AU16" s="21"/>
      <c r="BR16" s="21"/>
      <c r="BS16" s="35">
        <f t="shared" si="13"/>
        <v>43040</v>
      </c>
      <c r="BT16" s="24">
        <f t="shared" si="17"/>
        <v>3.5631419155704152E-3</v>
      </c>
      <c r="BU16" s="24">
        <f t="shared" si="14"/>
        <v>3.7120747519948255E-4</v>
      </c>
      <c r="BV16" s="24">
        <f t="shared" si="14"/>
        <v>1.8953441745740887E-3</v>
      </c>
      <c r="BW16" s="24">
        <f t="shared" si="14"/>
        <v>9.5000640230753428E-4</v>
      </c>
      <c r="BX16" s="24">
        <f t="shared" si="14"/>
        <v>4.3320076625512181E-4</v>
      </c>
      <c r="BY16" s="24">
        <f t="shared" si="14"/>
        <v>7.8035957380850039E-4</v>
      </c>
      <c r="BZ16" s="24">
        <f t="shared" si="14"/>
        <v>4.5941776067500543E-3</v>
      </c>
      <c r="CA16" s="24">
        <f t="shared" si="14"/>
        <v>3.063504151391025E-4</v>
      </c>
      <c r="CB16" s="24">
        <f t="shared" si="14"/>
        <v>6.6711909639854147E-4</v>
      </c>
      <c r="CC16" s="24">
        <f t="shared" si="14"/>
        <v>1.0775083566963807E-5</v>
      </c>
      <c r="CD16" s="24">
        <f t="shared" si="14"/>
        <v>6.6545247466033748E-4</v>
      </c>
      <c r="CE16" s="24">
        <f t="shared" si="14"/>
        <v>3.390835602221283E-4</v>
      </c>
      <c r="CF16" s="24">
        <f t="shared" si="16"/>
        <v>1.457621854445227E-2</v>
      </c>
    </row>
    <row r="17" spans="1:84" x14ac:dyDescent="0.25">
      <c r="A17" s="31">
        <f>+[1]PAT!A18</f>
        <v>43070</v>
      </c>
      <c r="B17" s="17">
        <f>+[1]PAT!B18</f>
        <v>123.4627</v>
      </c>
      <c r="C17" s="17">
        <f>+[1]PAT!C18</f>
        <v>116.9033</v>
      </c>
      <c r="D17" s="17">
        <f>+[1]PAT!D18</f>
        <v>122.46339999999999</v>
      </c>
      <c r="E17" s="17">
        <f>+[1]PAT!E18</f>
        <v>114.61409999999999</v>
      </c>
      <c r="F17" s="17">
        <f>+[1]PAT!F18</f>
        <v>148.78919999999999</v>
      </c>
      <c r="G17" s="17">
        <f>+[1]PAT!G18</f>
        <v>115.86709999999999</v>
      </c>
      <c r="H17" s="17">
        <f>+[1]PAT!H18</f>
        <v>128.14830000000001</v>
      </c>
      <c r="I17" s="17">
        <f>+[1]PAT!I18</f>
        <v>127.0849</v>
      </c>
      <c r="J17" s="17">
        <f>+[1]PAT!J18</f>
        <v>128.72909999999999</v>
      </c>
      <c r="K17" s="17">
        <f>+[1]PAT!K18</f>
        <v>124.5201</v>
      </c>
      <c r="L17" s="17">
        <f>+[1]PAT!L18</f>
        <v>129.2407</v>
      </c>
      <c r="M17" s="17">
        <f>+[1]PAT!M18</f>
        <v>121.7159</v>
      </c>
      <c r="N17" s="17">
        <f>+[1]PAT!N18</f>
        <v>120.89619999999999</v>
      </c>
      <c r="O17" s="18">
        <f>+[1]PAT!R18</f>
        <v>116.3013</v>
      </c>
      <c r="P17" s="19">
        <f>+[1]PAT!S18</f>
        <v>119.9773</v>
      </c>
      <c r="Q17" s="20">
        <f>+[1]PAT!T18</f>
        <v>139.65819999999999</v>
      </c>
      <c r="R17" s="18">
        <f t="shared" si="6"/>
        <v>123.4640539</v>
      </c>
      <c r="S17" s="19">
        <f t="shared" si="7"/>
        <v>118.10248458289335</v>
      </c>
      <c r="T17" s="19">
        <f t="shared" si="8"/>
        <v>118.60108269230768</v>
      </c>
      <c r="U17" s="19">
        <f t="shared" si="9"/>
        <v>118.0785175693527</v>
      </c>
      <c r="V17" s="19"/>
      <c r="W17" s="20">
        <f t="shared" si="10"/>
        <v>122.30650559985166</v>
      </c>
      <c r="X17" s="21"/>
      <c r="Y17" s="42">
        <f t="shared" si="11"/>
        <v>2.5117571256816795E-2</v>
      </c>
      <c r="Z17" s="24">
        <f t="shared" si="11"/>
        <v>1.0077157693736627E-2</v>
      </c>
      <c r="AA17" s="24">
        <f t="shared" si="11"/>
        <v>5.9033370651864203E-3</v>
      </c>
      <c r="AB17" s="24">
        <f t="shared" si="11"/>
        <v>1.3139133916803658E-2</v>
      </c>
      <c r="AC17" s="24">
        <f t="shared" si="11"/>
        <v>8.1732730097544781E-2</v>
      </c>
      <c r="AD17" s="24">
        <f t="shared" si="11"/>
        <v>2.6902014238906258E-2</v>
      </c>
      <c r="AE17" s="24">
        <f t="shared" si="11"/>
        <v>1.3477892602343555E-2</v>
      </c>
      <c r="AF17" s="24">
        <f t="shared" si="11"/>
        <v>4.8138446591372119E-2</v>
      </c>
      <c r="AG17" s="24">
        <f t="shared" si="11"/>
        <v>1.5529508789808855E-3</v>
      </c>
      <c r="AH17" s="24">
        <f t="shared" si="11"/>
        <v>6.4930551065012221E-3</v>
      </c>
      <c r="AI17" s="24">
        <f t="shared" si="11"/>
        <v>-3.0399133663361333E-4</v>
      </c>
      <c r="AJ17" s="24">
        <f t="shared" si="11"/>
        <v>2.5794043755314799E-2</v>
      </c>
      <c r="AK17" s="24">
        <f t="shared" si="11"/>
        <v>1.8446336131551222E-2</v>
      </c>
      <c r="AL17" s="24">
        <f t="shared" si="11"/>
        <v>2.0262019306685586E-2</v>
      </c>
      <c r="AM17" s="24">
        <f t="shared" si="11"/>
        <v>1.2971870358972293E-2</v>
      </c>
      <c r="AN17" s="24">
        <f t="shared" si="11"/>
        <v>6.4768265440711126E-2</v>
      </c>
      <c r="AO17" s="24">
        <f t="shared" si="12"/>
        <v>2.5118492514621504E-2</v>
      </c>
      <c r="AP17" s="24">
        <f t="shared" si="12"/>
        <v>1.3214830192986859E-2</v>
      </c>
      <c r="AQ17" s="24">
        <f t="shared" si="12"/>
        <v>1.6384030186701537E-2</v>
      </c>
      <c r="AR17" s="24">
        <f t="shared" si="12"/>
        <v>1.4774186340188677E-2</v>
      </c>
      <c r="AS17" s="24" t="e">
        <f t="shared" si="12"/>
        <v>#DIV/0!</v>
      </c>
      <c r="AT17" s="24">
        <f t="shared" si="12"/>
        <v>2.1586184620476123E-2</v>
      </c>
      <c r="AU17" s="21"/>
      <c r="AV17" s="24">
        <f t="shared" ref="AV17:BQ28" si="18">+B17/B5-1</f>
        <v>0.23462699999999992</v>
      </c>
      <c r="AW17" s="24">
        <f t="shared" si="18"/>
        <v>0.16903299999999999</v>
      </c>
      <c r="AX17" s="24">
        <f t="shared" si="18"/>
        <v>0.224634</v>
      </c>
      <c r="AY17" s="24">
        <f t="shared" si="18"/>
        <v>0.14614099999999985</v>
      </c>
      <c r="AZ17" s="24">
        <f t="shared" si="18"/>
        <v>0.48789199999999999</v>
      </c>
      <c r="BA17" s="24">
        <f t="shared" si="18"/>
        <v>0.15867100000000001</v>
      </c>
      <c r="BB17" s="24">
        <f t="shared" si="18"/>
        <v>0.28148300000000015</v>
      </c>
      <c r="BC17" s="24">
        <f t="shared" si="18"/>
        <v>0.27084900000000012</v>
      </c>
      <c r="BD17" s="24">
        <f t="shared" si="18"/>
        <v>0.28729099999999996</v>
      </c>
      <c r="BE17" s="24">
        <f t="shared" si="18"/>
        <v>0.245201</v>
      </c>
      <c r="BF17" s="24">
        <f t="shared" si="18"/>
        <v>0.29240700000000008</v>
      </c>
      <c r="BG17" s="24">
        <f t="shared" si="18"/>
        <v>0.2171590000000001</v>
      </c>
      <c r="BH17" s="24">
        <f t="shared" si="18"/>
        <v>0.20896199999999987</v>
      </c>
      <c r="BI17" s="24">
        <f t="shared" si="18"/>
        <v>0.16301300000000007</v>
      </c>
      <c r="BJ17" s="24">
        <f t="shared" si="18"/>
        <v>0.19977299999999998</v>
      </c>
      <c r="BK17" s="24">
        <f t="shared" si="18"/>
        <v>0.39658199999999999</v>
      </c>
      <c r="BL17" s="24">
        <f t="shared" si="18"/>
        <v>0.23464053899999993</v>
      </c>
      <c r="BM17" s="24">
        <f t="shared" si="18"/>
        <v>0.18102484582893363</v>
      </c>
      <c r="BN17" s="24">
        <f t="shared" si="18"/>
        <v>0.18601082692307691</v>
      </c>
      <c r="BO17" s="24">
        <f t="shared" si="18"/>
        <v>0.18078517569352703</v>
      </c>
      <c r="BP17" s="24" t="e">
        <f t="shared" si="18"/>
        <v>#DIV/0!</v>
      </c>
      <c r="BQ17" s="24">
        <f t="shared" si="18"/>
        <v>0.22306505599851656</v>
      </c>
      <c r="BR17" s="21"/>
      <c r="BS17" s="35">
        <f t="shared" si="13"/>
        <v>43070</v>
      </c>
      <c r="BT17" s="24">
        <f t="shared" si="17"/>
        <v>2.6562808458488198E-3</v>
      </c>
      <c r="BU17" s="24">
        <f t="shared" si="14"/>
        <v>2.0885919347446265E-4</v>
      </c>
      <c r="BV17" s="24">
        <f t="shared" si="14"/>
        <v>1.5822009073578234E-3</v>
      </c>
      <c r="BW17" s="24">
        <f t="shared" si="14"/>
        <v>9.3903835679223051E-3</v>
      </c>
      <c r="BX17" s="24">
        <f t="shared" si="14"/>
        <v>1.6508025732827598E-3</v>
      </c>
      <c r="BY17" s="24">
        <f t="shared" si="14"/>
        <v>7.0042827156967604E-4</v>
      </c>
      <c r="BZ17" s="24">
        <f t="shared" si="14"/>
        <v>6.5036594883989803E-3</v>
      </c>
      <c r="CA17" s="24">
        <f t="shared" si="14"/>
        <v>5.2867543026423754E-5</v>
      </c>
      <c r="CB17" s="24">
        <f t="shared" si="14"/>
        <v>5.1824687639075715E-4</v>
      </c>
      <c r="CC17" s="24">
        <f t="shared" si="14"/>
        <v>-6.8198801703117788E-6</v>
      </c>
      <c r="CD17" s="24">
        <f t="shared" si="14"/>
        <v>1.2909463489807203E-3</v>
      </c>
      <c r="CE17" s="24">
        <f t="shared" si="14"/>
        <v>5.7088965572213001E-4</v>
      </c>
      <c r="CF17" s="24">
        <f t="shared" si="16"/>
        <v>2.5118745391804548E-2</v>
      </c>
    </row>
    <row r="18" spans="1:84" x14ac:dyDescent="0.25">
      <c r="A18" s="31">
        <f>+[1]PAT!A19</f>
        <v>43101</v>
      </c>
      <c r="B18" s="17">
        <f>+[1]PAT!B19</f>
        <v>126.63030000000001</v>
      </c>
      <c r="C18" s="17">
        <f>+[1]PAT!C19</f>
        <v>118.4986</v>
      </c>
      <c r="D18" s="17">
        <f>+[1]PAT!D19</f>
        <v>125.21169999999999</v>
      </c>
      <c r="E18" s="17">
        <f>+[1]PAT!E19</f>
        <v>114.249</v>
      </c>
      <c r="F18" s="17">
        <f>+[1]PAT!F19</f>
        <v>163.279</v>
      </c>
      <c r="G18" s="17">
        <f>+[1]PAT!G19</f>
        <v>117.3558</v>
      </c>
      <c r="H18" s="17">
        <f>+[1]PAT!H19</f>
        <v>130.1754</v>
      </c>
      <c r="I18" s="17">
        <f>+[1]PAT!I19</f>
        <v>129.89920000000001</v>
      </c>
      <c r="J18" s="17">
        <f>+[1]PAT!J19</f>
        <v>129.36850000000001</v>
      </c>
      <c r="K18" s="17">
        <f>+[1]PAT!K19</f>
        <v>129.179</v>
      </c>
      <c r="L18" s="17">
        <f>+[1]PAT!L19</f>
        <v>129.5386</v>
      </c>
      <c r="M18" s="17">
        <f>+[1]PAT!M19</f>
        <v>125.4157</v>
      </c>
      <c r="N18" s="17">
        <f>+[1]PAT!N19</f>
        <v>123.1726</v>
      </c>
      <c r="O18" s="18">
        <f>+[1]PAT!R19</f>
        <v>117.40649999999999</v>
      </c>
      <c r="P18" s="19">
        <f>+[1]PAT!S19</f>
        <v>122.1913</v>
      </c>
      <c r="Q18" s="20">
        <f>+[1]PAT!T19</f>
        <v>147.32060000000001</v>
      </c>
      <c r="R18" s="18">
        <f t="shared" si="6"/>
        <v>126.63228191</v>
      </c>
      <c r="S18" s="19">
        <f t="shared" si="7"/>
        <v>119.9216287222809</v>
      </c>
      <c r="T18" s="19">
        <f t="shared" si="8"/>
        <v>120.50190101809956</v>
      </c>
      <c r="U18" s="19">
        <f t="shared" si="9"/>
        <v>119.67752523117571</v>
      </c>
      <c r="V18" s="19"/>
      <c r="W18" s="20">
        <f t="shared" si="10"/>
        <v>124.14003610235493</v>
      </c>
      <c r="X18" s="21"/>
      <c r="Y18" s="42">
        <f t="shared" si="11"/>
        <v>2.5656331831395374E-2</v>
      </c>
      <c r="Z18" s="24">
        <f t="shared" si="11"/>
        <v>1.364632136133026E-2</v>
      </c>
      <c r="AA18" s="24">
        <f t="shared" si="11"/>
        <v>2.2441807103183553E-2</v>
      </c>
      <c r="AB18" s="24">
        <f t="shared" si="11"/>
        <v>-3.1854719445513213E-3</v>
      </c>
      <c r="AC18" s="24">
        <f t="shared" si="11"/>
        <v>9.7384756420492824E-2</v>
      </c>
      <c r="AD18" s="24">
        <f t="shared" si="11"/>
        <v>1.284834090091147E-2</v>
      </c>
      <c r="AE18" s="24">
        <f t="shared" si="11"/>
        <v>1.5818391660287201E-2</v>
      </c>
      <c r="AF18" s="24">
        <f t="shared" si="11"/>
        <v>2.2145038474279843E-2</v>
      </c>
      <c r="AG18" s="24">
        <f t="shared" si="11"/>
        <v>4.9670198890541251E-3</v>
      </c>
      <c r="AH18" s="24">
        <f t="shared" si="11"/>
        <v>3.7414843065497028E-2</v>
      </c>
      <c r="AI18" s="24">
        <f t="shared" si="11"/>
        <v>2.3050014430439081E-3</v>
      </c>
      <c r="AJ18" s="24">
        <f t="shared" si="11"/>
        <v>3.0397014687481239E-2</v>
      </c>
      <c r="AK18" s="24">
        <f t="shared" si="11"/>
        <v>1.88293759439917E-2</v>
      </c>
      <c r="AL18" s="24">
        <f t="shared" si="11"/>
        <v>9.5029032349596143E-3</v>
      </c>
      <c r="AM18" s="24">
        <f t="shared" si="11"/>
        <v>1.8453490785340199E-2</v>
      </c>
      <c r="AN18" s="24">
        <f t="shared" si="11"/>
        <v>5.4865378474017401E-2</v>
      </c>
      <c r="AO18" s="24">
        <f t="shared" si="12"/>
        <v>2.5661137067199524E-2</v>
      </c>
      <c r="AP18" s="24">
        <f t="shared" si="12"/>
        <v>1.5403097960320578E-2</v>
      </c>
      <c r="AQ18" s="24">
        <f t="shared" si="12"/>
        <v>1.6026989658460833E-2</v>
      </c>
      <c r="AR18" s="24">
        <f t="shared" si="12"/>
        <v>1.3541901564641856E-2</v>
      </c>
      <c r="AS18" s="24" t="e">
        <f t="shared" si="12"/>
        <v>#DIV/0!</v>
      </c>
      <c r="AT18" s="24">
        <f t="shared" si="12"/>
        <v>1.4991275349669486E-2</v>
      </c>
      <c r="AU18" s="21"/>
      <c r="AV18" s="24">
        <f t="shared" si="18"/>
        <v>0.23470323997921216</v>
      </c>
      <c r="AW18" s="24">
        <f t="shared" si="18"/>
        <v>0.17387643343398085</v>
      </c>
      <c r="AX18" s="24">
        <f t="shared" si="18"/>
        <v>0.2373908119470185</v>
      </c>
      <c r="AY18" s="24">
        <f t="shared" si="18"/>
        <v>0.13214558578270341</v>
      </c>
      <c r="AZ18" s="24">
        <f t="shared" si="18"/>
        <v>0.48007041436424025</v>
      </c>
      <c r="BA18" s="24">
        <f t="shared" si="18"/>
        <v>0.16115224936775507</v>
      </c>
      <c r="BB18" s="24">
        <f t="shared" si="18"/>
        <v>0.24301768531577372</v>
      </c>
      <c r="BC18" s="24">
        <f t="shared" si="18"/>
        <v>0.26759617786660006</v>
      </c>
      <c r="BD18" s="24">
        <f t="shared" si="18"/>
        <v>0.27249916146083852</v>
      </c>
      <c r="BE18" s="24">
        <f t="shared" si="18"/>
        <v>0.27949152743826344</v>
      </c>
      <c r="BF18" s="24">
        <f t="shared" si="18"/>
        <v>0.21073503832540297</v>
      </c>
      <c r="BG18" s="24">
        <f t="shared" si="18"/>
        <v>0.22637470737903542</v>
      </c>
      <c r="BH18" s="24">
        <f t="shared" si="18"/>
        <v>0.20187268439237771</v>
      </c>
      <c r="BI18" s="24">
        <f t="shared" si="18"/>
        <v>0.16608547708033927</v>
      </c>
      <c r="BJ18" s="24">
        <f t="shared" si="18"/>
        <v>0.19986665016978034</v>
      </c>
      <c r="BK18" s="24">
        <f t="shared" si="18"/>
        <v>0.38777982508694797</v>
      </c>
      <c r="BL18" s="24">
        <f t="shared" si="18"/>
        <v>0.23471791297366473</v>
      </c>
      <c r="BM18" s="24">
        <f t="shared" si="18"/>
        <v>0.1856918240917198</v>
      </c>
      <c r="BN18" s="24">
        <f t="shared" si="18"/>
        <v>0.1897142727600527</v>
      </c>
      <c r="BO18" s="24">
        <f t="shared" si="18"/>
        <v>0.18349431054215271</v>
      </c>
      <c r="BP18" s="24" t="e">
        <f t="shared" si="18"/>
        <v>#DIV/0!</v>
      </c>
      <c r="BQ18" s="24">
        <f t="shared" si="18"/>
        <v>0.21646824347034221</v>
      </c>
      <c r="BR18" s="21"/>
      <c r="BS18" s="35">
        <f t="shared" si="13"/>
        <v>43101</v>
      </c>
      <c r="BT18" s="24">
        <f t="shared" si="17"/>
        <v>3.544315732605868E-3</v>
      </c>
      <c r="BU18" s="24">
        <f t="shared" si="14"/>
        <v>7.7910575420754634E-4</v>
      </c>
      <c r="BV18" s="24">
        <f t="shared" si="14"/>
        <v>-3.7910899405245289E-4</v>
      </c>
      <c r="BW18" s="24">
        <f t="shared" si="14"/>
        <v>1.1806593246381296E-2</v>
      </c>
      <c r="BX18" s="24">
        <f t="shared" si="14"/>
        <v>7.8979197765803404E-4</v>
      </c>
      <c r="BY18" s="24">
        <f t="shared" si="14"/>
        <v>8.1272683976617646E-4</v>
      </c>
      <c r="BZ18" s="24">
        <f t="shared" si="14"/>
        <v>3.0590539490874605E-3</v>
      </c>
      <c r="CA18" s="24">
        <f t="shared" si="14"/>
        <v>1.6520665755730875E-4</v>
      </c>
      <c r="CB18" s="24">
        <f t="shared" si="14"/>
        <v>2.9320315366503421E-3</v>
      </c>
      <c r="CC18" s="24">
        <f t="shared" si="14"/>
        <v>5.0429076960085665E-5</v>
      </c>
      <c r="CD18" s="24">
        <f t="shared" si="14"/>
        <v>1.5223208305018422E-3</v>
      </c>
      <c r="CE18" s="24">
        <f t="shared" si="14"/>
        <v>5.7895186157438884E-4</v>
      </c>
      <c r="CF18" s="24">
        <f t="shared" si="16"/>
        <v>2.5661418468897895E-2</v>
      </c>
    </row>
    <row r="19" spans="1:84" x14ac:dyDescent="0.25">
      <c r="A19" s="31">
        <f>+[1]PAT!A20</f>
        <v>43132</v>
      </c>
      <c r="B19" s="17">
        <f>+[1]PAT!B20</f>
        <v>129.20570000000001</v>
      </c>
      <c r="C19" s="17">
        <f>+[1]PAT!C20</f>
        <v>120.8223</v>
      </c>
      <c r="D19" s="17">
        <f>+[1]PAT!D20</f>
        <v>127.1764</v>
      </c>
      <c r="E19" s="17">
        <f>+[1]PAT!E20</f>
        <v>115.3175</v>
      </c>
      <c r="F19" s="17">
        <f>+[1]PAT!F20</f>
        <v>164.28049999999999</v>
      </c>
      <c r="G19" s="17">
        <f>+[1]PAT!G20</f>
        <v>119.1917</v>
      </c>
      <c r="H19" s="17">
        <f>+[1]PAT!H20</f>
        <v>132.4289</v>
      </c>
      <c r="I19" s="17">
        <f>+[1]PAT!I20</f>
        <v>134.68260000000001</v>
      </c>
      <c r="J19" s="17">
        <f>+[1]PAT!J20</f>
        <v>139.86699999999999</v>
      </c>
      <c r="K19" s="17">
        <f>+[1]PAT!K20</f>
        <v>131.12370000000001</v>
      </c>
      <c r="L19" s="17">
        <f>+[1]PAT!L20</f>
        <v>132.62790000000001</v>
      </c>
      <c r="M19" s="17">
        <f>+[1]PAT!M20</f>
        <v>128.17660000000001</v>
      </c>
      <c r="N19" s="17">
        <f>+[1]PAT!N20</f>
        <v>125.30710000000001</v>
      </c>
      <c r="O19" s="18">
        <f>+[1]PAT!R20</f>
        <v>117.77500000000001</v>
      </c>
      <c r="P19" s="19">
        <f>+[1]PAT!S20</f>
        <v>124.51130000000001</v>
      </c>
      <c r="Q19" s="20">
        <f>+[1]PAT!T20</f>
        <v>152.12139999999999</v>
      </c>
      <c r="R19" s="18">
        <f t="shared" si="6"/>
        <v>129.20775063000002</v>
      </c>
      <c r="S19" s="19">
        <f t="shared" si="7"/>
        <v>121.91554751847943</v>
      </c>
      <c r="T19" s="19">
        <f t="shared" si="8"/>
        <v>122.2428890271493</v>
      </c>
      <c r="U19" s="19">
        <f t="shared" si="9"/>
        <v>121.24740515191547</v>
      </c>
      <c r="V19" s="19"/>
      <c r="W19" s="20">
        <f t="shared" si="10"/>
        <v>127.15933647320604</v>
      </c>
      <c r="X19" s="21"/>
      <c r="Y19" s="42">
        <f t="shared" si="11"/>
        <v>2.0337944394035246E-2</v>
      </c>
      <c r="Z19" s="24">
        <f t="shared" si="11"/>
        <v>1.9609514374009596E-2</v>
      </c>
      <c r="AA19" s="24">
        <f t="shared" si="11"/>
        <v>1.5691025678910231E-2</v>
      </c>
      <c r="AB19" s="24">
        <f t="shared" si="11"/>
        <v>9.3523794518988179E-3</v>
      </c>
      <c r="AC19" s="24">
        <f t="shared" si="11"/>
        <v>6.1336730381738036E-3</v>
      </c>
      <c r="AD19" s="24">
        <f t="shared" si="11"/>
        <v>1.5643879552608375E-2</v>
      </c>
      <c r="AE19" s="24">
        <f t="shared" si="11"/>
        <v>1.7311258501990334E-2</v>
      </c>
      <c r="AF19" s="24">
        <f t="shared" si="11"/>
        <v>3.6823937329867995E-2</v>
      </c>
      <c r="AG19" s="24">
        <f t="shared" si="11"/>
        <v>8.1151903284029547E-2</v>
      </c>
      <c r="AH19" s="24">
        <f t="shared" si="11"/>
        <v>1.5054304492216231E-2</v>
      </c>
      <c r="AI19" s="24">
        <f t="shared" si="11"/>
        <v>2.3848489948169904E-2</v>
      </c>
      <c r="AJ19" s="24">
        <f t="shared" si="11"/>
        <v>2.2013990273945128E-2</v>
      </c>
      <c r="AK19" s="24">
        <f t="shared" si="11"/>
        <v>1.7329341103459628E-2</v>
      </c>
      <c r="AL19" s="24">
        <f t="shared" si="11"/>
        <v>3.1386677909657212E-3</v>
      </c>
      <c r="AM19" s="24">
        <f t="shared" si="11"/>
        <v>1.8986621797132841E-2</v>
      </c>
      <c r="AN19" s="24">
        <f t="shared" si="11"/>
        <v>3.2587431764464547E-2</v>
      </c>
      <c r="AO19" s="24">
        <f t="shared" si="12"/>
        <v>2.0338168760399178E-2</v>
      </c>
      <c r="AP19" s="24">
        <f t="shared" si="12"/>
        <v>1.6626848863236621E-2</v>
      </c>
      <c r="AQ19" s="24">
        <f t="shared" si="12"/>
        <v>1.4447805340334297E-2</v>
      </c>
      <c r="AR19" s="24">
        <f t="shared" si="12"/>
        <v>1.3117583420172663E-2</v>
      </c>
      <c r="AS19" s="24" t="e">
        <f t="shared" si="12"/>
        <v>#DIV/0!</v>
      </c>
      <c r="AT19" s="24">
        <f t="shared" si="12"/>
        <v>2.4321729440787809E-2</v>
      </c>
      <c r="AU19" s="21"/>
      <c r="AV19" s="24">
        <f t="shared" si="18"/>
        <v>0.23899457915838385</v>
      </c>
      <c r="AW19" s="24">
        <f t="shared" si="18"/>
        <v>0.18163734145461263</v>
      </c>
      <c r="AX19" s="24">
        <f t="shared" si="18"/>
        <v>0.20711112798511722</v>
      </c>
      <c r="AY19" s="24">
        <f t="shared" si="18"/>
        <v>0.12641586471776467</v>
      </c>
      <c r="AZ19" s="24">
        <f t="shared" si="18"/>
        <v>0.46653091685577008</v>
      </c>
      <c r="BA19" s="24">
        <f t="shared" si="18"/>
        <v>0.17683120083647719</v>
      </c>
      <c r="BB19" s="24">
        <f t="shared" si="18"/>
        <v>0.23756883876146762</v>
      </c>
      <c r="BC19" s="24">
        <f t="shared" si="18"/>
        <v>0.28992607107864976</v>
      </c>
      <c r="BD19" s="24">
        <f t="shared" si="18"/>
        <v>0.32278449886888949</v>
      </c>
      <c r="BE19" s="24">
        <f t="shared" si="18"/>
        <v>0.27885760431631534</v>
      </c>
      <c r="BF19" s="24">
        <f t="shared" si="18"/>
        <v>0.24314958710995738</v>
      </c>
      <c r="BG19" s="24">
        <f t="shared" si="18"/>
        <v>0.21301819386282439</v>
      </c>
      <c r="BH19" s="24">
        <f t="shared" si="18"/>
        <v>0.20162349026433279</v>
      </c>
      <c r="BI19" s="24">
        <f t="shared" si="18"/>
        <v>0.16408365785676149</v>
      </c>
      <c r="BJ19" s="24">
        <f t="shared" si="18"/>
        <v>0.20272883582550905</v>
      </c>
      <c r="BK19" s="24">
        <f t="shared" si="18"/>
        <v>0.39862198570866414</v>
      </c>
      <c r="BL19" s="24">
        <f t="shared" si="18"/>
        <v>0.23901084834819408</v>
      </c>
      <c r="BM19" s="24">
        <f t="shared" si="18"/>
        <v>0.1867137281160054</v>
      </c>
      <c r="BN19" s="24">
        <f t="shared" si="18"/>
        <v>0.18856052533209833</v>
      </c>
      <c r="BO19" s="24">
        <f t="shared" si="18"/>
        <v>0.18432543252916589</v>
      </c>
      <c r="BP19" s="24" t="e">
        <f t="shared" si="18"/>
        <v>#DIV/0!</v>
      </c>
      <c r="BQ19" s="24">
        <f t="shared" si="18"/>
        <v>0.22653306245009253</v>
      </c>
      <c r="BR19" s="21"/>
      <c r="BS19" s="35">
        <f t="shared" si="13"/>
        <v>43132</v>
      </c>
      <c r="BT19" s="24">
        <f t="shared" si="17"/>
        <v>5.0334786382090274E-3</v>
      </c>
      <c r="BU19" s="24">
        <f t="shared" si="14"/>
        <v>5.4303353936617277E-4</v>
      </c>
      <c r="BV19" s="24">
        <f t="shared" si="14"/>
        <v>1.0817450483809961E-3</v>
      </c>
      <c r="BW19" s="24">
        <f t="shared" si="14"/>
        <v>7.9563027174380278E-4</v>
      </c>
      <c r="BX19" s="24">
        <f t="shared" si="14"/>
        <v>9.4962619531028267E-4</v>
      </c>
      <c r="BY19" s="24">
        <f t="shared" si="14"/>
        <v>8.8089698910924269E-4</v>
      </c>
      <c r="BZ19" s="24">
        <f t="shared" si="14"/>
        <v>5.0693418557801731E-3</v>
      </c>
      <c r="CA19" s="24">
        <f t="shared" si="14"/>
        <v>2.6447236561865468E-3</v>
      </c>
      <c r="CB19" s="24">
        <f t="shared" si="14"/>
        <v>1.1932625130004501E-3</v>
      </c>
      <c r="CC19" s="24">
        <f t="shared" si="14"/>
        <v>5.0988088948695663E-4</v>
      </c>
      <c r="CD19" s="24">
        <f t="shared" si="14"/>
        <v>1.1075842037806143E-3</v>
      </c>
      <c r="CE19" s="24">
        <f t="shared" si="14"/>
        <v>5.2928327580365896E-4</v>
      </c>
      <c r="CF19" s="24">
        <f t="shared" si="16"/>
        <v>2.033848707615793E-2</v>
      </c>
    </row>
    <row r="20" spans="1:84" x14ac:dyDescent="0.25">
      <c r="A20" s="31">
        <f>+[1]PAT!A21</f>
        <v>43160</v>
      </c>
      <c r="B20" s="17">
        <f>+[1]PAT!B21</f>
        <v>133.2304</v>
      </c>
      <c r="C20" s="17">
        <f>+[1]PAT!C21</f>
        <v>123.38720000000001</v>
      </c>
      <c r="D20" s="17">
        <f>+[1]PAT!D21</f>
        <v>128.21979999999999</v>
      </c>
      <c r="E20" s="17">
        <f>+[1]PAT!E21</f>
        <v>119.375</v>
      </c>
      <c r="F20" s="17">
        <f>+[1]PAT!F21</f>
        <v>172.22640000000001</v>
      </c>
      <c r="G20" s="17">
        <f>+[1]PAT!G21</f>
        <v>124.5389</v>
      </c>
      <c r="H20" s="17">
        <f>+[1]PAT!H21</f>
        <v>135.44280000000001</v>
      </c>
      <c r="I20" s="17">
        <f>+[1]PAT!I21</f>
        <v>136.64840000000001</v>
      </c>
      <c r="J20" s="17">
        <f>+[1]PAT!J21</f>
        <v>143.55969999999999</v>
      </c>
      <c r="K20" s="17">
        <f>+[1]PAT!K21</f>
        <v>133.9383</v>
      </c>
      <c r="L20" s="17">
        <f>+[1]PAT!L21</f>
        <v>157.6961</v>
      </c>
      <c r="M20" s="17">
        <f>+[1]PAT!M21</f>
        <v>133.49299999999999</v>
      </c>
      <c r="N20" s="17">
        <f>+[1]PAT!N21</f>
        <v>127.59739999999999</v>
      </c>
      <c r="O20" s="18">
        <f>+[1]PAT!R21</f>
        <v>119.16249999999999</v>
      </c>
      <c r="P20" s="19">
        <f>+[1]PAT!S21</f>
        <v>128.55189999999999</v>
      </c>
      <c r="Q20" s="20">
        <f>+[1]PAT!T21</f>
        <v>157.7208</v>
      </c>
      <c r="R20" s="18">
        <f t="shared" si="6"/>
        <v>133.23299622000002</v>
      </c>
      <c r="S20" s="19">
        <f t="shared" si="7"/>
        <v>125.19080340926234</v>
      </c>
      <c r="T20" s="19">
        <f t="shared" si="8"/>
        <v>126.2901063914027</v>
      </c>
      <c r="U20" s="19">
        <f t="shared" si="9"/>
        <v>125.08169491413474</v>
      </c>
      <c r="V20" s="19"/>
      <c r="W20" s="20">
        <f t="shared" si="10"/>
        <v>131.26789174856296</v>
      </c>
      <c r="X20" s="21"/>
      <c r="Y20" s="42">
        <f t="shared" si="11"/>
        <v>3.1149554547516001E-2</v>
      </c>
      <c r="Z20" s="24">
        <f t="shared" si="11"/>
        <v>2.1228697020334808E-2</v>
      </c>
      <c r="AA20" s="24">
        <f t="shared" si="11"/>
        <v>8.204352379844071E-3</v>
      </c>
      <c r="AB20" s="24">
        <f t="shared" si="11"/>
        <v>3.5185466212847238E-2</v>
      </c>
      <c r="AC20" s="24">
        <f t="shared" si="11"/>
        <v>4.836788298063377E-2</v>
      </c>
      <c r="AD20" s="24">
        <f t="shared" si="11"/>
        <v>4.486218419571153E-2</v>
      </c>
      <c r="AE20" s="24">
        <f t="shared" si="11"/>
        <v>2.2758627459716241E-2</v>
      </c>
      <c r="AF20" s="24">
        <f t="shared" si="11"/>
        <v>1.4595797823920842E-2</v>
      </c>
      <c r="AG20" s="24">
        <f t="shared" si="11"/>
        <v>2.640151000593427E-2</v>
      </c>
      <c r="AH20" s="24">
        <f t="shared" si="11"/>
        <v>2.1465227109973117E-2</v>
      </c>
      <c r="AI20" s="24">
        <f t="shared" si="11"/>
        <v>0.18901151266060912</v>
      </c>
      <c r="AJ20" s="24">
        <f t="shared" si="11"/>
        <v>4.1477149495305676E-2</v>
      </c>
      <c r="AK20" s="24">
        <f t="shared" si="11"/>
        <v>1.8277495848200154E-2</v>
      </c>
      <c r="AL20" s="24">
        <f t="shared" si="11"/>
        <v>1.1780938229675186E-2</v>
      </c>
      <c r="AM20" s="24">
        <f t="shared" si="11"/>
        <v>3.2451673060999164E-2</v>
      </c>
      <c r="AN20" s="24">
        <f t="shared" si="11"/>
        <v>3.6808759319858941E-2</v>
      </c>
      <c r="AO20" s="24">
        <f t="shared" si="12"/>
        <v>3.1153282758761947E-2</v>
      </c>
      <c r="AP20" s="24">
        <f t="shared" si="12"/>
        <v>2.6864956582231425E-2</v>
      </c>
      <c r="AQ20" s="24">
        <f t="shared" si="12"/>
        <v>3.3107998317632559E-2</v>
      </c>
      <c r="AR20" s="24">
        <f t="shared" si="12"/>
        <v>3.1623685120643508E-2</v>
      </c>
      <c r="AS20" s="24" t="e">
        <f t="shared" si="12"/>
        <v>#DIV/0!</v>
      </c>
      <c r="AT20" s="24">
        <f t="shared" si="12"/>
        <v>3.2310291869308783E-2</v>
      </c>
      <c r="AU20" s="21"/>
      <c r="AV20" s="24">
        <f t="shared" si="18"/>
        <v>0.2507935375391841</v>
      </c>
      <c r="AW20" s="24">
        <f t="shared" si="18"/>
        <v>0.18666526893643964</v>
      </c>
      <c r="AX20" s="24">
        <f t="shared" si="18"/>
        <v>0.20328760232699761</v>
      </c>
      <c r="AY20" s="24">
        <f t="shared" si="18"/>
        <v>0.13922117830063985</v>
      </c>
      <c r="AZ20" s="24">
        <f t="shared" si="18"/>
        <v>0.49278036696659266</v>
      </c>
      <c r="BA20" s="24">
        <f t="shared" si="18"/>
        <v>0.2173009967998405</v>
      </c>
      <c r="BB20" s="24">
        <f t="shared" si="18"/>
        <v>0.24573282783967687</v>
      </c>
      <c r="BC20" s="24">
        <f t="shared" si="18"/>
        <v>0.28536826490654299</v>
      </c>
      <c r="BD20" s="24">
        <f t="shared" si="18"/>
        <v>0.33119163969845045</v>
      </c>
      <c r="BE20" s="24">
        <f t="shared" si="18"/>
        <v>0.27528707177270384</v>
      </c>
      <c r="BF20" s="24">
        <f t="shared" si="18"/>
        <v>0.27877912092100332</v>
      </c>
      <c r="BG20" s="24">
        <f t="shared" si="18"/>
        <v>0.26577921566879792</v>
      </c>
      <c r="BH20" s="24">
        <f t="shared" si="18"/>
        <v>0.1992574978617816</v>
      </c>
      <c r="BI20" s="24">
        <f t="shared" si="18"/>
        <v>0.16231263759255321</v>
      </c>
      <c r="BJ20" s="24">
        <f t="shared" si="18"/>
        <v>0.22126692576839857</v>
      </c>
      <c r="BK20" s="24">
        <f t="shared" si="18"/>
        <v>0.3929905691872615</v>
      </c>
      <c r="BL20" s="24">
        <f t="shared" si="18"/>
        <v>0.25081153006052914</v>
      </c>
      <c r="BM20" s="24">
        <f t="shared" si="18"/>
        <v>0.19849388254044009</v>
      </c>
      <c r="BN20" s="24">
        <f t="shared" si="18"/>
        <v>0.20713016591559263</v>
      </c>
      <c r="BO20" s="24">
        <f t="shared" si="18"/>
        <v>0.19719805412479086</v>
      </c>
      <c r="BP20" s="24" t="e">
        <f t="shared" si="18"/>
        <v>#DIV/0!</v>
      </c>
      <c r="BQ20" s="24">
        <f t="shared" si="18"/>
        <v>0.23542241109796391</v>
      </c>
      <c r="BR20" s="21"/>
      <c r="BS20" s="35">
        <f t="shared" si="13"/>
        <v>43160</v>
      </c>
      <c r="BT20" s="24">
        <f t="shared" si="17"/>
        <v>5.4452092283854524E-3</v>
      </c>
      <c r="BU20" s="24">
        <f t="shared" si="14"/>
        <v>2.8264232924708196E-4</v>
      </c>
      <c r="BV20" s="24">
        <f t="shared" si="14"/>
        <v>4.0259175872271935E-3</v>
      </c>
      <c r="BW20" s="24">
        <f t="shared" si="14"/>
        <v>6.1867049209129487E-3</v>
      </c>
      <c r="BX20" s="24">
        <f t="shared" si="14"/>
        <v>2.7107287062412885E-3</v>
      </c>
      <c r="BY20" s="24">
        <f t="shared" si="14"/>
        <v>1.1546553286735828E-3</v>
      </c>
      <c r="BZ20" s="24">
        <f t="shared" si="14"/>
        <v>2.0417857726091047E-3</v>
      </c>
      <c r="CA20" s="24">
        <f t="shared" si="14"/>
        <v>9.1170227010108735E-4</v>
      </c>
      <c r="CB20" s="24">
        <f t="shared" si="14"/>
        <v>1.6926065955294449E-3</v>
      </c>
      <c r="CC20" s="24">
        <f t="shared" si="14"/>
        <v>4.0549711042159884E-3</v>
      </c>
      <c r="CD20" s="24">
        <f t="shared" si="14"/>
        <v>2.0902570087852112E-3</v>
      </c>
      <c r="CE20" s="24">
        <f t="shared" si="14"/>
        <v>5.5659634211183877E-4</v>
      </c>
      <c r="CF20" s="24">
        <f t="shared" si="16"/>
        <v>3.1153777194040222E-2</v>
      </c>
    </row>
    <row r="21" spans="1:84" x14ac:dyDescent="0.25">
      <c r="A21" s="31">
        <f>+[1]PAT!A22</f>
        <v>43191</v>
      </c>
      <c r="B21" s="17">
        <f>+[1]PAT!B22</f>
        <v>136.85830000000001</v>
      </c>
      <c r="C21" s="17">
        <f>+[1]PAT!C22</f>
        <v>126.3535</v>
      </c>
      <c r="D21" s="17">
        <f>+[1]PAT!D22</f>
        <v>130.25819999999999</v>
      </c>
      <c r="E21" s="17">
        <f>+[1]PAT!E22</f>
        <v>124.35169999999999</v>
      </c>
      <c r="F21" s="17">
        <f>+[1]PAT!F22</f>
        <v>181.67869999999999</v>
      </c>
      <c r="G21" s="17">
        <f>+[1]PAT!G22</f>
        <v>127.7007</v>
      </c>
      <c r="H21" s="17">
        <f>+[1]PAT!H22</f>
        <v>138.6275</v>
      </c>
      <c r="I21" s="17">
        <f>+[1]PAT!I22</f>
        <v>140.1173</v>
      </c>
      <c r="J21" s="17">
        <f>+[1]PAT!J22</f>
        <v>143.6053</v>
      </c>
      <c r="K21" s="17">
        <f>+[1]PAT!K22</f>
        <v>135.40280000000001</v>
      </c>
      <c r="L21" s="17">
        <f>+[1]PAT!L22</f>
        <v>157.5463</v>
      </c>
      <c r="M21" s="17">
        <f>+[1]PAT!M22</f>
        <v>136.3142</v>
      </c>
      <c r="N21" s="17">
        <f>+[1]PAT!N22</f>
        <v>129.77809999999999</v>
      </c>
      <c r="O21" s="18">
        <f>+[1]PAT!R22</f>
        <v>122.70699999999999</v>
      </c>
      <c r="P21" s="19">
        <f>+[1]PAT!S22</f>
        <v>131.45930000000001</v>
      </c>
      <c r="Q21" s="20">
        <f>+[1]PAT!T22</f>
        <v>163.83430000000001</v>
      </c>
      <c r="R21" s="18">
        <f t="shared" si="6"/>
        <v>136.86108397000001</v>
      </c>
      <c r="S21" s="19">
        <f t="shared" si="7"/>
        <v>128.29186468547294</v>
      </c>
      <c r="T21" s="19">
        <f t="shared" si="8"/>
        <v>129.60089097850678</v>
      </c>
      <c r="U21" s="19">
        <f t="shared" si="9"/>
        <v>128.47461588507264</v>
      </c>
      <c r="V21" s="19"/>
      <c r="W21" s="20">
        <f t="shared" si="10"/>
        <v>134.32531678101245</v>
      </c>
      <c r="X21" s="21"/>
      <c r="Y21" s="42">
        <f t="shared" si="11"/>
        <v>2.7230271769806302E-2</v>
      </c>
      <c r="Z21" s="24">
        <f t="shared" si="11"/>
        <v>2.4040581194807897E-2</v>
      </c>
      <c r="AA21" s="24">
        <f t="shared" si="11"/>
        <v>1.5897700667135695E-2</v>
      </c>
      <c r="AB21" s="24">
        <f t="shared" si="11"/>
        <v>4.1689633507853374E-2</v>
      </c>
      <c r="AC21" s="24">
        <f t="shared" si="11"/>
        <v>5.4882991225503108E-2</v>
      </c>
      <c r="AD21" s="24">
        <f t="shared" si="11"/>
        <v>2.5388051444167337E-2</v>
      </c>
      <c r="AE21" s="24">
        <f t="shared" si="11"/>
        <v>2.3513246920471076E-2</v>
      </c>
      <c r="AF21" s="24">
        <f t="shared" si="11"/>
        <v>2.5385588122510017E-2</v>
      </c>
      <c r="AG21" s="24">
        <f t="shared" si="11"/>
        <v>3.1763788862759768E-4</v>
      </c>
      <c r="AH21" s="24">
        <f t="shared" si="11"/>
        <v>1.0934139077470872E-2</v>
      </c>
      <c r="AI21" s="24">
        <f t="shared" si="11"/>
        <v>-9.4992837489327187E-4</v>
      </c>
      <c r="AJ21" s="24">
        <f t="shared" si="11"/>
        <v>2.1133692403346949E-2</v>
      </c>
      <c r="AK21" s="24">
        <f t="shared" si="11"/>
        <v>1.7090473630340552E-2</v>
      </c>
      <c r="AL21" s="24">
        <f t="shared" si="11"/>
        <v>2.9745095982377068E-2</v>
      </c>
      <c r="AM21" s="24">
        <f t="shared" si="11"/>
        <v>2.2616546313201313E-2</v>
      </c>
      <c r="AN21" s="24">
        <f t="shared" ref="AB21:AQ52" si="19">+Q21/Q20-1</f>
        <v>3.8761533038128348E-2</v>
      </c>
      <c r="AO21" s="24">
        <f t="shared" si="19"/>
        <v>2.7231150337632126E-2</v>
      </c>
      <c r="AP21" s="24">
        <f t="shared" si="12"/>
        <v>2.4770679568792975E-2</v>
      </c>
      <c r="AQ21" s="24">
        <f t="shared" si="12"/>
        <v>2.6215708274432759E-2</v>
      </c>
      <c r="AR21" s="24">
        <f t="shared" si="12"/>
        <v>2.712563955315006E-2</v>
      </c>
      <c r="AS21" s="24" t="e">
        <f t="shared" si="12"/>
        <v>#DIV/0!</v>
      </c>
      <c r="AT21" s="24">
        <f t="shared" si="12"/>
        <v>2.3291491862349911E-2</v>
      </c>
      <c r="AU21" s="21"/>
      <c r="AV21" s="24">
        <f t="shared" si="18"/>
        <v>0.25960569415848989</v>
      </c>
      <c r="AW21" s="24">
        <f t="shared" si="18"/>
        <v>0.19792239460281458</v>
      </c>
      <c r="AX21" s="24">
        <f t="shared" si="18"/>
        <v>0.18778279305156587</v>
      </c>
      <c r="AY21" s="24">
        <f t="shared" si="18"/>
        <v>0.17579141452344915</v>
      </c>
      <c r="AZ21" s="24">
        <f t="shared" si="18"/>
        <v>0.52228689883774804</v>
      </c>
      <c r="BA21" s="24">
        <f t="shared" si="18"/>
        <v>0.23197106572148529</v>
      </c>
      <c r="BB21" s="24">
        <f t="shared" si="18"/>
        <v>0.25246083222432136</v>
      </c>
      <c r="BC21" s="24">
        <f t="shared" si="18"/>
        <v>0.30282047658188072</v>
      </c>
      <c r="BD21" s="24">
        <f t="shared" si="18"/>
        <v>0.24593891827688497</v>
      </c>
      <c r="BE21" s="24">
        <f t="shared" si="18"/>
        <v>0.24273031565982217</v>
      </c>
      <c r="BF21" s="24">
        <f t="shared" si="18"/>
        <v>0.27378591323822499</v>
      </c>
      <c r="BG21" s="24">
        <f t="shared" si="18"/>
        <v>0.26581241741271877</v>
      </c>
      <c r="BH21" s="24">
        <f t="shared" si="18"/>
        <v>0.19239695694518466</v>
      </c>
      <c r="BI21" s="24">
        <f t="shared" si="18"/>
        <v>0.16644961358213628</v>
      </c>
      <c r="BJ21" s="24">
        <f t="shared" si="18"/>
        <v>0.2283424763389108</v>
      </c>
      <c r="BK21" s="24">
        <f t="shared" si="18"/>
        <v>0.40883527989364588</v>
      </c>
      <c r="BL21" s="24">
        <f t="shared" si="18"/>
        <v>0.25962275568433246</v>
      </c>
      <c r="BM21" s="24">
        <f t="shared" si="18"/>
        <v>0.20677756061852914</v>
      </c>
      <c r="BN21" s="24">
        <f t="shared" si="18"/>
        <v>0.21550679181211296</v>
      </c>
      <c r="BO21" s="24">
        <f t="shared" si="18"/>
        <v>0.20696842664554738</v>
      </c>
      <c r="BP21" s="24" t="e">
        <f t="shared" si="18"/>
        <v>#DIV/0!</v>
      </c>
      <c r="BQ21" s="24">
        <f t="shared" si="18"/>
        <v>0.24033367629676317</v>
      </c>
      <c r="BR21" s="21"/>
      <c r="BS21" s="35">
        <f t="shared" si="13"/>
        <v>43191</v>
      </c>
      <c r="BT21" s="24">
        <f t="shared" si="17"/>
        <v>6.1071353835160528E-3</v>
      </c>
      <c r="BU21" s="24">
        <f t="shared" si="14"/>
        <v>5.3549340090549799E-4</v>
      </c>
      <c r="BV21" s="24">
        <f t="shared" si="14"/>
        <v>4.7887939989671975E-3</v>
      </c>
      <c r="BW21" s="24">
        <f t="shared" si="14"/>
        <v>7.1372703226891005E-3</v>
      </c>
      <c r="BX21" s="24">
        <f t="shared" si="14"/>
        <v>1.5544342732589555E-3</v>
      </c>
      <c r="BY21" s="24">
        <f t="shared" si="14"/>
        <v>1.1832333311316309E-3</v>
      </c>
      <c r="BZ21" s="24">
        <f t="shared" si="14"/>
        <v>3.4941453301949015E-3</v>
      </c>
      <c r="CA21" s="24">
        <f t="shared" si="14"/>
        <v>1.0918228872691489E-5</v>
      </c>
      <c r="CB21" s="24">
        <f t="shared" si="14"/>
        <v>8.5409673768149905E-4</v>
      </c>
      <c r="CC21" s="24">
        <f t="shared" si="14"/>
        <v>-2.3499291453001564E-5</v>
      </c>
      <c r="CD21" s="24">
        <f t="shared" si="14"/>
        <v>1.0757076463029475E-3</v>
      </c>
      <c r="CE21" s="24">
        <f t="shared" si="14"/>
        <v>5.1395162065114301E-4</v>
      </c>
      <c r="CF21" s="24">
        <f t="shared" si="16"/>
        <v>2.7231680982718613E-2</v>
      </c>
    </row>
    <row r="22" spans="1:84" x14ac:dyDescent="0.25">
      <c r="A22" s="31">
        <f>+[1]PAT!A23</f>
        <v>43221</v>
      </c>
      <c r="B22" s="17">
        <f>+[1]PAT!B23</f>
        <v>139.57830000000001</v>
      </c>
      <c r="C22" s="17">
        <f>+[1]PAT!C23</f>
        <v>129.65180000000001</v>
      </c>
      <c r="D22" s="17">
        <f>+[1]PAT!D23</f>
        <v>132.9564</v>
      </c>
      <c r="E22" s="17">
        <f>+[1]PAT!E23</f>
        <v>125.49550000000001</v>
      </c>
      <c r="F22" s="17">
        <f>+[1]PAT!F23</f>
        <v>181.6514</v>
      </c>
      <c r="G22" s="17">
        <f>+[1]PAT!G23</f>
        <v>130.58580000000001</v>
      </c>
      <c r="H22" s="17">
        <f>+[1]PAT!H23</f>
        <v>142.84350000000001</v>
      </c>
      <c r="I22" s="17">
        <f>+[1]PAT!I23</f>
        <v>144.13650000000001</v>
      </c>
      <c r="J22" s="17">
        <f>+[1]PAT!J23</f>
        <v>147.66319999999999</v>
      </c>
      <c r="K22" s="17">
        <f>+[1]PAT!K23</f>
        <v>139.32900000000001</v>
      </c>
      <c r="L22" s="17">
        <f>+[1]PAT!L23</f>
        <v>158.6671</v>
      </c>
      <c r="M22" s="17">
        <f>+[1]PAT!M23</f>
        <v>138.30119999999999</v>
      </c>
      <c r="N22" s="17">
        <f>+[1]PAT!N23</f>
        <v>132.35640000000001</v>
      </c>
      <c r="O22" s="18">
        <f>+[1]PAT!R23</f>
        <v>124.5055</v>
      </c>
      <c r="P22" s="19">
        <f>+[1]PAT!S23</f>
        <v>134.57650000000001</v>
      </c>
      <c r="Q22" s="20">
        <f>+[1]PAT!T23</f>
        <v>165.7817</v>
      </c>
      <c r="R22" s="18">
        <f t="shared" si="6"/>
        <v>139.58101182000001</v>
      </c>
      <c r="S22" s="19">
        <f t="shared" si="7"/>
        <v>131.03999239704331</v>
      </c>
      <c r="T22" s="19">
        <f t="shared" si="8"/>
        <v>131.9271725678733</v>
      </c>
      <c r="U22" s="19">
        <f t="shared" si="9"/>
        <v>130.8578178996037</v>
      </c>
      <c r="V22" s="19"/>
      <c r="W22" s="20">
        <f t="shared" si="10"/>
        <v>137.3339834600408</v>
      </c>
      <c r="X22" s="21"/>
      <c r="Y22" s="42">
        <f t="shared" ref="Y22:AN49" si="20">+B22/B21-1</f>
        <v>1.9874570997886032E-2</v>
      </c>
      <c r="Z22" s="24">
        <f t="shared" si="20"/>
        <v>2.6103748610050381E-2</v>
      </c>
      <c r="AA22" s="24">
        <f t="shared" si="20"/>
        <v>2.0714242942095229E-2</v>
      </c>
      <c r="AB22" s="24">
        <f t="shared" si="19"/>
        <v>9.1981050520419938E-3</v>
      </c>
      <c r="AC22" s="24">
        <f t="shared" si="19"/>
        <v>-1.5026527600647821E-4</v>
      </c>
      <c r="AD22" s="24">
        <f t="shared" si="19"/>
        <v>2.2592671770789163E-2</v>
      </c>
      <c r="AE22" s="24">
        <f t="shared" si="19"/>
        <v>3.0412436204937832E-2</v>
      </c>
      <c r="AF22" s="24">
        <f t="shared" si="19"/>
        <v>2.8684537883616246E-2</v>
      </c>
      <c r="AG22" s="24">
        <f t="shared" si="19"/>
        <v>2.8257313622825908E-2</v>
      </c>
      <c r="AH22" s="24">
        <f t="shared" si="19"/>
        <v>2.8996446159163636E-2</v>
      </c>
      <c r="AI22" s="24">
        <f t="shared" si="19"/>
        <v>7.1140991568827694E-3</v>
      </c>
      <c r="AJ22" s="24">
        <f t="shared" si="19"/>
        <v>1.4576617843188755E-2</v>
      </c>
      <c r="AK22" s="24">
        <f t="shared" si="19"/>
        <v>1.9866988343950176E-2</v>
      </c>
      <c r="AL22" s="24">
        <f t="shared" si="19"/>
        <v>1.4656865541493147E-2</v>
      </c>
      <c r="AM22" s="24">
        <f t="shared" si="19"/>
        <v>2.3712282052315681E-2</v>
      </c>
      <c r="AN22" s="24">
        <f t="shared" si="19"/>
        <v>1.1886399856440244E-2</v>
      </c>
      <c r="AO22" s="24">
        <f t="shared" si="19"/>
        <v>1.9873639540924692E-2</v>
      </c>
      <c r="AP22" s="24">
        <f t="shared" si="19"/>
        <v>2.1420903954493253E-2</v>
      </c>
      <c r="AQ22" s="24">
        <f t="shared" si="19"/>
        <v>1.7949580221267913E-2</v>
      </c>
      <c r="AR22" s="24">
        <f t="shared" ref="AP22:AT37" si="21">+U22/U21-1</f>
        <v>1.8549983575455675E-2</v>
      </c>
      <c r="AS22" s="24" t="e">
        <f t="shared" si="21"/>
        <v>#DIV/0!</v>
      </c>
      <c r="AT22" s="24">
        <f t="shared" si="21"/>
        <v>2.2398359081730712E-2</v>
      </c>
      <c r="AU22" s="21"/>
      <c r="AV22" s="24">
        <f t="shared" si="18"/>
        <v>0.26326978894865327</v>
      </c>
      <c r="AW22" s="24">
        <f t="shared" si="18"/>
        <v>0.20499165393380392</v>
      </c>
      <c r="AX22" s="24">
        <f t="shared" si="18"/>
        <v>0.19018713549755839</v>
      </c>
      <c r="AY22" s="24">
        <f t="shared" si="18"/>
        <v>0.17328168838951741</v>
      </c>
      <c r="AZ22" s="24">
        <f t="shared" si="18"/>
        <v>0.4744132627178832</v>
      </c>
      <c r="BA22" s="24">
        <f t="shared" si="18"/>
        <v>0.23371293498778423</v>
      </c>
      <c r="BB22" s="24">
        <f t="shared" si="18"/>
        <v>0.26909616872772757</v>
      </c>
      <c r="BC22" s="24">
        <f t="shared" si="18"/>
        <v>0.33368093402495691</v>
      </c>
      <c r="BD22" s="24">
        <f t="shared" si="18"/>
        <v>0.27967692454350845</v>
      </c>
      <c r="BE22" s="24">
        <f t="shared" si="18"/>
        <v>0.23772306358422601</v>
      </c>
      <c r="BF22" s="24">
        <f t="shared" si="18"/>
        <v>0.28073844594114639</v>
      </c>
      <c r="BG22" s="24">
        <f t="shared" si="18"/>
        <v>0.28057140952373882</v>
      </c>
      <c r="BH22" s="24">
        <f t="shared" si="18"/>
        <v>0.20482269890902138</v>
      </c>
      <c r="BI22" s="24">
        <f t="shared" si="18"/>
        <v>0.16020459700279743</v>
      </c>
      <c r="BJ22" s="24">
        <f t="shared" si="18"/>
        <v>0.23260225241068033</v>
      </c>
      <c r="BK22" s="24">
        <f t="shared" si="18"/>
        <v>0.41848339001903789</v>
      </c>
      <c r="BL22" s="24">
        <f t="shared" si="18"/>
        <v>0.26328341920870035</v>
      </c>
      <c r="BM22" s="24">
        <f t="shared" si="18"/>
        <v>0.2106610558518005</v>
      </c>
      <c r="BN22" s="24">
        <f t="shared" si="18"/>
        <v>0.21711520993967492</v>
      </c>
      <c r="BO22" s="24">
        <f t="shared" si="18"/>
        <v>0.20651445240003063</v>
      </c>
      <c r="BP22" s="24" t="e">
        <f t="shared" si="18"/>
        <v>#DIV/0!</v>
      </c>
      <c r="BQ22" s="24">
        <f t="shared" si="18"/>
        <v>0.25136455921472067</v>
      </c>
      <c r="BR22" s="21"/>
      <c r="BS22" s="35">
        <f t="shared" si="13"/>
        <v>43221</v>
      </c>
      <c r="BT22" s="24">
        <f t="shared" si="17"/>
        <v>6.6106600038141868E-3</v>
      </c>
      <c r="BU22" s="24">
        <f t="shared" si="17"/>
        <v>6.9003487548800833E-4</v>
      </c>
      <c r="BV22" s="24">
        <f t="shared" si="17"/>
        <v>1.0714378302229509E-3</v>
      </c>
      <c r="BW22" s="24">
        <f t="shared" si="17"/>
        <v>-2.0067325109252964E-5</v>
      </c>
      <c r="BX22" s="24">
        <f t="shared" si="17"/>
        <v>1.3808007990746673E-3</v>
      </c>
      <c r="BY22" s="24">
        <f t="shared" si="17"/>
        <v>1.5248764598128166E-3</v>
      </c>
      <c r="BZ22" s="24">
        <f t="shared" si="17"/>
        <v>3.9411321052504793E-3</v>
      </c>
      <c r="CA22" s="24">
        <f t="shared" si="17"/>
        <v>9.4584698187833425E-4</v>
      </c>
      <c r="CB22" s="24">
        <f t="shared" si="17"/>
        <v>2.2290627605340671E-3</v>
      </c>
      <c r="CC22" s="24">
        <f t="shared" si="17"/>
        <v>1.7116038998000159E-4</v>
      </c>
      <c r="CD22" s="24">
        <f t="shared" si="17"/>
        <v>7.3754825246258153E-4</v>
      </c>
      <c r="CE22" s="24">
        <f t="shared" si="17"/>
        <v>5.9155067686797512E-4</v>
      </c>
      <c r="CF22" s="24">
        <f t="shared" si="16"/>
        <v>1.9874043810276819E-2</v>
      </c>
    </row>
    <row r="23" spans="1:84" x14ac:dyDescent="0.25">
      <c r="A23" s="31">
        <f>+[1]PAT!A24</f>
        <v>43252</v>
      </c>
      <c r="B23" s="17">
        <f>+[1]PAT!B24</f>
        <v>144.143</v>
      </c>
      <c r="C23" s="17">
        <f>+[1]PAT!C24</f>
        <v>135.4639</v>
      </c>
      <c r="D23" s="17">
        <f>+[1]PAT!D24</f>
        <v>133.84520000000001</v>
      </c>
      <c r="E23" s="17">
        <f>+[1]PAT!E24</f>
        <v>127.315</v>
      </c>
      <c r="F23" s="17">
        <f>+[1]PAT!F24</f>
        <v>182.46559999999999</v>
      </c>
      <c r="G23" s="17">
        <f>+[1]PAT!G24</f>
        <v>136.55099999999999</v>
      </c>
      <c r="H23" s="17">
        <f>+[1]PAT!H24</f>
        <v>148.46420000000001</v>
      </c>
      <c r="I23" s="17">
        <f>+[1]PAT!I24</f>
        <v>152.37950000000001</v>
      </c>
      <c r="J23" s="17">
        <f>+[1]PAT!J24</f>
        <v>149.15219999999999</v>
      </c>
      <c r="K23" s="17">
        <f>+[1]PAT!K24</f>
        <v>145.45259999999999</v>
      </c>
      <c r="L23" s="17">
        <f>+[1]PAT!L24</f>
        <v>158.75540000000001</v>
      </c>
      <c r="M23" s="17">
        <f>+[1]PAT!M24</f>
        <v>141.3167</v>
      </c>
      <c r="N23" s="17">
        <f>+[1]PAT!N24</f>
        <v>137.78299999999999</v>
      </c>
      <c r="O23" s="18">
        <f>+[1]PAT!R24</f>
        <v>128.0752</v>
      </c>
      <c r="P23" s="19">
        <f>+[1]PAT!S24</f>
        <v>139.93039999999999</v>
      </c>
      <c r="Q23" s="20">
        <f>+[1]PAT!T24</f>
        <v>168.2945</v>
      </c>
      <c r="R23" s="18">
        <f t="shared" si="6"/>
        <v>144.14543405000001</v>
      </c>
      <c r="S23" s="19">
        <f t="shared" si="7"/>
        <v>135.63907806607332</v>
      </c>
      <c r="T23" s="19">
        <f t="shared" si="8"/>
        <v>135.95253133484161</v>
      </c>
      <c r="U23" s="19">
        <f t="shared" si="9"/>
        <v>135.05259815059443</v>
      </c>
      <c r="V23" s="19"/>
      <c r="W23" s="20">
        <f t="shared" si="10"/>
        <v>142.34781487112923</v>
      </c>
      <c r="X23" s="21"/>
      <c r="Y23" s="42">
        <f t="shared" si="20"/>
        <v>3.2703507636931972E-2</v>
      </c>
      <c r="Z23" s="24">
        <f t="shared" si="20"/>
        <v>4.4828533040034868E-2</v>
      </c>
      <c r="AA23" s="24">
        <f t="shared" si="20"/>
        <v>6.6848982072318375E-3</v>
      </c>
      <c r="AB23" s="24">
        <f t="shared" si="19"/>
        <v>1.4498527835659303E-2</v>
      </c>
      <c r="AC23" s="24">
        <f t="shared" si="19"/>
        <v>4.4822115326388356E-3</v>
      </c>
      <c r="AD23" s="24">
        <f t="shared" si="19"/>
        <v>4.5680311335535517E-2</v>
      </c>
      <c r="AE23" s="24">
        <f t="shared" si="19"/>
        <v>3.9348657796819619E-2</v>
      </c>
      <c r="AF23" s="24">
        <f t="shared" si="19"/>
        <v>5.718884529595214E-2</v>
      </c>
      <c r="AG23" s="24">
        <f t="shared" si="19"/>
        <v>1.0083758174006752E-2</v>
      </c>
      <c r="AH23" s="24">
        <f t="shared" si="19"/>
        <v>4.3950649182869173E-2</v>
      </c>
      <c r="AI23" s="24">
        <f t="shared" si="19"/>
        <v>5.5651108515886172E-4</v>
      </c>
      <c r="AJ23" s="24">
        <f t="shared" si="19"/>
        <v>2.180385998096912E-2</v>
      </c>
      <c r="AK23" s="24">
        <f t="shared" si="19"/>
        <v>4.099990631355932E-2</v>
      </c>
      <c r="AL23" s="24">
        <f t="shared" si="19"/>
        <v>2.8671022565268212E-2</v>
      </c>
      <c r="AM23" s="24">
        <f t="shared" si="19"/>
        <v>3.9783320267654299E-2</v>
      </c>
      <c r="AN23" s="24">
        <f t="shared" si="19"/>
        <v>1.5157282136689432E-2</v>
      </c>
      <c r="AO23" s="24">
        <f t="shared" si="19"/>
        <v>3.2700882236662343E-2</v>
      </c>
      <c r="AP23" s="24">
        <f t="shared" si="21"/>
        <v>3.5096809644914018E-2</v>
      </c>
      <c r="AQ23" s="24">
        <f t="shared" si="21"/>
        <v>3.0511976332225021E-2</v>
      </c>
      <c r="AR23" s="24">
        <f t="shared" si="21"/>
        <v>3.2056015592503817E-2</v>
      </c>
      <c r="AS23" s="24" t="e">
        <f t="shared" si="21"/>
        <v>#DIV/0!</v>
      </c>
      <c r="AT23" s="24">
        <f t="shared" si="21"/>
        <v>3.6508308320840843E-2</v>
      </c>
      <c r="AU23" s="21"/>
      <c r="AV23" s="24">
        <f t="shared" si="18"/>
        <v>0.29038871098991903</v>
      </c>
      <c r="AW23" s="24">
        <f t="shared" si="18"/>
        <v>0.25518213330343564</v>
      </c>
      <c r="AX23" s="24">
        <f t="shared" si="18"/>
        <v>0.18455361038515083</v>
      </c>
      <c r="AY23" s="24">
        <f t="shared" si="18"/>
        <v>0.17519079600796039</v>
      </c>
      <c r="AZ23" s="24">
        <f t="shared" si="18"/>
        <v>0.46270989836057419</v>
      </c>
      <c r="BA23" s="24">
        <f t="shared" si="18"/>
        <v>0.26646954837776216</v>
      </c>
      <c r="BB23" s="24">
        <f t="shared" si="18"/>
        <v>0.29740674552024582</v>
      </c>
      <c r="BC23" s="24">
        <f t="shared" si="18"/>
        <v>0.39876242440709841</v>
      </c>
      <c r="BD23" s="24">
        <f t="shared" si="18"/>
        <v>0.28282773550486251</v>
      </c>
      <c r="BE23" s="24">
        <f t="shared" si="18"/>
        <v>0.26147382954753384</v>
      </c>
      <c r="BF23" s="24">
        <f t="shared" si="18"/>
        <v>0.27897453497262092</v>
      </c>
      <c r="BG23" s="24">
        <f t="shared" si="18"/>
        <v>0.29498059591391645</v>
      </c>
      <c r="BH23" s="24">
        <f t="shared" si="18"/>
        <v>0.23036574410592792</v>
      </c>
      <c r="BI23" s="24">
        <f t="shared" si="18"/>
        <v>0.19162334061533537</v>
      </c>
      <c r="BJ23" s="24">
        <f t="shared" si="18"/>
        <v>0.26519234611903597</v>
      </c>
      <c r="BK23" s="24">
        <f t="shared" si="18"/>
        <v>0.42709050576451468</v>
      </c>
      <c r="BL23" s="24">
        <f t="shared" si="18"/>
        <v>0.29087846648370608</v>
      </c>
      <c r="BM23" s="24">
        <f t="shared" si="18"/>
        <v>0.23972827867564539</v>
      </c>
      <c r="BN23" s="24">
        <f t="shared" si="18"/>
        <v>0.2335879728681769</v>
      </c>
      <c r="BO23" s="24">
        <f t="shared" si="18"/>
        <v>0.22340623287796779</v>
      </c>
      <c r="BP23" s="24" t="e">
        <f t="shared" si="18"/>
        <v>#DIV/0!</v>
      </c>
      <c r="BQ23" s="24">
        <f t="shared" si="18"/>
        <v>0.27918291374197368</v>
      </c>
      <c r="BR23" s="21"/>
      <c r="BS23" s="35">
        <f t="shared" si="13"/>
        <v>43252</v>
      </c>
      <c r="BT23" s="24">
        <f t="shared" si="17"/>
        <v>1.1421969102647018E-2</v>
      </c>
      <c r="BU23" s="24">
        <f t="shared" si="17"/>
        <v>2.2287132025537005E-4</v>
      </c>
      <c r="BV23" s="24">
        <f t="shared" si="17"/>
        <v>1.6711759635989177E-3</v>
      </c>
      <c r="BW23" s="24">
        <f t="shared" si="17"/>
        <v>5.8682846832208116E-4</v>
      </c>
      <c r="BX23" s="24">
        <f t="shared" si="17"/>
        <v>2.7992932998897302E-3</v>
      </c>
      <c r="BY23" s="24">
        <f t="shared" si="17"/>
        <v>1.9933231025166518E-3</v>
      </c>
      <c r="BZ23" s="24">
        <f t="shared" si="17"/>
        <v>7.9253766523879384E-3</v>
      </c>
      <c r="CA23" s="24">
        <f t="shared" si="17"/>
        <v>3.4030433097408498E-4</v>
      </c>
      <c r="CB23" s="24">
        <f t="shared" si="17"/>
        <v>3.4088659913467821E-3</v>
      </c>
      <c r="CC23" s="24">
        <f t="shared" si="17"/>
        <v>1.3221754384457179E-5</v>
      </c>
      <c r="CD23" s="24">
        <f t="shared" si="17"/>
        <v>1.0975015457273811E-3</v>
      </c>
      <c r="CE23" s="24">
        <f t="shared" si="17"/>
        <v>1.2207860390905986E-3</v>
      </c>
      <c r="CF23" s="24">
        <f t="shared" si="16"/>
        <v>3.2701517571141016E-2</v>
      </c>
    </row>
    <row r="24" spans="1:84" x14ac:dyDescent="0.25">
      <c r="A24" s="31">
        <f>+[1]PAT!A25</f>
        <v>43282</v>
      </c>
      <c r="B24" s="17">
        <f>+[1]PAT!B25</f>
        <v>148.78579999999999</v>
      </c>
      <c r="C24" s="17">
        <f>+[1]PAT!C25</f>
        <v>140.89689999999999</v>
      </c>
      <c r="D24" s="17">
        <f>+[1]PAT!D25</f>
        <v>137.68600000000001</v>
      </c>
      <c r="E24" s="17">
        <f>+[1]PAT!E25</f>
        <v>126.70480000000001</v>
      </c>
      <c r="F24" s="17">
        <f>+[1]PAT!F25</f>
        <v>185.94030000000001</v>
      </c>
      <c r="G24" s="17">
        <f>+[1]PAT!G25</f>
        <v>142.75579999999999</v>
      </c>
      <c r="H24" s="17">
        <f>+[1]PAT!H25</f>
        <v>151.73140000000001</v>
      </c>
      <c r="I24" s="17">
        <f>+[1]PAT!I25</f>
        <v>161.9744</v>
      </c>
      <c r="J24" s="17">
        <f>+[1]PAT!J25</f>
        <v>150.43340000000001</v>
      </c>
      <c r="K24" s="17">
        <f>+[1]PAT!K25</f>
        <v>152.52690000000001</v>
      </c>
      <c r="L24" s="17">
        <f>+[1]PAT!L25</f>
        <v>160.75280000000001</v>
      </c>
      <c r="M24" s="17">
        <f>+[1]PAT!M25</f>
        <v>143.9418</v>
      </c>
      <c r="N24" s="17">
        <f>+[1]PAT!N25</f>
        <v>141.77629999999999</v>
      </c>
      <c r="O24" s="18">
        <f>+[1]PAT!R25</f>
        <v>131.21430000000001</v>
      </c>
      <c r="P24" s="19">
        <f>+[1]PAT!S25</f>
        <v>144.72460000000001</v>
      </c>
      <c r="Q24" s="20">
        <f>+[1]PAT!T25</f>
        <v>173.35489999999999</v>
      </c>
      <c r="R24" s="18">
        <f t="shared" si="6"/>
        <v>148.78827125999999</v>
      </c>
      <c r="S24" s="19">
        <f t="shared" si="7"/>
        <v>139.80456979936642</v>
      </c>
      <c r="T24" s="19">
        <f t="shared" si="8"/>
        <v>139.1669107748869</v>
      </c>
      <c r="U24" s="19">
        <f t="shared" si="9"/>
        <v>138.3658395310436</v>
      </c>
      <c r="V24" s="19"/>
      <c r="W24" s="20">
        <f t="shared" si="10"/>
        <v>147.048774281476</v>
      </c>
      <c r="X24" s="21"/>
      <c r="Y24" s="42">
        <f t="shared" si="20"/>
        <v>3.2209680664340157E-2</v>
      </c>
      <c r="Z24" s="24">
        <f t="shared" si="20"/>
        <v>4.0106626193399109E-2</v>
      </c>
      <c r="AA24" s="24">
        <f t="shared" si="20"/>
        <v>2.8695836682974152E-2</v>
      </c>
      <c r="AB24" s="24">
        <f t="shared" si="19"/>
        <v>-4.7928366649647725E-3</v>
      </c>
      <c r="AC24" s="24">
        <f t="shared" si="19"/>
        <v>1.9043041537692762E-2</v>
      </c>
      <c r="AD24" s="24">
        <f t="shared" si="19"/>
        <v>4.5439432885881592E-2</v>
      </c>
      <c r="AE24" s="24">
        <f t="shared" si="19"/>
        <v>2.2006652108723879E-2</v>
      </c>
      <c r="AF24" s="24">
        <f t="shared" si="19"/>
        <v>6.2967131405471166E-2</v>
      </c>
      <c r="AG24" s="24">
        <f t="shared" si="19"/>
        <v>8.5898833540505315E-3</v>
      </c>
      <c r="AH24" s="24">
        <f t="shared" si="19"/>
        <v>4.8636463012692976E-2</v>
      </c>
      <c r="AI24" s="24">
        <f t="shared" si="19"/>
        <v>1.2581619270903621E-2</v>
      </c>
      <c r="AJ24" s="24">
        <f t="shared" si="19"/>
        <v>1.8576006940439482E-2</v>
      </c>
      <c r="AK24" s="24">
        <f t="shared" si="19"/>
        <v>2.8982530500860193E-2</v>
      </c>
      <c r="AL24" s="24">
        <f t="shared" si="19"/>
        <v>2.4509819231201879E-2</v>
      </c>
      <c r="AM24" s="24">
        <f t="shared" si="19"/>
        <v>3.4261318484046566E-2</v>
      </c>
      <c r="AN24" s="24">
        <f t="shared" si="19"/>
        <v>3.0068718823253127E-2</v>
      </c>
      <c r="AO24" s="24">
        <f t="shared" si="19"/>
        <v>3.2209394911458133E-2</v>
      </c>
      <c r="AP24" s="24">
        <f t="shared" si="21"/>
        <v>3.0710115349383171E-2</v>
      </c>
      <c r="AQ24" s="24">
        <f t="shared" si="21"/>
        <v>2.3643395297499037E-2</v>
      </c>
      <c r="AR24" s="24">
        <f t="shared" si="21"/>
        <v>2.453297030801771E-2</v>
      </c>
      <c r="AS24" s="24" t="e">
        <f t="shared" si="21"/>
        <v>#DIV/0!</v>
      </c>
      <c r="AT24" s="24">
        <f t="shared" si="21"/>
        <v>3.3024457836621224E-2</v>
      </c>
      <c r="AU24" s="21"/>
      <c r="AV24" s="24">
        <f t="shared" si="18"/>
        <v>0.31229289503741886</v>
      </c>
      <c r="AW24" s="24">
        <f t="shared" si="18"/>
        <v>0.29613762727082027</v>
      </c>
      <c r="AX24" s="24">
        <f t="shared" si="18"/>
        <v>0.18829842873195579</v>
      </c>
      <c r="AY24" s="24">
        <f t="shared" si="18"/>
        <v>0.17225804243098786</v>
      </c>
      <c r="AZ24" s="24">
        <f t="shared" si="18"/>
        <v>0.45725006994695017</v>
      </c>
      <c r="BA24" s="24">
        <f t="shared" si="18"/>
        <v>0.30099463948191985</v>
      </c>
      <c r="BB24" s="24">
        <f t="shared" si="18"/>
        <v>0.29432950204644293</v>
      </c>
      <c r="BC24" s="24">
        <f t="shared" si="18"/>
        <v>0.44367871823850491</v>
      </c>
      <c r="BD24" s="24">
        <f t="shared" si="18"/>
        <v>0.28554129867244371</v>
      </c>
      <c r="BE24" s="24">
        <f t="shared" si="18"/>
        <v>0.29003389864912865</v>
      </c>
      <c r="BF24" s="24">
        <f t="shared" si="18"/>
        <v>0.28652362960609445</v>
      </c>
      <c r="BG24" s="24">
        <f t="shared" si="18"/>
        <v>0.28402755352724052</v>
      </c>
      <c r="BH24" s="24">
        <f t="shared" si="18"/>
        <v>0.25729004269115685</v>
      </c>
      <c r="BI24" s="24">
        <f t="shared" si="18"/>
        <v>0.21571041820698555</v>
      </c>
      <c r="BJ24" s="24">
        <f t="shared" si="18"/>
        <v>0.29139410271396526</v>
      </c>
      <c r="BK24" s="24">
        <f t="shared" si="18"/>
        <v>0.43071050698622559</v>
      </c>
      <c r="BL24" s="24">
        <f t="shared" si="18"/>
        <v>0.31230308811771312</v>
      </c>
      <c r="BM24" s="24">
        <f t="shared" si="18"/>
        <v>0.26366445471354738</v>
      </c>
      <c r="BN24" s="24">
        <f t="shared" si="18"/>
        <v>0.24687436633153159</v>
      </c>
      <c r="BO24" s="24">
        <f t="shared" si="18"/>
        <v>0.24060934335059647</v>
      </c>
      <c r="BP24" s="24" t="e">
        <f t="shared" si="18"/>
        <v>#DIV/0!</v>
      </c>
      <c r="BQ24" s="24">
        <f t="shared" si="18"/>
        <v>0.3005828654855951</v>
      </c>
      <c r="BR24" s="21"/>
      <c r="BS24" s="35">
        <f t="shared" si="13"/>
        <v>43282</v>
      </c>
      <c r="BT24" s="24">
        <f t="shared" si="17"/>
        <v>1.033884337081924E-2</v>
      </c>
      <c r="BU24" s="24">
        <f t="shared" si="17"/>
        <v>9.3260165252561733E-4</v>
      </c>
      <c r="BV24" s="24">
        <f t="shared" si="17"/>
        <v>-5.4270856024918974E-4</v>
      </c>
      <c r="BW24" s="24">
        <f t="shared" si="17"/>
        <v>2.4250558126305216E-3</v>
      </c>
      <c r="BX24" s="24">
        <f t="shared" si="17"/>
        <v>2.8195222799580998E-3</v>
      </c>
      <c r="BY24" s="24">
        <f t="shared" si="17"/>
        <v>1.1219858057623341E-3</v>
      </c>
      <c r="BZ24" s="24">
        <f t="shared" si="17"/>
        <v>8.933042742276763E-3</v>
      </c>
      <c r="CA24" s="24">
        <f t="shared" si="17"/>
        <v>2.8353981809730889E-4</v>
      </c>
      <c r="CB24" s="24">
        <f t="shared" si="17"/>
        <v>3.8133874693880507E-3</v>
      </c>
      <c r="CC24" s="24">
        <f t="shared" si="17"/>
        <v>2.8961281505171928E-4</v>
      </c>
      <c r="CD24" s="24">
        <f t="shared" si="17"/>
        <v>9.2515821094330051E-4</v>
      </c>
      <c r="CE24" s="24">
        <f t="shared" si="17"/>
        <v>8.698973935605624E-4</v>
      </c>
      <c r="CF24" s="24">
        <f t="shared" si="16"/>
        <v>3.2209938810764324E-2</v>
      </c>
    </row>
    <row r="25" spans="1:84" x14ac:dyDescent="0.25">
      <c r="A25" s="31">
        <f>+[1]PAT!A26</f>
        <v>43313</v>
      </c>
      <c r="B25" s="17">
        <f>+[1]PAT!B26</f>
        <v>154.21029999999999</v>
      </c>
      <c r="C25" s="17">
        <f>+[1]PAT!C26</f>
        <v>147.13339999999999</v>
      </c>
      <c r="D25" s="17">
        <f>+[1]PAT!D26</f>
        <v>139.79769999999999</v>
      </c>
      <c r="E25" s="17">
        <f>+[1]PAT!E26</f>
        <v>129.0016</v>
      </c>
      <c r="F25" s="17">
        <f>+[1]PAT!F26</f>
        <v>190.76509999999999</v>
      </c>
      <c r="G25" s="17">
        <f>+[1]PAT!G26</f>
        <v>149.2867</v>
      </c>
      <c r="H25" s="17">
        <f>+[1]PAT!H26</f>
        <v>156.33600000000001</v>
      </c>
      <c r="I25" s="17">
        <f>+[1]PAT!I26</f>
        <v>170.36019999999999</v>
      </c>
      <c r="J25" s="17">
        <f>+[1]PAT!J26</f>
        <v>164.38849999999999</v>
      </c>
      <c r="K25" s="17">
        <f>+[1]PAT!K26</f>
        <v>155.06440000000001</v>
      </c>
      <c r="L25" s="17">
        <f>+[1]PAT!L26</f>
        <v>161.773</v>
      </c>
      <c r="M25" s="17">
        <f>+[1]PAT!M26</f>
        <v>148.04409999999999</v>
      </c>
      <c r="N25" s="17">
        <f>+[1]PAT!N26</f>
        <v>148.36789999999999</v>
      </c>
      <c r="O25" s="18">
        <f>+[1]PAT!R26</f>
        <v>134.4248</v>
      </c>
      <c r="P25" s="19">
        <f>+[1]PAT!S26</f>
        <v>149.6046</v>
      </c>
      <c r="Q25" s="20">
        <f>+[1]PAT!T26</f>
        <v>181.98580000000001</v>
      </c>
      <c r="R25" s="18">
        <f t="shared" si="6"/>
        <v>154.21278006</v>
      </c>
      <c r="S25" s="19">
        <f t="shared" si="7"/>
        <v>144.51016942223563</v>
      </c>
      <c r="T25" s="19">
        <f t="shared" si="8"/>
        <v>142.94168605769229</v>
      </c>
      <c r="U25" s="19">
        <f t="shared" si="9"/>
        <v>142.0856668097754</v>
      </c>
      <c r="V25" s="19"/>
      <c r="W25" s="20">
        <f t="shared" si="10"/>
        <v>152.51169961060634</v>
      </c>
      <c r="X25" s="21"/>
      <c r="Y25" s="42">
        <f t="shared" si="20"/>
        <v>3.6458452352307713E-2</v>
      </c>
      <c r="Z25" s="24">
        <f t="shared" si="20"/>
        <v>4.4262861709519541E-2</v>
      </c>
      <c r="AA25" s="24">
        <f t="shared" si="20"/>
        <v>1.5337071307176986E-2</v>
      </c>
      <c r="AB25" s="24">
        <f t="shared" si="19"/>
        <v>1.8127174345407449E-2</v>
      </c>
      <c r="AC25" s="24">
        <f t="shared" si="19"/>
        <v>2.5948113453619248E-2</v>
      </c>
      <c r="AD25" s="24">
        <f t="shared" si="19"/>
        <v>4.5748754166205607E-2</v>
      </c>
      <c r="AE25" s="24">
        <f t="shared" si="19"/>
        <v>3.0347047479954758E-2</v>
      </c>
      <c r="AF25" s="24">
        <f t="shared" si="19"/>
        <v>5.1772378845051925E-2</v>
      </c>
      <c r="AG25" s="24">
        <f t="shared" si="19"/>
        <v>9.2765968195892556E-2</v>
      </c>
      <c r="AH25" s="24">
        <f t="shared" si="19"/>
        <v>1.6636409708713717E-2</v>
      </c>
      <c r="AI25" s="24">
        <f t="shared" si="19"/>
        <v>6.3463902339491174E-3</v>
      </c>
      <c r="AJ25" s="24">
        <f t="shared" si="19"/>
        <v>2.8499713078480315E-2</v>
      </c>
      <c r="AK25" s="24">
        <f t="shared" si="19"/>
        <v>4.6492961094343643E-2</v>
      </c>
      <c r="AL25" s="24">
        <f t="shared" si="19"/>
        <v>2.4467607570211491E-2</v>
      </c>
      <c r="AM25" s="24">
        <f t="shared" si="19"/>
        <v>3.3719215668932545E-2</v>
      </c>
      <c r="AN25" s="24">
        <f t="shared" si="19"/>
        <v>4.9787459137295986E-2</v>
      </c>
      <c r="AO25" s="24">
        <f t="shared" si="19"/>
        <v>3.6457905949595748E-2</v>
      </c>
      <c r="AP25" s="24">
        <f t="shared" si="21"/>
        <v>3.3658410662986249E-2</v>
      </c>
      <c r="AQ25" s="24">
        <f t="shared" si="21"/>
        <v>2.7124086191087304E-2</v>
      </c>
      <c r="AR25" s="24">
        <f t="shared" si="21"/>
        <v>2.6884000352538129E-2</v>
      </c>
      <c r="AS25" s="24" t="e">
        <f t="shared" si="21"/>
        <v>#DIV/0!</v>
      </c>
      <c r="AT25" s="24">
        <f t="shared" si="21"/>
        <v>3.7150430908545973E-2</v>
      </c>
      <c r="AU25" s="21"/>
      <c r="AV25" s="24">
        <f t="shared" si="18"/>
        <v>0.33742831967085141</v>
      </c>
      <c r="AW25" s="24">
        <f t="shared" si="18"/>
        <v>0.33138903568145128</v>
      </c>
      <c r="AX25" s="24">
        <f t="shared" si="18"/>
        <v>0.19246618517990921</v>
      </c>
      <c r="AY25" s="24">
        <f t="shared" si="18"/>
        <v>0.17056350591217972</v>
      </c>
      <c r="AZ25" s="24">
        <f t="shared" si="18"/>
        <v>0.45487388023617803</v>
      </c>
      <c r="BA25" s="24">
        <f t="shared" si="18"/>
        <v>0.34841653072911316</v>
      </c>
      <c r="BB25" s="24">
        <f t="shared" si="18"/>
        <v>0.30929848481295519</v>
      </c>
      <c r="BC25" s="24">
        <f t="shared" si="18"/>
        <v>0.49514316005279846</v>
      </c>
      <c r="BD25" s="24">
        <f t="shared" si="18"/>
        <v>0.38079750834290182</v>
      </c>
      <c r="BE25" s="24">
        <f t="shared" si="18"/>
        <v>0.29543436253923328</v>
      </c>
      <c r="BF25" s="24">
        <f t="shared" si="18"/>
        <v>0.28246636134962078</v>
      </c>
      <c r="BG25" s="24">
        <f t="shared" si="18"/>
        <v>0.30317413230495394</v>
      </c>
      <c r="BH25" s="24">
        <f t="shared" si="18"/>
        <v>0.29051811943702455</v>
      </c>
      <c r="BI25" s="24">
        <f t="shared" si="18"/>
        <v>0.23580829383276281</v>
      </c>
      <c r="BJ25" s="24">
        <f t="shared" si="18"/>
        <v>0.31292799390595483</v>
      </c>
      <c r="BK25" s="24">
        <f t="shared" si="18"/>
        <v>0.46861281117653153</v>
      </c>
      <c r="BL25" s="24">
        <f t="shared" si="18"/>
        <v>0.33743762955771239</v>
      </c>
      <c r="BM25" s="24">
        <f t="shared" si="18"/>
        <v>0.28622797798265953</v>
      </c>
      <c r="BN25" s="24">
        <f t="shared" si="18"/>
        <v>0.26165949357117024</v>
      </c>
      <c r="BO25" s="24">
        <f t="shared" si="18"/>
        <v>0.25467269960757988</v>
      </c>
      <c r="BP25" s="24" t="e">
        <f t="shared" si="18"/>
        <v>#DIV/0!</v>
      </c>
      <c r="BQ25" s="24">
        <f t="shared" si="18"/>
        <v>0.32818235137997331</v>
      </c>
      <c r="BR25" s="21"/>
      <c r="BS25" s="35">
        <f t="shared" si="13"/>
        <v>43313</v>
      </c>
      <c r="BT25" s="24">
        <f t="shared" si="17"/>
        <v>1.149754848917035E-2</v>
      </c>
      <c r="BU25" s="24">
        <f t="shared" si="17"/>
        <v>4.9675103403684683E-4</v>
      </c>
      <c r="BV25" s="24">
        <f t="shared" si="17"/>
        <v>1.9790178901481111E-3</v>
      </c>
      <c r="BW25" s="24">
        <f t="shared" si="17"/>
        <v>3.2622392728338199E-3</v>
      </c>
      <c r="BX25" s="24">
        <f t="shared" si="17"/>
        <v>2.8750993038314152E-3</v>
      </c>
      <c r="BY25" s="24">
        <f t="shared" si="17"/>
        <v>1.5319183685539902E-3</v>
      </c>
      <c r="BZ25" s="24">
        <f t="shared" si="17"/>
        <v>7.563721537942456E-3</v>
      </c>
      <c r="CA25" s="24">
        <f t="shared" si="17"/>
        <v>2.9920038740256097E-3</v>
      </c>
      <c r="CB25" s="24">
        <f t="shared" si="17"/>
        <v>1.3251516609783969E-3</v>
      </c>
      <c r="CC25" s="24">
        <f t="shared" si="17"/>
        <v>1.4330789631806097E-4</v>
      </c>
      <c r="CD25" s="24">
        <f t="shared" si="17"/>
        <v>1.4006500620354849E-3</v>
      </c>
      <c r="CE25" s="24">
        <f t="shared" si="17"/>
        <v>1.3911021078624438E-3</v>
      </c>
      <c r="CF25" s="24">
        <f t="shared" si="16"/>
        <v>3.6458511497736983E-2</v>
      </c>
    </row>
    <row r="26" spans="1:84" x14ac:dyDescent="0.25">
      <c r="A26" s="31">
        <f>+[1]PAT!A27</f>
        <v>43344</v>
      </c>
      <c r="B26" s="17">
        <f>+[1]PAT!B27</f>
        <v>164.33269999999999</v>
      </c>
      <c r="C26" s="17">
        <f>+[1]PAT!C27</f>
        <v>157.10990000000001</v>
      </c>
      <c r="D26" s="17">
        <f>+[1]PAT!D27</f>
        <v>145.6936</v>
      </c>
      <c r="E26" s="17">
        <f>+[1]PAT!E27</f>
        <v>134.8023</v>
      </c>
      <c r="F26" s="17">
        <f>+[1]PAT!F27</f>
        <v>202.43430000000001</v>
      </c>
      <c r="G26" s="17">
        <f>+[1]PAT!G27</f>
        <v>161.45419999999999</v>
      </c>
      <c r="H26" s="17">
        <f>+[1]PAT!H27</f>
        <v>163.49010000000001</v>
      </c>
      <c r="I26" s="17">
        <f>+[1]PAT!I27</f>
        <v>190.55529999999999</v>
      </c>
      <c r="J26" s="17">
        <f>+[1]PAT!J27</f>
        <v>165.26840000000001</v>
      </c>
      <c r="K26" s="17">
        <f>+[1]PAT!K27</f>
        <v>163.6524</v>
      </c>
      <c r="L26" s="17">
        <f>+[1]PAT!L27</f>
        <v>163.52340000000001</v>
      </c>
      <c r="M26" s="17">
        <f>+[1]PAT!M27</f>
        <v>154.6773</v>
      </c>
      <c r="N26" s="17">
        <f>+[1]PAT!N27</f>
        <v>158.92330000000001</v>
      </c>
      <c r="O26" s="18">
        <f>+[1]PAT!R27</f>
        <v>138.79830000000001</v>
      </c>
      <c r="P26" s="19">
        <f>+[1]PAT!S27</f>
        <v>159.66749999999999</v>
      </c>
      <c r="Q26" s="20">
        <f>+[1]PAT!T27</f>
        <v>195.8596</v>
      </c>
      <c r="R26" s="18">
        <f t="shared" si="6"/>
        <v>164.33488928</v>
      </c>
      <c r="S26" s="19">
        <f t="shared" si="7"/>
        <v>153.28860532508679</v>
      </c>
      <c r="T26" s="19">
        <f t="shared" si="8"/>
        <v>151.07606023755656</v>
      </c>
      <c r="U26" s="19">
        <f t="shared" si="9"/>
        <v>150.47188923381768</v>
      </c>
      <c r="V26" s="19"/>
      <c r="W26" s="20">
        <f t="shared" si="10"/>
        <v>163.02219597626555</v>
      </c>
      <c r="X26" s="21"/>
      <c r="Y26" s="42">
        <f t="shared" si="20"/>
        <v>6.564023285085363E-2</v>
      </c>
      <c r="Z26" s="24">
        <f t="shared" si="20"/>
        <v>6.7805814315444524E-2</v>
      </c>
      <c r="AA26" s="24">
        <f t="shared" si="20"/>
        <v>4.217451360072455E-2</v>
      </c>
      <c r="AB26" s="24">
        <f t="shared" si="19"/>
        <v>4.4966108947485983E-2</v>
      </c>
      <c r="AC26" s="24">
        <f t="shared" si="19"/>
        <v>6.1170518087428016E-2</v>
      </c>
      <c r="AD26" s="24">
        <f t="shared" si="19"/>
        <v>8.1504246526984625E-2</v>
      </c>
      <c r="AE26" s="24">
        <f t="shared" si="19"/>
        <v>4.5761053116364803E-2</v>
      </c>
      <c r="AF26" s="24">
        <f t="shared" si="19"/>
        <v>0.11854353305525578</v>
      </c>
      <c r="AG26" s="24">
        <f t="shared" si="19"/>
        <v>5.3525642000507023E-3</v>
      </c>
      <c r="AH26" s="24">
        <f t="shared" si="19"/>
        <v>5.5383440686579188E-2</v>
      </c>
      <c r="AI26" s="24">
        <f t="shared" si="19"/>
        <v>1.0820099769430103E-2</v>
      </c>
      <c r="AJ26" s="24">
        <f t="shared" si="19"/>
        <v>4.4805568070595214E-2</v>
      </c>
      <c r="AK26" s="24">
        <f t="shared" si="19"/>
        <v>7.1143421184771238E-2</v>
      </c>
      <c r="AL26" s="24">
        <f t="shared" si="19"/>
        <v>3.2534919151823161E-2</v>
      </c>
      <c r="AM26" s="24">
        <f t="shared" si="19"/>
        <v>6.7263306074813123E-2</v>
      </c>
      <c r="AN26" s="24">
        <f t="shared" si="19"/>
        <v>7.6235618383412307E-2</v>
      </c>
      <c r="AO26" s="24">
        <f t="shared" si="19"/>
        <v>6.5637291643803941E-2</v>
      </c>
      <c r="AP26" s="24">
        <f t="shared" si="21"/>
        <v>6.0746146364287767E-2</v>
      </c>
      <c r="AQ26" s="24">
        <f t="shared" si="21"/>
        <v>5.690694159421894E-2</v>
      </c>
      <c r="AR26" s="24">
        <f t="shared" si="21"/>
        <v>5.9022296986998457E-2</v>
      </c>
      <c r="AS26" s="24" t="e">
        <f t="shared" si="21"/>
        <v>#DIV/0!</v>
      </c>
      <c r="AT26" s="24">
        <f t="shared" si="21"/>
        <v>6.8916000493697505E-2</v>
      </c>
      <c r="AU26" s="21"/>
      <c r="AV26" s="24">
        <f t="shared" si="18"/>
        <v>0.4070243033704497</v>
      </c>
      <c r="AW26" s="24">
        <f t="shared" si="18"/>
        <v>0.39872689152314544</v>
      </c>
      <c r="AX26" s="24">
        <f t="shared" si="18"/>
        <v>0.23845727517230353</v>
      </c>
      <c r="AY26" s="24">
        <f t="shared" si="18"/>
        <v>0.22344120548651381</v>
      </c>
      <c r="AZ26" s="24">
        <f t="shared" si="18"/>
        <v>0.52145496797894975</v>
      </c>
      <c r="BA26" s="24">
        <f t="shared" si="18"/>
        <v>0.45115500664664721</v>
      </c>
      <c r="BB26" s="24">
        <f t="shared" si="18"/>
        <v>0.32484597226487844</v>
      </c>
      <c r="BC26" s="24">
        <f t="shared" si="18"/>
        <v>0.65020091102759037</v>
      </c>
      <c r="BD26" s="24">
        <f t="shared" si="18"/>
        <v>0.37710813657391995</v>
      </c>
      <c r="BE26" s="24">
        <f t="shared" si="18"/>
        <v>0.34800619093550167</v>
      </c>
      <c r="BF26" s="24">
        <f t="shared" si="18"/>
        <v>0.26932355899996274</v>
      </c>
      <c r="BG26" s="24">
        <f t="shared" si="18"/>
        <v>0.34608399160727932</v>
      </c>
      <c r="BH26" s="24">
        <f t="shared" si="18"/>
        <v>0.35844652061304916</v>
      </c>
      <c r="BI26" s="24">
        <f t="shared" si="18"/>
        <v>0.26277851066733393</v>
      </c>
      <c r="BJ26" s="24">
        <f t="shared" si="18"/>
        <v>0.38174821102040846</v>
      </c>
      <c r="BK26" s="24">
        <f t="shared" si="18"/>
        <v>0.5639878017326394</v>
      </c>
      <c r="BL26" s="24">
        <f t="shared" si="18"/>
        <v>0.40702953081339666</v>
      </c>
      <c r="BM26" s="24">
        <f t="shared" si="18"/>
        <v>0.34974558851227089</v>
      </c>
      <c r="BN26" s="24">
        <f t="shared" si="18"/>
        <v>0.32370518303722906</v>
      </c>
      <c r="BO26" s="24">
        <f t="shared" si="18"/>
        <v>0.31992082921426879</v>
      </c>
      <c r="BP26" s="24" t="e">
        <f t="shared" si="18"/>
        <v>#DIV/0!</v>
      </c>
      <c r="BQ26" s="24">
        <f t="shared" si="18"/>
        <v>0.40342280158379618</v>
      </c>
      <c r="BR26" s="21"/>
      <c r="BS26" s="35">
        <f t="shared" si="13"/>
        <v>43344</v>
      </c>
      <c r="BT26" s="24">
        <f t="shared" si="17"/>
        <v>1.7745597732447212E-2</v>
      </c>
      <c r="BU26" s="24">
        <f t="shared" si="17"/>
        <v>1.3381499160561939E-3</v>
      </c>
      <c r="BV26" s="24">
        <f t="shared" si="17"/>
        <v>4.8223091453683765E-3</v>
      </c>
      <c r="BW26" s="24">
        <f t="shared" si="17"/>
        <v>7.6124715404872556E-3</v>
      </c>
      <c r="BX26" s="24">
        <f t="shared" si="17"/>
        <v>5.1680805367734801E-3</v>
      </c>
      <c r="BY26" s="24">
        <f t="shared" si="17"/>
        <v>2.2963962199671491E-3</v>
      </c>
      <c r="BZ26" s="24">
        <f t="shared" si="17"/>
        <v>1.757458755997492E-2</v>
      </c>
      <c r="CA26" s="24">
        <f t="shared" si="17"/>
        <v>1.820164411845425E-4</v>
      </c>
      <c r="CB26" s="24">
        <f t="shared" si="17"/>
        <v>4.3271273060230065E-3</v>
      </c>
      <c r="CC26" s="24">
        <f t="shared" si="17"/>
        <v>2.3723032767590931E-4</v>
      </c>
      <c r="CD26" s="24">
        <f t="shared" si="17"/>
        <v>2.1851105924831278E-3</v>
      </c>
      <c r="CE26" s="24">
        <f t="shared" si="17"/>
        <v>2.1492699255497242E-3</v>
      </c>
      <c r="CF26" s="24">
        <f t="shared" si="16"/>
        <v>6.5638347243990897E-2</v>
      </c>
    </row>
    <row r="27" spans="1:84" x14ac:dyDescent="0.25">
      <c r="A27" s="31">
        <f>+[1]PAT!A28</f>
        <v>43374</v>
      </c>
      <c r="B27" s="17">
        <f>+[1]PAT!B28</f>
        <v>173.86779999999999</v>
      </c>
      <c r="C27" s="17">
        <f>+[1]PAT!C28</f>
        <v>166.21100000000001</v>
      </c>
      <c r="D27" s="17">
        <f>+[1]PAT!D28</f>
        <v>148.07980000000001</v>
      </c>
      <c r="E27" s="17">
        <f>+[1]PAT!E28</f>
        <v>140.5762</v>
      </c>
      <c r="F27" s="17">
        <f>+[1]PAT!F28</f>
        <v>222.3365</v>
      </c>
      <c r="G27" s="17">
        <f>+[1]PAT!G28</f>
        <v>168.9205</v>
      </c>
      <c r="H27" s="17">
        <f>+[1]PAT!H28</f>
        <v>170.8997</v>
      </c>
      <c r="I27" s="17">
        <f>+[1]PAT!I28</f>
        <v>205.6491</v>
      </c>
      <c r="J27" s="17">
        <f>+[1]PAT!J28</f>
        <v>167.36199999999999</v>
      </c>
      <c r="K27" s="17">
        <f>+[1]PAT!K28</f>
        <v>171.46549999999999</v>
      </c>
      <c r="L27" s="17">
        <f>+[1]PAT!L28</f>
        <v>164.25069999999999</v>
      </c>
      <c r="M27" s="17">
        <f>+[1]PAT!M28</f>
        <v>160.5205</v>
      </c>
      <c r="N27" s="17">
        <f>+[1]PAT!N28</f>
        <v>169.92789999999999</v>
      </c>
      <c r="O27" s="18">
        <f>+[1]PAT!R28</f>
        <v>146.2081</v>
      </c>
      <c r="P27" s="19">
        <f>+[1]PAT!S28</f>
        <v>167.7414</v>
      </c>
      <c r="Q27" s="20">
        <f>+[1]PAT!T28</f>
        <v>211.64269999999999</v>
      </c>
      <c r="R27" s="18">
        <f t="shared" si="6"/>
        <v>173.87006239999994</v>
      </c>
      <c r="S27" s="19">
        <f t="shared" si="7"/>
        <v>160.91971443656664</v>
      </c>
      <c r="T27" s="19">
        <f t="shared" si="8"/>
        <v>158.08599660633485</v>
      </c>
      <c r="U27" s="19">
        <f t="shared" si="9"/>
        <v>157.67756605019815</v>
      </c>
      <c r="V27" s="19"/>
      <c r="W27" s="20">
        <f t="shared" si="10"/>
        <v>171.65603337659931</v>
      </c>
      <c r="X27" s="21"/>
      <c r="Y27" s="42">
        <f t="shared" si="20"/>
        <v>5.8023144511104574E-2</v>
      </c>
      <c r="Z27" s="24">
        <f t="shared" si="20"/>
        <v>5.7928240040888479E-2</v>
      </c>
      <c r="AA27" s="24">
        <f t="shared" si="20"/>
        <v>1.6378207416111623E-2</v>
      </c>
      <c r="AB27" s="24">
        <f t="shared" si="19"/>
        <v>4.283235523429485E-2</v>
      </c>
      <c r="AC27" s="24">
        <f t="shared" si="19"/>
        <v>9.8314366685882781E-2</v>
      </c>
      <c r="AD27" s="24">
        <f t="shared" si="19"/>
        <v>4.6244074170879612E-2</v>
      </c>
      <c r="AE27" s="24">
        <f t="shared" si="19"/>
        <v>4.5321398665729484E-2</v>
      </c>
      <c r="AF27" s="24">
        <f t="shared" si="19"/>
        <v>7.9209552292694108E-2</v>
      </c>
      <c r="AG27" s="24">
        <f t="shared" si="19"/>
        <v>1.2667878432900626E-2</v>
      </c>
      <c r="AH27" s="24">
        <f t="shared" si="19"/>
        <v>4.7742043501958875E-2</v>
      </c>
      <c r="AI27" s="24">
        <f t="shared" si="19"/>
        <v>4.4476814939022891E-3</v>
      </c>
      <c r="AJ27" s="24">
        <f t="shared" si="19"/>
        <v>3.7776713195795342E-2</v>
      </c>
      <c r="AK27" s="24">
        <f t="shared" si="19"/>
        <v>6.9244723712633682E-2</v>
      </c>
      <c r="AL27" s="24">
        <f t="shared" si="19"/>
        <v>5.3385380080303468E-2</v>
      </c>
      <c r="AM27" s="24">
        <f t="shared" si="19"/>
        <v>5.0566959462633454E-2</v>
      </c>
      <c r="AN27" s="24">
        <f t="shared" si="19"/>
        <v>8.0583744682415359E-2</v>
      </c>
      <c r="AO27" s="24">
        <f t="shared" si="19"/>
        <v>5.8022816468105809E-2</v>
      </c>
      <c r="AP27" s="24">
        <f t="shared" si="21"/>
        <v>4.9782624711707468E-2</v>
      </c>
      <c r="AQ27" s="24">
        <f t="shared" si="21"/>
        <v>4.64000474843973E-2</v>
      </c>
      <c r="AR27" s="24">
        <f t="shared" si="21"/>
        <v>4.7887195761751933E-2</v>
      </c>
      <c r="AS27" s="24" t="e">
        <f t="shared" si="21"/>
        <v>#DIV/0!</v>
      </c>
      <c r="AT27" s="24">
        <f t="shared" si="21"/>
        <v>5.2961115807756309E-2</v>
      </c>
      <c r="AU27" s="21"/>
      <c r="AV27" s="24">
        <f t="shared" si="18"/>
        <v>0.46467779544964416</v>
      </c>
      <c r="AW27" s="24">
        <f t="shared" si="18"/>
        <v>0.45550155435877238</v>
      </c>
      <c r="AX27" s="24">
        <f t="shared" si="18"/>
        <v>0.22902385926296653</v>
      </c>
      <c r="AY27" s="24">
        <f t="shared" si="18"/>
        <v>0.26221416918149609</v>
      </c>
      <c r="AZ27" s="24">
        <f t="shared" si="18"/>
        <v>0.6297211457338443</v>
      </c>
      <c r="BA27" s="24">
        <f t="shared" si="18"/>
        <v>0.50759148425744294</v>
      </c>
      <c r="BB27" s="24">
        <f t="shared" si="18"/>
        <v>0.37188725940755885</v>
      </c>
      <c r="BC27" s="24">
        <f t="shared" si="18"/>
        <v>0.75491874345049359</v>
      </c>
      <c r="BD27" s="24">
        <f t="shared" si="18"/>
        <v>0.3137817481032581</v>
      </c>
      <c r="BE27" s="24">
        <f t="shared" si="18"/>
        <v>0.39746417207834539</v>
      </c>
      <c r="BF27" s="24">
        <f t="shared" si="18"/>
        <v>0.27110528808501555</v>
      </c>
      <c r="BG27" s="24">
        <f t="shared" si="18"/>
        <v>0.3707949509950017</v>
      </c>
      <c r="BH27" s="24">
        <f t="shared" si="18"/>
        <v>0.44712351585613241</v>
      </c>
      <c r="BI27" s="24">
        <f t="shared" si="18"/>
        <v>0.30279247273598897</v>
      </c>
      <c r="BJ27" s="24">
        <f t="shared" si="18"/>
        <v>0.43413703272735971</v>
      </c>
      <c r="BK27" s="24">
        <f t="shared" si="18"/>
        <v>0.64574672744436623</v>
      </c>
      <c r="BL27" s="24">
        <f t="shared" si="18"/>
        <v>0.46468068560651332</v>
      </c>
      <c r="BM27" s="24">
        <f t="shared" si="18"/>
        <v>0.39758495381997982</v>
      </c>
      <c r="BN27" s="24">
        <f t="shared" si="18"/>
        <v>0.37053334393959747</v>
      </c>
      <c r="BO27" s="24">
        <f t="shared" si="18"/>
        <v>0.37048867343638459</v>
      </c>
      <c r="BP27" s="24" t="e">
        <f t="shared" si="18"/>
        <v>#DIV/0!</v>
      </c>
      <c r="BQ27" s="24">
        <f t="shared" si="18"/>
        <v>0.45798239746502145</v>
      </c>
      <c r="BR27" s="21"/>
      <c r="BS27" s="35">
        <f t="shared" si="13"/>
        <v>43374</v>
      </c>
      <c r="BT27" s="24">
        <f t="shared" si="17"/>
        <v>1.5191326680569361E-2</v>
      </c>
      <c r="BU27" s="24">
        <f t="shared" si="17"/>
        <v>5.0821899719289039E-4</v>
      </c>
      <c r="BV27" s="24">
        <f t="shared" si="17"/>
        <v>4.5043620654927462E-3</v>
      </c>
      <c r="BW27" s="24">
        <f t="shared" si="17"/>
        <v>1.2183584399209647E-2</v>
      </c>
      <c r="BX27" s="24">
        <f t="shared" si="17"/>
        <v>2.9759302317798053E-3</v>
      </c>
      <c r="BY27" s="24">
        <f t="shared" si="17"/>
        <v>2.2319063704302261E-3</v>
      </c>
      <c r="BZ27" s="24">
        <f t="shared" si="17"/>
        <v>1.2326140567276036E-2</v>
      </c>
      <c r="CA27" s="24">
        <f t="shared" si="17"/>
        <v>4.0640627215398636E-4</v>
      </c>
      <c r="CB27" s="24">
        <f t="shared" si="17"/>
        <v>3.6942000587831844E-3</v>
      </c>
      <c r="CC27" s="24">
        <f t="shared" si="17"/>
        <v>9.2498754051991455E-5</v>
      </c>
      <c r="CD27" s="24">
        <f t="shared" si="17"/>
        <v>1.8063024583664714E-3</v>
      </c>
      <c r="CE27" s="24">
        <f t="shared" si="17"/>
        <v>2.1027126068031469E-3</v>
      </c>
      <c r="CF27" s="24">
        <f t="shared" si="16"/>
        <v>5.8023589462109497E-2</v>
      </c>
    </row>
    <row r="28" spans="1:84" x14ac:dyDescent="0.25">
      <c r="A28" s="31">
        <f>+[1]PAT!A29</f>
        <v>43405</v>
      </c>
      <c r="B28" s="17">
        <f>+[1]PAT!B29</f>
        <v>181.15020000000001</v>
      </c>
      <c r="C28" s="17">
        <f>+[1]PAT!C29</f>
        <v>174.50479999999999</v>
      </c>
      <c r="D28" s="17">
        <f>+[1]PAT!D29</f>
        <v>155.63659999999999</v>
      </c>
      <c r="E28" s="17">
        <f>+[1]PAT!E29</f>
        <v>146.68289999999999</v>
      </c>
      <c r="F28" s="17">
        <f>+[1]PAT!F29</f>
        <v>233.0847</v>
      </c>
      <c r="G28" s="17">
        <f>+[1]PAT!G29</f>
        <v>177.113</v>
      </c>
      <c r="H28" s="17">
        <f>+[1]PAT!H29</f>
        <v>184.34370000000001</v>
      </c>
      <c r="I28" s="17">
        <f>+[1]PAT!I29</f>
        <v>210.2431</v>
      </c>
      <c r="J28" s="17">
        <f>+[1]PAT!J29</f>
        <v>171.27889999999999</v>
      </c>
      <c r="K28" s="17">
        <f>+[1]PAT!K29</f>
        <v>176.05670000000001</v>
      </c>
      <c r="L28" s="17">
        <f>+[1]PAT!L29</f>
        <v>164.79830000000001</v>
      </c>
      <c r="M28" s="17">
        <f>+[1]PAT!M29</f>
        <v>164.94909999999999</v>
      </c>
      <c r="N28" s="17">
        <f>+[1]PAT!N29</f>
        <v>180.81829999999999</v>
      </c>
      <c r="O28" s="18">
        <f>+[1]PAT!R29</f>
        <v>153.90039999999999</v>
      </c>
      <c r="P28" s="19">
        <f>+[1]PAT!S29</f>
        <v>174.5566</v>
      </c>
      <c r="Q28" s="20">
        <f>+[1]PAT!T29</f>
        <v>220.25020000000001</v>
      </c>
      <c r="R28" s="18">
        <f t="shared" si="6"/>
        <v>181.15235078000001</v>
      </c>
      <c r="S28" s="19">
        <f t="shared" si="7"/>
        <v>168.13442662543372</v>
      </c>
      <c r="T28" s="19">
        <f t="shared" si="8"/>
        <v>164.4297617929864</v>
      </c>
      <c r="U28" s="19">
        <f t="shared" si="9"/>
        <v>164.34263371862613</v>
      </c>
      <c r="V28" s="19"/>
      <c r="W28" s="20">
        <f t="shared" si="10"/>
        <v>178.02831084739478</v>
      </c>
      <c r="X28" s="21"/>
      <c r="Y28" s="42">
        <f t="shared" si="20"/>
        <v>4.1884696303743585E-2</v>
      </c>
      <c r="Z28" s="24">
        <f t="shared" si="20"/>
        <v>4.9899224479727389E-2</v>
      </c>
      <c r="AA28" s="24">
        <f t="shared" si="20"/>
        <v>5.1031943587173778E-2</v>
      </c>
      <c r="AB28" s="24">
        <f t="shared" si="19"/>
        <v>4.3440497040039494E-2</v>
      </c>
      <c r="AC28" s="24">
        <f t="shared" si="19"/>
        <v>4.8342040105875617E-2</v>
      </c>
      <c r="AD28" s="24">
        <f t="shared" si="19"/>
        <v>4.849914604799288E-2</v>
      </c>
      <c r="AE28" s="24">
        <f t="shared" si="19"/>
        <v>7.8666024574648219E-2</v>
      </c>
      <c r="AF28" s="24">
        <f t="shared" si="19"/>
        <v>2.2339023122396329E-2</v>
      </c>
      <c r="AG28" s="24">
        <f t="shared" si="19"/>
        <v>2.3403759515302047E-2</v>
      </c>
      <c r="AH28" s="24">
        <f t="shared" si="19"/>
        <v>2.6776231953366869E-2</v>
      </c>
      <c r="AI28" s="24">
        <f t="shared" si="19"/>
        <v>3.3339279528186161E-3</v>
      </c>
      <c r="AJ28" s="24">
        <f t="shared" si="19"/>
        <v>2.7588999535884673E-2</v>
      </c>
      <c r="AK28" s="24">
        <f t="shared" si="19"/>
        <v>6.4088357473963908E-2</v>
      </c>
      <c r="AL28" s="24">
        <f t="shared" si="19"/>
        <v>5.2611996188993482E-2</v>
      </c>
      <c r="AM28" s="24">
        <f t="shared" si="19"/>
        <v>4.0629206624005709E-2</v>
      </c>
      <c r="AN28" s="24">
        <f t="shared" si="19"/>
        <v>4.0669959322953364E-2</v>
      </c>
      <c r="AO28" s="24">
        <f t="shared" si="19"/>
        <v>4.1883509325755464E-2</v>
      </c>
      <c r="AP28" s="24">
        <f t="shared" si="21"/>
        <v>4.4834234351758484E-2</v>
      </c>
      <c r="AQ28" s="24">
        <f t="shared" si="21"/>
        <v>4.0128571301914606E-2</v>
      </c>
      <c r="AR28" s="24">
        <f t="shared" si="21"/>
        <v>4.2270234348404934E-2</v>
      </c>
      <c r="AS28" s="24" t="e">
        <f t="shared" si="21"/>
        <v>#DIV/0!</v>
      </c>
      <c r="AT28" s="24">
        <f t="shared" si="21"/>
        <v>3.7122362351314608E-2</v>
      </c>
      <c r="AU28" s="21"/>
      <c r="AV28" s="24">
        <f t="shared" si="18"/>
        <v>0.50410004848984036</v>
      </c>
      <c r="AW28" s="24">
        <f t="shared" si="18"/>
        <v>0.50777020313296517</v>
      </c>
      <c r="AX28" s="24">
        <f t="shared" si="18"/>
        <v>0.27838501388561476</v>
      </c>
      <c r="AY28" s="24">
        <f t="shared" si="18"/>
        <v>0.29661347309279673</v>
      </c>
      <c r="AZ28" s="24">
        <f t="shared" si="18"/>
        <v>0.69458098353218634</v>
      </c>
      <c r="BA28" s="24">
        <f t="shared" si="18"/>
        <v>0.56970957629815033</v>
      </c>
      <c r="BB28" s="24">
        <f t="shared" si="18"/>
        <v>0.45790669552790519</v>
      </c>
      <c r="BC28" s="24">
        <f t="shared" si="18"/>
        <v>0.73398945303930296</v>
      </c>
      <c r="BD28" s="24">
        <f t="shared" si="18"/>
        <v>0.33260379912782656</v>
      </c>
      <c r="BE28" s="24">
        <f t="shared" si="18"/>
        <v>0.42306218718880539</v>
      </c>
      <c r="BF28" s="24">
        <f t="shared" si="18"/>
        <v>0.27473932549504965</v>
      </c>
      <c r="BG28" s="24">
        <f t="shared" si="18"/>
        <v>0.3901536635953049</v>
      </c>
      <c r="BH28" s="24">
        <f t="shared" si="18"/>
        <v>0.52323840733237015</v>
      </c>
      <c r="BI28" s="24">
        <f t="shared" ref="BI28:BQ56" si="22">+O28/O16-1</f>
        <v>0.35010299004488044</v>
      </c>
      <c r="BJ28" s="24">
        <f t="shared" si="22"/>
        <v>0.47378650449295812</v>
      </c>
      <c r="BK28" s="24">
        <f t="shared" si="22"/>
        <v>0.67920983814032909</v>
      </c>
      <c r="BL28" s="24">
        <f t="shared" si="22"/>
        <v>0.50410276417364219</v>
      </c>
      <c r="BM28" s="24">
        <f t="shared" si="22"/>
        <v>0.44244462870139678</v>
      </c>
      <c r="BN28" s="24">
        <f t="shared" si="22"/>
        <v>0.40912528098391698</v>
      </c>
      <c r="BO28" s="24">
        <f t="shared" si="22"/>
        <v>0.41237090239442376</v>
      </c>
      <c r="BP28" s="24" t="e">
        <f t="shared" si="22"/>
        <v>#DIV/0!</v>
      </c>
      <c r="BQ28" s="24">
        <f t="shared" si="22"/>
        <v>0.48701217438133337</v>
      </c>
      <c r="BR28" s="21"/>
      <c r="BS28" s="35">
        <f t="shared" si="13"/>
        <v>43405</v>
      </c>
      <c r="BT28" s="24">
        <f t="shared" si="17"/>
        <v>1.3084592661780926E-2</v>
      </c>
      <c r="BU28" s="24">
        <f t="shared" si="17"/>
        <v>1.5212017406328222E-3</v>
      </c>
      <c r="BV28" s="24">
        <f t="shared" si="17"/>
        <v>4.5027252889839218E-3</v>
      </c>
      <c r="BW28" s="24">
        <f t="shared" si="17"/>
        <v>6.2189141405136535E-3</v>
      </c>
      <c r="BX28" s="24">
        <f t="shared" si="17"/>
        <v>3.0863032142811938E-3</v>
      </c>
      <c r="BY28" s="24">
        <f t="shared" si="17"/>
        <v>3.8274942226220201E-3</v>
      </c>
      <c r="BZ28" s="24">
        <f t="shared" si="17"/>
        <v>3.5458825613483309E-3</v>
      </c>
      <c r="CA28" s="24">
        <f t="shared" si="17"/>
        <v>7.1864433782448469E-4</v>
      </c>
      <c r="CB28" s="24">
        <f t="shared" si="17"/>
        <v>2.0517671472233571E-3</v>
      </c>
      <c r="CC28" s="24">
        <f t="shared" si="17"/>
        <v>6.5824954361879277E-5</v>
      </c>
      <c r="CD28" s="24">
        <f t="shared" si="17"/>
        <v>1.2939306760653751E-3</v>
      </c>
      <c r="CE28" s="24">
        <f t="shared" si="17"/>
        <v>1.9667733760937909E-3</v>
      </c>
      <c r="CF28" s="24">
        <f t="shared" si="16"/>
        <v>4.1884054321731756E-2</v>
      </c>
    </row>
    <row r="29" spans="1:84" x14ac:dyDescent="0.25">
      <c r="A29" s="31">
        <f>+[1]PAT!A30</f>
        <v>43435</v>
      </c>
      <c r="B29" s="17">
        <f>+[1]PAT!B30</f>
        <v>185.9051</v>
      </c>
      <c r="C29" s="17">
        <f>+[1]PAT!C30</f>
        <v>178.14259999999999</v>
      </c>
      <c r="D29" s="17">
        <f>+[1]PAT!D30</f>
        <v>157.9512</v>
      </c>
      <c r="E29" s="17">
        <f>+[1]PAT!E30</f>
        <v>149.57050000000001</v>
      </c>
      <c r="F29" s="17">
        <f>+[1]PAT!F30</f>
        <v>237.15450000000001</v>
      </c>
      <c r="G29" s="17">
        <f>+[1]PAT!G30</f>
        <v>181.3766</v>
      </c>
      <c r="H29" s="17">
        <f>+[1]PAT!H30</f>
        <v>195.41050000000001</v>
      </c>
      <c r="I29" s="17">
        <f>+[1]PAT!I30</f>
        <v>215.45419999999999</v>
      </c>
      <c r="J29" s="17">
        <f>+[1]PAT!J30</f>
        <v>185.06780000000001</v>
      </c>
      <c r="K29" s="17">
        <f>+[1]PAT!K30</f>
        <v>180.1208</v>
      </c>
      <c r="L29" s="17">
        <f>+[1]PAT!L30</f>
        <v>164.79830000000001</v>
      </c>
      <c r="M29" s="17">
        <f>+[1]PAT!M30</f>
        <v>170.95599999999999</v>
      </c>
      <c r="N29" s="17">
        <f>+[1]PAT!N30</f>
        <v>190.66290000000001</v>
      </c>
      <c r="O29" s="18">
        <f>+[1]PAT!R30</f>
        <v>155.60310000000001</v>
      </c>
      <c r="P29" s="19">
        <f>+[1]PAT!S30</f>
        <v>179.72790000000001</v>
      </c>
      <c r="Q29" s="20">
        <f>+[1]PAT!T30</f>
        <v>225.48320000000001</v>
      </c>
      <c r="R29" s="18">
        <f t="shared" si="6"/>
        <v>185.90714198000003</v>
      </c>
      <c r="S29" s="19">
        <f t="shared" si="7"/>
        <v>172.14463508824861</v>
      </c>
      <c r="T29" s="19">
        <f t="shared" si="8"/>
        <v>168.89669519230767</v>
      </c>
      <c r="U29" s="19">
        <f t="shared" si="9"/>
        <v>168.55121076618229</v>
      </c>
      <c r="V29" s="19"/>
      <c r="W29" s="20">
        <f t="shared" si="10"/>
        <v>183.51942759132208</v>
      </c>
      <c r="X29" s="21"/>
      <c r="Y29" s="42">
        <f t="shared" si="20"/>
        <v>2.6248383937748754E-2</v>
      </c>
      <c r="Z29" s="24">
        <f t="shared" si="20"/>
        <v>2.0846417978187315E-2</v>
      </c>
      <c r="AA29" s="24">
        <f t="shared" si="20"/>
        <v>1.4871823208679746E-2</v>
      </c>
      <c r="AB29" s="24">
        <f t="shared" si="19"/>
        <v>1.9686002935584312E-2</v>
      </c>
      <c r="AC29" s="24">
        <f t="shared" si="19"/>
        <v>1.7460605522370276E-2</v>
      </c>
      <c r="AD29" s="24">
        <f t="shared" si="19"/>
        <v>2.4072767103487491E-2</v>
      </c>
      <c r="AE29" s="24">
        <f t="shared" si="19"/>
        <v>6.0033513485950429E-2</v>
      </c>
      <c r="AF29" s="24">
        <f t="shared" si="19"/>
        <v>2.4786069079080209E-2</v>
      </c>
      <c r="AG29" s="24">
        <f t="shared" si="19"/>
        <v>8.0505538043506908E-2</v>
      </c>
      <c r="AH29" s="24">
        <f t="shared" si="19"/>
        <v>2.3084040539212536E-2</v>
      </c>
      <c r="AI29" s="24">
        <f t="shared" si="19"/>
        <v>0</v>
      </c>
      <c r="AJ29" s="24">
        <f t="shared" si="19"/>
        <v>3.6416688542101783E-2</v>
      </c>
      <c r="AK29" s="24">
        <f t="shared" si="19"/>
        <v>5.4444710518791517E-2</v>
      </c>
      <c r="AL29" s="24">
        <f t="shared" si="19"/>
        <v>1.1063648957377659E-2</v>
      </c>
      <c r="AM29" s="24">
        <f t="shared" si="19"/>
        <v>2.9625347881432118E-2</v>
      </c>
      <c r="AN29" s="24">
        <f t="shared" si="19"/>
        <v>2.3759342783797655E-2</v>
      </c>
      <c r="AO29" s="24">
        <f t="shared" si="19"/>
        <v>2.6247471697314451E-2</v>
      </c>
      <c r="AP29" s="24">
        <f t="shared" si="21"/>
        <v>2.3851203726103831E-2</v>
      </c>
      <c r="AQ29" s="24">
        <f t="shared" si="21"/>
        <v>2.7166209757969906E-2</v>
      </c>
      <c r="AR29" s="24">
        <f t="shared" si="21"/>
        <v>2.5608553011032598E-2</v>
      </c>
      <c r="AS29" s="24" t="e">
        <f t="shared" si="21"/>
        <v>#DIV/0!</v>
      </c>
      <c r="AT29" s="24">
        <f t="shared" si="21"/>
        <v>3.0844064732121534E-2</v>
      </c>
      <c r="AU29" s="21"/>
      <c r="AV29" s="24">
        <f t="shared" ref="AV29:BH48" si="23">+B29/B17-1</f>
        <v>0.50575922930569317</v>
      </c>
      <c r="AW29" s="24">
        <f t="shared" si="23"/>
        <v>0.52384577680869571</v>
      </c>
      <c r="AX29" s="24">
        <f t="shared" si="23"/>
        <v>0.28978290656637018</v>
      </c>
      <c r="AY29" s="24">
        <f t="shared" si="23"/>
        <v>0.30499214320053136</v>
      </c>
      <c r="AZ29" s="24">
        <f t="shared" si="23"/>
        <v>0.59389592793025314</v>
      </c>
      <c r="BA29" s="24">
        <f t="shared" si="23"/>
        <v>0.56538482451015004</v>
      </c>
      <c r="BB29" s="24">
        <f t="shared" si="23"/>
        <v>0.52487781734131467</v>
      </c>
      <c r="BC29" s="24">
        <f t="shared" si="23"/>
        <v>0.69535641134391235</v>
      </c>
      <c r="BD29" s="24">
        <f t="shared" si="23"/>
        <v>0.43765318020556365</v>
      </c>
      <c r="BE29" s="24">
        <f t="shared" si="23"/>
        <v>0.4465198791199172</v>
      </c>
      <c r="BF29" s="24">
        <f t="shared" si="23"/>
        <v>0.27512695304188228</v>
      </c>
      <c r="BG29" s="24">
        <f t="shared" si="23"/>
        <v>0.40454944670334747</v>
      </c>
      <c r="BH29" s="24">
        <f t="shared" si="23"/>
        <v>0.57707934575280295</v>
      </c>
      <c r="BI29" s="24">
        <f t="shared" si="22"/>
        <v>0.33793087437543701</v>
      </c>
      <c r="BJ29" s="24">
        <f t="shared" si="22"/>
        <v>0.49801587466962505</v>
      </c>
      <c r="BK29" s="24">
        <f t="shared" si="22"/>
        <v>0.61453606018121398</v>
      </c>
      <c r="BL29" s="24">
        <f t="shared" si="22"/>
        <v>0.50575925629799889</v>
      </c>
      <c r="BM29" s="24">
        <f t="shared" si="22"/>
        <v>0.45758690595052087</v>
      </c>
      <c r="BN29" s="24">
        <f t="shared" si="22"/>
        <v>0.42407380572135445</v>
      </c>
      <c r="BO29" s="24">
        <f t="shared" si="22"/>
        <v>0.4274502613668465</v>
      </c>
      <c r="BP29" s="24" t="e">
        <f t="shared" si="22"/>
        <v>#DIV/0!</v>
      </c>
      <c r="BQ29" s="24">
        <f t="shared" si="22"/>
        <v>0.50048786604810558</v>
      </c>
      <c r="BR29" s="21"/>
      <c r="BS29" s="35">
        <f t="shared" si="13"/>
        <v>43435</v>
      </c>
      <c r="BT29" s="24">
        <f t="shared" si="17"/>
        <v>5.5084042965450738E-3</v>
      </c>
      <c r="BU29" s="24">
        <f t="shared" si="17"/>
        <v>4.4720348086836473E-4</v>
      </c>
      <c r="BV29" s="24">
        <f t="shared" si="17"/>
        <v>2.0435545751536716E-3</v>
      </c>
      <c r="BW29" s="24">
        <f t="shared" si="17"/>
        <v>2.2601238088613839E-3</v>
      </c>
      <c r="BX29" s="24">
        <f t="shared" si="17"/>
        <v>1.5416256785805358E-3</v>
      </c>
      <c r="BY29" s="24">
        <f t="shared" si="17"/>
        <v>3.0240463438627177E-3</v>
      </c>
      <c r="BZ29" s="24">
        <f t="shared" si="17"/>
        <v>3.8604959862037049E-3</v>
      </c>
      <c r="CA29" s="24">
        <f t="shared" si="17"/>
        <v>2.4281834080227362E-3</v>
      </c>
      <c r="CB29" s="24">
        <f t="shared" si="17"/>
        <v>1.7431974681783387E-3</v>
      </c>
      <c r="CC29" s="24">
        <f t="shared" si="17"/>
        <v>0</v>
      </c>
      <c r="CD29" s="24">
        <f t="shared" si="17"/>
        <v>1.6845166055571566E-3</v>
      </c>
      <c r="CE29" s="24">
        <f t="shared" si="17"/>
        <v>1.7064316793467542E-3</v>
      </c>
      <c r="CF29" s="24">
        <f t="shared" si="16"/>
        <v>2.6247783331180437E-2</v>
      </c>
    </row>
    <row r="30" spans="1:84" x14ac:dyDescent="0.25">
      <c r="A30" s="31">
        <f>+[1]PAT!A31</f>
        <v>43466</v>
      </c>
      <c r="B30" s="17">
        <f>+[1]PAT!B31</f>
        <v>191.54660000000001</v>
      </c>
      <c r="C30" s="17">
        <f>+[1]PAT!C31</f>
        <v>182.74189999999999</v>
      </c>
      <c r="D30" s="17">
        <f>+[1]PAT!D31</f>
        <v>163.70760000000001</v>
      </c>
      <c r="E30" s="17">
        <f>+[1]PAT!E31</f>
        <v>152.49019999999999</v>
      </c>
      <c r="F30" s="17">
        <f>+[1]PAT!F31</f>
        <v>249.7567</v>
      </c>
      <c r="G30" s="17">
        <f>+[1]PAT!G31</f>
        <v>186.24520000000001</v>
      </c>
      <c r="H30" s="17">
        <f>+[1]PAT!H31</f>
        <v>201.4854</v>
      </c>
      <c r="I30" s="17">
        <f>+[1]PAT!I31</f>
        <v>217.9837</v>
      </c>
      <c r="J30" s="17">
        <f>+[1]PAT!J31</f>
        <v>197.52109999999999</v>
      </c>
      <c r="K30" s="17">
        <f>+[1]PAT!K31</f>
        <v>187.47329999999999</v>
      </c>
      <c r="L30" s="17">
        <f>+[1]PAT!L31</f>
        <v>170.17850000000001</v>
      </c>
      <c r="M30" s="17">
        <f>+[1]PAT!M31</f>
        <v>176.86150000000001</v>
      </c>
      <c r="N30" s="17">
        <f>+[1]PAT!N31</f>
        <v>196.9325</v>
      </c>
      <c r="O30" s="18">
        <f>+[1]PAT!R31</f>
        <v>156.62540000000001</v>
      </c>
      <c r="P30" s="19">
        <f>+[1]PAT!S31</f>
        <v>185.41069999999999</v>
      </c>
      <c r="Q30" s="20">
        <f>+[1]PAT!T31</f>
        <v>233.83770000000001</v>
      </c>
      <c r="R30" s="18">
        <f t="shared" si="6"/>
        <v>191.54921111999997</v>
      </c>
      <c r="S30" s="19">
        <f t="shared" si="7"/>
        <v>177.00873965907374</v>
      </c>
      <c r="T30" s="19">
        <f t="shared" si="8"/>
        <v>173.87789691742083</v>
      </c>
      <c r="U30" s="19">
        <f t="shared" si="9"/>
        <v>173.37734527741085</v>
      </c>
      <c r="V30" s="19"/>
      <c r="W30" s="20">
        <f t="shared" si="10"/>
        <v>188.36130860374561</v>
      </c>
      <c r="X30" s="21"/>
      <c r="Y30" s="42">
        <f t="shared" si="20"/>
        <v>3.0346128212727974E-2</v>
      </c>
      <c r="Z30" s="24">
        <f t="shared" si="20"/>
        <v>2.5818080571407442E-2</v>
      </c>
      <c r="AA30" s="24">
        <f t="shared" si="20"/>
        <v>3.6444167565678587E-2</v>
      </c>
      <c r="AB30" s="24">
        <f t="shared" si="19"/>
        <v>1.9520560538341281E-2</v>
      </c>
      <c r="AC30" s="24">
        <f t="shared" si="19"/>
        <v>5.3139198286349165E-2</v>
      </c>
      <c r="AD30" s="24">
        <f t="shared" si="19"/>
        <v>2.6842492361197623E-2</v>
      </c>
      <c r="AE30" s="24">
        <f t="shared" si="19"/>
        <v>3.1087889340644326E-2</v>
      </c>
      <c r="AF30" s="24">
        <f t="shared" si="19"/>
        <v>1.1740314182782319E-2</v>
      </c>
      <c r="AG30" s="24">
        <f t="shared" si="19"/>
        <v>6.7290474085713425E-2</v>
      </c>
      <c r="AH30" s="24">
        <f t="shared" si="19"/>
        <v>4.0819827582377899E-2</v>
      </c>
      <c r="AI30" s="24">
        <f t="shared" si="19"/>
        <v>3.2647181433303585E-2</v>
      </c>
      <c r="AJ30" s="24">
        <f t="shared" si="19"/>
        <v>3.4543976227801476E-2</v>
      </c>
      <c r="AK30" s="24">
        <f t="shared" si="19"/>
        <v>3.2883167097531807E-2</v>
      </c>
      <c r="AL30" s="24">
        <f t="shared" si="19"/>
        <v>6.5699205221489976E-3</v>
      </c>
      <c r="AM30" s="24">
        <f t="shared" si="19"/>
        <v>3.1618908360916631E-2</v>
      </c>
      <c r="AN30" s="24">
        <f t="shared" si="19"/>
        <v>3.705154086867668E-2</v>
      </c>
      <c r="AO30" s="24">
        <f t="shared" si="19"/>
        <v>3.0348856315627337E-2</v>
      </c>
      <c r="AP30" s="24">
        <f t="shared" si="21"/>
        <v>2.8255917289153887E-2</v>
      </c>
      <c r="AQ30" s="24">
        <f t="shared" si="21"/>
        <v>2.9492594389970206E-2</v>
      </c>
      <c r="AR30" s="24">
        <f t="shared" si="21"/>
        <v>2.8633045644053334E-2</v>
      </c>
      <c r="AS30" s="24" t="e">
        <f t="shared" si="21"/>
        <v>#DIV/0!</v>
      </c>
      <c r="AT30" s="24">
        <f t="shared" si="21"/>
        <v>2.6383479264145748E-2</v>
      </c>
      <c r="AU30" s="21"/>
      <c r="AV30" s="24">
        <f t="shared" si="23"/>
        <v>0.51264428813640972</v>
      </c>
      <c r="AW30" s="24">
        <f t="shared" si="23"/>
        <v>0.54214395781891089</v>
      </c>
      <c r="AX30" s="24">
        <f t="shared" si="23"/>
        <v>0.3074465085930469</v>
      </c>
      <c r="AY30" s="24">
        <f t="shared" si="23"/>
        <v>0.3347180281665485</v>
      </c>
      <c r="AZ30" s="24">
        <f t="shared" si="23"/>
        <v>0.5296314896588048</v>
      </c>
      <c r="BA30" s="24">
        <f t="shared" si="23"/>
        <v>0.58701316850125873</v>
      </c>
      <c r="BB30" s="24">
        <f t="shared" si="23"/>
        <v>0.54779935379495659</v>
      </c>
      <c r="BC30" s="24">
        <f t="shared" si="23"/>
        <v>0.67809886435020372</v>
      </c>
      <c r="BD30" s="24">
        <f t="shared" si="23"/>
        <v>0.52680984938373698</v>
      </c>
      <c r="BE30" s="24">
        <f t="shared" si="23"/>
        <v>0.45126762089813344</v>
      </c>
      <c r="BF30" s="24">
        <f t="shared" si="23"/>
        <v>0.313728108841689</v>
      </c>
      <c r="BG30" s="24">
        <f t="shared" si="23"/>
        <v>0.41020223145905987</v>
      </c>
      <c r="BH30" s="24">
        <f t="shared" si="23"/>
        <v>0.598833669176424</v>
      </c>
      <c r="BI30" s="24">
        <f t="shared" si="22"/>
        <v>0.33404368582659405</v>
      </c>
      <c r="BJ30" s="24">
        <f t="shared" si="22"/>
        <v>0.517380533638647</v>
      </c>
      <c r="BK30" s="24">
        <f t="shared" si="22"/>
        <v>0.5872708908326465</v>
      </c>
      <c r="BL30" s="24">
        <f t="shared" si="22"/>
        <v>0.51264123358479541</v>
      </c>
      <c r="BM30" s="24">
        <f t="shared" si="22"/>
        <v>0.47603682125596669</v>
      </c>
      <c r="BN30" s="24">
        <f t="shared" si="22"/>
        <v>0.4429473348416646</v>
      </c>
      <c r="BO30" s="24">
        <f t="shared" si="22"/>
        <v>0.4487042988439609</v>
      </c>
      <c r="BP30" s="24" t="e">
        <f t="shared" si="22"/>
        <v>#DIV/0!</v>
      </c>
      <c r="BQ30" s="24">
        <f t="shared" si="22"/>
        <v>0.51732925587712475</v>
      </c>
      <c r="BR30" s="21"/>
      <c r="BS30" s="35">
        <f t="shared" si="13"/>
        <v>43466</v>
      </c>
      <c r="BT30" s="24">
        <f t="shared" si="17"/>
        <v>6.786193547137759E-3</v>
      </c>
      <c r="BU30" s="24">
        <f t="shared" si="17"/>
        <v>1.0837464921618636E-3</v>
      </c>
      <c r="BV30" s="24">
        <f t="shared" si="17"/>
        <v>2.0134226548921847E-3</v>
      </c>
      <c r="BW30" s="24">
        <f t="shared" si="17"/>
        <v>6.8195080178004687E-3</v>
      </c>
      <c r="BX30" s="24">
        <f t="shared" si="17"/>
        <v>1.7153553076273914E-3</v>
      </c>
      <c r="BY30" s="24">
        <f t="shared" si="17"/>
        <v>1.6175325475202094E-3</v>
      </c>
      <c r="BZ30" s="24">
        <f t="shared" si="17"/>
        <v>1.8259794916868971E-3</v>
      </c>
      <c r="CA30" s="24">
        <f t="shared" si="17"/>
        <v>2.1368981808460308E-3</v>
      </c>
      <c r="CB30" s="24">
        <f t="shared" si="17"/>
        <v>3.0730154794031978E-3</v>
      </c>
      <c r="CC30" s="24">
        <f t="shared" si="17"/>
        <v>6.0485796247655406E-4</v>
      </c>
      <c r="CD30" s="24">
        <f t="shared" si="17"/>
        <v>1.6137233459437147E-3</v>
      </c>
      <c r="CE30" s="24">
        <f t="shared" si="17"/>
        <v>1.0589566397048811E-3</v>
      </c>
      <c r="CF30" s="24">
        <f t="shared" si="16"/>
        <v>3.0349189667201154E-2</v>
      </c>
    </row>
    <row r="31" spans="1:84" x14ac:dyDescent="0.25">
      <c r="A31" s="31">
        <f>+[1]PAT!A32</f>
        <v>43497</v>
      </c>
      <c r="B31" s="17">
        <f>+[1]PAT!B32</f>
        <v>197.28639999999999</v>
      </c>
      <c r="C31" s="17">
        <f>+[1]PAT!C32</f>
        <v>189.24770000000001</v>
      </c>
      <c r="D31" s="17">
        <f>+[1]PAT!D32</f>
        <v>167.50290000000001</v>
      </c>
      <c r="E31" s="17">
        <f>+[1]PAT!E32</f>
        <v>154.32040000000001</v>
      </c>
      <c r="F31" s="17">
        <f>+[1]PAT!F32</f>
        <v>264.32650000000001</v>
      </c>
      <c r="G31" s="17">
        <f>+[1]PAT!G32</f>
        <v>191.96379999999999</v>
      </c>
      <c r="H31" s="17">
        <f>+[1]PAT!H32</f>
        <v>206.44820000000001</v>
      </c>
      <c r="I31" s="17">
        <f>+[1]PAT!I32</f>
        <v>223.35910000000001</v>
      </c>
      <c r="J31" s="17">
        <f>+[1]PAT!J32</f>
        <v>198.85159999999999</v>
      </c>
      <c r="K31" s="17">
        <f>+[1]PAT!K32</f>
        <v>189.52959999999999</v>
      </c>
      <c r="L31" s="17">
        <f>+[1]PAT!L32</f>
        <v>171.7439</v>
      </c>
      <c r="M31" s="17">
        <f>+[1]PAT!M32</f>
        <v>182.43520000000001</v>
      </c>
      <c r="N31" s="17">
        <f>+[1]PAT!N32</f>
        <v>205.298</v>
      </c>
      <c r="O31" s="18">
        <f>+[1]PAT!R32</f>
        <v>158.40209999999999</v>
      </c>
      <c r="P31" s="19">
        <f>+[1]PAT!S32</f>
        <v>190.99199999999999</v>
      </c>
      <c r="Q31" s="20">
        <f>+[1]PAT!T32</f>
        <v>242.5608</v>
      </c>
      <c r="R31" s="18">
        <f t="shared" si="6"/>
        <v>197.28930164000005</v>
      </c>
      <c r="S31" s="19">
        <f t="shared" si="7"/>
        <v>181.88454528586516</v>
      </c>
      <c r="T31" s="19">
        <f t="shared" si="8"/>
        <v>177.5962088800905</v>
      </c>
      <c r="U31" s="19">
        <f t="shared" si="9"/>
        <v>176.78438342140029</v>
      </c>
      <c r="V31" s="19"/>
      <c r="W31" s="20">
        <f t="shared" si="10"/>
        <v>192.20675314296309</v>
      </c>
      <c r="X31" s="21"/>
      <c r="Y31" s="42">
        <f t="shared" si="20"/>
        <v>2.9965554074047551E-2</v>
      </c>
      <c r="Z31" s="24">
        <f t="shared" si="20"/>
        <v>3.5601030743360074E-2</v>
      </c>
      <c r="AA31" s="24">
        <f t="shared" si="20"/>
        <v>2.3183407489939301E-2</v>
      </c>
      <c r="AB31" s="24">
        <f t="shared" si="19"/>
        <v>1.2002082756793708E-2</v>
      </c>
      <c r="AC31" s="24">
        <f t="shared" si="19"/>
        <v>5.8335972568503758E-2</v>
      </c>
      <c r="AD31" s="24">
        <f t="shared" si="19"/>
        <v>3.0704683932793797E-2</v>
      </c>
      <c r="AE31" s="24">
        <f t="shared" si="19"/>
        <v>2.4631065079653514E-2</v>
      </c>
      <c r="AF31" s="24">
        <f t="shared" si="19"/>
        <v>2.4659641982405223E-2</v>
      </c>
      <c r="AG31" s="24">
        <f t="shared" si="19"/>
        <v>6.7359892183671555E-3</v>
      </c>
      <c r="AH31" s="24">
        <f t="shared" si="19"/>
        <v>1.0968495247056564E-2</v>
      </c>
      <c r="AI31" s="24">
        <f t="shared" si="19"/>
        <v>9.1985767884896763E-3</v>
      </c>
      <c r="AJ31" s="24">
        <f t="shared" si="19"/>
        <v>3.1514490151898444E-2</v>
      </c>
      <c r="AK31" s="24">
        <f t="shared" si="19"/>
        <v>4.2479021999923816E-2</v>
      </c>
      <c r="AL31" s="24">
        <f t="shared" si="19"/>
        <v>1.1343626257299011E-2</v>
      </c>
      <c r="AM31" s="24">
        <f t="shared" si="19"/>
        <v>3.0102361945669731E-2</v>
      </c>
      <c r="AN31" s="24">
        <f t="shared" si="19"/>
        <v>3.7304078854692779E-2</v>
      </c>
      <c r="AO31" s="24">
        <f t="shared" si="19"/>
        <v>2.9966662281913914E-2</v>
      </c>
      <c r="AP31" s="24">
        <f t="shared" si="21"/>
        <v>2.7545564338701256E-2</v>
      </c>
      <c r="AQ31" s="24">
        <f t="shared" si="21"/>
        <v>2.1384615460558587E-2</v>
      </c>
      <c r="AR31" s="24">
        <f t="shared" si="21"/>
        <v>1.9650999607463415E-2</v>
      </c>
      <c r="AS31" s="24" t="e">
        <f t="shared" si="21"/>
        <v>#DIV/0!</v>
      </c>
      <c r="AT31" s="24">
        <f t="shared" si="21"/>
        <v>2.0415257080779403E-2</v>
      </c>
      <c r="AU31" s="21"/>
      <c r="AV31" s="24">
        <f t="shared" si="23"/>
        <v>0.52691715613165657</v>
      </c>
      <c r="AW31" s="24">
        <f t="shared" si="23"/>
        <v>0.56633088428212353</v>
      </c>
      <c r="AX31" s="24">
        <f t="shared" si="23"/>
        <v>0.31709106406534548</v>
      </c>
      <c r="AY31" s="24">
        <f t="shared" si="23"/>
        <v>0.33822186571855983</v>
      </c>
      <c r="AZ31" s="24">
        <f t="shared" si="23"/>
        <v>0.6089949811450539</v>
      </c>
      <c r="BA31" s="24">
        <f t="shared" si="23"/>
        <v>0.61054670753080953</v>
      </c>
      <c r="BB31" s="24">
        <f t="shared" si="23"/>
        <v>0.55893615366434379</v>
      </c>
      <c r="BC31" s="24">
        <f t="shared" si="23"/>
        <v>0.658410960287372</v>
      </c>
      <c r="BD31" s="24">
        <f t="shared" si="23"/>
        <v>0.42171920467301072</v>
      </c>
      <c r="BE31" s="24">
        <f t="shared" si="23"/>
        <v>0.44542596037177073</v>
      </c>
      <c r="BF31" s="24">
        <f t="shared" si="23"/>
        <v>0.29493040302982987</v>
      </c>
      <c r="BG31" s="24">
        <f t="shared" si="23"/>
        <v>0.42331127522496304</v>
      </c>
      <c r="BH31" s="24">
        <f t="shared" si="23"/>
        <v>0.63835887990385221</v>
      </c>
      <c r="BI31" s="24">
        <f t="shared" si="22"/>
        <v>0.34495521120781136</v>
      </c>
      <c r="BJ31" s="24">
        <f t="shared" si="22"/>
        <v>0.5339330647097893</v>
      </c>
      <c r="BK31" s="24">
        <f t="shared" si="22"/>
        <v>0.59452121792200185</v>
      </c>
      <c r="BL31" s="24">
        <f t="shared" si="22"/>
        <v>0.5269153799059525</v>
      </c>
      <c r="BM31" s="24">
        <f t="shared" si="22"/>
        <v>0.49188966450973681</v>
      </c>
      <c r="BN31" s="24">
        <f t="shared" si="22"/>
        <v>0.45281423151450229</v>
      </c>
      <c r="BO31" s="24">
        <f t="shared" si="22"/>
        <v>0.4580467367520189</v>
      </c>
      <c r="BP31" s="24" t="e">
        <f t="shared" si="22"/>
        <v>#DIV/0!</v>
      </c>
      <c r="BQ31" s="24">
        <f t="shared" si="22"/>
        <v>0.51154259273335634</v>
      </c>
      <c r="BR31" s="21"/>
      <c r="BS31" s="35">
        <f t="shared" si="13"/>
        <v>43497</v>
      </c>
      <c r="BT31" s="24">
        <f t="shared" si="17"/>
        <v>9.3164845525840999E-3</v>
      </c>
      <c r="BU31" s="24">
        <f t="shared" si="17"/>
        <v>6.9348920837018204E-4</v>
      </c>
      <c r="BV31" s="24">
        <f t="shared" si="17"/>
        <v>1.2249324185341971E-3</v>
      </c>
      <c r="BW31" s="24">
        <f t="shared" si="17"/>
        <v>7.652038094124361E-3</v>
      </c>
      <c r="BX31" s="24">
        <f t="shared" si="17"/>
        <v>1.9554943810017964E-3</v>
      </c>
      <c r="BY31" s="24">
        <f t="shared" si="17"/>
        <v>1.2825004463665802E-3</v>
      </c>
      <c r="BZ31" s="24">
        <f t="shared" si="17"/>
        <v>3.7660740519539463E-3</v>
      </c>
      <c r="CA31" s="24">
        <f t="shared" si="17"/>
        <v>2.2158028385781849E-4</v>
      </c>
      <c r="CB31" s="24">
        <f t="shared" si="17"/>
        <v>8.3412866634019857E-4</v>
      </c>
      <c r="CC31" s="24">
        <f t="shared" si="17"/>
        <v>1.7080365822207041E-4</v>
      </c>
      <c r="CD31" s="24">
        <f t="shared" si="17"/>
        <v>1.4781988299452983E-3</v>
      </c>
      <c r="CE31" s="24">
        <f t="shared" si="17"/>
        <v>1.3713461893868116E-3</v>
      </c>
      <c r="CF31" s="24">
        <f t="shared" si="16"/>
        <v>2.9967070780687364E-2</v>
      </c>
    </row>
    <row r="32" spans="1:84" x14ac:dyDescent="0.25">
      <c r="A32" s="31">
        <f>+[1]PAT!A33</f>
        <v>43525</v>
      </c>
      <c r="B32" s="17">
        <f>+[1]PAT!B33</f>
        <v>205.75299999999999</v>
      </c>
      <c r="C32" s="17">
        <f>+[1]PAT!C33</f>
        <v>200.9528</v>
      </c>
      <c r="D32" s="17">
        <f>+[1]PAT!D33</f>
        <v>174.9426</v>
      </c>
      <c r="E32" s="17">
        <f>+[1]PAT!E33</f>
        <v>162.1748</v>
      </c>
      <c r="F32" s="17">
        <f>+[1]PAT!F33</f>
        <v>267.69400000000002</v>
      </c>
      <c r="G32" s="17">
        <f>+[1]PAT!G33</f>
        <v>196.67060000000001</v>
      </c>
      <c r="H32" s="17">
        <f>+[1]PAT!H33</f>
        <v>213.30609999999999</v>
      </c>
      <c r="I32" s="17">
        <f>+[1]PAT!I33</f>
        <v>231.4402</v>
      </c>
      <c r="J32" s="17">
        <f>+[1]PAT!J33</f>
        <v>209.16579999999999</v>
      </c>
      <c r="K32" s="17">
        <f>+[1]PAT!K33</f>
        <v>193.46619999999999</v>
      </c>
      <c r="L32" s="17">
        <f>+[1]PAT!L33</f>
        <v>209.4922</v>
      </c>
      <c r="M32" s="17">
        <f>+[1]PAT!M33</f>
        <v>188.71799999999999</v>
      </c>
      <c r="N32" s="17">
        <f>+[1]PAT!N33</f>
        <v>210.8663</v>
      </c>
      <c r="O32" s="18">
        <f>+[1]PAT!R33</f>
        <v>164.05199999999999</v>
      </c>
      <c r="P32" s="19">
        <f>+[1]PAT!S33</f>
        <v>199.64269999999999</v>
      </c>
      <c r="Q32" s="20">
        <f>+[1]PAT!T33</f>
        <v>252.14490000000001</v>
      </c>
      <c r="R32" s="18">
        <f t="shared" si="6"/>
        <v>205.75619685000001</v>
      </c>
      <c r="S32" s="19">
        <f t="shared" si="7"/>
        <v>190.31147633127168</v>
      </c>
      <c r="T32" s="19">
        <f t="shared" si="8"/>
        <v>183.57786657239819</v>
      </c>
      <c r="U32" s="19">
        <f t="shared" si="9"/>
        <v>182.71551922060769</v>
      </c>
      <c r="V32" s="19"/>
      <c r="W32" s="20">
        <f t="shared" si="10"/>
        <v>200.2502540515483</v>
      </c>
      <c r="X32" s="21"/>
      <c r="Y32" s="42">
        <f t="shared" si="20"/>
        <v>4.2915274443651397E-2</v>
      </c>
      <c r="Z32" s="24">
        <f t="shared" si="20"/>
        <v>6.1850685635809421E-2</v>
      </c>
      <c r="AA32" s="24">
        <f t="shared" si="20"/>
        <v>4.4415350420798694E-2</v>
      </c>
      <c r="AB32" s="24">
        <f t="shared" si="19"/>
        <v>5.0896705814655663E-2</v>
      </c>
      <c r="AC32" s="24">
        <f t="shared" si="19"/>
        <v>1.2739925811449115E-2</v>
      </c>
      <c r="AD32" s="24">
        <f t="shared" si="19"/>
        <v>2.451920622534054E-2</v>
      </c>
      <c r="AE32" s="24">
        <f t="shared" si="19"/>
        <v>3.3218502268365535E-2</v>
      </c>
      <c r="AF32" s="24">
        <f t="shared" si="19"/>
        <v>3.6179855667398231E-2</v>
      </c>
      <c r="AG32" s="24">
        <f t="shared" si="19"/>
        <v>5.1868830826606427E-2</v>
      </c>
      <c r="AH32" s="24">
        <f t="shared" si="19"/>
        <v>2.0770370432903418E-2</v>
      </c>
      <c r="AI32" s="24">
        <f t="shared" si="19"/>
        <v>0.21979412369231155</v>
      </c>
      <c r="AJ32" s="24">
        <f t="shared" si="19"/>
        <v>3.4438529406605634E-2</v>
      </c>
      <c r="AK32" s="24">
        <f t="shared" si="19"/>
        <v>2.7123011427291122E-2</v>
      </c>
      <c r="AL32" s="24">
        <f t="shared" si="19"/>
        <v>3.5668087733685461E-2</v>
      </c>
      <c r="AM32" s="24">
        <f t="shared" si="19"/>
        <v>4.5293520147440702E-2</v>
      </c>
      <c r="AN32" s="24">
        <f t="shared" si="19"/>
        <v>3.9512155302917851E-2</v>
      </c>
      <c r="AO32" s="24">
        <f t="shared" si="19"/>
        <v>4.2916139596103298E-2</v>
      </c>
      <c r="AP32" s="24">
        <f t="shared" si="21"/>
        <v>4.6331209901105286E-2</v>
      </c>
      <c r="AQ32" s="24">
        <f t="shared" si="21"/>
        <v>3.3681223996996357E-2</v>
      </c>
      <c r="AR32" s="24">
        <f t="shared" si="21"/>
        <v>3.3550111635536117E-2</v>
      </c>
      <c r="AS32" s="24" t="e">
        <f t="shared" si="21"/>
        <v>#DIV/0!</v>
      </c>
      <c r="AT32" s="24">
        <f t="shared" si="21"/>
        <v>4.1848170145210473E-2</v>
      </c>
      <c r="AU32" s="21"/>
      <c r="AV32" s="24">
        <f t="shared" si="23"/>
        <v>0.54433973027176963</v>
      </c>
      <c r="AW32" s="24">
        <f t="shared" si="23"/>
        <v>0.62863570937666124</v>
      </c>
      <c r="AX32" s="24">
        <f t="shared" si="23"/>
        <v>0.36439613850590935</v>
      </c>
      <c r="AY32" s="24">
        <f t="shared" si="23"/>
        <v>0.35853235602094236</v>
      </c>
      <c r="AZ32" s="24">
        <f t="shared" si="23"/>
        <v>0.55431455340180125</v>
      </c>
      <c r="BA32" s="24">
        <f t="shared" si="23"/>
        <v>0.57919011650175167</v>
      </c>
      <c r="BB32" s="24">
        <f t="shared" si="23"/>
        <v>0.57487958016225282</v>
      </c>
      <c r="BC32" s="24">
        <f t="shared" si="23"/>
        <v>0.6936912543432634</v>
      </c>
      <c r="BD32" s="24">
        <f t="shared" si="23"/>
        <v>0.45699524309398809</v>
      </c>
      <c r="BE32" s="24">
        <f t="shared" si="23"/>
        <v>0.44444270234876804</v>
      </c>
      <c r="BF32" s="24">
        <f t="shared" si="23"/>
        <v>0.32845517422434667</v>
      </c>
      <c r="BG32" s="24">
        <f t="shared" si="23"/>
        <v>0.41369210370581233</v>
      </c>
      <c r="BH32" s="24">
        <f t="shared" si="23"/>
        <v>0.65259088351330052</v>
      </c>
      <c r="BI32" s="24">
        <f t="shared" si="22"/>
        <v>0.37670827651316485</v>
      </c>
      <c r="BJ32" s="24">
        <f t="shared" si="22"/>
        <v>0.55301244088963286</v>
      </c>
      <c r="BK32" s="24">
        <f t="shared" si="22"/>
        <v>0.59867880457111555</v>
      </c>
      <c r="BL32" s="24">
        <f t="shared" si="22"/>
        <v>0.54433363121434719</v>
      </c>
      <c r="BM32" s="24">
        <f t="shared" si="22"/>
        <v>0.52017137959505511</v>
      </c>
      <c r="BN32" s="24">
        <f t="shared" si="22"/>
        <v>0.45362033351565367</v>
      </c>
      <c r="BO32" s="24">
        <f t="shared" si="22"/>
        <v>0.4607694542837546</v>
      </c>
      <c r="BP32" s="24" t="e">
        <f t="shared" si="22"/>
        <v>#DIV/0!</v>
      </c>
      <c r="BQ32" s="24">
        <f t="shared" si="22"/>
        <v>0.52550826698060771</v>
      </c>
      <c r="BR32" s="21"/>
      <c r="BS32" s="35">
        <f t="shared" si="13"/>
        <v>43525</v>
      </c>
      <c r="BT32" s="24">
        <f t="shared" si="17"/>
        <v>1.6274355099996741E-2</v>
      </c>
      <c r="BU32" s="24">
        <f t="shared" si="17"/>
        <v>1.3198552966651508E-3</v>
      </c>
      <c r="BV32" s="24">
        <f t="shared" si="17"/>
        <v>5.1039203918769862E-3</v>
      </c>
      <c r="BW32" s="24">
        <f t="shared" si="17"/>
        <v>1.7171508020826611E-3</v>
      </c>
      <c r="BX32" s="24">
        <f t="shared" si="17"/>
        <v>1.5626794345682271E-3</v>
      </c>
      <c r="BY32" s="24">
        <f t="shared" si="17"/>
        <v>1.720676387221819E-3</v>
      </c>
      <c r="BZ32" s="24">
        <f t="shared" si="17"/>
        <v>5.4970014152014492E-3</v>
      </c>
      <c r="CA32" s="24">
        <f t="shared" si="17"/>
        <v>1.6677428347823267E-3</v>
      </c>
      <c r="CB32" s="24">
        <f t="shared" si="17"/>
        <v>1.5504049949717766E-3</v>
      </c>
      <c r="CC32" s="24">
        <f t="shared" si="17"/>
        <v>3.9989551737980925E-3</v>
      </c>
      <c r="CD32" s="24">
        <f t="shared" si="17"/>
        <v>1.6177812560825226E-3</v>
      </c>
      <c r="CE32" s="24">
        <f t="shared" si="17"/>
        <v>8.8624770891455168E-4</v>
      </c>
      <c r="CF32" s="24">
        <f t="shared" si="16"/>
        <v>4.2916770796162303E-2</v>
      </c>
    </row>
    <row r="33" spans="1:84" x14ac:dyDescent="0.25">
      <c r="A33" s="31">
        <f>+[1]PAT!A34</f>
        <v>43556</v>
      </c>
      <c r="B33" s="17">
        <f>+[1]PAT!B34</f>
        <v>213.05090000000001</v>
      </c>
      <c r="C33" s="17">
        <f>+[1]PAT!C34</f>
        <v>208.59370000000001</v>
      </c>
      <c r="D33" s="17">
        <f>+[1]PAT!D34</f>
        <v>176.7706</v>
      </c>
      <c r="E33" s="17">
        <f>+[1]PAT!E34</f>
        <v>169.7424</v>
      </c>
      <c r="F33" s="17">
        <f>+[1]PAT!F34</f>
        <v>270.50529999999998</v>
      </c>
      <c r="G33" s="17">
        <f>+[1]PAT!G34</f>
        <v>205.72149999999999</v>
      </c>
      <c r="H33" s="17">
        <f>+[1]PAT!H34</f>
        <v>220.39080000000001</v>
      </c>
      <c r="I33" s="17">
        <f>+[1]PAT!I34</f>
        <v>241.76689999999999</v>
      </c>
      <c r="J33" s="17">
        <f>+[1]PAT!J34</f>
        <v>217.36019999999999</v>
      </c>
      <c r="K33" s="17">
        <f>+[1]PAT!K34</f>
        <v>203.54740000000001</v>
      </c>
      <c r="L33" s="17">
        <f>+[1]PAT!L34</f>
        <v>209.82929999999999</v>
      </c>
      <c r="M33" s="17">
        <f>+[1]PAT!M34</f>
        <v>194.4282</v>
      </c>
      <c r="N33" s="17">
        <f>+[1]PAT!N34</f>
        <v>217.67339999999999</v>
      </c>
      <c r="O33" s="18">
        <f>+[1]PAT!R34</f>
        <v>169.0454</v>
      </c>
      <c r="P33" s="19">
        <f>+[1]PAT!S34</f>
        <v>207.39400000000001</v>
      </c>
      <c r="Q33" s="20">
        <f>+[1]PAT!T34</f>
        <v>259.33440000000002</v>
      </c>
      <c r="R33" s="18">
        <f t="shared" si="6"/>
        <v>213.05400565000002</v>
      </c>
      <c r="S33" s="19">
        <f t="shared" si="7"/>
        <v>197.86919164278171</v>
      </c>
      <c r="T33" s="19">
        <f t="shared" si="8"/>
        <v>191.63819069570135</v>
      </c>
      <c r="U33" s="19">
        <f t="shared" si="9"/>
        <v>191.1701178005284</v>
      </c>
      <c r="V33" s="19"/>
      <c r="W33" s="20">
        <f t="shared" si="10"/>
        <v>208.71499536436119</v>
      </c>
      <c r="X33" s="21"/>
      <c r="Y33" s="42">
        <f t="shared" si="20"/>
        <v>3.5469227666182324E-2</v>
      </c>
      <c r="Z33" s="24">
        <f t="shared" si="20"/>
        <v>3.8023356728545288E-2</v>
      </c>
      <c r="AA33" s="24">
        <f t="shared" si="20"/>
        <v>1.044914160416055E-2</v>
      </c>
      <c r="AB33" s="24">
        <f t="shared" si="19"/>
        <v>4.6663230045605131E-2</v>
      </c>
      <c r="AC33" s="24">
        <f t="shared" si="19"/>
        <v>1.050191636719533E-2</v>
      </c>
      <c r="AD33" s="24">
        <f t="shared" si="19"/>
        <v>4.6020605011628524E-2</v>
      </c>
      <c r="AE33" s="24">
        <f t="shared" si="19"/>
        <v>3.3213771195479191E-2</v>
      </c>
      <c r="AF33" s="24">
        <f t="shared" si="19"/>
        <v>4.4619301227703634E-2</v>
      </c>
      <c r="AG33" s="24">
        <f t="shared" si="19"/>
        <v>3.917657666788732E-2</v>
      </c>
      <c r="AH33" s="24">
        <f t="shared" si="19"/>
        <v>5.2108326932559956E-2</v>
      </c>
      <c r="AI33" s="24">
        <f t="shared" si="19"/>
        <v>1.6091291227071647E-3</v>
      </c>
      <c r="AJ33" s="24">
        <f t="shared" si="19"/>
        <v>3.025784503862905E-2</v>
      </c>
      <c r="AK33" s="24">
        <f t="shared" si="19"/>
        <v>3.228159264899122E-2</v>
      </c>
      <c r="AL33" s="24">
        <f t="shared" si="19"/>
        <v>3.0437909930997487E-2</v>
      </c>
      <c r="AM33" s="24">
        <f t="shared" si="19"/>
        <v>3.882586240318342E-2</v>
      </c>
      <c r="AN33" s="24">
        <f t="shared" si="19"/>
        <v>2.8513366718898592E-2</v>
      </c>
      <c r="AO33" s="24">
        <f t="shared" si="19"/>
        <v>3.5468233335009813E-2</v>
      </c>
      <c r="AP33" s="24">
        <f t="shared" si="21"/>
        <v>3.9712346607802429E-2</v>
      </c>
      <c r="AQ33" s="24">
        <f t="shared" si="21"/>
        <v>4.3906840589218676E-2</v>
      </c>
      <c r="AR33" s="24">
        <f t="shared" si="21"/>
        <v>4.6271923786138647E-2</v>
      </c>
      <c r="AS33" s="24" t="e">
        <f t="shared" si="21"/>
        <v>#DIV/0!</v>
      </c>
      <c r="AT33" s="24">
        <f t="shared" si="21"/>
        <v>4.2270814351296204E-2</v>
      </c>
      <c r="AU33" s="21"/>
      <c r="AV33" s="24">
        <f t="shared" si="23"/>
        <v>0.55672619051968342</v>
      </c>
      <c r="AW33" s="24">
        <f t="shared" si="23"/>
        <v>0.65087393701005536</v>
      </c>
      <c r="AX33" s="24">
        <f t="shared" si="23"/>
        <v>0.35707847951223037</v>
      </c>
      <c r="AY33" s="24">
        <f t="shared" si="23"/>
        <v>0.36501873315764888</v>
      </c>
      <c r="AZ33" s="24">
        <f t="shared" si="23"/>
        <v>0.48892137603362418</v>
      </c>
      <c r="BA33" s="24">
        <f t="shared" si="23"/>
        <v>0.6109661106008033</v>
      </c>
      <c r="BB33" s="24">
        <f t="shared" si="23"/>
        <v>0.58980577446754801</v>
      </c>
      <c r="BC33" s="24">
        <f t="shared" si="23"/>
        <v>0.72546073896656571</v>
      </c>
      <c r="BD33" s="24">
        <f t="shared" si="23"/>
        <v>0.51359455396144837</v>
      </c>
      <c r="BE33" s="24">
        <f t="shared" si="23"/>
        <v>0.50327319671380488</v>
      </c>
      <c r="BF33" s="24">
        <f t="shared" si="23"/>
        <v>0.3318579998387774</v>
      </c>
      <c r="BG33" s="24">
        <f t="shared" si="23"/>
        <v>0.42632388995423809</v>
      </c>
      <c r="BH33" s="24">
        <f t="shared" si="23"/>
        <v>0.67727374649497873</v>
      </c>
      <c r="BI33" s="24">
        <f t="shared" si="22"/>
        <v>0.37763452777755147</v>
      </c>
      <c r="BJ33" s="24">
        <f t="shared" si="22"/>
        <v>0.57762896957461352</v>
      </c>
      <c r="BK33" s="24">
        <f t="shared" si="22"/>
        <v>0.5829066318835554</v>
      </c>
      <c r="BL33" s="24">
        <f t="shared" si="22"/>
        <v>0.556717216244623</v>
      </c>
      <c r="BM33" s="24">
        <f t="shared" si="22"/>
        <v>0.54233623564431133</v>
      </c>
      <c r="BN33" s="24">
        <f t="shared" si="22"/>
        <v>0.47867957734552102</v>
      </c>
      <c r="BO33" s="24">
        <f t="shared" si="22"/>
        <v>0.48799913884576407</v>
      </c>
      <c r="BP33" s="24" t="e">
        <f t="shared" si="22"/>
        <v>#DIV/0!</v>
      </c>
      <c r="BQ33" s="24">
        <f t="shared" si="22"/>
        <v>0.55380236850380604</v>
      </c>
      <c r="BR33" s="21"/>
      <c r="BS33" s="35">
        <f t="shared" si="13"/>
        <v>43556</v>
      </c>
      <c r="BT33" s="24">
        <f t="shared" si="17"/>
        <v>1.0186480245731554E-2</v>
      </c>
      <c r="BU33" s="24">
        <f t="shared" si="17"/>
        <v>3.1095536881600814E-4</v>
      </c>
      <c r="BV33" s="24">
        <f t="shared" si="17"/>
        <v>4.7151989035396809E-3</v>
      </c>
      <c r="BW33" s="24">
        <f t="shared" si="17"/>
        <v>1.3745451099133233E-3</v>
      </c>
      <c r="BX33" s="24">
        <f t="shared" si="17"/>
        <v>2.8812894587199171E-3</v>
      </c>
      <c r="BY33" s="24">
        <f t="shared" si="17"/>
        <v>1.7044351722696695E-3</v>
      </c>
      <c r="BZ33" s="24">
        <f t="shared" si="17"/>
        <v>6.7354699080936784E-3</v>
      </c>
      <c r="CA33" s="24">
        <f t="shared" si="17"/>
        <v>1.2704619616724911E-3</v>
      </c>
      <c r="CB33" s="24">
        <f t="shared" si="17"/>
        <v>3.8070367868269332E-3</v>
      </c>
      <c r="CC33" s="24">
        <f t="shared" si="17"/>
        <v>3.4241979460809035E-5</v>
      </c>
      <c r="CD33" s="24">
        <f t="shared" si="17"/>
        <v>1.409836843205206E-3</v>
      </c>
      <c r="CE33" s="24">
        <f t="shared" si="17"/>
        <v>1.038832678016844E-3</v>
      </c>
      <c r="CF33" s="24">
        <f t="shared" si="16"/>
        <v>3.5468784416266122E-2</v>
      </c>
    </row>
    <row r="34" spans="1:84" x14ac:dyDescent="0.25">
      <c r="A34" s="31">
        <f>+[1]PAT!A35</f>
        <v>43586</v>
      </c>
      <c r="B34" s="17">
        <f>+[1]PAT!B35</f>
        <v>220.3443</v>
      </c>
      <c r="C34" s="17">
        <f>+[1]PAT!C35</f>
        <v>215.06610000000001</v>
      </c>
      <c r="D34" s="17">
        <f>+[1]PAT!D35</f>
        <v>180.68129999999999</v>
      </c>
      <c r="E34" s="17">
        <f>+[1]PAT!E35</f>
        <v>176.6224</v>
      </c>
      <c r="F34" s="17">
        <f>+[1]PAT!F35</f>
        <v>282.3963</v>
      </c>
      <c r="G34" s="17">
        <f>+[1]PAT!G35</f>
        <v>213.7961</v>
      </c>
      <c r="H34" s="17">
        <f>+[1]PAT!H35</f>
        <v>230.25530000000001</v>
      </c>
      <c r="I34" s="17">
        <f>+[1]PAT!I35</f>
        <v>249.5187</v>
      </c>
      <c r="J34" s="17">
        <f>+[1]PAT!J35</f>
        <v>223.67920000000001</v>
      </c>
      <c r="K34" s="17">
        <f>+[1]PAT!K35</f>
        <v>210.3201</v>
      </c>
      <c r="L34" s="17">
        <f>+[1]PAT!L35</f>
        <v>209.82929999999999</v>
      </c>
      <c r="M34" s="17">
        <f>+[1]PAT!M35</f>
        <v>199.7063</v>
      </c>
      <c r="N34" s="17">
        <f>+[1]PAT!N35</f>
        <v>225.6198</v>
      </c>
      <c r="O34" s="18">
        <f>+[1]PAT!R35</f>
        <v>173.98920000000001</v>
      </c>
      <c r="P34" s="19">
        <f>+[1]PAT!S35</f>
        <v>213.99940000000001</v>
      </c>
      <c r="Q34" s="20">
        <f>+[1]PAT!T35</f>
        <v>270.40280000000001</v>
      </c>
      <c r="R34" s="18">
        <f t="shared" si="6"/>
        <v>220.34744001000001</v>
      </c>
      <c r="S34" s="19">
        <f t="shared" si="7"/>
        <v>204.45697162467948</v>
      </c>
      <c r="T34" s="19">
        <f t="shared" si="8"/>
        <v>198.58045746606328</v>
      </c>
      <c r="U34" s="19">
        <f t="shared" si="9"/>
        <v>198.39157767503301</v>
      </c>
      <c r="V34" s="19"/>
      <c r="W34" s="20">
        <f t="shared" si="10"/>
        <v>215.97777760059336</v>
      </c>
      <c r="X34" s="21"/>
      <c r="Y34" s="42">
        <f t="shared" si="20"/>
        <v>3.4233133960006601E-2</v>
      </c>
      <c r="Z34" s="24">
        <f t="shared" si="20"/>
        <v>3.1028741519997904E-2</v>
      </c>
      <c r="AA34" s="24">
        <f t="shared" si="20"/>
        <v>2.2123022719841456E-2</v>
      </c>
      <c r="AB34" s="24">
        <f t="shared" si="19"/>
        <v>4.0532006145783228E-2</v>
      </c>
      <c r="AC34" s="24">
        <f t="shared" si="19"/>
        <v>4.395847327205793E-2</v>
      </c>
      <c r="AD34" s="24">
        <f t="shared" si="19"/>
        <v>3.9250151296777558E-2</v>
      </c>
      <c r="AE34" s="24">
        <f t="shared" si="19"/>
        <v>4.4759127876481175E-2</v>
      </c>
      <c r="AF34" s="24">
        <f t="shared" si="19"/>
        <v>3.206311533961026E-2</v>
      </c>
      <c r="AG34" s="24">
        <f t="shared" si="19"/>
        <v>2.9071559558741633E-2</v>
      </c>
      <c r="AH34" s="24">
        <f t="shared" si="19"/>
        <v>3.3273330929306733E-2</v>
      </c>
      <c r="AI34" s="24">
        <f t="shared" si="19"/>
        <v>0</v>
      </c>
      <c r="AJ34" s="24">
        <f t="shared" si="19"/>
        <v>2.714678220546185E-2</v>
      </c>
      <c r="AK34" s="24">
        <f t="shared" si="19"/>
        <v>3.6506068265576008E-2</v>
      </c>
      <c r="AL34" s="24">
        <f t="shared" si="19"/>
        <v>2.924539798184389E-2</v>
      </c>
      <c r="AM34" s="24">
        <f t="shared" si="19"/>
        <v>3.1849523129888091E-2</v>
      </c>
      <c r="AN34" s="24">
        <f t="shared" si="19"/>
        <v>4.2680030107845379E-2</v>
      </c>
      <c r="AO34" s="24">
        <f t="shared" si="19"/>
        <v>3.4232796223420792E-2</v>
      </c>
      <c r="AP34" s="24">
        <f t="shared" si="19"/>
        <v>3.3293611436947979E-2</v>
      </c>
      <c r="AQ34" s="24">
        <f t="shared" si="19"/>
        <v>3.6225904373024642E-2</v>
      </c>
      <c r="AR34" s="24">
        <f t="shared" si="21"/>
        <v>3.77750453762844E-2</v>
      </c>
      <c r="AS34" s="24" t="e">
        <f t="shared" si="21"/>
        <v>#DIV/0!</v>
      </c>
      <c r="AT34" s="24">
        <f t="shared" si="21"/>
        <v>3.479760629346873E-2</v>
      </c>
      <c r="AU34" s="21"/>
      <c r="AV34" s="24">
        <f t="shared" si="23"/>
        <v>0.57864295524447562</v>
      </c>
      <c r="AW34" s="24">
        <f t="shared" si="23"/>
        <v>0.65879764106630212</v>
      </c>
      <c r="AX34" s="24">
        <f t="shared" si="23"/>
        <v>0.35895150590719949</v>
      </c>
      <c r="AY34" s="24">
        <f t="shared" si="23"/>
        <v>0.40740026534815987</v>
      </c>
      <c r="AZ34" s="24">
        <f t="shared" si="23"/>
        <v>0.55460568979925284</v>
      </c>
      <c r="BA34" s="24">
        <f t="shared" si="23"/>
        <v>0.63720787405675039</v>
      </c>
      <c r="BB34" s="24">
        <f t="shared" si="23"/>
        <v>0.61194104036935526</v>
      </c>
      <c r="BC34" s="24">
        <f t="shared" si="23"/>
        <v>0.73112778512035459</v>
      </c>
      <c r="BD34" s="24">
        <f t="shared" si="23"/>
        <v>0.51479312381148468</v>
      </c>
      <c r="BE34" s="24">
        <f t="shared" si="23"/>
        <v>0.5095213487500807</v>
      </c>
      <c r="BF34" s="24">
        <f t="shared" si="23"/>
        <v>0.32244995969548818</v>
      </c>
      <c r="BG34" s="24">
        <f t="shared" si="23"/>
        <v>0.44399542447932494</v>
      </c>
      <c r="BH34" s="24">
        <f t="shared" si="23"/>
        <v>0.70463838545019342</v>
      </c>
      <c r="BI34" s="24">
        <f t="shared" si="22"/>
        <v>0.39744188007758696</v>
      </c>
      <c r="BJ34" s="24">
        <f t="shared" si="22"/>
        <v>0.59016916029172983</v>
      </c>
      <c r="BK34" s="24">
        <f t="shared" si="22"/>
        <v>0.63107749528446155</v>
      </c>
      <c r="BL34" s="24">
        <f t="shared" si="22"/>
        <v>0.57863478088376552</v>
      </c>
      <c r="BM34" s="24">
        <f t="shared" si="22"/>
        <v>0.56026391550136179</v>
      </c>
      <c r="BN34" s="24">
        <f t="shared" si="22"/>
        <v>0.50522787384000445</v>
      </c>
      <c r="BO34" s="24">
        <f t="shared" si="22"/>
        <v>0.51608502158611813</v>
      </c>
      <c r="BP34" s="24" t="e">
        <f t="shared" si="22"/>
        <v>#DIV/0!</v>
      </c>
      <c r="BQ34" s="24">
        <f t="shared" si="22"/>
        <v>0.57264627559161307</v>
      </c>
      <c r="BR34" s="21"/>
      <c r="BS34" s="35">
        <f t="shared" si="13"/>
        <v>43586</v>
      </c>
      <c r="BT34" s="24">
        <f t="shared" si="17"/>
        <v>8.3331228359044621E-3</v>
      </c>
      <c r="BU34" s="24">
        <f t="shared" si="17"/>
        <v>6.4244976200522835E-4</v>
      </c>
      <c r="BV34" s="24">
        <f t="shared" si="17"/>
        <v>4.1399308803670831E-3</v>
      </c>
      <c r="BW34" s="24">
        <f t="shared" si="17"/>
        <v>5.614783133983484E-3</v>
      </c>
      <c r="BX34" s="24">
        <f t="shared" si="17"/>
        <v>2.4824410504719775E-3</v>
      </c>
      <c r="BY34" s="24">
        <f t="shared" si="17"/>
        <v>2.2919065350111151E-3</v>
      </c>
      <c r="BZ34" s="24">
        <f t="shared" si="17"/>
        <v>4.8828310981084829E-3</v>
      </c>
      <c r="CA34" s="24">
        <f t="shared" si="17"/>
        <v>9.4614057016422133E-4</v>
      </c>
      <c r="CB34" s="24">
        <f t="shared" si="17"/>
        <v>2.4700143956209474E-3</v>
      </c>
      <c r="CC34" s="24">
        <f t="shared" si="17"/>
        <v>0</v>
      </c>
      <c r="CD34" s="24">
        <f t="shared" si="17"/>
        <v>1.2585137166752157E-3</v>
      </c>
      <c r="CE34" s="24">
        <f t="shared" si="17"/>
        <v>1.1711612577088402E-3</v>
      </c>
      <c r="CF34" s="24">
        <f t="shared" si="16"/>
        <v>3.4233295236021054E-2</v>
      </c>
    </row>
    <row r="35" spans="1:84" x14ac:dyDescent="0.25">
      <c r="A35" s="31">
        <f>+[1]PAT!A36</f>
        <v>43617</v>
      </c>
      <c r="B35" s="17">
        <f>+[1]PAT!B36</f>
        <v>226.44220000000001</v>
      </c>
      <c r="C35" s="17">
        <f>+[1]PAT!C36</f>
        <v>221.3372</v>
      </c>
      <c r="D35" s="17">
        <f>+[1]PAT!D36</f>
        <v>185.71940000000001</v>
      </c>
      <c r="E35" s="17">
        <f>+[1]PAT!E36</f>
        <v>179.90299999999999</v>
      </c>
      <c r="F35" s="17">
        <f>+[1]PAT!F36</f>
        <v>290.19979999999998</v>
      </c>
      <c r="G35" s="17">
        <f>+[1]PAT!G36</f>
        <v>221.61170000000001</v>
      </c>
      <c r="H35" s="17">
        <f>+[1]PAT!H36</f>
        <v>240.95429999999999</v>
      </c>
      <c r="I35" s="17">
        <f>+[1]PAT!I36</f>
        <v>253.3135</v>
      </c>
      <c r="J35" s="17">
        <f>+[1]PAT!J36</f>
        <v>238.13079999999999</v>
      </c>
      <c r="K35" s="17">
        <f>+[1]PAT!K36</f>
        <v>217.64660000000001</v>
      </c>
      <c r="L35" s="17">
        <f>+[1]PAT!L36</f>
        <v>209.93109999999999</v>
      </c>
      <c r="M35" s="17">
        <f>+[1]PAT!M36</f>
        <v>204.43199999999999</v>
      </c>
      <c r="N35" s="17">
        <f>+[1]PAT!N36</f>
        <v>231.12540000000001</v>
      </c>
      <c r="O35" s="18">
        <f>+[1]PAT!R36</f>
        <v>177.96019999999999</v>
      </c>
      <c r="P35" s="19">
        <f>+[1]PAT!S36</f>
        <v>219.92080000000001</v>
      </c>
      <c r="Q35" s="20">
        <f>+[1]PAT!T36</f>
        <v>278.41019999999997</v>
      </c>
      <c r="R35" s="18">
        <f t="shared" si="6"/>
        <v>226.44566982999999</v>
      </c>
      <c r="S35" s="19">
        <f t="shared" si="7"/>
        <v>210.20625718811286</v>
      </c>
      <c r="T35" s="19">
        <f t="shared" si="8"/>
        <v>203.99534765271488</v>
      </c>
      <c r="U35" s="19">
        <f t="shared" si="9"/>
        <v>203.92209157859975</v>
      </c>
      <c r="V35" s="19"/>
      <c r="W35" s="20">
        <f t="shared" si="10"/>
        <v>221.8680722974226</v>
      </c>
      <c r="X35" s="21"/>
      <c r="Y35" s="42">
        <f t="shared" si="20"/>
        <v>2.7674416810419045E-2</v>
      </c>
      <c r="Z35" s="24">
        <f t="shared" si="20"/>
        <v>2.9158942297275114E-2</v>
      </c>
      <c r="AA35" s="24">
        <f t="shared" si="20"/>
        <v>2.7883903868302973E-2</v>
      </c>
      <c r="AB35" s="24">
        <f t="shared" si="19"/>
        <v>1.8574087997898392E-2</v>
      </c>
      <c r="AC35" s="24">
        <f t="shared" si="19"/>
        <v>2.7633152417365192E-2</v>
      </c>
      <c r="AD35" s="24">
        <f t="shared" si="19"/>
        <v>3.6556326331490752E-2</v>
      </c>
      <c r="AE35" s="24">
        <f t="shared" si="19"/>
        <v>4.6465814250529647E-2</v>
      </c>
      <c r="AF35" s="24">
        <f t="shared" si="19"/>
        <v>1.5208479364472449E-2</v>
      </c>
      <c r="AG35" s="24">
        <f t="shared" si="19"/>
        <v>6.4608600173820196E-2</v>
      </c>
      <c r="AH35" s="24">
        <f t="shared" si="19"/>
        <v>3.4834996750191749E-2</v>
      </c>
      <c r="AI35" s="24">
        <f t="shared" si="19"/>
        <v>4.8515626749923157E-4</v>
      </c>
      <c r="AJ35" s="24">
        <f t="shared" si="19"/>
        <v>2.3663249481864046E-2</v>
      </c>
      <c r="AK35" s="24">
        <f t="shared" si="19"/>
        <v>2.4402113644281354E-2</v>
      </c>
      <c r="AL35" s="24">
        <f t="shared" si="19"/>
        <v>2.2823255696330369E-2</v>
      </c>
      <c r="AM35" s="24">
        <f t="shared" si="19"/>
        <v>2.7670171037862845E-2</v>
      </c>
      <c r="AN35" s="24">
        <f t="shared" si="19"/>
        <v>2.9612859038441686E-2</v>
      </c>
      <c r="AO35" s="24">
        <f t="shared" si="19"/>
        <v>2.7675519260506043E-2</v>
      </c>
      <c r="AP35" s="24">
        <f t="shared" si="19"/>
        <v>2.8119782454703035E-2</v>
      </c>
      <c r="AQ35" s="24">
        <f t="shared" si="19"/>
        <v>2.7267991300589101E-2</v>
      </c>
      <c r="AR35" s="24">
        <f t="shared" si="21"/>
        <v>2.787675751349572E-2</v>
      </c>
      <c r="AS35" s="24" t="e">
        <f t="shared" si="21"/>
        <v>#DIV/0!</v>
      </c>
      <c r="AT35" s="24">
        <f t="shared" si="21"/>
        <v>2.7272688710234583E-2</v>
      </c>
      <c r="AU35" s="21"/>
      <c r="AV35" s="24">
        <f t="shared" si="23"/>
        <v>0.57095523195715381</v>
      </c>
      <c r="AW35" s="24">
        <f t="shared" si="23"/>
        <v>0.63392018094857749</v>
      </c>
      <c r="AX35" s="24">
        <f t="shared" si="23"/>
        <v>0.38756862405226333</v>
      </c>
      <c r="AY35" s="24">
        <f t="shared" si="23"/>
        <v>0.41305423555747556</v>
      </c>
      <c r="AZ35" s="24">
        <f t="shared" si="23"/>
        <v>0.59043567664261087</v>
      </c>
      <c r="BA35" s="24">
        <f t="shared" si="23"/>
        <v>0.6229225710540387</v>
      </c>
      <c r="BB35" s="24">
        <f t="shared" si="23"/>
        <v>0.62297914244646169</v>
      </c>
      <c r="BC35" s="24">
        <f t="shared" si="23"/>
        <v>0.66238568836359213</v>
      </c>
      <c r="BD35" s="24">
        <f t="shared" si="23"/>
        <v>0.59656243756377725</v>
      </c>
      <c r="BE35" s="24">
        <f t="shared" si="23"/>
        <v>0.49634038855269713</v>
      </c>
      <c r="BF35" s="24">
        <f t="shared" si="23"/>
        <v>0.32235564900469504</v>
      </c>
      <c r="BG35" s="24">
        <f t="shared" si="23"/>
        <v>0.44662308134848883</v>
      </c>
      <c r="BH35" s="24">
        <f t="shared" si="23"/>
        <v>0.67745948339054918</v>
      </c>
      <c r="BI35" s="24">
        <f t="shared" si="22"/>
        <v>0.38949773258210785</v>
      </c>
      <c r="BJ35" s="24">
        <f t="shared" si="22"/>
        <v>0.57164418882530188</v>
      </c>
      <c r="BK35" s="24">
        <f t="shared" si="22"/>
        <v>0.6543036165768934</v>
      </c>
      <c r="BL35" s="24">
        <f t="shared" si="22"/>
        <v>0.57095277642614994</v>
      </c>
      <c r="BM35" s="24">
        <f t="shared" si="22"/>
        <v>0.54974702117715601</v>
      </c>
      <c r="BN35" s="24">
        <f t="shared" si="22"/>
        <v>0.50048951387516682</v>
      </c>
      <c r="BO35" s="24">
        <f t="shared" si="22"/>
        <v>0.50994571278969647</v>
      </c>
      <c r="BP35" s="24" t="e">
        <f t="shared" si="22"/>
        <v>#DIV/0!</v>
      </c>
      <c r="BQ35" s="24">
        <f t="shared" si="22"/>
        <v>0.55863349569703535</v>
      </c>
      <c r="BR35" s="21"/>
      <c r="BS35" s="35">
        <f t="shared" si="13"/>
        <v>43617</v>
      </c>
      <c r="BT35" s="24">
        <f t="shared" si="17"/>
        <v>7.8067040082271111E-3</v>
      </c>
      <c r="BU35" s="24">
        <f t="shared" si="17"/>
        <v>8.0026349671854689E-4</v>
      </c>
      <c r="BV35" s="24">
        <f t="shared" si="17"/>
        <v>1.9087079629470747E-3</v>
      </c>
      <c r="BW35" s="24">
        <f t="shared" si="17"/>
        <v>3.5627520203608556E-3</v>
      </c>
      <c r="BX35" s="24">
        <f t="shared" si="17"/>
        <v>2.3232813374341934E-3</v>
      </c>
      <c r="BY35" s="24">
        <f t="shared" si="17"/>
        <v>2.4035135013703518E-3</v>
      </c>
      <c r="BZ35" s="24">
        <f t="shared" si="17"/>
        <v>2.311210954855657E-3</v>
      </c>
      <c r="CA35" s="24">
        <f t="shared" si="17"/>
        <v>2.0922076949573894E-3</v>
      </c>
      <c r="CB35" s="24">
        <f t="shared" si="17"/>
        <v>2.5835433455732725E-3</v>
      </c>
      <c r="CC35" s="24">
        <f t="shared" si="17"/>
        <v>9.6558885344433314E-6</v>
      </c>
      <c r="CD35" s="24">
        <f t="shared" si="17"/>
        <v>1.0895020202474012E-3</v>
      </c>
      <c r="CE35" s="24">
        <f t="shared" si="17"/>
        <v>7.8457141845738904E-4</v>
      </c>
      <c r="CF35" s="24">
        <f t="shared" si="16"/>
        <v>2.7675913649683685E-2</v>
      </c>
    </row>
    <row r="36" spans="1:84" x14ac:dyDescent="0.25">
      <c r="A36" s="31">
        <f>+[1]PAT!A37</f>
        <v>43647</v>
      </c>
      <c r="B36" s="17">
        <f>+[1]PAT!B37</f>
        <v>232.20179999999999</v>
      </c>
      <c r="C36" s="17">
        <f>+[1]PAT!C37</f>
        <v>226.5368</v>
      </c>
      <c r="D36" s="17">
        <f>+[1]PAT!D37</f>
        <v>186.92779999999999</v>
      </c>
      <c r="E36" s="17">
        <f>+[1]PAT!E37</f>
        <v>185.9299</v>
      </c>
      <c r="F36" s="17">
        <f>+[1]PAT!F37</f>
        <v>296.80430000000001</v>
      </c>
      <c r="G36" s="17">
        <f>+[1]PAT!G37</f>
        <v>227.8503</v>
      </c>
      <c r="H36" s="17">
        <f>+[1]PAT!H37</f>
        <v>250.24189999999999</v>
      </c>
      <c r="I36" s="17">
        <f>+[1]PAT!I37</f>
        <v>258.61649999999997</v>
      </c>
      <c r="J36" s="17">
        <f>+[1]PAT!J37</f>
        <v>241.81020000000001</v>
      </c>
      <c r="K36" s="17">
        <f>+[1]PAT!K37</f>
        <v>224.5908</v>
      </c>
      <c r="L36" s="17">
        <f>+[1]PAT!L37</f>
        <v>214.8614</v>
      </c>
      <c r="M36" s="17">
        <f>+[1]PAT!M37</f>
        <v>211.2251</v>
      </c>
      <c r="N36" s="17">
        <f>+[1]PAT!N37</f>
        <v>236.51179999999999</v>
      </c>
      <c r="O36" s="18">
        <f>+[1]PAT!R37</f>
        <v>183.9675</v>
      </c>
      <c r="P36" s="19">
        <f>+[1]PAT!S37</f>
        <v>225.18690000000001</v>
      </c>
      <c r="Q36" s="20">
        <f>+[1]PAT!T37</f>
        <v>285.68400000000003</v>
      </c>
      <c r="R36" s="18">
        <f t="shared" si="6"/>
        <v>232.20550540000002</v>
      </c>
      <c r="S36" s="19">
        <f t="shared" si="7"/>
        <v>215.79323552572038</v>
      </c>
      <c r="T36" s="19">
        <f t="shared" si="8"/>
        <v>210.31622904411762</v>
      </c>
      <c r="U36" s="19">
        <f t="shared" si="9"/>
        <v>210.16375003302508</v>
      </c>
      <c r="V36" s="19"/>
      <c r="W36" s="20">
        <f t="shared" si="10"/>
        <v>227.95334785833489</v>
      </c>
      <c r="X36" s="21"/>
      <c r="Y36" s="42">
        <f t="shared" si="20"/>
        <v>2.5435188317371793E-2</v>
      </c>
      <c r="Z36" s="24">
        <f t="shared" si="20"/>
        <v>2.3491758276511954E-2</v>
      </c>
      <c r="AA36" s="24">
        <f t="shared" si="20"/>
        <v>6.5065900492893292E-3</v>
      </c>
      <c r="AB36" s="24">
        <f t="shared" si="20"/>
        <v>3.3500831003374199E-2</v>
      </c>
      <c r="AC36" s="24">
        <f t="shared" si="20"/>
        <v>2.2758458138151916E-2</v>
      </c>
      <c r="AD36" s="24">
        <f t="shared" si="20"/>
        <v>2.8151040761837054E-2</v>
      </c>
      <c r="AE36" s="24">
        <f t="shared" si="20"/>
        <v>3.8545068504691526E-2</v>
      </c>
      <c r="AF36" s="24">
        <f t="shared" si="20"/>
        <v>2.0934533690466495E-2</v>
      </c>
      <c r="AG36" s="24">
        <f t="shared" si="20"/>
        <v>1.5451172212918252E-2</v>
      </c>
      <c r="AH36" s="24">
        <f t="shared" si="20"/>
        <v>3.1905851044766953E-2</v>
      </c>
      <c r="AI36" s="24">
        <f t="shared" si="20"/>
        <v>2.3485324470743141E-2</v>
      </c>
      <c r="AJ36" s="24">
        <f t="shared" si="20"/>
        <v>3.3229142208656137E-2</v>
      </c>
      <c r="AK36" s="24">
        <f t="shared" si="20"/>
        <v>2.3305097579062961E-2</v>
      </c>
      <c r="AL36" s="24">
        <f t="shared" si="20"/>
        <v>3.3756424189228973E-2</v>
      </c>
      <c r="AM36" s="24">
        <f t="shared" si="20"/>
        <v>2.3945438539692443E-2</v>
      </c>
      <c r="AN36" s="24">
        <f t="shared" si="20"/>
        <v>2.6126197962574871E-2</v>
      </c>
      <c r="AO36" s="24">
        <f t="shared" si="19"/>
        <v>2.543583886732792E-2</v>
      </c>
      <c r="AP36" s="24">
        <f t="shared" si="19"/>
        <v>2.6578553903881863E-2</v>
      </c>
      <c r="AQ36" s="24">
        <f t="shared" si="19"/>
        <v>3.0985419344776055E-2</v>
      </c>
      <c r="AR36" s="24">
        <f t="shared" si="21"/>
        <v>3.0608054311857424E-2</v>
      </c>
      <c r="AS36" s="24" t="e">
        <f t="shared" si="21"/>
        <v>#DIV/0!</v>
      </c>
      <c r="AT36" s="24">
        <f t="shared" si="21"/>
        <v>2.7427450456930735E-2</v>
      </c>
      <c r="AU36" s="21"/>
      <c r="AV36" s="24">
        <f t="shared" si="23"/>
        <v>0.56064490025257796</v>
      </c>
      <c r="AW36" s="24">
        <f t="shared" si="23"/>
        <v>0.60781961845860355</v>
      </c>
      <c r="AX36" s="24">
        <f t="shared" si="23"/>
        <v>0.35763839460802105</v>
      </c>
      <c r="AY36" s="24">
        <f t="shared" si="23"/>
        <v>0.46742585916239943</v>
      </c>
      <c r="AZ36" s="24">
        <f t="shared" si="23"/>
        <v>0.59623438275618579</v>
      </c>
      <c r="BA36" s="24">
        <f t="shared" si="23"/>
        <v>0.5960843622465779</v>
      </c>
      <c r="BB36" s="24">
        <f t="shared" si="23"/>
        <v>0.64924267488469734</v>
      </c>
      <c r="BC36" s="24">
        <f t="shared" si="23"/>
        <v>0.59665045834403441</v>
      </c>
      <c r="BD36" s="24">
        <f t="shared" si="23"/>
        <v>0.60742361736156991</v>
      </c>
      <c r="BE36" s="24">
        <f t="shared" si="23"/>
        <v>0.47246682388483596</v>
      </c>
      <c r="BF36" s="24">
        <f t="shared" si="23"/>
        <v>0.33659507019473378</v>
      </c>
      <c r="BG36" s="24">
        <f t="shared" si="23"/>
        <v>0.4674340601548681</v>
      </c>
      <c r="BH36" s="24">
        <f t="shared" si="23"/>
        <v>0.66820406513641561</v>
      </c>
      <c r="BI36" s="24">
        <f t="shared" si="22"/>
        <v>0.40203849732841612</v>
      </c>
      <c r="BJ36" s="24">
        <f t="shared" si="22"/>
        <v>0.55596837027015433</v>
      </c>
      <c r="BK36" s="24">
        <f t="shared" si="22"/>
        <v>0.6479718773452614</v>
      </c>
      <c r="BL36" s="24">
        <f t="shared" si="22"/>
        <v>0.5606438829726883</v>
      </c>
      <c r="BM36" s="24">
        <f t="shared" si="22"/>
        <v>0.5435349204636537</v>
      </c>
      <c r="BN36" s="24">
        <f t="shared" si="22"/>
        <v>0.51125168959394496</v>
      </c>
      <c r="BO36" s="24">
        <f t="shared" si="22"/>
        <v>0.51889910649422233</v>
      </c>
      <c r="BP36" s="24" t="e">
        <f t="shared" si="22"/>
        <v>#DIV/0!</v>
      </c>
      <c r="BQ36" s="24">
        <f t="shared" si="22"/>
        <v>0.5501886974045358</v>
      </c>
      <c r="BR36" s="21"/>
      <c r="BS36" s="35">
        <f t="shared" si="13"/>
        <v>43647</v>
      </c>
      <c r="BT36" s="24">
        <f t="shared" si="17"/>
        <v>6.2985180324162228E-3</v>
      </c>
      <c r="BU36" s="24">
        <f t="shared" si="17"/>
        <v>1.8677613978312969E-4</v>
      </c>
      <c r="BV36" s="24">
        <f t="shared" si="17"/>
        <v>3.4121227403726049E-3</v>
      </c>
      <c r="BW36" s="24">
        <f t="shared" si="17"/>
        <v>2.9341381597599871E-3</v>
      </c>
      <c r="BX36" s="24">
        <f t="shared" si="17"/>
        <v>1.8045589558836621E-3</v>
      </c>
      <c r="BY36" s="24">
        <f t="shared" si="17"/>
        <v>2.0302584942205994E-3</v>
      </c>
      <c r="BZ36" s="24">
        <f t="shared" si="17"/>
        <v>3.1428002377648506E-3</v>
      </c>
      <c r="CA36" s="24">
        <f t="shared" si="17"/>
        <v>5.1833474502544343E-4</v>
      </c>
      <c r="CB36" s="24">
        <f t="shared" si="17"/>
        <v>2.382790575254964E-3</v>
      </c>
      <c r="CC36" s="24">
        <f t="shared" si="17"/>
        <v>4.5505329836929837E-4</v>
      </c>
      <c r="CD36" s="24">
        <f t="shared" si="17"/>
        <v>1.5239627595916329E-3</v>
      </c>
      <c r="CE36" s="24">
        <f t="shared" si="17"/>
        <v>7.4691448855380917E-4</v>
      </c>
      <c r="CF36" s="24">
        <f t="shared" si="16"/>
        <v>2.5436228626996207E-2</v>
      </c>
    </row>
    <row r="37" spans="1:84" x14ac:dyDescent="0.25">
      <c r="A37" s="31">
        <f>+[1]PAT!A38</f>
        <v>43678</v>
      </c>
      <c r="B37" s="17">
        <f>+[1]PAT!B38</f>
        <v>242.00229999999999</v>
      </c>
      <c r="C37" s="17">
        <f>+[1]PAT!C38</f>
        <v>235.79249999999999</v>
      </c>
      <c r="D37" s="17">
        <f>+[1]PAT!D38</f>
        <v>195.81659999999999</v>
      </c>
      <c r="E37" s="17">
        <f>+[1]PAT!E38</f>
        <v>192.3091</v>
      </c>
      <c r="F37" s="17">
        <f>+[1]PAT!F38</f>
        <v>302.67660000000001</v>
      </c>
      <c r="G37" s="17">
        <f>+[1]PAT!G38</f>
        <v>243.50810000000001</v>
      </c>
      <c r="H37" s="17">
        <f>+[1]PAT!H38</f>
        <v>266.51229999999998</v>
      </c>
      <c r="I37" s="17">
        <f>+[1]PAT!I38</f>
        <v>273.05759999999998</v>
      </c>
      <c r="J37" s="17">
        <f>+[1]PAT!J38</f>
        <v>243.62360000000001</v>
      </c>
      <c r="K37" s="17">
        <f>+[1]PAT!K38</f>
        <v>235.52539999999999</v>
      </c>
      <c r="L37" s="17">
        <f>+[1]PAT!L38</f>
        <v>222.33529999999999</v>
      </c>
      <c r="M37" s="17">
        <f>+[1]PAT!M38</f>
        <v>219.1574</v>
      </c>
      <c r="N37" s="17">
        <f>+[1]PAT!N38</f>
        <v>246.25739999999999</v>
      </c>
      <c r="O37" s="18">
        <f>+[1]PAT!R38</f>
        <v>192.64449999999999</v>
      </c>
      <c r="P37" s="19">
        <f>+[1]PAT!S38</f>
        <v>236.70529999999999</v>
      </c>
      <c r="Q37" s="20">
        <f>+[1]PAT!T38</f>
        <v>290.37569999999999</v>
      </c>
      <c r="R37" s="18">
        <f t="shared" si="6"/>
        <v>242.00562812000001</v>
      </c>
      <c r="S37" s="19">
        <f t="shared" si="7"/>
        <v>225.2244271835873</v>
      </c>
      <c r="T37" s="19">
        <f t="shared" si="8"/>
        <v>219.93724273190045</v>
      </c>
      <c r="U37" s="19">
        <f t="shared" si="9"/>
        <v>220.06807500000002</v>
      </c>
      <c r="V37" s="19"/>
      <c r="W37" s="20">
        <f t="shared" si="10"/>
        <v>238.99815036157983</v>
      </c>
      <c r="X37" s="21"/>
      <c r="Y37" s="42">
        <f t="shared" si="20"/>
        <v>4.2206821824809282E-2</v>
      </c>
      <c r="Z37" s="24">
        <f t="shared" si="20"/>
        <v>4.0857379463292487E-2</v>
      </c>
      <c r="AA37" s="24">
        <f t="shared" si="20"/>
        <v>4.7552049507884941E-2</v>
      </c>
      <c r="AB37" s="24">
        <f t="shared" si="20"/>
        <v>3.4309704894156301E-2</v>
      </c>
      <c r="AC37" s="24">
        <f t="shared" si="20"/>
        <v>1.9785090714656173E-2</v>
      </c>
      <c r="AD37" s="24">
        <f t="shared" si="20"/>
        <v>6.8719681299519886E-2</v>
      </c>
      <c r="AE37" s="24">
        <f t="shared" si="20"/>
        <v>6.5018687917570928E-2</v>
      </c>
      <c r="AF37" s="24">
        <f t="shared" si="20"/>
        <v>5.5839824605158572E-2</v>
      </c>
      <c r="AG37" s="24">
        <f t="shared" si="20"/>
        <v>7.499270088689336E-3</v>
      </c>
      <c r="AH37" s="24">
        <f t="shared" si="20"/>
        <v>4.8686767222878125E-2</v>
      </c>
      <c r="AI37" s="24">
        <f t="shared" si="20"/>
        <v>3.4784749610679233E-2</v>
      </c>
      <c r="AJ37" s="24">
        <f t="shared" si="20"/>
        <v>3.7553775569286074E-2</v>
      </c>
      <c r="AK37" s="24">
        <f t="shared" si="20"/>
        <v>4.1205555071670785E-2</v>
      </c>
      <c r="AL37" s="24">
        <f t="shared" si="20"/>
        <v>4.716593963607707E-2</v>
      </c>
      <c r="AM37" s="24">
        <f t="shared" si="20"/>
        <v>5.1150399956658266E-2</v>
      </c>
      <c r="AN37" s="24">
        <f t="shared" si="20"/>
        <v>1.6422690805225182E-2</v>
      </c>
      <c r="AO37" s="24">
        <f t="shared" si="19"/>
        <v>4.2204523545288808E-2</v>
      </c>
      <c r="AP37" s="24">
        <f t="shared" si="19"/>
        <v>4.3704760415174349E-2</v>
      </c>
      <c r="AQ37" s="24">
        <f t="shared" si="19"/>
        <v>4.5745464967254845E-2</v>
      </c>
      <c r="AR37" s="24">
        <f t="shared" si="21"/>
        <v>4.7126704607329151E-2</v>
      </c>
      <c r="AS37" s="24" t="e">
        <f t="shared" si="21"/>
        <v>#DIV/0!</v>
      </c>
      <c r="AT37" s="24">
        <f t="shared" si="21"/>
        <v>4.845203023782263E-2</v>
      </c>
      <c r="AU37" s="21"/>
      <c r="AV37" s="24">
        <f t="shared" si="23"/>
        <v>0.56930049419526463</v>
      </c>
      <c r="AW37" s="24">
        <f t="shared" si="23"/>
        <v>0.60257630150598018</v>
      </c>
      <c r="AX37" s="24">
        <f t="shared" si="23"/>
        <v>0.40071403177591614</v>
      </c>
      <c r="AY37" s="24">
        <f t="shared" si="23"/>
        <v>0.49074972713516729</v>
      </c>
      <c r="AZ37" s="24">
        <f t="shared" si="23"/>
        <v>0.58664556567212789</v>
      </c>
      <c r="BA37" s="24">
        <f t="shared" si="23"/>
        <v>0.63114396660921579</v>
      </c>
      <c r="BB37" s="24">
        <f t="shared" si="23"/>
        <v>0.70474043086685056</v>
      </c>
      <c r="BC37" s="24">
        <f t="shared" si="23"/>
        <v>0.60282507299240073</v>
      </c>
      <c r="BD37" s="24">
        <f t="shared" si="23"/>
        <v>0.48199904494535817</v>
      </c>
      <c r="BE37" s="24">
        <f t="shared" si="23"/>
        <v>0.51888763636269819</v>
      </c>
      <c r="BF37" s="24">
        <f t="shared" si="23"/>
        <v>0.37436593251036943</v>
      </c>
      <c r="BG37" s="24">
        <f t="shared" si="23"/>
        <v>0.48035213831554247</v>
      </c>
      <c r="BH37" s="24">
        <f t="shared" si="23"/>
        <v>0.6597754635605142</v>
      </c>
      <c r="BI37" s="24">
        <f t="shared" si="22"/>
        <v>0.43310237396670836</v>
      </c>
      <c r="BJ37" s="24">
        <f t="shared" si="22"/>
        <v>0.58220602842425961</v>
      </c>
      <c r="BK37" s="24">
        <f t="shared" si="22"/>
        <v>0.59559537062781809</v>
      </c>
      <c r="BL37" s="24">
        <f t="shared" si="22"/>
        <v>0.56929683795235508</v>
      </c>
      <c r="BM37" s="24">
        <f t="shared" si="22"/>
        <v>0.5585368703396747</v>
      </c>
      <c r="BN37" s="24">
        <f t="shared" si="22"/>
        <v>0.53865012228225861</v>
      </c>
      <c r="BO37" s="24">
        <f t="shared" si="22"/>
        <v>0.54884077994036962</v>
      </c>
      <c r="BP37" s="24" t="e">
        <f t="shared" si="22"/>
        <v>#DIV/0!</v>
      </c>
      <c r="BQ37" s="24">
        <f t="shared" si="22"/>
        <v>0.56708076148774911</v>
      </c>
      <c r="BR37" s="21"/>
      <c r="BS37" s="35">
        <f t="shared" si="13"/>
        <v>43678</v>
      </c>
      <c r="BT37" s="24">
        <f t="shared" si="17"/>
        <v>1.0933758954495604E-2</v>
      </c>
      <c r="BU37" s="24">
        <f t="shared" si="17"/>
        <v>1.33981734853046E-3</v>
      </c>
      <c r="BV37" s="24">
        <f t="shared" si="17"/>
        <v>3.5219944031441605E-3</v>
      </c>
      <c r="BW37" s="24">
        <f t="shared" si="17"/>
        <v>2.5441378146078093E-3</v>
      </c>
      <c r="BX37" s="24">
        <f t="shared" si="17"/>
        <v>4.4167870361039429E-3</v>
      </c>
      <c r="BY37" s="24">
        <f t="shared" si="17"/>
        <v>3.4684692366725826E-3</v>
      </c>
      <c r="BZ37" s="24">
        <f t="shared" si="17"/>
        <v>8.346169667935395E-3</v>
      </c>
      <c r="CA37" s="24">
        <f t="shared" si="17"/>
        <v>2.4912580350367673E-4</v>
      </c>
      <c r="CB37" s="24">
        <f t="shared" si="17"/>
        <v>3.6589656927724042E-3</v>
      </c>
      <c r="CC37" s="24">
        <f t="shared" si="17"/>
        <v>6.7271015986956049E-4</v>
      </c>
      <c r="CD37" s="24">
        <f t="shared" si="17"/>
        <v>1.7353906817259811E-3</v>
      </c>
      <c r="CE37" s="24">
        <f t="shared" si="17"/>
        <v>1.3178702318414406E-3</v>
      </c>
      <c r="CF37" s="24">
        <f t="shared" si="16"/>
        <v>4.2205197031203019E-2</v>
      </c>
    </row>
    <row r="38" spans="1:84" x14ac:dyDescent="0.25">
      <c r="A38" s="31">
        <f>+[1]PAT!A39</f>
        <v>43709</v>
      </c>
      <c r="B38" s="17">
        <f>+[1]PAT!B39</f>
        <v>254.73490000000001</v>
      </c>
      <c r="C38" s="17">
        <f>+[1]PAT!C39</f>
        <v>248.2396</v>
      </c>
      <c r="D38" s="17">
        <f>+[1]PAT!D39</f>
        <v>208.03049999999999</v>
      </c>
      <c r="E38" s="17">
        <f>+[1]PAT!E39</f>
        <v>205.01089999999999</v>
      </c>
      <c r="F38" s="17">
        <f>+[1]PAT!F39</f>
        <v>309.59010000000001</v>
      </c>
      <c r="G38" s="17">
        <f>+[1]PAT!G39</f>
        <v>257.90719999999999</v>
      </c>
      <c r="H38" s="17">
        <f>+[1]PAT!H39</f>
        <v>285.57859999999999</v>
      </c>
      <c r="I38" s="17">
        <f>+[1]PAT!I39</f>
        <v>286.29450000000003</v>
      </c>
      <c r="J38" s="17">
        <f>+[1]PAT!J39</f>
        <v>259.11509999999998</v>
      </c>
      <c r="K38" s="17">
        <f>+[1]PAT!K39</f>
        <v>251.364</v>
      </c>
      <c r="L38" s="17">
        <f>+[1]PAT!L39</f>
        <v>225.59780000000001</v>
      </c>
      <c r="M38" s="17">
        <f>+[1]PAT!M39</f>
        <v>227.7431</v>
      </c>
      <c r="N38" s="17">
        <f>+[1]PAT!N39</f>
        <v>267.71789999999999</v>
      </c>
      <c r="O38" s="18">
        <f>+[1]PAT!R39</f>
        <v>205.79060000000001</v>
      </c>
      <c r="P38" s="19">
        <f>+[1]PAT!S39</f>
        <v>250.2465</v>
      </c>
      <c r="Q38" s="20">
        <f>+[1]PAT!T39</f>
        <v>300.12150000000003</v>
      </c>
      <c r="R38" s="18">
        <f t="shared" si="6"/>
        <v>254.73757547000002</v>
      </c>
      <c r="S38" s="19">
        <f t="shared" si="7"/>
        <v>238.42990360537036</v>
      </c>
      <c r="T38" s="19">
        <f t="shared" si="8"/>
        <v>233.82916662895926</v>
      </c>
      <c r="U38" s="19">
        <f t="shared" si="9"/>
        <v>234.85021083223251</v>
      </c>
      <c r="V38" s="19"/>
      <c r="W38" s="20">
        <f t="shared" si="10"/>
        <v>253.38452095308736</v>
      </c>
      <c r="X38" s="21"/>
      <c r="Y38" s="42">
        <f t="shared" si="20"/>
        <v>5.261354954064501E-2</v>
      </c>
      <c r="Z38" s="24">
        <f t="shared" si="20"/>
        <v>5.2788362649363263E-2</v>
      </c>
      <c r="AA38" s="24">
        <f t="shared" si="20"/>
        <v>6.2374180738507423E-2</v>
      </c>
      <c r="AB38" s="24">
        <f t="shared" si="20"/>
        <v>6.6048876522223798E-2</v>
      </c>
      <c r="AC38" s="24">
        <f t="shared" si="20"/>
        <v>2.2841210717974292E-2</v>
      </c>
      <c r="AD38" s="24">
        <f t="shared" si="20"/>
        <v>5.9131913887053411E-2</v>
      </c>
      <c r="AE38" s="24">
        <f t="shared" si="20"/>
        <v>7.1540037739346474E-2</v>
      </c>
      <c r="AF38" s="24">
        <f t="shared" si="20"/>
        <v>4.8476585160054375E-2</v>
      </c>
      <c r="AG38" s="24">
        <f t="shared" si="20"/>
        <v>6.3587846169254503E-2</v>
      </c>
      <c r="AH38" s="24">
        <f t="shared" si="20"/>
        <v>6.7247948628895271E-2</v>
      </c>
      <c r="AI38" s="24">
        <f t="shared" si="20"/>
        <v>1.4673783245395589E-2</v>
      </c>
      <c r="AJ38" s="24">
        <f t="shared" si="20"/>
        <v>3.9175952990864182E-2</v>
      </c>
      <c r="AK38" s="24">
        <f t="shared" si="20"/>
        <v>8.7146619756401256E-2</v>
      </c>
      <c r="AL38" s="24">
        <f t="shared" si="20"/>
        <v>6.824020410652798E-2</v>
      </c>
      <c r="AM38" s="24">
        <f t="shared" si="20"/>
        <v>5.7206999589785257E-2</v>
      </c>
      <c r="AN38" s="24">
        <f t="shared" si="20"/>
        <v>3.3562725806601801E-2</v>
      </c>
      <c r="AO38" s="24">
        <f t="shared" si="19"/>
        <v>5.2610129148264351E-2</v>
      </c>
      <c r="AP38" s="24">
        <f t="shared" si="19"/>
        <v>5.86325230656215E-2</v>
      </c>
      <c r="AQ38" s="24">
        <f t="shared" si="19"/>
        <v>6.3163126556027738E-2</v>
      </c>
      <c r="AR38" s="24">
        <f t="shared" ref="AR38:AT95" si="24">+U38/U37-1</f>
        <v>6.717074174540083E-2</v>
      </c>
      <c r="AS38" s="24" t="e">
        <f t="shared" si="24"/>
        <v>#DIV/0!</v>
      </c>
      <c r="AT38" s="24">
        <f t="shared" si="24"/>
        <v>6.0194485060835801E-2</v>
      </c>
      <c r="AU38" s="21"/>
      <c r="AV38" s="24">
        <f t="shared" si="23"/>
        <v>0.55011692742832086</v>
      </c>
      <c r="AW38" s="24">
        <f t="shared" si="23"/>
        <v>0.58003792249883657</v>
      </c>
      <c r="AX38" s="24">
        <f t="shared" si="23"/>
        <v>0.42786299466826261</v>
      </c>
      <c r="AY38" s="24">
        <f t="shared" si="23"/>
        <v>0.52082642506841492</v>
      </c>
      <c r="AZ38" s="24">
        <f t="shared" si="23"/>
        <v>0.52933618462879073</v>
      </c>
      <c r="BA38" s="24">
        <f t="shared" si="23"/>
        <v>0.59740161606201636</v>
      </c>
      <c r="BB38" s="24">
        <f t="shared" si="23"/>
        <v>0.74676387132921174</v>
      </c>
      <c r="BC38" s="24">
        <f t="shared" si="23"/>
        <v>0.50242213152822335</v>
      </c>
      <c r="BD38" s="24">
        <f t="shared" si="23"/>
        <v>0.56784418557933614</v>
      </c>
      <c r="BE38" s="24">
        <f t="shared" si="23"/>
        <v>0.53596280897805348</v>
      </c>
      <c r="BF38" s="24">
        <f t="shared" si="23"/>
        <v>0.37960560996163228</v>
      </c>
      <c r="BG38" s="24">
        <f t="shared" si="23"/>
        <v>0.472375713824847</v>
      </c>
      <c r="BH38" s="24">
        <f t="shared" si="23"/>
        <v>0.68457299842125074</v>
      </c>
      <c r="BI38" s="24">
        <f t="shared" si="22"/>
        <v>0.48265936974732404</v>
      </c>
      <c r="BJ38" s="24">
        <f t="shared" si="22"/>
        <v>0.56729766546103622</v>
      </c>
      <c r="BK38" s="24">
        <f t="shared" si="22"/>
        <v>0.53232979134032754</v>
      </c>
      <c r="BL38" s="24">
        <f t="shared" si="22"/>
        <v>0.55011255726693875</v>
      </c>
      <c r="BM38" s="24">
        <f t="shared" si="22"/>
        <v>0.55543135838257629</v>
      </c>
      <c r="BN38" s="24">
        <f t="shared" si="22"/>
        <v>0.54775790592685047</v>
      </c>
      <c r="BO38" s="24">
        <f t="shared" si="22"/>
        <v>0.56075803944549185</v>
      </c>
      <c r="BP38" s="24" t="e">
        <f t="shared" si="22"/>
        <v>#DIV/0!</v>
      </c>
      <c r="BQ38" s="24">
        <f t="shared" si="22"/>
        <v>0.55429461267947633</v>
      </c>
      <c r="BR38" s="21"/>
      <c r="BS38" s="35">
        <f t="shared" si="13"/>
        <v>43709</v>
      </c>
      <c r="BT38" s="24">
        <f t="shared" si="17"/>
        <v>1.410829372282826E-2</v>
      </c>
      <c r="BU38" s="24">
        <f t="shared" si="17"/>
        <v>1.7664563518611182E-3</v>
      </c>
      <c r="BV38" s="24">
        <f t="shared" si="17"/>
        <v>6.7287408425457081E-3</v>
      </c>
      <c r="BW38" s="24">
        <f t="shared" si="17"/>
        <v>2.873931776681461E-3</v>
      </c>
      <c r="BX38" s="24">
        <f t="shared" si="17"/>
        <v>3.8972400262311494E-3</v>
      </c>
      <c r="BY38" s="24">
        <f t="shared" si="17"/>
        <v>3.8998879349493813E-3</v>
      </c>
      <c r="BZ38" s="24">
        <f t="shared" si="17"/>
        <v>7.340392963207403E-3</v>
      </c>
      <c r="CA38" s="24">
        <f t="shared" si="17"/>
        <v>2.0420419557995902E-3</v>
      </c>
      <c r="CB38" s="24">
        <f t="shared" si="17"/>
        <v>5.0853203461289466E-3</v>
      </c>
      <c r="CC38" s="24">
        <f t="shared" si="17"/>
        <v>2.8175868576455827E-4</v>
      </c>
      <c r="CD38" s="24">
        <f t="shared" si="17"/>
        <v>1.8022703090011961E-3</v>
      </c>
      <c r="CE38" s="24">
        <f t="shared" si="17"/>
        <v>2.7845177504511312E-3</v>
      </c>
      <c r="CF38" s="24">
        <f t="shared" si="16"/>
        <v>5.261085266544991E-2</v>
      </c>
    </row>
    <row r="39" spans="1:84" x14ac:dyDescent="0.25">
      <c r="A39" s="31">
        <f>+[1]PAT!A40</f>
        <v>43739</v>
      </c>
      <c r="B39" s="17">
        <f>+[1]PAT!B40</f>
        <v>262.9941</v>
      </c>
      <c r="C39" s="17">
        <f>+[1]PAT!C40</f>
        <v>255.91460000000001</v>
      </c>
      <c r="D39" s="17">
        <f>+[1]PAT!D40</f>
        <v>221.19880000000001</v>
      </c>
      <c r="E39" s="17">
        <f>+[1]PAT!E40</f>
        <v>212.5806</v>
      </c>
      <c r="F39" s="17">
        <f>+[1]PAT!F40</f>
        <v>313.43939999999998</v>
      </c>
      <c r="G39" s="17">
        <f>+[1]PAT!G40</f>
        <v>274.17809999999997</v>
      </c>
      <c r="H39" s="17">
        <f>+[1]PAT!H40</f>
        <v>296.62569999999999</v>
      </c>
      <c r="I39" s="17">
        <f>+[1]PAT!I40</f>
        <v>297.00189999999998</v>
      </c>
      <c r="J39" s="17">
        <f>+[1]PAT!J40</f>
        <v>262.85849999999999</v>
      </c>
      <c r="K39" s="17">
        <f>+[1]PAT!K40</f>
        <v>255.99379999999999</v>
      </c>
      <c r="L39" s="17">
        <f>+[1]PAT!L40</f>
        <v>226.89840000000001</v>
      </c>
      <c r="M39" s="17">
        <f>+[1]PAT!M40</f>
        <v>236.00280000000001</v>
      </c>
      <c r="N39" s="17">
        <f>+[1]PAT!N40</f>
        <v>279.15429999999998</v>
      </c>
      <c r="O39" s="18">
        <f>+[1]PAT!R40</f>
        <v>211.71109999999999</v>
      </c>
      <c r="P39" s="19">
        <f>+[1]PAT!S40</f>
        <v>259.59300000000002</v>
      </c>
      <c r="Q39" s="20">
        <f>+[1]PAT!T40</f>
        <v>306.15219999999999</v>
      </c>
      <c r="R39" s="18">
        <f t="shared" si="6"/>
        <v>262.99593025000001</v>
      </c>
      <c r="S39" s="19">
        <f t="shared" si="7"/>
        <v>247.08996344848396</v>
      </c>
      <c r="T39" s="19">
        <f t="shared" si="8"/>
        <v>242.80713798076926</v>
      </c>
      <c r="U39" s="19">
        <f t="shared" si="9"/>
        <v>243.94868477542934</v>
      </c>
      <c r="V39" s="19"/>
      <c r="W39" s="20">
        <f t="shared" si="10"/>
        <v>262.4432627294641</v>
      </c>
      <c r="X39" s="21"/>
      <c r="Y39" s="42">
        <f t="shared" si="20"/>
        <v>3.2422726528638091E-2</v>
      </c>
      <c r="Z39" s="24">
        <f t="shared" si="20"/>
        <v>3.0917710147776667E-2</v>
      </c>
      <c r="AA39" s="24">
        <f t="shared" si="20"/>
        <v>6.3299852665835044E-2</v>
      </c>
      <c r="AB39" s="24">
        <f t="shared" si="20"/>
        <v>3.6923402609324807E-2</v>
      </c>
      <c r="AC39" s="24">
        <f t="shared" si="20"/>
        <v>1.243353711891948E-2</v>
      </c>
      <c r="AD39" s="24">
        <f t="shared" si="20"/>
        <v>6.3088196064320812E-2</v>
      </c>
      <c r="AE39" s="24">
        <f t="shared" si="20"/>
        <v>3.8683220661492212E-2</v>
      </c>
      <c r="AF39" s="24">
        <f t="shared" si="20"/>
        <v>3.7399950051432818E-2</v>
      </c>
      <c r="AG39" s="24">
        <f t="shared" si="20"/>
        <v>1.4446861645654785E-2</v>
      </c>
      <c r="AH39" s="24">
        <f t="shared" si="20"/>
        <v>1.8418707531707046E-2</v>
      </c>
      <c r="AI39" s="24">
        <f t="shared" si="20"/>
        <v>5.765127142197235E-3</v>
      </c>
      <c r="AJ39" s="24">
        <f t="shared" si="20"/>
        <v>3.6267619084837222E-2</v>
      </c>
      <c r="AK39" s="24">
        <f t="shared" si="20"/>
        <v>4.2718099910390661E-2</v>
      </c>
      <c r="AL39" s="24">
        <f t="shared" si="20"/>
        <v>2.8769535634766585E-2</v>
      </c>
      <c r="AM39" s="24">
        <f t="shared" si="20"/>
        <v>3.7349173714717354E-2</v>
      </c>
      <c r="AN39" s="24">
        <f t="shared" si="20"/>
        <v>2.0094195184283681E-2</v>
      </c>
      <c r="AO39" s="24">
        <f t="shared" si="19"/>
        <v>3.2419067994829742E-2</v>
      </c>
      <c r="AP39" s="24">
        <f t="shared" si="19"/>
        <v>3.6321198440976588E-2</v>
      </c>
      <c r="AQ39" s="24">
        <f t="shared" si="19"/>
        <v>3.8395429797071667E-2</v>
      </c>
      <c r="AR39" s="24">
        <f t="shared" si="24"/>
        <v>3.8741604322835466E-2</v>
      </c>
      <c r="AS39" s="24" t="e">
        <f t="shared" si="24"/>
        <v>#DIV/0!</v>
      </c>
      <c r="AT39" s="24">
        <f t="shared" si="24"/>
        <v>3.5750967510970844E-2</v>
      </c>
      <c r="AU39" s="21"/>
      <c r="AV39" s="24">
        <f t="shared" si="23"/>
        <v>0.5126095803823365</v>
      </c>
      <c r="AW39" s="24">
        <f t="shared" si="23"/>
        <v>0.53969713195877511</v>
      </c>
      <c r="AX39" s="24">
        <f t="shared" si="23"/>
        <v>0.49378105589013499</v>
      </c>
      <c r="AY39" s="24">
        <f t="shared" si="23"/>
        <v>0.51220903680708396</v>
      </c>
      <c r="AZ39" s="24">
        <f t="shared" si="23"/>
        <v>0.4097523348617973</v>
      </c>
      <c r="BA39" s="24">
        <f t="shared" si="23"/>
        <v>0.62311915960466591</v>
      </c>
      <c r="BB39" s="24">
        <f t="shared" si="23"/>
        <v>0.73567127385244091</v>
      </c>
      <c r="BC39" s="24">
        <f t="shared" si="23"/>
        <v>0.44421687233253127</v>
      </c>
      <c r="BD39" s="24">
        <f t="shared" si="23"/>
        <v>0.57059846321148178</v>
      </c>
      <c r="BE39" s="24">
        <f t="shared" si="23"/>
        <v>0.49297555484922628</v>
      </c>
      <c r="BF39" s="24">
        <f t="shared" si="23"/>
        <v>0.38141511725673016</v>
      </c>
      <c r="BG39" s="24">
        <f t="shared" si="23"/>
        <v>0.4702346429272275</v>
      </c>
      <c r="BH39" s="24">
        <f t="shared" si="23"/>
        <v>0.64278084999579232</v>
      </c>
      <c r="BI39" s="24">
        <f t="shared" si="22"/>
        <v>0.44801211423990872</v>
      </c>
      <c r="BJ39" s="24">
        <f t="shared" si="22"/>
        <v>0.54757859419320476</v>
      </c>
      <c r="BK39" s="24">
        <f t="shared" si="22"/>
        <v>0.44655213716324726</v>
      </c>
      <c r="BL39" s="24">
        <f t="shared" si="22"/>
        <v>0.51260042482161161</v>
      </c>
      <c r="BM39" s="24">
        <f t="shared" si="22"/>
        <v>0.5354859677301067</v>
      </c>
      <c r="BN39" s="24">
        <f t="shared" si="22"/>
        <v>0.53591806480751525</v>
      </c>
      <c r="BO39" s="24">
        <f t="shared" si="22"/>
        <v>0.54713629139712849</v>
      </c>
      <c r="BP39" s="24" t="e">
        <f t="shared" si="22"/>
        <v>#DIV/0!</v>
      </c>
      <c r="BQ39" s="24">
        <f t="shared" si="22"/>
        <v>0.5288904069785012</v>
      </c>
      <c r="BR39" s="21"/>
      <c r="BS39" s="35">
        <f t="shared" si="13"/>
        <v>43739</v>
      </c>
      <c r="BT39" s="24">
        <f t="shared" si="17"/>
        <v>8.2644839792270428E-3</v>
      </c>
      <c r="BU39" s="24">
        <f t="shared" si="17"/>
        <v>1.8092946824326019E-3</v>
      </c>
      <c r="BV39" s="24">
        <f t="shared" si="17"/>
        <v>3.809590048320829E-3</v>
      </c>
      <c r="BW39" s="24">
        <f t="shared" si="17"/>
        <v>1.5201669657357397E-3</v>
      </c>
      <c r="BX39" s="24">
        <f t="shared" si="17"/>
        <v>4.1837374855192549E-3</v>
      </c>
      <c r="BY39" s="24">
        <f t="shared" si="17"/>
        <v>2.146668752495241E-3</v>
      </c>
      <c r="BZ39" s="24">
        <f t="shared" si="17"/>
        <v>5.6408960060046484E-3</v>
      </c>
      <c r="CA39" s="24">
        <f t="shared" si="17"/>
        <v>4.6877934668551602E-4</v>
      </c>
      <c r="CB39" s="24">
        <f t="shared" si="17"/>
        <v>1.4121954235560151E-3</v>
      </c>
      <c r="CC39" s="24">
        <f t="shared" si="17"/>
        <v>1.0670913172871113E-4</v>
      </c>
      <c r="CD39" s="24">
        <f t="shared" si="17"/>
        <v>1.6471742191588215E-3</v>
      </c>
      <c r="CE39" s="24">
        <f t="shared" si="17"/>
        <v>1.4097124500804551E-3</v>
      </c>
      <c r="CF39" s="24">
        <f t="shared" si="16"/>
        <v>3.2419408490944872E-2</v>
      </c>
    </row>
    <row r="40" spans="1:84" x14ac:dyDescent="0.25">
      <c r="A40" s="31">
        <f>+[1]PAT!A41</f>
        <v>43770</v>
      </c>
      <c r="B40" s="17">
        <f>+[1]PAT!B41</f>
        <v>274.95260000000002</v>
      </c>
      <c r="C40" s="17">
        <f>+[1]PAT!C41</f>
        <v>270.0412</v>
      </c>
      <c r="D40" s="17">
        <f>+[1]PAT!D41</f>
        <v>233.8741</v>
      </c>
      <c r="E40" s="17">
        <f>+[1]PAT!E41</f>
        <v>221.48</v>
      </c>
      <c r="F40" s="17">
        <f>+[1]PAT!F41</f>
        <v>322.95819999999998</v>
      </c>
      <c r="G40" s="17">
        <f>+[1]PAT!G41</f>
        <v>280.71690000000001</v>
      </c>
      <c r="H40" s="17">
        <f>+[1]PAT!H41</f>
        <v>316.1671</v>
      </c>
      <c r="I40" s="17">
        <f>+[1]PAT!I41</f>
        <v>310.28309999999999</v>
      </c>
      <c r="J40" s="17">
        <f>+[1]PAT!J41</f>
        <v>286.57369999999997</v>
      </c>
      <c r="K40" s="17">
        <f>+[1]PAT!K41</f>
        <v>265.06360000000001</v>
      </c>
      <c r="L40" s="17">
        <f>+[1]PAT!L41</f>
        <v>227.29</v>
      </c>
      <c r="M40" s="17">
        <f>+[1]PAT!M41</f>
        <v>244.00909999999999</v>
      </c>
      <c r="N40" s="17">
        <f>+[1]PAT!N41</f>
        <v>294.66609999999997</v>
      </c>
      <c r="O40" s="18">
        <f>+[1]PAT!R41</f>
        <v>224.7336</v>
      </c>
      <c r="P40" s="19">
        <f>+[1]PAT!S41</f>
        <v>269.93970000000002</v>
      </c>
      <c r="Q40" s="20">
        <f>+[1]PAT!T41</f>
        <v>322.89789999999999</v>
      </c>
      <c r="R40" s="18">
        <f t="shared" si="6"/>
        <v>274.95412756999997</v>
      </c>
      <c r="S40" s="19">
        <f t="shared" si="7"/>
        <v>258.38317566752153</v>
      </c>
      <c r="T40" s="19">
        <f t="shared" si="8"/>
        <v>251.7655896210407</v>
      </c>
      <c r="U40" s="19">
        <f t="shared" si="9"/>
        <v>253.06687651915456</v>
      </c>
      <c r="V40" s="19"/>
      <c r="W40" s="20">
        <f t="shared" si="10"/>
        <v>274.0793170962358</v>
      </c>
      <c r="X40" s="21"/>
      <c r="Y40" s="42">
        <f t="shared" si="20"/>
        <v>4.5470601811979927E-2</v>
      </c>
      <c r="Z40" s="24">
        <f t="shared" si="20"/>
        <v>5.5200445773707196E-2</v>
      </c>
      <c r="AA40" s="24">
        <f t="shared" si="20"/>
        <v>5.7302752094495979E-2</v>
      </c>
      <c r="AB40" s="24">
        <f t="shared" si="20"/>
        <v>4.1863650775282313E-2</v>
      </c>
      <c r="AC40" s="24">
        <f t="shared" si="20"/>
        <v>3.0368868751024847E-2</v>
      </c>
      <c r="AD40" s="24">
        <f t="shared" si="20"/>
        <v>2.3848731900906861E-2</v>
      </c>
      <c r="AE40" s="24">
        <f t="shared" si="20"/>
        <v>6.5878984862066892E-2</v>
      </c>
      <c r="AF40" s="24">
        <f t="shared" si="20"/>
        <v>4.4717559045918565E-2</v>
      </c>
      <c r="AG40" s="24">
        <f t="shared" si="20"/>
        <v>9.0220403753350054E-2</v>
      </c>
      <c r="AH40" s="24">
        <f t="shared" si="20"/>
        <v>3.542976431460465E-2</v>
      </c>
      <c r="AI40" s="24">
        <f t="shared" si="20"/>
        <v>1.7258825976735892E-3</v>
      </c>
      <c r="AJ40" s="24">
        <f t="shared" si="20"/>
        <v>3.3924597504775278E-2</v>
      </c>
      <c r="AK40" s="24">
        <f t="shared" si="20"/>
        <v>5.5567118256820702E-2</v>
      </c>
      <c r="AL40" s="24">
        <f t="shared" si="20"/>
        <v>6.151070964158234E-2</v>
      </c>
      <c r="AM40" s="24">
        <f t="shared" si="20"/>
        <v>3.985739214847861E-2</v>
      </c>
      <c r="AN40" s="24">
        <f t="shared" si="20"/>
        <v>5.4697304151333892E-2</v>
      </c>
      <c r="AO40" s="24">
        <f t="shared" si="19"/>
        <v>4.5469134479125373E-2</v>
      </c>
      <c r="AP40" s="24">
        <f t="shared" si="19"/>
        <v>4.5704860130395764E-2</v>
      </c>
      <c r="AQ40" s="24">
        <f t="shared" si="19"/>
        <v>3.6895338888187856E-2</v>
      </c>
      <c r="AR40" s="24">
        <f t="shared" si="24"/>
        <v>3.7377499092151822E-2</v>
      </c>
      <c r="AS40" s="24" t="e">
        <f t="shared" si="24"/>
        <v>#DIV/0!</v>
      </c>
      <c r="AT40" s="24">
        <f t="shared" si="24"/>
        <v>4.4337409334704647E-2</v>
      </c>
      <c r="AU40" s="21"/>
      <c r="AV40" s="24">
        <f t="shared" si="23"/>
        <v>0.51781560274291727</v>
      </c>
      <c r="AW40" s="24">
        <f t="shared" si="23"/>
        <v>0.54747147356405113</v>
      </c>
      <c r="AX40" s="24">
        <f t="shared" si="23"/>
        <v>0.50269345385339959</v>
      </c>
      <c r="AY40" s="24">
        <f t="shared" si="23"/>
        <v>0.50992378798073945</v>
      </c>
      <c r="AZ40" s="24">
        <f t="shared" si="23"/>
        <v>0.385583009094977</v>
      </c>
      <c r="BA40" s="24">
        <f t="shared" si="23"/>
        <v>0.58495931975631388</v>
      </c>
      <c r="BB40" s="24">
        <f t="shared" si="23"/>
        <v>0.71509576947842524</v>
      </c>
      <c r="BC40" s="24">
        <f t="shared" si="23"/>
        <v>0.47583012236786848</v>
      </c>
      <c r="BD40" s="24">
        <f t="shared" si="23"/>
        <v>0.67314070793308445</v>
      </c>
      <c r="BE40" s="24">
        <f t="shared" si="23"/>
        <v>0.50555815257243841</v>
      </c>
      <c r="BF40" s="24">
        <f t="shared" si="23"/>
        <v>0.37920112039990683</v>
      </c>
      <c r="BG40" s="24">
        <f t="shared" si="23"/>
        <v>0.47929937174558712</v>
      </c>
      <c r="BH40" s="24">
        <f t="shared" si="23"/>
        <v>0.62962543061183518</v>
      </c>
      <c r="BI40" s="24">
        <f t="shared" si="22"/>
        <v>0.46025351461074826</v>
      </c>
      <c r="BJ40" s="24">
        <f t="shared" si="22"/>
        <v>0.54643078520090338</v>
      </c>
      <c r="BK40" s="24">
        <f t="shared" si="22"/>
        <v>0.46605042810403807</v>
      </c>
      <c r="BL40" s="24">
        <f t="shared" si="22"/>
        <v>0.5178060145844714</v>
      </c>
      <c r="BM40" s="24">
        <f t="shared" si="22"/>
        <v>0.53676543735532545</v>
      </c>
      <c r="BN40" s="24">
        <f t="shared" si="22"/>
        <v>0.53114367420910247</v>
      </c>
      <c r="BO40" s="24">
        <f t="shared" si="22"/>
        <v>0.53987356045683632</v>
      </c>
      <c r="BP40" s="24" t="e">
        <f t="shared" si="22"/>
        <v>#DIV/0!</v>
      </c>
      <c r="BQ40" s="24">
        <f t="shared" si="22"/>
        <v>0.53952658311281509</v>
      </c>
      <c r="BR40" s="21"/>
      <c r="BS40" s="35">
        <f t="shared" si="13"/>
        <v>43770</v>
      </c>
      <c r="BT40" s="24">
        <f t="shared" si="17"/>
        <v>1.473389091238168E-2</v>
      </c>
      <c r="BU40" s="24">
        <f t="shared" si="17"/>
        <v>1.6868648384127242E-3</v>
      </c>
      <c r="BV40" s="24">
        <f t="shared" si="17"/>
        <v>4.3381318440223497E-3</v>
      </c>
      <c r="BW40" s="24">
        <f t="shared" si="17"/>
        <v>3.6411131656565675E-3</v>
      </c>
      <c r="BX40" s="24">
        <f t="shared" si="17"/>
        <v>1.6285209440059776E-3</v>
      </c>
      <c r="BY40" s="24">
        <f t="shared" si="17"/>
        <v>3.678026617327159E-3</v>
      </c>
      <c r="BZ40" s="24">
        <f t="shared" si="17"/>
        <v>6.7770989539309131E-3</v>
      </c>
      <c r="CA40" s="24">
        <f t="shared" si="17"/>
        <v>2.8765469643615557E-3</v>
      </c>
      <c r="CB40" s="24">
        <f t="shared" si="17"/>
        <v>2.6796169952101631E-3</v>
      </c>
      <c r="CC40" s="24">
        <f t="shared" si="17"/>
        <v>3.1120241860937704E-5</v>
      </c>
      <c r="CD40" s="24">
        <f t="shared" si="17"/>
        <v>1.546498723735624E-3</v>
      </c>
      <c r="CE40" s="24">
        <f t="shared" si="17"/>
        <v>1.8520207107307722E-3</v>
      </c>
      <c r="CF40" s="24">
        <f t="shared" si="16"/>
        <v>4.5469450911636428E-2</v>
      </c>
    </row>
    <row r="41" spans="1:84" x14ac:dyDescent="0.25">
      <c r="A41" s="31">
        <f>+[1]PAT!A42</f>
        <v>43800</v>
      </c>
      <c r="B41" s="17">
        <f>+[1]PAT!B42</f>
        <v>286.37599999999998</v>
      </c>
      <c r="C41" s="17">
        <f>+[1]PAT!C42</f>
        <v>280.48500000000001</v>
      </c>
      <c r="D41" s="17">
        <f>+[1]PAT!D42</f>
        <v>241.2029</v>
      </c>
      <c r="E41" s="17">
        <f>+[1]PAT!E42</f>
        <v>229.72829999999999</v>
      </c>
      <c r="F41" s="17">
        <f>+[1]PAT!F42</f>
        <v>327.4237</v>
      </c>
      <c r="G41" s="17">
        <f>+[1]PAT!G42</f>
        <v>294.03699999999998</v>
      </c>
      <c r="H41" s="17">
        <f>+[1]PAT!H42</f>
        <v>333.72309999999999</v>
      </c>
      <c r="I41" s="17">
        <f>+[1]PAT!I42</f>
        <v>333.14710000000002</v>
      </c>
      <c r="J41" s="17">
        <f>+[1]PAT!J42</f>
        <v>310.18009999999998</v>
      </c>
      <c r="K41" s="17">
        <f>+[1]PAT!K42</f>
        <v>270.92469999999997</v>
      </c>
      <c r="L41" s="17">
        <f>+[1]PAT!L42</f>
        <v>227.56309999999999</v>
      </c>
      <c r="M41" s="17">
        <f>+[1]PAT!M42</f>
        <v>252.3903</v>
      </c>
      <c r="N41" s="17">
        <f>+[1]PAT!N42</f>
        <v>305.65800000000002</v>
      </c>
      <c r="O41" s="18">
        <f>+[1]PAT!R42</f>
        <v>232.53989999999999</v>
      </c>
      <c r="P41" s="19">
        <f>+[1]PAT!S42</f>
        <v>280.57589999999999</v>
      </c>
      <c r="Q41" s="20">
        <f>+[1]PAT!T42</f>
        <v>339.21379999999999</v>
      </c>
      <c r="R41" s="18">
        <f t="shared" si="6"/>
        <v>286.37693866000001</v>
      </c>
      <c r="S41" s="19">
        <f t="shared" si="7"/>
        <v>267.8528679891387</v>
      </c>
      <c r="T41" s="19">
        <f t="shared" si="8"/>
        <v>260.69154182692301</v>
      </c>
      <c r="U41" s="19">
        <f t="shared" si="9"/>
        <v>262.08422044253632</v>
      </c>
      <c r="V41" s="19"/>
      <c r="W41" s="20">
        <f t="shared" si="10"/>
        <v>287.85008381234934</v>
      </c>
      <c r="X41" s="21"/>
      <c r="Y41" s="42">
        <f t="shared" si="20"/>
        <v>4.1546797520736201E-2</v>
      </c>
      <c r="Z41" s="24">
        <f t="shared" si="20"/>
        <v>3.8674839246751969E-2</v>
      </c>
      <c r="AA41" s="24">
        <f t="shared" si="20"/>
        <v>3.1336518237804034E-2</v>
      </c>
      <c r="AB41" s="24">
        <f t="shared" si="20"/>
        <v>3.724173740292569E-2</v>
      </c>
      <c r="AC41" s="24">
        <f t="shared" si="20"/>
        <v>1.3826866758608558E-2</v>
      </c>
      <c r="AD41" s="24">
        <f t="shared" si="20"/>
        <v>4.7450296009965864E-2</v>
      </c>
      <c r="AE41" s="24">
        <f t="shared" si="20"/>
        <v>5.5527599171450781E-2</v>
      </c>
      <c r="AF41" s="24">
        <f t="shared" si="20"/>
        <v>7.3687545341657446E-2</v>
      </c>
      <c r="AG41" s="24">
        <f t="shared" si="20"/>
        <v>8.2374621257987002E-2</v>
      </c>
      <c r="AH41" s="24">
        <f t="shared" si="20"/>
        <v>2.2112051598182303E-2</v>
      </c>
      <c r="AI41" s="24">
        <f t="shared" si="20"/>
        <v>1.2015486823000465E-3</v>
      </c>
      <c r="AJ41" s="24">
        <f t="shared" si="20"/>
        <v>3.4347899320148256E-2</v>
      </c>
      <c r="AK41" s="24">
        <f t="shared" si="20"/>
        <v>3.7302899790644606E-2</v>
      </c>
      <c r="AL41" s="24">
        <f t="shared" si="20"/>
        <v>3.4735793846581098E-2</v>
      </c>
      <c r="AM41" s="24">
        <f t="shared" si="20"/>
        <v>3.9402133143068507E-2</v>
      </c>
      <c r="AN41" s="24">
        <f t="shared" si="20"/>
        <v>5.0529594648958787E-2</v>
      </c>
      <c r="AO41" s="24">
        <f t="shared" si="19"/>
        <v>4.1544424849893957E-2</v>
      </c>
      <c r="AP41" s="24">
        <f t="shared" si="19"/>
        <v>3.6649802360980477E-2</v>
      </c>
      <c r="AQ41" s="24">
        <f t="shared" si="19"/>
        <v>3.5453424033513592E-2</v>
      </c>
      <c r="AR41" s="24">
        <f t="shared" si="24"/>
        <v>3.5632256767112791E-2</v>
      </c>
      <c r="AS41" s="24" t="e">
        <f t="shared" si="24"/>
        <v>#DIV/0!</v>
      </c>
      <c r="AT41" s="24">
        <f t="shared" si="24"/>
        <v>5.0243728209809824E-2</v>
      </c>
      <c r="AU41" s="21"/>
      <c r="AV41" s="24">
        <f t="shared" si="23"/>
        <v>0.54044187061032734</v>
      </c>
      <c r="AW41" s="24">
        <f t="shared" si="23"/>
        <v>0.57449706022029567</v>
      </c>
      <c r="AX41" s="24">
        <f t="shared" si="23"/>
        <v>0.52707228561732999</v>
      </c>
      <c r="AY41" s="24">
        <f t="shared" si="23"/>
        <v>0.53591985050528002</v>
      </c>
      <c r="AZ41" s="24">
        <f t="shared" si="23"/>
        <v>0.38063456523068284</v>
      </c>
      <c r="BA41" s="24">
        <f t="shared" si="23"/>
        <v>0.62114076457492295</v>
      </c>
      <c r="BB41" s="24">
        <f t="shared" si="23"/>
        <v>0.70780536358076951</v>
      </c>
      <c r="BC41" s="24">
        <f t="shared" si="23"/>
        <v>0.54625484209637154</v>
      </c>
      <c r="BD41" s="24">
        <f t="shared" si="23"/>
        <v>0.67603494503095618</v>
      </c>
      <c r="BE41" s="24">
        <f t="shared" si="23"/>
        <v>0.50412778535294067</v>
      </c>
      <c r="BF41" s="24">
        <f t="shared" si="23"/>
        <v>0.38085829768875024</v>
      </c>
      <c r="BG41" s="24">
        <f t="shared" si="23"/>
        <v>0.47634654530990428</v>
      </c>
      <c r="BH41" s="24">
        <f t="shared" si="23"/>
        <v>0.60313306888754981</v>
      </c>
      <c r="BI41" s="24">
        <f t="shared" si="22"/>
        <v>0.49444259143937352</v>
      </c>
      <c r="BJ41" s="24">
        <f t="shared" si="22"/>
        <v>0.56111488533499787</v>
      </c>
      <c r="BK41" s="24">
        <f t="shared" si="22"/>
        <v>0.50438613608463956</v>
      </c>
      <c r="BL41" s="24">
        <f t="shared" si="22"/>
        <v>0.54042999967590566</v>
      </c>
      <c r="BM41" s="24">
        <f t="shared" si="22"/>
        <v>0.55597569364753086</v>
      </c>
      <c r="BN41" s="24">
        <f t="shared" si="22"/>
        <v>0.54349699696667653</v>
      </c>
      <c r="BO41" s="24">
        <f t="shared" si="22"/>
        <v>0.55492339242881461</v>
      </c>
      <c r="BP41" s="24" t="e">
        <f t="shared" si="22"/>
        <v>#DIV/0!</v>
      </c>
      <c r="BQ41" s="24">
        <f t="shared" si="22"/>
        <v>0.56849924604909052</v>
      </c>
      <c r="BR41" s="21"/>
      <c r="BS41" s="35">
        <f t="shared" si="13"/>
        <v>43800</v>
      </c>
      <c r="BT41" s="24">
        <f t="shared" si="17"/>
        <v>1.0419011640551871E-2</v>
      </c>
      <c r="BU41" s="24">
        <f t="shared" si="17"/>
        <v>9.3291716463128572E-4</v>
      </c>
      <c r="BV41" s="24">
        <f t="shared" si="17"/>
        <v>3.845870379112618E-3</v>
      </c>
      <c r="BW41" s="24">
        <f t="shared" si="17"/>
        <v>1.6338427059791468E-3</v>
      </c>
      <c r="BX41" s="24">
        <f t="shared" si="17"/>
        <v>3.1731525724797579E-3</v>
      </c>
      <c r="BY41" s="24">
        <f t="shared" si="17"/>
        <v>3.1606247767797038E-3</v>
      </c>
      <c r="BZ41" s="24">
        <f t="shared" si="17"/>
        <v>1.1159555501566469E-2</v>
      </c>
      <c r="CA41" s="24">
        <f t="shared" si="17"/>
        <v>2.7388144720217238E-3</v>
      </c>
      <c r="CB41" s="24">
        <f t="shared" si="17"/>
        <v>1.6563126517079574E-3</v>
      </c>
      <c r="CC41" s="24">
        <f t="shared" si="17"/>
        <v>2.0759178127429919E-5</v>
      </c>
      <c r="CD41" s="24">
        <f t="shared" si="17"/>
        <v>1.5485031238111598E-3</v>
      </c>
      <c r="CE41" s="24">
        <f t="shared" si="17"/>
        <v>1.2552914938793135E-3</v>
      </c>
      <c r="CF41" s="24">
        <f t="shared" si="16"/>
        <v>4.1544655660648439E-2</v>
      </c>
    </row>
    <row r="42" spans="1:84" x14ac:dyDescent="0.25">
      <c r="A42" s="31">
        <f>+[1]PAT!A43</f>
        <v>43831</v>
      </c>
      <c r="B42" s="17">
        <f>+[1]PAT!B43</f>
        <v>293.59539999999998</v>
      </c>
      <c r="C42" s="17">
        <f>+[1]PAT!C43</f>
        <v>291.00049999999999</v>
      </c>
      <c r="D42" s="17">
        <f>+[1]PAT!D43</f>
        <v>252.21010000000001</v>
      </c>
      <c r="E42" s="17">
        <f>+[1]PAT!E43</f>
        <v>235.4392</v>
      </c>
      <c r="F42" s="17">
        <f>+[1]PAT!F43</f>
        <v>333.565</v>
      </c>
      <c r="G42" s="17">
        <f>+[1]PAT!G43</f>
        <v>294.16800000000001</v>
      </c>
      <c r="H42" s="17">
        <f>+[1]PAT!H43</f>
        <v>330.72460000000001</v>
      </c>
      <c r="I42" s="17">
        <f>+[1]PAT!I43</f>
        <v>341.16210000000001</v>
      </c>
      <c r="J42" s="17">
        <f>+[1]PAT!J43</f>
        <v>313.05590000000001</v>
      </c>
      <c r="K42" s="17">
        <f>+[1]PAT!K43</f>
        <v>279.81049999999999</v>
      </c>
      <c r="L42" s="17">
        <f>+[1]PAT!L43</f>
        <v>227.56309999999999</v>
      </c>
      <c r="M42" s="17">
        <f>+[1]PAT!M43</f>
        <v>264.21120000000002</v>
      </c>
      <c r="N42" s="17">
        <f>+[1]PAT!N43</f>
        <v>314.61419999999998</v>
      </c>
      <c r="O42" s="18">
        <f>+[1]PAT!R43</f>
        <v>238.90969999999999</v>
      </c>
      <c r="P42" s="19">
        <f>+[1]PAT!S43</f>
        <v>288.79849999999999</v>
      </c>
      <c r="Q42" s="20">
        <f>+[1]PAT!T43</f>
        <v>343.56970000000001</v>
      </c>
      <c r="R42" s="18">
        <f t="shared" si="6"/>
        <v>293.5962032999999</v>
      </c>
      <c r="S42" s="19">
        <f t="shared" si="7"/>
        <v>276.27423560114647</v>
      </c>
      <c r="T42" s="19">
        <f t="shared" si="8"/>
        <v>267.23246643099549</v>
      </c>
      <c r="U42" s="19">
        <f t="shared" si="9"/>
        <v>267.7393367569353</v>
      </c>
      <c r="V42" s="19"/>
      <c r="W42" s="20">
        <f t="shared" si="10"/>
        <v>292.91460168737257</v>
      </c>
      <c r="X42" s="21"/>
      <c r="Y42" s="42">
        <f t="shared" si="20"/>
        <v>2.5209514763806951E-2</v>
      </c>
      <c r="Z42" s="24">
        <f t="shared" si="20"/>
        <v>3.7490418382444712E-2</v>
      </c>
      <c r="AA42" s="24">
        <f t="shared" si="20"/>
        <v>4.5634608870788851E-2</v>
      </c>
      <c r="AB42" s="24">
        <f t="shared" si="20"/>
        <v>2.485936647770437E-2</v>
      </c>
      <c r="AC42" s="24">
        <f t="shared" si="20"/>
        <v>1.8756430887562514E-2</v>
      </c>
      <c r="AD42" s="24">
        <f t="shared" si="20"/>
        <v>4.4552216217685903E-4</v>
      </c>
      <c r="AE42" s="24">
        <f t="shared" si="20"/>
        <v>-8.9849938466950441E-3</v>
      </c>
      <c r="AF42" s="24">
        <f t="shared" si="20"/>
        <v>2.405844145123881E-2</v>
      </c>
      <c r="AG42" s="24">
        <f t="shared" si="20"/>
        <v>9.2713878163042107E-3</v>
      </c>
      <c r="AH42" s="24">
        <f t="shared" si="20"/>
        <v>3.2798043146305966E-2</v>
      </c>
      <c r="AI42" s="24">
        <f t="shared" si="20"/>
        <v>0</v>
      </c>
      <c r="AJ42" s="24">
        <f t="shared" si="20"/>
        <v>4.6835793610134901E-2</v>
      </c>
      <c r="AK42" s="24">
        <f t="shared" si="20"/>
        <v>2.9301376047739414E-2</v>
      </c>
      <c r="AL42" s="24">
        <f t="shared" si="20"/>
        <v>2.7392288377177332E-2</v>
      </c>
      <c r="AM42" s="24">
        <f t="shared" si="20"/>
        <v>2.9306152096455929E-2</v>
      </c>
      <c r="AN42" s="24">
        <f t="shared" si="20"/>
        <v>1.2841163891327501E-2</v>
      </c>
      <c r="AO42" s="24">
        <f t="shared" si="19"/>
        <v>2.5208959470619074E-2</v>
      </c>
      <c r="AP42" s="24">
        <f t="shared" si="19"/>
        <v>3.1440274189445061E-2</v>
      </c>
      <c r="AQ42" s="24">
        <f t="shared" si="19"/>
        <v>2.5090666763615488E-2</v>
      </c>
      <c r="AR42" s="24">
        <f t="shared" si="24"/>
        <v>2.1577477288980518E-2</v>
      </c>
      <c r="AS42" s="24" t="e">
        <f t="shared" si="24"/>
        <v>#DIV/0!</v>
      </c>
      <c r="AT42" s="24">
        <f t="shared" si="24"/>
        <v>1.7594290083044806E-2</v>
      </c>
      <c r="AU42" s="21"/>
      <c r="AV42" s="24">
        <f t="shared" si="23"/>
        <v>0.53276226255125358</v>
      </c>
      <c r="AW42" s="24">
        <f t="shared" si="23"/>
        <v>0.59241257752053578</v>
      </c>
      <c r="AX42" s="24">
        <f t="shared" si="23"/>
        <v>0.54061326413679023</v>
      </c>
      <c r="AY42" s="24">
        <f t="shared" si="23"/>
        <v>0.54396282515204275</v>
      </c>
      <c r="AZ42" s="24">
        <f t="shared" si="23"/>
        <v>0.33555976676501564</v>
      </c>
      <c r="BA42" s="24">
        <f t="shared" si="23"/>
        <v>0.57946620906203217</v>
      </c>
      <c r="BB42" s="24">
        <f t="shared" si="23"/>
        <v>0.64143208391277984</v>
      </c>
      <c r="BC42" s="24">
        <f t="shared" si="23"/>
        <v>0.56508078356317482</v>
      </c>
      <c r="BD42" s="24">
        <f t="shared" si="23"/>
        <v>0.58492383851649277</v>
      </c>
      <c r="BE42" s="24">
        <f t="shared" si="23"/>
        <v>0.49253520367967063</v>
      </c>
      <c r="BF42" s="24">
        <f t="shared" si="23"/>
        <v>0.33720240805977242</v>
      </c>
      <c r="BG42" s="24">
        <f t="shared" si="23"/>
        <v>0.49388759000686977</v>
      </c>
      <c r="BH42" s="24">
        <f t="shared" si="23"/>
        <v>0.59757378797303629</v>
      </c>
      <c r="BI42" s="24">
        <f t="shared" si="22"/>
        <v>0.52535731752321113</v>
      </c>
      <c r="BJ42" s="24">
        <f t="shared" si="22"/>
        <v>0.55761506752307177</v>
      </c>
      <c r="BK42" s="24">
        <f t="shared" si="22"/>
        <v>0.4692656487811846</v>
      </c>
      <c r="BL42" s="24">
        <f t="shared" si="22"/>
        <v>0.53274556226739289</v>
      </c>
      <c r="BM42" s="24">
        <f t="shared" si="22"/>
        <v>0.560794320852531</v>
      </c>
      <c r="BN42" s="24">
        <f t="shared" si="22"/>
        <v>0.53689727773686613</v>
      </c>
      <c r="BO42" s="24">
        <f t="shared" si="22"/>
        <v>0.54425790940876029</v>
      </c>
      <c r="BP42" s="24" t="e">
        <f t="shared" si="22"/>
        <v>#DIV/0!</v>
      </c>
      <c r="BQ42" s="24">
        <f t="shared" si="22"/>
        <v>0.5550677782960991</v>
      </c>
      <c r="BR42" s="21"/>
      <c r="BS42" s="35">
        <f t="shared" si="13"/>
        <v>43831</v>
      </c>
      <c r="BT42" s="24">
        <f t="shared" si="17"/>
        <v>1.0072078840405596E-2</v>
      </c>
      <c r="BU42" s="24">
        <f t="shared" ref="BU42:CE65" si="25">(D42-D41)/$B41*D$3</f>
        <v>1.3452663631030551E-3</v>
      </c>
      <c r="BV42" s="24">
        <f t="shared" si="25"/>
        <v>2.5565598374165479E-3</v>
      </c>
      <c r="BW42" s="24">
        <f t="shared" si="25"/>
        <v>2.1573552951364644E-3</v>
      </c>
      <c r="BX42" s="24">
        <f t="shared" si="25"/>
        <v>2.9962357180775895E-5</v>
      </c>
      <c r="BY42" s="24">
        <f t="shared" si="25"/>
        <v>-5.18289765902167E-4</v>
      </c>
      <c r="BZ42" s="24">
        <f t="shared" si="25"/>
        <v>3.7559467273793833E-3</v>
      </c>
      <c r="CA42" s="24">
        <f t="shared" si="25"/>
        <v>3.2034115987373537E-4</v>
      </c>
      <c r="CB42" s="24">
        <f t="shared" si="25"/>
        <v>2.4109096432662009E-3</v>
      </c>
      <c r="CC42" s="24">
        <f t="shared" si="25"/>
        <v>0</v>
      </c>
      <c r="CD42" s="24">
        <f t="shared" si="25"/>
        <v>2.0968996005251879E-3</v>
      </c>
      <c r="CE42" s="24">
        <f t="shared" si="25"/>
        <v>9.8201204011508984E-4</v>
      </c>
      <c r="CF42" s="24">
        <f t="shared" si="16"/>
        <v>2.5209042098499865E-2</v>
      </c>
    </row>
    <row r="43" spans="1:84" x14ac:dyDescent="0.25">
      <c r="A43" s="31">
        <f>+[1]PAT!A44</f>
        <v>43862</v>
      </c>
      <c r="B43" s="17">
        <f>+[1]PAT!B44</f>
        <v>298.8202</v>
      </c>
      <c r="C43" s="17">
        <f>+[1]PAT!C44</f>
        <v>298.98079999999999</v>
      </c>
      <c r="D43" s="17">
        <f>+[1]PAT!D44</f>
        <v>256.05410000000001</v>
      </c>
      <c r="E43" s="17">
        <f>+[1]PAT!E44</f>
        <v>240.3657</v>
      </c>
      <c r="F43" s="17">
        <f>+[1]PAT!F44</f>
        <v>333.55630000000002</v>
      </c>
      <c r="G43" s="17">
        <f>+[1]PAT!G44</f>
        <v>298.81779999999998</v>
      </c>
      <c r="H43" s="17">
        <f>+[1]PAT!H44</f>
        <v>332.63479999999998</v>
      </c>
      <c r="I43" s="17">
        <f>+[1]PAT!I44</f>
        <v>347.29770000000002</v>
      </c>
      <c r="J43" s="17">
        <f>+[1]PAT!J44</f>
        <v>315.3032</v>
      </c>
      <c r="K43" s="17">
        <f>+[1]PAT!K44</f>
        <v>287.20389999999998</v>
      </c>
      <c r="L43" s="17">
        <f>+[1]PAT!L44</f>
        <v>234.89940000000001</v>
      </c>
      <c r="M43" s="17">
        <f>+[1]PAT!M44</f>
        <v>265.94409999999999</v>
      </c>
      <c r="N43" s="17">
        <f>+[1]PAT!N44</f>
        <v>319.72250000000003</v>
      </c>
      <c r="O43" s="18">
        <f>+[1]PAT!R44</f>
        <v>244.053</v>
      </c>
      <c r="P43" s="19">
        <f>+[1]PAT!S44</f>
        <v>295.18549999999999</v>
      </c>
      <c r="Q43" s="20">
        <f>+[1]PAT!T44</f>
        <v>344.91910000000001</v>
      </c>
      <c r="R43" s="18">
        <f t="shared" si="6"/>
        <v>298.82087264999996</v>
      </c>
      <c r="S43" s="19">
        <f t="shared" si="7"/>
        <v>282.43289393573696</v>
      </c>
      <c r="T43" s="19">
        <f t="shared" si="8"/>
        <v>272.20712231334841</v>
      </c>
      <c r="U43" s="19">
        <f t="shared" si="9"/>
        <v>273.25785392998677</v>
      </c>
      <c r="V43" s="19"/>
      <c r="W43" s="20">
        <f t="shared" si="10"/>
        <v>298.13243398850364</v>
      </c>
      <c r="X43" s="21"/>
      <c r="Y43" s="42">
        <f t="shared" si="20"/>
        <v>1.7795919145872308E-2</v>
      </c>
      <c r="Z43" s="24">
        <f t="shared" si="20"/>
        <v>2.7423664220508126E-2</v>
      </c>
      <c r="AA43" s="24">
        <f t="shared" si="20"/>
        <v>1.5241261154886221E-2</v>
      </c>
      <c r="AB43" s="24">
        <f t="shared" si="20"/>
        <v>2.0924722815911734E-2</v>
      </c>
      <c r="AC43" s="24">
        <f t="shared" si="20"/>
        <v>-2.6081873098160457E-5</v>
      </c>
      <c r="AD43" s="24">
        <f t="shared" si="20"/>
        <v>1.5806613907698885E-2</v>
      </c>
      <c r="AE43" s="24">
        <f t="shared" si="20"/>
        <v>5.7758025862000295E-3</v>
      </c>
      <c r="AF43" s="24">
        <f t="shared" si="20"/>
        <v>1.7984412688279328E-2</v>
      </c>
      <c r="AG43" s="24">
        <f t="shared" si="20"/>
        <v>7.1785901495546867E-3</v>
      </c>
      <c r="AH43" s="24">
        <f t="shared" si="20"/>
        <v>2.6422882629493882E-2</v>
      </c>
      <c r="AI43" s="24">
        <f t="shared" si="20"/>
        <v>3.2238530763555318E-2</v>
      </c>
      <c r="AJ43" s="24">
        <f t="shared" si="20"/>
        <v>6.5587681370053996E-3</v>
      </c>
      <c r="AK43" s="24">
        <f t="shared" si="20"/>
        <v>1.6236711502532364E-2</v>
      </c>
      <c r="AL43" s="24">
        <f t="shared" si="20"/>
        <v>2.1528217565046637E-2</v>
      </c>
      <c r="AM43" s="24">
        <f t="shared" si="20"/>
        <v>2.2115765836733914E-2</v>
      </c>
      <c r="AN43" s="24">
        <f t="shared" si="20"/>
        <v>3.9275873279862594E-3</v>
      </c>
      <c r="AO43" s="24">
        <f t="shared" si="19"/>
        <v>1.7795425456035074E-2</v>
      </c>
      <c r="AP43" s="24">
        <f t="shared" si="19"/>
        <v>2.2291830149090197E-2</v>
      </c>
      <c r="AQ43" s="24">
        <f t="shared" si="19"/>
        <v>1.861546221831345E-2</v>
      </c>
      <c r="AR43" s="24">
        <f t="shared" si="24"/>
        <v>2.06115292578819E-2</v>
      </c>
      <c r="AS43" s="24" t="e">
        <f t="shared" si="24"/>
        <v>#DIV/0!</v>
      </c>
      <c r="AT43" s="24">
        <f t="shared" si="24"/>
        <v>1.7813493322193841E-2</v>
      </c>
      <c r="AU43" s="21"/>
      <c r="AV43" s="24">
        <f t="shared" si="23"/>
        <v>0.51465179556218787</v>
      </c>
      <c r="AW43" s="24">
        <f t="shared" si="23"/>
        <v>0.57983848680855821</v>
      </c>
      <c r="AX43" s="24">
        <f t="shared" si="23"/>
        <v>0.52865472776889222</v>
      </c>
      <c r="AY43" s="24">
        <f t="shared" si="23"/>
        <v>0.55757566724814089</v>
      </c>
      <c r="AZ43" s="24">
        <f t="shared" si="23"/>
        <v>0.26191017548372941</v>
      </c>
      <c r="BA43" s="24">
        <f t="shared" si="23"/>
        <v>0.55663619911670836</v>
      </c>
      <c r="BB43" s="24">
        <f t="shared" si="23"/>
        <v>0.61122644808721982</v>
      </c>
      <c r="BC43" s="24">
        <f t="shared" si="23"/>
        <v>0.55488493640957537</v>
      </c>
      <c r="BD43" s="24">
        <f t="shared" si="23"/>
        <v>0.58562063367858253</v>
      </c>
      <c r="BE43" s="24">
        <f t="shared" si="23"/>
        <v>0.51535116414533655</v>
      </c>
      <c r="BF43" s="24">
        <f t="shared" si="23"/>
        <v>0.36773067340382992</v>
      </c>
      <c r="BG43" s="24">
        <f t="shared" si="23"/>
        <v>0.45774554471944007</v>
      </c>
      <c r="BH43" s="24">
        <f t="shared" si="23"/>
        <v>0.5573580843456829</v>
      </c>
      <c r="BI43" s="24">
        <f t="shared" si="22"/>
        <v>0.54071821017524391</v>
      </c>
      <c r="BJ43" s="24">
        <f t="shared" si="22"/>
        <v>0.54553855658875761</v>
      </c>
      <c r="BK43" s="24">
        <f t="shared" si="22"/>
        <v>0.42199028037506481</v>
      </c>
      <c r="BL43" s="24">
        <f t="shared" si="22"/>
        <v>0.51463292822267537</v>
      </c>
      <c r="BM43" s="24">
        <f t="shared" si="22"/>
        <v>0.55281414092572567</v>
      </c>
      <c r="BN43" s="24">
        <f t="shared" si="22"/>
        <v>0.53273047904495163</v>
      </c>
      <c r="BO43" s="24">
        <f t="shared" si="22"/>
        <v>0.54571262823946953</v>
      </c>
      <c r="BP43" s="24" t="e">
        <f t="shared" si="22"/>
        <v>#DIV/0!</v>
      </c>
      <c r="BQ43" s="24">
        <f t="shared" si="22"/>
        <v>0.55110280525238964</v>
      </c>
      <c r="BR43" s="21"/>
      <c r="BS43" s="35">
        <f t="shared" si="13"/>
        <v>43862</v>
      </c>
      <c r="BT43" s="24">
        <f t="shared" ref="BT43:BY95" si="26">(C43-C42)/$B42*C$3</f>
        <v>7.4558262493213453E-3</v>
      </c>
      <c r="BU43" s="24">
        <f t="shared" si="25"/>
        <v>4.5824968647328879E-4</v>
      </c>
      <c r="BV43" s="24">
        <f t="shared" si="25"/>
        <v>2.1511825457755829E-3</v>
      </c>
      <c r="BW43" s="24">
        <f t="shared" si="25"/>
        <v>-2.9810412560878094E-6</v>
      </c>
      <c r="BX43" s="24">
        <f t="shared" si="25"/>
        <v>1.03735242445896E-3</v>
      </c>
      <c r="BY43" s="24">
        <f t="shared" si="25"/>
        <v>3.2205851999043158E-4</v>
      </c>
      <c r="BZ43" s="24">
        <f t="shared" si="25"/>
        <v>2.8045314061460143E-3</v>
      </c>
      <c r="CA43" s="24">
        <f t="shared" si="25"/>
        <v>2.4417572618644525E-4</v>
      </c>
      <c r="CB43" s="24">
        <f t="shared" si="25"/>
        <v>1.9566627406287667E-3</v>
      </c>
      <c r="CC43" s="24">
        <f t="shared" si="25"/>
        <v>5.2224479675090434E-4</v>
      </c>
      <c r="CD43" s="24">
        <f t="shared" si="25"/>
        <v>2.9983889393361954E-4</v>
      </c>
      <c r="CE43" s="24">
        <f t="shared" si="25"/>
        <v>5.4633219730282334E-4</v>
      </c>
      <c r="CF43" s="24">
        <f t="shared" si="16"/>
        <v>1.779547414571209E-2</v>
      </c>
    </row>
    <row r="44" spans="1:84" x14ac:dyDescent="0.25">
      <c r="A44" s="31">
        <f>+[1]PAT!A45</f>
        <v>43891</v>
      </c>
      <c r="B44" s="17">
        <f>+[1]PAT!B45</f>
        <v>306.58539999999999</v>
      </c>
      <c r="C44" s="17">
        <f>+[1]PAT!C45</f>
        <v>308.2663</v>
      </c>
      <c r="D44" s="17">
        <f>+[1]PAT!D45</f>
        <v>264.18380000000002</v>
      </c>
      <c r="E44" s="17">
        <f>+[1]PAT!E45</f>
        <v>244.00319999999999</v>
      </c>
      <c r="F44" s="17">
        <f>+[1]PAT!F45</f>
        <v>337.59780000000001</v>
      </c>
      <c r="G44" s="17">
        <f>+[1]PAT!G45</f>
        <v>311.56040000000002</v>
      </c>
      <c r="H44" s="17">
        <f>+[1]PAT!H45</f>
        <v>341.50069999999999</v>
      </c>
      <c r="I44" s="17">
        <f>+[1]PAT!I45</f>
        <v>350.76600000000002</v>
      </c>
      <c r="J44" s="17">
        <f>+[1]PAT!J45</f>
        <v>341.90589999999997</v>
      </c>
      <c r="K44" s="17">
        <f>+[1]PAT!K45</f>
        <v>290.96570000000003</v>
      </c>
      <c r="L44" s="17">
        <f>+[1]PAT!L45</f>
        <v>273.32990000000001</v>
      </c>
      <c r="M44" s="17">
        <f>+[1]PAT!M45</f>
        <v>270.23250000000002</v>
      </c>
      <c r="N44" s="17">
        <f>+[1]PAT!N45</f>
        <v>324.84019999999998</v>
      </c>
      <c r="O44" s="18">
        <f>+[1]PAT!R45</f>
        <v>245.43209999999999</v>
      </c>
      <c r="P44" s="19">
        <f>+[1]PAT!S45</f>
        <v>303.8528</v>
      </c>
      <c r="Q44" s="20">
        <f>+[1]PAT!T45</f>
        <v>353.58120000000002</v>
      </c>
      <c r="R44" s="18">
        <f t="shared" si="6"/>
        <v>306.58693734999997</v>
      </c>
      <c r="S44" s="19">
        <f t="shared" si="7"/>
        <v>289.67887117212251</v>
      </c>
      <c r="T44" s="19">
        <f t="shared" si="8"/>
        <v>277.78349720022624</v>
      </c>
      <c r="U44" s="19">
        <f t="shared" si="9"/>
        <v>279.05030914795242</v>
      </c>
      <c r="V44" s="19"/>
      <c r="W44" s="20">
        <f t="shared" si="10"/>
        <v>306.12443645466351</v>
      </c>
      <c r="X44" s="21"/>
      <c r="Y44" s="42">
        <f t="shared" si="20"/>
        <v>2.598619504303934E-2</v>
      </c>
      <c r="Z44" s="24">
        <f t="shared" si="20"/>
        <v>3.1057178253586892E-2</v>
      </c>
      <c r="AA44" s="24">
        <f t="shared" si="20"/>
        <v>3.1749930971618934E-2</v>
      </c>
      <c r="AB44" s="24">
        <f t="shared" si="20"/>
        <v>1.5133190800517671E-2</v>
      </c>
      <c r="AC44" s="24">
        <f t="shared" si="20"/>
        <v>1.2116395343154895E-2</v>
      </c>
      <c r="AD44" s="24">
        <f t="shared" si="20"/>
        <v>4.2643376666316568E-2</v>
      </c>
      <c r="AE44" s="24">
        <f t="shared" si="20"/>
        <v>2.6653555190256695E-2</v>
      </c>
      <c r="AF44" s="24">
        <f t="shared" si="20"/>
        <v>9.9865331673663071E-3</v>
      </c>
      <c r="AG44" s="24">
        <f t="shared" si="20"/>
        <v>8.4371804662940253E-2</v>
      </c>
      <c r="AH44" s="24">
        <f t="shared" si="20"/>
        <v>1.3098011552071798E-2</v>
      </c>
      <c r="AI44" s="24">
        <f t="shared" si="20"/>
        <v>0.16360407902276464</v>
      </c>
      <c r="AJ44" s="24">
        <f t="shared" si="20"/>
        <v>1.6125193226697032E-2</v>
      </c>
      <c r="AK44" s="24">
        <f t="shared" si="20"/>
        <v>1.6006693304349673E-2</v>
      </c>
      <c r="AL44" s="24">
        <f t="shared" si="20"/>
        <v>5.6508217477351241E-3</v>
      </c>
      <c r="AM44" s="24">
        <f t="shared" si="20"/>
        <v>2.936221460742483E-2</v>
      </c>
      <c r="AN44" s="24">
        <f t="shared" si="20"/>
        <v>2.5113425148099999E-2</v>
      </c>
      <c r="AO44" s="24">
        <f t="shared" si="19"/>
        <v>2.5989030254577328E-2</v>
      </c>
      <c r="AP44" s="24">
        <f t="shared" si="19"/>
        <v>2.5655571259466159E-2</v>
      </c>
      <c r="AQ44" s="24">
        <f t="shared" si="19"/>
        <v>2.0485778768340346E-2</v>
      </c>
      <c r="AR44" s="24">
        <f t="shared" si="24"/>
        <v>2.1197762972440692E-2</v>
      </c>
      <c r="AS44" s="24" t="e">
        <f t="shared" si="24"/>
        <v>#DIV/0!</v>
      </c>
      <c r="AT44" s="24">
        <f t="shared" si="24"/>
        <v>2.680688699059175E-2</v>
      </c>
      <c r="AU44" s="21"/>
      <c r="AV44" s="24">
        <f t="shared" si="23"/>
        <v>0.49006527243831211</v>
      </c>
      <c r="AW44" s="24">
        <f t="shared" si="23"/>
        <v>0.53402341246302609</v>
      </c>
      <c r="AX44" s="24">
        <f t="shared" si="23"/>
        <v>0.51011703267243091</v>
      </c>
      <c r="AY44" s="24">
        <f t="shared" si="23"/>
        <v>0.50456914391138441</v>
      </c>
      <c r="AZ44" s="24">
        <f t="shared" si="23"/>
        <v>0.26113323421518597</v>
      </c>
      <c r="BA44" s="24">
        <f t="shared" si="23"/>
        <v>0.58417374025400859</v>
      </c>
      <c r="BB44" s="24">
        <f t="shared" si="23"/>
        <v>0.60098890749022194</v>
      </c>
      <c r="BC44" s="24">
        <f t="shared" si="23"/>
        <v>0.51557940236830091</v>
      </c>
      <c r="BD44" s="24">
        <f t="shared" si="23"/>
        <v>0.63461665339171125</v>
      </c>
      <c r="BE44" s="24">
        <f t="shared" si="23"/>
        <v>0.50396141548239459</v>
      </c>
      <c r="BF44" s="24">
        <f t="shared" si="23"/>
        <v>0.30472590387613474</v>
      </c>
      <c r="BG44" s="24">
        <f t="shared" si="23"/>
        <v>0.43193812990811709</v>
      </c>
      <c r="BH44" s="24">
        <f t="shared" si="23"/>
        <v>0.54050315294572915</v>
      </c>
      <c r="BI44" s="24">
        <f t="shared" si="22"/>
        <v>0.49606283373564475</v>
      </c>
      <c r="BJ44" s="24">
        <f t="shared" si="22"/>
        <v>0.52198302266999996</v>
      </c>
      <c r="BK44" s="24">
        <f t="shared" si="22"/>
        <v>0.4022936811333484</v>
      </c>
      <c r="BL44" s="24">
        <f t="shared" si="22"/>
        <v>0.49004959288544492</v>
      </c>
      <c r="BM44" s="24">
        <f t="shared" si="22"/>
        <v>0.52213033473548309</v>
      </c>
      <c r="BN44" s="24">
        <f t="shared" si="22"/>
        <v>0.513164426555071</v>
      </c>
      <c r="BO44" s="24">
        <f t="shared" si="22"/>
        <v>0.52723923144717499</v>
      </c>
      <c r="BP44" s="24" t="e">
        <f t="shared" si="22"/>
        <v>#DIV/0!</v>
      </c>
      <c r="BQ44" s="24">
        <f t="shared" si="22"/>
        <v>0.52870935372626859</v>
      </c>
      <c r="BR44" s="21"/>
      <c r="BS44" s="35">
        <f t="shared" si="13"/>
        <v>43891</v>
      </c>
      <c r="BT44" s="24">
        <f t="shared" si="26"/>
        <v>8.5235624967790122E-3</v>
      </c>
      <c r="BU44" s="24">
        <f t="shared" si="25"/>
        <v>9.5220972343904638E-4</v>
      </c>
      <c r="BV44" s="24">
        <f t="shared" si="25"/>
        <v>1.5605621708304812E-3</v>
      </c>
      <c r="BW44" s="24">
        <f t="shared" si="25"/>
        <v>1.3606004547215968E-3</v>
      </c>
      <c r="BX44" s="24">
        <f t="shared" si="25"/>
        <v>2.7931187382914629E-3</v>
      </c>
      <c r="BY44" s="24">
        <f t="shared" si="25"/>
        <v>1.4686492077844822E-3</v>
      </c>
      <c r="BZ44" s="24">
        <f t="shared" si="25"/>
        <v>1.5576117678791459E-3</v>
      </c>
      <c r="CA44" s="24">
        <f t="shared" si="25"/>
        <v>2.8399222341729206E-3</v>
      </c>
      <c r="CB44" s="24">
        <f t="shared" si="25"/>
        <v>9.781529494994111E-4</v>
      </c>
      <c r="CC44" s="24">
        <f t="shared" si="25"/>
        <v>2.687895430094752E-3</v>
      </c>
      <c r="CD44" s="24">
        <f t="shared" si="25"/>
        <v>7.290361227253085E-4</v>
      </c>
      <c r="CE44" s="24">
        <f t="shared" si="25"/>
        <v>5.3776746016500438E-4</v>
      </c>
      <c r="CF44" s="24">
        <f t="shared" si="16"/>
        <v>2.5989088756382624E-2</v>
      </c>
    </row>
    <row r="45" spans="1:84" x14ac:dyDescent="0.25">
      <c r="A45" s="31">
        <f>+[1]PAT!A46</f>
        <v>43922</v>
      </c>
      <c r="B45" s="17">
        <f>+[1]PAT!B46</f>
        <v>308.47219999999999</v>
      </c>
      <c r="C45" s="17">
        <f>+[1]PAT!C46</f>
        <v>309.39190000000002</v>
      </c>
      <c r="D45" s="17">
        <f>+[1]PAT!D46</f>
        <v>268.9391</v>
      </c>
      <c r="E45" s="17">
        <f>+[1]PAT!E46</f>
        <v>245.50479999999999</v>
      </c>
      <c r="F45" s="17">
        <f>+[1]PAT!F46</f>
        <v>338.19690000000003</v>
      </c>
      <c r="G45" s="17">
        <f>+[1]PAT!G46</f>
        <v>312.1318</v>
      </c>
      <c r="H45" s="17">
        <f>+[1]PAT!H46</f>
        <v>348.7851</v>
      </c>
      <c r="I45" s="17">
        <f>+[1]PAT!I46</f>
        <v>355.27499999999998</v>
      </c>
      <c r="J45" s="17">
        <f>+[1]PAT!J46</f>
        <v>327.33019999999999</v>
      </c>
      <c r="K45" s="17">
        <f>+[1]PAT!K46</f>
        <v>298.63440000000003</v>
      </c>
      <c r="L45" s="17">
        <f>+[1]PAT!L46</f>
        <v>273.32990000000001</v>
      </c>
      <c r="M45" s="17">
        <f>+[1]PAT!M46</f>
        <v>271.8956</v>
      </c>
      <c r="N45" s="17">
        <f>+[1]PAT!N46</f>
        <v>322.93150000000003</v>
      </c>
      <c r="O45" s="18">
        <f>+[1]PAT!R46</f>
        <v>253.45359999999999</v>
      </c>
      <c r="P45" s="19">
        <f>+[1]PAT!S46</f>
        <v>305.79739999999998</v>
      </c>
      <c r="Q45" s="20">
        <f>+[1]PAT!T46</f>
        <v>351.48399999999998</v>
      </c>
      <c r="R45" s="18">
        <f t="shared" si="6"/>
        <v>308.47345727000004</v>
      </c>
      <c r="S45" s="19">
        <f t="shared" si="7"/>
        <v>291.67846340322825</v>
      </c>
      <c r="T45" s="19">
        <f t="shared" si="8"/>
        <v>280.18831085972846</v>
      </c>
      <c r="U45" s="19">
        <f t="shared" si="9"/>
        <v>281.57955825627477</v>
      </c>
      <c r="V45" s="19"/>
      <c r="W45" s="20">
        <f t="shared" si="10"/>
        <v>308.47299458557393</v>
      </c>
      <c r="X45" s="21"/>
      <c r="Y45" s="42">
        <f t="shared" si="20"/>
        <v>6.1542395691380758E-3</v>
      </c>
      <c r="Z45" s="24">
        <f t="shared" si="20"/>
        <v>3.651388426175739E-3</v>
      </c>
      <c r="AA45" s="24">
        <f t="shared" si="20"/>
        <v>1.7999968203954886E-2</v>
      </c>
      <c r="AB45" s="24">
        <f t="shared" si="20"/>
        <v>6.1540176522274503E-3</v>
      </c>
      <c r="AC45" s="24">
        <f t="shared" si="20"/>
        <v>1.7745968723730243E-3</v>
      </c>
      <c r="AD45" s="24">
        <f t="shared" si="20"/>
        <v>1.833994307363751E-3</v>
      </c>
      <c r="AE45" s="24">
        <f t="shared" si="20"/>
        <v>2.1330556569869374E-2</v>
      </c>
      <c r="AF45" s="24">
        <f t="shared" si="20"/>
        <v>1.2854723661928302E-2</v>
      </c>
      <c r="AG45" s="24">
        <f t="shared" si="20"/>
        <v>-4.26307355327884E-2</v>
      </c>
      <c r="AH45" s="24">
        <f t="shared" si="20"/>
        <v>2.6356027531767579E-2</v>
      </c>
      <c r="AI45" s="24">
        <f t="shared" si="20"/>
        <v>0</v>
      </c>
      <c r="AJ45" s="24">
        <f t="shared" si="20"/>
        <v>6.1543300676270007E-3</v>
      </c>
      <c r="AK45" s="24">
        <f t="shared" si="20"/>
        <v>-5.8758121685676956E-3</v>
      </c>
      <c r="AL45" s="24">
        <f t="shared" si="20"/>
        <v>3.2683173879863414E-2</v>
      </c>
      <c r="AM45" s="24">
        <f t="shared" si="20"/>
        <v>6.3998093813846246E-3</v>
      </c>
      <c r="AN45" s="24">
        <f t="shared" si="20"/>
        <v>-5.9313108276120019E-3</v>
      </c>
      <c r="AO45" s="24">
        <f t="shared" si="19"/>
        <v>6.153295167453221E-3</v>
      </c>
      <c r="AP45" s="24">
        <f t="shared" si="19"/>
        <v>6.9027893647017891E-3</v>
      </c>
      <c r="AQ45" s="24">
        <f t="shared" si="19"/>
        <v>8.6571509241559763E-3</v>
      </c>
      <c r="AR45" s="24">
        <f t="shared" si="24"/>
        <v>9.0637746148538589E-3</v>
      </c>
      <c r="AS45" s="24" t="e">
        <f t="shared" si="24"/>
        <v>#DIV/0!</v>
      </c>
      <c r="AT45" s="24">
        <f t="shared" si="24"/>
        <v>7.6719067517441175E-3</v>
      </c>
      <c r="AU45" s="21"/>
      <c r="AV45" s="24">
        <f t="shared" si="23"/>
        <v>0.44788029527216255</v>
      </c>
      <c r="AW45" s="24">
        <f t="shared" si="23"/>
        <v>0.48322744167249532</v>
      </c>
      <c r="AX45" s="24">
        <f t="shared" si="23"/>
        <v>0.52140174893336333</v>
      </c>
      <c r="AY45" s="24">
        <f t="shared" si="23"/>
        <v>0.44633750907257097</v>
      </c>
      <c r="AZ45" s="24">
        <f t="shared" si="23"/>
        <v>0.25024130765644914</v>
      </c>
      <c r="BA45" s="24">
        <f t="shared" si="23"/>
        <v>0.51725415185092483</v>
      </c>
      <c r="BB45" s="24">
        <f t="shared" si="23"/>
        <v>0.58257558845469037</v>
      </c>
      <c r="BC45" s="24">
        <f t="shared" si="23"/>
        <v>0.46949396298666191</v>
      </c>
      <c r="BD45" s="24">
        <f t="shared" si="23"/>
        <v>0.5059343890923913</v>
      </c>
      <c r="BE45" s="24">
        <f t="shared" si="23"/>
        <v>0.46714917508157816</v>
      </c>
      <c r="BF45" s="24">
        <f t="shared" si="23"/>
        <v>0.30262980432189424</v>
      </c>
      <c r="BG45" s="24">
        <f t="shared" si="23"/>
        <v>0.39843705799878815</v>
      </c>
      <c r="BH45" s="24">
        <f t="shared" si="23"/>
        <v>0.48355977349552148</v>
      </c>
      <c r="BI45" s="24">
        <f t="shared" si="22"/>
        <v>0.49932266716515206</v>
      </c>
      <c r="BJ45" s="24">
        <f t="shared" si="22"/>
        <v>0.47447563574645346</v>
      </c>
      <c r="BK45" s="24">
        <f t="shared" si="22"/>
        <v>0.35533118629846228</v>
      </c>
      <c r="BL45" s="24">
        <f t="shared" si="22"/>
        <v>0.44786509096079974</v>
      </c>
      <c r="BM45" s="24">
        <f t="shared" si="22"/>
        <v>0.47409741244510051</v>
      </c>
      <c r="BN45" s="24">
        <f t="shared" si="22"/>
        <v>0.46206927670609321</v>
      </c>
      <c r="BO45" s="24">
        <f t="shared" si="22"/>
        <v>0.47292663464319151</v>
      </c>
      <c r="BP45" s="24" t="e">
        <f t="shared" si="22"/>
        <v>#DIV/0!</v>
      </c>
      <c r="BQ45" s="24">
        <f t="shared" si="22"/>
        <v>0.47796277908571771</v>
      </c>
      <c r="BR45" s="21"/>
      <c r="BS45" s="35">
        <f t="shared" si="13"/>
        <v>43922</v>
      </c>
      <c r="BT45" s="24">
        <f t="shared" si="26"/>
        <v>1.0070671336600029E-3</v>
      </c>
      <c r="BU45" s="24">
        <f t="shared" si="25"/>
        <v>5.4286831662564232E-4</v>
      </c>
      <c r="BV45" s="24">
        <f t="shared" si="25"/>
        <v>6.2790048058387492E-4</v>
      </c>
      <c r="BW45" s="24">
        <f t="shared" si="25"/>
        <v>1.9658294230580497E-4</v>
      </c>
      <c r="BX45" s="24">
        <f t="shared" si="25"/>
        <v>1.2207593707984425E-4</v>
      </c>
      <c r="BY45" s="24">
        <f t="shared" si="25"/>
        <v>1.1761088427563748E-3</v>
      </c>
      <c r="BZ45" s="24">
        <f t="shared" si="25"/>
        <v>1.9737006393650658E-3</v>
      </c>
      <c r="CA45" s="24">
        <f t="shared" si="25"/>
        <v>-1.5165915598068253E-3</v>
      </c>
      <c r="CB45" s="24">
        <f t="shared" si="25"/>
        <v>1.9435302202909861E-3</v>
      </c>
      <c r="CC45" s="24">
        <f t="shared" si="25"/>
        <v>0</v>
      </c>
      <c r="CD45" s="24">
        <f t="shared" si="25"/>
        <v>2.7556915626118946E-4</v>
      </c>
      <c r="CE45" s="24">
        <f t="shared" si="25"/>
        <v>-1.954860864215926E-4</v>
      </c>
      <c r="CF45" s="24">
        <f t="shared" si="16"/>
        <v>6.1533260227003674E-3</v>
      </c>
    </row>
    <row r="46" spans="1:84" x14ac:dyDescent="0.25">
      <c r="A46" s="31">
        <f>+[1]PAT!A47</f>
        <v>43952</v>
      </c>
      <c r="B46" s="17">
        <f>+[1]PAT!B47</f>
        <v>313.38619999999997</v>
      </c>
      <c r="C46" s="17">
        <f>+[1]PAT!C47</f>
        <v>314.00040000000001</v>
      </c>
      <c r="D46" s="17">
        <f>+[1]PAT!D47</f>
        <v>268.32619999999997</v>
      </c>
      <c r="E46" s="17">
        <f>+[1]PAT!E47</f>
        <v>253.8511</v>
      </c>
      <c r="F46" s="17">
        <f>+[1]PAT!F47</f>
        <v>338.04450000000003</v>
      </c>
      <c r="G46" s="17">
        <f>+[1]PAT!G47</f>
        <v>318.27350000000001</v>
      </c>
      <c r="H46" s="17">
        <f>+[1]PAT!H47</f>
        <v>355.73070000000001</v>
      </c>
      <c r="I46" s="17">
        <f>+[1]PAT!I47</f>
        <v>357.23520000000002</v>
      </c>
      <c r="J46" s="17">
        <f>+[1]PAT!J47</f>
        <v>327.80880000000002</v>
      </c>
      <c r="K46" s="17">
        <f>+[1]PAT!K47</f>
        <v>315.91879999999998</v>
      </c>
      <c r="L46" s="17">
        <f>+[1]PAT!L47</f>
        <v>272.01870000000002</v>
      </c>
      <c r="M46" s="17">
        <f>+[1]PAT!M47</f>
        <v>276.22699999999998</v>
      </c>
      <c r="N46" s="17">
        <f>+[1]PAT!N47</f>
        <v>324.74509999999998</v>
      </c>
      <c r="O46" s="18">
        <f>+[1]PAT!R47</f>
        <v>263.57299999999998</v>
      </c>
      <c r="P46" s="19">
        <f>+[1]PAT!S47</f>
        <v>311.166</v>
      </c>
      <c r="Q46" s="20">
        <f>+[1]PAT!T47</f>
        <v>351.6481</v>
      </c>
      <c r="R46" s="18">
        <f t="shared" si="6"/>
        <v>313.38777223</v>
      </c>
      <c r="S46" s="19">
        <f t="shared" si="7"/>
        <v>298.21778622718358</v>
      </c>
      <c r="T46" s="19">
        <f t="shared" si="8"/>
        <v>288.93338170248865</v>
      </c>
      <c r="U46" s="19">
        <f t="shared" si="9"/>
        <v>291.06509963672386</v>
      </c>
      <c r="V46" s="19"/>
      <c r="W46" s="20">
        <f t="shared" si="10"/>
        <v>314.90160802892643</v>
      </c>
      <c r="X46" s="21"/>
      <c r="Y46" s="42">
        <f t="shared" si="20"/>
        <v>1.5930122714461703E-2</v>
      </c>
      <c r="Z46" s="24">
        <f t="shared" si="20"/>
        <v>1.4895347938973069E-2</v>
      </c>
      <c r="AA46" s="24">
        <f t="shared" si="20"/>
        <v>-2.2789546034772679E-3</v>
      </c>
      <c r="AB46" s="24">
        <f t="shared" si="20"/>
        <v>3.3996483979132019E-2</v>
      </c>
      <c r="AC46" s="24">
        <f t="shared" si="20"/>
        <v>-4.5062506486603926E-4</v>
      </c>
      <c r="AD46" s="24">
        <f t="shared" si="20"/>
        <v>1.9676623785208625E-2</v>
      </c>
      <c r="AE46" s="24">
        <f t="shared" si="20"/>
        <v>1.9913694707715424E-2</v>
      </c>
      <c r="AF46" s="24">
        <f t="shared" si="20"/>
        <v>5.5174160861306554E-3</v>
      </c>
      <c r="AG46" s="24">
        <f t="shared" si="20"/>
        <v>1.4621321222423322E-3</v>
      </c>
      <c r="AH46" s="24">
        <f t="shared" si="20"/>
        <v>5.7878127904889443E-2</v>
      </c>
      <c r="AI46" s="24">
        <f t="shared" si="20"/>
        <v>-4.7971334274076183E-3</v>
      </c>
      <c r="AJ46" s="24">
        <f t="shared" si="20"/>
        <v>1.5930379160236319E-2</v>
      </c>
      <c r="AK46" s="24">
        <f t="shared" si="20"/>
        <v>5.6160517013668088E-3</v>
      </c>
      <c r="AL46" s="24">
        <f t="shared" si="20"/>
        <v>3.9926045635177321E-2</v>
      </c>
      <c r="AM46" s="24">
        <f t="shared" si="20"/>
        <v>1.7556068168009364E-2</v>
      </c>
      <c r="AN46" s="24">
        <f t="shared" si="20"/>
        <v>4.6687758190988582E-4</v>
      </c>
      <c r="AO46" s="24">
        <f t="shared" si="19"/>
        <v>1.5931078814662936E-2</v>
      </c>
      <c r="AP46" s="24">
        <f t="shared" si="19"/>
        <v>2.2419628613152387E-2</v>
      </c>
      <c r="AQ46" s="24">
        <f t="shared" si="19"/>
        <v>3.1211404986620783E-2</v>
      </c>
      <c r="AR46" s="24">
        <f t="shared" si="24"/>
        <v>3.3686896304510716E-2</v>
      </c>
      <c r="AS46" s="24" t="e">
        <f t="shared" si="24"/>
        <v>#DIV/0!</v>
      </c>
      <c r="AT46" s="24">
        <f t="shared" si="24"/>
        <v>2.0840117469567154E-2</v>
      </c>
      <c r="AU46" s="21"/>
      <c r="AV46" s="24">
        <f t="shared" si="23"/>
        <v>0.42225689523168963</v>
      </c>
      <c r="AW46" s="24">
        <f t="shared" si="23"/>
        <v>0.46001810606134574</v>
      </c>
      <c r="AX46" s="24">
        <f t="shared" si="23"/>
        <v>0.48508008299696748</v>
      </c>
      <c r="AY46" s="24">
        <f t="shared" si="23"/>
        <v>0.43725314569386442</v>
      </c>
      <c r="AZ46" s="24">
        <f t="shared" si="23"/>
        <v>0.19705711441686757</v>
      </c>
      <c r="BA46" s="24">
        <f t="shared" si="23"/>
        <v>0.48867776353263692</v>
      </c>
      <c r="BB46" s="24">
        <f t="shared" si="23"/>
        <v>0.54494033362098504</v>
      </c>
      <c r="BC46" s="24">
        <f t="shared" si="23"/>
        <v>0.43169710326320243</v>
      </c>
      <c r="BD46" s="24">
        <f t="shared" si="23"/>
        <v>0.46553099260011654</v>
      </c>
      <c r="BE46" s="24">
        <f t="shared" si="23"/>
        <v>0.50208563042714416</v>
      </c>
      <c r="BF46" s="24">
        <f t="shared" si="23"/>
        <v>0.2963809153440442</v>
      </c>
      <c r="BG46" s="24">
        <f t="shared" si="23"/>
        <v>0.3831661795346466</v>
      </c>
      <c r="BH46" s="24">
        <f t="shared" si="23"/>
        <v>0.43934663535735785</v>
      </c>
      <c r="BI46" s="24">
        <f t="shared" si="22"/>
        <v>0.51488138344219037</v>
      </c>
      <c r="BJ46" s="24">
        <f t="shared" si="22"/>
        <v>0.45405080574992263</v>
      </c>
      <c r="BK46" s="24">
        <f t="shared" si="22"/>
        <v>0.30046027629891392</v>
      </c>
      <c r="BL46" s="24">
        <f t="shared" si="22"/>
        <v>0.42224376292176369</v>
      </c>
      <c r="BM46" s="24">
        <f t="shared" si="22"/>
        <v>0.45858458069417307</v>
      </c>
      <c r="BN46" s="24">
        <f t="shared" si="22"/>
        <v>0.45499403813120121</v>
      </c>
      <c r="BO46" s="24">
        <f t="shared" si="22"/>
        <v>0.46712427537367951</v>
      </c>
      <c r="BP46" s="24" t="e">
        <f t="shared" si="22"/>
        <v>#DIV/0!</v>
      </c>
      <c r="BQ46" s="24">
        <f t="shared" si="22"/>
        <v>0.45802781900678879</v>
      </c>
      <c r="BR46" s="21"/>
      <c r="BS46" s="35">
        <f t="shared" si="13"/>
        <v>43952</v>
      </c>
      <c r="BT46" s="24">
        <f t="shared" si="26"/>
        <v>4.0979756036362367E-3</v>
      </c>
      <c r="BU46" s="24">
        <f t="shared" si="25"/>
        <v>-6.9541112618903315E-5</v>
      </c>
      <c r="BV46" s="24">
        <f t="shared" si="25"/>
        <v>3.468693969829378E-3</v>
      </c>
      <c r="BW46" s="24">
        <f t="shared" si="25"/>
        <v>-4.9701204841149418E-5</v>
      </c>
      <c r="BX46" s="24">
        <f t="shared" si="25"/>
        <v>1.3041089278061392E-3</v>
      </c>
      <c r="BY46" s="24">
        <f t="shared" si="25"/>
        <v>1.1145484098729179E-3</v>
      </c>
      <c r="BZ46" s="24">
        <f t="shared" si="25"/>
        <v>8.5277973185267841E-4</v>
      </c>
      <c r="CA46" s="24">
        <f t="shared" si="25"/>
        <v>4.9493406537123635E-5</v>
      </c>
      <c r="CB46" s="24">
        <f t="shared" si="25"/>
        <v>4.3537079840581944E-3</v>
      </c>
      <c r="CC46" s="24">
        <f t="shared" si="25"/>
        <v>-8.8838086543940395E-5</v>
      </c>
      <c r="CD46" s="24">
        <f t="shared" si="25"/>
        <v>7.1330615854523903E-4</v>
      </c>
      <c r="CE46" s="24">
        <f t="shared" si="25"/>
        <v>1.84609958369015E-4</v>
      </c>
      <c r="CF46" s="24">
        <f t="shared" si="16"/>
        <v>1.5931143746502931E-2</v>
      </c>
    </row>
    <row r="47" spans="1:84" x14ac:dyDescent="0.25">
      <c r="A47" s="31">
        <f>+[1]PAT!A48</f>
        <v>43983</v>
      </c>
      <c r="B47" s="17">
        <f>+[1]PAT!B48</f>
        <v>319.40969999999999</v>
      </c>
      <c r="C47" s="17">
        <f>+[1]PAT!C48</f>
        <v>317.44749999999999</v>
      </c>
      <c r="D47" s="17">
        <f>+[1]PAT!D48</f>
        <v>278.45460000000003</v>
      </c>
      <c r="E47" s="17">
        <f>+[1]PAT!E48</f>
        <v>270.28149999999999</v>
      </c>
      <c r="F47" s="17">
        <f>+[1]PAT!F48</f>
        <v>344.6003</v>
      </c>
      <c r="G47" s="17">
        <f>+[1]PAT!G48</f>
        <v>325.65600000000001</v>
      </c>
      <c r="H47" s="17">
        <f>+[1]PAT!H48</f>
        <v>362.0806</v>
      </c>
      <c r="I47" s="17">
        <f>+[1]PAT!I48</f>
        <v>364.44749999999999</v>
      </c>
      <c r="J47" s="17">
        <f>+[1]PAT!J48</f>
        <v>329.67169999999999</v>
      </c>
      <c r="K47" s="17">
        <f>+[1]PAT!K48</f>
        <v>313.46710000000002</v>
      </c>
      <c r="L47" s="17">
        <f>+[1]PAT!L48</f>
        <v>268.00940000000003</v>
      </c>
      <c r="M47" s="17">
        <f>+[1]PAT!M48</f>
        <v>281.53620000000001</v>
      </c>
      <c r="N47" s="17">
        <f>+[1]PAT!N48</f>
        <v>329.07690000000002</v>
      </c>
      <c r="O47" s="18">
        <f>+[1]PAT!R48</f>
        <v>279.80880000000002</v>
      </c>
      <c r="P47" s="19">
        <f>+[1]PAT!S48</f>
        <v>315.97910000000002</v>
      </c>
      <c r="Q47" s="20">
        <f>+[1]PAT!T48</f>
        <v>355.45339999999999</v>
      </c>
      <c r="R47" s="18">
        <f t="shared" si="6"/>
        <v>319.41032190999999</v>
      </c>
      <c r="S47" s="19">
        <f t="shared" si="7"/>
        <v>304.41056545481973</v>
      </c>
      <c r="T47" s="19">
        <f t="shared" si="8"/>
        <v>296.86652598981902</v>
      </c>
      <c r="U47" s="19">
        <f t="shared" si="9"/>
        <v>299.43845650594454</v>
      </c>
      <c r="V47" s="19"/>
      <c r="W47" s="20">
        <f t="shared" si="10"/>
        <v>321.93534678286665</v>
      </c>
      <c r="X47" s="21"/>
      <c r="Y47" s="42">
        <f t="shared" si="20"/>
        <v>1.9220693189425653E-2</v>
      </c>
      <c r="Z47" s="24">
        <f t="shared" si="20"/>
        <v>1.0978011492978945E-2</v>
      </c>
      <c r="AA47" s="24">
        <f t="shared" si="20"/>
        <v>3.7746593511927218E-2</v>
      </c>
      <c r="AB47" s="24">
        <f t="shared" si="20"/>
        <v>6.4724557033631003E-2</v>
      </c>
      <c r="AC47" s="24">
        <f t="shared" si="20"/>
        <v>1.939330472763201E-2</v>
      </c>
      <c r="AD47" s="24">
        <f t="shared" si="20"/>
        <v>2.3195459251241335E-2</v>
      </c>
      <c r="AE47" s="24">
        <f t="shared" si="20"/>
        <v>1.7850300803388564E-2</v>
      </c>
      <c r="AF47" s="24">
        <f t="shared" si="20"/>
        <v>2.0189219875308861E-2</v>
      </c>
      <c r="AG47" s="24">
        <f t="shared" si="20"/>
        <v>5.6828858773771973E-3</v>
      </c>
      <c r="AH47" s="24">
        <f t="shared" si="20"/>
        <v>-7.7605384674794831E-3</v>
      </c>
      <c r="AI47" s="24">
        <f t="shared" si="20"/>
        <v>-1.4739060219021716E-2</v>
      </c>
      <c r="AJ47" s="24">
        <f t="shared" si="20"/>
        <v>1.9220423781889595E-2</v>
      </c>
      <c r="AK47" s="24">
        <f t="shared" si="20"/>
        <v>1.3339077325570159E-2</v>
      </c>
      <c r="AL47" s="24">
        <f t="shared" si="20"/>
        <v>6.1598873936253185E-2</v>
      </c>
      <c r="AM47" s="24">
        <f t="shared" si="20"/>
        <v>1.5467949583180651E-2</v>
      </c>
      <c r="AN47" s="24">
        <f t="shared" si="20"/>
        <v>1.0821329619014053E-2</v>
      </c>
      <c r="AO47" s="24">
        <f t="shared" si="19"/>
        <v>1.9217564352127736E-2</v>
      </c>
      <c r="AP47" s="24">
        <f t="shared" si="19"/>
        <v>2.0765962037282648E-2</v>
      </c>
      <c r="AQ47" s="24">
        <f t="shared" si="19"/>
        <v>2.7456655373587324E-2</v>
      </c>
      <c r="AR47" s="24">
        <f t="shared" si="24"/>
        <v>2.8767986542087787E-2</v>
      </c>
      <c r="AS47" s="24" t="e">
        <f t="shared" si="24"/>
        <v>#DIV/0!</v>
      </c>
      <c r="AT47" s="24">
        <f t="shared" si="24"/>
        <v>2.233630624488292E-2</v>
      </c>
      <c r="AU47" s="21"/>
      <c r="AV47" s="24">
        <f t="shared" si="23"/>
        <v>0.4105573077809701</v>
      </c>
      <c r="AW47" s="24">
        <f t="shared" si="23"/>
        <v>0.4342256972619154</v>
      </c>
      <c r="AX47" s="24">
        <f t="shared" si="23"/>
        <v>0.49932963384546802</v>
      </c>
      <c r="AY47" s="24">
        <f t="shared" si="23"/>
        <v>0.50237350127568758</v>
      </c>
      <c r="AZ47" s="24">
        <f t="shared" si="23"/>
        <v>0.18745877840026082</v>
      </c>
      <c r="BA47" s="24">
        <f t="shared" si="23"/>
        <v>0.46948920115679815</v>
      </c>
      <c r="BB47" s="24">
        <f t="shared" si="23"/>
        <v>0.50269407933371602</v>
      </c>
      <c r="BC47" s="24">
        <f t="shared" si="23"/>
        <v>0.43872118935627191</v>
      </c>
      <c r="BD47" s="24">
        <f t="shared" si="23"/>
        <v>0.38441436387061234</v>
      </c>
      <c r="BE47" s="24">
        <f t="shared" si="23"/>
        <v>0.44025727946129178</v>
      </c>
      <c r="BF47" s="24">
        <f t="shared" si="23"/>
        <v>0.27665410222687359</v>
      </c>
      <c r="BG47" s="24">
        <f t="shared" si="23"/>
        <v>0.37716306644752295</v>
      </c>
      <c r="BH47" s="24">
        <f t="shared" si="23"/>
        <v>0.42380240337063779</v>
      </c>
      <c r="BI47" s="24">
        <f t="shared" si="22"/>
        <v>0.57231111225993248</v>
      </c>
      <c r="BJ47" s="24">
        <f t="shared" si="22"/>
        <v>0.43678587928017731</v>
      </c>
      <c r="BK47" s="24">
        <f t="shared" si="22"/>
        <v>0.2767254935343606</v>
      </c>
      <c r="BL47" s="24">
        <f t="shared" si="22"/>
        <v>0.41053844019093644</v>
      </c>
      <c r="BM47" s="24">
        <f t="shared" si="22"/>
        <v>0.44815177971797371</v>
      </c>
      <c r="BN47" s="24">
        <f t="shared" si="22"/>
        <v>0.45526125671850903</v>
      </c>
      <c r="BO47" s="24">
        <f t="shared" si="22"/>
        <v>0.46839635758899112</v>
      </c>
      <c r="BP47" s="24" t="e">
        <f t="shared" si="22"/>
        <v>#DIV/0!</v>
      </c>
      <c r="BQ47" s="24">
        <f t="shared" si="22"/>
        <v>0.4510215167475744</v>
      </c>
      <c r="BR47" s="21"/>
      <c r="BS47" s="35">
        <f t="shared" si="13"/>
        <v>43983</v>
      </c>
      <c r="BT47" s="24">
        <f t="shared" si="26"/>
        <v>3.0171702838223059E-3</v>
      </c>
      <c r="BU47" s="24">
        <f t="shared" si="25"/>
        <v>1.1311729744321929E-3</v>
      </c>
      <c r="BV47" s="24">
        <f t="shared" si="25"/>
        <v>6.7213466323660688E-3</v>
      </c>
      <c r="BW47" s="24">
        <f t="shared" si="25"/>
        <v>2.1044751811024149E-3</v>
      </c>
      <c r="BX47" s="24">
        <f t="shared" si="25"/>
        <v>1.5429963093461026E-3</v>
      </c>
      <c r="BY47" s="24">
        <f t="shared" si="25"/>
        <v>1.0029798695666869E-3</v>
      </c>
      <c r="BZ47" s="24">
        <f t="shared" si="25"/>
        <v>3.0884916438566733E-3</v>
      </c>
      <c r="CA47" s="24">
        <f t="shared" si="25"/>
        <v>1.8962707994161509E-4</v>
      </c>
      <c r="CB47" s="24">
        <f t="shared" si="25"/>
        <v>-6.0786687480175229E-4</v>
      </c>
      <c r="CC47" s="24">
        <f t="shared" si="25"/>
        <v>-2.6738372653294855E-4</v>
      </c>
      <c r="CD47" s="24">
        <f t="shared" si="25"/>
        <v>8.6062296297667758E-4</v>
      </c>
      <c r="CE47" s="24">
        <f t="shared" si="25"/>
        <v>4.3402842882041829E-4</v>
      </c>
      <c r="CF47" s="24">
        <f t="shared" si="16"/>
        <v>1.9217660764896453E-2</v>
      </c>
    </row>
    <row r="48" spans="1:84" x14ac:dyDescent="0.25">
      <c r="A48" s="31">
        <f>+[1]PAT!A49</f>
        <v>44013</v>
      </c>
      <c r="B48" s="17">
        <f>+[1]PAT!B49</f>
        <v>328.1311</v>
      </c>
      <c r="C48" s="17">
        <f>+[1]PAT!C49</f>
        <v>323.90679999999998</v>
      </c>
      <c r="D48" s="17">
        <f>+[1]PAT!D49</f>
        <v>282.21820000000002</v>
      </c>
      <c r="E48" s="17">
        <f>+[1]PAT!E49</f>
        <v>286.47859999999997</v>
      </c>
      <c r="F48" s="17">
        <f>+[1]PAT!F49</f>
        <v>348.4237</v>
      </c>
      <c r="G48" s="17">
        <f>+[1]PAT!G49</f>
        <v>344.11349999999999</v>
      </c>
      <c r="H48" s="17">
        <f>+[1]PAT!H49</f>
        <v>369.82569999999998</v>
      </c>
      <c r="I48" s="17">
        <f>+[1]PAT!I49</f>
        <v>369.51159999999999</v>
      </c>
      <c r="J48" s="17">
        <f>+[1]PAT!J49</f>
        <v>329.99880000000002</v>
      </c>
      <c r="K48" s="17">
        <f>+[1]PAT!K49</f>
        <v>333.0711</v>
      </c>
      <c r="L48" s="17">
        <f>+[1]PAT!L49</f>
        <v>268.30560000000003</v>
      </c>
      <c r="M48" s="17">
        <f>+[1]PAT!M49</f>
        <v>289.2235</v>
      </c>
      <c r="N48" s="17">
        <f>+[1]PAT!N49</f>
        <v>333.99599999999998</v>
      </c>
      <c r="O48" s="18">
        <f>+[1]PAT!R49</f>
        <v>294.20440000000002</v>
      </c>
      <c r="P48" s="19">
        <f>+[1]PAT!S49</f>
        <v>325.84550000000002</v>
      </c>
      <c r="Q48" s="20">
        <f>+[1]PAT!T49</f>
        <v>356.80290000000002</v>
      </c>
      <c r="R48" s="18">
        <f t="shared" si="6"/>
        <v>328.13171752999995</v>
      </c>
      <c r="S48" s="19">
        <f t="shared" si="7"/>
        <v>315.35814705083726</v>
      </c>
      <c r="T48" s="19">
        <f t="shared" si="8"/>
        <v>312.00691018099542</v>
      </c>
      <c r="U48" s="19">
        <f t="shared" si="9"/>
        <v>315.82922602377806</v>
      </c>
      <c r="V48" s="19"/>
      <c r="W48" s="20">
        <f t="shared" si="10"/>
        <v>333.14012102725758</v>
      </c>
      <c r="X48" s="21"/>
      <c r="Y48" s="42">
        <f t="shared" si="20"/>
        <v>2.7304743719430036E-2</v>
      </c>
      <c r="Z48" s="24">
        <f t="shared" si="20"/>
        <v>2.0347616535017599E-2</v>
      </c>
      <c r="AA48" s="24">
        <f t="shared" si="20"/>
        <v>1.3516027388306817E-2</v>
      </c>
      <c r="AB48" s="24">
        <f t="shared" si="20"/>
        <v>5.9926780042289129E-2</v>
      </c>
      <c r="AC48" s="24">
        <f t="shared" si="20"/>
        <v>1.1095173161485894E-2</v>
      </c>
      <c r="AD48" s="24">
        <f t="shared" si="20"/>
        <v>5.6677905519935123E-2</v>
      </c>
      <c r="AE48" s="24">
        <f t="shared" si="20"/>
        <v>2.1390541222037207E-2</v>
      </c>
      <c r="AF48" s="24">
        <f t="shared" si="20"/>
        <v>1.3895279841403818E-2</v>
      </c>
      <c r="AG48" s="24">
        <f t="shared" si="20"/>
        <v>9.9219920909199288E-4</v>
      </c>
      <c r="AH48" s="24">
        <f t="shared" si="20"/>
        <v>6.2539258505916573E-2</v>
      </c>
      <c r="AI48" s="24">
        <f t="shared" si="20"/>
        <v>1.1051851166414828E-3</v>
      </c>
      <c r="AJ48" s="24">
        <f t="shared" si="20"/>
        <v>2.7304836820273959E-2</v>
      </c>
      <c r="AK48" s="24">
        <f t="shared" si="20"/>
        <v>1.4948177766351822E-2</v>
      </c>
      <c r="AL48" s="24">
        <f t="shared" si="20"/>
        <v>5.1447988769474096E-2</v>
      </c>
      <c r="AM48" s="24">
        <f t="shared" si="20"/>
        <v>3.1224849997990356E-2</v>
      </c>
      <c r="AN48" s="24">
        <f t="shared" si="20"/>
        <v>3.7965595490154769E-3</v>
      </c>
      <c r="AO48" s="24">
        <f t="shared" si="19"/>
        <v>2.7304676842777154E-2</v>
      </c>
      <c r="AP48" s="24">
        <f t="shared" si="19"/>
        <v>3.5963211656798943E-2</v>
      </c>
      <c r="AQ48" s="24">
        <f t="shared" si="19"/>
        <v>5.1000644618637958E-2</v>
      </c>
      <c r="AR48" s="24">
        <f t="shared" si="24"/>
        <v>5.4738358289353917E-2</v>
      </c>
      <c r="AS48" s="24" t="e">
        <f t="shared" si="24"/>
        <v>#DIV/0!</v>
      </c>
      <c r="AT48" s="24">
        <f t="shared" si="24"/>
        <v>3.4804423796148454E-2</v>
      </c>
      <c r="AU48" s="21"/>
      <c r="AV48" s="24">
        <f t="shared" si="23"/>
        <v>0.41312901105848443</v>
      </c>
      <c r="AW48" s="24">
        <f t="shared" si="23"/>
        <v>0.42981979086841515</v>
      </c>
      <c r="AX48" s="24">
        <f t="shared" si="23"/>
        <v>0.50977115228446501</v>
      </c>
      <c r="AY48" s="24">
        <f t="shared" si="23"/>
        <v>0.54078822179756969</v>
      </c>
      <c r="AZ48" s="24">
        <f t="shared" si="23"/>
        <v>0.17391729162953506</v>
      </c>
      <c r="BA48" s="24">
        <f t="shared" si="23"/>
        <v>0.51026134264471001</v>
      </c>
      <c r="BB48" s="24">
        <f t="shared" si="23"/>
        <v>0.47787281026878392</v>
      </c>
      <c r="BC48" s="24">
        <f t="shared" si="23"/>
        <v>0.42880133324826541</v>
      </c>
      <c r="BD48" s="24">
        <f t="shared" ref="BD48:BK83" si="27">+J48/J36-1</f>
        <v>0.36470173714756449</v>
      </c>
      <c r="BE48" s="24">
        <f t="shared" si="27"/>
        <v>0.48301310650302676</v>
      </c>
      <c r="BF48" s="24">
        <f t="shared" si="27"/>
        <v>0.24873802367479692</v>
      </c>
      <c r="BG48" s="24">
        <f t="shared" si="27"/>
        <v>0.36926672066908717</v>
      </c>
      <c r="BH48" s="24">
        <f t="shared" si="27"/>
        <v>0.41217478366829896</v>
      </c>
      <c r="BI48" s="24">
        <f t="shared" si="22"/>
        <v>0.59921942734450395</v>
      </c>
      <c r="BJ48" s="24">
        <f t="shared" si="22"/>
        <v>0.44700024735009003</v>
      </c>
      <c r="BK48" s="24">
        <f t="shared" si="22"/>
        <v>0.24894253790901821</v>
      </c>
      <c r="BL48" s="24">
        <f t="shared" si="22"/>
        <v>0.41310912058159976</v>
      </c>
      <c r="BM48" s="24">
        <f t="shared" si="22"/>
        <v>0.46139032709970995</v>
      </c>
      <c r="BN48" s="24">
        <f t="shared" si="22"/>
        <v>0.48351323908316335</v>
      </c>
      <c r="BO48" s="24">
        <f t="shared" si="22"/>
        <v>0.5027768869471958</v>
      </c>
      <c r="BP48" s="24" t="e">
        <f t="shared" si="22"/>
        <v>#DIV/0!</v>
      </c>
      <c r="BQ48" s="24">
        <f t="shared" si="22"/>
        <v>0.46143991372433191</v>
      </c>
      <c r="BR48" s="21"/>
      <c r="BS48" s="35">
        <f t="shared" si="13"/>
        <v>44013</v>
      </c>
      <c r="BT48" s="24">
        <f t="shared" si="26"/>
        <v>5.5470638180368211E-3</v>
      </c>
      <c r="BU48" s="24">
        <f t="shared" si="25"/>
        <v>4.124045074398176E-4</v>
      </c>
      <c r="BV48" s="24">
        <f t="shared" si="25"/>
        <v>6.5009554186989229E-3</v>
      </c>
      <c r="BW48" s="24">
        <f t="shared" si="25"/>
        <v>1.2042027527654896E-3</v>
      </c>
      <c r="BX48" s="24">
        <f t="shared" si="25"/>
        <v>3.7850016765301705E-3</v>
      </c>
      <c r="BY48" s="24">
        <f t="shared" si="25"/>
        <v>1.2002843057051773E-3</v>
      </c>
      <c r="BZ48" s="24">
        <f t="shared" si="25"/>
        <v>2.1276818456045623E-3</v>
      </c>
      <c r="CA48" s="24">
        <f t="shared" si="25"/>
        <v>3.26680435816475E-5</v>
      </c>
      <c r="CB48" s="24">
        <f t="shared" si="25"/>
        <v>4.7688933679847518E-3</v>
      </c>
      <c r="CC48" s="24">
        <f t="shared" si="25"/>
        <v>1.938131496945765E-5</v>
      </c>
      <c r="CD48" s="24">
        <f t="shared" si="25"/>
        <v>1.222614216161875E-3</v>
      </c>
      <c r="CE48" s="24">
        <f t="shared" si="25"/>
        <v>4.8357873915538151E-4</v>
      </c>
      <c r="CF48" s="24">
        <f t="shared" si="16"/>
        <v>2.7304730006634071E-2</v>
      </c>
    </row>
    <row r="49" spans="1:84" x14ac:dyDescent="0.25">
      <c r="A49" s="31">
        <f>+[1]PAT!A50</f>
        <v>44044</v>
      </c>
      <c r="B49" s="17">
        <f>+[1]PAT!B50</f>
        <v>337.67500000000001</v>
      </c>
      <c r="C49" s="17">
        <f>+[1]PAT!C50</f>
        <v>335.16759999999999</v>
      </c>
      <c r="D49" s="17">
        <f>+[1]PAT!D50</f>
        <v>285.23489999999998</v>
      </c>
      <c r="E49" s="17">
        <f>+[1]PAT!E50</f>
        <v>293.30259999999998</v>
      </c>
      <c r="F49" s="17">
        <f>+[1]PAT!F50</f>
        <v>353.30630000000002</v>
      </c>
      <c r="G49" s="17">
        <f>+[1]PAT!G50</f>
        <v>359.5478</v>
      </c>
      <c r="H49" s="17">
        <f>+[1]PAT!H50</f>
        <v>377.85840000000002</v>
      </c>
      <c r="I49" s="17">
        <f>+[1]PAT!I50</f>
        <v>382.33479999999997</v>
      </c>
      <c r="J49" s="17">
        <f>+[1]PAT!J50</f>
        <v>329.92860000000002</v>
      </c>
      <c r="K49" s="17">
        <f>+[1]PAT!K50</f>
        <v>350.61410000000001</v>
      </c>
      <c r="L49" s="17">
        <f>+[1]PAT!L50</f>
        <v>268.29450000000003</v>
      </c>
      <c r="M49" s="17">
        <f>+[1]PAT!M50</f>
        <v>294.41309999999999</v>
      </c>
      <c r="N49" s="17">
        <f>+[1]PAT!N50</f>
        <v>341.31259999999997</v>
      </c>
      <c r="O49" s="18">
        <f>+[1]PAT!R50</f>
        <v>303.91210000000001</v>
      </c>
      <c r="P49" s="19">
        <f>+[1]PAT!S50</f>
        <v>337.20209999999997</v>
      </c>
      <c r="Q49" s="20">
        <f>+[1]PAT!T50</f>
        <v>360.12299999999999</v>
      </c>
      <c r="R49" s="18">
        <f t="shared" si="6"/>
        <v>337.67559721999999</v>
      </c>
      <c r="S49" s="19">
        <f t="shared" si="7"/>
        <v>325.82227348016295</v>
      </c>
      <c r="T49" s="19">
        <f t="shared" si="8"/>
        <v>322.59018922511308</v>
      </c>
      <c r="U49" s="19">
        <f t="shared" si="9"/>
        <v>327.31738913474237</v>
      </c>
      <c r="V49" s="19"/>
      <c r="W49" s="20">
        <f t="shared" si="10"/>
        <v>343.51400663823472</v>
      </c>
      <c r="X49" s="21"/>
      <c r="Y49" s="42">
        <f t="shared" si="20"/>
        <v>2.90856307128462E-2</v>
      </c>
      <c r="Z49" s="24">
        <f t="shared" si="20"/>
        <v>3.4765556017965826E-2</v>
      </c>
      <c r="AA49" s="24">
        <f t="shared" si="20"/>
        <v>1.0689246830998034E-2</v>
      </c>
      <c r="AB49" s="24">
        <f t="shared" si="20"/>
        <v>2.3820278373323678E-2</v>
      </c>
      <c r="AC49" s="24">
        <f t="shared" si="20"/>
        <v>1.4013398055298776E-2</v>
      </c>
      <c r="AD49" s="24">
        <f t="shared" ref="Y49:AN65" si="28">+G49/G48-1</f>
        <v>4.4852352494162639E-2</v>
      </c>
      <c r="AE49" s="24">
        <f t="shared" si="28"/>
        <v>2.1720231990367544E-2</v>
      </c>
      <c r="AF49" s="24">
        <f t="shared" si="28"/>
        <v>3.470310539642063E-2</v>
      </c>
      <c r="AG49" s="24">
        <f t="shared" si="28"/>
        <v>-2.1272804628380548E-4</v>
      </c>
      <c r="AH49" s="24">
        <f t="shared" si="28"/>
        <v>5.2670435831869034E-2</v>
      </c>
      <c r="AI49" s="24">
        <f t="shared" si="28"/>
        <v>-4.137073545984471E-5</v>
      </c>
      <c r="AJ49" s="24">
        <f t="shared" si="28"/>
        <v>1.7943216923935967E-2</v>
      </c>
      <c r="AK49" s="24">
        <f t="shared" si="28"/>
        <v>2.1906250374255976E-2</v>
      </c>
      <c r="AL49" s="24">
        <f t="shared" si="28"/>
        <v>3.2996447367884318E-2</v>
      </c>
      <c r="AM49" s="24">
        <f t="shared" si="28"/>
        <v>3.4852713939581559E-2</v>
      </c>
      <c r="AN49" s="24">
        <f t="shared" si="28"/>
        <v>9.3051373741637189E-3</v>
      </c>
      <c r="AO49" s="24">
        <f t="shared" si="19"/>
        <v>2.9085514079045138E-2</v>
      </c>
      <c r="AP49" s="24">
        <f t="shared" si="19"/>
        <v>3.3181722201198749E-2</v>
      </c>
      <c r="AQ49" s="24">
        <f t="shared" si="19"/>
        <v>3.3920014906010598E-2</v>
      </c>
      <c r="AR49" s="24">
        <f t="shared" si="24"/>
        <v>3.6374604261922849E-2</v>
      </c>
      <c r="AS49" s="24" t="e">
        <f t="shared" si="24"/>
        <v>#DIV/0!</v>
      </c>
      <c r="AT49" s="24">
        <f t="shared" si="24"/>
        <v>3.1139706556474245E-2</v>
      </c>
      <c r="AU49" s="21"/>
      <c r="AV49" s="24">
        <f t="shared" ref="AV49:BC80" si="29">+B49/B37-1</f>
        <v>0.39533797819276928</v>
      </c>
      <c r="AW49" s="24">
        <f t="shared" si="29"/>
        <v>0.42145148806683852</v>
      </c>
      <c r="AX49" s="24">
        <f t="shared" si="29"/>
        <v>0.45664310380223117</v>
      </c>
      <c r="AY49" s="24">
        <f t="shared" si="29"/>
        <v>0.52516235581155546</v>
      </c>
      <c r="AZ49" s="24">
        <f t="shared" si="29"/>
        <v>0.16727325468833731</v>
      </c>
      <c r="BA49" s="24">
        <f t="shared" si="29"/>
        <v>0.4765332241514757</v>
      </c>
      <c r="BB49" s="24">
        <f t="shared" si="29"/>
        <v>0.41778972302591688</v>
      </c>
      <c r="BC49" s="24">
        <f t="shared" si="29"/>
        <v>0.40019834642947139</v>
      </c>
      <c r="BD49" s="24">
        <f t="shared" si="27"/>
        <v>0.3542554990567417</v>
      </c>
      <c r="BE49" s="24">
        <f t="shared" si="27"/>
        <v>0.48864665976578325</v>
      </c>
      <c r="BF49" s="24">
        <f t="shared" si="27"/>
        <v>0.2067112149982484</v>
      </c>
      <c r="BG49" s="24">
        <f t="shared" si="27"/>
        <v>0.34338653406182029</v>
      </c>
      <c r="BH49" s="24">
        <f t="shared" si="27"/>
        <v>0.38599936489218178</v>
      </c>
      <c r="BI49" s="24">
        <f t="shared" si="22"/>
        <v>0.57757994648173194</v>
      </c>
      <c r="BJ49" s="24">
        <f t="shared" si="22"/>
        <v>0.42456506043590903</v>
      </c>
      <c r="BK49" s="24">
        <f t="shared" si="22"/>
        <v>0.24019675200094226</v>
      </c>
      <c r="BL49" s="24">
        <f t="shared" si="22"/>
        <v>0.3953212569608564</v>
      </c>
      <c r="BM49" s="24">
        <f t="shared" si="22"/>
        <v>0.44665602019524853</v>
      </c>
      <c r="BN49" s="24">
        <f t="shared" si="22"/>
        <v>0.46673744390960081</v>
      </c>
      <c r="BO49" s="24">
        <f t="shared" si="22"/>
        <v>0.48734608204639551</v>
      </c>
      <c r="BP49" s="24" t="e">
        <f t="shared" si="22"/>
        <v>#DIV/0!</v>
      </c>
      <c r="BQ49" s="24">
        <f t="shared" si="22"/>
        <v>0.43730822233784261</v>
      </c>
      <c r="BR49" s="21"/>
      <c r="BS49" s="35">
        <f t="shared" si="13"/>
        <v>44044</v>
      </c>
      <c r="BT49" s="24">
        <f t="shared" si="26"/>
        <v>9.4134248170929385E-3</v>
      </c>
      <c r="BU49" s="24">
        <f t="shared" si="25"/>
        <v>3.217753513763204E-4</v>
      </c>
      <c r="BV49" s="24">
        <f t="shared" si="25"/>
        <v>2.6661197308027237E-3</v>
      </c>
      <c r="BW49" s="24">
        <f t="shared" si="25"/>
        <v>1.4969308303906653E-3</v>
      </c>
      <c r="BX49" s="24">
        <f t="shared" si="25"/>
        <v>3.0809229908411624E-3</v>
      </c>
      <c r="BY49" s="24">
        <f t="shared" si="25"/>
        <v>1.2117676440910406E-3</v>
      </c>
      <c r="BZ49" s="24">
        <f t="shared" si="25"/>
        <v>5.2444691771063407E-3</v>
      </c>
      <c r="CA49" s="24">
        <f t="shared" si="25"/>
        <v>-6.8246502693587845E-6</v>
      </c>
      <c r="CB49" s="24">
        <f t="shared" si="25"/>
        <v>4.1541051732066859E-3</v>
      </c>
      <c r="CC49" s="24">
        <f t="shared" si="25"/>
        <v>-7.0700399931606322E-7</v>
      </c>
      <c r="CD49" s="24">
        <f t="shared" si="25"/>
        <v>8.0343399330328391E-4</v>
      </c>
      <c r="CE49" s="24">
        <f t="shared" si="25"/>
        <v>7.0015076291153069E-4</v>
      </c>
      <c r="CF49" s="24">
        <f t="shared" si="16"/>
        <v>2.9085568816854014E-2</v>
      </c>
    </row>
    <row r="50" spans="1:84" x14ac:dyDescent="0.25">
      <c r="A50" s="31">
        <f>+[1]PAT!A51</f>
        <v>44075</v>
      </c>
      <c r="B50" s="17">
        <f>+[1]PAT!B51</f>
        <v>345.34809999999999</v>
      </c>
      <c r="C50" s="17">
        <f>+[1]PAT!C51</f>
        <v>343.91950000000003</v>
      </c>
      <c r="D50" s="17">
        <f>+[1]PAT!D51</f>
        <v>297.00049999999999</v>
      </c>
      <c r="E50" s="17">
        <f>+[1]PAT!E51</f>
        <v>302.04399999999998</v>
      </c>
      <c r="F50" s="17">
        <f>+[1]PAT!F51</f>
        <v>358.53379999999999</v>
      </c>
      <c r="G50" s="17">
        <f>+[1]PAT!G51</f>
        <v>366.10539999999997</v>
      </c>
      <c r="H50" s="17">
        <f>+[1]PAT!H51</f>
        <v>393.27210000000002</v>
      </c>
      <c r="I50" s="17">
        <f>+[1]PAT!I51</f>
        <v>396.45580000000001</v>
      </c>
      <c r="J50" s="17">
        <f>+[1]PAT!J51</f>
        <v>331.2242</v>
      </c>
      <c r="K50" s="17">
        <f>+[1]PAT!K51</f>
        <v>349.93599999999998</v>
      </c>
      <c r="L50" s="17">
        <f>+[1]PAT!L51</f>
        <v>266.44060000000002</v>
      </c>
      <c r="M50" s="17">
        <f>+[1]PAT!M51</f>
        <v>295.93700000000001</v>
      </c>
      <c r="N50" s="17">
        <f>+[1]PAT!N51</f>
        <v>344.44540000000001</v>
      </c>
      <c r="O50" s="18">
        <f>+[1]PAT!R51</f>
        <v>316.6755</v>
      </c>
      <c r="P50" s="19">
        <f>+[1]PAT!S51</f>
        <v>343.75170000000003</v>
      </c>
      <c r="Q50" s="20">
        <f>+[1]PAT!T51</f>
        <v>368.44720000000001</v>
      </c>
      <c r="R50" s="18">
        <f t="shared" si="6"/>
        <v>345.34779132</v>
      </c>
      <c r="S50" s="19">
        <f t="shared" si="7"/>
        <v>332.58906804947958</v>
      </c>
      <c r="T50" s="19">
        <f t="shared" si="8"/>
        <v>327.32227618778279</v>
      </c>
      <c r="U50" s="19">
        <f t="shared" si="9"/>
        <v>332.58770561426684</v>
      </c>
      <c r="V50" s="19"/>
      <c r="W50" s="20">
        <f t="shared" si="10"/>
        <v>351.40655496013352</v>
      </c>
      <c r="X50" s="21"/>
      <c r="Y50" s="42">
        <f t="shared" si="28"/>
        <v>2.2723328644406626E-2</v>
      </c>
      <c r="Z50" s="24">
        <f t="shared" si="28"/>
        <v>2.6112010826822241E-2</v>
      </c>
      <c r="AA50" s="24">
        <f t="shared" si="28"/>
        <v>4.1248809314708756E-2</v>
      </c>
      <c r="AB50" s="24">
        <f t="shared" si="28"/>
        <v>2.9803349850973104E-2</v>
      </c>
      <c r="AC50" s="24">
        <f t="shared" si="28"/>
        <v>1.4795943350005336E-2</v>
      </c>
      <c r="AD50" s="24">
        <f t="shared" si="28"/>
        <v>1.823846509421001E-2</v>
      </c>
      <c r="AE50" s="24">
        <f t="shared" si="28"/>
        <v>4.0792265038966935E-2</v>
      </c>
      <c r="AF50" s="24">
        <f t="shared" si="28"/>
        <v>3.6933598511043275E-2</v>
      </c>
      <c r="AG50" s="24">
        <f t="shared" si="28"/>
        <v>3.9269102466412686E-3</v>
      </c>
      <c r="AH50" s="24">
        <f t="shared" si="28"/>
        <v>-1.9340351685800394E-3</v>
      </c>
      <c r="AI50" s="24">
        <f t="shared" si="28"/>
        <v>-6.909944109924071E-3</v>
      </c>
      <c r="AJ50" s="24">
        <f t="shared" si="28"/>
        <v>5.1760604402455446E-3</v>
      </c>
      <c r="AK50" s="24">
        <f t="shared" si="28"/>
        <v>9.1786825332555999E-3</v>
      </c>
      <c r="AL50" s="24">
        <f t="shared" si="28"/>
        <v>4.1997011635930281E-2</v>
      </c>
      <c r="AM50" s="24">
        <f t="shared" si="28"/>
        <v>1.9423366580457513E-2</v>
      </c>
      <c r="AN50" s="24">
        <f t="shared" si="28"/>
        <v>2.3114880193711551E-2</v>
      </c>
      <c r="AO50" s="24">
        <f t="shared" si="19"/>
        <v>2.2720605703116625E-2</v>
      </c>
      <c r="AP50" s="24">
        <f t="shared" si="19"/>
        <v>2.0768360913572037E-2</v>
      </c>
      <c r="AQ50" s="24">
        <f t="shared" si="19"/>
        <v>1.466903557741972E-2</v>
      </c>
      <c r="AR50" s="24">
        <f t="shared" si="24"/>
        <v>1.6101547471878863E-2</v>
      </c>
      <c r="AS50" s="24" t="e">
        <f t="shared" si="24"/>
        <v>#DIV/0!</v>
      </c>
      <c r="AT50" s="24">
        <f t="shared" si="24"/>
        <v>2.2975914138519293E-2</v>
      </c>
      <c r="AU50" s="21"/>
      <c r="AV50" s="24">
        <f t="shared" si="29"/>
        <v>0.35571568717125124</v>
      </c>
      <c r="AW50" s="24">
        <f t="shared" si="29"/>
        <v>0.38543366972876214</v>
      </c>
      <c r="AX50" s="24">
        <f t="shared" si="29"/>
        <v>0.42767767226440356</v>
      </c>
      <c r="AY50" s="24">
        <f t="shared" si="29"/>
        <v>0.47330702904089494</v>
      </c>
      <c r="AZ50" s="24">
        <f t="shared" si="29"/>
        <v>0.1580919415704829</v>
      </c>
      <c r="BA50" s="24">
        <f t="shared" si="29"/>
        <v>0.41952376668817304</v>
      </c>
      <c r="BB50" s="24">
        <f t="shared" si="29"/>
        <v>0.37710633779982117</v>
      </c>
      <c r="BC50" s="24">
        <f t="shared" si="29"/>
        <v>0.3847831516148581</v>
      </c>
      <c r="BD50" s="24">
        <f t="shared" si="27"/>
        <v>0.2782898410783472</v>
      </c>
      <c r="BE50" s="24">
        <f t="shared" si="27"/>
        <v>0.39214843812160849</v>
      </c>
      <c r="BF50" s="24">
        <f t="shared" si="27"/>
        <v>0.1810425456276612</v>
      </c>
      <c r="BG50" s="24">
        <f t="shared" si="27"/>
        <v>0.29943344057405041</v>
      </c>
      <c r="BH50" s="24">
        <f t="shared" si="27"/>
        <v>0.28659831860327611</v>
      </c>
      <c r="BI50" s="24">
        <f t="shared" si="22"/>
        <v>0.53882393073347368</v>
      </c>
      <c r="BJ50" s="24">
        <f t="shared" si="22"/>
        <v>0.37365237875454804</v>
      </c>
      <c r="BK50" s="24">
        <f t="shared" si="22"/>
        <v>0.22766013098028615</v>
      </c>
      <c r="BL50" s="24">
        <f t="shared" si="22"/>
        <v>0.35570023653880223</v>
      </c>
      <c r="BM50" s="24">
        <f t="shared" si="22"/>
        <v>0.39491340230524852</v>
      </c>
      <c r="BN50" s="24">
        <f t="shared" si="22"/>
        <v>0.39983510571706682</v>
      </c>
      <c r="BO50" s="24">
        <f t="shared" si="22"/>
        <v>0.4161694998513501</v>
      </c>
      <c r="BP50" s="24" t="e">
        <f t="shared" si="22"/>
        <v>#DIV/0!</v>
      </c>
      <c r="BQ50" s="24">
        <f t="shared" si="22"/>
        <v>0.38685091590576826</v>
      </c>
      <c r="BR50" s="21"/>
      <c r="BS50" s="35">
        <f t="shared" si="13"/>
        <v>44075</v>
      </c>
      <c r="BT50" s="24">
        <f t="shared" si="26"/>
        <v>7.1093393647738484E-3</v>
      </c>
      <c r="BU50" s="24">
        <f t="shared" si="25"/>
        <v>1.2195039609091589E-3</v>
      </c>
      <c r="BV50" s="24">
        <f t="shared" si="25"/>
        <v>3.3187161619900787E-3</v>
      </c>
      <c r="BW50" s="24">
        <f t="shared" si="25"/>
        <v>1.5573746946027877E-3</v>
      </c>
      <c r="BX50" s="24">
        <f t="shared" si="25"/>
        <v>1.2720005922854775E-3</v>
      </c>
      <c r="BY50" s="24">
        <f t="shared" si="25"/>
        <v>2.2595044051232703E-3</v>
      </c>
      <c r="BZ50" s="24">
        <f t="shared" si="25"/>
        <v>5.6120180647072047E-3</v>
      </c>
      <c r="CA50" s="24">
        <f t="shared" si="25"/>
        <v>1.2239472865921175E-4</v>
      </c>
      <c r="CB50" s="24">
        <f t="shared" si="25"/>
        <v>-1.5603278300141337E-4</v>
      </c>
      <c r="CC50" s="24">
        <f t="shared" si="25"/>
        <v>-1.1474497667875978E-4</v>
      </c>
      <c r="CD50" s="24">
        <f t="shared" si="25"/>
        <v>2.2925629673503019E-4</v>
      </c>
      <c r="CE50" s="24">
        <f t="shared" si="25"/>
        <v>2.9131537721181896E-4</v>
      </c>
      <c r="CF50" s="24">
        <f t="shared" si="16"/>
        <v>2.272064588731771E-2</v>
      </c>
    </row>
    <row r="51" spans="1:84" x14ac:dyDescent="0.25">
      <c r="A51" s="31">
        <f>+[1]PAT!A52</f>
        <v>44105</v>
      </c>
      <c r="B51" s="17">
        <f>+[1]PAT!B52</f>
        <v>357.3048</v>
      </c>
      <c r="C51" s="17">
        <f>+[1]PAT!C52</f>
        <v>360.18130000000002</v>
      </c>
      <c r="D51" s="17">
        <f>+[1]PAT!D52</f>
        <v>298.79820000000001</v>
      </c>
      <c r="E51" s="17">
        <f>+[1]PAT!E52</f>
        <v>315.50389999999999</v>
      </c>
      <c r="F51" s="17">
        <f>+[1]PAT!F52</f>
        <v>367.9452</v>
      </c>
      <c r="G51" s="17">
        <f>+[1]PAT!G52</f>
        <v>380.7133</v>
      </c>
      <c r="H51" s="17">
        <f>+[1]PAT!H52</f>
        <v>407.22550000000001</v>
      </c>
      <c r="I51" s="17">
        <f>+[1]PAT!I52</f>
        <v>409.5179</v>
      </c>
      <c r="J51" s="17">
        <f>+[1]PAT!J52</f>
        <v>332.2654</v>
      </c>
      <c r="K51" s="17">
        <f>+[1]PAT!K52</f>
        <v>360.51839999999999</v>
      </c>
      <c r="L51" s="17">
        <f>+[1]PAT!L52</f>
        <v>266.20870000000002</v>
      </c>
      <c r="M51" s="17">
        <f>+[1]PAT!M52</f>
        <v>302.25830000000002</v>
      </c>
      <c r="N51" s="17">
        <f>+[1]PAT!N52</f>
        <v>350.45159999999998</v>
      </c>
      <c r="O51" s="18">
        <f>+[1]PAT!R52</f>
        <v>339.81709999999998</v>
      </c>
      <c r="P51" s="19">
        <f>+[1]PAT!S52</f>
        <v>354.80489999999998</v>
      </c>
      <c r="Q51" s="20">
        <f>+[1]PAT!T52</f>
        <v>376.54840000000002</v>
      </c>
      <c r="R51" s="18">
        <f t="shared" si="6"/>
        <v>357.30444991999997</v>
      </c>
      <c r="S51" s="19">
        <f t="shared" si="7"/>
        <v>345.46865331120841</v>
      </c>
      <c r="T51" s="19">
        <f t="shared" si="8"/>
        <v>338.67506416855201</v>
      </c>
      <c r="U51" s="19">
        <f t="shared" si="9"/>
        <v>344.7846137714663</v>
      </c>
      <c r="V51" s="19"/>
      <c r="W51" s="20">
        <f t="shared" si="10"/>
        <v>362.83844533654741</v>
      </c>
      <c r="X51" s="21"/>
      <c r="Y51" s="42">
        <f t="shared" si="28"/>
        <v>3.4622168183348956E-2</v>
      </c>
      <c r="Z51" s="24">
        <f t="shared" si="28"/>
        <v>4.7283739363426669E-2</v>
      </c>
      <c r="AA51" s="24">
        <f t="shared" si="28"/>
        <v>6.0528517628759548E-3</v>
      </c>
      <c r="AB51" s="24">
        <f t="shared" si="28"/>
        <v>4.456271271735246E-2</v>
      </c>
      <c r="AC51" s="24">
        <f t="shared" si="28"/>
        <v>2.624968691933649E-2</v>
      </c>
      <c r="AD51" s="24">
        <f t="shared" si="28"/>
        <v>3.9900804522413624E-2</v>
      </c>
      <c r="AE51" s="24">
        <f t="shared" si="28"/>
        <v>3.5480269258866715E-2</v>
      </c>
      <c r="AF51" s="24">
        <f t="shared" si="28"/>
        <v>3.2947178474876715E-2</v>
      </c>
      <c r="AG51" s="24">
        <f t="shared" si="28"/>
        <v>3.1434901193814202E-3</v>
      </c>
      <c r="AH51" s="24">
        <f t="shared" si="28"/>
        <v>3.0240958346669178E-2</v>
      </c>
      <c r="AI51" s="24">
        <f t="shared" si="28"/>
        <v>-8.7036285010611003E-4</v>
      </c>
      <c r="AJ51" s="24">
        <f t="shared" si="28"/>
        <v>2.1360289521080489E-2</v>
      </c>
      <c r="AK51" s="24">
        <f t="shared" si="28"/>
        <v>1.7437306464246571E-2</v>
      </c>
      <c r="AL51" s="24">
        <f t="shared" si="28"/>
        <v>7.3076698386834504E-2</v>
      </c>
      <c r="AM51" s="24">
        <f t="shared" si="28"/>
        <v>3.2154604617227855E-2</v>
      </c>
      <c r="AN51" s="24">
        <f t="shared" si="28"/>
        <v>2.1987410950605746E-2</v>
      </c>
      <c r="AO51" s="24">
        <f t="shared" si="19"/>
        <v>3.4622079250308246E-2</v>
      </c>
      <c r="AP51" s="24">
        <f t="shared" si="19"/>
        <v>3.8725221298652857E-2</v>
      </c>
      <c r="AQ51" s="24">
        <f t="shared" si="19"/>
        <v>3.4683823273476744E-2</v>
      </c>
      <c r="AR51" s="24">
        <f t="shared" si="24"/>
        <v>3.6672757144382784E-2</v>
      </c>
      <c r="AS51" s="24" t="e">
        <f t="shared" si="24"/>
        <v>#DIV/0!</v>
      </c>
      <c r="AT51" s="24">
        <f t="shared" si="24"/>
        <v>3.2531807432308213E-2</v>
      </c>
      <c r="AU51" s="21"/>
      <c r="AV51" s="24">
        <f t="shared" si="29"/>
        <v>0.35860386221592044</v>
      </c>
      <c r="AW51" s="24">
        <f t="shared" si="29"/>
        <v>0.40742771221337115</v>
      </c>
      <c r="AX51" s="24">
        <f t="shared" si="29"/>
        <v>0.35081293388571733</v>
      </c>
      <c r="AY51" s="24">
        <f t="shared" si="29"/>
        <v>0.48416130164276505</v>
      </c>
      <c r="AZ51" s="24">
        <f t="shared" si="29"/>
        <v>0.17389581526764042</v>
      </c>
      <c r="BA51" s="24">
        <f t="shared" si="29"/>
        <v>0.38856203321855398</v>
      </c>
      <c r="BB51" s="24">
        <f t="shared" si="29"/>
        <v>0.37285980277501252</v>
      </c>
      <c r="BC51" s="24">
        <f t="shared" si="29"/>
        <v>0.37883932729049885</v>
      </c>
      <c r="BD51" s="24">
        <f t="shared" si="27"/>
        <v>0.26404662584622529</v>
      </c>
      <c r="BE51" s="24">
        <f t="shared" si="27"/>
        <v>0.40830910748619687</v>
      </c>
      <c r="BF51" s="24">
        <f t="shared" si="27"/>
        <v>0.17325067078480938</v>
      </c>
      <c r="BG51" s="24">
        <f t="shared" si="27"/>
        <v>0.28074031325052085</v>
      </c>
      <c r="BH51" s="24">
        <f t="shared" si="27"/>
        <v>0.25540462747663217</v>
      </c>
      <c r="BI51" s="24">
        <f t="shared" si="22"/>
        <v>0.60509817387940457</v>
      </c>
      <c r="BJ51" s="24">
        <f t="shared" si="22"/>
        <v>0.36677375738174733</v>
      </c>
      <c r="BK51" s="24">
        <f t="shared" si="22"/>
        <v>0.22993857303654863</v>
      </c>
      <c r="BL51" s="24">
        <f t="shared" si="22"/>
        <v>0.35859307625160475</v>
      </c>
      <c r="BM51" s="24">
        <f t="shared" si="22"/>
        <v>0.39814927522637134</v>
      </c>
      <c r="BN51" s="24">
        <f t="shared" si="22"/>
        <v>0.39483158108546079</v>
      </c>
      <c r="BO51" s="24">
        <f t="shared" si="22"/>
        <v>0.41334893479283563</v>
      </c>
      <c r="BP51" s="24" t="e">
        <f t="shared" si="22"/>
        <v>#DIV/0!</v>
      </c>
      <c r="BQ51" s="24">
        <f t="shared" si="22"/>
        <v>0.38254052157008211</v>
      </c>
      <c r="BR51" s="21"/>
      <c r="BS51" s="35">
        <f t="shared" si="13"/>
        <v>44105</v>
      </c>
      <c r="BT51" s="24">
        <f t="shared" si="26"/>
        <v>1.2916277054948321E-2</v>
      </c>
      <c r="BU51" s="24">
        <f t="shared" si="25"/>
        <v>1.8219153370179457E-4</v>
      </c>
      <c r="BV51" s="24">
        <f t="shared" si="25"/>
        <v>4.9965793354589203E-3</v>
      </c>
      <c r="BW51" s="24">
        <f t="shared" si="25"/>
        <v>2.7415435034969108E-3</v>
      </c>
      <c r="BX51" s="24">
        <f t="shared" si="25"/>
        <v>2.7705884294716024E-3</v>
      </c>
      <c r="BY51" s="24">
        <f t="shared" si="25"/>
        <v>1.9999916026756754E-3</v>
      </c>
      <c r="BZ51" s="24">
        <f t="shared" si="25"/>
        <v>5.0758461390116192E-3</v>
      </c>
      <c r="CA51" s="24">
        <f t="shared" si="25"/>
        <v>9.6176234935128083E-5</v>
      </c>
      <c r="CB51" s="24">
        <f t="shared" si="25"/>
        <v>2.3809381896121641E-3</v>
      </c>
      <c r="CC51" s="24">
        <f t="shared" si="25"/>
        <v>-1.4034274403130975E-5</v>
      </c>
      <c r="CD51" s="24">
        <f t="shared" si="25"/>
        <v>9.2985031624613081E-4</v>
      </c>
      <c r="CE51" s="24">
        <f t="shared" si="25"/>
        <v>5.461002391500034E-4</v>
      </c>
      <c r="CF51" s="24">
        <f t="shared" si="16"/>
        <v>3.4622048304305139E-2</v>
      </c>
    </row>
    <row r="52" spans="1:84" x14ac:dyDescent="0.25">
      <c r="A52" s="31">
        <f>+[1]PAT!A53</f>
        <v>44136</v>
      </c>
      <c r="B52" s="17">
        <f>+[1]PAT!B53</f>
        <v>367.73919999999998</v>
      </c>
      <c r="C52" s="17">
        <f>+[1]PAT!C53</f>
        <v>371.26280000000003</v>
      </c>
      <c r="D52" s="17">
        <f>+[1]PAT!D53</f>
        <v>309.91570000000002</v>
      </c>
      <c r="E52" s="17">
        <f>+[1]PAT!E53</f>
        <v>330.71519999999998</v>
      </c>
      <c r="F52" s="17">
        <f>+[1]PAT!F53</f>
        <v>376.72269999999997</v>
      </c>
      <c r="G52" s="17">
        <f>+[1]PAT!G53</f>
        <v>395.84089999999998</v>
      </c>
      <c r="H52" s="17">
        <f>+[1]PAT!H53</f>
        <v>418.77499999999998</v>
      </c>
      <c r="I52" s="17">
        <f>+[1]PAT!I53</f>
        <v>422.303</v>
      </c>
      <c r="J52" s="17">
        <f>+[1]PAT!J53</f>
        <v>331.73630000000003</v>
      </c>
      <c r="K52" s="17">
        <f>+[1]PAT!K53</f>
        <v>365.16969999999998</v>
      </c>
      <c r="L52" s="17">
        <f>+[1]PAT!L53</f>
        <v>266.81380000000001</v>
      </c>
      <c r="M52" s="17">
        <f>+[1]PAT!M53</f>
        <v>309.00009999999997</v>
      </c>
      <c r="N52" s="17">
        <f>+[1]PAT!N53</f>
        <v>356.625</v>
      </c>
      <c r="O52" s="18">
        <f>+[1]PAT!R53</f>
        <v>355.93349999999998</v>
      </c>
      <c r="P52" s="19">
        <f>+[1]PAT!S53</f>
        <v>365.01580000000001</v>
      </c>
      <c r="Q52" s="20">
        <f>+[1]PAT!T53</f>
        <v>384.22859999999997</v>
      </c>
      <c r="R52" s="18">
        <f t="shared" si="6"/>
        <v>367.73814400999998</v>
      </c>
      <c r="S52" s="19">
        <f t="shared" si="7"/>
        <v>356.43176783828636</v>
      </c>
      <c r="T52" s="19">
        <f t="shared" si="8"/>
        <v>349.53106153846153</v>
      </c>
      <c r="U52" s="19">
        <f t="shared" si="9"/>
        <v>356.33083976221928</v>
      </c>
      <c r="V52" s="19"/>
      <c r="W52" s="20">
        <f t="shared" si="10"/>
        <v>373.5549782495828</v>
      </c>
      <c r="X52" s="21"/>
      <c r="Y52" s="42">
        <f t="shared" si="28"/>
        <v>2.920307815624068E-2</v>
      </c>
      <c r="Z52" s="24">
        <f t="shared" si="28"/>
        <v>3.0766450118315358E-2</v>
      </c>
      <c r="AA52" s="24">
        <f t="shared" si="28"/>
        <v>3.7207386122138697E-2</v>
      </c>
      <c r="AB52" s="24">
        <f t="shared" si="28"/>
        <v>4.8212716229498298E-2</v>
      </c>
      <c r="AC52" s="24">
        <f t="shared" si="28"/>
        <v>2.3855454562255352E-2</v>
      </c>
      <c r="AD52" s="24">
        <f t="shared" si="28"/>
        <v>3.9734887118469286E-2</v>
      </c>
      <c r="AE52" s="24">
        <f t="shared" si="28"/>
        <v>2.8361436108495175E-2</v>
      </c>
      <c r="AF52" s="24">
        <f t="shared" si="28"/>
        <v>3.121988074269777E-2</v>
      </c>
      <c r="AG52" s="24">
        <f t="shared" si="28"/>
        <v>-1.5924017366839571E-3</v>
      </c>
      <c r="AH52" s="24">
        <f t="shared" si="28"/>
        <v>1.2901699330741589E-2</v>
      </c>
      <c r="AI52" s="24">
        <f t="shared" si="28"/>
        <v>2.273028642564956E-3</v>
      </c>
      <c r="AJ52" s="24">
        <f t="shared" si="28"/>
        <v>2.2304763839404718E-2</v>
      </c>
      <c r="AK52" s="24">
        <f t="shared" si="28"/>
        <v>1.7615556613238548E-2</v>
      </c>
      <c r="AL52" s="24">
        <f t="shared" si="28"/>
        <v>4.7426689239593811E-2</v>
      </c>
      <c r="AM52" s="24">
        <f t="shared" si="28"/>
        <v>2.8778914834603597E-2</v>
      </c>
      <c r="AN52" s="24">
        <f t="shared" si="28"/>
        <v>2.0396315586522107E-2</v>
      </c>
      <c r="AO52" s="24">
        <f t="shared" si="19"/>
        <v>2.9201131114756862E-2</v>
      </c>
      <c r="AP52" s="24">
        <f t="shared" si="19"/>
        <v>3.1734035554311424E-2</v>
      </c>
      <c r="AQ52" s="24">
        <f t="shared" si="19"/>
        <v>3.2054315532680233E-2</v>
      </c>
      <c r="AR52" s="24">
        <f t="shared" si="24"/>
        <v>3.3488228678342891E-2</v>
      </c>
      <c r="AS52" s="24" t="e">
        <f t="shared" si="24"/>
        <v>#DIV/0!</v>
      </c>
      <c r="AT52" s="24">
        <f t="shared" si="24"/>
        <v>2.9535274033861914E-2</v>
      </c>
      <c r="AU52" s="21"/>
      <c r="AV52" s="24">
        <f t="shared" si="29"/>
        <v>0.33746398470136296</v>
      </c>
      <c r="AW52" s="24">
        <f t="shared" si="29"/>
        <v>0.37483761737097909</v>
      </c>
      <c r="AX52" s="24">
        <f t="shared" si="29"/>
        <v>0.32513903848267089</v>
      </c>
      <c r="AY52" s="24">
        <f t="shared" si="29"/>
        <v>0.49320570706158562</v>
      </c>
      <c r="AZ52" s="24">
        <f t="shared" si="29"/>
        <v>0.16647510420853218</v>
      </c>
      <c r="BA52" s="24">
        <f t="shared" si="29"/>
        <v>0.41010712215759004</v>
      </c>
      <c r="BB52" s="24">
        <f t="shared" si="29"/>
        <v>0.32453692999682748</v>
      </c>
      <c r="BC52" s="24">
        <f t="shared" si="29"/>
        <v>0.36102481894759975</v>
      </c>
      <c r="BD52" s="24">
        <f t="shared" si="27"/>
        <v>0.1575950619334574</v>
      </c>
      <c r="BE52" s="24">
        <f t="shared" si="27"/>
        <v>0.37766822754991614</v>
      </c>
      <c r="BF52" s="24">
        <f t="shared" si="27"/>
        <v>0.17389150424567745</v>
      </c>
      <c r="BG52" s="24">
        <f t="shared" si="27"/>
        <v>0.26634662395787689</v>
      </c>
      <c r="BH52" s="24">
        <f t="shared" si="27"/>
        <v>0.21026816454285058</v>
      </c>
      <c r="BI52" s="24">
        <f t="shared" si="22"/>
        <v>0.58380188810217959</v>
      </c>
      <c r="BJ52" s="24">
        <f t="shared" si="22"/>
        <v>0.35221236446510096</v>
      </c>
      <c r="BK52" s="24">
        <f t="shared" si="22"/>
        <v>0.18993836751493265</v>
      </c>
      <c r="BL52" s="24">
        <f t="shared" si="22"/>
        <v>0.3374527135126506</v>
      </c>
      <c r="BM52" s="24">
        <f t="shared" si="22"/>
        <v>0.37946972328001083</v>
      </c>
      <c r="BN52" s="24">
        <f t="shared" si="22"/>
        <v>0.38831943660203172</v>
      </c>
      <c r="BO52" s="24">
        <f t="shared" si="22"/>
        <v>0.40805009594074115</v>
      </c>
      <c r="BP52" s="24" t="e">
        <f t="shared" si="22"/>
        <v>#DIV/0!</v>
      </c>
      <c r="BQ52" s="24">
        <f t="shared" si="22"/>
        <v>0.36294479352638898</v>
      </c>
      <c r="BR52" s="21"/>
      <c r="BS52" s="35">
        <f t="shared" si="13"/>
        <v>44136</v>
      </c>
      <c r="BT52" s="24">
        <f t="shared" si="26"/>
        <v>8.5071777653140997E-3</v>
      </c>
      <c r="BU52" s="24">
        <f t="shared" si="25"/>
        <v>1.0890211942296893E-3</v>
      </c>
      <c r="BV52" s="24">
        <f t="shared" si="25"/>
        <v>5.4577734751954064E-3</v>
      </c>
      <c r="BW52" s="24">
        <f t="shared" si="25"/>
        <v>2.4713256021189683E-3</v>
      </c>
      <c r="BX52" s="24">
        <f t="shared" si="25"/>
        <v>2.773144385409875E-3</v>
      </c>
      <c r="BY52" s="24">
        <f t="shared" si="25"/>
        <v>1.6000351800479545E-3</v>
      </c>
      <c r="BZ52" s="24">
        <f t="shared" si="25"/>
        <v>4.8019517789853368E-3</v>
      </c>
      <c r="CA52" s="24">
        <f t="shared" si="25"/>
        <v>-4.7237792495368329E-5</v>
      </c>
      <c r="CB52" s="24">
        <f t="shared" si="25"/>
        <v>1.011478183332548E-3</v>
      </c>
      <c r="CC52" s="24">
        <f t="shared" si="25"/>
        <v>3.5394402762011188E-5</v>
      </c>
      <c r="CD52" s="24">
        <f t="shared" si="25"/>
        <v>9.5851900114411477E-4</v>
      </c>
      <c r="CE52" s="24">
        <f t="shared" si="25"/>
        <v>5.4251932803589661E-4</v>
      </c>
      <c r="CF52" s="24">
        <f t="shared" si="16"/>
        <v>2.920110250408053E-2</v>
      </c>
    </row>
    <row r="53" spans="1:84" x14ac:dyDescent="0.25">
      <c r="A53" s="31">
        <f>+[1]PAT!A54</f>
        <v>44166</v>
      </c>
      <c r="B53" s="17">
        <f>+[1]PAT!B54</f>
        <v>378.85849999999999</v>
      </c>
      <c r="C53" s="17">
        <f>+[1]PAT!C54</f>
        <v>382.40269999999998</v>
      </c>
      <c r="D53" s="17">
        <f>+[1]PAT!D54</f>
        <v>322.58870000000002</v>
      </c>
      <c r="E53" s="17">
        <f>+[1]PAT!E54</f>
        <v>337.1497</v>
      </c>
      <c r="F53" s="17">
        <f>+[1]PAT!F54</f>
        <v>384.89519999999999</v>
      </c>
      <c r="G53" s="17">
        <f>+[1]PAT!G54</f>
        <v>410.40370000000001</v>
      </c>
      <c r="H53" s="17">
        <f>+[1]PAT!H54</f>
        <v>432.92169999999999</v>
      </c>
      <c r="I53" s="17">
        <f>+[1]PAT!I54</f>
        <v>445.33569999999997</v>
      </c>
      <c r="J53" s="17">
        <f>+[1]PAT!J54</f>
        <v>333.47930000000002</v>
      </c>
      <c r="K53" s="17">
        <f>+[1]PAT!K54</f>
        <v>372.23160000000001</v>
      </c>
      <c r="L53" s="17">
        <f>+[1]PAT!L54</f>
        <v>265.89179999999999</v>
      </c>
      <c r="M53" s="17">
        <f>+[1]PAT!M54</f>
        <v>316.77659999999997</v>
      </c>
      <c r="N53" s="17">
        <f>+[1]PAT!N54</f>
        <v>364.49489999999997</v>
      </c>
      <c r="O53" s="18">
        <f>+[1]PAT!R54</f>
        <v>357.84699999999998</v>
      </c>
      <c r="P53" s="19">
        <f>+[1]PAT!S54</f>
        <v>378.24900000000002</v>
      </c>
      <c r="Q53" s="20">
        <f>+[1]PAT!T54</f>
        <v>393.89319999999998</v>
      </c>
      <c r="R53" s="18">
        <f t="shared" si="6"/>
        <v>378.85674595999996</v>
      </c>
      <c r="S53" s="19">
        <f t="shared" si="7"/>
        <v>366.1902028360235</v>
      </c>
      <c r="T53" s="19">
        <f t="shared" si="8"/>
        <v>357.92935619343893</v>
      </c>
      <c r="U53" s="19">
        <f t="shared" si="9"/>
        <v>364.83345135402908</v>
      </c>
      <c r="V53" s="19"/>
      <c r="W53" s="20">
        <f t="shared" si="10"/>
        <v>385.42624225848323</v>
      </c>
      <c r="X53" s="21"/>
      <c r="Y53" s="42">
        <f t="shared" si="28"/>
        <v>3.0236917902687566E-2</v>
      </c>
      <c r="Z53" s="24">
        <f t="shared" si="28"/>
        <v>3.0005430115809917E-2</v>
      </c>
      <c r="AA53" s="24">
        <f t="shared" si="28"/>
        <v>4.0891765083214571E-2</v>
      </c>
      <c r="AB53" s="24">
        <f t="shared" si="28"/>
        <v>1.945631770175682E-2</v>
      </c>
      <c r="AC53" s="24">
        <f t="shared" si="28"/>
        <v>2.1693675480665364E-2</v>
      </c>
      <c r="AD53" s="24">
        <f t="shared" si="28"/>
        <v>3.6789528318069253E-2</v>
      </c>
      <c r="AE53" s="24">
        <f t="shared" si="28"/>
        <v>3.3781147394185362E-2</v>
      </c>
      <c r="AF53" s="24">
        <f t="shared" si="28"/>
        <v>5.4540697082426481E-2</v>
      </c>
      <c r="AG53" s="24">
        <f t="shared" si="28"/>
        <v>5.2541732695516874E-3</v>
      </c>
      <c r="AH53" s="24">
        <f t="shared" si="28"/>
        <v>1.9338680071210756E-2</v>
      </c>
      <c r="AI53" s="24">
        <f t="shared" si="28"/>
        <v>-3.4555933763547042E-3</v>
      </c>
      <c r="AJ53" s="24">
        <f t="shared" si="28"/>
        <v>2.516665852211708E-2</v>
      </c>
      <c r="AK53" s="24">
        <f t="shared" si="28"/>
        <v>2.2067718191377317E-2</v>
      </c>
      <c r="AL53" s="24">
        <f t="shared" si="28"/>
        <v>5.376004225508435E-3</v>
      </c>
      <c r="AM53" s="24">
        <f t="shared" si="28"/>
        <v>3.6253773124341526E-2</v>
      </c>
      <c r="AN53" s="24">
        <f t="shared" si="28"/>
        <v>2.5153255119478413E-2</v>
      </c>
      <c r="AO53" s="24">
        <f t="shared" ref="AO53:AQ95" si="30">+R53/R52-1</f>
        <v>3.0235106504745923E-2</v>
      </c>
      <c r="AP53" s="24">
        <f t="shared" si="30"/>
        <v>2.7378129219291614E-2</v>
      </c>
      <c r="AQ53" s="24">
        <f t="shared" si="30"/>
        <v>2.4027319969825545E-2</v>
      </c>
      <c r="AR53" s="24">
        <f t="shared" si="24"/>
        <v>2.3861565273114227E-2</v>
      </c>
      <c r="AS53" s="24" t="e">
        <f t="shared" si="24"/>
        <v>#DIV/0!</v>
      </c>
      <c r="AT53" s="24">
        <f t="shared" si="24"/>
        <v>3.1779161569542413E-2</v>
      </c>
      <c r="AU53" s="21"/>
      <c r="AV53" s="24">
        <f t="shared" si="29"/>
        <v>0.32294081906305006</v>
      </c>
      <c r="AW53" s="24">
        <f t="shared" si="29"/>
        <v>0.36336239014564042</v>
      </c>
      <c r="AX53" s="24">
        <f t="shared" si="29"/>
        <v>0.33741634117997754</v>
      </c>
      <c r="AY53" s="24">
        <f t="shared" si="29"/>
        <v>0.46760194542857803</v>
      </c>
      <c r="AZ53" s="24">
        <f t="shared" si="29"/>
        <v>0.17552638981234403</v>
      </c>
      <c r="BA53" s="24">
        <f t="shared" si="29"/>
        <v>0.39575529610219129</v>
      </c>
      <c r="BB53" s="24">
        <f t="shared" si="29"/>
        <v>0.29724822764741199</v>
      </c>
      <c r="BC53" s="24">
        <f t="shared" si="29"/>
        <v>0.33675394442875217</v>
      </c>
      <c r="BD53" s="24">
        <f t="shared" si="27"/>
        <v>7.511507024467412E-2</v>
      </c>
      <c r="BE53" s="24">
        <f t="shared" si="27"/>
        <v>0.37393009939662214</v>
      </c>
      <c r="BF53" s="24">
        <f t="shared" si="27"/>
        <v>0.16843108570765652</v>
      </c>
      <c r="BG53" s="24">
        <f t="shared" si="27"/>
        <v>0.25510607975029154</v>
      </c>
      <c r="BH53" s="24">
        <f t="shared" si="27"/>
        <v>0.19249258975717942</v>
      </c>
      <c r="BI53" s="24">
        <f t="shared" si="22"/>
        <v>0.53886279300885565</v>
      </c>
      <c r="BJ53" s="24">
        <f t="shared" si="22"/>
        <v>0.34811649895803609</v>
      </c>
      <c r="BK53" s="24">
        <f t="shared" si="22"/>
        <v>0.16119450328966556</v>
      </c>
      <c r="BL53" s="24">
        <f t="shared" si="22"/>
        <v>0.32293035791473512</v>
      </c>
      <c r="BM53" s="24">
        <f t="shared" si="22"/>
        <v>0.36713190933939277</v>
      </c>
      <c r="BN53" s="24">
        <f t="shared" si="22"/>
        <v>0.3729994985072187</v>
      </c>
      <c r="BO53" s="24">
        <f t="shared" si="22"/>
        <v>0.39204661287122855</v>
      </c>
      <c r="BP53" s="24" t="e">
        <f t="shared" si="22"/>
        <v>#DIV/0!</v>
      </c>
      <c r="BQ53" s="24">
        <f t="shared" si="22"/>
        <v>0.33898256048361675</v>
      </c>
      <c r="BR53" s="21"/>
      <c r="BS53" s="35">
        <f t="shared" si="13"/>
        <v>44166</v>
      </c>
      <c r="BT53" s="24">
        <f t="shared" si="26"/>
        <v>8.309352307287304E-3</v>
      </c>
      <c r="BU53" s="24">
        <f t="shared" si="25"/>
        <v>1.2061673055252203E-3</v>
      </c>
      <c r="BV53" s="24">
        <f t="shared" si="25"/>
        <v>2.2431736948359108E-3</v>
      </c>
      <c r="BW53" s="24">
        <f t="shared" si="25"/>
        <v>2.2356972006247942E-3</v>
      </c>
      <c r="BX53" s="24">
        <f t="shared" si="25"/>
        <v>2.5938583648411769E-3</v>
      </c>
      <c r="BY53" s="24">
        <f t="shared" si="25"/>
        <v>1.9042344411474232E-3</v>
      </c>
      <c r="BZ53" s="24">
        <f t="shared" si="25"/>
        <v>8.4053816944182104E-3</v>
      </c>
      <c r="CA53" s="24">
        <f t="shared" si="25"/>
        <v>1.5119872996949968E-4</v>
      </c>
      <c r="CB53" s="24">
        <f t="shared" si="25"/>
        <v>1.4921162334611132E-3</v>
      </c>
      <c r="CC53" s="24">
        <f t="shared" si="25"/>
        <v>-5.2400723121169924E-5</v>
      </c>
      <c r="CD53" s="24">
        <f t="shared" si="25"/>
        <v>1.0742564295565986E-3</v>
      </c>
      <c r="CE53" s="24">
        <f t="shared" si="25"/>
        <v>6.7198400388100894E-4</v>
      </c>
      <c r="CF53" s="24">
        <f t="shared" si="16"/>
        <v>3.0235019682427089E-2</v>
      </c>
    </row>
    <row r="54" spans="1:84" x14ac:dyDescent="0.25">
      <c r="A54" s="31">
        <f>+[1]PAT!A55</f>
        <v>44197</v>
      </c>
      <c r="B54" s="17">
        <f>+[1]PAT!B55</f>
        <v>394.43849999999998</v>
      </c>
      <c r="C54" s="17">
        <f>+[1]PAT!C55</f>
        <v>395.95370000000003</v>
      </c>
      <c r="D54" s="17">
        <f>+[1]PAT!D55</f>
        <v>336.4545</v>
      </c>
      <c r="E54" s="17">
        <f>+[1]PAT!E55</f>
        <v>342.63920000000002</v>
      </c>
      <c r="F54" s="17">
        <f>+[1]PAT!F55</f>
        <v>390.25549999999998</v>
      </c>
      <c r="G54" s="17">
        <f>+[1]PAT!G55</f>
        <v>426.58929999999998</v>
      </c>
      <c r="H54" s="17">
        <f>+[1]PAT!H55</f>
        <v>446.76100000000002</v>
      </c>
      <c r="I54" s="17">
        <f>+[1]PAT!I55</f>
        <v>478.7663</v>
      </c>
      <c r="J54" s="17">
        <f>+[1]PAT!J55</f>
        <v>386.58690000000001</v>
      </c>
      <c r="K54" s="17">
        <f>+[1]PAT!K55</f>
        <v>389.54750000000001</v>
      </c>
      <c r="L54" s="17">
        <f>+[1]PAT!L55</f>
        <v>269.48039999999997</v>
      </c>
      <c r="M54" s="17">
        <f>+[1]PAT!M55</f>
        <v>329.18560000000002</v>
      </c>
      <c r="N54" s="17">
        <f>+[1]PAT!N55</f>
        <v>369.536</v>
      </c>
      <c r="O54" s="18">
        <f>+[1]PAT!R55</f>
        <v>370.01960000000003</v>
      </c>
      <c r="P54" s="19">
        <f>+[1]PAT!S55</f>
        <v>392.8476</v>
      </c>
      <c r="Q54" s="20">
        <f>+[1]PAT!T55</f>
        <v>414.89190000000002</v>
      </c>
      <c r="R54" s="18">
        <f t="shared" si="6"/>
        <v>394.43692436000003</v>
      </c>
      <c r="S54" s="19">
        <f t="shared" si="7"/>
        <v>378.40979277417415</v>
      </c>
      <c r="T54" s="19">
        <f t="shared" si="8"/>
        <v>368.95317935520364</v>
      </c>
      <c r="U54" s="19">
        <f t="shared" si="9"/>
        <v>375.62488685601056</v>
      </c>
      <c r="V54" s="19"/>
      <c r="W54" s="20">
        <f t="shared" si="10"/>
        <v>404.35487700723161</v>
      </c>
      <c r="X54" s="21"/>
      <c r="Y54" s="42">
        <f t="shared" si="28"/>
        <v>4.1123532928520667E-2</v>
      </c>
      <c r="Z54" s="24">
        <f t="shared" si="28"/>
        <v>3.5436465276003748E-2</v>
      </c>
      <c r="AA54" s="24">
        <f t="shared" si="28"/>
        <v>4.2982906716819258E-2</v>
      </c>
      <c r="AB54" s="24">
        <f t="shared" si="28"/>
        <v>1.6282084783109774E-2</v>
      </c>
      <c r="AC54" s="24">
        <f t="shared" si="28"/>
        <v>1.3926648084985116E-2</v>
      </c>
      <c r="AD54" s="24">
        <f t="shared" si="28"/>
        <v>3.9438240932038404E-2</v>
      </c>
      <c r="AE54" s="24">
        <f t="shared" si="28"/>
        <v>3.1967212546749391E-2</v>
      </c>
      <c r="AF54" s="24">
        <f t="shared" si="28"/>
        <v>7.5068313633962047E-2</v>
      </c>
      <c r="AG54" s="24">
        <f t="shared" si="28"/>
        <v>0.15925306308367571</v>
      </c>
      <c r="AH54" s="24">
        <f t="shared" si="28"/>
        <v>4.6519156353195257E-2</v>
      </c>
      <c r="AI54" s="24">
        <f t="shared" si="28"/>
        <v>1.3496467360031295E-2</v>
      </c>
      <c r="AJ54" s="24">
        <f t="shared" si="28"/>
        <v>3.917271667162292E-2</v>
      </c>
      <c r="AK54" s="24">
        <f t="shared" si="28"/>
        <v>1.3830371837850297E-2</v>
      </c>
      <c r="AL54" s="24">
        <f t="shared" si="28"/>
        <v>3.4016213633200953E-2</v>
      </c>
      <c r="AM54" s="24">
        <f t="shared" si="28"/>
        <v>3.8595211091106529E-2</v>
      </c>
      <c r="AN54" s="24">
        <f t="shared" si="28"/>
        <v>5.3310643595776863E-2</v>
      </c>
      <c r="AO54" s="24">
        <f t="shared" si="30"/>
        <v>4.1124194213622456E-2</v>
      </c>
      <c r="AP54" s="24">
        <f t="shared" si="30"/>
        <v>3.3369516288294765E-2</v>
      </c>
      <c r="AQ54" s="24">
        <f t="shared" si="30"/>
        <v>3.0798879642068178E-2</v>
      </c>
      <c r="AR54" s="24">
        <f t="shared" si="24"/>
        <v>2.9579073579822701E-2</v>
      </c>
      <c r="AS54" s="24" t="e">
        <f t="shared" si="24"/>
        <v>#DIV/0!</v>
      </c>
      <c r="AT54" s="24">
        <f t="shared" si="24"/>
        <v>4.9110913252383037E-2</v>
      </c>
      <c r="AU54" s="21"/>
      <c r="AV54" s="24">
        <f t="shared" si="29"/>
        <v>0.34347643048903365</v>
      </c>
      <c r="AW54" s="24">
        <f t="shared" si="29"/>
        <v>0.36066329782938533</v>
      </c>
      <c r="AX54" s="24">
        <f t="shared" si="29"/>
        <v>0.334024688146906</v>
      </c>
      <c r="AY54" s="24">
        <f t="shared" si="29"/>
        <v>0.45531925015035735</v>
      </c>
      <c r="AZ54" s="24">
        <f t="shared" si="29"/>
        <v>0.16995338239923252</v>
      </c>
      <c r="BA54" s="24">
        <f t="shared" si="29"/>
        <v>0.45015535340349722</v>
      </c>
      <c r="BB54" s="24">
        <f t="shared" si="29"/>
        <v>0.350855061885327</v>
      </c>
      <c r="BC54" s="24">
        <f t="shared" si="29"/>
        <v>0.40333964411638923</v>
      </c>
      <c r="BD54" s="24">
        <f t="shared" si="27"/>
        <v>0.23488137422102562</v>
      </c>
      <c r="BE54" s="24">
        <f t="shared" si="27"/>
        <v>0.39218328118494483</v>
      </c>
      <c r="BF54" s="24">
        <f t="shared" si="27"/>
        <v>0.18420077771835586</v>
      </c>
      <c r="BG54" s="24">
        <f t="shared" si="27"/>
        <v>0.2459184167817261</v>
      </c>
      <c r="BH54" s="24">
        <f t="shared" si="27"/>
        <v>0.17456872575999438</v>
      </c>
      <c r="BI54" s="24">
        <f t="shared" si="22"/>
        <v>0.5487843314859131</v>
      </c>
      <c r="BJ54" s="24">
        <f t="shared" si="22"/>
        <v>0.36028268844886657</v>
      </c>
      <c r="BK54" s="24">
        <f t="shared" si="22"/>
        <v>0.20759164734259161</v>
      </c>
      <c r="BL54" s="24">
        <f t="shared" si="22"/>
        <v>0.34346738795174381</v>
      </c>
      <c r="BM54" s="24">
        <f t="shared" si="22"/>
        <v>0.36968904085750309</v>
      </c>
      <c r="BN54" s="24">
        <f t="shared" si="22"/>
        <v>0.38064504018816292</v>
      </c>
      <c r="BO54" s="24">
        <f t="shared" si="22"/>
        <v>0.40294994155833797</v>
      </c>
      <c r="BP54" s="24" t="e">
        <f t="shared" si="22"/>
        <v>#DIV/0!</v>
      </c>
      <c r="BQ54" s="24">
        <f t="shared" si="22"/>
        <v>0.38045312414571653</v>
      </c>
      <c r="BR54" s="21"/>
      <c r="BS54" s="35">
        <f t="shared" si="13"/>
        <v>44197</v>
      </c>
      <c r="BT54" s="24">
        <f t="shared" si="26"/>
        <v>9.8111545603438016E-3</v>
      </c>
      <c r="BU54" s="24">
        <f t="shared" si="25"/>
        <v>1.2809610976129591E-3</v>
      </c>
      <c r="BV54" s="24">
        <f t="shared" si="25"/>
        <v>1.8575639717731099E-3</v>
      </c>
      <c r="BW54" s="24">
        <f t="shared" si="25"/>
        <v>1.4233445468426853E-3</v>
      </c>
      <c r="BX54" s="24">
        <f t="shared" si="25"/>
        <v>2.7982922383950675E-3</v>
      </c>
      <c r="BY54" s="24">
        <f t="shared" si="25"/>
        <v>1.8081826064348613E-3</v>
      </c>
      <c r="BZ54" s="24">
        <f t="shared" si="25"/>
        <v>1.184185261779795E-2</v>
      </c>
      <c r="CA54" s="24">
        <f t="shared" si="25"/>
        <v>4.4716759423373094E-3</v>
      </c>
      <c r="CB54" s="24">
        <f t="shared" si="25"/>
        <v>3.551313828249861E-3</v>
      </c>
      <c r="CC54" s="24">
        <f t="shared" si="25"/>
        <v>1.9796768450490006E-4</v>
      </c>
      <c r="CD54" s="24">
        <f t="shared" si="25"/>
        <v>1.6638855931700159E-3</v>
      </c>
      <c r="CE54" s="24">
        <f t="shared" si="25"/>
        <v>4.1780912926594202E-4</v>
      </c>
      <c r="CF54" s="24">
        <f t="shared" si="16"/>
        <v>4.1124003816728462E-2</v>
      </c>
    </row>
    <row r="55" spans="1:84" x14ac:dyDescent="0.25">
      <c r="A55" s="31">
        <f>+[1]PAT!A56</f>
        <v>44228</v>
      </c>
      <c r="B55" s="17">
        <f>+[1]PAT!B56</f>
        <v>409.64620000000002</v>
      </c>
      <c r="C55" s="17">
        <f>+[1]PAT!C56</f>
        <v>413.7004</v>
      </c>
      <c r="D55" s="17">
        <f>+[1]PAT!D56</f>
        <v>349.57909999999998</v>
      </c>
      <c r="E55" s="17">
        <f>+[1]PAT!E56</f>
        <v>354.47620000000001</v>
      </c>
      <c r="F55" s="17">
        <f>+[1]PAT!F56</f>
        <v>396.25909999999999</v>
      </c>
      <c r="G55" s="17">
        <f>+[1]PAT!G56</f>
        <v>444.18740000000003</v>
      </c>
      <c r="H55" s="17">
        <f>+[1]PAT!H56</f>
        <v>467.65170000000001</v>
      </c>
      <c r="I55" s="17">
        <f>+[1]PAT!I56</f>
        <v>499.52420000000001</v>
      </c>
      <c r="J55" s="17">
        <f>+[1]PAT!J56</f>
        <v>397.42500000000001</v>
      </c>
      <c r="K55" s="17">
        <f>+[1]PAT!K56</f>
        <v>405.73289999999997</v>
      </c>
      <c r="L55" s="17">
        <f>+[1]PAT!L56</f>
        <v>269.48039999999997</v>
      </c>
      <c r="M55" s="17">
        <f>+[1]PAT!M56</f>
        <v>346.46010000000001</v>
      </c>
      <c r="N55" s="17">
        <f>+[1]PAT!N56</f>
        <v>379.25799999999998</v>
      </c>
      <c r="O55" s="18">
        <f>+[1]PAT!R56</f>
        <v>390.63310000000001</v>
      </c>
      <c r="P55" s="19">
        <f>+[1]PAT!S56</f>
        <v>408.7115</v>
      </c>
      <c r="Q55" s="20">
        <f>+[1]PAT!T56</f>
        <v>424.54500000000002</v>
      </c>
      <c r="R55" s="18">
        <f t="shared" si="6"/>
        <v>409.64430248000002</v>
      </c>
      <c r="S55" s="19">
        <f t="shared" si="7"/>
        <v>394.1555775682607</v>
      </c>
      <c r="T55" s="19">
        <f t="shared" si="8"/>
        <v>383.40623345588239</v>
      </c>
      <c r="U55" s="19">
        <f t="shared" si="9"/>
        <v>389.60459402245709</v>
      </c>
      <c r="V55" s="19"/>
      <c r="W55" s="20">
        <f t="shared" si="10"/>
        <v>419.92800986463936</v>
      </c>
      <c r="X55" s="21"/>
      <c r="Y55" s="42">
        <f t="shared" si="28"/>
        <v>3.8555313439230909E-2</v>
      </c>
      <c r="Z55" s="24">
        <f t="shared" si="28"/>
        <v>4.4820139324370345E-2</v>
      </c>
      <c r="AA55" s="24">
        <f t="shared" si="28"/>
        <v>3.9008543502910387E-2</v>
      </c>
      <c r="AB55" s="24">
        <f t="shared" si="28"/>
        <v>3.454654341943364E-2</v>
      </c>
      <c r="AC55" s="24">
        <f t="shared" si="28"/>
        <v>1.5383767813650362E-2</v>
      </c>
      <c r="AD55" s="24">
        <f t="shared" si="28"/>
        <v>4.1253027209074533E-2</v>
      </c>
      <c r="AE55" s="24">
        <f t="shared" si="28"/>
        <v>4.6760348374186522E-2</v>
      </c>
      <c r="AF55" s="24">
        <f t="shared" si="28"/>
        <v>4.3357061681241982E-2</v>
      </c>
      <c r="AG55" s="24">
        <f t="shared" si="28"/>
        <v>2.8035352465383578E-2</v>
      </c>
      <c r="AH55" s="24">
        <f t="shared" si="28"/>
        <v>4.154923340542549E-2</v>
      </c>
      <c r="AI55" s="24">
        <f t="shared" si="28"/>
        <v>0</v>
      </c>
      <c r="AJ55" s="24">
        <f t="shared" si="28"/>
        <v>5.2476475277168921E-2</v>
      </c>
      <c r="AK55" s="24">
        <f t="shared" si="28"/>
        <v>2.6308668167648097E-2</v>
      </c>
      <c r="AL55" s="24">
        <f t="shared" si="28"/>
        <v>5.5709211079629339E-2</v>
      </c>
      <c r="AM55" s="24">
        <f t="shared" si="28"/>
        <v>4.0381817274688814E-2</v>
      </c>
      <c r="AN55" s="24">
        <f t="shared" si="28"/>
        <v>2.3266542441537252E-2</v>
      </c>
      <c r="AO55" s="24">
        <f t="shared" si="30"/>
        <v>3.8554651405100948E-2</v>
      </c>
      <c r="AP55" s="24">
        <f t="shared" si="30"/>
        <v>4.1610405160638297E-2</v>
      </c>
      <c r="AQ55" s="24">
        <f t="shared" si="30"/>
        <v>3.9173138786708472E-2</v>
      </c>
      <c r="AR55" s="24">
        <f t="shared" si="24"/>
        <v>3.7217201670147526E-2</v>
      </c>
      <c r="AS55" s="24" t="e">
        <f t="shared" si="24"/>
        <v>#DIV/0!</v>
      </c>
      <c r="AT55" s="24">
        <f t="shared" si="24"/>
        <v>3.8513527950175375E-2</v>
      </c>
      <c r="AU55" s="21"/>
      <c r="AV55" s="24">
        <f t="shared" si="29"/>
        <v>0.37087854167824008</v>
      </c>
      <c r="AW55" s="24">
        <f t="shared" si="29"/>
        <v>0.38370223104627454</v>
      </c>
      <c r="AX55" s="24">
        <f t="shared" si="29"/>
        <v>0.36525484262895991</v>
      </c>
      <c r="AY55" s="24">
        <f t="shared" si="29"/>
        <v>0.4747370361078973</v>
      </c>
      <c r="AZ55" s="24">
        <f t="shared" si="29"/>
        <v>0.18798265839979633</v>
      </c>
      <c r="BA55" s="24">
        <f t="shared" si="29"/>
        <v>0.48648239830425122</v>
      </c>
      <c r="BB55" s="24">
        <f t="shared" si="29"/>
        <v>0.40590130677848513</v>
      </c>
      <c r="BC55" s="24">
        <f t="shared" si="29"/>
        <v>0.43831704039502695</v>
      </c>
      <c r="BD55" s="24">
        <f t="shared" si="27"/>
        <v>0.26045343022208467</v>
      </c>
      <c r="BE55" s="24">
        <f t="shared" si="27"/>
        <v>0.41269982754412449</v>
      </c>
      <c r="BF55" s="24">
        <f t="shared" si="27"/>
        <v>0.14721621255737549</v>
      </c>
      <c r="BG55" s="24">
        <f t="shared" si="27"/>
        <v>0.30275535347465876</v>
      </c>
      <c r="BH55" s="24">
        <f t="shared" si="27"/>
        <v>0.18620991641188822</v>
      </c>
      <c r="BI55" s="24">
        <f t="shared" si="22"/>
        <v>0.60060765489463352</v>
      </c>
      <c r="BJ55" s="24">
        <f t="shared" si="22"/>
        <v>0.38459206160194181</v>
      </c>
      <c r="BK55" s="24">
        <f t="shared" si="22"/>
        <v>0.23085384369842088</v>
      </c>
      <c r="BL55" s="24">
        <f t="shared" si="22"/>
        <v>0.37086910578634269</v>
      </c>
      <c r="BM55" s="24">
        <f t="shared" si="22"/>
        <v>0.39557249184276833</v>
      </c>
      <c r="BN55" s="24">
        <f t="shared" si="22"/>
        <v>0.4085091903456084</v>
      </c>
      <c r="BO55" s="24">
        <f t="shared" si="22"/>
        <v>0.42577638087679737</v>
      </c>
      <c r="BP55" s="24" t="e">
        <f t="shared" si="22"/>
        <v>#DIV/0!</v>
      </c>
      <c r="BQ55" s="24">
        <f t="shared" si="22"/>
        <v>0.40852843230345193</v>
      </c>
      <c r="BR55" s="21"/>
      <c r="BS55" s="35">
        <f t="shared" si="13"/>
        <v>44228</v>
      </c>
      <c r="BT55" s="24">
        <f t="shared" si="26"/>
        <v>1.2341391142091842E-2</v>
      </c>
      <c r="BU55" s="24">
        <f t="shared" si="25"/>
        <v>1.1645947340333147E-3</v>
      </c>
      <c r="BV55" s="24">
        <f t="shared" si="25"/>
        <v>3.8472496979884033E-3</v>
      </c>
      <c r="BW55" s="24">
        <f t="shared" si="25"/>
        <v>1.531194748991289E-3</v>
      </c>
      <c r="BX55" s="24">
        <f t="shared" si="25"/>
        <v>2.9223200828519609E-3</v>
      </c>
      <c r="BY55" s="24">
        <f t="shared" si="25"/>
        <v>2.6216752421480134E-3</v>
      </c>
      <c r="BZ55" s="24">
        <f t="shared" si="25"/>
        <v>7.0624702710308483E-3</v>
      </c>
      <c r="CA55" s="24">
        <f t="shared" si="25"/>
        <v>8.7652546594716254E-4</v>
      </c>
      <c r="CB55" s="24">
        <f t="shared" si="25"/>
        <v>3.1883438863092644E-3</v>
      </c>
      <c r="CC55" s="24">
        <f t="shared" si="25"/>
        <v>0</v>
      </c>
      <c r="CD55" s="24">
        <f t="shared" si="25"/>
        <v>2.2247944863394405E-3</v>
      </c>
      <c r="CE55" s="24">
        <f t="shared" si="25"/>
        <v>7.7393763539816566E-4</v>
      </c>
      <c r="CF55" s="24">
        <f t="shared" si="16"/>
        <v>3.8554497393129716E-2</v>
      </c>
    </row>
    <row r="56" spans="1:84" x14ac:dyDescent="0.25">
      <c r="A56" s="31">
        <f>+[1]PAT!A57</f>
        <v>44256</v>
      </c>
      <c r="B56" s="17">
        <f>+[1]PAT!B57</f>
        <v>426.23750000000001</v>
      </c>
      <c r="C56" s="17">
        <f>+[1]PAT!C57</f>
        <v>430.47489999999999</v>
      </c>
      <c r="D56" s="17">
        <f>+[1]PAT!D57</f>
        <v>370.69560000000001</v>
      </c>
      <c r="E56" s="17">
        <f>+[1]PAT!E57</f>
        <v>376.45729999999998</v>
      </c>
      <c r="F56" s="17">
        <f>+[1]PAT!F57</f>
        <v>403.72930000000002</v>
      </c>
      <c r="G56" s="17">
        <f>+[1]PAT!G57</f>
        <v>453.24930000000001</v>
      </c>
      <c r="H56" s="17">
        <f>+[1]PAT!H57</f>
        <v>484.6087</v>
      </c>
      <c r="I56" s="17">
        <f>+[1]PAT!I57</f>
        <v>518.59410000000003</v>
      </c>
      <c r="J56" s="17">
        <f>+[1]PAT!J57</f>
        <v>400.15039999999999</v>
      </c>
      <c r="K56" s="17">
        <f>+[1]PAT!K57</f>
        <v>420.52659999999997</v>
      </c>
      <c r="L56" s="17">
        <f>+[1]PAT!L57</f>
        <v>334.75200000000001</v>
      </c>
      <c r="M56" s="17">
        <f>+[1]PAT!M57</f>
        <v>363.19880000000001</v>
      </c>
      <c r="N56" s="17">
        <f>+[1]PAT!N57</f>
        <v>386.8553</v>
      </c>
      <c r="O56" s="18">
        <f>+[1]PAT!R57</f>
        <v>403.20359999999999</v>
      </c>
      <c r="P56" s="19">
        <f>+[1]PAT!S57</f>
        <v>426.16699999999997</v>
      </c>
      <c r="Q56" s="20">
        <f>+[1]PAT!T57</f>
        <v>440.70060000000001</v>
      </c>
      <c r="R56" s="18">
        <f t="shared" si="6"/>
        <v>426.23567937000001</v>
      </c>
      <c r="S56" s="19">
        <f t="shared" si="7"/>
        <v>410.73455779152215</v>
      </c>
      <c r="T56" s="19">
        <f t="shared" si="8"/>
        <v>399.38440975678731</v>
      </c>
      <c r="U56" s="19">
        <f t="shared" si="9"/>
        <v>405.4551791611625</v>
      </c>
      <c r="V56" s="19"/>
      <c r="W56" s="20">
        <f t="shared" si="10"/>
        <v>437.82014033005748</v>
      </c>
      <c r="X56" s="21"/>
      <c r="Y56" s="42">
        <f t="shared" si="28"/>
        <v>4.050153522722777E-2</v>
      </c>
      <c r="Z56" s="24">
        <f t="shared" si="28"/>
        <v>4.054745898239398E-2</v>
      </c>
      <c r="AA56" s="24">
        <f t="shared" si="28"/>
        <v>6.0405499070167679E-2</v>
      </c>
      <c r="AB56" s="24">
        <f t="shared" si="28"/>
        <v>6.2010086995967439E-2</v>
      </c>
      <c r="AC56" s="24">
        <f t="shared" si="28"/>
        <v>1.8851806810241234E-2</v>
      </c>
      <c r="AD56" s="24">
        <f t="shared" si="28"/>
        <v>2.0401073961125338E-2</v>
      </c>
      <c r="AE56" s="24">
        <f t="shared" si="28"/>
        <v>3.6259891710005432E-2</v>
      </c>
      <c r="AF56" s="24">
        <f t="shared" si="28"/>
        <v>3.8176128403789145E-2</v>
      </c>
      <c r="AG56" s="24">
        <f t="shared" si="28"/>
        <v>6.8576460967477715E-3</v>
      </c>
      <c r="AH56" s="24">
        <f t="shared" si="28"/>
        <v>3.6461672198631279E-2</v>
      </c>
      <c r="AI56" s="24">
        <f t="shared" si="28"/>
        <v>0.24221279172808141</v>
      </c>
      <c r="AJ56" s="24">
        <f t="shared" si="28"/>
        <v>4.8313499880650035E-2</v>
      </c>
      <c r="AK56" s="24">
        <f t="shared" si="28"/>
        <v>2.0032009871907785E-2</v>
      </c>
      <c r="AL56" s="24">
        <f t="shared" si="28"/>
        <v>3.2179812719403511E-2</v>
      </c>
      <c r="AM56" s="24">
        <f t="shared" si="28"/>
        <v>4.2708609862947222E-2</v>
      </c>
      <c r="AN56" s="24">
        <f t="shared" si="28"/>
        <v>3.8053916545949251E-2</v>
      </c>
      <c r="AO56" s="24">
        <f t="shared" si="30"/>
        <v>4.0501910534469276E-2</v>
      </c>
      <c r="AP56" s="24">
        <f t="shared" si="30"/>
        <v>4.2062021107364123E-2</v>
      </c>
      <c r="AQ56" s="24">
        <f t="shared" si="30"/>
        <v>4.1674273672818396E-2</v>
      </c>
      <c r="AR56" s="24">
        <f t="shared" si="24"/>
        <v>4.0683773707739679E-2</v>
      </c>
      <c r="AS56" s="24" t="e">
        <f t="shared" si="24"/>
        <v>#DIV/0!</v>
      </c>
      <c r="AT56" s="24">
        <f t="shared" si="24"/>
        <v>4.2607613793577359E-2</v>
      </c>
      <c r="AU56" s="21"/>
      <c r="AV56" s="24">
        <f t="shared" si="29"/>
        <v>0.39027331373248697</v>
      </c>
      <c r="AW56" s="24">
        <f t="shared" si="29"/>
        <v>0.39643840406817099</v>
      </c>
      <c r="AX56" s="24">
        <f t="shared" si="29"/>
        <v>0.40317309388387934</v>
      </c>
      <c r="AY56" s="24">
        <f t="shared" si="29"/>
        <v>0.54283755295012526</v>
      </c>
      <c r="AZ56" s="24">
        <f t="shared" si="29"/>
        <v>0.19588842107383408</v>
      </c>
      <c r="BA56" s="24">
        <f t="shared" si="29"/>
        <v>0.45477185162170786</v>
      </c>
      <c r="BB56" s="24">
        <f t="shared" si="29"/>
        <v>0.41905624205162684</v>
      </c>
      <c r="BC56" s="24">
        <f t="shared" si="29"/>
        <v>0.47846170951574551</v>
      </c>
      <c r="BD56" s="24">
        <f t="shared" si="27"/>
        <v>0.17035242737841028</v>
      </c>
      <c r="BE56" s="24">
        <f t="shared" si="27"/>
        <v>0.44527894525024747</v>
      </c>
      <c r="BF56" s="24">
        <f t="shared" si="27"/>
        <v>0.22471782267508966</v>
      </c>
      <c r="BG56" s="24">
        <f t="shared" si="27"/>
        <v>0.34402338726837067</v>
      </c>
      <c r="BH56" s="24">
        <f t="shared" si="27"/>
        <v>0.19090956107033552</v>
      </c>
      <c r="BI56" s="24">
        <f t="shared" si="22"/>
        <v>0.64283156115275886</v>
      </c>
      <c r="BJ56" s="24">
        <f t="shared" si="22"/>
        <v>0.40254425827242657</v>
      </c>
      <c r="BK56" s="24">
        <f t="shared" si="22"/>
        <v>0.24639149366538704</v>
      </c>
      <c r="BL56" s="24">
        <f t="shared" ref="BL56:BQ95" si="31">+R56/R44-1</f>
        <v>0.39026040396303285</v>
      </c>
      <c r="BM56" s="24">
        <f t="shared" si="31"/>
        <v>0.41789615559317173</v>
      </c>
      <c r="BN56" s="24">
        <f t="shared" si="31"/>
        <v>0.43775427187782578</v>
      </c>
      <c r="BO56" s="24">
        <f t="shared" si="31"/>
        <v>0.45298236866023411</v>
      </c>
      <c r="BP56" s="24" t="e">
        <f t="shared" si="31"/>
        <v>#DIV/0!</v>
      </c>
      <c r="BQ56" s="24">
        <f t="shared" si="31"/>
        <v>0.43020317293388599</v>
      </c>
      <c r="BR56" s="21"/>
      <c r="BS56" s="35">
        <f t="shared" si="13"/>
        <v>44256</v>
      </c>
      <c r="BT56" s="24">
        <f t="shared" si="26"/>
        <v>1.1232242237325763E-2</v>
      </c>
      <c r="BU56" s="24">
        <f t="shared" si="25"/>
        <v>1.8041849283601339E-3</v>
      </c>
      <c r="BV56" s="24">
        <f t="shared" si="25"/>
        <v>6.879050800422404E-3</v>
      </c>
      <c r="BW56" s="24">
        <f t="shared" si="25"/>
        <v>1.8345150522572976E-3</v>
      </c>
      <c r="BX56" s="24">
        <f t="shared" si="25"/>
        <v>1.4489441132372245E-3</v>
      </c>
      <c r="BY56" s="24">
        <f t="shared" si="25"/>
        <v>2.0490157116067466E-3</v>
      </c>
      <c r="BZ56" s="24">
        <f t="shared" si="25"/>
        <v>6.2472948119621334E-3</v>
      </c>
      <c r="CA56" s="24">
        <f t="shared" si="25"/>
        <v>2.122325558005892E-4</v>
      </c>
      <c r="CB56" s="24">
        <f t="shared" si="25"/>
        <v>2.8060079405106161E-3</v>
      </c>
      <c r="CC56" s="24">
        <f t="shared" si="25"/>
        <v>3.3301332711007706E-3</v>
      </c>
      <c r="CD56" s="24">
        <f t="shared" si="25"/>
        <v>2.0757569824887906E-3</v>
      </c>
      <c r="CE56" s="24">
        <f t="shared" si="25"/>
        <v>5.8234452071080015E-4</v>
      </c>
      <c r="CF56" s="24">
        <f t="shared" si="16"/>
        <v>4.0501722925783266E-2</v>
      </c>
    </row>
    <row r="57" spans="1:84" x14ac:dyDescent="0.25">
      <c r="A57" s="31">
        <f>+[1]PAT!A58</f>
        <v>44287</v>
      </c>
      <c r="B57" s="17">
        <f>+[1]PAT!B58</f>
        <v>446.49209999999999</v>
      </c>
      <c r="C57" s="17">
        <f>+[1]PAT!C58</f>
        <v>448.90010000000001</v>
      </c>
      <c r="D57" s="17">
        <f>+[1]PAT!D58</f>
        <v>382.36070000000001</v>
      </c>
      <c r="E57" s="17">
        <f>+[1]PAT!E58</f>
        <v>410.87099999999998</v>
      </c>
      <c r="F57" s="17">
        <f>+[1]PAT!F58</f>
        <v>424.68490000000003</v>
      </c>
      <c r="G57" s="17">
        <f>+[1]PAT!G58</f>
        <v>474.84570000000002</v>
      </c>
      <c r="H57" s="17">
        <f>+[1]PAT!H58</f>
        <v>506.56569999999999</v>
      </c>
      <c r="I57" s="17">
        <f>+[1]PAT!I58</f>
        <v>545.44949999999994</v>
      </c>
      <c r="J57" s="17">
        <f>+[1]PAT!J58</f>
        <v>398.96719999999999</v>
      </c>
      <c r="K57" s="17">
        <f>+[1]PAT!K58</f>
        <v>434.29660000000001</v>
      </c>
      <c r="L57" s="17">
        <f>+[1]PAT!L58</f>
        <v>334.90449999999998</v>
      </c>
      <c r="M57" s="17">
        <f>+[1]PAT!M58</f>
        <v>377.15170000000001</v>
      </c>
      <c r="N57" s="17">
        <f>+[1]PAT!N58</f>
        <v>400.28019999999998</v>
      </c>
      <c r="O57" s="18">
        <f>+[1]PAT!R58</f>
        <v>418.99919999999997</v>
      </c>
      <c r="P57" s="19">
        <f>+[1]PAT!S58</f>
        <v>448.06599999999997</v>
      </c>
      <c r="Q57" s="20">
        <f>+[1]PAT!T58</f>
        <v>458.15410000000003</v>
      </c>
      <c r="R57" s="18">
        <f t="shared" si="6"/>
        <v>446.48911165999999</v>
      </c>
      <c r="S57" s="19">
        <f t="shared" si="7"/>
        <v>431.08301092170768</v>
      </c>
      <c r="T57" s="19">
        <f t="shared" si="8"/>
        <v>422.08429301470591</v>
      </c>
      <c r="U57" s="19">
        <f t="shared" si="9"/>
        <v>429.62252196169095</v>
      </c>
      <c r="V57" s="19"/>
      <c r="W57" s="20">
        <f t="shared" si="10"/>
        <v>460.02333104023734</v>
      </c>
      <c r="X57" s="21"/>
      <c r="Y57" s="42">
        <f t="shared" si="28"/>
        <v>4.7519516701369557E-2</v>
      </c>
      <c r="Z57" s="24">
        <f t="shared" si="28"/>
        <v>4.2802030966265336E-2</v>
      </c>
      <c r="AA57" s="24">
        <f t="shared" si="28"/>
        <v>3.1468137199362589E-2</v>
      </c>
      <c r="AB57" s="24">
        <f t="shared" si="28"/>
        <v>9.1414617275319188E-2</v>
      </c>
      <c r="AC57" s="24">
        <f t="shared" si="28"/>
        <v>5.1905076000181349E-2</v>
      </c>
      <c r="AD57" s="24">
        <f t="shared" si="28"/>
        <v>4.7647950035444087E-2</v>
      </c>
      <c r="AE57" s="24">
        <f t="shared" si="28"/>
        <v>4.5308720210759823E-2</v>
      </c>
      <c r="AF57" s="24">
        <f t="shared" si="28"/>
        <v>5.1785008738047589E-2</v>
      </c>
      <c r="AG57" s="24">
        <f t="shared" si="28"/>
        <v>-2.9568882100330374E-3</v>
      </c>
      <c r="AH57" s="24">
        <f t="shared" si="28"/>
        <v>3.2744658720756492E-2</v>
      </c>
      <c r="AI57" s="24">
        <f t="shared" si="28"/>
        <v>4.5556113182287916E-4</v>
      </c>
      <c r="AJ57" s="24">
        <f t="shared" si="28"/>
        <v>3.8416701817296728E-2</v>
      </c>
      <c r="AK57" s="24">
        <f t="shared" si="28"/>
        <v>3.470263946235197E-2</v>
      </c>
      <c r="AL57" s="24">
        <f t="shared" si="28"/>
        <v>3.917524545911788E-2</v>
      </c>
      <c r="AM57" s="24">
        <f t="shared" si="28"/>
        <v>5.1385959025452399E-2</v>
      </c>
      <c r="AN57" s="24">
        <f t="shared" si="28"/>
        <v>3.9603985109164963E-2</v>
      </c>
      <c r="AO57" s="24">
        <f t="shared" si="30"/>
        <v>4.7516980089362004E-2</v>
      </c>
      <c r="AP57" s="24">
        <f t="shared" si="30"/>
        <v>4.9541614515216548E-2</v>
      </c>
      <c r="AQ57" s="24">
        <f t="shared" si="30"/>
        <v>5.6837179177179564E-2</v>
      </c>
      <c r="AR57" s="24">
        <f t="shared" si="24"/>
        <v>5.9605460831768653E-2</v>
      </c>
      <c r="AS57" s="24" t="e">
        <f t="shared" si="24"/>
        <v>#DIV/0!</v>
      </c>
      <c r="AT57" s="24">
        <f t="shared" si="24"/>
        <v>5.0713040961161804E-2</v>
      </c>
      <c r="AU57" s="21"/>
      <c r="AV57" s="24">
        <f t="shared" si="29"/>
        <v>0.44743059504227611</v>
      </c>
      <c r="AW57" s="24">
        <f t="shared" si="29"/>
        <v>0.45091096437883471</v>
      </c>
      <c r="AX57" s="24">
        <f t="shared" si="29"/>
        <v>0.42173711446197304</v>
      </c>
      <c r="AY57" s="24">
        <f t="shared" si="29"/>
        <v>0.67357623964989677</v>
      </c>
      <c r="AZ57" s="24">
        <f t="shared" si="29"/>
        <v>0.25573268116886938</v>
      </c>
      <c r="BA57" s="24">
        <f t="shared" si="29"/>
        <v>0.52129869497436676</v>
      </c>
      <c r="BB57" s="24">
        <f t="shared" si="29"/>
        <v>0.45237196199034879</v>
      </c>
      <c r="BC57" s="24">
        <f t="shared" si="29"/>
        <v>0.53528815706143118</v>
      </c>
      <c r="BD57" s="24">
        <f t="shared" si="27"/>
        <v>0.21885240042012621</v>
      </c>
      <c r="BE57" s="24">
        <f t="shared" si="27"/>
        <v>0.45427519401649641</v>
      </c>
      <c r="BF57" s="24">
        <f t="shared" si="27"/>
        <v>0.22527575651255116</v>
      </c>
      <c r="BG57" s="24">
        <f t="shared" si="27"/>
        <v>0.38711954147106464</v>
      </c>
      <c r="BH57" s="24">
        <f t="shared" si="27"/>
        <v>0.23952045557649204</v>
      </c>
      <c r="BI57" s="24">
        <f t="shared" si="27"/>
        <v>0.65315939485570529</v>
      </c>
      <c r="BJ57" s="24">
        <f t="shared" si="27"/>
        <v>0.46523809554953699</v>
      </c>
      <c r="BK57" s="24">
        <f t="shared" si="27"/>
        <v>0.30348493814796695</v>
      </c>
      <c r="BL57" s="24">
        <f t="shared" si="31"/>
        <v>0.44741500812239376</v>
      </c>
      <c r="BM57" s="24">
        <f t="shared" si="31"/>
        <v>0.47793911793124355</v>
      </c>
      <c r="BN57" s="24">
        <f t="shared" si="31"/>
        <v>0.506430770504253</v>
      </c>
      <c r="BO57" s="24">
        <f t="shared" si="31"/>
        <v>0.52575891738091807</v>
      </c>
      <c r="BP57" s="24" t="e">
        <f t="shared" si="31"/>
        <v>#DIV/0!</v>
      </c>
      <c r="BQ57" s="24">
        <f t="shared" si="31"/>
        <v>0.49129207131492225</v>
      </c>
      <c r="BR57" s="21"/>
      <c r="BS57" s="35">
        <f t="shared" si="13"/>
        <v>44287</v>
      </c>
      <c r="BT57" s="24">
        <f t="shared" si="26"/>
        <v>1.1857315135341223E-2</v>
      </c>
      <c r="BU57" s="24">
        <f t="shared" si="25"/>
        <v>9.5786621308542738E-4</v>
      </c>
      <c r="BV57" s="24">
        <f t="shared" si="25"/>
        <v>1.0350652722953754E-2</v>
      </c>
      <c r="BW57" s="24">
        <f t="shared" si="25"/>
        <v>4.9459124549107022E-3</v>
      </c>
      <c r="BX57" s="24">
        <f t="shared" si="25"/>
        <v>3.3187230124050587E-3</v>
      </c>
      <c r="BY57" s="24">
        <f t="shared" si="25"/>
        <v>2.5499199390011428E-3</v>
      </c>
      <c r="BZ57" s="24">
        <f t="shared" si="25"/>
        <v>8.455367441860439E-3</v>
      </c>
      <c r="CA57" s="24">
        <f t="shared" si="25"/>
        <v>-8.8551758116073729E-5</v>
      </c>
      <c r="CB57" s="24">
        <f t="shared" si="25"/>
        <v>2.5101709727558068E-3</v>
      </c>
      <c r="CC57" s="24">
        <f t="shared" si="25"/>
        <v>7.4776386404281114E-6</v>
      </c>
      <c r="CD57" s="24">
        <f t="shared" si="25"/>
        <v>1.6629398398780022E-3</v>
      </c>
      <c r="CE57" s="24">
        <f t="shared" si="25"/>
        <v>9.8898351271298115E-4</v>
      </c>
      <c r="CF57" s="24">
        <f t="shared" si="16"/>
        <v>4.75167771254289E-2</v>
      </c>
    </row>
    <row r="58" spans="1:84" x14ac:dyDescent="0.25">
      <c r="A58" s="31">
        <f>+[1]PAT!A59</f>
        <v>44317</v>
      </c>
      <c r="B58" s="17">
        <f>+[1]PAT!B59</f>
        <v>462.18380000000002</v>
      </c>
      <c r="C58" s="17">
        <f>+[1]PAT!C59</f>
        <v>462.85449999999997</v>
      </c>
      <c r="D58" s="17">
        <f>+[1]PAT!D59</f>
        <v>388.64299999999997</v>
      </c>
      <c r="E58" s="17">
        <f>+[1]PAT!E59</f>
        <v>434.08089999999999</v>
      </c>
      <c r="F58" s="17">
        <f>+[1]PAT!F59</f>
        <v>431.19119999999998</v>
      </c>
      <c r="G58" s="17">
        <f>+[1]PAT!G59</f>
        <v>485.33479999999997</v>
      </c>
      <c r="H58" s="17">
        <f>+[1]PAT!H59</f>
        <v>527.83370000000002</v>
      </c>
      <c r="I58" s="17">
        <f>+[1]PAT!I59</f>
        <v>576.95230000000004</v>
      </c>
      <c r="J58" s="17">
        <f>+[1]PAT!J59</f>
        <v>405.23700000000002</v>
      </c>
      <c r="K58" s="17">
        <f>+[1]PAT!K59</f>
        <v>443.6422</v>
      </c>
      <c r="L58" s="17">
        <f>+[1]PAT!L59</f>
        <v>342.92039999999997</v>
      </c>
      <c r="M58" s="17">
        <f>+[1]PAT!M59</f>
        <v>391.09199999999998</v>
      </c>
      <c r="N58" s="17">
        <f>+[1]PAT!N59</f>
        <v>408.0421</v>
      </c>
      <c r="O58" s="18">
        <f>+[1]PAT!R59</f>
        <v>439.29180000000002</v>
      </c>
      <c r="P58" s="19">
        <f>+[1]PAT!S59</f>
        <v>462.68079999999998</v>
      </c>
      <c r="Q58" s="20">
        <f>+[1]PAT!T59</f>
        <v>474.64229999999998</v>
      </c>
      <c r="R58" s="18">
        <f t="shared" si="6"/>
        <v>462.17978779999999</v>
      </c>
      <c r="S58" s="19">
        <f t="shared" si="7"/>
        <v>445.24527019158239</v>
      </c>
      <c r="T58" s="19">
        <f t="shared" si="8"/>
        <v>437.18776940045251</v>
      </c>
      <c r="U58" s="19">
        <f t="shared" si="9"/>
        <v>444.92114154557464</v>
      </c>
      <c r="V58" s="19"/>
      <c r="W58" s="20">
        <f t="shared" si="10"/>
        <v>479.08582445763028</v>
      </c>
      <c r="X58" s="21"/>
      <c r="Y58" s="42">
        <f t="shared" si="28"/>
        <v>3.5144406810333262E-2</v>
      </c>
      <c r="Z58" s="24">
        <f t="shared" si="28"/>
        <v>3.1085758278957654E-2</v>
      </c>
      <c r="AA58" s="24">
        <f t="shared" si="28"/>
        <v>1.6430297360581214E-2</v>
      </c>
      <c r="AB58" s="24">
        <f t="shared" si="28"/>
        <v>5.6489506438760495E-2</v>
      </c>
      <c r="AC58" s="24">
        <f t="shared" si="28"/>
        <v>1.5320299827001005E-2</v>
      </c>
      <c r="AD58" s="24">
        <f t="shared" si="28"/>
        <v>2.2089491386359628E-2</v>
      </c>
      <c r="AE58" s="24">
        <f t="shared" si="28"/>
        <v>4.1984682342290469E-2</v>
      </c>
      <c r="AF58" s="24">
        <f t="shared" si="28"/>
        <v>5.7755667573258673E-2</v>
      </c>
      <c r="AG58" s="24">
        <f t="shared" si="28"/>
        <v>1.5715076327076583E-2</v>
      </c>
      <c r="AH58" s="24">
        <f t="shared" si="28"/>
        <v>2.1518934295133851E-2</v>
      </c>
      <c r="AI58" s="24">
        <f t="shared" si="28"/>
        <v>2.3934882929312673E-2</v>
      </c>
      <c r="AJ58" s="24">
        <f t="shared" si="28"/>
        <v>3.6962050018599868E-2</v>
      </c>
      <c r="AK58" s="24">
        <f t="shared" si="28"/>
        <v>1.93911664878752E-2</v>
      </c>
      <c r="AL58" s="24">
        <f t="shared" si="28"/>
        <v>4.8431118722899846E-2</v>
      </c>
      <c r="AM58" s="24">
        <f t="shared" si="28"/>
        <v>3.2617516169492822E-2</v>
      </c>
      <c r="AN58" s="24">
        <f t="shared" si="28"/>
        <v>3.5988327944680432E-2</v>
      </c>
      <c r="AO58" s="24">
        <f t="shared" si="30"/>
        <v>3.5142348895505382E-2</v>
      </c>
      <c r="AP58" s="24">
        <f t="shared" si="30"/>
        <v>3.2852742768948673E-2</v>
      </c>
      <c r="AQ58" s="24">
        <f t="shared" si="30"/>
        <v>3.5783080857785921E-2</v>
      </c>
      <c r="AR58" s="24">
        <f t="shared" si="24"/>
        <v>3.5609445040332144E-2</v>
      </c>
      <c r="AS58" s="24" t="e">
        <f t="shared" si="24"/>
        <v>#DIV/0!</v>
      </c>
      <c r="AT58" s="24">
        <f t="shared" si="24"/>
        <v>4.1438101355180113E-2</v>
      </c>
      <c r="AU58" s="21"/>
      <c r="AV58" s="24">
        <f t="shared" si="29"/>
        <v>0.47480584658801206</v>
      </c>
      <c r="AW58" s="24">
        <f t="shared" si="29"/>
        <v>0.4740570394177841</v>
      </c>
      <c r="AX58" s="24">
        <f t="shared" si="29"/>
        <v>0.4483975101946811</v>
      </c>
      <c r="AY58" s="24">
        <f t="shared" si="29"/>
        <v>0.7099823479197056</v>
      </c>
      <c r="AZ58" s="24">
        <f t="shared" si="29"/>
        <v>0.27554567519956685</v>
      </c>
      <c r="BA58" s="24">
        <f t="shared" si="29"/>
        <v>0.5248985542308735</v>
      </c>
      <c r="BB58" s="24">
        <f t="shared" si="29"/>
        <v>0.48380136996891188</v>
      </c>
      <c r="BC58" s="24">
        <f t="shared" si="29"/>
        <v>0.61504885296857648</v>
      </c>
      <c r="BD58" s="24">
        <f t="shared" si="27"/>
        <v>0.23619927225870696</v>
      </c>
      <c r="BE58" s="24">
        <f t="shared" si="27"/>
        <v>0.40429186233931014</v>
      </c>
      <c r="BF58" s="24">
        <f t="shared" si="27"/>
        <v>0.26065009501184999</v>
      </c>
      <c r="BG58" s="24">
        <f t="shared" si="27"/>
        <v>0.41583552657777845</v>
      </c>
      <c r="BH58" s="24">
        <f t="shared" si="27"/>
        <v>0.25649963617618865</v>
      </c>
      <c r="BI58" s="24">
        <f t="shared" si="27"/>
        <v>0.66667981925311026</v>
      </c>
      <c r="BJ58" s="24">
        <f t="shared" si="27"/>
        <v>0.48692594949319656</v>
      </c>
      <c r="BK58" s="24">
        <f t="shared" si="27"/>
        <v>0.34976500655058285</v>
      </c>
      <c r="BL58" s="24">
        <f t="shared" si="31"/>
        <v>0.4747856449893626</v>
      </c>
      <c r="BM58" s="24">
        <f t="shared" si="31"/>
        <v>0.4930205063369113</v>
      </c>
      <c r="BN58" s="24">
        <f t="shared" si="31"/>
        <v>0.51310923931461705</v>
      </c>
      <c r="BO58" s="24">
        <f t="shared" si="31"/>
        <v>0.52859666823977647</v>
      </c>
      <c r="BP58" s="24" t="e">
        <f t="shared" si="31"/>
        <v>#DIV/0!</v>
      </c>
      <c r="BQ58" s="24">
        <f t="shared" si="31"/>
        <v>0.52138259139541177</v>
      </c>
      <c r="BR58" s="21"/>
      <c r="BS58" s="35">
        <f t="shared" si="13"/>
        <v>44317</v>
      </c>
      <c r="BT58" s="24">
        <f t="shared" si="26"/>
        <v>8.5728099556520495E-3</v>
      </c>
      <c r="BU58" s="24">
        <f t="shared" si="25"/>
        <v>4.9246224065330332E-4</v>
      </c>
      <c r="BV58" s="24">
        <f t="shared" si="25"/>
        <v>6.6641922219900437E-3</v>
      </c>
      <c r="BW58" s="24">
        <f t="shared" si="25"/>
        <v>1.4659470570699802E-3</v>
      </c>
      <c r="BX58" s="24">
        <f t="shared" si="25"/>
        <v>1.5387417828893206E-3</v>
      </c>
      <c r="BY58" s="24">
        <f t="shared" si="25"/>
        <v>2.3578603070468695E-3</v>
      </c>
      <c r="BZ58" s="24">
        <f t="shared" si="25"/>
        <v>9.4686462761603453E-3</v>
      </c>
      <c r="CA58" s="24">
        <f t="shared" si="25"/>
        <v>4.4795108356900603E-4</v>
      </c>
      <c r="CB58" s="24">
        <f t="shared" si="25"/>
        <v>1.6263515524686761E-3</v>
      </c>
      <c r="CC58" s="24">
        <f t="shared" si="25"/>
        <v>3.7521897923837786E-4</v>
      </c>
      <c r="CD58" s="24">
        <f t="shared" si="25"/>
        <v>1.5860689136493096E-3</v>
      </c>
      <c r="CE58" s="24">
        <f t="shared" si="25"/>
        <v>5.4586331986613158E-4</v>
      </c>
      <c r="CF58" s="24">
        <f t="shared" si="16"/>
        <v>3.5142113690253413E-2</v>
      </c>
    </row>
    <row r="59" spans="1:84" x14ac:dyDescent="0.25">
      <c r="A59" s="31">
        <f>+[1]PAT!A60</f>
        <v>44348</v>
      </c>
      <c r="B59" s="17">
        <f>+[1]PAT!B60</f>
        <v>478.11090000000002</v>
      </c>
      <c r="C59" s="17">
        <f>+[1]PAT!C60</f>
        <v>477.67939999999999</v>
      </c>
      <c r="D59" s="17">
        <f>+[1]PAT!D60</f>
        <v>408.03089999999997</v>
      </c>
      <c r="E59" s="17">
        <f>+[1]PAT!E60</f>
        <v>448.2561</v>
      </c>
      <c r="F59" s="17">
        <f>+[1]PAT!F60</f>
        <v>436.7072</v>
      </c>
      <c r="G59" s="17">
        <f>+[1]PAT!G60</f>
        <v>501.89609999999999</v>
      </c>
      <c r="H59" s="17">
        <f>+[1]PAT!H60</f>
        <v>542.14400000000001</v>
      </c>
      <c r="I59" s="17">
        <f>+[1]PAT!I60</f>
        <v>605.54229999999995</v>
      </c>
      <c r="J59" s="17">
        <f>+[1]PAT!J60</f>
        <v>440.89120000000003</v>
      </c>
      <c r="K59" s="17">
        <f>+[1]PAT!K60</f>
        <v>456.15969999999999</v>
      </c>
      <c r="L59" s="17">
        <f>+[1]PAT!L60</f>
        <v>345.23689999999999</v>
      </c>
      <c r="M59" s="17">
        <f>+[1]PAT!M60</f>
        <v>403.55779999999999</v>
      </c>
      <c r="N59" s="17">
        <f>+[1]PAT!N60</f>
        <v>420.38499999999999</v>
      </c>
      <c r="O59" s="18">
        <f>+[1]PAT!R60</f>
        <v>447.149</v>
      </c>
      <c r="P59" s="19">
        <f>+[1]PAT!S60</f>
        <v>479.17360000000002</v>
      </c>
      <c r="Q59" s="20">
        <f>+[1]PAT!T60</f>
        <v>493.6422</v>
      </c>
      <c r="R59" s="18">
        <f t="shared" si="6"/>
        <v>478.10613089000003</v>
      </c>
      <c r="S59" s="19">
        <f t="shared" si="7"/>
        <v>459.78820549102426</v>
      </c>
      <c r="T59" s="19">
        <f t="shared" si="8"/>
        <v>451.03241091628956</v>
      </c>
      <c r="U59" s="19">
        <f t="shared" si="9"/>
        <v>458.99710785997354</v>
      </c>
      <c r="V59" s="19"/>
      <c r="W59" s="20">
        <f t="shared" si="10"/>
        <v>497.61563027999262</v>
      </c>
      <c r="X59" s="21"/>
      <c r="Y59" s="42">
        <f t="shared" si="28"/>
        <v>3.4460532801019905E-2</v>
      </c>
      <c r="Z59" s="24">
        <f t="shared" si="28"/>
        <v>3.20292878215509E-2</v>
      </c>
      <c r="AA59" s="24">
        <f t="shared" si="28"/>
        <v>4.9886142295114011E-2</v>
      </c>
      <c r="AB59" s="24">
        <f t="shared" si="28"/>
        <v>3.2655663955728054E-2</v>
      </c>
      <c r="AC59" s="24">
        <f t="shared" si="28"/>
        <v>1.2792468863001005E-2</v>
      </c>
      <c r="AD59" s="24">
        <f t="shared" si="28"/>
        <v>3.4123454571977963E-2</v>
      </c>
      <c r="AE59" s="24">
        <f t="shared" si="28"/>
        <v>2.7111379966834326E-2</v>
      </c>
      <c r="AF59" s="24">
        <f t="shared" si="28"/>
        <v>4.955348995055564E-2</v>
      </c>
      <c r="AG59" s="24">
        <f t="shared" si="28"/>
        <v>8.7983575043739881E-2</v>
      </c>
      <c r="AH59" s="24">
        <f t="shared" si="28"/>
        <v>2.8215305036355831E-2</v>
      </c>
      <c r="AI59" s="24">
        <f t="shared" si="28"/>
        <v>6.755211996720023E-3</v>
      </c>
      <c r="AJ59" s="24">
        <f t="shared" si="28"/>
        <v>3.1874341587145638E-2</v>
      </c>
      <c r="AK59" s="24">
        <f t="shared" si="28"/>
        <v>3.0249084592006481E-2</v>
      </c>
      <c r="AL59" s="24">
        <f t="shared" si="28"/>
        <v>1.7886061155705457E-2</v>
      </c>
      <c r="AM59" s="24">
        <f t="shared" si="28"/>
        <v>3.5646173344560772E-2</v>
      </c>
      <c r="AN59" s="24">
        <f t="shared" si="28"/>
        <v>4.0029934120916044E-2</v>
      </c>
      <c r="AO59" s="24">
        <f t="shared" si="30"/>
        <v>3.4459194258170234E-2</v>
      </c>
      <c r="AP59" s="24">
        <f t="shared" si="30"/>
        <v>3.2662750787187944E-2</v>
      </c>
      <c r="AQ59" s="24">
        <f t="shared" si="30"/>
        <v>3.1667495032679405E-2</v>
      </c>
      <c r="AR59" s="24">
        <f t="shared" si="24"/>
        <v>3.1636991367732126E-2</v>
      </c>
      <c r="AS59" s="24" t="e">
        <f t="shared" si="24"/>
        <v>#DIV/0!</v>
      </c>
      <c r="AT59" s="24">
        <f t="shared" si="24"/>
        <v>3.8677424537325367E-2</v>
      </c>
      <c r="AU59" s="21"/>
      <c r="AV59" s="24">
        <f t="shared" si="29"/>
        <v>0.49685779736808255</v>
      </c>
      <c r="AW59" s="24">
        <f t="shared" si="29"/>
        <v>0.50475086431614669</v>
      </c>
      <c r="AX59" s="24">
        <f t="shared" si="29"/>
        <v>0.46534084910071494</v>
      </c>
      <c r="AY59" s="24">
        <f t="shared" si="29"/>
        <v>0.65847866021166834</v>
      </c>
      <c r="AZ59" s="24">
        <f t="shared" si="29"/>
        <v>0.26728618634400481</v>
      </c>
      <c r="BA59" s="24">
        <f t="shared" si="29"/>
        <v>0.54118486992409154</v>
      </c>
      <c r="BB59" s="24">
        <f t="shared" si="29"/>
        <v>0.49730198193440911</v>
      </c>
      <c r="BC59" s="24">
        <f t="shared" si="29"/>
        <v>0.66153506334931644</v>
      </c>
      <c r="BD59" s="24">
        <f t="shared" si="27"/>
        <v>0.33736441435525122</v>
      </c>
      <c r="BE59" s="24">
        <f t="shared" si="27"/>
        <v>0.45520757999802841</v>
      </c>
      <c r="BF59" s="24">
        <f t="shared" si="27"/>
        <v>0.28815220660170859</v>
      </c>
      <c r="BG59" s="24">
        <f t="shared" si="27"/>
        <v>0.43341353616337774</v>
      </c>
      <c r="BH59" s="24">
        <f t="shared" si="27"/>
        <v>0.27746736401126904</v>
      </c>
      <c r="BI59" s="24">
        <f t="shared" si="27"/>
        <v>0.59805195547816936</v>
      </c>
      <c r="BJ59" s="24">
        <f t="shared" si="27"/>
        <v>0.51647245023484145</v>
      </c>
      <c r="BK59" s="24">
        <f t="shared" si="27"/>
        <v>0.38876769781917964</v>
      </c>
      <c r="BL59" s="24">
        <f t="shared" si="31"/>
        <v>0.49683995191838437</v>
      </c>
      <c r="BM59" s="24">
        <f t="shared" si="31"/>
        <v>0.51042131144185099</v>
      </c>
      <c r="BN59" s="24">
        <f t="shared" si="31"/>
        <v>0.51931043559878365</v>
      </c>
      <c r="BO59" s="24">
        <f t="shared" si="31"/>
        <v>0.53285958395548105</v>
      </c>
      <c r="BP59" s="24" t="e">
        <f t="shared" si="31"/>
        <v>#DIV/0!</v>
      </c>
      <c r="BQ59" s="24">
        <f t="shared" si="31"/>
        <v>0.54570051177268142</v>
      </c>
      <c r="BR59" s="21"/>
      <c r="BS59" s="35">
        <f t="shared" si="13"/>
        <v>44348</v>
      </c>
      <c r="BT59" s="24">
        <f t="shared" si="26"/>
        <v>8.798382959333502E-3</v>
      </c>
      <c r="BU59" s="24">
        <f t="shared" si="25"/>
        <v>1.4681962024631762E-3</v>
      </c>
      <c r="BV59" s="24">
        <f t="shared" si="25"/>
        <v>3.9319003392157027E-3</v>
      </c>
      <c r="BW59" s="24">
        <f t="shared" si="25"/>
        <v>1.2006253789077028E-3</v>
      </c>
      <c r="BX59" s="24">
        <f t="shared" si="25"/>
        <v>2.3470427782194036E-3</v>
      </c>
      <c r="BY59" s="24">
        <f t="shared" si="25"/>
        <v>1.5326366912903463E-3</v>
      </c>
      <c r="BZ59" s="24">
        <f t="shared" si="25"/>
        <v>8.3014116894620481E-3</v>
      </c>
      <c r="CA59" s="24">
        <f t="shared" si="25"/>
        <v>2.4608586021405338E-3</v>
      </c>
      <c r="CB59" s="24">
        <f t="shared" si="25"/>
        <v>2.1043787125381696E-3</v>
      </c>
      <c r="CC59" s="24">
        <f t="shared" si="25"/>
        <v>1.0475237340642487E-4</v>
      </c>
      <c r="CD59" s="24">
        <f t="shared" si="25"/>
        <v>1.3701532593743009E-3</v>
      </c>
      <c r="CE59" s="24">
        <f t="shared" si="25"/>
        <v>8.3855613286315858E-4</v>
      </c>
      <c r="CF59" s="24">
        <f t="shared" si="16"/>
        <v>3.4458895119214461E-2</v>
      </c>
    </row>
    <row r="60" spans="1:84" x14ac:dyDescent="0.25">
      <c r="A60" s="31">
        <f>+[1]PAT!A61</f>
        <v>44378</v>
      </c>
      <c r="B60" s="17">
        <f>+[1]PAT!B61</f>
        <v>494.12490000000003</v>
      </c>
      <c r="C60" s="17">
        <f>+[1]PAT!C61</f>
        <v>497.2645</v>
      </c>
      <c r="D60" s="17">
        <f>+[1]PAT!D61</f>
        <v>418.8005</v>
      </c>
      <c r="E60" s="17">
        <f>+[1]PAT!E61</f>
        <v>464.64569999999998</v>
      </c>
      <c r="F60" s="17">
        <f>+[1]PAT!F61</f>
        <v>449.6352</v>
      </c>
      <c r="G60" s="17">
        <f>+[1]PAT!G61</f>
        <v>516.70839999999998</v>
      </c>
      <c r="H60" s="17">
        <f>+[1]PAT!H61</f>
        <v>563.10490000000004</v>
      </c>
      <c r="I60" s="17">
        <f>+[1]PAT!I61</f>
        <v>620.34839999999997</v>
      </c>
      <c r="J60" s="17">
        <f>+[1]PAT!J61</f>
        <v>441.5872</v>
      </c>
      <c r="K60" s="17">
        <f>+[1]PAT!K61</f>
        <v>472.56889999999999</v>
      </c>
      <c r="L60" s="17">
        <f>+[1]PAT!L61</f>
        <v>353.95420000000001</v>
      </c>
      <c r="M60" s="17">
        <f>+[1]PAT!M61</f>
        <v>423.51609999999999</v>
      </c>
      <c r="N60" s="17">
        <f>+[1]PAT!N61</f>
        <v>432.3306</v>
      </c>
      <c r="O60" s="18">
        <f>+[1]PAT!R61</f>
        <v>468.02080000000001</v>
      </c>
      <c r="P60" s="19">
        <f>+[1]PAT!S61</f>
        <v>497.16320000000002</v>
      </c>
      <c r="Q60" s="20">
        <f>+[1]PAT!T61</f>
        <v>499.98329999999999</v>
      </c>
      <c r="R60" s="18">
        <f t="shared" si="6"/>
        <v>494.12007445</v>
      </c>
      <c r="S60" s="19">
        <f t="shared" si="7"/>
        <v>477.11276367476245</v>
      </c>
      <c r="T60" s="19">
        <f t="shared" si="8"/>
        <v>467.25220924773754</v>
      </c>
      <c r="U60" s="19">
        <f t="shared" si="9"/>
        <v>474.58970710039631</v>
      </c>
      <c r="V60" s="19"/>
      <c r="W60" s="20">
        <f t="shared" si="10"/>
        <v>512.35765918783613</v>
      </c>
      <c r="X60" s="21"/>
      <c r="Y60" s="42">
        <f t="shared" si="28"/>
        <v>3.3494321087429668E-2</v>
      </c>
      <c r="Z60" s="24">
        <f t="shared" si="28"/>
        <v>4.1000512058924965E-2</v>
      </c>
      <c r="AA60" s="24">
        <f t="shared" si="28"/>
        <v>2.6394079468001097E-2</v>
      </c>
      <c r="AB60" s="24">
        <f t="shared" si="28"/>
        <v>3.6563027251609093E-2</v>
      </c>
      <c r="AC60" s="24">
        <f t="shared" si="28"/>
        <v>2.9603358955382353E-2</v>
      </c>
      <c r="AD60" s="24">
        <f t="shared" si="28"/>
        <v>2.9512682007291957E-2</v>
      </c>
      <c r="AE60" s="24">
        <f t="shared" si="28"/>
        <v>3.8662975150513645E-2</v>
      </c>
      <c r="AF60" s="24">
        <f t="shared" si="28"/>
        <v>2.4450975596585156E-2</v>
      </c>
      <c r="AG60" s="24">
        <f t="shared" si="28"/>
        <v>1.5786207572299205E-3</v>
      </c>
      <c r="AH60" s="24">
        <f t="shared" si="28"/>
        <v>3.5972489459283663E-2</v>
      </c>
      <c r="AI60" s="24">
        <f t="shared" si="28"/>
        <v>2.5250197762753723E-2</v>
      </c>
      <c r="AJ60" s="24">
        <f t="shared" si="28"/>
        <v>4.9455864810443506E-2</v>
      </c>
      <c r="AK60" s="24">
        <f t="shared" si="28"/>
        <v>2.8415856893086122E-2</v>
      </c>
      <c r="AL60" s="24">
        <f t="shared" si="28"/>
        <v>4.6677505708388134E-2</v>
      </c>
      <c r="AM60" s="24">
        <f t="shared" si="28"/>
        <v>3.7542969813028071E-2</v>
      </c>
      <c r="AN60" s="24">
        <f t="shared" si="28"/>
        <v>1.284553873230454E-2</v>
      </c>
      <c r="AO60" s="24">
        <f t="shared" si="30"/>
        <v>3.3494537144273417E-2</v>
      </c>
      <c r="AP60" s="24">
        <f t="shared" si="30"/>
        <v>3.7679431479188619E-2</v>
      </c>
      <c r="AQ60" s="24">
        <f t="shared" si="30"/>
        <v>3.5961491766183462E-2</v>
      </c>
      <c r="AR60" s="24">
        <f t="shared" si="24"/>
        <v>3.3971018495348781E-2</v>
      </c>
      <c r="AS60" s="24" t="e">
        <f t="shared" si="24"/>
        <v>#DIV/0!</v>
      </c>
      <c r="AT60" s="24">
        <f t="shared" si="24"/>
        <v>2.96253333110712E-2</v>
      </c>
      <c r="AU60" s="21"/>
      <c r="AV60" s="24">
        <f t="shared" si="29"/>
        <v>0.50587646218234128</v>
      </c>
      <c r="AW60" s="24">
        <f t="shared" si="29"/>
        <v>0.53520858469164589</v>
      </c>
      <c r="AX60" s="24">
        <f t="shared" si="29"/>
        <v>0.48395992887772632</v>
      </c>
      <c r="AY60" s="24">
        <f t="shared" si="29"/>
        <v>0.62192114873501914</v>
      </c>
      <c r="AZ60" s="24">
        <f t="shared" si="29"/>
        <v>0.2904839710961109</v>
      </c>
      <c r="BA60" s="24">
        <f t="shared" si="29"/>
        <v>0.50156387354753584</v>
      </c>
      <c r="BB60" s="24">
        <f t="shared" si="29"/>
        <v>0.52262241374788188</v>
      </c>
      <c r="BC60" s="24">
        <f t="shared" si="29"/>
        <v>0.67883335732897154</v>
      </c>
      <c r="BD60" s="24">
        <f t="shared" si="27"/>
        <v>0.33814789629538033</v>
      </c>
      <c r="BE60" s="24">
        <f t="shared" si="27"/>
        <v>0.41882288796596279</v>
      </c>
      <c r="BF60" s="24">
        <f t="shared" si="27"/>
        <v>0.31922032190159277</v>
      </c>
      <c r="BG60" s="24">
        <f t="shared" si="27"/>
        <v>0.46432119105121128</v>
      </c>
      <c r="BH60" s="24">
        <f t="shared" si="27"/>
        <v>0.29441849602989256</v>
      </c>
      <c r="BI60" s="24">
        <f t="shared" si="27"/>
        <v>0.59080149719038855</v>
      </c>
      <c r="BJ60" s="24">
        <f t="shared" si="27"/>
        <v>0.52576359041324805</v>
      </c>
      <c r="BK60" s="24">
        <f t="shared" si="27"/>
        <v>0.40128709716204658</v>
      </c>
      <c r="BL60" s="24">
        <f t="shared" si="31"/>
        <v>0.50585892204957084</v>
      </c>
      <c r="BM60" s="24">
        <f t="shared" si="31"/>
        <v>0.51292353832181026</v>
      </c>
      <c r="BN60" s="24">
        <f t="shared" si="31"/>
        <v>0.49757006656257774</v>
      </c>
      <c r="BO60" s="24">
        <f t="shared" si="31"/>
        <v>0.50267824506103675</v>
      </c>
      <c r="BP60" s="24" t="e">
        <f t="shared" si="31"/>
        <v>#DIV/0!</v>
      </c>
      <c r="BQ60" s="24">
        <f t="shared" si="31"/>
        <v>0.53796443853100162</v>
      </c>
      <c r="BR60" s="21"/>
      <c r="BS60" s="35">
        <f t="shared" si="13"/>
        <v>44378</v>
      </c>
      <c r="BT60" s="24">
        <f t="shared" si="26"/>
        <v>1.1236290429689016E-2</v>
      </c>
      <c r="BU60" s="24">
        <f t="shared" si="25"/>
        <v>7.8838612547842124E-4</v>
      </c>
      <c r="BV60" s="24">
        <f t="shared" si="25"/>
        <v>4.3946848314899249E-3</v>
      </c>
      <c r="BW60" s="24">
        <f t="shared" si="25"/>
        <v>2.7201990165879914E-3</v>
      </c>
      <c r="BX60" s="24">
        <f t="shared" si="25"/>
        <v>2.029248130506959E-3</v>
      </c>
      <c r="BY60" s="24">
        <f t="shared" si="25"/>
        <v>2.1701336447255267E-3</v>
      </c>
      <c r="BZ60" s="24">
        <f t="shared" si="25"/>
        <v>4.1558948352777613E-3</v>
      </c>
      <c r="CA60" s="24">
        <f t="shared" si="25"/>
        <v>4.6437761615556195E-5</v>
      </c>
      <c r="CB60" s="24">
        <f t="shared" si="25"/>
        <v>2.6667345170336004E-3</v>
      </c>
      <c r="CC60" s="24">
        <f t="shared" si="25"/>
        <v>3.8106550174865384E-4</v>
      </c>
      <c r="CD60" s="24">
        <f t="shared" si="25"/>
        <v>2.1205993002878626E-3</v>
      </c>
      <c r="CE60" s="24">
        <f t="shared" si="25"/>
        <v>7.8452894506274664E-4</v>
      </c>
      <c r="CF60" s="24">
        <f t="shared" si="16"/>
        <v>3.3494203039504025E-2</v>
      </c>
    </row>
    <row r="61" spans="1:84" x14ac:dyDescent="0.25">
      <c r="A61" s="31">
        <f>+[1]PAT!A62</f>
        <v>44409</v>
      </c>
      <c r="B61" s="17">
        <f>+[1]PAT!B62</f>
        <v>510.95370000000003</v>
      </c>
      <c r="C61" s="17">
        <f>+[1]PAT!C62</f>
        <v>514.16300000000001</v>
      </c>
      <c r="D61" s="17">
        <f>+[1]PAT!D62</f>
        <v>425.69959999999998</v>
      </c>
      <c r="E61" s="17">
        <f>+[1]PAT!E62</f>
        <v>478.51249999999999</v>
      </c>
      <c r="F61" s="17">
        <f>+[1]PAT!F62</f>
        <v>466.70740000000001</v>
      </c>
      <c r="G61" s="17">
        <f>+[1]PAT!G62</f>
        <v>535.60090000000002</v>
      </c>
      <c r="H61" s="17">
        <f>+[1]PAT!H62</f>
        <v>585.42989999999998</v>
      </c>
      <c r="I61" s="17">
        <f>+[1]PAT!I62</f>
        <v>645.6069</v>
      </c>
      <c r="J61" s="17">
        <f>+[1]PAT!J62</f>
        <v>442.5804</v>
      </c>
      <c r="K61" s="17">
        <f>+[1]PAT!K62</f>
        <v>488.73009999999999</v>
      </c>
      <c r="L61" s="17">
        <f>+[1]PAT!L62</f>
        <v>359.84010000000001</v>
      </c>
      <c r="M61" s="17">
        <f>+[1]PAT!M62</f>
        <v>439.41460000000001</v>
      </c>
      <c r="N61" s="17">
        <f>+[1]PAT!N62</f>
        <v>448.4538</v>
      </c>
      <c r="O61" s="18">
        <f>+[1]PAT!R62</f>
        <v>479.26089999999999</v>
      </c>
      <c r="P61" s="19">
        <f>+[1]PAT!S62</f>
        <v>516.70280000000002</v>
      </c>
      <c r="Q61" s="20">
        <f>+[1]PAT!T62</f>
        <v>511.10680000000002</v>
      </c>
      <c r="R61" s="18">
        <f t="shared" si="6"/>
        <v>510.94856143999993</v>
      </c>
      <c r="S61" s="19">
        <f t="shared" si="7"/>
        <v>492.89424969075276</v>
      </c>
      <c r="T61" s="19">
        <f t="shared" si="8"/>
        <v>483.04638354072392</v>
      </c>
      <c r="U61" s="19">
        <f t="shared" si="9"/>
        <v>490.36637892998675</v>
      </c>
      <c r="V61" s="19"/>
      <c r="W61" s="20">
        <f t="shared" si="10"/>
        <v>529.83708218060451</v>
      </c>
      <c r="X61" s="21"/>
      <c r="Y61" s="42">
        <f t="shared" si="28"/>
        <v>3.4057785794644246E-2</v>
      </c>
      <c r="Z61" s="24">
        <f t="shared" si="28"/>
        <v>3.3982920558374818E-2</v>
      </c>
      <c r="AA61" s="24">
        <f t="shared" si="28"/>
        <v>1.6473476034531975E-2</v>
      </c>
      <c r="AB61" s="24">
        <f t="shared" si="28"/>
        <v>2.984381432992933E-2</v>
      </c>
      <c r="AC61" s="24">
        <f t="shared" si="28"/>
        <v>3.7969002426856191E-2</v>
      </c>
      <c r="AD61" s="24">
        <f t="shared" si="28"/>
        <v>3.6563175671229686E-2</v>
      </c>
      <c r="AE61" s="24">
        <f t="shared" si="28"/>
        <v>3.9646254188162589E-2</v>
      </c>
      <c r="AF61" s="24">
        <f t="shared" si="28"/>
        <v>4.0716636006476348E-2</v>
      </c>
      <c r="AG61" s="24">
        <f t="shared" si="28"/>
        <v>2.249159395924627E-3</v>
      </c>
      <c r="AH61" s="24">
        <f t="shared" si="28"/>
        <v>3.419861103851729E-2</v>
      </c>
      <c r="AI61" s="24">
        <f t="shared" si="28"/>
        <v>1.66289875921799E-2</v>
      </c>
      <c r="AJ61" s="24">
        <f t="shared" si="28"/>
        <v>3.7539304881207602E-2</v>
      </c>
      <c r="AK61" s="24">
        <f t="shared" si="28"/>
        <v>3.7293682195986166E-2</v>
      </c>
      <c r="AL61" s="24">
        <f t="shared" si="28"/>
        <v>2.4016240303849745E-2</v>
      </c>
      <c r="AM61" s="24">
        <f t="shared" si="28"/>
        <v>3.9302184876113033E-2</v>
      </c>
      <c r="AN61" s="24">
        <f t="shared" si="28"/>
        <v>2.2247743074618853E-2</v>
      </c>
      <c r="AO61" s="24">
        <f t="shared" si="30"/>
        <v>3.4057484931636406E-2</v>
      </c>
      <c r="AP61" s="24">
        <f t="shared" si="30"/>
        <v>3.3077056866892329E-2</v>
      </c>
      <c r="AQ61" s="24">
        <f t="shared" si="30"/>
        <v>3.3802246368004329E-2</v>
      </c>
      <c r="AR61" s="24">
        <f t="shared" si="24"/>
        <v>3.3242760206455557E-2</v>
      </c>
      <c r="AS61" s="24" t="e">
        <f t="shared" si="24"/>
        <v>#DIV/0!</v>
      </c>
      <c r="AT61" s="24">
        <f t="shared" si="24"/>
        <v>3.4115666428166325E-2</v>
      </c>
      <c r="AU61" s="21"/>
      <c r="AV61" s="24">
        <f t="shared" si="29"/>
        <v>0.51315229140445706</v>
      </c>
      <c r="AW61" s="24">
        <f t="shared" si="29"/>
        <v>0.53404744372666091</v>
      </c>
      <c r="AX61" s="24">
        <f t="shared" si="29"/>
        <v>0.49245271178246419</v>
      </c>
      <c r="AY61" s="24">
        <f t="shared" si="29"/>
        <v>0.63146354652157877</v>
      </c>
      <c r="AZ61" s="24">
        <f t="shared" si="29"/>
        <v>0.32097106674859743</v>
      </c>
      <c r="BA61" s="24">
        <f t="shared" si="29"/>
        <v>0.48965144551016593</v>
      </c>
      <c r="BB61" s="24">
        <f t="shared" si="29"/>
        <v>0.54933673566605878</v>
      </c>
      <c r="BC61" s="24">
        <f t="shared" si="29"/>
        <v>0.68859047096942283</v>
      </c>
      <c r="BD61" s="24">
        <f t="shared" si="27"/>
        <v>0.34144296675098795</v>
      </c>
      <c r="BE61" s="24">
        <f t="shared" si="27"/>
        <v>0.39392597160239706</v>
      </c>
      <c r="BF61" s="24">
        <f t="shared" si="27"/>
        <v>0.34121310723850096</v>
      </c>
      <c r="BG61" s="24">
        <f t="shared" si="27"/>
        <v>0.49251035364934515</v>
      </c>
      <c r="BH61" s="24">
        <f t="shared" si="27"/>
        <v>0.31390930191267485</v>
      </c>
      <c r="BI61" s="24">
        <f t="shared" si="27"/>
        <v>0.57697209160148599</v>
      </c>
      <c r="BJ61" s="24">
        <f t="shared" si="27"/>
        <v>0.53232379039157851</v>
      </c>
      <c r="BK61" s="24">
        <f t="shared" si="27"/>
        <v>0.41925619857659746</v>
      </c>
      <c r="BL61" s="24">
        <f t="shared" si="31"/>
        <v>0.51313439776671332</v>
      </c>
      <c r="BM61" s="24">
        <f t="shared" si="31"/>
        <v>0.51277027327219127</v>
      </c>
      <c r="BN61" s="24">
        <f t="shared" si="31"/>
        <v>0.49739948601982964</v>
      </c>
      <c r="BO61" s="24">
        <f t="shared" si="31"/>
        <v>0.4981372673974378</v>
      </c>
      <c r="BP61" s="24" t="e">
        <f t="shared" si="31"/>
        <v>#DIV/0!</v>
      </c>
      <c r="BQ61" s="24">
        <f t="shared" si="31"/>
        <v>0.54240313914940996</v>
      </c>
      <c r="BR61" s="21"/>
      <c r="BS61" s="35">
        <f t="shared" si="13"/>
        <v>44409</v>
      </c>
      <c r="BT61" s="24">
        <f t="shared" si="26"/>
        <v>9.3807427029077139E-3</v>
      </c>
      <c r="BU61" s="24">
        <f t="shared" si="25"/>
        <v>4.8867907688926254E-4</v>
      </c>
      <c r="BV61" s="24">
        <f t="shared" si="25"/>
        <v>3.5977214667789492E-3</v>
      </c>
      <c r="BW61" s="24">
        <f t="shared" si="25"/>
        <v>3.4757676045064734E-3</v>
      </c>
      <c r="BX61" s="24">
        <f t="shared" si="25"/>
        <v>2.5043440433785112E-3</v>
      </c>
      <c r="BY61" s="24">
        <f t="shared" si="25"/>
        <v>2.2364537791963058E-3</v>
      </c>
      <c r="BZ61" s="24">
        <f t="shared" si="25"/>
        <v>6.8599876266102026E-3</v>
      </c>
      <c r="CA61" s="24">
        <f t="shared" si="25"/>
        <v>6.4119577863815501E-5</v>
      </c>
      <c r="CB61" s="24">
        <f t="shared" si="25"/>
        <v>2.5413113971791356E-3</v>
      </c>
      <c r="CC61" s="24">
        <f t="shared" si="25"/>
        <v>2.4895590163539588E-4</v>
      </c>
      <c r="CD61" s="24">
        <f t="shared" si="25"/>
        <v>1.634493222260203E-3</v>
      </c>
      <c r="CE61" s="24">
        <f t="shared" si="25"/>
        <v>1.0245759321175676E-3</v>
      </c>
      <c r="CF61" s="24">
        <f t="shared" si="16"/>
        <v>3.4057152331323538E-2</v>
      </c>
    </row>
    <row r="62" spans="1:84" x14ac:dyDescent="0.25">
      <c r="A62" s="31">
        <f>+[1]PAT!A63</f>
        <v>44440</v>
      </c>
      <c r="B62" s="17">
        <f>+[1]PAT!B63</f>
        <v>530.08590000000004</v>
      </c>
      <c r="C62" s="17">
        <f>+[1]PAT!C63</f>
        <v>531.32150000000001</v>
      </c>
      <c r="D62" s="17">
        <f>+[1]PAT!D63</f>
        <v>450.3691</v>
      </c>
      <c r="E62" s="17">
        <f>+[1]PAT!E63</f>
        <v>502.83780000000002</v>
      </c>
      <c r="F62" s="17">
        <f>+[1]PAT!F63</f>
        <v>481.1277</v>
      </c>
      <c r="G62" s="17">
        <f>+[1]PAT!G63</f>
        <v>553.30790000000002</v>
      </c>
      <c r="H62" s="17">
        <f>+[1]PAT!H63</f>
        <v>606.02809999999999</v>
      </c>
      <c r="I62" s="17">
        <f>+[1]PAT!I63</f>
        <v>664.21939999999995</v>
      </c>
      <c r="J62" s="17">
        <f>+[1]PAT!J63</f>
        <v>458.7509</v>
      </c>
      <c r="K62" s="17">
        <f>+[1]PAT!K63</f>
        <v>516.44929999999999</v>
      </c>
      <c r="L62" s="17">
        <f>+[1]PAT!L63</f>
        <v>364.65390000000002</v>
      </c>
      <c r="M62" s="17">
        <f>+[1]PAT!M63</f>
        <v>459.63780000000003</v>
      </c>
      <c r="N62" s="17">
        <f>+[1]PAT!N63</f>
        <v>464.94220000000001</v>
      </c>
      <c r="O62" s="18">
        <f>+[1]PAT!R63</f>
        <v>504.63709999999998</v>
      </c>
      <c r="P62" s="19">
        <f>+[1]PAT!S63</f>
        <v>536.96</v>
      </c>
      <c r="Q62" s="20">
        <f>+[1]PAT!T63</f>
        <v>522.5829</v>
      </c>
      <c r="R62" s="18">
        <f t="shared" si="6"/>
        <v>530.08027656000002</v>
      </c>
      <c r="S62" s="19">
        <f t="shared" si="7"/>
        <v>513.33048014783537</v>
      </c>
      <c r="T62" s="19">
        <f t="shared" si="8"/>
        <v>505.60624813348414</v>
      </c>
      <c r="U62" s="19">
        <f t="shared" si="9"/>
        <v>513.31825990752975</v>
      </c>
      <c r="V62" s="19"/>
      <c r="W62" s="20">
        <f t="shared" si="10"/>
        <v>550.38906684591132</v>
      </c>
      <c r="X62" s="21"/>
      <c r="Y62" s="42">
        <f t="shared" si="28"/>
        <v>3.7444097185322267E-2</v>
      </c>
      <c r="Z62" s="24">
        <f t="shared" si="28"/>
        <v>3.3371712861485658E-2</v>
      </c>
      <c r="AA62" s="24">
        <f t="shared" si="28"/>
        <v>5.7950489030292873E-2</v>
      </c>
      <c r="AB62" s="24">
        <f t="shared" si="28"/>
        <v>5.0835244638332444E-2</v>
      </c>
      <c r="AC62" s="24">
        <f t="shared" si="28"/>
        <v>3.0897945907864433E-2</v>
      </c>
      <c r="AD62" s="24">
        <f t="shared" si="28"/>
        <v>3.3060063939399642E-2</v>
      </c>
      <c r="AE62" s="24">
        <f t="shared" si="28"/>
        <v>3.5184742016080905E-2</v>
      </c>
      <c r="AF62" s="24">
        <f t="shared" si="28"/>
        <v>2.8829462634305747E-2</v>
      </c>
      <c r="AG62" s="24">
        <f t="shared" si="28"/>
        <v>3.6536864262402879E-2</v>
      </c>
      <c r="AH62" s="24">
        <f t="shared" si="28"/>
        <v>5.6716784990324953E-2</v>
      </c>
      <c r="AI62" s="24">
        <f t="shared" si="28"/>
        <v>1.3377608554466347E-2</v>
      </c>
      <c r="AJ62" s="24">
        <f t="shared" si="28"/>
        <v>4.6023049757563772E-2</v>
      </c>
      <c r="AK62" s="24">
        <f t="shared" si="28"/>
        <v>3.6767221060452604E-2</v>
      </c>
      <c r="AL62" s="24">
        <f t="shared" si="28"/>
        <v>5.2948613166648784E-2</v>
      </c>
      <c r="AM62" s="24">
        <f t="shared" si="28"/>
        <v>3.920474206836122E-2</v>
      </c>
      <c r="AN62" s="24">
        <f t="shared" si="28"/>
        <v>2.245342852022314E-2</v>
      </c>
      <c r="AO62" s="24">
        <f t="shared" si="30"/>
        <v>3.744352477690005E-2</v>
      </c>
      <c r="AP62" s="24">
        <f t="shared" si="30"/>
        <v>4.1461693801265742E-2</v>
      </c>
      <c r="AQ62" s="24">
        <f t="shared" si="30"/>
        <v>4.6703309167531071E-2</v>
      </c>
      <c r="AR62" s="24">
        <f t="shared" si="24"/>
        <v>4.6805576327695109E-2</v>
      </c>
      <c r="AS62" s="24" t="e">
        <f t="shared" si="24"/>
        <v>#DIV/0!</v>
      </c>
      <c r="AT62" s="24">
        <f t="shared" si="24"/>
        <v>3.8789253067608609E-2</v>
      </c>
      <c r="AU62" s="21"/>
      <c r="AV62" s="24">
        <f t="shared" si="29"/>
        <v>0.53493214527602739</v>
      </c>
      <c r="AW62" s="24">
        <f t="shared" si="29"/>
        <v>0.54490076892993855</v>
      </c>
      <c r="AX62" s="24">
        <f t="shared" si="29"/>
        <v>0.51639172324625715</v>
      </c>
      <c r="AY62" s="24">
        <f t="shared" si="29"/>
        <v>0.66478327660870606</v>
      </c>
      <c r="AZ62" s="24">
        <f t="shared" si="29"/>
        <v>0.34193122098948558</v>
      </c>
      <c r="BA62" s="24">
        <f t="shared" si="29"/>
        <v>0.51133498713758407</v>
      </c>
      <c r="BB62" s="24">
        <f t="shared" si="29"/>
        <v>0.54098930486042596</v>
      </c>
      <c r="BC62" s="24">
        <f t="shared" si="29"/>
        <v>0.67539332253431517</v>
      </c>
      <c r="BD62" s="24">
        <f t="shared" si="27"/>
        <v>0.38501625183184074</v>
      </c>
      <c r="BE62" s="24">
        <f t="shared" si="27"/>
        <v>0.47583929632847166</v>
      </c>
      <c r="BF62" s="24">
        <f t="shared" si="27"/>
        <v>0.36861236613338955</v>
      </c>
      <c r="BG62" s="24">
        <f t="shared" si="27"/>
        <v>0.55316097682952803</v>
      </c>
      <c r="BH62" s="24">
        <f t="shared" si="27"/>
        <v>0.34982844886301279</v>
      </c>
      <c r="BI62" s="24">
        <f t="shared" si="27"/>
        <v>0.59354639054805314</v>
      </c>
      <c r="BJ62" s="24">
        <f t="shared" si="27"/>
        <v>0.56205772945995602</v>
      </c>
      <c r="BK62" s="24">
        <f t="shared" si="27"/>
        <v>0.41833863848062891</v>
      </c>
      <c r="BL62" s="24">
        <f t="shared" si="31"/>
        <v>0.53491723382364564</v>
      </c>
      <c r="BM62" s="24">
        <f t="shared" si="31"/>
        <v>0.54343762156207354</v>
      </c>
      <c r="BN62" s="24">
        <f t="shared" si="31"/>
        <v>0.54467411757646733</v>
      </c>
      <c r="BO62" s="24">
        <f t="shared" si="31"/>
        <v>0.54340720129586839</v>
      </c>
      <c r="BP62" s="24" t="e">
        <f t="shared" si="31"/>
        <v>#DIV/0!</v>
      </c>
      <c r="BQ62" s="24">
        <f t="shared" si="31"/>
        <v>0.56624587412250182</v>
      </c>
      <c r="BR62" s="21"/>
      <c r="BS62" s="35">
        <f t="shared" si="13"/>
        <v>44440</v>
      </c>
      <c r="BT62" s="24">
        <f t="shared" si="26"/>
        <v>9.2113562344298509E-3</v>
      </c>
      <c r="BU62" s="24">
        <f t="shared" si="25"/>
        <v>1.6898448920127226E-3</v>
      </c>
      <c r="BV62" s="24">
        <f t="shared" si="25"/>
        <v>6.1032994966080164E-3</v>
      </c>
      <c r="BW62" s="24">
        <f t="shared" si="25"/>
        <v>2.839165623030031E-3</v>
      </c>
      <c r="BX62" s="24">
        <f t="shared" si="25"/>
        <v>2.2698896201358357E-3</v>
      </c>
      <c r="BY62" s="24">
        <f t="shared" si="25"/>
        <v>1.995505463606587E-3</v>
      </c>
      <c r="BZ62" s="24">
        <f t="shared" si="25"/>
        <v>4.8885006606273597E-3</v>
      </c>
      <c r="CA62" s="24">
        <f t="shared" si="25"/>
        <v>1.0095610424193035E-3</v>
      </c>
      <c r="CB62" s="24">
        <f t="shared" si="25"/>
        <v>4.2152191871787995E-3</v>
      </c>
      <c r="CC62" s="24">
        <f t="shared" si="25"/>
        <v>1.9690320277551622E-4</v>
      </c>
      <c r="CD62" s="24">
        <f t="shared" si="25"/>
        <v>2.0106294562501474E-3</v>
      </c>
      <c r="CE62" s="24">
        <f t="shared" si="25"/>
        <v>1.0132733357249401E-3</v>
      </c>
      <c r="CF62" s="24">
        <f t="shared" si="16"/>
        <v>3.7443148214799118E-2</v>
      </c>
    </row>
    <row r="63" spans="1:84" x14ac:dyDescent="0.25">
      <c r="A63" s="31">
        <f>+[1]PAT!A64</f>
        <v>44470</v>
      </c>
      <c r="B63" s="17">
        <f>+[1]PAT!B64</f>
        <v>545.27859999999998</v>
      </c>
      <c r="C63" s="17">
        <f>+[1]PAT!C64</f>
        <v>546.90309999999999</v>
      </c>
      <c r="D63" s="17">
        <f>+[1]PAT!D64</f>
        <v>459.678</v>
      </c>
      <c r="E63" s="17">
        <f>+[1]PAT!E64</f>
        <v>522.5806</v>
      </c>
      <c r="F63" s="17">
        <f>+[1]PAT!F64</f>
        <v>490.54719999999998</v>
      </c>
      <c r="G63" s="17">
        <f>+[1]PAT!G64</f>
        <v>572.47289999999998</v>
      </c>
      <c r="H63" s="17">
        <f>+[1]PAT!H64</f>
        <v>629.15800000000002</v>
      </c>
      <c r="I63" s="17">
        <f>+[1]PAT!I64</f>
        <v>684.69320000000005</v>
      </c>
      <c r="J63" s="17">
        <f>+[1]PAT!J64</f>
        <v>459.46129999999999</v>
      </c>
      <c r="K63" s="17">
        <f>+[1]PAT!K64</f>
        <v>524.87390000000005</v>
      </c>
      <c r="L63" s="17">
        <f>+[1]PAT!L64</f>
        <v>368.67939999999999</v>
      </c>
      <c r="M63" s="17">
        <f>+[1]PAT!M64</f>
        <v>474.95639999999997</v>
      </c>
      <c r="N63" s="17">
        <f>+[1]PAT!N64</f>
        <v>478.50810000000001</v>
      </c>
      <c r="O63" s="18">
        <f>+[1]PAT!R64</f>
        <v>527.94659999999999</v>
      </c>
      <c r="P63" s="19">
        <f>+[1]PAT!S64</f>
        <v>553.74379999999996</v>
      </c>
      <c r="Q63" s="20">
        <f>+[1]PAT!T64</f>
        <v>527.38890000000004</v>
      </c>
      <c r="R63" s="18">
        <f t="shared" si="6"/>
        <v>545.27211138000007</v>
      </c>
      <c r="S63" s="19">
        <f t="shared" si="7"/>
        <v>528.78518583496748</v>
      </c>
      <c r="T63" s="19">
        <f t="shared" si="8"/>
        <v>521.57084095022617</v>
      </c>
      <c r="U63" s="19">
        <f t="shared" si="9"/>
        <v>529.391229326288</v>
      </c>
      <c r="V63" s="19"/>
      <c r="W63" s="20">
        <f t="shared" si="10"/>
        <v>566.82927426293338</v>
      </c>
      <c r="X63" s="21"/>
      <c r="Y63" s="42">
        <f t="shared" si="28"/>
        <v>2.8660826481141877E-2</v>
      </c>
      <c r="Z63" s="24">
        <f t="shared" si="28"/>
        <v>2.932612363700704E-2</v>
      </c>
      <c r="AA63" s="24">
        <f t="shared" si="28"/>
        <v>2.0669490868711948E-2</v>
      </c>
      <c r="AB63" s="24">
        <f t="shared" si="28"/>
        <v>3.9262760277767539E-2</v>
      </c>
      <c r="AC63" s="24">
        <f t="shared" si="28"/>
        <v>1.9577962358018342E-2</v>
      </c>
      <c r="AD63" s="24">
        <f t="shared" si="28"/>
        <v>3.4637134224904331E-2</v>
      </c>
      <c r="AE63" s="24">
        <f t="shared" si="28"/>
        <v>3.8166382053901549E-2</v>
      </c>
      <c r="AF63" s="24">
        <f t="shared" si="28"/>
        <v>3.0823851275648018E-2</v>
      </c>
      <c r="AG63" s="24">
        <f t="shared" si="28"/>
        <v>1.548552820277882E-3</v>
      </c>
      <c r="AH63" s="24">
        <f t="shared" si="28"/>
        <v>1.6312540262906738E-2</v>
      </c>
      <c r="AI63" s="24">
        <f t="shared" si="28"/>
        <v>1.1039234737376891E-2</v>
      </c>
      <c r="AJ63" s="24">
        <f t="shared" si="28"/>
        <v>3.3327546167873701E-2</v>
      </c>
      <c r="AK63" s="24">
        <f t="shared" si="28"/>
        <v>2.9177605302336485E-2</v>
      </c>
      <c r="AL63" s="24">
        <f t="shared" si="28"/>
        <v>4.6190618961626129E-2</v>
      </c>
      <c r="AM63" s="24">
        <f t="shared" si="28"/>
        <v>3.1257076877234669E-2</v>
      </c>
      <c r="AN63" s="24">
        <f t="shared" si="28"/>
        <v>9.1966269849244053E-3</v>
      </c>
      <c r="AO63" s="24">
        <f t="shared" si="30"/>
        <v>2.8659498366150782E-2</v>
      </c>
      <c r="AP63" s="24">
        <f t="shared" si="30"/>
        <v>3.0106736858254157E-2</v>
      </c>
      <c r="AQ63" s="24">
        <f t="shared" si="30"/>
        <v>3.1575149388832768E-2</v>
      </c>
      <c r="AR63" s="24">
        <f t="shared" si="24"/>
        <v>3.1311898824042839E-2</v>
      </c>
      <c r="AS63" s="24" t="e">
        <f t="shared" si="24"/>
        <v>#DIV/0!</v>
      </c>
      <c r="AT63" s="24">
        <f t="shared" si="24"/>
        <v>2.9870156235543011E-2</v>
      </c>
      <c r="AU63" s="21"/>
      <c r="AV63" s="24">
        <f t="shared" si="29"/>
        <v>0.52608809061619088</v>
      </c>
      <c r="AW63" s="24">
        <f t="shared" si="29"/>
        <v>0.5184105893337605</v>
      </c>
      <c r="AX63" s="24">
        <f t="shared" si="29"/>
        <v>0.53842292222643917</v>
      </c>
      <c r="AY63" s="24">
        <f t="shared" si="29"/>
        <v>0.65633641929624331</v>
      </c>
      <c r="AZ63" s="24">
        <f t="shared" si="29"/>
        <v>0.33320722759802268</v>
      </c>
      <c r="BA63" s="24">
        <f t="shared" si="29"/>
        <v>0.50368505644536188</v>
      </c>
      <c r="BB63" s="24">
        <f t="shared" si="29"/>
        <v>0.5449867456728521</v>
      </c>
      <c r="BC63" s="24">
        <f t="shared" si="29"/>
        <v>0.67194938243236746</v>
      </c>
      <c r="BD63" s="24">
        <f t="shared" si="27"/>
        <v>0.38281416000582658</v>
      </c>
      <c r="BE63" s="24">
        <f t="shared" si="27"/>
        <v>0.45588657888196571</v>
      </c>
      <c r="BF63" s="24">
        <f t="shared" si="27"/>
        <v>0.38492618761144914</v>
      </c>
      <c r="BG63" s="24">
        <f t="shared" si="27"/>
        <v>0.5713593307445981</v>
      </c>
      <c r="BH63" s="24">
        <f t="shared" si="27"/>
        <v>0.36540423841694558</v>
      </c>
      <c r="BI63" s="24">
        <f t="shared" si="27"/>
        <v>0.55361987374973198</v>
      </c>
      <c r="BJ63" s="24">
        <f t="shared" si="27"/>
        <v>0.56069941536884071</v>
      </c>
      <c r="BK63" s="24">
        <f t="shared" si="27"/>
        <v>0.40058728174120506</v>
      </c>
      <c r="BL63" s="24">
        <f t="shared" si="31"/>
        <v>0.52607142592846468</v>
      </c>
      <c r="BM63" s="24">
        <f t="shared" si="31"/>
        <v>0.53063145025381542</v>
      </c>
      <c r="BN63" s="24">
        <f t="shared" si="31"/>
        <v>0.54003319444460329</v>
      </c>
      <c r="BO63" s="24">
        <f t="shared" si="31"/>
        <v>0.53542590991947381</v>
      </c>
      <c r="BP63" s="24" t="e">
        <f t="shared" si="31"/>
        <v>#DIV/0!</v>
      </c>
      <c r="BQ63" s="24">
        <f t="shared" si="31"/>
        <v>0.56220841960993462</v>
      </c>
      <c r="BR63" s="21"/>
      <c r="BS63" s="35">
        <f t="shared" si="13"/>
        <v>44470</v>
      </c>
      <c r="BT63" s="24">
        <f t="shared" si="26"/>
        <v>8.0629061818093904E-3</v>
      </c>
      <c r="BU63" s="24">
        <f t="shared" si="25"/>
        <v>6.1463906132949362E-4</v>
      </c>
      <c r="BV63" s="24">
        <f t="shared" si="25"/>
        <v>4.7747486963905256E-3</v>
      </c>
      <c r="BW63" s="24">
        <f t="shared" si="25"/>
        <v>1.7876380035763959E-3</v>
      </c>
      <c r="BX63" s="24">
        <f t="shared" si="25"/>
        <v>2.3681209026687891E-3</v>
      </c>
      <c r="BY63" s="24">
        <f t="shared" si="25"/>
        <v>2.1598953113070936E-3</v>
      </c>
      <c r="BZ63" s="24">
        <f t="shared" si="25"/>
        <v>5.1832805965976708E-3</v>
      </c>
      <c r="CA63" s="24">
        <f t="shared" si="25"/>
        <v>4.2751108829719424E-5</v>
      </c>
      <c r="CB63" s="24">
        <f t="shared" si="25"/>
        <v>1.2348780075078479E-3</v>
      </c>
      <c r="CC63" s="24">
        <f t="shared" si="25"/>
        <v>1.5871569117382534E-4</v>
      </c>
      <c r="CD63" s="24">
        <f t="shared" si="25"/>
        <v>1.4680354259564293E-3</v>
      </c>
      <c r="CE63" s="24">
        <f t="shared" si="25"/>
        <v>8.0358534343207368E-4</v>
      </c>
      <c r="CF63" s="24">
        <f t="shared" si="16"/>
        <v>2.8659194330579257E-2</v>
      </c>
    </row>
    <row r="64" spans="1:84" x14ac:dyDescent="0.25">
      <c r="A64" s="31">
        <f>+[1]PAT!A65</f>
        <v>44501</v>
      </c>
      <c r="B64" s="17">
        <f>+[1]PAT!B65</f>
        <v>557.22360000000003</v>
      </c>
      <c r="C64" s="17">
        <f>+[1]PAT!C65</f>
        <v>556.50800000000004</v>
      </c>
      <c r="D64" s="17">
        <f>+[1]PAT!D65</f>
        <v>463.50959999999998</v>
      </c>
      <c r="E64" s="17">
        <f>+[1]PAT!E65</f>
        <v>537.76260000000002</v>
      </c>
      <c r="F64" s="17">
        <f>+[1]PAT!F65</f>
        <v>499.40519999999998</v>
      </c>
      <c r="G64" s="17">
        <f>+[1]PAT!G65</f>
        <v>590.27020000000005</v>
      </c>
      <c r="H64" s="17">
        <f>+[1]PAT!H65</f>
        <v>650.24980000000005</v>
      </c>
      <c r="I64" s="17">
        <f>+[1]PAT!I65</f>
        <v>705.94880000000001</v>
      </c>
      <c r="J64" s="17">
        <f>+[1]PAT!J65</f>
        <v>460.41840000000002</v>
      </c>
      <c r="K64" s="17">
        <f>+[1]PAT!K65</f>
        <v>530.39049999999997</v>
      </c>
      <c r="L64" s="17">
        <f>+[1]PAT!L65</f>
        <v>370.37650000000002</v>
      </c>
      <c r="M64" s="17">
        <f>+[1]PAT!M65</f>
        <v>484.78250000000003</v>
      </c>
      <c r="N64" s="17">
        <f>+[1]PAT!N65</f>
        <v>487.48469999999998</v>
      </c>
      <c r="O64" s="18">
        <f>+[1]PAT!R65</f>
        <v>543.81809999999996</v>
      </c>
      <c r="P64" s="19">
        <f>+[1]PAT!S65</f>
        <v>567.1807</v>
      </c>
      <c r="Q64" s="20">
        <f>+[1]PAT!T65</f>
        <v>531.86969999999997</v>
      </c>
      <c r="R64" s="18">
        <f t="shared" si="6"/>
        <v>557.21622923999996</v>
      </c>
      <c r="S64" s="19">
        <f t="shared" si="7"/>
        <v>539.48130374113759</v>
      </c>
      <c r="T64" s="19">
        <f t="shared" si="8"/>
        <v>533.79291812782799</v>
      </c>
      <c r="U64" s="19">
        <f t="shared" si="9"/>
        <v>542.01527361294586</v>
      </c>
      <c r="V64" s="19"/>
      <c r="W64" s="20">
        <f t="shared" si="10"/>
        <v>581.26485206749487</v>
      </c>
      <c r="X64" s="21"/>
      <c r="Y64" s="42">
        <f t="shared" si="28"/>
        <v>2.1906232887188404E-2</v>
      </c>
      <c r="Z64" s="24">
        <f t="shared" si="28"/>
        <v>1.7562343310908446E-2</v>
      </c>
      <c r="AA64" s="24">
        <f t="shared" si="28"/>
        <v>8.3353999973894144E-3</v>
      </c>
      <c r="AB64" s="24">
        <f t="shared" si="28"/>
        <v>2.9051977819306796E-2</v>
      </c>
      <c r="AC64" s="24">
        <f t="shared" si="28"/>
        <v>1.8057385711303553E-2</v>
      </c>
      <c r="AD64" s="24">
        <f t="shared" si="28"/>
        <v>3.1088458510437844E-2</v>
      </c>
      <c r="AE64" s="24">
        <f t="shared" si="28"/>
        <v>3.3523852513994923E-2</v>
      </c>
      <c r="AF64" s="24">
        <f t="shared" si="28"/>
        <v>3.1043977068853534E-2</v>
      </c>
      <c r="AG64" s="24">
        <f t="shared" si="28"/>
        <v>2.0830916553800094E-3</v>
      </c>
      <c r="AH64" s="24">
        <f t="shared" si="28"/>
        <v>1.0510334005939148E-2</v>
      </c>
      <c r="AI64" s="24">
        <f t="shared" si="28"/>
        <v>4.6031863998912126E-3</v>
      </c>
      <c r="AJ64" s="24">
        <f t="shared" si="28"/>
        <v>2.068842529545889E-2</v>
      </c>
      <c r="AK64" s="24">
        <f t="shared" si="28"/>
        <v>1.8759557048250608E-2</v>
      </c>
      <c r="AL64" s="24">
        <f t="shared" si="28"/>
        <v>3.0062699523019987E-2</v>
      </c>
      <c r="AM64" s="24">
        <f t="shared" si="28"/>
        <v>2.4265553853605182E-2</v>
      </c>
      <c r="AN64" s="24">
        <f t="shared" si="28"/>
        <v>8.4961970189358915E-3</v>
      </c>
      <c r="AO64" s="24">
        <f t="shared" si="30"/>
        <v>2.190487576885447E-2</v>
      </c>
      <c r="AP64" s="24">
        <f t="shared" si="30"/>
        <v>2.0227718538068817E-2</v>
      </c>
      <c r="AQ64" s="24">
        <f t="shared" si="30"/>
        <v>2.3433206418010277E-2</v>
      </c>
      <c r="AR64" s="24">
        <f t="shared" si="24"/>
        <v>2.3846341962868278E-2</v>
      </c>
      <c r="AS64" s="24" t="e">
        <f t="shared" si="24"/>
        <v>#DIV/0!</v>
      </c>
      <c r="AT64" s="24">
        <f t="shared" si="24"/>
        <v>2.5467241125350482E-2</v>
      </c>
      <c r="AU64" s="21"/>
      <c r="AV64" s="24">
        <f t="shared" si="29"/>
        <v>0.51526842936515904</v>
      </c>
      <c r="AW64" s="24">
        <f t="shared" si="29"/>
        <v>0.49895976650502005</v>
      </c>
      <c r="AX64" s="24">
        <f t="shared" si="29"/>
        <v>0.49559896449260221</v>
      </c>
      <c r="AY64" s="24">
        <f t="shared" si="29"/>
        <v>0.62605952190888137</v>
      </c>
      <c r="AZ64" s="24">
        <f t="shared" si="29"/>
        <v>0.32565730708555662</v>
      </c>
      <c r="BA64" s="24">
        <f t="shared" si="29"/>
        <v>0.49118042122479033</v>
      </c>
      <c r="BB64" s="24">
        <f t="shared" si="29"/>
        <v>0.55274264223031477</v>
      </c>
      <c r="BC64" s="24">
        <f t="shared" si="29"/>
        <v>0.67166418424685603</v>
      </c>
      <c r="BD64" s="24">
        <f t="shared" si="27"/>
        <v>0.38790479064244687</v>
      </c>
      <c r="BE64" s="24">
        <f t="shared" si="27"/>
        <v>0.45244936806093161</v>
      </c>
      <c r="BF64" s="24">
        <f t="shared" si="27"/>
        <v>0.38814596546355551</v>
      </c>
      <c r="BG64" s="24">
        <f t="shared" si="27"/>
        <v>0.56887489680424075</v>
      </c>
      <c r="BH64" s="24">
        <f t="shared" si="27"/>
        <v>0.36693922187171402</v>
      </c>
      <c r="BI64" s="24">
        <f t="shared" si="27"/>
        <v>0.52786433420849677</v>
      </c>
      <c r="BJ64" s="24">
        <f t="shared" si="27"/>
        <v>0.55385246337281835</v>
      </c>
      <c r="BK64" s="24">
        <f t="shared" si="27"/>
        <v>0.38425328046897089</v>
      </c>
      <c r="BL64" s="24">
        <f t="shared" si="31"/>
        <v>0.5152527370803488</v>
      </c>
      <c r="BM64" s="24">
        <f t="shared" si="31"/>
        <v>0.51356122663539105</v>
      </c>
      <c r="BN64" s="24">
        <f t="shared" si="31"/>
        <v>0.52716876084871434</v>
      </c>
      <c r="BO64" s="24">
        <f t="shared" si="31"/>
        <v>0.52110121586622804</v>
      </c>
      <c r="BP64" s="24" t="e">
        <f t="shared" si="31"/>
        <v>#DIV/0!</v>
      </c>
      <c r="BQ64" s="24">
        <f t="shared" si="31"/>
        <v>0.55603561968630788</v>
      </c>
      <c r="BR64" s="21"/>
      <c r="BS64" s="35">
        <f t="shared" si="13"/>
        <v>44501</v>
      </c>
      <c r="BT64" s="24">
        <f t="shared" si="26"/>
        <v>4.831702674559412E-3</v>
      </c>
      <c r="BU64" s="24">
        <f t="shared" si="25"/>
        <v>2.4594033215314027E-4</v>
      </c>
      <c r="BV64" s="24">
        <f t="shared" si="25"/>
        <v>3.5694274449795064E-3</v>
      </c>
      <c r="BW64" s="24">
        <f t="shared" si="25"/>
        <v>1.634237617247404E-3</v>
      </c>
      <c r="BX64" s="24">
        <f t="shared" si="25"/>
        <v>2.1378487070646164E-3</v>
      </c>
      <c r="BY64" s="24">
        <f t="shared" si="25"/>
        <v>1.9146984679024662E-3</v>
      </c>
      <c r="BZ64" s="24">
        <f t="shared" si="25"/>
        <v>5.231273554472878E-3</v>
      </c>
      <c r="CA64" s="24">
        <f t="shared" si="25"/>
        <v>5.5992459634397548E-5</v>
      </c>
      <c r="CB64" s="24">
        <f t="shared" si="25"/>
        <v>7.8609323747529114E-4</v>
      </c>
      <c r="CC64" s="24">
        <f t="shared" si="25"/>
        <v>6.5048197380202926E-5</v>
      </c>
      <c r="CD64" s="24">
        <f t="shared" si="25"/>
        <v>9.1543273475247825E-4</v>
      </c>
      <c r="CE64" s="24">
        <f t="shared" si="25"/>
        <v>5.169196810584513E-4</v>
      </c>
      <c r="CF64" s="24">
        <f t="shared" si="16"/>
        <v>2.1904615108680244E-2</v>
      </c>
    </row>
    <row r="65" spans="1:84" x14ac:dyDescent="0.25">
      <c r="A65" s="31">
        <f>+[1]PAT!A66</f>
        <v>44531</v>
      </c>
      <c r="B65" s="17">
        <f>+[1]PAT!B66</f>
        <v>574.45060000000001</v>
      </c>
      <c r="C65" s="17">
        <f>+[1]PAT!C66</f>
        <v>572.99149999999997</v>
      </c>
      <c r="D65" s="17">
        <f>+[1]PAT!D66</f>
        <v>485.93579999999997</v>
      </c>
      <c r="E65" s="17">
        <f>+[1]PAT!E66</f>
        <v>559.32759999999996</v>
      </c>
      <c r="F65" s="17">
        <f>+[1]PAT!F66</f>
        <v>508.82119999999998</v>
      </c>
      <c r="G65" s="17">
        <f>+[1]PAT!G66</f>
        <v>610.42100000000005</v>
      </c>
      <c r="H65" s="17">
        <f>+[1]PAT!H66</f>
        <v>653.44820000000004</v>
      </c>
      <c r="I65" s="17">
        <f>+[1]PAT!I66</f>
        <v>732.65599999999995</v>
      </c>
      <c r="J65" s="17">
        <f>+[1]PAT!J66</f>
        <v>470.32780000000002</v>
      </c>
      <c r="K65" s="17">
        <f>+[1]PAT!K66</f>
        <v>547.48479999999995</v>
      </c>
      <c r="L65" s="17">
        <f>+[1]PAT!L66</f>
        <v>370.37650000000002</v>
      </c>
      <c r="M65" s="17">
        <f>+[1]PAT!M66</f>
        <v>507.59910000000002</v>
      </c>
      <c r="N65" s="17">
        <f>+[1]PAT!N66</f>
        <v>498.38150000000002</v>
      </c>
      <c r="O65" s="18">
        <f>+[1]PAT!R66</f>
        <v>558.61940000000004</v>
      </c>
      <c r="P65" s="19">
        <f>+[1]PAT!S66</f>
        <v>587.21140000000003</v>
      </c>
      <c r="Q65" s="20">
        <f>+[1]PAT!T66</f>
        <v>541.12450000000001</v>
      </c>
      <c r="R65" s="18">
        <f t="shared" si="6"/>
        <v>574.44233709999992</v>
      </c>
      <c r="S65" s="19">
        <f t="shared" si="7"/>
        <v>557.91594148438696</v>
      </c>
      <c r="T65" s="19">
        <f t="shared" si="8"/>
        <v>553.34602986425341</v>
      </c>
      <c r="U65" s="19">
        <f t="shared" si="9"/>
        <v>561.02087807133421</v>
      </c>
      <c r="V65" s="19"/>
      <c r="W65" s="20">
        <f t="shared" si="10"/>
        <v>599.46146606712409</v>
      </c>
      <c r="X65" s="21"/>
      <c r="Y65" s="42">
        <f t="shared" si="28"/>
        <v>3.0915776000872919E-2</v>
      </c>
      <c r="Z65" s="24">
        <f t="shared" si="28"/>
        <v>2.9619520294407176E-2</v>
      </c>
      <c r="AA65" s="24">
        <f t="shared" si="28"/>
        <v>4.8383463902365698E-2</v>
      </c>
      <c r="AB65" s="24">
        <f t="shared" si="28"/>
        <v>4.0101338397277697E-2</v>
      </c>
      <c r="AC65" s="24">
        <f t="shared" ref="Y65:AN81" si="32">+F65/F64-1</f>
        <v>1.8854429229010927E-2</v>
      </c>
      <c r="AD65" s="24">
        <f t="shared" si="32"/>
        <v>3.4138264137339114E-2</v>
      </c>
      <c r="AE65" s="24">
        <f t="shared" si="32"/>
        <v>4.918725080730546E-3</v>
      </c>
      <c r="AF65" s="24">
        <f t="shared" si="32"/>
        <v>3.7831638781735899E-2</v>
      </c>
      <c r="AG65" s="24">
        <f t="shared" si="32"/>
        <v>2.1522597706781443E-2</v>
      </c>
      <c r="AH65" s="24">
        <f t="shared" si="32"/>
        <v>3.2229649663785498E-2</v>
      </c>
      <c r="AI65" s="24">
        <f t="shared" si="32"/>
        <v>0</v>
      </c>
      <c r="AJ65" s="24">
        <f t="shared" si="32"/>
        <v>4.7065642839830168E-2</v>
      </c>
      <c r="AK65" s="24">
        <f t="shared" si="32"/>
        <v>2.2353111800226921E-2</v>
      </c>
      <c r="AL65" s="24">
        <f t="shared" si="32"/>
        <v>2.7217372867876399E-2</v>
      </c>
      <c r="AM65" s="24">
        <f t="shared" si="32"/>
        <v>3.5316258116681265E-2</v>
      </c>
      <c r="AN65" s="24">
        <f t="shared" si="32"/>
        <v>1.7400502416287322E-2</v>
      </c>
      <c r="AO65" s="24">
        <f t="shared" si="30"/>
        <v>3.0914583883342894E-2</v>
      </c>
      <c r="AP65" s="24">
        <f t="shared" si="30"/>
        <v>3.4171040989577905E-2</v>
      </c>
      <c r="AQ65" s="24">
        <f t="shared" si="30"/>
        <v>3.6630519200224754E-2</v>
      </c>
      <c r="AR65" s="24">
        <f t="shared" si="24"/>
        <v>3.5064702755886357E-2</v>
      </c>
      <c r="AS65" s="24" t="e">
        <f t="shared" si="24"/>
        <v>#DIV/0!</v>
      </c>
      <c r="AT65" s="24">
        <f t="shared" si="24"/>
        <v>3.1305202671219279E-2</v>
      </c>
      <c r="AU65" s="21"/>
      <c r="AV65" s="24">
        <f t="shared" si="29"/>
        <v>0.5162668912008046</v>
      </c>
      <c r="AW65" s="24">
        <f t="shared" si="29"/>
        <v>0.49839815461554005</v>
      </c>
      <c r="AX65" s="24">
        <f t="shared" si="29"/>
        <v>0.50636336610674815</v>
      </c>
      <c r="AY65" s="24">
        <f t="shared" si="29"/>
        <v>0.65898887052250066</v>
      </c>
      <c r="AZ65" s="24">
        <f t="shared" si="29"/>
        <v>0.3219733579426296</v>
      </c>
      <c r="BA65" s="24">
        <f t="shared" si="29"/>
        <v>0.48736719478893598</v>
      </c>
      <c r="BB65" s="24">
        <f t="shared" si="29"/>
        <v>0.50939119013900225</v>
      </c>
      <c r="BC65" s="24">
        <f t="shared" si="29"/>
        <v>0.64517688566176035</v>
      </c>
      <c r="BD65" s="24">
        <f t="shared" si="27"/>
        <v>0.41036580081582263</v>
      </c>
      <c r="BE65" s="24">
        <f t="shared" si="27"/>
        <v>0.47081763074387006</v>
      </c>
      <c r="BF65" s="24">
        <f t="shared" si="27"/>
        <v>0.39295946697115158</v>
      </c>
      <c r="BG65" s="24">
        <f t="shared" si="27"/>
        <v>0.60238824458624807</v>
      </c>
      <c r="BH65" s="24">
        <f t="shared" si="27"/>
        <v>0.36732091450387938</v>
      </c>
      <c r="BI65" s="24">
        <f t="shared" si="27"/>
        <v>0.56105654092391455</v>
      </c>
      <c r="BJ65" s="24">
        <f t="shared" si="27"/>
        <v>0.55244666872880033</v>
      </c>
      <c r="BK65" s="24">
        <f t="shared" si="27"/>
        <v>0.37378482289107828</v>
      </c>
      <c r="BL65" s="24">
        <f t="shared" si="31"/>
        <v>0.51625210115870579</v>
      </c>
      <c r="BM65" s="24">
        <f t="shared" si="31"/>
        <v>0.52356872784555741</v>
      </c>
      <c r="BN65" s="24">
        <f t="shared" si="31"/>
        <v>0.54596436500504231</v>
      </c>
      <c r="BO65" s="24">
        <f t="shared" si="31"/>
        <v>0.53774517108884212</v>
      </c>
      <c r="BP65" s="24" t="e">
        <f t="shared" si="31"/>
        <v>#DIV/0!</v>
      </c>
      <c r="BQ65" s="24">
        <f t="shared" si="31"/>
        <v>0.55532083792338072</v>
      </c>
      <c r="BR65" s="21"/>
      <c r="BS65" s="35">
        <f t="shared" si="13"/>
        <v>44531</v>
      </c>
      <c r="BT65" s="24">
        <f t="shared" si="26"/>
        <v>8.1142005650873036E-3</v>
      </c>
      <c r="BU65" s="24">
        <f t="shared" si="25"/>
        <v>1.4086212428906454E-3</v>
      </c>
      <c r="BV65" s="24">
        <f t="shared" si="25"/>
        <v>4.9614427673199636E-3</v>
      </c>
      <c r="BW65" s="24">
        <f t="shared" ref="BW65:CE93" si="33">(F65-F64)/$B64*F$3</f>
        <v>1.6999452284504814E-3</v>
      </c>
      <c r="BX65" s="24">
        <f t="shared" si="33"/>
        <v>2.3686674433746171E-3</v>
      </c>
      <c r="BY65" s="24">
        <f t="shared" si="33"/>
        <v>2.8412436228472665E-4</v>
      </c>
      <c r="BZ65" s="24">
        <f t="shared" si="33"/>
        <v>6.4320790433140167E-3</v>
      </c>
      <c r="CA65" s="24">
        <f t="shared" si="33"/>
        <v>5.672944577365354E-4</v>
      </c>
      <c r="CB65" s="24">
        <f t="shared" si="33"/>
        <v>2.3836519307509556E-3</v>
      </c>
      <c r="CC65" s="24">
        <f t="shared" si="33"/>
        <v>0</v>
      </c>
      <c r="CD65" s="24">
        <f t="shared" si="33"/>
        <v>2.0801044320448731E-3</v>
      </c>
      <c r="CE65" s="24">
        <f t="shared" si="33"/>
        <v>6.1404348272399315E-4</v>
      </c>
      <c r="CF65" s="24">
        <f t="shared" si="16"/>
        <v>3.0914174955978112E-2</v>
      </c>
    </row>
    <row r="66" spans="1:84" x14ac:dyDescent="0.25">
      <c r="A66" s="31">
        <f>+[1]PAT!A67</f>
        <v>44562</v>
      </c>
      <c r="B66" s="17">
        <f>+[1]PAT!B67</f>
        <v>595.08799999999997</v>
      </c>
      <c r="C66" s="17">
        <f>+[1]PAT!C67</f>
        <v>594.37260000000003</v>
      </c>
      <c r="D66" s="17">
        <f>+[1]PAT!D67</f>
        <v>494.29469999999998</v>
      </c>
      <c r="E66" s="17">
        <f>+[1]PAT!E67</f>
        <v>577.63440000000003</v>
      </c>
      <c r="F66" s="17">
        <f>+[1]PAT!F67</f>
        <v>531.39739999999995</v>
      </c>
      <c r="G66" s="17">
        <f>+[1]PAT!G67</f>
        <v>625.52390000000003</v>
      </c>
      <c r="H66" s="17">
        <f>+[1]PAT!H67</f>
        <v>675.73710000000005</v>
      </c>
      <c r="I66" s="17">
        <f>+[1]PAT!I67</f>
        <v>758.36779999999999</v>
      </c>
      <c r="J66" s="17">
        <f>+[1]PAT!J67</f>
        <v>499.7398</v>
      </c>
      <c r="K66" s="17">
        <f>+[1]PAT!K67</f>
        <v>563.90629999999999</v>
      </c>
      <c r="L66" s="17">
        <f>+[1]PAT!L67</f>
        <v>371.42970000000003</v>
      </c>
      <c r="M66" s="17">
        <f>+[1]PAT!M67</f>
        <v>538.73710000000005</v>
      </c>
      <c r="N66" s="17">
        <f>+[1]PAT!N67</f>
        <v>514.34289999999999</v>
      </c>
      <c r="O66" s="18">
        <f>+[1]PAT!R67</f>
        <v>580.88400000000001</v>
      </c>
      <c r="P66" s="19">
        <f>+[1]PAT!S67</f>
        <v>609.48879999999997</v>
      </c>
      <c r="Q66" s="20">
        <f>+[1]PAT!T67</f>
        <v>555.2174</v>
      </c>
      <c r="R66" s="18">
        <f t="shared" si="6"/>
        <v>595.08009945999993</v>
      </c>
      <c r="S66" s="19">
        <f t="shared" si="7"/>
        <v>577.30426227183602</v>
      </c>
      <c r="T66" s="19">
        <f t="shared" si="8"/>
        <v>572.28019451357466</v>
      </c>
      <c r="U66" s="19">
        <f t="shared" si="9"/>
        <v>577.90763573315724</v>
      </c>
      <c r="V66" s="19"/>
      <c r="W66" s="20">
        <f t="shared" si="10"/>
        <v>619.1673607639533</v>
      </c>
      <c r="X66" s="21"/>
      <c r="Y66" s="42">
        <f t="shared" si="32"/>
        <v>3.592545642741074E-2</v>
      </c>
      <c r="Z66" s="24">
        <f t="shared" si="32"/>
        <v>3.7314864182103946E-2</v>
      </c>
      <c r="AA66" s="24">
        <f t="shared" si="32"/>
        <v>1.720165503344262E-2</v>
      </c>
      <c r="AB66" s="24">
        <f t="shared" si="32"/>
        <v>3.2730013680712489E-2</v>
      </c>
      <c r="AC66" s="24">
        <f t="shared" si="32"/>
        <v>4.4369613530253815E-2</v>
      </c>
      <c r="AD66" s="24">
        <f t="shared" si="32"/>
        <v>2.4741776577149155E-2</v>
      </c>
      <c r="AE66" s="24">
        <f t="shared" si="32"/>
        <v>3.4109666229090507E-2</v>
      </c>
      <c r="AF66" s="24">
        <f t="shared" si="32"/>
        <v>3.5093959511694583E-2</v>
      </c>
      <c r="AG66" s="24">
        <f t="shared" si="32"/>
        <v>6.253510849241728E-2</v>
      </c>
      <c r="AH66" s="24">
        <f t="shared" si="32"/>
        <v>2.9994440028289437E-2</v>
      </c>
      <c r="AI66" s="24">
        <f t="shared" si="32"/>
        <v>2.8435929385368652E-3</v>
      </c>
      <c r="AJ66" s="24">
        <f t="shared" si="32"/>
        <v>6.1343686385574747E-2</v>
      </c>
      <c r="AK66" s="24">
        <f t="shared" si="32"/>
        <v>3.202646968236178E-2</v>
      </c>
      <c r="AL66" s="24">
        <f t="shared" si="32"/>
        <v>3.9856474730379787E-2</v>
      </c>
      <c r="AM66" s="24">
        <f t="shared" si="32"/>
        <v>3.793761497137127E-2</v>
      </c>
      <c r="AN66" s="24">
        <f t="shared" si="32"/>
        <v>2.6043729308135255E-2</v>
      </c>
      <c r="AO66" s="24">
        <f t="shared" si="30"/>
        <v>3.5926603989857586E-2</v>
      </c>
      <c r="AP66" s="24">
        <f t="shared" si="30"/>
        <v>3.4751329628375016E-2</v>
      </c>
      <c r="AQ66" s="24">
        <f t="shared" si="30"/>
        <v>3.4217584707287418E-2</v>
      </c>
      <c r="AR66" s="24">
        <f t="shared" si="24"/>
        <v>3.0100052104791386E-2</v>
      </c>
      <c r="AS66" s="24" t="e">
        <f t="shared" si="24"/>
        <v>#DIV/0!</v>
      </c>
      <c r="AT66" s="24">
        <f t="shared" si="24"/>
        <v>3.2872662902109884E-2</v>
      </c>
      <c r="AU66" s="21"/>
      <c r="AV66" s="24">
        <f t="shared" si="29"/>
        <v>0.50869653951122928</v>
      </c>
      <c r="AW66" s="24">
        <f t="shared" si="29"/>
        <v>0.50111641840952625</v>
      </c>
      <c r="AX66" s="24">
        <f t="shared" si="29"/>
        <v>0.4691279207143908</v>
      </c>
      <c r="AY66" s="24">
        <f t="shared" si="29"/>
        <v>0.68583863142337487</v>
      </c>
      <c r="AZ66" s="24">
        <f t="shared" si="29"/>
        <v>0.3616653705072701</v>
      </c>
      <c r="BA66" s="24">
        <f t="shared" si="29"/>
        <v>0.46633752885972535</v>
      </c>
      <c r="BB66" s="24">
        <f t="shared" si="29"/>
        <v>0.51252481751988199</v>
      </c>
      <c r="BC66" s="24">
        <f t="shared" si="29"/>
        <v>0.58400413730039058</v>
      </c>
      <c r="BD66" s="24">
        <f t="shared" si="27"/>
        <v>0.29269719175688569</v>
      </c>
      <c r="BE66" s="24">
        <f t="shared" si="27"/>
        <v>0.44759316899736223</v>
      </c>
      <c r="BF66" s="24">
        <f t="shared" si="27"/>
        <v>0.3783180520735463</v>
      </c>
      <c r="BG66" s="24">
        <f t="shared" si="27"/>
        <v>0.63657553671849554</v>
      </c>
      <c r="BH66" s="24">
        <f t="shared" si="27"/>
        <v>0.39186141539660535</v>
      </c>
      <c r="BI66" s="24">
        <f t="shared" si="27"/>
        <v>0.56987359588519082</v>
      </c>
      <c r="BJ66" s="24">
        <f t="shared" si="27"/>
        <v>0.55146372282788536</v>
      </c>
      <c r="BK66" s="24">
        <f t="shared" si="27"/>
        <v>0.33822183561549402</v>
      </c>
      <c r="BL66" s="24">
        <f t="shared" si="31"/>
        <v>0.5086825363156775</v>
      </c>
      <c r="BM66" s="24">
        <f t="shared" si="31"/>
        <v>0.52560603159748909</v>
      </c>
      <c r="BN66" s="24">
        <f t="shared" si="31"/>
        <v>0.55109164667916111</v>
      </c>
      <c r="BO66" s="24">
        <f t="shared" si="31"/>
        <v>0.53852328734194965</v>
      </c>
      <c r="BP66" s="24" t="e">
        <f t="shared" si="31"/>
        <v>#DIV/0!</v>
      </c>
      <c r="BQ66" s="24">
        <f t="shared" si="31"/>
        <v>0.5312474164937051</v>
      </c>
      <c r="BR66" s="21"/>
      <c r="BS66" s="35">
        <f t="shared" si="13"/>
        <v>44562</v>
      </c>
      <c r="BT66" s="24">
        <f t="shared" si="26"/>
        <v>1.0209469238956345E-2</v>
      </c>
      <c r="BU66" s="24">
        <f t="shared" si="26"/>
        <v>5.0928922347718013E-4</v>
      </c>
      <c r="BV66" s="24">
        <f t="shared" si="26"/>
        <v>4.0855240816181733E-3</v>
      </c>
      <c r="BW66" s="24">
        <f t="shared" si="33"/>
        <v>3.9536310345920037E-3</v>
      </c>
      <c r="BX66" s="24">
        <f t="shared" si="33"/>
        <v>1.7220626978194445E-3</v>
      </c>
      <c r="BY66" s="24">
        <f t="shared" si="33"/>
        <v>1.9206186746084011E-3</v>
      </c>
      <c r="BZ66" s="24">
        <f t="shared" si="33"/>
        <v>6.0066497623990737E-3</v>
      </c>
      <c r="CA66" s="24">
        <f t="shared" si="33"/>
        <v>1.6332871790890274E-3</v>
      </c>
      <c r="CB66" s="24">
        <f t="shared" si="33"/>
        <v>2.2211667112890178E-3</v>
      </c>
      <c r="CC66" s="24">
        <f t="shared" si="33"/>
        <v>3.8318142587021544E-5</v>
      </c>
      <c r="CD66" s="24">
        <f t="shared" si="33"/>
        <v>2.7536056190036215E-3</v>
      </c>
      <c r="CE66" s="24">
        <f t="shared" si="33"/>
        <v>8.7246485598587418E-4</v>
      </c>
      <c r="CF66" s="24">
        <f t="shared" si="16"/>
        <v>3.5926087221425186E-2</v>
      </c>
    </row>
    <row r="67" spans="1:84" x14ac:dyDescent="0.25">
      <c r="A67" s="31">
        <f>+[1]PAT!A68</f>
        <v>44593</v>
      </c>
      <c r="B67" s="17">
        <f>+[1]PAT!B68</f>
        <v>623.90300000000002</v>
      </c>
      <c r="C67" s="17">
        <f>+[1]PAT!C68</f>
        <v>630.03300000000002</v>
      </c>
      <c r="D67" s="17">
        <f>+[1]PAT!D68</f>
        <v>506.48480000000001</v>
      </c>
      <c r="E67" s="17">
        <f>+[1]PAT!E68</f>
        <v>608.13430000000005</v>
      </c>
      <c r="F67" s="17">
        <f>+[1]PAT!F68</f>
        <v>546.71460000000002</v>
      </c>
      <c r="G67" s="17">
        <f>+[1]PAT!G68</f>
        <v>648.63120000000004</v>
      </c>
      <c r="H67" s="17">
        <f>+[1]PAT!H68</f>
        <v>705.26700000000005</v>
      </c>
      <c r="I67" s="17">
        <f>+[1]PAT!I68</f>
        <v>798.95259999999996</v>
      </c>
      <c r="J67" s="17">
        <f>+[1]PAT!J68</f>
        <v>502.59429999999998</v>
      </c>
      <c r="K67" s="17">
        <f>+[1]PAT!K68</f>
        <v>586.67579999999998</v>
      </c>
      <c r="L67" s="17">
        <f>+[1]PAT!L68</f>
        <v>380.04199999999997</v>
      </c>
      <c r="M67" s="17">
        <f>+[1]PAT!M68</f>
        <v>579.08630000000005</v>
      </c>
      <c r="N67" s="17">
        <f>+[1]PAT!N68</f>
        <v>534.82719999999995</v>
      </c>
      <c r="O67" s="18">
        <f>+[1]PAT!R68</f>
        <v>621.99570000000006</v>
      </c>
      <c r="P67" s="19">
        <f>+[1]PAT!S68</f>
        <v>637.33960000000002</v>
      </c>
      <c r="Q67" s="20">
        <f>+[1]PAT!T68</f>
        <v>579.69569999999999</v>
      </c>
      <c r="R67" s="18">
        <f t="shared" si="6"/>
        <v>623.89432869000007</v>
      </c>
      <c r="S67" s="19">
        <f t="shared" si="7"/>
        <v>607.61660663750195</v>
      </c>
      <c r="T67" s="19">
        <f t="shared" si="8"/>
        <v>600.23763755656103</v>
      </c>
      <c r="U67" s="19">
        <f t="shared" si="9"/>
        <v>603.78614464993393</v>
      </c>
      <c r="V67" s="19"/>
      <c r="W67" s="20">
        <f t="shared" si="10"/>
        <v>647.00952343778965</v>
      </c>
      <c r="X67" s="21"/>
      <c r="Y67" s="42">
        <f t="shared" si="32"/>
        <v>4.8421409942731364E-2</v>
      </c>
      <c r="Z67" s="24">
        <f t="shared" si="32"/>
        <v>5.99967091349769E-2</v>
      </c>
      <c r="AA67" s="24">
        <f t="shared" si="32"/>
        <v>2.4661603695123713E-2</v>
      </c>
      <c r="AB67" s="24">
        <f t="shared" si="32"/>
        <v>5.2801391329879266E-2</v>
      </c>
      <c r="AC67" s="24">
        <f t="shared" si="32"/>
        <v>2.8824378892331914E-2</v>
      </c>
      <c r="AD67" s="24">
        <f t="shared" si="32"/>
        <v>3.6940714815213216E-2</v>
      </c>
      <c r="AE67" s="24">
        <f t="shared" si="32"/>
        <v>4.3700279295009858E-2</v>
      </c>
      <c r="AF67" s="24">
        <f t="shared" si="32"/>
        <v>5.3515985251483489E-2</v>
      </c>
      <c r="AG67" s="24">
        <f t="shared" si="32"/>
        <v>5.7119725104943786E-3</v>
      </c>
      <c r="AH67" s="24">
        <f t="shared" si="32"/>
        <v>4.0378162116649463E-2</v>
      </c>
      <c r="AI67" s="24">
        <f t="shared" si="32"/>
        <v>2.3186891085984707E-2</v>
      </c>
      <c r="AJ67" s="24">
        <f t="shared" si="32"/>
        <v>7.4895900059602338E-2</v>
      </c>
      <c r="AK67" s="24">
        <f t="shared" si="32"/>
        <v>3.9826154886166254E-2</v>
      </c>
      <c r="AL67" s="24">
        <f t="shared" si="32"/>
        <v>7.0774371475200049E-2</v>
      </c>
      <c r="AM67" s="24">
        <f t="shared" si="32"/>
        <v>4.5695343376285225E-2</v>
      </c>
      <c r="AN67" s="24">
        <f t="shared" si="32"/>
        <v>4.408777534709829E-2</v>
      </c>
      <c r="AO67" s="24">
        <f t="shared" si="30"/>
        <v>4.842075756885067E-2</v>
      </c>
      <c r="AP67" s="24">
        <f t="shared" si="30"/>
        <v>5.2506704603876075E-2</v>
      </c>
      <c r="AQ67" s="24">
        <f t="shared" si="30"/>
        <v>4.8852718145784513E-2</v>
      </c>
      <c r="AR67" s="24">
        <f t="shared" si="24"/>
        <v>4.4779662556190702E-2</v>
      </c>
      <c r="AS67" s="24" t="e">
        <f t="shared" si="24"/>
        <v>#DIV/0!</v>
      </c>
      <c r="AT67" s="24">
        <f t="shared" si="24"/>
        <v>4.4967103303836353E-2</v>
      </c>
      <c r="AU67" s="21"/>
      <c r="AV67" s="24">
        <f t="shared" si="29"/>
        <v>0.52302889664300567</v>
      </c>
      <c r="AW67" s="24">
        <f t="shared" si="29"/>
        <v>0.52292093505348314</v>
      </c>
      <c r="AX67" s="24">
        <f t="shared" si="29"/>
        <v>0.44884176428167488</v>
      </c>
      <c r="AY67" s="24">
        <f t="shared" si="29"/>
        <v>0.71558570081714956</v>
      </c>
      <c r="AZ67" s="24">
        <f t="shared" si="29"/>
        <v>0.37968970302511673</v>
      </c>
      <c r="BA67" s="24">
        <f t="shared" si="29"/>
        <v>0.46026474411475871</v>
      </c>
      <c r="BB67" s="24">
        <f t="shared" si="29"/>
        <v>0.50810314599519257</v>
      </c>
      <c r="BC67" s="24">
        <f t="shared" si="29"/>
        <v>0.59942721493773465</v>
      </c>
      <c r="BD67" s="24">
        <f t="shared" si="27"/>
        <v>0.26462678492797376</v>
      </c>
      <c r="BE67" s="24">
        <f t="shared" si="27"/>
        <v>0.44596556010123911</v>
      </c>
      <c r="BF67" s="24">
        <f t="shared" si="27"/>
        <v>0.41027696262882207</v>
      </c>
      <c r="BG67" s="24">
        <f t="shared" si="27"/>
        <v>0.67143720157097464</v>
      </c>
      <c r="BH67" s="24">
        <f t="shared" si="27"/>
        <v>0.41019358853339938</v>
      </c>
      <c r="BI67" s="24">
        <f t="shared" si="27"/>
        <v>0.59227597456539161</v>
      </c>
      <c r="BJ67" s="24">
        <f t="shared" si="27"/>
        <v>0.55938748970851071</v>
      </c>
      <c r="BK67" s="24">
        <f t="shared" si="27"/>
        <v>0.36545171889905648</v>
      </c>
      <c r="BL67" s="24">
        <f t="shared" si="31"/>
        <v>0.52301478358889253</v>
      </c>
      <c r="BM67" s="24">
        <f t="shared" si="31"/>
        <v>0.54156541532708258</v>
      </c>
      <c r="BN67" s="24">
        <f t="shared" si="31"/>
        <v>0.56553959007458054</v>
      </c>
      <c r="BO67" s="24">
        <f t="shared" si="31"/>
        <v>0.54974082419349313</v>
      </c>
      <c r="BP67" s="24" t="e">
        <f t="shared" si="31"/>
        <v>#DIV/0!</v>
      </c>
      <c r="BQ67" s="24">
        <f t="shared" si="31"/>
        <v>0.54076295993293777</v>
      </c>
      <c r="BR67" s="21"/>
      <c r="BS67" s="35">
        <f t="shared" si="13"/>
        <v>44593</v>
      </c>
      <c r="BT67" s="24">
        <f t="shared" si="26"/>
        <v>1.6437313002446687E-2</v>
      </c>
      <c r="BU67" s="24">
        <f t="shared" si="26"/>
        <v>7.1695866829779987E-4</v>
      </c>
      <c r="BV67" s="24">
        <f t="shared" si="26"/>
        <v>6.5706033057295792E-3</v>
      </c>
      <c r="BW67" s="24">
        <f t="shared" si="33"/>
        <v>2.5893822762347875E-3</v>
      </c>
      <c r="BX67" s="24">
        <f t="shared" si="33"/>
        <v>2.5433686278331954E-3</v>
      </c>
      <c r="BY67" s="24">
        <f t="shared" si="33"/>
        <v>2.4563258711316643E-3</v>
      </c>
      <c r="BZ67" s="24">
        <f t="shared" si="33"/>
        <v>9.1523945366063456E-3</v>
      </c>
      <c r="CA67" s="24">
        <f t="shared" si="33"/>
        <v>1.5301694875379632E-4</v>
      </c>
      <c r="CB67" s="24">
        <f t="shared" si="33"/>
        <v>2.9729891209367347E-3</v>
      </c>
      <c r="CC67" s="24">
        <f t="shared" si="33"/>
        <v>3.0247134877530536E-4</v>
      </c>
      <c r="CD67" s="24">
        <f t="shared" si="33"/>
        <v>3.444430672438362E-3</v>
      </c>
      <c r="CE67" s="24">
        <f t="shared" si="33"/>
        <v>1.0808603433441757E-3</v>
      </c>
      <c r="CF67" s="24">
        <f t="shared" si="16"/>
        <v>4.8420114722528426E-2</v>
      </c>
    </row>
    <row r="68" spans="1:84" x14ac:dyDescent="0.25">
      <c r="A68" s="31">
        <f>+[1]PAT!A69</f>
        <v>44621</v>
      </c>
      <c r="B68" s="17">
        <f>+[1]PAT!B69</f>
        <v>670.30190000000005</v>
      </c>
      <c r="C68" s="17">
        <f>+[1]PAT!C69</f>
        <v>687.97490000000005</v>
      </c>
      <c r="D68" s="17">
        <f>+[1]PAT!D69</f>
        <v>540.83870000000002</v>
      </c>
      <c r="E68" s="17">
        <f>+[1]PAT!E69</f>
        <v>661.88329999999996</v>
      </c>
      <c r="F68" s="17">
        <f>+[1]PAT!F69</f>
        <v>595.81809999999996</v>
      </c>
      <c r="G68" s="17">
        <f>+[1]PAT!G69</f>
        <v>673.9692</v>
      </c>
      <c r="H68" s="17">
        <f>+[1]PAT!H69</f>
        <v>739.80420000000004</v>
      </c>
      <c r="I68" s="17">
        <f>+[1]PAT!I69</f>
        <v>838.33979999999997</v>
      </c>
      <c r="J68" s="17">
        <f>+[1]PAT!J69</f>
        <v>515.8329</v>
      </c>
      <c r="K68" s="17">
        <f>+[1]PAT!K69</f>
        <v>611.64880000000005</v>
      </c>
      <c r="L68" s="17">
        <f>+[1]PAT!L69</f>
        <v>543.23400000000004</v>
      </c>
      <c r="M68" s="17">
        <f>+[1]PAT!M69</f>
        <v>616.11429999999996</v>
      </c>
      <c r="N68" s="17">
        <f>+[1]PAT!N69</f>
        <v>571.91579999999999</v>
      </c>
      <c r="O68" s="18">
        <f>+[1]PAT!R69</f>
        <v>672.70090000000005</v>
      </c>
      <c r="P68" s="19">
        <f>+[1]PAT!S69</f>
        <v>682.5249</v>
      </c>
      <c r="Q68" s="20">
        <f>+[1]PAT!T69</f>
        <v>627.53430000000003</v>
      </c>
      <c r="R68" s="18">
        <f t="shared" si="6"/>
        <v>670.29463557999998</v>
      </c>
      <c r="S68" s="19">
        <f t="shared" si="7"/>
        <v>653.82586445919458</v>
      </c>
      <c r="T68" s="19">
        <f t="shared" si="8"/>
        <v>638.51893659502264</v>
      </c>
      <c r="U68" s="19">
        <f t="shared" si="9"/>
        <v>642.2777065389696</v>
      </c>
      <c r="V68" s="19"/>
      <c r="W68" s="20">
        <f t="shared" si="10"/>
        <v>688.69990489523468</v>
      </c>
      <c r="X68" s="21"/>
      <c r="Y68" s="42">
        <f t="shared" si="32"/>
        <v>7.4368772068735156E-2</v>
      </c>
      <c r="Z68" s="24">
        <f t="shared" si="32"/>
        <v>9.1966452550898081E-2</v>
      </c>
      <c r="AA68" s="24">
        <f t="shared" si="32"/>
        <v>6.782809671682144E-2</v>
      </c>
      <c r="AB68" s="24">
        <f t="shared" si="32"/>
        <v>8.8383437671579967E-2</v>
      </c>
      <c r="AC68" s="24">
        <f t="shared" si="32"/>
        <v>8.981560031504543E-2</v>
      </c>
      <c r="AD68" s="24">
        <f t="shared" si="32"/>
        <v>3.9063800816241834E-2</v>
      </c>
      <c r="AE68" s="24">
        <f t="shared" si="32"/>
        <v>4.8970389937427861E-2</v>
      </c>
      <c r="AF68" s="24">
        <f t="shared" si="32"/>
        <v>4.9298544118887566E-2</v>
      </c>
      <c r="AG68" s="24">
        <f t="shared" si="32"/>
        <v>2.6340529528488421E-2</v>
      </c>
      <c r="AH68" s="24">
        <f t="shared" si="32"/>
        <v>4.2566950946332005E-2</v>
      </c>
      <c r="AI68" s="24">
        <f t="shared" si="32"/>
        <v>0.42940517100741515</v>
      </c>
      <c r="AJ68" s="24">
        <f t="shared" si="32"/>
        <v>6.3942110182886314E-2</v>
      </c>
      <c r="AK68" s="24">
        <f t="shared" si="32"/>
        <v>6.934688437686054E-2</v>
      </c>
      <c r="AL68" s="24">
        <f t="shared" si="32"/>
        <v>8.1520177711839503E-2</v>
      </c>
      <c r="AM68" s="24">
        <f t="shared" si="32"/>
        <v>7.0896740136655589E-2</v>
      </c>
      <c r="AN68" s="24">
        <f t="shared" si="32"/>
        <v>8.252364128283185E-2</v>
      </c>
      <c r="AO68" s="24">
        <f t="shared" si="30"/>
        <v>7.4372060710068189E-2</v>
      </c>
      <c r="AP68" s="24">
        <f t="shared" si="30"/>
        <v>7.6050024500499802E-2</v>
      </c>
      <c r="AQ68" s="24">
        <f t="shared" si="30"/>
        <v>6.3776905417488594E-2</v>
      </c>
      <c r="AR68" s="24">
        <f t="shared" si="24"/>
        <v>6.375032323961749E-2</v>
      </c>
      <c r="AS68" s="24" t="e">
        <f t="shared" si="24"/>
        <v>#DIV/0!</v>
      </c>
      <c r="AT68" s="24">
        <f t="shared" si="24"/>
        <v>6.443549893350764E-2</v>
      </c>
      <c r="AU68" s="21"/>
      <c r="AV68" s="24">
        <f t="shared" si="29"/>
        <v>0.57260189448370924</v>
      </c>
      <c r="AW68" s="24">
        <f t="shared" si="29"/>
        <v>0.59817657196737839</v>
      </c>
      <c r="AX68" s="24">
        <f t="shared" si="29"/>
        <v>0.45898332756040272</v>
      </c>
      <c r="AY68" s="24">
        <f t="shared" si="29"/>
        <v>0.75818957422262767</v>
      </c>
      <c r="AZ68" s="24">
        <f t="shared" si="29"/>
        <v>0.475786126991526</v>
      </c>
      <c r="BA68" s="24">
        <f t="shared" si="29"/>
        <v>0.48697240128114916</v>
      </c>
      <c r="BB68" s="24">
        <f t="shared" si="29"/>
        <v>0.52660115264129614</v>
      </c>
      <c r="BC68" s="24">
        <f t="shared" si="29"/>
        <v>0.61656254862907223</v>
      </c>
      <c r="BD68" s="24">
        <f t="shared" si="27"/>
        <v>0.28909754932145515</v>
      </c>
      <c r="BE68" s="24">
        <f t="shared" si="27"/>
        <v>0.45448302200146218</v>
      </c>
      <c r="BF68" s="24">
        <f t="shared" si="27"/>
        <v>0.62279538285058789</v>
      </c>
      <c r="BG68" s="24">
        <f t="shared" si="27"/>
        <v>0.69635554963287305</v>
      </c>
      <c r="BH68" s="24">
        <f t="shared" si="27"/>
        <v>0.47837137038060473</v>
      </c>
      <c r="BI68" s="24">
        <f t="shared" si="27"/>
        <v>0.66839011358033518</v>
      </c>
      <c r="BJ68" s="24">
        <f t="shared" si="27"/>
        <v>0.60154329171428111</v>
      </c>
      <c r="BK68" s="24">
        <f t="shared" si="27"/>
        <v>0.42394700619876624</v>
      </c>
      <c r="BL68" s="24">
        <f t="shared" si="31"/>
        <v>0.57259156852080673</v>
      </c>
      <c r="BM68" s="24">
        <f t="shared" si="31"/>
        <v>0.59184527344070981</v>
      </c>
      <c r="BN68" s="24">
        <f t="shared" si="31"/>
        <v>0.59875779073064184</v>
      </c>
      <c r="BO68" s="24">
        <f t="shared" si="31"/>
        <v>0.58409052233039449</v>
      </c>
      <c r="BP68" s="24" t="e">
        <f t="shared" si="31"/>
        <v>#DIV/0!</v>
      </c>
      <c r="BQ68" s="24">
        <f t="shared" si="31"/>
        <v>0.57302015475132695</v>
      </c>
      <c r="BR68" s="21"/>
      <c r="BS68" s="35">
        <f t="shared" si="13"/>
        <v>44621</v>
      </c>
      <c r="BT68" s="24">
        <f t="shared" si="26"/>
        <v>2.5474253481711114E-2</v>
      </c>
      <c r="BU68" s="24">
        <f t="shared" si="26"/>
        <v>1.9272010232359844E-3</v>
      </c>
      <c r="BV68" s="24">
        <f t="shared" si="26"/>
        <v>1.1044379975733388E-2</v>
      </c>
      <c r="BW68" s="24">
        <f t="shared" si="33"/>
        <v>7.9175963250697531E-3</v>
      </c>
      <c r="BX68" s="24">
        <f t="shared" si="33"/>
        <v>2.6600913924119578E-3</v>
      </c>
      <c r="BY68" s="24">
        <f t="shared" si="33"/>
        <v>2.7401557613923946E-3</v>
      </c>
      <c r="BZ68" s="24">
        <f t="shared" si="33"/>
        <v>8.4720897960099597E-3</v>
      </c>
      <c r="CA68" s="24">
        <f t="shared" si="33"/>
        <v>6.768862146840143E-4</v>
      </c>
      <c r="CB68" s="24">
        <f t="shared" si="33"/>
        <v>3.1101022114014606E-3</v>
      </c>
      <c r="CC68" s="24">
        <f t="shared" si="33"/>
        <v>5.4667356944909712E-3</v>
      </c>
      <c r="CD68" s="24">
        <f t="shared" si="33"/>
        <v>3.0149276409954674E-3</v>
      </c>
      <c r="CE68" s="24">
        <f t="shared" si="33"/>
        <v>1.8666075335428763E-3</v>
      </c>
      <c r="CF68" s="24">
        <f t="shared" si="16"/>
        <v>7.4371027050679342E-2</v>
      </c>
    </row>
    <row r="69" spans="1:84" x14ac:dyDescent="0.25">
      <c r="A69" s="31">
        <f>+[1]PAT!A70</f>
        <v>44652</v>
      </c>
      <c r="B69" s="17">
        <f>+[1]PAT!B70</f>
        <v>709.76229999999998</v>
      </c>
      <c r="C69" s="17">
        <f>+[1]PAT!C70</f>
        <v>734.35180000000003</v>
      </c>
      <c r="D69" s="17">
        <f>+[1]PAT!D70</f>
        <v>553.01940000000002</v>
      </c>
      <c r="E69" s="17">
        <f>+[1]PAT!E70</f>
        <v>722.62819999999999</v>
      </c>
      <c r="F69" s="17">
        <f>+[1]PAT!F70</f>
        <v>628.28920000000005</v>
      </c>
      <c r="G69" s="17">
        <f>+[1]PAT!G70</f>
        <v>702.20960000000002</v>
      </c>
      <c r="H69" s="17">
        <f>+[1]PAT!H70</f>
        <v>781.87969999999996</v>
      </c>
      <c r="I69" s="17">
        <f>+[1]PAT!I70</f>
        <v>877.09580000000005</v>
      </c>
      <c r="J69" s="17">
        <f>+[1]PAT!J70</f>
        <v>534.50289999999995</v>
      </c>
      <c r="K69" s="17">
        <f>+[1]PAT!K70</f>
        <v>635.94619999999998</v>
      </c>
      <c r="L69" s="17">
        <f>+[1]PAT!L70</f>
        <v>552.85230000000001</v>
      </c>
      <c r="M69" s="17">
        <f>+[1]PAT!M70</f>
        <v>664.61770000000001</v>
      </c>
      <c r="N69" s="17">
        <f>+[1]PAT!N70</f>
        <v>602.99379999999996</v>
      </c>
      <c r="O69" s="18">
        <f>+[1]PAT!R70</f>
        <v>720.73469999999998</v>
      </c>
      <c r="P69" s="19">
        <f>+[1]PAT!S70</f>
        <v>723.96990000000005</v>
      </c>
      <c r="Q69" s="20">
        <f>+[1]PAT!T70</f>
        <v>654.99630000000002</v>
      </c>
      <c r="R69" s="18">
        <f t="shared" si="6"/>
        <v>709.75409660999992</v>
      </c>
      <c r="S69" s="19">
        <f t="shared" si="7"/>
        <v>696.23419218585013</v>
      </c>
      <c r="T69" s="19">
        <f t="shared" si="8"/>
        <v>680.8406907805429</v>
      </c>
      <c r="U69" s="19">
        <f t="shared" si="9"/>
        <v>683.56238143989435</v>
      </c>
      <c r="V69" s="19"/>
      <c r="W69" s="20">
        <f t="shared" si="10"/>
        <v>726.86305616539971</v>
      </c>
      <c r="X69" s="21"/>
      <c r="Y69" s="42">
        <f t="shared" si="32"/>
        <v>5.8869592940136384E-2</v>
      </c>
      <c r="Z69" s="24">
        <f t="shared" si="32"/>
        <v>6.7410744200115502E-2</v>
      </c>
      <c r="AA69" s="24">
        <f t="shared" si="32"/>
        <v>2.2521872047987612E-2</v>
      </c>
      <c r="AB69" s="24">
        <f t="shared" si="32"/>
        <v>9.1775846285893747E-2</v>
      </c>
      <c r="AC69" s="24">
        <f t="shared" si="32"/>
        <v>5.4498344377252206E-2</v>
      </c>
      <c r="AD69" s="24">
        <f t="shared" si="32"/>
        <v>4.190161805613668E-2</v>
      </c>
      <c r="AE69" s="24">
        <f t="shared" si="32"/>
        <v>5.6873832292382076E-2</v>
      </c>
      <c r="AF69" s="24">
        <f t="shared" si="32"/>
        <v>4.6229464472520743E-2</v>
      </c>
      <c r="AG69" s="24">
        <f t="shared" si="32"/>
        <v>3.6193891471443473E-2</v>
      </c>
      <c r="AH69" s="24">
        <f t="shared" si="32"/>
        <v>3.9724430097794583E-2</v>
      </c>
      <c r="AI69" s="24">
        <f t="shared" si="32"/>
        <v>1.7705629618175456E-2</v>
      </c>
      <c r="AJ69" s="24">
        <f t="shared" si="32"/>
        <v>7.8724678196886666E-2</v>
      </c>
      <c r="AK69" s="24">
        <f t="shared" si="32"/>
        <v>5.4340166856729599E-2</v>
      </c>
      <c r="AL69" s="24">
        <f t="shared" si="32"/>
        <v>7.1404393839817892E-2</v>
      </c>
      <c r="AM69" s="24">
        <f t="shared" si="32"/>
        <v>6.0723059334538698E-2</v>
      </c>
      <c r="AN69" s="24">
        <f t="shared" si="32"/>
        <v>4.3761751349687072E-2</v>
      </c>
      <c r="AO69" s="24">
        <f t="shared" si="30"/>
        <v>5.886883011655919E-2</v>
      </c>
      <c r="AP69" s="24">
        <f t="shared" si="30"/>
        <v>6.4861808062201876E-2</v>
      </c>
      <c r="AQ69" s="24">
        <f t="shared" si="30"/>
        <v>6.6281126149846159E-2</v>
      </c>
      <c r="AR69" s="24">
        <f t="shared" si="24"/>
        <v>6.427854256906218E-2</v>
      </c>
      <c r="AS69" s="24" t="e">
        <f t="shared" si="24"/>
        <v>#DIV/0!</v>
      </c>
      <c r="AT69" s="24">
        <f t="shared" si="24"/>
        <v>5.5413324437688649E-2</v>
      </c>
      <c r="AU69" s="21"/>
      <c r="AV69" s="24">
        <f t="shared" si="29"/>
        <v>0.58964133967879828</v>
      </c>
      <c r="AW69" s="24">
        <f t="shared" si="29"/>
        <v>0.63589137093085979</v>
      </c>
      <c r="AX69" s="24">
        <f t="shared" si="29"/>
        <v>0.44632908141448646</v>
      </c>
      <c r="AY69" s="24">
        <f t="shared" si="29"/>
        <v>0.75877148788792592</v>
      </c>
      <c r="AZ69" s="24">
        <f t="shared" si="29"/>
        <v>0.47942439206103171</v>
      </c>
      <c r="BA69" s="24">
        <f t="shared" si="29"/>
        <v>0.47881638182677033</v>
      </c>
      <c r="BB69" s="24">
        <f t="shared" si="29"/>
        <v>0.54349119966077453</v>
      </c>
      <c r="BC69" s="24">
        <f t="shared" si="29"/>
        <v>0.60802384088719519</v>
      </c>
      <c r="BD69" s="24">
        <f t="shared" si="27"/>
        <v>0.33971639773896189</v>
      </c>
      <c r="BE69" s="24">
        <f t="shared" si="27"/>
        <v>0.46431309846772906</v>
      </c>
      <c r="BF69" s="24">
        <f t="shared" si="27"/>
        <v>0.65077596747729594</v>
      </c>
      <c r="BG69" s="24">
        <f t="shared" si="27"/>
        <v>0.76220258320458312</v>
      </c>
      <c r="BH69" s="24">
        <f t="shared" si="27"/>
        <v>0.50642924631295783</v>
      </c>
      <c r="BI69" s="24">
        <f t="shared" si="27"/>
        <v>0.72013383319108959</v>
      </c>
      <c r="BJ69" s="24">
        <f t="shared" si="27"/>
        <v>0.61576620408600546</v>
      </c>
      <c r="BK69" s="24">
        <f t="shared" si="27"/>
        <v>0.42964190432869631</v>
      </c>
      <c r="BL69" s="24">
        <f t="shared" si="31"/>
        <v>0.5896336060048768</v>
      </c>
      <c r="BM69" s="24">
        <f t="shared" si="31"/>
        <v>0.61508149137498402</v>
      </c>
      <c r="BN69" s="24">
        <f t="shared" si="31"/>
        <v>0.61304436589594102</v>
      </c>
      <c r="BO69" s="24">
        <f t="shared" si="31"/>
        <v>0.59107669290402565</v>
      </c>
      <c r="BP69" s="24" t="e">
        <f t="shared" si="31"/>
        <v>#DIV/0!</v>
      </c>
      <c r="BQ69" s="24">
        <f t="shared" si="31"/>
        <v>0.58005693868127395</v>
      </c>
      <c r="BR69" s="21"/>
      <c r="BS69" s="35">
        <f t="shared" si="13"/>
        <v>44652</v>
      </c>
      <c r="BT69" s="24">
        <f t="shared" si="26"/>
        <v>1.8978289737803206E-2</v>
      </c>
      <c r="BU69" s="24">
        <f t="shared" si="26"/>
        <v>6.3601863578187693E-4</v>
      </c>
      <c r="BV69" s="24">
        <f t="shared" si="26"/>
        <v>1.1617893638672371E-2</v>
      </c>
      <c r="BW69" s="24">
        <f t="shared" si="33"/>
        <v>4.8733155314045944E-3</v>
      </c>
      <c r="BX69" s="24">
        <f t="shared" si="33"/>
        <v>2.7595717690789799E-3</v>
      </c>
      <c r="BY69" s="24">
        <f t="shared" si="33"/>
        <v>3.1071629813372095E-3</v>
      </c>
      <c r="BZ69" s="24">
        <f t="shared" si="33"/>
        <v>7.7592726501297575E-3</v>
      </c>
      <c r="CA69" s="24">
        <f t="shared" si="33"/>
        <v>8.8851456336316306E-4</v>
      </c>
      <c r="CB69" s="24">
        <f t="shared" si="33"/>
        <v>2.8165039961843973E-3</v>
      </c>
      <c r="CC69" s="24">
        <f t="shared" si="33"/>
        <v>2.9989840398781428E-4</v>
      </c>
      <c r="CD69" s="24">
        <f t="shared" si="33"/>
        <v>3.6759148676141344E-3</v>
      </c>
      <c r="CE69" s="24">
        <f t="shared" si="33"/>
        <v>1.4558353482214492E-3</v>
      </c>
      <c r="CF69" s="24">
        <f t="shared" si="16"/>
        <v>5.8868192123578959E-2</v>
      </c>
    </row>
    <row r="70" spans="1:84" x14ac:dyDescent="0.25">
      <c r="A70" s="31">
        <f>+[1]PAT!A71</f>
        <v>44682</v>
      </c>
      <c r="B70" s="17">
        <f>+[1]PAT!B71</f>
        <v>744.31619999999998</v>
      </c>
      <c r="C70" s="17">
        <f>+[1]PAT!C71</f>
        <v>768.28139999999996</v>
      </c>
      <c r="D70" s="17">
        <f>+[1]PAT!D71</f>
        <v>582.42520000000002</v>
      </c>
      <c r="E70" s="17">
        <f>+[1]PAT!E71</f>
        <v>768.43140000000005</v>
      </c>
      <c r="F70" s="17">
        <f>+[1]PAT!F71</f>
        <v>643.18460000000005</v>
      </c>
      <c r="G70" s="17">
        <f>+[1]PAT!G71</f>
        <v>735.67150000000004</v>
      </c>
      <c r="H70" s="17">
        <f>+[1]PAT!H71</f>
        <v>831.71199999999999</v>
      </c>
      <c r="I70" s="17">
        <f>+[1]PAT!I71</f>
        <v>926.39</v>
      </c>
      <c r="J70" s="17">
        <f>+[1]PAT!J71</f>
        <v>555.79290000000003</v>
      </c>
      <c r="K70" s="17">
        <f>+[1]PAT!K71</f>
        <v>668.97209999999995</v>
      </c>
      <c r="L70" s="17">
        <f>+[1]PAT!L71</f>
        <v>562.97170000000006</v>
      </c>
      <c r="M70" s="17">
        <f>+[1]PAT!M71</f>
        <v>688.40890000000002</v>
      </c>
      <c r="N70" s="17">
        <f>+[1]PAT!N71</f>
        <v>631.85329999999999</v>
      </c>
      <c r="O70" s="18">
        <f>+[1]PAT!R71</f>
        <v>761.30179999999996</v>
      </c>
      <c r="P70" s="19">
        <f>+[1]PAT!S71</f>
        <v>758.82479999999998</v>
      </c>
      <c r="Q70" s="20">
        <f>+[1]PAT!T71</f>
        <v>684.8202</v>
      </c>
      <c r="R70" s="18">
        <f t="shared" ref="R70:R95" si="34">+SUMPRODUCT($C$3:$N$3,C70:N70)</f>
        <v>744.30591146000006</v>
      </c>
      <c r="S70" s="19">
        <f t="shared" ref="S70:S101" si="35">+($C$3*$C70+$D$3*$D70+$E$3*$E70+$G$3*$G70+$K$3*$K70+$M$3*$M70+$N$3*$N70)/SUM($C$3:$E$3,$G$3,$K$3,$M$3:$N$3)</f>
        <v>731.05197866948265</v>
      </c>
      <c r="T70" s="19">
        <f t="shared" ref="T70:T101" si="36">+($E$3*$E70+$G$3*$G70+$K$3*$K70+$M$3*$M70+$N$3*$N70)/SUM($E$3,$G$3,$K$3,$M$3:$N$3)</f>
        <v>716.88316357466067</v>
      </c>
      <c r="U70" s="19">
        <f t="shared" ref="U70:U101" si="37">+($E$3*$E70+$G$3*$G70+$K$3*$K70+$N$3*$N70)/SUM($E$3,$G$3,$K$3,$N$3)</f>
        <v>721.66021968295911</v>
      </c>
      <c r="V70" s="19"/>
      <c r="W70" s="20">
        <f t="shared" ref="W70:W101" si="38">($E$3*$E70+SUMPRODUCT($G$3:$L$3,$G70:$L70)+$N$3*$N70)/SUM($E$3,$G$3:$L$3,$N$3)</f>
        <v>766.74559347302056</v>
      </c>
      <c r="X70" s="21"/>
      <c r="Y70" s="42">
        <f t="shared" si="32"/>
        <v>4.8683763564224325E-2</v>
      </c>
      <c r="Z70" s="24">
        <f t="shared" si="32"/>
        <v>4.6203468147010707E-2</v>
      </c>
      <c r="AA70" s="24">
        <f t="shared" si="32"/>
        <v>5.3173179819731464E-2</v>
      </c>
      <c r="AB70" s="24">
        <f t="shared" si="32"/>
        <v>6.3384185671137683E-2</v>
      </c>
      <c r="AC70" s="24">
        <f t="shared" si="32"/>
        <v>2.3707872107303407E-2</v>
      </c>
      <c r="AD70" s="24">
        <f t="shared" si="32"/>
        <v>4.765229640836588E-2</v>
      </c>
      <c r="AE70" s="24">
        <f t="shared" si="32"/>
        <v>6.3733973397697818E-2</v>
      </c>
      <c r="AF70" s="24">
        <f t="shared" si="32"/>
        <v>5.6201614464463256E-2</v>
      </c>
      <c r="AG70" s="24">
        <f t="shared" si="32"/>
        <v>3.9831402224384638E-2</v>
      </c>
      <c r="AH70" s="24">
        <f t="shared" si="32"/>
        <v>5.1931908705484808E-2</v>
      </c>
      <c r="AI70" s="24">
        <f t="shared" si="32"/>
        <v>1.8303984626635517E-2</v>
      </c>
      <c r="AJ70" s="24">
        <f t="shared" si="32"/>
        <v>3.5796819735616436E-2</v>
      </c>
      <c r="AK70" s="24">
        <f t="shared" si="32"/>
        <v>4.7860359426581178E-2</v>
      </c>
      <c r="AL70" s="24">
        <f t="shared" si="32"/>
        <v>5.6285759517336942E-2</v>
      </c>
      <c r="AM70" s="24">
        <f t="shared" si="32"/>
        <v>4.8144128644022288E-2</v>
      </c>
      <c r="AN70" s="24">
        <f t="shared" si="32"/>
        <v>4.5532928964636898E-2</v>
      </c>
      <c r="AO70" s="24">
        <f t="shared" si="30"/>
        <v>4.8681388406252246E-2</v>
      </c>
      <c r="AP70" s="24">
        <f t="shared" si="30"/>
        <v>5.0008728204400388E-2</v>
      </c>
      <c r="AQ70" s="24">
        <f t="shared" si="30"/>
        <v>5.2938188451687962E-2</v>
      </c>
      <c r="AR70" s="24">
        <f t="shared" si="24"/>
        <v>5.5734252319171507E-2</v>
      </c>
      <c r="AS70" s="24" t="e">
        <f t="shared" si="24"/>
        <v>#DIV/0!</v>
      </c>
      <c r="AT70" s="24">
        <f t="shared" si="24"/>
        <v>5.4869396606869847E-2</v>
      </c>
      <c r="AU70" s="21"/>
      <c r="AV70" s="24">
        <f t="shared" si="29"/>
        <v>0.61043333842510261</v>
      </c>
      <c r="AW70" s="24">
        <f t="shared" si="29"/>
        <v>0.6598766999132557</v>
      </c>
      <c r="AX70" s="24">
        <f t="shared" si="29"/>
        <v>0.49861235118090397</v>
      </c>
      <c r="AY70" s="24">
        <f t="shared" si="29"/>
        <v>0.77024927841791713</v>
      </c>
      <c r="AZ70" s="24">
        <f t="shared" si="29"/>
        <v>0.491645933404949</v>
      </c>
      <c r="BA70" s="24">
        <f t="shared" si="29"/>
        <v>0.51580208136733674</v>
      </c>
      <c r="BB70" s="24">
        <f t="shared" si="29"/>
        <v>0.57570840967524428</v>
      </c>
      <c r="BC70" s="24">
        <f t="shared" si="29"/>
        <v>0.60566133456786631</v>
      </c>
      <c r="BD70" s="24">
        <f t="shared" si="27"/>
        <v>0.371525551714182</v>
      </c>
      <c r="BE70" s="24">
        <f t="shared" si="27"/>
        <v>0.50790907627813575</v>
      </c>
      <c r="BF70" s="24">
        <f t="shared" si="27"/>
        <v>0.64169789840441127</v>
      </c>
      <c r="BG70" s="24">
        <f t="shared" si="27"/>
        <v>0.76022240291286969</v>
      </c>
      <c r="BH70" s="24">
        <f t="shared" si="27"/>
        <v>0.54850026504618032</v>
      </c>
      <c r="BI70" s="24">
        <f t="shared" si="27"/>
        <v>0.73302073928992062</v>
      </c>
      <c r="BJ70" s="24">
        <f t="shared" si="27"/>
        <v>0.64006113934271758</v>
      </c>
      <c r="BK70" s="24">
        <f t="shared" si="27"/>
        <v>0.44281325115776671</v>
      </c>
      <c r="BL70" s="24">
        <f t="shared" si="31"/>
        <v>0.61042505775281786</v>
      </c>
      <c r="BM70" s="24">
        <f t="shared" si="31"/>
        <v>0.64190846621441233</v>
      </c>
      <c r="BN70" s="24">
        <f t="shared" si="31"/>
        <v>0.63976033583413106</v>
      </c>
      <c r="BO70" s="24">
        <f t="shared" si="31"/>
        <v>0.62199579272866989</v>
      </c>
      <c r="BP70" s="24" t="e">
        <f t="shared" si="31"/>
        <v>#DIV/0!</v>
      </c>
      <c r="BQ70" s="24">
        <f t="shared" si="31"/>
        <v>0.60043473283946125</v>
      </c>
      <c r="BR70" s="21"/>
      <c r="BS70" s="35">
        <f t="shared" ref="BS70:BS95" si="39">+A70</f>
        <v>44682</v>
      </c>
      <c r="BT70" s="24">
        <f t="shared" si="26"/>
        <v>1.3112684739665635E-2</v>
      </c>
      <c r="BU70" s="24">
        <f t="shared" si="26"/>
        <v>1.450067156285985E-3</v>
      </c>
      <c r="BV70" s="24">
        <f t="shared" si="26"/>
        <v>8.2731503772460278E-3</v>
      </c>
      <c r="BW70" s="24">
        <f t="shared" si="33"/>
        <v>2.1112381426852335E-3</v>
      </c>
      <c r="BX70" s="24">
        <f t="shared" si="33"/>
        <v>3.0880119301912785E-3</v>
      </c>
      <c r="BY70" s="24">
        <f t="shared" si="33"/>
        <v>3.4753872528873421E-3</v>
      </c>
      <c r="BZ70" s="24">
        <f t="shared" si="33"/>
        <v>9.3204184555871605E-3</v>
      </c>
      <c r="CA70" s="24">
        <f t="shared" si="33"/>
        <v>9.5687105387254638E-4</v>
      </c>
      <c r="CB70" s="24">
        <f t="shared" si="33"/>
        <v>3.6154532721729494E-3</v>
      </c>
      <c r="CC70" s="24">
        <f t="shared" si="33"/>
        <v>2.9798069015500101E-4</v>
      </c>
      <c r="CD70" s="24">
        <f t="shared" si="33"/>
        <v>1.7028136884700699E-3</v>
      </c>
      <c r="CE70" s="24">
        <f t="shared" si="33"/>
        <v>1.2767489904718817E-3</v>
      </c>
      <c r="CF70" s="24">
        <f t="shared" si="16"/>
        <v>4.8680825749691105E-2</v>
      </c>
    </row>
    <row r="71" spans="1:84" x14ac:dyDescent="0.25">
      <c r="A71" s="31">
        <f>+[1]PAT!A72</f>
        <v>44713</v>
      </c>
      <c r="B71" s="17">
        <f>+[1]PAT!B72</f>
        <v>782.14200000000005</v>
      </c>
      <c r="C71" s="17">
        <f>+[1]PAT!C72</f>
        <v>803.43380000000002</v>
      </c>
      <c r="D71" s="17">
        <f>+[1]PAT!D72</f>
        <v>622.64859999999999</v>
      </c>
      <c r="E71" s="17">
        <f>+[1]PAT!E72</f>
        <v>822.00419999999997</v>
      </c>
      <c r="F71" s="17">
        <f>+[1]PAT!F72</f>
        <v>675.46159999999998</v>
      </c>
      <c r="G71" s="17">
        <f>+[1]PAT!G72</f>
        <v>772.25940000000003</v>
      </c>
      <c r="H71" s="17">
        <f>+[1]PAT!H72</f>
        <v>885.404</v>
      </c>
      <c r="I71" s="17">
        <f>+[1]PAT!I72</f>
        <v>969.99199999999996</v>
      </c>
      <c r="J71" s="17">
        <f>+[1]PAT!J72</f>
        <v>558.66840000000002</v>
      </c>
      <c r="K71" s="17">
        <f>+[1]PAT!K72</f>
        <v>695.57209999999998</v>
      </c>
      <c r="L71" s="17">
        <f>+[1]PAT!L72</f>
        <v>568.2106</v>
      </c>
      <c r="M71" s="17">
        <f>+[1]PAT!M72</f>
        <v>736.52859999999998</v>
      </c>
      <c r="N71" s="17">
        <f>+[1]PAT!N72</f>
        <v>664.98329999999999</v>
      </c>
      <c r="O71" s="18">
        <f>+[1]PAT!R72</f>
        <v>806.87660000000005</v>
      </c>
      <c r="P71" s="19">
        <f>+[1]PAT!S72</f>
        <v>797.06299999999999</v>
      </c>
      <c r="Q71" s="20">
        <f>+[1]PAT!T72</f>
        <v>716.46780000000001</v>
      </c>
      <c r="R71" s="18">
        <f t="shared" si="34"/>
        <v>782.12958701000014</v>
      </c>
      <c r="S71" s="19">
        <f t="shared" si="35"/>
        <v>770.07180894554233</v>
      </c>
      <c r="T71" s="19">
        <f t="shared" si="36"/>
        <v>758.78396439479627</v>
      </c>
      <c r="U71" s="19">
        <f t="shared" si="37"/>
        <v>762.51769131439892</v>
      </c>
      <c r="V71" s="19"/>
      <c r="W71" s="20">
        <f t="shared" si="38"/>
        <v>805.83701989616179</v>
      </c>
      <c r="X71" s="21"/>
      <c r="Y71" s="42">
        <f t="shared" si="32"/>
        <v>5.0819530731697204E-2</v>
      </c>
      <c r="Z71" s="24">
        <f t="shared" si="32"/>
        <v>4.5754589399144674E-2</v>
      </c>
      <c r="AA71" s="24">
        <f t="shared" si="32"/>
        <v>6.9061915590190814E-2</v>
      </c>
      <c r="AB71" s="24">
        <f t="shared" si="32"/>
        <v>6.9717088604135613E-2</v>
      </c>
      <c r="AC71" s="24">
        <f t="shared" si="32"/>
        <v>5.0183104508410015E-2</v>
      </c>
      <c r="AD71" s="24">
        <f t="shared" si="32"/>
        <v>4.9734018512338718E-2</v>
      </c>
      <c r="AE71" s="24">
        <f t="shared" si="32"/>
        <v>6.4556000153899395E-2</v>
      </c>
      <c r="AF71" s="24">
        <f t="shared" si="32"/>
        <v>4.7066570234998162E-2</v>
      </c>
      <c r="AG71" s="24">
        <f t="shared" si="32"/>
        <v>5.1736896962879531E-3</v>
      </c>
      <c r="AH71" s="24">
        <f t="shared" si="32"/>
        <v>3.9762495326785663E-2</v>
      </c>
      <c r="AI71" s="24">
        <f t="shared" si="32"/>
        <v>9.3057963659628484E-3</v>
      </c>
      <c r="AJ71" s="24">
        <f t="shared" si="32"/>
        <v>6.9899880724958674E-2</v>
      </c>
      <c r="AK71" s="24">
        <f t="shared" si="32"/>
        <v>5.2433056850379689E-2</v>
      </c>
      <c r="AL71" s="24">
        <f t="shared" si="32"/>
        <v>5.9864300859396424E-2</v>
      </c>
      <c r="AM71" s="24">
        <f t="shared" si="32"/>
        <v>5.0391341980388527E-2</v>
      </c>
      <c r="AN71" s="24">
        <f t="shared" si="32"/>
        <v>4.6213005983176236E-2</v>
      </c>
      <c r="AO71" s="24">
        <f t="shared" si="30"/>
        <v>5.0817378940074098E-2</v>
      </c>
      <c r="AP71" s="24">
        <f t="shared" si="30"/>
        <v>5.3374905498615677E-2</v>
      </c>
      <c r="AQ71" s="24">
        <f t="shared" si="30"/>
        <v>5.8448577047341743E-2</v>
      </c>
      <c r="AR71" s="24">
        <f t="shared" si="24"/>
        <v>5.6615939907827206E-2</v>
      </c>
      <c r="AS71" s="24" t="e">
        <f t="shared" si="24"/>
        <v>#DIV/0!</v>
      </c>
      <c r="AT71" s="24">
        <f t="shared" si="24"/>
        <v>5.0983568416838487E-2</v>
      </c>
      <c r="AU71" s="21"/>
      <c r="AV71" s="24">
        <f t="shared" si="29"/>
        <v>0.63590079205473038</v>
      </c>
      <c r="AW71" s="24">
        <f t="shared" si="29"/>
        <v>0.68195195354876104</v>
      </c>
      <c r="AX71" s="24">
        <f t="shared" si="29"/>
        <v>0.52598393896148554</v>
      </c>
      <c r="AY71" s="24">
        <f t="shared" si="29"/>
        <v>0.83378251852010488</v>
      </c>
      <c r="AZ71" s="24">
        <f t="shared" si="29"/>
        <v>0.54671505301492629</v>
      </c>
      <c r="BA71" s="24">
        <f t="shared" si="29"/>
        <v>0.53868380328119714</v>
      </c>
      <c r="BB71" s="24">
        <f t="shared" si="29"/>
        <v>0.63315281548813607</v>
      </c>
      <c r="BC71" s="24">
        <f t="shared" si="29"/>
        <v>0.60185671587269796</v>
      </c>
      <c r="BD71" s="24">
        <f t="shared" si="27"/>
        <v>0.26713438598910577</v>
      </c>
      <c r="BE71" s="24">
        <f t="shared" si="27"/>
        <v>0.52484338270127773</v>
      </c>
      <c r="BF71" s="24">
        <f t="shared" si="27"/>
        <v>0.64585709117420542</v>
      </c>
      <c r="BG71" s="24">
        <f t="shared" si="27"/>
        <v>0.82508825253780249</v>
      </c>
      <c r="BH71" s="24">
        <f t="shared" si="27"/>
        <v>0.58184354817607664</v>
      </c>
      <c r="BI71" s="24">
        <f t="shared" si="27"/>
        <v>0.80449156768772845</v>
      </c>
      <c r="BJ71" s="24">
        <f t="shared" si="27"/>
        <v>0.6634117572420517</v>
      </c>
      <c r="BK71" s="24">
        <f t="shared" si="27"/>
        <v>0.4513909062069652</v>
      </c>
      <c r="BL71" s="24">
        <f t="shared" si="31"/>
        <v>0.63589114733596275</v>
      </c>
      <c r="BM71" s="24">
        <f t="shared" si="31"/>
        <v>0.67484028461137902</v>
      </c>
      <c r="BN71" s="24">
        <f t="shared" si="31"/>
        <v>0.68232691494009856</v>
      </c>
      <c r="BO71" s="24">
        <f t="shared" si="31"/>
        <v>0.66126905432924987</v>
      </c>
      <c r="BP71" s="24" t="e">
        <f t="shared" si="31"/>
        <v>#DIV/0!</v>
      </c>
      <c r="BQ71" s="24">
        <f t="shared" si="31"/>
        <v>0.61939651984553357</v>
      </c>
      <c r="BR71" s="21"/>
      <c r="BS71" s="35">
        <f t="shared" si="39"/>
        <v>44713</v>
      </c>
      <c r="BT71" s="24">
        <f t="shared" si="26"/>
        <v>1.2954579411277109E-2</v>
      </c>
      <c r="BU71" s="24">
        <f t="shared" si="26"/>
        <v>1.8914259826670428E-3</v>
      </c>
      <c r="BV71" s="24">
        <f t="shared" si="26"/>
        <v>9.2273054919401049E-3</v>
      </c>
      <c r="BW71" s="24">
        <f t="shared" si="33"/>
        <v>4.3624822353725374E-3</v>
      </c>
      <c r="BX71" s="24">
        <f t="shared" si="33"/>
        <v>3.2197437728750224E-3</v>
      </c>
      <c r="BY71" s="24">
        <f t="shared" si="33"/>
        <v>3.5707324387135478E-3</v>
      </c>
      <c r="BZ71" s="24">
        <f t="shared" si="33"/>
        <v>7.8614282478333773E-3</v>
      </c>
      <c r="CA71" s="24">
        <f t="shared" si="33"/>
        <v>1.2323855103516437E-4</v>
      </c>
      <c r="CB71" s="24">
        <f t="shared" si="33"/>
        <v>2.7768037293827569E-3</v>
      </c>
      <c r="CC71" s="24">
        <f t="shared" si="33"/>
        <v>1.4710550435419629E-4</v>
      </c>
      <c r="CD71" s="24">
        <f t="shared" si="33"/>
        <v>3.2841966357846277E-3</v>
      </c>
      <c r="CE71" s="24">
        <f t="shared" si="33"/>
        <v>1.3976344999611723E-3</v>
      </c>
      <c r="CF71" s="24">
        <f t="shared" ref="CF71:CF95" si="40">+SUM(BT71:CE71)</f>
        <v>5.0816676501196659E-2</v>
      </c>
    </row>
    <row r="72" spans="1:84" x14ac:dyDescent="0.25">
      <c r="A72" s="31">
        <f>+[1]PAT!A73</f>
        <v>44743</v>
      </c>
      <c r="B72" s="17">
        <f>+[1]PAT!B73</f>
        <v>845.03970000000004</v>
      </c>
      <c r="C72" s="17">
        <f>+[1]PAT!C73</f>
        <v>862.14059999999995</v>
      </c>
      <c r="D72" s="17">
        <f>+[1]PAT!D73</f>
        <v>655.74040000000002</v>
      </c>
      <c r="E72" s="17">
        <f>+[1]PAT!E73</f>
        <v>918.15470000000005</v>
      </c>
      <c r="F72" s="17">
        <f>+[1]PAT!F73</f>
        <v>712.75840000000005</v>
      </c>
      <c r="G72" s="17">
        <f>+[1]PAT!G73</f>
        <v>859.04669999999999</v>
      </c>
      <c r="H72" s="17">
        <f>+[1]PAT!H73</f>
        <v>936.78840000000002</v>
      </c>
      <c r="I72" s="17">
        <f>+[1]PAT!I73</f>
        <v>1037.7186999999999</v>
      </c>
      <c r="J72" s="17">
        <f>+[1]PAT!J73</f>
        <v>591.54280000000006</v>
      </c>
      <c r="K72" s="17">
        <f>+[1]PAT!K73</f>
        <v>762.98839999999996</v>
      </c>
      <c r="L72" s="17">
        <f>+[1]PAT!L73</f>
        <v>595.21950000000004</v>
      </c>
      <c r="M72" s="17">
        <f>+[1]PAT!M73</f>
        <v>812.54899999999998</v>
      </c>
      <c r="N72" s="17">
        <f>+[1]PAT!N73</f>
        <v>713.57339999999999</v>
      </c>
      <c r="O72" s="18">
        <f>+[1]PAT!R73</f>
        <v>896.79549999999995</v>
      </c>
      <c r="P72" s="19">
        <f>+[1]PAT!S73</f>
        <v>860.14170000000001</v>
      </c>
      <c r="Q72" s="20">
        <f>+[1]PAT!T73</f>
        <v>762.06659999999999</v>
      </c>
      <c r="R72" s="18">
        <f t="shared" si="34"/>
        <v>845.02563786000007</v>
      </c>
      <c r="S72" s="19">
        <f t="shared" si="35"/>
        <v>839.31055153115108</v>
      </c>
      <c r="T72" s="19">
        <f t="shared" si="36"/>
        <v>839.77059963235297</v>
      </c>
      <c r="U72" s="19">
        <f t="shared" si="37"/>
        <v>844.33749943857333</v>
      </c>
      <c r="V72" s="19"/>
      <c r="W72" s="20">
        <f t="shared" si="38"/>
        <v>876.33705366215463</v>
      </c>
      <c r="X72" s="21"/>
      <c r="Y72" s="42">
        <f t="shared" si="32"/>
        <v>8.0417238813412339E-2</v>
      </c>
      <c r="Z72" s="24">
        <f t="shared" si="32"/>
        <v>7.3069865868226946E-2</v>
      </c>
      <c r="AA72" s="24">
        <f t="shared" si="32"/>
        <v>5.3146831133965566E-2</v>
      </c>
      <c r="AB72" s="24">
        <f t="shared" si="32"/>
        <v>0.11697081353112315</v>
      </c>
      <c r="AC72" s="24">
        <f t="shared" si="32"/>
        <v>5.5216758436008817E-2</v>
      </c>
      <c r="AD72" s="24">
        <f t="shared" si="32"/>
        <v>0.11238102119572768</v>
      </c>
      <c r="AE72" s="24">
        <f t="shared" si="32"/>
        <v>5.8034976123893856E-2</v>
      </c>
      <c r="AF72" s="24">
        <f t="shared" si="32"/>
        <v>6.982191605703969E-2</v>
      </c>
      <c r="AG72" s="24">
        <f t="shared" si="32"/>
        <v>5.88442088365837E-2</v>
      </c>
      <c r="AH72" s="24">
        <f t="shared" si="32"/>
        <v>9.6922087588044326E-2</v>
      </c>
      <c r="AI72" s="24">
        <f t="shared" si="32"/>
        <v>4.7533256155376291E-2</v>
      </c>
      <c r="AJ72" s="24">
        <f t="shared" si="32"/>
        <v>0.10321445765989257</v>
      </c>
      <c r="AK72" s="24">
        <f t="shared" si="32"/>
        <v>7.3069654531173978E-2</v>
      </c>
      <c r="AL72" s="24">
        <f t="shared" si="32"/>
        <v>0.11144070852965604</v>
      </c>
      <c r="AM72" s="24">
        <f t="shared" si="32"/>
        <v>7.9138913737057281E-2</v>
      </c>
      <c r="AN72" s="24">
        <f t="shared" si="32"/>
        <v>6.3643892998401341E-2</v>
      </c>
      <c r="AO72" s="24">
        <f t="shared" si="30"/>
        <v>8.0416406557952902E-2</v>
      </c>
      <c r="AP72" s="24">
        <f t="shared" si="30"/>
        <v>8.9912059864153626E-2</v>
      </c>
      <c r="AQ72" s="24">
        <f t="shared" si="30"/>
        <v>0.1067321385766915</v>
      </c>
      <c r="AR72" s="24">
        <f t="shared" si="24"/>
        <v>0.10730217679689047</v>
      </c>
      <c r="AS72" s="24" t="e">
        <f t="shared" si="24"/>
        <v>#DIV/0!</v>
      </c>
      <c r="AT72" s="24">
        <f t="shared" si="24"/>
        <v>8.7486715086727118E-2</v>
      </c>
      <c r="AU72" s="21"/>
      <c r="AV72" s="24">
        <f t="shared" si="29"/>
        <v>0.71017428994167253</v>
      </c>
      <c r="AW72" s="24">
        <f t="shared" si="29"/>
        <v>0.73376663727251779</v>
      </c>
      <c r="AX72" s="24">
        <f t="shared" si="29"/>
        <v>0.56575839809169293</v>
      </c>
      <c r="AY72" s="24">
        <f t="shared" si="29"/>
        <v>0.97603184533936305</v>
      </c>
      <c r="AZ72" s="24">
        <f t="shared" si="29"/>
        <v>0.58519261837151548</v>
      </c>
      <c r="BA72" s="24">
        <f t="shared" si="29"/>
        <v>0.66253674219346936</v>
      </c>
      <c r="BB72" s="24">
        <f t="shared" si="29"/>
        <v>0.66361258799204181</v>
      </c>
      <c r="BC72" s="24">
        <f t="shared" si="29"/>
        <v>0.67279983312603031</v>
      </c>
      <c r="BD72" s="24">
        <f t="shared" si="27"/>
        <v>0.33958321255688584</v>
      </c>
      <c r="BE72" s="24">
        <f t="shared" si="27"/>
        <v>0.61455482999410238</v>
      </c>
      <c r="BF72" s="24">
        <f t="shared" si="27"/>
        <v>0.68162858358510792</v>
      </c>
      <c r="BG72" s="24">
        <f t="shared" si="27"/>
        <v>0.91857877421897305</v>
      </c>
      <c r="BH72" s="24">
        <f t="shared" si="27"/>
        <v>0.65052716601600724</v>
      </c>
      <c r="BI72" s="24">
        <f t="shared" si="27"/>
        <v>0.9161445388751952</v>
      </c>
      <c r="BJ72" s="24">
        <f t="shared" si="27"/>
        <v>0.73009929133934293</v>
      </c>
      <c r="BK72" s="24">
        <f t="shared" si="27"/>
        <v>0.52418410774919888</v>
      </c>
      <c r="BL72" s="24">
        <f t="shared" si="31"/>
        <v>0.71016253245851124</v>
      </c>
      <c r="BM72" s="24">
        <f t="shared" si="31"/>
        <v>0.75914503956404555</v>
      </c>
      <c r="BN72" s="24">
        <f t="shared" si="31"/>
        <v>0.79725335271150288</v>
      </c>
      <c r="BO72" s="24">
        <f t="shared" si="31"/>
        <v>0.77908936246685045</v>
      </c>
      <c r="BP72" s="24" t="e">
        <f t="shared" si="31"/>
        <v>#DIV/0!</v>
      </c>
      <c r="BQ72" s="24">
        <f t="shared" si="31"/>
        <v>0.71040100200957368</v>
      </c>
      <c r="BR72" s="21"/>
      <c r="BS72" s="35">
        <f t="shared" si="39"/>
        <v>44743</v>
      </c>
      <c r="BT72" s="24">
        <f t="shared" si="26"/>
        <v>2.0588684970248343E-2</v>
      </c>
      <c r="BU72" s="24">
        <f t="shared" si="26"/>
        <v>1.4808218967911214E-3</v>
      </c>
      <c r="BV72" s="24">
        <f t="shared" si="26"/>
        <v>1.5759918403563559E-2</v>
      </c>
      <c r="BW72" s="24">
        <f t="shared" si="33"/>
        <v>4.7971571402635419E-3</v>
      </c>
      <c r="BX72" s="24">
        <f t="shared" si="33"/>
        <v>7.2679489785742197E-3</v>
      </c>
      <c r="BY72" s="24">
        <f t="shared" si="33"/>
        <v>3.2520025775370732E-3</v>
      </c>
      <c r="BZ72" s="24">
        <f t="shared" si="33"/>
        <v>1.1620553735766641E-2</v>
      </c>
      <c r="CA72" s="24">
        <f t="shared" si="33"/>
        <v>1.3407966328364939E-3</v>
      </c>
      <c r="CB72" s="24">
        <f t="shared" si="33"/>
        <v>6.6973088134891076E-3</v>
      </c>
      <c r="CC72" s="24">
        <f t="shared" si="33"/>
        <v>7.2171806398326746E-4</v>
      </c>
      <c r="CD72" s="24">
        <f t="shared" si="33"/>
        <v>4.9375130347174799E-3</v>
      </c>
      <c r="CE72" s="24">
        <f t="shared" si="33"/>
        <v>1.950706061047738E-3</v>
      </c>
      <c r="CF72" s="24">
        <f t="shared" si="40"/>
        <v>8.0415130308818597E-2</v>
      </c>
    </row>
    <row r="73" spans="1:84" x14ac:dyDescent="0.25">
      <c r="A73" s="31">
        <f>+[1]PAT!A74</f>
        <v>44774</v>
      </c>
      <c r="B73" s="17">
        <f>+[1]PAT!B74</f>
        <v>899.46040000000005</v>
      </c>
      <c r="C73" s="17">
        <f>+[1]PAT!C74</f>
        <v>920.72580000000005</v>
      </c>
      <c r="D73" s="17">
        <f>+[1]PAT!D74</f>
        <v>700.21230000000003</v>
      </c>
      <c r="E73" s="17">
        <f>+[1]PAT!E74</f>
        <v>988.38120000000004</v>
      </c>
      <c r="F73" s="17">
        <f>+[1]PAT!F74</f>
        <v>735.23900000000003</v>
      </c>
      <c r="G73" s="17">
        <f>+[1]PAT!G74</f>
        <v>921.12819999999999</v>
      </c>
      <c r="H73" s="17">
        <f>+[1]PAT!H74</f>
        <v>994.90250000000003</v>
      </c>
      <c r="I73" s="17">
        <f>+[1]PAT!I74</f>
        <v>1097.0372</v>
      </c>
      <c r="J73" s="17">
        <f>+[1]PAT!J74</f>
        <v>624.4615</v>
      </c>
      <c r="K73" s="17">
        <f>+[1]PAT!K74</f>
        <v>819.28319999999997</v>
      </c>
      <c r="L73" s="17">
        <f>+[1]PAT!L74</f>
        <v>624.51880000000006</v>
      </c>
      <c r="M73" s="17">
        <f>+[1]PAT!M74</f>
        <v>865.65610000000004</v>
      </c>
      <c r="N73" s="17">
        <f>+[1]PAT!N74</f>
        <v>773.74</v>
      </c>
      <c r="O73" s="18">
        <f>+[1]PAT!R74</f>
        <v>970.08439999999996</v>
      </c>
      <c r="P73" s="19">
        <f>+[1]PAT!S74</f>
        <v>917.22900000000004</v>
      </c>
      <c r="Q73" s="20">
        <f>+[1]PAT!T74</f>
        <v>795.82830000000001</v>
      </c>
      <c r="R73" s="18">
        <f t="shared" si="34"/>
        <v>899.4438290600001</v>
      </c>
      <c r="S73" s="19">
        <f t="shared" si="35"/>
        <v>899.13403967415923</v>
      </c>
      <c r="T73" s="19">
        <f t="shared" si="36"/>
        <v>902.07420096153839</v>
      </c>
      <c r="U73" s="19">
        <f t="shared" si="37"/>
        <v>908.18397483487468</v>
      </c>
      <c r="V73" s="19"/>
      <c r="W73" s="20">
        <f t="shared" si="38"/>
        <v>935.36239262006302</v>
      </c>
      <c r="X73" s="21"/>
      <c r="Y73" s="42">
        <f t="shared" si="32"/>
        <v>6.4400169601499302E-2</v>
      </c>
      <c r="Z73" s="24">
        <f t="shared" si="32"/>
        <v>6.795318536210937E-2</v>
      </c>
      <c r="AA73" s="24">
        <f t="shared" si="32"/>
        <v>6.7819368762394472E-2</v>
      </c>
      <c r="AB73" s="24">
        <f t="shared" si="32"/>
        <v>7.6486565934912765E-2</v>
      </c>
      <c r="AC73" s="24">
        <f t="shared" si="32"/>
        <v>3.1540280689781985E-2</v>
      </c>
      <c r="AD73" s="24">
        <f t="shared" si="32"/>
        <v>7.2267898823195509E-2</v>
      </c>
      <c r="AE73" s="24">
        <f t="shared" si="32"/>
        <v>6.2035460729445324E-2</v>
      </c>
      <c r="AF73" s="24">
        <f t="shared" si="32"/>
        <v>5.7162408271143272E-2</v>
      </c>
      <c r="AG73" s="24">
        <f t="shared" si="32"/>
        <v>5.5648889649235755E-2</v>
      </c>
      <c r="AH73" s="24">
        <f t="shared" si="32"/>
        <v>7.378198672483105E-2</v>
      </c>
      <c r="AI73" s="24">
        <f t="shared" si="32"/>
        <v>4.9224361769061753E-2</v>
      </c>
      <c r="AJ73" s="24">
        <f t="shared" si="32"/>
        <v>6.5358642986453885E-2</v>
      </c>
      <c r="AK73" s="24">
        <f t="shared" si="32"/>
        <v>8.4317324608792932E-2</v>
      </c>
      <c r="AL73" s="24">
        <f t="shared" si="32"/>
        <v>8.1723090715776436E-2</v>
      </c>
      <c r="AM73" s="24">
        <f t="shared" si="32"/>
        <v>6.6369645838586955E-2</v>
      </c>
      <c r="AN73" s="24">
        <f t="shared" si="32"/>
        <v>4.4302820777081697E-2</v>
      </c>
      <c r="AO73" s="24">
        <f t="shared" si="30"/>
        <v>6.4398272385927102E-2</v>
      </c>
      <c r="AP73" s="24">
        <f t="shared" si="30"/>
        <v>7.1276940381450382E-2</v>
      </c>
      <c r="AQ73" s="24">
        <f t="shared" si="30"/>
        <v>7.4191215263384569E-2</v>
      </c>
      <c r="AR73" s="24">
        <f t="shared" si="24"/>
        <v>7.5617244808805495E-2</v>
      </c>
      <c r="AS73" s="24" t="e">
        <f t="shared" si="24"/>
        <v>#DIV/0!</v>
      </c>
      <c r="AT73" s="24">
        <f t="shared" si="24"/>
        <v>6.7354608265444593E-2</v>
      </c>
      <c r="AU73" s="21"/>
      <c r="AV73" s="24">
        <f t="shared" si="29"/>
        <v>0.76035597745940575</v>
      </c>
      <c r="AW73" s="24">
        <f t="shared" si="29"/>
        <v>0.79072745413419487</v>
      </c>
      <c r="AX73" s="24">
        <f t="shared" si="29"/>
        <v>0.64485073511931912</v>
      </c>
      <c r="AY73" s="24">
        <f t="shared" si="29"/>
        <v>1.0655284867166479</v>
      </c>
      <c r="AZ73" s="24">
        <f t="shared" si="29"/>
        <v>0.57537463515684562</v>
      </c>
      <c r="BA73" s="24">
        <f t="shared" si="29"/>
        <v>0.71980330876964538</v>
      </c>
      <c r="BB73" s="24">
        <f t="shared" si="29"/>
        <v>0.69943916427910513</v>
      </c>
      <c r="BC73" s="24">
        <f t="shared" si="29"/>
        <v>0.69923400756714349</v>
      </c>
      <c r="BD73" s="24">
        <f t="shared" si="27"/>
        <v>0.41095606583572164</v>
      </c>
      <c r="BE73" s="24">
        <f t="shared" si="27"/>
        <v>0.67635101664497443</v>
      </c>
      <c r="BF73" s="24">
        <f t="shared" si="27"/>
        <v>0.73554531582222227</v>
      </c>
      <c r="BG73" s="24">
        <f t="shared" si="27"/>
        <v>0.97002125100076331</v>
      </c>
      <c r="BH73" s="24">
        <f t="shared" si="27"/>
        <v>0.72535052663172883</v>
      </c>
      <c r="BI73" s="24">
        <f t="shared" si="27"/>
        <v>1.0241258988580122</v>
      </c>
      <c r="BJ73" s="24">
        <f t="shared" si="27"/>
        <v>0.77515778896495235</v>
      </c>
      <c r="BK73" s="24">
        <f t="shared" si="27"/>
        <v>0.55706850309954792</v>
      </c>
      <c r="BL73" s="24">
        <f t="shared" si="31"/>
        <v>0.76034124946963111</v>
      </c>
      <c r="BM73" s="24">
        <f t="shared" si="31"/>
        <v>0.82419259351937213</v>
      </c>
      <c r="BN73" s="24">
        <f t="shared" si="31"/>
        <v>0.86746911207438471</v>
      </c>
      <c r="BO73" s="24">
        <f t="shared" si="31"/>
        <v>0.85205188173095125</v>
      </c>
      <c r="BP73" s="24" t="e">
        <f t="shared" si="31"/>
        <v>#DIV/0!</v>
      </c>
      <c r="BQ73" s="24">
        <f t="shared" si="31"/>
        <v>0.76537736613389384</v>
      </c>
      <c r="BR73" s="21"/>
      <c r="BS73" s="35">
        <f t="shared" si="39"/>
        <v>44774</v>
      </c>
      <c r="BT73" s="24">
        <f t="shared" si="26"/>
        <v>1.9016763780447268E-2</v>
      </c>
      <c r="BU73" s="24">
        <f t="shared" si="26"/>
        <v>1.841944822237346E-3</v>
      </c>
      <c r="BV73" s="24">
        <f t="shared" si="26"/>
        <v>1.0653981463829449E-2</v>
      </c>
      <c r="BW73" s="24">
        <f t="shared" si="33"/>
        <v>2.6762628548694196E-3</v>
      </c>
      <c r="BX73" s="24">
        <f t="shared" si="33"/>
        <v>4.8120085364036745E-3</v>
      </c>
      <c r="BY73" s="24">
        <f t="shared" si="33"/>
        <v>3.4041571656337568E-3</v>
      </c>
      <c r="BZ73" s="24">
        <f t="shared" si="33"/>
        <v>9.4203180039943834E-3</v>
      </c>
      <c r="CA73" s="24">
        <f t="shared" si="33"/>
        <v>1.2426712378128483E-3</v>
      </c>
      <c r="CB73" s="24">
        <f t="shared" si="33"/>
        <v>5.1762135672442375E-3</v>
      </c>
      <c r="CC73" s="24">
        <f t="shared" si="33"/>
        <v>7.2464686570346954E-4</v>
      </c>
      <c r="CD73" s="24">
        <f t="shared" si="33"/>
        <v>3.1925608702171064E-3</v>
      </c>
      <c r="CE73" s="24">
        <f t="shared" si="33"/>
        <v>2.2356715785069037E-3</v>
      </c>
      <c r="CF73" s="24">
        <f t="shared" si="40"/>
        <v>6.4397200746899863E-2</v>
      </c>
    </row>
    <row r="74" spans="1:84" x14ac:dyDescent="0.25">
      <c r="A74" s="31">
        <f>+[1]PAT!A75</f>
        <v>44805</v>
      </c>
      <c r="B74" s="17">
        <f>+[1]PAT!B75</f>
        <v>954.60109999999997</v>
      </c>
      <c r="C74" s="17">
        <f>+[1]PAT!C75</f>
        <v>982.08699999999999</v>
      </c>
      <c r="D74" s="17">
        <f>+[1]PAT!D75</f>
        <v>763.85230000000001</v>
      </c>
      <c r="E74" s="17">
        <f>+[1]PAT!E75</f>
        <v>1067.3244999999999</v>
      </c>
      <c r="F74" s="17">
        <f>+[1]PAT!F75</f>
        <v>754.99929999999995</v>
      </c>
      <c r="G74" s="17">
        <f>+[1]PAT!G75</f>
        <v>979.69169999999997</v>
      </c>
      <c r="H74" s="17">
        <f>+[1]PAT!H75</f>
        <v>1042.7150999999999</v>
      </c>
      <c r="I74" s="17">
        <f>+[1]PAT!I75</f>
        <v>1156.7571</v>
      </c>
      <c r="J74" s="17">
        <f>+[1]PAT!J75</f>
        <v>645.62199999999996</v>
      </c>
      <c r="K74" s="17">
        <f>+[1]PAT!K75</f>
        <v>872.35730000000001</v>
      </c>
      <c r="L74" s="17">
        <f>+[1]PAT!L75</f>
        <v>638.24519999999995</v>
      </c>
      <c r="M74" s="17">
        <f>+[1]PAT!M75</f>
        <v>929.12660000000005</v>
      </c>
      <c r="N74" s="17">
        <f>+[1]PAT!N75</f>
        <v>819.70119999999997</v>
      </c>
      <c r="O74" s="18">
        <f>+[1]PAT!R75</f>
        <v>1068.3169</v>
      </c>
      <c r="P74" s="19">
        <f>+[1]PAT!S75</f>
        <v>968.74369999999999</v>
      </c>
      <c r="Q74" s="20">
        <f>+[1]PAT!T75</f>
        <v>836.60540000000003</v>
      </c>
      <c r="R74" s="18">
        <f t="shared" si="34"/>
        <v>954.58130934999986</v>
      </c>
      <c r="S74" s="19">
        <f t="shared" si="35"/>
        <v>962.20020066375002</v>
      </c>
      <c r="T74" s="19">
        <f t="shared" si="36"/>
        <v>966.40616069004523</v>
      </c>
      <c r="U74" s="19">
        <f t="shared" si="37"/>
        <v>972.66045951122851</v>
      </c>
      <c r="V74" s="19"/>
      <c r="W74" s="20">
        <f t="shared" si="38"/>
        <v>992.59679935101042</v>
      </c>
      <c r="X74" s="21"/>
      <c r="Y74" s="42">
        <f t="shared" si="32"/>
        <v>6.1304199717964192E-2</v>
      </c>
      <c r="Z74" s="24">
        <f t="shared" si="32"/>
        <v>6.6644379901160455E-2</v>
      </c>
      <c r="AA74" s="24">
        <f t="shared" si="32"/>
        <v>9.0886721070166931E-2</v>
      </c>
      <c r="AB74" s="24">
        <f t="shared" si="32"/>
        <v>7.9871308762246684E-2</v>
      </c>
      <c r="AC74" s="24">
        <f t="shared" si="32"/>
        <v>2.6876022626656004E-2</v>
      </c>
      <c r="AD74" s="24">
        <f t="shared" si="32"/>
        <v>6.3578012267999195E-2</v>
      </c>
      <c r="AE74" s="24">
        <f t="shared" si="32"/>
        <v>4.8057573480818405E-2</v>
      </c>
      <c r="AF74" s="24">
        <f t="shared" si="32"/>
        <v>5.4437442960001858E-2</v>
      </c>
      <c r="AG74" s="24">
        <f t="shared" si="32"/>
        <v>3.3885996174303656E-2</v>
      </c>
      <c r="AH74" s="24">
        <f t="shared" si="32"/>
        <v>6.4781140391991565E-2</v>
      </c>
      <c r="AI74" s="24">
        <f t="shared" si="32"/>
        <v>2.1979162196558155E-2</v>
      </c>
      <c r="AJ74" s="24">
        <f t="shared" si="32"/>
        <v>7.3320687048817668E-2</v>
      </c>
      <c r="AK74" s="24">
        <f t="shared" si="32"/>
        <v>5.940134929045926E-2</v>
      </c>
      <c r="AL74" s="24">
        <f t="shared" si="32"/>
        <v>0.10126180773549187</v>
      </c>
      <c r="AM74" s="24">
        <f t="shared" si="32"/>
        <v>5.6163400851913625E-2</v>
      </c>
      <c r="AN74" s="24">
        <f t="shared" si="32"/>
        <v>5.1238564901499473E-2</v>
      </c>
      <c r="AO74" s="24">
        <f t="shared" si="30"/>
        <v>6.1301749490708435E-2</v>
      </c>
      <c r="AP74" s="24">
        <f t="shared" si="30"/>
        <v>7.0141000347896609E-2</v>
      </c>
      <c r="AQ74" s="24">
        <f t="shared" si="30"/>
        <v>7.1315596499638367E-2</v>
      </c>
      <c r="AR74" s="24">
        <f t="shared" si="24"/>
        <v>7.0994959681023762E-2</v>
      </c>
      <c r="AS74" s="24" t="e">
        <f t="shared" si="24"/>
        <v>#DIV/0!</v>
      </c>
      <c r="AT74" s="24">
        <f t="shared" si="24"/>
        <v>6.118955303583129E-2</v>
      </c>
      <c r="AU74" s="21"/>
      <c r="AV74" s="24">
        <f t="shared" si="29"/>
        <v>0.80084227858164092</v>
      </c>
      <c r="AW74" s="24">
        <f t="shared" si="29"/>
        <v>0.84838558198755365</v>
      </c>
      <c r="AX74" s="24">
        <f t="shared" si="29"/>
        <v>0.69605841075686592</v>
      </c>
      <c r="AY74" s="24">
        <f t="shared" si="29"/>
        <v>1.1226019603140416</v>
      </c>
      <c r="AZ74" s="24">
        <f t="shared" si="29"/>
        <v>0.56922850212116227</v>
      </c>
      <c r="BA74" s="24">
        <f t="shared" si="29"/>
        <v>0.77060855267022199</v>
      </c>
      <c r="BB74" s="24">
        <f t="shared" si="29"/>
        <v>0.72057219788983362</v>
      </c>
      <c r="BC74" s="24">
        <f t="shared" si="29"/>
        <v>0.74152862743846404</v>
      </c>
      <c r="BD74" s="24">
        <f t="shared" si="27"/>
        <v>0.40734764771033682</v>
      </c>
      <c r="BE74" s="24">
        <f t="shared" si="27"/>
        <v>0.68914412315013318</v>
      </c>
      <c r="BF74" s="24">
        <f t="shared" si="27"/>
        <v>0.75027663217094331</v>
      </c>
      <c r="BG74" s="24">
        <f t="shared" si="27"/>
        <v>1.0214320928348366</v>
      </c>
      <c r="BH74" s="24">
        <f t="shared" si="27"/>
        <v>0.76301742453147936</v>
      </c>
      <c r="BI74" s="24">
        <f t="shared" si="27"/>
        <v>1.1170003156723913</v>
      </c>
      <c r="BJ74" s="24">
        <f t="shared" si="27"/>
        <v>0.80412637812872445</v>
      </c>
      <c r="BK74" s="24">
        <f t="shared" si="27"/>
        <v>0.60090466029408929</v>
      </c>
      <c r="BL74" s="24">
        <f t="shared" si="31"/>
        <v>0.80082404790616724</v>
      </c>
      <c r="BM74" s="24">
        <f t="shared" si="31"/>
        <v>0.87442639366874042</v>
      </c>
      <c r="BN74" s="24">
        <f t="shared" si="31"/>
        <v>0.91138096939598379</v>
      </c>
      <c r="BO74" s="24">
        <f t="shared" si="31"/>
        <v>0.89484874293473537</v>
      </c>
      <c r="BP74" s="24" t="e">
        <f t="shared" si="31"/>
        <v>#DIV/0!</v>
      </c>
      <c r="BQ74" s="24">
        <f t="shared" si="31"/>
        <v>0.80344570621512901</v>
      </c>
      <c r="BR74" s="21"/>
      <c r="BS74" s="35">
        <f t="shared" si="39"/>
        <v>44805</v>
      </c>
      <c r="BT74" s="24">
        <f t="shared" si="26"/>
        <v>1.871274951070662E-2</v>
      </c>
      <c r="BU74" s="24">
        <f t="shared" si="26"/>
        <v>2.4763736124458614E-3</v>
      </c>
      <c r="BV74" s="24">
        <f t="shared" si="26"/>
        <v>1.125178057866693E-2</v>
      </c>
      <c r="BW74" s="24">
        <f t="shared" si="33"/>
        <v>2.2100874924565789E-3</v>
      </c>
      <c r="BX74" s="24">
        <f t="shared" si="33"/>
        <v>4.2646783004565833E-3</v>
      </c>
      <c r="BY74" s="24">
        <f t="shared" si="33"/>
        <v>2.6312705929021369E-3</v>
      </c>
      <c r="BZ74" s="24">
        <f t="shared" si="33"/>
        <v>8.9102428300345485E-3</v>
      </c>
      <c r="CA74" s="24">
        <f t="shared" si="33"/>
        <v>7.5047211639333818E-4</v>
      </c>
      <c r="CB74" s="24">
        <f t="shared" si="33"/>
        <v>4.5848128166620823E-3</v>
      </c>
      <c r="CC74" s="24">
        <f t="shared" si="33"/>
        <v>3.1894873859927337E-4</v>
      </c>
      <c r="CD74" s="24">
        <f t="shared" si="33"/>
        <v>3.5847063417133208E-3</v>
      </c>
      <c r="CE74" s="24">
        <f t="shared" si="33"/>
        <v>1.6044971852012591E-3</v>
      </c>
      <c r="CF74" s="24">
        <f t="shared" si="40"/>
        <v>6.130062011623854E-2</v>
      </c>
    </row>
    <row r="75" spans="1:84" x14ac:dyDescent="0.25">
      <c r="A75" s="31">
        <f>+[1]PAT!A76</f>
        <v>44835</v>
      </c>
      <c r="B75" s="17">
        <f>+[1]PAT!B76</f>
        <v>1017.5863000000001</v>
      </c>
      <c r="C75" s="17">
        <f>+[1]PAT!C76</f>
        <v>1053.1016</v>
      </c>
      <c r="D75" s="17">
        <f>+[1]PAT!D76</f>
        <v>802.50469999999996</v>
      </c>
      <c r="E75" s="17">
        <f>+[1]PAT!E76</f>
        <v>1130.2578000000001</v>
      </c>
      <c r="F75" s="17">
        <f>+[1]PAT!F76</f>
        <v>806.9316</v>
      </c>
      <c r="G75" s="17">
        <f>+[1]PAT!G76</f>
        <v>1041.4404999999999</v>
      </c>
      <c r="H75" s="17">
        <f>+[1]PAT!H76</f>
        <v>1111.3046999999999</v>
      </c>
      <c r="I75" s="17">
        <f>+[1]PAT!I76</f>
        <v>1215.2162000000001</v>
      </c>
      <c r="J75" s="17">
        <f>+[1]PAT!J76</f>
        <v>713.4248</v>
      </c>
      <c r="K75" s="17">
        <f>+[1]PAT!K76</f>
        <v>931.64480000000003</v>
      </c>
      <c r="L75" s="17">
        <f>+[1]PAT!L76</f>
        <v>661.00149999999996</v>
      </c>
      <c r="M75" s="17">
        <f>+[1]PAT!M76</f>
        <v>1000.7229</v>
      </c>
      <c r="N75" s="17">
        <f>+[1]PAT!N76</f>
        <v>905.44860000000006</v>
      </c>
      <c r="O75" s="18">
        <f>+[1]PAT!R76</f>
        <v>1147.0208</v>
      </c>
      <c r="P75" s="19">
        <f>+[1]PAT!S76</f>
        <v>1031.5165999999999</v>
      </c>
      <c r="Q75" s="20">
        <f>+[1]PAT!T76</f>
        <v>890.6001</v>
      </c>
      <c r="R75" s="18">
        <f t="shared" si="34"/>
        <v>1017.56554453</v>
      </c>
      <c r="S75" s="19">
        <f t="shared" si="35"/>
        <v>1028.3956047820186</v>
      </c>
      <c r="T75" s="19">
        <f t="shared" si="36"/>
        <v>1031.5894033653847</v>
      </c>
      <c r="U75" s="19">
        <f t="shared" si="37"/>
        <v>1036.7677995706738</v>
      </c>
      <c r="V75" s="19"/>
      <c r="W75" s="20">
        <f t="shared" si="38"/>
        <v>1054.3261058223623</v>
      </c>
      <c r="X75" s="21"/>
      <c r="Y75" s="42">
        <f t="shared" si="32"/>
        <v>6.598064888045907E-2</v>
      </c>
      <c r="Z75" s="24">
        <f t="shared" si="32"/>
        <v>7.2309887005937323E-2</v>
      </c>
      <c r="AA75" s="24">
        <f t="shared" si="32"/>
        <v>5.0601929194950213E-2</v>
      </c>
      <c r="AB75" s="24">
        <f t="shared" si="32"/>
        <v>5.8963604789358914E-2</v>
      </c>
      <c r="AC75" s="24">
        <f t="shared" si="32"/>
        <v>6.8784567085029114E-2</v>
      </c>
      <c r="AD75" s="24">
        <f t="shared" si="32"/>
        <v>6.3028807940293863E-2</v>
      </c>
      <c r="AE75" s="24">
        <f t="shared" si="32"/>
        <v>6.5779808885475965E-2</v>
      </c>
      <c r="AF75" s="24">
        <f t="shared" si="32"/>
        <v>5.0537057434097532E-2</v>
      </c>
      <c r="AG75" s="24">
        <f t="shared" si="32"/>
        <v>0.10501934568524618</v>
      </c>
      <c r="AH75" s="24">
        <f t="shared" si="32"/>
        <v>6.7962404854066127E-2</v>
      </c>
      <c r="AI75" s="24">
        <f t="shared" si="32"/>
        <v>3.5654478874263429E-2</v>
      </c>
      <c r="AJ75" s="24">
        <f t="shared" si="32"/>
        <v>7.7057636709572108E-2</v>
      </c>
      <c r="AK75" s="24">
        <f t="shared" si="32"/>
        <v>0.104608118177697</v>
      </c>
      <c r="AL75" s="24">
        <f t="shared" si="32"/>
        <v>7.3670930413999747E-2</v>
      </c>
      <c r="AM75" s="24">
        <f t="shared" si="32"/>
        <v>6.4798253655739879E-2</v>
      </c>
      <c r="AN75" s="24">
        <f t="shared" si="32"/>
        <v>6.4540224100872345E-2</v>
      </c>
      <c r="AO75" s="24">
        <f t="shared" si="30"/>
        <v>6.5981006084110172E-2</v>
      </c>
      <c r="AP75" s="24">
        <f t="shared" si="30"/>
        <v>6.8795874364405041E-2</v>
      </c>
      <c r="AQ75" s="24">
        <f t="shared" si="30"/>
        <v>6.744911748989324E-2</v>
      </c>
      <c r="AR75" s="24">
        <f t="shared" si="24"/>
        <v>6.5909269193136444E-2</v>
      </c>
      <c r="AS75" s="24" t="e">
        <f t="shared" si="24"/>
        <v>#DIV/0!</v>
      </c>
      <c r="AT75" s="24">
        <f t="shared" si="24"/>
        <v>6.2189709368106305E-2</v>
      </c>
      <c r="AU75" s="21"/>
      <c r="AV75" s="24">
        <f t="shared" si="29"/>
        <v>0.8661768497791773</v>
      </c>
      <c r="AW75" s="24">
        <f t="shared" si="29"/>
        <v>0.9255725557233081</v>
      </c>
      <c r="AX75" s="24">
        <f t="shared" si="29"/>
        <v>0.74579749302772802</v>
      </c>
      <c r="AY75" s="24">
        <f t="shared" si="29"/>
        <v>1.1628391869120285</v>
      </c>
      <c r="AZ75" s="24">
        <f t="shared" si="29"/>
        <v>0.64496219731760784</v>
      </c>
      <c r="BA75" s="24">
        <f t="shared" si="29"/>
        <v>0.81919615758230635</v>
      </c>
      <c r="BB75" s="24">
        <f t="shared" si="29"/>
        <v>0.76633643695224385</v>
      </c>
      <c r="BC75" s="24">
        <f t="shared" si="29"/>
        <v>0.77483316615383346</v>
      </c>
      <c r="BD75" s="24">
        <f t="shared" si="27"/>
        <v>0.5527418740163752</v>
      </c>
      <c r="BE75" s="24">
        <f t="shared" si="27"/>
        <v>0.77498785898860656</v>
      </c>
      <c r="BF75" s="24">
        <f t="shared" si="27"/>
        <v>0.79288970308620432</v>
      </c>
      <c r="BG75" s="24">
        <f t="shared" si="27"/>
        <v>1.1069784510746672</v>
      </c>
      <c r="BH75" s="24">
        <f t="shared" si="27"/>
        <v>0.8922325452797979</v>
      </c>
      <c r="BI75" s="24">
        <f t="shared" si="27"/>
        <v>1.1726076084210031</v>
      </c>
      <c r="BJ75" s="24">
        <f t="shared" si="27"/>
        <v>0.86280478445085973</v>
      </c>
      <c r="BK75" s="24">
        <f t="shared" si="27"/>
        <v>0.68869708861904355</v>
      </c>
      <c r="BL75" s="24">
        <f t="shared" si="31"/>
        <v>0.8661609924532867</v>
      </c>
      <c r="BM75" s="24">
        <f t="shared" si="31"/>
        <v>0.94482680742682201</v>
      </c>
      <c r="BN75" s="24">
        <f t="shared" si="31"/>
        <v>0.97785098853681873</v>
      </c>
      <c r="BO75" s="24">
        <f t="shared" si="31"/>
        <v>0.95841514203036859</v>
      </c>
      <c r="BP75" s="24" t="e">
        <f t="shared" si="31"/>
        <v>#DIV/0!</v>
      </c>
      <c r="BQ75" s="24">
        <f t="shared" si="31"/>
        <v>0.86004173336554812</v>
      </c>
      <c r="BR75" s="21"/>
      <c r="BS75" s="35">
        <f t="shared" si="39"/>
        <v>44835</v>
      </c>
      <c r="BT75" s="24">
        <f t="shared" si="26"/>
        <v>2.0405701166696742E-2</v>
      </c>
      <c r="BU75" s="24">
        <f t="shared" si="26"/>
        <v>1.4171720522844549E-3</v>
      </c>
      <c r="BV75" s="24">
        <f t="shared" si="26"/>
        <v>8.4517491756504557E-3</v>
      </c>
      <c r="BW75" s="24">
        <f t="shared" si="33"/>
        <v>5.4728507855270701E-3</v>
      </c>
      <c r="BX75" s="24">
        <f t="shared" si="33"/>
        <v>4.2368968567079984E-3</v>
      </c>
      <c r="BY75" s="24">
        <f t="shared" si="33"/>
        <v>3.5566533497604406E-3</v>
      </c>
      <c r="BZ75" s="24">
        <f t="shared" si="33"/>
        <v>8.2183136181175637E-3</v>
      </c>
      <c r="CA75" s="24">
        <f t="shared" si="33"/>
        <v>2.2657729181330311E-3</v>
      </c>
      <c r="CB75" s="24">
        <f t="shared" si="33"/>
        <v>4.8257211834346328E-3</v>
      </c>
      <c r="CC75" s="24">
        <f t="shared" si="33"/>
        <v>4.9822556248887648E-4</v>
      </c>
      <c r="CD75" s="24">
        <f t="shared" si="33"/>
        <v>3.8100647904135E-3</v>
      </c>
      <c r="CE75" s="24">
        <f t="shared" si="33"/>
        <v>2.8205167163540901E-3</v>
      </c>
      <c r="CF75" s="24">
        <f t="shared" si="40"/>
        <v>6.5979638175568872E-2</v>
      </c>
    </row>
    <row r="76" spans="1:84" x14ac:dyDescent="0.25">
      <c r="A76" s="31">
        <f>+[1]PAT!A77</f>
        <v>44866</v>
      </c>
      <c r="B76" s="17">
        <f>+[1]PAT!B77</f>
        <v>1067.4854</v>
      </c>
      <c r="C76" s="17">
        <f>+[1]PAT!C77</f>
        <v>1094.5282</v>
      </c>
      <c r="D76" s="17">
        <f>+[1]PAT!D77</f>
        <v>854.91049999999996</v>
      </c>
      <c r="E76" s="17">
        <f>+[1]PAT!E77</f>
        <v>1189.3208999999999</v>
      </c>
      <c r="F76" s="17">
        <f>+[1]PAT!F77</f>
        <v>856.56330000000003</v>
      </c>
      <c r="G76" s="17">
        <f>+[1]PAT!G77</f>
        <v>1098.0135</v>
      </c>
      <c r="H76" s="17">
        <f>+[1]PAT!H77</f>
        <v>1158.9459999999999</v>
      </c>
      <c r="I76" s="17">
        <f>+[1]PAT!I77</f>
        <v>1285.7505000000001</v>
      </c>
      <c r="J76" s="17">
        <f>+[1]PAT!J77</f>
        <v>759.26660000000004</v>
      </c>
      <c r="K76" s="17">
        <f>+[1]PAT!K77</f>
        <v>965.32159999999999</v>
      </c>
      <c r="L76" s="17">
        <f>+[1]PAT!L77</f>
        <v>665.67060000000004</v>
      </c>
      <c r="M76" s="17">
        <f>+[1]PAT!M77</f>
        <v>1059.6457</v>
      </c>
      <c r="N76" s="17">
        <f>+[1]PAT!N77</f>
        <v>951.15639999999996</v>
      </c>
      <c r="O76" s="18">
        <f>+[1]PAT!R77</f>
        <v>1209.8876</v>
      </c>
      <c r="P76" s="19">
        <f>+[1]PAT!S77</f>
        <v>1077.2851000000001</v>
      </c>
      <c r="Q76" s="20">
        <f>+[1]PAT!T77</f>
        <v>946.44299999999998</v>
      </c>
      <c r="R76" s="18">
        <f t="shared" si="34"/>
        <v>1067.4625093899999</v>
      </c>
      <c r="S76" s="19">
        <f t="shared" si="35"/>
        <v>1075.9444519987933</v>
      </c>
      <c r="T76" s="19">
        <f t="shared" si="36"/>
        <v>1083.4067434106332</v>
      </c>
      <c r="U76" s="19">
        <f t="shared" si="37"/>
        <v>1087.3930743394981</v>
      </c>
      <c r="V76" s="19"/>
      <c r="W76" s="20">
        <f t="shared" si="38"/>
        <v>1107.5677491006859</v>
      </c>
      <c r="X76" s="21"/>
      <c r="Y76" s="42">
        <f t="shared" si="32"/>
        <v>4.9036725435473993E-2</v>
      </c>
      <c r="Z76" s="24">
        <f t="shared" si="32"/>
        <v>3.9337704927995487E-2</v>
      </c>
      <c r="AA76" s="24">
        <f t="shared" si="32"/>
        <v>6.5302795111355838E-2</v>
      </c>
      <c r="AB76" s="24">
        <f t="shared" si="32"/>
        <v>5.2256308251090955E-2</v>
      </c>
      <c r="AC76" s="24">
        <f t="shared" si="32"/>
        <v>6.1506700196150454E-2</v>
      </c>
      <c r="AD76" s="24">
        <f t="shared" si="32"/>
        <v>5.4321874365362399E-2</v>
      </c>
      <c r="AE76" s="24">
        <f t="shared" si="32"/>
        <v>4.2869700812027567E-2</v>
      </c>
      <c r="AF76" s="24">
        <f t="shared" si="32"/>
        <v>5.8042593573061296E-2</v>
      </c>
      <c r="AG76" s="24">
        <f t="shared" si="32"/>
        <v>6.4255966431220335E-2</v>
      </c>
      <c r="AH76" s="24">
        <f t="shared" si="32"/>
        <v>3.6147682035041706E-2</v>
      </c>
      <c r="AI76" s="24">
        <f t="shared" si="32"/>
        <v>7.0636753471815528E-3</v>
      </c>
      <c r="AJ76" s="24">
        <f t="shared" si="32"/>
        <v>5.8880235477773102E-2</v>
      </c>
      <c r="AK76" s="24">
        <f t="shared" si="32"/>
        <v>5.0480833478565135E-2</v>
      </c>
      <c r="AL76" s="24">
        <f t="shared" si="32"/>
        <v>5.4808770686634478E-2</v>
      </c>
      <c r="AM76" s="24">
        <f t="shared" si="32"/>
        <v>4.4370105144212024E-2</v>
      </c>
      <c r="AN76" s="24">
        <f t="shared" si="32"/>
        <v>6.2702553031377395E-2</v>
      </c>
      <c r="AO76" s="24">
        <f t="shared" si="30"/>
        <v>4.9035627363981371E-2</v>
      </c>
      <c r="AP76" s="24">
        <f t="shared" si="30"/>
        <v>4.6235949468933502E-2</v>
      </c>
      <c r="AQ76" s="24">
        <f t="shared" si="30"/>
        <v>5.0230585808853201E-2</v>
      </c>
      <c r="AR76" s="24">
        <f t="shared" si="24"/>
        <v>4.8829906551677515E-2</v>
      </c>
      <c r="AS76" s="24" t="e">
        <f t="shared" si="24"/>
        <v>#DIV/0!</v>
      </c>
      <c r="AT76" s="24">
        <f t="shared" si="24"/>
        <v>5.0498268974185967E-2</v>
      </c>
      <c r="AU76" s="21"/>
      <c r="AV76" s="24">
        <f t="shared" si="29"/>
        <v>0.91572180359912969</v>
      </c>
      <c r="AW76" s="24">
        <f t="shared" si="29"/>
        <v>0.96677891422944495</v>
      </c>
      <c r="AX76" s="24">
        <f t="shared" si="29"/>
        <v>0.84442889640257723</v>
      </c>
      <c r="AY76" s="24">
        <f t="shared" si="29"/>
        <v>1.2116095466661307</v>
      </c>
      <c r="AZ76" s="24">
        <f t="shared" si="29"/>
        <v>0.71516696261873136</v>
      </c>
      <c r="BA76" s="24">
        <f t="shared" si="29"/>
        <v>0.86018792749489958</v>
      </c>
      <c r="BB76" s="24">
        <f t="shared" si="29"/>
        <v>0.7823088911369136</v>
      </c>
      <c r="BC76" s="24">
        <f t="shared" si="29"/>
        <v>0.82130842916653468</v>
      </c>
      <c r="BD76" s="24">
        <f t="shared" si="27"/>
        <v>0.64907961975455364</v>
      </c>
      <c r="BE76" s="24">
        <f t="shared" si="27"/>
        <v>0.82002053204195779</v>
      </c>
      <c r="BF76" s="24">
        <f t="shared" si="27"/>
        <v>0.79728087500151879</v>
      </c>
      <c r="BG76" s="24">
        <f t="shared" si="27"/>
        <v>1.1858167322459039</v>
      </c>
      <c r="BH76" s="24">
        <f t="shared" si="27"/>
        <v>0.95115128741476407</v>
      </c>
      <c r="BI76" s="24">
        <f t="shared" si="27"/>
        <v>1.2248020064061862</v>
      </c>
      <c r="BJ76" s="24">
        <f t="shared" si="27"/>
        <v>0.89936840234514337</v>
      </c>
      <c r="BK76" s="24">
        <f t="shared" si="27"/>
        <v>0.77946403038187739</v>
      </c>
      <c r="BL76" s="24">
        <f t="shared" si="31"/>
        <v>0.91570606413588607</v>
      </c>
      <c r="BM76" s="24">
        <f t="shared" si="31"/>
        <v>0.9944054493407799</v>
      </c>
      <c r="BN76" s="24">
        <f t="shared" si="31"/>
        <v>1.0296386606447796</v>
      </c>
      <c r="BO76" s="24">
        <f t="shared" si="31"/>
        <v>1.0062037497415757</v>
      </c>
      <c r="BP76" s="24" t="e">
        <f t="shared" si="31"/>
        <v>#DIV/0!</v>
      </c>
      <c r="BQ76" s="24">
        <f t="shared" si="31"/>
        <v>0.90544421387460416</v>
      </c>
      <c r="BR76" s="21"/>
      <c r="BS76" s="35">
        <f t="shared" si="39"/>
        <v>44866</v>
      </c>
      <c r="BT76" s="24">
        <f t="shared" si="26"/>
        <v>1.1166931374763989E-2</v>
      </c>
      <c r="BU76" s="24">
        <f t="shared" si="26"/>
        <v>1.8025036304046152E-3</v>
      </c>
      <c r="BV76" s="24">
        <f t="shared" si="26"/>
        <v>7.4410292473473562E-3</v>
      </c>
      <c r="BW76" s="24">
        <f t="shared" si="33"/>
        <v>4.906659042088128E-3</v>
      </c>
      <c r="BX76" s="24">
        <f t="shared" si="33"/>
        <v>3.6414911442891932E-3</v>
      </c>
      <c r="BY76" s="24">
        <f t="shared" si="33"/>
        <v>2.3174883054144892E-3</v>
      </c>
      <c r="BZ76" s="24">
        <f t="shared" si="33"/>
        <v>9.3021133047880115E-3</v>
      </c>
      <c r="CA76" s="24">
        <f t="shared" si="33"/>
        <v>1.4370804913548866E-3</v>
      </c>
      <c r="CB76" s="24">
        <f t="shared" si="33"/>
        <v>2.5714648084393401E-3</v>
      </c>
      <c r="CC76" s="24">
        <f t="shared" si="33"/>
        <v>9.589770420454901E-5</v>
      </c>
      <c r="CD76" s="24">
        <f t="shared" si="33"/>
        <v>2.9415473066019093E-3</v>
      </c>
      <c r="CE76" s="24">
        <f t="shared" si="33"/>
        <v>1.4104208360509541E-3</v>
      </c>
      <c r="CF76" s="24">
        <f t="shared" si="40"/>
        <v>4.9034627195747416E-2</v>
      </c>
    </row>
    <row r="77" spans="1:84" x14ac:dyDescent="0.25">
      <c r="A77" s="31">
        <f>+[1]PAT!A78</f>
        <v>44896</v>
      </c>
      <c r="B77" s="17">
        <f>+[1]PAT!B78</f>
        <v>1115.8851999999999</v>
      </c>
      <c r="C77" s="17">
        <f>+[1]PAT!C78</f>
        <v>1131.3989999999999</v>
      </c>
      <c r="D77" s="17">
        <f>+[1]PAT!D78</f>
        <v>915.28660000000002</v>
      </c>
      <c r="E77" s="17">
        <f>+[1]PAT!E78</f>
        <v>1239.5463</v>
      </c>
      <c r="F77" s="17">
        <f>+[1]PAT!F78</f>
        <v>893.03399999999999</v>
      </c>
      <c r="G77" s="17">
        <f>+[1]PAT!G78</f>
        <v>1142.2256</v>
      </c>
      <c r="H77" s="17">
        <f>+[1]PAT!H78</f>
        <v>1224.8641</v>
      </c>
      <c r="I77" s="17">
        <f>+[1]PAT!I78</f>
        <v>1351.4602</v>
      </c>
      <c r="J77" s="17">
        <f>+[1]PAT!J78</f>
        <v>786.67430000000002</v>
      </c>
      <c r="K77" s="17">
        <f>+[1]PAT!K78</f>
        <v>1023.2112</v>
      </c>
      <c r="L77" s="17">
        <f>+[1]PAT!L78</f>
        <v>676.92589999999996</v>
      </c>
      <c r="M77" s="17">
        <f>+[1]PAT!M78</f>
        <v>1137.6668</v>
      </c>
      <c r="N77" s="17">
        <f>+[1]PAT!N78</f>
        <v>999.40869999999995</v>
      </c>
      <c r="O77" s="18">
        <f>+[1]PAT!R78</f>
        <v>1255.5573999999999</v>
      </c>
      <c r="P77" s="19">
        <f>+[1]PAT!S78</f>
        <v>1123.6996999999999</v>
      </c>
      <c r="Q77" s="20">
        <f>+[1]PAT!T78</f>
        <v>1003.2345</v>
      </c>
      <c r="R77" s="18">
        <f t="shared" si="34"/>
        <v>1115.8604196900001</v>
      </c>
      <c r="S77" s="19">
        <f t="shared" si="35"/>
        <v>1123.5206004223865</v>
      </c>
      <c r="T77" s="19">
        <f t="shared" si="36"/>
        <v>1138.0204449095022</v>
      </c>
      <c r="U77" s="19">
        <f t="shared" si="37"/>
        <v>1138.079775033025</v>
      </c>
      <c r="V77" s="19"/>
      <c r="W77" s="20">
        <f t="shared" si="38"/>
        <v>1160.4857206564066</v>
      </c>
      <c r="X77" s="21"/>
      <c r="Y77" s="42">
        <f t="shared" si="32"/>
        <v>4.5340011207647413E-2</v>
      </c>
      <c r="Z77" s="24">
        <f t="shared" si="32"/>
        <v>3.3686477881520016E-2</v>
      </c>
      <c r="AA77" s="24">
        <f t="shared" si="32"/>
        <v>7.0622714307521095E-2</v>
      </c>
      <c r="AB77" s="24">
        <f t="shared" si="32"/>
        <v>4.2230318158875457E-2</v>
      </c>
      <c r="AC77" s="24">
        <f t="shared" si="32"/>
        <v>4.25779390735046E-2</v>
      </c>
      <c r="AD77" s="24">
        <f t="shared" si="32"/>
        <v>4.026553407585598E-2</v>
      </c>
      <c r="AE77" s="24">
        <f t="shared" si="32"/>
        <v>5.6877628465864749E-2</v>
      </c>
      <c r="AF77" s="24">
        <f t="shared" si="32"/>
        <v>5.1106104955821463E-2</v>
      </c>
      <c r="AG77" s="24">
        <f t="shared" si="32"/>
        <v>3.6097597339327159E-2</v>
      </c>
      <c r="AH77" s="24">
        <f t="shared" si="32"/>
        <v>5.9969237195148128E-2</v>
      </c>
      <c r="AI77" s="24">
        <f t="shared" si="32"/>
        <v>1.6908212560386326E-2</v>
      </c>
      <c r="AJ77" s="24">
        <f t="shared" si="32"/>
        <v>7.3629421607618317E-2</v>
      </c>
      <c r="AK77" s="24">
        <f t="shared" si="32"/>
        <v>5.0730142803013356E-2</v>
      </c>
      <c r="AL77" s="24">
        <f t="shared" si="32"/>
        <v>3.7747142792437849E-2</v>
      </c>
      <c r="AM77" s="24">
        <f t="shared" si="32"/>
        <v>4.3084787861634721E-2</v>
      </c>
      <c r="AN77" s="24">
        <f t="shared" si="32"/>
        <v>6.0005198411314797E-2</v>
      </c>
      <c r="AO77" s="24">
        <f t="shared" si="30"/>
        <v>4.533921320352241E-2</v>
      </c>
      <c r="AP77" s="24">
        <f t="shared" si="30"/>
        <v>4.4218034058552513E-2</v>
      </c>
      <c r="AQ77" s="24">
        <f t="shared" si="30"/>
        <v>5.0409231649178654E-2</v>
      </c>
      <c r="AR77" s="24">
        <f t="shared" si="24"/>
        <v>4.6613043516315456E-2</v>
      </c>
      <c r="AS77" s="24" t="e">
        <f t="shared" si="24"/>
        <v>#DIV/0!</v>
      </c>
      <c r="AT77" s="24">
        <f t="shared" si="24"/>
        <v>4.7778541401813701E-2</v>
      </c>
      <c r="AU77" s="21"/>
      <c r="AV77" s="24">
        <f t="shared" si="29"/>
        <v>0.94252595436404785</v>
      </c>
      <c r="AW77" s="24">
        <f t="shared" si="29"/>
        <v>0.97454761545328328</v>
      </c>
      <c r="AX77" s="24">
        <f t="shared" si="29"/>
        <v>0.88355457655105885</v>
      </c>
      <c r="AY77" s="24">
        <f t="shared" si="29"/>
        <v>1.2161364824478538</v>
      </c>
      <c r="AZ77" s="24">
        <f t="shared" si="29"/>
        <v>0.75510375746922498</v>
      </c>
      <c r="BA77" s="24">
        <f t="shared" si="29"/>
        <v>0.87120954226673053</v>
      </c>
      <c r="BB77" s="24">
        <f t="shared" si="29"/>
        <v>0.87446242869748492</v>
      </c>
      <c r="BC77" s="24">
        <f t="shared" si="29"/>
        <v>0.84460401607302749</v>
      </c>
      <c r="BD77" s="24">
        <f t="shared" si="27"/>
        <v>0.67260855088727478</v>
      </c>
      <c r="BE77" s="24">
        <f t="shared" si="27"/>
        <v>0.86893079040733201</v>
      </c>
      <c r="BF77" s="24">
        <f t="shared" si="27"/>
        <v>0.8276696820667615</v>
      </c>
      <c r="BG77" s="24">
        <f t="shared" si="27"/>
        <v>1.2412703253413961</v>
      </c>
      <c r="BH77" s="24">
        <f t="shared" si="27"/>
        <v>1.0053085838860389</v>
      </c>
      <c r="BI77" s="24">
        <f t="shared" si="27"/>
        <v>1.2476079420084583</v>
      </c>
      <c r="BJ77" s="24">
        <f t="shared" si="27"/>
        <v>0.91362037589869649</v>
      </c>
      <c r="BK77" s="24">
        <f t="shared" si="27"/>
        <v>0.85398092305929607</v>
      </c>
      <c r="BL77" s="24">
        <f t="shared" si="31"/>
        <v>0.94251075803932105</v>
      </c>
      <c r="BM77" s="24">
        <f t="shared" si="31"/>
        <v>1.0137811395622718</v>
      </c>
      <c r="BN77" s="24">
        <f t="shared" si="31"/>
        <v>1.0566162644894748</v>
      </c>
      <c r="BO77" s="24">
        <f t="shared" si="31"/>
        <v>1.0285872050706772</v>
      </c>
      <c r="BP77" s="24" t="e">
        <f t="shared" si="31"/>
        <v>#DIV/0!</v>
      </c>
      <c r="BQ77" s="24">
        <f t="shared" si="31"/>
        <v>0.93588042992985687</v>
      </c>
      <c r="BR77" s="21"/>
      <c r="BS77" s="35">
        <f t="shared" si="39"/>
        <v>44896</v>
      </c>
      <c r="BT77" s="24">
        <f t="shared" si="26"/>
        <v>9.4742845569597261E-3</v>
      </c>
      <c r="BU77" s="24">
        <f t="shared" si="26"/>
        <v>1.97957133652601E-3</v>
      </c>
      <c r="BV77" s="24">
        <f t="shared" si="26"/>
        <v>6.0318354518010316E-3</v>
      </c>
      <c r="BW77" s="24">
        <f t="shared" si="33"/>
        <v>3.4370047777702588E-3</v>
      </c>
      <c r="BX77" s="24">
        <f t="shared" si="33"/>
        <v>2.7128170090195119E-3</v>
      </c>
      <c r="BY77" s="24">
        <f t="shared" si="33"/>
        <v>3.0566656461999435E-3</v>
      </c>
      <c r="BZ77" s="24">
        <f t="shared" si="33"/>
        <v>8.2607609808995845E-3</v>
      </c>
      <c r="CA77" s="24">
        <f t="shared" si="33"/>
        <v>8.1903286920832752E-4</v>
      </c>
      <c r="CB77" s="24">
        <f t="shared" si="33"/>
        <v>4.2136613015971913E-3</v>
      </c>
      <c r="CC77" s="24">
        <f t="shared" si="33"/>
        <v>2.2036439093218354E-4</v>
      </c>
      <c r="CD77" s="24">
        <f t="shared" si="33"/>
        <v>3.7129050008552775E-3</v>
      </c>
      <c r="CE77" s="24">
        <f t="shared" si="33"/>
        <v>1.4193376508943351E-3</v>
      </c>
      <c r="CF77" s="24">
        <f t="shared" si="40"/>
        <v>4.5338240972663389E-2</v>
      </c>
    </row>
    <row r="78" spans="1:84" x14ac:dyDescent="0.25">
      <c r="A78" s="31">
        <f>+[1]PAT!A79</f>
        <v>44927</v>
      </c>
      <c r="B78" s="17">
        <f>+[1]PAT!B79</f>
        <v>1181.5995</v>
      </c>
      <c r="C78" s="17">
        <f>+[1]PAT!C79</f>
        <v>1193.1721</v>
      </c>
      <c r="D78" s="17">
        <f>+[1]PAT!D79</f>
        <v>987.22969999999998</v>
      </c>
      <c r="E78" s="17">
        <f>+[1]PAT!E79</f>
        <v>1288.0851</v>
      </c>
      <c r="F78" s="17">
        <f>+[1]PAT!F79</f>
        <v>965.73099999999999</v>
      </c>
      <c r="G78" s="17">
        <f>+[1]PAT!G79</f>
        <v>1213.3924999999999</v>
      </c>
      <c r="H78" s="17">
        <f>+[1]PAT!H79</f>
        <v>1280.2103999999999</v>
      </c>
      <c r="I78" s="17">
        <f>+[1]PAT!I79</f>
        <v>1430.1204</v>
      </c>
      <c r="J78" s="17">
        <f>+[1]PAT!J79</f>
        <v>859.75239999999997</v>
      </c>
      <c r="K78" s="17">
        <f>+[1]PAT!K79</f>
        <v>1095.5979</v>
      </c>
      <c r="L78" s="17">
        <f>+[1]PAT!L79</f>
        <v>678.97209999999995</v>
      </c>
      <c r="M78" s="17">
        <f>+[1]PAT!M79</f>
        <v>1231.5518999999999</v>
      </c>
      <c r="N78" s="17">
        <f>+[1]PAT!N79</f>
        <v>1062.8131000000001</v>
      </c>
      <c r="O78" s="18">
        <f>+[1]PAT!R79</f>
        <v>1331.1514999999999</v>
      </c>
      <c r="P78" s="19">
        <f>+[1]PAT!S79</f>
        <v>1185.3976</v>
      </c>
      <c r="Q78" s="20">
        <f>+[1]PAT!T79</f>
        <v>1076.4133999999999</v>
      </c>
      <c r="R78" s="18">
        <f t="shared" si="34"/>
        <v>1181.5747193200002</v>
      </c>
      <c r="S78" s="19">
        <f t="shared" si="35"/>
        <v>1187.9815806154775</v>
      </c>
      <c r="T78" s="19">
        <f t="shared" si="36"/>
        <v>1203.8259141968329</v>
      </c>
      <c r="U78" s="19">
        <f t="shared" si="37"/>
        <v>1199.1743947820346</v>
      </c>
      <c r="V78" s="19"/>
      <c r="W78" s="20">
        <f t="shared" si="38"/>
        <v>1223.8442382162063</v>
      </c>
      <c r="X78" s="21"/>
      <c r="Y78" s="42">
        <f t="shared" si="32"/>
        <v>5.8889839205681804E-2</v>
      </c>
      <c r="Z78" s="24">
        <f t="shared" si="32"/>
        <v>5.4598863884447679E-2</v>
      </c>
      <c r="AA78" s="24">
        <f t="shared" si="32"/>
        <v>7.8601718849593105E-2</v>
      </c>
      <c r="AB78" s="24">
        <f t="shared" si="32"/>
        <v>3.9158521146003267E-2</v>
      </c>
      <c r="AC78" s="24">
        <f t="shared" si="32"/>
        <v>8.1404515393590948E-2</v>
      </c>
      <c r="AD78" s="24">
        <f t="shared" si="32"/>
        <v>6.230546750134125E-2</v>
      </c>
      <c r="AE78" s="24">
        <f t="shared" si="32"/>
        <v>4.5185665903670458E-2</v>
      </c>
      <c r="AF78" s="24">
        <f t="shared" si="32"/>
        <v>5.8203859795501245E-2</v>
      </c>
      <c r="AG78" s="24">
        <f t="shared" si="32"/>
        <v>9.2894988434222281E-2</v>
      </c>
      <c r="AH78" s="24">
        <f t="shared" si="32"/>
        <v>7.0744632193236345E-2</v>
      </c>
      <c r="AI78" s="24">
        <f t="shared" si="32"/>
        <v>3.0227828481670382E-3</v>
      </c>
      <c r="AJ78" s="24">
        <f t="shared" si="32"/>
        <v>8.2524250509903307E-2</v>
      </c>
      <c r="AK78" s="24">
        <f t="shared" si="32"/>
        <v>6.34419132032773E-2</v>
      </c>
      <c r="AL78" s="24">
        <f t="shared" si="32"/>
        <v>6.0207601818921264E-2</v>
      </c>
      <c r="AM78" s="24">
        <f t="shared" si="32"/>
        <v>5.4906039398248563E-2</v>
      </c>
      <c r="AN78" s="24">
        <f t="shared" si="32"/>
        <v>7.2942965976548813E-2</v>
      </c>
      <c r="AO78" s="24">
        <f t="shared" si="30"/>
        <v>5.8891146661744997E-2</v>
      </c>
      <c r="AP78" s="24">
        <f t="shared" si="30"/>
        <v>5.7374097251850165E-2</v>
      </c>
      <c r="AQ78" s="24">
        <f t="shared" si="30"/>
        <v>5.7824505334404197E-2</v>
      </c>
      <c r="AR78" s="24">
        <f t="shared" si="24"/>
        <v>5.3682194420190621E-2</v>
      </c>
      <c r="AS78" s="24" t="e">
        <f t="shared" si="24"/>
        <v>#DIV/0!</v>
      </c>
      <c r="AT78" s="24">
        <f t="shared" si="24"/>
        <v>5.4596550764935081E-2</v>
      </c>
      <c r="AU78" s="21"/>
      <c r="AV78" s="24">
        <f t="shared" si="29"/>
        <v>0.98558784583120507</v>
      </c>
      <c r="AW78" s="24">
        <f t="shared" si="29"/>
        <v>1.0074480216618329</v>
      </c>
      <c r="AX78" s="24">
        <f t="shared" si="29"/>
        <v>0.99724921185681348</v>
      </c>
      <c r="AY78" s="24">
        <f t="shared" si="29"/>
        <v>1.2299314237517711</v>
      </c>
      <c r="AZ78" s="24">
        <f t="shared" si="29"/>
        <v>0.81734235056475635</v>
      </c>
      <c r="BA78" s="24">
        <f t="shared" si="29"/>
        <v>0.93980198038795937</v>
      </c>
      <c r="BB78" s="24">
        <f t="shared" si="29"/>
        <v>0.89453916323374849</v>
      </c>
      <c r="BC78" s="24">
        <f t="shared" si="29"/>
        <v>0.88578734487408362</v>
      </c>
      <c r="BD78" s="24">
        <f t="shared" si="27"/>
        <v>0.72040009621006762</v>
      </c>
      <c r="BE78" s="24">
        <f t="shared" si="27"/>
        <v>0.94287224668353598</v>
      </c>
      <c r="BF78" s="24">
        <f t="shared" si="27"/>
        <v>0.82799625339599903</v>
      </c>
      <c r="BG78" s="24">
        <f t="shared" si="27"/>
        <v>1.2859979385121236</v>
      </c>
      <c r="BH78" s="24">
        <f t="shared" si="27"/>
        <v>1.0663512609972843</v>
      </c>
      <c r="BI78" s="24">
        <f t="shared" si="27"/>
        <v>1.291596084588317</v>
      </c>
      <c r="BJ78" s="24">
        <f t="shared" si="27"/>
        <v>0.94490464796071727</v>
      </c>
      <c r="BK78" s="24">
        <f t="shared" si="27"/>
        <v>0.9387241826354864</v>
      </c>
      <c r="BL78" s="24">
        <f t="shared" si="31"/>
        <v>0.98557256475592037</v>
      </c>
      <c r="BM78" s="24">
        <f t="shared" si="31"/>
        <v>1.0578084352616317</v>
      </c>
      <c r="BN78" s="24">
        <f t="shared" si="31"/>
        <v>1.1035603289050706</v>
      </c>
      <c r="BO78" s="24">
        <f t="shared" si="31"/>
        <v>1.075027773704206</v>
      </c>
      <c r="BP78" s="24" t="e">
        <f t="shared" si="31"/>
        <v>#DIV/0!</v>
      </c>
      <c r="BQ78" s="24">
        <f t="shared" si="31"/>
        <v>0.97659682304018536</v>
      </c>
      <c r="BR78" s="21"/>
      <c r="BS78" s="35">
        <f t="shared" si="39"/>
        <v>44927</v>
      </c>
      <c r="BT78" s="24">
        <f t="shared" si="26"/>
        <v>1.5184681479779489E-2</v>
      </c>
      <c r="BU78" s="24">
        <f t="shared" si="26"/>
        <v>2.2565121394207922E-3</v>
      </c>
      <c r="BV78" s="24">
        <f t="shared" si="26"/>
        <v>5.5764465376904413E-3</v>
      </c>
      <c r="BW78" s="24">
        <f t="shared" si="33"/>
        <v>6.5538266839635477E-3</v>
      </c>
      <c r="BX78" s="24">
        <f t="shared" si="33"/>
        <v>4.1773400615045322E-3</v>
      </c>
      <c r="BY78" s="24">
        <f t="shared" si="33"/>
        <v>2.4551287623493859E-3</v>
      </c>
      <c r="BZ78" s="24">
        <f t="shared" si="33"/>
        <v>9.4599326525703596E-3</v>
      </c>
      <c r="CA78" s="24">
        <f t="shared" si="33"/>
        <v>2.0890960736821298E-3</v>
      </c>
      <c r="CB78" s="24">
        <f t="shared" si="33"/>
        <v>5.0403451806691245E-3</v>
      </c>
      <c r="CC78" s="24">
        <f t="shared" si="33"/>
        <v>3.8324354512453411E-5</v>
      </c>
      <c r="CD78" s="24">
        <f t="shared" si="33"/>
        <v>4.2740624931668584E-3</v>
      </c>
      <c r="CE78" s="24">
        <f t="shared" si="33"/>
        <v>1.7841424547973249E-3</v>
      </c>
      <c r="CF78" s="24">
        <f t="shared" si="40"/>
        <v>5.888983887410644E-2</v>
      </c>
    </row>
    <row r="79" spans="1:84" x14ac:dyDescent="0.25">
      <c r="A79" s="31">
        <f>+[1]PAT!A80</f>
        <v>44958</v>
      </c>
      <c r="B79" s="17">
        <f>+[1]PAT!B80</f>
        <v>1249.6344999999999</v>
      </c>
      <c r="C79" s="17">
        <f>+[1]PAT!C80</f>
        <v>1290.3629000000001</v>
      </c>
      <c r="D79" s="17">
        <f>+[1]PAT!D80</f>
        <v>1033.8073999999999</v>
      </c>
      <c r="E79" s="17">
        <f>+[1]PAT!E80</f>
        <v>1353.1774</v>
      </c>
      <c r="F79" s="17">
        <f>+[1]PAT!F80</f>
        <v>1002.5857</v>
      </c>
      <c r="G79" s="17">
        <f>+[1]PAT!G80</f>
        <v>1274.1909000000001</v>
      </c>
      <c r="H79" s="17">
        <f>+[1]PAT!H80</f>
        <v>1345.5096000000001</v>
      </c>
      <c r="I79" s="17">
        <f>+[1]PAT!I80</f>
        <v>1499.6627000000001</v>
      </c>
      <c r="J79" s="17">
        <f>+[1]PAT!J80</f>
        <v>894.31659999999999</v>
      </c>
      <c r="K79" s="17">
        <f>+[1]PAT!K80</f>
        <v>1145.9105</v>
      </c>
      <c r="L79" s="17">
        <f>+[1]PAT!L80</f>
        <v>697.54759999999999</v>
      </c>
      <c r="M79" s="17">
        <f>+[1]PAT!M80</f>
        <v>1313.9135000000001</v>
      </c>
      <c r="N79" s="17">
        <f>+[1]PAT!N80</f>
        <v>1112.5174</v>
      </c>
      <c r="O79" s="18">
        <f>+[1]PAT!R80</f>
        <v>1387.6967</v>
      </c>
      <c r="P79" s="19">
        <f>+[1]PAT!S80</f>
        <v>1264.2391</v>
      </c>
      <c r="Q79" s="20">
        <f>+[1]PAT!T80</f>
        <v>1115.0427</v>
      </c>
      <c r="R79" s="18">
        <f t="shared" si="34"/>
        <v>1249.6087724500001</v>
      </c>
      <c r="S79" s="19">
        <f t="shared" si="35"/>
        <v>1263.8161820938303</v>
      </c>
      <c r="T79" s="19">
        <f t="shared" si="36"/>
        <v>1265.9896624434391</v>
      </c>
      <c r="U79" s="19">
        <f t="shared" si="37"/>
        <v>1257.9495998678997</v>
      </c>
      <c r="V79" s="19"/>
      <c r="W79" s="20">
        <f t="shared" si="38"/>
        <v>1282.9075519376972</v>
      </c>
      <c r="X79" s="21"/>
      <c r="Y79" s="42">
        <f t="shared" si="32"/>
        <v>5.75787312029159E-2</v>
      </c>
      <c r="Z79" s="24">
        <f t="shared" si="32"/>
        <v>8.1455810104845705E-2</v>
      </c>
      <c r="AA79" s="24">
        <f t="shared" si="32"/>
        <v>4.7180205376722295E-2</v>
      </c>
      <c r="AB79" s="24">
        <f t="shared" si="32"/>
        <v>5.053416113578213E-2</v>
      </c>
      <c r="AC79" s="24">
        <f t="shared" si="32"/>
        <v>3.8162490382932734E-2</v>
      </c>
      <c r="AD79" s="24">
        <f t="shared" si="32"/>
        <v>5.0106128066557343E-2</v>
      </c>
      <c r="AE79" s="24">
        <f t="shared" si="32"/>
        <v>5.1006615787529963E-2</v>
      </c>
      <c r="AF79" s="24">
        <f t="shared" si="32"/>
        <v>4.8626884841304285E-2</v>
      </c>
      <c r="AG79" s="24">
        <f t="shared" si="32"/>
        <v>4.0202504814176754E-2</v>
      </c>
      <c r="AH79" s="24">
        <f t="shared" si="32"/>
        <v>4.5922504962815358E-2</v>
      </c>
      <c r="AI79" s="24">
        <f t="shared" si="32"/>
        <v>2.735826700390187E-2</v>
      </c>
      <c r="AJ79" s="24">
        <f t="shared" si="32"/>
        <v>6.6876272124626102E-2</v>
      </c>
      <c r="AK79" s="24">
        <f t="shared" si="32"/>
        <v>4.6766736315162039E-2</v>
      </c>
      <c r="AL79" s="24">
        <f t="shared" si="32"/>
        <v>4.2478410609160688E-2</v>
      </c>
      <c r="AM79" s="24">
        <f t="shared" si="32"/>
        <v>6.6510595263563843E-2</v>
      </c>
      <c r="AN79" s="24">
        <f t="shared" si="32"/>
        <v>3.588704860047276E-2</v>
      </c>
      <c r="AO79" s="24">
        <f t="shared" si="30"/>
        <v>5.7579137415155301E-2</v>
      </c>
      <c r="AP79" s="24">
        <f t="shared" si="30"/>
        <v>6.3834829357424905E-2</v>
      </c>
      <c r="AQ79" s="24">
        <f t="shared" si="30"/>
        <v>5.1638486523261529E-2</v>
      </c>
      <c r="AR79" s="24">
        <f t="shared" si="24"/>
        <v>4.9013058769111106E-2</v>
      </c>
      <c r="AS79" s="24" t="e">
        <f t="shared" si="24"/>
        <v>#DIV/0!</v>
      </c>
      <c r="AT79" s="24">
        <f t="shared" si="24"/>
        <v>4.8260482729058474E-2</v>
      </c>
      <c r="AU79" s="21"/>
      <c r="AV79" s="24">
        <f t="shared" si="29"/>
        <v>1.0029307440419424</v>
      </c>
      <c r="AW79" s="24">
        <f t="shared" si="29"/>
        <v>1.0480877985756303</v>
      </c>
      <c r="AX79" s="24">
        <f t="shared" si="29"/>
        <v>1.0411420046564079</v>
      </c>
      <c r="AY79" s="24">
        <f t="shared" si="29"/>
        <v>1.2251292189899501</v>
      </c>
      <c r="AZ79" s="24">
        <f t="shared" si="29"/>
        <v>0.83383743547364553</v>
      </c>
      <c r="BA79" s="24">
        <f t="shared" si="29"/>
        <v>0.9644304806799302</v>
      </c>
      <c r="BB79" s="24">
        <f t="shared" si="29"/>
        <v>0.9078017261547755</v>
      </c>
      <c r="BC79" s="24">
        <f t="shared" si="29"/>
        <v>0.87703588423143031</v>
      </c>
      <c r="BD79" s="24">
        <f t="shared" si="27"/>
        <v>0.7794006020362747</v>
      </c>
      <c r="BE79" s="24">
        <f t="shared" si="27"/>
        <v>0.95322612591144895</v>
      </c>
      <c r="BF79" s="24">
        <f t="shared" si="27"/>
        <v>0.8354487135632378</v>
      </c>
      <c r="BG79" s="24">
        <f t="shared" si="27"/>
        <v>1.2689424702328478</v>
      </c>
      <c r="BH79" s="24">
        <f t="shared" si="27"/>
        <v>1.080143642656918</v>
      </c>
      <c r="BI79" s="24">
        <f t="shared" si="27"/>
        <v>1.2310390570224197</v>
      </c>
      <c r="BJ79" s="24">
        <f t="shared" si="27"/>
        <v>0.98361925102410086</v>
      </c>
      <c r="BK79" s="24">
        <f t="shared" si="27"/>
        <v>0.92349658622618724</v>
      </c>
      <c r="BL79" s="24">
        <f t="shared" si="31"/>
        <v>1.002917345111666</v>
      </c>
      <c r="BM79" s="24">
        <f t="shared" si="31"/>
        <v>1.0799566178542754</v>
      </c>
      <c r="BN79" s="24">
        <f t="shared" si="31"/>
        <v>1.1091474163416546</v>
      </c>
      <c r="BO79" s="24">
        <f t="shared" si="31"/>
        <v>1.0834356849928044</v>
      </c>
      <c r="BP79" s="24" t="e">
        <f t="shared" si="31"/>
        <v>#DIV/0!</v>
      </c>
      <c r="BQ79" s="24">
        <f t="shared" si="31"/>
        <v>0.98282638116539189</v>
      </c>
      <c r="BR79" s="21"/>
      <c r="BS79" s="35">
        <f t="shared" si="39"/>
        <v>44958</v>
      </c>
      <c r="BT79" s="24">
        <f t="shared" si="26"/>
        <v>2.2562159547291634E-2</v>
      </c>
      <c r="BU79" s="24">
        <f t="shared" si="26"/>
        <v>1.3796717923458819E-3</v>
      </c>
      <c r="BV79" s="24">
        <f t="shared" si="26"/>
        <v>7.0623192206834924E-3</v>
      </c>
      <c r="BW79" s="24">
        <f t="shared" si="33"/>
        <v>3.1377660704832709E-3</v>
      </c>
      <c r="BX79" s="24">
        <f t="shared" si="33"/>
        <v>3.3702580273603775E-3</v>
      </c>
      <c r="BY79" s="24">
        <f t="shared" si="33"/>
        <v>2.735538056676571E-3</v>
      </c>
      <c r="BZ79" s="24">
        <f t="shared" si="33"/>
        <v>7.8982571167303395E-3</v>
      </c>
      <c r="CA79" s="24">
        <f t="shared" si="33"/>
        <v>9.3314018836331664E-4</v>
      </c>
      <c r="CB79" s="24">
        <f t="shared" si="33"/>
        <v>3.3084721345938263E-3</v>
      </c>
      <c r="CC79" s="24">
        <f t="shared" si="33"/>
        <v>3.2856136956726931E-4</v>
      </c>
      <c r="CD79" s="24">
        <f t="shared" si="33"/>
        <v>3.5409369079794032E-3</v>
      </c>
      <c r="CE79" s="24">
        <f t="shared" si="33"/>
        <v>1.3208494248685752E-3</v>
      </c>
      <c r="CF79" s="24">
        <f t="shared" si="40"/>
        <v>5.757792985694396E-2</v>
      </c>
    </row>
    <row r="80" spans="1:84" x14ac:dyDescent="0.25">
      <c r="A80" s="31">
        <f>+[1]PAT!A81</f>
        <v>44986</v>
      </c>
      <c r="B80" s="17">
        <f>+[1]PAT!B81</f>
        <v>1336.6514</v>
      </c>
      <c r="C80" s="17">
        <f>+[1]PAT!C81</f>
        <v>1398.1932999999999</v>
      </c>
      <c r="D80" s="17">
        <f>+[1]PAT!D81</f>
        <v>1126.8811000000001</v>
      </c>
      <c r="E80" s="17">
        <f>+[1]PAT!E81</f>
        <v>1458.7229</v>
      </c>
      <c r="F80" s="17">
        <f>+[1]PAT!F81</f>
        <v>1045.6742999999999</v>
      </c>
      <c r="G80" s="17">
        <f>+[1]PAT!G81</f>
        <v>1329.0101999999999</v>
      </c>
      <c r="H80" s="17">
        <f>+[1]PAT!H81</f>
        <v>1428.6304</v>
      </c>
      <c r="I80" s="17">
        <f>+[1]PAT!I81</f>
        <v>1569.2301</v>
      </c>
      <c r="J80" s="17">
        <f>+[1]PAT!J81</f>
        <v>910.66240000000005</v>
      </c>
      <c r="K80" s="17">
        <f>+[1]PAT!K81</f>
        <v>1224.3326999999999</v>
      </c>
      <c r="L80" s="17">
        <f>+[1]PAT!L81</f>
        <v>1024.9632999999999</v>
      </c>
      <c r="M80" s="17">
        <f>+[1]PAT!M81</f>
        <v>1388.6095</v>
      </c>
      <c r="N80" s="17">
        <f>+[1]PAT!N81</f>
        <v>1176.9604999999999</v>
      </c>
      <c r="O80" s="18">
        <f>+[1]PAT!R81</f>
        <v>1499.6039000000001</v>
      </c>
      <c r="P80" s="19">
        <f>+[1]PAT!S81</f>
        <v>1347.8468</v>
      </c>
      <c r="Q80" s="20">
        <f>+[1]PAT!T81</f>
        <v>1198.2039</v>
      </c>
      <c r="R80" s="18">
        <f t="shared" si="34"/>
        <v>1336.62685999</v>
      </c>
      <c r="S80" s="19">
        <f t="shared" si="35"/>
        <v>1357.1462930457083</v>
      </c>
      <c r="T80" s="19">
        <f t="shared" si="36"/>
        <v>1348.0967674490951</v>
      </c>
      <c r="U80" s="19">
        <f t="shared" si="37"/>
        <v>1341.3000474570674</v>
      </c>
      <c r="V80" s="19"/>
      <c r="W80" s="20">
        <f t="shared" si="38"/>
        <v>1368.3022475801968</v>
      </c>
      <c r="X80" s="21"/>
      <c r="Y80" s="42">
        <f t="shared" si="32"/>
        <v>6.9633880946788906E-2</v>
      </c>
      <c r="Z80" s="24">
        <f t="shared" si="32"/>
        <v>8.3565948773015597E-2</v>
      </c>
      <c r="AA80" s="24">
        <f t="shared" si="32"/>
        <v>9.0030019131223327E-2</v>
      </c>
      <c r="AB80" s="24">
        <f t="shared" si="32"/>
        <v>7.7998272805915869E-2</v>
      </c>
      <c r="AC80" s="24">
        <f t="shared" si="32"/>
        <v>4.2977473147681966E-2</v>
      </c>
      <c r="AD80" s="24">
        <f t="shared" si="32"/>
        <v>4.3022831194289513E-2</v>
      </c>
      <c r="AE80" s="24">
        <f t="shared" si="32"/>
        <v>6.1776445147622816E-2</v>
      </c>
      <c r="AF80" s="24">
        <f t="shared" si="32"/>
        <v>4.6388697938543055E-2</v>
      </c>
      <c r="AG80" s="24">
        <f t="shared" si="32"/>
        <v>1.8277419875690537E-2</v>
      </c>
      <c r="AH80" s="24">
        <f t="shared" si="32"/>
        <v>6.8436583834426745E-2</v>
      </c>
      <c r="AI80" s="24">
        <f t="shared" si="32"/>
        <v>0.46938115764429544</v>
      </c>
      <c r="AJ80" s="24">
        <f t="shared" si="32"/>
        <v>5.6850013338016536E-2</v>
      </c>
      <c r="AK80" s="24">
        <f t="shared" si="32"/>
        <v>5.7925476041992718E-2</v>
      </c>
      <c r="AL80" s="24">
        <f t="shared" si="32"/>
        <v>8.0642405505468195E-2</v>
      </c>
      <c r="AM80" s="24">
        <f t="shared" si="32"/>
        <v>6.6132822501692834E-2</v>
      </c>
      <c r="AN80" s="24">
        <f t="shared" si="32"/>
        <v>7.4581179716256552E-2</v>
      </c>
      <c r="AO80" s="24">
        <f t="shared" si="30"/>
        <v>6.9636264932256386E-2</v>
      </c>
      <c r="AP80" s="24">
        <f t="shared" si="30"/>
        <v>7.3847852460041441E-2</v>
      </c>
      <c r="AQ80" s="24">
        <f t="shared" si="30"/>
        <v>6.485606276372291E-2</v>
      </c>
      <c r="AR80" s="24">
        <f t="shared" si="24"/>
        <v>6.6258972217901668E-2</v>
      </c>
      <c r="AS80" s="24" t="e">
        <f t="shared" si="24"/>
        <v>#DIV/0!</v>
      </c>
      <c r="AT80" s="24">
        <f t="shared" si="24"/>
        <v>6.6563405534186604E-2</v>
      </c>
      <c r="AU80" s="21"/>
      <c r="AV80" s="24">
        <f t="shared" si="29"/>
        <v>0.99410355244405535</v>
      </c>
      <c r="AW80" s="24">
        <f t="shared" si="29"/>
        <v>1.0323318481531807</v>
      </c>
      <c r="AX80" s="24">
        <f t="shared" si="29"/>
        <v>1.083580742280462</v>
      </c>
      <c r="AY80" s="24">
        <f t="shared" si="29"/>
        <v>1.2038974242136038</v>
      </c>
      <c r="AZ80" s="24">
        <f t="shared" si="29"/>
        <v>0.75502271582551783</v>
      </c>
      <c r="BA80" s="24">
        <f t="shared" si="29"/>
        <v>0.97191533381644146</v>
      </c>
      <c r="BB80" s="24">
        <f t="shared" si="29"/>
        <v>0.9310925782794961</v>
      </c>
      <c r="BC80" s="24">
        <f t="shared" ref="BC80:BE95" si="41">+I80/I68-1</f>
        <v>0.87183061092888603</v>
      </c>
      <c r="BD80" s="24">
        <f t="shared" si="27"/>
        <v>0.76542132151710374</v>
      </c>
      <c r="BE80" s="24">
        <f t="shared" si="27"/>
        <v>1.0016923110124631</v>
      </c>
      <c r="BF80" s="24">
        <f t="shared" si="27"/>
        <v>0.88678046661291421</v>
      </c>
      <c r="BG80" s="24">
        <f t="shared" si="27"/>
        <v>1.2538180009780655</v>
      </c>
      <c r="BH80" s="24">
        <f t="shared" si="27"/>
        <v>1.0579261842390086</v>
      </c>
      <c r="BI80" s="24">
        <f t="shared" si="27"/>
        <v>1.2292283242076829</v>
      </c>
      <c r="BJ80" s="24">
        <f t="shared" si="27"/>
        <v>0.97479505875902839</v>
      </c>
      <c r="BK80" s="24">
        <f t="shared" si="27"/>
        <v>0.90938391734125124</v>
      </c>
      <c r="BL80" s="24">
        <f t="shared" si="31"/>
        <v>0.99408855306357724</v>
      </c>
      <c r="BM80" s="24">
        <f t="shared" si="31"/>
        <v>1.0756999176963702</v>
      </c>
      <c r="BN80" s="24">
        <f t="shared" si="31"/>
        <v>1.111287058513847</v>
      </c>
      <c r="BO80" s="24">
        <f t="shared" si="31"/>
        <v>1.0883490642776734</v>
      </c>
      <c r="BP80" s="24" t="e">
        <f t="shared" si="31"/>
        <v>#DIV/0!</v>
      </c>
      <c r="BQ80" s="24">
        <f t="shared" si="31"/>
        <v>0.98679023745232475</v>
      </c>
      <c r="BR80" s="21"/>
      <c r="BS80" s="35">
        <f t="shared" si="39"/>
        <v>44986</v>
      </c>
      <c r="BT80" s="24">
        <f t="shared" si="26"/>
        <v>2.3669223857055766E-2</v>
      </c>
      <c r="BU80" s="24">
        <f t="shared" si="26"/>
        <v>2.6068258358744141E-3</v>
      </c>
      <c r="BV80" s="24">
        <f t="shared" si="26"/>
        <v>1.0827912561633016E-2</v>
      </c>
      <c r="BW80" s="24">
        <f t="shared" si="33"/>
        <v>3.4687848006757119E-3</v>
      </c>
      <c r="BX80" s="24">
        <f t="shared" si="33"/>
        <v>2.8733714938247888E-3</v>
      </c>
      <c r="BY80" s="24">
        <f t="shared" si="33"/>
        <v>3.2925464205733729E-3</v>
      </c>
      <c r="BZ80" s="24">
        <f t="shared" si="33"/>
        <v>7.4709405670217886E-3</v>
      </c>
      <c r="CA80" s="24">
        <f t="shared" si="33"/>
        <v>4.1726682481957864E-4</v>
      </c>
      <c r="CB80" s="24">
        <f t="shared" si="33"/>
        <v>4.8761497381834447E-3</v>
      </c>
      <c r="CC80" s="24">
        <f t="shared" si="33"/>
        <v>5.4759916839683901E-3</v>
      </c>
      <c r="CD80" s="24">
        <f t="shared" si="33"/>
        <v>3.0365333223434498E-3</v>
      </c>
      <c r="CE80" s="24">
        <f t="shared" si="33"/>
        <v>1.6192841506856596E-3</v>
      </c>
      <c r="CF80" s="24">
        <f t="shared" si="40"/>
        <v>6.9634831256659382E-2</v>
      </c>
    </row>
    <row r="81" spans="1:84" x14ac:dyDescent="0.25">
      <c r="A81" s="31">
        <f>+[1]PAT!A82</f>
        <v>45017</v>
      </c>
      <c r="B81" s="17">
        <f>+[1]PAT!B82</f>
        <v>1445.0456999999999</v>
      </c>
      <c r="C81" s="17">
        <f>+[1]PAT!C82</f>
        <v>1535.8897999999999</v>
      </c>
      <c r="D81" s="17">
        <f>+[1]PAT!D82</f>
        <v>1157.4866999999999</v>
      </c>
      <c r="E81" s="17">
        <f>+[1]PAT!E82</f>
        <v>1600.6309000000001</v>
      </c>
      <c r="F81" s="17">
        <f>+[1]PAT!F82</f>
        <v>1116.133</v>
      </c>
      <c r="G81" s="17">
        <f>+[1]PAT!G82</f>
        <v>1445.2934</v>
      </c>
      <c r="H81" s="17">
        <f>+[1]PAT!H82</f>
        <v>1506.9556</v>
      </c>
      <c r="I81" s="17">
        <f>+[1]PAT!I82</f>
        <v>1682.5153</v>
      </c>
      <c r="J81" s="17">
        <f>+[1]PAT!J82</f>
        <v>958.52719999999999</v>
      </c>
      <c r="K81" s="17">
        <f>+[1]PAT!K82</f>
        <v>1311.8408999999999</v>
      </c>
      <c r="L81" s="17">
        <f>+[1]PAT!L82</f>
        <v>1051.1584</v>
      </c>
      <c r="M81" s="17">
        <f>+[1]PAT!M82</f>
        <v>1512.6840999999999</v>
      </c>
      <c r="N81" s="17">
        <f>+[1]PAT!N82</f>
        <v>1253.3177000000001</v>
      </c>
      <c r="O81" s="18">
        <f>+[1]PAT!R82</f>
        <v>1666.5002999999999</v>
      </c>
      <c r="P81" s="19">
        <f>+[1]PAT!S82</f>
        <v>1460.1668999999999</v>
      </c>
      <c r="Q81" s="20">
        <f>+[1]PAT!T82</f>
        <v>1257.2091</v>
      </c>
      <c r="R81" s="18">
        <f t="shared" si="34"/>
        <v>1445.0198352100001</v>
      </c>
      <c r="S81" s="19">
        <f t="shared" si="35"/>
        <v>1478.0551692713834</v>
      </c>
      <c r="T81" s="19">
        <f t="shared" si="36"/>
        <v>1464.9212813065612</v>
      </c>
      <c r="U81" s="19">
        <f t="shared" si="37"/>
        <v>1456.9082324636724</v>
      </c>
      <c r="V81" s="19"/>
      <c r="W81" s="20">
        <f t="shared" si="38"/>
        <v>1472.4381540700908</v>
      </c>
      <c r="X81" s="21"/>
      <c r="Y81" s="42">
        <f t="shared" si="32"/>
        <v>8.1093918728547987E-2</v>
      </c>
      <c r="Z81" s="24">
        <f t="shared" si="32"/>
        <v>9.8481733534268923E-2</v>
      </c>
      <c r="AA81" s="24">
        <f t="shared" si="32"/>
        <v>2.7159564571630268E-2</v>
      </c>
      <c r="AB81" s="24">
        <f t="shared" ref="AB81:AN95" si="42">+E81/E80-1</f>
        <v>9.7282355682494659E-2</v>
      </c>
      <c r="AC81" s="24">
        <f t="shared" si="42"/>
        <v>6.7381114750549198E-2</v>
      </c>
      <c r="AD81" s="24">
        <f t="shared" si="42"/>
        <v>8.7496092956999227E-2</v>
      </c>
      <c r="AE81" s="24">
        <f t="shared" si="42"/>
        <v>5.4825376808445236E-2</v>
      </c>
      <c r="AF81" s="24">
        <f t="shared" si="42"/>
        <v>7.2191579807193262E-2</v>
      </c>
      <c r="AG81" s="24">
        <f t="shared" si="42"/>
        <v>5.2560421952196457E-2</v>
      </c>
      <c r="AH81" s="24">
        <f t="shared" si="42"/>
        <v>7.1474199782461056E-2</v>
      </c>
      <c r="AI81" s="24">
        <f t="shared" si="42"/>
        <v>2.5557110191165133E-2</v>
      </c>
      <c r="AJ81" s="24">
        <f t="shared" si="42"/>
        <v>8.935168598515264E-2</v>
      </c>
      <c r="AK81" s="24">
        <f t="shared" si="42"/>
        <v>6.4876603760279261E-2</v>
      </c>
      <c r="AL81" s="24">
        <f t="shared" si="42"/>
        <v>0.11129365561132509</v>
      </c>
      <c r="AM81" s="24">
        <f t="shared" si="42"/>
        <v>8.3332987102094913E-2</v>
      </c>
      <c r="AN81" s="24">
        <f t="shared" si="42"/>
        <v>4.9244707015225098E-2</v>
      </c>
      <c r="AO81" s="24">
        <f t="shared" si="30"/>
        <v>8.109441644829074E-2</v>
      </c>
      <c r="AP81" s="24">
        <f t="shared" si="30"/>
        <v>8.9090525351052108E-2</v>
      </c>
      <c r="AQ81" s="24">
        <f t="shared" si="30"/>
        <v>8.665884874015739E-2</v>
      </c>
      <c r="AR81" s="24">
        <f t="shared" si="24"/>
        <v>8.6191143604134934E-2</v>
      </c>
      <c r="AS81" s="24" t="e">
        <f t="shared" si="24"/>
        <v>#DIV/0!</v>
      </c>
      <c r="AT81" s="24">
        <f t="shared" si="24"/>
        <v>7.6105923727053382E-2</v>
      </c>
      <c r="AU81" s="21"/>
      <c r="AV81" s="24">
        <f t="shared" ref="AV81:BB95" si="43">+B81/B69-1</f>
        <v>1.0359572493495355</v>
      </c>
      <c r="AW81" s="24">
        <f t="shared" si="43"/>
        <v>1.0914904818099442</v>
      </c>
      <c r="AX81" s="24">
        <f t="shared" si="43"/>
        <v>1.0930309135628873</v>
      </c>
      <c r="AY81" s="24">
        <f t="shared" si="43"/>
        <v>1.2150130592744652</v>
      </c>
      <c r="AZ81" s="24">
        <f t="shared" si="43"/>
        <v>0.77646376859573585</v>
      </c>
      <c r="BA81" s="24">
        <f t="shared" si="43"/>
        <v>1.0582079766497068</v>
      </c>
      <c r="BB81" s="24">
        <f t="shared" si="43"/>
        <v>0.92734969330959749</v>
      </c>
      <c r="BC81" s="24">
        <f t="shared" si="41"/>
        <v>0.91827996440069604</v>
      </c>
      <c r="BD81" s="24">
        <f t="shared" si="27"/>
        <v>0.79330589225989256</v>
      </c>
      <c r="BE81" s="24">
        <f t="shared" si="27"/>
        <v>1.0628174207189223</v>
      </c>
      <c r="BF81" s="24">
        <f t="shared" si="27"/>
        <v>0.9013367584796157</v>
      </c>
      <c r="BG81" s="24">
        <f t="shared" si="27"/>
        <v>1.276021387934748</v>
      </c>
      <c r="BH81" s="24">
        <f t="shared" si="27"/>
        <v>1.0784918518233524</v>
      </c>
      <c r="BI81" s="24">
        <f t="shared" si="27"/>
        <v>1.3122243177690764</v>
      </c>
      <c r="BJ81" s="24">
        <f t="shared" si="27"/>
        <v>1.0168889618200976</v>
      </c>
      <c r="BK81" s="24">
        <f t="shared" si="27"/>
        <v>0.91941404859844256</v>
      </c>
      <c r="BL81" s="24">
        <f t="shared" si="31"/>
        <v>1.0359443391899412</v>
      </c>
      <c r="BM81" s="24">
        <f t="shared" si="31"/>
        <v>1.1229281552963961</v>
      </c>
      <c r="BN81" s="24">
        <f t="shared" si="31"/>
        <v>1.1516359129873939</v>
      </c>
      <c r="BO81" s="24">
        <f t="shared" si="31"/>
        <v>1.1313464169791771</v>
      </c>
      <c r="BP81" s="24" t="e">
        <f t="shared" si="31"/>
        <v>#DIV/0!</v>
      </c>
      <c r="BQ81" s="24">
        <f t="shared" si="31"/>
        <v>1.0257435586807886</v>
      </c>
      <c r="BR81" s="21"/>
      <c r="BS81" s="35">
        <f t="shared" si="39"/>
        <v>45017</v>
      </c>
      <c r="BT81" s="24">
        <f t="shared" si="26"/>
        <v>2.8257292776560892E-2</v>
      </c>
      <c r="BU81" s="24">
        <f t="shared" si="26"/>
        <v>8.0140266938709338E-4</v>
      </c>
      <c r="BV81" s="24">
        <f t="shared" si="26"/>
        <v>1.3610583582226464E-2</v>
      </c>
      <c r="BW81" s="24">
        <f t="shared" si="33"/>
        <v>5.3029123524652826E-3</v>
      </c>
      <c r="BX81" s="24">
        <f t="shared" si="33"/>
        <v>5.6982318650921288E-3</v>
      </c>
      <c r="BY81" s="24">
        <f t="shared" si="33"/>
        <v>2.9006047500492647E-3</v>
      </c>
      <c r="BZ81" s="24">
        <f t="shared" si="33"/>
        <v>1.1373850983135921E-2</v>
      </c>
      <c r="CA81" s="24">
        <f t="shared" si="33"/>
        <v>1.142322613061265E-3</v>
      </c>
      <c r="CB81" s="24">
        <f t="shared" si="33"/>
        <v>5.0868813963012346E-3</v>
      </c>
      <c r="CC81" s="24">
        <f t="shared" si="33"/>
        <v>4.0958891001797689E-4</v>
      </c>
      <c r="CD81" s="24">
        <f t="shared" si="33"/>
        <v>4.7155074838510598E-3</v>
      </c>
      <c r="CE81" s="24">
        <f t="shared" si="33"/>
        <v>1.7937482278475934E-3</v>
      </c>
      <c r="CF81" s="24">
        <f t="shared" si="40"/>
        <v>8.1092927609996202E-2</v>
      </c>
    </row>
    <row r="82" spans="1:84" x14ac:dyDescent="0.25">
      <c r="A82" s="31">
        <f>+[1]PAT!A83</f>
        <v>45047</v>
      </c>
      <c r="B82" s="17">
        <f>+[1]PAT!B83</f>
        <v>1550.0989999999999</v>
      </c>
      <c r="C82" s="17">
        <f>+[1]PAT!C83</f>
        <v>1639.4203</v>
      </c>
      <c r="D82" s="17">
        <f>+[1]PAT!D83</f>
        <v>1254.8889999999999</v>
      </c>
      <c r="E82" s="17">
        <f>+[1]PAT!E83</f>
        <v>1703.8019999999999</v>
      </c>
      <c r="F82" s="17">
        <f>+[1]PAT!F83</f>
        <v>1200.2554</v>
      </c>
      <c r="G82" s="17">
        <f>+[1]PAT!G83</f>
        <v>1569.7257999999999</v>
      </c>
      <c r="H82" s="17">
        <f>+[1]PAT!H83</f>
        <v>1662.8431</v>
      </c>
      <c r="I82" s="17">
        <f>+[1]PAT!I83</f>
        <v>1784.1682000000001</v>
      </c>
      <c r="J82" s="17">
        <f>+[1]PAT!J83</f>
        <v>1033.6514</v>
      </c>
      <c r="K82" s="17">
        <f>+[1]PAT!K83</f>
        <v>1443.8895</v>
      </c>
      <c r="L82" s="17">
        <f>+[1]PAT!L83</f>
        <v>1092.6398999999999</v>
      </c>
      <c r="M82" s="17">
        <f>+[1]PAT!M83</f>
        <v>1635.3117999999999</v>
      </c>
      <c r="N82" s="17">
        <f>+[1]PAT!N83</f>
        <v>1326.4111</v>
      </c>
      <c r="O82" s="18">
        <f>+[1]PAT!R83</f>
        <v>1786.5306</v>
      </c>
      <c r="P82" s="19">
        <f>+[1]PAT!S83</f>
        <v>1566.0125</v>
      </c>
      <c r="Q82" s="20">
        <f>+[1]PAT!T83</f>
        <v>1350.3371</v>
      </c>
      <c r="R82" s="18">
        <f t="shared" si="34"/>
        <v>1550.0733744200002</v>
      </c>
      <c r="S82" s="19">
        <f t="shared" si="35"/>
        <v>1586.6222985669031</v>
      </c>
      <c r="T82" s="19">
        <f t="shared" si="36"/>
        <v>1578.5006177319003</v>
      </c>
      <c r="U82" s="19">
        <f t="shared" si="37"/>
        <v>1568.9695475231174</v>
      </c>
      <c r="V82" s="19"/>
      <c r="W82" s="20">
        <f t="shared" si="38"/>
        <v>1581.0119385314297</v>
      </c>
      <c r="X82" s="21"/>
      <c r="Y82" s="42">
        <f t="shared" ref="Y82:AA95" si="44">+B82/B81-1</f>
        <v>7.2698946476225768E-2</v>
      </c>
      <c r="Z82" s="24">
        <f t="shared" si="44"/>
        <v>6.7407505408265678E-2</v>
      </c>
      <c r="AA82" s="24">
        <f t="shared" si="44"/>
        <v>8.4149822196661006E-2</v>
      </c>
      <c r="AB82" s="24">
        <f t="shared" si="42"/>
        <v>6.4456521487870733E-2</v>
      </c>
      <c r="AC82" s="24">
        <f t="shared" si="42"/>
        <v>7.5369512414739104E-2</v>
      </c>
      <c r="AD82" s="24">
        <f t="shared" si="42"/>
        <v>8.609490640447115E-2</v>
      </c>
      <c r="AE82" s="24">
        <f t="shared" si="42"/>
        <v>0.10344531716793792</v>
      </c>
      <c r="AF82" s="24">
        <f t="shared" si="42"/>
        <v>6.0417221763154227E-2</v>
      </c>
      <c r="AG82" s="24">
        <f t="shared" si="42"/>
        <v>7.8374614721418379E-2</v>
      </c>
      <c r="AH82" s="24">
        <f t="shared" si="42"/>
        <v>0.10065900521930682</v>
      </c>
      <c r="AI82" s="24">
        <f t="shared" si="42"/>
        <v>3.9462653773208567E-2</v>
      </c>
      <c r="AJ82" s="24">
        <f t="shared" si="42"/>
        <v>8.1066297979862423E-2</v>
      </c>
      <c r="AK82" s="24">
        <f t="shared" si="42"/>
        <v>5.83199295757173E-2</v>
      </c>
      <c r="AL82" s="24">
        <f t="shared" si="42"/>
        <v>7.2025369572390696E-2</v>
      </c>
      <c r="AM82" s="24">
        <f t="shared" si="42"/>
        <v>7.2488699750693053E-2</v>
      </c>
      <c r="AN82" s="24">
        <f t="shared" si="42"/>
        <v>7.40751876517598E-2</v>
      </c>
      <c r="AO82" s="24">
        <f t="shared" si="30"/>
        <v>7.2700413274765063E-2</v>
      </c>
      <c r="AP82" s="24">
        <f t="shared" si="30"/>
        <v>7.3452690774078899E-2</v>
      </c>
      <c r="AQ82" s="24">
        <f t="shared" si="30"/>
        <v>7.7532723344723165E-2</v>
      </c>
      <c r="AR82" s="24">
        <f t="shared" si="24"/>
        <v>7.6917209033781075E-2</v>
      </c>
      <c r="AS82" s="24" t="e">
        <f t="shared" si="24"/>
        <v>#DIV/0!</v>
      </c>
      <c r="AT82" s="24">
        <f t="shared" si="24"/>
        <v>7.3737415837276998E-2</v>
      </c>
      <c r="AU82" s="21"/>
      <c r="AV82" s="24">
        <f t="shared" si="43"/>
        <v>1.0825813007966238</v>
      </c>
      <c r="AW82" s="24">
        <f t="shared" si="43"/>
        <v>1.1338799819961802</v>
      </c>
      <c r="AX82" s="24">
        <f t="shared" si="43"/>
        <v>1.1545925554045393</v>
      </c>
      <c r="AY82" s="24">
        <f t="shared" si="43"/>
        <v>1.2172467184448732</v>
      </c>
      <c r="AZ82" s="24">
        <f t="shared" si="43"/>
        <v>0.86611339885936323</v>
      </c>
      <c r="BA82" s="24">
        <f t="shared" si="43"/>
        <v>1.1337319714029968</v>
      </c>
      <c r="BB82" s="24">
        <f t="shared" si="43"/>
        <v>0.99930156111730994</v>
      </c>
      <c r="BC82" s="24">
        <f t="shared" si="41"/>
        <v>0.92593637668800399</v>
      </c>
      <c r="BD82" s="24">
        <f t="shared" si="27"/>
        <v>0.8597779856489709</v>
      </c>
      <c r="BE82" s="24">
        <f t="shared" si="27"/>
        <v>1.158370281809959</v>
      </c>
      <c r="BF82" s="24">
        <f t="shared" si="27"/>
        <v>0.94084338520035704</v>
      </c>
      <c r="BG82" s="24">
        <f t="shared" si="27"/>
        <v>1.3754948548747699</v>
      </c>
      <c r="BH82" s="24">
        <f t="shared" si="27"/>
        <v>1.0992390163982684</v>
      </c>
      <c r="BI82" s="24">
        <f t="shared" si="27"/>
        <v>1.3466785445666885</v>
      </c>
      <c r="BJ82" s="24">
        <f t="shared" si="27"/>
        <v>1.0637339475462584</v>
      </c>
      <c r="BK82" s="24">
        <f t="shared" si="27"/>
        <v>0.9718126013222157</v>
      </c>
      <c r="BL82" s="24">
        <f t="shared" si="31"/>
        <v>1.0825756594885019</v>
      </c>
      <c r="BM82" s="24">
        <f t="shared" si="31"/>
        <v>1.1703276167237266</v>
      </c>
      <c r="BN82" s="24">
        <f t="shared" si="31"/>
        <v>1.2018938342210146</v>
      </c>
      <c r="BO82" s="24">
        <f t="shared" si="31"/>
        <v>1.1741111741096102</v>
      </c>
      <c r="BP82" s="24" t="e">
        <f t="shared" si="31"/>
        <v>#DIV/0!</v>
      </c>
      <c r="BQ82" s="24">
        <f t="shared" si="31"/>
        <v>1.0619772085942358</v>
      </c>
      <c r="BR82" s="21"/>
      <c r="BS82" s="35">
        <f t="shared" si="39"/>
        <v>45047</v>
      </c>
      <c r="BT82" s="24">
        <f t="shared" si="26"/>
        <v>1.9652261620514852E-2</v>
      </c>
      <c r="BU82" s="24">
        <f t="shared" si="26"/>
        <v>2.3591506483151359E-3</v>
      </c>
      <c r="BV82" s="24">
        <f t="shared" si="26"/>
        <v>9.1530219563298078E-3</v>
      </c>
      <c r="BW82" s="24">
        <f t="shared" si="33"/>
        <v>5.8563638783188637E-3</v>
      </c>
      <c r="BX82" s="24">
        <f t="shared" si="33"/>
        <v>5.6401830059769013E-3</v>
      </c>
      <c r="BY82" s="24">
        <f t="shared" si="33"/>
        <v>5.3399219484892438E-3</v>
      </c>
      <c r="BZ82" s="24">
        <f t="shared" si="33"/>
        <v>9.4404067497657739E-3</v>
      </c>
      <c r="CA82" s="24">
        <f t="shared" si="33"/>
        <v>1.6583987482195195E-3</v>
      </c>
      <c r="CB82" s="24">
        <f t="shared" si="33"/>
        <v>7.1002434179071343E-3</v>
      </c>
      <c r="CC82" s="24">
        <f t="shared" si="33"/>
        <v>5.9995566230188933E-4</v>
      </c>
      <c r="CD82" s="24">
        <f t="shared" si="33"/>
        <v>4.3109274398726635E-3</v>
      </c>
      <c r="CE82" s="24">
        <f t="shared" si="33"/>
        <v>1.5882769382310879E-3</v>
      </c>
      <c r="CF82" s="24">
        <f t="shared" si="40"/>
        <v>7.2699112014242867E-2</v>
      </c>
    </row>
    <row r="83" spans="1:84" x14ac:dyDescent="0.25">
      <c r="A83" s="31">
        <f>+[1]PAT!A84</f>
        <v>45078</v>
      </c>
      <c r="B83" s="17">
        <f>+[1]PAT!B84</f>
        <v>1655.1801</v>
      </c>
      <c r="C83" s="17">
        <f>+[1]PAT!C84</f>
        <v>1732.4087</v>
      </c>
      <c r="D83" s="17">
        <f>+[1]PAT!D84</f>
        <v>1306.1564000000001</v>
      </c>
      <c r="E83" s="17">
        <f>+[1]PAT!E84</f>
        <v>1799.9768999999999</v>
      </c>
      <c r="F83" s="17">
        <f>+[1]PAT!F84</f>
        <v>1364.8733999999999</v>
      </c>
      <c r="G83" s="17">
        <f>+[1]PAT!G84</f>
        <v>1683.7420999999999</v>
      </c>
      <c r="H83" s="17">
        <f>+[1]PAT!H84</f>
        <v>1799.0871</v>
      </c>
      <c r="I83" s="17">
        <f>+[1]PAT!I84</f>
        <v>1892.5838000000001</v>
      </c>
      <c r="J83" s="17">
        <f>+[1]PAT!J84</f>
        <v>1097.7895000000001</v>
      </c>
      <c r="K83" s="17">
        <f>+[1]PAT!K84</f>
        <v>1554.9893999999999</v>
      </c>
      <c r="L83" s="17">
        <f>+[1]PAT!L84</f>
        <v>1121.9921999999999</v>
      </c>
      <c r="M83" s="17">
        <f>+[1]PAT!M84</f>
        <v>1754.7671</v>
      </c>
      <c r="N83" s="17">
        <f>+[1]PAT!N84</f>
        <v>1414.663</v>
      </c>
      <c r="O83" s="18">
        <f>+[1]PAT!R84</f>
        <v>1887.5841</v>
      </c>
      <c r="P83" s="19">
        <f>+[1]PAT!S84</f>
        <v>1667.8398999999999</v>
      </c>
      <c r="Q83" s="20">
        <f>+[1]PAT!T84</f>
        <v>1468.896</v>
      </c>
      <c r="R83" s="18">
        <f t="shared" si="34"/>
        <v>1655.1575332800001</v>
      </c>
      <c r="S83" s="19">
        <f t="shared" si="35"/>
        <v>1684.0286465530248</v>
      </c>
      <c r="T83" s="19">
        <f t="shared" si="36"/>
        <v>1683.9010446549771</v>
      </c>
      <c r="U83" s="19">
        <f t="shared" si="37"/>
        <v>1672.0120234808453</v>
      </c>
      <c r="V83" s="19"/>
      <c r="W83" s="20">
        <f t="shared" si="38"/>
        <v>1683.2818842017432</v>
      </c>
      <c r="X83" s="21"/>
      <c r="Y83" s="42">
        <f t="shared" si="44"/>
        <v>6.7789928256195342E-2</v>
      </c>
      <c r="Z83" s="24">
        <f t="shared" si="44"/>
        <v>5.6720293142643152E-2</v>
      </c>
      <c r="AA83" s="24">
        <f t="shared" si="44"/>
        <v>4.0854131321575116E-2</v>
      </c>
      <c r="AB83" s="24">
        <f t="shared" si="42"/>
        <v>5.6447228022974416E-2</v>
      </c>
      <c r="AC83" s="24">
        <f t="shared" si="42"/>
        <v>0.1371524760480145</v>
      </c>
      <c r="AD83" s="24">
        <f t="shared" si="42"/>
        <v>7.2634532731767454E-2</v>
      </c>
      <c r="AE83" s="24">
        <f t="shared" si="42"/>
        <v>8.1934368913098243E-2</v>
      </c>
      <c r="AF83" s="24">
        <f t="shared" si="42"/>
        <v>6.0765347123662439E-2</v>
      </c>
      <c r="AG83" s="24">
        <f t="shared" si="42"/>
        <v>6.2050029632814363E-2</v>
      </c>
      <c r="AH83" s="24">
        <f t="shared" si="42"/>
        <v>7.6944877014480717E-2</v>
      </c>
      <c r="AI83" s="24">
        <f t="shared" si="42"/>
        <v>2.6863653798474774E-2</v>
      </c>
      <c r="AJ83" s="24">
        <f t="shared" si="42"/>
        <v>7.3047415177949659E-2</v>
      </c>
      <c r="AK83" s="24">
        <f t="shared" si="42"/>
        <v>6.6534349720082986E-2</v>
      </c>
      <c r="AL83" s="24">
        <f t="shared" si="42"/>
        <v>5.6564102512433934E-2</v>
      </c>
      <c r="AM83" s="24">
        <f t="shared" si="42"/>
        <v>6.5023363478899476E-2</v>
      </c>
      <c r="AN83" s="24">
        <f t="shared" si="42"/>
        <v>8.7799483551181501E-2</v>
      </c>
      <c r="AO83" s="24">
        <f t="shared" si="30"/>
        <v>6.7793022313746842E-2</v>
      </c>
      <c r="AP83" s="24">
        <f t="shared" si="30"/>
        <v>6.1392272170952555E-2</v>
      </c>
      <c r="AQ83" s="24">
        <f t="shared" si="30"/>
        <v>6.6772496468530562E-2</v>
      </c>
      <c r="AR83" s="24">
        <f t="shared" si="24"/>
        <v>6.5675255533415466E-2</v>
      </c>
      <c r="AS83" s="24" t="e">
        <f t="shared" si="24"/>
        <v>#DIV/0!</v>
      </c>
      <c r="AT83" s="24">
        <f t="shared" si="24"/>
        <v>6.4686384193474167E-2</v>
      </c>
      <c r="AU83" s="21"/>
      <c r="AV83" s="24">
        <f t="shared" si="43"/>
        <v>1.1162143191389799</v>
      </c>
      <c r="AW83" s="24">
        <f t="shared" si="43"/>
        <v>1.1562556865294935</v>
      </c>
      <c r="AX83" s="24">
        <f t="shared" si="43"/>
        <v>1.0977424505571842</v>
      </c>
      <c r="AY83" s="24">
        <f t="shared" si="43"/>
        <v>1.1897417312466287</v>
      </c>
      <c r="AZ83" s="24">
        <f t="shared" si="43"/>
        <v>1.0206528394804382</v>
      </c>
      <c r="BA83" s="24">
        <f t="shared" si="43"/>
        <v>1.1802804860646563</v>
      </c>
      <c r="BB83" s="24">
        <f t="shared" si="43"/>
        <v>1.0319392051538054</v>
      </c>
      <c r="BC83" s="24">
        <f t="shared" si="41"/>
        <v>0.95113341140957886</v>
      </c>
      <c r="BD83" s="24">
        <f t="shared" si="27"/>
        <v>0.96501090808071477</v>
      </c>
      <c r="BE83" s="24">
        <f t="shared" si="27"/>
        <v>1.2355545888053876</v>
      </c>
      <c r="BF83" s="24">
        <f t="shared" ref="BF83:BK95" si="45">+L83/L71-1</f>
        <v>0.97460624634598503</v>
      </c>
      <c r="BG83" s="24">
        <f t="shared" si="45"/>
        <v>1.382483314293566</v>
      </c>
      <c r="BH83" s="24">
        <f t="shared" si="45"/>
        <v>1.1273662060385576</v>
      </c>
      <c r="BI83" s="24">
        <f t="shared" si="45"/>
        <v>1.3393714726638497</v>
      </c>
      <c r="BJ83" s="24">
        <f t="shared" si="45"/>
        <v>1.0924818991723364</v>
      </c>
      <c r="BK83" s="24">
        <f t="shared" si="45"/>
        <v>1.0501912298082341</v>
      </c>
      <c r="BL83" s="24">
        <f t="shared" si="31"/>
        <v>1.116219052149011</v>
      </c>
      <c r="BM83" s="24">
        <f t="shared" si="31"/>
        <v>1.1868462486101934</v>
      </c>
      <c r="BN83" s="24">
        <f t="shared" si="31"/>
        <v>1.2192101094256143</v>
      </c>
      <c r="BO83" s="24">
        <f t="shared" si="31"/>
        <v>1.1927517781242489</v>
      </c>
      <c r="BP83" s="24" t="e">
        <f t="shared" si="31"/>
        <v>#DIV/0!</v>
      </c>
      <c r="BQ83" s="24">
        <f t="shared" si="31"/>
        <v>1.0888614479620791</v>
      </c>
      <c r="BR83" s="21"/>
      <c r="BS83" s="35">
        <f t="shared" si="39"/>
        <v>45078</v>
      </c>
      <c r="BT83" s="24">
        <f t="shared" si="26"/>
        <v>1.6454896184050171E-2</v>
      </c>
      <c r="BU83" s="24">
        <f t="shared" si="26"/>
        <v>1.1575770321766588E-3</v>
      </c>
      <c r="BV83" s="24">
        <f t="shared" si="26"/>
        <v>7.9540869196096497E-3</v>
      </c>
      <c r="BW83" s="24">
        <f t="shared" si="33"/>
        <v>1.0683556856691085E-2</v>
      </c>
      <c r="BX83" s="24">
        <f t="shared" si="33"/>
        <v>4.8178004437135959E-3</v>
      </c>
      <c r="BY83" s="24">
        <f t="shared" si="33"/>
        <v>4.3507401785305303E-3</v>
      </c>
      <c r="BZ83" s="24">
        <f t="shared" si="33"/>
        <v>9.3860930946991165E-3</v>
      </c>
      <c r="CA83" s="24">
        <f t="shared" si="33"/>
        <v>1.3199191729044428E-3</v>
      </c>
      <c r="CB83" s="24">
        <f t="shared" si="33"/>
        <v>5.568974775159519E-3</v>
      </c>
      <c r="CC83" s="24">
        <f t="shared" si="33"/>
        <v>3.9575734840161837E-4</v>
      </c>
      <c r="CD83" s="24">
        <f t="shared" si="33"/>
        <v>3.9148010804471228E-3</v>
      </c>
      <c r="CE83" s="24">
        <f t="shared" si="33"/>
        <v>1.7876985018376239E-3</v>
      </c>
      <c r="CF83" s="24">
        <f t="shared" si="40"/>
        <v>6.7791901588221126E-2</v>
      </c>
    </row>
    <row r="84" spans="1:84" x14ac:dyDescent="0.25">
      <c r="A84" s="31">
        <f>+[1]PAT!A85</f>
        <v>45108</v>
      </c>
      <c r="B84" s="17">
        <f>+[1]PAT!B85</f>
        <v>1784.2535</v>
      </c>
      <c r="C84" s="17">
        <f>+[1]PAT!C85</f>
        <v>1854.6382000000001</v>
      </c>
      <c r="D84" s="17">
        <f>+[1]PAT!D85</f>
        <v>1441.6839</v>
      </c>
      <c r="E84" s="17">
        <f>+[1]PAT!E85</f>
        <v>1905.5471</v>
      </c>
      <c r="F84" s="17">
        <f>+[1]PAT!F85</f>
        <v>1444.6584</v>
      </c>
      <c r="G84" s="17">
        <f>+[1]PAT!G85</f>
        <v>1841.4126000000001</v>
      </c>
      <c r="H84" s="17">
        <f>+[1]PAT!H85</f>
        <v>1972.1995999999999</v>
      </c>
      <c r="I84" s="17">
        <f>+[1]PAT!I85</f>
        <v>2073.4832999999999</v>
      </c>
      <c r="J84" s="17">
        <f>+[1]PAT!J85</f>
        <v>1232.9683</v>
      </c>
      <c r="K84" s="17">
        <f>+[1]PAT!K85</f>
        <v>1693.4572000000001</v>
      </c>
      <c r="L84" s="17">
        <f>+[1]PAT!L85</f>
        <v>1163.2724000000001</v>
      </c>
      <c r="M84" s="17">
        <f>+[1]PAT!M85</f>
        <v>1878.5618999999999</v>
      </c>
      <c r="N84" s="17">
        <f>+[1]PAT!N85</f>
        <v>1537.0217</v>
      </c>
      <c r="O84" s="18">
        <f>+[1]PAT!R85</f>
        <v>2017.2971</v>
      </c>
      <c r="P84" s="19">
        <f>+[1]PAT!S85</f>
        <v>1798.0599</v>
      </c>
      <c r="Q84" s="20">
        <f>+[1]PAT!T85</f>
        <v>1593.7012999999999</v>
      </c>
      <c r="R84" s="18">
        <f t="shared" si="34"/>
        <v>1784.2269646500001</v>
      </c>
      <c r="S84" s="19">
        <f t="shared" si="35"/>
        <v>1809.2697369437324</v>
      </c>
      <c r="T84" s="19">
        <f t="shared" si="36"/>
        <v>1810.4601636312216</v>
      </c>
      <c r="U84" s="19">
        <f t="shared" si="37"/>
        <v>1799.0349053500663</v>
      </c>
      <c r="V84" s="19"/>
      <c r="W84" s="20">
        <f t="shared" si="38"/>
        <v>1825.1014098460971</v>
      </c>
      <c r="X84" s="21"/>
      <c r="Y84" s="42">
        <f t="shared" si="44"/>
        <v>7.7981483706818455E-2</v>
      </c>
      <c r="Z84" s="24">
        <f t="shared" si="44"/>
        <v>7.055465606932132E-2</v>
      </c>
      <c r="AA84" s="24">
        <f t="shared" si="44"/>
        <v>0.10376054506183174</v>
      </c>
      <c r="AB84" s="24">
        <f t="shared" si="42"/>
        <v>5.8650863797196529E-2</v>
      </c>
      <c r="AC84" s="24">
        <f t="shared" si="42"/>
        <v>5.8455971081273983E-2</v>
      </c>
      <c r="AD84" s="24">
        <f t="shared" si="42"/>
        <v>9.3642904100337043E-2</v>
      </c>
      <c r="AE84" s="24">
        <f t="shared" si="42"/>
        <v>9.6222411911018657E-2</v>
      </c>
      <c r="AF84" s="24">
        <f t="shared" si="42"/>
        <v>9.5583350126953404E-2</v>
      </c>
      <c r="AG84" s="24">
        <f t="shared" si="42"/>
        <v>0.12313726811925219</v>
      </c>
      <c r="AH84" s="24">
        <f t="shared" si="42"/>
        <v>8.9047423731634545E-2</v>
      </c>
      <c r="AI84" s="24">
        <f t="shared" si="42"/>
        <v>3.6791877875800072E-2</v>
      </c>
      <c r="AJ84" s="24">
        <f t="shared" si="42"/>
        <v>7.0547709721705987E-2</v>
      </c>
      <c r="AK84" s="24">
        <f t="shared" si="42"/>
        <v>8.649317894085029E-2</v>
      </c>
      <c r="AL84" s="24">
        <f t="shared" si="42"/>
        <v>6.8719057338955114E-2</v>
      </c>
      <c r="AM84" s="24">
        <f t="shared" si="42"/>
        <v>7.8077038449553937E-2</v>
      </c>
      <c r="AN84" s="24">
        <f t="shared" si="42"/>
        <v>8.4965375356730544E-2</v>
      </c>
      <c r="AO84" s="24">
        <f t="shared" si="30"/>
        <v>7.7980149185089997E-2</v>
      </c>
      <c r="AP84" s="24">
        <f t="shared" si="30"/>
        <v>7.4369928710570798E-2</v>
      </c>
      <c r="AQ84" s="24">
        <f t="shared" si="30"/>
        <v>7.5158287583446226E-2</v>
      </c>
      <c r="AR84" s="24">
        <f t="shared" si="24"/>
        <v>7.5970076820847776E-2</v>
      </c>
      <c r="AS84" s="24" t="e">
        <f t="shared" si="24"/>
        <v>#DIV/0!</v>
      </c>
      <c r="AT84" s="24">
        <f t="shared" si="24"/>
        <v>8.4251798213588192E-2</v>
      </c>
      <c r="AU84" s="21"/>
      <c r="AV84" s="24">
        <f t="shared" si="43"/>
        <v>1.1114434031915899</v>
      </c>
      <c r="AW84" s="24">
        <f t="shared" si="43"/>
        <v>1.1512015557555233</v>
      </c>
      <c r="AX84" s="24">
        <f t="shared" si="43"/>
        <v>1.1985589114228739</v>
      </c>
      <c r="AY84" s="24">
        <f t="shared" si="43"/>
        <v>1.0754096232366943</v>
      </c>
      <c r="AZ84" s="24">
        <f t="shared" si="43"/>
        <v>1.0268556638546804</v>
      </c>
      <c r="BA84" s="24">
        <f t="shared" si="43"/>
        <v>1.1435535460412107</v>
      </c>
      <c r="BB84" s="24">
        <f t="shared" si="43"/>
        <v>1.1052775632149157</v>
      </c>
      <c r="BC84" s="24">
        <f t="shared" si="41"/>
        <v>0.998116927063182</v>
      </c>
      <c r="BD84" s="24">
        <f t="shared" si="41"/>
        <v>1.0843264426513177</v>
      </c>
      <c r="BE84" s="24">
        <f t="shared" si="41"/>
        <v>1.219505827349407</v>
      </c>
      <c r="BF84" s="24">
        <f t="shared" si="45"/>
        <v>0.95435868616535569</v>
      </c>
      <c r="BG84" s="24">
        <f t="shared" si="45"/>
        <v>1.3119367570448057</v>
      </c>
      <c r="BH84" s="24">
        <f t="shared" si="45"/>
        <v>1.1539784134330118</v>
      </c>
      <c r="BI84" s="24">
        <f t="shared" si="45"/>
        <v>1.249450515753034</v>
      </c>
      <c r="BJ84" s="24">
        <f t="shared" si="45"/>
        <v>1.0904228919490824</v>
      </c>
      <c r="BK84" s="24">
        <f t="shared" si="45"/>
        <v>1.0912887403804339</v>
      </c>
      <c r="BL84" s="24">
        <f t="shared" si="31"/>
        <v>1.1114471380637596</v>
      </c>
      <c r="BM84" s="24">
        <f t="shared" si="31"/>
        <v>1.1556618508406555</v>
      </c>
      <c r="BN84" s="24">
        <f t="shared" si="31"/>
        <v>1.1558984851622944</v>
      </c>
      <c r="BO84" s="24">
        <f t="shared" si="31"/>
        <v>1.1307059162317219</v>
      </c>
      <c r="BP84" s="24" t="e">
        <f t="shared" si="31"/>
        <v>#DIV/0!</v>
      </c>
      <c r="BQ84" s="24">
        <f t="shared" si="31"/>
        <v>1.0826477691649794</v>
      </c>
      <c r="BR84" s="21"/>
      <c r="BS84" s="35">
        <f t="shared" si="39"/>
        <v>45108</v>
      </c>
      <c r="BT84" s="24">
        <f t="shared" si="26"/>
        <v>2.0256135178280621E-2</v>
      </c>
      <c r="BU84" s="24">
        <f t="shared" si="26"/>
        <v>2.8658286188916826E-3</v>
      </c>
      <c r="BV84" s="24">
        <f t="shared" si="26"/>
        <v>8.1768138947538177E-3</v>
      </c>
      <c r="BW84" s="24">
        <f t="shared" si="33"/>
        <v>4.8492432938264593E-3</v>
      </c>
      <c r="BX84" s="24">
        <f t="shared" si="33"/>
        <v>6.2394525828337426E-3</v>
      </c>
      <c r="BY84" s="24">
        <f t="shared" si="33"/>
        <v>5.1771216618662821E-3</v>
      </c>
      <c r="BZ84" s="24">
        <f t="shared" si="33"/>
        <v>1.4667112600012511E-2</v>
      </c>
      <c r="CA84" s="24">
        <f t="shared" si="33"/>
        <v>2.6052776492419142E-3</v>
      </c>
      <c r="CB84" s="24">
        <f t="shared" si="33"/>
        <v>6.5001676010967083E-3</v>
      </c>
      <c r="CC84" s="24">
        <f t="shared" si="33"/>
        <v>5.2124610488006899E-4</v>
      </c>
      <c r="CD84" s="24">
        <f t="shared" si="33"/>
        <v>3.7994510929656505E-3</v>
      </c>
      <c r="CE84" s="24">
        <f t="shared" si="33"/>
        <v>2.3212357253449335E-3</v>
      </c>
      <c r="CF84" s="24">
        <f t="shared" si="40"/>
        <v>7.7979086003994377E-2</v>
      </c>
    </row>
    <row r="85" spans="1:84" x14ac:dyDescent="0.25">
      <c r="A85" s="31">
        <f>+[1]PAT!A86</f>
        <v>45139</v>
      </c>
      <c r="B85" s="17">
        <f>+[1]PAT!B86</f>
        <v>2000.9692</v>
      </c>
      <c r="C85" s="17">
        <f>+[1]PAT!C86</f>
        <v>2109.8712999999998</v>
      </c>
      <c r="D85" s="17">
        <f>+[1]PAT!D86</f>
        <v>1557.8143</v>
      </c>
      <c r="E85" s="17">
        <f>+[1]PAT!E86</f>
        <v>2090.9508999999998</v>
      </c>
      <c r="F85" s="17">
        <f>+[1]PAT!F86</f>
        <v>1552.4838999999999</v>
      </c>
      <c r="G85" s="17">
        <f>+[1]PAT!G86</f>
        <v>2108.7658000000001</v>
      </c>
      <c r="H85" s="17">
        <f>+[1]PAT!H86</f>
        <v>2259.3290999999999</v>
      </c>
      <c r="I85" s="17">
        <f>+[1]PAT!I86</f>
        <v>2331.1098999999999</v>
      </c>
      <c r="J85" s="17">
        <f>+[1]PAT!J86</f>
        <v>1290.028</v>
      </c>
      <c r="K85" s="17">
        <f>+[1]PAT!K86</f>
        <v>1979.1375</v>
      </c>
      <c r="L85" s="17">
        <f>+[1]PAT!L86</f>
        <v>1290.1352999999999</v>
      </c>
      <c r="M85" s="17">
        <f>+[1]PAT!M86</f>
        <v>2087.1858999999999</v>
      </c>
      <c r="N85" s="17">
        <f>+[1]PAT!N86</f>
        <v>1679.0355</v>
      </c>
      <c r="O85" s="18">
        <f>+[1]PAT!R86</f>
        <v>2224.7390999999998</v>
      </c>
      <c r="P85" s="19">
        <f>+[1]PAT!S86</f>
        <v>2043.0087000000001</v>
      </c>
      <c r="Q85" s="20">
        <f>+[1]PAT!T86</f>
        <v>1720.7796000000001</v>
      </c>
      <c r="R85" s="18">
        <f t="shared" si="34"/>
        <v>2000.9423458799995</v>
      </c>
      <c r="S85" s="19">
        <f t="shared" si="35"/>
        <v>2039.4856019610795</v>
      </c>
      <c r="T85" s="19">
        <f t="shared" si="36"/>
        <v>2032.5616726527151</v>
      </c>
      <c r="U85" s="19">
        <f t="shared" si="37"/>
        <v>2023.3975024108324</v>
      </c>
      <c r="V85" s="19"/>
      <c r="W85" s="20">
        <f t="shared" si="38"/>
        <v>2049.8279690895606</v>
      </c>
      <c r="X85" s="21"/>
      <c r="Y85" s="42">
        <f t="shared" si="44"/>
        <v>0.12146015126213849</v>
      </c>
      <c r="Z85" s="24">
        <f t="shared" si="44"/>
        <v>0.13761880888682199</v>
      </c>
      <c r="AA85" s="24">
        <f t="shared" si="44"/>
        <v>8.0551915714672351E-2</v>
      </c>
      <c r="AB85" s="24">
        <f t="shared" si="42"/>
        <v>9.7296886547700634E-2</v>
      </c>
      <c r="AC85" s="24">
        <f t="shared" si="42"/>
        <v>7.4637367560386636E-2</v>
      </c>
      <c r="AD85" s="24">
        <f t="shared" si="42"/>
        <v>0.14518918790932567</v>
      </c>
      <c r="AE85" s="24">
        <f t="shared" si="42"/>
        <v>0.14558845869353187</v>
      </c>
      <c r="AF85" s="24">
        <f t="shared" si="42"/>
        <v>0.12424821555109711</v>
      </c>
      <c r="AG85" s="24">
        <f t="shared" si="42"/>
        <v>4.6278318753207204E-2</v>
      </c>
      <c r="AH85" s="24">
        <f t="shared" si="42"/>
        <v>0.16869649850022772</v>
      </c>
      <c r="AI85" s="24">
        <f t="shared" si="42"/>
        <v>0.1090569156458967</v>
      </c>
      <c r="AJ85" s="24">
        <f t="shared" si="42"/>
        <v>0.11105516405927318</v>
      </c>
      <c r="AK85" s="24">
        <f t="shared" si="42"/>
        <v>9.2395442432595454E-2</v>
      </c>
      <c r="AL85" s="24">
        <f t="shared" si="42"/>
        <v>0.10283165528766181</v>
      </c>
      <c r="AM85" s="24">
        <f t="shared" si="42"/>
        <v>0.13622949936206252</v>
      </c>
      <c r="AN85" s="24">
        <f t="shared" si="42"/>
        <v>7.9737840459815246E-2</v>
      </c>
      <c r="AO85" s="24">
        <f t="shared" si="30"/>
        <v>0.12146177897973365</v>
      </c>
      <c r="AP85" s="24">
        <f t="shared" si="30"/>
        <v>0.12724242290496379</v>
      </c>
      <c r="AQ85" s="24">
        <f t="shared" si="30"/>
        <v>0.1226768274072525</v>
      </c>
      <c r="AR85" s="24">
        <f t="shared" si="24"/>
        <v>0.12471275370674828</v>
      </c>
      <c r="AS85" s="24" t="e">
        <f t="shared" si="24"/>
        <v>#DIV/0!</v>
      </c>
      <c r="AT85" s="24">
        <f t="shared" si="24"/>
        <v>0.12313099865635069</v>
      </c>
      <c r="AU85" s="21"/>
      <c r="AV85" s="24">
        <f t="shared" si="43"/>
        <v>1.2246329021266527</v>
      </c>
      <c r="AW85" s="24">
        <f t="shared" si="43"/>
        <v>1.2915305512238278</v>
      </c>
      <c r="AX85" s="24">
        <f t="shared" si="43"/>
        <v>1.2247742577501137</v>
      </c>
      <c r="AY85" s="24">
        <f t="shared" si="43"/>
        <v>1.1155308296029909</v>
      </c>
      <c r="AZ85" s="24">
        <f t="shared" si="43"/>
        <v>1.111536384767402</v>
      </c>
      <c r="BA85" s="24">
        <f t="shared" si="43"/>
        <v>1.2893293246260402</v>
      </c>
      <c r="BB85" s="24">
        <f t="shared" si="43"/>
        <v>1.2709050384334142</v>
      </c>
      <c r="BC85" s="24">
        <f t="shared" si="41"/>
        <v>1.1249141779330727</v>
      </c>
      <c r="BD85" s="24">
        <f t="shared" si="41"/>
        <v>1.0658247145740769</v>
      </c>
      <c r="BE85" s="24">
        <f t="shared" si="41"/>
        <v>1.4156939871341194</v>
      </c>
      <c r="BF85" s="24">
        <f t="shared" si="45"/>
        <v>1.0658069861147492</v>
      </c>
      <c r="BG85" s="24">
        <f t="shared" si="45"/>
        <v>1.4111028617484469</v>
      </c>
      <c r="BH85" s="24">
        <f t="shared" si="45"/>
        <v>1.170025460749089</v>
      </c>
      <c r="BI85" s="24">
        <f t="shared" si="45"/>
        <v>1.2933459191798158</v>
      </c>
      <c r="BJ85" s="24">
        <f t="shared" si="45"/>
        <v>1.22737037315654</v>
      </c>
      <c r="BK85" s="24">
        <f t="shared" si="45"/>
        <v>1.1622498219779316</v>
      </c>
      <c r="BL85" s="24">
        <f t="shared" si="31"/>
        <v>1.2246440313801084</v>
      </c>
      <c r="BM85" s="24">
        <f t="shared" si="31"/>
        <v>1.2682776004122553</v>
      </c>
      <c r="BN85" s="24">
        <f t="shared" si="31"/>
        <v>1.2532089605114169</v>
      </c>
      <c r="BO85" s="24">
        <f t="shared" si="31"/>
        <v>1.2279599271488193</v>
      </c>
      <c r="BP85" s="24" t="e">
        <f t="shared" si="31"/>
        <v>#DIV/0!</v>
      </c>
      <c r="BQ85" s="24">
        <f t="shared" si="31"/>
        <v>1.191479992420633</v>
      </c>
      <c r="BR85" s="21"/>
      <c r="BS85" s="35">
        <f t="shared" si="39"/>
        <v>45139</v>
      </c>
      <c r="BT85" s="24">
        <f t="shared" si="26"/>
        <v>3.9237944232700071E-2</v>
      </c>
      <c r="BU85" s="24">
        <f t="shared" si="26"/>
        <v>2.2780193509498513E-3</v>
      </c>
      <c r="BV85" s="24">
        <f t="shared" si="26"/>
        <v>1.3321407053425972E-2</v>
      </c>
      <c r="BW85" s="24">
        <f t="shared" si="33"/>
        <v>6.0794305853960721E-3</v>
      </c>
      <c r="BX85" s="24">
        <f t="shared" si="33"/>
        <v>9.8145440656274476E-3</v>
      </c>
      <c r="BY85" s="24">
        <f t="shared" si="33"/>
        <v>7.9657460388896529E-3</v>
      </c>
      <c r="BZ85" s="24">
        <f t="shared" si="33"/>
        <v>1.9377005408704542E-2</v>
      </c>
      <c r="CA85" s="24">
        <f t="shared" si="33"/>
        <v>1.0201490034908159E-3</v>
      </c>
      <c r="CB85" s="24">
        <f t="shared" si="33"/>
        <v>1.2440698202357455E-2</v>
      </c>
      <c r="CC85" s="24">
        <f t="shared" si="33"/>
        <v>1.4860190045865103E-3</v>
      </c>
      <c r="CD85" s="24">
        <f t="shared" si="33"/>
        <v>5.9397945415267505E-3</v>
      </c>
      <c r="CE85" s="24">
        <f t="shared" si="33"/>
        <v>2.4992151171344197E-3</v>
      </c>
      <c r="CF85" s="24">
        <f t="shared" si="40"/>
        <v>0.12145997260478957</v>
      </c>
    </row>
    <row r="86" spans="1:84" x14ac:dyDescent="0.25">
      <c r="A86" s="31">
        <f>+[1]PAT!A87</f>
        <v>45170</v>
      </c>
      <c r="B86" s="17">
        <f>+[1]PAT!B87</f>
        <v>2280.9069</v>
      </c>
      <c r="C86" s="17">
        <f>+[1]PAT!C87</f>
        <v>2479.0284999999999</v>
      </c>
      <c r="D86" s="17">
        <f>+[1]PAT!D87</f>
        <v>1744.7102</v>
      </c>
      <c r="E86" s="17">
        <f>+[1]PAT!E87</f>
        <v>2388.4429</v>
      </c>
      <c r="F86" s="17">
        <f>+[1]PAT!F87</f>
        <v>1749.9444000000001</v>
      </c>
      <c r="G86" s="17">
        <f>+[1]PAT!G87</f>
        <v>2415.2640000000001</v>
      </c>
      <c r="H86" s="17">
        <f>+[1]PAT!H87</f>
        <v>2508.3249000000001</v>
      </c>
      <c r="I86" s="17">
        <f>+[1]PAT!I87</f>
        <v>2553.0810000000001</v>
      </c>
      <c r="J86" s="17">
        <f>+[1]PAT!J87</f>
        <v>1407.0523000000001</v>
      </c>
      <c r="K86" s="17">
        <f>+[1]PAT!K87</f>
        <v>2291.4976000000001</v>
      </c>
      <c r="L86" s="17">
        <f>+[1]PAT!L87</f>
        <v>1339.8634999999999</v>
      </c>
      <c r="M86" s="17">
        <f>+[1]PAT!M87</f>
        <v>2430.2712999999999</v>
      </c>
      <c r="N86" s="17">
        <f>+[1]PAT!N87</f>
        <v>1853.3905999999999</v>
      </c>
      <c r="O86" s="18">
        <f>+[1]PAT!R87</f>
        <v>2574.5650999999998</v>
      </c>
      <c r="P86" s="19">
        <f>+[1]PAT!S87</f>
        <v>2345.4194000000002</v>
      </c>
      <c r="Q86" s="20">
        <f>+[1]PAT!T87</f>
        <v>1881.6493</v>
      </c>
      <c r="R86" s="18">
        <f t="shared" si="34"/>
        <v>2280.8822316400001</v>
      </c>
      <c r="S86" s="19">
        <f t="shared" si="35"/>
        <v>2361.0863731030327</v>
      </c>
      <c r="T86" s="19">
        <f t="shared" si="36"/>
        <v>2330.604587613122</v>
      </c>
      <c r="U86" s="19">
        <f t="shared" si="37"/>
        <v>2313.8837521136061</v>
      </c>
      <c r="V86" s="19"/>
      <c r="W86" s="20">
        <f t="shared" si="38"/>
        <v>2299.8658787502322</v>
      </c>
      <c r="X86" s="21"/>
      <c r="Y86" s="42">
        <f t="shared" si="44"/>
        <v>0.13990105394925623</v>
      </c>
      <c r="Z86" s="24">
        <f t="shared" si="44"/>
        <v>0.17496669109627683</v>
      </c>
      <c r="AA86" s="24">
        <f t="shared" si="44"/>
        <v>0.11997315726271096</v>
      </c>
      <c r="AB86" s="24">
        <f t="shared" si="42"/>
        <v>0.14227593770853253</v>
      </c>
      <c r="AC86" s="24">
        <f t="shared" si="42"/>
        <v>0.12719004686618662</v>
      </c>
      <c r="AD86" s="24">
        <f t="shared" si="42"/>
        <v>0.14534482681765803</v>
      </c>
      <c r="AE86" s="24">
        <f t="shared" si="42"/>
        <v>0.11020784886982615</v>
      </c>
      <c r="AF86" s="24">
        <f t="shared" si="42"/>
        <v>9.5221207717405498E-2</v>
      </c>
      <c r="AG86" s="24">
        <f t="shared" si="42"/>
        <v>9.0714542630082384E-2</v>
      </c>
      <c r="AH86" s="24">
        <f t="shared" si="42"/>
        <v>0.15782637638870467</v>
      </c>
      <c r="AI86" s="24">
        <f t="shared" si="42"/>
        <v>3.854494951033427E-2</v>
      </c>
      <c r="AJ86" s="24">
        <f t="shared" si="42"/>
        <v>0.16437702075315852</v>
      </c>
      <c r="AK86" s="24">
        <f t="shared" si="42"/>
        <v>0.10384241429082341</v>
      </c>
      <c r="AL86" s="24">
        <f t="shared" si="42"/>
        <v>0.15724360667729531</v>
      </c>
      <c r="AM86" s="24">
        <f t="shared" si="42"/>
        <v>0.14802222819707045</v>
      </c>
      <c r="AN86" s="24">
        <f t="shared" si="42"/>
        <v>9.3486522039196718E-2</v>
      </c>
      <c r="AO86" s="24">
        <f t="shared" si="30"/>
        <v>0.13990402388974643</v>
      </c>
      <c r="AP86" s="24">
        <f t="shared" si="30"/>
        <v>0.15768719859199587</v>
      </c>
      <c r="AQ86" s="24">
        <f t="shared" si="30"/>
        <v>0.14663413119043445</v>
      </c>
      <c r="AR86" s="24">
        <f t="shared" si="24"/>
        <v>0.14356360989704986</v>
      </c>
      <c r="AS86" s="24" t="e">
        <f t="shared" si="24"/>
        <v>#DIV/0!</v>
      </c>
      <c r="AT86" s="24">
        <f t="shared" si="24"/>
        <v>0.12197994828401471</v>
      </c>
      <c r="AU86" s="21"/>
      <c r="AV86" s="24">
        <f t="shared" si="43"/>
        <v>1.389382224680026</v>
      </c>
      <c r="AW86" s="24">
        <f t="shared" si="43"/>
        <v>1.5242453061694126</v>
      </c>
      <c r="AX86" s="24">
        <f t="shared" si="43"/>
        <v>1.2840936657518736</v>
      </c>
      <c r="AY86" s="24">
        <f t="shared" si="43"/>
        <v>1.2377851346989601</v>
      </c>
      <c r="AZ86" s="24">
        <f t="shared" si="43"/>
        <v>1.3178093012801471</v>
      </c>
      <c r="BA86" s="24">
        <f t="shared" si="43"/>
        <v>1.465330674946006</v>
      </c>
      <c r="BB86" s="24">
        <f t="shared" si="43"/>
        <v>1.4055707067059835</v>
      </c>
      <c r="BC86" s="24">
        <f t="shared" si="41"/>
        <v>1.2071020787337292</v>
      </c>
      <c r="BD86" s="24">
        <f t="shared" si="41"/>
        <v>1.1793747734742621</v>
      </c>
      <c r="BE86" s="24">
        <f t="shared" si="41"/>
        <v>1.626787899866259</v>
      </c>
      <c r="BF86" s="24">
        <f t="shared" si="45"/>
        <v>1.0992927169683377</v>
      </c>
      <c r="BG86" s="24">
        <f t="shared" si="45"/>
        <v>1.6156514085378673</v>
      </c>
      <c r="BH86" s="24">
        <f t="shared" si="45"/>
        <v>1.2610563458977491</v>
      </c>
      <c r="BI86" s="24">
        <f t="shared" si="45"/>
        <v>1.4099263991798687</v>
      </c>
      <c r="BJ86" s="24">
        <f t="shared" si="45"/>
        <v>1.4210938352424902</v>
      </c>
      <c r="BK86" s="24">
        <f t="shared" si="45"/>
        <v>1.2491479256528826</v>
      </c>
      <c r="BL86" s="24">
        <f t="shared" si="31"/>
        <v>1.3894059199557494</v>
      </c>
      <c r="BM86" s="24">
        <f t="shared" si="31"/>
        <v>1.4538410732759104</v>
      </c>
      <c r="BN86" s="24">
        <f t="shared" si="31"/>
        <v>1.4116201680140317</v>
      </c>
      <c r="BO86" s="24">
        <f t="shared" si="31"/>
        <v>1.3789223973146347</v>
      </c>
      <c r="BP86" s="24" t="e">
        <f t="shared" si="31"/>
        <v>#DIV/0!</v>
      </c>
      <c r="BQ86" s="24">
        <f t="shared" si="31"/>
        <v>1.3170192370698288</v>
      </c>
      <c r="BR86" s="21"/>
      <c r="BS86" s="35">
        <f t="shared" si="39"/>
        <v>45170</v>
      </c>
      <c r="BT86" s="24">
        <f t="shared" si="26"/>
        <v>5.0605386609648979E-2</v>
      </c>
      <c r="BU86" s="24">
        <f t="shared" si="26"/>
        <v>3.2690940470248122E-3</v>
      </c>
      <c r="BV86" s="24">
        <f t="shared" si="26"/>
        <v>1.9060000723649332E-2</v>
      </c>
      <c r="BW86" s="24">
        <f t="shared" si="33"/>
        <v>9.9274523066122233E-3</v>
      </c>
      <c r="BX86" s="24">
        <f t="shared" si="33"/>
        <v>1.0032954080452613E-2</v>
      </c>
      <c r="BY86" s="24">
        <f t="shared" si="33"/>
        <v>6.1596610782414882E-3</v>
      </c>
      <c r="BZ86" s="24">
        <f t="shared" si="33"/>
        <v>1.4887046547243222E-2</v>
      </c>
      <c r="CA86" s="24">
        <f t="shared" si="33"/>
        <v>1.865633499006382E-3</v>
      </c>
      <c r="CB86" s="24">
        <f t="shared" si="33"/>
        <v>1.212931202039492E-2</v>
      </c>
      <c r="CC86" s="24">
        <f t="shared" si="33"/>
        <v>5.1940798489052216E-4</v>
      </c>
      <c r="CD86" s="24">
        <f t="shared" si="33"/>
        <v>8.7101482221715338E-3</v>
      </c>
      <c r="CE86" s="24">
        <f t="shared" si="33"/>
        <v>2.7360491805670968E-3</v>
      </c>
      <c r="CF86" s="24">
        <f t="shared" si="40"/>
        <v>0.13990214629990316</v>
      </c>
    </row>
    <row r="87" spans="1:84" x14ac:dyDescent="0.25">
      <c r="A87" s="31">
        <f>+[1]PAT!A88</f>
        <v>45200</v>
      </c>
      <c r="B87" s="17">
        <f>+[1]PAT!B88</f>
        <v>2467.3877000000002</v>
      </c>
      <c r="C87" s="17">
        <f>+[1]PAT!C88</f>
        <v>2662.2293</v>
      </c>
      <c r="D87" s="17">
        <f>+[1]PAT!D88</f>
        <v>1906.5514000000001</v>
      </c>
      <c r="E87" s="17">
        <f>+[1]PAT!E88</f>
        <v>2633.5434</v>
      </c>
      <c r="F87" s="17">
        <f>+[1]PAT!F88</f>
        <v>1863.3305</v>
      </c>
      <c r="G87" s="17">
        <f>+[1]PAT!G88</f>
        <v>2655.8838999999998</v>
      </c>
      <c r="H87" s="17">
        <f>+[1]PAT!H88</f>
        <v>2647.1628000000001</v>
      </c>
      <c r="I87" s="17">
        <f>+[1]PAT!I88</f>
        <v>2771.9958000000001</v>
      </c>
      <c r="J87" s="17">
        <f>+[1]PAT!J88</f>
        <v>1563.6849</v>
      </c>
      <c r="K87" s="17">
        <f>+[1]PAT!K88</f>
        <v>2476.6161999999999</v>
      </c>
      <c r="L87" s="17">
        <f>+[1]PAT!L88</f>
        <v>1392.5693000000001</v>
      </c>
      <c r="M87" s="17">
        <f>+[1]PAT!M88</f>
        <v>2634.1756999999998</v>
      </c>
      <c r="N87" s="17">
        <f>+[1]PAT!N88</f>
        <v>2008.7445</v>
      </c>
      <c r="O87" s="18">
        <f>+[1]PAT!R88</f>
        <v>2789.5392000000002</v>
      </c>
      <c r="P87" s="19">
        <f>+[1]PAT!S88</f>
        <v>2551.6579999999999</v>
      </c>
      <c r="Q87" s="20">
        <f>+[1]PAT!T88</f>
        <v>1983.7968000000001</v>
      </c>
      <c r="R87" s="18">
        <f t="shared" si="34"/>
        <v>2467.3569268599999</v>
      </c>
      <c r="S87" s="19">
        <f t="shared" si="35"/>
        <v>2561.296178790165</v>
      </c>
      <c r="T87" s="19">
        <f t="shared" si="36"/>
        <v>2547.8066768382355</v>
      </c>
      <c r="U87" s="19">
        <f t="shared" si="37"/>
        <v>2533.3167614597096</v>
      </c>
      <c r="V87" s="19"/>
      <c r="W87" s="20">
        <f t="shared" si="38"/>
        <v>2501.5964342851853</v>
      </c>
      <c r="X87" s="21"/>
      <c r="Y87" s="42">
        <f t="shared" si="44"/>
        <v>8.175730451777774E-2</v>
      </c>
      <c r="Z87" s="24">
        <f t="shared" si="44"/>
        <v>7.390023954948477E-2</v>
      </c>
      <c r="AA87" s="24">
        <f t="shared" si="44"/>
        <v>9.2761078602050961E-2</v>
      </c>
      <c r="AB87" s="24">
        <f t="shared" si="42"/>
        <v>0.1026193676223115</v>
      </c>
      <c r="AC87" s="24">
        <f t="shared" si="42"/>
        <v>6.4794115744477354E-2</v>
      </c>
      <c r="AD87" s="24">
        <f t="shared" si="42"/>
        <v>9.9624678710070524E-2</v>
      </c>
      <c r="AE87" s="24">
        <f t="shared" si="42"/>
        <v>5.5350843903833935E-2</v>
      </c>
      <c r="AF87" s="24">
        <f t="shared" si="42"/>
        <v>8.5745340629615807E-2</v>
      </c>
      <c r="AG87" s="24">
        <f t="shared" si="42"/>
        <v>0.11131967162841061</v>
      </c>
      <c r="AH87" s="24">
        <f t="shared" si="42"/>
        <v>8.0784985330117687E-2</v>
      </c>
      <c r="AI87" s="24">
        <f t="shared" si="42"/>
        <v>3.933669362588077E-2</v>
      </c>
      <c r="AJ87" s="24">
        <f t="shared" si="42"/>
        <v>8.3901908400103364E-2</v>
      </c>
      <c r="AK87" s="24">
        <f t="shared" si="42"/>
        <v>8.382145673987984E-2</v>
      </c>
      <c r="AL87" s="24">
        <f t="shared" si="42"/>
        <v>8.3499189824332021E-2</v>
      </c>
      <c r="AM87" s="24">
        <f t="shared" si="42"/>
        <v>8.7932503670771878E-2</v>
      </c>
      <c r="AN87" s="24">
        <f t="shared" si="42"/>
        <v>5.4286152047568148E-2</v>
      </c>
      <c r="AO87" s="24">
        <f t="shared" si="30"/>
        <v>8.1755512245768491E-2</v>
      </c>
      <c r="AP87" s="24">
        <f t="shared" si="30"/>
        <v>8.4795629659244032E-2</v>
      </c>
      <c r="AQ87" s="24">
        <f t="shared" si="30"/>
        <v>9.3195598420905856E-2</v>
      </c>
      <c r="AR87" s="24">
        <f t="shared" si="24"/>
        <v>9.483320376214377E-2</v>
      </c>
      <c r="AS87" s="24" t="e">
        <f t="shared" si="24"/>
        <v>#DIV/0!</v>
      </c>
      <c r="AT87" s="24">
        <f t="shared" si="24"/>
        <v>8.77140521101063E-2</v>
      </c>
      <c r="AU87" s="21"/>
      <c r="AV87" s="24">
        <f t="shared" si="43"/>
        <v>1.4247453999724642</v>
      </c>
      <c r="AW87" s="24">
        <f t="shared" si="43"/>
        <v>1.5279890373350491</v>
      </c>
      <c r="AX87" s="24">
        <f t="shared" si="43"/>
        <v>1.3757510703675631</v>
      </c>
      <c r="AY87" s="24">
        <f t="shared" si="43"/>
        <v>1.3300378019952612</v>
      </c>
      <c r="AZ87" s="24">
        <f t="shared" si="43"/>
        <v>1.3091554476240614</v>
      </c>
      <c r="BA87" s="24">
        <f t="shared" si="43"/>
        <v>1.550202243911198</v>
      </c>
      <c r="BB87" s="24">
        <f t="shared" si="43"/>
        <v>1.3820314986519899</v>
      </c>
      <c r="BC87" s="24">
        <f t="shared" si="41"/>
        <v>1.2810721252728525</v>
      </c>
      <c r="BD87" s="24">
        <f t="shared" si="41"/>
        <v>1.1918005934192362</v>
      </c>
      <c r="BE87" s="24">
        <f t="shared" si="41"/>
        <v>1.6583266498133193</v>
      </c>
      <c r="BF87" s="24">
        <f t="shared" si="45"/>
        <v>1.1067566412481669</v>
      </c>
      <c r="BG87" s="24">
        <f t="shared" si="45"/>
        <v>1.6322728299712135</v>
      </c>
      <c r="BH87" s="24">
        <f t="shared" si="45"/>
        <v>1.2185074889949576</v>
      </c>
      <c r="BI87" s="24">
        <f t="shared" si="45"/>
        <v>1.4319865864681791</v>
      </c>
      <c r="BJ87" s="24">
        <f t="shared" si="45"/>
        <v>1.4736955275368326</v>
      </c>
      <c r="BK87" s="24">
        <f t="shared" si="45"/>
        <v>1.2274832441631212</v>
      </c>
      <c r="BL87" s="24">
        <f t="shared" si="31"/>
        <v>1.4247646160224887</v>
      </c>
      <c r="BM87" s="24">
        <f t="shared" si="31"/>
        <v>1.4905748010592323</v>
      </c>
      <c r="BN87" s="24">
        <f t="shared" si="31"/>
        <v>1.4697875613363713</v>
      </c>
      <c r="BO87" s="24">
        <f t="shared" si="31"/>
        <v>1.4434755424587431</v>
      </c>
      <c r="BP87" s="24" t="e">
        <f t="shared" si="31"/>
        <v>#DIV/0!</v>
      </c>
      <c r="BQ87" s="24">
        <f t="shared" si="31"/>
        <v>1.3726970436096417</v>
      </c>
      <c r="BR87" s="21"/>
      <c r="BS87" s="35">
        <f t="shared" si="39"/>
        <v>45200</v>
      </c>
      <c r="BT87" s="24">
        <f t="shared" si="26"/>
        <v>2.2031578509407825E-2</v>
      </c>
      <c r="BU87" s="24">
        <f t="shared" si="26"/>
        <v>2.4834165743459337E-3</v>
      </c>
      <c r="BV87" s="24">
        <f t="shared" si="26"/>
        <v>1.3776048509476649E-2</v>
      </c>
      <c r="BW87" s="24">
        <f t="shared" si="33"/>
        <v>5.0009238255186977E-3</v>
      </c>
      <c r="BX87" s="24">
        <f t="shared" si="33"/>
        <v>6.9097969101676098E-3</v>
      </c>
      <c r="BY87" s="24">
        <f t="shared" si="33"/>
        <v>3.0130454031245205E-3</v>
      </c>
      <c r="BZ87" s="24">
        <f t="shared" si="33"/>
        <v>1.2880125076564941E-2</v>
      </c>
      <c r="CA87" s="24">
        <f t="shared" si="33"/>
        <v>2.1906110854414958E-3</v>
      </c>
      <c r="CB87" s="24">
        <f t="shared" si="33"/>
        <v>6.3061386766816233E-3</v>
      </c>
      <c r="CC87" s="24">
        <f t="shared" si="33"/>
        <v>4.8294440250937193E-4</v>
      </c>
      <c r="CD87" s="24">
        <f t="shared" si="33"/>
        <v>4.5413267503377685E-3</v>
      </c>
      <c r="CE87" s="24">
        <f t="shared" si="33"/>
        <v>2.1386723237147476E-3</v>
      </c>
      <c r="CF87" s="24">
        <f t="shared" si="40"/>
        <v>8.1754628047291167E-2</v>
      </c>
    </row>
    <row r="88" spans="1:84" x14ac:dyDescent="0.25">
      <c r="A88" s="31">
        <f>+[1]PAT!A89</f>
        <v>45231</v>
      </c>
      <c r="B88" s="17">
        <f>+[1]PAT!B89</f>
        <v>2762.3076000000001</v>
      </c>
      <c r="C88" s="17">
        <f>+[1]PAT!C89</f>
        <v>3024.0504999999998</v>
      </c>
      <c r="D88" s="17">
        <f>+[1]PAT!D89</f>
        <v>2112.2532999999999</v>
      </c>
      <c r="E88" s="17">
        <f>+[1]PAT!E89</f>
        <v>2905.2837</v>
      </c>
      <c r="F88" s="17">
        <f>+[1]PAT!F89</f>
        <v>2012.1735000000001</v>
      </c>
      <c r="G88" s="17">
        <f>+[1]PAT!G89</f>
        <v>3035.4184</v>
      </c>
      <c r="H88" s="17">
        <f>+[1]PAT!H89</f>
        <v>3015.0378999999998</v>
      </c>
      <c r="I88" s="17">
        <f>+[1]PAT!I89</f>
        <v>3084.5048000000002</v>
      </c>
      <c r="J88" s="17">
        <f>+[1]PAT!J89</f>
        <v>1772.0033000000001</v>
      </c>
      <c r="K88" s="17">
        <f>+[1]PAT!K89</f>
        <v>2773.7402999999999</v>
      </c>
      <c r="L88" s="17">
        <f>+[1]PAT!L89</f>
        <v>1422.8489</v>
      </c>
      <c r="M88" s="17">
        <f>+[1]PAT!M89</f>
        <v>2938.9672999999998</v>
      </c>
      <c r="N88" s="17">
        <f>+[1]PAT!N89</f>
        <v>2257.1729999999998</v>
      </c>
      <c r="O88" s="18">
        <f>+[1]PAT!R89</f>
        <v>3116.4099000000001</v>
      </c>
      <c r="P88" s="19">
        <f>+[1]PAT!S89</f>
        <v>2862.6158</v>
      </c>
      <c r="Q88" s="20">
        <f>+[1]PAT!T89</f>
        <v>2204.8137000000002</v>
      </c>
      <c r="R88" s="18">
        <f t="shared" si="34"/>
        <v>2762.2716071300001</v>
      </c>
      <c r="S88" s="19">
        <f t="shared" si="35"/>
        <v>2881.8789946296579</v>
      </c>
      <c r="T88" s="19">
        <f t="shared" si="36"/>
        <v>2847.7705539875565</v>
      </c>
      <c r="U88" s="19">
        <f t="shared" si="37"/>
        <v>2832.4707035997358</v>
      </c>
      <c r="V88" s="19"/>
      <c r="W88" s="20">
        <f t="shared" si="38"/>
        <v>2794.5883488596328</v>
      </c>
      <c r="X88" s="21"/>
      <c r="Y88" s="42">
        <f t="shared" si="44"/>
        <v>0.1195271825339812</v>
      </c>
      <c r="Z88" s="24">
        <f t="shared" si="44"/>
        <v>0.13590910444866644</v>
      </c>
      <c r="AA88" s="24">
        <f t="shared" si="44"/>
        <v>0.10789213445805856</v>
      </c>
      <c r="AB88" s="24">
        <f t="shared" si="42"/>
        <v>0.10318428775466537</v>
      </c>
      <c r="AC88" s="24">
        <f t="shared" si="42"/>
        <v>7.9880085685282376E-2</v>
      </c>
      <c r="AD88" s="24">
        <f t="shared" si="42"/>
        <v>0.14290327224017596</v>
      </c>
      <c r="AE88" s="24">
        <f t="shared" si="42"/>
        <v>0.13896957905271257</v>
      </c>
      <c r="AF88" s="24">
        <f t="shared" si="42"/>
        <v>0.11273790530274241</v>
      </c>
      <c r="AG88" s="24">
        <f t="shared" si="42"/>
        <v>0.13322274839387416</v>
      </c>
      <c r="AH88" s="24">
        <f t="shared" si="42"/>
        <v>0.11997179861780771</v>
      </c>
      <c r="AI88" s="24">
        <f t="shared" si="42"/>
        <v>2.1743693473638803E-2</v>
      </c>
      <c r="AJ88" s="24">
        <f t="shared" si="42"/>
        <v>0.11570663262894731</v>
      </c>
      <c r="AK88" s="24">
        <f t="shared" si="42"/>
        <v>0.12367351845891794</v>
      </c>
      <c r="AL88" s="24">
        <f t="shared" si="42"/>
        <v>0.11717731014498733</v>
      </c>
      <c r="AM88" s="24">
        <f t="shared" si="42"/>
        <v>0.12186499914957261</v>
      </c>
      <c r="AN88" s="24">
        <f t="shared" si="42"/>
        <v>0.11141105782608385</v>
      </c>
      <c r="AO88" s="24">
        <f t="shared" si="30"/>
        <v>0.1195265577750495</v>
      </c>
      <c r="AP88" s="24">
        <f t="shared" si="30"/>
        <v>0.12516428927439427</v>
      </c>
      <c r="AQ88" s="24">
        <f t="shared" si="30"/>
        <v>0.11773415929719144</v>
      </c>
      <c r="AR88" s="24">
        <f t="shared" si="24"/>
        <v>0.11808785489882934</v>
      </c>
      <c r="AS88" s="24" t="e">
        <f t="shared" si="24"/>
        <v>#DIV/0!</v>
      </c>
      <c r="AT88" s="24">
        <f t="shared" si="24"/>
        <v>0.11712197481532138</v>
      </c>
      <c r="AU88" s="21"/>
      <c r="AV88" s="24">
        <f t="shared" si="43"/>
        <v>1.5876771710414026</v>
      </c>
      <c r="AW88" s="24">
        <f t="shared" si="43"/>
        <v>1.7628803899250838</v>
      </c>
      <c r="AX88" s="24">
        <f t="shared" si="43"/>
        <v>1.470730327911518</v>
      </c>
      <c r="AY88" s="24">
        <f t="shared" si="43"/>
        <v>1.4428089172568987</v>
      </c>
      <c r="AZ88" s="24">
        <f t="shared" si="43"/>
        <v>1.3491241102671574</v>
      </c>
      <c r="BA88" s="24">
        <f t="shared" si="43"/>
        <v>1.7644636427512048</v>
      </c>
      <c r="BB88" s="24">
        <f t="shared" si="43"/>
        <v>1.6015344114393595</v>
      </c>
      <c r="BC88" s="24">
        <f t="shared" si="41"/>
        <v>1.398991717288852</v>
      </c>
      <c r="BD88" s="24">
        <f t="shared" si="41"/>
        <v>1.3338354406739343</v>
      </c>
      <c r="BE88" s="24">
        <f t="shared" si="41"/>
        <v>1.8733846834049914</v>
      </c>
      <c r="BF88" s="24">
        <f t="shared" si="45"/>
        <v>1.1374669393540886</v>
      </c>
      <c r="BG88" s="24">
        <f t="shared" si="45"/>
        <v>1.7735377022716174</v>
      </c>
      <c r="BH88" s="24">
        <f t="shared" si="45"/>
        <v>1.3730829125472948</v>
      </c>
      <c r="BI88" s="24">
        <f t="shared" si="45"/>
        <v>1.575784643135445</v>
      </c>
      <c r="BJ88" s="24">
        <f t="shared" si="45"/>
        <v>1.6572499703189063</v>
      </c>
      <c r="BK88" s="24">
        <f t="shared" si="45"/>
        <v>1.3295789603811325</v>
      </c>
      <c r="BL88" s="24">
        <f t="shared" si="31"/>
        <v>1.5876989428963615</v>
      </c>
      <c r="BM88" s="24">
        <f t="shared" si="31"/>
        <v>1.6784644776744386</v>
      </c>
      <c r="BN88" s="24">
        <f t="shared" si="31"/>
        <v>1.6285331629214288</v>
      </c>
      <c r="BO88" s="24">
        <f t="shared" si="31"/>
        <v>1.6048268748816787</v>
      </c>
      <c r="BP88" s="24" t="e">
        <f t="shared" si="31"/>
        <v>#DIV/0!</v>
      </c>
      <c r="BQ88" s="24">
        <f t="shared" si="31"/>
        <v>1.5231759873188442</v>
      </c>
      <c r="BR88" s="21"/>
      <c r="BS88" s="35">
        <f t="shared" si="39"/>
        <v>45231</v>
      </c>
      <c r="BT88" s="24">
        <f t="shared" si="26"/>
        <v>4.0223737501812122E-2</v>
      </c>
      <c r="BU88" s="24">
        <f t="shared" si="26"/>
        <v>2.9178902448123547E-3</v>
      </c>
      <c r="BV88" s="24">
        <f t="shared" si="26"/>
        <v>1.4119024124177967E-2</v>
      </c>
      <c r="BW88" s="24">
        <f t="shared" si="33"/>
        <v>6.0686068103525063E-3</v>
      </c>
      <c r="BX88" s="24">
        <f t="shared" si="33"/>
        <v>1.0075234528404276E-2</v>
      </c>
      <c r="BY88" s="24">
        <f t="shared" si="33"/>
        <v>7.3802011131043526E-3</v>
      </c>
      <c r="BZ88" s="24">
        <f t="shared" si="33"/>
        <v>1.6997210369493209E-2</v>
      </c>
      <c r="CA88" s="24">
        <f t="shared" si="33"/>
        <v>2.693276358636303E-3</v>
      </c>
      <c r="CB88" s="24">
        <f t="shared" si="33"/>
        <v>9.3566740930093803E-3</v>
      </c>
      <c r="CC88" s="24">
        <f t="shared" si="33"/>
        <v>2.5648325960285717E-4</v>
      </c>
      <c r="CD88" s="24">
        <f t="shared" si="33"/>
        <v>6.2752251216944945E-3</v>
      </c>
      <c r="CE88" s="24">
        <f t="shared" si="33"/>
        <v>3.1615035205046983E-3</v>
      </c>
      <c r="CF88" s="24">
        <f t="shared" si="40"/>
        <v>0.11952506704560453</v>
      </c>
    </row>
    <row r="89" spans="1:84" x14ac:dyDescent="0.25">
      <c r="A89" s="31">
        <f>+[1]PAT!A90</f>
        <v>45261</v>
      </c>
      <c r="B89" s="17">
        <f>+[1]PAT!B90</f>
        <v>3433.7881000000002</v>
      </c>
      <c r="C89" s="17">
        <f>+[1]PAT!C90</f>
        <v>3872.2501999999999</v>
      </c>
      <c r="D89" s="17">
        <f>+[1]PAT!D90</f>
        <v>2533.2525000000001</v>
      </c>
      <c r="E89" s="17">
        <f>+[1]PAT!E90</f>
        <v>3390.8294999999998</v>
      </c>
      <c r="F89" s="17">
        <f>+[1]PAT!F90</f>
        <v>2240.8564000000001</v>
      </c>
      <c r="G89" s="17">
        <f>+[1]PAT!G90</f>
        <v>3897.4007999999999</v>
      </c>
      <c r="H89" s="17">
        <f>+[1]PAT!H90</f>
        <v>3981.1093999999998</v>
      </c>
      <c r="I89" s="17">
        <f>+[1]PAT!I90</f>
        <v>4021.9324000000001</v>
      </c>
      <c r="J89" s="17">
        <f>+[1]PAT!J90</f>
        <v>2030.8497</v>
      </c>
      <c r="K89" s="17">
        <f>+[1]PAT!K90</f>
        <v>3405.2460999999998</v>
      </c>
      <c r="L89" s="17">
        <f>+[1]PAT!L90</f>
        <v>1475.1991</v>
      </c>
      <c r="M89" s="17">
        <f>+[1]PAT!M90</f>
        <v>3535.37</v>
      </c>
      <c r="N89" s="17">
        <f>+[1]PAT!N90</f>
        <v>2894.2743</v>
      </c>
      <c r="O89" s="18">
        <f>+[1]PAT!R90</f>
        <v>3610.0864999999999</v>
      </c>
      <c r="P89" s="19">
        <f>+[1]PAT!S90</f>
        <v>3619.7905000000001</v>
      </c>
      <c r="Q89" s="20">
        <f>+[1]PAT!T90</f>
        <v>2696.6446000000001</v>
      </c>
      <c r="R89" s="18">
        <f t="shared" si="34"/>
        <v>3433.7249564900003</v>
      </c>
      <c r="S89" s="19">
        <f t="shared" si="35"/>
        <v>3584.0561059737524</v>
      </c>
      <c r="T89" s="19">
        <f t="shared" si="36"/>
        <v>3464.5043136029408</v>
      </c>
      <c r="U89" s="19">
        <f t="shared" si="37"/>
        <v>3452.6153543262876</v>
      </c>
      <c r="V89" s="19"/>
      <c r="W89" s="20">
        <f t="shared" si="38"/>
        <v>3482.0618195623956</v>
      </c>
      <c r="X89" s="21"/>
      <c r="Y89" s="42">
        <f t="shared" si="44"/>
        <v>0.24308679453367188</v>
      </c>
      <c r="Z89" s="24">
        <f t="shared" si="44"/>
        <v>0.28048463476387053</v>
      </c>
      <c r="AA89" s="24">
        <f t="shared" si="44"/>
        <v>0.19931283809569633</v>
      </c>
      <c r="AB89" s="24">
        <f t="shared" si="42"/>
        <v>0.16712509005574905</v>
      </c>
      <c r="AC89" s="24">
        <f t="shared" si="42"/>
        <v>0.11364969273275882</v>
      </c>
      <c r="AD89" s="24">
        <f t="shared" si="42"/>
        <v>0.28397482205418534</v>
      </c>
      <c r="AE89" s="24">
        <f t="shared" si="42"/>
        <v>0.32041769690523636</v>
      </c>
      <c r="AF89" s="24">
        <f t="shared" si="42"/>
        <v>0.30391510494650542</v>
      </c>
      <c r="AG89" s="24">
        <f t="shared" si="42"/>
        <v>0.14607557446422348</v>
      </c>
      <c r="AH89" s="24">
        <f t="shared" si="42"/>
        <v>0.22767300889704778</v>
      </c>
      <c r="AI89" s="24">
        <f t="shared" si="42"/>
        <v>3.679252238238373E-2</v>
      </c>
      <c r="AJ89" s="24">
        <f t="shared" si="42"/>
        <v>0.20292934188141531</v>
      </c>
      <c r="AK89" s="24">
        <f t="shared" si="42"/>
        <v>0.28225630024814241</v>
      </c>
      <c r="AL89" s="24">
        <f t="shared" si="42"/>
        <v>0.158411959864458</v>
      </c>
      <c r="AM89" s="24">
        <f t="shared" si="42"/>
        <v>0.26450447873584704</v>
      </c>
      <c r="AN89" s="24">
        <f t="shared" si="42"/>
        <v>0.22307140961615035</v>
      </c>
      <c r="AO89" s="24">
        <f t="shared" si="30"/>
        <v>0.24308013289744523</v>
      </c>
      <c r="AP89" s="24">
        <f t="shared" si="30"/>
        <v>0.24365253109259344</v>
      </c>
      <c r="AQ89" s="24">
        <f t="shared" si="30"/>
        <v>0.21656722264783945</v>
      </c>
      <c r="AR89" s="24">
        <f t="shared" si="24"/>
        <v>0.21894124092384115</v>
      </c>
      <c r="AS89" s="24" t="e">
        <f t="shared" si="24"/>
        <v>#DIV/0!</v>
      </c>
      <c r="AT89" s="24">
        <f t="shared" si="24"/>
        <v>0.24600169502005365</v>
      </c>
      <c r="AU89" s="21"/>
      <c r="AV89" s="24">
        <f t="shared" si="43"/>
        <v>2.077187599584617</v>
      </c>
      <c r="AW89" s="24">
        <f t="shared" si="43"/>
        <v>2.4225328111479683</v>
      </c>
      <c r="AX89" s="24">
        <f t="shared" si="43"/>
        <v>1.767715052312576</v>
      </c>
      <c r="AY89" s="24">
        <f t="shared" si="43"/>
        <v>1.7355408184430061</v>
      </c>
      <c r="AZ89" s="24">
        <f t="shared" si="43"/>
        <v>1.509262133356625</v>
      </c>
      <c r="BA89" s="24">
        <f t="shared" si="43"/>
        <v>2.4121112326671716</v>
      </c>
      <c r="BB89" s="24">
        <f t="shared" si="43"/>
        <v>2.2502458027792631</v>
      </c>
      <c r="BC89" s="24">
        <f t="shared" si="41"/>
        <v>1.9759902659360593</v>
      </c>
      <c r="BD89" s="24">
        <f t="shared" si="41"/>
        <v>1.5815635517774003</v>
      </c>
      <c r="BE89" s="24">
        <f t="shared" si="41"/>
        <v>2.3279992439488542</v>
      </c>
      <c r="BF89" s="24">
        <f t="shared" si="45"/>
        <v>1.1792623092128696</v>
      </c>
      <c r="BG89" s="24">
        <f t="shared" si="45"/>
        <v>2.1075618977366659</v>
      </c>
      <c r="BH89" s="24">
        <f t="shared" si="45"/>
        <v>1.895986696933897</v>
      </c>
      <c r="BI89" s="24">
        <f t="shared" si="45"/>
        <v>1.8752859088720277</v>
      </c>
      <c r="BJ89" s="24">
        <f t="shared" si="45"/>
        <v>2.2213148228125363</v>
      </c>
      <c r="BK89" s="24">
        <f t="shared" si="45"/>
        <v>1.6879504243524321</v>
      </c>
      <c r="BL89" s="24">
        <f t="shared" si="31"/>
        <v>2.0771993485026843</v>
      </c>
      <c r="BM89" s="24">
        <f t="shared" si="31"/>
        <v>2.1900225991640299</v>
      </c>
      <c r="BN89" s="24">
        <f t="shared" si="31"/>
        <v>2.0443251956501056</v>
      </c>
      <c r="BO89" s="24">
        <f t="shared" si="31"/>
        <v>2.0337199817351106</v>
      </c>
      <c r="BP89" s="24" t="e">
        <f t="shared" si="31"/>
        <v>#DIV/0!</v>
      </c>
      <c r="BQ89" s="24">
        <f t="shared" si="31"/>
        <v>2.0005210383742025</v>
      </c>
      <c r="BR89" s="21"/>
      <c r="BS89" s="35">
        <f t="shared" si="39"/>
        <v>45261</v>
      </c>
      <c r="BT89" s="24">
        <f t="shared" si="26"/>
        <v>8.4227106970273705E-2</v>
      </c>
      <c r="BU89" s="24">
        <f t="shared" si="26"/>
        <v>5.3342980340060631E-3</v>
      </c>
      <c r="BV89" s="24">
        <f t="shared" si="26"/>
        <v>2.2534409839078017E-2</v>
      </c>
      <c r="BW89" s="24">
        <f t="shared" si="33"/>
        <v>8.3283627572830771E-3</v>
      </c>
      <c r="BX89" s="24">
        <f t="shared" si="33"/>
        <v>2.0439377280068297E-2</v>
      </c>
      <c r="BY89" s="24">
        <f t="shared" si="33"/>
        <v>1.7311808159960172E-2</v>
      </c>
      <c r="BZ89" s="24">
        <f t="shared" si="33"/>
        <v>4.5542641203318565E-2</v>
      </c>
      <c r="CA89" s="24">
        <f t="shared" si="33"/>
        <v>2.9892399238955125E-3</v>
      </c>
      <c r="CB89" s="24">
        <f t="shared" si="33"/>
        <v>1.7763409353831555E-2</v>
      </c>
      <c r="CC89" s="24">
        <f t="shared" si="33"/>
        <v>3.9608882805086649E-4</v>
      </c>
      <c r="CD89" s="24">
        <f t="shared" si="33"/>
        <v>1.0968096804280595E-2</v>
      </c>
      <c r="CE89" s="24">
        <f t="shared" si="33"/>
        <v>7.2421264090936173E-3</v>
      </c>
      <c r="CF89" s="24">
        <f t="shared" si="40"/>
        <v>0.24307696556314004</v>
      </c>
    </row>
    <row r="90" spans="1:84" x14ac:dyDescent="0.25">
      <c r="A90" s="31">
        <f>+[1]PAT!A91</f>
        <v>45292</v>
      </c>
      <c r="B90" s="17">
        <f>+[1]PAT!B91</f>
        <v>4264.4517999999998</v>
      </c>
      <c r="C90" s="17">
        <f>+[1]PAT!C91</f>
        <v>4938.5762999999997</v>
      </c>
      <c r="D90" s="17">
        <f>+[1]PAT!D91</f>
        <v>3119.4353000000001</v>
      </c>
      <c r="E90" s="17">
        <f>+[1]PAT!E91</f>
        <v>3801.2674999999999</v>
      </c>
      <c r="F90" s="17">
        <f>+[1]PAT!F91</f>
        <v>2649.2001</v>
      </c>
      <c r="G90" s="17">
        <f>+[1]PAT!G91</f>
        <v>4911.4304000000002</v>
      </c>
      <c r="H90" s="17">
        <f>+[1]PAT!H91</f>
        <v>4859.0482000000002</v>
      </c>
      <c r="I90" s="17">
        <f>+[1]PAT!I91</f>
        <v>5232.0688</v>
      </c>
      <c r="J90" s="17">
        <f>+[1]PAT!J91</f>
        <v>2509.2247000000002</v>
      </c>
      <c r="K90" s="17">
        <f>+[1]PAT!K91</f>
        <v>4042.8895000000002</v>
      </c>
      <c r="L90" s="17">
        <f>+[1]PAT!L91</f>
        <v>1482.3133</v>
      </c>
      <c r="M90" s="17">
        <f>+[1]PAT!M91</f>
        <v>4222.4031000000004</v>
      </c>
      <c r="N90" s="17">
        <f>+[1]PAT!N91</f>
        <v>4542.7560999999996</v>
      </c>
      <c r="O90" s="18">
        <f>+[1]PAT!R91</f>
        <v>4185.1030000000001</v>
      </c>
      <c r="P90" s="19">
        <f>+[1]PAT!S91</f>
        <v>4505.8181000000004</v>
      </c>
      <c r="Q90" s="20">
        <f>+[1]PAT!T91</f>
        <v>3498.1794</v>
      </c>
      <c r="R90" s="18">
        <f t="shared" si="34"/>
        <v>4264.3266972800002</v>
      </c>
      <c r="S90" s="19">
        <f t="shared" si="35"/>
        <v>4441.2822936491184</v>
      </c>
      <c r="T90" s="19">
        <f t="shared" si="36"/>
        <v>4186.3527089083709</v>
      </c>
      <c r="U90" s="19">
        <f t="shared" si="37"/>
        <v>4180.30462480185</v>
      </c>
      <c r="V90" s="19"/>
      <c r="W90" s="20">
        <f t="shared" si="38"/>
        <v>4300.9222606156127</v>
      </c>
      <c r="X90" s="21"/>
      <c r="Y90" s="42">
        <f t="shared" si="44"/>
        <v>0.24190884114252698</v>
      </c>
      <c r="Z90" s="24">
        <f t="shared" si="44"/>
        <v>0.27537634319187321</v>
      </c>
      <c r="AA90" s="24">
        <f t="shared" si="44"/>
        <v>0.23139533070627594</v>
      </c>
      <c r="AB90" s="24">
        <f t="shared" si="42"/>
        <v>0.12104353816669344</v>
      </c>
      <c r="AC90" s="24">
        <f t="shared" si="42"/>
        <v>0.18222662549907254</v>
      </c>
      <c r="AD90" s="24">
        <f t="shared" si="42"/>
        <v>0.26018099036670805</v>
      </c>
      <c r="AE90" s="24">
        <f t="shared" si="42"/>
        <v>0.22052616790686552</v>
      </c>
      <c r="AF90" s="24">
        <f t="shared" si="42"/>
        <v>0.30088432117854591</v>
      </c>
      <c r="AG90" s="24">
        <f t="shared" si="42"/>
        <v>0.23555411313796393</v>
      </c>
      <c r="AH90" s="24">
        <f t="shared" si="42"/>
        <v>0.18725325021295824</v>
      </c>
      <c r="AI90" s="24">
        <f t="shared" si="42"/>
        <v>4.8225354801261222E-3</v>
      </c>
      <c r="AJ90" s="24">
        <f t="shared" si="42"/>
        <v>0.19433131468559184</v>
      </c>
      <c r="AK90" s="24">
        <f t="shared" si="42"/>
        <v>0.56956654039321686</v>
      </c>
      <c r="AL90" s="24">
        <f t="shared" si="42"/>
        <v>0.15928053247477592</v>
      </c>
      <c r="AM90" s="24">
        <f t="shared" si="42"/>
        <v>0.24477317126502229</v>
      </c>
      <c r="AN90" s="24">
        <f t="shared" si="42"/>
        <v>0.29723412569828445</v>
      </c>
      <c r="AO90" s="24">
        <f t="shared" si="30"/>
        <v>0.24189524534284534</v>
      </c>
      <c r="AP90" s="24">
        <f t="shared" si="30"/>
        <v>0.23917766974869004</v>
      </c>
      <c r="AQ90" s="24">
        <f t="shared" si="30"/>
        <v>0.2083554615507861</v>
      </c>
      <c r="AR90" s="24">
        <f t="shared" si="24"/>
        <v>0.21076465108218145</v>
      </c>
      <c r="AS90" s="24" t="e">
        <f t="shared" si="24"/>
        <v>#DIV/0!</v>
      </c>
      <c r="AT90" s="24">
        <f t="shared" si="24"/>
        <v>0.23516539438008222</v>
      </c>
      <c r="AU90" s="21"/>
      <c r="AV90" s="24">
        <f t="shared" si="43"/>
        <v>2.609050105386808</v>
      </c>
      <c r="AW90" s="24">
        <f t="shared" si="43"/>
        <v>3.139030991421941</v>
      </c>
      <c r="AX90" s="24">
        <f t="shared" si="43"/>
        <v>2.1597867244066911</v>
      </c>
      <c r="AY90" s="24">
        <f t="shared" si="43"/>
        <v>1.951099659486784</v>
      </c>
      <c r="AZ90" s="24">
        <f t="shared" si="43"/>
        <v>1.7432070628363383</v>
      </c>
      <c r="BA90" s="24">
        <f t="shared" si="43"/>
        <v>3.0476848175672755</v>
      </c>
      <c r="BB90" s="24">
        <f t="shared" si="43"/>
        <v>2.7955075197014496</v>
      </c>
      <c r="BC90" s="24">
        <f t="shared" si="41"/>
        <v>2.6584813418506581</v>
      </c>
      <c r="BD90" s="24">
        <f t="shared" si="41"/>
        <v>1.9185434085441346</v>
      </c>
      <c r="BE90" s="24">
        <f t="shared" si="41"/>
        <v>2.6901216221754352</v>
      </c>
      <c r="BF90" s="24">
        <f t="shared" si="45"/>
        <v>1.1831726222623877</v>
      </c>
      <c r="BG90" s="24">
        <f t="shared" si="45"/>
        <v>2.428522257161879</v>
      </c>
      <c r="BH90" s="24">
        <f t="shared" si="45"/>
        <v>3.2742755993504398</v>
      </c>
      <c r="BI90" s="24">
        <f t="shared" si="45"/>
        <v>2.1439719671277087</v>
      </c>
      <c r="BJ90" s="24">
        <f t="shared" si="45"/>
        <v>2.8011027692311847</v>
      </c>
      <c r="BK90" s="24">
        <f t="shared" si="45"/>
        <v>2.2498475028274454</v>
      </c>
      <c r="BL90" s="24">
        <f t="shared" si="31"/>
        <v>2.6090199185491487</v>
      </c>
      <c r="BM90" s="24">
        <f t="shared" si="31"/>
        <v>2.7385110729984121</v>
      </c>
      <c r="BN90" s="24">
        <f t="shared" si="31"/>
        <v>2.4775399495378174</v>
      </c>
      <c r="BO90" s="24">
        <f t="shared" si="31"/>
        <v>2.485985560558666</v>
      </c>
      <c r="BP90" s="24" t="e">
        <f t="shared" si="31"/>
        <v>#DIV/0!</v>
      </c>
      <c r="BQ90" s="24">
        <f t="shared" si="31"/>
        <v>2.5142725898553477</v>
      </c>
      <c r="BR90" s="21"/>
      <c r="BS90" s="35">
        <f t="shared" si="39"/>
        <v>45292</v>
      </c>
      <c r="BT90" s="24">
        <f t="shared" si="26"/>
        <v>8.5180925762425433E-2</v>
      </c>
      <c r="BU90" s="24">
        <f t="shared" si="26"/>
        <v>5.9748584951995155E-3</v>
      </c>
      <c r="BV90" s="24">
        <f t="shared" si="26"/>
        <v>1.5323645509750591E-2</v>
      </c>
      <c r="BW90" s="24">
        <f t="shared" si="33"/>
        <v>1.1963282247963987E-2</v>
      </c>
      <c r="BX90" s="24">
        <f t="shared" si="33"/>
        <v>1.9342759909966492E-2</v>
      </c>
      <c r="BY90" s="24">
        <f t="shared" si="33"/>
        <v>1.2655984974728062E-2</v>
      </c>
      <c r="BZ90" s="24">
        <f t="shared" si="33"/>
        <v>4.7294795179702552E-2</v>
      </c>
      <c r="CA90" s="24">
        <f t="shared" si="33"/>
        <v>4.4441188726817493E-3</v>
      </c>
      <c r="CB90" s="24">
        <f t="shared" si="33"/>
        <v>1.4428639955971665E-2</v>
      </c>
      <c r="CC90" s="24">
        <f t="shared" si="33"/>
        <v>4.3301093623103767E-5</v>
      </c>
      <c r="CD90" s="24">
        <f t="shared" si="33"/>
        <v>1.0164075494349818E-2</v>
      </c>
      <c r="CE90" s="24">
        <f t="shared" si="33"/>
        <v>1.5074409664358725E-2</v>
      </c>
      <c r="CF90" s="24">
        <f t="shared" si="40"/>
        <v>0.24189079716072168</v>
      </c>
    </row>
    <row r="91" spans="1:84" x14ac:dyDescent="0.25">
      <c r="A91" s="31">
        <f>+[1]PAT!A92</f>
        <v>45323</v>
      </c>
      <c r="B91" s="17">
        <f>+[1]PAT!B92</f>
        <v>4746.7686000000003</v>
      </c>
      <c r="C91" s="17">
        <f>+[1]PAT!C92</f>
        <v>5416.0290999999997</v>
      </c>
      <c r="D91" s="17">
        <f>+[1]PAT!D92</f>
        <v>3736.1408999999999</v>
      </c>
      <c r="E91" s="17">
        <f>+[1]PAT!E92</f>
        <v>4152.5830999999998</v>
      </c>
      <c r="F91" s="17">
        <f>+[1]PAT!F92</f>
        <v>3039.5913</v>
      </c>
      <c r="G91" s="17">
        <f>+[1]PAT!G92</f>
        <v>5432.2133999999996</v>
      </c>
      <c r="H91" s="17">
        <f>+[1]PAT!H92</f>
        <v>5459.6742000000004</v>
      </c>
      <c r="I91" s="17">
        <f>+[1]PAT!I92</f>
        <v>5819.4043000000001</v>
      </c>
      <c r="J91" s="17">
        <f>+[1]PAT!J92</f>
        <v>3116.0614999999998</v>
      </c>
      <c r="K91" s="17">
        <f>+[1]PAT!K92</f>
        <v>4376.9661999999998</v>
      </c>
      <c r="L91" s="17">
        <f>+[1]PAT!L92</f>
        <v>1603.7893999999999</v>
      </c>
      <c r="M91" s="17">
        <f>+[1]PAT!M92</f>
        <v>4684.2452999999996</v>
      </c>
      <c r="N91" s="17">
        <f>+[1]PAT!N92</f>
        <v>5544.0391</v>
      </c>
      <c r="O91" s="18">
        <f>+[1]PAT!R92</f>
        <v>4526.2764999999999</v>
      </c>
      <c r="P91" s="19">
        <f>+[1]PAT!S92</f>
        <v>5022.7575999999999</v>
      </c>
      <c r="Q91" s="20">
        <f>+[1]PAT!T92</f>
        <v>3950.7130999999999</v>
      </c>
      <c r="R91" s="18">
        <f t="shared" si="34"/>
        <v>4746.6079825199995</v>
      </c>
      <c r="S91" s="19">
        <f t="shared" si="35"/>
        <v>4912.7856501282258</v>
      </c>
      <c r="T91" s="19">
        <f t="shared" si="36"/>
        <v>4638.8684780542981</v>
      </c>
      <c r="U91" s="19">
        <f t="shared" si="37"/>
        <v>4631.2557219286655</v>
      </c>
      <c r="V91" s="19"/>
      <c r="W91" s="20">
        <f t="shared" si="38"/>
        <v>4796.0017112367887</v>
      </c>
      <c r="X91" s="21"/>
      <c r="Y91" s="42">
        <f t="shared" si="44"/>
        <v>0.11310171215911047</v>
      </c>
      <c r="Z91" s="24">
        <f t="shared" si="44"/>
        <v>9.6678226880892781E-2</v>
      </c>
      <c r="AA91" s="24">
        <f t="shared" si="44"/>
        <v>0.19769783332258872</v>
      </c>
      <c r="AB91" s="24">
        <f t="shared" si="42"/>
        <v>9.2420646534346673E-2</v>
      </c>
      <c r="AC91" s="24">
        <f t="shared" si="42"/>
        <v>0.14736191501729135</v>
      </c>
      <c r="AD91" s="24">
        <f t="shared" si="42"/>
        <v>0.10603489362284346</v>
      </c>
      <c r="AE91" s="24">
        <f t="shared" si="42"/>
        <v>0.12360980489965101</v>
      </c>
      <c r="AF91" s="24">
        <f t="shared" si="42"/>
        <v>0.11225683805992759</v>
      </c>
      <c r="AG91" s="24">
        <f t="shared" si="42"/>
        <v>0.24184235074682614</v>
      </c>
      <c r="AH91" s="24">
        <f t="shared" si="42"/>
        <v>8.2633151363647128E-2</v>
      </c>
      <c r="AI91" s="24">
        <f t="shared" si="42"/>
        <v>8.1950354219988419E-2</v>
      </c>
      <c r="AJ91" s="24">
        <f t="shared" si="42"/>
        <v>0.10937899320886713</v>
      </c>
      <c r="AK91" s="24">
        <f t="shared" si="42"/>
        <v>0.22041311000606001</v>
      </c>
      <c r="AL91" s="24">
        <f t="shared" si="42"/>
        <v>8.1520932698669446E-2</v>
      </c>
      <c r="AM91" s="24">
        <f t="shared" si="42"/>
        <v>0.11472711248596545</v>
      </c>
      <c r="AN91" s="24">
        <f t="shared" si="42"/>
        <v>0.12936263360306799</v>
      </c>
      <c r="AO91" s="24">
        <f t="shared" si="30"/>
        <v>0.11309670188909826</v>
      </c>
      <c r="AP91" s="24">
        <f t="shared" si="30"/>
        <v>0.10616378903753554</v>
      </c>
      <c r="AQ91" s="24">
        <f t="shared" si="30"/>
        <v>0.10809308259741091</v>
      </c>
      <c r="AR91" s="24">
        <f t="shared" si="24"/>
        <v>0.10787517599825414</v>
      </c>
      <c r="AS91" s="24" t="e">
        <f t="shared" si="24"/>
        <v>#DIV/0!</v>
      </c>
      <c r="AT91" s="24">
        <f t="shared" si="24"/>
        <v>0.1151100672417904</v>
      </c>
      <c r="AU91" s="21"/>
      <c r="AV91" s="24">
        <f t="shared" si="43"/>
        <v>2.79852556887634</v>
      </c>
      <c r="AW91" s="24">
        <f t="shared" si="43"/>
        <v>3.1972913976370521</v>
      </c>
      <c r="AX91" s="24">
        <f t="shared" si="43"/>
        <v>2.6139622331974022</v>
      </c>
      <c r="AY91" s="24">
        <f t="shared" si="43"/>
        <v>2.0687647458492875</v>
      </c>
      <c r="AZ91" s="24">
        <f t="shared" si="43"/>
        <v>2.0317520985986537</v>
      </c>
      <c r="BA91" s="24">
        <f t="shared" si="43"/>
        <v>3.2632649471911934</v>
      </c>
      <c r="BB91" s="24">
        <f t="shared" si="43"/>
        <v>3.0576999227653223</v>
      </c>
      <c r="BC91" s="24">
        <f t="shared" si="41"/>
        <v>2.8804754562475949</v>
      </c>
      <c r="BD91" s="24">
        <f t="shared" si="41"/>
        <v>2.4842934817490807</v>
      </c>
      <c r="BE91" s="24">
        <f t="shared" si="41"/>
        <v>2.8196405391171475</v>
      </c>
      <c r="BF91" s="24">
        <f t="shared" si="45"/>
        <v>1.2991827367766731</v>
      </c>
      <c r="BG91" s="24">
        <f t="shared" si="45"/>
        <v>2.5651093470003916</v>
      </c>
      <c r="BH91" s="24">
        <f t="shared" si="45"/>
        <v>3.9833279910947912</v>
      </c>
      <c r="BI91" s="24">
        <f t="shared" si="45"/>
        <v>2.2617188611891921</v>
      </c>
      <c r="BJ91" s="24">
        <f t="shared" si="45"/>
        <v>2.9729491043268634</v>
      </c>
      <c r="BK91" s="24">
        <f t="shared" si="45"/>
        <v>2.5431047618176414</v>
      </c>
      <c r="BL91" s="24">
        <f t="shared" si="31"/>
        <v>2.7984752405456748</v>
      </c>
      <c r="BM91" s="24">
        <f t="shared" si="31"/>
        <v>2.8872628153794939</v>
      </c>
      <c r="BN91" s="24">
        <f t="shared" si="31"/>
        <v>2.6642230309377033</v>
      </c>
      <c r="BO91" s="24">
        <f t="shared" si="31"/>
        <v>2.681590838309424</v>
      </c>
      <c r="BP91" s="24" t="e">
        <f t="shared" si="31"/>
        <v>#DIV/0!</v>
      </c>
      <c r="BQ91" s="24">
        <f t="shared" si="31"/>
        <v>2.7383845032270107</v>
      </c>
      <c r="BR91" s="21"/>
      <c r="BS91" s="35">
        <f t="shared" si="39"/>
        <v>45323</v>
      </c>
      <c r="BT91" s="24">
        <f t="shared" si="26"/>
        <v>3.0710935234395196E-2</v>
      </c>
      <c r="BU91" s="24">
        <f t="shared" si="26"/>
        <v>5.0615406181868435E-3</v>
      </c>
      <c r="BV91" s="24">
        <f t="shared" si="26"/>
        <v>1.0561418450080733E-2</v>
      </c>
      <c r="BW91" s="24">
        <f t="shared" si="33"/>
        <v>9.2094732363958258E-3</v>
      </c>
      <c r="BX91" s="24">
        <f t="shared" si="33"/>
        <v>7.9989851216046032E-3</v>
      </c>
      <c r="BY91" s="24">
        <f t="shared" si="33"/>
        <v>6.9718192148402322E-3</v>
      </c>
      <c r="BZ91" s="24">
        <f t="shared" si="33"/>
        <v>1.8483131665364357E-2</v>
      </c>
      <c r="CA91" s="24">
        <f t="shared" si="33"/>
        <v>4.5394097126387938E-3</v>
      </c>
      <c r="CB91" s="24">
        <f t="shared" si="33"/>
        <v>6.0870097277216199E-3</v>
      </c>
      <c r="CC91" s="24">
        <f t="shared" si="33"/>
        <v>5.9535213646921673E-4</v>
      </c>
      <c r="CD91" s="24">
        <f t="shared" si="33"/>
        <v>5.5016646594528177E-3</v>
      </c>
      <c r="CE91" s="24">
        <f t="shared" si="33"/>
        <v>7.3726442868928691E-3</v>
      </c>
      <c r="CF91" s="24">
        <f t="shared" si="40"/>
        <v>0.11309338406404311</v>
      </c>
    </row>
    <row r="92" spans="1:84" x14ac:dyDescent="0.25">
      <c r="A92" s="31">
        <f>+[1]PAT!A93</f>
        <v>45352</v>
      </c>
      <c r="B92" s="17">
        <f>+[1]PAT!B93</f>
        <v>5243.3122000000003</v>
      </c>
      <c r="C92" s="17">
        <f>+[1]PAT!C93</f>
        <v>5971.7214999999997</v>
      </c>
      <c r="D92" s="17">
        <f>+[1]PAT!D93</f>
        <v>4166.5163000000002</v>
      </c>
      <c r="E92" s="17">
        <f>+[1]PAT!E93</f>
        <v>4694.1616000000004</v>
      </c>
      <c r="F92" s="17">
        <f>+[1]PAT!F93</f>
        <v>3354.7653</v>
      </c>
      <c r="G92" s="17">
        <f>+[1]PAT!G93</f>
        <v>5606.1523999999999</v>
      </c>
      <c r="H92" s="17">
        <f>+[1]PAT!H93</f>
        <v>6048.6284999999998</v>
      </c>
      <c r="I92" s="17">
        <f>+[1]PAT!I93</f>
        <v>6487.7791999999999</v>
      </c>
      <c r="J92" s="17">
        <f>+[1]PAT!J93</f>
        <v>3521.3128999999999</v>
      </c>
      <c r="K92" s="17">
        <f>+[1]PAT!K93</f>
        <v>4648.8855000000003</v>
      </c>
      <c r="L92" s="17">
        <f>+[1]PAT!L93</f>
        <v>2629.7898</v>
      </c>
      <c r="M92" s="17">
        <f>+[1]PAT!M93</f>
        <v>5197.5450000000001</v>
      </c>
      <c r="N92" s="17">
        <f>+[1]PAT!N93</f>
        <v>6056.3753999999999</v>
      </c>
      <c r="O92" s="18">
        <f>+[1]PAT!R93</f>
        <v>5045.7951999999996</v>
      </c>
      <c r="P92" s="19">
        <f>+[1]PAT!S93</f>
        <v>5486.3941000000004</v>
      </c>
      <c r="Q92" s="20">
        <f>+[1]PAT!T93</f>
        <v>4544.2200999999995</v>
      </c>
      <c r="R92" s="18">
        <f t="shared" si="34"/>
        <v>5243.1386110799995</v>
      </c>
      <c r="S92" s="19">
        <f t="shared" si="35"/>
        <v>5382.8475700407307</v>
      </c>
      <c r="T92" s="19">
        <f t="shared" si="36"/>
        <v>5046.432059473982</v>
      </c>
      <c r="U92" s="19">
        <f t="shared" si="37"/>
        <v>5021.0802187252311</v>
      </c>
      <c r="V92" s="19"/>
      <c r="W92" s="20">
        <f t="shared" si="38"/>
        <v>5298.9850879844253</v>
      </c>
      <c r="X92" s="21"/>
      <c r="Y92" s="42">
        <f t="shared" si="44"/>
        <v>0.1046066580957834</v>
      </c>
      <c r="Z92" s="24">
        <f t="shared" si="44"/>
        <v>0.10260144281721084</v>
      </c>
      <c r="AA92" s="24">
        <f t="shared" si="44"/>
        <v>0.11519249715662494</v>
      </c>
      <c r="AB92" s="24">
        <f t="shared" si="42"/>
        <v>0.13041966577381681</v>
      </c>
      <c r="AC92" s="24">
        <f t="shared" si="42"/>
        <v>0.10368959800615296</v>
      </c>
      <c r="AD92" s="24">
        <f t="shared" si="42"/>
        <v>3.2019912914319715E-2</v>
      </c>
      <c r="AE92" s="24">
        <f t="shared" si="42"/>
        <v>0.10787352476087309</v>
      </c>
      <c r="AF92" s="24">
        <f t="shared" si="42"/>
        <v>0.11485280374831497</v>
      </c>
      <c r="AG92" s="24">
        <f t="shared" si="42"/>
        <v>0.13005243959401969</v>
      </c>
      <c r="AH92" s="24">
        <f t="shared" si="42"/>
        <v>6.212506278892449E-2</v>
      </c>
      <c r="AI92" s="24">
        <f t="shared" si="42"/>
        <v>0.63973511734146649</v>
      </c>
      <c r="AJ92" s="24">
        <f t="shared" si="42"/>
        <v>0.10958002135370681</v>
      </c>
      <c r="AK92" s="24">
        <f t="shared" si="42"/>
        <v>9.2412100773243022E-2</v>
      </c>
      <c r="AL92" s="24">
        <f t="shared" si="42"/>
        <v>0.11477838351236369</v>
      </c>
      <c r="AM92" s="24">
        <f t="shared" si="42"/>
        <v>9.230716210553358E-2</v>
      </c>
      <c r="AN92" s="24">
        <f t="shared" si="42"/>
        <v>0.15022781583405775</v>
      </c>
      <c r="AO92" s="24">
        <f t="shared" si="30"/>
        <v>0.10460746503367013</v>
      </c>
      <c r="AP92" s="24">
        <f t="shared" si="30"/>
        <v>9.5681341175598789E-2</v>
      </c>
      <c r="AQ92" s="24">
        <f t="shared" si="30"/>
        <v>8.7858404123289713E-2</v>
      </c>
      <c r="AR92" s="24">
        <f t="shared" si="24"/>
        <v>8.4172526891740151E-2</v>
      </c>
      <c r="AS92" s="24" t="e">
        <f t="shared" si="24"/>
        <v>#DIV/0!</v>
      </c>
      <c r="AT92" s="24">
        <f t="shared" si="24"/>
        <v>0.1048755624021509</v>
      </c>
      <c r="AU92" s="21"/>
      <c r="AV92" s="24">
        <f t="shared" si="43"/>
        <v>2.9227222595210693</v>
      </c>
      <c r="AW92" s="24">
        <f t="shared" si="43"/>
        <v>3.2710271176381696</v>
      </c>
      <c r="AX92" s="24">
        <f t="shared" si="43"/>
        <v>2.6973876835808142</v>
      </c>
      <c r="AY92" s="24">
        <f t="shared" si="43"/>
        <v>2.2179940412260617</v>
      </c>
      <c r="AZ92" s="24">
        <f t="shared" si="43"/>
        <v>2.2082315688546617</v>
      </c>
      <c r="BA92" s="24">
        <f t="shared" si="43"/>
        <v>3.2182914773716558</v>
      </c>
      <c r="BB92" s="24">
        <f t="shared" si="43"/>
        <v>3.2338651760455326</v>
      </c>
      <c r="BC92" s="24">
        <f t="shared" si="41"/>
        <v>3.1343708612267891</v>
      </c>
      <c r="BD92" s="24">
        <f t="shared" si="41"/>
        <v>2.8667599540729909</v>
      </c>
      <c r="BE92" s="24">
        <f t="shared" si="41"/>
        <v>2.7970769709899934</v>
      </c>
      <c r="BF92" s="24">
        <f t="shared" si="45"/>
        <v>1.565740451389821</v>
      </c>
      <c r="BG92" s="24">
        <f t="shared" si="45"/>
        <v>2.7429853389307794</v>
      </c>
      <c r="BH92" s="24">
        <f t="shared" si="45"/>
        <v>4.1457762601208792</v>
      </c>
      <c r="BI92" s="24">
        <f t="shared" si="45"/>
        <v>2.3647519855076391</v>
      </c>
      <c r="BJ92" s="24">
        <f t="shared" si="45"/>
        <v>3.0704879070826152</v>
      </c>
      <c r="BK92" s="24">
        <f t="shared" si="45"/>
        <v>2.7925265474432188</v>
      </c>
      <c r="BL92" s="24">
        <f t="shared" si="31"/>
        <v>2.9226644084641742</v>
      </c>
      <c r="BM92" s="24">
        <f t="shared" si="31"/>
        <v>2.9662986942701233</v>
      </c>
      <c r="BN92" s="24">
        <f t="shared" si="31"/>
        <v>2.7433752393182993</v>
      </c>
      <c r="BO92" s="24">
        <f t="shared" si="31"/>
        <v>2.7434429591235414</v>
      </c>
      <c r="BP92" s="24" t="e">
        <f t="shared" si="31"/>
        <v>#DIV/0!</v>
      </c>
      <c r="BQ92" s="24">
        <f t="shared" si="31"/>
        <v>2.8726714783634453</v>
      </c>
      <c r="BR92" s="21"/>
      <c r="BS92" s="35">
        <f t="shared" si="39"/>
        <v>45352</v>
      </c>
      <c r="BT92" s="24">
        <f t="shared" si="26"/>
        <v>3.2111619117055755E-2</v>
      </c>
      <c r="BU92" s="24">
        <f t="shared" si="26"/>
        <v>3.1733459684552584E-3</v>
      </c>
      <c r="BV92" s="24">
        <f t="shared" si="26"/>
        <v>1.4626869255855461E-2</v>
      </c>
      <c r="BW92" s="24">
        <f t="shared" si="33"/>
        <v>6.6795976530223088E-3</v>
      </c>
      <c r="BX92" s="24">
        <f t="shared" si="33"/>
        <v>2.400160079427512E-3</v>
      </c>
      <c r="BY92" s="24">
        <f t="shared" si="33"/>
        <v>6.1417019253898258E-3</v>
      </c>
      <c r="BZ92" s="24">
        <f t="shared" si="33"/>
        <v>1.8896204794984103E-2</v>
      </c>
      <c r="CA92" s="24">
        <f t="shared" si="33"/>
        <v>2.7234358253739187E-3</v>
      </c>
      <c r="CB92" s="24">
        <f t="shared" si="33"/>
        <v>4.4510553158205431E-3</v>
      </c>
      <c r="CC92" s="24">
        <f t="shared" si="33"/>
        <v>4.5174749744489335E-3</v>
      </c>
      <c r="CD92" s="24">
        <f t="shared" si="33"/>
        <v>5.4933423044889991E-3</v>
      </c>
      <c r="CE92" s="24">
        <f t="shared" si="33"/>
        <v>3.3891181929534119E-3</v>
      </c>
      <c r="CF92" s="24">
        <f t="shared" si="40"/>
        <v>0.10460392540727605</v>
      </c>
    </row>
    <row r="93" spans="1:84" x14ac:dyDescent="0.25">
      <c r="A93" s="31">
        <f>+[1]PAT!A94</f>
        <v>45383</v>
      </c>
      <c r="B93" s="17">
        <f>+[1]PAT!B94</f>
        <v>5686.5425999999998</v>
      </c>
      <c r="C93" s="17">
        <f>+[1]PAT!C94</f>
        <v>6301.9539999999997</v>
      </c>
      <c r="D93" s="17">
        <f>+[1]PAT!D94</f>
        <v>4431.9317000000001</v>
      </c>
      <c r="E93" s="17">
        <f>+[1]PAT!E94</f>
        <v>5009.8756999999996</v>
      </c>
      <c r="F93" s="17">
        <f>+[1]PAT!F94</f>
        <v>4672.2165999999997</v>
      </c>
      <c r="G93" s="17">
        <f>+[1]PAT!G94</f>
        <v>6058.0183999999999</v>
      </c>
      <c r="H93" s="17">
        <f>+[1]PAT!H94</f>
        <v>6566.4004000000004</v>
      </c>
      <c r="I93" s="17">
        <f>+[1]PAT!I94</f>
        <v>6721.9098000000004</v>
      </c>
      <c r="J93" s="17">
        <f>+[1]PAT!J94</f>
        <v>4007.2042000000001</v>
      </c>
      <c r="K93" s="17">
        <f>+[1]PAT!K94</f>
        <v>5018.9156000000003</v>
      </c>
      <c r="L93" s="17">
        <f>+[1]PAT!L94</f>
        <v>2953.1532999999999</v>
      </c>
      <c r="M93" s="17">
        <f>+[1]PAT!M94</f>
        <v>5568.4272000000001</v>
      </c>
      <c r="N93" s="17">
        <f>+[1]PAT!N94</f>
        <v>6498.8918000000003</v>
      </c>
      <c r="O93" s="18">
        <f>+[1]PAT!R94</f>
        <v>5495.1246000000001</v>
      </c>
      <c r="P93" s="19">
        <f>+[1]PAT!S94</f>
        <v>5807.0343000000003</v>
      </c>
      <c r="Q93" s="20">
        <f>+[1]PAT!T94</f>
        <v>5397.7632000000003</v>
      </c>
      <c r="R93" s="18">
        <f t="shared" si="34"/>
        <v>5686.4137309099997</v>
      </c>
      <c r="S93" s="19">
        <f t="shared" si="35"/>
        <v>5731.9669754714141</v>
      </c>
      <c r="T93" s="19">
        <f t="shared" si="36"/>
        <v>5418.487885576923</v>
      </c>
      <c r="U93" s="19">
        <f t="shared" si="37"/>
        <v>5393.3329411492732</v>
      </c>
      <c r="V93" s="19"/>
      <c r="W93" s="20">
        <f t="shared" si="38"/>
        <v>5655.0510800852962</v>
      </c>
      <c r="X93" s="21"/>
      <c r="Y93" s="42">
        <f t="shared" si="44"/>
        <v>8.4532521256315718E-2</v>
      </c>
      <c r="Z93" s="24">
        <f t="shared" si="44"/>
        <v>5.5299380588997638E-2</v>
      </c>
      <c r="AA93" s="24">
        <f t="shared" si="44"/>
        <v>6.3701994877591206E-2</v>
      </c>
      <c r="AB93" s="24">
        <f t="shared" si="42"/>
        <v>6.7256759971791258E-2</v>
      </c>
      <c r="AC93" s="24">
        <f t="shared" si="42"/>
        <v>0.39271042299143843</v>
      </c>
      <c r="AD93" s="24">
        <f t="shared" si="42"/>
        <v>8.0601804546019729E-2</v>
      </c>
      <c r="AE93" s="24">
        <f t="shared" si="42"/>
        <v>8.5601537604764522E-2</v>
      </c>
      <c r="AF93" s="24">
        <f t="shared" si="42"/>
        <v>3.608794208039634E-2</v>
      </c>
      <c r="AG93" s="24">
        <f t="shared" si="42"/>
        <v>0.13798583477202508</v>
      </c>
      <c r="AH93" s="24">
        <f t="shared" si="42"/>
        <v>7.9595442821725815E-2</v>
      </c>
      <c r="AI93" s="24">
        <f t="shared" si="42"/>
        <v>0.12296172872828093</v>
      </c>
      <c r="AJ93" s="24">
        <f t="shared" si="42"/>
        <v>7.1357188826647988E-2</v>
      </c>
      <c r="AK93" s="24">
        <f t="shared" si="42"/>
        <v>7.3066210525853492E-2</v>
      </c>
      <c r="AL93" s="24">
        <f t="shared" si="42"/>
        <v>8.9050265060302225E-2</v>
      </c>
      <c r="AM93" s="24">
        <f t="shared" si="42"/>
        <v>5.8442793965530093E-2</v>
      </c>
      <c r="AN93" s="24">
        <f t="shared" si="42"/>
        <v>0.18783049262952756</v>
      </c>
      <c r="AO93" s="24">
        <f t="shared" si="30"/>
        <v>8.4543849154255613E-2</v>
      </c>
      <c r="AP93" s="24">
        <f t="shared" si="30"/>
        <v>6.4857754355478026E-2</v>
      </c>
      <c r="AQ93" s="24">
        <f t="shared" si="30"/>
        <v>7.3726510476735285E-2</v>
      </c>
      <c r="AR93" s="24">
        <f t="shared" si="24"/>
        <v>7.4137975536776146E-2</v>
      </c>
      <c r="AS93" s="24" t="e">
        <f t="shared" si="24"/>
        <v>#DIV/0!</v>
      </c>
      <c r="AT93" s="24">
        <f t="shared" si="24"/>
        <v>6.719513004636668E-2</v>
      </c>
      <c r="AU93" s="21"/>
      <c r="AV93" s="24">
        <f t="shared" si="43"/>
        <v>2.9351991428367974</v>
      </c>
      <c r="AW93" s="24">
        <f t="shared" si="43"/>
        <v>3.1031290135529259</v>
      </c>
      <c r="AX93" s="24">
        <f t="shared" si="43"/>
        <v>2.8289266736283021</v>
      </c>
      <c r="AY93" s="24">
        <f t="shared" si="43"/>
        <v>2.1299381387676566</v>
      </c>
      <c r="AZ93" s="24">
        <f t="shared" si="43"/>
        <v>3.1860751362068855</v>
      </c>
      <c r="BA93" s="24">
        <f t="shared" si="43"/>
        <v>3.1915492037810456</v>
      </c>
      <c r="BB93" s="24">
        <f t="shared" si="43"/>
        <v>3.3573947367792396</v>
      </c>
      <c r="BC93" s="24">
        <f t="shared" si="41"/>
        <v>2.9951552297919668</v>
      </c>
      <c r="BD93" s="24">
        <f t="shared" si="41"/>
        <v>3.1805847554456461</v>
      </c>
      <c r="BE93" s="24">
        <f t="shared" si="41"/>
        <v>2.825856931278786</v>
      </c>
      <c r="BF93" s="24">
        <f t="shared" si="45"/>
        <v>1.8094274849537424</v>
      </c>
      <c r="BG93" s="24">
        <f t="shared" si="45"/>
        <v>2.6811566935885689</v>
      </c>
      <c r="BH93" s="24">
        <f t="shared" si="45"/>
        <v>4.1853506896136548</v>
      </c>
      <c r="BI93" s="24">
        <f t="shared" si="45"/>
        <v>2.2974039068579826</v>
      </c>
      <c r="BJ93" s="24">
        <f t="shared" si="45"/>
        <v>2.9769661262695384</v>
      </c>
      <c r="BK93" s="24">
        <f t="shared" si="45"/>
        <v>3.2934490372365266</v>
      </c>
      <c r="BL93" s="24">
        <f t="shared" si="31"/>
        <v>2.9351803984639502</v>
      </c>
      <c r="BM93" s="24">
        <f t="shared" si="31"/>
        <v>2.8780467026119352</v>
      </c>
      <c r="BN93" s="24">
        <f t="shared" si="31"/>
        <v>2.6988252916526552</v>
      </c>
      <c r="BO93" s="24">
        <f t="shared" si="31"/>
        <v>2.7019029894758688</v>
      </c>
      <c r="BP93" s="24" t="e">
        <f t="shared" si="31"/>
        <v>#DIV/0!</v>
      </c>
      <c r="BQ93" s="24">
        <f t="shared" si="31"/>
        <v>2.8406034674214951</v>
      </c>
      <c r="BR93" s="21"/>
      <c r="BS93" s="35">
        <f t="shared" si="39"/>
        <v>45383</v>
      </c>
      <c r="BT93" s="24">
        <f t="shared" si="26"/>
        <v>1.7275869010813436E-2</v>
      </c>
      <c r="BU93" s="24">
        <f t="shared" si="26"/>
        <v>1.7716929005295535E-3</v>
      </c>
      <c r="BV93" s="24">
        <f t="shared" si="26"/>
        <v>7.7192709638765934E-3</v>
      </c>
      <c r="BW93" s="24">
        <f t="shared" si="33"/>
        <v>2.5277075963548373E-2</v>
      </c>
      <c r="BX93" s="24">
        <f t="shared" si="33"/>
        <v>5.6447569534387064E-3</v>
      </c>
      <c r="BY93" s="24">
        <f t="shared" si="33"/>
        <v>4.8880761000651522E-3</v>
      </c>
      <c r="BZ93" s="24">
        <f t="shared" ref="BZ93:CE95" si="46">(I93-I92)/$B92*I$3</f>
        <v>5.9924576911517986E-3</v>
      </c>
      <c r="CA93" s="24">
        <f t="shared" si="46"/>
        <v>2.9561338098463802E-3</v>
      </c>
      <c r="CB93" s="24">
        <f t="shared" si="46"/>
        <v>5.4834306395106502E-3</v>
      </c>
      <c r="CC93" s="24">
        <f t="shared" si="46"/>
        <v>1.2889366286447711E-3</v>
      </c>
      <c r="CD93" s="24">
        <f t="shared" si="46"/>
        <v>3.5933042018745326E-3</v>
      </c>
      <c r="CE93" s="24">
        <f t="shared" si="46"/>
        <v>2.6500453205895334E-3</v>
      </c>
      <c r="CF93" s="24">
        <f t="shared" si="40"/>
        <v>8.454105018388948E-2</v>
      </c>
    </row>
    <row r="94" spans="1:84" x14ac:dyDescent="0.25">
      <c r="A94" s="31">
        <f>+[1]PAT!A95</f>
        <v>45413</v>
      </c>
      <c r="B94" s="17">
        <f>+[1]PAT!B95</f>
        <v>5943.5929999999998</v>
      </c>
      <c r="C94" s="17">
        <f>+[1]PAT!C95</f>
        <v>6558.1324999999997</v>
      </c>
      <c r="D94" s="17">
        <f>+[1]PAT!D95</f>
        <v>4738.1247999999996</v>
      </c>
      <c r="E94" s="17">
        <f>+[1]PAT!E95</f>
        <v>5263.2281000000003</v>
      </c>
      <c r="F94" s="17">
        <f>+[1]PAT!F95</f>
        <v>4772.1180999999997</v>
      </c>
      <c r="G94" s="17">
        <f>+[1]PAT!G95</f>
        <v>6215.4255000000003</v>
      </c>
      <c r="H94" s="17">
        <f>+[1]PAT!H95</f>
        <v>6732.5101000000004</v>
      </c>
      <c r="I94" s="17">
        <f>+[1]PAT!I95</f>
        <v>7050.4607999999998</v>
      </c>
      <c r="J94" s="17">
        <f>+[1]PAT!J95</f>
        <v>4422.2314999999999</v>
      </c>
      <c r="K94" s="17">
        <f>+[1]PAT!K95</f>
        <v>5351.3422</v>
      </c>
      <c r="L94" s="17">
        <f>+[1]PAT!L95</f>
        <v>3221.4187999999999</v>
      </c>
      <c r="M94" s="17">
        <f>+[1]PAT!M95</f>
        <v>5952.3058000000001</v>
      </c>
      <c r="N94" s="17">
        <f>+[1]PAT!N95</f>
        <v>6713.2793000000001</v>
      </c>
      <c r="O94" s="18">
        <f>+[1]PAT!R95</f>
        <v>5802.8306000000002</v>
      </c>
      <c r="P94" s="19">
        <f>+[1]PAT!S95</f>
        <v>6032.3671000000004</v>
      </c>
      <c r="Q94" s="20">
        <f>+[1]PAT!T95</f>
        <v>5730.6648999999998</v>
      </c>
      <c r="R94" s="18">
        <f t="shared" si="34"/>
        <v>5943.4627269600005</v>
      </c>
      <c r="S94" s="19">
        <f t="shared" si="35"/>
        <v>5997.2238935284367</v>
      </c>
      <c r="T94" s="19">
        <f t="shared" si="36"/>
        <v>5686.7353118495466</v>
      </c>
      <c r="U94" s="19">
        <f t="shared" si="37"/>
        <v>5642.1812141017172</v>
      </c>
      <c r="V94" s="19"/>
      <c r="W94" s="20">
        <f t="shared" si="38"/>
        <v>5926.7205613016877</v>
      </c>
      <c r="X94" s="21"/>
      <c r="Y94" s="42">
        <f t="shared" si="44"/>
        <v>4.520328397786022E-2</v>
      </c>
      <c r="Z94" s="24">
        <f t="shared" si="44"/>
        <v>4.0650645815567765E-2</v>
      </c>
      <c r="AA94" s="24">
        <f t="shared" si="44"/>
        <v>6.908795548451252E-2</v>
      </c>
      <c r="AB94" s="24">
        <f t="shared" si="42"/>
        <v>5.0570595993030487E-2</v>
      </c>
      <c r="AC94" s="24">
        <f t="shared" si="42"/>
        <v>2.1382035242116126E-2</v>
      </c>
      <c r="AD94" s="24">
        <f t="shared" si="42"/>
        <v>2.5983265418936474E-2</v>
      </c>
      <c r="AE94" s="24">
        <f t="shared" si="42"/>
        <v>2.5296919146142738E-2</v>
      </c>
      <c r="AF94" s="24">
        <f t="shared" si="42"/>
        <v>4.8877627010109448E-2</v>
      </c>
      <c r="AG94" s="24">
        <f t="shared" si="42"/>
        <v>0.10357028972968219</v>
      </c>
      <c r="AH94" s="24">
        <f t="shared" si="42"/>
        <v>6.6234746007683309E-2</v>
      </c>
      <c r="AI94" s="24">
        <f t="shared" si="42"/>
        <v>9.08403569838383E-2</v>
      </c>
      <c r="AJ94" s="24">
        <f t="shared" si="42"/>
        <v>6.8938424839243728E-2</v>
      </c>
      <c r="AK94" s="24">
        <f t="shared" si="42"/>
        <v>3.2988316561909814E-2</v>
      </c>
      <c r="AL94" s="24">
        <f t="shared" si="42"/>
        <v>5.5996182506944381E-2</v>
      </c>
      <c r="AM94" s="24">
        <f t="shared" si="42"/>
        <v>3.8803421567528806E-2</v>
      </c>
      <c r="AN94" s="24">
        <f t="shared" si="42"/>
        <v>6.167400970831749E-2</v>
      </c>
      <c r="AO94" s="24">
        <f t="shared" si="30"/>
        <v>4.5204061507649884E-2</v>
      </c>
      <c r="AP94" s="24">
        <f t="shared" si="30"/>
        <v>4.6276770119598742E-2</v>
      </c>
      <c r="AQ94" s="24">
        <f t="shared" si="30"/>
        <v>4.9505956631674231E-2</v>
      </c>
      <c r="AR94" s="24">
        <f t="shared" si="24"/>
        <v>4.6139979798728303E-2</v>
      </c>
      <c r="AS94" s="24" t="e">
        <f t="shared" si="24"/>
        <v>#DIV/0!</v>
      </c>
      <c r="AT94" s="24">
        <f t="shared" si="24"/>
        <v>4.804014629913711E-2</v>
      </c>
      <c r="AU94" s="21"/>
      <c r="AV94" s="24">
        <f t="shared" si="43"/>
        <v>2.8343312265861731</v>
      </c>
      <c r="AW94" s="24">
        <f t="shared" si="43"/>
        <v>3.0002752802316772</v>
      </c>
      <c r="AX94" s="24">
        <f t="shared" si="43"/>
        <v>2.7757321962340891</v>
      </c>
      <c r="AY94" s="24">
        <f t="shared" si="43"/>
        <v>2.0891078306047302</v>
      </c>
      <c r="AZ94" s="24">
        <f t="shared" si="43"/>
        <v>2.9759188752660473</v>
      </c>
      <c r="BA94" s="24">
        <f t="shared" si="43"/>
        <v>2.9595612813397096</v>
      </c>
      <c r="BB94" s="24">
        <f t="shared" si="43"/>
        <v>3.0487945615554466</v>
      </c>
      <c r="BC94" s="24">
        <f t="shared" si="41"/>
        <v>2.9516794436757698</v>
      </c>
      <c r="BD94" s="24">
        <f t="shared" si="41"/>
        <v>3.2782619943241986</v>
      </c>
      <c r="BE94" s="24">
        <f t="shared" si="41"/>
        <v>2.7061992624781883</v>
      </c>
      <c r="BF94" s="24">
        <f t="shared" si="45"/>
        <v>1.9482895508392106</v>
      </c>
      <c r="BG94" s="24">
        <f t="shared" si="45"/>
        <v>2.6398598725943274</v>
      </c>
      <c r="BH94" s="24">
        <f t="shared" si="45"/>
        <v>4.061235766196468</v>
      </c>
      <c r="BI94" s="24">
        <f t="shared" si="45"/>
        <v>2.2481003124155836</v>
      </c>
      <c r="BJ94" s="24">
        <f t="shared" si="45"/>
        <v>2.8520555231838829</v>
      </c>
      <c r="BK94" s="24">
        <f t="shared" si="45"/>
        <v>3.2438772510953005</v>
      </c>
      <c r="BL94" s="24">
        <f t="shared" si="31"/>
        <v>2.8343105720294695</v>
      </c>
      <c r="BM94" s="24">
        <f t="shared" si="31"/>
        <v>2.7798686549063096</v>
      </c>
      <c r="BN94" s="24">
        <f t="shared" si="31"/>
        <v>2.6026183632545195</v>
      </c>
      <c r="BO94" s="24">
        <f t="shared" si="31"/>
        <v>2.5961062615962498</v>
      </c>
      <c r="BP94" s="24" t="e">
        <f t="shared" si="31"/>
        <v>#DIV/0!</v>
      </c>
      <c r="BQ94" s="24">
        <f t="shared" si="31"/>
        <v>2.7486880502666535</v>
      </c>
      <c r="BR94" s="21"/>
      <c r="BS94" s="35">
        <f t="shared" si="39"/>
        <v>45413</v>
      </c>
      <c r="BT94" s="24">
        <f t="shared" si="26"/>
        <v>1.2357203223976551E-2</v>
      </c>
      <c r="BU94" s="24">
        <f t="shared" si="26"/>
        <v>1.8845824701990246E-3</v>
      </c>
      <c r="BV94" s="24">
        <f t="shared" si="26"/>
        <v>5.7116916138111916E-3</v>
      </c>
      <c r="BW94" s="24">
        <f t="shared" si="26"/>
        <v>1.7673464540650754E-3</v>
      </c>
      <c r="BX94" s="24">
        <f t="shared" si="26"/>
        <v>1.8130814759041854E-3</v>
      </c>
      <c r="BY94" s="24">
        <f t="shared" si="26"/>
        <v>1.4459454062649595E-3</v>
      </c>
      <c r="BZ94" s="24">
        <f t="shared" si="46"/>
        <v>7.7536646256725376E-3</v>
      </c>
      <c r="CA94" s="24">
        <f t="shared" si="46"/>
        <v>2.3281933859072806E-3</v>
      </c>
      <c r="CB94" s="24">
        <f t="shared" si="46"/>
        <v>4.5422233924704942E-3</v>
      </c>
      <c r="CC94" s="24">
        <f t="shared" si="46"/>
        <v>9.859679851866403E-4</v>
      </c>
      <c r="CD94" s="24">
        <f t="shared" si="46"/>
        <v>3.4293303069601552E-3</v>
      </c>
      <c r="CE94" s="24">
        <f t="shared" si="46"/>
        <v>1.1838067475305634E-3</v>
      </c>
      <c r="CF94" s="24">
        <f t="shared" si="40"/>
        <v>4.520303708794865E-2</v>
      </c>
    </row>
    <row r="95" spans="1:84" x14ac:dyDescent="0.25">
      <c r="A95" s="31">
        <f>+[1]PAT!A96</f>
        <v>45444</v>
      </c>
      <c r="B95" s="17">
        <f>+[1]PAT!B96</f>
        <v>6238.0032000000001</v>
      </c>
      <c r="C95" s="17">
        <f>+[1]PAT!C96</f>
        <v>6851.7383</v>
      </c>
      <c r="D95" s="17">
        <f>+[1]PAT!D96</f>
        <v>4861.6588000000002</v>
      </c>
      <c r="E95" s="17">
        <f>+[1]PAT!E96</f>
        <v>5425.5698000000002</v>
      </c>
      <c r="F95" s="17">
        <f>+[1]PAT!F96</f>
        <v>5486.8546999999999</v>
      </c>
      <c r="G95" s="17">
        <f>+[1]PAT!G96</f>
        <v>6360.6504000000004</v>
      </c>
      <c r="H95" s="17">
        <f>+[1]PAT!H96</f>
        <v>7093.0186999999996</v>
      </c>
      <c r="I95" s="17">
        <f>+[1]PAT!I96</f>
        <v>7338.2388000000001</v>
      </c>
      <c r="J95" s="17">
        <f>+[1]PAT!J96</f>
        <v>4615.2891</v>
      </c>
      <c r="K95" s="17">
        <f>+[1]PAT!K96</f>
        <v>5464.6421</v>
      </c>
      <c r="L95" s="17">
        <f>+[1]PAT!L96</f>
        <v>3464.1089999999999</v>
      </c>
      <c r="M95" s="17">
        <f>+[1]PAT!M96</f>
        <v>6407.6827999999996</v>
      </c>
      <c r="N95" s="17">
        <f>+[1]PAT!N96</f>
        <v>6958.9237000000003</v>
      </c>
      <c r="O95" s="18">
        <f>+[1]PAT!R96</f>
        <v>6198.0186000000003</v>
      </c>
      <c r="P95" s="19">
        <f>+[1]PAT!S96</f>
        <v>6236.8553000000002</v>
      </c>
      <c r="Q95" s="20">
        <f>+[1]PAT!T96</f>
        <v>6266.5735999999997</v>
      </c>
      <c r="R95" s="18">
        <f t="shared" si="34"/>
        <v>6237.8949606600008</v>
      </c>
      <c r="S95" s="19">
        <f t="shared" si="35"/>
        <v>6230.7945464474287</v>
      </c>
      <c r="T95" s="19">
        <f t="shared" si="36"/>
        <v>5884.6262193156099</v>
      </c>
      <c r="U95" s="19">
        <f t="shared" si="37"/>
        <v>5796.8743226882434</v>
      </c>
      <c r="V95" s="19"/>
      <c r="W95" s="20">
        <f t="shared" si="38"/>
        <v>6139.1010901353611</v>
      </c>
      <c r="X95" s="21"/>
      <c r="Y95" s="42">
        <f t="shared" si="44"/>
        <v>4.9534044474444983E-2</v>
      </c>
      <c r="Z95" s="24">
        <f t="shared" si="44"/>
        <v>4.4769726747667882E-2</v>
      </c>
      <c r="AA95" s="24">
        <f t="shared" si="44"/>
        <v>2.6072339842124981E-2</v>
      </c>
      <c r="AB95" s="24">
        <f t="shared" si="42"/>
        <v>3.0844511565060184E-2</v>
      </c>
      <c r="AC95" s="24">
        <f t="shared" si="42"/>
        <v>0.14977345175091128</v>
      </c>
      <c r="AD95" s="24">
        <f t="shared" si="42"/>
        <v>2.3365238630886909E-2</v>
      </c>
      <c r="AE95" s="24">
        <f t="shared" si="42"/>
        <v>5.3547428023910326E-2</v>
      </c>
      <c r="AF95" s="24">
        <f t="shared" si="42"/>
        <v>4.0816906605593894E-2</v>
      </c>
      <c r="AG95" s="24">
        <f t="shared" si="42"/>
        <v>4.3656149615866946E-2</v>
      </c>
      <c r="AH95" s="24">
        <f t="shared" si="42"/>
        <v>2.1172239742022203E-2</v>
      </c>
      <c r="AI95" s="24">
        <f t="shared" si="42"/>
        <v>7.533643250607458E-2</v>
      </c>
      <c r="AJ95" s="24">
        <f t="shared" si="42"/>
        <v>7.6504301912714068E-2</v>
      </c>
      <c r="AK95" s="24">
        <f t="shared" si="42"/>
        <v>3.6590820822842929E-2</v>
      </c>
      <c r="AL95" s="24">
        <f t="shared" si="42"/>
        <v>6.8102625639287151E-2</v>
      </c>
      <c r="AM95" s="24">
        <f t="shared" si="42"/>
        <v>3.3898500639989226E-2</v>
      </c>
      <c r="AN95" s="24">
        <f t="shared" si="42"/>
        <v>9.3515972291452698E-2</v>
      </c>
      <c r="AO95" s="24">
        <f t="shared" si="30"/>
        <v>4.9538837412815395E-2</v>
      </c>
      <c r="AP95" s="24">
        <f t="shared" si="30"/>
        <v>3.8946462074066712E-2</v>
      </c>
      <c r="AQ95" s="24">
        <f t="shared" si="30"/>
        <v>3.4798684414538261E-2</v>
      </c>
      <c r="AR95" s="24">
        <f t="shared" si="24"/>
        <v>2.7417252781583024E-2</v>
      </c>
      <c r="AS95" s="24" t="e">
        <f t="shared" si="24"/>
        <v>#DIV/0!</v>
      </c>
      <c r="AT95" s="24">
        <f t="shared" si="24"/>
        <v>3.5834409035648607E-2</v>
      </c>
      <c r="AU95" s="21"/>
      <c r="AV95" s="24">
        <f t="shared" si="43"/>
        <v>2.7687760987459913</v>
      </c>
      <c r="AW95" s="24">
        <f t="shared" si="43"/>
        <v>2.9550357256922113</v>
      </c>
      <c r="AX95" s="24">
        <f t="shared" si="43"/>
        <v>2.7221107671332465</v>
      </c>
      <c r="AY95" s="24">
        <f t="shared" si="43"/>
        <v>2.0142441272440776</v>
      </c>
      <c r="AZ95" s="24">
        <f t="shared" si="43"/>
        <v>3.0200466211738028</v>
      </c>
      <c r="BA95" s="24">
        <f t="shared" si="43"/>
        <v>2.7776868559620862</v>
      </c>
      <c r="BB95" s="24">
        <f t="shared" si="43"/>
        <v>2.9425654822381859</v>
      </c>
      <c r="BC95" s="24">
        <f t="shared" si="41"/>
        <v>2.87736532458959</v>
      </c>
      <c r="BD95" s="24">
        <f t="shared" si="41"/>
        <v>3.2041658259620807</v>
      </c>
      <c r="BE95" s="24">
        <f t="shared" si="41"/>
        <v>2.5142632483539762</v>
      </c>
      <c r="BF95" s="24">
        <f t="shared" si="45"/>
        <v>2.0874626401146106</v>
      </c>
      <c r="BG95" s="24">
        <f t="shared" si="45"/>
        <v>2.6515858999180004</v>
      </c>
      <c r="BH95" s="24">
        <f t="shared" si="45"/>
        <v>3.9191388337717186</v>
      </c>
      <c r="BI95" s="24">
        <f t="shared" si="45"/>
        <v>2.2835721597782057</v>
      </c>
      <c r="BJ95" s="24">
        <f t="shared" si="45"/>
        <v>2.7394808098786942</v>
      </c>
      <c r="BK95" s="24">
        <f t="shared" si="45"/>
        <v>3.2661792257586653</v>
      </c>
      <c r="BL95" s="24">
        <f t="shared" si="31"/>
        <v>2.7687620877382355</v>
      </c>
      <c r="BM95" s="24">
        <f t="shared" si="31"/>
        <v>2.699933821910339</v>
      </c>
      <c r="BN95" s="24">
        <f t="shared" si="31"/>
        <v>2.4946389741811346</v>
      </c>
      <c r="BO95" s="24">
        <f t="shared" si="31"/>
        <v>2.4670051658002641</v>
      </c>
      <c r="BP95" s="24" t="e">
        <f t="shared" si="31"/>
        <v>#DIV/0!</v>
      </c>
      <c r="BQ95" s="24">
        <f t="shared" si="31"/>
        <v>2.6471022160656621</v>
      </c>
      <c r="BR95" s="21"/>
      <c r="BS95" s="35">
        <f t="shared" si="39"/>
        <v>45444</v>
      </c>
      <c r="BT95" s="24">
        <f t="shared" si="26"/>
        <v>1.3550064908549436E-2</v>
      </c>
      <c r="BU95" s="24">
        <f t="shared" si="26"/>
        <v>7.2745391550195655E-4</v>
      </c>
      <c r="BV95" s="24">
        <f t="shared" si="26"/>
        <v>3.501620306101039E-3</v>
      </c>
      <c r="BW95" s="24">
        <f t="shared" si="26"/>
        <v>1.2097480759533841E-2</v>
      </c>
      <c r="BX95" s="24">
        <f t="shared" si="26"/>
        <v>1.6004176177608412E-3</v>
      </c>
      <c r="BY95" s="24">
        <f t="shared" si="26"/>
        <v>3.0024222217099931E-3</v>
      </c>
      <c r="BZ95" s="24">
        <f t="shared" si="46"/>
        <v>6.4977207557785398E-3</v>
      </c>
      <c r="CA95" s="24">
        <f t="shared" si="46"/>
        <v>1.0361640576668023E-3</v>
      </c>
      <c r="CB95" s="24">
        <f t="shared" si="46"/>
        <v>1.4811583212376753E-3</v>
      </c>
      <c r="CC95" s="24">
        <f t="shared" si="46"/>
        <v>8.5339376030626579E-4</v>
      </c>
      <c r="CD95" s="24">
        <f t="shared" si="46"/>
        <v>3.8921156950013189E-3</v>
      </c>
      <c r="CE95" s="24">
        <f t="shared" si="46"/>
        <v>1.2977392900220461E-3</v>
      </c>
      <c r="CF95" s="24">
        <f t="shared" si="40"/>
        <v>4.9537751609169761E-2</v>
      </c>
    </row>
    <row r="96" spans="1:84" x14ac:dyDescent="0.25">
      <c r="A96" s="31">
        <f>+[1]PAT!A97</f>
        <v>45474</v>
      </c>
      <c r="B96" s="17">
        <f>+[1]PAT!B97</f>
        <v>6497.5650999999998</v>
      </c>
      <c r="C96" s="17">
        <f>+[1]PAT!C97</f>
        <v>7102.8049000000001</v>
      </c>
      <c r="D96" s="17">
        <f>+[1]PAT!D97</f>
        <v>5131.1427999999996</v>
      </c>
      <c r="E96" s="17">
        <f>+[1]PAT!E97</f>
        <v>5600.4134999999997</v>
      </c>
      <c r="F96" s="17">
        <f>+[1]PAT!F97</f>
        <v>5876.5086000000001</v>
      </c>
      <c r="G96" s="17">
        <f>+[1]PAT!G97</f>
        <v>6587.1035000000002</v>
      </c>
      <c r="H96" s="17">
        <f>+[1]PAT!H97</f>
        <v>7472.5631000000003</v>
      </c>
      <c r="I96" s="17">
        <f>+[1]PAT!I97</f>
        <v>7499.0716000000002</v>
      </c>
      <c r="J96" s="17">
        <f>+[1]PAT!J97</f>
        <v>4895.2601999999997</v>
      </c>
      <c r="K96" s="17">
        <f>+[1]PAT!K97</f>
        <v>5769.8729000000003</v>
      </c>
      <c r="L96" s="17">
        <f>+[1]PAT!L97</f>
        <v>3615.8222000000001</v>
      </c>
      <c r="M96" s="17">
        <f>+[1]PAT!M97</f>
        <v>6818.2999</v>
      </c>
      <c r="N96" s="17">
        <f>+[1]PAT!N97</f>
        <v>7206.6773000000003</v>
      </c>
      <c r="O96" s="18">
        <f>+[1]PAT!R97</f>
        <v>6485.1760000000004</v>
      </c>
      <c r="P96" s="19">
        <f>+[1]PAT!S97</f>
        <v>6467.4624000000003</v>
      </c>
      <c r="Q96" s="20">
        <f>+[1]PAT!T97</f>
        <v>6606.8953000000001</v>
      </c>
      <c r="R96" s="18">
        <f t="shared" ref="R96" si="47">+SUMPRODUCT($C$3:$N$3,C96:N96)</f>
        <v>6497.4696301799995</v>
      </c>
      <c r="S96" s="19">
        <f t="shared" si="35"/>
        <v>6484.0791951878118</v>
      </c>
      <c r="T96" s="19">
        <f t="shared" si="36"/>
        <v>6138.0280441742079</v>
      </c>
      <c r="U96" s="19">
        <f t="shared" si="37"/>
        <v>6023.9005333553505</v>
      </c>
      <c r="V96" s="19"/>
      <c r="W96" s="20">
        <f t="shared" si="38"/>
        <v>6363.8676952160213</v>
      </c>
      <c r="X96" s="21"/>
      <c r="Y96" s="42">
        <f t="shared" ref="Y96" si="48">+B96/B95-1</f>
        <v>4.1609773460840715E-2</v>
      </c>
      <c r="Z96" s="24">
        <f t="shared" ref="Z96" si="49">+C96/C95-1</f>
        <v>3.664275969209152E-2</v>
      </c>
      <c r="AA96" s="24">
        <f t="shared" ref="AA96" si="50">+D96/D95-1</f>
        <v>5.5430463363656646E-2</v>
      </c>
      <c r="AB96" s="24">
        <f t="shared" ref="AB96" si="51">+E96/E95-1</f>
        <v>3.2225868700463289E-2</v>
      </c>
      <c r="AC96" s="24">
        <f t="shared" ref="AC96" si="52">+F96/F95-1</f>
        <v>7.1015895500203374E-2</v>
      </c>
      <c r="AD96" s="24">
        <f t="shared" ref="AD96" si="53">+G96/G95-1</f>
        <v>3.560219250534491E-2</v>
      </c>
      <c r="AE96" s="24">
        <f t="shared" ref="AE96" si="54">+H96/H95-1</f>
        <v>5.3509572729591337E-2</v>
      </c>
      <c r="AF96" s="24">
        <f t="shared" ref="AF96" si="55">+I96/I95-1</f>
        <v>2.1917084518972008E-2</v>
      </c>
      <c r="AG96" s="24">
        <f t="shared" ref="AG96" si="56">+J96/J95-1</f>
        <v>6.0661660393061867E-2</v>
      </c>
      <c r="AH96" s="24">
        <f t="shared" ref="AH96" si="57">+K96/K95-1</f>
        <v>5.5855588419962521E-2</v>
      </c>
      <c r="AI96" s="24">
        <f t="shared" ref="AI96" si="58">+L96/L95-1</f>
        <v>4.3795735064918517E-2</v>
      </c>
      <c r="AJ96" s="24">
        <f t="shared" ref="AJ96" si="59">+M96/M95-1</f>
        <v>6.4081995444593476E-2</v>
      </c>
      <c r="AK96" s="24">
        <f t="shared" ref="AK96" si="60">+N96/N95-1</f>
        <v>3.5602287175529712E-2</v>
      </c>
      <c r="AL96" s="24">
        <f t="shared" ref="AL96" si="61">+O96/O95-1</f>
        <v>4.6330516013617595E-2</v>
      </c>
      <c r="AM96" s="24">
        <f t="shared" ref="AM96" si="62">+P96/P95-1</f>
        <v>3.6974899834536723E-2</v>
      </c>
      <c r="AN96" s="24">
        <f t="shared" ref="AN96" si="63">+Q96/Q95-1</f>
        <v>5.4307460778885597E-2</v>
      </c>
      <c r="AO96" s="24">
        <f t="shared" ref="AO96" si="64">+R96/R95-1</f>
        <v>4.1612542557551313E-2</v>
      </c>
      <c r="AP96" s="24">
        <f t="shared" ref="AP96" si="65">+S96/S95-1</f>
        <v>4.0650457474126878E-2</v>
      </c>
      <c r="AQ96" s="24">
        <f t="shared" ref="AQ96" si="66">+T96/T95-1</f>
        <v>4.3061668730434599E-2</v>
      </c>
      <c r="AR96" s="24">
        <f t="shared" ref="AR96" si="67">+U96/U95-1</f>
        <v>3.9163555742196321E-2</v>
      </c>
      <c r="AS96" s="24" t="e">
        <f t="shared" ref="AS96" si="68">+V96/V95-1</f>
        <v>#DIV/0!</v>
      </c>
      <c r="AT96" s="24">
        <f t="shared" ref="AT96" si="69">+W96/W95-1</f>
        <v>3.6612299061474562E-2</v>
      </c>
      <c r="AU96" s="21"/>
      <c r="AV96" s="24">
        <f t="shared" ref="AV96" si="70">+B96/B84-1</f>
        <v>2.6416154430970709</v>
      </c>
      <c r="AW96" s="24">
        <f t="shared" ref="AW96" si="71">+C96/C84-1</f>
        <v>2.8297522934661865</v>
      </c>
      <c r="AX96" s="24">
        <f t="shared" ref="AX96" si="72">+D96/D84-1</f>
        <v>2.559131651536096</v>
      </c>
      <c r="AY96" s="24">
        <f t="shared" ref="AY96" si="73">+E96/E84-1</f>
        <v>1.9390055485902185</v>
      </c>
      <c r="AZ96" s="24">
        <f t="shared" ref="AZ96" si="74">+F96/F84-1</f>
        <v>3.0677495801083499</v>
      </c>
      <c r="BA96" s="24">
        <f t="shared" ref="BA96" si="75">+G96/G84-1</f>
        <v>2.5772012747170296</v>
      </c>
      <c r="BB96" s="24">
        <f t="shared" ref="BB96" si="76">+H96/H84-1</f>
        <v>2.7889486946453088</v>
      </c>
      <c r="BC96" s="24">
        <f t="shared" ref="BC96" si="77">+I96/I84-1</f>
        <v>2.616653965816846</v>
      </c>
      <c r="BD96" s="24">
        <f t="shared" ref="BD96" si="78">+J96/J84-1</f>
        <v>2.9703049948648315</v>
      </c>
      <c r="BE96" s="24">
        <f t="shared" ref="BE96" si="79">+K96/K84-1</f>
        <v>2.4071560237837719</v>
      </c>
      <c r="BF96" s="24">
        <f t="shared" ref="BF96" si="80">+L96/L84-1</f>
        <v>2.1083194271608265</v>
      </c>
      <c r="BG96" s="24">
        <f t="shared" ref="BG96" si="81">+M96/M84-1</f>
        <v>2.629531664620687</v>
      </c>
      <c r="BH96" s="24">
        <f t="shared" ref="BH96" si="82">+N96/N84-1</f>
        <v>3.6887284024682279</v>
      </c>
      <c r="BI96" s="24">
        <f t="shared" ref="BI96" si="83">+O96/O84-1</f>
        <v>2.2147847731501722</v>
      </c>
      <c r="BJ96" s="24">
        <f t="shared" ref="BJ96" si="84">+P96/P84-1</f>
        <v>2.5969115378191798</v>
      </c>
      <c r="BK96" s="24">
        <f t="shared" ref="BK96" si="85">+Q96/Q84-1</f>
        <v>3.1456296107683421</v>
      </c>
      <c r="BL96" s="24">
        <f t="shared" ref="BL96" si="86">+R96/R84-1</f>
        <v>2.6416160942027713</v>
      </c>
      <c r="BM96" s="24">
        <f t="shared" ref="BM96" si="87">+S96/S84-1</f>
        <v>2.5838101211712603</v>
      </c>
      <c r="BN96" s="24">
        <f t="shared" ref="BN96" si="88">+T96/T84-1</f>
        <v>2.3903137818085032</v>
      </c>
      <c r="BO96" s="24">
        <f t="shared" ref="BO96" si="89">+U96/U84-1</f>
        <v>2.3484067015271091</v>
      </c>
      <c r="BP96" s="24" t="e">
        <f t="shared" ref="BP96" si="90">+V96/V84-1</f>
        <v>#DIV/0!</v>
      </c>
      <c r="BQ96" s="24">
        <f t="shared" ref="BQ96" si="91">+W96/W84-1</f>
        <v>2.4868570375783441</v>
      </c>
      <c r="BR96" s="21"/>
      <c r="BS96" s="35">
        <f t="shared" ref="BS96" si="92">+A96</f>
        <v>45474</v>
      </c>
      <c r="BT96" s="24">
        <f t="shared" ref="BT96" si="93">(C96-C95)/$B95*C$3</f>
        <v>1.1040002092336219E-2</v>
      </c>
      <c r="BU96" s="24">
        <f t="shared" ref="BU96" si="94">(D96-D95)/$B95*D$3</f>
        <v>1.5120126902147121E-3</v>
      </c>
      <c r="BV96" s="24">
        <f t="shared" ref="BV96" si="95">(E96-E95)/$B95*E$3</f>
        <v>3.5932912538422443E-3</v>
      </c>
      <c r="BW96" s="24">
        <f t="shared" ref="BW96" si="96">(F96-F95)/$B95*F$3</f>
        <v>6.2839311047483944E-3</v>
      </c>
      <c r="BX96" s="24">
        <f t="shared" ref="BX96" si="97">(G96-G95)/$B95*G$3</f>
        <v>2.3777926324244241E-3</v>
      </c>
      <c r="BY96" s="24">
        <f t="shared" ref="BY96" si="98">(H96-H95)/$B95*H$3</f>
        <v>3.0117727095747616E-3</v>
      </c>
      <c r="BZ96" s="24">
        <f t="shared" ref="BZ96" si="99">(I96-I95)/$B95*I$3</f>
        <v>3.4600433933730619E-3</v>
      </c>
      <c r="CA96" s="24">
        <f t="shared" ref="CA96" si="100">(J96-J95)/$B95*J$3</f>
        <v>1.4317206650358869E-3</v>
      </c>
      <c r="CB96" s="24">
        <f t="shared" ref="CB96" si="101">(K96-K95)/$B95*K$3</f>
        <v>3.8019270589665652E-3</v>
      </c>
      <c r="CC96" s="24">
        <f t="shared" ref="CC96" si="102">(L96-L95)/$B95*L$3</f>
        <v>5.0830462542885563E-4</v>
      </c>
      <c r="CD96" s="24">
        <f t="shared" ref="CD96" si="103">(M96-M95)/$B95*M$3</f>
        <v>3.3439143923491448E-3</v>
      </c>
      <c r="CE96" s="24">
        <f t="shared" ref="CE96" si="104">(N96-N95)/$B95*N$3</f>
        <v>1.2471078950392332E-3</v>
      </c>
      <c r="CF96" s="24">
        <f t="shared" ref="CF96" si="105">+SUM(BT96:CE96)</f>
        <v>4.1611820513333501E-2</v>
      </c>
    </row>
    <row r="97" spans="1:84" x14ac:dyDescent="0.25">
      <c r="A97" s="31">
        <f>+[1]PAT!A98</f>
        <v>45505</v>
      </c>
      <c r="B97" s="17">
        <f>+[1]PAT!B98</f>
        <v>6797.2161999999998</v>
      </c>
      <c r="C97" s="17">
        <f>+[1]PAT!C98</f>
        <v>7446.6337999999996</v>
      </c>
      <c r="D97" s="17">
        <f>+[1]PAT!D98</f>
        <v>5289.9971999999998</v>
      </c>
      <c r="E97" s="17">
        <f>+[1]PAT!E98</f>
        <v>5771.2129000000004</v>
      </c>
      <c r="F97" s="17">
        <f>+[1]PAT!F98</f>
        <v>6354.6319999999996</v>
      </c>
      <c r="G97" s="17">
        <f>+[1]PAT!G98</f>
        <v>6880.8059000000003</v>
      </c>
      <c r="H97" s="17">
        <f>+[1]PAT!H98</f>
        <v>7711.5113000000001</v>
      </c>
      <c r="I97" s="17">
        <f>+[1]PAT!I98</f>
        <v>7772.8890000000001</v>
      </c>
      <c r="J97" s="17">
        <f>+[1]PAT!J98</f>
        <v>5154.9799000000003</v>
      </c>
      <c r="K97" s="17">
        <f>+[1]PAT!K98</f>
        <v>5974.1841000000004</v>
      </c>
      <c r="L97" s="17">
        <f>+[1]PAT!L98</f>
        <v>4042.3638999999998</v>
      </c>
      <c r="M97" s="17">
        <f>+[1]PAT!M98</f>
        <v>7272.8953000000001</v>
      </c>
      <c r="N97" s="17">
        <f>+[1]PAT!N98</f>
        <v>7392.2044999999998</v>
      </c>
      <c r="O97" s="18">
        <f>+[1]PAT!R98</f>
        <v>6790.5214999999998</v>
      </c>
      <c r="P97" s="19">
        <f>+[1]PAT!S98</f>
        <v>6745.4682000000003</v>
      </c>
      <c r="Q97" s="20">
        <f>+[1]PAT!T98</f>
        <v>6976.1423999999997</v>
      </c>
      <c r="R97" s="18">
        <f t="shared" ref="R97" si="106">+SUMPRODUCT($C$3:$N$3,C97:N97)</f>
        <v>6797.1429973499999</v>
      </c>
      <c r="S97" s="19">
        <f t="shared" si="35"/>
        <v>6764.3630120380139</v>
      </c>
      <c r="T97" s="19">
        <f t="shared" si="36"/>
        <v>6381.0370117081447</v>
      </c>
      <c r="U97" s="19">
        <f t="shared" si="37"/>
        <v>6231.412173381771</v>
      </c>
      <c r="V97" s="19"/>
      <c r="W97" s="20">
        <f t="shared" si="38"/>
        <v>6602.3407816984991</v>
      </c>
      <c r="X97" s="21"/>
      <c r="Y97" s="42">
        <f t="shared" ref="Y97" si="107">+B97/B96-1</f>
        <v>4.6117444825600984E-2</v>
      </c>
      <c r="Z97" s="24">
        <f t="shared" ref="Z97" si="108">+C97/C96-1</f>
        <v>4.8407481951249887E-2</v>
      </c>
      <c r="AA97" s="24">
        <f t="shared" ref="AA97" si="109">+D97/D96-1</f>
        <v>3.095887333324665E-2</v>
      </c>
      <c r="AB97" s="24">
        <f t="shared" ref="AB97" si="110">+E97/E96-1</f>
        <v>3.0497640933120573E-2</v>
      </c>
      <c r="AC97" s="24">
        <f t="shared" ref="AC97" si="111">+F97/F96-1</f>
        <v>8.136181405401155E-2</v>
      </c>
      <c r="AD97" s="24">
        <f t="shared" ref="AD97" si="112">+G97/G96-1</f>
        <v>4.4587488263999608E-2</v>
      </c>
      <c r="AE97" s="24">
        <f t="shared" ref="AE97" si="113">+H97/H96-1</f>
        <v>3.197673901207998E-2</v>
      </c>
      <c r="AF97" s="24">
        <f t="shared" ref="AF97" si="114">+I97/I96-1</f>
        <v>3.6513506551931085E-2</v>
      </c>
      <c r="AG97" s="24">
        <f t="shared" ref="AG97" si="115">+J97/J96-1</f>
        <v>5.3055341164500502E-2</v>
      </c>
      <c r="AH97" s="24">
        <f t="shared" ref="AH97" si="116">+K97/K96-1</f>
        <v>3.541000010589479E-2</v>
      </c>
      <c r="AI97" s="24">
        <f t="shared" ref="AI97" si="117">+L97/L96-1</f>
        <v>0.11796534132679426</v>
      </c>
      <c r="AJ97" s="24">
        <f t="shared" ref="AJ97" si="118">+M97/M96-1</f>
        <v>6.6672837315354894E-2</v>
      </c>
      <c r="AK97" s="24">
        <f t="shared" ref="AK97" si="119">+N97/N96-1</f>
        <v>2.5743791802638194E-2</v>
      </c>
      <c r="AL97" s="24">
        <f t="shared" ref="AL97" si="120">+O97/O96-1</f>
        <v>4.7083610375416196E-2</v>
      </c>
      <c r="AM97" s="24">
        <f t="shared" ref="AM97" si="121">+P97/P96-1</f>
        <v>4.298529822144781E-2</v>
      </c>
      <c r="AN97" s="24">
        <f t="shared" ref="AN97" si="122">+Q97/Q96-1</f>
        <v>5.5888141590498597E-2</v>
      </c>
      <c r="AO97" s="24">
        <f t="shared" ref="AO97" si="123">+R97/R96-1</f>
        <v>4.6121549499523962E-2</v>
      </c>
      <c r="AP97" s="24">
        <f t="shared" ref="AP97" si="124">+S97/S96-1</f>
        <v>4.3226464145937005E-2</v>
      </c>
      <c r="AQ97" s="24">
        <f t="shared" ref="AQ97" si="125">+T97/T96-1</f>
        <v>3.959072291378396E-2</v>
      </c>
      <c r="AR97" s="24">
        <f t="shared" ref="AR97" si="126">+U97/U96-1</f>
        <v>3.4448052200960699E-2</v>
      </c>
      <c r="AS97" s="24" t="e">
        <f t="shared" ref="AS97" si="127">+V97/V96-1</f>
        <v>#DIV/0!</v>
      </c>
      <c r="AT97" s="24">
        <f t="shared" ref="AT97" si="128">+W97/W96-1</f>
        <v>3.7472979939816797E-2</v>
      </c>
      <c r="AU97" s="21"/>
      <c r="AV97" s="24">
        <f t="shared" ref="AV97" si="129">+B97/B85-1</f>
        <v>2.3969619322476325</v>
      </c>
      <c r="AW97" s="24">
        <f t="shared" ref="AW97" si="130">+C97/C85-1</f>
        <v>2.5294256099886283</v>
      </c>
      <c r="AX97" s="24">
        <f t="shared" ref="AX97" si="131">+D97/D85-1</f>
        <v>2.3957816409824968</v>
      </c>
      <c r="AY97" s="24">
        <f t="shared" ref="AY97" si="132">+E97/E85-1</f>
        <v>1.7600901101981883</v>
      </c>
      <c r="AZ97" s="24">
        <f t="shared" ref="AZ97" si="133">+F97/F85-1</f>
        <v>3.0932031565673563</v>
      </c>
      <c r="BA97" s="24">
        <f t="shared" ref="BA97" si="134">+G97/G85-1</f>
        <v>2.2629540463905475</v>
      </c>
      <c r="BB97" s="24">
        <f t="shared" ref="BB97" si="135">+H97/H85-1</f>
        <v>2.413186374663169</v>
      </c>
      <c r="BC97" s="24">
        <f t="shared" ref="BC97" si="136">+I97/I85-1</f>
        <v>2.3344155073941391</v>
      </c>
      <c r="BD97" s="24">
        <f t="shared" ref="BD97" si="137">+J97/J85-1</f>
        <v>2.9960217142573651</v>
      </c>
      <c r="BE97" s="24">
        <f t="shared" ref="BE97" si="138">+K97/K85-1</f>
        <v>2.0185796085415997</v>
      </c>
      <c r="BF97" s="24">
        <f t="shared" ref="BF97" si="139">+L97/L85-1</f>
        <v>2.1332867955787274</v>
      </c>
      <c r="BG97" s="24">
        <f t="shared" ref="BG97" si="140">+M97/M85-1</f>
        <v>2.4845460100128123</v>
      </c>
      <c r="BH97" s="24">
        <f t="shared" ref="BH97" si="141">+N97/N85-1</f>
        <v>3.4026493186117861</v>
      </c>
      <c r="BI97" s="24">
        <f t="shared" ref="BI97" si="142">+O97/O85-1</f>
        <v>2.052277680560386</v>
      </c>
      <c r="BJ97" s="24">
        <f t="shared" ref="BJ97" si="143">+P97/P85-1</f>
        <v>2.3017324889512216</v>
      </c>
      <c r="BK97" s="24">
        <f t="shared" ref="BK97" si="144">+Q97/Q85-1</f>
        <v>3.0540592182752508</v>
      </c>
      <c r="BL97" s="24">
        <f t="shared" ref="BL97" si="145">+R97/R85-1</f>
        <v>2.3969709378910999</v>
      </c>
      <c r="BM97" s="24">
        <f t="shared" ref="BM97" si="146">+S97/S85-1</f>
        <v>2.3167005472035207</v>
      </c>
      <c r="BN97" s="24">
        <f t="shared" ref="BN97" si="147">+T97/T85-1</f>
        <v>2.1394063449893719</v>
      </c>
      <c r="BO97" s="24">
        <f t="shared" ref="BO97" si="148">+U97/U85-1</f>
        <v>2.0796777034454101</v>
      </c>
      <c r="BP97" s="24" t="e">
        <f t="shared" ref="BP97" si="149">+V97/V85-1</f>
        <v>#DIV/0!</v>
      </c>
      <c r="BQ97" s="24">
        <f t="shared" ref="BQ97" si="150">+W97/W85-1</f>
        <v>2.220924331826224</v>
      </c>
      <c r="BR97" s="21"/>
      <c r="BS97" s="35">
        <f t="shared" ref="BS97" si="151">+A97</f>
        <v>45505</v>
      </c>
      <c r="BT97" s="24">
        <f t="shared" ref="BT97" si="152">(C97-C96)/$B96*C$3</f>
        <v>1.4515016905332717E-2</v>
      </c>
      <c r="BU97" s="24">
        <f t="shared" ref="BU97" si="153">(D97-D96)/$B96*D$3</f>
        <v>8.5569038777310702E-4</v>
      </c>
      <c r="BV97" s="24">
        <f t="shared" ref="BV97" si="154">(E97-E96)/$B96*E$3</f>
        <v>3.3699520886678156E-3</v>
      </c>
      <c r="BW97" s="24">
        <f t="shared" ref="BW97" si="155">(F97-F96)/$B96*F$3</f>
        <v>7.4026521165597792E-3</v>
      </c>
      <c r="BX97" s="24">
        <f t="shared" ref="BX97" si="156">(G97-G96)/$B96*G$3</f>
        <v>2.960725580110003E-3</v>
      </c>
      <c r="BY97" s="24">
        <f t="shared" ref="BY97" si="157">(H97-H96)/$B96*H$3</f>
        <v>1.8203643546410935E-3</v>
      </c>
      <c r="BZ97" s="24">
        <f t="shared" ref="BZ97" si="158">(I97-I96)/$B96*I$3</f>
        <v>5.6553946769998496E-3</v>
      </c>
      <c r="CA97" s="24">
        <f t="shared" ref="CA97" si="159">(J97-J96)/$B96*J$3</f>
        <v>1.2751020270654952E-3</v>
      </c>
      <c r="CB97" s="24">
        <f t="shared" ref="CB97" si="160">(K97-K96)/$B96*K$3</f>
        <v>2.4432198824756693E-3</v>
      </c>
      <c r="CC97" s="24">
        <f t="shared" ref="CC97" si="161">(L97-L96)/$B96*L$3</f>
        <v>1.3720095747867143E-3</v>
      </c>
      <c r="CD97" s="24">
        <f t="shared" ref="CD97" si="162">(M97-M96)/$B96*M$3</f>
        <v>3.5541692871996012E-3</v>
      </c>
      <c r="CE97" s="24">
        <f t="shared" ref="CE97" si="163">(N97-N96)/$B96*N$3</f>
        <v>8.9657494620561562E-4</v>
      </c>
      <c r="CF97" s="24">
        <f t="shared" ref="CF97" si="164">+SUM(BT97:CE97)</f>
        <v>4.6120871827817461E-2</v>
      </c>
    </row>
    <row r="98" spans="1:84" x14ac:dyDescent="0.25">
      <c r="A98" s="31">
        <f>+[1]PAT!A99</f>
        <v>45536</v>
      </c>
      <c r="B98" s="17">
        <f>+[1]PAT!B99</f>
        <v>7050.5060999999996</v>
      </c>
      <c r="C98" s="17">
        <f>+[1]PAT!C99</f>
        <v>7676.2592000000004</v>
      </c>
      <c r="D98" s="17">
        <f>+[1]PAT!D99</f>
        <v>5389.8550999999998</v>
      </c>
      <c r="E98" s="17">
        <f>+[1]PAT!E99</f>
        <v>6001.8131999999996</v>
      </c>
      <c r="F98" s="17">
        <f>+[1]PAT!F99</f>
        <v>6761.3993</v>
      </c>
      <c r="G98" s="17">
        <f>+[1]PAT!G99</f>
        <v>7085.7186000000002</v>
      </c>
      <c r="H98" s="17">
        <f>+[1]PAT!H99</f>
        <v>8048.3918999999996</v>
      </c>
      <c r="I98" s="17">
        <f>+[1]PAT!I99</f>
        <v>8091.7322000000004</v>
      </c>
      <c r="J98" s="17">
        <f>+[1]PAT!J99</f>
        <v>5401.9270999999999</v>
      </c>
      <c r="K98" s="17">
        <f>+[1]PAT!K99</f>
        <v>6156.4854999999998</v>
      </c>
      <c r="L98" s="17">
        <f>+[1]PAT!L99</f>
        <v>4267.2375000000002</v>
      </c>
      <c r="M98" s="17">
        <f>+[1]PAT!M99</f>
        <v>7482.9339</v>
      </c>
      <c r="N98" s="17">
        <f>+[1]PAT!N99</f>
        <v>7584.3738999999996</v>
      </c>
      <c r="O98" s="18">
        <f>+[1]PAT!R99</f>
        <v>7013.5249999999996</v>
      </c>
      <c r="P98" s="19">
        <f>+[1]PAT!S99</f>
        <v>6960.7093999999997</v>
      </c>
      <c r="Q98" s="20">
        <f>+[1]PAT!T99</f>
        <v>7376.6544999999996</v>
      </c>
      <c r="R98" s="18">
        <f t="shared" ref="R98" si="165">+SUMPRODUCT($C$3:$N$3,C98:N98)</f>
        <v>7050.4405216399991</v>
      </c>
      <c r="S98" s="19">
        <f t="shared" si="35"/>
        <v>6976.0614776436869</v>
      </c>
      <c r="T98" s="19">
        <f t="shared" si="36"/>
        <v>6589.8991133201353</v>
      </c>
      <c r="U98" s="19">
        <f t="shared" si="37"/>
        <v>6440.0768967965651</v>
      </c>
      <c r="V98" s="19"/>
      <c r="W98" s="20">
        <f t="shared" si="38"/>
        <v>6853.0834097533852</v>
      </c>
      <c r="X98" s="21"/>
      <c r="Y98" s="42">
        <f t="shared" ref="Y98" si="166">+B98/B97-1</f>
        <v>3.7263769835657046E-2</v>
      </c>
      <c r="Z98" s="24">
        <f t="shared" ref="Z98" si="167">+C98/C97-1</f>
        <v>3.0836134308095176E-2</v>
      </c>
      <c r="AA98" s="24">
        <f t="shared" ref="AA98" si="168">+D98/D97-1</f>
        <v>1.8876739670107945E-2</v>
      </c>
      <c r="AB98" s="24">
        <f t="shared" ref="AB98" si="169">+E98/E97-1</f>
        <v>3.9956990670020121E-2</v>
      </c>
      <c r="AC98" s="24">
        <f t="shared" ref="AC98" si="170">+F98/F97-1</f>
        <v>6.401114966216781E-2</v>
      </c>
      <c r="AD98" s="24">
        <f t="shared" ref="AD98" si="171">+G98/G97-1</f>
        <v>2.9780334306479972E-2</v>
      </c>
      <c r="AE98" s="24">
        <f t="shared" ref="AE98" si="172">+H98/H97-1</f>
        <v>4.3685418706447265E-2</v>
      </c>
      <c r="AF98" s="24">
        <f t="shared" ref="AF98" si="173">+I98/I97-1</f>
        <v>4.1019909071131844E-2</v>
      </c>
      <c r="AG98" s="24">
        <f t="shared" ref="AG98" si="174">+J98/J97-1</f>
        <v>4.7904590277839887E-2</v>
      </c>
      <c r="AH98" s="24">
        <f t="shared" ref="AH98" si="175">+K98/K97-1</f>
        <v>3.0514861435220864E-2</v>
      </c>
      <c r="AI98" s="24">
        <f t="shared" ref="AI98" si="176">+L98/L97-1</f>
        <v>5.5629232192579314E-2</v>
      </c>
      <c r="AJ98" s="24">
        <f t="shared" ref="AJ98" si="177">+M98/M97-1</f>
        <v>2.8879640272011065E-2</v>
      </c>
      <c r="AK98" s="24">
        <f t="shared" ref="AK98" si="178">+N98/N97-1</f>
        <v>2.5996223454045397E-2</v>
      </c>
      <c r="AL98" s="24">
        <f t="shared" ref="AL98" si="179">+O98/O97-1</f>
        <v>3.2840408501762397E-2</v>
      </c>
      <c r="AM98" s="24">
        <f t="shared" ref="AM98" si="180">+P98/P97-1</f>
        <v>3.1909008184190846E-2</v>
      </c>
      <c r="AN98" s="24">
        <f t="shared" ref="AN98" si="181">+Q98/Q97-1</f>
        <v>5.7411686435758558E-2</v>
      </c>
      <c r="AO98" s="24">
        <f t="shared" ref="AO98" si="182">+R98/R97-1</f>
        <v>3.726529284270641E-2</v>
      </c>
      <c r="AP98" s="24">
        <f t="shared" ref="AP98" si="183">+S98/S97-1</f>
        <v>3.1296142035684538E-2</v>
      </c>
      <c r="AQ98" s="24">
        <f t="shared" ref="AQ98" si="184">+T98/T97-1</f>
        <v>3.2731686280578431E-2</v>
      </c>
      <c r="AR98" s="24">
        <f t="shared" ref="AR98" si="185">+U98/U97-1</f>
        <v>3.3485944695831549E-2</v>
      </c>
      <c r="AS98" s="24" t="e">
        <f t="shared" ref="AS98" si="186">+V98/V97-1</f>
        <v>#DIV/0!</v>
      </c>
      <c r="AT98" s="24">
        <f t="shared" ref="AT98" si="187">+W98/W97-1</f>
        <v>3.7977837913174328E-2</v>
      </c>
      <c r="AU98" s="21"/>
      <c r="AV98" s="24">
        <f t="shared" ref="AV98" si="188">+B98/B86-1</f>
        <v>2.0910977120547969</v>
      </c>
      <c r="AW98" s="24">
        <f t="shared" ref="AW98" si="189">+C98/C86-1</f>
        <v>2.0964788020791212</v>
      </c>
      <c r="AX98" s="24">
        <f t="shared" ref="AX98" si="190">+D98/D86-1</f>
        <v>2.0892552241627289</v>
      </c>
      <c r="AY98" s="24">
        <f t="shared" ref="AY98" si="191">+E98/E86-1</f>
        <v>1.51285605362389</v>
      </c>
      <c r="AZ98" s="24">
        <f t="shared" ref="AZ98" si="192">+F98/F86-1</f>
        <v>2.8637795006515634</v>
      </c>
      <c r="BA98" s="24">
        <f t="shared" ref="BA98" si="193">+G98/G86-1</f>
        <v>1.9337242636829761</v>
      </c>
      <c r="BB98" s="24">
        <f t="shared" ref="BB98" si="194">+H98/H86-1</f>
        <v>2.208672010551743</v>
      </c>
      <c r="BC98" s="24">
        <f t="shared" ref="BC98" si="195">+I98/I86-1</f>
        <v>2.1693989340722051</v>
      </c>
      <c r="BD98" s="24">
        <f t="shared" ref="BD98" si="196">+J98/J86-1</f>
        <v>2.8391800361649668</v>
      </c>
      <c r="BE98" s="24">
        <f t="shared" ref="BE98" si="197">+K98/K86-1</f>
        <v>1.6866646074602039</v>
      </c>
      <c r="BF98" s="24">
        <f t="shared" ref="BF98" si="198">+L98/L86-1</f>
        <v>2.1848300218641676</v>
      </c>
      <c r="BG98" s="24">
        <f t="shared" ref="BG98" si="199">+M98/M86-1</f>
        <v>2.0790529024475584</v>
      </c>
      <c r="BH98" s="24">
        <f t="shared" ref="BH98" si="200">+N98/N86-1</f>
        <v>3.0921616306891808</v>
      </c>
      <c r="BI98" s="24">
        <f t="shared" ref="BI98" si="201">+O98/O86-1</f>
        <v>1.7241591210880625</v>
      </c>
      <c r="BJ98" s="24">
        <f t="shared" ref="BJ98" si="202">+P98/P86-1</f>
        <v>1.9677887886490573</v>
      </c>
      <c r="BK98" s="24">
        <f t="shared" ref="BK98" si="203">+Q98/Q86-1</f>
        <v>2.9203131529345026</v>
      </c>
      <c r="BL98" s="24">
        <f t="shared" ref="BL98" si="204">+R98/R86-1</f>
        <v>2.0911023918015226</v>
      </c>
      <c r="BM98" s="24">
        <f t="shared" ref="BM98" si="205">+S98/S86-1</f>
        <v>1.9545981701954731</v>
      </c>
      <c r="BN98" s="24">
        <f t="shared" ref="BN98" si="206">+T98/T86-1</f>
        <v>1.8275491897444303</v>
      </c>
      <c r="BO98" s="24">
        <f t="shared" ref="BO98" si="207">+U98/U86-1</f>
        <v>1.7832326887268679</v>
      </c>
      <c r="BP98" s="24" t="e">
        <f t="shared" ref="BP98" si="208">+V98/V86-1</f>
        <v>#DIV/0!</v>
      </c>
      <c r="BQ98" s="24">
        <f t="shared" ref="BQ98" si="209">+W98/W86-1</f>
        <v>1.979775243883966</v>
      </c>
      <c r="BR98" s="21"/>
      <c r="BS98" s="35">
        <f t="shared" ref="BS98" si="210">+A98</f>
        <v>45536</v>
      </c>
      <c r="BT98" s="24">
        <f t="shared" ref="BT98" si="211">(C98-C97)/$B97*C$3</f>
        <v>9.2664769468418871E-3</v>
      </c>
      <c r="BU98" s="24">
        <f t="shared" ref="BU98" si="212">(D98-D97)/$B97*D$3</f>
        <v>5.141849835525313E-4</v>
      </c>
      <c r="BV98" s="24">
        <f t="shared" ref="BV98" si="213">(E98-E97)/$B97*E$3</f>
        <v>4.3492744073669303E-3</v>
      </c>
      <c r="BW98" s="24">
        <f t="shared" ref="BW98" si="214">(F98-F97)/$B97*F$3</f>
        <v>6.0202278662255942E-3</v>
      </c>
      <c r="BX98" s="24">
        <f t="shared" ref="BX98" si="215">(G98-G97)/$B97*G$3</f>
        <v>1.9745998148477301E-3</v>
      </c>
      <c r="BY98" s="24">
        <f t="shared" ref="BY98" si="216">(H98-H97)/$B97*H$3</f>
        <v>2.4532969394146938E-3</v>
      </c>
      <c r="BZ98" s="24">
        <f t="shared" ref="BZ98" si="217">(I98-I97)/$B97*I$3</f>
        <v>6.2950414082753522E-3</v>
      </c>
      <c r="CA98" s="24">
        <f t="shared" ref="CA98" si="218">(J98-J97)/$B97*J$3</f>
        <v>1.1589473467093759E-3</v>
      </c>
      <c r="CB98" s="24">
        <f t="shared" ref="CB98" si="219">(K98-K97)/$B97*K$3</f>
        <v>2.0839147031986348E-3</v>
      </c>
      <c r="CC98" s="24">
        <f t="shared" ref="CC98" si="220">(L98-L97)/$B97*L$3</f>
        <v>6.9143868632573534E-4</v>
      </c>
      <c r="CD98" s="24">
        <f t="shared" ref="CD98" si="221">(M98-M97)/$B97*M$3</f>
        <v>1.5697545239181875E-3</v>
      </c>
      <c r="CE98" s="24">
        <f t="shared" ref="CE98" si="222">(N98-N97)/$B97*N$3</f>
        <v>8.8773388729344708E-4</v>
      </c>
      <c r="CF98" s="24">
        <f t="shared" ref="CF98" si="223">+SUM(BT98:CE98)</f>
        <v>3.7264891513970104E-2</v>
      </c>
    </row>
    <row r="99" spans="1:84" x14ac:dyDescent="0.25">
      <c r="A99" s="31">
        <f>+[1]PAT!A100</f>
        <v>45566</v>
      </c>
      <c r="B99" s="17">
        <f>+[1]PAT!B100</f>
        <v>7278.5056000000004</v>
      </c>
      <c r="C99" s="17">
        <f>+[1]PAT!C100</f>
        <v>7804.1454000000003</v>
      </c>
      <c r="D99" s="17">
        <f>+[1]PAT!D100</f>
        <v>5517.7465000000002</v>
      </c>
      <c r="E99" s="17">
        <f>+[1]PAT!E100</f>
        <v>6314.1054999999997</v>
      </c>
      <c r="F99" s="17">
        <f>+[1]PAT!F100</f>
        <v>7267.9624000000003</v>
      </c>
      <c r="G99" s="17">
        <f>+[1]PAT!G100</f>
        <v>7265.4861000000001</v>
      </c>
      <c r="H99" s="17">
        <f>+[1]PAT!H100</f>
        <v>8508.8117999999995</v>
      </c>
      <c r="I99" s="17">
        <f>+[1]PAT!I100</f>
        <v>8161.4603999999999</v>
      </c>
      <c r="J99" s="17">
        <f>+[1]PAT!J100</f>
        <v>5541.7339000000002</v>
      </c>
      <c r="K99" s="17">
        <f>+[1]PAT!K100</f>
        <v>6341.9041999999999</v>
      </c>
      <c r="L99" s="17">
        <f>+[1]PAT!L100</f>
        <v>4436.7730000000001</v>
      </c>
      <c r="M99" s="17">
        <f>+[1]PAT!M100</f>
        <v>7949.8656000000001</v>
      </c>
      <c r="N99" s="17">
        <f>+[1]PAT!N100</f>
        <v>7820.2790000000005</v>
      </c>
      <c r="O99" s="18">
        <f>+[1]PAT!R100</f>
        <v>7179.88</v>
      </c>
      <c r="P99" s="19">
        <f>+[1]PAT!S100</f>
        <v>7200.3347000000003</v>
      </c>
      <c r="Q99" s="20">
        <f>+[1]PAT!T100</f>
        <v>7603.4542000000001</v>
      </c>
      <c r="R99" s="18">
        <f t="shared" ref="R99:R100" si="224">+SUMPRODUCT($C$3:$N$3,C99:N99)</f>
        <v>7278.4528191200006</v>
      </c>
      <c r="S99" s="19">
        <f t="shared" si="35"/>
        <v>7182.5792197767396</v>
      </c>
      <c r="T99" s="19">
        <f t="shared" si="36"/>
        <v>6865.1967026866514</v>
      </c>
      <c r="U99" s="19">
        <f t="shared" si="37"/>
        <v>6683.2245098745043</v>
      </c>
      <c r="V99" s="19"/>
      <c r="W99" s="20">
        <f t="shared" si="38"/>
        <v>7064.054178527721</v>
      </c>
      <c r="X99" s="21"/>
      <c r="Y99" s="42">
        <f t="shared" ref="Y99:Y100" si="225">+B99/B98-1</f>
        <v>3.2338033151974921E-2</v>
      </c>
      <c r="Z99" s="24">
        <f t="shared" ref="Z99:Z100" si="226">+C99/C98-1</f>
        <v>1.6659963749009465E-2</v>
      </c>
      <c r="AA99" s="24">
        <f t="shared" ref="AA99:AA100" si="227">+D99/D98-1</f>
        <v>2.3728170354709643E-2</v>
      </c>
      <c r="AB99" s="24">
        <f t="shared" ref="AB99:AB100" si="228">+E99/E98-1</f>
        <v>5.2032992296394687E-2</v>
      </c>
      <c r="AC99" s="24">
        <f t="shared" ref="AC99:AC100" si="229">+F99/F98-1</f>
        <v>7.4919861632783746E-2</v>
      </c>
      <c r="AD99" s="24">
        <f t="shared" ref="AD99:AD100" si="230">+G99/G98-1</f>
        <v>2.5370397859152849E-2</v>
      </c>
      <c r="AE99" s="24">
        <f t="shared" ref="AE99:AE100" si="231">+H99/H98-1</f>
        <v>5.7206446420681845E-2</v>
      </c>
      <c r="AF99" s="24">
        <f t="shared" ref="AF99:AF100" si="232">+I99/I98-1</f>
        <v>8.6172154832311332E-3</v>
      </c>
      <c r="AG99" s="24">
        <f t="shared" ref="AG99:AG100" si="233">+J99/J98-1</f>
        <v>2.5880912017490987E-2</v>
      </c>
      <c r="AH99" s="24">
        <f t="shared" ref="AH99:AH100" si="234">+K99/K98-1</f>
        <v>3.0117621490377999E-2</v>
      </c>
      <c r="AI99" s="24">
        <f t="shared" ref="AI99:AI100" si="235">+L99/L98-1</f>
        <v>3.9729567430919932E-2</v>
      </c>
      <c r="AJ99" s="24">
        <f t="shared" ref="AJ99:AJ100" si="236">+M99/M98-1</f>
        <v>6.2399548925589299E-2</v>
      </c>
      <c r="AK99" s="24">
        <f t="shared" ref="AK99:AK100" si="237">+N99/N98-1</f>
        <v>3.1104096806197967E-2</v>
      </c>
      <c r="AL99" s="24">
        <f t="shared" ref="AL99:AL100" si="238">+O99/O98-1</f>
        <v>2.3719171172841058E-2</v>
      </c>
      <c r="AM99" s="24">
        <f t="shared" ref="AM99:AM100" si="239">+P99/P98-1</f>
        <v>3.4425413593620391E-2</v>
      </c>
      <c r="AN99" s="24">
        <f t="shared" ref="AN99:AN100" si="240">+Q99/Q98-1</f>
        <v>3.0745604257322867E-2</v>
      </c>
      <c r="AO99" s="24">
        <f t="shared" ref="AO99:AO100" si="241">+R99/R98-1</f>
        <v>3.2340149070141155E-2</v>
      </c>
      <c r="AP99" s="24">
        <f t="shared" ref="AP99:AP100" si="242">+S99/S98-1</f>
        <v>2.9603773245818532E-2</v>
      </c>
      <c r="AQ99" s="24">
        <f t="shared" ref="AQ99:AQ100" si="243">+T99/T98-1</f>
        <v>4.1775691043594021E-2</v>
      </c>
      <c r="AR99" s="24">
        <f t="shared" ref="AR99:AR100" si="244">+U99/U98-1</f>
        <v>3.7755389721959132E-2</v>
      </c>
      <c r="AS99" s="24" t="e">
        <f t="shared" ref="AS99:AS100" si="245">+V99/V98-1</f>
        <v>#DIV/0!</v>
      </c>
      <c r="AT99" s="24">
        <f t="shared" ref="AT99:AT100" si="246">+W99/W98-1</f>
        <v>3.0784795129456644E-2</v>
      </c>
      <c r="AU99" s="21"/>
      <c r="AV99" s="24">
        <f t="shared" ref="AV99:AV100" si="247">+B99/B87-1</f>
        <v>1.9498832307545344</v>
      </c>
      <c r="AW99" s="24">
        <f t="shared" ref="AW99:AW100" si="248">+C99/C87-1</f>
        <v>1.9314324652651069</v>
      </c>
      <c r="AX99" s="24">
        <f t="shared" ref="AX99:AX100" si="249">+D99/D87-1</f>
        <v>1.8940979508866111</v>
      </c>
      <c r="AY99" s="24">
        <f t="shared" ref="AY99:AY100" si="250">+E99/E87-1</f>
        <v>1.397570322934492</v>
      </c>
      <c r="AZ99" s="24">
        <f t="shared" ref="AZ99:AZ100" si="251">+F99/F87-1</f>
        <v>2.9005224247657622</v>
      </c>
      <c r="BA99" s="24">
        <f t="shared" ref="BA99:BA100" si="252">+G99/G87-1</f>
        <v>1.7356188649661983</v>
      </c>
      <c r="BB99" s="24">
        <f t="shared" ref="BB99:BB100" si="253">+H99/H87-1</f>
        <v>2.2143137550890333</v>
      </c>
      <c r="BC99" s="24">
        <f t="shared" ref="BC99:BC100" si="254">+I99/I87-1</f>
        <v>1.9442542445410629</v>
      </c>
      <c r="BD99" s="24">
        <f t="shared" ref="BD99:BD100" si="255">+J99/J87-1</f>
        <v>2.5440221364291489</v>
      </c>
      <c r="BE99" s="24">
        <f t="shared" ref="BE99:BE100" si="256">+K99/K87-1</f>
        <v>1.5607133636612729</v>
      </c>
      <c r="BF99" s="24">
        <f t="shared" ref="BF99:BF100" si="257">+L99/L87-1</f>
        <v>2.1860339015085279</v>
      </c>
      <c r="BG99" s="24">
        <f t="shared" ref="BG99:BG100" si="258">+M99/M87-1</f>
        <v>2.0179708969299202</v>
      </c>
      <c r="BH99" s="24">
        <f t="shared" ref="BH99:BH100" si="259">+N99/N87-1</f>
        <v>2.8931178156306094</v>
      </c>
      <c r="BI99" s="24">
        <f t="shared" ref="BI99:BI100" si="260">+O99/O87-1</f>
        <v>1.5738587935957309</v>
      </c>
      <c r="BJ99" s="24">
        <f t="shared" ref="BJ99:BJ100" si="261">+P99/P87-1</f>
        <v>1.8218259265152308</v>
      </c>
      <c r="BK99" s="24">
        <f t="shared" ref="BK99:BK100" si="262">+Q99/Q87-1</f>
        <v>2.832778740241944</v>
      </c>
      <c r="BL99" s="24">
        <f t="shared" ref="BL99:BL100" si="263">+R99/R87-1</f>
        <v>1.9498986303463934</v>
      </c>
      <c r="BM99" s="24">
        <f t="shared" ref="BM99:BM100" si="264">+S99/S87-1</f>
        <v>1.8042751475815071</v>
      </c>
      <c r="BN99" s="24">
        <f t="shared" ref="BN99:BN100" si="265">+T99/T87-1</f>
        <v>1.6945516569593848</v>
      </c>
      <c r="BO99" s="24">
        <f t="shared" ref="BO99:BO100" si="266">+U99/U87-1</f>
        <v>1.6381321955267834</v>
      </c>
      <c r="BP99" s="24" t="e">
        <f t="shared" ref="BP99:BP100" si="267">+V99/V87-1</f>
        <v>#DIV/0!</v>
      </c>
      <c r="BQ99" s="24">
        <f t="shared" ref="BQ99:BQ100" si="268">+W99/W87-1</f>
        <v>1.8238184551722978</v>
      </c>
      <c r="BR99" s="21"/>
      <c r="BS99" s="35">
        <f t="shared" ref="BS99:BS100" si="269">+A99</f>
        <v>45566</v>
      </c>
      <c r="BT99" s="24">
        <f t="shared" ref="BT99:BT100" si="270">(C99-C98)/$B98*C$3</f>
        <v>4.9754137025709369E-3</v>
      </c>
      <c r="BU99" s="24">
        <f t="shared" ref="BU99:BU100" si="271">(D99-D98)/$B98*D$3</f>
        <v>6.3487626796039729E-4</v>
      </c>
      <c r="BV99" s="24">
        <f t="shared" ref="BV99:BV100" si="272">(E99-E98)/$B98*E$3</f>
        <v>5.6784395747136529E-3</v>
      </c>
      <c r="BW99" s="24">
        <f t="shared" ref="BW99:BW100" si="273">(F99-F98)/$B98*F$3</f>
        <v>7.2278850818950479E-3</v>
      </c>
      <c r="BX99" s="24">
        <f t="shared" ref="BX99:BX100" si="274">(G99-G98)/$B98*G$3</f>
        <v>1.6700604301299726E-3</v>
      </c>
      <c r="BY99" s="24">
        <f t="shared" ref="BY99:BY100" si="275">(H99-H98)/$B98*H$3</f>
        <v>3.2325034156058664E-3</v>
      </c>
      <c r="BZ99" s="24">
        <f t="shared" ref="BZ99:BZ100" si="276">(I99-I98)/$B98*I$3</f>
        <v>1.3272131542443374E-3</v>
      </c>
      <c r="CA99" s="24">
        <f t="shared" ref="CA99:CA100" si="277">(J99-J98)/$B98*J$3</f>
        <v>6.3255557214538243E-4</v>
      </c>
      <c r="CB99" s="24">
        <f t="shared" ref="CB99:CB100" si="278">(K99-K98)/$B98*K$3</f>
        <v>2.0434040883958692E-3</v>
      </c>
      <c r="CC99" s="24">
        <f t="shared" ref="CC99:CC100" si="279">(L99-L98)/$B98*L$3</f>
        <v>5.025585255503855E-4</v>
      </c>
      <c r="CD99" s="24">
        <f t="shared" ref="CD99:CD100" si="280">(M99-M98)/$B98*M$3</f>
        <v>3.3643159829334812E-3</v>
      </c>
      <c r="CE99" s="24">
        <f t="shared" ref="CE99:CE100" si="281">(N99-N98)/$B98*N$3</f>
        <v>1.0506224709173752E-3</v>
      </c>
      <c r="CF99" s="24">
        <f t="shared" ref="CF99:CF100" si="282">+SUM(BT99:CE99)</f>
        <v>3.233984826706271E-2</v>
      </c>
    </row>
    <row r="100" spans="1:84" x14ac:dyDescent="0.25">
      <c r="A100" s="31">
        <f>+[1]PAT!A101</f>
        <v>45597</v>
      </c>
      <c r="B100" s="17">
        <f>+[1]PAT!B101</f>
        <v>7517.8953000000001</v>
      </c>
      <c r="C100" s="17">
        <f>+[1]PAT!C101</f>
        <v>8014.9970999999996</v>
      </c>
      <c r="D100" s="17">
        <f>+[1]PAT!D101</f>
        <v>5766.9058000000005</v>
      </c>
      <c r="E100" s="17">
        <f>+[1]PAT!E101</f>
        <v>6453.3177999999998</v>
      </c>
      <c r="F100" s="17">
        <f>+[1]PAT!F101</f>
        <v>7855.4191000000001</v>
      </c>
      <c r="G100" s="17">
        <f>+[1]PAT!G101</f>
        <v>7341.6337000000003</v>
      </c>
      <c r="H100" s="17">
        <f>+[1]PAT!H101</f>
        <v>8749.0452000000005</v>
      </c>
      <c r="I100" s="17">
        <f>+[1]PAT!I101</f>
        <v>8421.9941999999992</v>
      </c>
      <c r="J100" s="17">
        <f>+[1]PAT!J101</f>
        <v>5673.1583000000001</v>
      </c>
      <c r="K100" s="17">
        <f>+[1]PAT!K101</f>
        <v>6539.3172999999997</v>
      </c>
      <c r="L100" s="17">
        <f>+[1]PAT!L101</f>
        <v>4644.8778000000002</v>
      </c>
      <c r="M100" s="17">
        <f>+[1]PAT!M101</f>
        <v>8279.2121999999999</v>
      </c>
      <c r="N100" s="17">
        <f>+[1]PAT!N101</f>
        <v>7930.1859000000004</v>
      </c>
      <c r="O100" s="18">
        <f>+[1]PAT!R101</f>
        <v>7361.8828000000003</v>
      </c>
      <c r="P100" s="19">
        <f>+[1]PAT!S101</f>
        <v>7425.1370999999999</v>
      </c>
      <c r="Q100" s="20">
        <f>+[1]PAT!T101</f>
        <v>7927.5558000000001</v>
      </c>
      <c r="R100" s="18">
        <f t="shared" si="224"/>
        <v>7517.8607443600004</v>
      </c>
      <c r="S100" s="19">
        <f t="shared" si="35"/>
        <v>7371.0130156433861</v>
      </c>
      <c r="T100" s="19">
        <f t="shared" si="36"/>
        <v>7030.2294132918551</v>
      </c>
      <c r="U100" s="19">
        <f t="shared" si="37"/>
        <v>6820.6906894980175</v>
      </c>
      <c r="V100" s="19"/>
      <c r="W100" s="20">
        <f t="shared" si="38"/>
        <v>7243.9573439829419</v>
      </c>
      <c r="X100" s="21"/>
      <c r="Y100" s="42">
        <f t="shared" si="225"/>
        <v>3.2889952025316749E-2</v>
      </c>
      <c r="Z100" s="24">
        <f t="shared" si="226"/>
        <v>2.7017910250621391E-2</v>
      </c>
      <c r="AA100" s="24">
        <f t="shared" si="227"/>
        <v>4.5155988953099024E-2</v>
      </c>
      <c r="AB100" s="24">
        <f t="shared" si="228"/>
        <v>2.2047826093498202E-2</v>
      </c>
      <c r="AC100" s="24">
        <f t="shared" si="229"/>
        <v>8.0828252496187858E-2</v>
      </c>
      <c r="AD100" s="24">
        <f t="shared" si="230"/>
        <v>1.0480730256988702E-2</v>
      </c>
      <c r="AE100" s="24">
        <f t="shared" si="231"/>
        <v>2.8233483786772817E-2</v>
      </c>
      <c r="AF100" s="24">
        <f t="shared" si="232"/>
        <v>3.1922448585304464E-2</v>
      </c>
      <c r="AG100" s="24">
        <f t="shared" si="233"/>
        <v>2.3715393480008062E-2</v>
      </c>
      <c r="AH100" s="24">
        <f t="shared" si="234"/>
        <v>3.1128363623026623E-2</v>
      </c>
      <c r="AI100" s="24">
        <f t="shared" si="235"/>
        <v>4.6904540755184021E-2</v>
      </c>
      <c r="AJ100" s="24">
        <f t="shared" si="236"/>
        <v>4.1427945649798126E-2</v>
      </c>
      <c r="AK100" s="24">
        <f t="shared" si="237"/>
        <v>1.4054089374560652E-2</v>
      </c>
      <c r="AL100" s="24">
        <f t="shared" si="238"/>
        <v>2.5349003047404617E-2</v>
      </c>
      <c r="AM100" s="24">
        <f t="shared" si="239"/>
        <v>3.1221104207836303E-2</v>
      </c>
      <c r="AN100" s="24">
        <f t="shared" si="240"/>
        <v>4.2625574045017656E-2</v>
      </c>
      <c r="AO100" s="24">
        <f t="shared" si="241"/>
        <v>3.289269453132837E-2</v>
      </c>
      <c r="AP100" s="24">
        <f t="shared" si="242"/>
        <v>2.6234837110853837E-2</v>
      </c>
      <c r="AQ100" s="24">
        <f t="shared" si="243"/>
        <v>2.4039035988673074E-2</v>
      </c>
      <c r="AR100" s="24">
        <f t="shared" si="244"/>
        <v>2.0568840597888993E-2</v>
      </c>
      <c r="AS100" s="24" t="e">
        <f t="shared" si="245"/>
        <v>#DIV/0!</v>
      </c>
      <c r="AT100" s="24">
        <f t="shared" si="246"/>
        <v>2.546741020221277E-2</v>
      </c>
      <c r="AU100" s="21"/>
      <c r="AV100" s="24">
        <f t="shared" si="247"/>
        <v>1.7215996147568795</v>
      </c>
      <c r="AW100" s="24">
        <f t="shared" si="248"/>
        <v>1.6504177426931199</v>
      </c>
      <c r="AX100" s="24">
        <f t="shared" si="249"/>
        <v>1.7302150741106668</v>
      </c>
      <c r="AY100" s="24">
        <f t="shared" si="250"/>
        <v>1.2212349864489997</v>
      </c>
      <c r="AZ100" s="24">
        <f t="shared" si="251"/>
        <v>2.9039471993841484</v>
      </c>
      <c r="BA100" s="24">
        <f t="shared" si="252"/>
        <v>1.4186562550981439</v>
      </c>
      <c r="BB100" s="24">
        <f t="shared" si="253"/>
        <v>1.9018027269242621</v>
      </c>
      <c r="BC100" s="24">
        <f t="shared" si="254"/>
        <v>1.7304201958123064</v>
      </c>
      <c r="BD100" s="24">
        <f t="shared" si="255"/>
        <v>2.201550640453096</v>
      </c>
      <c r="BE100" s="24">
        <f t="shared" si="256"/>
        <v>1.357580953054617</v>
      </c>
      <c r="BF100" s="24">
        <f t="shared" si="257"/>
        <v>2.2644912611592138</v>
      </c>
      <c r="BG100" s="24">
        <f t="shared" si="258"/>
        <v>1.8170480835223994</v>
      </c>
      <c r="BH100" s="24">
        <f t="shared" si="259"/>
        <v>2.5133265815247663</v>
      </c>
      <c r="BI100" s="24">
        <f t="shared" si="260"/>
        <v>1.362296050978403</v>
      </c>
      <c r="BJ100" s="24">
        <f t="shared" si="261"/>
        <v>1.5938294269178561</v>
      </c>
      <c r="BK100" s="24">
        <f t="shared" si="262"/>
        <v>2.5955671900986461</v>
      </c>
      <c r="BL100" s="24">
        <f t="shared" si="263"/>
        <v>1.7216225678006576</v>
      </c>
      <c r="BM100" s="24">
        <f t="shared" si="264"/>
        <v>1.5577107954147862</v>
      </c>
      <c r="BN100" s="24">
        <f t="shared" si="265"/>
        <v>1.4686783151991865</v>
      </c>
      <c r="BO100" s="24">
        <f t="shared" si="266"/>
        <v>1.4080357409627311</v>
      </c>
      <c r="BP100" s="24" t="e">
        <f t="shared" si="267"/>
        <v>#DIV/0!</v>
      </c>
      <c r="BQ100" s="24">
        <f t="shared" si="268"/>
        <v>1.5921375314324666</v>
      </c>
      <c r="BR100" s="21"/>
      <c r="BS100" s="35">
        <f t="shared" si="269"/>
        <v>45597</v>
      </c>
      <c r="BT100" s="24">
        <f t="shared" si="270"/>
        <v>7.9462219978232596E-3</v>
      </c>
      <c r="BU100" s="24">
        <f t="shared" si="271"/>
        <v>1.1981271952308465E-3</v>
      </c>
      <c r="BV100" s="24">
        <f t="shared" si="272"/>
        <v>2.4520166419876106E-3</v>
      </c>
      <c r="BW100" s="24">
        <f t="shared" si="273"/>
        <v>8.1195436629189332E-3</v>
      </c>
      <c r="BX100" s="24">
        <f t="shared" si="274"/>
        <v>6.8525986982822618E-4</v>
      </c>
      <c r="BY100" s="24">
        <f t="shared" si="275"/>
        <v>1.6337904995223263E-3</v>
      </c>
      <c r="BZ100" s="24">
        <f t="shared" si="276"/>
        <v>4.8036833220269698E-3</v>
      </c>
      <c r="CA100" s="24">
        <f t="shared" si="277"/>
        <v>5.7600262889129271E-4</v>
      </c>
      <c r="CB100" s="24">
        <f t="shared" si="278"/>
        <v>2.1074378056396607E-3</v>
      </c>
      <c r="CC100" s="24">
        <f t="shared" si="279"/>
        <v>5.9756639055137922E-4</v>
      </c>
      <c r="CD100" s="24">
        <f t="shared" si="280"/>
        <v>2.2986596699190549E-3</v>
      </c>
      <c r="CE100" s="24">
        <f t="shared" si="281"/>
        <v>4.7414632201423298E-4</v>
      </c>
      <c r="CF100" s="24">
        <f t="shared" si="282"/>
        <v>3.2892456006353793E-2</v>
      </c>
    </row>
    <row r="101" spans="1:84" x14ac:dyDescent="0.25">
      <c r="A101" s="31">
        <f>+[1]PAT!A102</f>
        <v>45627</v>
      </c>
      <c r="B101" s="17">
        <f>+[1]PAT!B102</f>
        <v>7717.0880999999999</v>
      </c>
      <c r="C101" s="17">
        <f>+[1]PAT!C102</f>
        <v>8169.6234999999997</v>
      </c>
      <c r="D101" s="17">
        <f>+[1]PAT!D102</f>
        <v>5901.7991000000002</v>
      </c>
      <c r="E101" s="17">
        <f>+[1]PAT!E102</f>
        <v>6626.4893000000002</v>
      </c>
      <c r="F101" s="17">
        <f>+[1]PAT!F102</f>
        <v>8247.5120000000006</v>
      </c>
      <c r="G101" s="17">
        <f>+[1]PAT!G102</f>
        <v>7481.5726000000004</v>
      </c>
      <c r="H101" s="17">
        <f>+[1]PAT!H102</f>
        <v>8870.8420999999998</v>
      </c>
      <c r="I101" s="17">
        <f>+[1]PAT!I102</f>
        <v>8593.3279999999995</v>
      </c>
      <c r="J101" s="17">
        <f>+[1]PAT!J102</f>
        <v>5958.1180999999997</v>
      </c>
      <c r="K101" s="17">
        <f>+[1]PAT!K102</f>
        <v>6689.8177999999998</v>
      </c>
      <c r="L101" s="17">
        <f>+[1]PAT!L102</f>
        <v>4711.0810000000001</v>
      </c>
      <c r="M101" s="17">
        <f>+[1]PAT!M102</f>
        <v>8737.5640000000003</v>
      </c>
      <c r="N101" s="17">
        <f>+[1]PAT!N102</f>
        <v>8146.2280000000001</v>
      </c>
      <c r="O101" s="18">
        <f>+[1]PAT!R102</f>
        <v>7231.6257999999998</v>
      </c>
      <c r="P101" s="19">
        <f>+[1]PAT!S102</f>
        <v>7643.2277000000004</v>
      </c>
      <c r="Q101" s="20">
        <f>+[1]PAT!T102</f>
        <v>8266.3700000000008</v>
      </c>
      <c r="R101" s="18">
        <f t="shared" ref="R101" si="283">+SUMPRODUCT($C$3:$N$3,C101:N101)</f>
        <v>7717.0648506099988</v>
      </c>
      <c r="S101" s="19">
        <f t="shared" si="35"/>
        <v>7552.4336726052197</v>
      </c>
      <c r="T101" s="19">
        <f t="shared" si="36"/>
        <v>7237.0406872737549</v>
      </c>
      <c r="U101" s="19">
        <f t="shared" si="37"/>
        <v>6985.3016374504623</v>
      </c>
      <c r="V101" s="19"/>
      <c r="W101" s="20">
        <f t="shared" si="38"/>
        <v>7409.6165356202491</v>
      </c>
      <c r="X101" s="21"/>
      <c r="Y101" s="42">
        <f t="shared" ref="Y101" si="284">+B101/B100-1</f>
        <v>2.6495819913852747E-2</v>
      </c>
      <c r="Z101" s="24">
        <f t="shared" ref="Z101" si="285">+C101/C100-1</f>
        <v>1.9292134241695402E-2</v>
      </c>
      <c r="AA101" s="24">
        <f t="shared" ref="AA101" si="286">+D101/D100-1</f>
        <v>2.3390931754078581E-2</v>
      </c>
      <c r="AB101" s="24">
        <f t="shared" ref="AB101" si="287">+E101/E100-1</f>
        <v>2.6834491244178471E-2</v>
      </c>
      <c r="AC101" s="24">
        <f t="shared" ref="AC101" si="288">+F101/F100-1</f>
        <v>4.9913683154091837E-2</v>
      </c>
      <c r="AD101" s="24">
        <f t="shared" ref="AD101" si="289">+G101/G100-1</f>
        <v>1.9061002730223375E-2</v>
      </c>
      <c r="AE101" s="24">
        <f t="shared" ref="AE101" si="290">+H101/H100-1</f>
        <v>1.3921164791787621E-2</v>
      </c>
      <c r="AF101" s="24">
        <f t="shared" ref="AF101" si="291">+I101/I100-1</f>
        <v>2.0343614105077457E-2</v>
      </c>
      <c r="AG101" s="24">
        <f t="shared" ref="AG101" si="292">+J101/J100-1</f>
        <v>5.022948152178297E-2</v>
      </c>
      <c r="AH101" s="24">
        <f t="shared" ref="AH101" si="293">+K101/K100-1</f>
        <v>2.3014711336915905E-2</v>
      </c>
      <c r="AI101" s="24">
        <f t="shared" ref="AI101" si="294">+L101/L100-1</f>
        <v>1.4252947623293766E-2</v>
      </c>
      <c r="AJ101" s="24">
        <f t="shared" ref="AJ101" si="295">+M101/M100-1</f>
        <v>5.5361764975657923E-2</v>
      </c>
      <c r="AK101" s="24">
        <f t="shared" ref="AK101" si="296">+N101/N100-1</f>
        <v>2.7243005740886783E-2</v>
      </c>
      <c r="AL101" s="24">
        <f t="shared" ref="AL101" si="297">+O101/O100-1</f>
        <v>-1.7693435706420124E-2</v>
      </c>
      <c r="AM101" s="24">
        <f t="shared" ref="AM101" si="298">+P101/P100-1</f>
        <v>2.9371929038185751E-2</v>
      </c>
      <c r="AN101" s="24">
        <f t="shared" ref="AN101" si="299">+Q101/Q100-1</f>
        <v>4.2738797246939741E-2</v>
      </c>
      <c r="AO101" s="24">
        <f t="shared" ref="AO101" si="300">+R101/R100-1</f>
        <v>2.6497445619678928E-2</v>
      </c>
      <c r="AP101" s="24">
        <f t="shared" ref="AP101" si="301">+S101/S100-1</f>
        <v>2.4612716946341928E-2</v>
      </c>
      <c r="AQ101" s="24">
        <f t="shared" ref="AQ101" si="302">+T101/T100-1</f>
        <v>2.9417428909345178E-2</v>
      </c>
      <c r="AR101" s="24">
        <f t="shared" ref="AR101" si="303">+U101/U100-1</f>
        <v>2.4134058476790399E-2</v>
      </c>
      <c r="AS101" s="24" t="e">
        <f t="shared" ref="AS101" si="304">+V101/V100-1</f>
        <v>#DIV/0!</v>
      </c>
      <c r="AT101" s="24">
        <f t="shared" ref="AT101" si="305">+W101/W100-1</f>
        <v>2.2868603964780299E-2</v>
      </c>
      <c r="AU101" s="21"/>
      <c r="AV101" s="24">
        <f t="shared" ref="AV101" si="306">+B101/B89-1</f>
        <v>1.2473978810748396</v>
      </c>
      <c r="AW101" s="24">
        <f t="shared" ref="AW101" si="307">+C101/C89-1</f>
        <v>1.1097870948524968</v>
      </c>
      <c r="AX101" s="24">
        <f t="shared" ref="AX101" si="308">+D101/D89-1</f>
        <v>1.3297318763131587</v>
      </c>
      <c r="AY101" s="24">
        <f t="shared" ref="AY101" si="309">+E101/E89-1</f>
        <v>0.95423842455068897</v>
      </c>
      <c r="AZ101" s="24">
        <f t="shared" ref="AZ101" si="310">+F101/F89-1</f>
        <v>2.6805178591542056</v>
      </c>
      <c r="BA101" s="24">
        <f t="shared" ref="BA101" si="311">+G101/G89-1</f>
        <v>0.9196313091535262</v>
      </c>
      <c r="BB101" s="24">
        <f t="shared" ref="BB101" si="312">+H101/H89-1</f>
        <v>1.2282336928495359</v>
      </c>
      <c r="BC101" s="24">
        <f t="shared" ref="BC101" si="313">+I101/I89-1</f>
        <v>1.136616716879677</v>
      </c>
      <c r="BD101" s="24">
        <f t="shared" ref="BD101" si="314">+J101/J89-1</f>
        <v>1.933805539622159</v>
      </c>
      <c r="BE101" s="24">
        <f t="shared" ref="BE101" si="315">+K101/K89-1</f>
        <v>0.96456220888117317</v>
      </c>
      <c r="BF101" s="24">
        <f t="shared" ref="BF101" si="316">+L101/L89-1</f>
        <v>2.1935221489763652</v>
      </c>
      <c r="BG101" s="24">
        <f t="shared" ref="BG101" si="317">+M101/M89-1</f>
        <v>1.4714708785784798</v>
      </c>
      <c r="BH101" s="24">
        <f t="shared" ref="BH101" si="318">+N101/N89-1</f>
        <v>1.8146012283631858</v>
      </c>
      <c r="BI101" s="24">
        <f t="shared" ref="BI101" si="319">+O101/O89-1</f>
        <v>1.0031724447599801</v>
      </c>
      <c r="BJ101" s="24">
        <f t="shared" ref="BJ101" si="320">+P101/P89-1</f>
        <v>1.1115110667316244</v>
      </c>
      <c r="BK101" s="24">
        <f t="shared" ref="BK101" si="321">+Q101/Q89-1</f>
        <v>2.0654280508451133</v>
      </c>
      <c r="BL101" s="24">
        <f t="shared" ref="BL101" si="322">+R101/R89-1</f>
        <v>1.2474324380653035</v>
      </c>
      <c r="BM101" s="24">
        <f t="shared" ref="BM101" si="323">+S101/S89-1</f>
        <v>1.1072308717536941</v>
      </c>
      <c r="BN101" s="24">
        <f t="shared" ref="BN101" si="324">+T101/T89-1</f>
        <v>1.0889108605979865</v>
      </c>
      <c r="BO101" s="24">
        <f t="shared" ref="BO101" si="325">+U101/U89-1</f>
        <v>1.0231913840901954</v>
      </c>
      <c r="BP101" s="24" t="e">
        <f t="shared" ref="BP101" si="326">+V101/V89-1</f>
        <v>#DIV/0!</v>
      </c>
      <c r="BQ101" s="24">
        <f t="shared" ref="BQ101" si="327">+W101/W89-1</f>
        <v>1.1279393990056858</v>
      </c>
      <c r="BR101" s="21"/>
      <c r="BS101" s="35">
        <f t="shared" ref="BS101" si="328">+A101</f>
        <v>45627</v>
      </c>
      <c r="BT101" s="24">
        <f t="shared" ref="BT101" si="329">(C101-C100)/$B100*C$3</f>
        <v>5.6417414485673972E-3</v>
      </c>
      <c r="BU101" s="24">
        <f t="shared" ref="BU101" si="330">(D101-D100)/$B100*D$3</f>
        <v>6.2800362489751494E-4</v>
      </c>
      <c r="BV101" s="24">
        <f t="shared" ref="BV101" si="331">(E101-E100)/$B100*E$3</f>
        <v>2.9530321205723693E-3</v>
      </c>
      <c r="BW101" s="24">
        <f t="shared" ref="BW101" si="332">(F101-F100)/$B100*F$3</f>
        <v>5.2467538008942553E-3</v>
      </c>
      <c r="BX101" s="24">
        <f t="shared" ref="BX101" si="333">(G101-G100)/$B100*G$3</f>
        <v>1.219223942903276E-3</v>
      </c>
      <c r="BY101" s="24">
        <f t="shared" ref="BY101" si="334">(H101-H100)/$B100*H$3</f>
        <v>8.0194606461198915E-4</v>
      </c>
      <c r="BZ101" s="24">
        <f t="shared" ref="BZ101" si="335">(I101-I100)/$B100*I$3</f>
        <v>3.0584352458327062E-3</v>
      </c>
      <c r="CA101" s="24">
        <f t="shared" ref="CA101" si="336">(J101-J100)/$B100*J$3</f>
        <v>1.2091439501691367E-3</v>
      </c>
      <c r="CB101" s="24">
        <f t="shared" ref="CB101" si="337">(K101-K100)/$B100*K$3</f>
        <v>1.5554737573959044E-3</v>
      </c>
      <c r="CC101" s="24">
        <f t="shared" ref="CC101" si="338">(L101-L100)/$B100*L$3</f>
        <v>1.8404710690770039E-4</v>
      </c>
      <c r="CD101" s="24">
        <f t="shared" ref="CD101" si="339">(M101-M100)/$B100*M$3</f>
        <v>3.0971795310849857E-3</v>
      </c>
      <c r="CE101" s="24">
        <f t="shared" ref="CE101" si="340">(N101-N100)/$B100*N$3</f>
        <v>9.0234323162228516E-4</v>
      </c>
      <c r="CF101" s="24">
        <f t="shared" ref="CF101" si="341">+SUM(BT101:CE101)</f>
        <v>2.6497323825459523E-2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C691-7EED-4C5F-9A07-6C07E7DAF70C}">
  <dimension ref="A1:BN100"/>
  <sheetViews>
    <sheetView zoomScale="62" workbookViewId="0">
      <pane xSplit="1" ySplit="3" topLeftCell="B64" activePane="bottomRight" state="frozen"/>
      <selection pane="topRight" activeCell="B1" sqref="B1"/>
      <selection pane="bottomLeft" activeCell="A4" sqref="A4"/>
      <selection pane="bottomRight" activeCell="A100" sqref="A100:XFD100"/>
    </sheetView>
  </sheetViews>
  <sheetFormatPr baseColWidth="10" defaultRowHeight="15" x14ac:dyDescent="0.25"/>
  <cols>
    <col min="2" max="4" width="14.7109375" style="36" customWidth="1"/>
    <col min="5" max="22" width="14.7109375" customWidth="1"/>
    <col min="23" max="23" width="3" customWidth="1"/>
    <col min="24" max="44" width="14.140625" customWidth="1"/>
  </cols>
  <sheetData>
    <row r="1" spans="1:66" ht="15.75" thickBot="1" x14ac:dyDescent="0.3">
      <c r="B1" s="217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X1" s="217" t="s">
        <v>211</v>
      </c>
      <c r="Y1" s="217"/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T1" s="217" t="s">
        <v>212</v>
      </c>
      <c r="AU1" s="217"/>
      <c r="AV1" s="217"/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</row>
    <row r="2" spans="1:66" ht="15.75" thickBot="1" x14ac:dyDescent="0.3">
      <c r="B2" s="184" t="s">
        <v>23</v>
      </c>
      <c r="C2" s="199" t="s">
        <v>99</v>
      </c>
      <c r="D2" s="199" t="s">
        <v>99</v>
      </c>
      <c r="E2" s="33" t="s">
        <v>82</v>
      </c>
      <c r="F2" s="33" t="s">
        <v>82</v>
      </c>
      <c r="G2" s="33" t="s">
        <v>82</v>
      </c>
      <c r="H2" s="33" t="s">
        <v>61</v>
      </c>
      <c r="I2" s="33" t="s">
        <v>61</v>
      </c>
      <c r="J2" s="33" t="s">
        <v>61</v>
      </c>
      <c r="K2" s="33" t="s">
        <v>84</v>
      </c>
      <c r="L2" s="33" t="s">
        <v>84</v>
      </c>
      <c r="M2" s="33" t="s">
        <v>84</v>
      </c>
      <c r="N2" s="33" t="s">
        <v>85</v>
      </c>
      <c r="O2" s="33" t="s">
        <v>85</v>
      </c>
      <c r="P2" s="33" t="s">
        <v>85</v>
      </c>
      <c r="Q2" s="33" t="s">
        <v>78</v>
      </c>
      <c r="R2" s="33" t="s">
        <v>78</v>
      </c>
      <c r="S2" s="33" t="s">
        <v>78</v>
      </c>
      <c r="T2" s="33" t="s">
        <v>79</v>
      </c>
      <c r="U2" s="33" t="s">
        <v>79</v>
      </c>
      <c r="V2" s="33" t="s">
        <v>79</v>
      </c>
      <c r="X2" s="199" t="s">
        <v>99</v>
      </c>
      <c r="Y2" s="199" t="s">
        <v>99</v>
      </c>
      <c r="Z2" s="199" t="s">
        <v>99</v>
      </c>
      <c r="AA2" s="33" t="s">
        <v>82</v>
      </c>
      <c r="AB2" s="33" t="s">
        <v>82</v>
      </c>
      <c r="AC2" s="33" t="s">
        <v>82</v>
      </c>
      <c r="AD2" s="33" t="s">
        <v>61</v>
      </c>
      <c r="AE2" s="33" t="s">
        <v>61</v>
      </c>
      <c r="AF2" s="33" t="s">
        <v>61</v>
      </c>
      <c r="AG2" s="33" t="s">
        <v>84</v>
      </c>
      <c r="AH2" s="33" t="s">
        <v>84</v>
      </c>
      <c r="AI2" s="33" t="s">
        <v>84</v>
      </c>
      <c r="AJ2" s="33" t="s">
        <v>85</v>
      </c>
      <c r="AK2" s="33" t="s">
        <v>85</v>
      </c>
      <c r="AL2" s="33" t="s">
        <v>85</v>
      </c>
      <c r="AM2" s="33" t="s">
        <v>78</v>
      </c>
      <c r="AN2" s="33" t="s">
        <v>78</v>
      </c>
      <c r="AO2" s="33" t="s">
        <v>78</v>
      </c>
      <c r="AP2" s="33" t="s">
        <v>79</v>
      </c>
      <c r="AQ2" s="33" t="s">
        <v>79</v>
      </c>
      <c r="AR2" s="33" t="s">
        <v>79</v>
      </c>
      <c r="AT2" s="218" t="s">
        <v>99</v>
      </c>
      <c r="AU2" s="218"/>
      <c r="AV2" s="219"/>
      <c r="AW2" s="220" t="s">
        <v>82</v>
      </c>
      <c r="AX2" s="220"/>
      <c r="AY2" s="220"/>
      <c r="AZ2" s="220" t="s">
        <v>61</v>
      </c>
      <c r="BA2" s="220"/>
      <c r="BB2" s="220"/>
      <c r="BC2" s="220" t="s">
        <v>84</v>
      </c>
      <c r="BD2" s="220"/>
      <c r="BE2" s="220"/>
      <c r="BF2" s="220" t="s">
        <v>85</v>
      </c>
      <c r="BG2" s="220"/>
      <c r="BH2" s="220"/>
      <c r="BI2" s="220" t="s">
        <v>78</v>
      </c>
      <c r="BJ2" s="220"/>
      <c r="BK2" s="220"/>
      <c r="BL2" s="220" t="s">
        <v>79</v>
      </c>
      <c r="BM2" s="220"/>
      <c r="BN2" s="220"/>
    </row>
    <row r="3" spans="1:66" s="186" customFormat="1" ht="15.75" thickBot="1" x14ac:dyDescent="0.3">
      <c r="A3" s="59"/>
      <c r="B3" s="184" t="s">
        <v>209</v>
      </c>
      <c r="C3" s="184" t="s">
        <v>210</v>
      </c>
      <c r="D3" s="188" t="s">
        <v>208</v>
      </c>
      <c r="E3" s="184" t="str">
        <f>+B3</f>
        <v>Núcleo INDEC</v>
      </c>
      <c r="F3" s="184" t="str">
        <f t="shared" ref="F3:V3" si="0">+C3</f>
        <v>Subyacente CE</v>
      </c>
      <c r="G3" s="184" t="str">
        <f t="shared" si="0"/>
        <v>Subyacente SE</v>
      </c>
      <c r="H3" s="184" t="str">
        <f t="shared" si="0"/>
        <v>Núcleo INDEC</v>
      </c>
      <c r="I3" s="184" t="str">
        <f t="shared" si="0"/>
        <v>Subyacente CE</v>
      </c>
      <c r="J3" s="184" t="str">
        <f t="shared" si="0"/>
        <v>Subyacente SE</v>
      </c>
      <c r="K3" s="184" t="str">
        <f t="shared" si="0"/>
        <v>Núcleo INDEC</v>
      </c>
      <c r="L3" s="184" t="str">
        <f t="shared" si="0"/>
        <v>Subyacente CE</v>
      </c>
      <c r="M3" s="184" t="str">
        <f t="shared" si="0"/>
        <v>Subyacente SE</v>
      </c>
      <c r="N3" s="184" t="str">
        <f t="shared" si="0"/>
        <v>Núcleo INDEC</v>
      </c>
      <c r="O3" s="184" t="str">
        <f t="shared" si="0"/>
        <v>Subyacente CE</v>
      </c>
      <c r="P3" s="184" t="str">
        <f t="shared" si="0"/>
        <v>Subyacente SE</v>
      </c>
      <c r="Q3" s="184" t="str">
        <f t="shared" si="0"/>
        <v>Núcleo INDEC</v>
      </c>
      <c r="R3" s="184" t="str">
        <f t="shared" si="0"/>
        <v>Subyacente CE</v>
      </c>
      <c r="S3" s="184" t="str">
        <f t="shared" si="0"/>
        <v>Subyacente SE</v>
      </c>
      <c r="T3" s="184" t="str">
        <f t="shared" si="0"/>
        <v>Núcleo INDEC</v>
      </c>
      <c r="U3" s="184" t="str">
        <f t="shared" si="0"/>
        <v>Subyacente CE</v>
      </c>
      <c r="V3" s="184" t="str">
        <f t="shared" si="0"/>
        <v>Subyacente SE</v>
      </c>
      <c r="X3" s="184" t="s">
        <v>209</v>
      </c>
      <c r="Y3" s="184" t="s">
        <v>210</v>
      </c>
      <c r="Z3" s="188" t="s">
        <v>208</v>
      </c>
      <c r="AA3" s="184" t="str">
        <f>+X3</f>
        <v>Núcleo INDEC</v>
      </c>
      <c r="AB3" s="184" t="str">
        <f t="shared" ref="AB3" si="1">+Y3</f>
        <v>Subyacente CE</v>
      </c>
      <c r="AC3" s="184" t="str">
        <f t="shared" ref="AC3" si="2">+Z3</f>
        <v>Subyacente SE</v>
      </c>
      <c r="AD3" s="184" t="str">
        <f t="shared" ref="AD3" si="3">+AA3</f>
        <v>Núcleo INDEC</v>
      </c>
      <c r="AE3" s="184" t="str">
        <f t="shared" ref="AE3" si="4">+AB3</f>
        <v>Subyacente CE</v>
      </c>
      <c r="AF3" s="184" t="str">
        <f t="shared" ref="AF3" si="5">+AC3</f>
        <v>Subyacente SE</v>
      </c>
      <c r="AG3" s="184" t="str">
        <f t="shared" ref="AG3" si="6">+AD3</f>
        <v>Núcleo INDEC</v>
      </c>
      <c r="AH3" s="184" t="str">
        <f t="shared" ref="AH3" si="7">+AE3</f>
        <v>Subyacente CE</v>
      </c>
      <c r="AI3" s="184" t="str">
        <f t="shared" ref="AI3" si="8">+AF3</f>
        <v>Subyacente SE</v>
      </c>
      <c r="AJ3" s="184" t="str">
        <f t="shared" ref="AJ3" si="9">+AG3</f>
        <v>Núcleo INDEC</v>
      </c>
      <c r="AK3" s="184" t="str">
        <f t="shared" ref="AK3" si="10">+AH3</f>
        <v>Subyacente CE</v>
      </c>
      <c r="AL3" s="184" t="str">
        <f t="shared" ref="AL3" si="11">+AI3</f>
        <v>Subyacente SE</v>
      </c>
      <c r="AM3" s="184" t="str">
        <f t="shared" ref="AM3" si="12">+AJ3</f>
        <v>Núcleo INDEC</v>
      </c>
      <c r="AN3" s="184" t="str">
        <f t="shared" ref="AN3" si="13">+AK3</f>
        <v>Subyacente CE</v>
      </c>
      <c r="AO3" s="184" t="str">
        <f t="shared" ref="AO3" si="14">+AL3</f>
        <v>Subyacente SE</v>
      </c>
      <c r="AP3" s="184" t="str">
        <f t="shared" ref="AP3" si="15">+AM3</f>
        <v>Núcleo INDEC</v>
      </c>
      <c r="AQ3" s="184" t="str">
        <f t="shared" ref="AQ3" si="16">+AN3</f>
        <v>Subyacente CE</v>
      </c>
      <c r="AR3" s="184" t="str">
        <f t="shared" ref="AR3" si="17">+AO3</f>
        <v>Subyacente SE</v>
      </c>
      <c r="AT3" s="184" t="s">
        <v>112</v>
      </c>
      <c r="AU3" s="184" t="s">
        <v>113</v>
      </c>
      <c r="AV3" s="188" t="s">
        <v>114</v>
      </c>
      <c r="AW3" s="184" t="str">
        <f>+AT3</f>
        <v>Max</v>
      </c>
      <c r="AX3" s="184" t="str">
        <f t="shared" ref="AX3" si="18">+AU3</f>
        <v>Min</v>
      </c>
      <c r="AY3" s="184" t="str">
        <f t="shared" ref="AY3" si="19">+AV3</f>
        <v>Dif</v>
      </c>
      <c r="AZ3" s="184" t="str">
        <f t="shared" ref="AZ3" si="20">+AW3</f>
        <v>Max</v>
      </c>
      <c r="BA3" s="184" t="str">
        <f t="shared" ref="BA3" si="21">+AX3</f>
        <v>Min</v>
      </c>
      <c r="BB3" s="184" t="str">
        <f t="shared" ref="BB3" si="22">+AY3</f>
        <v>Dif</v>
      </c>
      <c r="BC3" s="184" t="str">
        <f t="shared" ref="BC3" si="23">+AZ3</f>
        <v>Max</v>
      </c>
      <c r="BD3" s="184" t="str">
        <f t="shared" ref="BD3" si="24">+BA3</f>
        <v>Min</v>
      </c>
      <c r="BE3" s="184" t="str">
        <f t="shared" ref="BE3" si="25">+BB3</f>
        <v>Dif</v>
      </c>
      <c r="BF3" s="184" t="str">
        <f t="shared" ref="BF3" si="26">+BC3</f>
        <v>Max</v>
      </c>
      <c r="BG3" s="184" t="str">
        <f t="shared" ref="BG3" si="27">+BD3</f>
        <v>Min</v>
      </c>
      <c r="BH3" s="184" t="str">
        <f t="shared" ref="BH3" si="28">+BE3</f>
        <v>Dif</v>
      </c>
      <c r="BI3" s="184" t="str">
        <f t="shared" ref="BI3" si="29">+BF3</f>
        <v>Max</v>
      </c>
      <c r="BJ3" s="184" t="str">
        <f t="shared" ref="BJ3" si="30">+BG3</f>
        <v>Min</v>
      </c>
      <c r="BK3" s="184" t="str">
        <f t="shared" ref="BK3" si="31">+BH3</f>
        <v>Dif</v>
      </c>
      <c r="BL3" s="184" t="str">
        <f t="shared" ref="BL3" si="32">+BI3</f>
        <v>Max</v>
      </c>
      <c r="BM3" s="184" t="str">
        <f t="shared" ref="BM3" si="33">+BJ3</f>
        <v>Min</v>
      </c>
      <c r="BN3" s="184" t="str">
        <f t="shared" ref="BN3" si="34">+BK3</f>
        <v>Dif</v>
      </c>
    </row>
    <row r="4" spans="1:66" x14ac:dyDescent="0.25">
      <c r="A4" s="35">
        <f>+NAC!A5</f>
        <v>42705</v>
      </c>
      <c r="B4" s="73">
        <f>+NAC!$P5</f>
        <v>100</v>
      </c>
      <c r="C4" s="73">
        <f>+NAC!$S5</f>
        <v>100</v>
      </c>
      <c r="D4" s="187">
        <f>+[1]IPCse!$DK6</f>
        <v>99.977362021663282</v>
      </c>
      <c r="E4" s="73">
        <f>+GBA!$P5</f>
        <v>100</v>
      </c>
      <c r="F4" s="73">
        <f>+GBA!$S5</f>
        <v>100.00000000000003</v>
      </c>
      <c r="G4" s="187">
        <f>+[1]IPCse!$DE6</f>
        <v>99.964361044511705</v>
      </c>
      <c r="H4" s="73">
        <f>+PAM!$P5</f>
        <v>100</v>
      </c>
      <c r="I4" s="73">
        <f>+PAM!$S5</f>
        <v>100.00000000000001</v>
      </c>
      <c r="J4" s="187">
        <f>+[1]IPCse!$DF6</f>
        <v>100.05224715459087</v>
      </c>
      <c r="K4" s="73">
        <f>+NOA!$P5</f>
        <v>100</v>
      </c>
      <c r="L4" s="73">
        <f>+NOA!$S5</f>
        <v>99.999999999999986</v>
      </c>
      <c r="M4" s="187">
        <f>+[1]IPCse!$DG6</f>
        <v>100.02697913814032</v>
      </c>
      <c r="N4" s="73">
        <f>+NEA!$P5</f>
        <v>100</v>
      </c>
      <c r="O4" s="73">
        <f>+NEA!$S5</f>
        <v>100</v>
      </c>
      <c r="P4" s="187">
        <f>+[1]IPCse!$DH6</f>
        <v>99.490584028508522</v>
      </c>
      <c r="Q4" s="73">
        <f>+CUY!$P5</f>
        <v>100</v>
      </c>
      <c r="R4" s="73">
        <f>+CUY!$S5</f>
        <v>100</v>
      </c>
      <c r="S4" s="187">
        <f>+[1]IPCse!$DI6</f>
        <v>100.21806299033547</v>
      </c>
      <c r="T4" s="73">
        <f>+PAT!$P5</f>
        <v>100</v>
      </c>
      <c r="U4" s="73">
        <f>+PAT!$S5</f>
        <v>100</v>
      </c>
      <c r="V4" s="187">
        <f>+[1]IPCse!$DJ6</f>
        <v>99.677056315889075</v>
      </c>
      <c r="X4" s="169"/>
      <c r="Y4" s="169"/>
      <c r="Z4" s="189"/>
      <c r="AA4" s="169"/>
      <c r="AB4" s="169"/>
      <c r="AC4" s="189"/>
      <c r="AD4" s="169"/>
      <c r="AE4" s="169"/>
      <c r="AF4" s="189"/>
      <c r="AG4" s="169"/>
      <c r="AH4" s="169"/>
      <c r="AI4" s="189"/>
      <c r="AJ4" s="169"/>
      <c r="AK4" s="169"/>
      <c r="AL4" s="189"/>
      <c r="AM4" s="169"/>
      <c r="AN4" s="169"/>
      <c r="AO4" s="189"/>
      <c r="AP4" s="169"/>
      <c r="AQ4" s="169"/>
      <c r="AR4" s="189"/>
    </row>
    <row r="5" spans="1:66" x14ac:dyDescent="0.25">
      <c r="A5" s="35">
        <f>+NAC!A6</f>
        <v>42736</v>
      </c>
      <c r="B5" s="73">
        <f>+NAC!P6</f>
        <v>101.5039</v>
      </c>
      <c r="C5" s="73">
        <f>+NAC!S6</f>
        <v>101.38044496894182</v>
      </c>
      <c r="D5" s="187">
        <f>+[1]IPCse!$DK7</f>
        <v>101.58411071992555</v>
      </c>
      <c r="E5" s="73">
        <f>+GBA!$P6</f>
        <v>101.3389</v>
      </c>
      <c r="F5" s="73">
        <f>+GBA!$S6</f>
        <v>101.37342075173721</v>
      </c>
      <c r="G5" s="187">
        <f>+[1]IPCse!$DE7</f>
        <v>101.53900747032412</v>
      </c>
      <c r="H5" s="73">
        <f>+PAM!$P6</f>
        <v>101.6093</v>
      </c>
      <c r="I5" s="73">
        <f>+PAM!$S6</f>
        <v>101.49104715185243</v>
      </c>
      <c r="J5" s="187">
        <f>+[1]IPCse!$DF7</f>
        <v>101.69965844401278</v>
      </c>
      <c r="K5" s="73">
        <f>+NOA!$P6</f>
        <v>101.43389999999999</v>
      </c>
      <c r="L5" s="73">
        <f>+NOA!$S6</f>
        <v>101.29748537280997</v>
      </c>
      <c r="M5" s="187">
        <f>+[1]IPCse!$DG7</f>
        <v>101.50337666541775</v>
      </c>
      <c r="N5" s="73">
        <f>+NEA!$P6</f>
        <v>101.8639</v>
      </c>
      <c r="O5" s="73">
        <f>+NEA!$S6</f>
        <v>101.77160070035704</v>
      </c>
      <c r="P5" s="187">
        <f>+[1]IPCse!$DH7</f>
        <v>101.47448019890835</v>
      </c>
      <c r="Q5" s="73">
        <f>+CUY!$P6</f>
        <v>101.7235</v>
      </c>
      <c r="R5" s="73">
        <f>+CUY!$S6</f>
        <v>101.23527726252802</v>
      </c>
      <c r="S5" s="187">
        <f>+[1]IPCse!$DI7</f>
        <v>101.67600519041102</v>
      </c>
      <c r="T5" s="73">
        <f>+PAT!$P6</f>
        <v>101.8374</v>
      </c>
      <c r="U5" s="73">
        <f>+PAT!$S6</f>
        <v>101.14063898023835</v>
      </c>
      <c r="V5" s="187">
        <f>+[1]IPCse!$DJ7</f>
        <v>101.28609235249478</v>
      </c>
      <c r="X5" s="169">
        <f>+B5/B4-1</f>
        <v>1.5039000000000025E-2</v>
      </c>
      <c r="Y5" s="169">
        <f t="shared" ref="Y5:AR5" si="35">+C5/C4-1</f>
        <v>1.3804449689418075E-2</v>
      </c>
      <c r="Z5" s="189">
        <f t="shared" si="35"/>
        <v>1.6071125160454836E-2</v>
      </c>
      <c r="AA5" s="169">
        <f t="shared" si="35"/>
        <v>1.3388999999999873E-2</v>
      </c>
      <c r="AB5" s="169">
        <f t="shared" si="35"/>
        <v>1.3734207517371866E-2</v>
      </c>
      <c r="AC5" s="189">
        <f t="shared" si="35"/>
        <v>1.5752078134238845E-2</v>
      </c>
      <c r="AD5" s="169">
        <f t="shared" si="35"/>
        <v>1.6093000000000135E-2</v>
      </c>
      <c r="AE5" s="169">
        <f t="shared" si="35"/>
        <v>1.4910471518524204E-2</v>
      </c>
      <c r="AF5" s="189">
        <f t="shared" si="35"/>
        <v>1.6465510133685468E-2</v>
      </c>
      <c r="AG5" s="169">
        <f t="shared" si="35"/>
        <v>1.433899999999988E-2</v>
      </c>
      <c r="AH5" s="169">
        <f t="shared" si="35"/>
        <v>1.2974853728099811E-2</v>
      </c>
      <c r="AI5" s="189">
        <f t="shared" si="35"/>
        <v>1.4759993153831807E-2</v>
      </c>
      <c r="AJ5" s="169">
        <f t="shared" si="35"/>
        <v>1.8639000000000072E-2</v>
      </c>
      <c r="AK5" s="169">
        <f t="shared" si="35"/>
        <v>1.7716007003570455E-2</v>
      </c>
      <c r="AL5" s="189">
        <f t="shared" si="35"/>
        <v>1.9940542009798223E-2</v>
      </c>
      <c r="AM5" s="169">
        <f t="shared" si="35"/>
        <v>1.7235000000000111E-2</v>
      </c>
      <c r="AN5" s="169">
        <f t="shared" si="35"/>
        <v>1.2352772625280117E-2</v>
      </c>
      <c r="AO5" s="189">
        <f t="shared" si="35"/>
        <v>1.4547698853610402E-2</v>
      </c>
      <c r="AP5" s="169">
        <f t="shared" si="35"/>
        <v>1.8374000000000112E-2</v>
      </c>
      <c r="AQ5" s="169">
        <f t="shared" si="35"/>
        <v>1.140638980238351E-2</v>
      </c>
      <c r="AR5" s="189">
        <f t="shared" si="35"/>
        <v>1.6142491522888269E-2</v>
      </c>
      <c r="AT5" s="24">
        <f t="shared" ref="AT5:AT36" si="36">+MAX(X5:Z5)</f>
        <v>1.6071125160454836E-2</v>
      </c>
      <c r="AU5" s="24">
        <f t="shared" ref="AU5:AU36" si="37">+MIN(X5:Z5)</f>
        <v>1.3804449689418075E-2</v>
      </c>
      <c r="AV5" s="24">
        <f>+AT5-AU5</f>
        <v>2.2666754710367609E-3</v>
      </c>
      <c r="AW5" s="24">
        <f t="shared" ref="AW5:AW36" si="38">+MAX(AA5:AC5)</f>
        <v>1.5752078134238845E-2</v>
      </c>
      <c r="AX5" s="24">
        <f t="shared" ref="AX5:AX36" si="39">+MIN(AA5:AC5)</f>
        <v>1.3388999999999873E-2</v>
      </c>
      <c r="AY5" s="24">
        <f>+AW5-AX5</f>
        <v>2.3630781342389717E-3</v>
      </c>
      <c r="AZ5" s="24">
        <f t="shared" ref="AZ5:AZ36" si="40">+MAX(AD5:AF5)</f>
        <v>1.6465510133685468E-2</v>
      </c>
      <c r="BA5" s="24">
        <f t="shared" ref="BA5:BA36" si="41">+MIN(AD5:AF5)</f>
        <v>1.4910471518524204E-2</v>
      </c>
      <c r="BB5" s="24">
        <f>+AZ5-BA5</f>
        <v>1.5550386151612638E-3</v>
      </c>
      <c r="BC5" s="24">
        <f t="shared" ref="BC5:BC36" si="42">+MAX(AG5:AI5)</f>
        <v>1.4759993153831807E-2</v>
      </c>
      <c r="BD5" s="24">
        <f t="shared" ref="BD5:BD36" si="43">+MIN(AG5:AI5)</f>
        <v>1.2974853728099811E-2</v>
      </c>
      <c r="BE5" s="24">
        <f>+BC5-BD5</f>
        <v>1.7851394257319964E-3</v>
      </c>
      <c r="BF5" s="24">
        <f t="shared" ref="BF5:BF36" si="44">+MAX(AJ5:AL5)</f>
        <v>1.9940542009798223E-2</v>
      </c>
      <c r="BG5" s="24">
        <f t="shared" ref="BG5:BG36" si="45">+MIN(AJ5:AL5)</f>
        <v>1.7716007003570455E-2</v>
      </c>
      <c r="BH5" s="24">
        <f>+BF5-BG5</f>
        <v>2.224535006227768E-3</v>
      </c>
      <c r="BI5" s="24">
        <f t="shared" ref="BI5:BI36" si="46">+MAX(AM5:AO5)</f>
        <v>1.7235000000000111E-2</v>
      </c>
      <c r="BJ5" s="24">
        <f t="shared" ref="BJ5:BJ36" si="47">+MIN(AM5:AO5)</f>
        <v>1.2352772625280117E-2</v>
      </c>
      <c r="BK5" s="24">
        <f>+BI5-BJ5</f>
        <v>4.882227374719994E-3</v>
      </c>
      <c r="BL5" s="24">
        <f t="shared" ref="BL5:BL36" si="48">+MAX(AP5:AR5)</f>
        <v>1.8374000000000112E-2</v>
      </c>
      <c r="BM5" s="24">
        <f t="shared" ref="BM5:BM36" si="49">+MIN(AP5:AR5)</f>
        <v>1.140638980238351E-2</v>
      </c>
      <c r="BN5" s="24">
        <f>+BL5-BM5</f>
        <v>6.9676101976166027E-3</v>
      </c>
    </row>
    <row r="6" spans="1:66" x14ac:dyDescent="0.25">
      <c r="A6" s="35">
        <f>+NAC!A7</f>
        <v>42767</v>
      </c>
      <c r="B6" s="73">
        <f>+NAC!P7</f>
        <v>103.2105</v>
      </c>
      <c r="C6" s="73">
        <f>+NAC!S7</f>
        <v>102.78661387387673</v>
      </c>
      <c r="D6" s="187">
        <f>+[1]IPCse!$DK8</f>
        <v>103.26909952997703</v>
      </c>
      <c r="E6" s="73">
        <f>+GBA!$P7</f>
        <v>103.2097</v>
      </c>
      <c r="F6" s="73">
        <f>+GBA!$S7</f>
        <v>102.7314721572963</v>
      </c>
      <c r="G6" s="187">
        <f>+[1]IPCse!$DE8</f>
        <v>103.3383592796561</v>
      </c>
      <c r="H6" s="73">
        <f>+PAM!$P7</f>
        <v>103.1957</v>
      </c>
      <c r="I6" s="73">
        <f>+PAM!$S7</f>
        <v>102.92561568311613</v>
      </c>
      <c r="J6" s="187">
        <f>+[1]IPCse!$DF8</f>
        <v>103.28819931615777</v>
      </c>
      <c r="K6" s="73">
        <f>+NOA!$P7</f>
        <v>102.9705</v>
      </c>
      <c r="L6" s="73">
        <f>+NOA!$S7</f>
        <v>102.99430674996603</v>
      </c>
      <c r="M6" s="187">
        <f>+[1]IPCse!$DG8</f>
        <v>103.24292081326635</v>
      </c>
      <c r="N6" s="73">
        <f>+NEA!$P7</f>
        <v>103.4466</v>
      </c>
      <c r="O6" s="73">
        <f>+NEA!$S7</f>
        <v>103.30469703378192</v>
      </c>
      <c r="P6" s="187">
        <f>+[1]IPCse!$DH8</f>
        <v>103.23243852403473</v>
      </c>
      <c r="Q6" s="73">
        <f>+CUY!$P7</f>
        <v>103.14879999999999</v>
      </c>
      <c r="R6" s="73">
        <f>+CUY!$S7</f>
        <v>102.18932743455495</v>
      </c>
      <c r="S6" s="187">
        <f>+[1]IPCse!$DI8</f>
        <v>102.4711889786179</v>
      </c>
      <c r="T6" s="73">
        <f>+PAT!$P7</f>
        <v>103.524</v>
      </c>
      <c r="U6" s="73">
        <f>+PAT!$S7</f>
        <v>102.73374667370643</v>
      </c>
      <c r="V6" s="187">
        <f>+[1]IPCse!$DJ8</f>
        <v>103.4292248376631</v>
      </c>
      <c r="X6" s="169">
        <f t="shared" ref="X6:X69" si="50">+B6/B5-1</f>
        <v>1.6813147081047974E-2</v>
      </c>
      <c r="Y6" s="169">
        <f t="shared" ref="Y6:Y69" si="51">+C6/C5-1</f>
        <v>1.3870218318391636E-2</v>
      </c>
      <c r="Z6" s="189">
        <f t="shared" ref="Z6:Z69" si="52">+D6/D5-1</f>
        <v>1.6587129602355866E-2</v>
      </c>
      <c r="AA6" s="169">
        <f t="shared" ref="AA6:AA69" si="53">+E6/E5-1</f>
        <v>1.8460827974252858E-2</v>
      </c>
      <c r="AB6" s="169">
        <f t="shared" ref="AB6:AB69" si="54">+F6/F5-1</f>
        <v>1.3396523422889439E-2</v>
      </c>
      <c r="AC6" s="189">
        <f t="shared" ref="AC6:AC69" si="55">+G6/G5-1</f>
        <v>1.7720793753650321E-2</v>
      </c>
      <c r="AD6" s="169">
        <f t="shared" ref="AD6:AD69" si="56">+H6/H5-1</f>
        <v>1.5612744109053001E-2</v>
      </c>
      <c r="AE6" s="169">
        <f t="shared" ref="AE6:AE69" si="57">+I6/I5-1</f>
        <v>1.4134926887859223E-2</v>
      </c>
      <c r="AF6" s="189">
        <f t="shared" ref="AF6:AF69" si="58">+J6/J5-1</f>
        <v>1.5619923374860845E-2</v>
      </c>
      <c r="AG6" s="169">
        <f t="shared" ref="AG6:AG69" si="59">+K6/K5-1</f>
        <v>1.5148781620345941E-2</v>
      </c>
      <c r="AH6" s="169">
        <f t="shared" ref="AH6:AH69" si="60">+L6/L5-1</f>
        <v>1.6750873636311558E-2</v>
      </c>
      <c r="AI6" s="189">
        <f t="shared" ref="AI6:AI69" si="61">+M6/M5-1</f>
        <v>1.713779585464037E-2</v>
      </c>
      <c r="AJ6" s="169">
        <f t="shared" ref="AJ6:AJ69" si="62">+N6/N5-1</f>
        <v>1.553739843065105E-2</v>
      </c>
      <c r="AK6" s="169">
        <f t="shared" ref="AK6:AK69" si="63">+O6/O5-1</f>
        <v>1.5064087848423613E-2</v>
      </c>
      <c r="AL6" s="189">
        <f t="shared" ref="AL6:AL69" si="64">+P6/P5-1</f>
        <v>1.7324142204822923E-2</v>
      </c>
      <c r="AM6" s="169">
        <f t="shared" ref="AM6:AM69" si="65">+Q6/Q5-1</f>
        <v>1.4011511597614934E-2</v>
      </c>
      <c r="AN6" s="169">
        <f t="shared" ref="AN6:AN69" si="66">+R6/R5-1</f>
        <v>9.4240881027356505E-3</v>
      </c>
      <c r="AO6" s="189">
        <f t="shared" ref="AO6:AO69" si="67">+S6/S5-1</f>
        <v>7.8207615131782315E-3</v>
      </c>
      <c r="AP6" s="169">
        <f t="shared" ref="AP6:AP69" si="68">+T6/T5-1</f>
        <v>1.6561695408563004E-2</v>
      </c>
      <c r="AQ6" s="169">
        <f t="shared" ref="AQ6:AQ69" si="69">+U6/U5-1</f>
        <v>1.5751410209889682E-2</v>
      </c>
      <c r="AR6" s="189">
        <f t="shared" ref="AR6:AR69" si="70">+V6/V5-1</f>
        <v>2.1159198024046644E-2</v>
      </c>
      <c r="AT6" s="24">
        <f t="shared" si="36"/>
        <v>1.6813147081047974E-2</v>
      </c>
      <c r="AU6" s="24">
        <f t="shared" si="37"/>
        <v>1.3870218318391636E-2</v>
      </c>
      <c r="AV6" s="24">
        <f t="shared" ref="AV6:AV69" si="71">+AT6-AU6</f>
        <v>2.9429287626563383E-3</v>
      </c>
      <c r="AW6" s="24">
        <f t="shared" si="38"/>
        <v>1.8460827974252858E-2</v>
      </c>
      <c r="AX6" s="24">
        <f t="shared" si="39"/>
        <v>1.3396523422889439E-2</v>
      </c>
      <c r="AY6" s="24">
        <f t="shared" ref="AY6:AY69" si="72">+AW6-AX6</f>
        <v>5.0643045513634188E-3</v>
      </c>
      <c r="AZ6" s="24">
        <f t="shared" si="40"/>
        <v>1.5619923374860845E-2</v>
      </c>
      <c r="BA6" s="24">
        <f t="shared" si="41"/>
        <v>1.4134926887859223E-2</v>
      </c>
      <c r="BB6" s="24">
        <f t="shared" ref="BB6:BB69" si="73">+AZ6-BA6</f>
        <v>1.4849964870016219E-3</v>
      </c>
      <c r="BC6" s="24">
        <f t="shared" si="42"/>
        <v>1.713779585464037E-2</v>
      </c>
      <c r="BD6" s="24">
        <f t="shared" si="43"/>
        <v>1.5148781620345941E-2</v>
      </c>
      <c r="BE6" s="24">
        <f t="shared" ref="BE6:BE69" si="74">+BC6-BD6</f>
        <v>1.9890142342944284E-3</v>
      </c>
      <c r="BF6" s="24">
        <f t="shared" si="44"/>
        <v>1.7324142204822923E-2</v>
      </c>
      <c r="BG6" s="24">
        <f t="shared" si="45"/>
        <v>1.5064087848423613E-2</v>
      </c>
      <c r="BH6" s="24">
        <f t="shared" ref="BH6:BH69" si="75">+BF6-BG6</f>
        <v>2.2600543563993103E-3</v>
      </c>
      <c r="BI6" s="24">
        <f t="shared" si="46"/>
        <v>1.4011511597614934E-2</v>
      </c>
      <c r="BJ6" s="24">
        <f t="shared" si="47"/>
        <v>7.8207615131782315E-3</v>
      </c>
      <c r="BK6" s="24">
        <f t="shared" ref="BK6:BK69" si="76">+BI6-BJ6</f>
        <v>6.1907500844367025E-3</v>
      </c>
      <c r="BL6" s="24">
        <f t="shared" si="48"/>
        <v>2.1159198024046644E-2</v>
      </c>
      <c r="BM6" s="24">
        <f t="shared" si="49"/>
        <v>1.5751410209889682E-2</v>
      </c>
      <c r="BN6" s="24">
        <f t="shared" ref="BN6:BN69" si="77">+BL6-BM6</f>
        <v>5.4077878141569613E-3</v>
      </c>
    </row>
    <row r="7" spans="1:66" x14ac:dyDescent="0.25">
      <c r="A7" s="35">
        <f>+NAC!A8</f>
        <v>42795</v>
      </c>
      <c r="B7" s="73">
        <f>+NAC!P8</f>
        <v>105.20569999999999</v>
      </c>
      <c r="C7" s="73">
        <f>+NAC!S8</f>
        <v>105.07108879117253</v>
      </c>
      <c r="D7" s="187">
        <f>+[1]IPCse!$DK9</f>
        <v>104.86013681750936</v>
      </c>
      <c r="E7" s="73">
        <f>+GBA!$P8</f>
        <v>105.0891</v>
      </c>
      <c r="F7" s="73">
        <f>+GBA!$S8</f>
        <v>105.30612485786483</v>
      </c>
      <c r="G7" s="187">
        <f>+[1]IPCse!$DE9</f>
        <v>105.19017259619027</v>
      </c>
      <c r="H7" s="73">
        <f>+PAM!$P8</f>
        <v>105.31229999999999</v>
      </c>
      <c r="I7" s="73">
        <f>+PAM!$S8</f>
        <v>104.96164271489239</v>
      </c>
      <c r="J7" s="187">
        <f>+[1]IPCse!$DF9</f>
        <v>104.64051584713003</v>
      </c>
      <c r="K7" s="73">
        <f>+NOA!$P8</f>
        <v>105.264</v>
      </c>
      <c r="L7" s="73">
        <f>+NOA!$S8</f>
        <v>104.8927584408529</v>
      </c>
      <c r="M7" s="187">
        <f>+[1]IPCse!$DG9</f>
        <v>104.67940293443293</v>
      </c>
      <c r="N7" s="73">
        <f>+NEA!$P8</f>
        <v>105.4076</v>
      </c>
      <c r="O7" s="73">
        <f>+NEA!$S8</f>
        <v>105.01772103817632</v>
      </c>
      <c r="P7" s="187">
        <f>+[1]IPCse!$DH9</f>
        <v>104.6680120395265</v>
      </c>
      <c r="Q7" s="73">
        <f>+CUY!$P8</f>
        <v>105.2127</v>
      </c>
      <c r="R7" s="73">
        <f>+CUY!$S8</f>
        <v>104.31227679880327</v>
      </c>
      <c r="S7" s="187">
        <f>+[1]IPCse!$DI9</f>
        <v>104.00292226357256</v>
      </c>
      <c r="T7" s="73">
        <f>+PAT!$P8</f>
        <v>105.2611</v>
      </c>
      <c r="U7" s="73">
        <f>+PAT!$S8</f>
        <v>104.45677298235029</v>
      </c>
      <c r="V7" s="187">
        <f>+[1]IPCse!$DJ9</f>
        <v>104.71056263747738</v>
      </c>
      <c r="X7" s="169">
        <f t="shared" si="50"/>
        <v>1.9331366479185652E-2</v>
      </c>
      <c r="Y7" s="169">
        <f t="shared" si="51"/>
        <v>2.2225412738072547E-2</v>
      </c>
      <c r="Z7" s="189">
        <f t="shared" si="52"/>
        <v>1.5406712121765809E-2</v>
      </c>
      <c r="AA7" s="169">
        <f t="shared" si="53"/>
        <v>1.8209528755533722E-2</v>
      </c>
      <c r="AB7" s="169">
        <f t="shared" si="54"/>
        <v>2.5061966372158961E-2</v>
      </c>
      <c r="AC7" s="189">
        <f t="shared" si="55"/>
        <v>1.7919902439352153E-2</v>
      </c>
      <c r="AD7" s="169">
        <f t="shared" si="56"/>
        <v>2.0510544528502539E-2</v>
      </c>
      <c r="AE7" s="169">
        <f t="shared" si="57"/>
        <v>1.9781538524332953E-2</v>
      </c>
      <c r="AF7" s="189">
        <f t="shared" si="58"/>
        <v>1.3092652790207993E-2</v>
      </c>
      <c r="AG7" s="169">
        <f t="shared" si="59"/>
        <v>2.2273369557300304E-2</v>
      </c>
      <c r="AH7" s="169">
        <f t="shared" si="60"/>
        <v>1.8432588662358196E-2</v>
      </c>
      <c r="AI7" s="189">
        <f t="shared" si="61"/>
        <v>1.3913613735945241E-2</v>
      </c>
      <c r="AJ7" s="169">
        <f t="shared" si="62"/>
        <v>1.8956640430908278E-2</v>
      </c>
      <c r="AK7" s="169">
        <f t="shared" si="63"/>
        <v>1.6582247018586349E-2</v>
      </c>
      <c r="AL7" s="189">
        <f t="shared" si="64"/>
        <v>1.390622498138061E-2</v>
      </c>
      <c r="AM7" s="169">
        <f t="shared" si="65"/>
        <v>2.0008957932617699E-2</v>
      </c>
      <c r="AN7" s="169">
        <f t="shared" si="66"/>
        <v>2.0774668133596519E-2</v>
      </c>
      <c r="AO7" s="189">
        <f t="shared" si="67"/>
        <v>1.4947940979530117E-2</v>
      </c>
      <c r="AP7" s="169">
        <f t="shared" si="68"/>
        <v>1.6779683938024093E-2</v>
      </c>
      <c r="AQ7" s="169">
        <f t="shared" si="69"/>
        <v>1.6771765504828506E-2</v>
      </c>
      <c r="AR7" s="189">
        <f t="shared" si="70"/>
        <v>1.2388546871789918E-2</v>
      </c>
      <c r="AT7" s="24">
        <f t="shared" si="36"/>
        <v>2.2225412738072547E-2</v>
      </c>
      <c r="AU7" s="24">
        <f t="shared" si="37"/>
        <v>1.5406712121765809E-2</v>
      </c>
      <c r="AV7" s="24">
        <f t="shared" si="71"/>
        <v>6.8187006163067387E-3</v>
      </c>
      <c r="AW7" s="24">
        <f t="shared" si="38"/>
        <v>2.5061966372158961E-2</v>
      </c>
      <c r="AX7" s="24">
        <f t="shared" si="39"/>
        <v>1.7919902439352153E-2</v>
      </c>
      <c r="AY7" s="24">
        <f t="shared" si="72"/>
        <v>7.1420639328068081E-3</v>
      </c>
      <c r="AZ7" s="24">
        <f t="shared" si="40"/>
        <v>2.0510544528502539E-2</v>
      </c>
      <c r="BA7" s="24">
        <f t="shared" si="41"/>
        <v>1.3092652790207993E-2</v>
      </c>
      <c r="BB7" s="24">
        <f t="shared" si="73"/>
        <v>7.4178917382945464E-3</v>
      </c>
      <c r="BC7" s="24">
        <f t="shared" si="42"/>
        <v>2.2273369557300304E-2</v>
      </c>
      <c r="BD7" s="24">
        <f t="shared" si="43"/>
        <v>1.3913613735945241E-2</v>
      </c>
      <c r="BE7" s="24">
        <f t="shared" si="74"/>
        <v>8.3597558213550638E-3</v>
      </c>
      <c r="BF7" s="24">
        <f t="shared" si="44"/>
        <v>1.8956640430908278E-2</v>
      </c>
      <c r="BG7" s="24">
        <f t="shared" si="45"/>
        <v>1.390622498138061E-2</v>
      </c>
      <c r="BH7" s="24">
        <f t="shared" si="75"/>
        <v>5.0504154495276676E-3</v>
      </c>
      <c r="BI7" s="24">
        <f t="shared" si="46"/>
        <v>2.0774668133596519E-2</v>
      </c>
      <c r="BJ7" s="24">
        <f t="shared" si="47"/>
        <v>1.4947940979530117E-2</v>
      </c>
      <c r="BK7" s="24">
        <f t="shared" si="76"/>
        <v>5.8267271540664023E-3</v>
      </c>
      <c r="BL7" s="24">
        <f t="shared" si="48"/>
        <v>1.6779683938024093E-2</v>
      </c>
      <c r="BM7" s="24">
        <f t="shared" si="49"/>
        <v>1.2388546871789918E-2</v>
      </c>
      <c r="BN7" s="24">
        <f t="shared" si="77"/>
        <v>4.3911370662341742E-3</v>
      </c>
    </row>
    <row r="8" spans="1:66" x14ac:dyDescent="0.25">
      <c r="A8" s="35">
        <f>+NAC!A9</f>
        <v>42826</v>
      </c>
      <c r="B8" s="73">
        <f>+NAC!P9</f>
        <v>107.42700000000001</v>
      </c>
      <c r="C8" s="73">
        <f>+NAC!S9</f>
        <v>107.62567498559318</v>
      </c>
      <c r="D8" s="187">
        <f>+[1]IPCse!$DK10</f>
        <v>107.32609975754247</v>
      </c>
      <c r="E8" s="73">
        <f>+GBA!$P9</f>
        <v>107.4973</v>
      </c>
      <c r="F8" s="73">
        <f>+GBA!$S9</f>
        <v>108.02975426405561</v>
      </c>
      <c r="G8" s="187">
        <f>+[1]IPCse!$DE10</f>
        <v>107.93048109309551</v>
      </c>
      <c r="H8" s="73">
        <f>+PAM!$P9</f>
        <v>107.3262</v>
      </c>
      <c r="I8" s="73">
        <f>+PAM!$S9</f>
        <v>107.42313534924587</v>
      </c>
      <c r="J8" s="187">
        <f>+[1]IPCse!$DF10</f>
        <v>106.86415913333623</v>
      </c>
      <c r="K8" s="73">
        <f>+NOA!$P9</f>
        <v>107.45359999999999</v>
      </c>
      <c r="L8" s="73">
        <f>+NOA!$S9</f>
        <v>107.30490160260763</v>
      </c>
      <c r="M8" s="187">
        <f>+[1]IPCse!$DG10</f>
        <v>106.82878076810815</v>
      </c>
      <c r="N8" s="73">
        <f>+NEA!$P9</f>
        <v>107.5916</v>
      </c>
      <c r="O8" s="73">
        <f>+NEA!$S9</f>
        <v>107.23933584180169</v>
      </c>
      <c r="P8" s="187">
        <f>+[1]IPCse!$DH10</f>
        <v>107.19976868258821</v>
      </c>
      <c r="Q8" s="73">
        <f>+CUY!$P9</f>
        <v>107.6553</v>
      </c>
      <c r="R8" s="73">
        <f>+CUY!$S9</f>
        <v>107.05802089753178</v>
      </c>
      <c r="S8" s="187">
        <f>+[1]IPCse!$DI10</f>
        <v>106.629733901872</v>
      </c>
      <c r="T8" s="73">
        <f>+PAT!$P9</f>
        <v>107.0217</v>
      </c>
      <c r="U8" s="73">
        <f>+PAT!$S9</f>
        <v>106.30945492532813</v>
      </c>
      <c r="V8" s="187">
        <f>+[1]IPCse!$DJ10</f>
        <v>106.53715415801952</v>
      </c>
      <c r="X8" s="169">
        <f t="shared" si="50"/>
        <v>2.1113875008673677E-2</v>
      </c>
      <c r="Y8" s="169">
        <f t="shared" si="51"/>
        <v>2.4312931595273257E-2</v>
      </c>
      <c r="Z8" s="189">
        <f t="shared" si="52"/>
        <v>2.351668627254111E-2</v>
      </c>
      <c r="AA8" s="169">
        <f t="shared" si="53"/>
        <v>2.2915792408537028E-2</v>
      </c>
      <c r="AB8" s="169">
        <f t="shared" si="54"/>
        <v>2.5863922064048639E-2</v>
      </c>
      <c r="AC8" s="189">
        <f t="shared" si="55"/>
        <v>2.6050993446173898E-2</v>
      </c>
      <c r="AD8" s="169">
        <f t="shared" si="56"/>
        <v>1.9123122370321433E-2</v>
      </c>
      <c r="AE8" s="169">
        <f t="shared" si="57"/>
        <v>2.3451353948791054E-2</v>
      </c>
      <c r="AF8" s="189">
        <f t="shared" si="58"/>
        <v>2.1250308909550153E-2</v>
      </c>
      <c r="AG8" s="169">
        <f t="shared" si="59"/>
        <v>2.0801033591731244E-2</v>
      </c>
      <c r="AH8" s="169">
        <f t="shared" si="60"/>
        <v>2.2996279224698712E-2</v>
      </c>
      <c r="AI8" s="189">
        <f t="shared" si="61"/>
        <v>2.0532958475331542E-2</v>
      </c>
      <c r="AJ8" s="169">
        <f t="shared" si="62"/>
        <v>2.0719568607956207E-2</v>
      </c>
      <c r="AK8" s="169">
        <f t="shared" si="63"/>
        <v>2.1154665914124848E-2</v>
      </c>
      <c r="AL8" s="189">
        <f t="shared" si="64"/>
        <v>2.4188446820845533E-2</v>
      </c>
      <c r="AM8" s="169">
        <f t="shared" si="65"/>
        <v>2.3215828507394898E-2</v>
      </c>
      <c r="AN8" s="169">
        <f t="shared" si="66"/>
        <v>2.632234846167214E-2</v>
      </c>
      <c r="AO8" s="189">
        <f t="shared" si="67"/>
        <v>2.5257094523194024E-2</v>
      </c>
      <c r="AP8" s="169">
        <f t="shared" si="68"/>
        <v>1.6726026993827636E-2</v>
      </c>
      <c r="AQ8" s="169">
        <f t="shared" si="69"/>
        <v>1.7736350550393576E-2</v>
      </c>
      <c r="AR8" s="189">
        <f t="shared" si="70"/>
        <v>1.7444195452048561E-2</v>
      </c>
      <c r="AT8" s="24">
        <f t="shared" si="36"/>
        <v>2.4312931595273257E-2</v>
      </c>
      <c r="AU8" s="24">
        <f t="shared" si="37"/>
        <v>2.1113875008673677E-2</v>
      </c>
      <c r="AV8" s="24">
        <f t="shared" si="71"/>
        <v>3.1990565865995801E-3</v>
      </c>
      <c r="AW8" s="24">
        <f t="shared" si="38"/>
        <v>2.6050993446173898E-2</v>
      </c>
      <c r="AX8" s="24">
        <f t="shared" si="39"/>
        <v>2.2915792408537028E-2</v>
      </c>
      <c r="AY8" s="24">
        <f t="shared" si="72"/>
        <v>3.13520103763687E-3</v>
      </c>
      <c r="AZ8" s="24">
        <f t="shared" si="40"/>
        <v>2.3451353948791054E-2</v>
      </c>
      <c r="BA8" s="24">
        <f t="shared" si="41"/>
        <v>1.9123122370321433E-2</v>
      </c>
      <c r="BB8" s="24">
        <f t="shared" si="73"/>
        <v>4.3282315784696213E-3</v>
      </c>
      <c r="BC8" s="24">
        <f t="shared" si="42"/>
        <v>2.2996279224698712E-2</v>
      </c>
      <c r="BD8" s="24">
        <f t="shared" si="43"/>
        <v>2.0532958475331542E-2</v>
      </c>
      <c r="BE8" s="24">
        <f t="shared" si="74"/>
        <v>2.4633207493671705E-3</v>
      </c>
      <c r="BF8" s="24">
        <f t="shared" si="44"/>
        <v>2.4188446820845533E-2</v>
      </c>
      <c r="BG8" s="24">
        <f t="shared" si="45"/>
        <v>2.0719568607956207E-2</v>
      </c>
      <c r="BH8" s="24">
        <f t="shared" si="75"/>
        <v>3.4688782128893259E-3</v>
      </c>
      <c r="BI8" s="24">
        <f t="shared" si="46"/>
        <v>2.632234846167214E-2</v>
      </c>
      <c r="BJ8" s="24">
        <f t="shared" si="47"/>
        <v>2.3215828507394898E-2</v>
      </c>
      <c r="BK8" s="24">
        <f t="shared" si="76"/>
        <v>3.1065199542772426E-3</v>
      </c>
      <c r="BL8" s="24">
        <f t="shared" si="48"/>
        <v>1.7736350550393576E-2</v>
      </c>
      <c r="BM8" s="24">
        <f t="shared" si="49"/>
        <v>1.6726026993827636E-2</v>
      </c>
      <c r="BN8" s="24">
        <f t="shared" si="77"/>
        <v>1.0103235565659396E-3</v>
      </c>
    </row>
    <row r="9" spans="1:66" x14ac:dyDescent="0.25">
      <c r="A9" s="35">
        <f>+NAC!A10</f>
        <v>42856</v>
      </c>
      <c r="B9" s="73">
        <f>+NAC!P10</f>
        <v>109.2069</v>
      </c>
      <c r="C9" s="73">
        <f>+NAC!S10</f>
        <v>109.21769141520394</v>
      </c>
      <c r="D9" s="187">
        <f>+[1]IPCse!$DK11</f>
        <v>109.3645133891221</v>
      </c>
      <c r="E9" s="73">
        <f>+GBA!$P10</f>
        <v>109.2199</v>
      </c>
      <c r="F9" s="73">
        <f>+GBA!$S10</f>
        <v>109.35014273531273</v>
      </c>
      <c r="G9" s="187">
        <f>+[1]IPCse!$DE11</f>
        <v>109.8308662246244</v>
      </c>
      <c r="H9" s="73">
        <f>+PAM!$P10</f>
        <v>109.0797</v>
      </c>
      <c r="I9" s="73">
        <f>+PAM!$S10</f>
        <v>109.18984277346611</v>
      </c>
      <c r="J9" s="187">
        <f>+[1]IPCse!$DF11</f>
        <v>108.91785270798492</v>
      </c>
      <c r="K9" s="73">
        <f>+NOA!$P10</f>
        <v>109.0912</v>
      </c>
      <c r="L9" s="73">
        <f>+NOA!$S10</f>
        <v>108.88714165421702</v>
      </c>
      <c r="M9" s="187">
        <f>+[1]IPCse!$DG11</f>
        <v>108.86824579070294</v>
      </c>
      <c r="N9" s="73">
        <f>+NEA!$P10</f>
        <v>109.8413</v>
      </c>
      <c r="O9" s="73">
        <f>+NEA!$S10</f>
        <v>109.52138655589121</v>
      </c>
      <c r="P9" s="187">
        <f>+[1]IPCse!$DH11</f>
        <v>109.80438151405208</v>
      </c>
      <c r="Q9" s="73">
        <f>+CUY!$P10</f>
        <v>109.5453</v>
      </c>
      <c r="R9" s="73">
        <f>+CUY!$S10</f>
        <v>109.02320626776365</v>
      </c>
      <c r="S9" s="187">
        <f>+[1]IPCse!$DI11</f>
        <v>109.16347890042802</v>
      </c>
      <c r="T9" s="73">
        <f>+PAT!$P10</f>
        <v>109.1808</v>
      </c>
      <c r="U9" s="73">
        <f>+PAT!$S10</f>
        <v>108.23838081158546</v>
      </c>
      <c r="V9" s="187">
        <f>+[1]IPCse!$DJ11</f>
        <v>108.68863199116082</v>
      </c>
      <c r="X9" s="169">
        <f t="shared" si="50"/>
        <v>1.6568460442905497E-2</v>
      </c>
      <c r="Y9" s="169">
        <f t="shared" si="51"/>
        <v>1.4792162091655792E-2</v>
      </c>
      <c r="Z9" s="189">
        <f t="shared" si="52"/>
        <v>1.8992711336613954E-2</v>
      </c>
      <c r="AA9" s="169">
        <f t="shared" si="53"/>
        <v>1.6024588524548911E-2</v>
      </c>
      <c r="AB9" s="169">
        <f t="shared" si="54"/>
        <v>1.2222451862935024E-2</v>
      </c>
      <c r="AC9" s="189">
        <f t="shared" si="55"/>
        <v>1.7607492455163909E-2</v>
      </c>
      <c r="AD9" s="169">
        <f t="shared" si="56"/>
        <v>1.6338042341944581E-2</v>
      </c>
      <c r="AE9" s="169">
        <f t="shared" si="57"/>
        <v>1.6446247062855246E-2</v>
      </c>
      <c r="AF9" s="189">
        <f t="shared" si="58"/>
        <v>1.9217795669792981E-2</v>
      </c>
      <c r="AG9" s="169">
        <f t="shared" si="59"/>
        <v>1.5240066410059816E-2</v>
      </c>
      <c r="AH9" s="169">
        <f t="shared" si="60"/>
        <v>1.4745272843817103E-2</v>
      </c>
      <c r="AI9" s="189">
        <f t="shared" si="61"/>
        <v>1.9090969754881337E-2</v>
      </c>
      <c r="AJ9" s="169">
        <f t="shared" si="62"/>
        <v>2.0909624914956293E-2</v>
      </c>
      <c r="AK9" s="169">
        <f t="shared" si="63"/>
        <v>2.1279978061930382E-2</v>
      </c>
      <c r="AL9" s="189">
        <f t="shared" si="64"/>
        <v>2.4296813915484883E-2</v>
      </c>
      <c r="AM9" s="169">
        <f t="shared" si="65"/>
        <v>1.7556033005342142E-2</v>
      </c>
      <c r="AN9" s="169">
        <f t="shared" si="66"/>
        <v>1.8356264703536906E-2</v>
      </c>
      <c r="AO9" s="189">
        <f t="shared" si="67"/>
        <v>2.3762086857384013E-2</v>
      </c>
      <c r="AP9" s="169">
        <f t="shared" si="68"/>
        <v>2.0174413226476506E-2</v>
      </c>
      <c r="AQ9" s="169">
        <f t="shared" si="69"/>
        <v>1.8144443385700759E-2</v>
      </c>
      <c r="AR9" s="189">
        <f t="shared" si="70"/>
        <v>2.0194624590311072E-2</v>
      </c>
      <c r="AT9" s="24">
        <f t="shared" si="36"/>
        <v>1.8992711336613954E-2</v>
      </c>
      <c r="AU9" s="24">
        <f t="shared" si="37"/>
        <v>1.4792162091655792E-2</v>
      </c>
      <c r="AV9" s="24">
        <f t="shared" si="71"/>
        <v>4.2005492449581627E-3</v>
      </c>
      <c r="AW9" s="24">
        <f t="shared" si="38"/>
        <v>1.7607492455163909E-2</v>
      </c>
      <c r="AX9" s="24">
        <f t="shared" si="39"/>
        <v>1.2222451862935024E-2</v>
      </c>
      <c r="AY9" s="24">
        <f t="shared" si="72"/>
        <v>5.3850405922288846E-3</v>
      </c>
      <c r="AZ9" s="24">
        <f t="shared" si="40"/>
        <v>1.9217795669792981E-2</v>
      </c>
      <c r="BA9" s="24">
        <f t="shared" si="41"/>
        <v>1.6338042341944581E-2</v>
      </c>
      <c r="BB9" s="24">
        <f t="shared" si="73"/>
        <v>2.8797533278484E-3</v>
      </c>
      <c r="BC9" s="24">
        <f t="shared" si="42"/>
        <v>1.9090969754881337E-2</v>
      </c>
      <c r="BD9" s="24">
        <f t="shared" si="43"/>
        <v>1.4745272843817103E-2</v>
      </c>
      <c r="BE9" s="24">
        <f t="shared" si="74"/>
        <v>4.3456969110642341E-3</v>
      </c>
      <c r="BF9" s="24">
        <f t="shared" si="44"/>
        <v>2.4296813915484883E-2</v>
      </c>
      <c r="BG9" s="24">
        <f t="shared" si="45"/>
        <v>2.0909624914956293E-2</v>
      </c>
      <c r="BH9" s="24">
        <f t="shared" si="75"/>
        <v>3.3871890005285898E-3</v>
      </c>
      <c r="BI9" s="24">
        <f t="shared" si="46"/>
        <v>2.3762086857384013E-2</v>
      </c>
      <c r="BJ9" s="24">
        <f t="shared" si="47"/>
        <v>1.7556033005342142E-2</v>
      </c>
      <c r="BK9" s="24">
        <f t="shared" si="76"/>
        <v>6.2060538520418707E-3</v>
      </c>
      <c r="BL9" s="24">
        <f t="shared" si="48"/>
        <v>2.0194624590311072E-2</v>
      </c>
      <c r="BM9" s="24">
        <f t="shared" si="49"/>
        <v>1.8144443385700759E-2</v>
      </c>
      <c r="BN9" s="24">
        <f t="shared" si="77"/>
        <v>2.0501812046103129E-3</v>
      </c>
    </row>
    <row r="10" spans="1:66" x14ac:dyDescent="0.25">
      <c r="A10" s="35">
        <f>+NAC!A11</f>
        <v>42887</v>
      </c>
      <c r="B10" s="73">
        <f>+NAC!P11</f>
        <v>110.6653</v>
      </c>
      <c r="C10" s="73">
        <f>+NAC!S11</f>
        <v>110.46887185577305</v>
      </c>
      <c r="D10" s="187">
        <f>+[1]IPCse!$DK12</f>
        <v>110.76933335802661</v>
      </c>
      <c r="E10" s="73">
        <f>+GBA!$P11</f>
        <v>110.88290000000001</v>
      </c>
      <c r="F10" s="73">
        <f>+GBA!$S11</f>
        <v>110.9000649084018</v>
      </c>
      <c r="G10" s="187">
        <f>+[1]IPCse!$DE12</f>
        <v>111.39644239572388</v>
      </c>
      <c r="H10" s="73">
        <f>+PAM!$P11</f>
        <v>110.3141</v>
      </c>
      <c r="I10" s="73">
        <f>+PAM!$S11</f>
        <v>110.21033190803925</v>
      </c>
      <c r="J10" s="187">
        <f>+[1]IPCse!$DF12</f>
        <v>110.21634756178442</v>
      </c>
      <c r="K10" s="73">
        <f>+NOA!$P11</f>
        <v>110.1614</v>
      </c>
      <c r="L10" s="73">
        <f>+NOA!$S11</f>
        <v>109.94169770473992</v>
      </c>
      <c r="M10" s="187">
        <f>+[1]IPCse!$DG12</f>
        <v>110.07222235950746</v>
      </c>
      <c r="N10" s="73">
        <f>+NEA!$P11</f>
        <v>111.54430000000001</v>
      </c>
      <c r="O10" s="73">
        <f>+NEA!$S11</f>
        <v>110.87960038450974</v>
      </c>
      <c r="P10" s="187">
        <f>+[1]IPCse!$DH12</f>
        <v>111.55761791305216</v>
      </c>
      <c r="Q10" s="73">
        <f>+CUY!$P11</f>
        <v>111.0548</v>
      </c>
      <c r="R10" s="73">
        <f>+CUY!$S11</f>
        <v>109.80058942408375</v>
      </c>
      <c r="S10" s="187">
        <f>+[1]IPCse!$DI12</f>
        <v>109.9851710384482</v>
      </c>
      <c r="T10" s="73">
        <f>+PAT!$P11</f>
        <v>110.6001</v>
      </c>
      <c r="U10" s="73">
        <f>+PAT!$S11</f>
        <v>109.41032837532059</v>
      </c>
      <c r="V10" s="187">
        <f>+[1]IPCse!$DJ12</f>
        <v>109.93706745029088</v>
      </c>
      <c r="X10" s="169">
        <f t="shared" si="50"/>
        <v>1.3354467529066438E-2</v>
      </c>
      <c r="Y10" s="169">
        <f t="shared" si="51"/>
        <v>1.1455840389562821E-2</v>
      </c>
      <c r="Z10" s="189">
        <f t="shared" si="52"/>
        <v>1.2845299863458726E-2</v>
      </c>
      <c r="AA10" s="169">
        <f t="shared" si="53"/>
        <v>1.52261629977688E-2</v>
      </c>
      <c r="AB10" s="169">
        <f t="shared" si="54"/>
        <v>1.4173938271308195E-2</v>
      </c>
      <c r="AC10" s="189">
        <f t="shared" si="55"/>
        <v>1.4254427966520655E-2</v>
      </c>
      <c r="AD10" s="169">
        <f t="shared" si="56"/>
        <v>1.1316496103307871E-2</v>
      </c>
      <c r="AE10" s="169">
        <f t="shared" si="57"/>
        <v>9.3460079129368268E-3</v>
      </c>
      <c r="AF10" s="189">
        <f t="shared" si="58"/>
        <v>1.1921781613532412E-2</v>
      </c>
      <c r="AG10" s="169">
        <f t="shared" si="59"/>
        <v>9.810140506292031E-3</v>
      </c>
      <c r="AH10" s="169">
        <f t="shared" si="60"/>
        <v>9.6848538266507411E-3</v>
      </c>
      <c r="AI10" s="189">
        <f t="shared" si="61"/>
        <v>1.1059024236682813E-2</v>
      </c>
      <c r="AJ10" s="169">
        <f t="shared" si="62"/>
        <v>1.5504186494515348E-2</v>
      </c>
      <c r="AK10" s="169">
        <f t="shared" si="63"/>
        <v>1.2401357135169322E-2</v>
      </c>
      <c r="AL10" s="189">
        <f t="shared" si="64"/>
        <v>1.5966907466034908E-2</v>
      </c>
      <c r="AM10" s="169">
        <f t="shared" si="65"/>
        <v>1.3779687490015569E-2</v>
      </c>
      <c r="AN10" s="169">
        <f t="shared" si="66"/>
        <v>7.130437481455365E-3</v>
      </c>
      <c r="AO10" s="189">
        <f t="shared" si="67"/>
        <v>7.5271706828772267E-3</v>
      </c>
      <c r="AP10" s="169">
        <f t="shared" si="68"/>
        <v>1.2999538380374487E-2</v>
      </c>
      <c r="AQ10" s="169">
        <f t="shared" si="69"/>
        <v>1.0827467622369413E-2</v>
      </c>
      <c r="AR10" s="189">
        <f t="shared" si="70"/>
        <v>1.1486348077613062E-2</v>
      </c>
      <c r="AT10" s="24">
        <f t="shared" si="36"/>
        <v>1.3354467529066438E-2</v>
      </c>
      <c r="AU10" s="24">
        <f t="shared" si="37"/>
        <v>1.1455840389562821E-2</v>
      </c>
      <c r="AV10" s="24">
        <f t="shared" si="71"/>
        <v>1.8986271395036169E-3</v>
      </c>
      <c r="AW10" s="24">
        <f t="shared" si="38"/>
        <v>1.52261629977688E-2</v>
      </c>
      <c r="AX10" s="24">
        <f t="shared" si="39"/>
        <v>1.4173938271308195E-2</v>
      </c>
      <c r="AY10" s="24">
        <f t="shared" si="72"/>
        <v>1.0522247264606044E-3</v>
      </c>
      <c r="AZ10" s="24">
        <f t="shared" si="40"/>
        <v>1.1921781613532412E-2</v>
      </c>
      <c r="BA10" s="24">
        <f t="shared" si="41"/>
        <v>9.3460079129368268E-3</v>
      </c>
      <c r="BB10" s="24">
        <f t="shared" si="73"/>
        <v>2.575773700595585E-3</v>
      </c>
      <c r="BC10" s="24">
        <f t="shared" si="42"/>
        <v>1.1059024236682813E-2</v>
      </c>
      <c r="BD10" s="24">
        <f t="shared" si="43"/>
        <v>9.6848538266507411E-3</v>
      </c>
      <c r="BE10" s="24">
        <f t="shared" si="74"/>
        <v>1.3741704100320717E-3</v>
      </c>
      <c r="BF10" s="24">
        <f t="shared" si="44"/>
        <v>1.5966907466034908E-2</v>
      </c>
      <c r="BG10" s="24">
        <f t="shared" si="45"/>
        <v>1.2401357135169322E-2</v>
      </c>
      <c r="BH10" s="24">
        <f t="shared" si="75"/>
        <v>3.5655503308655856E-3</v>
      </c>
      <c r="BI10" s="24">
        <f t="shared" si="46"/>
        <v>1.3779687490015569E-2</v>
      </c>
      <c r="BJ10" s="24">
        <f t="shared" si="47"/>
        <v>7.130437481455365E-3</v>
      </c>
      <c r="BK10" s="24">
        <f t="shared" si="76"/>
        <v>6.6492500085602035E-3</v>
      </c>
      <c r="BL10" s="24">
        <f t="shared" si="48"/>
        <v>1.2999538380374487E-2</v>
      </c>
      <c r="BM10" s="24">
        <f t="shared" si="49"/>
        <v>1.0827467622369413E-2</v>
      </c>
      <c r="BN10" s="24">
        <f t="shared" si="77"/>
        <v>2.1720707580050735E-3</v>
      </c>
    </row>
    <row r="11" spans="1:66" x14ac:dyDescent="0.25">
      <c r="A11" s="35">
        <f>+NAC!A12</f>
        <v>42917</v>
      </c>
      <c r="B11" s="73">
        <f>+NAC!P12</f>
        <v>112.6183</v>
      </c>
      <c r="C11" s="73">
        <f>+NAC!S12</f>
        <v>112.10166804687019</v>
      </c>
      <c r="D11" s="187">
        <f>+[1]IPCse!$DK13</f>
        <v>112.87069659229911</v>
      </c>
      <c r="E11" s="73">
        <f>+GBA!$P12</f>
        <v>112.8387</v>
      </c>
      <c r="F11" s="73">
        <f>+GBA!$S12</f>
        <v>112.5710814592546</v>
      </c>
      <c r="G11" s="187">
        <f>+[1]IPCse!$DE13</f>
        <v>113.39194092024827</v>
      </c>
      <c r="H11" s="73">
        <f>+PAM!$P12</f>
        <v>112.4443</v>
      </c>
      <c r="I11" s="73">
        <f>+PAM!$S12</f>
        <v>112.08480803924442</v>
      </c>
      <c r="J11" s="187">
        <f>+[1]IPCse!$DF13</f>
        <v>112.74416962242209</v>
      </c>
      <c r="K11" s="73">
        <f>+NOA!$P12</f>
        <v>111.9143</v>
      </c>
      <c r="L11" s="73">
        <f>+NOA!$S12</f>
        <v>111.1930795192177</v>
      </c>
      <c r="M11" s="187">
        <f>+[1]IPCse!$DG13</f>
        <v>111.89159505140148</v>
      </c>
      <c r="N11" s="73">
        <f>+NEA!$P12</f>
        <v>113.18380000000001</v>
      </c>
      <c r="O11" s="73">
        <f>+NEA!$S12</f>
        <v>111.90710359791265</v>
      </c>
      <c r="P11" s="187">
        <f>+[1]IPCse!$DH13</f>
        <v>113.10067321900604</v>
      </c>
      <c r="Q11" s="73">
        <f>+CUY!$P12</f>
        <v>112.7657</v>
      </c>
      <c r="R11" s="73">
        <f>+CUY!$S12</f>
        <v>111.28377349289454</v>
      </c>
      <c r="S11" s="187">
        <f>+[1]IPCse!$DI13</f>
        <v>111.71940058570679</v>
      </c>
      <c r="T11" s="73">
        <f>+PAT!$P12</f>
        <v>112.0685</v>
      </c>
      <c r="U11" s="73">
        <f>+PAT!$S12</f>
        <v>110.6342504751848</v>
      </c>
      <c r="V11" s="187">
        <f>+[1]IPCse!$DJ13</f>
        <v>111.27435311301721</v>
      </c>
      <c r="X11" s="169">
        <f t="shared" si="50"/>
        <v>1.7647808301247014E-2</v>
      </c>
      <c r="Y11" s="169">
        <f t="shared" si="51"/>
        <v>1.4780599852860954E-2</v>
      </c>
      <c r="Z11" s="189">
        <f t="shared" si="52"/>
        <v>1.8970622739784115E-2</v>
      </c>
      <c r="AA11" s="169">
        <f t="shared" si="53"/>
        <v>1.7638427566378567E-2</v>
      </c>
      <c r="AB11" s="169">
        <f t="shared" si="54"/>
        <v>1.5067768916393165E-2</v>
      </c>
      <c r="AC11" s="189">
        <f t="shared" si="55"/>
        <v>1.7913485220969694E-2</v>
      </c>
      <c r="AD11" s="169">
        <f t="shared" si="56"/>
        <v>1.9310314819229735E-2</v>
      </c>
      <c r="AE11" s="169">
        <f t="shared" si="57"/>
        <v>1.7008170638386666E-2</v>
      </c>
      <c r="AF11" s="189">
        <f t="shared" si="58"/>
        <v>2.2935091903863336E-2</v>
      </c>
      <c r="AG11" s="169">
        <f t="shared" si="59"/>
        <v>1.5912107144607779E-2</v>
      </c>
      <c r="AH11" s="169">
        <f t="shared" si="60"/>
        <v>1.1382231133436838E-2</v>
      </c>
      <c r="AI11" s="189">
        <f t="shared" si="61"/>
        <v>1.6528899416164755E-2</v>
      </c>
      <c r="AJ11" s="169">
        <f t="shared" si="62"/>
        <v>1.4698196142698405E-2</v>
      </c>
      <c r="AK11" s="169">
        <f t="shared" si="63"/>
        <v>9.2668372706947721E-3</v>
      </c>
      <c r="AL11" s="189">
        <f t="shared" si="64"/>
        <v>1.3831913362981174E-2</v>
      </c>
      <c r="AM11" s="169">
        <f t="shared" si="65"/>
        <v>1.5405907714029388E-2</v>
      </c>
      <c r="AN11" s="169">
        <f t="shared" si="66"/>
        <v>1.3507979115506163E-2</v>
      </c>
      <c r="AO11" s="189">
        <f t="shared" si="67"/>
        <v>1.5767848800747331E-2</v>
      </c>
      <c r="AP11" s="169">
        <f t="shared" si="68"/>
        <v>1.3276660690180186E-2</v>
      </c>
      <c r="AQ11" s="169">
        <f t="shared" si="69"/>
        <v>1.1186531637723318E-2</v>
      </c>
      <c r="AR11" s="189">
        <f t="shared" si="70"/>
        <v>1.216410164234194E-2</v>
      </c>
      <c r="AT11" s="24">
        <f t="shared" si="36"/>
        <v>1.8970622739784115E-2</v>
      </c>
      <c r="AU11" s="24">
        <f t="shared" si="37"/>
        <v>1.4780599852860954E-2</v>
      </c>
      <c r="AV11" s="24">
        <f t="shared" si="71"/>
        <v>4.1900228869231615E-3</v>
      </c>
      <c r="AW11" s="24">
        <f t="shared" si="38"/>
        <v>1.7913485220969694E-2</v>
      </c>
      <c r="AX11" s="24">
        <f t="shared" si="39"/>
        <v>1.5067768916393165E-2</v>
      </c>
      <c r="AY11" s="24">
        <f t="shared" si="72"/>
        <v>2.8457163045765288E-3</v>
      </c>
      <c r="AZ11" s="24">
        <f t="shared" si="40"/>
        <v>2.2935091903863336E-2</v>
      </c>
      <c r="BA11" s="24">
        <f t="shared" si="41"/>
        <v>1.7008170638386666E-2</v>
      </c>
      <c r="BB11" s="24">
        <f t="shared" si="73"/>
        <v>5.9269212654766701E-3</v>
      </c>
      <c r="BC11" s="24">
        <f t="shared" si="42"/>
        <v>1.6528899416164755E-2</v>
      </c>
      <c r="BD11" s="24">
        <f t="shared" si="43"/>
        <v>1.1382231133436838E-2</v>
      </c>
      <c r="BE11" s="24">
        <f t="shared" si="74"/>
        <v>5.1466682827279175E-3</v>
      </c>
      <c r="BF11" s="24">
        <f t="shared" si="44"/>
        <v>1.4698196142698405E-2</v>
      </c>
      <c r="BG11" s="24">
        <f t="shared" si="45"/>
        <v>9.2668372706947721E-3</v>
      </c>
      <c r="BH11" s="24">
        <f t="shared" si="75"/>
        <v>5.4313588720036332E-3</v>
      </c>
      <c r="BI11" s="24">
        <f t="shared" si="46"/>
        <v>1.5767848800747331E-2</v>
      </c>
      <c r="BJ11" s="24">
        <f t="shared" si="47"/>
        <v>1.3507979115506163E-2</v>
      </c>
      <c r="BK11" s="24">
        <f t="shared" si="76"/>
        <v>2.259869685241167E-3</v>
      </c>
      <c r="BL11" s="24">
        <f t="shared" si="48"/>
        <v>1.3276660690180186E-2</v>
      </c>
      <c r="BM11" s="24">
        <f t="shared" si="49"/>
        <v>1.1186531637723318E-2</v>
      </c>
      <c r="BN11" s="24">
        <f t="shared" si="77"/>
        <v>2.0901290524568683E-3</v>
      </c>
    </row>
    <row r="12" spans="1:66" x14ac:dyDescent="0.25">
      <c r="A12" s="35">
        <f>+NAC!A13</f>
        <v>42948</v>
      </c>
      <c r="B12" s="73">
        <f>+NAC!P13</f>
        <v>114.23099999999999</v>
      </c>
      <c r="C12" s="73">
        <f>+NAC!S13</f>
        <v>113.42068188403263</v>
      </c>
      <c r="D12" s="187">
        <f>+[1]IPCse!$DK14</f>
        <v>114.20827290056064</v>
      </c>
      <c r="E12" s="73">
        <f>+GBA!$P13</f>
        <v>114.5355</v>
      </c>
      <c r="F12" s="73">
        <f>+GBA!$S13</f>
        <v>113.82594126658245</v>
      </c>
      <c r="G12" s="187">
        <f>+[1]IPCse!$DE14</f>
        <v>114.66012745758633</v>
      </c>
      <c r="H12" s="73">
        <f>+PAM!$P13</f>
        <v>114.0026</v>
      </c>
      <c r="I12" s="73">
        <f>+PAM!$S13</f>
        <v>113.39735784155808</v>
      </c>
      <c r="J12" s="187">
        <f>+[1]IPCse!$DF14</f>
        <v>114.24301840710525</v>
      </c>
      <c r="K12" s="73">
        <f>+NOA!$P13</f>
        <v>113.3031</v>
      </c>
      <c r="L12" s="73">
        <f>+NOA!$S13</f>
        <v>112.54909129430938</v>
      </c>
      <c r="M12" s="187">
        <f>+[1]IPCse!$DG14</f>
        <v>113.15091050391563</v>
      </c>
      <c r="N12" s="73">
        <f>+NEA!$P13</f>
        <v>114.4192</v>
      </c>
      <c r="O12" s="73">
        <f>+NEA!$S13</f>
        <v>113.01335667399066</v>
      </c>
      <c r="P12" s="187">
        <f>+[1]IPCse!$DH14</f>
        <v>113.91629494249739</v>
      </c>
      <c r="Q12" s="73">
        <f>+CUY!$P13</f>
        <v>114.40309999999999</v>
      </c>
      <c r="R12" s="73">
        <f>+CUY!$S13</f>
        <v>112.763017920718</v>
      </c>
      <c r="S12" s="187">
        <f>+[1]IPCse!$DI14</f>
        <v>113.18284294657246</v>
      </c>
      <c r="T12" s="73">
        <f>+PAT!$P13</f>
        <v>113.9473</v>
      </c>
      <c r="U12" s="73">
        <f>+PAT!$S13</f>
        <v>112.35190953386638</v>
      </c>
      <c r="V12" s="187">
        <f>+[1]IPCse!$DJ14</f>
        <v>112.57389852645655</v>
      </c>
      <c r="X12" s="169">
        <f t="shared" si="50"/>
        <v>1.4320052780054215E-2</v>
      </c>
      <c r="Y12" s="169">
        <f t="shared" si="51"/>
        <v>1.1766228461568939E-2</v>
      </c>
      <c r="Z12" s="189">
        <f t="shared" si="52"/>
        <v>1.1850518767444029E-2</v>
      </c>
      <c r="AA12" s="169">
        <f t="shared" si="53"/>
        <v>1.5037394085539724E-2</v>
      </c>
      <c r="AB12" s="169">
        <f t="shared" si="54"/>
        <v>1.1147266163397784E-2</v>
      </c>
      <c r="AC12" s="189">
        <f t="shared" si="55"/>
        <v>1.1184097626744105E-2</v>
      </c>
      <c r="AD12" s="169">
        <f t="shared" si="56"/>
        <v>1.3858417011800572E-2</v>
      </c>
      <c r="AE12" s="169">
        <f t="shared" si="57"/>
        <v>1.1710327432189471E-2</v>
      </c>
      <c r="AF12" s="189">
        <f t="shared" si="58"/>
        <v>1.3294246520265895E-2</v>
      </c>
      <c r="AG12" s="169">
        <f t="shared" si="59"/>
        <v>1.2409495480023569E-2</v>
      </c>
      <c r="AH12" s="169">
        <f t="shared" si="60"/>
        <v>1.2195109452448616E-2</v>
      </c>
      <c r="AI12" s="189">
        <f t="shared" si="61"/>
        <v>1.1254781486809806E-2</v>
      </c>
      <c r="AJ12" s="169">
        <f t="shared" si="62"/>
        <v>1.0914989600985248E-2</v>
      </c>
      <c r="AK12" s="169">
        <f t="shared" si="63"/>
        <v>9.8854589254031566E-3</v>
      </c>
      <c r="AL12" s="189">
        <f t="shared" si="64"/>
        <v>7.2114665658267185E-3</v>
      </c>
      <c r="AM12" s="169">
        <f t="shared" si="65"/>
        <v>1.4520372772926615E-2</v>
      </c>
      <c r="AN12" s="169">
        <f t="shared" si="66"/>
        <v>1.3292543750036634E-2</v>
      </c>
      <c r="AO12" s="189">
        <f t="shared" si="67"/>
        <v>1.3099267926549363E-2</v>
      </c>
      <c r="AP12" s="169">
        <f t="shared" si="68"/>
        <v>1.6764746561255039E-2</v>
      </c>
      <c r="AQ12" s="169">
        <f t="shared" si="69"/>
        <v>1.5525563298020906E-2</v>
      </c>
      <c r="AR12" s="189">
        <f t="shared" si="70"/>
        <v>1.1678750557367223E-2</v>
      </c>
      <c r="AT12" s="24">
        <f t="shared" si="36"/>
        <v>1.4320052780054215E-2</v>
      </c>
      <c r="AU12" s="24">
        <f t="shared" si="37"/>
        <v>1.1766228461568939E-2</v>
      </c>
      <c r="AV12" s="24">
        <f t="shared" si="71"/>
        <v>2.553824318485276E-3</v>
      </c>
      <c r="AW12" s="24">
        <f t="shared" si="38"/>
        <v>1.5037394085539724E-2</v>
      </c>
      <c r="AX12" s="24">
        <f t="shared" si="39"/>
        <v>1.1147266163397784E-2</v>
      </c>
      <c r="AY12" s="24">
        <f t="shared" si="72"/>
        <v>3.8901279221419394E-3</v>
      </c>
      <c r="AZ12" s="24">
        <f t="shared" si="40"/>
        <v>1.3858417011800572E-2</v>
      </c>
      <c r="BA12" s="24">
        <f t="shared" si="41"/>
        <v>1.1710327432189471E-2</v>
      </c>
      <c r="BB12" s="24">
        <f t="shared" si="73"/>
        <v>2.148089579611101E-3</v>
      </c>
      <c r="BC12" s="24">
        <f t="shared" si="42"/>
        <v>1.2409495480023569E-2</v>
      </c>
      <c r="BD12" s="24">
        <f t="shared" si="43"/>
        <v>1.1254781486809806E-2</v>
      </c>
      <c r="BE12" s="24">
        <f t="shared" si="74"/>
        <v>1.1547139932137629E-3</v>
      </c>
      <c r="BF12" s="24">
        <f t="shared" si="44"/>
        <v>1.0914989600985248E-2</v>
      </c>
      <c r="BG12" s="24">
        <f t="shared" si="45"/>
        <v>7.2114665658267185E-3</v>
      </c>
      <c r="BH12" s="24">
        <f t="shared" si="75"/>
        <v>3.7035230351585291E-3</v>
      </c>
      <c r="BI12" s="24">
        <f t="shared" si="46"/>
        <v>1.4520372772926615E-2</v>
      </c>
      <c r="BJ12" s="24">
        <f t="shared" si="47"/>
        <v>1.3099267926549363E-2</v>
      </c>
      <c r="BK12" s="24">
        <f t="shared" si="76"/>
        <v>1.4211048463772524E-3</v>
      </c>
      <c r="BL12" s="24">
        <f t="shared" si="48"/>
        <v>1.6764746561255039E-2</v>
      </c>
      <c r="BM12" s="24">
        <f t="shared" si="49"/>
        <v>1.1678750557367223E-2</v>
      </c>
      <c r="BN12" s="24">
        <f t="shared" si="77"/>
        <v>5.085996003887816E-3</v>
      </c>
    </row>
    <row r="13" spans="1:66" x14ac:dyDescent="0.25">
      <c r="A13" s="35">
        <f>+NAC!A14</f>
        <v>42979</v>
      </c>
      <c r="B13" s="73">
        <f>+NAC!P14</f>
        <v>116.09780000000001</v>
      </c>
      <c r="C13" s="73">
        <f>+NAC!S14</f>
        <v>115.67751778071901</v>
      </c>
      <c r="D13" s="187">
        <f>+[1]IPCse!$DK15</f>
        <v>115.16683083279173</v>
      </c>
      <c r="E13" s="73">
        <f>+GBA!$P14</f>
        <v>116.5488</v>
      </c>
      <c r="F13" s="73">
        <f>+GBA!$S14</f>
        <v>116.4449439513582</v>
      </c>
      <c r="G13" s="187">
        <f>+[1]IPCse!$DE15</f>
        <v>115.53155010513406</v>
      </c>
      <c r="H13" s="73">
        <f>+PAM!$P14</f>
        <v>115.76049999999999</v>
      </c>
      <c r="I13" s="73">
        <f>+PAM!$S14</f>
        <v>115.34983367989456</v>
      </c>
      <c r="J13" s="187">
        <f>+[1]IPCse!$DF15</f>
        <v>115.31432914251222</v>
      </c>
      <c r="K13" s="73">
        <f>+NOA!$P14</f>
        <v>115.2821</v>
      </c>
      <c r="L13" s="73">
        <f>+NOA!$S14</f>
        <v>114.78256315360586</v>
      </c>
      <c r="M13" s="187">
        <f>+[1]IPCse!$DG15</f>
        <v>114.63235641116255</v>
      </c>
      <c r="N13" s="73">
        <f>+NEA!$P14</f>
        <v>115.9294</v>
      </c>
      <c r="O13" s="73">
        <f>+NEA!$S14</f>
        <v>114.63338854710244</v>
      </c>
      <c r="P13" s="187">
        <f>+[1]IPCse!$DH15</f>
        <v>114.41065689318</v>
      </c>
      <c r="Q13" s="73">
        <f>+CUY!$P14</f>
        <v>116.1101</v>
      </c>
      <c r="R13" s="73">
        <f>+CUY!$S14</f>
        <v>114.89325901271501</v>
      </c>
      <c r="S13" s="187">
        <f>+[1]IPCse!$DI15</f>
        <v>114.40906607833102</v>
      </c>
      <c r="T13" s="73">
        <f>+PAT!$P14</f>
        <v>115.5547</v>
      </c>
      <c r="U13" s="73">
        <f>+PAT!$S14</f>
        <v>113.56851737818678</v>
      </c>
      <c r="V13" s="187">
        <f>+[1]IPCse!$DJ15</f>
        <v>112.90813779377405</v>
      </c>
      <c r="X13" s="169">
        <f t="shared" si="50"/>
        <v>1.6342323887561294E-2</v>
      </c>
      <c r="Y13" s="169">
        <f t="shared" si="51"/>
        <v>1.9897922135522883E-2</v>
      </c>
      <c r="Z13" s="189">
        <f t="shared" si="52"/>
        <v>8.3930691524045642E-3</v>
      </c>
      <c r="AA13" s="169">
        <f t="shared" si="53"/>
        <v>1.7577956179525067E-2</v>
      </c>
      <c r="AB13" s="169">
        <f t="shared" si="54"/>
        <v>2.3008838368768769E-2</v>
      </c>
      <c r="AC13" s="189">
        <f t="shared" si="55"/>
        <v>7.6000495278543134E-3</v>
      </c>
      <c r="AD13" s="169">
        <f t="shared" si="56"/>
        <v>1.5419823758405338E-2</v>
      </c>
      <c r="AE13" s="169">
        <f t="shared" si="57"/>
        <v>1.7218001155410834E-2</v>
      </c>
      <c r="AF13" s="189">
        <f t="shared" si="58"/>
        <v>9.3774722547101952E-3</v>
      </c>
      <c r="AG13" s="169">
        <f t="shared" si="59"/>
        <v>1.7466424131378666E-2</v>
      </c>
      <c r="AH13" s="169">
        <f t="shared" si="60"/>
        <v>1.9844423740890793E-2</v>
      </c>
      <c r="AI13" s="189">
        <f t="shared" si="61"/>
        <v>1.3092655645892126E-2</v>
      </c>
      <c r="AJ13" s="169">
        <f t="shared" si="62"/>
        <v>1.3198833762165796E-2</v>
      </c>
      <c r="AK13" s="169">
        <f t="shared" si="63"/>
        <v>1.4334870857655169E-2</v>
      </c>
      <c r="AL13" s="189">
        <f t="shared" si="64"/>
        <v>4.3396947814371423E-3</v>
      </c>
      <c r="AM13" s="169">
        <f t="shared" si="65"/>
        <v>1.4920924345581676E-2</v>
      </c>
      <c r="AN13" s="169">
        <f t="shared" si="66"/>
        <v>1.8891309680047375E-2</v>
      </c>
      <c r="AO13" s="189">
        <f t="shared" si="67"/>
        <v>1.0834001866673271E-2</v>
      </c>
      <c r="AP13" s="169">
        <f t="shared" si="68"/>
        <v>1.4106521172506881E-2</v>
      </c>
      <c r="AQ13" s="169">
        <f t="shared" si="69"/>
        <v>1.0828546211345769E-2</v>
      </c>
      <c r="AR13" s="189">
        <f t="shared" si="70"/>
        <v>2.9690654023051266E-3</v>
      </c>
      <c r="AT13" s="24">
        <f t="shared" si="36"/>
        <v>1.9897922135522883E-2</v>
      </c>
      <c r="AU13" s="24">
        <f t="shared" si="37"/>
        <v>8.3930691524045642E-3</v>
      </c>
      <c r="AV13" s="24">
        <f t="shared" si="71"/>
        <v>1.1504852983118319E-2</v>
      </c>
      <c r="AW13" s="24">
        <f t="shared" si="38"/>
        <v>2.3008838368768769E-2</v>
      </c>
      <c r="AX13" s="24">
        <f t="shared" si="39"/>
        <v>7.6000495278543134E-3</v>
      </c>
      <c r="AY13" s="24">
        <f t="shared" si="72"/>
        <v>1.5408788840914456E-2</v>
      </c>
      <c r="AZ13" s="24">
        <f t="shared" si="40"/>
        <v>1.7218001155410834E-2</v>
      </c>
      <c r="BA13" s="24">
        <f t="shared" si="41"/>
        <v>9.3774722547101952E-3</v>
      </c>
      <c r="BB13" s="24">
        <f t="shared" si="73"/>
        <v>7.8405289007006385E-3</v>
      </c>
      <c r="BC13" s="24">
        <f t="shared" si="42"/>
        <v>1.9844423740890793E-2</v>
      </c>
      <c r="BD13" s="24">
        <f t="shared" si="43"/>
        <v>1.3092655645892126E-2</v>
      </c>
      <c r="BE13" s="24">
        <f t="shared" si="74"/>
        <v>6.7517680949986669E-3</v>
      </c>
      <c r="BF13" s="24">
        <f t="shared" si="44"/>
        <v>1.4334870857655169E-2</v>
      </c>
      <c r="BG13" s="24">
        <f t="shared" si="45"/>
        <v>4.3396947814371423E-3</v>
      </c>
      <c r="BH13" s="24">
        <f t="shared" si="75"/>
        <v>9.9951760762180264E-3</v>
      </c>
      <c r="BI13" s="24">
        <f t="shared" si="46"/>
        <v>1.8891309680047375E-2</v>
      </c>
      <c r="BJ13" s="24">
        <f t="shared" si="47"/>
        <v>1.0834001866673271E-2</v>
      </c>
      <c r="BK13" s="24">
        <f t="shared" si="76"/>
        <v>8.0573078133741038E-3</v>
      </c>
      <c r="BL13" s="24">
        <f t="shared" si="48"/>
        <v>1.4106521172506881E-2</v>
      </c>
      <c r="BM13" s="24">
        <f t="shared" si="49"/>
        <v>2.9690654023051266E-3</v>
      </c>
      <c r="BN13" s="24">
        <f t="shared" si="77"/>
        <v>1.1137455770201754E-2</v>
      </c>
    </row>
    <row r="14" spans="1:66" x14ac:dyDescent="0.25">
      <c r="A14" s="35">
        <f>+NAC!A15</f>
        <v>43009</v>
      </c>
      <c r="B14" s="73">
        <f>+NAC!P15</f>
        <v>117.6245</v>
      </c>
      <c r="C14" s="73">
        <f>+NAC!S15</f>
        <v>117.47429239416597</v>
      </c>
      <c r="D14" s="187">
        <f>+[1]IPCse!$DK16</f>
        <v>116.46160262909443</v>
      </c>
      <c r="E14" s="73">
        <f>+GBA!$P15</f>
        <v>117.8751</v>
      </c>
      <c r="F14" s="73">
        <f>+GBA!$S15</f>
        <v>118.14733483891348</v>
      </c>
      <c r="G14" s="187">
        <f>+[1]IPCse!$DE16</f>
        <v>116.70243505193699</v>
      </c>
      <c r="H14" s="73">
        <f>+PAM!$P15</f>
        <v>117.4736</v>
      </c>
      <c r="I14" s="73">
        <f>+PAM!$S15</f>
        <v>117.25254655147168</v>
      </c>
      <c r="J14" s="187">
        <f>+[1]IPCse!$DF16</f>
        <v>116.70549416979101</v>
      </c>
      <c r="K14" s="73">
        <f>+NOA!$P15</f>
        <v>117.08029999999999</v>
      </c>
      <c r="L14" s="73">
        <f>+NOA!$S15</f>
        <v>117.1207200461768</v>
      </c>
      <c r="M14" s="187">
        <f>+[1]IPCse!$DG16</f>
        <v>116.40121627347928</v>
      </c>
      <c r="N14" s="73">
        <f>+NEA!$P15</f>
        <v>117.3565</v>
      </c>
      <c r="O14" s="73">
        <f>+NEA!$S15</f>
        <v>116.16736944520736</v>
      </c>
      <c r="P14" s="187">
        <f>+[1]IPCse!$DH16</f>
        <v>115.35868841793651</v>
      </c>
      <c r="Q14" s="73">
        <f>+CUY!$P15</f>
        <v>117.9829</v>
      </c>
      <c r="R14" s="73">
        <f>+CUY!$S15</f>
        <v>116.71161657442033</v>
      </c>
      <c r="S14" s="187">
        <f>+[1]IPCse!$DI16</f>
        <v>116.03105148546427</v>
      </c>
      <c r="T14" s="73">
        <f>+PAT!$P15</f>
        <v>116.9633</v>
      </c>
      <c r="U14" s="73">
        <f>+PAT!$S15</f>
        <v>115.14127566752153</v>
      </c>
      <c r="V14" s="187">
        <f>+[1]IPCse!$DJ16</f>
        <v>113.95027222169115</v>
      </c>
      <c r="X14" s="169">
        <f t="shared" si="50"/>
        <v>1.3150119985047004E-2</v>
      </c>
      <c r="Y14" s="169">
        <f t="shared" si="51"/>
        <v>1.5532617296067475E-2</v>
      </c>
      <c r="Z14" s="189">
        <f t="shared" si="52"/>
        <v>1.1242575548358724E-2</v>
      </c>
      <c r="AA14" s="169">
        <f t="shared" si="53"/>
        <v>1.1379782546023565E-2</v>
      </c>
      <c r="AB14" s="169">
        <f t="shared" si="54"/>
        <v>1.4619706358967477E-2</v>
      </c>
      <c r="AC14" s="189">
        <f t="shared" si="55"/>
        <v>1.0134763583951045E-2</v>
      </c>
      <c r="AD14" s="169">
        <f t="shared" si="56"/>
        <v>1.4798657573179108E-2</v>
      </c>
      <c r="AE14" s="169">
        <f t="shared" si="57"/>
        <v>1.6495150542282566E-2</v>
      </c>
      <c r="AF14" s="189">
        <f t="shared" si="58"/>
        <v>1.2064112392827564E-2</v>
      </c>
      <c r="AG14" s="169">
        <f t="shared" si="59"/>
        <v>1.5598258532764309E-2</v>
      </c>
      <c r="AH14" s="169">
        <f t="shared" si="60"/>
        <v>2.037031434332004E-2</v>
      </c>
      <c r="AI14" s="189">
        <f t="shared" si="61"/>
        <v>1.5430720589675317E-2</v>
      </c>
      <c r="AJ14" s="169">
        <f t="shared" si="62"/>
        <v>1.231007837528697E-2</v>
      </c>
      <c r="AK14" s="169">
        <f t="shared" si="63"/>
        <v>1.3381623953954813E-2</v>
      </c>
      <c r="AL14" s="189">
        <f t="shared" si="64"/>
        <v>8.2862169530382168E-3</v>
      </c>
      <c r="AM14" s="169">
        <f t="shared" si="65"/>
        <v>1.612951844843824E-2</v>
      </c>
      <c r="AN14" s="169">
        <f t="shared" si="66"/>
        <v>1.5826494759836995E-2</v>
      </c>
      <c r="AO14" s="189">
        <f t="shared" si="67"/>
        <v>1.4177070600530417E-2</v>
      </c>
      <c r="AP14" s="169">
        <f t="shared" si="68"/>
        <v>1.2189897944436812E-2</v>
      </c>
      <c r="AQ14" s="169">
        <f t="shared" si="69"/>
        <v>1.3848541177106322E-2</v>
      </c>
      <c r="AR14" s="189">
        <f t="shared" si="70"/>
        <v>9.2299319453887918E-3</v>
      </c>
      <c r="AT14" s="24">
        <f t="shared" si="36"/>
        <v>1.5532617296067475E-2</v>
      </c>
      <c r="AU14" s="24">
        <f t="shared" si="37"/>
        <v>1.1242575548358724E-2</v>
      </c>
      <c r="AV14" s="24">
        <f t="shared" si="71"/>
        <v>4.2900417477087505E-3</v>
      </c>
      <c r="AW14" s="24">
        <f t="shared" si="38"/>
        <v>1.4619706358967477E-2</v>
      </c>
      <c r="AX14" s="24">
        <f t="shared" si="39"/>
        <v>1.0134763583951045E-2</v>
      </c>
      <c r="AY14" s="24">
        <f t="shared" si="72"/>
        <v>4.4849427750164317E-3</v>
      </c>
      <c r="AZ14" s="24">
        <f t="shared" si="40"/>
        <v>1.6495150542282566E-2</v>
      </c>
      <c r="BA14" s="24">
        <f t="shared" si="41"/>
        <v>1.2064112392827564E-2</v>
      </c>
      <c r="BB14" s="24">
        <f t="shared" si="73"/>
        <v>4.4310381494550022E-3</v>
      </c>
      <c r="BC14" s="24">
        <f t="shared" si="42"/>
        <v>2.037031434332004E-2</v>
      </c>
      <c r="BD14" s="24">
        <f t="shared" si="43"/>
        <v>1.5430720589675317E-2</v>
      </c>
      <c r="BE14" s="24">
        <f t="shared" si="74"/>
        <v>4.9395937536447221E-3</v>
      </c>
      <c r="BF14" s="24">
        <f t="shared" si="44"/>
        <v>1.3381623953954813E-2</v>
      </c>
      <c r="BG14" s="24">
        <f t="shared" si="45"/>
        <v>8.2862169530382168E-3</v>
      </c>
      <c r="BH14" s="24">
        <f t="shared" si="75"/>
        <v>5.0954070009165964E-3</v>
      </c>
      <c r="BI14" s="24">
        <f t="shared" si="46"/>
        <v>1.612951844843824E-2</v>
      </c>
      <c r="BJ14" s="24">
        <f t="shared" si="47"/>
        <v>1.4177070600530417E-2</v>
      </c>
      <c r="BK14" s="24">
        <f t="shared" si="76"/>
        <v>1.9524478479078233E-3</v>
      </c>
      <c r="BL14" s="24">
        <f t="shared" si="48"/>
        <v>1.3848541177106322E-2</v>
      </c>
      <c r="BM14" s="24">
        <f t="shared" si="49"/>
        <v>9.2299319453887918E-3</v>
      </c>
      <c r="BN14" s="24">
        <f t="shared" si="77"/>
        <v>4.6186092317175298E-3</v>
      </c>
    </row>
    <row r="15" spans="1:66" x14ac:dyDescent="0.25">
      <c r="A15" s="35">
        <f>+NAC!A16</f>
        <v>43040</v>
      </c>
      <c r="B15" s="73">
        <f>+NAC!P16</f>
        <v>119.1358</v>
      </c>
      <c r="C15" s="73">
        <f>+NAC!S16</f>
        <v>118.89805068988305</v>
      </c>
      <c r="D15" s="187">
        <f>+[1]IPCse!$DK17</f>
        <v>118.24713148516611</v>
      </c>
      <c r="E15" s="73">
        <f>+GBA!$P16</f>
        <v>119.41379999999999</v>
      </c>
      <c r="F15" s="73">
        <f>+GBA!$S16</f>
        <v>119.34770603284905</v>
      </c>
      <c r="G15" s="187">
        <f>+[1]IPCse!$DE17</f>
        <v>118.45534214852256</v>
      </c>
      <c r="H15" s="73">
        <f>+PAM!$P16</f>
        <v>119.0116</v>
      </c>
      <c r="I15" s="73">
        <f>+PAM!$S16</f>
        <v>118.9741314687363</v>
      </c>
      <c r="J15" s="187">
        <f>+[1]IPCse!$DF17</f>
        <v>118.58157644219415</v>
      </c>
      <c r="K15" s="73">
        <f>+NOA!$P16</f>
        <v>118.4813</v>
      </c>
      <c r="L15" s="73">
        <f>+NOA!$S16</f>
        <v>118.4579824799674</v>
      </c>
      <c r="M15" s="187">
        <f>+[1]IPCse!$DG17</f>
        <v>118.12267970529201</v>
      </c>
      <c r="N15" s="73">
        <f>+NEA!$P16</f>
        <v>118.6951</v>
      </c>
      <c r="O15" s="73">
        <f>+NEA!$S16</f>
        <v>117.77793249107388</v>
      </c>
      <c r="P15" s="187">
        <f>+[1]IPCse!$DH17</f>
        <v>117.20040867459507</v>
      </c>
      <c r="Q15" s="73">
        <f>+CUY!$P16</f>
        <v>119.40989999999999</v>
      </c>
      <c r="R15" s="73">
        <f>+CUY!$S16</f>
        <v>118.03365440538518</v>
      </c>
      <c r="S15" s="187">
        <f>+[1]IPCse!$DI17</f>
        <v>117.77978431860086</v>
      </c>
      <c r="T15" s="73">
        <f>+PAT!$P16</f>
        <v>118.4409</v>
      </c>
      <c r="U15" s="73">
        <f>+PAT!$S16</f>
        <v>116.5621357519988</v>
      </c>
      <c r="V15" s="187">
        <f>+[1]IPCse!$DJ17</f>
        <v>115.45990238912651</v>
      </c>
      <c r="X15" s="169">
        <f t="shared" si="50"/>
        <v>1.2848513702502506E-2</v>
      </c>
      <c r="Y15" s="169">
        <f t="shared" si="51"/>
        <v>1.2119743534524829E-2</v>
      </c>
      <c r="Z15" s="189">
        <f t="shared" si="52"/>
        <v>1.5331481069844166E-2</v>
      </c>
      <c r="AA15" s="169">
        <f t="shared" si="53"/>
        <v>1.3053647462441198E-2</v>
      </c>
      <c r="AB15" s="169">
        <f t="shared" si="54"/>
        <v>1.0159951517926258E-2</v>
      </c>
      <c r="AC15" s="189">
        <f t="shared" si="55"/>
        <v>1.5020312950672077E-2</v>
      </c>
      <c r="AD15" s="169">
        <f t="shared" si="56"/>
        <v>1.3092303291973639E-2</v>
      </c>
      <c r="AE15" s="169">
        <f t="shared" si="57"/>
        <v>1.468270811934036E-2</v>
      </c>
      <c r="AF15" s="189">
        <f t="shared" si="58"/>
        <v>1.6075355198562402E-2</v>
      </c>
      <c r="AG15" s="169">
        <f t="shared" si="59"/>
        <v>1.1966146311548576E-2</v>
      </c>
      <c r="AH15" s="169">
        <f t="shared" si="60"/>
        <v>1.1417812606201228E-2</v>
      </c>
      <c r="AI15" s="189">
        <f t="shared" si="61"/>
        <v>1.4789050208618315E-2</v>
      </c>
      <c r="AJ15" s="169">
        <f t="shared" si="62"/>
        <v>1.140627063690558E-2</v>
      </c>
      <c r="AK15" s="169">
        <f t="shared" si="63"/>
        <v>1.3864160422657923E-2</v>
      </c>
      <c r="AL15" s="189">
        <f t="shared" si="64"/>
        <v>1.5965162935852151E-2</v>
      </c>
      <c r="AM15" s="169">
        <f t="shared" si="65"/>
        <v>1.2094973085082561E-2</v>
      </c>
      <c r="AN15" s="169">
        <f t="shared" si="66"/>
        <v>1.1327388564803753E-2</v>
      </c>
      <c r="AO15" s="189">
        <f t="shared" si="67"/>
        <v>1.507124869376586E-2</v>
      </c>
      <c r="AP15" s="169">
        <f t="shared" si="68"/>
        <v>1.2633022495090351E-2</v>
      </c>
      <c r="AQ15" s="169">
        <f t="shared" si="69"/>
        <v>1.2340145410409509E-2</v>
      </c>
      <c r="AR15" s="189">
        <f t="shared" si="70"/>
        <v>1.3248148846001451E-2</v>
      </c>
      <c r="AT15" s="24">
        <f t="shared" si="36"/>
        <v>1.5331481069844166E-2</v>
      </c>
      <c r="AU15" s="24">
        <f t="shared" si="37"/>
        <v>1.2119743534524829E-2</v>
      </c>
      <c r="AV15" s="24">
        <f t="shared" si="71"/>
        <v>3.2117375353193367E-3</v>
      </c>
      <c r="AW15" s="24">
        <f t="shared" si="38"/>
        <v>1.5020312950672077E-2</v>
      </c>
      <c r="AX15" s="24">
        <f t="shared" si="39"/>
        <v>1.0159951517926258E-2</v>
      </c>
      <c r="AY15" s="24">
        <f t="shared" si="72"/>
        <v>4.8603614327458189E-3</v>
      </c>
      <c r="AZ15" s="24">
        <f t="shared" si="40"/>
        <v>1.6075355198562402E-2</v>
      </c>
      <c r="BA15" s="24">
        <f t="shared" si="41"/>
        <v>1.3092303291973639E-2</v>
      </c>
      <c r="BB15" s="24">
        <f t="shared" si="73"/>
        <v>2.9830519065887628E-3</v>
      </c>
      <c r="BC15" s="24">
        <f t="shared" si="42"/>
        <v>1.4789050208618315E-2</v>
      </c>
      <c r="BD15" s="24">
        <f t="shared" si="43"/>
        <v>1.1417812606201228E-2</v>
      </c>
      <c r="BE15" s="24">
        <f t="shared" si="74"/>
        <v>3.3712376024170876E-3</v>
      </c>
      <c r="BF15" s="24">
        <f t="shared" si="44"/>
        <v>1.5965162935852151E-2</v>
      </c>
      <c r="BG15" s="24">
        <f t="shared" si="45"/>
        <v>1.140627063690558E-2</v>
      </c>
      <c r="BH15" s="24">
        <f t="shared" si="75"/>
        <v>4.5588922989465708E-3</v>
      </c>
      <c r="BI15" s="24">
        <f t="shared" si="46"/>
        <v>1.507124869376586E-2</v>
      </c>
      <c r="BJ15" s="24">
        <f t="shared" si="47"/>
        <v>1.1327388564803753E-2</v>
      </c>
      <c r="BK15" s="24">
        <f t="shared" si="76"/>
        <v>3.7438601289621065E-3</v>
      </c>
      <c r="BL15" s="24">
        <f t="shared" si="48"/>
        <v>1.3248148846001451E-2</v>
      </c>
      <c r="BM15" s="24">
        <f t="shared" si="49"/>
        <v>1.2340145410409509E-2</v>
      </c>
      <c r="BN15" s="24">
        <f t="shared" si="77"/>
        <v>9.0800343559194197E-4</v>
      </c>
    </row>
    <row r="16" spans="1:66" x14ac:dyDescent="0.25">
      <c r="A16" s="35">
        <f>+NAC!A17</f>
        <v>43070</v>
      </c>
      <c r="B16" s="73">
        <f>+NAC!P17</f>
        <v>121.1263</v>
      </c>
      <c r="C16" s="73">
        <f>+NAC!S17</f>
        <v>120.17070577278425</v>
      </c>
      <c r="D16" s="187">
        <f>+[1]IPCse!$DK18</f>
        <v>120.14999780754701</v>
      </c>
      <c r="E16" s="73">
        <f>+GBA!$P17</f>
        <v>121.77070000000001</v>
      </c>
      <c r="F16" s="73">
        <f>+GBA!$S17</f>
        <v>120.59474385660141</v>
      </c>
      <c r="G16" s="187">
        <f>+[1]IPCse!$DE18</f>
        <v>120.56184558309131</v>
      </c>
      <c r="H16" s="73">
        <f>+PAM!$P17</f>
        <v>120.7731</v>
      </c>
      <c r="I16" s="73">
        <f>+PAM!$S17</f>
        <v>120.2270827793235</v>
      </c>
      <c r="J16" s="187">
        <f>+[1]IPCse!$DF18</f>
        <v>120.28214753028674</v>
      </c>
      <c r="K16" s="73">
        <f>+NOA!$P17</f>
        <v>119.98220000000001</v>
      </c>
      <c r="L16" s="73">
        <f>+NOA!$S17</f>
        <v>119.79550912671462</v>
      </c>
      <c r="M16" s="187">
        <f>+[1]IPCse!$DG18</f>
        <v>119.83472094226559</v>
      </c>
      <c r="N16" s="73">
        <f>+NEA!$P17</f>
        <v>120.4722</v>
      </c>
      <c r="O16" s="73">
        <f>+NEA!$S17</f>
        <v>119.23339198022521</v>
      </c>
      <c r="P16" s="187">
        <f>+[1]IPCse!$DH18</f>
        <v>118.60136683293304</v>
      </c>
      <c r="Q16" s="73">
        <f>+CUY!$P17</f>
        <v>120.96299999999999</v>
      </c>
      <c r="R16" s="73">
        <f>+CUY!$S17</f>
        <v>119.36071060583393</v>
      </c>
      <c r="S16" s="187">
        <f>+[1]IPCse!$DI18</f>
        <v>119.62890054539879</v>
      </c>
      <c r="T16" s="73">
        <f>+PAT!$P17</f>
        <v>119.9773</v>
      </c>
      <c r="U16" s="73">
        <f>+PAT!$S17</f>
        <v>118.10248458289335</v>
      </c>
      <c r="V16" s="187">
        <f>+[1]IPCse!$DJ18</f>
        <v>117.7292702785616</v>
      </c>
      <c r="X16" s="169">
        <f t="shared" si="50"/>
        <v>1.6707824180473008E-2</v>
      </c>
      <c r="Y16" s="169">
        <f t="shared" si="51"/>
        <v>1.0703750612536256E-2</v>
      </c>
      <c r="Z16" s="189">
        <f t="shared" si="52"/>
        <v>1.6092283157157272E-2</v>
      </c>
      <c r="AA16" s="169">
        <f t="shared" si="53"/>
        <v>1.9737249798599477E-2</v>
      </c>
      <c r="AB16" s="169">
        <f t="shared" si="54"/>
        <v>1.0448779161361887E-2</v>
      </c>
      <c r="AC16" s="189">
        <f t="shared" si="55"/>
        <v>1.7783102022765229E-2</v>
      </c>
      <c r="AD16" s="169">
        <f t="shared" si="56"/>
        <v>1.4801078214224495E-2</v>
      </c>
      <c r="AE16" s="169">
        <f t="shared" si="57"/>
        <v>1.0531291929762432E-2</v>
      </c>
      <c r="AF16" s="189">
        <f t="shared" si="58"/>
        <v>1.4340938441829376E-2</v>
      </c>
      <c r="AG16" s="169">
        <f t="shared" si="59"/>
        <v>1.2667821841927829E-2</v>
      </c>
      <c r="AH16" s="169">
        <f t="shared" si="60"/>
        <v>1.1291148293644193E-2</v>
      </c>
      <c r="AI16" s="189">
        <f t="shared" si="61"/>
        <v>1.4493755485779802E-2</v>
      </c>
      <c r="AJ16" s="169">
        <f t="shared" si="62"/>
        <v>1.4971974411749134E-2</v>
      </c>
      <c r="AK16" s="169">
        <f t="shared" si="63"/>
        <v>1.2357658674825522E-2</v>
      </c>
      <c r="AL16" s="189">
        <f t="shared" si="64"/>
        <v>1.1953526222145738E-2</v>
      </c>
      <c r="AM16" s="169">
        <f t="shared" si="65"/>
        <v>1.3006459263427805E-2</v>
      </c>
      <c r="AN16" s="169">
        <f t="shared" si="66"/>
        <v>1.1243032397276975E-2</v>
      </c>
      <c r="AO16" s="189">
        <f t="shared" si="67"/>
        <v>1.5699775963216034E-2</v>
      </c>
      <c r="AP16" s="169">
        <f t="shared" si="68"/>
        <v>1.2971870358972293E-2</v>
      </c>
      <c r="AQ16" s="169">
        <f t="shared" si="69"/>
        <v>1.3214830192986859E-2</v>
      </c>
      <c r="AR16" s="189">
        <f t="shared" si="70"/>
        <v>1.965503038264127E-2</v>
      </c>
      <c r="AT16" s="24">
        <f t="shared" si="36"/>
        <v>1.6707824180473008E-2</v>
      </c>
      <c r="AU16" s="24">
        <f t="shared" si="37"/>
        <v>1.0703750612536256E-2</v>
      </c>
      <c r="AV16" s="24">
        <f t="shared" si="71"/>
        <v>6.0040735679367518E-3</v>
      </c>
      <c r="AW16" s="24">
        <f t="shared" si="38"/>
        <v>1.9737249798599477E-2</v>
      </c>
      <c r="AX16" s="24">
        <f t="shared" si="39"/>
        <v>1.0448779161361887E-2</v>
      </c>
      <c r="AY16" s="24">
        <f t="shared" si="72"/>
        <v>9.2884706372375891E-3</v>
      </c>
      <c r="AZ16" s="24">
        <f t="shared" si="40"/>
        <v>1.4801078214224495E-2</v>
      </c>
      <c r="BA16" s="24">
        <f t="shared" si="41"/>
        <v>1.0531291929762432E-2</v>
      </c>
      <c r="BB16" s="24">
        <f t="shared" si="73"/>
        <v>4.2697862844620627E-3</v>
      </c>
      <c r="BC16" s="24">
        <f t="shared" si="42"/>
        <v>1.4493755485779802E-2</v>
      </c>
      <c r="BD16" s="24">
        <f t="shared" si="43"/>
        <v>1.1291148293644193E-2</v>
      </c>
      <c r="BE16" s="24">
        <f t="shared" si="74"/>
        <v>3.2026071921356092E-3</v>
      </c>
      <c r="BF16" s="24">
        <f t="shared" si="44"/>
        <v>1.4971974411749134E-2</v>
      </c>
      <c r="BG16" s="24">
        <f t="shared" si="45"/>
        <v>1.1953526222145738E-2</v>
      </c>
      <c r="BH16" s="24">
        <f t="shared" si="75"/>
        <v>3.0184481896033954E-3</v>
      </c>
      <c r="BI16" s="24">
        <f t="shared" si="46"/>
        <v>1.5699775963216034E-2</v>
      </c>
      <c r="BJ16" s="24">
        <f t="shared" si="47"/>
        <v>1.1243032397276975E-2</v>
      </c>
      <c r="BK16" s="24">
        <f t="shared" si="76"/>
        <v>4.4567435659390586E-3</v>
      </c>
      <c r="BL16" s="24">
        <f t="shared" si="48"/>
        <v>1.965503038264127E-2</v>
      </c>
      <c r="BM16" s="24">
        <f t="shared" si="49"/>
        <v>1.2971870358972293E-2</v>
      </c>
      <c r="BN16" s="24">
        <f t="shared" si="77"/>
        <v>6.683160023668977E-3</v>
      </c>
    </row>
    <row r="17" spans="1:66" x14ac:dyDescent="0.25">
      <c r="A17" s="35">
        <f>+NAC!A18</f>
        <v>43101</v>
      </c>
      <c r="B17" s="73">
        <f>+NAC!P18</f>
        <v>122.9418</v>
      </c>
      <c r="C17" s="73">
        <f>+NAC!S18</f>
        <v>122.42235553648723</v>
      </c>
      <c r="D17" s="187">
        <f>+[1]IPCse!$DK19</f>
        <v>122.66082746018131</v>
      </c>
      <c r="E17" s="73">
        <f>+GBA!$P18</f>
        <v>123.53959999999999</v>
      </c>
      <c r="F17" s="73">
        <f>+GBA!$S18</f>
        <v>123.21719444093497</v>
      </c>
      <c r="G17" s="187">
        <f>+[1]IPCse!$DE19</f>
        <v>123.41869293867477</v>
      </c>
      <c r="H17" s="73">
        <f>+PAM!$P18</f>
        <v>122.6614</v>
      </c>
      <c r="I17" s="73">
        <f>+PAM!$S18</f>
        <v>122.43688324791334</v>
      </c>
      <c r="J17" s="187">
        <f>+[1]IPCse!$DF19</f>
        <v>122.68833813016332</v>
      </c>
      <c r="K17" s="73">
        <f>+NOA!$P18</f>
        <v>121.9401</v>
      </c>
      <c r="L17" s="73">
        <f>+NOA!$S18</f>
        <v>121.66938163791932</v>
      </c>
      <c r="M17" s="187">
        <f>+[1]IPCse!$DG19</f>
        <v>121.90204478982129</v>
      </c>
      <c r="N17" s="73">
        <f>+NEA!$P18</f>
        <v>121.9888</v>
      </c>
      <c r="O17" s="73">
        <f>+NEA!$S18</f>
        <v>120.85522997802798</v>
      </c>
      <c r="P17" s="187">
        <f>+[1]IPCse!$DH19</f>
        <v>120.52850626278629</v>
      </c>
      <c r="Q17" s="73">
        <f>+CUY!$P18</f>
        <v>122.4315</v>
      </c>
      <c r="R17" s="73">
        <f>+CUY!$S18</f>
        <v>120.54735093492891</v>
      </c>
      <c r="S17" s="187">
        <f>+[1]IPCse!$DI19</f>
        <v>121.05914951417546</v>
      </c>
      <c r="T17" s="73">
        <f>+PAT!$P18</f>
        <v>122.1913</v>
      </c>
      <c r="U17" s="73">
        <f>+PAT!$S18</f>
        <v>119.9216287222809</v>
      </c>
      <c r="V17" s="187">
        <f>+[1]IPCse!$DJ19</f>
        <v>120.10928356557562</v>
      </c>
      <c r="X17" s="169">
        <f t="shared" si="50"/>
        <v>1.4988487223666525E-2</v>
      </c>
      <c r="Y17" s="169">
        <f t="shared" si="51"/>
        <v>1.8737093613815814E-2</v>
      </c>
      <c r="Z17" s="189">
        <f t="shared" si="52"/>
        <v>2.0897458996679052E-2</v>
      </c>
      <c r="AA17" s="169">
        <f t="shared" si="53"/>
        <v>1.4526482971683574E-2</v>
      </c>
      <c r="AB17" s="169">
        <f t="shared" si="54"/>
        <v>2.1745977481837153E-2</v>
      </c>
      <c r="AC17" s="189">
        <f t="shared" si="55"/>
        <v>2.3696114983695393E-2</v>
      </c>
      <c r="AD17" s="169">
        <f t="shared" si="56"/>
        <v>1.5635104174687831E-2</v>
      </c>
      <c r="AE17" s="169">
        <f t="shared" si="57"/>
        <v>1.8380221972498001E-2</v>
      </c>
      <c r="AF17" s="189">
        <f t="shared" si="58"/>
        <v>2.0004553038685202E-2</v>
      </c>
      <c r="AG17" s="169">
        <f t="shared" si="59"/>
        <v>1.6318253874324729E-2</v>
      </c>
      <c r="AH17" s="169">
        <f t="shared" si="60"/>
        <v>1.5642260088586379E-2</v>
      </c>
      <c r="AI17" s="189">
        <f t="shared" si="61"/>
        <v>1.7251459604530561E-2</v>
      </c>
      <c r="AJ17" s="169">
        <f t="shared" si="62"/>
        <v>1.2588796419422899E-2</v>
      </c>
      <c r="AK17" s="169">
        <f t="shared" si="63"/>
        <v>1.3602213028307997E-2</v>
      </c>
      <c r="AL17" s="189">
        <f t="shared" si="64"/>
        <v>1.6248880441385616E-2</v>
      </c>
      <c r="AM17" s="169">
        <f t="shared" si="65"/>
        <v>1.2140075890974877E-2</v>
      </c>
      <c r="AN17" s="169">
        <f t="shared" si="66"/>
        <v>9.941632578023496E-3</v>
      </c>
      <c r="AO17" s="189">
        <f t="shared" si="67"/>
        <v>1.1955714398912187E-2</v>
      </c>
      <c r="AP17" s="169">
        <f t="shared" si="68"/>
        <v>1.8453490785340199E-2</v>
      </c>
      <c r="AQ17" s="169">
        <f t="shared" si="69"/>
        <v>1.5403097960320578E-2</v>
      </c>
      <c r="AR17" s="189">
        <f t="shared" si="70"/>
        <v>2.0215986061772329E-2</v>
      </c>
      <c r="AT17" s="24">
        <f t="shared" si="36"/>
        <v>2.0897458996679052E-2</v>
      </c>
      <c r="AU17" s="24">
        <f t="shared" si="37"/>
        <v>1.4988487223666525E-2</v>
      </c>
      <c r="AV17" s="24">
        <f t="shared" si="71"/>
        <v>5.908971773012528E-3</v>
      </c>
      <c r="AW17" s="24">
        <f t="shared" si="38"/>
        <v>2.3696114983695393E-2</v>
      </c>
      <c r="AX17" s="24">
        <f t="shared" si="39"/>
        <v>1.4526482971683574E-2</v>
      </c>
      <c r="AY17" s="24">
        <f t="shared" si="72"/>
        <v>9.1696320120118191E-3</v>
      </c>
      <c r="AZ17" s="24">
        <f t="shared" si="40"/>
        <v>2.0004553038685202E-2</v>
      </c>
      <c r="BA17" s="24">
        <f t="shared" si="41"/>
        <v>1.5635104174687831E-2</v>
      </c>
      <c r="BB17" s="24">
        <f t="shared" si="73"/>
        <v>4.3694488639973716E-3</v>
      </c>
      <c r="BC17" s="24">
        <f t="shared" si="42"/>
        <v>1.7251459604530561E-2</v>
      </c>
      <c r="BD17" s="24">
        <f t="shared" si="43"/>
        <v>1.5642260088586379E-2</v>
      </c>
      <c r="BE17" s="24">
        <f t="shared" si="74"/>
        <v>1.6091995159441819E-3</v>
      </c>
      <c r="BF17" s="24">
        <f t="shared" si="44"/>
        <v>1.6248880441385616E-2</v>
      </c>
      <c r="BG17" s="24">
        <f t="shared" si="45"/>
        <v>1.2588796419422899E-2</v>
      </c>
      <c r="BH17" s="24">
        <f t="shared" si="75"/>
        <v>3.6600840219627173E-3</v>
      </c>
      <c r="BI17" s="24">
        <f t="shared" si="46"/>
        <v>1.2140075890974877E-2</v>
      </c>
      <c r="BJ17" s="24">
        <f t="shared" si="47"/>
        <v>9.941632578023496E-3</v>
      </c>
      <c r="BK17" s="24">
        <f t="shared" si="76"/>
        <v>2.1984433129513814E-3</v>
      </c>
      <c r="BL17" s="24">
        <f t="shared" si="48"/>
        <v>2.0215986061772329E-2</v>
      </c>
      <c r="BM17" s="24">
        <f t="shared" si="49"/>
        <v>1.5403097960320578E-2</v>
      </c>
      <c r="BN17" s="24">
        <f t="shared" si="77"/>
        <v>4.8128881014517511E-3</v>
      </c>
    </row>
    <row r="18" spans="1:66" x14ac:dyDescent="0.25">
      <c r="A18" s="35">
        <f>+NAC!A19</f>
        <v>43132</v>
      </c>
      <c r="B18" s="73">
        <f>+NAC!P19</f>
        <v>125.5123</v>
      </c>
      <c r="C18" s="73">
        <f>+NAC!S19</f>
        <v>124.32397383336716</v>
      </c>
      <c r="D18" s="187">
        <f>+[1]IPCse!$DK20</f>
        <v>124.86673474790234</v>
      </c>
      <c r="E18" s="73">
        <f>+GBA!$P19</f>
        <v>126.2302</v>
      </c>
      <c r="F18" s="73">
        <f>+GBA!$S19</f>
        <v>125.10865255843338</v>
      </c>
      <c r="G18" s="187">
        <f>+[1]IPCse!$DE20</f>
        <v>125.82784729950707</v>
      </c>
      <c r="H18" s="73">
        <f>+PAM!$P19</f>
        <v>125.18040000000001</v>
      </c>
      <c r="I18" s="73">
        <f>+PAM!$S19</f>
        <v>124.20132487919169</v>
      </c>
      <c r="J18" s="187">
        <f>+[1]IPCse!$DF20</f>
        <v>124.63636632031249</v>
      </c>
      <c r="K18" s="73">
        <f>+NOA!$P19</f>
        <v>124.0185</v>
      </c>
      <c r="L18" s="73">
        <f>+NOA!$S19</f>
        <v>123.36896127936981</v>
      </c>
      <c r="M18" s="187">
        <f>+[1]IPCse!$DG20</f>
        <v>123.67908675157025</v>
      </c>
      <c r="N18" s="73">
        <f>+NEA!$P19</f>
        <v>124.07259999999999</v>
      </c>
      <c r="O18" s="73">
        <f>+NEA!$S19</f>
        <v>122.5794205850041</v>
      </c>
      <c r="P18" s="187">
        <f>+[1]IPCse!$DH20</f>
        <v>122.47904954800593</v>
      </c>
      <c r="Q18" s="73">
        <f>+CUY!$P19</f>
        <v>125.6037</v>
      </c>
      <c r="R18" s="73">
        <f>+CUY!$S19</f>
        <v>123.31800504113684</v>
      </c>
      <c r="S18" s="187">
        <f>+[1]IPCse!$DI20</f>
        <v>123.65376417670761</v>
      </c>
      <c r="T18" s="73">
        <f>+PAT!$P19</f>
        <v>124.51130000000001</v>
      </c>
      <c r="U18" s="73">
        <f>+PAT!$S19</f>
        <v>121.91554751847943</v>
      </c>
      <c r="V18" s="187">
        <f>+[1]IPCse!$DJ20</f>
        <v>122.71488898952161</v>
      </c>
      <c r="X18" s="169">
        <f t="shared" si="50"/>
        <v>2.0908267163812333E-2</v>
      </c>
      <c r="Y18" s="169">
        <f t="shared" si="51"/>
        <v>1.5533260151273209E-2</v>
      </c>
      <c r="Z18" s="189">
        <f t="shared" si="52"/>
        <v>1.7983795914283451E-2</v>
      </c>
      <c r="AA18" s="169">
        <f t="shared" si="53"/>
        <v>2.177925134936487E-2</v>
      </c>
      <c r="AB18" s="169">
        <f t="shared" si="54"/>
        <v>1.5350602049335693E-2</v>
      </c>
      <c r="AC18" s="189">
        <f t="shared" si="55"/>
        <v>1.9520173998515578E-2</v>
      </c>
      <c r="AD18" s="169">
        <f t="shared" si="56"/>
        <v>2.0536207804574325E-2</v>
      </c>
      <c r="AE18" s="169">
        <f t="shared" si="57"/>
        <v>1.4411030275130798E-2</v>
      </c>
      <c r="AF18" s="189">
        <f t="shared" si="58"/>
        <v>1.5877859459490384E-2</v>
      </c>
      <c r="AG18" s="169">
        <f t="shared" si="59"/>
        <v>1.704443411150236E-2</v>
      </c>
      <c r="AH18" s="169">
        <f t="shared" si="60"/>
        <v>1.396883602571708E-2</v>
      </c>
      <c r="AI18" s="189">
        <f t="shared" si="61"/>
        <v>1.4577622260667278E-2</v>
      </c>
      <c r="AJ18" s="169">
        <f t="shared" si="62"/>
        <v>1.7081896042915323E-2</v>
      </c>
      <c r="AK18" s="169">
        <f t="shared" si="63"/>
        <v>1.4266578345757841E-2</v>
      </c>
      <c r="AL18" s="189">
        <f t="shared" si="64"/>
        <v>1.6183252789733427E-2</v>
      </c>
      <c r="AM18" s="169">
        <f t="shared" si="65"/>
        <v>2.5909998652307697E-2</v>
      </c>
      <c r="AN18" s="169">
        <f t="shared" si="66"/>
        <v>2.2983948504214924E-2</v>
      </c>
      <c r="AO18" s="189">
        <f t="shared" si="67"/>
        <v>2.1432619285238985E-2</v>
      </c>
      <c r="AP18" s="169">
        <f t="shared" si="68"/>
        <v>1.8986621797132841E-2</v>
      </c>
      <c r="AQ18" s="169">
        <f t="shared" si="69"/>
        <v>1.6626848863236621E-2</v>
      </c>
      <c r="AR18" s="189">
        <f t="shared" si="70"/>
        <v>2.1693622229653986E-2</v>
      </c>
      <c r="AT18" s="24">
        <f t="shared" si="36"/>
        <v>2.0908267163812333E-2</v>
      </c>
      <c r="AU18" s="24">
        <f t="shared" si="37"/>
        <v>1.5533260151273209E-2</v>
      </c>
      <c r="AV18" s="24">
        <f t="shared" si="71"/>
        <v>5.3750070125391236E-3</v>
      </c>
      <c r="AW18" s="24">
        <f t="shared" si="38"/>
        <v>2.177925134936487E-2</v>
      </c>
      <c r="AX18" s="24">
        <f t="shared" si="39"/>
        <v>1.5350602049335693E-2</v>
      </c>
      <c r="AY18" s="24">
        <f t="shared" si="72"/>
        <v>6.4286493000291767E-3</v>
      </c>
      <c r="AZ18" s="24">
        <f t="shared" si="40"/>
        <v>2.0536207804574325E-2</v>
      </c>
      <c r="BA18" s="24">
        <f t="shared" si="41"/>
        <v>1.4411030275130798E-2</v>
      </c>
      <c r="BB18" s="24">
        <f t="shared" si="73"/>
        <v>6.1251775294435262E-3</v>
      </c>
      <c r="BC18" s="24">
        <f t="shared" si="42"/>
        <v>1.704443411150236E-2</v>
      </c>
      <c r="BD18" s="24">
        <f t="shared" si="43"/>
        <v>1.396883602571708E-2</v>
      </c>
      <c r="BE18" s="24">
        <f t="shared" si="74"/>
        <v>3.0755980857852805E-3</v>
      </c>
      <c r="BF18" s="24">
        <f t="shared" si="44"/>
        <v>1.7081896042915323E-2</v>
      </c>
      <c r="BG18" s="24">
        <f t="shared" si="45"/>
        <v>1.4266578345757841E-2</v>
      </c>
      <c r="BH18" s="24">
        <f t="shared" si="75"/>
        <v>2.8153176971574823E-3</v>
      </c>
      <c r="BI18" s="24">
        <f t="shared" si="46"/>
        <v>2.5909998652307697E-2</v>
      </c>
      <c r="BJ18" s="24">
        <f t="shared" si="47"/>
        <v>2.1432619285238985E-2</v>
      </c>
      <c r="BK18" s="24">
        <f t="shared" si="76"/>
        <v>4.4773793670687123E-3</v>
      </c>
      <c r="BL18" s="24">
        <f t="shared" si="48"/>
        <v>2.1693622229653986E-2</v>
      </c>
      <c r="BM18" s="24">
        <f t="shared" si="49"/>
        <v>1.6626848863236621E-2</v>
      </c>
      <c r="BN18" s="24">
        <f t="shared" si="77"/>
        <v>5.0667733664173653E-3</v>
      </c>
    </row>
    <row r="19" spans="1:66" x14ac:dyDescent="0.25">
      <c r="A19" s="35">
        <f>+NAC!A20</f>
        <v>43160</v>
      </c>
      <c r="B19" s="73">
        <f>+NAC!P20</f>
        <v>128.74600000000001</v>
      </c>
      <c r="C19" s="73">
        <f>+NAC!S20</f>
        <v>127.42264694231967</v>
      </c>
      <c r="D19" s="187">
        <f>+[1]IPCse!$DK21</f>
        <v>127.12273995052837</v>
      </c>
      <c r="E19" s="73">
        <f>+GBA!$P20</f>
        <v>129.3424</v>
      </c>
      <c r="F19" s="73">
        <f>+GBA!$S20</f>
        <v>128.35407244156664</v>
      </c>
      <c r="G19" s="187">
        <f>+[1]IPCse!$DE21</f>
        <v>128.19484759692361</v>
      </c>
      <c r="H19" s="73">
        <f>+PAM!$P20</f>
        <v>128.387</v>
      </c>
      <c r="I19" s="73">
        <f>+PAM!$S20</f>
        <v>127.00598213501249</v>
      </c>
      <c r="J19" s="187">
        <f>+[1]IPCse!$DF21</f>
        <v>126.60303476633783</v>
      </c>
      <c r="K19" s="73">
        <f>+NOA!$P20</f>
        <v>127.8267</v>
      </c>
      <c r="L19" s="73">
        <f>+NOA!$S20</f>
        <v>126.70287404590519</v>
      </c>
      <c r="M19" s="187">
        <f>+[1]IPCse!$DG21</f>
        <v>126.40829403885721</v>
      </c>
      <c r="N19" s="73">
        <f>+NEA!$P20</f>
        <v>127.1854</v>
      </c>
      <c r="O19" s="73">
        <f>+NEA!$S20</f>
        <v>125.13898247734137</v>
      </c>
      <c r="P19" s="187">
        <f>+[1]IPCse!$DH21</f>
        <v>124.72063782662391</v>
      </c>
      <c r="Q19" s="73">
        <f>+CUY!$P20</f>
        <v>128.7072</v>
      </c>
      <c r="R19" s="73">
        <f>+CUY!$S20</f>
        <v>126.16474038893043</v>
      </c>
      <c r="S19" s="187">
        <f>+[1]IPCse!$DI21</f>
        <v>125.77791778379709</v>
      </c>
      <c r="T19" s="73">
        <f>+PAT!$P20</f>
        <v>128.55189999999999</v>
      </c>
      <c r="U19" s="73">
        <f>+PAT!$S20</f>
        <v>125.19080340926234</v>
      </c>
      <c r="V19" s="187">
        <f>+[1]IPCse!$DJ21</f>
        <v>125.50189070715294</v>
      </c>
      <c r="X19" s="169">
        <f t="shared" si="50"/>
        <v>2.5764008786389958E-2</v>
      </c>
      <c r="Y19" s="169">
        <f t="shared" si="51"/>
        <v>2.4924180054811451E-2</v>
      </c>
      <c r="Z19" s="189">
        <f t="shared" si="52"/>
        <v>1.8067303571129179E-2</v>
      </c>
      <c r="AA19" s="169">
        <f t="shared" si="53"/>
        <v>2.4654955787125399E-2</v>
      </c>
      <c r="AB19" s="169">
        <f t="shared" si="54"/>
        <v>2.5940810781392321E-2</v>
      </c>
      <c r="AC19" s="189">
        <f t="shared" si="55"/>
        <v>1.8811418523138057E-2</v>
      </c>
      <c r="AD19" s="169">
        <f t="shared" si="56"/>
        <v>2.5615831232365327E-2</v>
      </c>
      <c r="AE19" s="169">
        <f t="shared" si="57"/>
        <v>2.2581540563668234E-2</v>
      </c>
      <c r="AF19" s="189">
        <f t="shared" si="58"/>
        <v>1.5779250503589415E-2</v>
      </c>
      <c r="AG19" s="169">
        <f t="shared" si="59"/>
        <v>3.070670907969375E-2</v>
      </c>
      <c r="AH19" s="169">
        <f t="shared" si="60"/>
        <v>2.7023918593151786E-2</v>
      </c>
      <c r="AI19" s="189">
        <f t="shared" si="61"/>
        <v>2.2066845405877E-2</v>
      </c>
      <c r="AJ19" s="169">
        <f t="shared" si="62"/>
        <v>2.5088536872766465E-2</v>
      </c>
      <c r="AK19" s="169">
        <f t="shared" si="63"/>
        <v>2.0880845089019662E-2</v>
      </c>
      <c r="AL19" s="189">
        <f t="shared" si="64"/>
        <v>1.8301809875977071E-2</v>
      </c>
      <c r="AM19" s="169">
        <f t="shared" si="65"/>
        <v>2.4708667021751785E-2</v>
      </c>
      <c r="AN19" s="169">
        <f t="shared" si="66"/>
        <v>2.3084506977257391E-2</v>
      </c>
      <c r="AO19" s="189">
        <f t="shared" si="67"/>
        <v>1.7178236515743794E-2</v>
      </c>
      <c r="AP19" s="169">
        <f t="shared" si="68"/>
        <v>3.2451673060999164E-2</v>
      </c>
      <c r="AQ19" s="169">
        <f t="shared" si="69"/>
        <v>2.6864956582231425E-2</v>
      </c>
      <c r="AR19" s="189">
        <f t="shared" si="70"/>
        <v>2.2711194546810809E-2</v>
      </c>
      <c r="AT19" s="24">
        <f t="shared" si="36"/>
        <v>2.5764008786389958E-2</v>
      </c>
      <c r="AU19" s="24">
        <f t="shared" si="37"/>
        <v>1.8067303571129179E-2</v>
      </c>
      <c r="AV19" s="24">
        <f t="shared" si="71"/>
        <v>7.6967052152607796E-3</v>
      </c>
      <c r="AW19" s="24">
        <f t="shared" si="38"/>
        <v>2.5940810781392321E-2</v>
      </c>
      <c r="AX19" s="24">
        <f t="shared" si="39"/>
        <v>1.8811418523138057E-2</v>
      </c>
      <c r="AY19" s="24">
        <f t="shared" si="72"/>
        <v>7.1293922582542635E-3</v>
      </c>
      <c r="AZ19" s="24">
        <f t="shared" si="40"/>
        <v>2.5615831232365327E-2</v>
      </c>
      <c r="BA19" s="24">
        <f t="shared" si="41"/>
        <v>1.5779250503589415E-2</v>
      </c>
      <c r="BB19" s="24">
        <f t="shared" si="73"/>
        <v>9.8365807287759122E-3</v>
      </c>
      <c r="BC19" s="24">
        <f t="shared" si="42"/>
        <v>3.070670907969375E-2</v>
      </c>
      <c r="BD19" s="24">
        <f t="shared" si="43"/>
        <v>2.2066845405877E-2</v>
      </c>
      <c r="BE19" s="24">
        <f t="shared" si="74"/>
        <v>8.63986367381675E-3</v>
      </c>
      <c r="BF19" s="24">
        <f t="shared" si="44"/>
        <v>2.5088536872766465E-2</v>
      </c>
      <c r="BG19" s="24">
        <f t="shared" si="45"/>
        <v>1.8301809875977071E-2</v>
      </c>
      <c r="BH19" s="24">
        <f t="shared" si="75"/>
        <v>6.786726996789394E-3</v>
      </c>
      <c r="BI19" s="24">
        <f t="shared" si="46"/>
        <v>2.4708667021751785E-2</v>
      </c>
      <c r="BJ19" s="24">
        <f t="shared" si="47"/>
        <v>1.7178236515743794E-2</v>
      </c>
      <c r="BK19" s="24">
        <f t="shared" si="76"/>
        <v>7.5304305060079901E-3</v>
      </c>
      <c r="BL19" s="24">
        <f t="shared" si="48"/>
        <v>3.2451673060999164E-2</v>
      </c>
      <c r="BM19" s="24">
        <f t="shared" si="49"/>
        <v>2.2711194546810809E-2</v>
      </c>
      <c r="BN19" s="24">
        <f t="shared" si="77"/>
        <v>9.7404785141883554E-3</v>
      </c>
    </row>
    <row r="20" spans="1:66" x14ac:dyDescent="0.25">
      <c r="A20" s="35">
        <f>+NAC!A21</f>
        <v>43191</v>
      </c>
      <c r="B20" s="73">
        <f>+NAC!P21</f>
        <v>131.48840000000001</v>
      </c>
      <c r="C20" s="73">
        <f>+NAC!S21</f>
        <v>129.77462419228291</v>
      </c>
      <c r="D20" s="187">
        <f>+[1]IPCse!$DK22</f>
        <v>129.41149564985318</v>
      </c>
      <c r="E20" s="73">
        <f>+GBA!$P21</f>
        <v>132.0556</v>
      </c>
      <c r="F20" s="73">
        <f>+GBA!$S21</f>
        <v>130.39881516108659</v>
      </c>
      <c r="G20" s="187">
        <f>+[1]IPCse!$DE22</f>
        <v>130.28956236539449</v>
      </c>
      <c r="H20" s="73">
        <f>+PAM!$P21</f>
        <v>131.1335</v>
      </c>
      <c r="I20" s="73">
        <f>+PAM!$S21</f>
        <v>129.73071086542689</v>
      </c>
      <c r="J20" s="187">
        <f>+[1]IPCse!$DF22</f>
        <v>129.05151573743825</v>
      </c>
      <c r="K20" s="73">
        <f>+NOA!$P21</f>
        <v>130.43049999999999</v>
      </c>
      <c r="L20" s="73">
        <f>+NOA!$S21</f>
        <v>129.07451362216489</v>
      </c>
      <c r="M20" s="187">
        <f>+[1]IPCse!$DG22</f>
        <v>128.49897470008258</v>
      </c>
      <c r="N20" s="73">
        <f>+NEA!$P21</f>
        <v>129.7902</v>
      </c>
      <c r="O20" s="73">
        <f>+NEA!$S21</f>
        <v>127.24336178247735</v>
      </c>
      <c r="P20" s="187">
        <f>+[1]IPCse!$DH22</f>
        <v>127.15769630094462</v>
      </c>
      <c r="Q20" s="73">
        <f>+CUY!$P21</f>
        <v>131.83779999999999</v>
      </c>
      <c r="R20" s="73">
        <f>+CUY!$S21</f>
        <v>128.68891027673894</v>
      </c>
      <c r="S20" s="187">
        <f>+[1]IPCse!$DI22</f>
        <v>128.16010107948125</v>
      </c>
      <c r="T20" s="73">
        <f>+PAT!$P21</f>
        <v>131.45930000000001</v>
      </c>
      <c r="U20" s="73">
        <f>+PAT!$S21</f>
        <v>128.29186468547294</v>
      </c>
      <c r="V20" s="187">
        <f>+[1]IPCse!$DJ22</f>
        <v>128.53829567058932</v>
      </c>
      <c r="X20" s="169">
        <f t="shared" si="50"/>
        <v>2.1300855948922726E-2</v>
      </c>
      <c r="Y20" s="169">
        <f t="shared" si="51"/>
        <v>1.8458078735626327E-2</v>
      </c>
      <c r="Z20" s="189">
        <f t="shared" si="52"/>
        <v>1.8004298052539669E-2</v>
      </c>
      <c r="AA20" s="169">
        <f t="shared" si="53"/>
        <v>2.0976879971301043E-2</v>
      </c>
      <c r="AB20" s="169">
        <f t="shared" si="54"/>
        <v>1.5930485730796029E-2</v>
      </c>
      <c r="AC20" s="189">
        <f t="shared" si="55"/>
        <v>1.6340085485004652E-2</v>
      </c>
      <c r="AD20" s="169">
        <f t="shared" si="56"/>
        <v>2.1392352808306203E-2</v>
      </c>
      <c r="AE20" s="169">
        <f t="shared" si="57"/>
        <v>2.1453546396876799E-2</v>
      </c>
      <c r="AF20" s="189">
        <f t="shared" si="58"/>
        <v>1.9339828430016803E-2</v>
      </c>
      <c r="AG20" s="169">
        <f t="shared" si="59"/>
        <v>2.0369766253842014E-2</v>
      </c>
      <c r="AH20" s="169">
        <f t="shared" si="60"/>
        <v>1.8718119806820255E-2</v>
      </c>
      <c r="AI20" s="189">
        <f t="shared" si="61"/>
        <v>1.653910985131013E-2</v>
      </c>
      <c r="AJ20" s="169">
        <f t="shared" si="62"/>
        <v>2.0480338152020661E-2</v>
      </c>
      <c r="AK20" s="169">
        <f t="shared" si="63"/>
        <v>1.6816337031644091E-2</v>
      </c>
      <c r="AL20" s="189">
        <f t="shared" si="64"/>
        <v>1.9540137997918983E-2</v>
      </c>
      <c r="AM20" s="169">
        <f t="shared" si="65"/>
        <v>2.432342557370526E-2</v>
      </c>
      <c r="AN20" s="169">
        <f t="shared" si="66"/>
        <v>2.000693601102177E-2</v>
      </c>
      <c r="AO20" s="189">
        <f t="shared" si="67"/>
        <v>1.8939598759926568E-2</v>
      </c>
      <c r="AP20" s="169">
        <f t="shared" si="68"/>
        <v>2.2616546313201313E-2</v>
      </c>
      <c r="AQ20" s="169">
        <f t="shared" si="69"/>
        <v>2.4770679568792975E-2</v>
      </c>
      <c r="AR20" s="189">
        <f t="shared" si="70"/>
        <v>2.4194097366401879E-2</v>
      </c>
      <c r="AT20" s="24">
        <f t="shared" si="36"/>
        <v>2.1300855948922726E-2</v>
      </c>
      <c r="AU20" s="24">
        <f t="shared" si="37"/>
        <v>1.8004298052539669E-2</v>
      </c>
      <c r="AV20" s="24">
        <f t="shared" si="71"/>
        <v>3.2965578963830566E-3</v>
      </c>
      <c r="AW20" s="24">
        <f t="shared" si="38"/>
        <v>2.0976879971301043E-2</v>
      </c>
      <c r="AX20" s="24">
        <f t="shared" si="39"/>
        <v>1.5930485730796029E-2</v>
      </c>
      <c r="AY20" s="24">
        <f t="shared" si="72"/>
        <v>5.0463942405050144E-3</v>
      </c>
      <c r="AZ20" s="24">
        <f t="shared" si="40"/>
        <v>2.1453546396876799E-2</v>
      </c>
      <c r="BA20" s="24">
        <f t="shared" si="41"/>
        <v>1.9339828430016803E-2</v>
      </c>
      <c r="BB20" s="24">
        <f t="shared" si="73"/>
        <v>2.1137179668599959E-3</v>
      </c>
      <c r="BC20" s="24">
        <f t="shared" si="42"/>
        <v>2.0369766253842014E-2</v>
      </c>
      <c r="BD20" s="24">
        <f t="shared" si="43"/>
        <v>1.653910985131013E-2</v>
      </c>
      <c r="BE20" s="24">
        <f t="shared" si="74"/>
        <v>3.8306564025318846E-3</v>
      </c>
      <c r="BF20" s="24">
        <f t="shared" si="44"/>
        <v>2.0480338152020661E-2</v>
      </c>
      <c r="BG20" s="24">
        <f t="shared" si="45"/>
        <v>1.6816337031644091E-2</v>
      </c>
      <c r="BH20" s="24">
        <f t="shared" si="75"/>
        <v>3.6640011203765699E-3</v>
      </c>
      <c r="BI20" s="24">
        <f t="shared" si="46"/>
        <v>2.432342557370526E-2</v>
      </c>
      <c r="BJ20" s="24">
        <f t="shared" si="47"/>
        <v>1.8939598759926568E-2</v>
      </c>
      <c r="BK20" s="24">
        <f t="shared" si="76"/>
        <v>5.3838268137786915E-3</v>
      </c>
      <c r="BL20" s="24">
        <f t="shared" si="48"/>
        <v>2.4770679568792975E-2</v>
      </c>
      <c r="BM20" s="24">
        <f t="shared" si="49"/>
        <v>2.2616546313201313E-2</v>
      </c>
      <c r="BN20" s="24">
        <f t="shared" si="77"/>
        <v>2.1541332555916615E-3</v>
      </c>
    </row>
    <row r="21" spans="1:66" x14ac:dyDescent="0.25">
      <c r="A21" s="35">
        <f>+NAC!A22</f>
        <v>43221</v>
      </c>
      <c r="B21" s="73">
        <f>+NAC!P22</f>
        <v>134.9794</v>
      </c>
      <c r="C21" s="73">
        <f>+NAC!S22</f>
        <v>133.17273444358042</v>
      </c>
      <c r="D21" s="187">
        <f>+[1]IPCse!$DK23</f>
        <v>133.31606964703082</v>
      </c>
      <c r="E21" s="73">
        <f>+GBA!$P22</f>
        <v>135.4453</v>
      </c>
      <c r="F21" s="73">
        <f>+GBA!$S22</f>
        <v>133.75223515476947</v>
      </c>
      <c r="G21" s="187">
        <f>+[1]IPCse!$DE23</f>
        <v>134.31623355175066</v>
      </c>
      <c r="H21" s="73">
        <f>+PAM!$P22</f>
        <v>134.87180000000001</v>
      </c>
      <c r="I21" s="73">
        <f>+PAM!$S22</f>
        <v>133.31741560989897</v>
      </c>
      <c r="J21" s="187">
        <f>+[1]IPCse!$DF23</f>
        <v>132.99804700087361</v>
      </c>
      <c r="K21" s="73">
        <f>+NOA!$P22</f>
        <v>133.5703</v>
      </c>
      <c r="L21" s="73">
        <f>+NOA!$S22</f>
        <v>132.1260794377292</v>
      </c>
      <c r="M21" s="187">
        <f>+[1]IPCse!$DG23</f>
        <v>132.09250900423351</v>
      </c>
      <c r="N21" s="73">
        <f>+NEA!$P22</f>
        <v>133.7912</v>
      </c>
      <c r="O21" s="73">
        <f>+NEA!$S22</f>
        <v>130.99611343037625</v>
      </c>
      <c r="P21" s="187">
        <f>+[1]IPCse!$DH23</f>
        <v>131.31585815283705</v>
      </c>
      <c r="Q21" s="73">
        <f>+CUY!$P22</f>
        <v>134.92330000000001</v>
      </c>
      <c r="R21" s="73">
        <f>+CUY!$S22</f>
        <v>131.52121835452508</v>
      </c>
      <c r="S21" s="187">
        <f>+[1]IPCse!$DI23</f>
        <v>131.66470045634307</v>
      </c>
      <c r="T21" s="73">
        <f>+PAT!$P22</f>
        <v>134.57650000000001</v>
      </c>
      <c r="U21" s="73">
        <f>+PAT!$S22</f>
        <v>131.03999239704331</v>
      </c>
      <c r="V21" s="187">
        <f>+[1]IPCse!$DJ23</f>
        <v>131.60688280180153</v>
      </c>
      <c r="X21" s="169">
        <f t="shared" si="50"/>
        <v>2.6549870558923772E-2</v>
      </c>
      <c r="Y21" s="169">
        <f t="shared" si="51"/>
        <v>2.6184705002594733E-2</v>
      </c>
      <c r="Z21" s="189">
        <f t="shared" si="52"/>
        <v>3.0171770889211968E-2</v>
      </c>
      <c r="AA21" s="169">
        <f t="shared" si="53"/>
        <v>2.5668733472870464E-2</v>
      </c>
      <c r="AB21" s="169">
        <f t="shared" si="54"/>
        <v>2.5716644660768395E-2</v>
      </c>
      <c r="AC21" s="189">
        <f t="shared" si="55"/>
        <v>3.09055546219692E-2</v>
      </c>
      <c r="AD21" s="169">
        <f t="shared" si="56"/>
        <v>2.8507589593810945E-2</v>
      </c>
      <c r="AE21" s="169">
        <f t="shared" si="57"/>
        <v>2.7647306644243086E-2</v>
      </c>
      <c r="AF21" s="189">
        <f t="shared" si="58"/>
        <v>3.0581053162248573E-2</v>
      </c>
      <c r="AG21" s="169">
        <f t="shared" si="59"/>
        <v>2.4072590383384274E-2</v>
      </c>
      <c r="AH21" s="169">
        <f t="shared" si="60"/>
        <v>2.3641892810048137E-2</v>
      </c>
      <c r="AI21" s="189">
        <f t="shared" si="61"/>
        <v>2.7965470639265799E-2</v>
      </c>
      <c r="AJ21" s="169">
        <f t="shared" si="62"/>
        <v>3.0826672583908588E-2</v>
      </c>
      <c r="AK21" s="169">
        <f t="shared" si="63"/>
        <v>2.9492710624183571E-2</v>
      </c>
      <c r="AL21" s="189">
        <f t="shared" si="64"/>
        <v>3.2700827184312109E-2</v>
      </c>
      <c r="AM21" s="169">
        <f t="shared" si="65"/>
        <v>2.3403758254461282E-2</v>
      </c>
      <c r="AN21" s="169">
        <f t="shared" si="66"/>
        <v>2.2008952222032141E-2</v>
      </c>
      <c r="AO21" s="189">
        <f t="shared" si="67"/>
        <v>2.7345479188475075E-2</v>
      </c>
      <c r="AP21" s="169">
        <f t="shared" si="68"/>
        <v>2.3712282052315681E-2</v>
      </c>
      <c r="AQ21" s="169">
        <f t="shared" si="69"/>
        <v>2.1420903954493253E-2</v>
      </c>
      <c r="AR21" s="189">
        <f t="shared" si="70"/>
        <v>2.387294086329117E-2</v>
      </c>
      <c r="AT21" s="24">
        <f t="shared" si="36"/>
        <v>3.0171770889211968E-2</v>
      </c>
      <c r="AU21" s="24">
        <f t="shared" si="37"/>
        <v>2.6184705002594733E-2</v>
      </c>
      <c r="AV21" s="24">
        <f t="shared" si="71"/>
        <v>3.9870658866172359E-3</v>
      </c>
      <c r="AW21" s="24">
        <f t="shared" si="38"/>
        <v>3.09055546219692E-2</v>
      </c>
      <c r="AX21" s="24">
        <f t="shared" si="39"/>
        <v>2.5668733472870464E-2</v>
      </c>
      <c r="AY21" s="24">
        <f t="shared" si="72"/>
        <v>5.236821149098736E-3</v>
      </c>
      <c r="AZ21" s="24">
        <f t="shared" si="40"/>
        <v>3.0581053162248573E-2</v>
      </c>
      <c r="BA21" s="24">
        <f t="shared" si="41"/>
        <v>2.7647306644243086E-2</v>
      </c>
      <c r="BB21" s="24">
        <f t="shared" si="73"/>
        <v>2.9337465180054867E-3</v>
      </c>
      <c r="BC21" s="24">
        <f t="shared" si="42"/>
        <v>2.7965470639265799E-2</v>
      </c>
      <c r="BD21" s="24">
        <f t="shared" si="43"/>
        <v>2.3641892810048137E-2</v>
      </c>
      <c r="BE21" s="24">
        <f t="shared" si="74"/>
        <v>4.3235778292176619E-3</v>
      </c>
      <c r="BF21" s="24">
        <f t="shared" si="44"/>
        <v>3.2700827184312109E-2</v>
      </c>
      <c r="BG21" s="24">
        <f t="shared" si="45"/>
        <v>2.9492710624183571E-2</v>
      </c>
      <c r="BH21" s="24">
        <f t="shared" si="75"/>
        <v>3.2081165601285377E-3</v>
      </c>
      <c r="BI21" s="24">
        <f t="shared" si="46"/>
        <v>2.7345479188475075E-2</v>
      </c>
      <c r="BJ21" s="24">
        <f t="shared" si="47"/>
        <v>2.2008952222032141E-2</v>
      </c>
      <c r="BK21" s="24">
        <f t="shared" si="76"/>
        <v>5.3365269664429338E-3</v>
      </c>
      <c r="BL21" s="24">
        <f t="shared" si="48"/>
        <v>2.387294086329117E-2</v>
      </c>
      <c r="BM21" s="24">
        <f t="shared" si="49"/>
        <v>2.1420903954493253E-2</v>
      </c>
      <c r="BN21" s="24">
        <f t="shared" si="77"/>
        <v>2.4520369087979166E-3</v>
      </c>
    </row>
    <row r="22" spans="1:66" x14ac:dyDescent="0.25">
      <c r="A22" s="35">
        <f>+NAC!A23</f>
        <v>43252</v>
      </c>
      <c r="B22" s="73">
        <f>+NAC!P23</f>
        <v>140.47839999999999</v>
      </c>
      <c r="C22" s="73">
        <f>+NAC!S23</f>
        <v>138.13243433773962</v>
      </c>
      <c r="D22" s="187">
        <f>+[1]IPCse!$DK24</f>
        <v>138.48565267095375</v>
      </c>
      <c r="E22" s="73">
        <f>+GBA!$P23</f>
        <v>141.1129</v>
      </c>
      <c r="F22" s="73">
        <f>+GBA!$S23</f>
        <v>138.63933374921041</v>
      </c>
      <c r="G22" s="187">
        <f>+[1]IPCse!$DE24</f>
        <v>139.23930969304368</v>
      </c>
      <c r="H22" s="73">
        <f>+PAM!$P23</f>
        <v>140.33320000000001</v>
      </c>
      <c r="I22" s="73">
        <f>+PAM!$S23</f>
        <v>138.54570912285843</v>
      </c>
      <c r="J22" s="187">
        <f>+[1]IPCse!$DF24</f>
        <v>138.58363650498777</v>
      </c>
      <c r="K22" s="73">
        <f>+NOA!$P23</f>
        <v>138.68680000000001</v>
      </c>
      <c r="L22" s="73">
        <f>+NOA!$S23</f>
        <v>137.04174542985197</v>
      </c>
      <c r="M22" s="187">
        <f>+[1]IPCse!$DG24</f>
        <v>137.22946925374788</v>
      </c>
      <c r="N22" s="73">
        <f>+NEA!$P23</f>
        <v>138.4881</v>
      </c>
      <c r="O22" s="73">
        <f>+NEA!$S23</f>
        <v>135.02299987640757</v>
      </c>
      <c r="P22" s="187">
        <f>+[1]IPCse!$DH24</f>
        <v>135.87006364322207</v>
      </c>
      <c r="Q22" s="73">
        <f>+CUY!$P23</f>
        <v>140.55170000000001</v>
      </c>
      <c r="R22" s="73">
        <f>+CUY!$S23</f>
        <v>136.95796043380699</v>
      </c>
      <c r="S22" s="187">
        <f>+[1]IPCse!$DI24</f>
        <v>137.18818074517489</v>
      </c>
      <c r="T22" s="73">
        <f>+PAT!$P23</f>
        <v>139.93039999999999</v>
      </c>
      <c r="U22" s="73">
        <f>+PAT!$S23</f>
        <v>135.63907806607332</v>
      </c>
      <c r="V22" s="187">
        <f>+[1]IPCse!$DJ24</f>
        <v>136.32894075379872</v>
      </c>
      <c r="X22" s="169">
        <f t="shared" si="50"/>
        <v>4.0739549886871673E-2</v>
      </c>
      <c r="Y22" s="169">
        <f t="shared" si="51"/>
        <v>3.724260761695497E-2</v>
      </c>
      <c r="Z22" s="189">
        <f t="shared" si="52"/>
        <v>3.8776893420350511E-2</v>
      </c>
      <c r="AA22" s="169">
        <f t="shared" si="53"/>
        <v>4.1844198359042295E-2</v>
      </c>
      <c r="AB22" s="169">
        <f t="shared" si="54"/>
        <v>3.6538444301778661E-2</v>
      </c>
      <c r="AC22" s="189">
        <f t="shared" si="55"/>
        <v>3.6652875167142218E-2</v>
      </c>
      <c r="AD22" s="169">
        <f t="shared" si="56"/>
        <v>4.0493268422309159E-2</v>
      </c>
      <c r="AE22" s="169">
        <f t="shared" si="57"/>
        <v>3.9216883173448291E-2</v>
      </c>
      <c r="AF22" s="189">
        <f t="shared" si="58"/>
        <v>4.1997530265068139E-2</v>
      </c>
      <c r="AG22" s="169">
        <f t="shared" si="59"/>
        <v>3.830567124577855E-2</v>
      </c>
      <c r="AH22" s="169">
        <f t="shared" si="60"/>
        <v>3.7204358239052437E-2</v>
      </c>
      <c r="AI22" s="189">
        <f t="shared" si="61"/>
        <v>3.8889111034674517E-2</v>
      </c>
      <c r="AJ22" s="169">
        <f t="shared" si="62"/>
        <v>3.5106195325253164E-2</v>
      </c>
      <c r="AK22" s="169">
        <f t="shared" si="63"/>
        <v>3.0740503214788717E-2</v>
      </c>
      <c r="AL22" s="189">
        <f t="shared" si="64"/>
        <v>3.4681306237091647E-2</v>
      </c>
      <c r="AM22" s="169">
        <f t="shared" si="65"/>
        <v>4.1715552465734218E-2</v>
      </c>
      <c r="AN22" s="169">
        <f t="shared" si="66"/>
        <v>4.1337376183870012E-2</v>
      </c>
      <c r="AO22" s="189">
        <f t="shared" si="67"/>
        <v>4.1951109672430986E-2</v>
      </c>
      <c r="AP22" s="169">
        <f t="shared" si="68"/>
        <v>3.9783320267654299E-2</v>
      </c>
      <c r="AQ22" s="169">
        <f t="shared" si="69"/>
        <v>3.5096809644914018E-2</v>
      </c>
      <c r="AR22" s="189">
        <f t="shared" si="70"/>
        <v>3.5880022772886155E-2</v>
      </c>
      <c r="AT22" s="24">
        <f t="shared" si="36"/>
        <v>4.0739549886871673E-2</v>
      </c>
      <c r="AU22" s="24">
        <f t="shared" si="37"/>
        <v>3.724260761695497E-2</v>
      </c>
      <c r="AV22" s="24">
        <f t="shared" si="71"/>
        <v>3.496942269916703E-3</v>
      </c>
      <c r="AW22" s="24">
        <f t="shared" si="38"/>
        <v>4.1844198359042295E-2</v>
      </c>
      <c r="AX22" s="24">
        <f t="shared" si="39"/>
        <v>3.6538444301778661E-2</v>
      </c>
      <c r="AY22" s="24">
        <f t="shared" si="72"/>
        <v>5.3057540572636341E-3</v>
      </c>
      <c r="AZ22" s="24">
        <f t="shared" si="40"/>
        <v>4.1997530265068139E-2</v>
      </c>
      <c r="BA22" s="24">
        <f t="shared" si="41"/>
        <v>3.9216883173448291E-2</v>
      </c>
      <c r="BB22" s="24">
        <f t="shared" si="73"/>
        <v>2.7806470916198478E-3</v>
      </c>
      <c r="BC22" s="24">
        <f t="shared" si="42"/>
        <v>3.8889111034674517E-2</v>
      </c>
      <c r="BD22" s="24">
        <f t="shared" si="43"/>
        <v>3.7204358239052437E-2</v>
      </c>
      <c r="BE22" s="24">
        <f t="shared" si="74"/>
        <v>1.6847527956220798E-3</v>
      </c>
      <c r="BF22" s="24">
        <f t="shared" si="44"/>
        <v>3.5106195325253164E-2</v>
      </c>
      <c r="BG22" s="24">
        <f t="shared" si="45"/>
        <v>3.0740503214788717E-2</v>
      </c>
      <c r="BH22" s="24">
        <f t="shared" si="75"/>
        <v>4.3656921104644475E-3</v>
      </c>
      <c r="BI22" s="24">
        <f t="shared" si="46"/>
        <v>4.1951109672430986E-2</v>
      </c>
      <c r="BJ22" s="24">
        <f t="shared" si="47"/>
        <v>4.1337376183870012E-2</v>
      </c>
      <c r="BK22" s="24">
        <f t="shared" si="76"/>
        <v>6.1373348856097465E-4</v>
      </c>
      <c r="BL22" s="24">
        <f t="shared" si="48"/>
        <v>3.9783320267654299E-2</v>
      </c>
      <c r="BM22" s="24">
        <f t="shared" si="49"/>
        <v>3.5096809644914018E-2</v>
      </c>
      <c r="BN22" s="24">
        <f t="shared" si="77"/>
        <v>4.6865106227402809E-3</v>
      </c>
    </row>
    <row r="23" spans="1:66" x14ac:dyDescent="0.25">
      <c r="A23" s="35">
        <f>+NAC!A24</f>
        <v>43282</v>
      </c>
      <c r="B23" s="73">
        <f>+NAC!P24</f>
        <v>144.964</v>
      </c>
      <c r="C23" s="73">
        <f>+NAC!S24</f>
        <v>142.72323724784729</v>
      </c>
      <c r="D23" s="187">
        <f>+[1]IPCse!$DK25</f>
        <v>143.64978474961481</v>
      </c>
      <c r="E23" s="73">
        <f>+GBA!$P24</f>
        <v>145.20689999999999</v>
      </c>
      <c r="F23" s="73">
        <f>+GBA!$S24</f>
        <v>143.2071731364498</v>
      </c>
      <c r="G23" s="187">
        <f>+[1]IPCse!$DE25</f>
        <v>144.22134771374286</v>
      </c>
      <c r="H23" s="73">
        <f>+PAM!$P24</f>
        <v>145.11080000000001</v>
      </c>
      <c r="I23" s="73">
        <f>+PAM!$S24</f>
        <v>143.08675589398158</v>
      </c>
      <c r="J23" s="187">
        <f>+[1]IPCse!$DF25</f>
        <v>143.91952861500971</v>
      </c>
      <c r="K23" s="73">
        <f>+NOA!$P24</f>
        <v>143.4915</v>
      </c>
      <c r="L23" s="73">
        <f>+NOA!$S24</f>
        <v>142.11947232106476</v>
      </c>
      <c r="M23" s="187">
        <f>+[1]IPCse!$DG25</f>
        <v>143.00923248782848</v>
      </c>
      <c r="N23" s="73">
        <f>+NEA!$P24</f>
        <v>143.184</v>
      </c>
      <c r="O23" s="73">
        <f>+NEA!$S24</f>
        <v>139.44972486954134</v>
      </c>
      <c r="P23" s="187">
        <f>+[1]IPCse!$DH25</f>
        <v>140.9020592729614</v>
      </c>
      <c r="Q23" s="73">
        <f>+CUY!$P24</f>
        <v>145.63499999999999</v>
      </c>
      <c r="R23" s="73">
        <f>+CUY!$S24</f>
        <v>142.34187578160058</v>
      </c>
      <c r="S23" s="187">
        <f>+[1]IPCse!$DI25</f>
        <v>142.88225291644002</v>
      </c>
      <c r="T23" s="73">
        <f>+PAT!$P24</f>
        <v>144.72460000000001</v>
      </c>
      <c r="U23" s="73">
        <f>+PAT!$S24</f>
        <v>139.80456979936642</v>
      </c>
      <c r="V23" s="187">
        <f>+[1]IPCse!$DJ25</f>
        <v>140.59087796431743</v>
      </c>
      <c r="X23" s="169">
        <f t="shared" si="50"/>
        <v>3.1930887595530644E-2</v>
      </c>
      <c r="Y23" s="169">
        <f t="shared" si="51"/>
        <v>3.3234793349713687E-2</v>
      </c>
      <c r="Z23" s="189">
        <f t="shared" si="52"/>
        <v>3.7290015095868378E-2</v>
      </c>
      <c r="AA23" s="169">
        <f t="shared" si="53"/>
        <v>2.9012230632351699E-2</v>
      </c>
      <c r="AB23" s="169">
        <f t="shared" si="54"/>
        <v>3.2947643815876448E-2</v>
      </c>
      <c r="AC23" s="189">
        <f t="shared" si="55"/>
        <v>3.5780398737125241E-2</v>
      </c>
      <c r="AD23" s="169">
        <f t="shared" si="56"/>
        <v>3.4044687928444617E-2</v>
      </c>
      <c r="AE23" s="169">
        <f t="shared" si="57"/>
        <v>3.2776524079112912E-2</v>
      </c>
      <c r="AF23" s="189">
        <f t="shared" si="58"/>
        <v>3.8503045847190664E-2</v>
      </c>
      <c r="AG23" s="169">
        <f t="shared" si="59"/>
        <v>3.4644248767726982E-2</v>
      </c>
      <c r="AH23" s="169">
        <f t="shared" si="60"/>
        <v>3.7052409652881702E-2</v>
      </c>
      <c r="AI23" s="189">
        <f t="shared" si="61"/>
        <v>4.2117507744589222E-2</v>
      </c>
      <c r="AJ23" s="169">
        <f t="shared" si="62"/>
        <v>3.3908328585632974E-2</v>
      </c>
      <c r="AK23" s="169">
        <f t="shared" si="63"/>
        <v>3.2784969947236675E-2</v>
      </c>
      <c r="AL23" s="189">
        <f t="shared" si="64"/>
        <v>3.7035351973873532E-2</v>
      </c>
      <c r="AM23" s="169">
        <f t="shared" si="65"/>
        <v>3.6166762835312394E-2</v>
      </c>
      <c r="AN23" s="169">
        <f t="shared" si="66"/>
        <v>3.931071498684946E-2</v>
      </c>
      <c r="AO23" s="189">
        <f t="shared" si="67"/>
        <v>4.1505559300635264E-2</v>
      </c>
      <c r="AP23" s="169">
        <f t="shared" si="68"/>
        <v>3.4261318484046566E-2</v>
      </c>
      <c r="AQ23" s="169">
        <f t="shared" si="69"/>
        <v>3.0710115349383171E-2</v>
      </c>
      <c r="AR23" s="189">
        <f t="shared" si="70"/>
        <v>3.1262160381745341E-2</v>
      </c>
      <c r="AT23" s="24">
        <f t="shared" si="36"/>
        <v>3.7290015095868378E-2</v>
      </c>
      <c r="AU23" s="24">
        <f t="shared" si="37"/>
        <v>3.1930887595530644E-2</v>
      </c>
      <c r="AV23" s="24">
        <f t="shared" si="71"/>
        <v>5.3591275003377348E-3</v>
      </c>
      <c r="AW23" s="24">
        <f t="shared" si="38"/>
        <v>3.5780398737125241E-2</v>
      </c>
      <c r="AX23" s="24">
        <f t="shared" si="39"/>
        <v>2.9012230632351699E-2</v>
      </c>
      <c r="AY23" s="24">
        <f t="shared" si="72"/>
        <v>6.768168104773542E-3</v>
      </c>
      <c r="AZ23" s="24">
        <f t="shared" si="40"/>
        <v>3.8503045847190664E-2</v>
      </c>
      <c r="BA23" s="24">
        <f t="shared" si="41"/>
        <v>3.2776524079112912E-2</v>
      </c>
      <c r="BB23" s="24">
        <f t="shared" si="73"/>
        <v>5.7265217680777525E-3</v>
      </c>
      <c r="BC23" s="24">
        <f t="shared" si="42"/>
        <v>4.2117507744589222E-2</v>
      </c>
      <c r="BD23" s="24">
        <f t="shared" si="43"/>
        <v>3.4644248767726982E-2</v>
      </c>
      <c r="BE23" s="24">
        <f t="shared" si="74"/>
        <v>7.4732589768622404E-3</v>
      </c>
      <c r="BF23" s="24">
        <f t="shared" si="44"/>
        <v>3.7035351973873532E-2</v>
      </c>
      <c r="BG23" s="24">
        <f t="shared" si="45"/>
        <v>3.2784969947236675E-2</v>
      </c>
      <c r="BH23" s="24">
        <f t="shared" si="75"/>
        <v>4.2503820266368564E-3</v>
      </c>
      <c r="BI23" s="24">
        <f t="shared" si="46"/>
        <v>4.1505559300635264E-2</v>
      </c>
      <c r="BJ23" s="24">
        <f t="shared" si="47"/>
        <v>3.6166762835312394E-2</v>
      </c>
      <c r="BK23" s="24">
        <f t="shared" si="76"/>
        <v>5.3387964653228703E-3</v>
      </c>
      <c r="BL23" s="24">
        <f t="shared" si="48"/>
        <v>3.4261318484046566E-2</v>
      </c>
      <c r="BM23" s="24">
        <f t="shared" si="49"/>
        <v>3.0710115349383171E-2</v>
      </c>
      <c r="BN23" s="24">
        <f t="shared" si="77"/>
        <v>3.5512031346633943E-3</v>
      </c>
    </row>
    <row r="24" spans="1:66" x14ac:dyDescent="0.25">
      <c r="A24" s="35">
        <f>+NAC!A25</f>
        <v>43313</v>
      </c>
      <c r="B24" s="73">
        <f>+NAC!P25</f>
        <v>149.8236</v>
      </c>
      <c r="C24" s="73">
        <f>+NAC!S25</f>
        <v>147.07406798489421</v>
      </c>
      <c r="D24" s="187">
        <f>+[1]IPCse!$DK26</f>
        <v>148.02488809757526</v>
      </c>
      <c r="E24" s="73">
        <f>+GBA!$P25</f>
        <v>149.87029999999999</v>
      </c>
      <c r="F24" s="73">
        <f>+GBA!$S25</f>
        <v>147.05761781427671</v>
      </c>
      <c r="G24" s="187">
        <f>+[1]IPCse!$DE26</f>
        <v>148.05458664738785</v>
      </c>
      <c r="H24" s="73">
        <f>+PAM!$P25</f>
        <v>150.32849999999999</v>
      </c>
      <c r="I24" s="73">
        <f>+PAM!$S25</f>
        <v>147.92528342363451</v>
      </c>
      <c r="J24" s="187">
        <f>+[1]IPCse!$DF26</f>
        <v>148.97319191985059</v>
      </c>
      <c r="K24" s="73">
        <f>+NOA!$P25</f>
        <v>148.04310000000001</v>
      </c>
      <c r="L24" s="73">
        <f>+NOA!$S25</f>
        <v>147.15005702838516</v>
      </c>
      <c r="M24" s="187">
        <f>+[1]IPCse!$DG26</f>
        <v>147.90460248869522</v>
      </c>
      <c r="N24" s="73">
        <f>+NEA!$P25</f>
        <v>148.29079999999999</v>
      </c>
      <c r="O24" s="73">
        <f>+NEA!$S25</f>
        <v>144.38391327931888</v>
      </c>
      <c r="P24" s="187">
        <f>+[1]IPCse!$DH26</f>
        <v>145.48728645213279</v>
      </c>
      <c r="Q24" s="73">
        <f>+CUY!$P25</f>
        <v>150.01230000000001</v>
      </c>
      <c r="R24" s="73">
        <f>+CUY!$S25</f>
        <v>146.25260294689602</v>
      </c>
      <c r="S24" s="187">
        <f>+[1]IPCse!$DI26</f>
        <v>146.74697095726029</v>
      </c>
      <c r="T24" s="73">
        <f>+PAT!$P25</f>
        <v>149.6046</v>
      </c>
      <c r="U24" s="73">
        <f>+PAT!$S25</f>
        <v>144.51016942223563</v>
      </c>
      <c r="V24" s="187">
        <f>+[1]IPCse!$DJ26</f>
        <v>144.77381967156887</v>
      </c>
      <c r="X24" s="169">
        <f t="shared" si="50"/>
        <v>3.3522805662095312E-2</v>
      </c>
      <c r="Y24" s="169">
        <f t="shared" si="51"/>
        <v>3.0484389374460852E-2</v>
      </c>
      <c r="Z24" s="189">
        <f t="shared" si="52"/>
        <v>3.0456734450290845E-2</v>
      </c>
      <c r="AA24" s="169">
        <f t="shared" si="53"/>
        <v>3.2115553737460001E-2</v>
      </c>
      <c r="AB24" s="169">
        <f t="shared" si="54"/>
        <v>2.6887233324256465E-2</v>
      </c>
      <c r="AC24" s="189">
        <f t="shared" si="55"/>
        <v>2.6578859471299454E-2</v>
      </c>
      <c r="AD24" s="169">
        <f t="shared" si="56"/>
        <v>3.5956662081664259E-2</v>
      </c>
      <c r="AE24" s="169">
        <f t="shared" si="57"/>
        <v>3.3815341604627402E-2</v>
      </c>
      <c r="AF24" s="189">
        <f t="shared" si="58"/>
        <v>3.5114507068457756E-2</v>
      </c>
      <c r="AG24" s="169">
        <f t="shared" si="59"/>
        <v>3.1720345804455263E-2</v>
      </c>
      <c r="AH24" s="169">
        <f t="shared" si="60"/>
        <v>3.5396871555754883E-2</v>
      </c>
      <c r="AI24" s="189">
        <f t="shared" si="61"/>
        <v>3.423114658896842E-2</v>
      </c>
      <c r="AJ24" s="169">
        <f t="shared" si="62"/>
        <v>3.5665996200692662E-2</v>
      </c>
      <c r="AK24" s="169">
        <f t="shared" si="63"/>
        <v>3.5383278198602319E-2</v>
      </c>
      <c r="AL24" s="189">
        <f t="shared" si="64"/>
        <v>3.2541945822727181E-2</v>
      </c>
      <c r="AM24" s="169">
        <f t="shared" si="65"/>
        <v>3.0056648470491387E-2</v>
      </c>
      <c r="AN24" s="169">
        <f t="shared" si="66"/>
        <v>2.7474185961240183E-2</v>
      </c>
      <c r="AO24" s="189">
        <f t="shared" si="67"/>
        <v>2.7048271999745355E-2</v>
      </c>
      <c r="AP24" s="169">
        <f t="shared" si="68"/>
        <v>3.3719215668932545E-2</v>
      </c>
      <c r="AQ24" s="169">
        <f t="shared" si="69"/>
        <v>3.3658410662986249E-2</v>
      </c>
      <c r="AR24" s="189">
        <f t="shared" si="70"/>
        <v>2.9752582584434029E-2</v>
      </c>
      <c r="AT24" s="24">
        <f t="shared" si="36"/>
        <v>3.3522805662095312E-2</v>
      </c>
      <c r="AU24" s="24">
        <f t="shared" si="37"/>
        <v>3.0456734450290845E-2</v>
      </c>
      <c r="AV24" s="24">
        <f t="shared" si="71"/>
        <v>3.0660712118044664E-3</v>
      </c>
      <c r="AW24" s="24">
        <f t="shared" si="38"/>
        <v>3.2115553737460001E-2</v>
      </c>
      <c r="AX24" s="24">
        <f t="shared" si="39"/>
        <v>2.6578859471299454E-2</v>
      </c>
      <c r="AY24" s="24">
        <f t="shared" si="72"/>
        <v>5.5366942661605467E-3</v>
      </c>
      <c r="AZ24" s="24">
        <f t="shared" si="40"/>
        <v>3.5956662081664259E-2</v>
      </c>
      <c r="BA24" s="24">
        <f t="shared" si="41"/>
        <v>3.3815341604627402E-2</v>
      </c>
      <c r="BB24" s="24">
        <f t="shared" si="73"/>
        <v>2.1413204770368566E-3</v>
      </c>
      <c r="BC24" s="24">
        <f t="shared" si="42"/>
        <v>3.5396871555754883E-2</v>
      </c>
      <c r="BD24" s="24">
        <f t="shared" si="43"/>
        <v>3.1720345804455263E-2</v>
      </c>
      <c r="BE24" s="24">
        <f t="shared" si="74"/>
        <v>3.6765257512996197E-3</v>
      </c>
      <c r="BF24" s="24">
        <f t="shared" si="44"/>
        <v>3.5665996200692662E-2</v>
      </c>
      <c r="BG24" s="24">
        <f t="shared" si="45"/>
        <v>3.2541945822727181E-2</v>
      </c>
      <c r="BH24" s="24">
        <f t="shared" si="75"/>
        <v>3.1240503779654816E-3</v>
      </c>
      <c r="BI24" s="24">
        <f t="shared" si="46"/>
        <v>3.0056648470491387E-2</v>
      </c>
      <c r="BJ24" s="24">
        <f t="shared" si="47"/>
        <v>2.7048271999745355E-2</v>
      </c>
      <c r="BK24" s="24">
        <f t="shared" si="76"/>
        <v>3.0083764707460325E-3</v>
      </c>
      <c r="BL24" s="24">
        <f t="shared" si="48"/>
        <v>3.3719215668932545E-2</v>
      </c>
      <c r="BM24" s="24">
        <f t="shared" si="49"/>
        <v>2.9752582584434029E-2</v>
      </c>
      <c r="BN24" s="24">
        <f t="shared" si="77"/>
        <v>3.9666330844985165E-3</v>
      </c>
    </row>
    <row r="25" spans="1:66" x14ac:dyDescent="0.25">
      <c r="A25" s="35">
        <f>+NAC!A26</f>
        <v>43344</v>
      </c>
      <c r="B25" s="73">
        <f>+NAC!P26</f>
        <v>161.27199999999999</v>
      </c>
      <c r="C25" s="73">
        <f>+NAC!S26</f>
        <v>157.90007612989069</v>
      </c>
      <c r="D25" s="187">
        <f>+[1]IPCse!$DK27</f>
        <v>157.21274271738076</v>
      </c>
      <c r="E25" s="73">
        <f>+GBA!$P26</f>
        <v>161.58019999999999</v>
      </c>
      <c r="F25" s="73">
        <f>+GBA!$S26</f>
        <v>158.84321707201522</v>
      </c>
      <c r="G25" s="187">
        <f>+[1]IPCse!$DE27</f>
        <v>157.6585103103703</v>
      </c>
      <c r="H25" s="73">
        <f>+PAM!$P26</f>
        <v>161.446</v>
      </c>
      <c r="I25" s="73">
        <f>+PAM!$S26</f>
        <v>157.70935416605653</v>
      </c>
      <c r="J25" s="187">
        <f>+[1]IPCse!$DF27</f>
        <v>157.66947286129337</v>
      </c>
      <c r="K25" s="73">
        <f>+NOA!$P26</f>
        <v>159.29</v>
      </c>
      <c r="L25" s="73">
        <f>+NOA!$S26</f>
        <v>156.92345378242561</v>
      </c>
      <c r="M25" s="187">
        <f>+[1]IPCse!$DG27</f>
        <v>156.72708369389946</v>
      </c>
      <c r="N25" s="73">
        <f>+NEA!$P26</f>
        <v>160.07339999999999</v>
      </c>
      <c r="O25" s="73">
        <f>+NEA!$S26</f>
        <v>155.14970081021696</v>
      </c>
      <c r="P25" s="187">
        <f>+[1]IPCse!$DH27</f>
        <v>154.88842660860084</v>
      </c>
      <c r="Q25" s="73">
        <f>+CUY!$P26</f>
        <v>162.55600000000001</v>
      </c>
      <c r="R25" s="73">
        <f>+CUY!$S26</f>
        <v>157.90232566940912</v>
      </c>
      <c r="S25" s="187">
        <f>+[1]IPCse!$DI27</f>
        <v>157.27089982918557</v>
      </c>
      <c r="T25" s="73">
        <f>+PAT!$P26</f>
        <v>159.66749999999999</v>
      </c>
      <c r="U25" s="73">
        <f>+PAT!$S26</f>
        <v>153.28860532508679</v>
      </c>
      <c r="V25" s="187">
        <f>+[1]IPCse!$DJ27</f>
        <v>152.39757945562761</v>
      </c>
      <c r="X25" s="169">
        <f t="shared" si="50"/>
        <v>7.6412527799358587E-2</v>
      </c>
      <c r="Y25" s="169">
        <f t="shared" si="51"/>
        <v>7.3609224884623403E-2</v>
      </c>
      <c r="Z25" s="189">
        <f t="shared" si="52"/>
        <v>6.2069660973153695E-2</v>
      </c>
      <c r="AA25" s="169">
        <f t="shared" si="53"/>
        <v>7.8133559484434345E-2</v>
      </c>
      <c r="AB25" s="169">
        <f t="shared" si="54"/>
        <v>8.0142732031895703E-2</v>
      </c>
      <c r="AC25" s="189">
        <f t="shared" si="55"/>
        <v>6.4867451123655551E-2</v>
      </c>
      <c r="AD25" s="169">
        <f t="shared" si="56"/>
        <v>7.3954705860831416E-2</v>
      </c>
      <c r="AE25" s="169">
        <f t="shared" si="57"/>
        <v>6.614197732785132E-2</v>
      </c>
      <c r="AF25" s="189">
        <f t="shared" si="58"/>
        <v>5.8374804415290305E-2</v>
      </c>
      <c r="AG25" s="169">
        <f t="shared" si="59"/>
        <v>7.5970443742396476E-2</v>
      </c>
      <c r="AH25" s="169">
        <f t="shared" si="60"/>
        <v>6.6417893077371781E-2</v>
      </c>
      <c r="AI25" s="189">
        <f t="shared" si="61"/>
        <v>5.9649808435667584E-2</v>
      </c>
      <c r="AJ25" s="169">
        <f t="shared" si="62"/>
        <v>7.9456041777372644E-2</v>
      </c>
      <c r="AK25" s="169">
        <f t="shared" si="63"/>
        <v>7.4563621987936202E-2</v>
      </c>
      <c r="AL25" s="189">
        <f t="shared" si="64"/>
        <v>6.4618293362431745E-2</v>
      </c>
      <c r="AM25" s="169">
        <f t="shared" si="65"/>
        <v>8.3617810006246129E-2</v>
      </c>
      <c r="AN25" s="169">
        <f t="shared" si="66"/>
        <v>7.9654806053216731E-2</v>
      </c>
      <c r="AO25" s="189">
        <f t="shared" si="67"/>
        <v>7.1714794542439675E-2</v>
      </c>
      <c r="AP25" s="169">
        <f t="shared" si="68"/>
        <v>6.7263306074813123E-2</v>
      </c>
      <c r="AQ25" s="169">
        <f t="shared" si="69"/>
        <v>6.0746146364287767E-2</v>
      </c>
      <c r="AR25" s="189">
        <f t="shared" si="70"/>
        <v>5.2659795820500177E-2</v>
      </c>
      <c r="AT25" s="24">
        <f t="shared" si="36"/>
        <v>7.6412527799358587E-2</v>
      </c>
      <c r="AU25" s="24">
        <f t="shared" si="37"/>
        <v>6.2069660973153695E-2</v>
      </c>
      <c r="AV25" s="24">
        <f t="shared" si="71"/>
        <v>1.4342866826204892E-2</v>
      </c>
      <c r="AW25" s="24">
        <f t="shared" si="38"/>
        <v>8.0142732031895703E-2</v>
      </c>
      <c r="AX25" s="24">
        <f t="shared" si="39"/>
        <v>6.4867451123655551E-2</v>
      </c>
      <c r="AY25" s="24">
        <f t="shared" si="72"/>
        <v>1.5275280908240152E-2</v>
      </c>
      <c r="AZ25" s="24">
        <f t="shared" si="40"/>
        <v>7.3954705860831416E-2</v>
      </c>
      <c r="BA25" s="24">
        <f t="shared" si="41"/>
        <v>5.8374804415290305E-2</v>
      </c>
      <c r="BB25" s="24">
        <f t="shared" si="73"/>
        <v>1.5579901445541111E-2</v>
      </c>
      <c r="BC25" s="24">
        <f t="shared" si="42"/>
        <v>7.5970443742396476E-2</v>
      </c>
      <c r="BD25" s="24">
        <f t="shared" si="43"/>
        <v>5.9649808435667584E-2</v>
      </c>
      <c r="BE25" s="24">
        <f t="shared" si="74"/>
        <v>1.6320635306728892E-2</v>
      </c>
      <c r="BF25" s="24">
        <f t="shared" si="44"/>
        <v>7.9456041777372644E-2</v>
      </c>
      <c r="BG25" s="24">
        <f t="shared" si="45"/>
        <v>6.4618293362431745E-2</v>
      </c>
      <c r="BH25" s="24">
        <f t="shared" si="75"/>
        <v>1.4837748414940899E-2</v>
      </c>
      <c r="BI25" s="24">
        <f t="shared" si="46"/>
        <v>8.3617810006246129E-2</v>
      </c>
      <c r="BJ25" s="24">
        <f t="shared" si="47"/>
        <v>7.1714794542439675E-2</v>
      </c>
      <c r="BK25" s="24">
        <f t="shared" si="76"/>
        <v>1.1903015463806454E-2</v>
      </c>
      <c r="BL25" s="24">
        <f t="shared" si="48"/>
        <v>6.7263306074813123E-2</v>
      </c>
      <c r="BM25" s="24">
        <f t="shared" si="49"/>
        <v>5.2659795820500177E-2</v>
      </c>
      <c r="BN25" s="24">
        <f t="shared" si="77"/>
        <v>1.4603510254312946E-2</v>
      </c>
    </row>
    <row r="26" spans="1:66" x14ac:dyDescent="0.25">
      <c r="A26" s="35">
        <f>+NAC!A27</f>
        <v>43374</v>
      </c>
      <c r="B26" s="73">
        <f>+NAC!P27</f>
        <v>168.5933</v>
      </c>
      <c r="C26" s="73">
        <f>+NAC!S27</f>
        <v>165.37711159170101</v>
      </c>
      <c r="D26" s="187">
        <f>+[1]IPCse!$DK28</f>
        <v>163.89391977219347</v>
      </c>
      <c r="E26" s="73">
        <f>+GBA!$P27</f>
        <v>168.46190000000001</v>
      </c>
      <c r="F26" s="73">
        <f>+GBA!$S27</f>
        <v>165.95873741313963</v>
      </c>
      <c r="G26" s="187">
        <f>+[1]IPCse!$DE28</f>
        <v>163.94944781013299</v>
      </c>
      <c r="H26" s="73">
        <f>+PAM!$P27</f>
        <v>168.904</v>
      </c>
      <c r="I26" s="73">
        <f>+PAM!$S27</f>
        <v>165.32816393322599</v>
      </c>
      <c r="J26" s="187">
        <f>+[1]IPCse!$DF28</f>
        <v>164.60454345968336</v>
      </c>
      <c r="K26" s="73">
        <f>+NOA!$P27</f>
        <v>167.1825</v>
      </c>
      <c r="L26" s="73">
        <f>+NOA!$S27</f>
        <v>164.90958970528317</v>
      </c>
      <c r="M26" s="187">
        <f>+[1]IPCse!$DG28</f>
        <v>163.96932372261156</v>
      </c>
      <c r="N26" s="73">
        <f>+NEA!$P27</f>
        <v>168.4787</v>
      </c>
      <c r="O26" s="73">
        <f>+NEA!$S27</f>
        <v>163.21951878604781</v>
      </c>
      <c r="P26" s="187">
        <f>+[1]IPCse!$DH28</f>
        <v>162.11802669652982</v>
      </c>
      <c r="Q26" s="73">
        <f>+CUY!$P27</f>
        <v>170.41290000000001</v>
      </c>
      <c r="R26" s="73">
        <f>+CUY!$S27</f>
        <v>165.22162761406133</v>
      </c>
      <c r="S26" s="187">
        <f>+[1]IPCse!$DI28</f>
        <v>164.30785616374447</v>
      </c>
      <c r="T26" s="73">
        <f>+PAT!$P27</f>
        <v>167.7414</v>
      </c>
      <c r="U26" s="73">
        <f>+PAT!$S27</f>
        <v>160.91971443656664</v>
      </c>
      <c r="V26" s="187">
        <f>+[1]IPCse!$DJ28</f>
        <v>159.20456457615285</v>
      </c>
      <c r="X26" s="169">
        <f t="shared" si="50"/>
        <v>4.5397217123865241E-2</v>
      </c>
      <c r="Y26" s="169">
        <f t="shared" si="51"/>
        <v>4.7352956661399048E-2</v>
      </c>
      <c r="Z26" s="189">
        <f t="shared" si="52"/>
        <v>4.2497681417742239E-2</v>
      </c>
      <c r="AA26" s="169">
        <f t="shared" si="53"/>
        <v>4.2589995556386429E-2</v>
      </c>
      <c r="AB26" s="169">
        <f t="shared" si="54"/>
        <v>4.4795871503272355E-2</v>
      </c>
      <c r="AC26" s="189">
        <f t="shared" si="55"/>
        <v>3.9902302053838934E-2</v>
      </c>
      <c r="AD26" s="169">
        <f t="shared" si="56"/>
        <v>4.6195012573863714E-2</v>
      </c>
      <c r="AE26" s="169">
        <f t="shared" si="57"/>
        <v>4.8309181198899598E-2</v>
      </c>
      <c r="AF26" s="189">
        <f t="shared" si="58"/>
        <v>4.3984865760862801E-2</v>
      </c>
      <c r="AG26" s="169">
        <f t="shared" si="59"/>
        <v>4.9547994224370617E-2</v>
      </c>
      <c r="AH26" s="169">
        <f t="shared" si="60"/>
        <v>5.0891920425931492E-2</v>
      </c>
      <c r="AI26" s="189">
        <f t="shared" si="61"/>
        <v>4.6209243852560755E-2</v>
      </c>
      <c r="AJ26" s="169">
        <f t="shared" si="62"/>
        <v>5.2509036479515103E-2</v>
      </c>
      <c r="AK26" s="169">
        <f t="shared" si="63"/>
        <v>5.2013106913445295E-2</v>
      </c>
      <c r="AL26" s="189">
        <f t="shared" si="64"/>
        <v>4.6676180049255667E-2</v>
      </c>
      <c r="AM26" s="169">
        <f t="shared" si="65"/>
        <v>4.8333497379364543E-2</v>
      </c>
      <c r="AN26" s="169">
        <f t="shared" si="66"/>
        <v>4.635335112147887E-2</v>
      </c>
      <c r="AO26" s="189">
        <f t="shared" si="67"/>
        <v>4.4744172902945634E-2</v>
      </c>
      <c r="AP26" s="169">
        <f t="shared" si="68"/>
        <v>5.0566959462633454E-2</v>
      </c>
      <c r="AQ26" s="169">
        <f t="shared" si="69"/>
        <v>4.9782624711707468E-2</v>
      </c>
      <c r="AR26" s="189">
        <f t="shared" si="70"/>
        <v>4.4665966118623057E-2</v>
      </c>
      <c r="AT26" s="24">
        <f t="shared" si="36"/>
        <v>4.7352956661399048E-2</v>
      </c>
      <c r="AU26" s="24">
        <f t="shared" si="37"/>
        <v>4.2497681417742239E-2</v>
      </c>
      <c r="AV26" s="24">
        <f t="shared" si="71"/>
        <v>4.8552752436568092E-3</v>
      </c>
      <c r="AW26" s="24">
        <f t="shared" si="38"/>
        <v>4.4795871503272355E-2</v>
      </c>
      <c r="AX26" s="24">
        <f t="shared" si="39"/>
        <v>3.9902302053838934E-2</v>
      </c>
      <c r="AY26" s="24">
        <f t="shared" si="72"/>
        <v>4.8935694494334214E-3</v>
      </c>
      <c r="AZ26" s="24">
        <f t="shared" si="40"/>
        <v>4.8309181198899598E-2</v>
      </c>
      <c r="BA26" s="24">
        <f t="shared" si="41"/>
        <v>4.3984865760862801E-2</v>
      </c>
      <c r="BB26" s="24">
        <f t="shared" si="73"/>
        <v>4.3243154380367965E-3</v>
      </c>
      <c r="BC26" s="24">
        <f t="shared" si="42"/>
        <v>5.0891920425931492E-2</v>
      </c>
      <c r="BD26" s="24">
        <f t="shared" si="43"/>
        <v>4.6209243852560755E-2</v>
      </c>
      <c r="BE26" s="24">
        <f t="shared" si="74"/>
        <v>4.6826765733707365E-3</v>
      </c>
      <c r="BF26" s="24">
        <f t="shared" si="44"/>
        <v>5.2509036479515103E-2</v>
      </c>
      <c r="BG26" s="24">
        <f t="shared" si="45"/>
        <v>4.6676180049255667E-2</v>
      </c>
      <c r="BH26" s="24">
        <f t="shared" si="75"/>
        <v>5.8328564302594366E-3</v>
      </c>
      <c r="BI26" s="24">
        <f t="shared" si="46"/>
        <v>4.8333497379364543E-2</v>
      </c>
      <c r="BJ26" s="24">
        <f t="shared" si="47"/>
        <v>4.4744172902945634E-2</v>
      </c>
      <c r="BK26" s="24">
        <f t="shared" si="76"/>
        <v>3.5893244764189092E-3</v>
      </c>
      <c r="BL26" s="24">
        <f t="shared" si="48"/>
        <v>5.0566959462633454E-2</v>
      </c>
      <c r="BM26" s="24">
        <f t="shared" si="49"/>
        <v>4.4665966118623057E-2</v>
      </c>
      <c r="BN26" s="24">
        <f t="shared" si="77"/>
        <v>5.9009933440103968E-3</v>
      </c>
    </row>
    <row r="27" spans="1:66" x14ac:dyDescent="0.25">
      <c r="A27" s="35">
        <f>+NAC!A28</f>
        <v>43405</v>
      </c>
      <c r="B27" s="73">
        <f>+NAC!P28</f>
        <v>174.15459999999999</v>
      </c>
      <c r="C27" s="73">
        <f>+NAC!S28</f>
        <v>170.68770930806414</v>
      </c>
      <c r="D27" s="187">
        <f>+[1]IPCse!$DK29</f>
        <v>169.81555189467224</v>
      </c>
      <c r="E27" s="73">
        <f>+GBA!$P28</f>
        <v>173.80850000000001</v>
      </c>
      <c r="F27" s="73">
        <f>+GBA!$S28</f>
        <v>171.2523273215414</v>
      </c>
      <c r="G27" s="187">
        <f>+[1]IPCse!$DE29</f>
        <v>170.10282447717506</v>
      </c>
      <c r="H27" s="73">
        <f>+PAM!$P28</f>
        <v>174.34</v>
      </c>
      <c r="I27" s="73">
        <f>+PAM!$S28</f>
        <v>170.56216185385856</v>
      </c>
      <c r="J27" s="187">
        <f>+[1]IPCse!$DF29</f>
        <v>170.11830672415903</v>
      </c>
      <c r="K27" s="73">
        <f>+NOA!$P28</f>
        <v>173.41300000000001</v>
      </c>
      <c r="L27" s="73">
        <f>+NOA!$S28</f>
        <v>169.87395030558193</v>
      </c>
      <c r="M27" s="187">
        <f>+[1]IPCse!$DG29</f>
        <v>169.5416940070011</v>
      </c>
      <c r="N27" s="73">
        <f>+NEA!$P28</f>
        <v>174.04499999999999</v>
      </c>
      <c r="O27" s="73">
        <f>+NEA!$S28</f>
        <v>168.22878358967318</v>
      </c>
      <c r="P27" s="187">
        <f>+[1]IPCse!$DH29</f>
        <v>167.48802074287303</v>
      </c>
      <c r="Q27" s="73">
        <f>+CUY!$P28</f>
        <v>176.66900000000001</v>
      </c>
      <c r="R27" s="73">
        <f>+CUY!$S28</f>
        <v>170.85268939416602</v>
      </c>
      <c r="S27" s="187">
        <f>+[1]IPCse!$DI29</f>
        <v>170.57716224565453</v>
      </c>
      <c r="T27" s="73">
        <f>+PAT!$P28</f>
        <v>174.5566</v>
      </c>
      <c r="U27" s="73">
        <f>+PAT!$S28</f>
        <v>168.13442662543372</v>
      </c>
      <c r="V27" s="187">
        <f>+[1]IPCse!$DJ29</f>
        <v>166.5885305080524</v>
      </c>
      <c r="X27" s="169">
        <f t="shared" si="50"/>
        <v>3.2986482855487109E-2</v>
      </c>
      <c r="Y27" s="169">
        <f t="shared" si="51"/>
        <v>3.2112047823609657E-2</v>
      </c>
      <c r="Z27" s="189">
        <f t="shared" si="52"/>
        <v>3.6130883505072209E-2</v>
      </c>
      <c r="AA27" s="169">
        <f t="shared" si="53"/>
        <v>3.1737740106219769E-2</v>
      </c>
      <c r="AB27" s="169">
        <f t="shared" si="54"/>
        <v>3.1897024470750601E-2</v>
      </c>
      <c r="AC27" s="189">
        <f t="shared" si="55"/>
        <v>3.7532158535649174E-2</v>
      </c>
      <c r="AD27" s="169">
        <f t="shared" si="56"/>
        <v>3.2183962487567053E-2</v>
      </c>
      <c r="AE27" s="169">
        <f t="shared" si="57"/>
        <v>3.1658235330953799E-2</v>
      </c>
      <c r="AF27" s="189">
        <f t="shared" si="58"/>
        <v>3.3497029599466321E-2</v>
      </c>
      <c r="AG27" s="169">
        <f t="shared" si="59"/>
        <v>3.7267656602814281E-2</v>
      </c>
      <c r="AH27" s="169">
        <f t="shared" si="60"/>
        <v>3.0103528904357635E-2</v>
      </c>
      <c r="AI27" s="189">
        <f t="shared" si="61"/>
        <v>3.3984224352942682E-2</v>
      </c>
      <c r="AJ27" s="169">
        <f t="shared" si="62"/>
        <v>3.3038597757461208E-2</v>
      </c>
      <c r="AK27" s="169">
        <f t="shared" si="63"/>
        <v>3.0690353953264804E-2</v>
      </c>
      <c r="AL27" s="189">
        <f t="shared" si="64"/>
        <v>3.3123978596133252E-2</v>
      </c>
      <c r="AM27" s="169">
        <f t="shared" si="65"/>
        <v>3.6711422668119553E-2</v>
      </c>
      <c r="AN27" s="169">
        <f t="shared" si="66"/>
        <v>3.4081868466144138E-2</v>
      </c>
      <c r="AO27" s="189">
        <f t="shared" si="67"/>
        <v>3.8155851024324949E-2</v>
      </c>
      <c r="AP27" s="169">
        <f t="shared" si="68"/>
        <v>4.0629206624005709E-2</v>
      </c>
      <c r="AQ27" s="169">
        <f t="shared" si="69"/>
        <v>4.4834234351758484E-2</v>
      </c>
      <c r="AR27" s="189">
        <f t="shared" si="70"/>
        <v>4.6380365736106599E-2</v>
      </c>
      <c r="AT27" s="24">
        <f t="shared" si="36"/>
        <v>3.6130883505072209E-2</v>
      </c>
      <c r="AU27" s="24">
        <f t="shared" si="37"/>
        <v>3.2112047823609657E-2</v>
      </c>
      <c r="AV27" s="24">
        <f t="shared" si="71"/>
        <v>4.0188356814625514E-3</v>
      </c>
      <c r="AW27" s="24">
        <f t="shared" si="38"/>
        <v>3.7532158535649174E-2</v>
      </c>
      <c r="AX27" s="24">
        <f t="shared" si="39"/>
        <v>3.1737740106219769E-2</v>
      </c>
      <c r="AY27" s="24">
        <f t="shared" si="72"/>
        <v>5.7944184294294043E-3</v>
      </c>
      <c r="AZ27" s="24">
        <f t="shared" si="40"/>
        <v>3.3497029599466321E-2</v>
      </c>
      <c r="BA27" s="24">
        <f t="shared" si="41"/>
        <v>3.1658235330953799E-2</v>
      </c>
      <c r="BB27" s="24">
        <f t="shared" si="73"/>
        <v>1.8387942685125225E-3</v>
      </c>
      <c r="BC27" s="24">
        <f t="shared" si="42"/>
        <v>3.7267656602814281E-2</v>
      </c>
      <c r="BD27" s="24">
        <f t="shared" si="43"/>
        <v>3.0103528904357635E-2</v>
      </c>
      <c r="BE27" s="24">
        <f t="shared" si="74"/>
        <v>7.164127698456646E-3</v>
      </c>
      <c r="BF27" s="24">
        <f t="shared" si="44"/>
        <v>3.3123978596133252E-2</v>
      </c>
      <c r="BG27" s="24">
        <f t="shared" si="45"/>
        <v>3.0690353953264804E-2</v>
      </c>
      <c r="BH27" s="24">
        <f t="shared" si="75"/>
        <v>2.4336246428684483E-3</v>
      </c>
      <c r="BI27" s="24">
        <f t="shared" si="46"/>
        <v>3.8155851024324949E-2</v>
      </c>
      <c r="BJ27" s="24">
        <f t="shared" si="47"/>
        <v>3.4081868466144138E-2</v>
      </c>
      <c r="BK27" s="24">
        <f t="shared" si="76"/>
        <v>4.0739825581808109E-3</v>
      </c>
      <c r="BL27" s="24">
        <f t="shared" si="48"/>
        <v>4.6380365736106599E-2</v>
      </c>
      <c r="BM27" s="24">
        <f t="shared" si="49"/>
        <v>4.0629206624005709E-2</v>
      </c>
      <c r="BN27" s="24">
        <f t="shared" si="77"/>
        <v>5.7511591121008898E-3</v>
      </c>
    </row>
    <row r="28" spans="1:66" x14ac:dyDescent="0.25">
      <c r="A28" s="35">
        <f>+NAC!A29</f>
        <v>43435</v>
      </c>
      <c r="B28" s="73">
        <f>+NAC!P29</f>
        <v>178.93260000000001</v>
      </c>
      <c r="C28" s="73">
        <f>+NAC!S29</f>
        <v>173.99868443917677</v>
      </c>
      <c r="D28" s="187">
        <f>+[1]IPCse!$DK30</f>
        <v>173.93015675176011</v>
      </c>
      <c r="E28" s="73">
        <f>+GBA!$P29</f>
        <v>178.9256</v>
      </c>
      <c r="F28" s="73">
        <f>+GBA!$S29</f>
        <v>174.27188112760584</v>
      </c>
      <c r="G28" s="187">
        <f>+[1]IPCse!$DE30</f>
        <v>174.25267331300529</v>
      </c>
      <c r="H28" s="73">
        <f>+PAM!$P29</f>
        <v>178.78800000000001</v>
      </c>
      <c r="I28" s="73">
        <f>+PAM!$S29</f>
        <v>174.08077063991806</v>
      </c>
      <c r="J28" s="187">
        <f>+[1]IPCse!$DF30</f>
        <v>174.19305516782745</v>
      </c>
      <c r="K28" s="73">
        <f>+NOA!$P29</f>
        <v>177.3631</v>
      </c>
      <c r="L28" s="73">
        <f>+NOA!$S29</f>
        <v>173.28623532527502</v>
      </c>
      <c r="M28" s="187">
        <f>+[1]IPCse!$DG30</f>
        <v>173.40843039305622</v>
      </c>
      <c r="N28" s="73">
        <f>+NEA!$P29</f>
        <v>178.54179999999999</v>
      </c>
      <c r="O28" s="73">
        <f>+NEA!$S29</f>
        <v>172.03829024993135</v>
      </c>
      <c r="P28" s="187">
        <f>+[1]IPCse!$DH30</f>
        <v>171.11423228511273</v>
      </c>
      <c r="Q28" s="73">
        <f>+CUY!$P29</f>
        <v>181.67609999999999</v>
      </c>
      <c r="R28" s="73">
        <f>+CUY!$S29</f>
        <v>174.21443549738217</v>
      </c>
      <c r="S28" s="187">
        <f>+[1]IPCse!$DI30</f>
        <v>174.61713735860533</v>
      </c>
      <c r="T28" s="73">
        <f>+PAT!$P29</f>
        <v>179.72790000000001</v>
      </c>
      <c r="U28" s="73">
        <f>+PAT!$S29</f>
        <v>172.14463508824861</v>
      </c>
      <c r="V28" s="187">
        <f>+[1]IPCse!$DJ30</f>
        <v>171.5965518311568</v>
      </c>
      <c r="X28" s="169">
        <f t="shared" si="50"/>
        <v>2.7435393610045544E-2</v>
      </c>
      <c r="Y28" s="169">
        <f t="shared" si="51"/>
        <v>1.9397853217051786E-2</v>
      </c>
      <c r="Z28" s="189">
        <f t="shared" si="52"/>
        <v>2.4229847096925106E-2</v>
      </c>
      <c r="AA28" s="169">
        <f t="shared" si="53"/>
        <v>2.9441022734791433E-2</v>
      </c>
      <c r="AB28" s="169">
        <f t="shared" si="54"/>
        <v>1.763219135933225E-2</v>
      </c>
      <c r="AC28" s="189">
        <f t="shared" si="55"/>
        <v>2.4396119515270431E-2</v>
      </c>
      <c r="AD28" s="169">
        <f t="shared" si="56"/>
        <v>2.551336468968679E-2</v>
      </c>
      <c r="AE28" s="169">
        <f t="shared" si="57"/>
        <v>2.0629480465159222E-2</v>
      </c>
      <c r="AF28" s="189">
        <f t="shared" si="58"/>
        <v>2.395243946482184E-2</v>
      </c>
      <c r="AG28" s="169">
        <f t="shared" si="59"/>
        <v>2.2778569080749378E-2</v>
      </c>
      <c r="AH28" s="169">
        <f t="shared" si="60"/>
        <v>2.0087158823085094E-2</v>
      </c>
      <c r="AI28" s="189">
        <f t="shared" si="61"/>
        <v>2.2806993929737729E-2</v>
      </c>
      <c r="AJ28" s="169">
        <f t="shared" si="62"/>
        <v>2.5836996179149141E-2</v>
      </c>
      <c r="AK28" s="169">
        <f t="shared" si="63"/>
        <v>2.2644797037526754E-2</v>
      </c>
      <c r="AL28" s="189">
        <f t="shared" si="64"/>
        <v>2.1650572537403434E-2</v>
      </c>
      <c r="AM28" s="169">
        <f t="shared" si="65"/>
        <v>2.8341701147343246E-2</v>
      </c>
      <c r="AN28" s="169">
        <f t="shared" si="66"/>
        <v>1.9676284377709852E-2</v>
      </c>
      <c r="AO28" s="189">
        <f t="shared" si="67"/>
        <v>2.368415009233571E-2</v>
      </c>
      <c r="AP28" s="169">
        <f t="shared" si="68"/>
        <v>2.9625347881432118E-2</v>
      </c>
      <c r="AQ28" s="169">
        <f t="shared" si="69"/>
        <v>2.3851203726103831E-2</v>
      </c>
      <c r="AR28" s="189">
        <f t="shared" si="70"/>
        <v>3.0062221617726204E-2</v>
      </c>
      <c r="AT28" s="24">
        <f t="shared" si="36"/>
        <v>2.7435393610045544E-2</v>
      </c>
      <c r="AU28" s="24">
        <f t="shared" si="37"/>
        <v>1.9397853217051786E-2</v>
      </c>
      <c r="AV28" s="24">
        <f t="shared" si="71"/>
        <v>8.0375403929937583E-3</v>
      </c>
      <c r="AW28" s="24">
        <f t="shared" si="38"/>
        <v>2.9441022734791433E-2</v>
      </c>
      <c r="AX28" s="24">
        <f t="shared" si="39"/>
        <v>1.763219135933225E-2</v>
      </c>
      <c r="AY28" s="24">
        <f t="shared" si="72"/>
        <v>1.1808831375459183E-2</v>
      </c>
      <c r="AZ28" s="24">
        <f t="shared" si="40"/>
        <v>2.551336468968679E-2</v>
      </c>
      <c r="BA28" s="24">
        <f t="shared" si="41"/>
        <v>2.0629480465159222E-2</v>
      </c>
      <c r="BB28" s="24">
        <f t="shared" si="73"/>
        <v>4.8838842245275682E-3</v>
      </c>
      <c r="BC28" s="24">
        <f t="shared" si="42"/>
        <v>2.2806993929737729E-2</v>
      </c>
      <c r="BD28" s="24">
        <f t="shared" si="43"/>
        <v>2.0087158823085094E-2</v>
      </c>
      <c r="BE28" s="24">
        <f t="shared" si="74"/>
        <v>2.7198351066526349E-3</v>
      </c>
      <c r="BF28" s="24">
        <f t="shared" si="44"/>
        <v>2.5836996179149141E-2</v>
      </c>
      <c r="BG28" s="24">
        <f t="shared" si="45"/>
        <v>2.1650572537403434E-2</v>
      </c>
      <c r="BH28" s="24">
        <f t="shared" si="75"/>
        <v>4.1864236417457068E-3</v>
      </c>
      <c r="BI28" s="24">
        <f t="shared" si="46"/>
        <v>2.8341701147343246E-2</v>
      </c>
      <c r="BJ28" s="24">
        <f t="shared" si="47"/>
        <v>1.9676284377709852E-2</v>
      </c>
      <c r="BK28" s="24">
        <f t="shared" si="76"/>
        <v>8.6654167696333939E-3</v>
      </c>
      <c r="BL28" s="24">
        <f t="shared" si="48"/>
        <v>3.0062221617726204E-2</v>
      </c>
      <c r="BM28" s="24">
        <f t="shared" si="49"/>
        <v>2.3851203726103831E-2</v>
      </c>
      <c r="BN28" s="24">
        <f t="shared" si="77"/>
        <v>6.2110178916223724E-3</v>
      </c>
    </row>
    <row r="29" spans="1:66" x14ac:dyDescent="0.25">
      <c r="A29" s="35">
        <f>+NAC!A30</f>
        <v>43466</v>
      </c>
      <c r="B29" s="73">
        <f>+NAC!P30</f>
        <v>184.3056</v>
      </c>
      <c r="C29" s="73">
        <f>+NAC!S30</f>
        <v>178.96547728663089</v>
      </c>
      <c r="D29" s="187">
        <f>+[1]IPCse!$DK31</f>
        <v>179.21426696625454</v>
      </c>
      <c r="E29" s="73">
        <f>+GBA!$P30</f>
        <v>184.08260000000001</v>
      </c>
      <c r="F29" s="73">
        <f>+GBA!$S30</f>
        <v>179.4326513739735</v>
      </c>
      <c r="G29" s="187">
        <f>+[1]IPCse!$DE31</f>
        <v>179.78253770552755</v>
      </c>
      <c r="H29" s="73">
        <f>+PAM!$P30</f>
        <v>184.06870000000001</v>
      </c>
      <c r="I29" s="73">
        <f>+PAM!$S30</f>
        <v>178.61016021379413</v>
      </c>
      <c r="J29" s="187">
        <f>+[1]IPCse!$DF31</f>
        <v>178.9684991027402</v>
      </c>
      <c r="K29" s="73">
        <f>+NOA!$P30</f>
        <v>183.27500000000001</v>
      </c>
      <c r="L29" s="73">
        <f>+NOA!$S30</f>
        <v>178.53022376748606</v>
      </c>
      <c r="M29" s="187">
        <f>+[1]IPCse!$DG31</f>
        <v>178.88560391375071</v>
      </c>
      <c r="N29" s="73">
        <f>+NEA!$P30</f>
        <v>184.42949999999999</v>
      </c>
      <c r="O29" s="73">
        <f>+NEA!$S30</f>
        <v>177.28957517165614</v>
      </c>
      <c r="P29" s="187">
        <f>+[1]IPCse!$DH31</f>
        <v>176.88317071506162</v>
      </c>
      <c r="Q29" s="73">
        <f>+CUY!$P30</f>
        <v>188.08699999999999</v>
      </c>
      <c r="R29" s="73">
        <f>+CUY!$S30</f>
        <v>179.27333035153328</v>
      </c>
      <c r="S29" s="187">
        <f>+[1]IPCse!$DI31</f>
        <v>180.04830416992189</v>
      </c>
      <c r="T29" s="73">
        <f>+PAT!$P30</f>
        <v>185.41069999999999</v>
      </c>
      <c r="U29" s="73">
        <f>+PAT!$S30</f>
        <v>177.00873965907374</v>
      </c>
      <c r="V29" s="187">
        <f>+[1]IPCse!$DJ31</f>
        <v>177.34824563350546</v>
      </c>
      <c r="X29" s="169">
        <f t="shared" si="50"/>
        <v>3.0028066433953393E-2</v>
      </c>
      <c r="Y29" s="169">
        <f t="shared" si="51"/>
        <v>2.8545002299660061E-2</v>
      </c>
      <c r="Z29" s="189">
        <f t="shared" si="52"/>
        <v>3.0380644237767873E-2</v>
      </c>
      <c r="AA29" s="169">
        <f t="shared" si="53"/>
        <v>2.8822035527616086E-2</v>
      </c>
      <c r="AB29" s="169">
        <f t="shared" si="54"/>
        <v>2.9613327250360255E-2</v>
      </c>
      <c r="AC29" s="189">
        <f t="shared" si="55"/>
        <v>3.1734746373670353E-2</v>
      </c>
      <c r="AD29" s="169">
        <f t="shared" si="56"/>
        <v>2.9536098619594053E-2</v>
      </c>
      <c r="AE29" s="169">
        <f t="shared" si="57"/>
        <v>2.6018896614635301E-2</v>
      </c>
      <c r="AF29" s="189">
        <f t="shared" si="58"/>
        <v>2.7414663175359122E-2</v>
      </c>
      <c r="AG29" s="169">
        <f t="shared" si="59"/>
        <v>3.3332186909227568E-2</v>
      </c>
      <c r="AH29" s="169">
        <f t="shared" si="60"/>
        <v>3.0262002243672592E-2</v>
      </c>
      <c r="AI29" s="189">
        <f t="shared" si="61"/>
        <v>3.158539356062251E-2</v>
      </c>
      <c r="AJ29" s="169">
        <f t="shared" si="62"/>
        <v>3.2976591476057582E-2</v>
      </c>
      <c r="AK29" s="169">
        <f t="shared" si="63"/>
        <v>3.0523931120775005E-2</v>
      </c>
      <c r="AL29" s="189">
        <f t="shared" si="64"/>
        <v>3.3713960276177346E-2</v>
      </c>
      <c r="AM29" s="169">
        <f t="shared" si="65"/>
        <v>3.528752543675262E-2</v>
      </c>
      <c r="AN29" s="169">
        <f t="shared" si="66"/>
        <v>2.9038321880204387E-2</v>
      </c>
      <c r="AO29" s="189">
        <f t="shared" si="67"/>
        <v>3.1103286272313291E-2</v>
      </c>
      <c r="AP29" s="169">
        <f t="shared" si="68"/>
        <v>3.1618908360916631E-2</v>
      </c>
      <c r="AQ29" s="169">
        <f t="shared" si="69"/>
        <v>2.8255917289153887E-2</v>
      </c>
      <c r="AR29" s="189">
        <f t="shared" si="70"/>
        <v>3.351870268353685E-2</v>
      </c>
      <c r="AT29" s="24">
        <f t="shared" si="36"/>
        <v>3.0380644237767873E-2</v>
      </c>
      <c r="AU29" s="24">
        <f t="shared" si="37"/>
        <v>2.8545002299660061E-2</v>
      </c>
      <c r="AV29" s="24">
        <f t="shared" si="71"/>
        <v>1.8356419381078126E-3</v>
      </c>
      <c r="AW29" s="24">
        <f t="shared" si="38"/>
        <v>3.1734746373670353E-2</v>
      </c>
      <c r="AX29" s="24">
        <f t="shared" si="39"/>
        <v>2.8822035527616086E-2</v>
      </c>
      <c r="AY29" s="24">
        <f t="shared" si="72"/>
        <v>2.9127108460542672E-3</v>
      </c>
      <c r="AZ29" s="24">
        <f t="shared" si="40"/>
        <v>2.9536098619594053E-2</v>
      </c>
      <c r="BA29" s="24">
        <f t="shared" si="41"/>
        <v>2.6018896614635301E-2</v>
      </c>
      <c r="BB29" s="24">
        <f t="shared" si="73"/>
        <v>3.5172020049587527E-3</v>
      </c>
      <c r="BC29" s="24">
        <f t="shared" si="42"/>
        <v>3.3332186909227568E-2</v>
      </c>
      <c r="BD29" s="24">
        <f t="shared" si="43"/>
        <v>3.0262002243672592E-2</v>
      </c>
      <c r="BE29" s="24">
        <f t="shared" si="74"/>
        <v>3.0701846655549758E-3</v>
      </c>
      <c r="BF29" s="24">
        <f t="shared" si="44"/>
        <v>3.3713960276177346E-2</v>
      </c>
      <c r="BG29" s="24">
        <f t="shared" si="45"/>
        <v>3.0523931120775005E-2</v>
      </c>
      <c r="BH29" s="24">
        <f t="shared" si="75"/>
        <v>3.1900291554023408E-3</v>
      </c>
      <c r="BI29" s="24">
        <f t="shared" si="46"/>
        <v>3.528752543675262E-2</v>
      </c>
      <c r="BJ29" s="24">
        <f t="shared" si="47"/>
        <v>2.9038321880204387E-2</v>
      </c>
      <c r="BK29" s="24">
        <f t="shared" si="76"/>
        <v>6.2492035565482329E-3</v>
      </c>
      <c r="BL29" s="24">
        <f t="shared" si="48"/>
        <v>3.351870268353685E-2</v>
      </c>
      <c r="BM29" s="24">
        <f t="shared" si="49"/>
        <v>2.8255917289153887E-2</v>
      </c>
      <c r="BN29" s="24">
        <f t="shared" si="77"/>
        <v>5.2627853943829628E-3</v>
      </c>
    </row>
    <row r="30" spans="1:66" x14ac:dyDescent="0.25">
      <c r="A30" s="35">
        <f>+NAC!A31</f>
        <v>43497</v>
      </c>
      <c r="B30" s="73">
        <f>+NAC!P31</f>
        <v>191.41149999999999</v>
      </c>
      <c r="C30" s="73">
        <f>+NAC!S31</f>
        <v>185.84854979790438</v>
      </c>
      <c r="D30" s="187">
        <f>+[1]IPCse!$DK32</f>
        <v>186.50600546853187</v>
      </c>
      <c r="E30" s="73">
        <f>+GBA!$P31</f>
        <v>190.92509999999999</v>
      </c>
      <c r="F30" s="73">
        <f>+GBA!$S31</f>
        <v>185.98818850284275</v>
      </c>
      <c r="G30" s="187">
        <f>+[1]IPCse!$DE32</f>
        <v>187.03949733605296</v>
      </c>
      <c r="H30" s="73">
        <f>+PAM!$P31</f>
        <v>191.6009</v>
      </c>
      <c r="I30" s="73">
        <f>+PAM!$S31</f>
        <v>185.7609024161664</v>
      </c>
      <c r="J30" s="187">
        <f>+[1]IPCse!$DF32</f>
        <v>186.30022860010382</v>
      </c>
      <c r="K30" s="73">
        <f>+NOA!$P31</f>
        <v>191.01580000000001</v>
      </c>
      <c r="L30" s="73">
        <f>+NOA!$S31</f>
        <v>186.71041590384351</v>
      </c>
      <c r="M30" s="187">
        <f>+[1]IPCse!$DG32</f>
        <v>187.13515740457478</v>
      </c>
      <c r="N30" s="73">
        <f>+NEA!$P31</f>
        <v>192.00540000000001</v>
      </c>
      <c r="O30" s="73">
        <f>+NEA!$S31</f>
        <v>184.87294077176597</v>
      </c>
      <c r="P30" s="187">
        <f>+[1]IPCse!$DH32</f>
        <v>184.69323508787724</v>
      </c>
      <c r="Q30" s="73">
        <f>+CUY!$P31</f>
        <v>194.75479999999999</v>
      </c>
      <c r="R30" s="73">
        <f>+CUY!$S31</f>
        <v>186.62829810022433</v>
      </c>
      <c r="S30" s="187">
        <f>+[1]IPCse!$DI32</f>
        <v>187.11807175112207</v>
      </c>
      <c r="T30" s="73">
        <f>+PAT!$P31</f>
        <v>190.99199999999999</v>
      </c>
      <c r="U30" s="73">
        <f>+PAT!$S31</f>
        <v>181.88454528586516</v>
      </c>
      <c r="V30" s="187">
        <f>+[1]IPCse!$DJ32</f>
        <v>182.97886217801752</v>
      </c>
      <c r="X30" s="169">
        <f t="shared" si="50"/>
        <v>3.8554986934743019E-2</v>
      </c>
      <c r="Y30" s="169">
        <f t="shared" si="51"/>
        <v>3.8460336684094543E-2</v>
      </c>
      <c r="Z30" s="189">
        <f t="shared" si="52"/>
        <v>4.0687265727846977E-2</v>
      </c>
      <c r="AA30" s="169">
        <f t="shared" si="53"/>
        <v>3.7170813536966385E-2</v>
      </c>
      <c r="AB30" s="169">
        <f t="shared" si="54"/>
        <v>3.6534806116230278E-2</v>
      </c>
      <c r="AC30" s="189">
        <f t="shared" si="55"/>
        <v>4.0365208563313715E-2</v>
      </c>
      <c r="AD30" s="169">
        <f t="shared" si="56"/>
        <v>4.0920591061924139E-2</v>
      </c>
      <c r="AE30" s="169">
        <f t="shared" si="57"/>
        <v>4.0035472751454471E-2</v>
      </c>
      <c r="AF30" s="189">
        <f t="shared" si="58"/>
        <v>4.0966592076937092E-2</v>
      </c>
      <c r="AG30" s="169">
        <f t="shared" si="59"/>
        <v>4.2235984176783647E-2</v>
      </c>
      <c r="AH30" s="169">
        <f t="shared" si="60"/>
        <v>4.5819648705594851E-2</v>
      </c>
      <c r="AI30" s="189">
        <f t="shared" si="61"/>
        <v>4.611636325302948E-2</v>
      </c>
      <c r="AJ30" s="169">
        <f t="shared" si="62"/>
        <v>4.1077484892601435E-2</v>
      </c>
      <c r="AK30" s="169">
        <f t="shared" si="63"/>
        <v>4.2773894588936878E-2</v>
      </c>
      <c r="AL30" s="189">
        <f t="shared" si="64"/>
        <v>4.415380129857982E-2</v>
      </c>
      <c r="AM30" s="169">
        <f t="shared" si="65"/>
        <v>3.5450615938368957E-2</v>
      </c>
      <c r="AN30" s="169">
        <f t="shared" si="66"/>
        <v>4.1026558352371012E-2</v>
      </c>
      <c r="AO30" s="189">
        <f t="shared" si="67"/>
        <v>3.9265949289519764E-2</v>
      </c>
      <c r="AP30" s="169">
        <f t="shared" si="68"/>
        <v>3.0102361945669731E-2</v>
      </c>
      <c r="AQ30" s="169">
        <f t="shared" si="69"/>
        <v>2.7545564338701256E-2</v>
      </c>
      <c r="AR30" s="189">
        <f t="shared" si="70"/>
        <v>3.1748927227325696E-2</v>
      </c>
      <c r="AT30" s="24">
        <f t="shared" si="36"/>
        <v>4.0687265727846977E-2</v>
      </c>
      <c r="AU30" s="24">
        <f t="shared" si="37"/>
        <v>3.8460336684094543E-2</v>
      </c>
      <c r="AV30" s="24">
        <f t="shared" si="71"/>
        <v>2.2269290437524347E-3</v>
      </c>
      <c r="AW30" s="24">
        <f t="shared" si="38"/>
        <v>4.0365208563313715E-2</v>
      </c>
      <c r="AX30" s="24">
        <f t="shared" si="39"/>
        <v>3.6534806116230278E-2</v>
      </c>
      <c r="AY30" s="24">
        <f t="shared" si="72"/>
        <v>3.8304024470834364E-3</v>
      </c>
      <c r="AZ30" s="24">
        <f t="shared" si="40"/>
        <v>4.0966592076937092E-2</v>
      </c>
      <c r="BA30" s="24">
        <f t="shared" si="41"/>
        <v>4.0035472751454471E-2</v>
      </c>
      <c r="BB30" s="24">
        <f t="shared" si="73"/>
        <v>9.3111932548262111E-4</v>
      </c>
      <c r="BC30" s="24">
        <f t="shared" si="42"/>
        <v>4.611636325302948E-2</v>
      </c>
      <c r="BD30" s="24">
        <f t="shared" si="43"/>
        <v>4.2235984176783647E-2</v>
      </c>
      <c r="BE30" s="24">
        <f t="shared" si="74"/>
        <v>3.8803790762458323E-3</v>
      </c>
      <c r="BF30" s="24">
        <f t="shared" si="44"/>
        <v>4.415380129857982E-2</v>
      </c>
      <c r="BG30" s="24">
        <f t="shared" si="45"/>
        <v>4.1077484892601435E-2</v>
      </c>
      <c r="BH30" s="24">
        <f t="shared" si="75"/>
        <v>3.0763164059783854E-3</v>
      </c>
      <c r="BI30" s="24">
        <f t="shared" si="46"/>
        <v>4.1026558352371012E-2</v>
      </c>
      <c r="BJ30" s="24">
        <f t="shared" si="47"/>
        <v>3.5450615938368957E-2</v>
      </c>
      <c r="BK30" s="24">
        <f t="shared" si="76"/>
        <v>5.5759424140020553E-3</v>
      </c>
      <c r="BL30" s="24">
        <f t="shared" si="48"/>
        <v>3.1748927227325696E-2</v>
      </c>
      <c r="BM30" s="24">
        <f t="shared" si="49"/>
        <v>2.7545564338701256E-2</v>
      </c>
      <c r="BN30" s="24">
        <f t="shared" si="77"/>
        <v>4.2033628886244401E-3</v>
      </c>
    </row>
    <row r="31" spans="1:66" x14ac:dyDescent="0.25">
      <c r="A31" s="35">
        <f>+NAC!A32</f>
        <v>43525</v>
      </c>
      <c r="B31" s="73">
        <f>+NAC!P32</f>
        <v>200.1771</v>
      </c>
      <c r="C31" s="73">
        <f>+NAC!S32</f>
        <v>195.00275267966563</v>
      </c>
      <c r="D31" s="187">
        <f>+[1]IPCse!$DK33</f>
        <v>194.33465418339242</v>
      </c>
      <c r="E31" s="73">
        <f>+GBA!$P32</f>
        <v>199.11089999999999</v>
      </c>
      <c r="F31" s="73">
        <f>+GBA!$S32</f>
        <v>195.05970833859763</v>
      </c>
      <c r="G31" s="187">
        <f>+[1]IPCse!$DE33</f>
        <v>194.71666813630304</v>
      </c>
      <c r="H31" s="73">
        <f>+PAM!$P32</f>
        <v>200.69929999999999</v>
      </c>
      <c r="I31" s="73">
        <f>+PAM!$S32</f>
        <v>194.9174517352468</v>
      </c>
      <c r="J31" s="187">
        <f>+[1]IPCse!$DF33</f>
        <v>194.13457088070172</v>
      </c>
      <c r="K31" s="73">
        <f>+NOA!$P32</f>
        <v>200.67779999999999</v>
      </c>
      <c r="L31" s="73">
        <f>+NOA!$S32</f>
        <v>195.48296236588345</v>
      </c>
      <c r="M31" s="187">
        <f>+[1]IPCse!$DG33</f>
        <v>194.8297956713092</v>
      </c>
      <c r="N31" s="73">
        <f>+NEA!$P32</f>
        <v>201.5779</v>
      </c>
      <c r="O31" s="73">
        <f>+NEA!$S32</f>
        <v>194.22751885471027</v>
      </c>
      <c r="P31" s="187">
        <f>+[1]IPCse!$DH33</f>
        <v>193.54890055089697</v>
      </c>
      <c r="Q31" s="73">
        <f>+CUY!$P32</f>
        <v>204.55940000000001</v>
      </c>
      <c r="R31" s="73">
        <f>+CUY!$S32</f>
        <v>196.2888906058339</v>
      </c>
      <c r="S31" s="187">
        <f>+[1]IPCse!$DI33</f>
        <v>195.60129089866487</v>
      </c>
      <c r="T31" s="73">
        <f>+PAT!$P32</f>
        <v>199.64269999999999</v>
      </c>
      <c r="U31" s="73">
        <f>+PAT!$S32</f>
        <v>190.31147633127168</v>
      </c>
      <c r="V31" s="187">
        <f>+[1]IPCse!$DJ33</f>
        <v>190.69182751009978</v>
      </c>
      <c r="X31" s="169">
        <f t="shared" si="50"/>
        <v>4.5794531676518924E-2</v>
      </c>
      <c r="Y31" s="169">
        <f t="shared" si="51"/>
        <v>4.925625134936884E-2</v>
      </c>
      <c r="Z31" s="189">
        <f t="shared" si="52"/>
        <v>4.1975317069248064E-2</v>
      </c>
      <c r="AA31" s="169">
        <f t="shared" si="53"/>
        <v>4.2874404674922317E-2</v>
      </c>
      <c r="AB31" s="169">
        <f t="shared" si="54"/>
        <v>4.8774709344600264E-2</v>
      </c>
      <c r="AC31" s="189">
        <f t="shared" si="55"/>
        <v>4.1045719805675729E-2</v>
      </c>
      <c r="AD31" s="169">
        <f t="shared" si="56"/>
        <v>4.7486207006334435E-2</v>
      </c>
      <c r="AE31" s="169">
        <f t="shared" si="57"/>
        <v>4.9292123369247376E-2</v>
      </c>
      <c r="AF31" s="189">
        <f t="shared" si="58"/>
        <v>4.205224190794965E-2</v>
      </c>
      <c r="AG31" s="169">
        <f t="shared" si="59"/>
        <v>5.0582203147592875E-2</v>
      </c>
      <c r="AH31" s="169">
        <f t="shared" si="60"/>
        <v>4.6984772753962734E-2</v>
      </c>
      <c r="AI31" s="189">
        <f t="shared" si="61"/>
        <v>4.1118079432284738E-2</v>
      </c>
      <c r="AJ31" s="169">
        <f t="shared" si="62"/>
        <v>4.9855368651090082E-2</v>
      </c>
      <c r="AK31" s="169">
        <f t="shared" si="63"/>
        <v>5.0600039377817652E-2</v>
      </c>
      <c r="AL31" s="189">
        <f t="shared" si="64"/>
        <v>4.7947968742906077E-2</v>
      </c>
      <c r="AM31" s="169">
        <f t="shared" si="65"/>
        <v>5.0343303476987566E-2</v>
      </c>
      <c r="AN31" s="169">
        <f t="shared" si="66"/>
        <v>5.1763813976493322E-2</v>
      </c>
      <c r="AO31" s="189">
        <f t="shared" si="67"/>
        <v>4.5336183021519982E-2</v>
      </c>
      <c r="AP31" s="169">
        <f t="shared" si="68"/>
        <v>4.5293520147440702E-2</v>
      </c>
      <c r="AQ31" s="169">
        <f t="shared" si="69"/>
        <v>4.6331209901105286E-2</v>
      </c>
      <c r="AR31" s="189">
        <f t="shared" si="70"/>
        <v>4.2152220427397857E-2</v>
      </c>
      <c r="AT31" s="24">
        <f t="shared" si="36"/>
        <v>4.925625134936884E-2</v>
      </c>
      <c r="AU31" s="24">
        <f t="shared" si="37"/>
        <v>4.1975317069248064E-2</v>
      </c>
      <c r="AV31" s="24">
        <f t="shared" si="71"/>
        <v>7.2809342801207766E-3</v>
      </c>
      <c r="AW31" s="24">
        <f t="shared" si="38"/>
        <v>4.8774709344600264E-2</v>
      </c>
      <c r="AX31" s="24">
        <f t="shared" si="39"/>
        <v>4.1045719805675729E-2</v>
      </c>
      <c r="AY31" s="24">
        <f t="shared" si="72"/>
        <v>7.7289895389245356E-3</v>
      </c>
      <c r="AZ31" s="24">
        <f t="shared" si="40"/>
        <v>4.9292123369247376E-2</v>
      </c>
      <c r="BA31" s="24">
        <f t="shared" si="41"/>
        <v>4.205224190794965E-2</v>
      </c>
      <c r="BB31" s="24">
        <f t="shared" si="73"/>
        <v>7.2398814612977258E-3</v>
      </c>
      <c r="BC31" s="24">
        <f t="shared" si="42"/>
        <v>5.0582203147592875E-2</v>
      </c>
      <c r="BD31" s="24">
        <f t="shared" si="43"/>
        <v>4.1118079432284738E-2</v>
      </c>
      <c r="BE31" s="24">
        <f t="shared" si="74"/>
        <v>9.464123715308137E-3</v>
      </c>
      <c r="BF31" s="24">
        <f t="shared" si="44"/>
        <v>5.0600039377817652E-2</v>
      </c>
      <c r="BG31" s="24">
        <f t="shared" si="45"/>
        <v>4.7947968742906077E-2</v>
      </c>
      <c r="BH31" s="24">
        <f t="shared" si="75"/>
        <v>2.6520706349115741E-3</v>
      </c>
      <c r="BI31" s="24">
        <f t="shared" si="46"/>
        <v>5.1763813976493322E-2</v>
      </c>
      <c r="BJ31" s="24">
        <f t="shared" si="47"/>
        <v>4.5336183021519982E-2</v>
      </c>
      <c r="BK31" s="24">
        <f t="shared" si="76"/>
        <v>6.4276309549733401E-3</v>
      </c>
      <c r="BL31" s="24">
        <f t="shared" si="48"/>
        <v>4.6331209901105286E-2</v>
      </c>
      <c r="BM31" s="24">
        <f t="shared" si="49"/>
        <v>4.2152220427397857E-2</v>
      </c>
      <c r="BN31" s="24">
        <f t="shared" si="77"/>
        <v>4.1789894737074285E-3</v>
      </c>
    </row>
    <row r="32" spans="1:66" x14ac:dyDescent="0.25">
      <c r="A32" s="35">
        <f>+NAC!A33</f>
        <v>43556</v>
      </c>
      <c r="B32" s="73">
        <f>+NAC!P33</f>
        <v>207.71789999999999</v>
      </c>
      <c r="C32" s="73">
        <f>+NAC!S33</f>
        <v>201.68295296611657</v>
      </c>
      <c r="D32" s="187">
        <f>+[1]IPCse!$DK34</f>
        <v>200.91584444261619</v>
      </c>
      <c r="E32" s="73">
        <f>+GBA!$P33</f>
        <v>206.49350000000001</v>
      </c>
      <c r="F32" s="73">
        <f>+GBA!$S33</f>
        <v>201.34231956727734</v>
      </c>
      <c r="G32" s="187">
        <f>+[1]IPCse!$DE34</f>
        <v>201.07282170356899</v>
      </c>
      <c r="H32" s="73">
        <f>+PAM!$P33</f>
        <v>208.4341</v>
      </c>
      <c r="I32" s="73">
        <f>+PAM!$S33</f>
        <v>201.95476555864698</v>
      </c>
      <c r="J32" s="187">
        <f>+[1]IPCse!$DF34</f>
        <v>200.82119048055554</v>
      </c>
      <c r="K32" s="73">
        <f>+NOA!$P33</f>
        <v>208.36760000000001</v>
      </c>
      <c r="L32" s="73">
        <f>+NOA!$S33</f>
        <v>202.23249584408529</v>
      </c>
      <c r="M32" s="187">
        <f>+[1]IPCse!$DG34</f>
        <v>201.19234289871989</v>
      </c>
      <c r="N32" s="73">
        <f>+NEA!$P33</f>
        <v>209.40350000000001</v>
      </c>
      <c r="O32" s="73">
        <f>+NEA!$S33</f>
        <v>201.56373489425977</v>
      </c>
      <c r="P32" s="187">
        <f>+[1]IPCse!$DH34</f>
        <v>201.28768169761474</v>
      </c>
      <c r="Q32" s="73">
        <f>+CUY!$P33</f>
        <v>211.5599</v>
      </c>
      <c r="R32" s="73">
        <f>+CUY!$S33</f>
        <v>202.79636596858634</v>
      </c>
      <c r="S32" s="187">
        <f>+[1]IPCse!$DI34</f>
        <v>201.8909500869926</v>
      </c>
      <c r="T32" s="73">
        <f>+PAT!$P33</f>
        <v>207.39400000000001</v>
      </c>
      <c r="U32" s="73">
        <f>+PAT!$S33</f>
        <v>197.86919164278171</v>
      </c>
      <c r="V32" s="187">
        <f>+[1]IPCse!$DJ34</f>
        <v>198.20111842077443</v>
      </c>
      <c r="X32" s="169">
        <f t="shared" si="50"/>
        <v>3.7670642645937003E-2</v>
      </c>
      <c r="Y32" s="169">
        <f t="shared" si="51"/>
        <v>3.4256953784773669E-2</v>
      </c>
      <c r="Z32" s="189">
        <f t="shared" si="52"/>
        <v>3.386524285582726E-2</v>
      </c>
      <c r="AA32" s="169">
        <f t="shared" si="53"/>
        <v>3.7077829491002356E-2</v>
      </c>
      <c r="AB32" s="169">
        <f t="shared" si="54"/>
        <v>3.2208656939924918E-2</v>
      </c>
      <c r="AC32" s="189">
        <f t="shared" si="55"/>
        <v>3.2643089202905706E-2</v>
      </c>
      <c r="AD32" s="169">
        <f t="shared" si="56"/>
        <v>3.8539247521042652E-2</v>
      </c>
      <c r="AE32" s="169">
        <f t="shared" si="57"/>
        <v>3.6104072574060009E-2</v>
      </c>
      <c r="AF32" s="189">
        <f t="shared" si="58"/>
        <v>3.4443219306688366E-2</v>
      </c>
      <c r="AG32" s="169">
        <f t="shared" si="59"/>
        <v>3.8319136446582691E-2</v>
      </c>
      <c r="AH32" s="169">
        <f t="shared" si="60"/>
        <v>3.4527476955095393E-2</v>
      </c>
      <c r="AI32" s="189">
        <f t="shared" si="61"/>
        <v>3.2656951702319414E-2</v>
      </c>
      <c r="AJ32" s="169">
        <f t="shared" si="62"/>
        <v>3.8821716071057333E-2</v>
      </c>
      <c r="AK32" s="169">
        <f t="shared" si="63"/>
        <v>3.7771249320428524E-2</v>
      </c>
      <c r="AL32" s="189">
        <f t="shared" si="64"/>
        <v>3.9983596521039111E-2</v>
      </c>
      <c r="AM32" s="169">
        <f t="shared" si="65"/>
        <v>3.4222333464020593E-2</v>
      </c>
      <c r="AN32" s="169">
        <f t="shared" si="66"/>
        <v>3.3152540333115654E-2</v>
      </c>
      <c r="AO32" s="189">
        <f t="shared" si="67"/>
        <v>3.2155509605436228E-2</v>
      </c>
      <c r="AP32" s="169">
        <f t="shared" si="68"/>
        <v>3.882586240318342E-2</v>
      </c>
      <c r="AQ32" s="169">
        <f t="shared" si="69"/>
        <v>3.9712346607802429E-2</v>
      </c>
      <c r="AR32" s="189">
        <f t="shared" si="70"/>
        <v>3.9379196312316678E-2</v>
      </c>
      <c r="AT32" s="24">
        <f t="shared" si="36"/>
        <v>3.7670642645937003E-2</v>
      </c>
      <c r="AU32" s="24">
        <f t="shared" si="37"/>
        <v>3.386524285582726E-2</v>
      </c>
      <c r="AV32" s="24">
        <f t="shared" si="71"/>
        <v>3.8053997901097425E-3</v>
      </c>
      <c r="AW32" s="24">
        <f t="shared" si="38"/>
        <v>3.7077829491002356E-2</v>
      </c>
      <c r="AX32" s="24">
        <f t="shared" si="39"/>
        <v>3.2208656939924918E-2</v>
      </c>
      <c r="AY32" s="24">
        <f t="shared" si="72"/>
        <v>4.8691725510774386E-3</v>
      </c>
      <c r="AZ32" s="24">
        <f t="shared" si="40"/>
        <v>3.8539247521042652E-2</v>
      </c>
      <c r="BA32" s="24">
        <f t="shared" si="41"/>
        <v>3.4443219306688366E-2</v>
      </c>
      <c r="BB32" s="24">
        <f t="shared" si="73"/>
        <v>4.0960282143542859E-3</v>
      </c>
      <c r="BC32" s="24">
        <f t="shared" si="42"/>
        <v>3.8319136446582691E-2</v>
      </c>
      <c r="BD32" s="24">
        <f t="shared" si="43"/>
        <v>3.2656951702319414E-2</v>
      </c>
      <c r="BE32" s="24">
        <f t="shared" si="74"/>
        <v>5.6621847442632767E-3</v>
      </c>
      <c r="BF32" s="24">
        <f t="shared" si="44"/>
        <v>3.9983596521039111E-2</v>
      </c>
      <c r="BG32" s="24">
        <f t="shared" si="45"/>
        <v>3.7771249320428524E-2</v>
      </c>
      <c r="BH32" s="24">
        <f t="shared" si="75"/>
        <v>2.2123472006105871E-3</v>
      </c>
      <c r="BI32" s="24">
        <f t="shared" si="46"/>
        <v>3.4222333464020593E-2</v>
      </c>
      <c r="BJ32" s="24">
        <f t="shared" si="47"/>
        <v>3.2155509605436228E-2</v>
      </c>
      <c r="BK32" s="24">
        <f t="shared" si="76"/>
        <v>2.0668238585843657E-3</v>
      </c>
      <c r="BL32" s="24">
        <f t="shared" si="48"/>
        <v>3.9712346607802429E-2</v>
      </c>
      <c r="BM32" s="24">
        <f t="shared" si="49"/>
        <v>3.882586240318342E-2</v>
      </c>
      <c r="BN32" s="24">
        <f t="shared" si="77"/>
        <v>8.8648420461900912E-4</v>
      </c>
    </row>
    <row r="33" spans="1:66" x14ac:dyDescent="0.25">
      <c r="A33" s="35">
        <f>+NAC!A34</f>
        <v>43586</v>
      </c>
      <c r="B33" s="73">
        <f>+NAC!P34</f>
        <v>214.31819999999999</v>
      </c>
      <c r="C33" s="73">
        <f>+NAC!S34</f>
        <v>206.93543926398397</v>
      </c>
      <c r="D33" s="187">
        <f>+[1]IPCse!$DK35</f>
        <v>207.03640445811021</v>
      </c>
      <c r="E33" s="73">
        <f>+GBA!$P34</f>
        <v>213.23330000000001</v>
      </c>
      <c r="F33" s="73">
        <f>+GBA!$S34</f>
        <v>206.52534785217946</v>
      </c>
      <c r="G33" s="187">
        <f>+[1]IPCse!$DE35</f>
        <v>207.31160240980662</v>
      </c>
      <c r="H33" s="73">
        <f>+PAM!$P34</f>
        <v>215.07429999999999</v>
      </c>
      <c r="I33" s="73">
        <f>+PAM!$S34</f>
        <v>207.10329481622492</v>
      </c>
      <c r="J33" s="187">
        <f>+[1]IPCse!$DF35</f>
        <v>206.61780324840635</v>
      </c>
      <c r="K33" s="73">
        <f>+NOA!$P34</f>
        <v>214.31979999999999</v>
      </c>
      <c r="L33" s="73">
        <f>+NOA!$S34</f>
        <v>207.73924514464213</v>
      </c>
      <c r="M33" s="187">
        <f>+[1]IPCse!$DG35</f>
        <v>207.56776868276904</v>
      </c>
      <c r="N33" s="73">
        <f>+NEA!$P34</f>
        <v>215.25899999999999</v>
      </c>
      <c r="O33" s="73">
        <f>+NEA!$S34</f>
        <v>206.18711586102714</v>
      </c>
      <c r="P33" s="187">
        <f>+[1]IPCse!$DH35</f>
        <v>206.68900660034942</v>
      </c>
      <c r="Q33" s="73">
        <f>+CUY!$P34</f>
        <v>218.2047</v>
      </c>
      <c r="R33" s="73">
        <f>+CUY!$S34</f>
        <v>208.31301108451754</v>
      </c>
      <c r="S33" s="187">
        <f>+[1]IPCse!$DI35</f>
        <v>208.44419372681742</v>
      </c>
      <c r="T33" s="73">
        <f>+PAT!$P34</f>
        <v>213.99940000000001</v>
      </c>
      <c r="U33" s="73">
        <f>+PAT!$S34</f>
        <v>204.45697162467948</v>
      </c>
      <c r="V33" s="187">
        <f>+[1]IPCse!$DJ35</f>
        <v>205.42535695667533</v>
      </c>
      <c r="X33" s="169">
        <f t="shared" si="50"/>
        <v>3.1775306798306868E-2</v>
      </c>
      <c r="Y33" s="169">
        <f t="shared" si="51"/>
        <v>2.6043283384242333E-2</v>
      </c>
      <c r="Z33" s="189">
        <f t="shared" si="52"/>
        <v>3.0463301848959512E-2</v>
      </c>
      <c r="AA33" s="169">
        <f t="shared" si="53"/>
        <v>3.2639284045260508E-2</v>
      </c>
      <c r="AB33" s="169">
        <f t="shared" si="54"/>
        <v>2.574236899645066E-2</v>
      </c>
      <c r="AC33" s="189">
        <f t="shared" si="55"/>
        <v>3.1027468821396065E-2</v>
      </c>
      <c r="AD33" s="169">
        <f t="shared" si="56"/>
        <v>3.1857551139664819E-2</v>
      </c>
      <c r="AE33" s="169">
        <f t="shared" si="57"/>
        <v>2.5493477429641587E-2</v>
      </c>
      <c r="AF33" s="189">
        <f t="shared" si="58"/>
        <v>2.8864547381577621E-2</v>
      </c>
      <c r="AG33" s="169">
        <f t="shared" si="59"/>
        <v>2.8565861487102495E-2</v>
      </c>
      <c r="AH33" s="169">
        <f t="shared" si="60"/>
        <v>2.7229794487639403E-2</v>
      </c>
      <c r="AI33" s="189">
        <f t="shared" si="61"/>
        <v>3.1688212842466479E-2</v>
      </c>
      <c r="AJ33" s="169">
        <f t="shared" si="62"/>
        <v>2.7962760889860938E-2</v>
      </c>
      <c r="AK33" s="169">
        <f t="shared" si="63"/>
        <v>2.2937563491730373E-2</v>
      </c>
      <c r="AL33" s="189">
        <f t="shared" si="64"/>
        <v>2.6833857179838994E-2</v>
      </c>
      <c r="AM33" s="169">
        <f t="shared" si="65"/>
        <v>3.1408598699470103E-2</v>
      </c>
      <c r="AN33" s="169">
        <f t="shared" si="66"/>
        <v>2.7202879546597725E-2</v>
      </c>
      <c r="AO33" s="189">
        <f t="shared" si="67"/>
        <v>3.2459323397116657E-2</v>
      </c>
      <c r="AP33" s="169">
        <f t="shared" si="68"/>
        <v>3.1849523129888091E-2</v>
      </c>
      <c r="AQ33" s="169">
        <f t="shared" si="69"/>
        <v>3.3293611436947979E-2</v>
      </c>
      <c r="AR33" s="189">
        <f t="shared" si="70"/>
        <v>3.6449030123856696E-2</v>
      </c>
      <c r="AT33" s="24">
        <f t="shared" si="36"/>
        <v>3.1775306798306868E-2</v>
      </c>
      <c r="AU33" s="24">
        <f t="shared" si="37"/>
        <v>2.6043283384242333E-2</v>
      </c>
      <c r="AV33" s="24">
        <f t="shared" si="71"/>
        <v>5.7320234140645354E-3</v>
      </c>
      <c r="AW33" s="24">
        <f t="shared" si="38"/>
        <v>3.2639284045260508E-2</v>
      </c>
      <c r="AX33" s="24">
        <f t="shared" si="39"/>
        <v>2.574236899645066E-2</v>
      </c>
      <c r="AY33" s="24">
        <f t="shared" si="72"/>
        <v>6.8969150488098485E-3</v>
      </c>
      <c r="AZ33" s="24">
        <f t="shared" si="40"/>
        <v>3.1857551139664819E-2</v>
      </c>
      <c r="BA33" s="24">
        <f t="shared" si="41"/>
        <v>2.5493477429641587E-2</v>
      </c>
      <c r="BB33" s="24">
        <f t="shared" si="73"/>
        <v>6.3640737100232325E-3</v>
      </c>
      <c r="BC33" s="24">
        <f t="shared" si="42"/>
        <v>3.1688212842466479E-2</v>
      </c>
      <c r="BD33" s="24">
        <f t="shared" si="43"/>
        <v>2.7229794487639403E-2</v>
      </c>
      <c r="BE33" s="24">
        <f t="shared" si="74"/>
        <v>4.4584183548270762E-3</v>
      </c>
      <c r="BF33" s="24">
        <f t="shared" si="44"/>
        <v>2.7962760889860938E-2</v>
      </c>
      <c r="BG33" s="24">
        <f t="shared" si="45"/>
        <v>2.2937563491730373E-2</v>
      </c>
      <c r="BH33" s="24">
        <f t="shared" si="75"/>
        <v>5.0251973981305653E-3</v>
      </c>
      <c r="BI33" s="24">
        <f t="shared" si="46"/>
        <v>3.2459323397116657E-2</v>
      </c>
      <c r="BJ33" s="24">
        <f t="shared" si="47"/>
        <v>2.7202879546597725E-2</v>
      </c>
      <c r="BK33" s="24">
        <f t="shared" si="76"/>
        <v>5.2564438505189326E-3</v>
      </c>
      <c r="BL33" s="24">
        <f t="shared" si="48"/>
        <v>3.6449030123856696E-2</v>
      </c>
      <c r="BM33" s="24">
        <f t="shared" si="49"/>
        <v>3.1849523129888091E-2</v>
      </c>
      <c r="BN33" s="24">
        <f t="shared" si="77"/>
        <v>4.5995069939686051E-3</v>
      </c>
    </row>
    <row r="34" spans="1:66" x14ac:dyDescent="0.25">
      <c r="A34" s="35">
        <f>+NAC!A35</f>
        <v>43617</v>
      </c>
      <c r="B34" s="73">
        <f>+NAC!P35</f>
        <v>220.17250000000001</v>
      </c>
      <c r="C34" s="73">
        <f>+NAC!S35</f>
        <v>212.42814996215185</v>
      </c>
      <c r="D34" s="187">
        <f>+[1]IPCse!$DK36</f>
        <v>212.84761226120267</v>
      </c>
      <c r="E34" s="73">
        <f>+GBA!$P35</f>
        <v>218.77780000000001</v>
      </c>
      <c r="F34" s="73">
        <f>+GBA!$S35</f>
        <v>211.63367631080231</v>
      </c>
      <c r="G34" s="187">
        <f>+[1]IPCse!$DE36</f>
        <v>212.49955420427111</v>
      </c>
      <c r="H34" s="73">
        <f>+PAM!$P35</f>
        <v>221.14529999999999</v>
      </c>
      <c r="I34" s="73">
        <f>+PAM!$S35</f>
        <v>212.87898960316301</v>
      </c>
      <c r="J34" s="187">
        <f>+[1]IPCse!$DF36</f>
        <v>213.02735733164113</v>
      </c>
      <c r="K34" s="73">
        <f>+NOA!$P35</f>
        <v>220.75729999999999</v>
      </c>
      <c r="L34" s="73">
        <f>+NOA!$S35</f>
        <v>213.58602312915929</v>
      </c>
      <c r="M34" s="187">
        <f>+[1]IPCse!$DG36</f>
        <v>213.91534738984677</v>
      </c>
      <c r="N34" s="73">
        <f>+NEA!$P35</f>
        <v>221.56559999999999</v>
      </c>
      <c r="O34" s="73">
        <f>+NEA!$S35</f>
        <v>211.95731005218346</v>
      </c>
      <c r="P34" s="187">
        <f>+[1]IPCse!$DH36</f>
        <v>213.3840128629609</v>
      </c>
      <c r="Q34" s="73">
        <f>+CUY!$P35</f>
        <v>224.08879999999999</v>
      </c>
      <c r="R34" s="73">
        <f>+CUY!$S35</f>
        <v>213.68956910994763</v>
      </c>
      <c r="S34" s="187">
        <f>+[1]IPCse!$DI36</f>
        <v>214.06006736478056</v>
      </c>
      <c r="T34" s="73">
        <f>+PAT!$P35</f>
        <v>219.92080000000001</v>
      </c>
      <c r="U34" s="73">
        <f>+PAT!$S35</f>
        <v>210.20625718811286</v>
      </c>
      <c r="V34" s="187">
        <f>+[1]IPCse!$DJ36</f>
        <v>211.39390714289013</v>
      </c>
      <c r="X34" s="169">
        <f t="shared" si="50"/>
        <v>2.7315925572350075E-2</v>
      </c>
      <c r="Y34" s="169">
        <f t="shared" si="51"/>
        <v>2.6543112758762089E-2</v>
      </c>
      <c r="Z34" s="189">
        <f t="shared" si="52"/>
        <v>2.8068531320868395E-2</v>
      </c>
      <c r="AA34" s="169">
        <f t="shared" si="53"/>
        <v>2.6002036267318562E-2</v>
      </c>
      <c r="AB34" s="169">
        <f t="shared" si="54"/>
        <v>2.473463190716485E-2</v>
      </c>
      <c r="AC34" s="189">
        <f t="shared" si="55"/>
        <v>2.5024898433851916E-2</v>
      </c>
      <c r="AD34" s="169">
        <f t="shared" si="56"/>
        <v>2.8227454419240239E-2</v>
      </c>
      <c r="AE34" s="169">
        <f t="shared" si="57"/>
        <v>2.7887990831160892E-2</v>
      </c>
      <c r="AF34" s="189">
        <f t="shared" si="58"/>
        <v>3.1021305920714282E-2</v>
      </c>
      <c r="AG34" s="169">
        <f t="shared" si="59"/>
        <v>3.0036888798888439E-2</v>
      </c>
      <c r="AH34" s="169">
        <f t="shared" si="60"/>
        <v>2.8144792672401664E-2</v>
      </c>
      <c r="AI34" s="189">
        <f t="shared" si="61"/>
        <v>3.0580753203446109E-2</v>
      </c>
      <c r="AJ34" s="169">
        <f t="shared" si="62"/>
        <v>2.9297729711649678E-2</v>
      </c>
      <c r="AK34" s="169">
        <f t="shared" si="63"/>
        <v>2.7985231604119809E-2</v>
      </c>
      <c r="AL34" s="189">
        <f t="shared" si="64"/>
        <v>3.2391690166457821E-2</v>
      </c>
      <c r="AM34" s="169">
        <f t="shared" si="65"/>
        <v>2.6965963611232935E-2</v>
      </c>
      <c r="AN34" s="169">
        <f t="shared" si="66"/>
        <v>2.5809996204455565E-2</v>
      </c>
      <c r="AO34" s="189">
        <f t="shared" si="67"/>
        <v>2.6941856894911576E-2</v>
      </c>
      <c r="AP34" s="169">
        <f t="shared" si="68"/>
        <v>2.7670171037862845E-2</v>
      </c>
      <c r="AQ34" s="169">
        <f t="shared" si="69"/>
        <v>2.8119782454703035E-2</v>
      </c>
      <c r="AR34" s="189">
        <f t="shared" si="70"/>
        <v>2.9054593233461379E-2</v>
      </c>
      <c r="AT34" s="24">
        <f t="shared" si="36"/>
        <v>2.8068531320868395E-2</v>
      </c>
      <c r="AU34" s="24">
        <f t="shared" si="37"/>
        <v>2.6543112758762089E-2</v>
      </c>
      <c r="AV34" s="24">
        <f t="shared" si="71"/>
        <v>1.5254185621063066E-3</v>
      </c>
      <c r="AW34" s="24">
        <f t="shared" si="38"/>
        <v>2.6002036267318562E-2</v>
      </c>
      <c r="AX34" s="24">
        <f t="shared" si="39"/>
        <v>2.473463190716485E-2</v>
      </c>
      <c r="AY34" s="24">
        <f t="shared" si="72"/>
        <v>1.2674043601537122E-3</v>
      </c>
      <c r="AZ34" s="24">
        <f t="shared" si="40"/>
        <v>3.1021305920714282E-2</v>
      </c>
      <c r="BA34" s="24">
        <f t="shared" si="41"/>
        <v>2.7887990831160892E-2</v>
      </c>
      <c r="BB34" s="24">
        <f t="shared" si="73"/>
        <v>3.1333150895533901E-3</v>
      </c>
      <c r="BC34" s="24">
        <f t="shared" si="42"/>
        <v>3.0580753203446109E-2</v>
      </c>
      <c r="BD34" s="24">
        <f t="shared" si="43"/>
        <v>2.8144792672401664E-2</v>
      </c>
      <c r="BE34" s="24">
        <f t="shared" si="74"/>
        <v>2.4359605310444454E-3</v>
      </c>
      <c r="BF34" s="24">
        <f t="shared" si="44"/>
        <v>3.2391690166457821E-2</v>
      </c>
      <c r="BG34" s="24">
        <f t="shared" si="45"/>
        <v>2.7985231604119809E-2</v>
      </c>
      <c r="BH34" s="24">
        <f t="shared" si="75"/>
        <v>4.4064585623380115E-3</v>
      </c>
      <c r="BI34" s="24">
        <f t="shared" si="46"/>
        <v>2.6965963611232935E-2</v>
      </c>
      <c r="BJ34" s="24">
        <f t="shared" si="47"/>
        <v>2.5809996204455565E-2</v>
      </c>
      <c r="BK34" s="24">
        <f t="shared" si="76"/>
        <v>1.1559674067773695E-3</v>
      </c>
      <c r="BL34" s="24">
        <f t="shared" si="48"/>
        <v>2.9054593233461379E-2</v>
      </c>
      <c r="BM34" s="24">
        <f t="shared" si="49"/>
        <v>2.7670171037862845E-2</v>
      </c>
      <c r="BN34" s="24">
        <f t="shared" si="77"/>
        <v>1.3844221955985336E-3</v>
      </c>
    </row>
    <row r="35" spans="1:66" x14ac:dyDescent="0.25">
      <c r="A35" s="35">
        <f>+NAC!A36</f>
        <v>43647</v>
      </c>
      <c r="B35" s="73">
        <f>+NAC!P36</f>
        <v>224.90110000000001</v>
      </c>
      <c r="C35" s="73">
        <f>+NAC!S36</f>
        <v>217.22541906073249</v>
      </c>
      <c r="D35" s="187">
        <f>+[1]IPCse!$DK37</f>
        <v>218.41493983202645</v>
      </c>
      <c r="E35" s="73">
        <f>+GBA!$P36</f>
        <v>223.40539999999999</v>
      </c>
      <c r="F35" s="73">
        <f>+GBA!$S36</f>
        <v>216.6802627605812</v>
      </c>
      <c r="G35" s="187">
        <f>+[1]IPCse!$DE37</f>
        <v>218.16219717157699</v>
      </c>
      <c r="H35" s="73">
        <f>+PAM!$P36</f>
        <v>225.80779999999999</v>
      </c>
      <c r="I35" s="73">
        <f>+PAM!$S36</f>
        <v>217.3829882706107</v>
      </c>
      <c r="J35" s="187">
        <f>+[1]IPCse!$DF37</f>
        <v>218.63914545935248</v>
      </c>
      <c r="K35" s="73">
        <f>+NOA!$P36</f>
        <v>225.60990000000001</v>
      </c>
      <c r="L35" s="73">
        <f>+NOA!$S36</f>
        <v>217.6359309792204</v>
      </c>
      <c r="M35" s="187">
        <f>+[1]IPCse!$DG37</f>
        <v>218.98080570372375</v>
      </c>
      <c r="N35" s="73">
        <f>+NEA!$P36</f>
        <v>226.04730000000001</v>
      </c>
      <c r="O35" s="73">
        <f>+NEA!$S36</f>
        <v>216.11523312276842</v>
      </c>
      <c r="P35" s="187">
        <f>+[1]IPCse!$DH37</f>
        <v>218.3039743434459</v>
      </c>
      <c r="Q35" s="73">
        <f>+CUY!$P36</f>
        <v>229.71199999999999</v>
      </c>
      <c r="R35" s="73">
        <f>+CUY!$S36</f>
        <v>218.91137477935678</v>
      </c>
      <c r="S35" s="187">
        <f>+[1]IPCse!$DI37</f>
        <v>219.71465207308853</v>
      </c>
      <c r="T35" s="73">
        <f>+PAT!$P36</f>
        <v>225.18690000000001</v>
      </c>
      <c r="U35" s="73">
        <f>+PAT!$S36</f>
        <v>215.79323552572038</v>
      </c>
      <c r="V35" s="187">
        <f>+[1]IPCse!$DJ37</f>
        <v>216.99244792645047</v>
      </c>
      <c r="X35" s="169">
        <f t="shared" si="50"/>
        <v>2.1476796602663883E-2</v>
      </c>
      <c r="Y35" s="169">
        <f t="shared" si="51"/>
        <v>2.2583019714832453E-2</v>
      </c>
      <c r="Z35" s="189">
        <f t="shared" si="52"/>
        <v>2.6156401341216995E-2</v>
      </c>
      <c r="AA35" s="169">
        <f t="shared" si="53"/>
        <v>2.1152054733158288E-2</v>
      </c>
      <c r="AB35" s="169">
        <f t="shared" si="54"/>
        <v>2.3845857321721953E-2</v>
      </c>
      <c r="AC35" s="189">
        <f t="shared" si="55"/>
        <v>2.6647787514238797E-2</v>
      </c>
      <c r="AD35" s="169">
        <f t="shared" si="56"/>
        <v>2.1083423432467274E-2</v>
      </c>
      <c r="AE35" s="169">
        <f t="shared" si="57"/>
        <v>2.1157553762556791E-2</v>
      </c>
      <c r="AF35" s="189">
        <f t="shared" si="58"/>
        <v>2.6343039682809044E-2</v>
      </c>
      <c r="AG35" s="169">
        <f t="shared" si="59"/>
        <v>2.1981606044285007E-2</v>
      </c>
      <c r="AH35" s="169">
        <f t="shared" si="60"/>
        <v>1.8961483484394748E-2</v>
      </c>
      <c r="AI35" s="189">
        <f t="shared" si="61"/>
        <v>2.3679733014412951E-2</v>
      </c>
      <c r="AJ35" s="169">
        <f t="shared" si="62"/>
        <v>2.0227417974631567E-2</v>
      </c>
      <c r="AK35" s="169">
        <f t="shared" si="63"/>
        <v>1.9616794861008868E-2</v>
      </c>
      <c r="AL35" s="189">
        <f t="shared" si="64"/>
        <v>2.3056842049571369E-2</v>
      </c>
      <c r="AM35" s="169">
        <f t="shared" si="65"/>
        <v>2.5093623599216075E-2</v>
      </c>
      <c r="AN35" s="169">
        <f t="shared" si="66"/>
        <v>2.4436408810962762E-2</v>
      </c>
      <c r="AO35" s="189">
        <f t="shared" si="67"/>
        <v>2.6415878393011738E-2</v>
      </c>
      <c r="AP35" s="169">
        <f t="shared" si="68"/>
        <v>2.3945438539692443E-2</v>
      </c>
      <c r="AQ35" s="169">
        <f t="shared" si="69"/>
        <v>2.6578553903881863E-2</v>
      </c>
      <c r="AR35" s="189">
        <f t="shared" si="70"/>
        <v>2.6483926898498655E-2</v>
      </c>
      <c r="AT35" s="24">
        <f t="shared" si="36"/>
        <v>2.6156401341216995E-2</v>
      </c>
      <c r="AU35" s="24">
        <f t="shared" si="37"/>
        <v>2.1476796602663883E-2</v>
      </c>
      <c r="AV35" s="24">
        <f t="shared" si="71"/>
        <v>4.6796047385531114E-3</v>
      </c>
      <c r="AW35" s="24">
        <f t="shared" si="38"/>
        <v>2.6647787514238797E-2</v>
      </c>
      <c r="AX35" s="24">
        <f t="shared" si="39"/>
        <v>2.1152054733158288E-2</v>
      </c>
      <c r="AY35" s="24">
        <f t="shared" si="72"/>
        <v>5.495732781080509E-3</v>
      </c>
      <c r="AZ35" s="24">
        <f t="shared" si="40"/>
        <v>2.6343039682809044E-2</v>
      </c>
      <c r="BA35" s="24">
        <f t="shared" si="41"/>
        <v>2.1083423432467274E-2</v>
      </c>
      <c r="BB35" s="24">
        <f t="shared" si="73"/>
        <v>5.2596162503417698E-3</v>
      </c>
      <c r="BC35" s="24">
        <f t="shared" si="42"/>
        <v>2.3679733014412951E-2</v>
      </c>
      <c r="BD35" s="24">
        <f t="shared" si="43"/>
        <v>1.8961483484394748E-2</v>
      </c>
      <c r="BE35" s="24">
        <f t="shared" si="74"/>
        <v>4.7182495300182037E-3</v>
      </c>
      <c r="BF35" s="24">
        <f t="shared" si="44"/>
        <v>2.3056842049571369E-2</v>
      </c>
      <c r="BG35" s="24">
        <f t="shared" si="45"/>
        <v>1.9616794861008868E-2</v>
      </c>
      <c r="BH35" s="24">
        <f t="shared" si="75"/>
        <v>3.4400471885625006E-3</v>
      </c>
      <c r="BI35" s="24">
        <f t="shared" si="46"/>
        <v>2.6415878393011738E-2</v>
      </c>
      <c r="BJ35" s="24">
        <f t="shared" si="47"/>
        <v>2.4436408810962762E-2</v>
      </c>
      <c r="BK35" s="24">
        <f t="shared" si="76"/>
        <v>1.9794695820489761E-3</v>
      </c>
      <c r="BL35" s="24">
        <f t="shared" si="48"/>
        <v>2.6578553903881863E-2</v>
      </c>
      <c r="BM35" s="24">
        <f t="shared" si="49"/>
        <v>2.3945438539692443E-2</v>
      </c>
      <c r="BN35" s="24">
        <f t="shared" si="77"/>
        <v>2.63311536418942E-3</v>
      </c>
    </row>
    <row r="36" spans="1:66" x14ac:dyDescent="0.25">
      <c r="A36" s="35">
        <f>+NAC!A37</f>
        <v>43678</v>
      </c>
      <c r="B36" s="73">
        <f>+NAC!P37</f>
        <v>235.33170000000001</v>
      </c>
      <c r="C36" s="73">
        <f>+NAC!S37</f>
        <v>226.60897179999066</v>
      </c>
      <c r="D36" s="187">
        <f>+[1]IPCse!$DK38</f>
        <v>227.71767619764034</v>
      </c>
      <c r="E36" s="73">
        <f>+GBA!$P37</f>
        <v>234.0155</v>
      </c>
      <c r="F36" s="73">
        <f>+GBA!$S37</f>
        <v>225.98369371446623</v>
      </c>
      <c r="G36" s="187">
        <f>+[1]IPCse!$DE38</f>
        <v>227.30723685906921</v>
      </c>
      <c r="H36" s="73">
        <f>+PAM!$P37</f>
        <v>235.75909999999999</v>
      </c>
      <c r="I36" s="73">
        <f>+PAM!$S37</f>
        <v>226.28220431981259</v>
      </c>
      <c r="J36" s="187">
        <f>+[1]IPCse!$DF38</f>
        <v>227.79334724686726</v>
      </c>
      <c r="K36" s="73">
        <f>+NOA!$P37</f>
        <v>235.52449999999999</v>
      </c>
      <c r="L36" s="73">
        <f>+NOA!$S37</f>
        <v>228.05899865543932</v>
      </c>
      <c r="M36" s="187">
        <f>+[1]IPCse!$DG38</f>
        <v>229.10111494295901</v>
      </c>
      <c r="N36" s="73">
        <f>+NEA!$P37</f>
        <v>237.6189</v>
      </c>
      <c r="O36" s="73">
        <f>+NEA!$S37</f>
        <v>227.04289971161765</v>
      </c>
      <c r="P36" s="187">
        <f>+[1]IPCse!$DH38</f>
        <v>228.6186069485484</v>
      </c>
      <c r="Q36" s="73">
        <f>+CUY!$P37</f>
        <v>240.45400000000001</v>
      </c>
      <c r="R36" s="73">
        <f>+CUY!$S37</f>
        <v>229.35083513836946</v>
      </c>
      <c r="S36" s="187">
        <f>+[1]IPCse!$DI38</f>
        <v>230.03682884702962</v>
      </c>
      <c r="T36" s="73">
        <f>+PAT!$P37</f>
        <v>236.70529999999999</v>
      </c>
      <c r="U36" s="73">
        <f>+PAT!$S37</f>
        <v>225.2244271835873</v>
      </c>
      <c r="V36" s="187">
        <f>+[1]IPCse!$DJ38</f>
        <v>225.5628983207659</v>
      </c>
      <c r="X36" s="169">
        <f t="shared" si="50"/>
        <v>4.6378608197114257E-2</v>
      </c>
      <c r="Y36" s="169">
        <f t="shared" si="51"/>
        <v>4.3197305268563913E-2</v>
      </c>
      <c r="Z36" s="189">
        <f t="shared" si="52"/>
        <v>4.2592033185862688E-2</v>
      </c>
      <c r="AA36" s="169">
        <f t="shared" si="53"/>
        <v>4.749258522846822E-2</v>
      </c>
      <c r="AB36" s="169">
        <f t="shared" si="54"/>
        <v>4.293621779554857E-2</v>
      </c>
      <c r="AC36" s="189">
        <f t="shared" si="55"/>
        <v>4.1918534952689157E-2</v>
      </c>
      <c r="AD36" s="169">
        <f t="shared" si="56"/>
        <v>4.4069779697601286E-2</v>
      </c>
      <c r="AE36" s="169">
        <f t="shared" si="57"/>
        <v>4.0937959865211093E-2</v>
      </c>
      <c r="AF36" s="189">
        <f t="shared" si="58"/>
        <v>4.1868997284462361E-2</v>
      </c>
      <c r="AG36" s="169">
        <f t="shared" si="59"/>
        <v>4.3945766564321698E-2</v>
      </c>
      <c r="AH36" s="169">
        <f t="shared" si="60"/>
        <v>4.7892219034429973E-2</v>
      </c>
      <c r="AI36" s="189">
        <f t="shared" si="61"/>
        <v>4.6215508280336826E-2</v>
      </c>
      <c r="AJ36" s="169">
        <f t="shared" si="62"/>
        <v>5.1191056031193449E-2</v>
      </c>
      <c r="AK36" s="169">
        <f t="shared" si="63"/>
        <v>5.0564073762637385E-2</v>
      </c>
      <c r="AL36" s="189">
        <f t="shared" si="64"/>
        <v>4.724894558664805E-2</v>
      </c>
      <c r="AM36" s="169">
        <f t="shared" si="65"/>
        <v>4.6762903113463983E-2</v>
      </c>
      <c r="AN36" s="169">
        <f t="shared" si="66"/>
        <v>4.7688067235129861E-2</v>
      </c>
      <c r="AO36" s="189">
        <f t="shared" si="67"/>
        <v>4.6979919985069563E-2</v>
      </c>
      <c r="AP36" s="169">
        <f t="shared" si="68"/>
        <v>5.1150399956658266E-2</v>
      </c>
      <c r="AQ36" s="169">
        <f t="shared" si="69"/>
        <v>4.3704760415174349E-2</v>
      </c>
      <c r="AR36" s="189">
        <f t="shared" si="70"/>
        <v>3.949653767314687E-2</v>
      </c>
      <c r="AT36" s="24">
        <f t="shared" si="36"/>
        <v>4.6378608197114257E-2</v>
      </c>
      <c r="AU36" s="24">
        <f t="shared" si="37"/>
        <v>4.2592033185862688E-2</v>
      </c>
      <c r="AV36" s="24">
        <f t="shared" si="71"/>
        <v>3.7865750112515695E-3</v>
      </c>
      <c r="AW36" s="24">
        <f t="shared" si="38"/>
        <v>4.749258522846822E-2</v>
      </c>
      <c r="AX36" s="24">
        <f t="shared" si="39"/>
        <v>4.1918534952689157E-2</v>
      </c>
      <c r="AY36" s="24">
        <f t="shared" si="72"/>
        <v>5.5740502757790633E-3</v>
      </c>
      <c r="AZ36" s="24">
        <f t="shared" si="40"/>
        <v>4.4069779697601286E-2</v>
      </c>
      <c r="BA36" s="24">
        <f t="shared" si="41"/>
        <v>4.0937959865211093E-2</v>
      </c>
      <c r="BB36" s="24">
        <f t="shared" si="73"/>
        <v>3.1318198323901925E-3</v>
      </c>
      <c r="BC36" s="24">
        <f t="shared" si="42"/>
        <v>4.7892219034429973E-2</v>
      </c>
      <c r="BD36" s="24">
        <f t="shared" si="43"/>
        <v>4.3945766564321698E-2</v>
      </c>
      <c r="BE36" s="24">
        <f t="shared" si="74"/>
        <v>3.9464524701082748E-3</v>
      </c>
      <c r="BF36" s="24">
        <f t="shared" si="44"/>
        <v>5.1191056031193449E-2</v>
      </c>
      <c r="BG36" s="24">
        <f t="shared" si="45"/>
        <v>4.724894558664805E-2</v>
      </c>
      <c r="BH36" s="24">
        <f t="shared" si="75"/>
        <v>3.9421104445453992E-3</v>
      </c>
      <c r="BI36" s="24">
        <f t="shared" si="46"/>
        <v>4.7688067235129861E-2</v>
      </c>
      <c r="BJ36" s="24">
        <f t="shared" si="47"/>
        <v>4.6762903113463983E-2</v>
      </c>
      <c r="BK36" s="24">
        <f t="shared" si="76"/>
        <v>9.2516412166587791E-4</v>
      </c>
      <c r="BL36" s="24">
        <f t="shared" si="48"/>
        <v>5.1150399956658266E-2</v>
      </c>
      <c r="BM36" s="24">
        <f t="shared" si="49"/>
        <v>3.949653767314687E-2</v>
      </c>
      <c r="BN36" s="24">
        <f t="shared" si="77"/>
        <v>1.1653862283511396E-2</v>
      </c>
    </row>
    <row r="37" spans="1:66" x14ac:dyDescent="0.25">
      <c r="A37" s="35">
        <f>+NAC!A38</f>
        <v>43709</v>
      </c>
      <c r="B37" s="73">
        <f>+NAC!P38</f>
        <v>250.48179999999999</v>
      </c>
      <c r="C37" s="73">
        <f>+NAC!S38</f>
        <v>241.66817764894657</v>
      </c>
      <c r="D37" s="187">
        <f>+[1]IPCse!$DK39</f>
        <v>240.48108739212455</v>
      </c>
      <c r="E37" s="73">
        <f>+GBA!$P38</f>
        <v>248.70650000000001</v>
      </c>
      <c r="F37" s="73">
        <f>+GBA!$S38</f>
        <v>241.51203858180673</v>
      </c>
      <c r="G37" s="187">
        <f>+[1]IPCse!$DE39</f>
        <v>239.82520604102882</v>
      </c>
      <c r="H37" s="73">
        <f>+PAM!$P38</f>
        <v>251.4376</v>
      </c>
      <c r="I37" s="73">
        <f>+PAM!$S38</f>
        <v>240.95664980231368</v>
      </c>
      <c r="J37" s="187">
        <f>+[1]IPCse!$DF39</f>
        <v>240.88896820523593</v>
      </c>
      <c r="K37" s="73">
        <f>+NOA!$P38</f>
        <v>251.512</v>
      </c>
      <c r="L37" s="73">
        <f>+NOA!$S38</f>
        <v>242.73213595002036</v>
      </c>
      <c r="M37" s="187">
        <f>+[1]IPCse!$DG39</f>
        <v>242.40940345476483</v>
      </c>
      <c r="N37" s="73">
        <f>+NEA!$P38</f>
        <v>253.32929999999999</v>
      </c>
      <c r="O37" s="73">
        <f>+NEA!$S38</f>
        <v>242.04508831365007</v>
      </c>
      <c r="P37" s="187">
        <f>+[1]IPCse!$DH39</f>
        <v>241.63592589186251</v>
      </c>
      <c r="Q37" s="73">
        <f>+CUY!$P38</f>
        <v>255.91560000000001</v>
      </c>
      <c r="R37" s="73">
        <f>+CUY!$S38</f>
        <v>243.83653947643973</v>
      </c>
      <c r="S37" s="187">
        <f>+[1]IPCse!$DI39</f>
        <v>242.91068899687448</v>
      </c>
      <c r="T37" s="73">
        <f>+PAT!$P38</f>
        <v>250.2465</v>
      </c>
      <c r="U37" s="73">
        <f>+PAT!$S38</f>
        <v>238.42990360537036</v>
      </c>
      <c r="V37" s="187">
        <f>+[1]IPCse!$DJ39</f>
        <v>237.04395445903478</v>
      </c>
      <c r="X37" s="169">
        <f t="shared" si="50"/>
        <v>6.4377642281086667E-2</v>
      </c>
      <c r="Y37" s="169">
        <f t="shared" si="51"/>
        <v>6.6454587959771771E-2</v>
      </c>
      <c r="Z37" s="189">
        <f t="shared" si="52"/>
        <v>5.604927736662213E-2</v>
      </c>
      <c r="AA37" s="169">
        <f t="shared" si="53"/>
        <v>6.2777892917349476E-2</v>
      </c>
      <c r="AB37" s="169">
        <f t="shared" si="54"/>
        <v>6.8714448428127683E-2</v>
      </c>
      <c r="AC37" s="189">
        <f t="shared" si="55"/>
        <v>5.5070702345129341E-2</v>
      </c>
      <c r="AD37" s="169">
        <f t="shared" si="56"/>
        <v>6.6502205005024351E-2</v>
      </c>
      <c r="AE37" s="169">
        <f t="shared" si="57"/>
        <v>6.4850196800103621E-2</v>
      </c>
      <c r="AF37" s="189">
        <f t="shared" si="58"/>
        <v>5.7489040468668762E-2</v>
      </c>
      <c r="AG37" s="169">
        <f t="shared" si="59"/>
        <v>6.7880411591999978E-2</v>
      </c>
      <c r="AH37" s="169">
        <f t="shared" si="60"/>
        <v>6.4339216523307652E-2</v>
      </c>
      <c r="AI37" s="189">
        <f t="shared" si="61"/>
        <v>5.8089147733389579E-2</v>
      </c>
      <c r="AJ37" s="169">
        <f t="shared" si="62"/>
        <v>6.6115952897686237E-2</v>
      </c>
      <c r="AK37" s="169">
        <f t="shared" si="63"/>
        <v>6.6076449081154731E-2</v>
      </c>
      <c r="AL37" s="189">
        <f t="shared" si="64"/>
        <v>5.6939017856248775E-2</v>
      </c>
      <c r="AM37" s="169">
        <f t="shared" si="65"/>
        <v>6.4301695958478566E-2</v>
      </c>
      <c r="AN37" s="169">
        <f t="shared" si="66"/>
        <v>6.3159588363089769E-2</v>
      </c>
      <c r="AO37" s="189">
        <f t="shared" si="67"/>
        <v>5.5964343685183326E-2</v>
      </c>
      <c r="AP37" s="169">
        <f t="shared" si="68"/>
        <v>5.7206999589785257E-2</v>
      </c>
      <c r="AQ37" s="169">
        <f t="shared" si="69"/>
        <v>5.86325230656215E-2</v>
      </c>
      <c r="AR37" s="189">
        <f t="shared" si="70"/>
        <v>5.0899577119026151E-2</v>
      </c>
      <c r="AT37" s="24">
        <f t="shared" ref="AT37:AT68" si="78">+MAX(X37:Z37)</f>
        <v>6.6454587959771771E-2</v>
      </c>
      <c r="AU37" s="24">
        <f t="shared" ref="AU37:AU68" si="79">+MIN(X37:Z37)</f>
        <v>5.604927736662213E-2</v>
      </c>
      <c r="AV37" s="24">
        <f t="shared" si="71"/>
        <v>1.0405310593149641E-2</v>
      </c>
      <c r="AW37" s="24">
        <f t="shared" ref="AW37:AW68" si="80">+MAX(AA37:AC37)</f>
        <v>6.8714448428127683E-2</v>
      </c>
      <c r="AX37" s="24">
        <f t="shared" ref="AX37:AX68" si="81">+MIN(AA37:AC37)</f>
        <v>5.5070702345129341E-2</v>
      </c>
      <c r="AY37" s="24">
        <f t="shared" si="72"/>
        <v>1.3643746082998343E-2</v>
      </c>
      <c r="AZ37" s="24">
        <f t="shared" ref="AZ37:AZ68" si="82">+MAX(AD37:AF37)</f>
        <v>6.6502205005024351E-2</v>
      </c>
      <c r="BA37" s="24">
        <f t="shared" ref="BA37:BA68" si="83">+MIN(AD37:AF37)</f>
        <v>5.7489040468668762E-2</v>
      </c>
      <c r="BB37" s="24">
        <f t="shared" si="73"/>
        <v>9.013164536355589E-3</v>
      </c>
      <c r="BC37" s="24">
        <f t="shared" ref="BC37:BC68" si="84">+MAX(AG37:AI37)</f>
        <v>6.7880411591999978E-2</v>
      </c>
      <c r="BD37" s="24">
        <f t="shared" ref="BD37:BD68" si="85">+MIN(AG37:AI37)</f>
        <v>5.8089147733389579E-2</v>
      </c>
      <c r="BE37" s="24">
        <f t="shared" si="74"/>
        <v>9.7912638586103995E-3</v>
      </c>
      <c r="BF37" s="24">
        <f t="shared" ref="BF37:BF68" si="86">+MAX(AJ37:AL37)</f>
        <v>6.6115952897686237E-2</v>
      </c>
      <c r="BG37" s="24">
        <f t="shared" ref="BG37:BG68" si="87">+MIN(AJ37:AL37)</f>
        <v>5.6939017856248775E-2</v>
      </c>
      <c r="BH37" s="24">
        <f t="shared" si="75"/>
        <v>9.1769350414374617E-3</v>
      </c>
      <c r="BI37" s="24">
        <f t="shared" ref="BI37:BI68" si="88">+MAX(AM37:AO37)</f>
        <v>6.4301695958478566E-2</v>
      </c>
      <c r="BJ37" s="24">
        <f t="shared" ref="BJ37:BJ68" si="89">+MIN(AM37:AO37)</f>
        <v>5.5964343685183326E-2</v>
      </c>
      <c r="BK37" s="24">
        <f t="shared" si="76"/>
        <v>8.3373522732952399E-3</v>
      </c>
      <c r="BL37" s="24">
        <f t="shared" ref="BL37:BL68" si="90">+MAX(AP37:AR37)</f>
        <v>5.86325230656215E-2</v>
      </c>
      <c r="BM37" s="24">
        <f t="shared" ref="BM37:BM68" si="91">+MIN(AP37:AR37)</f>
        <v>5.0899577119026151E-2</v>
      </c>
      <c r="BN37" s="24">
        <f t="shared" si="77"/>
        <v>7.7329459465953487E-3</v>
      </c>
    </row>
    <row r="38" spans="1:66" x14ac:dyDescent="0.25">
      <c r="A38" s="35">
        <f>+NAC!A39</f>
        <v>43739</v>
      </c>
      <c r="B38" s="73">
        <f>+NAC!P39</f>
        <v>260.01179999999999</v>
      </c>
      <c r="C38" s="73">
        <f>+NAC!S39</f>
        <v>250.18455734326562</v>
      </c>
      <c r="D38" s="187">
        <f>+[1]IPCse!$DK40</f>
        <v>247.86197035372919</v>
      </c>
      <c r="E38" s="73">
        <f>+GBA!$P39</f>
        <v>258.17910000000001</v>
      </c>
      <c r="F38" s="73">
        <f>+GBA!$S39</f>
        <v>250.27079965255848</v>
      </c>
      <c r="G38" s="187">
        <f>+[1]IPCse!$DE40</f>
        <v>247.31318804632053</v>
      </c>
      <c r="H38" s="73">
        <f>+PAM!$P39</f>
        <v>261.12779999999998</v>
      </c>
      <c r="I38" s="73">
        <f>+PAM!$S39</f>
        <v>249.11804309562166</v>
      </c>
      <c r="J38" s="187">
        <f>+[1]IPCse!$DF40</f>
        <v>248.07711624407457</v>
      </c>
      <c r="K38" s="73">
        <f>+NOA!$P39</f>
        <v>260.05970000000002</v>
      </c>
      <c r="L38" s="73">
        <f>+NOA!$S39</f>
        <v>250.38520271628408</v>
      </c>
      <c r="M38" s="187">
        <f>+[1]IPCse!$DG40</f>
        <v>249.04969369619008</v>
      </c>
      <c r="N38" s="73">
        <f>+NEA!$P39</f>
        <v>262.358</v>
      </c>
      <c r="O38" s="73">
        <f>+NEA!$S39</f>
        <v>250.46338970063169</v>
      </c>
      <c r="P38" s="187">
        <f>+[1]IPCse!$DH40</f>
        <v>248.75123244135057</v>
      </c>
      <c r="Q38" s="73">
        <f>+CUY!$P39</f>
        <v>266.80110000000002</v>
      </c>
      <c r="R38" s="73">
        <f>+CUY!$S39</f>
        <v>253.14295204188477</v>
      </c>
      <c r="S38" s="187">
        <f>+[1]IPCse!$DI40</f>
        <v>251.86019484504126</v>
      </c>
      <c r="T38" s="73">
        <f>+PAT!$P39</f>
        <v>259.59300000000002</v>
      </c>
      <c r="U38" s="73">
        <f>+PAT!$S39</f>
        <v>247.08996344848396</v>
      </c>
      <c r="V38" s="187">
        <f>+[1]IPCse!$DJ40</f>
        <v>244.4189410768652</v>
      </c>
      <c r="X38" s="169">
        <f t="shared" si="50"/>
        <v>3.8046676445154803E-2</v>
      </c>
      <c r="Y38" s="169">
        <f t="shared" si="51"/>
        <v>3.523997150626168E-2</v>
      </c>
      <c r="Z38" s="189">
        <f t="shared" si="52"/>
        <v>3.0692155635380525E-2</v>
      </c>
      <c r="AA38" s="169">
        <f t="shared" si="53"/>
        <v>3.8087464541537885E-2</v>
      </c>
      <c r="AB38" s="169">
        <f t="shared" si="54"/>
        <v>3.6266353934919504E-2</v>
      </c>
      <c r="AC38" s="189">
        <f t="shared" si="55"/>
        <v>3.1222664743632889E-2</v>
      </c>
      <c r="AD38" s="169">
        <f t="shared" si="56"/>
        <v>3.8539184274746452E-2</v>
      </c>
      <c r="AE38" s="169">
        <f t="shared" si="57"/>
        <v>3.3870795016463617E-2</v>
      </c>
      <c r="AF38" s="189">
        <f t="shared" si="58"/>
        <v>2.9840088121903419E-2</v>
      </c>
      <c r="AG38" s="169">
        <f t="shared" si="59"/>
        <v>3.3985257164668159E-2</v>
      </c>
      <c r="AH38" s="169">
        <f t="shared" si="60"/>
        <v>3.1528856845883579E-2</v>
      </c>
      <c r="AI38" s="189">
        <f t="shared" si="61"/>
        <v>2.7392873984215527E-2</v>
      </c>
      <c r="AJ38" s="169">
        <f t="shared" si="62"/>
        <v>3.5640172692223082E-2</v>
      </c>
      <c r="AK38" s="169">
        <f t="shared" si="63"/>
        <v>3.4779889340588177E-2</v>
      </c>
      <c r="AL38" s="189">
        <f t="shared" si="64"/>
        <v>2.9446393466641574E-2</v>
      </c>
      <c r="AM38" s="169">
        <f t="shared" si="65"/>
        <v>4.2535507800227856E-2</v>
      </c>
      <c r="AN38" s="169">
        <f t="shared" si="66"/>
        <v>3.8166603682235456E-2</v>
      </c>
      <c r="AO38" s="189">
        <f t="shared" si="67"/>
        <v>3.684278318555978E-2</v>
      </c>
      <c r="AP38" s="169">
        <f t="shared" si="68"/>
        <v>3.7349173714717354E-2</v>
      </c>
      <c r="AQ38" s="169">
        <f t="shared" si="69"/>
        <v>3.6321198440976588E-2</v>
      </c>
      <c r="AR38" s="189">
        <f t="shared" si="70"/>
        <v>3.1112316847148103E-2</v>
      </c>
      <c r="AT38" s="24">
        <f t="shared" si="78"/>
        <v>3.8046676445154803E-2</v>
      </c>
      <c r="AU38" s="24">
        <f t="shared" si="79"/>
        <v>3.0692155635380525E-2</v>
      </c>
      <c r="AV38" s="24">
        <f t="shared" si="71"/>
        <v>7.3545208097742787E-3</v>
      </c>
      <c r="AW38" s="24">
        <f t="shared" si="80"/>
        <v>3.8087464541537885E-2</v>
      </c>
      <c r="AX38" s="24">
        <f t="shared" si="81"/>
        <v>3.1222664743632889E-2</v>
      </c>
      <c r="AY38" s="24">
        <f t="shared" si="72"/>
        <v>6.8647997979049968E-3</v>
      </c>
      <c r="AZ38" s="24">
        <f t="shared" si="82"/>
        <v>3.8539184274746452E-2</v>
      </c>
      <c r="BA38" s="24">
        <f t="shared" si="83"/>
        <v>2.9840088121903419E-2</v>
      </c>
      <c r="BB38" s="24">
        <f t="shared" si="73"/>
        <v>8.6990961528430333E-3</v>
      </c>
      <c r="BC38" s="24">
        <f t="shared" si="84"/>
        <v>3.3985257164668159E-2</v>
      </c>
      <c r="BD38" s="24">
        <f t="shared" si="85"/>
        <v>2.7392873984215527E-2</v>
      </c>
      <c r="BE38" s="24">
        <f t="shared" si="74"/>
        <v>6.5923831804526323E-3</v>
      </c>
      <c r="BF38" s="24">
        <f t="shared" si="86"/>
        <v>3.5640172692223082E-2</v>
      </c>
      <c r="BG38" s="24">
        <f t="shared" si="87"/>
        <v>2.9446393466641574E-2</v>
      </c>
      <c r="BH38" s="24">
        <f t="shared" si="75"/>
        <v>6.1937792255815083E-3</v>
      </c>
      <c r="BI38" s="24">
        <f t="shared" si="88"/>
        <v>4.2535507800227856E-2</v>
      </c>
      <c r="BJ38" s="24">
        <f t="shared" si="89"/>
        <v>3.684278318555978E-2</v>
      </c>
      <c r="BK38" s="24">
        <f t="shared" si="76"/>
        <v>5.6927246146680766E-3</v>
      </c>
      <c r="BL38" s="24">
        <f t="shared" si="90"/>
        <v>3.7349173714717354E-2</v>
      </c>
      <c r="BM38" s="24">
        <f t="shared" si="91"/>
        <v>3.1112316847148103E-2</v>
      </c>
      <c r="BN38" s="24">
        <f t="shared" si="77"/>
        <v>6.2368568675692515E-3</v>
      </c>
    </row>
    <row r="39" spans="1:66" x14ac:dyDescent="0.25">
      <c r="A39" s="35">
        <f>+NAC!A40</f>
        <v>43770</v>
      </c>
      <c r="B39" s="73">
        <f>+NAC!P40</f>
        <v>270.35539999999997</v>
      </c>
      <c r="C39" s="73">
        <f>+NAC!S40</f>
        <v>260.74582067366504</v>
      </c>
      <c r="D39" s="187">
        <f>+[1]IPCse!$DK41</f>
        <v>259.33491811918799</v>
      </c>
      <c r="E39" s="73">
        <f>+GBA!$P40</f>
        <v>267.65539999999999</v>
      </c>
      <c r="F39" s="73">
        <f>+GBA!$S40</f>
        <v>260.36430314276697</v>
      </c>
      <c r="G39" s="187">
        <f>+[1]IPCse!$DE41</f>
        <v>258.8740743377769</v>
      </c>
      <c r="H39" s="73">
        <f>+PAM!$P40</f>
        <v>272.11450000000002</v>
      </c>
      <c r="I39" s="73">
        <f>+PAM!$S40</f>
        <v>259.99614524820623</v>
      </c>
      <c r="J39" s="187">
        <f>+[1]IPCse!$DF41</f>
        <v>259.4570516694734</v>
      </c>
      <c r="K39" s="73">
        <f>+NOA!$P40</f>
        <v>270.21609999999998</v>
      </c>
      <c r="L39" s="73">
        <f>+NOA!$S40</f>
        <v>259.50051242699982</v>
      </c>
      <c r="M39" s="187">
        <f>+[1]IPCse!$DG41</f>
        <v>259.13112241727765</v>
      </c>
      <c r="N39" s="73">
        <f>+NEA!$P40</f>
        <v>274.15440000000001</v>
      </c>
      <c r="O39" s="73">
        <f>+NEA!$S40</f>
        <v>261.08507956605325</v>
      </c>
      <c r="P39" s="187">
        <f>+[1]IPCse!$DH41</f>
        <v>259.95592885775591</v>
      </c>
      <c r="Q39" s="73">
        <f>+CUY!$P40</f>
        <v>279.39890000000003</v>
      </c>
      <c r="R39" s="73">
        <f>+CUY!$S40</f>
        <v>265.31923944652198</v>
      </c>
      <c r="S39" s="187">
        <f>+[1]IPCse!$DI41</f>
        <v>265.08360775275247</v>
      </c>
      <c r="T39" s="73">
        <f>+PAT!$P40</f>
        <v>269.93970000000002</v>
      </c>
      <c r="U39" s="73">
        <f>+PAT!$S40</f>
        <v>258.38317566752153</v>
      </c>
      <c r="V39" s="187">
        <f>+[1]IPCse!$DJ41</f>
        <v>256.10369040096242</v>
      </c>
      <c r="X39" s="169">
        <f t="shared" si="50"/>
        <v>3.9781271465371804E-2</v>
      </c>
      <c r="Y39" s="169">
        <f t="shared" si="51"/>
        <v>4.2213889788204728E-2</v>
      </c>
      <c r="Z39" s="189">
        <f t="shared" si="52"/>
        <v>4.6287648521011526E-2</v>
      </c>
      <c r="AA39" s="169">
        <f t="shared" si="53"/>
        <v>3.6704365303000808E-2</v>
      </c>
      <c r="AB39" s="169">
        <f t="shared" si="54"/>
        <v>4.0330328205371524E-2</v>
      </c>
      <c r="AC39" s="189">
        <f t="shared" si="55"/>
        <v>4.6745935317008103E-2</v>
      </c>
      <c r="AD39" s="169">
        <f t="shared" si="56"/>
        <v>4.2074034246832648E-2</v>
      </c>
      <c r="AE39" s="169">
        <f t="shared" si="57"/>
        <v>4.3666456340976989E-2</v>
      </c>
      <c r="AF39" s="189">
        <f t="shared" si="58"/>
        <v>4.5872572197277917E-2</v>
      </c>
      <c r="AG39" s="169">
        <f t="shared" si="59"/>
        <v>3.905410949870336E-2</v>
      </c>
      <c r="AH39" s="169">
        <f t="shared" si="60"/>
        <v>3.6405145399284855E-2</v>
      </c>
      <c r="AI39" s="189">
        <f t="shared" si="61"/>
        <v>4.0479586910818099E-2</v>
      </c>
      <c r="AJ39" s="169">
        <f t="shared" si="62"/>
        <v>4.4962989502893125E-2</v>
      </c>
      <c r="AK39" s="169">
        <f t="shared" si="63"/>
        <v>4.2408153455549824E-2</v>
      </c>
      <c r="AL39" s="189">
        <f t="shared" si="64"/>
        <v>4.5043782522955489E-2</v>
      </c>
      <c r="AM39" s="169">
        <f t="shared" si="65"/>
        <v>4.7217946252845255E-2</v>
      </c>
      <c r="AN39" s="169">
        <f t="shared" si="66"/>
        <v>4.8100440112678111E-2</v>
      </c>
      <c r="AO39" s="189">
        <f t="shared" si="67"/>
        <v>5.250298847678958E-2</v>
      </c>
      <c r="AP39" s="169">
        <f t="shared" si="68"/>
        <v>3.985739214847861E-2</v>
      </c>
      <c r="AQ39" s="169">
        <f t="shared" si="69"/>
        <v>4.5704860130395764E-2</v>
      </c>
      <c r="AR39" s="189">
        <f t="shared" si="70"/>
        <v>4.7806234953053695E-2</v>
      </c>
      <c r="AT39" s="24">
        <f t="shared" si="78"/>
        <v>4.6287648521011526E-2</v>
      </c>
      <c r="AU39" s="24">
        <f t="shared" si="79"/>
        <v>3.9781271465371804E-2</v>
      </c>
      <c r="AV39" s="24">
        <f t="shared" si="71"/>
        <v>6.5063770556397227E-3</v>
      </c>
      <c r="AW39" s="24">
        <f t="shared" si="80"/>
        <v>4.6745935317008103E-2</v>
      </c>
      <c r="AX39" s="24">
        <f t="shared" si="81"/>
        <v>3.6704365303000808E-2</v>
      </c>
      <c r="AY39" s="24">
        <f t="shared" si="72"/>
        <v>1.0041570014007295E-2</v>
      </c>
      <c r="AZ39" s="24">
        <f t="shared" si="82"/>
        <v>4.5872572197277917E-2</v>
      </c>
      <c r="BA39" s="24">
        <f t="shared" si="83"/>
        <v>4.2074034246832648E-2</v>
      </c>
      <c r="BB39" s="24">
        <f t="shared" si="73"/>
        <v>3.7985379504452688E-3</v>
      </c>
      <c r="BC39" s="24">
        <f t="shared" si="84"/>
        <v>4.0479586910818099E-2</v>
      </c>
      <c r="BD39" s="24">
        <f t="shared" si="85"/>
        <v>3.6405145399284855E-2</v>
      </c>
      <c r="BE39" s="24">
        <f t="shared" si="74"/>
        <v>4.0744415115332444E-3</v>
      </c>
      <c r="BF39" s="24">
        <f t="shared" si="86"/>
        <v>4.5043782522955489E-2</v>
      </c>
      <c r="BG39" s="24">
        <f t="shared" si="87"/>
        <v>4.2408153455549824E-2</v>
      </c>
      <c r="BH39" s="24">
        <f t="shared" si="75"/>
        <v>2.6356290674056648E-3</v>
      </c>
      <c r="BI39" s="24">
        <f t="shared" si="88"/>
        <v>5.250298847678958E-2</v>
      </c>
      <c r="BJ39" s="24">
        <f t="shared" si="89"/>
        <v>4.7217946252845255E-2</v>
      </c>
      <c r="BK39" s="24">
        <f t="shared" si="76"/>
        <v>5.2850422239443251E-3</v>
      </c>
      <c r="BL39" s="24">
        <f t="shared" si="90"/>
        <v>4.7806234953053695E-2</v>
      </c>
      <c r="BM39" s="24">
        <f t="shared" si="91"/>
        <v>3.985739214847861E-2</v>
      </c>
      <c r="BN39" s="24">
        <f t="shared" si="77"/>
        <v>7.9488428045750847E-3</v>
      </c>
    </row>
    <row r="40" spans="1:66" x14ac:dyDescent="0.25">
      <c r="A40" s="35">
        <f>+NAC!A41</f>
        <v>43800</v>
      </c>
      <c r="B40" s="73">
        <f>+NAC!P41</f>
        <v>280.3107</v>
      </c>
      <c r="C40" s="73">
        <f>+NAC!S41</f>
        <v>269.16745475511641</v>
      </c>
      <c r="D40" s="187">
        <f>+[1]IPCse!$DK42</f>
        <v>268.79328964544408</v>
      </c>
      <c r="E40" s="73">
        <f>+GBA!$P41</f>
        <v>278.09969999999998</v>
      </c>
      <c r="F40" s="73">
        <f>+GBA!$S41</f>
        <v>268.66047253632348</v>
      </c>
      <c r="G40" s="187">
        <f>+[1]IPCse!$DE42</f>
        <v>268.57507287314752</v>
      </c>
      <c r="H40" s="73">
        <f>+PAM!$P41</f>
        <v>281.60939999999999</v>
      </c>
      <c r="I40" s="73">
        <f>+PAM!$S41</f>
        <v>268.44387895738765</v>
      </c>
      <c r="J40" s="187">
        <f>+[1]IPCse!$DF42</f>
        <v>268.59451021278164</v>
      </c>
      <c r="K40" s="73">
        <f>+NOA!$P41</f>
        <v>279.57569999999998</v>
      </c>
      <c r="L40" s="73">
        <f>+NOA!$S41</f>
        <v>268.38995368735567</v>
      </c>
      <c r="M40" s="187">
        <f>+[1]IPCse!$DG42</f>
        <v>268.59538795903023</v>
      </c>
      <c r="N40" s="73">
        <f>+NEA!$P41</f>
        <v>283.94229999999999</v>
      </c>
      <c r="O40" s="73">
        <f>+NEA!$S41</f>
        <v>270.98626282614669</v>
      </c>
      <c r="P40" s="187">
        <f>+[1]IPCse!$DH42</f>
        <v>269.42130513542685</v>
      </c>
      <c r="Q40" s="73">
        <f>+CUY!$P41</f>
        <v>288.4803</v>
      </c>
      <c r="R40" s="73">
        <f>+CUY!$S41</f>
        <v>272.75876456245317</v>
      </c>
      <c r="S40" s="187">
        <f>+[1]IPCse!$DI42</f>
        <v>273.33401744883992</v>
      </c>
      <c r="T40" s="73">
        <f>+PAT!$P41</f>
        <v>280.57589999999999</v>
      </c>
      <c r="U40" s="73">
        <f>+PAT!$S41</f>
        <v>267.8528679891387</v>
      </c>
      <c r="V40" s="187">
        <f>+[1]IPCse!$DJ42</f>
        <v>266.94476792604178</v>
      </c>
      <c r="X40" s="169">
        <f t="shared" si="50"/>
        <v>3.6823011487841617E-2</v>
      </c>
      <c r="Y40" s="169">
        <f t="shared" si="51"/>
        <v>3.2298251453055649E-2</v>
      </c>
      <c r="Z40" s="189">
        <f t="shared" si="52"/>
        <v>3.6471646760306786E-2</v>
      </c>
      <c r="AA40" s="169">
        <f t="shared" si="53"/>
        <v>3.9021443243812737E-2</v>
      </c>
      <c r="AB40" s="169">
        <f t="shared" si="54"/>
        <v>3.1863697493920373E-2</v>
      </c>
      <c r="AC40" s="189">
        <f t="shared" si="55"/>
        <v>3.7473812548385332E-2</v>
      </c>
      <c r="AD40" s="169">
        <f t="shared" si="56"/>
        <v>3.4893032161093851E-2</v>
      </c>
      <c r="AE40" s="169">
        <f t="shared" si="57"/>
        <v>3.2491765218737312E-2</v>
      </c>
      <c r="AF40" s="189">
        <f t="shared" si="58"/>
        <v>3.5217614955975751E-2</v>
      </c>
      <c r="AG40" s="169">
        <f t="shared" si="59"/>
        <v>3.463746238658616E-2</v>
      </c>
      <c r="AH40" s="169">
        <f t="shared" si="60"/>
        <v>3.4255968041128737E-2</v>
      </c>
      <c r="AI40" s="189">
        <f t="shared" si="61"/>
        <v>3.6523075474169886E-2</v>
      </c>
      <c r="AJ40" s="169">
        <f t="shared" si="62"/>
        <v>3.5702144485005416E-2</v>
      </c>
      <c r="AK40" s="169">
        <f t="shared" si="63"/>
        <v>3.7923206016023947E-2</v>
      </c>
      <c r="AL40" s="189">
        <f t="shared" si="64"/>
        <v>3.6411465278986865E-2</v>
      </c>
      <c r="AM40" s="169">
        <f t="shared" si="65"/>
        <v>3.2503349154201944E-2</v>
      </c>
      <c r="AN40" s="169">
        <f t="shared" si="66"/>
        <v>2.8039900654964311E-2</v>
      </c>
      <c r="AO40" s="189">
        <f t="shared" si="67"/>
        <v>3.1123801905483139E-2</v>
      </c>
      <c r="AP40" s="169">
        <f t="shared" si="68"/>
        <v>3.9402133143068507E-2</v>
      </c>
      <c r="AQ40" s="169">
        <f t="shared" si="69"/>
        <v>3.6649802360980477E-2</v>
      </c>
      <c r="AR40" s="189">
        <f t="shared" si="70"/>
        <v>4.2330813383072652E-2</v>
      </c>
      <c r="AT40" s="24">
        <f t="shared" si="78"/>
        <v>3.6823011487841617E-2</v>
      </c>
      <c r="AU40" s="24">
        <f t="shared" si="79"/>
        <v>3.2298251453055649E-2</v>
      </c>
      <c r="AV40" s="24">
        <f t="shared" si="71"/>
        <v>4.5247600347859684E-3</v>
      </c>
      <c r="AW40" s="24">
        <f t="shared" si="80"/>
        <v>3.9021443243812737E-2</v>
      </c>
      <c r="AX40" s="24">
        <f t="shared" si="81"/>
        <v>3.1863697493920373E-2</v>
      </c>
      <c r="AY40" s="24">
        <f t="shared" si="72"/>
        <v>7.1577457498923636E-3</v>
      </c>
      <c r="AZ40" s="24">
        <f t="shared" si="82"/>
        <v>3.5217614955975751E-2</v>
      </c>
      <c r="BA40" s="24">
        <f t="shared" si="83"/>
        <v>3.2491765218737312E-2</v>
      </c>
      <c r="BB40" s="24">
        <f t="shared" si="73"/>
        <v>2.7258497372384394E-3</v>
      </c>
      <c r="BC40" s="24">
        <f t="shared" si="84"/>
        <v>3.6523075474169886E-2</v>
      </c>
      <c r="BD40" s="24">
        <f t="shared" si="85"/>
        <v>3.4255968041128737E-2</v>
      </c>
      <c r="BE40" s="24">
        <f t="shared" si="74"/>
        <v>2.2671074330411489E-3</v>
      </c>
      <c r="BF40" s="24">
        <f t="shared" si="86"/>
        <v>3.7923206016023947E-2</v>
      </c>
      <c r="BG40" s="24">
        <f t="shared" si="87"/>
        <v>3.5702144485005416E-2</v>
      </c>
      <c r="BH40" s="24">
        <f t="shared" si="75"/>
        <v>2.2210615310185311E-3</v>
      </c>
      <c r="BI40" s="24">
        <f t="shared" si="88"/>
        <v>3.2503349154201944E-2</v>
      </c>
      <c r="BJ40" s="24">
        <f t="shared" si="89"/>
        <v>2.8039900654964311E-2</v>
      </c>
      <c r="BK40" s="24">
        <f t="shared" si="76"/>
        <v>4.4634484992376322E-3</v>
      </c>
      <c r="BL40" s="24">
        <f t="shared" si="90"/>
        <v>4.2330813383072652E-2</v>
      </c>
      <c r="BM40" s="24">
        <f t="shared" si="91"/>
        <v>3.6649802360980477E-2</v>
      </c>
      <c r="BN40" s="24">
        <f t="shared" si="77"/>
        <v>5.681011022092175E-3</v>
      </c>
    </row>
    <row r="41" spans="1:66" x14ac:dyDescent="0.25">
      <c r="A41" s="35">
        <f>+NAC!A42</f>
        <v>43831</v>
      </c>
      <c r="B41" s="73">
        <f>+NAC!P42</f>
        <v>287.15289999999999</v>
      </c>
      <c r="C41" s="73">
        <f>+NAC!S42</f>
        <v>278.46599282983505</v>
      </c>
      <c r="D41" s="187">
        <f>+[1]IPCse!$DK43</f>
        <v>278.78259317814536</v>
      </c>
      <c r="E41" s="73">
        <f>+GBA!$P42</f>
        <v>283.84230000000002</v>
      </c>
      <c r="F41" s="73">
        <f>+GBA!$S42</f>
        <v>277.82059148768172</v>
      </c>
      <c r="G41" s="187">
        <f>+[1]IPCse!$DE43</f>
        <v>278.46729413231293</v>
      </c>
      <c r="H41" s="73">
        <f>+PAM!$P42</f>
        <v>288.94310000000002</v>
      </c>
      <c r="I41" s="73">
        <f>+PAM!$S42</f>
        <v>277.98883410455414</v>
      </c>
      <c r="J41" s="187">
        <f>+[1]IPCse!$DF43</f>
        <v>278.57886894387752</v>
      </c>
      <c r="K41" s="73">
        <f>+NOA!$P42</f>
        <v>286.72430000000003</v>
      </c>
      <c r="L41" s="73">
        <f>+NOA!$S42</f>
        <v>277.18317803884287</v>
      </c>
      <c r="M41" s="187">
        <f>+[1]IPCse!$DG43</f>
        <v>277.78601254903492</v>
      </c>
      <c r="N41" s="73">
        <f>+NEA!$P42</f>
        <v>293.78960000000001</v>
      </c>
      <c r="O41" s="73">
        <f>+NEA!$S42</f>
        <v>282.33250318593787</v>
      </c>
      <c r="P41" s="187">
        <f>+[1]IPCse!$DH43</f>
        <v>281.81690658130429</v>
      </c>
      <c r="Q41" s="73">
        <f>+CUY!$P42</f>
        <v>297.34739999999999</v>
      </c>
      <c r="R41" s="73">
        <f>+CUY!$S42</f>
        <v>281.98808563949132</v>
      </c>
      <c r="S41" s="187">
        <f>+[1]IPCse!$DI43</f>
        <v>283.21146176366193</v>
      </c>
      <c r="T41" s="73">
        <f>+PAT!$P42</f>
        <v>288.79849999999999</v>
      </c>
      <c r="U41" s="73">
        <f>+PAT!$S42</f>
        <v>276.27423560114647</v>
      </c>
      <c r="V41" s="187">
        <f>+[1]IPCse!$DJ43</f>
        <v>276.87447982016079</v>
      </c>
      <c r="X41" s="169">
        <f t="shared" si="50"/>
        <v>2.440934291841157E-2</v>
      </c>
      <c r="Y41" s="169">
        <f t="shared" si="51"/>
        <v>3.4545551144651743E-2</v>
      </c>
      <c r="Z41" s="189">
        <f t="shared" si="52"/>
        <v>3.7163515301583017E-2</v>
      </c>
      <c r="AA41" s="169">
        <f t="shared" si="53"/>
        <v>2.0649428963785521E-2</v>
      </c>
      <c r="AB41" s="169">
        <f t="shared" si="54"/>
        <v>3.4095521625793879E-2</v>
      </c>
      <c r="AC41" s="189">
        <f t="shared" si="55"/>
        <v>3.6832238946604257E-2</v>
      </c>
      <c r="AD41" s="169">
        <f t="shared" si="56"/>
        <v>2.6042099446964562E-2</v>
      </c>
      <c r="AE41" s="169">
        <f t="shared" si="57"/>
        <v>3.5556613114958058E-2</v>
      </c>
      <c r="AF41" s="189">
        <f t="shared" si="58"/>
        <v>3.7172609087156028E-2</v>
      </c>
      <c r="AG41" s="169">
        <f t="shared" si="59"/>
        <v>2.5569461151309092E-2</v>
      </c>
      <c r="AH41" s="169">
        <f t="shared" si="60"/>
        <v>3.2762866980223571E-2</v>
      </c>
      <c r="AI41" s="189">
        <f t="shared" si="61"/>
        <v>3.4217358160321565E-2</v>
      </c>
      <c r="AJ41" s="169">
        <f t="shared" si="62"/>
        <v>3.468063758024087E-2</v>
      </c>
      <c r="AK41" s="169">
        <f t="shared" si="63"/>
        <v>4.1870168035309074E-2</v>
      </c>
      <c r="AL41" s="189">
        <f t="shared" si="64"/>
        <v>4.6008245115013002E-2</v>
      </c>
      <c r="AM41" s="169">
        <f t="shared" si="65"/>
        <v>3.073728084725369E-2</v>
      </c>
      <c r="AN41" s="169">
        <f t="shared" si="66"/>
        <v>3.3836936795939021E-2</v>
      </c>
      <c r="AO41" s="189">
        <f t="shared" si="67"/>
        <v>3.6136900950028306E-2</v>
      </c>
      <c r="AP41" s="169">
        <f t="shared" si="68"/>
        <v>2.9306152096455929E-2</v>
      </c>
      <c r="AQ41" s="169">
        <f t="shared" si="69"/>
        <v>3.1440274189445061E-2</v>
      </c>
      <c r="AR41" s="189">
        <f t="shared" si="70"/>
        <v>3.7197626952067075E-2</v>
      </c>
      <c r="AT41" s="24">
        <f t="shared" si="78"/>
        <v>3.7163515301583017E-2</v>
      </c>
      <c r="AU41" s="24">
        <f t="shared" si="79"/>
        <v>2.440934291841157E-2</v>
      </c>
      <c r="AV41" s="24">
        <f t="shared" si="71"/>
        <v>1.2754172383171447E-2</v>
      </c>
      <c r="AW41" s="24">
        <f t="shared" si="80"/>
        <v>3.6832238946604257E-2</v>
      </c>
      <c r="AX41" s="24">
        <f t="shared" si="81"/>
        <v>2.0649428963785521E-2</v>
      </c>
      <c r="AY41" s="24">
        <f t="shared" si="72"/>
        <v>1.6182809982818736E-2</v>
      </c>
      <c r="AZ41" s="24">
        <f t="shared" si="82"/>
        <v>3.7172609087156028E-2</v>
      </c>
      <c r="BA41" s="24">
        <f t="shared" si="83"/>
        <v>2.6042099446964562E-2</v>
      </c>
      <c r="BB41" s="24">
        <f t="shared" si="73"/>
        <v>1.1130509640191466E-2</v>
      </c>
      <c r="BC41" s="24">
        <f t="shared" si="84"/>
        <v>3.4217358160321565E-2</v>
      </c>
      <c r="BD41" s="24">
        <f t="shared" si="85"/>
        <v>2.5569461151309092E-2</v>
      </c>
      <c r="BE41" s="24">
        <f t="shared" si="74"/>
        <v>8.6478970090124729E-3</v>
      </c>
      <c r="BF41" s="24">
        <f t="shared" si="86"/>
        <v>4.6008245115013002E-2</v>
      </c>
      <c r="BG41" s="24">
        <f t="shared" si="87"/>
        <v>3.468063758024087E-2</v>
      </c>
      <c r="BH41" s="24">
        <f t="shared" si="75"/>
        <v>1.1327607534772133E-2</v>
      </c>
      <c r="BI41" s="24">
        <f t="shared" si="88"/>
        <v>3.6136900950028306E-2</v>
      </c>
      <c r="BJ41" s="24">
        <f t="shared" si="89"/>
        <v>3.073728084725369E-2</v>
      </c>
      <c r="BK41" s="24">
        <f t="shared" si="76"/>
        <v>5.399620102774616E-3</v>
      </c>
      <c r="BL41" s="24">
        <f t="shared" si="90"/>
        <v>3.7197626952067075E-2</v>
      </c>
      <c r="BM41" s="24">
        <f t="shared" si="91"/>
        <v>2.9306152096455929E-2</v>
      </c>
      <c r="BN41" s="24">
        <f t="shared" si="77"/>
        <v>7.8914748556111469E-3</v>
      </c>
    </row>
    <row r="42" spans="1:66" x14ac:dyDescent="0.25">
      <c r="A42" s="35">
        <f>+NAC!A43</f>
        <v>43862</v>
      </c>
      <c r="B42" s="73">
        <f>+NAC!P43</f>
        <v>293.99220000000003</v>
      </c>
      <c r="C42" s="73">
        <f>+NAC!S43</f>
        <v>285.42412468182329</v>
      </c>
      <c r="D42" s="187">
        <f>+[1]IPCse!$DK44</f>
        <v>286.44725021457072</v>
      </c>
      <c r="E42" s="73">
        <f>+GBA!$P43</f>
        <v>289.8974</v>
      </c>
      <c r="F42" s="73">
        <f>+GBA!$S43</f>
        <v>284.20739723626036</v>
      </c>
      <c r="G42" s="187">
        <f>+[1]IPCse!$DE44</f>
        <v>285.99784983111914</v>
      </c>
      <c r="H42" s="73">
        <f>+PAM!$P43</f>
        <v>296.52159999999998</v>
      </c>
      <c r="I42" s="73">
        <f>+PAM!$S43</f>
        <v>285.46417118172502</v>
      </c>
      <c r="J42" s="187">
        <f>+[1]IPCse!$DF44</f>
        <v>286.34770371236158</v>
      </c>
      <c r="K42" s="73">
        <f>+NOA!$P43</f>
        <v>294.19220000000001</v>
      </c>
      <c r="L42" s="73">
        <f>+NOA!$S43</f>
        <v>285.12862178459869</v>
      </c>
      <c r="M42" s="187">
        <f>+[1]IPCse!$DG44</f>
        <v>285.79385487031152</v>
      </c>
      <c r="N42" s="73">
        <f>+NEA!$P43</f>
        <v>301.25209999999998</v>
      </c>
      <c r="O42" s="73">
        <f>+NEA!$S43</f>
        <v>289.52221728920625</v>
      </c>
      <c r="P42" s="187">
        <f>+[1]IPCse!$DH44</f>
        <v>289.28370333355298</v>
      </c>
      <c r="Q42" s="73">
        <f>+CUY!$P43</f>
        <v>305.13909999999998</v>
      </c>
      <c r="R42" s="73">
        <f>+CUY!$S43</f>
        <v>290.67918837696334</v>
      </c>
      <c r="S42" s="187">
        <f>+[1]IPCse!$DI44</f>
        <v>291.43506572630139</v>
      </c>
      <c r="T42" s="73">
        <f>+PAT!$P43</f>
        <v>295.18549999999999</v>
      </c>
      <c r="U42" s="73">
        <f>+PAT!$S43</f>
        <v>282.43289393573696</v>
      </c>
      <c r="V42" s="187">
        <f>+[1]IPCse!$DJ44</f>
        <v>284.11558327593582</v>
      </c>
      <c r="X42" s="169">
        <f t="shared" si="50"/>
        <v>2.3817624687057171E-2</v>
      </c>
      <c r="Y42" s="169">
        <f t="shared" si="51"/>
        <v>2.4987366612627016E-2</v>
      </c>
      <c r="Z42" s="189">
        <f t="shared" si="52"/>
        <v>2.7493312796353697E-2</v>
      </c>
      <c r="AA42" s="169">
        <f t="shared" si="53"/>
        <v>2.13326202613211E-2</v>
      </c>
      <c r="AB42" s="169">
        <f t="shared" si="54"/>
        <v>2.2988957421688605E-2</v>
      </c>
      <c r="AC42" s="189">
        <f t="shared" si="55"/>
        <v>2.7042873103898746E-2</v>
      </c>
      <c r="AD42" s="169">
        <f t="shared" si="56"/>
        <v>2.6228347380504946E-2</v>
      </c>
      <c r="AE42" s="169">
        <f t="shared" si="57"/>
        <v>2.6890781787153761E-2</v>
      </c>
      <c r="AF42" s="189">
        <f t="shared" si="58"/>
        <v>2.788737996509405E-2</v>
      </c>
      <c r="AG42" s="169">
        <f t="shared" si="59"/>
        <v>2.6045577580972257E-2</v>
      </c>
      <c r="AH42" s="169">
        <f t="shared" si="60"/>
        <v>2.866495651710288E-2</v>
      </c>
      <c r="AI42" s="189">
        <f t="shared" si="61"/>
        <v>2.8827377763893214E-2</v>
      </c>
      <c r="AJ42" s="169">
        <f t="shared" si="62"/>
        <v>2.5400831070943264E-2</v>
      </c>
      <c r="AK42" s="169">
        <f t="shared" si="63"/>
        <v>2.5465414084943072E-2</v>
      </c>
      <c r="AL42" s="189">
        <f t="shared" si="64"/>
        <v>2.6495205141620959E-2</v>
      </c>
      <c r="AM42" s="169">
        <f t="shared" si="65"/>
        <v>2.6204029360942682E-2</v>
      </c>
      <c r="AN42" s="169">
        <f t="shared" si="66"/>
        <v>3.0820815417652803E-2</v>
      </c>
      <c r="AO42" s="189">
        <f t="shared" si="67"/>
        <v>2.9036974391601467E-2</v>
      </c>
      <c r="AP42" s="169">
        <f t="shared" si="68"/>
        <v>2.2115765836733914E-2</v>
      </c>
      <c r="AQ42" s="169">
        <f t="shared" si="69"/>
        <v>2.2291830149090197E-2</v>
      </c>
      <c r="AR42" s="189">
        <f t="shared" si="70"/>
        <v>2.6153018727036015E-2</v>
      </c>
      <c r="AT42" s="24">
        <f t="shared" si="78"/>
        <v>2.7493312796353697E-2</v>
      </c>
      <c r="AU42" s="24">
        <f t="shared" si="79"/>
        <v>2.3817624687057171E-2</v>
      </c>
      <c r="AV42" s="24">
        <f t="shared" si="71"/>
        <v>3.6756881092965266E-3</v>
      </c>
      <c r="AW42" s="24">
        <f t="shared" si="80"/>
        <v>2.7042873103898746E-2</v>
      </c>
      <c r="AX42" s="24">
        <f t="shared" si="81"/>
        <v>2.13326202613211E-2</v>
      </c>
      <c r="AY42" s="24">
        <f t="shared" si="72"/>
        <v>5.7102528425776455E-3</v>
      </c>
      <c r="AZ42" s="24">
        <f t="shared" si="82"/>
        <v>2.788737996509405E-2</v>
      </c>
      <c r="BA42" s="24">
        <f t="shared" si="83"/>
        <v>2.6228347380504946E-2</v>
      </c>
      <c r="BB42" s="24">
        <f t="shared" si="73"/>
        <v>1.6590325845891041E-3</v>
      </c>
      <c r="BC42" s="24">
        <f t="shared" si="84"/>
        <v>2.8827377763893214E-2</v>
      </c>
      <c r="BD42" s="24">
        <f t="shared" si="85"/>
        <v>2.6045577580972257E-2</v>
      </c>
      <c r="BE42" s="24">
        <f t="shared" si="74"/>
        <v>2.7818001829209571E-3</v>
      </c>
      <c r="BF42" s="24">
        <f t="shared" si="86"/>
        <v>2.6495205141620959E-2</v>
      </c>
      <c r="BG42" s="24">
        <f t="shared" si="87"/>
        <v>2.5400831070943264E-2</v>
      </c>
      <c r="BH42" s="24">
        <f t="shared" si="75"/>
        <v>1.094374070677695E-3</v>
      </c>
      <c r="BI42" s="24">
        <f t="shared" si="88"/>
        <v>3.0820815417652803E-2</v>
      </c>
      <c r="BJ42" s="24">
        <f t="shared" si="89"/>
        <v>2.6204029360942682E-2</v>
      </c>
      <c r="BK42" s="24">
        <f t="shared" si="76"/>
        <v>4.6167860567101204E-3</v>
      </c>
      <c r="BL42" s="24">
        <f t="shared" si="90"/>
        <v>2.6153018727036015E-2</v>
      </c>
      <c r="BM42" s="24">
        <f t="shared" si="91"/>
        <v>2.2115765836733914E-2</v>
      </c>
      <c r="BN42" s="24">
        <f t="shared" si="77"/>
        <v>4.037252890302101E-3</v>
      </c>
    </row>
    <row r="43" spans="1:66" x14ac:dyDescent="0.25">
      <c r="A43" s="35">
        <f>+NAC!A44</f>
        <v>43891</v>
      </c>
      <c r="B43" s="73">
        <f>+NAC!P44</f>
        <v>303.16649999999998</v>
      </c>
      <c r="C43" s="73">
        <f>+NAC!S44</f>
        <v>294.90997894444399</v>
      </c>
      <c r="D43" s="187">
        <f>+[1]IPCse!$DK45</f>
        <v>293.82992615587153</v>
      </c>
      <c r="E43" s="73">
        <f>+GBA!$P44</f>
        <v>299.34629999999999</v>
      </c>
      <c r="F43" s="73">
        <f>+GBA!$S44</f>
        <v>293.48888204358815</v>
      </c>
      <c r="G43" s="187">
        <f>+[1]IPCse!$DE45</f>
        <v>292.90661225436793</v>
      </c>
      <c r="H43" s="73">
        <f>+PAM!$P44</f>
        <v>305.31619999999998</v>
      </c>
      <c r="I43" s="73">
        <f>+PAM!$S44</f>
        <v>294.90720859569495</v>
      </c>
      <c r="J43" s="187">
        <f>+[1]IPCse!$DF45</f>
        <v>293.69563766485015</v>
      </c>
      <c r="K43" s="73">
        <f>+NOA!$P44</f>
        <v>304.63830000000002</v>
      </c>
      <c r="L43" s="73">
        <f>+NOA!$S44</f>
        <v>296.81577338041558</v>
      </c>
      <c r="M43" s="187">
        <f>+[1]IPCse!$DG45</f>
        <v>295.83987716509597</v>
      </c>
      <c r="N43" s="73">
        <f>+NEA!$P44</f>
        <v>309.59219999999999</v>
      </c>
      <c r="O43" s="73">
        <f>+NEA!$S44</f>
        <v>298.86187500686628</v>
      </c>
      <c r="P43" s="187">
        <f>+[1]IPCse!$DH45</f>
        <v>297.97329667679844</v>
      </c>
      <c r="Q43" s="73">
        <f>+CUY!$P44</f>
        <v>313.92570000000001</v>
      </c>
      <c r="R43" s="73">
        <f>+CUY!$S44</f>
        <v>300.63896890052354</v>
      </c>
      <c r="S43" s="187">
        <f>+[1]IPCse!$DI45</f>
        <v>299.62243030647903</v>
      </c>
      <c r="T43" s="73">
        <f>+PAT!$P44</f>
        <v>303.8528</v>
      </c>
      <c r="U43" s="73">
        <f>+PAT!$S44</f>
        <v>289.67887117212251</v>
      </c>
      <c r="V43" s="187">
        <f>+[1]IPCse!$DJ45</f>
        <v>290.17905525766628</v>
      </c>
      <c r="X43" s="169">
        <f t="shared" si="50"/>
        <v>3.120592995324345E-2</v>
      </c>
      <c r="Y43" s="169">
        <f t="shared" si="51"/>
        <v>3.3234241405470044E-2</v>
      </c>
      <c r="Z43" s="189">
        <f t="shared" si="52"/>
        <v>2.5773247729802273E-2</v>
      </c>
      <c r="AA43" s="169">
        <f t="shared" si="53"/>
        <v>3.2593945306166772E-2</v>
      </c>
      <c r="AB43" s="169">
        <f t="shared" si="54"/>
        <v>3.2657435723293826E-2</v>
      </c>
      <c r="AC43" s="189">
        <f t="shared" si="55"/>
        <v>2.4156693581187438E-2</v>
      </c>
      <c r="AD43" s="169">
        <f t="shared" si="56"/>
        <v>2.9659222127494278E-2</v>
      </c>
      <c r="AE43" s="169">
        <f t="shared" si="57"/>
        <v>3.3079588849553199E-2</v>
      </c>
      <c r="AF43" s="189">
        <f t="shared" si="58"/>
        <v>2.5660879613232934E-2</v>
      </c>
      <c r="AG43" s="169">
        <f t="shared" si="59"/>
        <v>3.550773949819197E-2</v>
      </c>
      <c r="AH43" s="169">
        <f t="shared" si="60"/>
        <v>4.098905091557592E-2</v>
      </c>
      <c r="AI43" s="189">
        <f t="shared" si="61"/>
        <v>3.5151288677438997E-2</v>
      </c>
      <c r="AJ43" s="169">
        <f t="shared" si="62"/>
        <v>2.768478626373061E-2</v>
      </c>
      <c r="AK43" s="169">
        <f t="shared" si="63"/>
        <v>3.2258863603308763E-2</v>
      </c>
      <c r="AL43" s="189">
        <f t="shared" si="64"/>
        <v>3.0038309255278284E-2</v>
      </c>
      <c r="AM43" s="169">
        <f t="shared" si="65"/>
        <v>2.8795392003188036E-2</v>
      </c>
      <c r="AN43" s="169">
        <f t="shared" si="66"/>
        <v>3.4263823905562818E-2</v>
      </c>
      <c r="AO43" s="189">
        <f t="shared" si="67"/>
        <v>2.8093272028791194E-2</v>
      </c>
      <c r="AP43" s="169">
        <f t="shared" si="68"/>
        <v>2.936221460742483E-2</v>
      </c>
      <c r="AQ43" s="169">
        <f t="shared" si="69"/>
        <v>2.5655571259466159E-2</v>
      </c>
      <c r="AR43" s="189">
        <f t="shared" si="70"/>
        <v>2.1341567793701666E-2</v>
      </c>
      <c r="AT43" s="24">
        <f t="shared" si="78"/>
        <v>3.3234241405470044E-2</v>
      </c>
      <c r="AU43" s="24">
        <f t="shared" si="79"/>
        <v>2.5773247729802273E-2</v>
      </c>
      <c r="AV43" s="24">
        <f t="shared" si="71"/>
        <v>7.4609936756677708E-3</v>
      </c>
      <c r="AW43" s="24">
        <f t="shared" si="80"/>
        <v>3.2657435723293826E-2</v>
      </c>
      <c r="AX43" s="24">
        <f t="shared" si="81"/>
        <v>2.4156693581187438E-2</v>
      </c>
      <c r="AY43" s="24">
        <f t="shared" si="72"/>
        <v>8.5007421421063878E-3</v>
      </c>
      <c r="AZ43" s="24">
        <f t="shared" si="82"/>
        <v>3.3079588849553199E-2</v>
      </c>
      <c r="BA43" s="24">
        <f t="shared" si="83"/>
        <v>2.5660879613232934E-2</v>
      </c>
      <c r="BB43" s="24">
        <f t="shared" si="73"/>
        <v>7.4187092363202645E-3</v>
      </c>
      <c r="BC43" s="24">
        <f t="shared" si="84"/>
        <v>4.098905091557592E-2</v>
      </c>
      <c r="BD43" s="24">
        <f t="shared" si="85"/>
        <v>3.5151288677438997E-2</v>
      </c>
      <c r="BE43" s="24">
        <f t="shared" si="74"/>
        <v>5.8377622381369232E-3</v>
      </c>
      <c r="BF43" s="24">
        <f t="shared" si="86"/>
        <v>3.2258863603308763E-2</v>
      </c>
      <c r="BG43" s="24">
        <f t="shared" si="87"/>
        <v>2.768478626373061E-2</v>
      </c>
      <c r="BH43" s="24">
        <f t="shared" si="75"/>
        <v>4.5740773395781531E-3</v>
      </c>
      <c r="BI43" s="24">
        <f t="shared" si="88"/>
        <v>3.4263823905562818E-2</v>
      </c>
      <c r="BJ43" s="24">
        <f t="shared" si="89"/>
        <v>2.8093272028791194E-2</v>
      </c>
      <c r="BK43" s="24">
        <f t="shared" si="76"/>
        <v>6.1705518767716239E-3</v>
      </c>
      <c r="BL43" s="24">
        <f t="shared" si="90"/>
        <v>2.936221460742483E-2</v>
      </c>
      <c r="BM43" s="24">
        <f t="shared" si="91"/>
        <v>2.1341567793701666E-2</v>
      </c>
      <c r="BN43" s="24">
        <f t="shared" si="77"/>
        <v>8.0206468137231646E-3</v>
      </c>
    </row>
    <row r="44" spans="1:66" x14ac:dyDescent="0.25">
      <c r="A44" s="35">
        <f>+NAC!A45</f>
        <v>43922</v>
      </c>
      <c r="B44" s="73">
        <f>+NAC!P45</f>
        <v>308.36810000000003</v>
      </c>
      <c r="C44" s="73">
        <f>+NAC!S45</f>
        <v>301.43868050384361</v>
      </c>
      <c r="D44" s="187">
        <f>+[1]IPCse!$DK46</f>
        <v>300.18736319021724</v>
      </c>
      <c r="E44" s="73">
        <f>+GBA!$P45</f>
        <v>304.233</v>
      </c>
      <c r="F44" s="73">
        <f>+GBA!$S45</f>
        <v>299.47124426721427</v>
      </c>
      <c r="G44" s="187">
        <f>+[1]IPCse!$DE46</f>
        <v>298.99815071948461</v>
      </c>
      <c r="H44" s="73">
        <f>+PAM!$P45</f>
        <v>310.60840000000002</v>
      </c>
      <c r="I44" s="73">
        <f>+PAM!$S45</f>
        <v>301.71746567579447</v>
      </c>
      <c r="J44" s="187">
        <f>+[1]IPCse!$DF46</f>
        <v>300.01074890536802</v>
      </c>
      <c r="K44" s="73">
        <f>+NOA!$P45</f>
        <v>313.20580000000001</v>
      </c>
      <c r="L44" s="73">
        <f>+NOA!$S45</f>
        <v>306.91110870569059</v>
      </c>
      <c r="M44" s="187">
        <f>+[1]IPCse!$DG46</f>
        <v>305.33433251838943</v>
      </c>
      <c r="N44" s="73">
        <f>+NEA!$P45</f>
        <v>316.31799999999998</v>
      </c>
      <c r="O44" s="73">
        <f>+NEA!$S45</f>
        <v>307.37836996704198</v>
      </c>
      <c r="P44" s="187">
        <f>+[1]IPCse!$DH46</f>
        <v>306.89248007300949</v>
      </c>
      <c r="Q44" s="73">
        <f>+CUY!$P45</f>
        <v>318.30309999999997</v>
      </c>
      <c r="R44" s="73">
        <f>+CUY!$S45</f>
        <v>307.41785304412861</v>
      </c>
      <c r="S44" s="187">
        <f>+[1]IPCse!$DI46</f>
        <v>306.04275233877513</v>
      </c>
      <c r="T44" s="73">
        <f>+PAT!$P45</f>
        <v>305.79739999999998</v>
      </c>
      <c r="U44" s="73">
        <f>+PAT!$S45</f>
        <v>291.67846340322825</v>
      </c>
      <c r="V44" s="187">
        <f>+[1]IPCse!$DJ46</f>
        <v>292.13012501907309</v>
      </c>
      <c r="X44" s="169">
        <f t="shared" si="50"/>
        <v>1.7157568530824063E-2</v>
      </c>
      <c r="Y44" s="169">
        <f t="shared" si="51"/>
        <v>2.2137947256879675E-2</v>
      </c>
      <c r="Z44" s="189">
        <f t="shared" si="52"/>
        <v>2.1636451798899392E-2</v>
      </c>
      <c r="AA44" s="169">
        <f t="shared" si="53"/>
        <v>1.632457124073361E-2</v>
      </c>
      <c r="AB44" s="169">
        <f t="shared" si="54"/>
        <v>2.0383607658220004E-2</v>
      </c>
      <c r="AC44" s="189">
        <f t="shared" si="55"/>
        <v>2.0796862242995928E-2</v>
      </c>
      <c r="AD44" s="169">
        <f t="shared" si="56"/>
        <v>1.7333505395390247E-2</v>
      </c>
      <c r="AE44" s="169">
        <f t="shared" si="57"/>
        <v>2.3092881020199352E-2</v>
      </c>
      <c r="AF44" s="189">
        <f t="shared" si="58"/>
        <v>2.1502230304572434E-2</v>
      </c>
      <c r="AG44" s="169">
        <f t="shared" si="59"/>
        <v>2.8123515657748843E-2</v>
      </c>
      <c r="AH44" s="169">
        <f t="shared" si="60"/>
        <v>3.401212546860255E-2</v>
      </c>
      <c r="AI44" s="189">
        <f t="shared" si="61"/>
        <v>3.2093223686660011E-2</v>
      </c>
      <c r="AJ44" s="169">
        <f t="shared" si="62"/>
        <v>2.1724707534621412E-2</v>
      </c>
      <c r="AK44" s="169">
        <f t="shared" si="63"/>
        <v>2.8496424845022572E-2</v>
      </c>
      <c r="AL44" s="189">
        <f t="shared" si="64"/>
        <v>2.9932827859690425E-2</v>
      </c>
      <c r="AM44" s="169">
        <f t="shared" si="65"/>
        <v>1.3944063834212983E-2</v>
      </c>
      <c r="AN44" s="169">
        <f t="shared" si="66"/>
        <v>2.2548255032926567E-2</v>
      </c>
      <c r="AO44" s="189">
        <f t="shared" si="67"/>
        <v>2.1428042038537765E-2</v>
      </c>
      <c r="AP44" s="169">
        <f t="shared" si="68"/>
        <v>6.3998093813846246E-3</v>
      </c>
      <c r="AQ44" s="169">
        <f t="shared" si="69"/>
        <v>6.9027893647017891E-3</v>
      </c>
      <c r="AR44" s="189">
        <f t="shared" si="70"/>
        <v>6.7236753516699554E-3</v>
      </c>
      <c r="AT44" s="24">
        <f t="shared" si="78"/>
        <v>2.2137947256879675E-2</v>
      </c>
      <c r="AU44" s="24">
        <f t="shared" si="79"/>
        <v>1.7157568530824063E-2</v>
      </c>
      <c r="AV44" s="24">
        <f t="shared" si="71"/>
        <v>4.980378726055612E-3</v>
      </c>
      <c r="AW44" s="24">
        <f t="shared" si="80"/>
        <v>2.0796862242995928E-2</v>
      </c>
      <c r="AX44" s="24">
        <f t="shared" si="81"/>
        <v>1.632457124073361E-2</v>
      </c>
      <c r="AY44" s="24">
        <f t="shared" si="72"/>
        <v>4.4722910022623186E-3</v>
      </c>
      <c r="AZ44" s="24">
        <f t="shared" si="82"/>
        <v>2.3092881020199352E-2</v>
      </c>
      <c r="BA44" s="24">
        <f t="shared" si="83"/>
        <v>1.7333505395390247E-2</v>
      </c>
      <c r="BB44" s="24">
        <f t="shared" si="73"/>
        <v>5.7593756248091044E-3</v>
      </c>
      <c r="BC44" s="24">
        <f t="shared" si="84"/>
        <v>3.401212546860255E-2</v>
      </c>
      <c r="BD44" s="24">
        <f t="shared" si="85"/>
        <v>2.8123515657748843E-2</v>
      </c>
      <c r="BE44" s="24">
        <f t="shared" si="74"/>
        <v>5.8886098108537066E-3</v>
      </c>
      <c r="BF44" s="24">
        <f t="shared" si="86"/>
        <v>2.9932827859690425E-2</v>
      </c>
      <c r="BG44" s="24">
        <f t="shared" si="87"/>
        <v>2.1724707534621412E-2</v>
      </c>
      <c r="BH44" s="24">
        <f t="shared" si="75"/>
        <v>8.2081203250690127E-3</v>
      </c>
      <c r="BI44" s="24">
        <f t="shared" si="88"/>
        <v>2.2548255032926567E-2</v>
      </c>
      <c r="BJ44" s="24">
        <f t="shared" si="89"/>
        <v>1.3944063834212983E-2</v>
      </c>
      <c r="BK44" s="24">
        <f t="shared" si="76"/>
        <v>8.6041911987135844E-3</v>
      </c>
      <c r="BL44" s="24">
        <f t="shared" si="90"/>
        <v>6.9027893647017891E-3</v>
      </c>
      <c r="BM44" s="24">
        <f t="shared" si="91"/>
        <v>6.3998093813846246E-3</v>
      </c>
      <c r="BN44" s="24">
        <f t="shared" si="77"/>
        <v>5.0297998331716443E-4</v>
      </c>
    </row>
    <row r="45" spans="1:66" x14ac:dyDescent="0.25">
      <c r="A45" s="35">
        <f>+NAC!A46</f>
        <v>43952</v>
      </c>
      <c r="B45" s="73">
        <f>+NAC!P46</f>
        <v>313.31950000000001</v>
      </c>
      <c r="C45" s="73">
        <f>+NAC!S46</f>
        <v>307.76905248496956</v>
      </c>
      <c r="D45" s="187">
        <f>+[1]IPCse!$DK47</f>
        <v>307.81490977386113</v>
      </c>
      <c r="E45" s="73">
        <f>+GBA!$P46</f>
        <v>308.40230000000003</v>
      </c>
      <c r="F45" s="73">
        <f>+GBA!$S46</f>
        <v>306.39123447567914</v>
      </c>
      <c r="G45" s="187">
        <f>+[1]IPCse!$DE47</f>
        <v>307.55303829316887</v>
      </c>
      <c r="H45" s="73">
        <f>+PAM!$P46</f>
        <v>316.29259999999999</v>
      </c>
      <c r="I45" s="73">
        <f>+PAM!$S46</f>
        <v>307.36477771269591</v>
      </c>
      <c r="J45" s="187">
        <f>+[1]IPCse!$DF47</f>
        <v>306.72146778178876</v>
      </c>
      <c r="K45" s="73">
        <f>+NOA!$P46</f>
        <v>318.99419999999998</v>
      </c>
      <c r="L45" s="73">
        <f>+NOA!$S46</f>
        <v>313.22749895423055</v>
      </c>
      <c r="M45" s="187">
        <f>+[1]IPCse!$DG47</f>
        <v>312.99566017863975</v>
      </c>
      <c r="N45" s="73">
        <f>+NEA!$P46</f>
        <v>322.51409999999998</v>
      </c>
      <c r="O45" s="73">
        <f>+NEA!$S46</f>
        <v>312.91908979675907</v>
      </c>
      <c r="P45" s="187">
        <f>+[1]IPCse!$DH47</f>
        <v>313.78656109668867</v>
      </c>
      <c r="Q45" s="73">
        <f>+CUY!$P46</f>
        <v>322.6404</v>
      </c>
      <c r="R45" s="73">
        <f>+CUY!$S46</f>
        <v>312.17725624532534</v>
      </c>
      <c r="S45" s="187">
        <f>+[1]IPCse!$DI47</f>
        <v>312.37871365956966</v>
      </c>
      <c r="T45" s="73">
        <f>+PAT!$P46</f>
        <v>311.166</v>
      </c>
      <c r="U45" s="73">
        <f>+PAT!$S46</f>
        <v>298.21778622718358</v>
      </c>
      <c r="V45" s="187">
        <f>+[1]IPCse!$DJ47</f>
        <v>299.68938819239105</v>
      </c>
      <c r="X45" s="169">
        <f t="shared" si="50"/>
        <v>1.6056784083697373E-2</v>
      </c>
      <c r="Y45" s="169">
        <f t="shared" si="51"/>
        <v>2.1000529761293407E-2</v>
      </c>
      <c r="Z45" s="189">
        <f t="shared" si="52"/>
        <v>2.5409286062487046E-2</v>
      </c>
      <c r="AA45" s="169">
        <f t="shared" si="53"/>
        <v>1.3704299007668563E-2</v>
      </c>
      <c r="AB45" s="169">
        <f t="shared" si="54"/>
        <v>2.3107361193885678E-2</v>
      </c>
      <c r="AC45" s="189">
        <f t="shared" si="55"/>
        <v>2.8611841086971568E-2</v>
      </c>
      <c r="AD45" s="169">
        <f t="shared" si="56"/>
        <v>1.830021338766108E-2</v>
      </c>
      <c r="AE45" s="169">
        <f t="shared" si="57"/>
        <v>1.8717219516120709E-2</v>
      </c>
      <c r="AF45" s="189">
        <f t="shared" si="58"/>
        <v>2.2368261473649786E-2</v>
      </c>
      <c r="AG45" s="169">
        <f t="shared" si="59"/>
        <v>1.8481139238162081E-2</v>
      </c>
      <c r="AH45" s="169">
        <f t="shared" si="60"/>
        <v>2.0580520122511992E-2</v>
      </c>
      <c r="AI45" s="189">
        <f t="shared" si="61"/>
        <v>2.5091602366035692E-2</v>
      </c>
      <c r="AJ45" s="169">
        <f t="shared" si="62"/>
        <v>1.9588199217243307E-2</v>
      </c>
      <c r="AK45" s="169">
        <f t="shared" si="63"/>
        <v>1.8025731056844352E-2</v>
      </c>
      <c r="AL45" s="189">
        <f t="shared" si="64"/>
        <v>2.2464157551332242E-2</v>
      </c>
      <c r="AM45" s="169">
        <f t="shared" si="65"/>
        <v>1.3626320321731278E-2</v>
      </c>
      <c r="AN45" s="169">
        <f t="shared" si="66"/>
        <v>1.5481869885134891E-2</v>
      </c>
      <c r="AO45" s="189">
        <f t="shared" si="67"/>
        <v>2.0702863480265954E-2</v>
      </c>
      <c r="AP45" s="169">
        <f t="shared" si="68"/>
        <v>1.7556068168009364E-2</v>
      </c>
      <c r="AQ45" s="169">
        <f t="shared" si="69"/>
        <v>2.2419628613152387E-2</v>
      </c>
      <c r="AR45" s="189">
        <f t="shared" si="70"/>
        <v>2.5876356205387641E-2</v>
      </c>
      <c r="AT45" s="24">
        <f t="shared" si="78"/>
        <v>2.5409286062487046E-2</v>
      </c>
      <c r="AU45" s="24">
        <f t="shared" si="79"/>
        <v>1.6056784083697373E-2</v>
      </c>
      <c r="AV45" s="24">
        <f t="shared" si="71"/>
        <v>9.3525019787896735E-3</v>
      </c>
      <c r="AW45" s="24">
        <f t="shared" si="80"/>
        <v>2.8611841086971568E-2</v>
      </c>
      <c r="AX45" s="24">
        <f t="shared" si="81"/>
        <v>1.3704299007668563E-2</v>
      </c>
      <c r="AY45" s="24">
        <f t="shared" si="72"/>
        <v>1.4907542079303004E-2</v>
      </c>
      <c r="AZ45" s="24">
        <f t="shared" si="82"/>
        <v>2.2368261473649786E-2</v>
      </c>
      <c r="BA45" s="24">
        <f t="shared" si="83"/>
        <v>1.830021338766108E-2</v>
      </c>
      <c r="BB45" s="24">
        <f t="shared" si="73"/>
        <v>4.0680480859887069E-3</v>
      </c>
      <c r="BC45" s="24">
        <f t="shared" si="84"/>
        <v>2.5091602366035692E-2</v>
      </c>
      <c r="BD45" s="24">
        <f t="shared" si="85"/>
        <v>1.8481139238162081E-2</v>
      </c>
      <c r="BE45" s="24">
        <f t="shared" si="74"/>
        <v>6.6104631278736115E-3</v>
      </c>
      <c r="BF45" s="24">
        <f t="shared" si="86"/>
        <v>2.2464157551332242E-2</v>
      </c>
      <c r="BG45" s="24">
        <f t="shared" si="87"/>
        <v>1.8025731056844352E-2</v>
      </c>
      <c r="BH45" s="24">
        <f t="shared" si="75"/>
        <v>4.4384264944878904E-3</v>
      </c>
      <c r="BI45" s="24">
        <f t="shared" si="88"/>
        <v>2.0702863480265954E-2</v>
      </c>
      <c r="BJ45" s="24">
        <f t="shared" si="89"/>
        <v>1.3626320321731278E-2</v>
      </c>
      <c r="BK45" s="24">
        <f t="shared" si="76"/>
        <v>7.0765431585346761E-3</v>
      </c>
      <c r="BL45" s="24">
        <f t="shared" si="90"/>
        <v>2.5876356205387641E-2</v>
      </c>
      <c r="BM45" s="24">
        <f t="shared" si="91"/>
        <v>1.7556068168009364E-2</v>
      </c>
      <c r="BN45" s="24">
        <f t="shared" si="77"/>
        <v>8.3202880373782762E-3</v>
      </c>
    </row>
    <row r="46" spans="1:66" x14ac:dyDescent="0.25">
      <c r="A46" s="35">
        <f>+NAC!A47</f>
        <v>43983</v>
      </c>
      <c r="B46" s="73">
        <f>+NAC!P47</f>
        <v>320.57330000000002</v>
      </c>
      <c r="C46" s="73">
        <f>+NAC!S47</f>
        <v>315.95460185665013</v>
      </c>
      <c r="D46" s="187">
        <f>+[1]IPCse!$DK48</f>
        <v>316.56418537026792</v>
      </c>
      <c r="E46" s="73">
        <f>+GBA!$P47</f>
        <v>315.5625</v>
      </c>
      <c r="F46" s="73">
        <f>+GBA!$S47</f>
        <v>314.40924478837655</v>
      </c>
      <c r="G46" s="187">
        <f>+[1]IPCse!$DE48</f>
        <v>315.69001595969081</v>
      </c>
      <c r="H46" s="73">
        <f>+PAM!$P47</f>
        <v>324.24759999999998</v>
      </c>
      <c r="I46" s="73">
        <f>+PAM!$S47</f>
        <v>315.98219253184953</v>
      </c>
      <c r="J46" s="187">
        <f>+[1]IPCse!$DF48</f>
        <v>316.26310238386816</v>
      </c>
      <c r="K46" s="73">
        <f>+NOA!$P47</f>
        <v>325.20269999999999</v>
      </c>
      <c r="L46" s="73">
        <f>+NOA!$S47</f>
        <v>321.22273973923677</v>
      </c>
      <c r="M46" s="187">
        <f>+[1]IPCse!$DG48</f>
        <v>321.75841399910968</v>
      </c>
      <c r="N46" s="73">
        <f>+NEA!$P47</f>
        <v>330.39420000000001</v>
      </c>
      <c r="O46" s="73">
        <f>+NEA!$S47</f>
        <v>321.74188569074431</v>
      </c>
      <c r="P46" s="187">
        <f>+[1]IPCse!$DH48</f>
        <v>324.00915667580836</v>
      </c>
      <c r="Q46" s="73">
        <f>+CUY!$P47</f>
        <v>329.06729999999999</v>
      </c>
      <c r="R46" s="73">
        <f>+CUY!$S47</f>
        <v>321.32381639491393</v>
      </c>
      <c r="S46" s="187">
        <f>+[1]IPCse!$DI48</f>
        <v>321.88910684487098</v>
      </c>
      <c r="T46" s="73">
        <f>+PAT!$P47</f>
        <v>315.97910000000002</v>
      </c>
      <c r="U46" s="73">
        <f>+PAT!$S47</f>
        <v>304.41056545481973</v>
      </c>
      <c r="V46" s="187">
        <f>+[1]IPCse!$DJ48</f>
        <v>306.15870792664191</v>
      </c>
      <c r="X46" s="169">
        <f t="shared" si="50"/>
        <v>2.3151447643699141E-2</v>
      </c>
      <c r="Y46" s="169">
        <f t="shared" si="51"/>
        <v>2.659640176810929E-2</v>
      </c>
      <c r="Z46" s="189">
        <f t="shared" si="52"/>
        <v>2.8423820024944702E-2</v>
      </c>
      <c r="AA46" s="169">
        <f t="shared" si="53"/>
        <v>2.321707717484589E-2</v>
      </c>
      <c r="AB46" s="169">
        <f t="shared" si="54"/>
        <v>2.6169189619339006E-2</v>
      </c>
      <c r="AC46" s="189">
        <f t="shared" si="55"/>
        <v>2.6457152599369094E-2</v>
      </c>
      <c r="AD46" s="169">
        <f t="shared" si="56"/>
        <v>2.5150762300477414E-2</v>
      </c>
      <c r="AE46" s="169">
        <f t="shared" si="57"/>
        <v>2.8036442182092225E-2</v>
      </c>
      <c r="AF46" s="189">
        <f t="shared" si="58"/>
        <v>3.1108466815461533E-2</v>
      </c>
      <c r="AG46" s="169">
        <f t="shared" si="59"/>
        <v>1.9462736313074158E-2</v>
      </c>
      <c r="AH46" s="169">
        <f t="shared" si="60"/>
        <v>2.5525347588253977E-2</v>
      </c>
      <c r="AI46" s="189">
        <f t="shared" si="61"/>
        <v>2.7996406772760496E-2</v>
      </c>
      <c r="AJ46" s="169">
        <f t="shared" si="62"/>
        <v>2.4433350355844929E-2</v>
      </c>
      <c r="AK46" s="169">
        <f t="shared" si="63"/>
        <v>2.8195134722255766E-2</v>
      </c>
      <c r="AL46" s="189">
        <f t="shared" si="64"/>
        <v>3.2578181625725344E-2</v>
      </c>
      <c r="AM46" s="169">
        <f t="shared" si="65"/>
        <v>1.9919700074758184E-2</v>
      </c>
      <c r="AN46" s="169">
        <f t="shared" si="66"/>
        <v>2.9299252160768452E-2</v>
      </c>
      <c r="AO46" s="189">
        <f t="shared" si="67"/>
        <v>3.0445074422278839E-2</v>
      </c>
      <c r="AP46" s="169">
        <f t="shared" si="68"/>
        <v>1.5467949583180651E-2</v>
      </c>
      <c r="AQ46" s="169">
        <f t="shared" si="69"/>
        <v>2.0765962037282648E-2</v>
      </c>
      <c r="AR46" s="189">
        <f t="shared" si="70"/>
        <v>2.1586749445054565E-2</v>
      </c>
      <c r="AT46" s="24">
        <f t="shared" si="78"/>
        <v>2.8423820024944702E-2</v>
      </c>
      <c r="AU46" s="24">
        <f t="shared" si="79"/>
        <v>2.3151447643699141E-2</v>
      </c>
      <c r="AV46" s="24">
        <f t="shared" si="71"/>
        <v>5.2723723812455603E-3</v>
      </c>
      <c r="AW46" s="24">
        <f t="shared" si="80"/>
        <v>2.6457152599369094E-2</v>
      </c>
      <c r="AX46" s="24">
        <f t="shared" si="81"/>
        <v>2.321707717484589E-2</v>
      </c>
      <c r="AY46" s="24">
        <f t="shared" si="72"/>
        <v>3.2400754245232033E-3</v>
      </c>
      <c r="AZ46" s="24">
        <f t="shared" si="82"/>
        <v>3.1108466815461533E-2</v>
      </c>
      <c r="BA46" s="24">
        <f t="shared" si="83"/>
        <v>2.5150762300477414E-2</v>
      </c>
      <c r="BB46" s="24">
        <f t="shared" si="73"/>
        <v>5.957704514984119E-3</v>
      </c>
      <c r="BC46" s="24">
        <f t="shared" si="84"/>
        <v>2.7996406772760496E-2</v>
      </c>
      <c r="BD46" s="24">
        <f t="shared" si="85"/>
        <v>1.9462736313074158E-2</v>
      </c>
      <c r="BE46" s="24">
        <f t="shared" si="74"/>
        <v>8.5336704596863378E-3</v>
      </c>
      <c r="BF46" s="24">
        <f t="shared" si="86"/>
        <v>3.2578181625725344E-2</v>
      </c>
      <c r="BG46" s="24">
        <f t="shared" si="87"/>
        <v>2.4433350355844929E-2</v>
      </c>
      <c r="BH46" s="24">
        <f t="shared" si="75"/>
        <v>8.1448312698804148E-3</v>
      </c>
      <c r="BI46" s="24">
        <f t="shared" si="88"/>
        <v>3.0445074422278839E-2</v>
      </c>
      <c r="BJ46" s="24">
        <f t="shared" si="89"/>
        <v>1.9919700074758184E-2</v>
      </c>
      <c r="BK46" s="24">
        <f t="shared" si="76"/>
        <v>1.0525374347520655E-2</v>
      </c>
      <c r="BL46" s="24">
        <f t="shared" si="90"/>
        <v>2.1586749445054565E-2</v>
      </c>
      <c r="BM46" s="24">
        <f t="shared" si="91"/>
        <v>1.5467949583180651E-2</v>
      </c>
      <c r="BN46" s="24">
        <f t="shared" si="77"/>
        <v>6.1187998618739137E-3</v>
      </c>
    </row>
    <row r="47" spans="1:66" x14ac:dyDescent="0.25">
      <c r="A47" s="35">
        <f>+NAC!A48</f>
        <v>44013</v>
      </c>
      <c r="B47" s="73">
        <f>+NAC!P48</f>
        <v>328.6943</v>
      </c>
      <c r="C47" s="73">
        <f>+NAC!S48</f>
        <v>322.83200025873208</v>
      </c>
      <c r="D47" s="187">
        <f>+[1]IPCse!$DK49</f>
        <v>324.54233331589012</v>
      </c>
      <c r="E47" s="73">
        <f>+GBA!$P48</f>
        <v>322.75659999999999</v>
      </c>
      <c r="F47" s="73">
        <f>+GBA!$S48</f>
        <v>320.3857205938092</v>
      </c>
      <c r="G47" s="187">
        <f>+[1]IPCse!$DE49</f>
        <v>322.48700672757519</v>
      </c>
      <c r="H47" s="73">
        <f>+PAM!$P48</f>
        <v>333.214</v>
      </c>
      <c r="I47" s="73">
        <f>+PAM!$S48</f>
        <v>323.46210503734079</v>
      </c>
      <c r="J47" s="187">
        <f>+[1]IPCse!$DF49</f>
        <v>325.29284687271615</v>
      </c>
      <c r="K47" s="73">
        <f>+NOA!$P48</f>
        <v>333.40960000000001</v>
      </c>
      <c r="L47" s="73">
        <f>+NOA!$S48</f>
        <v>327.61405951378515</v>
      </c>
      <c r="M47" s="187">
        <f>+[1]IPCse!$DG49</f>
        <v>329.65606643054298</v>
      </c>
      <c r="N47" s="73">
        <f>+NEA!$P48</f>
        <v>339.25810000000001</v>
      </c>
      <c r="O47" s="73">
        <f>+NEA!$S48</f>
        <v>329.45713139247459</v>
      </c>
      <c r="P47" s="187">
        <f>+[1]IPCse!$DH49</f>
        <v>332.68795663100349</v>
      </c>
      <c r="Q47" s="73">
        <f>+CUY!$P48</f>
        <v>337.3673</v>
      </c>
      <c r="R47" s="73">
        <f>+CUY!$S48</f>
        <v>328.77867308900517</v>
      </c>
      <c r="S47" s="187">
        <f>+[1]IPCse!$DI49</f>
        <v>329.99291157535259</v>
      </c>
      <c r="T47" s="73">
        <f>+PAT!$P48</f>
        <v>325.84550000000002</v>
      </c>
      <c r="U47" s="73">
        <f>+PAT!$S48</f>
        <v>315.35814705083726</v>
      </c>
      <c r="V47" s="187">
        <f>+[1]IPCse!$DJ49</f>
        <v>317.10210133080443</v>
      </c>
      <c r="X47" s="169">
        <f t="shared" si="50"/>
        <v>2.5332739813328065E-2</v>
      </c>
      <c r="Y47" s="169">
        <f t="shared" si="51"/>
        <v>2.1767046156847103E-2</v>
      </c>
      <c r="Z47" s="189">
        <f t="shared" si="52"/>
        <v>2.5202307507687927E-2</v>
      </c>
      <c r="AA47" s="169">
        <f t="shared" si="53"/>
        <v>2.2797702515349627E-2</v>
      </c>
      <c r="AB47" s="169">
        <f t="shared" si="54"/>
        <v>1.9008588024996831E-2</v>
      </c>
      <c r="AC47" s="189">
        <f t="shared" si="55"/>
        <v>2.1530585144486469E-2</v>
      </c>
      <c r="AD47" s="169">
        <f t="shared" si="56"/>
        <v>2.7652941764256811E-2</v>
      </c>
      <c r="AE47" s="169">
        <f t="shared" si="57"/>
        <v>2.3671943173624532E-2</v>
      </c>
      <c r="AF47" s="189">
        <f t="shared" si="58"/>
        <v>2.8551368846967184E-2</v>
      </c>
      <c r="AG47" s="169">
        <f t="shared" si="59"/>
        <v>2.5236260338552086E-2</v>
      </c>
      <c r="AH47" s="169">
        <f t="shared" si="60"/>
        <v>1.9896847214916136E-2</v>
      </c>
      <c r="AI47" s="189">
        <f t="shared" si="61"/>
        <v>2.4545286425532664E-2</v>
      </c>
      <c r="AJ47" s="169">
        <f t="shared" si="62"/>
        <v>2.6828255459690364E-2</v>
      </c>
      <c r="AK47" s="169">
        <f t="shared" si="63"/>
        <v>2.3979612368984826E-2</v>
      </c>
      <c r="AL47" s="189">
        <f t="shared" si="64"/>
        <v>2.6785662615945283E-2</v>
      </c>
      <c r="AM47" s="169">
        <f t="shared" si="65"/>
        <v>2.522280396745602E-2</v>
      </c>
      <c r="AN47" s="169">
        <f t="shared" si="66"/>
        <v>2.3200448624477454E-2</v>
      </c>
      <c r="AO47" s="189">
        <f t="shared" si="67"/>
        <v>2.5175765685003793E-2</v>
      </c>
      <c r="AP47" s="169">
        <f t="shared" si="68"/>
        <v>3.1224849997990356E-2</v>
      </c>
      <c r="AQ47" s="169">
        <f t="shared" si="69"/>
        <v>3.5963211656798943E-2</v>
      </c>
      <c r="AR47" s="189">
        <f t="shared" si="70"/>
        <v>3.5744184701696158E-2</v>
      </c>
      <c r="AT47" s="24">
        <f t="shared" si="78"/>
        <v>2.5332739813328065E-2</v>
      </c>
      <c r="AU47" s="24">
        <f t="shared" si="79"/>
        <v>2.1767046156847103E-2</v>
      </c>
      <c r="AV47" s="24">
        <f t="shared" si="71"/>
        <v>3.5656936564809616E-3</v>
      </c>
      <c r="AW47" s="24">
        <f t="shared" si="80"/>
        <v>2.2797702515349627E-2</v>
      </c>
      <c r="AX47" s="24">
        <f t="shared" si="81"/>
        <v>1.9008588024996831E-2</v>
      </c>
      <c r="AY47" s="24">
        <f t="shared" si="72"/>
        <v>3.7891144903527962E-3</v>
      </c>
      <c r="AZ47" s="24">
        <f t="shared" si="82"/>
        <v>2.8551368846967184E-2</v>
      </c>
      <c r="BA47" s="24">
        <f t="shared" si="83"/>
        <v>2.3671943173624532E-2</v>
      </c>
      <c r="BB47" s="24">
        <f t="shared" si="73"/>
        <v>4.8794256733426522E-3</v>
      </c>
      <c r="BC47" s="24">
        <f t="shared" si="84"/>
        <v>2.5236260338552086E-2</v>
      </c>
      <c r="BD47" s="24">
        <f t="shared" si="85"/>
        <v>1.9896847214916136E-2</v>
      </c>
      <c r="BE47" s="24">
        <f t="shared" si="74"/>
        <v>5.3394131236359499E-3</v>
      </c>
      <c r="BF47" s="24">
        <f t="shared" si="86"/>
        <v>2.6828255459690364E-2</v>
      </c>
      <c r="BG47" s="24">
        <f t="shared" si="87"/>
        <v>2.3979612368984826E-2</v>
      </c>
      <c r="BH47" s="24">
        <f t="shared" si="75"/>
        <v>2.8486430907055382E-3</v>
      </c>
      <c r="BI47" s="24">
        <f t="shared" si="88"/>
        <v>2.522280396745602E-2</v>
      </c>
      <c r="BJ47" s="24">
        <f t="shared" si="89"/>
        <v>2.3200448624477454E-2</v>
      </c>
      <c r="BK47" s="24">
        <f t="shared" si="76"/>
        <v>2.0223553429785657E-3</v>
      </c>
      <c r="BL47" s="24">
        <f t="shared" si="90"/>
        <v>3.5963211656798943E-2</v>
      </c>
      <c r="BM47" s="24">
        <f t="shared" si="91"/>
        <v>3.1224849997990356E-2</v>
      </c>
      <c r="BN47" s="24">
        <f t="shared" si="77"/>
        <v>4.7383616588085875E-3</v>
      </c>
    </row>
    <row r="48" spans="1:66" x14ac:dyDescent="0.25">
      <c r="A48" s="35">
        <f>+NAC!A49</f>
        <v>44044</v>
      </c>
      <c r="B48" s="73">
        <f>+NAC!P49</f>
        <v>338.66449999999998</v>
      </c>
      <c r="C48" s="73">
        <f>+NAC!S49</f>
        <v>332.41108016855321</v>
      </c>
      <c r="D48" s="187">
        <f>+[1]IPCse!$DK50</f>
        <v>333.78785681299598</v>
      </c>
      <c r="E48" s="73">
        <f>+GBA!$P49</f>
        <v>333.0711</v>
      </c>
      <c r="F48" s="73">
        <f>+GBA!$S49</f>
        <v>330.37668760265325</v>
      </c>
      <c r="G48" s="187">
        <f>+[1]IPCse!$DE50</f>
        <v>331.9976536631429</v>
      </c>
      <c r="H48" s="73">
        <f>+PAM!$P49</f>
        <v>342.9248</v>
      </c>
      <c r="I48" s="73">
        <f>+PAM!$S49</f>
        <v>332.84685781227125</v>
      </c>
      <c r="J48" s="187">
        <f>+[1]IPCse!$DF50</f>
        <v>334.94074241359408</v>
      </c>
      <c r="K48" s="73">
        <f>+NOA!$P49</f>
        <v>342.05610000000001</v>
      </c>
      <c r="L48" s="73">
        <f>+NOA!$S49</f>
        <v>336.01260389786773</v>
      </c>
      <c r="M48" s="187">
        <f>+[1]IPCse!$DG50</f>
        <v>337.41820161096456</v>
      </c>
      <c r="N48" s="73">
        <f>+NEA!$P49</f>
        <v>347.99009999999998</v>
      </c>
      <c r="O48" s="73">
        <f>+NEA!$S49</f>
        <v>336.96511483109032</v>
      </c>
      <c r="P48" s="187">
        <f>+[1]IPCse!$DH50</f>
        <v>339.0191187011485</v>
      </c>
      <c r="Q48" s="73">
        <f>+CUY!$P49</f>
        <v>347.69580000000002</v>
      </c>
      <c r="R48" s="73">
        <f>+CUY!$S49</f>
        <v>337.81520728496628</v>
      </c>
      <c r="S48" s="187">
        <f>+[1]IPCse!$DI50</f>
        <v>338.8912356729997</v>
      </c>
      <c r="T48" s="73">
        <f>+PAT!$P49</f>
        <v>337.20209999999997</v>
      </c>
      <c r="U48" s="73">
        <f>+PAT!$S49</f>
        <v>325.82227348016295</v>
      </c>
      <c r="V48" s="187">
        <f>+[1]IPCse!$DJ50</f>
        <v>326.24867742548537</v>
      </c>
      <c r="X48" s="169">
        <f t="shared" si="50"/>
        <v>3.0332743829144526E-2</v>
      </c>
      <c r="Y48" s="169">
        <f t="shared" si="51"/>
        <v>2.967202725301088E-2</v>
      </c>
      <c r="Z48" s="189">
        <f t="shared" si="52"/>
        <v>2.8487881388671754E-2</v>
      </c>
      <c r="AA48" s="169">
        <f t="shared" si="53"/>
        <v>3.1957518451985134E-2</v>
      </c>
      <c r="AB48" s="169">
        <f t="shared" si="54"/>
        <v>3.1184183209933991E-2</v>
      </c>
      <c r="AC48" s="189">
        <f t="shared" si="55"/>
        <v>2.9491566286892201E-2</v>
      </c>
      <c r="AD48" s="169">
        <f t="shared" si="56"/>
        <v>2.9142833134262025E-2</v>
      </c>
      <c r="AE48" s="169">
        <f t="shared" si="57"/>
        <v>2.9013453597128702E-2</v>
      </c>
      <c r="AF48" s="189">
        <f t="shared" si="58"/>
        <v>2.9659107581462063E-2</v>
      </c>
      <c r="AG48" s="169">
        <f t="shared" si="59"/>
        <v>2.5933566400007768E-2</v>
      </c>
      <c r="AH48" s="169">
        <f t="shared" si="60"/>
        <v>2.5635482178472335E-2</v>
      </c>
      <c r="AI48" s="189">
        <f t="shared" si="61"/>
        <v>2.3546162109099322E-2</v>
      </c>
      <c r="AJ48" s="169">
        <f t="shared" si="62"/>
        <v>2.5738515896893688E-2</v>
      </c>
      <c r="AK48" s="169">
        <f t="shared" si="63"/>
        <v>2.278895407995174E-2</v>
      </c>
      <c r="AL48" s="189">
        <f t="shared" si="64"/>
        <v>1.9030331408020018E-2</v>
      </c>
      <c r="AM48" s="169">
        <f t="shared" si="65"/>
        <v>3.0615000327536279E-2</v>
      </c>
      <c r="AN48" s="169">
        <f t="shared" si="66"/>
        <v>2.7485159274655224E-2</v>
      </c>
      <c r="AO48" s="189">
        <f t="shared" si="67"/>
        <v>2.6965197692178977E-2</v>
      </c>
      <c r="AP48" s="169">
        <f t="shared" si="68"/>
        <v>3.4852713939581559E-2</v>
      </c>
      <c r="AQ48" s="169">
        <f t="shared" si="69"/>
        <v>3.3181722201198749E-2</v>
      </c>
      <c r="AR48" s="189">
        <f t="shared" si="70"/>
        <v>2.8844262009916966E-2</v>
      </c>
      <c r="AT48" s="24">
        <f t="shared" si="78"/>
        <v>3.0332743829144526E-2</v>
      </c>
      <c r="AU48" s="24">
        <f t="shared" si="79"/>
        <v>2.8487881388671754E-2</v>
      </c>
      <c r="AV48" s="24">
        <f t="shared" si="71"/>
        <v>1.844862440472772E-3</v>
      </c>
      <c r="AW48" s="24">
        <f t="shared" si="80"/>
        <v>3.1957518451985134E-2</v>
      </c>
      <c r="AX48" s="24">
        <f t="shared" si="81"/>
        <v>2.9491566286892201E-2</v>
      </c>
      <c r="AY48" s="24">
        <f t="shared" si="72"/>
        <v>2.4659521650929328E-3</v>
      </c>
      <c r="AZ48" s="24">
        <f t="shared" si="82"/>
        <v>2.9659107581462063E-2</v>
      </c>
      <c r="BA48" s="24">
        <f t="shared" si="83"/>
        <v>2.9013453597128702E-2</v>
      </c>
      <c r="BB48" s="24">
        <f t="shared" si="73"/>
        <v>6.4565398433336085E-4</v>
      </c>
      <c r="BC48" s="24">
        <f t="shared" si="84"/>
        <v>2.5933566400007768E-2</v>
      </c>
      <c r="BD48" s="24">
        <f t="shared" si="85"/>
        <v>2.3546162109099322E-2</v>
      </c>
      <c r="BE48" s="24">
        <f t="shared" si="74"/>
        <v>2.3874042909084459E-3</v>
      </c>
      <c r="BF48" s="24">
        <f t="shared" si="86"/>
        <v>2.5738515896893688E-2</v>
      </c>
      <c r="BG48" s="24">
        <f t="shared" si="87"/>
        <v>1.9030331408020018E-2</v>
      </c>
      <c r="BH48" s="24">
        <f t="shared" si="75"/>
        <v>6.7081844888736697E-3</v>
      </c>
      <c r="BI48" s="24">
        <f t="shared" si="88"/>
        <v>3.0615000327536279E-2</v>
      </c>
      <c r="BJ48" s="24">
        <f t="shared" si="89"/>
        <v>2.6965197692178977E-2</v>
      </c>
      <c r="BK48" s="24">
        <f t="shared" si="76"/>
        <v>3.6498026353573021E-3</v>
      </c>
      <c r="BL48" s="24">
        <f t="shared" si="90"/>
        <v>3.4852713939581559E-2</v>
      </c>
      <c r="BM48" s="24">
        <f t="shared" si="91"/>
        <v>2.8844262009916966E-2</v>
      </c>
      <c r="BN48" s="24">
        <f t="shared" si="77"/>
        <v>6.0084519296645933E-3</v>
      </c>
    </row>
    <row r="49" spans="1:66" x14ac:dyDescent="0.25">
      <c r="A49" s="35">
        <f>+NAC!A50</f>
        <v>44075</v>
      </c>
      <c r="B49" s="73">
        <f>+NAC!P50</f>
        <v>346.51100000000002</v>
      </c>
      <c r="C49" s="73">
        <f>+NAC!S50</f>
        <v>342.54881497721954</v>
      </c>
      <c r="D49" s="187">
        <f>+[1]IPCse!$DK51</f>
        <v>340.72517383728729</v>
      </c>
      <c r="E49" s="73">
        <f>+GBA!$P50</f>
        <v>340.3537</v>
      </c>
      <c r="F49" s="73">
        <f>+GBA!$S50</f>
        <v>341.01365922299442</v>
      </c>
      <c r="G49" s="187">
        <f>+[1]IPCse!$DE51</f>
        <v>338.62352588238247</v>
      </c>
      <c r="H49" s="73">
        <f>+PAM!$P50</f>
        <v>351.23540000000003</v>
      </c>
      <c r="I49" s="73">
        <f>+PAM!$S50</f>
        <v>342.15435227705382</v>
      </c>
      <c r="J49" s="187">
        <f>+[1]IPCse!$DF51</f>
        <v>341.91140047804947</v>
      </c>
      <c r="K49" s="73">
        <f>+NOA!$P50</f>
        <v>348.19959999999998</v>
      </c>
      <c r="L49" s="73">
        <f>+NOA!$S50</f>
        <v>344.55019843813659</v>
      </c>
      <c r="M49" s="187">
        <f>+[1]IPCse!$DG51</f>
        <v>343.84559338772527</v>
      </c>
      <c r="N49" s="73">
        <f>+NEA!$P50</f>
        <v>359.13229999999999</v>
      </c>
      <c r="O49" s="73">
        <f>+NEA!$S50</f>
        <v>349.85152161494096</v>
      </c>
      <c r="P49" s="187">
        <f>+[1]IPCse!$DH51</f>
        <v>349.13412974600379</v>
      </c>
      <c r="Q49" s="73">
        <f>+CUY!$P50</f>
        <v>357.85640000000001</v>
      </c>
      <c r="R49" s="73">
        <f>+CUY!$S50</f>
        <v>349.98349602094231</v>
      </c>
      <c r="S49" s="187">
        <f>+[1]IPCse!$DI51</f>
        <v>348.47371730753792</v>
      </c>
      <c r="T49" s="73">
        <f>+PAT!$P50</f>
        <v>343.75170000000003</v>
      </c>
      <c r="U49" s="73">
        <f>+PAT!$S50</f>
        <v>332.58906804947958</v>
      </c>
      <c r="V49" s="187">
        <f>+[1]IPCse!$DJ51</f>
        <v>330.61427503350637</v>
      </c>
      <c r="X49" s="169">
        <f t="shared" si="50"/>
        <v>2.3168947439132337E-2</v>
      </c>
      <c r="Y49" s="169">
        <f t="shared" si="51"/>
        <v>3.0497583905824799E-2</v>
      </c>
      <c r="Z49" s="189">
        <f t="shared" si="52"/>
        <v>2.0783611155087423E-2</v>
      </c>
      <c r="AA49" s="169">
        <f t="shared" si="53"/>
        <v>2.1865001196441192E-2</v>
      </c>
      <c r="AB49" s="169">
        <f t="shared" si="54"/>
        <v>3.2196495756184662E-2</v>
      </c>
      <c r="AC49" s="189">
        <f t="shared" si="55"/>
        <v>1.9957587489345396E-2</v>
      </c>
      <c r="AD49" s="169">
        <f t="shared" si="56"/>
        <v>2.4234467731701015E-2</v>
      </c>
      <c r="AE49" s="169">
        <f t="shared" si="57"/>
        <v>2.7963293768066944E-2</v>
      </c>
      <c r="AF49" s="189">
        <f t="shared" si="58"/>
        <v>2.0811615852477594E-2</v>
      </c>
      <c r="AG49" s="169">
        <f t="shared" si="59"/>
        <v>1.7960504139525435E-2</v>
      </c>
      <c r="AH49" s="169">
        <f t="shared" si="60"/>
        <v>2.5408554444772857E-2</v>
      </c>
      <c r="AI49" s="189">
        <f t="shared" si="61"/>
        <v>1.9048740542371156E-2</v>
      </c>
      <c r="AJ49" s="169">
        <f t="shared" si="62"/>
        <v>3.2018726969531563E-2</v>
      </c>
      <c r="AK49" s="169">
        <f t="shared" si="63"/>
        <v>3.8242554545476315E-2</v>
      </c>
      <c r="AL49" s="189">
        <f t="shared" si="64"/>
        <v>2.9836108015406149E-2</v>
      </c>
      <c r="AM49" s="169">
        <f t="shared" si="65"/>
        <v>2.9222671082020479E-2</v>
      </c>
      <c r="AN49" s="169">
        <f t="shared" si="66"/>
        <v>3.6020547546609993E-2</v>
      </c>
      <c r="AO49" s="189">
        <f t="shared" si="67"/>
        <v>2.8275979505661963E-2</v>
      </c>
      <c r="AP49" s="169">
        <f t="shared" si="68"/>
        <v>1.9423366580457513E-2</v>
      </c>
      <c r="AQ49" s="169">
        <f t="shared" si="69"/>
        <v>2.0768360913572037E-2</v>
      </c>
      <c r="AR49" s="189">
        <f t="shared" si="70"/>
        <v>1.3381196339157908E-2</v>
      </c>
      <c r="AT49" s="24">
        <f t="shared" si="78"/>
        <v>3.0497583905824799E-2</v>
      </c>
      <c r="AU49" s="24">
        <f t="shared" si="79"/>
        <v>2.0783611155087423E-2</v>
      </c>
      <c r="AV49" s="24">
        <f t="shared" si="71"/>
        <v>9.7139727507373763E-3</v>
      </c>
      <c r="AW49" s="24">
        <f t="shared" si="80"/>
        <v>3.2196495756184662E-2</v>
      </c>
      <c r="AX49" s="24">
        <f t="shared" si="81"/>
        <v>1.9957587489345396E-2</v>
      </c>
      <c r="AY49" s="24">
        <f t="shared" si="72"/>
        <v>1.2238908266839266E-2</v>
      </c>
      <c r="AZ49" s="24">
        <f t="shared" si="82"/>
        <v>2.7963293768066944E-2</v>
      </c>
      <c r="BA49" s="24">
        <f t="shared" si="83"/>
        <v>2.0811615852477594E-2</v>
      </c>
      <c r="BB49" s="24">
        <f t="shared" si="73"/>
        <v>7.1516779155893495E-3</v>
      </c>
      <c r="BC49" s="24">
        <f t="shared" si="84"/>
        <v>2.5408554444772857E-2</v>
      </c>
      <c r="BD49" s="24">
        <f t="shared" si="85"/>
        <v>1.7960504139525435E-2</v>
      </c>
      <c r="BE49" s="24">
        <f t="shared" si="74"/>
        <v>7.4480503052474223E-3</v>
      </c>
      <c r="BF49" s="24">
        <f t="shared" si="86"/>
        <v>3.8242554545476315E-2</v>
      </c>
      <c r="BG49" s="24">
        <f t="shared" si="87"/>
        <v>2.9836108015406149E-2</v>
      </c>
      <c r="BH49" s="24">
        <f t="shared" si="75"/>
        <v>8.4064465300701663E-3</v>
      </c>
      <c r="BI49" s="24">
        <f t="shared" si="88"/>
        <v>3.6020547546609993E-2</v>
      </c>
      <c r="BJ49" s="24">
        <f t="shared" si="89"/>
        <v>2.8275979505661963E-2</v>
      </c>
      <c r="BK49" s="24">
        <f t="shared" si="76"/>
        <v>7.74456804094803E-3</v>
      </c>
      <c r="BL49" s="24">
        <f t="shared" si="90"/>
        <v>2.0768360913572037E-2</v>
      </c>
      <c r="BM49" s="24">
        <f t="shared" si="91"/>
        <v>1.3381196339157908E-2</v>
      </c>
      <c r="BN49" s="24">
        <f t="shared" si="77"/>
        <v>7.387164574414129E-3</v>
      </c>
    </row>
    <row r="50" spans="1:66" x14ac:dyDescent="0.25">
      <c r="A50" s="35">
        <f>+NAC!A51</f>
        <v>44105</v>
      </c>
      <c r="B50" s="73">
        <f>+NAC!P51</f>
        <v>358.49889999999999</v>
      </c>
      <c r="C50" s="73">
        <f>+NAC!S51</f>
        <v>357.2015386688991</v>
      </c>
      <c r="D50" s="187">
        <f>+[1]IPCse!$DK52</f>
        <v>353.69187487394436</v>
      </c>
      <c r="E50" s="73">
        <f>+GBA!$P51</f>
        <v>352.06819999999999</v>
      </c>
      <c r="F50" s="73">
        <f>+GBA!$S51</f>
        <v>355.29078575489581</v>
      </c>
      <c r="G50" s="187">
        <f>+[1]IPCse!$DE52</f>
        <v>350.92634856972649</v>
      </c>
      <c r="H50" s="73">
        <f>+PAM!$P51</f>
        <v>363.74680000000001</v>
      </c>
      <c r="I50" s="73">
        <f>+PAM!$S51</f>
        <v>357.38692925757806</v>
      </c>
      <c r="J50" s="187">
        <f>+[1]IPCse!$DF52</f>
        <v>355.70354619764908</v>
      </c>
      <c r="K50" s="73">
        <f>+NOA!$P51</f>
        <v>359.72019999999998</v>
      </c>
      <c r="L50" s="73">
        <f>+NOA!$S51</f>
        <v>360.9658131196523</v>
      </c>
      <c r="M50" s="187">
        <f>+[1]IPCse!$DG52</f>
        <v>358.86397863738273</v>
      </c>
      <c r="N50" s="73">
        <f>+NEA!$P51</f>
        <v>371.23079999999999</v>
      </c>
      <c r="O50" s="73">
        <f>+NEA!$S51</f>
        <v>364.25606767371602</v>
      </c>
      <c r="P50" s="187">
        <f>+[1]IPCse!$DH52</f>
        <v>361.67025853991311</v>
      </c>
      <c r="Q50" s="73">
        <f>+CUY!$P51</f>
        <v>370.11680000000001</v>
      </c>
      <c r="R50" s="73">
        <f>+CUY!$S51</f>
        <v>363.07341240089755</v>
      </c>
      <c r="S50" s="187">
        <f>+[1]IPCse!$DI52</f>
        <v>361.02947749563742</v>
      </c>
      <c r="T50" s="73">
        <f>+PAT!$P51</f>
        <v>354.80489999999998</v>
      </c>
      <c r="U50" s="73">
        <f>+PAT!$S51</f>
        <v>345.46865331120841</v>
      </c>
      <c r="V50" s="187">
        <f>+[1]IPCse!$DJ52</f>
        <v>341.69661265197715</v>
      </c>
      <c r="X50" s="169">
        <f t="shared" si="50"/>
        <v>3.4596015710900874E-2</v>
      </c>
      <c r="Y50" s="169">
        <f t="shared" si="51"/>
        <v>4.2775578402319159E-2</v>
      </c>
      <c r="Z50" s="189">
        <f t="shared" si="52"/>
        <v>3.8056187309627232E-2</v>
      </c>
      <c r="AA50" s="169">
        <f t="shared" si="53"/>
        <v>3.4418606291043652E-2</v>
      </c>
      <c r="AB50" s="169">
        <f t="shared" si="54"/>
        <v>4.1866729222612475E-2</v>
      </c>
      <c r="AC50" s="189">
        <f t="shared" si="55"/>
        <v>3.6331860449699827E-2</v>
      </c>
      <c r="AD50" s="169">
        <f t="shared" si="56"/>
        <v>3.5621124749954047E-2</v>
      </c>
      <c r="AE50" s="169">
        <f t="shared" si="57"/>
        <v>4.4519606075885676E-2</v>
      </c>
      <c r="AF50" s="189">
        <f t="shared" si="58"/>
        <v>4.0338361634961295E-2</v>
      </c>
      <c r="AG50" s="169">
        <f t="shared" si="59"/>
        <v>3.308619538908153E-2</v>
      </c>
      <c r="AH50" s="169">
        <f t="shared" si="60"/>
        <v>4.7643608263552073E-2</v>
      </c>
      <c r="AI50" s="189">
        <f t="shared" si="61"/>
        <v>4.3677701673269675E-2</v>
      </c>
      <c r="AJ50" s="169">
        <f t="shared" si="62"/>
        <v>3.3688142225024142E-2</v>
      </c>
      <c r="AK50" s="169">
        <f t="shared" si="63"/>
        <v>4.117331258781598E-2</v>
      </c>
      <c r="AL50" s="189">
        <f t="shared" si="64"/>
        <v>3.5906340073453613E-2</v>
      </c>
      <c r="AM50" s="169">
        <f t="shared" si="65"/>
        <v>3.4260669922348663E-2</v>
      </c>
      <c r="AN50" s="169">
        <f t="shared" si="66"/>
        <v>3.7401524725531488E-2</v>
      </c>
      <c r="AO50" s="189">
        <f t="shared" si="67"/>
        <v>3.603072359405135E-2</v>
      </c>
      <c r="AP50" s="169">
        <f t="shared" si="68"/>
        <v>3.2154604617227855E-2</v>
      </c>
      <c r="AQ50" s="169">
        <f t="shared" si="69"/>
        <v>3.8725221298652857E-2</v>
      </c>
      <c r="AR50" s="189">
        <f t="shared" si="70"/>
        <v>3.3520444987886977E-2</v>
      </c>
      <c r="AT50" s="24">
        <f t="shared" si="78"/>
        <v>4.2775578402319159E-2</v>
      </c>
      <c r="AU50" s="24">
        <f t="shared" si="79"/>
        <v>3.4596015710900874E-2</v>
      </c>
      <c r="AV50" s="24">
        <f t="shared" si="71"/>
        <v>8.1795626914182851E-3</v>
      </c>
      <c r="AW50" s="24">
        <f t="shared" si="80"/>
        <v>4.1866729222612475E-2</v>
      </c>
      <c r="AX50" s="24">
        <f t="shared" si="81"/>
        <v>3.4418606291043652E-2</v>
      </c>
      <c r="AY50" s="24">
        <f t="shared" si="72"/>
        <v>7.4481229315688235E-3</v>
      </c>
      <c r="AZ50" s="24">
        <f t="shared" si="82"/>
        <v>4.4519606075885676E-2</v>
      </c>
      <c r="BA50" s="24">
        <f t="shared" si="83"/>
        <v>3.5621124749954047E-2</v>
      </c>
      <c r="BB50" s="24">
        <f t="shared" si="73"/>
        <v>8.8984813259316287E-3</v>
      </c>
      <c r="BC50" s="24">
        <f t="shared" si="84"/>
        <v>4.7643608263552073E-2</v>
      </c>
      <c r="BD50" s="24">
        <f t="shared" si="85"/>
        <v>3.308619538908153E-2</v>
      </c>
      <c r="BE50" s="24">
        <f t="shared" si="74"/>
        <v>1.4557412874470543E-2</v>
      </c>
      <c r="BF50" s="24">
        <f t="shared" si="86"/>
        <v>4.117331258781598E-2</v>
      </c>
      <c r="BG50" s="24">
        <f t="shared" si="87"/>
        <v>3.3688142225024142E-2</v>
      </c>
      <c r="BH50" s="24">
        <f t="shared" si="75"/>
        <v>7.4851703627918376E-3</v>
      </c>
      <c r="BI50" s="24">
        <f t="shared" si="88"/>
        <v>3.7401524725531488E-2</v>
      </c>
      <c r="BJ50" s="24">
        <f t="shared" si="89"/>
        <v>3.4260669922348663E-2</v>
      </c>
      <c r="BK50" s="24">
        <f t="shared" si="76"/>
        <v>3.1408548031828243E-3</v>
      </c>
      <c r="BL50" s="24">
        <f t="shared" si="90"/>
        <v>3.8725221298652857E-2</v>
      </c>
      <c r="BM50" s="24">
        <f t="shared" si="91"/>
        <v>3.2154604617227855E-2</v>
      </c>
      <c r="BN50" s="24">
        <f t="shared" si="77"/>
        <v>6.5706166814250011E-3</v>
      </c>
    </row>
    <row r="51" spans="1:66" x14ac:dyDescent="0.25">
      <c r="A51" s="35">
        <f>+NAC!A52</f>
        <v>44136</v>
      </c>
      <c r="B51" s="73">
        <f>+NAC!P52</f>
        <v>372.61540000000002</v>
      </c>
      <c r="C51" s="73">
        <f>+NAC!S52</f>
        <v>369.01378345954208</v>
      </c>
      <c r="D51" s="187">
        <f>+[1]IPCse!$DK53</f>
        <v>367.19503721617332</v>
      </c>
      <c r="E51" s="73">
        <f>+GBA!$P52</f>
        <v>366.48050000000001</v>
      </c>
      <c r="F51" s="73">
        <f>+GBA!$S52</f>
        <v>366.33707318382824</v>
      </c>
      <c r="G51" s="187">
        <f>+[1]IPCse!$DE53</f>
        <v>364.3385936148249</v>
      </c>
      <c r="H51" s="73">
        <f>+PAM!$P52</f>
        <v>377.86959999999999</v>
      </c>
      <c r="I51" s="73">
        <f>+PAM!$S52</f>
        <v>370.33408793381176</v>
      </c>
      <c r="J51" s="187">
        <f>+[1]IPCse!$DF53</f>
        <v>369.45973333955959</v>
      </c>
      <c r="K51" s="73">
        <f>+NOA!$P52</f>
        <v>374.10520000000002</v>
      </c>
      <c r="L51" s="73">
        <f>+NOA!$S52</f>
        <v>372.73918374303946</v>
      </c>
      <c r="M51" s="187">
        <f>+[1]IPCse!$DG53</f>
        <v>372.11999656230347</v>
      </c>
      <c r="N51" s="73">
        <f>+NEA!$P52</f>
        <v>386.31110000000001</v>
      </c>
      <c r="O51" s="73">
        <f>+NEA!$S52</f>
        <v>378.4175880527327</v>
      </c>
      <c r="P51" s="187">
        <f>+[1]IPCse!$DH53</f>
        <v>376.7177331658803</v>
      </c>
      <c r="Q51" s="73">
        <f>+CUY!$P52</f>
        <v>383.84030000000001</v>
      </c>
      <c r="R51" s="73">
        <f>+CUY!$S52</f>
        <v>374.82369606581892</v>
      </c>
      <c r="S51" s="187">
        <f>+[1]IPCse!$DI53</f>
        <v>374.29696939690831</v>
      </c>
      <c r="T51" s="73">
        <f>+PAT!$P52</f>
        <v>365.01580000000001</v>
      </c>
      <c r="U51" s="73">
        <f>+PAT!$S52</f>
        <v>356.43176783828636</v>
      </c>
      <c r="V51" s="187">
        <f>+[1]IPCse!$DJ53</f>
        <v>353.31063622774917</v>
      </c>
      <c r="X51" s="169">
        <f t="shared" si="50"/>
        <v>3.9376689858741543E-2</v>
      </c>
      <c r="Y51" s="169">
        <f t="shared" si="51"/>
        <v>3.3068851927852805E-2</v>
      </c>
      <c r="Z51" s="189">
        <f t="shared" si="52"/>
        <v>3.8177756690174203E-2</v>
      </c>
      <c r="AA51" s="169">
        <f t="shared" si="53"/>
        <v>4.0936102721006895E-2</v>
      </c>
      <c r="AB51" s="169">
        <f t="shared" si="54"/>
        <v>3.1090835653004856E-2</v>
      </c>
      <c r="AC51" s="189">
        <f t="shared" si="55"/>
        <v>3.8219544071748546E-2</v>
      </c>
      <c r="AD51" s="169">
        <f t="shared" si="56"/>
        <v>3.8825908571566758E-2</v>
      </c>
      <c r="AE51" s="169">
        <f t="shared" si="57"/>
        <v>3.6227286496262279E-2</v>
      </c>
      <c r="AF51" s="189">
        <f t="shared" si="58"/>
        <v>3.8673179643440525E-2</v>
      </c>
      <c r="AG51" s="169">
        <f t="shared" si="59"/>
        <v>3.9989413994543588E-2</v>
      </c>
      <c r="AH51" s="169">
        <f t="shared" si="60"/>
        <v>3.261630380349767E-2</v>
      </c>
      <c r="AI51" s="189">
        <f t="shared" si="61"/>
        <v>3.6938836757186566E-2</v>
      </c>
      <c r="AJ51" s="169">
        <f t="shared" si="62"/>
        <v>4.0622437577916504E-2</v>
      </c>
      <c r="AK51" s="169">
        <f t="shared" si="63"/>
        <v>3.8877925821408477E-2</v>
      </c>
      <c r="AL51" s="189">
        <f t="shared" si="64"/>
        <v>4.1605507421911936E-2</v>
      </c>
      <c r="AM51" s="169">
        <f t="shared" si="65"/>
        <v>3.707883565404213E-2</v>
      </c>
      <c r="AN51" s="169">
        <f t="shared" si="66"/>
        <v>3.2363382345240277E-2</v>
      </c>
      <c r="AO51" s="189">
        <f t="shared" si="67"/>
        <v>3.6749054380001978E-2</v>
      </c>
      <c r="AP51" s="169">
        <f t="shared" si="68"/>
        <v>2.8778914834603597E-2</v>
      </c>
      <c r="AQ51" s="169">
        <f t="shared" si="69"/>
        <v>3.1734035554311424E-2</v>
      </c>
      <c r="AR51" s="189">
        <f t="shared" si="70"/>
        <v>3.3989285072606457E-2</v>
      </c>
      <c r="AT51" s="24">
        <f t="shared" si="78"/>
        <v>3.9376689858741543E-2</v>
      </c>
      <c r="AU51" s="24">
        <f t="shared" si="79"/>
        <v>3.3068851927852805E-2</v>
      </c>
      <c r="AV51" s="24">
        <f t="shared" si="71"/>
        <v>6.3078379308887378E-3</v>
      </c>
      <c r="AW51" s="24">
        <f t="shared" si="80"/>
        <v>4.0936102721006895E-2</v>
      </c>
      <c r="AX51" s="24">
        <f t="shared" si="81"/>
        <v>3.1090835653004856E-2</v>
      </c>
      <c r="AY51" s="24">
        <f t="shared" si="72"/>
        <v>9.8452670680020393E-3</v>
      </c>
      <c r="AZ51" s="24">
        <f t="shared" si="82"/>
        <v>3.8825908571566758E-2</v>
      </c>
      <c r="BA51" s="24">
        <f t="shared" si="83"/>
        <v>3.6227286496262279E-2</v>
      </c>
      <c r="BB51" s="24">
        <f t="shared" si="73"/>
        <v>2.5986220753044798E-3</v>
      </c>
      <c r="BC51" s="24">
        <f t="shared" si="84"/>
        <v>3.9989413994543588E-2</v>
      </c>
      <c r="BD51" s="24">
        <f t="shared" si="85"/>
        <v>3.261630380349767E-2</v>
      </c>
      <c r="BE51" s="24">
        <f t="shared" si="74"/>
        <v>7.3731101910459174E-3</v>
      </c>
      <c r="BF51" s="24">
        <f t="shared" si="86"/>
        <v>4.1605507421911936E-2</v>
      </c>
      <c r="BG51" s="24">
        <f t="shared" si="87"/>
        <v>3.8877925821408477E-2</v>
      </c>
      <c r="BH51" s="24">
        <f t="shared" si="75"/>
        <v>2.7275816005034592E-3</v>
      </c>
      <c r="BI51" s="24">
        <f t="shared" si="88"/>
        <v>3.707883565404213E-2</v>
      </c>
      <c r="BJ51" s="24">
        <f t="shared" si="89"/>
        <v>3.2363382345240277E-2</v>
      </c>
      <c r="BK51" s="24">
        <f t="shared" si="76"/>
        <v>4.7154533088018535E-3</v>
      </c>
      <c r="BL51" s="24">
        <f t="shared" si="90"/>
        <v>3.3989285072606457E-2</v>
      </c>
      <c r="BM51" s="24">
        <f t="shared" si="91"/>
        <v>2.8778914834603597E-2</v>
      </c>
      <c r="BN51" s="24">
        <f t="shared" si="77"/>
        <v>5.2103702380028594E-3</v>
      </c>
    </row>
    <row r="52" spans="1:66" x14ac:dyDescent="0.25">
      <c r="A52" s="35">
        <f>+NAC!A53</f>
        <v>44166</v>
      </c>
      <c r="B52" s="73">
        <f>+NAC!P53</f>
        <v>390.76549999999997</v>
      </c>
      <c r="C52" s="73">
        <f>+NAC!S53</f>
        <v>383.7405472217585</v>
      </c>
      <c r="D52" s="187">
        <f>+[1]IPCse!$DK54</f>
        <v>383.58569386655097</v>
      </c>
      <c r="E52" s="73">
        <f>+GBA!$P53</f>
        <v>382.79259999999999</v>
      </c>
      <c r="F52" s="73">
        <f>+GBA!$S53</f>
        <v>378.96511945672779</v>
      </c>
      <c r="G52" s="187">
        <f>+[1]IPCse!$DE54</f>
        <v>378.85699214381344</v>
      </c>
      <c r="H52" s="73">
        <f>+PAM!$P53</f>
        <v>397.22160000000002</v>
      </c>
      <c r="I52" s="73">
        <f>+PAM!$S53</f>
        <v>386.86471323766301</v>
      </c>
      <c r="J52" s="187">
        <f>+[1]IPCse!$DF54</f>
        <v>387.08112712387629</v>
      </c>
      <c r="K52" s="73">
        <f>+NOA!$P53</f>
        <v>394.11099999999999</v>
      </c>
      <c r="L52" s="73">
        <f>+NOA!$S53</f>
        <v>390.78466266467473</v>
      </c>
      <c r="M52" s="187">
        <f>+[1]IPCse!$DG54</f>
        <v>391.03596011502151</v>
      </c>
      <c r="N52" s="73">
        <f>+NEA!$P53</f>
        <v>411.78410000000002</v>
      </c>
      <c r="O52" s="73">
        <f>+NEA!$S53</f>
        <v>403.42765145564414</v>
      </c>
      <c r="P52" s="187">
        <f>+[1]IPCse!$DH54</f>
        <v>401.03615304234722</v>
      </c>
      <c r="Q52" s="73">
        <f>+CUY!$P53</f>
        <v>405.392</v>
      </c>
      <c r="R52" s="73">
        <f>+CUY!$S53</f>
        <v>391.93864845175762</v>
      </c>
      <c r="S52" s="187">
        <f>+[1]IPCse!$DI54</f>
        <v>392.66514916212213</v>
      </c>
      <c r="T52" s="73">
        <f>+PAT!$P53</f>
        <v>378.24900000000002</v>
      </c>
      <c r="U52" s="73">
        <f>+PAT!$S53</f>
        <v>366.1902028360235</v>
      </c>
      <c r="V52" s="187">
        <f>+[1]IPCse!$DJ54</f>
        <v>364.92732664190163</v>
      </c>
      <c r="X52" s="169">
        <f t="shared" si="50"/>
        <v>4.8710010375309087E-2</v>
      </c>
      <c r="Y52" s="169">
        <f t="shared" si="51"/>
        <v>3.9908438173098748E-2</v>
      </c>
      <c r="Z52" s="189">
        <f t="shared" si="52"/>
        <v>4.4637467800873853E-2</v>
      </c>
      <c r="AA52" s="169">
        <f t="shared" si="53"/>
        <v>4.4510144468805191E-2</v>
      </c>
      <c r="AB52" s="169">
        <f t="shared" si="54"/>
        <v>3.4471111982059099E-2</v>
      </c>
      <c r="AC52" s="189">
        <f t="shared" si="55"/>
        <v>3.9848642947601709E-2</v>
      </c>
      <c r="AD52" s="169">
        <f t="shared" si="56"/>
        <v>5.1213434475808617E-2</v>
      </c>
      <c r="AE52" s="169">
        <f t="shared" si="57"/>
        <v>4.4637061082007934E-2</v>
      </c>
      <c r="AF52" s="189">
        <f t="shared" si="58"/>
        <v>4.769503194579916E-2</v>
      </c>
      <c r="AG52" s="169">
        <f t="shared" si="59"/>
        <v>5.3476401824941178E-2</v>
      </c>
      <c r="AH52" s="169">
        <f t="shared" si="60"/>
        <v>4.8413152436572293E-2</v>
      </c>
      <c r="AI52" s="189">
        <f t="shared" si="61"/>
        <v>5.0832967127449002E-2</v>
      </c>
      <c r="AJ52" s="169">
        <f t="shared" si="62"/>
        <v>6.5939083810949262E-2</v>
      </c>
      <c r="AK52" s="169">
        <f t="shared" si="63"/>
        <v>6.6091175972048832E-2</v>
      </c>
      <c r="AL52" s="189">
        <f t="shared" si="64"/>
        <v>6.4553424847029417E-2</v>
      </c>
      <c r="AM52" s="169">
        <f t="shared" si="65"/>
        <v>5.6147569705421674E-2</v>
      </c>
      <c r="AN52" s="169">
        <f t="shared" si="66"/>
        <v>4.566134042638903E-2</v>
      </c>
      <c r="AO52" s="189">
        <f t="shared" si="67"/>
        <v>4.907381375491715E-2</v>
      </c>
      <c r="AP52" s="169">
        <f t="shared" si="68"/>
        <v>3.6253773124341526E-2</v>
      </c>
      <c r="AQ52" s="169">
        <f t="shared" si="69"/>
        <v>2.7378129219291614E-2</v>
      </c>
      <c r="AR52" s="189">
        <f t="shared" si="70"/>
        <v>3.2879537786301372E-2</v>
      </c>
      <c r="AT52" s="24">
        <f t="shared" si="78"/>
        <v>4.8710010375309087E-2</v>
      </c>
      <c r="AU52" s="24">
        <f t="shared" si="79"/>
        <v>3.9908438173098748E-2</v>
      </c>
      <c r="AV52" s="24">
        <f t="shared" si="71"/>
        <v>8.8015722022103393E-3</v>
      </c>
      <c r="AW52" s="24">
        <f t="shared" si="80"/>
        <v>4.4510144468805191E-2</v>
      </c>
      <c r="AX52" s="24">
        <f t="shared" si="81"/>
        <v>3.4471111982059099E-2</v>
      </c>
      <c r="AY52" s="24">
        <f t="shared" si="72"/>
        <v>1.0039032486746091E-2</v>
      </c>
      <c r="AZ52" s="24">
        <f t="shared" si="82"/>
        <v>5.1213434475808617E-2</v>
      </c>
      <c r="BA52" s="24">
        <f t="shared" si="83"/>
        <v>4.4637061082007934E-2</v>
      </c>
      <c r="BB52" s="24">
        <f t="shared" si="73"/>
        <v>6.576373393800683E-3</v>
      </c>
      <c r="BC52" s="24">
        <f t="shared" si="84"/>
        <v>5.3476401824941178E-2</v>
      </c>
      <c r="BD52" s="24">
        <f t="shared" si="85"/>
        <v>4.8413152436572293E-2</v>
      </c>
      <c r="BE52" s="24">
        <f t="shared" si="74"/>
        <v>5.0632493883688845E-3</v>
      </c>
      <c r="BF52" s="24">
        <f t="shared" si="86"/>
        <v>6.6091175972048832E-2</v>
      </c>
      <c r="BG52" s="24">
        <f t="shared" si="87"/>
        <v>6.4553424847029417E-2</v>
      </c>
      <c r="BH52" s="24">
        <f t="shared" si="75"/>
        <v>1.5377511250194154E-3</v>
      </c>
      <c r="BI52" s="24">
        <f t="shared" si="88"/>
        <v>5.6147569705421674E-2</v>
      </c>
      <c r="BJ52" s="24">
        <f t="shared" si="89"/>
        <v>4.566134042638903E-2</v>
      </c>
      <c r="BK52" s="24">
        <f t="shared" si="76"/>
        <v>1.0486229279032644E-2</v>
      </c>
      <c r="BL52" s="24">
        <f t="shared" si="90"/>
        <v>3.6253773124341526E-2</v>
      </c>
      <c r="BM52" s="24">
        <f t="shared" si="91"/>
        <v>2.7378129219291614E-2</v>
      </c>
      <c r="BN52" s="24">
        <f t="shared" si="77"/>
        <v>8.8756439050499125E-3</v>
      </c>
    </row>
    <row r="53" spans="1:66" x14ac:dyDescent="0.25">
      <c r="A53" s="35">
        <f>+NAC!A54</f>
        <v>44197</v>
      </c>
      <c r="B53" s="73">
        <f>+NAC!P54</f>
        <v>406.06740000000002</v>
      </c>
      <c r="C53" s="73">
        <f>+NAC!S54</f>
        <v>399.2730263894901</v>
      </c>
      <c r="D53" s="187">
        <f>+[1]IPCse!$DK55</f>
        <v>400.52276869386066</v>
      </c>
      <c r="E53" s="73">
        <f>+GBA!$P54</f>
        <v>394.93619999999999</v>
      </c>
      <c r="F53" s="73">
        <f>+GBA!$S54</f>
        <v>392.47621408717629</v>
      </c>
      <c r="G53" s="187">
        <f>+[1]IPCse!$DE55</f>
        <v>393.72564811731507</v>
      </c>
      <c r="H53" s="73">
        <f>+PAM!$P54</f>
        <v>415.3082</v>
      </c>
      <c r="I53" s="73">
        <f>+PAM!$S54</f>
        <v>404.7739226973203</v>
      </c>
      <c r="J53" s="187">
        <f>+[1]IPCse!$DF55</f>
        <v>405.83860000786621</v>
      </c>
      <c r="K53" s="73">
        <f>+NOA!$P54</f>
        <v>413.97969999999998</v>
      </c>
      <c r="L53" s="73">
        <f>+NOA!$S54</f>
        <v>410.11938546787985</v>
      </c>
      <c r="M53" s="187">
        <f>+[1]IPCse!$DG55</f>
        <v>411.16780156697502</v>
      </c>
      <c r="N53" s="73">
        <f>+NEA!$P54</f>
        <v>429.81060000000002</v>
      </c>
      <c r="O53" s="73">
        <f>+NEA!$S54</f>
        <v>420.38010197747872</v>
      </c>
      <c r="P53" s="187">
        <f>+[1]IPCse!$DH55</f>
        <v>419.83805043828539</v>
      </c>
      <c r="Q53" s="73">
        <f>+CUY!$P54</f>
        <v>421.92500000000001</v>
      </c>
      <c r="R53" s="73">
        <f>+CUY!$S54</f>
        <v>409.85577024682124</v>
      </c>
      <c r="S53" s="187">
        <f>+[1]IPCse!$DI55</f>
        <v>411.74911012487149</v>
      </c>
      <c r="T53" s="73">
        <f>+PAT!$P54</f>
        <v>392.8476</v>
      </c>
      <c r="U53" s="73">
        <f>+PAT!$S54</f>
        <v>378.40979277417415</v>
      </c>
      <c r="V53" s="187">
        <f>+[1]IPCse!$DJ55</f>
        <v>379.37986017776103</v>
      </c>
      <c r="X53" s="169">
        <f t="shared" si="50"/>
        <v>3.9158779370236152E-2</v>
      </c>
      <c r="Y53" s="169">
        <f t="shared" si="51"/>
        <v>4.0476512790178498E-2</v>
      </c>
      <c r="Z53" s="189">
        <f t="shared" si="52"/>
        <v>4.4154605080767295E-2</v>
      </c>
      <c r="AA53" s="169">
        <f t="shared" si="53"/>
        <v>3.1723706257644535E-2</v>
      </c>
      <c r="AB53" s="169">
        <f t="shared" si="54"/>
        <v>3.5652607421541971E-2</v>
      </c>
      <c r="AC53" s="189">
        <f t="shared" si="55"/>
        <v>3.9246090957343327E-2</v>
      </c>
      <c r="AD53" s="169">
        <f t="shared" si="56"/>
        <v>4.5532770624759467E-2</v>
      </c>
      <c r="AE53" s="169">
        <f t="shared" si="57"/>
        <v>4.6293210124478623E-2</v>
      </c>
      <c r="AF53" s="189">
        <f t="shared" si="58"/>
        <v>4.8458763730909071E-2</v>
      </c>
      <c r="AG53" s="169">
        <f t="shared" si="59"/>
        <v>5.0413969668443581E-2</v>
      </c>
      <c r="AH53" s="169">
        <f t="shared" si="60"/>
        <v>4.94766674601963E-2</v>
      </c>
      <c r="AI53" s="189">
        <f t="shared" si="61"/>
        <v>5.1483350651515103E-2</v>
      </c>
      <c r="AJ53" s="169">
        <f t="shared" si="62"/>
        <v>4.377658098017867E-2</v>
      </c>
      <c r="AK53" s="169">
        <f t="shared" si="63"/>
        <v>4.2021042585125068E-2</v>
      </c>
      <c r="AL53" s="189">
        <f t="shared" si="64"/>
        <v>4.6883297810690783E-2</v>
      </c>
      <c r="AM53" s="169">
        <f t="shared" si="65"/>
        <v>4.0782748549551995E-2</v>
      </c>
      <c r="AN53" s="169">
        <f t="shared" si="66"/>
        <v>4.5714098024882466E-2</v>
      </c>
      <c r="AO53" s="189">
        <f t="shared" si="67"/>
        <v>4.8601107084423223E-2</v>
      </c>
      <c r="AP53" s="169">
        <f t="shared" si="68"/>
        <v>3.8595211091106529E-2</v>
      </c>
      <c r="AQ53" s="169">
        <f t="shared" si="69"/>
        <v>3.3369516288294765E-2</v>
      </c>
      <c r="AR53" s="189">
        <f t="shared" si="70"/>
        <v>3.9603867621679889E-2</v>
      </c>
      <c r="AT53" s="24">
        <f t="shared" si="78"/>
        <v>4.4154605080767295E-2</v>
      </c>
      <c r="AU53" s="24">
        <f t="shared" si="79"/>
        <v>3.9158779370236152E-2</v>
      </c>
      <c r="AV53" s="24">
        <f t="shared" si="71"/>
        <v>4.9958257105311432E-3</v>
      </c>
      <c r="AW53" s="24">
        <f t="shared" si="80"/>
        <v>3.9246090957343327E-2</v>
      </c>
      <c r="AX53" s="24">
        <f t="shared" si="81"/>
        <v>3.1723706257644535E-2</v>
      </c>
      <c r="AY53" s="24">
        <f t="shared" si="72"/>
        <v>7.522384699698792E-3</v>
      </c>
      <c r="AZ53" s="24">
        <f t="shared" si="82"/>
        <v>4.8458763730909071E-2</v>
      </c>
      <c r="BA53" s="24">
        <f t="shared" si="83"/>
        <v>4.5532770624759467E-2</v>
      </c>
      <c r="BB53" s="24">
        <f t="shared" si="73"/>
        <v>2.9259931061496047E-3</v>
      </c>
      <c r="BC53" s="24">
        <f t="shared" si="84"/>
        <v>5.1483350651515103E-2</v>
      </c>
      <c r="BD53" s="24">
        <f t="shared" si="85"/>
        <v>4.94766674601963E-2</v>
      </c>
      <c r="BE53" s="24">
        <f t="shared" si="74"/>
        <v>2.0066831913188032E-3</v>
      </c>
      <c r="BF53" s="24">
        <f t="shared" si="86"/>
        <v>4.6883297810690783E-2</v>
      </c>
      <c r="BG53" s="24">
        <f t="shared" si="87"/>
        <v>4.2021042585125068E-2</v>
      </c>
      <c r="BH53" s="24">
        <f t="shared" si="75"/>
        <v>4.8622552255657148E-3</v>
      </c>
      <c r="BI53" s="24">
        <f t="shared" si="88"/>
        <v>4.8601107084423223E-2</v>
      </c>
      <c r="BJ53" s="24">
        <f t="shared" si="89"/>
        <v>4.0782748549551995E-2</v>
      </c>
      <c r="BK53" s="24">
        <f t="shared" si="76"/>
        <v>7.8183585348712281E-3</v>
      </c>
      <c r="BL53" s="24">
        <f t="shared" si="90"/>
        <v>3.9603867621679889E-2</v>
      </c>
      <c r="BM53" s="24">
        <f t="shared" si="91"/>
        <v>3.3369516288294765E-2</v>
      </c>
      <c r="BN53" s="24">
        <f t="shared" si="77"/>
        <v>6.2343513333851241E-3</v>
      </c>
    </row>
    <row r="54" spans="1:66" x14ac:dyDescent="0.25">
      <c r="A54" s="35">
        <f>+NAC!A55</f>
        <v>44228</v>
      </c>
      <c r="B54" s="73">
        <f>+NAC!P55</f>
        <v>422.59320000000002</v>
      </c>
      <c r="C54" s="73">
        <f>+NAC!S55</f>
        <v>414.18809446248724</v>
      </c>
      <c r="D54" s="187">
        <f>+[1]IPCse!$DK56</f>
        <v>416.62684048029308</v>
      </c>
      <c r="E54" s="73">
        <f>+GBA!$P55</f>
        <v>411.7749</v>
      </c>
      <c r="F54" s="73">
        <f>+GBA!$S55</f>
        <v>407.97291675615929</v>
      </c>
      <c r="G54" s="187">
        <f>+[1]IPCse!$DE56</f>
        <v>411.14685081351917</v>
      </c>
      <c r="H54" s="73">
        <f>+PAM!$P55</f>
        <v>431.28800000000001</v>
      </c>
      <c r="I54" s="73">
        <f>+PAM!$S55</f>
        <v>418.89101279835995</v>
      </c>
      <c r="J54" s="187">
        <f>+[1]IPCse!$DF56</f>
        <v>420.48843098758255</v>
      </c>
      <c r="K54" s="73">
        <f>+NOA!$P55</f>
        <v>430.39679999999998</v>
      </c>
      <c r="L54" s="73">
        <f>+NOA!$S55</f>
        <v>424.88920172484046</v>
      </c>
      <c r="M54" s="187">
        <f>+[1]IPCse!$DG56</f>
        <v>426.15612764944831</v>
      </c>
      <c r="N54" s="73">
        <f>+NEA!$P55</f>
        <v>447.53120000000001</v>
      </c>
      <c r="O54" s="73">
        <f>+NEA!$S55</f>
        <v>436.11133570447669</v>
      </c>
      <c r="P54" s="187">
        <f>+[1]IPCse!$DH56</f>
        <v>435.92459766714592</v>
      </c>
      <c r="Q54" s="73">
        <f>+CUY!$P55</f>
        <v>438.99220000000003</v>
      </c>
      <c r="R54" s="73">
        <f>+CUY!$S55</f>
        <v>425.3112564248317</v>
      </c>
      <c r="S54" s="187">
        <f>+[1]IPCse!$DI56</f>
        <v>426.62636845212319</v>
      </c>
      <c r="T54" s="73">
        <f>+PAT!$P55</f>
        <v>408.7115</v>
      </c>
      <c r="U54" s="73">
        <f>+PAT!$S55</f>
        <v>394.1555775682607</v>
      </c>
      <c r="V54" s="187">
        <f>+[1]IPCse!$DJ56</f>
        <v>396.57682372755414</v>
      </c>
      <c r="X54" s="169">
        <f t="shared" si="50"/>
        <v>4.0697184753073046E-2</v>
      </c>
      <c r="Y54" s="169">
        <f t="shared" si="51"/>
        <v>3.735556145094443E-2</v>
      </c>
      <c r="Z54" s="189">
        <f t="shared" si="52"/>
        <v>4.0207631238916131E-2</v>
      </c>
      <c r="AA54" s="169">
        <f t="shared" si="53"/>
        <v>4.2636506858576118E-2</v>
      </c>
      <c r="AB54" s="169">
        <f t="shared" si="54"/>
        <v>3.948443781497768E-2</v>
      </c>
      <c r="AC54" s="189">
        <f t="shared" si="55"/>
        <v>4.4247060813811245E-2</v>
      </c>
      <c r="AD54" s="169">
        <f t="shared" si="56"/>
        <v>3.8476967225785641E-2</v>
      </c>
      <c r="AE54" s="169">
        <f t="shared" si="57"/>
        <v>3.4876481189713537E-2</v>
      </c>
      <c r="AF54" s="189">
        <f t="shared" si="58"/>
        <v>3.6097677696089958E-2</v>
      </c>
      <c r="AG54" s="169">
        <f t="shared" si="59"/>
        <v>3.9656775440921388E-2</v>
      </c>
      <c r="AH54" s="169">
        <f t="shared" si="60"/>
        <v>3.6013455545659268E-2</v>
      </c>
      <c r="AI54" s="189">
        <f t="shared" si="61"/>
        <v>3.6453063750012227E-2</v>
      </c>
      <c r="AJ54" s="169">
        <f t="shared" si="62"/>
        <v>4.1228857547952469E-2</v>
      </c>
      <c r="AK54" s="169">
        <f t="shared" si="63"/>
        <v>3.7421451807537531E-2</v>
      </c>
      <c r="AL54" s="189">
        <f t="shared" si="64"/>
        <v>3.8316077382855473E-2</v>
      </c>
      <c r="AM54" s="169">
        <f t="shared" si="65"/>
        <v>4.0450791017361043E-2</v>
      </c>
      <c r="AN54" s="169">
        <f t="shared" si="66"/>
        <v>3.7709573220606307E-2</v>
      </c>
      <c r="AO54" s="189">
        <f t="shared" si="67"/>
        <v>3.6131853017824067E-2</v>
      </c>
      <c r="AP54" s="169">
        <f t="shared" si="68"/>
        <v>4.0381817274688814E-2</v>
      </c>
      <c r="AQ54" s="169">
        <f t="shared" si="69"/>
        <v>4.1610405160638297E-2</v>
      </c>
      <c r="AR54" s="189">
        <f t="shared" si="70"/>
        <v>4.5329141989074895E-2</v>
      </c>
      <c r="AT54" s="24">
        <f t="shared" si="78"/>
        <v>4.0697184753073046E-2</v>
      </c>
      <c r="AU54" s="24">
        <f t="shared" si="79"/>
        <v>3.735556145094443E-2</v>
      </c>
      <c r="AV54" s="24">
        <f t="shared" si="71"/>
        <v>3.3416233021286157E-3</v>
      </c>
      <c r="AW54" s="24">
        <f t="shared" si="80"/>
        <v>4.4247060813811245E-2</v>
      </c>
      <c r="AX54" s="24">
        <f t="shared" si="81"/>
        <v>3.948443781497768E-2</v>
      </c>
      <c r="AY54" s="24">
        <f t="shared" si="72"/>
        <v>4.7626229988335655E-3</v>
      </c>
      <c r="AZ54" s="24">
        <f t="shared" si="82"/>
        <v>3.8476967225785641E-2</v>
      </c>
      <c r="BA54" s="24">
        <f t="shared" si="83"/>
        <v>3.4876481189713537E-2</v>
      </c>
      <c r="BB54" s="24">
        <f t="shared" si="73"/>
        <v>3.6004860360721036E-3</v>
      </c>
      <c r="BC54" s="24">
        <f t="shared" si="84"/>
        <v>3.9656775440921388E-2</v>
      </c>
      <c r="BD54" s="24">
        <f t="shared" si="85"/>
        <v>3.6013455545659268E-2</v>
      </c>
      <c r="BE54" s="24">
        <f t="shared" si="74"/>
        <v>3.6433198952621204E-3</v>
      </c>
      <c r="BF54" s="24">
        <f t="shared" si="86"/>
        <v>4.1228857547952469E-2</v>
      </c>
      <c r="BG54" s="24">
        <f t="shared" si="87"/>
        <v>3.7421451807537531E-2</v>
      </c>
      <c r="BH54" s="24">
        <f t="shared" si="75"/>
        <v>3.8074057404149375E-3</v>
      </c>
      <c r="BI54" s="24">
        <f t="shared" si="88"/>
        <v>4.0450791017361043E-2</v>
      </c>
      <c r="BJ54" s="24">
        <f t="shared" si="89"/>
        <v>3.6131853017824067E-2</v>
      </c>
      <c r="BK54" s="24">
        <f t="shared" si="76"/>
        <v>4.3189379995369759E-3</v>
      </c>
      <c r="BL54" s="24">
        <f t="shared" si="90"/>
        <v>4.5329141989074895E-2</v>
      </c>
      <c r="BM54" s="24">
        <f t="shared" si="91"/>
        <v>4.0381817274688814E-2</v>
      </c>
      <c r="BN54" s="24">
        <f t="shared" si="77"/>
        <v>4.947324714386081E-3</v>
      </c>
    </row>
    <row r="55" spans="1:66" x14ac:dyDescent="0.25">
      <c r="A55" s="35">
        <f>+NAC!A56</f>
        <v>44256</v>
      </c>
      <c r="B55" s="73">
        <f>+NAC!P56</f>
        <v>441.72</v>
      </c>
      <c r="C55" s="73">
        <f>+NAC!S56</f>
        <v>435.69834040473324</v>
      </c>
      <c r="D55" s="187">
        <f>+[1]IPCse!$DK57</f>
        <v>434.39142025352089</v>
      </c>
      <c r="E55" s="73">
        <f>+GBA!$P56</f>
        <v>429.67649999999998</v>
      </c>
      <c r="F55" s="73">
        <f>+GBA!$S56</f>
        <v>430.64744084017696</v>
      </c>
      <c r="G55" s="187">
        <f>+[1]IPCse!$DE57</f>
        <v>429.84013568440082</v>
      </c>
      <c r="H55" s="73">
        <f>+PAM!$P56</f>
        <v>452.63529999999997</v>
      </c>
      <c r="I55" s="73">
        <f>+PAM!$S56</f>
        <v>440.65023009225376</v>
      </c>
      <c r="J55" s="187">
        <f>+[1]IPCse!$DF57</f>
        <v>438.96648811916208</v>
      </c>
      <c r="K55" s="73">
        <f>+NOA!$P56</f>
        <v>448.54059999999998</v>
      </c>
      <c r="L55" s="73">
        <f>+NOA!$S56</f>
        <v>441.69892947168267</v>
      </c>
      <c r="M55" s="187">
        <f>+[1]IPCse!$DG57</f>
        <v>440.51402312164902</v>
      </c>
      <c r="N55" s="73">
        <f>+NEA!$P56</f>
        <v>462.39550000000003</v>
      </c>
      <c r="O55" s="73">
        <f>+NEA!$S56</f>
        <v>449.8901650508102</v>
      </c>
      <c r="P55" s="187">
        <f>+[1]IPCse!$DH57</f>
        <v>448.78124286238693</v>
      </c>
      <c r="Q55" s="73">
        <f>+CUY!$P56</f>
        <v>460.70330000000001</v>
      </c>
      <c r="R55" s="73">
        <f>+CUY!$S56</f>
        <v>444.33736432311139</v>
      </c>
      <c r="S55" s="187">
        <f>+[1]IPCse!$DI57</f>
        <v>443.01993353748907</v>
      </c>
      <c r="T55" s="73">
        <f>+PAT!$P56</f>
        <v>426.16699999999997</v>
      </c>
      <c r="U55" s="73">
        <f>+PAT!$S56</f>
        <v>410.73455779152215</v>
      </c>
      <c r="V55" s="187">
        <f>+[1]IPCse!$DJ57</f>
        <v>411.45203400990289</v>
      </c>
      <c r="X55" s="169">
        <f t="shared" si="50"/>
        <v>4.5260548442331849E-2</v>
      </c>
      <c r="Y55" s="169">
        <f t="shared" si="51"/>
        <v>5.1933520614978024E-2</v>
      </c>
      <c r="Z55" s="189">
        <f t="shared" si="52"/>
        <v>4.2639067019178523E-2</v>
      </c>
      <c r="AA55" s="169">
        <f t="shared" si="53"/>
        <v>4.3474237987793707E-2</v>
      </c>
      <c r="AB55" s="169">
        <f t="shared" si="54"/>
        <v>5.5578503260229839E-2</v>
      </c>
      <c r="AC55" s="189">
        <f t="shared" si="55"/>
        <v>4.5466199811318164E-2</v>
      </c>
      <c r="AD55" s="169">
        <f t="shared" si="56"/>
        <v>4.9496624065589412E-2</v>
      </c>
      <c r="AE55" s="169">
        <f t="shared" si="57"/>
        <v>5.1944817695021683E-2</v>
      </c>
      <c r="AF55" s="189">
        <f t="shared" si="58"/>
        <v>4.3944269972376881E-2</v>
      </c>
      <c r="AG55" s="169">
        <f t="shared" si="59"/>
        <v>4.2155982572361195E-2</v>
      </c>
      <c r="AH55" s="169">
        <f t="shared" si="60"/>
        <v>3.9562614626596826E-2</v>
      </c>
      <c r="AI55" s="189">
        <f t="shared" si="61"/>
        <v>3.3691632105337987E-2</v>
      </c>
      <c r="AJ55" s="169">
        <f t="shared" si="62"/>
        <v>3.3213997147014673E-2</v>
      </c>
      <c r="AK55" s="169">
        <f t="shared" si="63"/>
        <v>3.159475165688086E-2</v>
      </c>
      <c r="AL55" s="189">
        <f t="shared" si="64"/>
        <v>2.9492818859141012E-2</v>
      </c>
      <c r="AM55" s="169">
        <f t="shared" si="65"/>
        <v>4.9456687385333931E-2</v>
      </c>
      <c r="AN55" s="169">
        <f t="shared" si="66"/>
        <v>4.4734550545906693E-2</v>
      </c>
      <c r="AO55" s="189">
        <f t="shared" si="67"/>
        <v>3.8426047468290925E-2</v>
      </c>
      <c r="AP55" s="169">
        <f t="shared" si="68"/>
        <v>4.2708609862947222E-2</v>
      </c>
      <c r="AQ55" s="169">
        <f t="shared" si="69"/>
        <v>4.2062021107364123E-2</v>
      </c>
      <c r="AR55" s="189">
        <f t="shared" si="70"/>
        <v>3.7509025723015732E-2</v>
      </c>
      <c r="AT55" s="24">
        <f t="shared" si="78"/>
        <v>5.1933520614978024E-2</v>
      </c>
      <c r="AU55" s="24">
        <f t="shared" si="79"/>
        <v>4.2639067019178523E-2</v>
      </c>
      <c r="AV55" s="24">
        <f t="shared" si="71"/>
        <v>9.2944535957995011E-3</v>
      </c>
      <c r="AW55" s="24">
        <f t="shared" si="80"/>
        <v>5.5578503260229839E-2</v>
      </c>
      <c r="AX55" s="24">
        <f t="shared" si="81"/>
        <v>4.3474237987793707E-2</v>
      </c>
      <c r="AY55" s="24">
        <f t="shared" si="72"/>
        <v>1.2104265272436132E-2</v>
      </c>
      <c r="AZ55" s="24">
        <f t="shared" si="82"/>
        <v>5.1944817695021683E-2</v>
      </c>
      <c r="BA55" s="24">
        <f t="shared" si="83"/>
        <v>4.3944269972376881E-2</v>
      </c>
      <c r="BB55" s="24">
        <f t="shared" si="73"/>
        <v>8.0005477226448019E-3</v>
      </c>
      <c r="BC55" s="24">
        <f t="shared" si="84"/>
        <v>4.2155982572361195E-2</v>
      </c>
      <c r="BD55" s="24">
        <f t="shared" si="85"/>
        <v>3.3691632105337987E-2</v>
      </c>
      <c r="BE55" s="24">
        <f t="shared" si="74"/>
        <v>8.4643504670232073E-3</v>
      </c>
      <c r="BF55" s="24">
        <f t="shared" si="86"/>
        <v>3.3213997147014673E-2</v>
      </c>
      <c r="BG55" s="24">
        <f t="shared" si="87"/>
        <v>2.9492818859141012E-2</v>
      </c>
      <c r="BH55" s="24">
        <f t="shared" si="75"/>
        <v>3.721178287873661E-3</v>
      </c>
      <c r="BI55" s="24">
        <f t="shared" si="88"/>
        <v>4.9456687385333931E-2</v>
      </c>
      <c r="BJ55" s="24">
        <f t="shared" si="89"/>
        <v>3.8426047468290925E-2</v>
      </c>
      <c r="BK55" s="24">
        <f t="shared" si="76"/>
        <v>1.1030639917043006E-2</v>
      </c>
      <c r="BL55" s="24">
        <f t="shared" si="90"/>
        <v>4.2708609862947222E-2</v>
      </c>
      <c r="BM55" s="24">
        <f t="shared" si="91"/>
        <v>3.7509025723015732E-2</v>
      </c>
      <c r="BN55" s="24">
        <f t="shared" si="77"/>
        <v>5.1995841399314902E-3</v>
      </c>
    </row>
    <row r="56" spans="1:66" x14ac:dyDescent="0.25">
      <c r="A56" s="35">
        <f>+NAC!A57</f>
        <v>44287</v>
      </c>
      <c r="B56" s="73">
        <f>+NAC!P57</f>
        <v>461.8578</v>
      </c>
      <c r="C56" s="73">
        <f>+NAC!S57</f>
        <v>453.73297578906272</v>
      </c>
      <c r="D56" s="187">
        <f>+[1]IPCse!$DK58</f>
        <v>451.88176562796332</v>
      </c>
      <c r="E56" s="73">
        <f>+GBA!$P57</f>
        <v>450.31909999999999</v>
      </c>
      <c r="F56" s="73">
        <f>+GBA!$S57</f>
        <v>448.69011170246381</v>
      </c>
      <c r="G56" s="187">
        <f>+[1]IPCse!$DE58</f>
        <v>447.6761681275737</v>
      </c>
      <c r="H56" s="73">
        <f>+PAM!$P57</f>
        <v>471.6003</v>
      </c>
      <c r="I56" s="73">
        <f>+PAM!$S57</f>
        <v>458.10405910089332</v>
      </c>
      <c r="J56" s="187">
        <f>+[1]IPCse!$DF58</f>
        <v>455.50981136326777</v>
      </c>
      <c r="K56" s="73">
        <f>+NOA!$P57</f>
        <v>468.33240000000001</v>
      </c>
      <c r="L56" s="73">
        <f>+NOA!$S57</f>
        <v>459.6121261985603</v>
      </c>
      <c r="M56" s="187">
        <f>+[1]IPCse!$DG58</f>
        <v>457.51018227093022</v>
      </c>
      <c r="N56" s="73">
        <f>+NEA!$P57</f>
        <v>483.43020000000001</v>
      </c>
      <c r="O56" s="73">
        <f>+NEA!$S57</f>
        <v>467.61028577313931</v>
      </c>
      <c r="P56" s="187">
        <f>+[1]IPCse!$DH58</f>
        <v>466.9108664451814</v>
      </c>
      <c r="Q56" s="73">
        <f>+CUY!$P57</f>
        <v>482.29169999999999</v>
      </c>
      <c r="R56" s="73">
        <f>+CUY!$S57</f>
        <v>463.43123536275237</v>
      </c>
      <c r="S56" s="187">
        <f>+[1]IPCse!$DI58</f>
        <v>461.42991357627722</v>
      </c>
      <c r="T56" s="73">
        <f>+PAT!$P57</f>
        <v>448.06599999999997</v>
      </c>
      <c r="U56" s="73">
        <f>+PAT!$S57</f>
        <v>431.08301092170768</v>
      </c>
      <c r="V56" s="187">
        <f>+[1]IPCse!$DJ58</f>
        <v>431.71918337212304</v>
      </c>
      <c r="X56" s="169">
        <f t="shared" si="50"/>
        <v>4.5589513719098029E-2</v>
      </c>
      <c r="Y56" s="169">
        <f t="shared" si="51"/>
        <v>4.1392481246489421E-2</v>
      </c>
      <c r="Z56" s="189">
        <f t="shared" si="52"/>
        <v>4.0264021246632087E-2</v>
      </c>
      <c r="AA56" s="169">
        <f t="shared" si="53"/>
        <v>4.8042189880060926E-2</v>
      </c>
      <c r="AB56" s="169">
        <f t="shared" si="54"/>
        <v>4.1896616933532194E-2</v>
      </c>
      <c r="AC56" s="189">
        <f t="shared" si="55"/>
        <v>4.1494571964002303E-2</v>
      </c>
      <c r="AD56" s="169">
        <f t="shared" si="56"/>
        <v>4.189907415528582E-2</v>
      </c>
      <c r="AE56" s="169">
        <f t="shared" si="57"/>
        <v>3.9609258810520576E-2</v>
      </c>
      <c r="AF56" s="189">
        <f t="shared" si="58"/>
        <v>3.7686984523553901E-2</v>
      </c>
      <c r="AG56" s="169">
        <f t="shared" si="59"/>
        <v>4.4124879665296879E-2</v>
      </c>
      <c r="AH56" s="169">
        <f t="shared" si="60"/>
        <v>4.0555218796440418E-2</v>
      </c>
      <c r="AI56" s="189">
        <f t="shared" si="61"/>
        <v>3.8582560956493372E-2</v>
      </c>
      <c r="AJ56" s="169">
        <f t="shared" si="62"/>
        <v>4.54907108741327E-2</v>
      </c>
      <c r="AK56" s="169">
        <f t="shared" si="63"/>
        <v>3.93876596976237E-2</v>
      </c>
      <c r="AL56" s="189">
        <f t="shared" si="64"/>
        <v>4.0397462842166165E-2</v>
      </c>
      <c r="AM56" s="169">
        <f t="shared" si="65"/>
        <v>4.6859660002435355E-2</v>
      </c>
      <c r="AN56" s="169">
        <f t="shared" si="66"/>
        <v>4.2971562989594592E-2</v>
      </c>
      <c r="AO56" s="189">
        <f t="shared" si="67"/>
        <v>4.1555647150649744E-2</v>
      </c>
      <c r="AP56" s="169">
        <f t="shared" si="68"/>
        <v>5.1385959025452399E-2</v>
      </c>
      <c r="AQ56" s="169">
        <f t="shared" si="69"/>
        <v>4.9541614515216548E-2</v>
      </c>
      <c r="AR56" s="189">
        <f t="shared" si="70"/>
        <v>4.925762345783502E-2</v>
      </c>
      <c r="AT56" s="24">
        <f t="shared" si="78"/>
        <v>4.5589513719098029E-2</v>
      </c>
      <c r="AU56" s="24">
        <f t="shared" si="79"/>
        <v>4.0264021246632087E-2</v>
      </c>
      <c r="AV56" s="24">
        <f t="shared" si="71"/>
        <v>5.3254924724659425E-3</v>
      </c>
      <c r="AW56" s="24">
        <f t="shared" si="80"/>
        <v>4.8042189880060926E-2</v>
      </c>
      <c r="AX56" s="24">
        <f t="shared" si="81"/>
        <v>4.1494571964002303E-2</v>
      </c>
      <c r="AY56" s="24">
        <f t="shared" si="72"/>
        <v>6.5476179160586234E-3</v>
      </c>
      <c r="AZ56" s="24">
        <f t="shared" si="82"/>
        <v>4.189907415528582E-2</v>
      </c>
      <c r="BA56" s="24">
        <f t="shared" si="83"/>
        <v>3.7686984523553901E-2</v>
      </c>
      <c r="BB56" s="24">
        <f t="shared" si="73"/>
        <v>4.212089631731919E-3</v>
      </c>
      <c r="BC56" s="24">
        <f t="shared" si="84"/>
        <v>4.4124879665296879E-2</v>
      </c>
      <c r="BD56" s="24">
        <f t="shared" si="85"/>
        <v>3.8582560956493372E-2</v>
      </c>
      <c r="BE56" s="24">
        <f t="shared" si="74"/>
        <v>5.5423187088035064E-3</v>
      </c>
      <c r="BF56" s="24">
        <f t="shared" si="86"/>
        <v>4.54907108741327E-2</v>
      </c>
      <c r="BG56" s="24">
        <f t="shared" si="87"/>
        <v>3.93876596976237E-2</v>
      </c>
      <c r="BH56" s="24">
        <f t="shared" si="75"/>
        <v>6.1030511765090001E-3</v>
      </c>
      <c r="BI56" s="24">
        <f t="shared" si="88"/>
        <v>4.6859660002435355E-2</v>
      </c>
      <c r="BJ56" s="24">
        <f t="shared" si="89"/>
        <v>4.1555647150649744E-2</v>
      </c>
      <c r="BK56" s="24">
        <f t="shared" si="76"/>
        <v>5.3040128517856111E-3</v>
      </c>
      <c r="BL56" s="24">
        <f t="shared" si="90"/>
        <v>5.1385959025452399E-2</v>
      </c>
      <c r="BM56" s="24">
        <f t="shared" si="91"/>
        <v>4.925762345783502E-2</v>
      </c>
      <c r="BN56" s="24">
        <f t="shared" si="77"/>
        <v>2.1283355676173787E-3</v>
      </c>
    </row>
    <row r="57" spans="1:66" x14ac:dyDescent="0.25">
      <c r="A57" s="35">
        <f>+NAC!A58</f>
        <v>44317</v>
      </c>
      <c r="B57" s="73">
        <f>+NAC!P58</f>
        <v>477.92930000000001</v>
      </c>
      <c r="C57" s="73">
        <f>+NAC!S58</f>
        <v>466.80988859706781</v>
      </c>
      <c r="D57" s="187">
        <f>+[1]IPCse!$DK59</f>
        <v>467.42291166851965</v>
      </c>
      <c r="E57" s="73">
        <f>+GBA!$P58</f>
        <v>466.34559999999999</v>
      </c>
      <c r="F57" s="73">
        <f>+GBA!$S58</f>
        <v>461.0804515950727</v>
      </c>
      <c r="G57" s="187">
        <f>+[1]IPCse!$DE59</f>
        <v>462.82186824169986</v>
      </c>
      <c r="H57" s="73">
        <f>+PAM!$P58</f>
        <v>487.61040000000003</v>
      </c>
      <c r="I57" s="73">
        <f>+PAM!$S58</f>
        <v>471.83691058720183</v>
      </c>
      <c r="J57" s="187">
        <f>+[1]IPCse!$DF59</f>
        <v>470.94103216827142</v>
      </c>
      <c r="K57" s="73">
        <f>+NOA!$P58</f>
        <v>484.7928</v>
      </c>
      <c r="L57" s="73">
        <f>+NOA!$S58</f>
        <v>474.30228306396839</v>
      </c>
      <c r="M57" s="187">
        <f>+[1]IPCse!$DG59</f>
        <v>474.10992779153958</v>
      </c>
      <c r="N57" s="73">
        <f>+NEA!$P58</f>
        <v>498.14589999999998</v>
      </c>
      <c r="O57" s="73">
        <f>+NEA!$S58</f>
        <v>481.79052326283994</v>
      </c>
      <c r="P57" s="187">
        <f>+[1]IPCse!$DH59</f>
        <v>483.30472653270914</v>
      </c>
      <c r="Q57" s="73">
        <f>+CUY!$P58</f>
        <v>501.12349999999998</v>
      </c>
      <c r="R57" s="73">
        <f>+CUY!$S58</f>
        <v>478.4371592520568</v>
      </c>
      <c r="S57" s="187">
        <f>+[1]IPCse!$DI59</f>
        <v>478.82291368655109</v>
      </c>
      <c r="T57" s="73">
        <f>+PAT!$P58</f>
        <v>462.68079999999998</v>
      </c>
      <c r="U57" s="73">
        <f>+PAT!$S58</f>
        <v>445.24527019158239</v>
      </c>
      <c r="V57" s="187">
        <f>+[1]IPCse!$DJ59</f>
        <v>447.41380960555529</v>
      </c>
      <c r="X57" s="169">
        <f t="shared" si="50"/>
        <v>3.4797506938282874E-2</v>
      </c>
      <c r="Y57" s="169">
        <f t="shared" si="51"/>
        <v>2.8820723874573462E-2</v>
      </c>
      <c r="Z57" s="189">
        <f t="shared" si="52"/>
        <v>3.4392062753316299E-2</v>
      </c>
      <c r="AA57" s="169">
        <f t="shared" si="53"/>
        <v>3.5589207741799189E-2</v>
      </c>
      <c r="AB57" s="169">
        <f t="shared" si="54"/>
        <v>2.7614470587720819E-2</v>
      </c>
      <c r="AC57" s="189">
        <f t="shared" si="55"/>
        <v>3.3831821286073316E-2</v>
      </c>
      <c r="AD57" s="169">
        <f t="shared" si="56"/>
        <v>3.3948451686735659E-2</v>
      </c>
      <c r="AE57" s="169">
        <f t="shared" si="57"/>
        <v>2.9977580886887401E-2</v>
      </c>
      <c r="AF57" s="189">
        <f t="shared" si="58"/>
        <v>3.3876813232234237E-2</v>
      </c>
      <c r="AG57" s="169">
        <f t="shared" si="59"/>
        <v>3.5146831609344176E-2</v>
      </c>
      <c r="AH57" s="169">
        <f t="shared" si="60"/>
        <v>3.1962074166558718E-2</v>
      </c>
      <c r="AI57" s="189">
        <f t="shared" si="61"/>
        <v>3.6282789244632019E-2</v>
      </c>
      <c r="AJ57" s="169">
        <f t="shared" si="62"/>
        <v>3.0440175231088107E-2</v>
      </c>
      <c r="AK57" s="169">
        <f t="shared" si="63"/>
        <v>3.0324904992744761E-2</v>
      </c>
      <c r="AL57" s="189">
        <f t="shared" si="64"/>
        <v>3.5111326948422006E-2</v>
      </c>
      <c r="AM57" s="169">
        <f t="shared" si="65"/>
        <v>3.9046494061581338E-2</v>
      </c>
      <c r="AN57" s="169">
        <f t="shared" si="66"/>
        <v>3.2380044209921355E-2</v>
      </c>
      <c r="AO57" s="189">
        <f t="shared" si="67"/>
        <v>3.7693698649640561E-2</v>
      </c>
      <c r="AP57" s="169">
        <f t="shared" si="68"/>
        <v>3.2617516169492822E-2</v>
      </c>
      <c r="AQ57" s="169">
        <f t="shared" si="69"/>
        <v>3.2852742768948673E-2</v>
      </c>
      <c r="AR57" s="189">
        <f t="shared" si="70"/>
        <v>3.6353784677444212E-2</v>
      </c>
      <c r="AT57" s="24">
        <f t="shared" si="78"/>
        <v>3.4797506938282874E-2</v>
      </c>
      <c r="AU57" s="24">
        <f t="shared" si="79"/>
        <v>2.8820723874573462E-2</v>
      </c>
      <c r="AV57" s="24">
        <f t="shared" si="71"/>
        <v>5.9767830637094121E-3</v>
      </c>
      <c r="AW57" s="24">
        <f t="shared" si="80"/>
        <v>3.5589207741799189E-2</v>
      </c>
      <c r="AX57" s="24">
        <f t="shared" si="81"/>
        <v>2.7614470587720819E-2</v>
      </c>
      <c r="AY57" s="24">
        <f t="shared" si="72"/>
        <v>7.9747371540783707E-3</v>
      </c>
      <c r="AZ57" s="24">
        <f t="shared" si="82"/>
        <v>3.3948451686735659E-2</v>
      </c>
      <c r="BA57" s="24">
        <f t="shared" si="83"/>
        <v>2.9977580886887401E-2</v>
      </c>
      <c r="BB57" s="24">
        <f t="shared" si="73"/>
        <v>3.9708707998482584E-3</v>
      </c>
      <c r="BC57" s="24">
        <f t="shared" si="84"/>
        <v>3.6282789244632019E-2</v>
      </c>
      <c r="BD57" s="24">
        <f t="shared" si="85"/>
        <v>3.1962074166558718E-2</v>
      </c>
      <c r="BE57" s="24">
        <f t="shared" si="74"/>
        <v>4.3207150780733006E-3</v>
      </c>
      <c r="BF57" s="24">
        <f t="shared" si="86"/>
        <v>3.5111326948422006E-2</v>
      </c>
      <c r="BG57" s="24">
        <f t="shared" si="87"/>
        <v>3.0324904992744761E-2</v>
      </c>
      <c r="BH57" s="24">
        <f t="shared" si="75"/>
        <v>4.7864219556772447E-3</v>
      </c>
      <c r="BI57" s="24">
        <f t="shared" si="88"/>
        <v>3.9046494061581338E-2</v>
      </c>
      <c r="BJ57" s="24">
        <f t="shared" si="89"/>
        <v>3.2380044209921355E-2</v>
      </c>
      <c r="BK57" s="24">
        <f t="shared" si="76"/>
        <v>6.6664498516599835E-3</v>
      </c>
      <c r="BL57" s="24">
        <f t="shared" si="90"/>
        <v>3.6353784677444212E-2</v>
      </c>
      <c r="BM57" s="24">
        <f t="shared" si="91"/>
        <v>3.2617516169492822E-2</v>
      </c>
      <c r="BN57" s="24">
        <f t="shared" si="77"/>
        <v>3.7362685079513902E-3</v>
      </c>
    </row>
    <row r="58" spans="1:66" x14ac:dyDescent="0.25">
      <c r="A58" s="35">
        <f>+NAC!A59</f>
        <v>44348</v>
      </c>
      <c r="B58" s="73">
        <f>+NAC!P59</f>
        <v>495.18090000000001</v>
      </c>
      <c r="C58" s="73">
        <f>+NAC!S59</f>
        <v>481.69621058052849</v>
      </c>
      <c r="D58" s="187">
        <f>+[1]IPCse!$DK60</f>
        <v>483.031521112593</v>
      </c>
      <c r="E58" s="73">
        <f>+GBA!$P59</f>
        <v>482.72039999999998</v>
      </c>
      <c r="F58" s="73">
        <f>+GBA!$S59</f>
        <v>475.87206729311447</v>
      </c>
      <c r="G58" s="187">
        <f>+[1]IPCse!$DE60</f>
        <v>477.8353388543772</v>
      </c>
      <c r="H58" s="73">
        <f>+PAM!$P59</f>
        <v>505.70670000000001</v>
      </c>
      <c r="I58" s="73">
        <f>+PAM!$S59</f>
        <v>486.48165910089341</v>
      </c>
      <c r="J58" s="187">
        <f>+[1]IPCse!$DF60</f>
        <v>487.06038479755017</v>
      </c>
      <c r="K58" s="73">
        <f>+NOA!$P59</f>
        <v>502.90960000000001</v>
      </c>
      <c r="L58" s="73">
        <f>+NOA!$S59</f>
        <v>488.5323072932228</v>
      </c>
      <c r="M58" s="187">
        <f>+[1]IPCse!$DG60</f>
        <v>489.37538748972457</v>
      </c>
      <c r="N58" s="73">
        <f>+NEA!$P59</f>
        <v>515.17309999999998</v>
      </c>
      <c r="O58" s="73">
        <f>+NEA!$S59</f>
        <v>494.98597216424059</v>
      </c>
      <c r="P58" s="187">
        <f>+[1]IPCse!$DH60</f>
        <v>498.61572207801015</v>
      </c>
      <c r="Q58" s="73">
        <f>+CUY!$P59</f>
        <v>520.14689999999996</v>
      </c>
      <c r="R58" s="73">
        <f>+CUY!$S59</f>
        <v>496.54271367240085</v>
      </c>
      <c r="S58" s="187">
        <f>+[1]IPCse!$DI60</f>
        <v>497.44563376263977</v>
      </c>
      <c r="T58" s="73">
        <f>+PAT!$P59</f>
        <v>479.17360000000002</v>
      </c>
      <c r="U58" s="73">
        <f>+PAT!$S59</f>
        <v>459.78820549102426</v>
      </c>
      <c r="V58" s="187">
        <f>+[1]IPCse!$DJ60</f>
        <v>462.41247549549706</v>
      </c>
      <c r="X58" s="169">
        <f t="shared" si="50"/>
        <v>3.6096552356174927E-2</v>
      </c>
      <c r="Y58" s="169">
        <f t="shared" si="51"/>
        <v>3.1889474381529226E-2</v>
      </c>
      <c r="Z58" s="189">
        <f t="shared" si="52"/>
        <v>3.3392906197851069E-2</v>
      </c>
      <c r="AA58" s="169">
        <f t="shared" si="53"/>
        <v>3.5113014897106387E-2</v>
      </c>
      <c r="AB58" s="169">
        <f t="shared" si="54"/>
        <v>3.2080335756745404E-2</v>
      </c>
      <c r="AC58" s="189">
        <f t="shared" si="55"/>
        <v>3.2438982776926251E-2</v>
      </c>
      <c r="AD58" s="169">
        <f t="shared" si="56"/>
        <v>3.7112210896240061E-2</v>
      </c>
      <c r="AE58" s="169">
        <f t="shared" si="57"/>
        <v>3.1037733981994275E-2</v>
      </c>
      <c r="AF58" s="189">
        <f t="shared" si="58"/>
        <v>3.4227963860067989E-2</v>
      </c>
      <c r="AG58" s="169">
        <f t="shared" si="59"/>
        <v>3.737019196654745E-2</v>
      </c>
      <c r="AH58" s="169">
        <f t="shared" si="60"/>
        <v>3.0002015038445906E-2</v>
      </c>
      <c r="AI58" s="189">
        <f t="shared" si="61"/>
        <v>3.2198143939514923E-2</v>
      </c>
      <c r="AJ58" s="169">
        <f t="shared" si="62"/>
        <v>3.4181150542441419E-2</v>
      </c>
      <c r="AK58" s="169">
        <f t="shared" si="63"/>
        <v>2.7388352954800466E-2</v>
      </c>
      <c r="AL58" s="189">
        <f t="shared" si="64"/>
        <v>3.1679796833654184E-2</v>
      </c>
      <c r="AM58" s="169">
        <f t="shared" si="65"/>
        <v>3.7961500508357782E-2</v>
      </c>
      <c r="AN58" s="169">
        <f t="shared" si="66"/>
        <v>3.7843119143689652E-2</v>
      </c>
      <c r="AO58" s="189">
        <f t="shared" si="67"/>
        <v>3.8892708648190499E-2</v>
      </c>
      <c r="AP58" s="169">
        <f t="shared" si="68"/>
        <v>3.5646173344560772E-2</v>
      </c>
      <c r="AQ58" s="169">
        <f t="shared" si="69"/>
        <v>3.2662750787187944E-2</v>
      </c>
      <c r="AR58" s="189">
        <f t="shared" si="70"/>
        <v>3.3523028498303908E-2</v>
      </c>
      <c r="AT58" s="24">
        <f t="shared" si="78"/>
        <v>3.6096552356174927E-2</v>
      </c>
      <c r="AU58" s="24">
        <f t="shared" si="79"/>
        <v>3.1889474381529226E-2</v>
      </c>
      <c r="AV58" s="24">
        <f t="shared" si="71"/>
        <v>4.207077974645701E-3</v>
      </c>
      <c r="AW58" s="24">
        <f t="shared" si="80"/>
        <v>3.5113014897106387E-2</v>
      </c>
      <c r="AX58" s="24">
        <f t="shared" si="81"/>
        <v>3.2080335756745404E-2</v>
      </c>
      <c r="AY58" s="24">
        <f t="shared" si="72"/>
        <v>3.0326791403609832E-3</v>
      </c>
      <c r="AZ58" s="24">
        <f t="shared" si="82"/>
        <v>3.7112210896240061E-2</v>
      </c>
      <c r="BA58" s="24">
        <f t="shared" si="83"/>
        <v>3.1037733981994275E-2</v>
      </c>
      <c r="BB58" s="24">
        <f t="shared" si="73"/>
        <v>6.0744769142457855E-3</v>
      </c>
      <c r="BC58" s="24">
        <f t="shared" si="84"/>
        <v>3.737019196654745E-2</v>
      </c>
      <c r="BD58" s="24">
        <f t="shared" si="85"/>
        <v>3.0002015038445906E-2</v>
      </c>
      <c r="BE58" s="24">
        <f t="shared" si="74"/>
        <v>7.3681769281015441E-3</v>
      </c>
      <c r="BF58" s="24">
        <f t="shared" si="86"/>
        <v>3.4181150542441419E-2</v>
      </c>
      <c r="BG58" s="24">
        <f t="shared" si="87"/>
        <v>2.7388352954800466E-2</v>
      </c>
      <c r="BH58" s="24">
        <f t="shared" si="75"/>
        <v>6.792797587640953E-3</v>
      </c>
      <c r="BI58" s="24">
        <f t="shared" si="88"/>
        <v>3.8892708648190499E-2</v>
      </c>
      <c r="BJ58" s="24">
        <f t="shared" si="89"/>
        <v>3.7843119143689652E-2</v>
      </c>
      <c r="BK58" s="24">
        <f t="shared" si="76"/>
        <v>1.0495895045008474E-3</v>
      </c>
      <c r="BL58" s="24">
        <f t="shared" si="90"/>
        <v>3.5646173344560772E-2</v>
      </c>
      <c r="BM58" s="24">
        <f t="shared" si="91"/>
        <v>3.2662750787187944E-2</v>
      </c>
      <c r="BN58" s="24">
        <f t="shared" si="77"/>
        <v>2.9834225573728279E-3</v>
      </c>
    </row>
    <row r="59" spans="1:66" x14ac:dyDescent="0.25">
      <c r="A59" s="35">
        <f>+NAC!A60</f>
        <v>44378</v>
      </c>
      <c r="B59" s="73">
        <f>+NAC!P60</f>
        <v>510.69740000000002</v>
      </c>
      <c r="C59" s="73">
        <f>+NAC!S60</f>
        <v>496.74689767261708</v>
      </c>
      <c r="D59" s="187">
        <f>+[1]IPCse!$DK61</f>
        <v>499.71618969229911</v>
      </c>
      <c r="E59" s="73">
        <f>+GBA!$P60</f>
        <v>499.07130000000001</v>
      </c>
      <c r="F59" s="73">
        <f>+GBA!$S60</f>
        <v>492.15318480732799</v>
      </c>
      <c r="G59" s="187">
        <f>+[1]IPCse!$DE61</f>
        <v>495.14699898735864</v>
      </c>
      <c r="H59" s="73">
        <f>+PAM!$P60</f>
        <v>519.59900000000005</v>
      </c>
      <c r="I59" s="73">
        <f>+PAM!$S60</f>
        <v>500.07274776687666</v>
      </c>
      <c r="J59" s="187">
        <f>+[1]IPCse!$DF61</f>
        <v>502.88250320333304</v>
      </c>
      <c r="K59" s="73">
        <f>+NOA!$P60</f>
        <v>517.24440000000004</v>
      </c>
      <c r="L59" s="73">
        <f>+NOA!$S60</f>
        <v>502.33439012630708</v>
      </c>
      <c r="M59" s="187">
        <f>+[1]IPCse!$DG61</f>
        <v>505.48535070075189</v>
      </c>
      <c r="N59" s="73">
        <f>+NEA!$P60</f>
        <v>531.26750000000004</v>
      </c>
      <c r="O59" s="73">
        <f>+NEA!$S60</f>
        <v>510.29583494918973</v>
      </c>
      <c r="P59" s="187">
        <f>+[1]IPCse!$DH61</f>
        <v>515.14351811868448</v>
      </c>
      <c r="Q59" s="73">
        <f>+CUY!$P60</f>
        <v>537.98990000000003</v>
      </c>
      <c r="R59" s="73">
        <f>+CUY!$S60</f>
        <v>512.82958417352268</v>
      </c>
      <c r="S59" s="187">
        <f>+[1]IPCse!$DI61</f>
        <v>514.76597989340644</v>
      </c>
      <c r="T59" s="73">
        <f>+PAT!$P60</f>
        <v>497.16320000000002</v>
      </c>
      <c r="U59" s="73">
        <f>+PAT!$S60</f>
        <v>477.11276367476245</v>
      </c>
      <c r="V59" s="187">
        <f>+[1]IPCse!$DJ61</f>
        <v>479.72111259482642</v>
      </c>
      <c r="X59" s="169">
        <f t="shared" si="50"/>
        <v>3.1335013123486855E-2</v>
      </c>
      <c r="Y59" s="169">
        <f t="shared" si="51"/>
        <v>3.1245184748183608E-2</v>
      </c>
      <c r="Z59" s="189">
        <f t="shared" si="52"/>
        <v>3.4541573066029674E-2</v>
      </c>
      <c r="AA59" s="169">
        <f t="shared" si="53"/>
        <v>3.3872403155118525E-2</v>
      </c>
      <c r="AB59" s="169">
        <f t="shared" si="54"/>
        <v>3.4213223749031574E-2</v>
      </c>
      <c r="AC59" s="189">
        <f t="shared" si="55"/>
        <v>3.6229342464470404E-2</v>
      </c>
      <c r="AD59" s="169">
        <f t="shared" si="56"/>
        <v>2.7471061783441053E-2</v>
      </c>
      <c r="AE59" s="169">
        <f t="shared" si="57"/>
        <v>2.7937515036233984E-2</v>
      </c>
      <c r="AF59" s="189">
        <f t="shared" si="58"/>
        <v>3.2484921581868109E-2</v>
      </c>
      <c r="AG59" s="169">
        <f t="shared" si="59"/>
        <v>2.8503731088052486E-2</v>
      </c>
      <c r="AH59" s="169">
        <f t="shared" si="60"/>
        <v>2.8252139371409246E-2</v>
      </c>
      <c r="AI59" s="189">
        <f t="shared" si="61"/>
        <v>3.2919438988675331E-2</v>
      </c>
      <c r="AJ59" s="169">
        <f t="shared" si="62"/>
        <v>3.1240761600324296E-2</v>
      </c>
      <c r="AK59" s="169">
        <f t="shared" si="63"/>
        <v>3.0929892251308377E-2</v>
      </c>
      <c r="AL59" s="189">
        <f t="shared" si="64"/>
        <v>3.3147362405248293E-2</v>
      </c>
      <c r="AM59" s="169">
        <f t="shared" si="65"/>
        <v>3.4303770723232319E-2</v>
      </c>
      <c r="AN59" s="169">
        <f t="shared" si="66"/>
        <v>3.2800542738136373E-2</v>
      </c>
      <c r="AO59" s="189">
        <f t="shared" si="67"/>
        <v>3.4818571026057565E-2</v>
      </c>
      <c r="AP59" s="169">
        <f t="shared" si="68"/>
        <v>3.7542969813028071E-2</v>
      </c>
      <c r="AQ59" s="169">
        <f t="shared" si="69"/>
        <v>3.7679431479188619E-2</v>
      </c>
      <c r="AR59" s="189">
        <f t="shared" si="70"/>
        <v>3.7431163769494624E-2</v>
      </c>
      <c r="AT59" s="24">
        <f t="shared" si="78"/>
        <v>3.4541573066029674E-2</v>
      </c>
      <c r="AU59" s="24">
        <f t="shared" si="79"/>
        <v>3.1245184748183608E-2</v>
      </c>
      <c r="AV59" s="24">
        <f t="shared" si="71"/>
        <v>3.2963883178460662E-3</v>
      </c>
      <c r="AW59" s="24">
        <f t="shared" si="80"/>
        <v>3.6229342464470404E-2</v>
      </c>
      <c r="AX59" s="24">
        <f t="shared" si="81"/>
        <v>3.3872403155118525E-2</v>
      </c>
      <c r="AY59" s="24">
        <f t="shared" si="72"/>
        <v>2.3569393093518798E-3</v>
      </c>
      <c r="AZ59" s="24">
        <f t="shared" si="82"/>
        <v>3.2484921581868109E-2</v>
      </c>
      <c r="BA59" s="24">
        <f t="shared" si="83"/>
        <v>2.7471061783441053E-2</v>
      </c>
      <c r="BB59" s="24">
        <f t="shared" si="73"/>
        <v>5.0138597984270561E-3</v>
      </c>
      <c r="BC59" s="24">
        <f t="shared" si="84"/>
        <v>3.2919438988675331E-2</v>
      </c>
      <c r="BD59" s="24">
        <f t="shared" si="85"/>
        <v>2.8252139371409246E-2</v>
      </c>
      <c r="BE59" s="24">
        <f t="shared" si="74"/>
        <v>4.6672996172660852E-3</v>
      </c>
      <c r="BF59" s="24">
        <f t="shared" si="86"/>
        <v>3.3147362405248293E-2</v>
      </c>
      <c r="BG59" s="24">
        <f t="shared" si="87"/>
        <v>3.0929892251308377E-2</v>
      </c>
      <c r="BH59" s="24">
        <f t="shared" si="75"/>
        <v>2.2174701539399155E-3</v>
      </c>
      <c r="BI59" s="24">
        <f t="shared" si="88"/>
        <v>3.4818571026057565E-2</v>
      </c>
      <c r="BJ59" s="24">
        <f t="shared" si="89"/>
        <v>3.2800542738136373E-2</v>
      </c>
      <c r="BK59" s="24">
        <f t="shared" si="76"/>
        <v>2.0180282879211919E-3</v>
      </c>
      <c r="BL59" s="24">
        <f t="shared" si="90"/>
        <v>3.7679431479188619E-2</v>
      </c>
      <c r="BM59" s="24">
        <f t="shared" si="91"/>
        <v>3.7431163769494624E-2</v>
      </c>
      <c r="BN59" s="24">
        <f t="shared" si="77"/>
        <v>2.4826770969399448E-4</v>
      </c>
    </row>
    <row r="60" spans="1:66" x14ac:dyDescent="0.25">
      <c r="A60" s="35">
        <f>+NAC!A61</f>
        <v>44409</v>
      </c>
      <c r="B60" s="73">
        <f>+NAC!P61</f>
        <v>526.6934</v>
      </c>
      <c r="C60" s="73">
        <f>+NAC!S61</f>
        <v>509.02367564755195</v>
      </c>
      <c r="D60" s="187">
        <f>+[1]IPCse!$DK62</f>
        <v>511.17933224965003</v>
      </c>
      <c r="E60" s="73">
        <f>+GBA!$P61</f>
        <v>514.39679999999998</v>
      </c>
      <c r="F60" s="73">
        <f>+GBA!$S61</f>
        <v>503.95603311749846</v>
      </c>
      <c r="G60" s="187">
        <f>+[1]IPCse!$DE62</f>
        <v>505.88258943027398</v>
      </c>
      <c r="H60" s="73">
        <f>+PAM!$P61</f>
        <v>536.25120000000004</v>
      </c>
      <c r="I60" s="73">
        <f>+PAM!$S61</f>
        <v>512.27937381754282</v>
      </c>
      <c r="J60" s="187">
        <f>+[1]IPCse!$DF62</f>
        <v>515.2610687067687</v>
      </c>
      <c r="K60" s="73">
        <f>+NOA!$P61</f>
        <v>531.96960000000001</v>
      </c>
      <c r="L60" s="73">
        <f>+NOA!$S61</f>
        <v>514.74504377291862</v>
      </c>
      <c r="M60" s="187">
        <f>+[1]IPCse!$DG62</f>
        <v>516.69246575522084</v>
      </c>
      <c r="N60" s="73">
        <f>+NEA!$P61</f>
        <v>547.27449999999999</v>
      </c>
      <c r="O60" s="73">
        <f>+NEA!$S61</f>
        <v>524.56531985718209</v>
      </c>
      <c r="P60" s="187">
        <f>+[1]IPCse!$DH62</f>
        <v>527.41746827976385</v>
      </c>
      <c r="Q60" s="73">
        <f>+CUY!$P61</f>
        <v>554.05579999999998</v>
      </c>
      <c r="R60" s="73">
        <f>+CUY!$S61</f>
        <v>522.35162550486154</v>
      </c>
      <c r="S60" s="187">
        <f>+[1]IPCse!$DI62</f>
        <v>524.05906621413828</v>
      </c>
      <c r="T60" s="73">
        <f>+PAT!$P61</f>
        <v>516.70280000000002</v>
      </c>
      <c r="U60" s="73">
        <f>+PAT!$S61</f>
        <v>492.89424969075276</v>
      </c>
      <c r="V60" s="187">
        <f>+[1]IPCse!$DJ62</f>
        <v>493.49214588694758</v>
      </c>
      <c r="X60" s="169">
        <f t="shared" si="50"/>
        <v>3.1321874754012713E-2</v>
      </c>
      <c r="Y60" s="169">
        <f t="shared" si="51"/>
        <v>2.4714352585702315E-2</v>
      </c>
      <c r="Z60" s="189">
        <f t="shared" si="52"/>
        <v>2.293930593765503E-2</v>
      </c>
      <c r="AA60" s="169">
        <f t="shared" si="53"/>
        <v>3.0708037108124531E-2</v>
      </c>
      <c r="AB60" s="169">
        <f t="shared" si="54"/>
        <v>2.3982062241030055E-2</v>
      </c>
      <c r="AC60" s="189">
        <f t="shared" si="55"/>
        <v>2.1681622760253205E-2</v>
      </c>
      <c r="AD60" s="169">
        <f t="shared" si="56"/>
        <v>3.2048175612347185E-2</v>
      </c>
      <c r="AE60" s="169">
        <f t="shared" si="57"/>
        <v>2.4409700598915007E-2</v>
      </c>
      <c r="AF60" s="189">
        <f t="shared" si="58"/>
        <v>2.4615224082335185E-2</v>
      </c>
      <c r="AG60" s="169">
        <f t="shared" si="59"/>
        <v>2.8468553743645986E-2</v>
      </c>
      <c r="AH60" s="169">
        <f t="shared" si="60"/>
        <v>2.4705960592287912E-2</v>
      </c>
      <c r="AI60" s="189">
        <f t="shared" si="61"/>
        <v>2.2170998702400802E-2</v>
      </c>
      <c r="AJ60" s="169">
        <f t="shared" si="62"/>
        <v>3.0129831017331021E-2</v>
      </c>
      <c r="AK60" s="169">
        <f t="shared" si="63"/>
        <v>2.7963161622538424E-2</v>
      </c>
      <c r="AL60" s="189">
        <f t="shared" si="64"/>
        <v>2.3826273124631481E-2</v>
      </c>
      <c r="AM60" s="169">
        <f t="shared" si="65"/>
        <v>2.9862828279861642E-2</v>
      </c>
      <c r="AN60" s="169">
        <f t="shared" si="66"/>
        <v>1.8567652150342617E-2</v>
      </c>
      <c r="AO60" s="189">
        <f t="shared" si="67"/>
        <v>1.8053031248600027E-2</v>
      </c>
      <c r="AP60" s="169">
        <f t="shared" si="68"/>
        <v>3.9302184876113033E-2</v>
      </c>
      <c r="AQ60" s="169">
        <f t="shared" si="69"/>
        <v>3.3077056866892329E-2</v>
      </c>
      <c r="AR60" s="189">
        <f t="shared" si="70"/>
        <v>2.8706331513393746E-2</v>
      </c>
      <c r="AT60" s="24">
        <f t="shared" si="78"/>
        <v>3.1321874754012713E-2</v>
      </c>
      <c r="AU60" s="24">
        <f t="shared" si="79"/>
        <v>2.293930593765503E-2</v>
      </c>
      <c r="AV60" s="24">
        <f t="shared" si="71"/>
        <v>8.3825688163576828E-3</v>
      </c>
      <c r="AW60" s="24">
        <f t="shared" si="80"/>
        <v>3.0708037108124531E-2</v>
      </c>
      <c r="AX60" s="24">
        <f t="shared" si="81"/>
        <v>2.1681622760253205E-2</v>
      </c>
      <c r="AY60" s="24">
        <f t="shared" si="72"/>
        <v>9.0264143478713255E-3</v>
      </c>
      <c r="AZ60" s="24">
        <f t="shared" si="82"/>
        <v>3.2048175612347185E-2</v>
      </c>
      <c r="BA60" s="24">
        <f t="shared" si="83"/>
        <v>2.4409700598915007E-2</v>
      </c>
      <c r="BB60" s="24">
        <f t="shared" si="73"/>
        <v>7.6384750134321777E-3</v>
      </c>
      <c r="BC60" s="24">
        <f t="shared" si="84"/>
        <v>2.8468553743645986E-2</v>
      </c>
      <c r="BD60" s="24">
        <f t="shared" si="85"/>
        <v>2.2170998702400802E-2</v>
      </c>
      <c r="BE60" s="24">
        <f t="shared" si="74"/>
        <v>6.2975550412451842E-3</v>
      </c>
      <c r="BF60" s="24">
        <f t="shared" si="86"/>
        <v>3.0129831017331021E-2</v>
      </c>
      <c r="BG60" s="24">
        <f t="shared" si="87"/>
        <v>2.3826273124631481E-2</v>
      </c>
      <c r="BH60" s="24">
        <f t="shared" si="75"/>
        <v>6.3035578926995406E-3</v>
      </c>
      <c r="BI60" s="24">
        <f t="shared" si="88"/>
        <v>2.9862828279861642E-2</v>
      </c>
      <c r="BJ60" s="24">
        <f t="shared" si="89"/>
        <v>1.8053031248600027E-2</v>
      </c>
      <c r="BK60" s="24">
        <f t="shared" si="76"/>
        <v>1.1809797031261615E-2</v>
      </c>
      <c r="BL60" s="24">
        <f t="shared" si="90"/>
        <v>3.9302184876113033E-2</v>
      </c>
      <c r="BM60" s="24">
        <f t="shared" si="91"/>
        <v>2.8706331513393746E-2</v>
      </c>
      <c r="BN60" s="24">
        <f t="shared" si="77"/>
        <v>1.0595853362719287E-2</v>
      </c>
    </row>
    <row r="61" spans="1:66" x14ac:dyDescent="0.25">
      <c r="A61" s="35">
        <f>+NAC!A62</f>
        <v>44440</v>
      </c>
      <c r="B61" s="73">
        <f>+NAC!P62</f>
        <v>543.87480000000005</v>
      </c>
      <c r="C61" s="73">
        <f>+NAC!S62</f>
        <v>528.27498604372784</v>
      </c>
      <c r="D61" s="187">
        <f>+[1]IPCse!$DK63</f>
        <v>525.85019568125244</v>
      </c>
      <c r="E61" s="73">
        <f>+GBA!$P62</f>
        <v>531.65150000000006</v>
      </c>
      <c r="F61" s="73">
        <f>+GBA!$S62</f>
        <v>524.50803932406825</v>
      </c>
      <c r="G61" s="187">
        <f>+[1]IPCse!$DE63</f>
        <v>520.76843504693966</v>
      </c>
      <c r="H61" s="73">
        <f>+PAM!$P62</f>
        <v>553.57590000000005</v>
      </c>
      <c r="I61" s="73">
        <f>+PAM!$S62</f>
        <v>530.692646932201</v>
      </c>
      <c r="J61" s="187">
        <f>+[1]IPCse!$DF63</f>
        <v>530.13057169600256</v>
      </c>
      <c r="K61" s="73">
        <f>+NOA!$P62</f>
        <v>548.86540000000002</v>
      </c>
      <c r="L61" s="73">
        <f>+NOA!$S62</f>
        <v>533.25154473719942</v>
      </c>
      <c r="M61" s="187">
        <f>+[1]IPCse!$DG63</f>
        <v>531.86370070949465</v>
      </c>
      <c r="N61" s="73">
        <f>+NEA!$P62</f>
        <v>563.82029999999997</v>
      </c>
      <c r="O61" s="73">
        <f>+NEA!$S62</f>
        <v>539.71581919802247</v>
      </c>
      <c r="P61" s="187">
        <f>+[1]IPCse!$DH63</f>
        <v>538.4500371127624</v>
      </c>
      <c r="Q61" s="73">
        <f>+CUY!$P62</f>
        <v>567.90139999999997</v>
      </c>
      <c r="R61" s="73">
        <f>+CUY!$S62</f>
        <v>538.61358360508586</v>
      </c>
      <c r="S61" s="187">
        <f>+[1]IPCse!$DI63</f>
        <v>536.23339074701346</v>
      </c>
      <c r="T61" s="73">
        <f>+PAT!$P62</f>
        <v>536.96</v>
      </c>
      <c r="U61" s="73">
        <f>+PAT!$S62</f>
        <v>513.33048014783537</v>
      </c>
      <c r="V61" s="187">
        <f>+[1]IPCse!$DJ63</f>
        <v>510.24254616251773</v>
      </c>
      <c r="X61" s="169">
        <f t="shared" si="50"/>
        <v>3.2621255553990425E-2</v>
      </c>
      <c r="Y61" s="169">
        <f t="shared" si="51"/>
        <v>3.7820068726047706E-2</v>
      </c>
      <c r="Z61" s="189">
        <f t="shared" si="52"/>
        <v>2.8700032466174585E-2</v>
      </c>
      <c r="AA61" s="169">
        <f t="shared" si="53"/>
        <v>3.3543560146564122E-2</v>
      </c>
      <c r="AB61" s="169">
        <f t="shared" si="54"/>
        <v>4.0781347689071268E-2</v>
      </c>
      <c r="AC61" s="189">
        <f t="shared" si="55"/>
        <v>2.9425495021345061E-2</v>
      </c>
      <c r="AD61" s="169">
        <f t="shared" si="56"/>
        <v>3.23070605716127E-2</v>
      </c>
      <c r="AE61" s="169">
        <f t="shared" si="57"/>
        <v>3.5943811240029433E-2</v>
      </c>
      <c r="AF61" s="189">
        <f t="shared" si="58"/>
        <v>2.8858192268541139E-2</v>
      </c>
      <c r="AG61" s="169">
        <f t="shared" si="59"/>
        <v>3.1760837461388691E-2</v>
      </c>
      <c r="AH61" s="169">
        <f t="shared" si="60"/>
        <v>3.5952752120999465E-2</v>
      </c>
      <c r="AI61" s="189">
        <f t="shared" si="61"/>
        <v>2.9362214392073316E-2</v>
      </c>
      <c r="AJ61" s="169">
        <f t="shared" si="62"/>
        <v>3.0233091437660509E-2</v>
      </c>
      <c r="AK61" s="169">
        <f t="shared" si="63"/>
        <v>2.8882007192098103E-2</v>
      </c>
      <c r="AL61" s="189">
        <f t="shared" si="64"/>
        <v>2.0918095240536116E-2</v>
      </c>
      <c r="AM61" s="169">
        <f t="shared" si="65"/>
        <v>2.4989540764666751E-2</v>
      </c>
      <c r="AN61" s="169">
        <f t="shared" si="66"/>
        <v>3.1132205407625291E-2</v>
      </c>
      <c r="AO61" s="189">
        <f t="shared" si="67"/>
        <v>2.3230825145004852E-2</v>
      </c>
      <c r="AP61" s="169">
        <f t="shared" si="68"/>
        <v>3.920474206836122E-2</v>
      </c>
      <c r="AQ61" s="169">
        <f t="shared" si="69"/>
        <v>4.1461693801265742E-2</v>
      </c>
      <c r="AR61" s="189">
        <f t="shared" si="70"/>
        <v>3.3942587364718557E-2</v>
      </c>
      <c r="AT61" s="24">
        <f t="shared" si="78"/>
        <v>3.7820068726047706E-2</v>
      </c>
      <c r="AU61" s="24">
        <f t="shared" si="79"/>
        <v>2.8700032466174585E-2</v>
      </c>
      <c r="AV61" s="24">
        <f t="shared" si="71"/>
        <v>9.1200362598731211E-3</v>
      </c>
      <c r="AW61" s="24">
        <f t="shared" si="80"/>
        <v>4.0781347689071268E-2</v>
      </c>
      <c r="AX61" s="24">
        <f t="shared" si="81"/>
        <v>2.9425495021345061E-2</v>
      </c>
      <c r="AY61" s="24">
        <f t="shared" si="72"/>
        <v>1.1355852667726207E-2</v>
      </c>
      <c r="AZ61" s="24">
        <f t="shared" si="82"/>
        <v>3.5943811240029433E-2</v>
      </c>
      <c r="BA61" s="24">
        <f t="shared" si="83"/>
        <v>2.8858192268541139E-2</v>
      </c>
      <c r="BB61" s="24">
        <f t="shared" si="73"/>
        <v>7.0856189714882944E-3</v>
      </c>
      <c r="BC61" s="24">
        <f t="shared" si="84"/>
        <v>3.5952752120999465E-2</v>
      </c>
      <c r="BD61" s="24">
        <f t="shared" si="85"/>
        <v>2.9362214392073316E-2</v>
      </c>
      <c r="BE61" s="24">
        <f t="shared" si="74"/>
        <v>6.5905377289261491E-3</v>
      </c>
      <c r="BF61" s="24">
        <f t="shared" si="86"/>
        <v>3.0233091437660509E-2</v>
      </c>
      <c r="BG61" s="24">
        <f t="shared" si="87"/>
        <v>2.0918095240536116E-2</v>
      </c>
      <c r="BH61" s="24">
        <f t="shared" si="75"/>
        <v>9.3149961971243922E-3</v>
      </c>
      <c r="BI61" s="24">
        <f t="shared" si="88"/>
        <v>3.1132205407625291E-2</v>
      </c>
      <c r="BJ61" s="24">
        <f t="shared" si="89"/>
        <v>2.3230825145004852E-2</v>
      </c>
      <c r="BK61" s="24">
        <f t="shared" si="76"/>
        <v>7.9013802626204388E-3</v>
      </c>
      <c r="BL61" s="24">
        <f t="shared" si="90"/>
        <v>4.1461693801265742E-2</v>
      </c>
      <c r="BM61" s="24">
        <f t="shared" si="91"/>
        <v>3.3942587364718557E-2</v>
      </c>
      <c r="BN61" s="24">
        <f t="shared" si="77"/>
        <v>7.5191064365471849E-3</v>
      </c>
    </row>
    <row r="62" spans="1:66" x14ac:dyDescent="0.25">
      <c r="A62" s="35">
        <f>+NAC!A63</f>
        <v>44470</v>
      </c>
      <c r="B62" s="73">
        <f>+NAC!P63</f>
        <v>561.28430000000003</v>
      </c>
      <c r="C62" s="73">
        <f>+NAC!S63</f>
        <v>547.84697110506136</v>
      </c>
      <c r="D62" s="187">
        <f>+[1]IPCse!$DK64</f>
        <v>542.8263340363427</v>
      </c>
      <c r="E62" s="73">
        <f>+GBA!$P63</f>
        <v>549.33249999999998</v>
      </c>
      <c r="F62" s="73">
        <f>+GBA!$S63</f>
        <v>545.21584649399892</v>
      </c>
      <c r="G62" s="187">
        <f>+[1]IPCse!$DE64</f>
        <v>538.47487315012802</v>
      </c>
      <c r="H62" s="73">
        <f>+PAM!$P63</f>
        <v>570.78729999999996</v>
      </c>
      <c r="I62" s="73">
        <f>+PAM!$S63</f>
        <v>549.82268140284089</v>
      </c>
      <c r="J62" s="187">
        <f>+[1]IPCse!$DF64</f>
        <v>547.05356143521192</v>
      </c>
      <c r="K62" s="73">
        <f>+NOA!$P63</f>
        <v>565.83479999999997</v>
      </c>
      <c r="L62" s="73">
        <f>+NOA!$S63</f>
        <v>552.41530070623389</v>
      </c>
      <c r="M62" s="187">
        <f>+[1]IPCse!$DG64</f>
        <v>548.98205387122255</v>
      </c>
      <c r="N62" s="73">
        <f>+NEA!$P63</f>
        <v>582.90819999999997</v>
      </c>
      <c r="O62" s="73">
        <f>+NEA!$S63</f>
        <v>560.00869068937106</v>
      </c>
      <c r="P62" s="187">
        <f>+[1]IPCse!$DH64</f>
        <v>555.86891882345321</v>
      </c>
      <c r="Q62" s="73">
        <f>+CUY!$P63</f>
        <v>583.89949999999999</v>
      </c>
      <c r="R62" s="73">
        <f>+CUY!$S63</f>
        <v>553.57792475691838</v>
      </c>
      <c r="S62" s="187">
        <f>+[1]IPCse!$DI64</f>
        <v>550.40648796427843</v>
      </c>
      <c r="T62" s="73">
        <f>+PAT!$P63</f>
        <v>553.74379999999996</v>
      </c>
      <c r="U62" s="73">
        <f>+PAT!$S63</f>
        <v>528.78518583496748</v>
      </c>
      <c r="V62" s="187">
        <f>+[1]IPCse!$DJ64</f>
        <v>523.00406835129274</v>
      </c>
      <c r="X62" s="169">
        <f t="shared" si="50"/>
        <v>3.2010124388921923E-2</v>
      </c>
      <c r="Y62" s="169">
        <f t="shared" si="51"/>
        <v>3.7048858224215442E-2</v>
      </c>
      <c r="Z62" s="189">
        <f t="shared" si="52"/>
        <v>3.2283221522999117E-2</v>
      </c>
      <c r="AA62" s="169">
        <f t="shared" si="53"/>
        <v>3.3256748076512466E-2</v>
      </c>
      <c r="AB62" s="169">
        <f t="shared" si="54"/>
        <v>3.9480438081781921E-2</v>
      </c>
      <c r="AC62" s="189">
        <f t="shared" si="55"/>
        <v>3.4000597792745335E-2</v>
      </c>
      <c r="AD62" s="169">
        <f t="shared" si="56"/>
        <v>3.1091310152772111E-2</v>
      </c>
      <c r="AE62" s="169">
        <f t="shared" si="57"/>
        <v>3.604729513631999E-2</v>
      </c>
      <c r="AF62" s="189">
        <f t="shared" si="58"/>
        <v>3.1922304886264241E-2</v>
      </c>
      <c r="AG62" s="169">
        <f t="shared" si="59"/>
        <v>3.0917233988515092E-2</v>
      </c>
      <c r="AH62" s="169">
        <f t="shared" si="60"/>
        <v>3.5937553595796645E-2</v>
      </c>
      <c r="AI62" s="189">
        <f t="shared" si="61"/>
        <v>3.2185601572155331E-2</v>
      </c>
      <c r="AJ62" s="169">
        <f t="shared" si="62"/>
        <v>3.3854580971987014E-2</v>
      </c>
      <c r="AK62" s="169">
        <f t="shared" si="63"/>
        <v>3.7599178622376384E-2</v>
      </c>
      <c r="AL62" s="189">
        <f t="shared" si="64"/>
        <v>3.2350042733942486E-2</v>
      </c>
      <c r="AM62" s="169">
        <f t="shared" si="65"/>
        <v>2.8170559185098032E-2</v>
      </c>
      <c r="AN62" s="169">
        <f t="shared" si="66"/>
        <v>2.7783074187754719E-2</v>
      </c>
      <c r="AO62" s="189">
        <f t="shared" si="67"/>
        <v>2.643083676218061E-2</v>
      </c>
      <c r="AP62" s="169">
        <f t="shared" si="68"/>
        <v>3.1257076877234669E-2</v>
      </c>
      <c r="AQ62" s="169">
        <f t="shared" si="69"/>
        <v>3.0106736858254157E-2</v>
      </c>
      <c r="AR62" s="189">
        <f t="shared" si="70"/>
        <v>2.5010697921514335E-2</v>
      </c>
      <c r="AT62" s="24">
        <f t="shared" si="78"/>
        <v>3.7048858224215442E-2</v>
      </c>
      <c r="AU62" s="24">
        <f t="shared" si="79"/>
        <v>3.2010124388921923E-2</v>
      </c>
      <c r="AV62" s="24">
        <f t="shared" si="71"/>
        <v>5.0387338352935185E-3</v>
      </c>
      <c r="AW62" s="24">
        <f t="shared" si="80"/>
        <v>3.9480438081781921E-2</v>
      </c>
      <c r="AX62" s="24">
        <f t="shared" si="81"/>
        <v>3.3256748076512466E-2</v>
      </c>
      <c r="AY62" s="24">
        <f t="shared" si="72"/>
        <v>6.2236900052694555E-3</v>
      </c>
      <c r="AZ62" s="24">
        <f t="shared" si="82"/>
        <v>3.604729513631999E-2</v>
      </c>
      <c r="BA62" s="24">
        <f t="shared" si="83"/>
        <v>3.1091310152772111E-2</v>
      </c>
      <c r="BB62" s="24">
        <f t="shared" si="73"/>
        <v>4.9559849835478786E-3</v>
      </c>
      <c r="BC62" s="24">
        <f t="shared" si="84"/>
        <v>3.5937553595796645E-2</v>
      </c>
      <c r="BD62" s="24">
        <f t="shared" si="85"/>
        <v>3.0917233988515092E-2</v>
      </c>
      <c r="BE62" s="24">
        <f t="shared" si="74"/>
        <v>5.0203196072815537E-3</v>
      </c>
      <c r="BF62" s="24">
        <f t="shared" si="86"/>
        <v>3.7599178622376384E-2</v>
      </c>
      <c r="BG62" s="24">
        <f t="shared" si="87"/>
        <v>3.2350042733942486E-2</v>
      </c>
      <c r="BH62" s="24">
        <f t="shared" si="75"/>
        <v>5.2491358884338979E-3</v>
      </c>
      <c r="BI62" s="24">
        <f t="shared" si="88"/>
        <v>2.8170559185098032E-2</v>
      </c>
      <c r="BJ62" s="24">
        <f t="shared" si="89"/>
        <v>2.643083676218061E-2</v>
      </c>
      <c r="BK62" s="24">
        <f t="shared" si="76"/>
        <v>1.7397224229174224E-3</v>
      </c>
      <c r="BL62" s="24">
        <f t="shared" si="90"/>
        <v>3.1257076877234669E-2</v>
      </c>
      <c r="BM62" s="24">
        <f t="shared" si="91"/>
        <v>2.5010697921514335E-2</v>
      </c>
      <c r="BN62" s="24">
        <f t="shared" si="77"/>
        <v>6.2463789557203331E-3</v>
      </c>
    </row>
    <row r="63" spans="1:66" x14ac:dyDescent="0.25">
      <c r="A63" s="35">
        <f>+NAC!A64</f>
        <v>44501</v>
      </c>
      <c r="B63" s="73">
        <f>+NAC!P64</f>
        <v>579.54139999999995</v>
      </c>
      <c r="C63" s="73">
        <f>+NAC!S64</f>
        <v>562.78295610539396</v>
      </c>
      <c r="D63" s="187">
        <f>+[1]IPCse!$DK65</f>
        <v>560.64741876023379</v>
      </c>
      <c r="E63" s="73">
        <f>+GBA!$P64</f>
        <v>567.71709999999996</v>
      </c>
      <c r="F63" s="73">
        <f>+GBA!$S64</f>
        <v>559.68229347757438</v>
      </c>
      <c r="G63" s="187">
        <f>+[1]IPCse!$DE65</f>
        <v>556.89561267734541</v>
      </c>
      <c r="H63" s="73">
        <f>+PAM!$P64</f>
        <v>589.49459999999999</v>
      </c>
      <c r="I63" s="73">
        <f>+PAM!$S64</f>
        <v>566.32758769951693</v>
      </c>
      <c r="J63" s="187">
        <f>+[1]IPCse!$DF65</f>
        <v>564.96060601555837</v>
      </c>
      <c r="K63" s="73">
        <f>+NOA!$P64</f>
        <v>582.55510000000004</v>
      </c>
      <c r="L63" s="73">
        <f>+NOA!$S64</f>
        <v>567.64981022680968</v>
      </c>
      <c r="M63" s="187">
        <f>+[1]IPCse!$DG65</f>
        <v>566.67976290804427</v>
      </c>
      <c r="N63" s="73">
        <f>+NEA!$P64</f>
        <v>603.08090000000004</v>
      </c>
      <c r="O63" s="73">
        <f>+NEA!$S64</f>
        <v>576.52976864872278</v>
      </c>
      <c r="P63" s="187">
        <f>+[1]IPCse!$DH65</f>
        <v>573.89190521464218</v>
      </c>
      <c r="Q63" s="73">
        <f>+CUY!$P64</f>
        <v>602.66049999999996</v>
      </c>
      <c r="R63" s="73">
        <f>+CUY!$S64</f>
        <v>568.52899002243828</v>
      </c>
      <c r="S63" s="187">
        <f>+[1]IPCse!$DI65</f>
        <v>567.78240418630412</v>
      </c>
      <c r="T63" s="73">
        <f>+PAT!$P64</f>
        <v>567.1807</v>
      </c>
      <c r="U63" s="73">
        <f>+PAT!$S64</f>
        <v>539.48130374113759</v>
      </c>
      <c r="V63" s="187">
        <f>+[1]IPCse!$DJ65</f>
        <v>534.81173370765521</v>
      </c>
      <c r="X63" s="169">
        <f t="shared" si="50"/>
        <v>3.2527366256280388E-2</v>
      </c>
      <c r="Y63" s="169">
        <f t="shared" si="51"/>
        <v>2.7263060285256824E-2</v>
      </c>
      <c r="Z63" s="189">
        <f t="shared" si="52"/>
        <v>3.2830177179093756E-2</v>
      </c>
      <c r="AA63" s="169">
        <f t="shared" si="53"/>
        <v>3.3467162419845931E-2</v>
      </c>
      <c r="AB63" s="169">
        <f t="shared" si="54"/>
        <v>2.6533430890906207E-2</v>
      </c>
      <c r="AC63" s="189">
        <f t="shared" si="55"/>
        <v>3.4209097667741384E-2</v>
      </c>
      <c r="AD63" s="169">
        <f t="shared" si="56"/>
        <v>3.2774555425462371E-2</v>
      </c>
      <c r="AE63" s="169">
        <f t="shared" si="57"/>
        <v>3.0018598458988022E-2</v>
      </c>
      <c r="AF63" s="189">
        <f t="shared" si="58"/>
        <v>3.2733622158252151E-2</v>
      </c>
      <c r="AG63" s="169">
        <f t="shared" si="59"/>
        <v>2.9549790857685165E-2</v>
      </c>
      <c r="AH63" s="169">
        <f t="shared" si="60"/>
        <v>2.7578000647518808E-2</v>
      </c>
      <c r="AI63" s="189">
        <f t="shared" si="61"/>
        <v>3.2237317981569591E-2</v>
      </c>
      <c r="AJ63" s="169">
        <f t="shared" si="62"/>
        <v>3.4606993005073639E-2</v>
      </c>
      <c r="AK63" s="169">
        <f t="shared" si="63"/>
        <v>2.9501467091544997E-2</v>
      </c>
      <c r="AL63" s="189">
        <f t="shared" si="64"/>
        <v>3.2423087135967643E-2</v>
      </c>
      <c r="AM63" s="169">
        <f t="shared" si="65"/>
        <v>3.2130529311979128E-2</v>
      </c>
      <c r="AN63" s="169">
        <f t="shared" si="66"/>
        <v>2.7008059022738395E-2</v>
      </c>
      <c r="AO63" s="189">
        <f t="shared" si="67"/>
        <v>3.156924309938991E-2</v>
      </c>
      <c r="AP63" s="169">
        <f t="shared" si="68"/>
        <v>2.4265553853605182E-2</v>
      </c>
      <c r="AQ63" s="169">
        <f t="shared" si="69"/>
        <v>2.0227718538068817E-2</v>
      </c>
      <c r="AR63" s="189">
        <f t="shared" si="70"/>
        <v>2.2576622383807976E-2</v>
      </c>
      <c r="AT63" s="24">
        <f t="shared" si="78"/>
        <v>3.2830177179093756E-2</v>
      </c>
      <c r="AU63" s="24">
        <f t="shared" si="79"/>
        <v>2.7263060285256824E-2</v>
      </c>
      <c r="AV63" s="24">
        <f t="shared" si="71"/>
        <v>5.567116893836932E-3</v>
      </c>
      <c r="AW63" s="24">
        <f t="shared" si="80"/>
        <v>3.4209097667741384E-2</v>
      </c>
      <c r="AX63" s="24">
        <f t="shared" si="81"/>
        <v>2.6533430890906207E-2</v>
      </c>
      <c r="AY63" s="24">
        <f t="shared" si="72"/>
        <v>7.6756667768351772E-3</v>
      </c>
      <c r="AZ63" s="24">
        <f t="shared" si="82"/>
        <v>3.2774555425462371E-2</v>
      </c>
      <c r="BA63" s="24">
        <f t="shared" si="83"/>
        <v>3.0018598458988022E-2</v>
      </c>
      <c r="BB63" s="24">
        <f t="shared" si="73"/>
        <v>2.7559569664743488E-3</v>
      </c>
      <c r="BC63" s="24">
        <f t="shared" si="84"/>
        <v>3.2237317981569591E-2</v>
      </c>
      <c r="BD63" s="24">
        <f t="shared" si="85"/>
        <v>2.7578000647518808E-2</v>
      </c>
      <c r="BE63" s="24">
        <f t="shared" si="74"/>
        <v>4.6593173340507832E-3</v>
      </c>
      <c r="BF63" s="24">
        <f t="shared" si="86"/>
        <v>3.4606993005073639E-2</v>
      </c>
      <c r="BG63" s="24">
        <f t="shared" si="87"/>
        <v>2.9501467091544997E-2</v>
      </c>
      <c r="BH63" s="24">
        <f t="shared" si="75"/>
        <v>5.1055259135286413E-3</v>
      </c>
      <c r="BI63" s="24">
        <f t="shared" si="88"/>
        <v>3.2130529311979128E-2</v>
      </c>
      <c r="BJ63" s="24">
        <f t="shared" si="89"/>
        <v>2.7008059022738395E-2</v>
      </c>
      <c r="BK63" s="24">
        <f t="shared" si="76"/>
        <v>5.1224702892407326E-3</v>
      </c>
      <c r="BL63" s="24">
        <f t="shared" si="90"/>
        <v>2.4265553853605182E-2</v>
      </c>
      <c r="BM63" s="24">
        <f t="shared" si="91"/>
        <v>2.0227718538068817E-2</v>
      </c>
      <c r="BN63" s="24">
        <f t="shared" si="77"/>
        <v>4.0378353155363644E-3</v>
      </c>
    </row>
    <row r="64" spans="1:66" x14ac:dyDescent="0.25">
      <c r="A64" s="35">
        <f>+NAC!A65</f>
        <v>44531</v>
      </c>
      <c r="B64" s="73">
        <f>+NAC!P65</f>
        <v>605.17589999999996</v>
      </c>
      <c r="C64" s="73">
        <f>+NAC!S65</f>
        <v>587.69928142974982</v>
      </c>
      <c r="D64" s="187">
        <f>+[1]IPCse!$DK66</f>
        <v>587.63198459586806</v>
      </c>
      <c r="E64" s="73">
        <f>+GBA!$P65</f>
        <v>593.90070000000003</v>
      </c>
      <c r="F64" s="73">
        <f>+GBA!$S65</f>
        <v>585.05736879343033</v>
      </c>
      <c r="G64" s="187">
        <f>+[1]IPCse!$DE66</f>
        <v>584.87034211523212</v>
      </c>
      <c r="H64" s="73">
        <f>+PAM!$P65</f>
        <v>613.41399999999999</v>
      </c>
      <c r="I64" s="73">
        <f>+PAM!$S65</f>
        <v>590.24487534045988</v>
      </c>
      <c r="J64" s="187">
        <f>+[1]IPCse!$DF66</f>
        <v>590.51254202287953</v>
      </c>
      <c r="K64" s="73">
        <f>+NOA!$P65</f>
        <v>610.41189999999995</v>
      </c>
      <c r="L64" s="73">
        <f>+NOA!$S65</f>
        <v>594.89966228439494</v>
      </c>
      <c r="M64" s="187">
        <f>+[1]IPCse!$DG66</f>
        <v>595.26516629953551</v>
      </c>
      <c r="N64" s="73">
        <f>+NEA!$P65</f>
        <v>634.06979999999999</v>
      </c>
      <c r="O64" s="73">
        <f>+NEA!$S65</f>
        <v>607.09408387805547</v>
      </c>
      <c r="P64" s="187">
        <f>+[1]IPCse!$DH66</f>
        <v>603.18537904143557</v>
      </c>
      <c r="Q64" s="73">
        <f>+CUY!$P65</f>
        <v>632.02639999999997</v>
      </c>
      <c r="R64" s="73">
        <f>+CUY!$S65</f>
        <v>595.82224495138371</v>
      </c>
      <c r="S64" s="187">
        <f>+[1]IPCse!$DI66</f>
        <v>596.83335848102854</v>
      </c>
      <c r="T64" s="73">
        <f>+PAT!$P65</f>
        <v>587.21140000000003</v>
      </c>
      <c r="U64" s="73">
        <f>+PAT!$S65</f>
        <v>557.91594148438696</v>
      </c>
      <c r="V64" s="187">
        <f>+[1]IPCse!$DJ66</f>
        <v>555.80509080694435</v>
      </c>
      <c r="X64" s="169">
        <f t="shared" si="50"/>
        <v>4.4232387884627355E-2</v>
      </c>
      <c r="Y64" s="169">
        <f t="shared" si="51"/>
        <v>4.4273418471631354E-2</v>
      </c>
      <c r="Z64" s="189">
        <f t="shared" si="52"/>
        <v>4.8131080127516768E-2</v>
      </c>
      <c r="AA64" s="169">
        <f t="shared" si="53"/>
        <v>4.6120858434597123E-2</v>
      </c>
      <c r="AB64" s="169">
        <f t="shared" si="54"/>
        <v>4.5338356441809946E-2</v>
      </c>
      <c r="AC64" s="189">
        <f t="shared" si="55"/>
        <v>5.0233344995114448E-2</v>
      </c>
      <c r="AD64" s="169">
        <f t="shared" si="56"/>
        <v>4.0576113843960648E-2</v>
      </c>
      <c r="AE64" s="169">
        <f t="shared" si="57"/>
        <v>4.2232248896963531E-2</v>
      </c>
      <c r="AF64" s="189">
        <f t="shared" si="58"/>
        <v>4.5227818958084143E-2</v>
      </c>
      <c r="AG64" s="169">
        <f t="shared" si="59"/>
        <v>4.7818309375370571E-2</v>
      </c>
      <c r="AH64" s="169">
        <f t="shared" si="60"/>
        <v>4.8004688042963206E-2</v>
      </c>
      <c r="AI64" s="189">
        <f t="shared" si="61"/>
        <v>5.0443663710168174E-2</v>
      </c>
      <c r="AJ64" s="169">
        <f t="shared" si="62"/>
        <v>5.1384316764135463E-2</v>
      </c>
      <c r="AK64" s="169">
        <f t="shared" si="63"/>
        <v>5.3014288058307324E-2</v>
      </c>
      <c r="AL64" s="189">
        <f t="shared" si="64"/>
        <v>5.1043538967215918E-2</v>
      </c>
      <c r="AM64" s="169">
        <f t="shared" si="65"/>
        <v>4.8727102572675651E-2</v>
      </c>
      <c r="AN64" s="169">
        <f t="shared" si="66"/>
        <v>4.8006795445678652E-2</v>
      </c>
      <c r="AO64" s="189">
        <f t="shared" si="67"/>
        <v>5.1165647403881298E-2</v>
      </c>
      <c r="AP64" s="169">
        <f t="shared" si="68"/>
        <v>3.5316258116681265E-2</v>
      </c>
      <c r="AQ64" s="169">
        <f t="shared" si="69"/>
        <v>3.4171040989577905E-2</v>
      </c>
      <c r="AR64" s="189">
        <f t="shared" si="70"/>
        <v>3.9253733185227402E-2</v>
      </c>
      <c r="AT64" s="24">
        <f t="shared" si="78"/>
        <v>4.8131080127516768E-2</v>
      </c>
      <c r="AU64" s="24">
        <f t="shared" si="79"/>
        <v>4.4232387884627355E-2</v>
      </c>
      <c r="AV64" s="24">
        <f t="shared" si="71"/>
        <v>3.8986922428894122E-3</v>
      </c>
      <c r="AW64" s="24">
        <f t="shared" si="80"/>
        <v>5.0233344995114448E-2</v>
      </c>
      <c r="AX64" s="24">
        <f t="shared" si="81"/>
        <v>4.5338356441809946E-2</v>
      </c>
      <c r="AY64" s="24">
        <f t="shared" si="72"/>
        <v>4.8949885533045023E-3</v>
      </c>
      <c r="AZ64" s="24">
        <f t="shared" si="82"/>
        <v>4.5227818958084143E-2</v>
      </c>
      <c r="BA64" s="24">
        <f t="shared" si="83"/>
        <v>4.0576113843960648E-2</v>
      </c>
      <c r="BB64" s="24">
        <f t="shared" si="73"/>
        <v>4.6517051141234944E-3</v>
      </c>
      <c r="BC64" s="24">
        <f t="shared" si="84"/>
        <v>5.0443663710168174E-2</v>
      </c>
      <c r="BD64" s="24">
        <f t="shared" si="85"/>
        <v>4.7818309375370571E-2</v>
      </c>
      <c r="BE64" s="24">
        <f t="shared" si="74"/>
        <v>2.6253543347976027E-3</v>
      </c>
      <c r="BF64" s="24">
        <f t="shared" si="86"/>
        <v>5.3014288058307324E-2</v>
      </c>
      <c r="BG64" s="24">
        <f t="shared" si="87"/>
        <v>5.1043538967215918E-2</v>
      </c>
      <c r="BH64" s="24">
        <f t="shared" si="75"/>
        <v>1.9707490910914061E-3</v>
      </c>
      <c r="BI64" s="24">
        <f t="shared" si="88"/>
        <v>5.1165647403881298E-2</v>
      </c>
      <c r="BJ64" s="24">
        <f t="shared" si="89"/>
        <v>4.8006795445678652E-2</v>
      </c>
      <c r="BK64" s="24">
        <f t="shared" si="76"/>
        <v>3.1588519582026464E-3</v>
      </c>
      <c r="BL64" s="24">
        <f t="shared" si="90"/>
        <v>3.9253733185227402E-2</v>
      </c>
      <c r="BM64" s="24">
        <f t="shared" si="91"/>
        <v>3.4171040989577905E-2</v>
      </c>
      <c r="BN64" s="24">
        <f t="shared" si="77"/>
        <v>5.0826921956494964E-3</v>
      </c>
    </row>
    <row r="65" spans="1:66" x14ac:dyDescent="0.25">
      <c r="A65" s="35">
        <f>+NAC!A66</f>
        <v>44562</v>
      </c>
      <c r="B65" s="73">
        <f>+NAC!P66</f>
        <v>625.15940000000001</v>
      </c>
      <c r="C65" s="73">
        <f>+NAC!S66</f>
        <v>612.59214620416515</v>
      </c>
      <c r="D65" s="187">
        <f>+[1]IPCse!$DK67</f>
        <v>614.96835829466852</v>
      </c>
      <c r="E65" s="73">
        <f>+GBA!$P66</f>
        <v>613.69299999999998</v>
      </c>
      <c r="F65" s="73">
        <f>+GBA!$S66</f>
        <v>611.37022684775752</v>
      </c>
      <c r="G65" s="187">
        <f>+[1]IPCse!$DE67</f>
        <v>614.05459073491727</v>
      </c>
      <c r="H65" s="73">
        <f>+PAM!$P66</f>
        <v>632.70609999999999</v>
      </c>
      <c r="I65" s="73">
        <f>+PAM!$S66</f>
        <v>614.32023148337987</v>
      </c>
      <c r="J65" s="187">
        <f>+[1]IPCse!$DF67</f>
        <v>616.18828630702944</v>
      </c>
      <c r="K65" s="73">
        <f>+NOA!$P66</f>
        <v>631.75630000000001</v>
      </c>
      <c r="L65" s="73">
        <f>+NOA!$S66</f>
        <v>621.32571761510258</v>
      </c>
      <c r="M65" s="187">
        <f>+[1]IPCse!$DG67</f>
        <v>622.91831162537869</v>
      </c>
      <c r="N65" s="73">
        <f>+NEA!$P66</f>
        <v>652.99490000000003</v>
      </c>
      <c r="O65" s="73">
        <f>+NEA!$S66</f>
        <v>628.17815072782207</v>
      </c>
      <c r="P65" s="187">
        <f>+[1]IPCse!$DH67</f>
        <v>627.71346046465874</v>
      </c>
      <c r="Q65" s="73">
        <f>+CUY!$P66</f>
        <v>655.33849999999995</v>
      </c>
      <c r="R65" s="73">
        <f>+CUY!$S66</f>
        <v>621.85749346297678</v>
      </c>
      <c r="S65" s="187">
        <f>+[1]IPCse!$DI67</f>
        <v>624.7286783843158</v>
      </c>
      <c r="T65" s="73">
        <f>+PAT!$P66</f>
        <v>609.48879999999997</v>
      </c>
      <c r="U65" s="73">
        <f>+PAT!$S66</f>
        <v>577.30426227183602</v>
      </c>
      <c r="V65" s="187">
        <f>+[1]IPCse!$DJ67</f>
        <v>579.16400608135814</v>
      </c>
      <c r="X65" s="169">
        <f t="shared" si="50"/>
        <v>3.3020977867757262E-2</v>
      </c>
      <c r="Y65" s="169">
        <f t="shared" si="51"/>
        <v>4.2356466242150503E-2</v>
      </c>
      <c r="Z65" s="189">
        <f t="shared" si="52"/>
        <v>4.6519546953524893E-2</v>
      </c>
      <c r="AA65" s="169">
        <f t="shared" si="53"/>
        <v>3.3325941525241376E-2</v>
      </c>
      <c r="AB65" s="169">
        <f t="shared" si="54"/>
        <v>4.4974834021136223E-2</v>
      </c>
      <c r="AC65" s="189">
        <f t="shared" si="55"/>
        <v>4.9898663888714001E-2</v>
      </c>
      <c r="AD65" s="169">
        <f t="shared" si="56"/>
        <v>3.145037446161969E-2</v>
      </c>
      <c r="AE65" s="169">
        <f t="shared" si="57"/>
        <v>4.0788759290850241E-2</v>
      </c>
      <c r="AF65" s="189">
        <f t="shared" si="58"/>
        <v>4.3480438529204246E-2</v>
      </c>
      <c r="AG65" s="169">
        <f t="shared" si="59"/>
        <v>3.4967208208096956E-2</v>
      </c>
      <c r="AH65" s="169">
        <f t="shared" si="60"/>
        <v>4.44210293030467E-2</v>
      </c>
      <c r="AI65" s="189">
        <f t="shared" si="61"/>
        <v>4.6455171394874206E-2</v>
      </c>
      <c r="AJ65" s="169">
        <f t="shared" si="62"/>
        <v>2.984702945953277E-2</v>
      </c>
      <c r="AK65" s="169">
        <f t="shared" si="63"/>
        <v>3.4729488245188733E-2</v>
      </c>
      <c r="AL65" s="189">
        <f t="shared" si="64"/>
        <v>4.06642506192747E-2</v>
      </c>
      <c r="AM65" s="169">
        <f t="shared" si="65"/>
        <v>3.6884693424198645E-2</v>
      </c>
      <c r="AN65" s="169">
        <f t="shared" si="66"/>
        <v>4.3696335160694488E-2</v>
      </c>
      <c r="AO65" s="189">
        <f t="shared" si="67"/>
        <v>4.6738875277149816E-2</v>
      </c>
      <c r="AP65" s="169">
        <f t="shared" si="68"/>
        <v>3.793761497137127E-2</v>
      </c>
      <c r="AQ65" s="169">
        <f t="shared" si="69"/>
        <v>3.4751329628375016E-2</v>
      </c>
      <c r="AR65" s="189">
        <f t="shared" si="70"/>
        <v>4.2027170424977944E-2</v>
      </c>
      <c r="AT65" s="24">
        <f t="shared" si="78"/>
        <v>4.6519546953524893E-2</v>
      </c>
      <c r="AU65" s="24">
        <f t="shared" si="79"/>
        <v>3.3020977867757262E-2</v>
      </c>
      <c r="AV65" s="24">
        <f t="shared" si="71"/>
        <v>1.3498569085767631E-2</v>
      </c>
      <c r="AW65" s="24">
        <f t="shared" si="80"/>
        <v>4.9898663888714001E-2</v>
      </c>
      <c r="AX65" s="24">
        <f t="shared" si="81"/>
        <v>3.3325941525241376E-2</v>
      </c>
      <c r="AY65" s="24">
        <f t="shared" si="72"/>
        <v>1.6572722363472625E-2</v>
      </c>
      <c r="AZ65" s="24">
        <f t="shared" si="82"/>
        <v>4.3480438529204246E-2</v>
      </c>
      <c r="BA65" s="24">
        <f t="shared" si="83"/>
        <v>3.145037446161969E-2</v>
      </c>
      <c r="BB65" s="24">
        <f t="shared" si="73"/>
        <v>1.2030064067584556E-2</v>
      </c>
      <c r="BC65" s="24">
        <f t="shared" si="84"/>
        <v>4.6455171394874206E-2</v>
      </c>
      <c r="BD65" s="24">
        <f t="shared" si="85"/>
        <v>3.4967208208096956E-2</v>
      </c>
      <c r="BE65" s="24">
        <f t="shared" si="74"/>
        <v>1.148796318677725E-2</v>
      </c>
      <c r="BF65" s="24">
        <f t="shared" si="86"/>
        <v>4.06642506192747E-2</v>
      </c>
      <c r="BG65" s="24">
        <f t="shared" si="87"/>
        <v>2.984702945953277E-2</v>
      </c>
      <c r="BH65" s="24">
        <f t="shared" si="75"/>
        <v>1.081722115974193E-2</v>
      </c>
      <c r="BI65" s="24">
        <f t="shared" si="88"/>
        <v>4.6738875277149816E-2</v>
      </c>
      <c r="BJ65" s="24">
        <f t="shared" si="89"/>
        <v>3.6884693424198645E-2</v>
      </c>
      <c r="BK65" s="24">
        <f t="shared" si="76"/>
        <v>9.8541818529511715E-3</v>
      </c>
      <c r="BL65" s="24">
        <f t="shared" si="90"/>
        <v>4.2027170424977944E-2</v>
      </c>
      <c r="BM65" s="24">
        <f t="shared" si="91"/>
        <v>3.4751329628375016E-2</v>
      </c>
      <c r="BN65" s="24">
        <f t="shared" si="77"/>
        <v>7.2758407966029282E-3</v>
      </c>
    </row>
    <row r="66" spans="1:66" x14ac:dyDescent="0.25">
      <c r="A66" s="35">
        <f>+NAC!A67</f>
        <v>44593</v>
      </c>
      <c r="B66" s="73">
        <f>+NAC!P67</f>
        <v>652.98379999999997</v>
      </c>
      <c r="C66" s="73">
        <f>+NAC!S67</f>
        <v>644.67102220666857</v>
      </c>
      <c r="D66" s="187">
        <f>+[1]IPCse!$DK68</f>
        <v>648.68988730544424</v>
      </c>
      <c r="E66" s="73">
        <f>+GBA!$P67</f>
        <v>641.34339999999997</v>
      </c>
      <c r="F66" s="73">
        <f>+GBA!$S67</f>
        <v>643.98644120341135</v>
      </c>
      <c r="G66" s="187">
        <f>+[1]IPCse!$DE68</f>
        <v>649.74485416474454</v>
      </c>
      <c r="H66" s="73">
        <f>+PAM!$P67</f>
        <v>659.11389999999994</v>
      </c>
      <c r="I66" s="73">
        <f>+PAM!$S67</f>
        <v>644.44992889149228</v>
      </c>
      <c r="J66" s="187">
        <f>+[1]IPCse!$DF68</f>
        <v>647.36067048525331</v>
      </c>
      <c r="K66" s="73">
        <f>+NOA!$P67</f>
        <v>661.07389999999998</v>
      </c>
      <c r="L66" s="73">
        <f>+NOA!$S67</f>
        <v>654.19627900312366</v>
      </c>
      <c r="M66" s="187">
        <f>+[1]IPCse!$DG68</f>
        <v>656.6935768088415</v>
      </c>
      <c r="N66" s="73">
        <f>+NEA!$P67</f>
        <v>683.85839999999996</v>
      </c>
      <c r="O66" s="73">
        <f>+NEA!$S67</f>
        <v>660.62941018950835</v>
      </c>
      <c r="P66" s="187">
        <f>+[1]IPCse!$DH68</f>
        <v>660.83820948399341</v>
      </c>
      <c r="Q66" s="73">
        <f>+CUY!$P67</f>
        <v>689.28970000000004</v>
      </c>
      <c r="R66" s="73">
        <f>+CUY!$S67</f>
        <v>657.51821262528051</v>
      </c>
      <c r="S66" s="187">
        <f>+[1]IPCse!$DI68</f>
        <v>659.75061750895622</v>
      </c>
      <c r="T66" s="73">
        <f>+PAT!$P67</f>
        <v>637.33960000000002</v>
      </c>
      <c r="U66" s="73">
        <f>+PAT!$S67</f>
        <v>607.61660663750195</v>
      </c>
      <c r="V66" s="187">
        <f>+[1]IPCse!$DJ68</f>
        <v>611.74714205698979</v>
      </c>
      <c r="X66" s="169">
        <f t="shared" si="50"/>
        <v>4.450768875905875E-2</v>
      </c>
      <c r="Y66" s="169">
        <f t="shared" si="51"/>
        <v>5.2365797049921836E-2</v>
      </c>
      <c r="Z66" s="189">
        <f t="shared" si="52"/>
        <v>5.483457572400452E-2</v>
      </c>
      <c r="AA66" s="169">
        <f t="shared" si="53"/>
        <v>4.5055752632016333E-2</v>
      </c>
      <c r="AB66" s="169">
        <f t="shared" si="54"/>
        <v>5.3349366592194025E-2</v>
      </c>
      <c r="AC66" s="189">
        <f t="shared" si="55"/>
        <v>5.8122297216461227E-2</v>
      </c>
      <c r="AD66" s="169">
        <f t="shared" si="56"/>
        <v>4.1737862176451257E-2</v>
      </c>
      <c r="AE66" s="169">
        <f t="shared" si="57"/>
        <v>4.904558870763398E-2</v>
      </c>
      <c r="AF66" s="189">
        <f t="shared" si="58"/>
        <v>5.0589056739536176E-2</v>
      </c>
      <c r="AG66" s="169">
        <f t="shared" si="59"/>
        <v>4.6406502000850613E-2</v>
      </c>
      <c r="AH66" s="169">
        <f t="shared" si="60"/>
        <v>5.2903912482798132E-2</v>
      </c>
      <c r="AI66" s="189">
        <f t="shared" si="61"/>
        <v>5.4221018315119274E-2</v>
      </c>
      <c r="AJ66" s="169">
        <f t="shared" si="62"/>
        <v>4.7264534531586522E-2</v>
      </c>
      <c r="AK66" s="169">
        <f t="shared" si="63"/>
        <v>5.1659325342798823E-2</v>
      </c>
      <c r="AL66" s="189">
        <f t="shared" si="64"/>
        <v>5.2770493394891371E-2</v>
      </c>
      <c r="AM66" s="169">
        <f t="shared" si="65"/>
        <v>5.1807119526779077E-2</v>
      </c>
      <c r="AN66" s="169">
        <f t="shared" si="66"/>
        <v>5.7345484354812015E-2</v>
      </c>
      <c r="AO66" s="189">
        <f t="shared" si="67"/>
        <v>5.6059438819448415E-2</v>
      </c>
      <c r="AP66" s="169">
        <f t="shared" si="68"/>
        <v>4.5695343376285225E-2</v>
      </c>
      <c r="AQ66" s="169">
        <f t="shared" si="69"/>
        <v>5.2506704603876075E-2</v>
      </c>
      <c r="AR66" s="189">
        <f t="shared" si="70"/>
        <v>5.6258910487359426E-2</v>
      </c>
      <c r="AT66" s="24">
        <f t="shared" si="78"/>
        <v>5.483457572400452E-2</v>
      </c>
      <c r="AU66" s="24">
        <f t="shared" si="79"/>
        <v>4.450768875905875E-2</v>
      </c>
      <c r="AV66" s="24">
        <f t="shared" si="71"/>
        <v>1.032688696494577E-2</v>
      </c>
      <c r="AW66" s="24">
        <f t="shared" si="80"/>
        <v>5.8122297216461227E-2</v>
      </c>
      <c r="AX66" s="24">
        <f t="shared" si="81"/>
        <v>4.5055752632016333E-2</v>
      </c>
      <c r="AY66" s="24">
        <f t="shared" si="72"/>
        <v>1.3066544584444895E-2</v>
      </c>
      <c r="AZ66" s="24">
        <f t="shared" si="82"/>
        <v>5.0589056739536176E-2</v>
      </c>
      <c r="BA66" s="24">
        <f t="shared" si="83"/>
        <v>4.1737862176451257E-2</v>
      </c>
      <c r="BB66" s="24">
        <f t="shared" si="73"/>
        <v>8.8511945630849187E-3</v>
      </c>
      <c r="BC66" s="24">
        <f t="shared" si="84"/>
        <v>5.4221018315119274E-2</v>
      </c>
      <c r="BD66" s="24">
        <f t="shared" si="85"/>
        <v>4.6406502000850613E-2</v>
      </c>
      <c r="BE66" s="24">
        <f t="shared" si="74"/>
        <v>7.8145163142686602E-3</v>
      </c>
      <c r="BF66" s="24">
        <f t="shared" si="86"/>
        <v>5.2770493394891371E-2</v>
      </c>
      <c r="BG66" s="24">
        <f t="shared" si="87"/>
        <v>4.7264534531586522E-2</v>
      </c>
      <c r="BH66" s="24">
        <f t="shared" si="75"/>
        <v>5.5059588633048495E-3</v>
      </c>
      <c r="BI66" s="24">
        <f t="shared" si="88"/>
        <v>5.7345484354812015E-2</v>
      </c>
      <c r="BJ66" s="24">
        <f t="shared" si="89"/>
        <v>5.1807119526779077E-2</v>
      </c>
      <c r="BK66" s="24">
        <f t="shared" si="76"/>
        <v>5.5383648280329378E-3</v>
      </c>
      <c r="BL66" s="24">
        <f t="shared" si="90"/>
        <v>5.6258910487359426E-2</v>
      </c>
      <c r="BM66" s="24">
        <f t="shared" si="91"/>
        <v>4.5695343376285225E-2</v>
      </c>
      <c r="BN66" s="24">
        <f t="shared" si="77"/>
        <v>1.0563567111074201E-2</v>
      </c>
    </row>
    <row r="67" spans="1:66" x14ac:dyDescent="0.25">
      <c r="A67" s="35">
        <f>+NAC!A68</f>
        <v>44621</v>
      </c>
      <c r="B67" s="73">
        <f>+NAC!P68</f>
        <v>694.75149999999996</v>
      </c>
      <c r="C67" s="73">
        <f>+NAC!S68</f>
        <v>688.13983739696448</v>
      </c>
      <c r="D67" s="187">
        <f>+[1]IPCse!$DK69</f>
        <v>686.36182972261179</v>
      </c>
      <c r="E67" s="73">
        <f>+GBA!$P68</f>
        <v>680.7038</v>
      </c>
      <c r="F67" s="73">
        <f>+GBA!$S68</f>
        <v>685.71193809223007</v>
      </c>
      <c r="G67" s="187">
        <f>+[1]IPCse!$DE69</f>
        <v>684.38902115194583</v>
      </c>
      <c r="H67" s="73">
        <f>+PAM!$P68</f>
        <v>701.947</v>
      </c>
      <c r="I67" s="73">
        <f>+PAM!$S68</f>
        <v>688.95562322448404</v>
      </c>
      <c r="J67" s="187">
        <f>+[1]IPCse!$DF69</f>
        <v>686.38594675781792</v>
      </c>
      <c r="K67" s="73">
        <f>+NOA!$P68</f>
        <v>707.86030000000005</v>
      </c>
      <c r="L67" s="73">
        <f>+NOA!$S68</f>
        <v>699.26597108515546</v>
      </c>
      <c r="M67" s="187">
        <f>+[1]IPCse!$DG69</f>
        <v>697.4457117868069</v>
      </c>
      <c r="N67" s="73">
        <f>+NEA!$P68</f>
        <v>725.36360000000002</v>
      </c>
      <c r="O67" s="73">
        <f>+NEA!$S68</f>
        <v>703.27591441911568</v>
      </c>
      <c r="P67" s="187">
        <f>+[1]IPCse!$DH69</f>
        <v>701.94308454149564</v>
      </c>
      <c r="Q67" s="73">
        <f>+CUY!$P68</f>
        <v>735.51660000000004</v>
      </c>
      <c r="R67" s="73">
        <f>+CUY!$S68</f>
        <v>704.6820962902018</v>
      </c>
      <c r="S67" s="187">
        <f>+[1]IPCse!$DI69</f>
        <v>702.58402252972155</v>
      </c>
      <c r="T67" s="73">
        <f>+PAT!$P68</f>
        <v>682.5249</v>
      </c>
      <c r="U67" s="73">
        <f>+PAT!$S68</f>
        <v>653.82586445919458</v>
      </c>
      <c r="V67" s="187">
        <f>+[1]IPCse!$DJ69</f>
        <v>655.01418658088028</v>
      </c>
      <c r="X67" s="169">
        <f t="shared" si="50"/>
        <v>6.3964374001315161E-2</v>
      </c>
      <c r="Y67" s="169">
        <f t="shared" si="51"/>
        <v>6.7427903058997263E-2</v>
      </c>
      <c r="Z67" s="189">
        <f t="shared" si="52"/>
        <v>5.8073885772523592E-2</v>
      </c>
      <c r="AA67" s="169">
        <f t="shared" si="53"/>
        <v>6.1371801752384103E-2</v>
      </c>
      <c r="AB67" s="169">
        <f t="shared" si="54"/>
        <v>6.4792508380838942E-2</v>
      </c>
      <c r="AC67" s="189">
        <f t="shared" si="55"/>
        <v>5.331964811285328E-2</v>
      </c>
      <c r="AD67" s="169">
        <f t="shared" si="56"/>
        <v>6.4985884837203578E-2</v>
      </c>
      <c r="AE67" s="169">
        <f t="shared" si="57"/>
        <v>6.9059972447425455E-2</v>
      </c>
      <c r="AF67" s="189">
        <f t="shared" si="58"/>
        <v>6.0283668829173243E-2</v>
      </c>
      <c r="AG67" s="169">
        <f t="shared" si="59"/>
        <v>7.0773328065137697E-2</v>
      </c>
      <c r="AH67" s="169">
        <f t="shared" si="60"/>
        <v>6.8893225976017103E-2</v>
      </c>
      <c r="AI67" s="189">
        <f t="shared" si="61"/>
        <v>6.205654572715269E-2</v>
      </c>
      <c r="AJ67" s="169">
        <f t="shared" si="62"/>
        <v>6.069268140889994E-2</v>
      </c>
      <c r="AK67" s="169">
        <f t="shared" si="63"/>
        <v>6.4554353124202768E-2</v>
      </c>
      <c r="AL67" s="189">
        <f t="shared" si="64"/>
        <v>6.2201117410566109E-2</v>
      </c>
      <c r="AM67" s="169">
        <f t="shared" si="65"/>
        <v>6.7064544849574803E-2</v>
      </c>
      <c r="AN67" s="169">
        <f t="shared" si="66"/>
        <v>7.1730155544451835E-2</v>
      </c>
      <c r="AO67" s="189">
        <f t="shared" si="67"/>
        <v>6.4923630056600734E-2</v>
      </c>
      <c r="AP67" s="169">
        <f t="shared" si="68"/>
        <v>7.0896740136655589E-2</v>
      </c>
      <c r="AQ67" s="169">
        <f t="shared" si="69"/>
        <v>7.6050024500499802E-2</v>
      </c>
      <c r="AR67" s="189">
        <f t="shared" si="70"/>
        <v>7.0727007204979708E-2</v>
      </c>
      <c r="AT67" s="24">
        <f t="shared" si="78"/>
        <v>6.7427903058997263E-2</v>
      </c>
      <c r="AU67" s="24">
        <f t="shared" si="79"/>
        <v>5.8073885772523592E-2</v>
      </c>
      <c r="AV67" s="24">
        <f t="shared" si="71"/>
        <v>9.3540172864736704E-3</v>
      </c>
      <c r="AW67" s="24">
        <f t="shared" si="80"/>
        <v>6.4792508380838942E-2</v>
      </c>
      <c r="AX67" s="24">
        <f t="shared" si="81"/>
        <v>5.331964811285328E-2</v>
      </c>
      <c r="AY67" s="24">
        <f t="shared" si="72"/>
        <v>1.1472860267985663E-2</v>
      </c>
      <c r="AZ67" s="24">
        <f t="shared" si="82"/>
        <v>6.9059972447425455E-2</v>
      </c>
      <c r="BA67" s="24">
        <f t="shared" si="83"/>
        <v>6.0283668829173243E-2</v>
      </c>
      <c r="BB67" s="24">
        <f t="shared" si="73"/>
        <v>8.7763036182522125E-3</v>
      </c>
      <c r="BC67" s="24">
        <f t="shared" si="84"/>
        <v>7.0773328065137697E-2</v>
      </c>
      <c r="BD67" s="24">
        <f t="shared" si="85"/>
        <v>6.205654572715269E-2</v>
      </c>
      <c r="BE67" s="24">
        <f t="shared" si="74"/>
        <v>8.7167823379850073E-3</v>
      </c>
      <c r="BF67" s="24">
        <f t="shared" si="86"/>
        <v>6.4554353124202768E-2</v>
      </c>
      <c r="BG67" s="24">
        <f t="shared" si="87"/>
        <v>6.069268140889994E-2</v>
      </c>
      <c r="BH67" s="24">
        <f t="shared" si="75"/>
        <v>3.8616717153028279E-3</v>
      </c>
      <c r="BI67" s="24">
        <f t="shared" si="88"/>
        <v>7.1730155544451835E-2</v>
      </c>
      <c r="BJ67" s="24">
        <f t="shared" si="89"/>
        <v>6.4923630056600734E-2</v>
      </c>
      <c r="BK67" s="24">
        <f t="shared" si="76"/>
        <v>6.8065254878511006E-3</v>
      </c>
      <c r="BL67" s="24">
        <f t="shared" si="90"/>
        <v>7.6050024500499802E-2</v>
      </c>
      <c r="BM67" s="24">
        <f t="shared" si="91"/>
        <v>7.0727007204979708E-2</v>
      </c>
      <c r="BN67" s="24">
        <f t="shared" si="77"/>
        <v>5.3230172955200938E-3</v>
      </c>
    </row>
    <row r="68" spans="1:66" x14ac:dyDescent="0.25">
      <c r="A68" s="35">
        <f>+NAC!A69</f>
        <v>44652</v>
      </c>
      <c r="B68" s="73">
        <f>+NAC!P69</f>
        <v>741.36220000000003</v>
      </c>
      <c r="C68" s="73">
        <f>+NAC!S69</f>
        <v>732.61335952195998</v>
      </c>
      <c r="D68" s="187">
        <f>+[1]IPCse!$DK70</f>
        <v>729.43140981929878</v>
      </c>
      <c r="E68" s="73">
        <f>+GBA!$P69</f>
        <v>728.62540000000001</v>
      </c>
      <c r="F68" s="73">
        <f>+GBA!$S69</f>
        <v>730.83863246999385</v>
      </c>
      <c r="G68" s="187">
        <f>+[1]IPCse!$DE70</f>
        <v>728.45450612288869</v>
      </c>
      <c r="H68" s="73">
        <f>+PAM!$P69</f>
        <v>747.64980000000003</v>
      </c>
      <c r="I68" s="73">
        <f>+PAM!$S69</f>
        <v>731.78456828232538</v>
      </c>
      <c r="J68" s="187">
        <f>+[1]IPCse!$DF70</f>
        <v>727.48181579704521</v>
      </c>
      <c r="K68" s="73">
        <f>+NOA!$P69</f>
        <v>754.19050000000004</v>
      </c>
      <c r="L68" s="73">
        <f>+NOA!$S69</f>
        <v>747.36747680293354</v>
      </c>
      <c r="M68" s="187">
        <f>+[1]IPCse!$DG70</f>
        <v>743.99315729936654</v>
      </c>
      <c r="N68" s="73">
        <f>+NEA!$P69</f>
        <v>772.21</v>
      </c>
      <c r="O68" s="73">
        <f>+NEA!$S69</f>
        <v>748.62161248283439</v>
      </c>
      <c r="P68" s="187">
        <f>+[1]IPCse!$DH70</f>
        <v>747.43070378422192</v>
      </c>
      <c r="Q68" s="73">
        <f>+CUY!$P69</f>
        <v>781.41800000000001</v>
      </c>
      <c r="R68" s="73">
        <f>+CUY!$S69</f>
        <v>747.77546350037392</v>
      </c>
      <c r="S68" s="187">
        <f>+[1]IPCse!$DI70</f>
        <v>744.46943139880079</v>
      </c>
      <c r="T68" s="73">
        <f>+PAT!$P69</f>
        <v>723.96990000000005</v>
      </c>
      <c r="U68" s="73">
        <f>+PAT!$S69</f>
        <v>696.23419218585013</v>
      </c>
      <c r="V68" s="187">
        <f>+[1]IPCse!$DJ70</f>
        <v>696.83541802783441</v>
      </c>
      <c r="X68" s="169">
        <f t="shared" si="50"/>
        <v>6.7089743598970353E-2</v>
      </c>
      <c r="Y68" s="169">
        <f t="shared" si="51"/>
        <v>6.4628611378213519E-2</v>
      </c>
      <c r="Z68" s="189">
        <f t="shared" si="52"/>
        <v>6.2750546769323234E-2</v>
      </c>
      <c r="AA68" s="169">
        <f t="shared" si="53"/>
        <v>7.0400077096675506E-2</v>
      </c>
      <c r="AB68" s="169">
        <f t="shared" si="54"/>
        <v>6.5809987942333503E-2</v>
      </c>
      <c r="AC68" s="189">
        <f t="shared" si="55"/>
        <v>6.4386604122861346E-2</v>
      </c>
      <c r="AD68" s="169">
        <f t="shared" si="56"/>
        <v>6.5108619311714522E-2</v>
      </c>
      <c r="AE68" s="169">
        <f t="shared" si="57"/>
        <v>6.2165027200723255E-2</v>
      </c>
      <c r="AF68" s="189">
        <f t="shared" si="58"/>
        <v>5.9872829904729086E-2</v>
      </c>
      <c r="AG68" s="169">
        <f t="shared" si="59"/>
        <v>6.5451050157778301E-2</v>
      </c>
      <c r="AH68" s="169">
        <f t="shared" si="60"/>
        <v>6.8788569309517156E-2</v>
      </c>
      <c r="AI68" s="189">
        <f t="shared" si="61"/>
        <v>6.6739883443126091E-2</v>
      </c>
      <c r="AJ68" s="169">
        <f t="shared" si="62"/>
        <v>6.4583334482182453E-2</v>
      </c>
      <c r="AK68" s="169">
        <f t="shared" si="63"/>
        <v>6.4477820346190651E-2</v>
      </c>
      <c r="AL68" s="189">
        <f t="shared" si="64"/>
        <v>6.4802432340278049E-2</v>
      </c>
      <c r="AM68" s="169">
        <f t="shared" si="65"/>
        <v>6.2407021133173535E-2</v>
      </c>
      <c r="AN68" s="169">
        <f t="shared" si="66"/>
        <v>6.1152919078031331E-2</v>
      </c>
      <c r="AO68" s="189">
        <f t="shared" si="67"/>
        <v>5.9616227420411283E-2</v>
      </c>
      <c r="AP68" s="169">
        <f t="shared" si="68"/>
        <v>6.0723059334538698E-2</v>
      </c>
      <c r="AQ68" s="169">
        <f t="shared" si="69"/>
        <v>6.4861808062201876E-2</v>
      </c>
      <c r="AR68" s="189">
        <f t="shared" si="70"/>
        <v>6.38478254421595E-2</v>
      </c>
      <c r="AT68" s="24">
        <f t="shared" si="78"/>
        <v>6.7089743598970353E-2</v>
      </c>
      <c r="AU68" s="24">
        <f t="shared" si="79"/>
        <v>6.2750546769323234E-2</v>
      </c>
      <c r="AV68" s="24">
        <f t="shared" si="71"/>
        <v>4.3391968296471184E-3</v>
      </c>
      <c r="AW68" s="24">
        <f t="shared" si="80"/>
        <v>7.0400077096675506E-2</v>
      </c>
      <c r="AX68" s="24">
        <f t="shared" si="81"/>
        <v>6.4386604122861346E-2</v>
      </c>
      <c r="AY68" s="24">
        <f t="shared" si="72"/>
        <v>6.0134729738141601E-3</v>
      </c>
      <c r="AZ68" s="24">
        <f t="shared" si="82"/>
        <v>6.5108619311714522E-2</v>
      </c>
      <c r="BA68" s="24">
        <f t="shared" si="83"/>
        <v>5.9872829904729086E-2</v>
      </c>
      <c r="BB68" s="24">
        <f t="shared" si="73"/>
        <v>5.235789406985436E-3</v>
      </c>
      <c r="BC68" s="24">
        <f t="shared" si="84"/>
        <v>6.8788569309517156E-2</v>
      </c>
      <c r="BD68" s="24">
        <f t="shared" si="85"/>
        <v>6.5451050157778301E-2</v>
      </c>
      <c r="BE68" s="24">
        <f t="shared" si="74"/>
        <v>3.3375191517388547E-3</v>
      </c>
      <c r="BF68" s="24">
        <f t="shared" si="86"/>
        <v>6.4802432340278049E-2</v>
      </c>
      <c r="BG68" s="24">
        <f t="shared" si="87"/>
        <v>6.4477820346190651E-2</v>
      </c>
      <c r="BH68" s="24">
        <f t="shared" si="75"/>
        <v>3.2461199408739816E-4</v>
      </c>
      <c r="BI68" s="24">
        <f t="shared" si="88"/>
        <v>6.2407021133173535E-2</v>
      </c>
      <c r="BJ68" s="24">
        <f t="shared" si="89"/>
        <v>5.9616227420411283E-2</v>
      </c>
      <c r="BK68" s="24">
        <f t="shared" si="76"/>
        <v>2.7907937127622517E-3</v>
      </c>
      <c r="BL68" s="24">
        <f t="shared" si="90"/>
        <v>6.4861808062201876E-2</v>
      </c>
      <c r="BM68" s="24">
        <f t="shared" si="91"/>
        <v>6.0723059334538698E-2</v>
      </c>
      <c r="BN68" s="24">
        <f t="shared" si="77"/>
        <v>4.1387487276631774E-3</v>
      </c>
    </row>
    <row r="69" spans="1:66" x14ac:dyDescent="0.25">
      <c r="A69" s="35">
        <f>+NAC!A70</f>
        <v>44682</v>
      </c>
      <c r="B69" s="73">
        <f>+NAC!P70</f>
        <v>779.92669999999998</v>
      </c>
      <c r="C69" s="73">
        <f>+NAC!S70</f>
        <v>769.36427584787111</v>
      </c>
      <c r="D69" s="187">
        <f>+[1]IPCse!$DK71</f>
        <v>770.00465682572656</v>
      </c>
      <c r="E69" s="73">
        <f>+GBA!$P70</f>
        <v>764.73889999999994</v>
      </c>
      <c r="F69" s="73">
        <f>+GBA!$S70</f>
        <v>766.15179230890715</v>
      </c>
      <c r="G69" s="187">
        <f>+[1]IPCse!$DE71</f>
        <v>768.60542404889463</v>
      </c>
      <c r="H69" s="73">
        <f>+PAM!$P70</f>
        <v>787.72260000000006</v>
      </c>
      <c r="I69" s="73">
        <f>+PAM!$S70</f>
        <v>769.28364372528927</v>
      </c>
      <c r="J69" s="187">
        <f>+[1]IPCse!$DF71</f>
        <v>767.83778373051405</v>
      </c>
      <c r="K69" s="73">
        <f>+NOA!$P70</f>
        <v>797.08709999999996</v>
      </c>
      <c r="L69" s="73">
        <f>+NOA!$S70</f>
        <v>786.98395170446827</v>
      </c>
      <c r="M69" s="187">
        <f>+[1]IPCse!$DG71</f>
        <v>786.62013398598015</v>
      </c>
      <c r="N69" s="73">
        <f>+NEA!$P70</f>
        <v>814.22649999999999</v>
      </c>
      <c r="O69" s="73">
        <f>+NEA!$S70</f>
        <v>787.90876230431195</v>
      </c>
      <c r="P69" s="187">
        <f>+[1]IPCse!$DH71</f>
        <v>790.31721892736596</v>
      </c>
      <c r="Q69" s="73">
        <f>+CUY!$P70</f>
        <v>825.77809999999999</v>
      </c>
      <c r="R69" s="73">
        <f>+CUY!$S70</f>
        <v>787.2274156469706</v>
      </c>
      <c r="S69" s="187">
        <f>+[1]IPCse!$DI71</f>
        <v>787.84283274851725</v>
      </c>
      <c r="T69" s="73">
        <f>+PAT!$P70</f>
        <v>758.82479999999998</v>
      </c>
      <c r="U69" s="73">
        <f>+PAT!$S70</f>
        <v>731.05197866948265</v>
      </c>
      <c r="V69" s="187">
        <f>+[1]IPCse!$DJ71</f>
        <v>734.61367871750372</v>
      </c>
      <c r="X69" s="169">
        <f t="shared" si="50"/>
        <v>5.2018433095186056E-2</v>
      </c>
      <c r="Y69" s="169">
        <f t="shared" si="51"/>
        <v>5.0164136168485474E-2</v>
      </c>
      <c r="Z69" s="189">
        <f t="shared" si="52"/>
        <v>5.5623114744234758E-2</v>
      </c>
      <c r="AA69" s="169">
        <f t="shared" si="53"/>
        <v>4.956387740531687E-2</v>
      </c>
      <c r="AB69" s="169">
        <f t="shared" si="54"/>
        <v>4.8318682497073828E-2</v>
      </c>
      <c r="AC69" s="189">
        <f t="shared" si="55"/>
        <v>5.511794846284146E-2</v>
      </c>
      <c r="AD69" s="169">
        <f t="shared" si="56"/>
        <v>5.359835580775929E-2</v>
      </c>
      <c r="AE69" s="169">
        <f t="shared" si="57"/>
        <v>5.1243326339858841E-2</v>
      </c>
      <c r="AF69" s="189">
        <f t="shared" si="58"/>
        <v>5.5473507457026949E-2</v>
      </c>
      <c r="AG69" s="169">
        <f t="shared" si="59"/>
        <v>5.6877672153123005E-2</v>
      </c>
      <c r="AH69" s="169">
        <f t="shared" si="60"/>
        <v>5.3008026347366455E-2</v>
      </c>
      <c r="AI69" s="189">
        <f t="shared" si="61"/>
        <v>5.7294850454466584E-2</v>
      </c>
      <c r="AJ69" s="169">
        <f t="shared" si="62"/>
        <v>5.4410717291928368E-2</v>
      </c>
      <c r="AK69" s="169">
        <f t="shared" si="63"/>
        <v>5.2479315539902816E-2</v>
      </c>
      <c r="AL69" s="189">
        <f t="shared" si="64"/>
        <v>5.737858362790127E-2</v>
      </c>
      <c r="AM69" s="169">
        <f t="shared" si="65"/>
        <v>5.6768720454353438E-2</v>
      </c>
      <c r="AN69" s="169">
        <f t="shared" si="66"/>
        <v>5.275908888735148E-2</v>
      </c>
      <c r="AO69" s="189">
        <f t="shared" si="67"/>
        <v>5.826082243326125E-2</v>
      </c>
      <c r="AP69" s="169">
        <f t="shared" si="68"/>
        <v>4.8144128644022288E-2</v>
      </c>
      <c r="AQ69" s="169">
        <f t="shared" si="69"/>
        <v>5.0008728204400388E-2</v>
      </c>
      <c r="AR69" s="189">
        <f t="shared" si="70"/>
        <v>5.4214036359673479E-2</v>
      </c>
      <c r="AT69" s="24">
        <f t="shared" ref="AT69:AT96" si="92">+MAX(X69:Z69)</f>
        <v>5.5623114744234758E-2</v>
      </c>
      <c r="AU69" s="24">
        <f t="shared" ref="AU69:AU96" si="93">+MIN(X69:Z69)</f>
        <v>5.0164136168485474E-2</v>
      </c>
      <c r="AV69" s="24">
        <f t="shared" si="71"/>
        <v>5.4589785757492848E-3</v>
      </c>
      <c r="AW69" s="24">
        <f t="shared" ref="AW69:AW96" si="94">+MAX(AA69:AC69)</f>
        <v>5.511794846284146E-2</v>
      </c>
      <c r="AX69" s="24">
        <f t="shared" ref="AX69:AX96" si="95">+MIN(AA69:AC69)</f>
        <v>4.8318682497073828E-2</v>
      </c>
      <c r="AY69" s="24">
        <f t="shared" si="72"/>
        <v>6.7992659657676313E-3</v>
      </c>
      <c r="AZ69" s="24">
        <f t="shared" ref="AZ69:AZ96" si="96">+MAX(AD69:AF69)</f>
        <v>5.5473507457026949E-2</v>
      </c>
      <c r="BA69" s="24">
        <f t="shared" ref="BA69:BA96" si="97">+MIN(AD69:AF69)</f>
        <v>5.1243326339858841E-2</v>
      </c>
      <c r="BB69" s="24">
        <f t="shared" si="73"/>
        <v>4.2301811171681081E-3</v>
      </c>
      <c r="BC69" s="24">
        <f t="shared" ref="BC69:BC96" si="98">+MAX(AG69:AI69)</f>
        <v>5.7294850454466584E-2</v>
      </c>
      <c r="BD69" s="24">
        <f t="shared" ref="BD69:BD96" si="99">+MIN(AG69:AI69)</f>
        <v>5.3008026347366455E-2</v>
      </c>
      <c r="BE69" s="24">
        <f t="shared" si="74"/>
        <v>4.286824107100129E-3</v>
      </c>
      <c r="BF69" s="24">
        <f t="shared" ref="BF69:BF96" si="100">+MAX(AJ69:AL69)</f>
        <v>5.737858362790127E-2</v>
      </c>
      <c r="BG69" s="24">
        <f t="shared" ref="BG69:BG96" si="101">+MIN(AJ69:AL69)</f>
        <v>5.2479315539902816E-2</v>
      </c>
      <c r="BH69" s="24">
        <f t="shared" si="75"/>
        <v>4.899268087998454E-3</v>
      </c>
      <c r="BI69" s="24">
        <f t="shared" ref="BI69:BI96" si="102">+MAX(AM69:AO69)</f>
        <v>5.826082243326125E-2</v>
      </c>
      <c r="BJ69" s="24">
        <f t="shared" ref="BJ69:BJ96" si="103">+MIN(AM69:AO69)</f>
        <v>5.275908888735148E-2</v>
      </c>
      <c r="BK69" s="24">
        <f t="shared" si="76"/>
        <v>5.5017335459097705E-3</v>
      </c>
      <c r="BL69" s="24">
        <f t="shared" ref="BL69:BL96" si="104">+MAX(AP69:AR69)</f>
        <v>5.4214036359673479E-2</v>
      </c>
      <c r="BM69" s="24">
        <f t="shared" ref="BM69:BM96" si="105">+MIN(AP69:AR69)</f>
        <v>4.8144128644022288E-2</v>
      </c>
      <c r="BN69" s="24">
        <f t="shared" si="77"/>
        <v>6.0699077156511905E-3</v>
      </c>
    </row>
    <row r="70" spans="1:66" x14ac:dyDescent="0.25">
      <c r="A70" s="35">
        <f>+NAC!A71</f>
        <v>44713</v>
      </c>
      <c r="B70" s="73">
        <f>+NAC!P71</f>
        <v>819.57339999999999</v>
      </c>
      <c r="C70" s="73">
        <f>+NAC!S71</f>
        <v>809.48289069767497</v>
      </c>
      <c r="D70" s="187">
        <f>+[1]IPCse!$DK72</f>
        <v>811.84235095230986</v>
      </c>
      <c r="E70" s="73">
        <f>+GBA!$P71</f>
        <v>805.16750000000002</v>
      </c>
      <c r="F70" s="73">
        <f>+GBA!$S71</f>
        <v>808.87156285533808</v>
      </c>
      <c r="G70" s="187">
        <f>+[1]IPCse!$DE72</f>
        <v>812.19814148782677</v>
      </c>
      <c r="H70" s="73">
        <f>+PAM!$P71</f>
        <v>826.38580000000002</v>
      </c>
      <c r="I70" s="73">
        <f>+PAM!$S71</f>
        <v>807.2139613706255</v>
      </c>
      <c r="J70" s="187">
        <f>+[1]IPCse!$DF72</f>
        <v>808.24227984694915</v>
      </c>
      <c r="K70" s="73">
        <f>+NOA!$P71</f>
        <v>836.85479999999995</v>
      </c>
      <c r="L70" s="73">
        <f>+NOA!$S71</f>
        <v>825.89395615917408</v>
      </c>
      <c r="M70" s="187">
        <f>+[1]IPCse!$DG72</f>
        <v>827.2341926259536</v>
      </c>
      <c r="N70" s="73">
        <f>+NEA!$P71</f>
        <v>854.69960000000003</v>
      </c>
      <c r="O70" s="73">
        <f>+NEA!$S71</f>
        <v>825.39296440538305</v>
      </c>
      <c r="P70" s="187">
        <f>+[1]IPCse!$DH72</f>
        <v>831.82918294448791</v>
      </c>
      <c r="Q70" s="73">
        <f>+CUY!$P71</f>
        <v>865.45090000000005</v>
      </c>
      <c r="R70" s="73">
        <f>+CUY!$S71</f>
        <v>826.21415611069551</v>
      </c>
      <c r="S70" s="187">
        <f>+[1]IPCse!$DI72</f>
        <v>827.58073600032981</v>
      </c>
      <c r="T70" s="73">
        <f>+PAT!$P71</f>
        <v>797.06299999999999</v>
      </c>
      <c r="U70" s="73">
        <f>+PAT!$S71</f>
        <v>770.07180894554233</v>
      </c>
      <c r="V70" s="187">
        <f>+[1]IPCse!$DJ72</f>
        <v>774.56269019139438</v>
      </c>
      <c r="X70" s="169">
        <f t="shared" ref="X70:X96" si="106">+B70/B69-1</f>
        <v>5.0833879645356461E-2</v>
      </c>
      <c r="Y70" s="169">
        <f t="shared" ref="Y70:Y96" si="107">+C70/C69-1</f>
        <v>5.2145149065560004E-2</v>
      </c>
      <c r="Z70" s="189">
        <f t="shared" ref="Z70:Z96" si="108">+D70/D69-1</f>
        <v>5.4334339092253492E-2</v>
      </c>
      <c r="AA70" s="169">
        <f t="shared" ref="AA70:AA96" si="109">+E70/E69-1</f>
        <v>5.2865886644448246E-2</v>
      </c>
      <c r="AB70" s="169">
        <f t="shared" ref="AB70:AB96" si="110">+F70/F69-1</f>
        <v>5.5758886131022312E-2</v>
      </c>
      <c r="AC70" s="189">
        <f t="shared" ref="AC70:AC96" si="111">+G70/G69-1</f>
        <v>5.671664039175317E-2</v>
      </c>
      <c r="AD70" s="169">
        <f t="shared" ref="AD70:AD96" si="112">+H70/H69-1</f>
        <v>4.9082253067259884E-2</v>
      </c>
      <c r="AE70" s="169">
        <f t="shared" ref="AE70:AE96" si="113">+I70/I69-1</f>
        <v>4.9306023798526333E-2</v>
      </c>
      <c r="AF70" s="189">
        <f t="shared" ref="AF70:AF96" si="114">+J70/J69-1</f>
        <v>5.262113557388548E-2</v>
      </c>
      <c r="AG70" s="169">
        <f t="shared" ref="AG70:AG96" si="115">+K70/K69-1</f>
        <v>4.9891285406576058E-2</v>
      </c>
      <c r="AH70" s="169">
        <f t="shared" ref="AH70:AH96" si="116">+L70/L69-1</f>
        <v>4.9441928733659157E-2</v>
      </c>
      <c r="AI70" s="189">
        <f t="shared" ref="AI70:AI96" si="117">+M70/M69-1</f>
        <v>5.1631094711716674E-2</v>
      </c>
      <c r="AJ70" s="169">
        <f t="shared" ref="AJ70:AJ96" si="118">+N70/N69-1</f>
        <v>4.9707421706367994E-2</v>
      </c>
      <c r="AK70" s="169">
        <f t="shared" ref="AK70:AK96" si="119">+O70/O69-1</f>
        <v>4.7574292728316703E-2</v>
      </c>
      <c r="AL70" s="189">
        <f t="shared" ref="AL70:AL96" si="120">+P70/P69-1</f>
        <v>5.2525698571344259E-2</v>
      </c>
      <c r="AM70" s="169">
        <f t="shared" ref="AM70:AM96" si="121">+Q70/Q69-1</f>
        <v>4.8042930661396976E-2</v>
      </c>
      <c r="AN70" s="169">
        <f t="shared" ref="AN70:AN96" si="122">+R70/R69-1</f>
        <v>4.9524114237922356E-2</v>
      </c>
      <c r="AO70" s="189">
        <f t="shared" ref="AO70:AO96" si="123">+S70/S69-1</f>
        <v>5.0438871307847633E-2</v>
      </c>
      <c r="AP70" s="169">
        <f t="shared" ref="AP70:AP96" si="124">+T70/T69-1</f>
        <v>5.0391341980388527E-2</v>
      </c>
      <c r="AQ70" s="169">
        <f t="shared" ref="AQ70:AQ96" si="125">+U70/U69-1</f>
        <v>5.3374905498615677E-2</v>
      </c>
      <c r="AR70" s="189">
        <f t="shared" ref="AR70:AR96" si="126">+V70/V69-1</f>
        <v>5.4380979596832635E-2</v>
      </c>
      <c r="AT70" s="24">
        <f t="shared" si="92"/>
        <v>5.4334339092253492E-2</v>
      </c>
      <c r="AU70" s="24">
        <f t="shared" si="93"/>
        <v>5.0833879645356461E-2</v>
      </c>
      <c r="AV70" s="24">
        <f t="shared" ref="AV70:AV96" si="127">+AT70-AU70</f>
        <v>3.5004594468970307E-3</v>
      </c>
      <c r="AW70" s="24">
        <f t="shared" si="94"/>
        <v>5.671664039175317E-2</v>
      </c>
      <c r="AX70" s="24">
        <f t="shared" si="95"/>
        <v>5.2865886644448246E-2</v>
      </c>
      <c r="AY70" s="24">
        <f t="shared" ref="AY70:AY96" si="128">+AW70-AX70</f>
        <v>3.8507537473049247E-3</v>
      </c>
      <c r="AZ70" s="24">
        <f t="shared" si="96"/>
        <v>5.262113557388548E-2</v>
      </c>
      <c r="BA70" s="24">
        <f t="shared" si="97"/>
        <v>4.9082253067259884E-2</v>
      </c>
      <c r="BB70" s="24">
        <f t="shared" ref="BB70:BB96" si="129">+AZ70-BA70</f>
        <v>3.5388825066255958E-3</v>
      </c>
      <c r="BC70" s="24">
        <f t="shared" si="98"/>
        <v>5.1631094711716674E-2</v>
      </c>
      <c r="BD70" s="24">
        <f t="shared" si="99"/>
        <v>4.9441928733659157E-2</v>
      </c>
      <c r="BE70" s="24">
        <f t="shared" ref="BE70:BE96" si="130">+BC70-BD70</f>
        <v>2.1891659780575168E-3</v>
      </c>
      <c r="BF70" s="24">
        <f t="shared" si="100"/>
        <v>5.2525698571344259E-2</v>
      </c>
      <c r="BG70" s="24">
        <f t="shared" si="101"/>
        <v>4.7574292728316703E-2</v>
      </c>
      <c r="BH70" s="24">
        <f t="shared" ref="BH70:BH96" si="131">+BF70-BG70</f>
        <v>4.9514058430275565E-3</v>
      </c>
      <c r="BI70" s="24">
        <f t="shared" si="102"/>
        <v>5.0438871307847633E-2</v>
      </c>
      <c r="BJ70" s="24">
        <f t="shared" si="103"/>
        <v>4.8042930661396976E-2</v>
      </c>
      <c r="BK70" s="24">
        <f t="shared" ref="BK70:BK96" si="132">+BI70-BJ70</f>
        <v>2.3959406464506561E-3</v>
      </c>
      <c r="BL70" s="24">
        <f t="shared" si="104"/>
        <v>5.4380979596832635E-2</v>
      </c>
      <c r="BM70" s="24">
        <f t="shared" si="105"/>
        <v>5.0391341980388527E-2</v>
      </c>
      <c r="BN70" s="24">
        <f t="shared" ref="BN70:BN96" si="133">+BL70-BM70</f>
        <v>3.9896376164441083E-3</v>
      </c>
    </row>
    <row r="71" spans="1:66" x14ac:dyDescent="0.25">
      <c r="A71" s="35">
        <f>+NAC!A72</f>
        <v>44743</v>
      </c>
      <c r="B71" s="73">
        <f>+NAC!P72</f>
        <v>879.63829999999996</v>
      </c>
      <c r="C71" s="73">
        <f>+NAC!S72</f>
        <v>875.26301457850559</v>
      </c>
      <c r="D71" s="187">
        <f>+[1]IPCse!$DK73</f>
        <v>880.5844711979513</v>
      </c>
      <c r="E71" s="73">
        <f>+GBA!$P72</f>
        <v>865.10400000000004</v>
      </c>
      <c r="F71" s="73">
        <f>+GBA!$S72</f>
        <v>876.8912954358816</v>
      </c>
      <c r="G71" s="187">
        <f>+[1]IPCse!$DE73</f>
        <v>881.60706125262175</v>
      </c>
      <c r="H71" s="73">
        <f>+PAM!$P72</f>
        <v>886.50120000000004</v>
      </c>
      <c r="I71" s="73">
        <f>+PAM!$S72</f>
        <v>872.97987394933398</v>
      </c>
      <c r="J71" s="187">
        <f>+[1]IPCse!$DF73</f>
        <v>877.68561475697948</v>
      </c>
      <c r="K71" s="73">
        <f>+NOA!$P72</f>
        <v>892.375</v>
      </c>
      <c r="L71" s="73">
        <f>+NOA!$S72</f>
        <v>885.28814635338836</v>
      </c>
      <c r="M71" s="187">
        <f>+[1]IPCse!$DG73</f>
        <v>890.73467148434804</v>
      </c>
      <c r="N71" s="73">
        <f>+NEA!$P72</f>
        <v>919.89599999999996</v>
      </c>
      <c r="O71" s="73">
        <f>+NEA!$S72</f>
        <v>892.37374604504259</v>
      </c>
      <c r="P71" s="187">
        <f>+[1]IPCse!$DH73</f>
        <v>900.60477219871427</v>
      </c>
      <c r="Q71" s="73">
        <f>+CUY!$P72</f>
        <v>925.12909999999999</v>
      </c>
      <c r="R71" s="73">
        <f>+CUY!$S72</f>
        <v>889.60764463724729</v>
      </c>
      <c r="S71" s="187">
        <f>+[1]IPCse!$DI73</f>
        <v>892.72879204063759</v>
      </c>
      <c r="T71" s="73">
        <f>+PAT!$P72</f>
        <v>860.14170000000001</v>
      </c>
      <c r="U71" s="73">
        <f>+PAT!$S72</f>
        <v>839.31055153115108</v>
      </c>
      <c r="V71" s="187">
        <f>+[1]IPCse!$DJ73</f>
        <v>843.47293652086717</v>
      </c>
      <c r="X71" s="169">
        <f t="shared" si="106"/>
        <v>7.3288005686861002E-2</v>
      </c>
      <c r="Y71" s="169">
        <f t="shared" si="107"/>
        <v>8.1261907616276163E-2</v>
      </c>
      <c r="Z71" s="189">
        <f t="shared" si="108"/>
        <v>8.4674222975686497E-2</v>
      </c>
      <c r="AA71" s="169">
        <f t="shared" si="109"/>
        <v>7.4439790478378676E-2</v>
      </c>
      <c r="AB71" s="169">
        <f t="shared" si="110"/>
        <v>8.4092129955010586E-2</v>
      </c>
      <c r="AC71" s="189">
        <f t="shared" si="111"/>
        <v>8.5458112028732325E-2</v>
      </c>
      <c r="AD71" s="169">
        <f t="shared" si="112"/>
        <v>7.2744957621488693E-2</v>
      </c>
      <c r="AE71" s="169">
        <f t="shared" si="113"/>
        <v>8.1472714454839057E-2</v>
      </c>
      <c r="AF71" s="189">
        <f t="shared" si="114"/>
        <v>8.5918958512267274E-2</v>
      </c>
      <c r="AG71" s="169">
        <f t="shared" si="115"/>
        <v>6.6343886657518114E-2</v>
      </c>
      <c r="AH71" s="169">
        <f t="shared" si="116"/>
        <v>7.1915031889114855E-2</v>
      </c>
      <c r="AI71" s="189">
        <f t="shared" si="117"/>
        <v>7.6762396216747186E-2</v>
      </c>
      <c r="AJ71" s="169">
        <f t="shared" si="118"/>
        <v>7.6279899978893173E-2</v>
      </c>
      <c r="AK71" s="169">
        <f t="shared" si="119"/>
        <v>8.1150172739735904E-2</v>
      </c>
      <c r="AL71" s="189">
        <f t="shared" si="120"/>
        <v>8.267994278678259E-2</v>
      </c>
      <c r="AM71" s="169">
        <f t="shared" si="121"/>
        <v>6.8956193817581113E-2</v>
      </c>
      <c r="AN71" s="169">
        <f t="shared" si="122"/>
        <v>7.6727671703144207E-2</v>
      </c>
      <c r="AO71" s="189">
        <f t="shared" si="123"/>
        <v>7.8721088114213744E-2</v>
      </c>
      <c r="AP71" s="169">
        <f t="shared" si="124"/>
        <v>7.9138913737057281E-2</v>
      </c>
      <c r="AQ71" s="169">
        <f t="shared" si="125"/>
        <v>8.9912059864153626E-2</v>
      </c>
      <c r="AR71" s="189">
        <f t="shared" si="126"/>
        <v>8.8966648151417083E-2</v>
      </c>
      <c r="AT71" s="24">
        <f t="shared" si="92"/>
        <v>8.4674222975686497E-2</v>
      </c>
      <c r="AU71" s="24">
        <f t="shared" si="93"/>
        <v>7.3288005686861002E-2</v>
      </c>
      <c r="AV71" s="24">
        <f t="shared" si="127"/>
        <v>1.1386217288825495E-2</v>
      </c>
      <c r="AW71" s="24">
        <f t="shared" si="94"/>
        <v>8.5458112028732325E-2</v>
      </c>
      <c r="AX71" s="24">
        <f t="shared" si="95"/>
        <v>7.4439790478378676E-2</v>
      </c>
      <c r="AY71" s="24">
        <f t="shared" si="128"/>
        <v>1.1018321550353649E-2</v>
      </c>
      <c r="AZ71" s="24">
        <f t="shared" si="96"/>
        <v>8.5918958512267274E-2</v>
      </c>
      <c r="BA71" s="24">
        <f t="shared" si="97"/>
        <v>7.2744957621488693E-2</v>
      </c>
      <c r="BB71" s="24">
        <f t="shared" si="129"/>
        <v>1.3174000890778581E-2</v>
      </c>
      <c r="BC71" s="24">
        <f t="shared" si="98"/>
        <v>7.6762396216747186E-2</v>
      </c>
      <c r="BD71" s="24">
        <f t="shared" si="99"/>
        <v>6.6343886657518114E-2</v>
      </c>
      <c r="BE71" s="24">
        <f t="shared" si="130"/>
        <v>1.0418509559229072E-2</v>
      </c>
      <c r="BF71" s="24">
        <f t="shared" si="100"/>
        <v>8.267994278678259E-2</v>
      </c>
      <c r="BG71" s="24">
        <f t="shared" si="101"/>
        <v>7.6279899978893173E-2</v>
      </c>
      <c r="BH71" s="24">
        <f t="shared" si="131"/>
        <v>6.4000428078894167E-3</v>
      </c>
      <c r="BI71" s="24">
        <f t="shared" si="102"/>
        <v>7.8721088114213744E-2</v>
      </c>
      <c r="BJ71" s="24">
        <f t="shared" si="103"/>
        <v>6.8956193817581113E-2</v>
      </c>
      <c r="BK71" s="24">
        <f t="shared" si="132"/>
        <v>9.7648942966326313E-3</v>
      </c>
      <c r="BL71" s="24">
        <f t="shared" si="104"/>
        <v>8.9912059864153626E-2</v>
      </c>
      <c r="BM71" s="24">
        <f t="shared" si="105"/>
        <v>7.9138913737057281E-2</v>
      </c>
      <c r="BN71" s="24">
        <f t="shared" si="133"/>
        <v>1.0773146127096345E-2</v>
      </c>
    </row>
    <row r="72" spans="1:66" x14ac:dyDescent="0.25">
      <c r="A72" s="35">
        <f>+NAC!A73</f>
        <v>44774</v>
      </c>
      <c r="B72" s="73">
        <f>+NAC!P73</f>
        <v>939.46770000000004</v>
      </c>
      <c r="C72" s="73">
        <f>+NAC!S73</f>
        <v>940.65504025444363</v>
      </c>
      <c r="D72" s="187">
        <f>+[1]IPCse!$DK74</f>
        <v>944.64036085708608</v>
      </c>
      <c r="E72" s="73">
        <f>+GBA!$P73</f>
        <v>924.89750000000004</v>
      </c>
      <c r="F72" s="73">
        <f>+GBA!$S73</f>
        <v>940.23960950726496</v>
      </c>
      <c r="G72" s="187">
        <f>+[1]IPCse!$DE74</f>
        <v>943.15300873585193</v>
      </c>
      <c r="H72" s="73">
        <f>+PAM!$P73</f>
        <v>945.84720000000004</v>
      </c>
      <c r="I72" s="73">
        <f>+PAM!$S73</f>
        <v>939.31856346463633</v>
      </c>
      <c r="J72" s="187">
        <f>+[1]IPCse!$DF74</f>
        <v>944.34800818531585</v>
      </c>
      <c r="K72" s="73">
        <f>+NOA!$P73</f>
        <v>955.84299999999996</v>
      </c>
      <c r="L72" s="73">
        <f>+NOA!$S73</f>
        <v>956.87037180497066</v>
      </c>
      <c r="M72" s="187">
        <f>+[1]IPCse!$DG74</f>
        <v>959.75703976488307</v>
      </c>
      <c r="N72" s="73">
        <f>+NEA!$P73</f>
        <v>983.73040000000003</v>
      </c>
      <c r="O72" s="73">
        <f>+NEA!$S73</f>
        <v>963.15795049436974</v>
      </c>
      <c r="P72" s="187">
        <f>+[1]IPCse!$DH74</f>
        <v>967.566115762408</v>
      </c>
      <c r="Q72" s="73">
        <f>+CUY!$P73</f>
        <v>982.47180000000003</v>
      </c>
      <c r="R72" s="73">
        <f>+CUY!$S73</f>
        <v>955.96016050860112</v>
      </c>
      <c r="S72" s="187">
        <f>+[1]IPCse!$DI74</f>
        <v>958.78618644330732</v>
      </c>
      <c r="T72" s="73">
        <f>+PAT!$P73</f>
        <v>917.22900000000004</v>
      </c>
      <c r="U72" s="73">
        <f>+PAT!$S73</f>
        <v>899.13403967415923</v>
      </c>
      <c r="V72" s="187">
        <f>+[1]IPCse!$DJ74</f>
        <v>899.94939259845717</v>
      </c>
      <c r="X72" s="169">
        <f t="shared" si="106"/>
        <v>6.8015910630540022E-2</v>
      </c>
      <c r="Y72" s="169">
        <f t="shared" si="107"/>
        <v>7.4711286306812008E-2</v>
      </c>
      <c r="Z72" s="189">
        <f t="shared" si="108"/>
        <v>7.2742470205036547E-2</v>
      </c>
      <c r="AA72" s="169">
        <f t="shared" si="109"/>
        <v>6.9117123490354926E-2</v>
      </c>
      <c r="AB72" s="169">
        <f t="shared" si="110"/>
        <v>7.2241923715178791E-2</v>
      </c>
      <c r="AC72" s="189">
        <f t="shared" si="111"/>
        <v>6.9811087261237859E-2</v>
      </c>
      <c r="AD72" s="169">
        <f t="shared" si="112"/>
        <v>6.6944071818515249E-2</v>
      </c>
      <c r="AE72" s="169">
        <f t="shared" si="113"/>
        <v>7.5991086959643406E-2</v>
      </c>
      <c r="AF72" s="189">
        <f t="shared" si="114"/>
        <v>7.5952473536659681E-2</v>
      </c>
      <c r="AG72" s="169">
        <f t="shared" si="115"/>
        <v>7.1122566185740199E-2</v>
      </c>
      <c r="AH72" s="169">
        <f t="shared" si="116"/>
        <v>8.0857544231715206E-2</v>
      </c>
      <c r="AI72" s="189">
        <f t="shared" si="117"/>
        <v>7.7489257452518334E-2</v>
      </c>
      <c r="AJ72" s="169">
        <f t="shared" si="118"/>
        <v>6.939306182438032E-2</v>
      </c>
      <c r="AK72" s="169">
        <f t="shared" si="119"/>
        <v>7.9321253861444729E-2</v>
      </c>
      <c r="AL72" s="189">
        <f t="shared" si="120"/>
        <v>7.435153091651503E-2</v>
      </c>
      <c r="AM72" s="169">
        <f t="shared" si="121"/>
        <v>6.1983457227753336E-2</v>
      </c>
      <c r="AN72" s="169">
        <f t="shared" si="122"/>
        <v>7.4586269881269152E-2</v>
      </c>
      <c r="AO72" s="189">
        <f t="shared" si="123"/>
        <v>7.3994918716212776E-2</v>
      </c>
      <c r="AP72" s="169">
        <f t="shared" si="124"/>
        <v>6.6369645838586955E-2</v>
      </c>
      <c r="AQ72" s="169">
        <f t="shared" si="125"/>
        <v>7.1276940381450382E-2</v>
      </c>
      <c r="AR72" s="189">
        <f t="shared" si="126"/>
        <v>6.6957045842564344E-2</v>
      </c>
      <c r="AT72" s="24">
        <f t="shared" si="92"/>
        <v>7.4711286306812008E-2</v>
      </c>
      <c r="AU72" s="24">
        <f t="shared" si="93"/>
        <v>6.8015910630540022E-2</v>
      </c>
      <c r="AV72" s="24">
        <f t="shared" si="127"/>
        <v>6.6953756762719863E-3</v>
      </c>
      <c r="AW72" s="24">
        <f t="shared" si="94"/>
        <v>7.2241923715178791E-2</v>
      </c>
      <c r="AX72" s="24">
        <f t="shared" si="95"/>
        <v>6.9117123490354926E-2</v>
      </c>
      <c r="AY72" s="24">
        <f t="shared" si="128"/>
        <v>3.1248002248238649E-3</v>
      </c>
      <c r="AZ72" s="24">
        <f t="shared" si="96"/>
        <v>7.5991086959643406E-2</v>
      </c>
      <c r="BA72" s="24">
        <f t="shared" si="97"/>
        <v>6.6944071818515249E-2</v>
      </c>
      <c r="BB72" s="24">
        <f t="shared" si="129"/>
        <v>9.0470151411281563E-3</v>
      </c>
      <c r="BC72" s="24">
        <f t="shared" si="98"/>
        <v>8.0857544231715206E-2</v>
      </c>
      <c r="BD72" s="24">
        <f t="shared" si="99"/>
        <v>7.1122566185740199E-2</v>
      </c>
      <c r="BE72" s="24">
        <f t="shared" si="130"/>
        <v>9.7349780459750068E-3</v>
      </c>
      <c r="BF72" s="24">
        <f t="shared" si="100"/>
        <v>7.9321253861444729E-2</v>
      </c>
      <c r="BG72" s="24">
        <f t="shared" si="101"/>
        <v>6.939306182438032E-2</v>
      </c>
      <c r="BH72" s="24">
        <f t="shared" si="131"/>
        <v>9.9281920370644094E-3</v>
      </c>
      <c r="BI72" s="24">
        <f t="shared" si="102"/>
        <v>7.4586269881269152E-2</v>
      </c>
      <c r="BJ72" s="24">
        <f t="shared" si="103"/>
        <v>6.1983457227753336E-2</v>
      </c>
      <c r="BK72" s="24">
        <f t="shared" si="132"/>
        <v>1.2602812653515816E-2</v>
      </c>
      <c r="BL72" s="24">
        <f t="shared" si="104"/>
        <v>7.1276940381450382E-2</v>
      </c>
      <c r="BM72" s="24">
        <f t="shared" si="105"/>
        <v>6.6369645838586955E-2</v>
      </c>
      <c r="BN72" s="24">
        <f t="shared" si="133"/>
        <v>4.9072945428634274E-3</v>
      </c>
    </row>
    <row r="73" spans="1:66" x14ac:dyDescent="0.25">
      <c r="A73" s="35">
        <f>+NAC!A74</f>
        <v>44805</v>
      </c>
      <c r="B73" s="73">
        <f>+NAC!P74</f>
        <v>991.25850000000003</v>
      </c>
      <c r="C73" s="73">
        <f>+NAC!S74</f>
        <v>1006.8581248940167</v>
      </c>
      <c r="D73" s="187">
        <f>+[1]IPCse!$DK75</f>
        <v>1001.7683264059101</v>
      </c>
      <c r="E73" s="73">
        <f>+GBA!$P74</f>
        <v>975.70339999999999</v>
      </c>
      <c r="F73" s="73">
        <f>+GBA!$S74</f>
        <v>1005.236291550853</v>
      </c>
      <c r="G73" s="187">
        <f>+[1]IPCse!$DE75</f>
        <v>997.38637618906796</v>
      </c>
      <c r="H73" s="73">
        <f>+PAM!$P74</f>
        <v>998.55070000000001</v>
      </c>
      <c r="I73" s="73">
        <f>+PAM!$S74</f>
        <v>1005.9413362571391</v>
      </c>
      <c r="J73" s="187">
        <f>+[1]IPCse!$DF75</f>
        <v>1004.4092115307621</v>
      </c>
      <c r="K73" s="73">
        <f>+NOA!$P74</f>
        <v>1006.2868999999999</v>
      </c>
      <c r="L73" s="73">
        <f>+NOA!$S74</f>
        <v>1019.8142641450496</v>
      </c>
      <c r="M73" s="187">
        <f>+[1]IPCse!$DG75</f>
        <v>1016.6998299489567</v>
      </c>
      <c r="N73" s="73">
        <f>+NEA!$P74</f>
        <v>1039.133</v>
      </c>
      <c r="O73" s="73">
        <f>+NEA!$S74</f>
        <v>1031.7180650096127</v>
      </c>
      <c r="P73" s="187">
        <f>+[1]IPCse!$DH75</f>
        <v>1028.969521011418</v>
      </c>
      <c r="Q73" s="73">
        <f>+CUY!$P74</f>
        <v>1035.6318000000001</v>
      </c>
      <c r="R73" s="73">
        <f>+CUY!$S74</f>
        <v>1023.6047808077783</v>
      </c>
      <c r="S73" s="187">
        <f>+[1]IPCse!$DI75</f>
        <v>1018.7670998200651</v>
      </c>
      <c r="T73" s="73">
        <f>+PAT!$P74</f>
        <v>968.74369999999999</v>
      </c>
      <c r="U73" s="73">
        <f>+PAT!$S74</f>
        <v>962.20020066375002</v>
      </c>
      <c r="V73" s="187">
        <f>+[1]IPCse!$DJ75</f>
        <v>956.25193153398914</v>
      </c>
      <c r="X73" s="169">
        <f t="shared" si="106"/>
        <v>5.5127813335147158E-2</v>
      </c>
      <c r="Y73" s="169">
        <f t="shared" si="107"/>
        <v>7.0379769210257237E-2</v>
      </c>
      <c r="Z73" s="189">
        <f t="shared" si="108"/>
        <v>6.0475888937236322E-2</v>
      </c>
      <c r="AA73" s="169">
        <f t="shared" si="109"/>
        <v>5.4931384288529284E-2</v>
      </c>
      <c r="AB73" s="169">
        <f t="shared" si="110"/>
        <v>6.9127785498900307E-2</v>
      </c>
      <c r="AC73" s="189">
        <f t="shared" si="111"/>
        <v>5.7502194183642885E-2</v>
      </c>
      <c r="AD73" s="169">
        <f t="shared" si="112"/>
        <v>5.5720945201296779E-2</v>
      </c>
      <c r="AE73" s="169">
        <f t="shared" si="113"/>
        <v>7.0926707278910373E-2</v>
      </c>
      <c r="AF73" s="189">
        <f t="shared" si="114"/>
        <v>6.3600709510534648E-2</v>
      </c>
      <c r="AG73" s="169">
        <f t="shared" si="115"/>
        <v>5.2774252675387157E-2</v>
      </c>
      <c r="AH73" s="169">
        <f t="shared" si="116"/>
        <v>6.5781002521110743E-2</v>
      </c>
      <c r="AI73" s="189">
        <f t="shared" si="117"/>
        <v>5.9330421997241256E-2</v>
      </c>
      <c r="AJ73" s="169">
        <f t="shared" si="118"/>
        <v>5.6318885743492419E-2</v>
      </c>
      <c r="AK73" s="169">
        <f t="shared" si="119"/>
        <v>7.1182628436023743E-2</v>
      </c>
      <c r="AL73" s="189">
        <f t="shared" si="120"/>
        <v>6.346171517243171E-2</v>
      </c>
      <c r="AM73" s="169">
        <f t="shared" si="121"/>
        <v>5.4108423264667804E-2</v>
      </c>
      <c r="AN73" s="169">
        <f t="shared" si="122"/>
        <v>7.0760919851710291E-2</v>
      </c>
      <c r="AO73" s="189">
        <f t="shared" si="123"/>
        <v>6.2559217294589686E-2</v>
      </c>
      <c r="AP73" s="169">
        <f t="shared" si="124"/>
        <v>5.6163400851913625E-2</v>
      </c>
      <c r="AQ73" s="169">
        <f t="shared" si="125"/>
        <v>7.0141000347896609E-2</v>
      </c>
      <c r="AR73" s="189">
        <f t="shared" si="126"/>
        <v>6.2561894478274649E-2</v>
      </c>
      <c r="AT73" s="24">
        <f t="shared" si="92"/>
        <v>7.0379769210257237E-2</v>
      </c>
      <c r="AU73" s="24">
        <f t="shared" si="93"/>
        <v>5.5127813335147158E-2</v>
      </c>
      <c r="AV73" s="24">
        <f t="shared" si="127"/>
        <v>1.5251955875110079E-2</v>
      </c>
      <c r="AW73" s="24">
        <f t="shared" si="94"/>
        <v>6.9127785498900307E-2</v>
      </c>
      <c r="AX73" s="24">
        <f t="shared" si="95"/>
        <v>5.4931384288529284E-2</v>
      </c>
      <c r="AY73" s="24">
        <f t="shared" si="128"/>
        <v>1.4196401210371024E-2</v>
      </c>
      <c r="AZ73" s="24">
        <f t="shared" si="96"/>
        <v>7.0926707278910373E-2</v>
      </c>
      <c r="BA73" s="24">
        <f t="shared" si="97"/>
        <v>5.5720945201296779E-2</v>
      </c>
      <c r="BB73" s="24">
        <f t="shared" si="129"/>
        <v>1.5205762077613594E-2</v>
      </c>
      <c r="BC73" s="24">
        <f t="shared" si="98"/>
        <v>6.5781002521110743E-2</v>
      </c>
      <c r="BD73" s="24">
        <f t="shared" si="99"/>
        <v>5.2774252675387157E-2</v>
      </c>
      <c r="BE73" s="24">
        <f t="shared" si="130"/>
        <v>1.3006749845723586E-2</v>
      </c>
      <c r="BF73" s="24">
        <f t="shared" si="100"/>
        <v>7.1182628436023743E-2</v>
      </c>
      <c r="BG73" s="24">
        <f t="shared" si="101"/>
        <v>5.6318885743492419E-2</v>
      </c>
      <c r="BH73" s="24">
        <f t="shared" si="131"/>
        <v>1.4863742692531323E-2</v>
      </c>
      <c r="BI73" s="24">
        <f t="shared" si="102"/>
        <v>7.0760919851710291E-2</v>
      </c>
      <c r="BJ73" s="24">
        <f t="shared" si="103"/>
        <v>5.4108423264667804E-2</v>
      </c>
      <c r="BK73" s="24">
        <f t="shared" si="132"/>
        <v>1.6652496587042487E-2</v>
      </c>
      <c r="BL73" s="24">
        <f t="shared" si="104"/>
        <v>7.0141000347896609E-2</v>
      </c>
      <c r="BM73" s="24">
        <f t="shared" si="105"/>
        <v>5.6163400851913625E-2</v>
      </c>
      <c r="BN73" s="24">
        <f t="shared" si="133"/>
        <v>1.3977599495982984E-2</v>
      </c>
    </row>
    <row r="74" spans="1:66" x14ac:dyDescent="0.25">
      <c r="A74" s="35">
        <f>+NAC!A75</f>
        <v>44835</v>
      </c>
      <c r="B74" s="73">
        <f>+NAC!P75</f>
        <v>1046.2650000000001</v>
      </c>
      <c r="C74" s="73">
        <f>+NAC!S75</f>
        <v>1069.7650063549179</v>
      </c>
      <c r="D74" s="187">
        <f>+[1]IPCse!$DK76</f>
        <v>1059.6804255517568</v>
      </c>
      <c r="E74" s="73">
        <f>+GBA!$P75</f>
        <v>1032.2633000000001</v>
      </c>
      <c r="F74" s="73">
        <f>+GBA!$S75</f>
        <v>1069.9355713202781</v>
      </c>
      <c r="G74" s="187">
        <f>+[1]IPCse!$DE76</f>
        <v>1056.4095050345904</v>
      </c>
      <c r="H74" s="73">
        <f>+PAM!$P75</f>
        <v>1052.7184999999999</v>
      </c>
      <c r="I74" s="73">
        <f>+PAM!$S75</f>
        <v>1066.6500121979793</v>
      </c>
      <c r="J74" s="187">
        <f>+[1]IPCse!$DF76</f>
        <v>1060.5576491274958</v>
      </c>
      <c r="K74" s="73">
        <f>+NOA!$P75</f>
        <v>1057.4526000000001</v>
      </c>
      <c r="L74" s="73">
        <f>+NOA!$S75</f>
        <v>1082.8852019421431</v>
      </c>
      <c r="M74" s="187">
        <f>+[1]IPCse!$DG76</f>
        <v>1075.7214051083804</v>
      </c>
      <c r="N74" s="73">
        <f>+NEA!$P75</f>
        <v>1090.1865</v>
      </c>
      <c r="O74" s="73">
        <f>+NEA!$S75</f>
        <v>1094.4426314611369</v>
      </c>
      <c r="P74" s="187">
        <f>+[1]IPCse!$DH76</f>
        <v>1085.7664272009904</v>
      </c>
      <c r="Q74" s="73">
        <f>+CUY!$P75</f>
        <v>1084.4602</v>
      </c>
      <c r="R74" s="73">
        <f>+CUY!$S75</f>
        <v>1082.207675691847</v>
      </c>
      <c r="S74" s="187">
        <f>+[1]IPCse!$DI76</f>
        <v>1075.74797733334</v>
      </c>
      <c r="T74" s="73">
        <f>+PAT!$P75</f>
        <v>1031.5165999999999</v>
      </c>
      <c r="U74" s="73">
        <f>+PAT!$S75</f>
        <v>1028.3956047820186</v>
      </c>
      <c r="V74" s="187">
        <f>+[1]IPCse!$DJ76</f>
        <v>1016.9845875716942</v>
      </c>
      <c r="X74" s="169">
        <f t="shared" si="106"/>
        <v>5.5491579643453415E-2</v>
      </c>
      <c r="Y74" s="169">
        <f t="shared" si="107"/>
        <v>6.2478396812383874E-2</v>
      </c>
      <c r="Z74" s="189">
        <f t="shared" si="108"/>
        <v>5.7809872421920705E-2</v>
      </c>
      <c r="AA74" s="169">
        <f t="shared" si="109"/>
        <v>5.7968333409517792E-2</v>
      </c>
      <c r="AB74" s="169">
        <f t="shared" si="110"/>
        <v>6.4362260210093059E-2</v>
      </c>
      <c r="AC74" s="189">
        <f t="shared" si="111"/>
        <v>5.917779734574391E-2</v>
      </c>
      <c r="AD74" s="169">
        <f t="shared" si="112"/>
        <v>5.4246419335542972E-2</v>
      </c>
      <c r="AE74" s="169">
        <f t="shared" si="113"/>
        <v>6.0350115610839028E-2</v>
      </c>
      <c r="AF74" s="189">
        <f t="shared" si="114"/>
        <v>5.5901954056316372E-2</v>
      </c>
      <c r="AG74" s="169">
        <f t="shared" si="115"/>
        <v>5.0846036055920196E-2</v>
      </c>
      <c r="AH74" s="169">
        <f t="shared" si="116"/>
        <v>6.1845514437835813E-2</v>
      </c>
      <c r="AI74" s="189">
        <f t="shared" si="117"/>
        <v>5.8052114715497538E-2</v>
      </c>
      <c r="AJ74" s="169">
        <f t="shared" si="118"/>
        <v>4.9130861978206708E-2</v>
      </c>
      <c r="AK74" s="169">
        <f t="shared" si="119"/>
        <v>6.079622774749005E-2</v>
      </c>
      <c r="AL74" s="189">
        <f t="shared" si="120"/>
        <v>5.5197850888473621E-2</v>
      </c>
      <c r="AM74" s="169">
        <f t="shared" si="121"/>
        <v>4.7148417033930246E-2</v>
      </c>
      <c r="AN74" s="169">
        <f t="shared" si="122"/>
        <v>5.7251486103671922E-2</v>
      </c>
      <c r="AO74" s="189">
        <f t="shared" si="123"/>
        <v>5.5931210895344918E-2</v>
      </c>
      <c r="AP74" s="169">
        <f t="shared" si="124"/>
        <v>6.4798253655739879E-2</v>
      </c>
      <c r="AQ74" s="169">
        <f t="shared" si="125"/>
        <v>6.8795874364405041E-2</v>
      </c>
      <c r="AR74" s="189">
        <f t="shared" si="126"/>
        <v>6.3511146001325791E-2</v>
      </c>
      <c r="AT74" s="24">
        <f t="shared" si="92"/>
        <v>6.2478396812383874E-2</v>
      </c>
      <c r="AU74" s="24">
        <f t="shared" si="93"/>
        <v>5.5491579643453415E-2</v>
      </c>
      <c r="AV74" s="24">
        <f t="shared" si="127"/>
        <v>6.9868171689304592E-3</v>
      </c>
      <c r="AW74" s="24">
        <f t="shared" si="94"/>
        <v>6.4362260210093059E-2</v>
      </c>
      <c r="AX74" s="24">
        <f t="shared" si="95"/>
        <v>5.7968333409517792E-2</v>
      </c>
      <c r="AY74" s="24">
        <f t="shared" si="128"/>
        <v>6.393926800575267E-3</v>
      </c>
      <c r="AZ74" s="24">
        <f t="shared" si="96"/>
        <v>6.0350115610839028E-2</v>
      </c>
      <c r="BA74" s="24">
        <f t="shared" si="97"/>
        <v>5.4246419335542972E-2</v>
      </c>
      <c r="BB74" s="24">
        <f t="shared" si="129"/>
        <v>6.1036962752960555E-3</v>
      </c>
      <c r="BC74" s="24">
        <f t="shared" si="98"/>
        <v>6.1845514437835813E-2</v>
      </c>
      <c r="BD74" s="24">
        <f t="shared" si="99"/>
        <v>5.0846036055920196E-2</v>
      </c>
      <c r="BE74" s="24">
        <f t="shared" si="130"/>
        <v>1.0999478381915617E-2</v>
      </c>
      <c r="BF74" s="24">
        <f t="shared" si="100"/>
        <v>6.079622774749005E-2</v>
      </c>
      <c r="BG74" s="24">
        <f t="shared" si="101"/>
        <v>4.9130861978206708E-2</v>
      </c>
      <c r="BH74" s="24">
        <f t="shared" si="131"/>
        <v>1.1665365769283342E-2</v>
      </c>
      <c r="BI74" s="24">
        <f t="shared" si="102"/>
        <v>5.7251486103671922E-2</v>
      </c>
      <c r="BJ74" s="24">
        <f t="shared" si="103"/>
        <v>4.7148417033930246E-2</v>
      </c>
      <c r="BK74" s="24">
        <f t="shared" si="132"/>
        <v>1.0103069069741677E-2</v>
      </c>
      <c r="BL74" s="24">
        <f t="shared" si="104"/>
        <v>6.8795874364405041E-2</v>
      </c>
      <c r="BM74" s="24">
        <f t="shared" si="105"/>
        <v>6.3511146001325791E-2</v>
      </c>
      <c r="BN74" s="24">
        <f t="shared" si="133"/>
        <v>5.2847283630792496E-3</v>
      </c>
    </row>
    <row r="75" spans="1:66" x14ac:dyDescent="0.25">
      <c r="A75" s="35">
        <f>+NAC!A76</f>
        <v>44866</v>
      </c>
      <c r="B75" s="73">
        <f>+NAC!P76</f>
        <v>1096.0239999999999</v>
      </c>
      <c r="C75" s="73">
        <f>+NAC!S76</f>
        <v>1116.9398768784552</v>
      </c>
      <c r="D75" s="187">
        <f>+[1]IPCse!$DK77</f>
        <v>1113.1264477652162</v>
      </c>
      <c r="E75" s="73">
        <f>+GBA!$P76</f>
        <v>1082.5534</v>
      </c>
      <c r="F75" s="73">
        <f>+GBA!$S76</f>
        <v>1115.6676578806068</v>
      </c>
      <c r="G75" s="187">
        <f>+[1]IPCse!$DE77</f>
        <v>1110.926094189676</v>
      </c>
      <c r="H75" s="73">
        <f>+PAM!$P76</f>
        <v>1102.6577</v>
      </c>
      <c r="I75" s="73">
        <f>+PAM!$S76</f>
        <v>1115.9555472250697</v>
      </c>
      <c r="J75" s="187">
        <f>+[1]IPCse!$DF77</f>
        <v>1113.4786691400684</v>
      </c>
      <c r="K75" s="73">
        <f>+NOA!$P76</f>
        <v>1104.9181000000001</v>
      </c>
      <c r="L75" s="73">
        <f>+NOA!$S76</f>
        <v>1130.0752957625964</v>
      </c>
      <c r="M75" s="187">
        <f>+[1]IPCse!$DG77</f>
        <v>1127.8821928531816</v>
      </c>
      <c r="N75" s="73">
        <f>+NEA!$P76</f>
        <v>1137.1147000000001</v>
      </c>
      <c r="O75" s="73">
        <f>+NEA!$S76</f>
        <v>1140.939535965394</v>
      </c>
      <c r="P75" s="187">
        <f>+[1]IPCse!$DH77</f>
        <v>1135.9297824245218</v>
      </c>
      <c r="Q75" s="73">
        <f>+CUY!$P76</f>
        <v>1137.4857999999999</v>
      </c>
      <c r="R75" s="73">
        <f>+CUY!$S76</f>
        <v>1132.3693862976811</v>
      </c>
      <c r="S75" s="187">
        <f>+[1]IPCse!$DI77</f>
        <v>1131.1597148526218</v>
      </c>
      <c r="T75" s="73">
        <f>+PAT!$P76</f>
        <v>1077.2851000000001</v>
      </c>
      <c r="U75" s="73">
        <f>+PAT!$S76</f>
        <v>1075.9444519987933</v>
      </c>
      <c r="V75" s="187">
        <f>+[1]IPCse!$DJ77</f>
        <v>1066.8403331879163</v>
      </c>
      <c r="X75" s="169">
        <f t="shared" si="106"/>
        <v>4.7558696888455376E-2</v>
      </c>
      <c r="Y75" s="169">
        <f t="shared" si="107"/>
        <v>4.409834893018183E-2</v>
      </c>
      <c r="Z75" s="189">
        <f t="shared" si="108"/>
        <v>5.0435981381491413E-2</v>
      </c>
      <c r="AA75" s="169">
        <f t="shared" si="109"/>
        <v>4.8718287281936723E-2</v>
      </c>
      <c r="AB75" s="169">
        <f t="shared" si="110"/>
        <v>4.2742841518855546E-2</v>
      </c>
      <c r="AC75" s="189">
        <f t="shared" si="111"/>
        <v>5.160554585629229E-2</v>
      </c>
      <c r="AD75" s="169">
        <f t="shared" si="112"/>
        <v>4.7438322780496422E-2</v>
      </c>
      <c r="AE75" s="169">
        <f t="shared" si="113"/>
        <v>4.6224660819615515E-2</v>
      </c>
      <c r="AF75" s="189">
        <f t="shared" si="114"/>
        <v>4.9899239382328542E-2</v>
      </c>
      <c r="AG75" s="169">
        <f t="shared" si="115"/>
        <v>4.4886645510162859E-2</v>
      </c>
      <c r="AH75" s="169">
        <f t="shared" si="116"/>
        <v>4.3578113114685069E-2</v>
      </c>
      <c r="AI75" s="189">
        <f t="shared" si="117"/>
        <v>4.8489123203368623E-2</v>
      </c>
      <c r="AJ75" s="169">
        <f t="shared" si="118"/>
        <v>4.3046029280311204E-2</v>
      </c>
      <c r="AK75" s="169">
        <f t="shared" si="119"/>
        <v>4.248455164998588E-2</v>
      </c>
      <c r="AL75" s="189">
        <f t="shared" si="120"/>
        <v>4.6200871538133681E-2</v>
      </c>
      <c r="AM75" s="169">
        <f t="shared" si="121"/>
        <v>4.889584698451821E-2</v>
      </c>
      <c r="AN75" s="169">
        <f t="shared" si="122"/>
        <v>4.6351279641189125E-2</v>
      </c>
      <c r="AO75" s="189">
        <f t="shared" si="123"/>
        <v>5.1509962079260729E-2</v>
      </c>
      <c r="AP75" s="169">
        <f t="shared" si="124"/>
        <v>4.4370105144212024E-2</v>
      </c>
      <c r="AQ75" s="169">
        <f t="shared" si="125"/>
        <v>4.6235949468933502E-2</v>
      </c>
      <c r="AR75" s="189">
        <f t="shared" si="126"/>
        <v>4.9023108339591559E-2</v>
      </c>
      <c r="AT75" s="24">
        <f t="shared" si="92"/>
        <v>5.0435981381491413E-2</v>
      </c>
      <c r="AU75" s="24">
        <f t="shared" si="93"/>
        <v>4.409834893018183E-2</v>
      </c>
      <c r="AV75" s="24">
        <f t="shared" si="127"/>
        <v>6.3376324513095827E-3</v>
      </c>
      <c r="AW75" s="24">
        <f t="shared" si="94"/>
        <v>5.160554585629229E-2</v>
      </c>
      <c r="AX75" s="24">
        <f t="shared" si="95"/>
        <v>4.2742841518855546E-2</v>
      </c>
      <c r="AY75" s="24">
        <f t="shared" si="128"/>
        <v>8.8627043374367442E-3</v>
      </c>
      <c r="AZ75" s="24">
        <f t="shared" si="96"/>
        <v>4.9899239382328542E-2</v>
      </c>
      <c r="BA75" s="24">
        <f t="shared" si="97"/>
        <v>4.6224660819615515E-2</v>
      </c>
      <c r="BB75" s="24">
        <f t="shared" si="129"/>
        <v>3.6745785627130267E-3</v>
      </c>
      <c r="BC75" s="24">
        <f t="shared" si="98"/>
        <v>4.8489123203368623E-2</v>
      </c>
      <c r="BD75" s="24">
        <f t="shared" si="99"/>
        <v>4.3578113114685069E-2</v>
      </c>
      <c r="BE75" s="24">
        <f t="shared" si="130"/>
        <v>4.9110100886835539E-3</v>
      </c>
      <c r="BF75" s="24">
        <f t="shared" si="100"/>
        <v>4.6200871538133681E-2</v>
      </c>
      <c r="BG75" s="24">
        <f t="shared" si="101"/>
        <v>4.248455164998588E-2</v>
      </c>
      <c r="BH75" s="24">
        <f t="shared" si="131"/>
        <v>3.716319888147801E-3</v>
      </c>
      <c r="BI75" s="24">
        <f t="shared" si="102"/>
        <v>5.1509962079260729E-2</v>
      </c>
      <c r="BJ75" s="24">
        <f t="shared" si="103"/>
        <v>4.6351279641189125E-2</v>
      </c>
      <c r="BK75" s="24">
        <f t="shared" si="132"/>
        <v>5.1586824380716045E-3</v>
      </c>
      <c r="BL75" s="24">
        <f t="shared" si="104"/>
        <v>4.9023108339591559E-2</v>
      </c>
      <c r="BM75" s="24">
        <f t="shared" si="105"/>
        <v>4.4370105144212024E-2</v>
      </c>
      <c r="BN75" s="24">
        <f t="shared" si="133"/>
        <v>4.6530031953795348E-3</v>
      </c>
    </row>
    <row r="76" spans="1:66" x14ac:dyDescent="0.25">
      <c r="A76" s="35">
        <f>+NAC!A77</f>
        <v>44896</v>
      </c>
      <c r="B76" s="73">
        <f>+NAC!P77</f>
        <v>1153.5771</v>
      </c>
      <c r="C76" s="73">
        <f>+NAC!S77</f>
        <v>1174.4917612952804</v>
      </c>
      <c r="D76" s="187">
        <f>+[1]IPCse!$DK78</f>
        <v>1173.7402808869049</v>
      </c>
      <c r="E76" s="73">
        <f>+GBA!$P77</f>
        <v>1143.2887000000001</v>
      </c>
      <c r="F76" s="73">
        <f>+GBA!$S77</f>
        <v>1177.811835991788</v>
      </c>
      <c r="G76" s="187">
        <f>+[1]IPCse!$DE78</f>
        <v>1177.5276267719062</v>
      </c>
      <c r="H76" s="73">
        <f>+PAM!$P77</f>
        <v>1159.0399</v>
      </c>
      <c r="I76" s="73">
        <f>+PAM!$S77</f>
        <v>1170.9733463757507</v>
      </c>
      <c r="J76" s="187">
        <f>+[1]IPCse!$DF78</f>
        <v>1171.1858695537014</v>
      </c>
      <c r="K76" s="73">
        <f>+NOA!$P77</f>
        <v>1157.9242999999999</v>
      </c>
      <c r="L76" s="73">
        <f>+NOA!$S77</f>
        <v>1181.707221349993</v>
      </c>
      <c r="M76" s="187">
        <f>+[1]IPCse!$DG78</f>
        <v>1181.8970975703771</v>
      </c>
      <c r="N76" s="73">
        <f>+NEA!$P77</f>
        <v>1191.5862999999999</v>
      </c>
      <c r="O76" s="73">
        <f>+NEA!$S77</f>
        <v>1194.1867248146111</v>
      </c>
      <c r="P76" s="187">
        <f>+[1]IPCse!$DH78</f>
        <v>1185.7903412700732</v>
      </c>
      <c r="Q76" s="73">
        <f>+CUY!$P77</f>
        <v>1193.6664000000001</v>
      </c>
      <c r="R76" s="73">
        <f>+CUY!$S77</f>
        <v>1183.1376278085265</v>
      </c>
      <c r="S76" s="187">
        <f>+[1]IPCse!$DI78</f>
        <v>1184.8227786189243</v>
      </c>
      <c r="T76" s="73">
        <f>+PAT!$P77</f>
        <v>1123.6996999999999</v>
      </c>
      <c r="U76" s="73">
        <f>+PAT!$S77</f>
        <v>1123.5206004223865</v>
      </c>
      <c r="V76" s="187">
        <f>+[1]IPCse!$DJ78</f>
        <v>1119.0975179628331</v>
      </c>
      <c r="X76" s="169">
        <f t="shared" si="106"/>
        <v>5.2510802683153113E-2</v>
      </c>
      <c r="Y76" s="169">
        <f t="shared" si="107"/>
        <v>5.1526394220669403E-2</v>
      </c>
      <c r="Z76" s="189">
        <f t="shared" si="108"/>
        <v>5.4453681559162304E-2</v>
      </c>
      <c r="AA76" s="169">
        <f t="shared" si="109"/>
        <v>5.6103745090080537E-2</v>
      </c>
      <c r="AB76" s="169">
        <f t="shared" si="110"/>
        <v>5.5701335135262653E-2</v>
      </c>
      <c r="AC76" s="189">
        <f t="shared" si="111"/>
        <v>5.995136213882013E-2</v>
      </c>
      <c r="AD76" s="169">
        <f t="shared" si="112"/>
        <v>5.1133003469707727E-2</v>
      </c>
      <c r="AE76" s="169">
        <f t="shared" si="113"/>
        <v>4.9301066953328032E-2</v>
      </c>
      <c r="AF76" s="189">
        <f t="shared" si="114"/>
        <v>5.1826049311029854E-2</v>
      </c>
      <c r="AG76" s="169">
        <f t="shared" si="115"/>
        <v>4.7972967408172362E-2</v>
      </c>
      <c r="AH76" s="169">
        <f t="shared" si="116"/>
        <v>4.5688925137111758E-2</v>
      </c>
      <c r="AI76" s="189">
        <f t="shared" si="117"/>
        <v>4.7890555467105189E-2</v>
      </c>
      <c r="AJ76" s="169">
        <f t="shared" si="118"/>
        <v>4.7903346953477755E-2</v>
      </c>
      <c r="AK76" s="169">
        <f t="shared" si="119"/>
        <v>4.6669597442043687E-2</v>
      </c>
      <c r="AL76" s="189">
        <f t="shared" si="120"/>
        <v>4.3894050157862186E-2</v>
      </c>
      <c r="AM76" s="169">
        <f t="shared" si="121"/>
        <v>4.9390155024352955E-2</v>
      </c>
      <c r="AN76" s="169">
        <f t="shared" si="122"/>
        <v>4.4833640087033721E-2</v>
      </c>
      <c r="AO76" s="189">
        <f t="shared" si="123"/>
        <v>4.7440748695062984E-2</v>
      </c>
      <c r="AP76" s="169">
        <f t="shared" si="124"/>
        <v>4.3084787861634721E-2</v>
      </c>
      <c r="AQ76" s="169">
        <f t="shared" si="125"/>
        <v>4.4218034058552513E-2</v>
      </c>
      <c r="AR76" s="189">
        <f t="shared" si="126"/>
        <v>4.8983135666386568E-2</v>
      </c>
      <c r="AT76" s="24">
        <f t="shared" si="92"/>
        <v>5.4453681559162304E-2</v>
      </c>
      <c r="AU76" s="24">
        <f t="shared" si="93"/>
        <v>5.1526394220669403E-2</v>
      </c>
      <c r="AV76" s="24">
        <f t="shared" si="127"/>
        <v>2.927287338492901E-3</v>
      </c>
      <c r="AW76" s="24">
        <f t="shared" si="94"/>
        <v>5.995136213882013E-2</v>
      </c>
      <c r="AX76" s="24">
        <f t="shared" si="95"/>
        <v>5.5701335135262653E-2</v>
      </c>
      <c r="AY76" s="24">
        <f t="shared" si="128"/>
        <v>4.2500270035574772E-3</v>
      </c>
      <c r="AZ76" s="24">
        <f t="shared" si="96"/>
        <v>5.1826049311029854E-2</v>
      </c>
      <c r="BA76" s="24">
        <f t="shared" si="97"/>
        <v>4.9301066953328032E-2</v>
      </c>
      <c r="BB76" s="24">
        <f t="shared" si="129"/>
        <v>2.5249823577018216E-3</v>
      </c>
      <c r="BC76" s="24">
        <f t="shared" si="98"/>
        <v>4.7972967408172362E-2</v>
      </c>
      <c r="BD76" s="24">
        <f t="shared" si="99"/>
        <v>4.5688925137111758E-2</v>
      </c>
      <c r="BE76" s="24">
        <f t="shared" si="130"/>
        <v>2.2840422710606045E-3</v>
      </c>
      <c r="BF76" s="24">
        <f t="shared" si="100"/>
        <v>4.7903346953477755E-2</v>
      </c>
      <c r="BG76" s="24">
        <f t="shared" si="101"/>
        <v>4.3894050157862186E-2</v>
      </c>
      <c r="BH76" s="24">
        <f t="shared" si="131"/>
        <v>4.009296795615569E-3</v>
      </c>
      <c r="BI76" s="24">
        <f t="shared" si="102"/>
        <v>4.9390155024352955E-2</v>
      </c>
      <c r="BJ76" s="24">
        <f t="shared" si="103"/>
        <v>4.4833640087033721E-2</v>
      </c>
      <c r="BK76" s="24">
        <f t="shared" si="132"/>
        <v>4.5565149373192337E-3</v>
      </c>
      <c r="BL76" s="24">
        <f t="shared" si="104"/>
        <v>4.8983135666386568E-2</v>
      </c>
      <c r="BM76" s="24">
        <f t="shared" si="105"/>
        <v>4.3084787861634721E-2</v>
      </c>
      <c r="BN76" s="24">
        <f t="shared" si="133"/>
        <v>5.8983478047518467E-3</v>
      </c>
    </row>
    <row r="77" spans="1:66" x14ac:dyDescent="0.25">
      <c r="A77" s="35">
        <f>+NAC!A78</f>
        <v>44927</v>
      </c>
      <c r="B77" s="73">
        <f>+NAC!P78</f>
        <v>1215.3181999999999</v>
      </c>
      <c r="C77" s="73">
        <f>+NAC!S78</f>
        <v>1245.2702294433132</v>
      </c>
      <c r="D77" s="187">
        <f>+[1]IPCse!$DK79</f>
        <v>1250.250372748126</v>
      </c>
      <c r="E77" s="73">
        <f>+GBA!$P78</f>
        <v>1206.5220999999999</v>
      </c>
      <c r="F77" s="73">
        <f>+GBA!$S78</f>
        <v>1247.2009709886297</v>
      </c>
      <c r="G77" s="187">
        <f>+[1]IPCse!$DE79</f>
        <v>1253.7860874567593</v>
      </c>
      <c r="H77" s="73">
        <f>+PAM!$P78</f>
        <v>1218.4204999999999</v>
      </c>
      <c r="I77" s="73">
        <f>+PAM!$S78</f>
        <v>1242.3918324937767</v>
      </c>
      <c r="J77" s="187">
        <f>+[1]IPCse!$DF79</f>
        <v>1246.6005739998136</v>
      </c>
      <c r="K77" s="73">
        <f>+NOA!$P78</f>
        <v>1220.6357</v>
      </c>
      <c r="L77" s="73">
        <f>+NOA!$S78</f>
        <v>1260.2981946625016</v>
      </c>
      <c r="M77" s="187">
        <f>+[1]IPCse!$DG79</f>
        <v>1263.4717123644398</v>
      </c>
      <c r="N77" s="73">
        <f>+NEA!$P78</f>
        <v>1249.9364</v>
      </c>
      <c r="O77" s="73">
        <f>+NEA!$S78</f>
        <v>1266.9801104366932</v>
      </c>
      <c r="P77" s="187">
        <f>+[1]IPCse!$DH79</f>
        <v>1266.3770428116861</v>
      </c>
      <c r="Q77" s="73">
        <f>+CUY!$P78</f>
        <v>1259.7424000000001</v>
      </c>
      <c r="R77" s="73">
        <f>+CUY!$S78</f>
        <v>1257.6113108900522</v>
      </c>
      <c r="S77" s="187">
        <f>+[1]IPCse!$DI79</f>
        <v>1263.3481997942283</v>
      </c>
      <c r="T77" s="73">
        <f>+PAT!$P78</f>
        <v>1185.3976</v>
      </c>
      <c r="U77" s="73">
        <f>+PAT!$S78</f>
        <v>1187.9815806154775</v>
      </c>
      <c r="V77" s="187">
        <f>+[1]IPCse!$DJ79</f>
        <v>1192.3303290992128</v>
      </c>
      <c r="X77" s="169">
        <f t="shared" si="106"/>
        <v>5.3521433461187762E-2</v>
      </c>
      <c r="Y77" s="169">
        <f t="shared" si="107"/>
        <v>6.0263060568407134E-2</v>
      </c>
      <c r="Z77" s="189">
        <f t="shared" si="108"/>
        <v>6.5184856571002481E-2</v>
      </c>
      <c r="AA77" s="169">
        <f t="shared" si="109"/>
        <v>5.5308339879507118E-2</v>
      </c>
      <c r="AB77" s="169">
        <f t="shared" si="110"/>
        <v>5.891359967393428E-2</v>
      </c>
      <c r="AC77" s="189">
        <f t="shared" si="111"/>
        <v>6.4761504487083066E-2</v>
      </c>
      <c r="AD77" s="169">
        <f t="shared" si="112"/>
        <v>5.1232576203804614E-2</v>
      </c>
      <c r="AE77" s="169">
        <f t="shared" si="113"/>
        <v>6.0990701743187881E-2</v>
      </c>
      <c r="AF77" s="189">
        <f t="shared" si="114"/>
        <v>6.4391747208195182E-2</v>
      </c>
      <c r="AG77" s="169">
        <f t="shared" si="115"/>
        <v>5.4158462690523157E-2</v>
      </c>
      <c r="AH77" s="169">
        <f t="shared" si="116"/>
        <v>6.650629859291679E-2</v>
      </c>
      <c r="AI77" s="189">
        <f t="shared" si="117"/>
        <v>6.9020065250820384E-2</v>
      </c>
      <c r="AJ77" s="169">
        <f t="shared" si="118"/>
        <v>4.8968421338849044E-2</v>
      </c>
      <c r="AK77" s="169">
        <f t="shared" si="119"/>
        <v>6.0956451875968209E-2</v>
      </c>
      <c r="AL77" s="189">
        <f t="shared" si="120"/>
        <v>6.796032885147163E-2</v>
      </c>
      <c r="AM77" s="169">
        <f t="shared" si="121"/>
        <v>5.5355499660541652E-2</v>
      </c>
      <c r="AN77" s="169">
        <f t="shared" si="122"/>
        <v>6.2945917136850715E-2</v>
      </c>
      <c r="AO77" s="189">
        <f t="shared" si="123"/>
        <v>6.6276090055287673E-2</v>
      </c>
      <c r="AP77" s="169">
        <f t="shared" si="124"/>
        <v>5.4906039398248563E-2</v>
      </c>
      <c r="AQ77" s="169">
        <f t="shared" si="125"/>
        <v>5.7374097251850165E-2</v>
      </c>
      <c r="AR77" s="189">
        <f t="shared" si="126"/>
        <v>6.5439168580849083E-2</v>
      </c>
      <c r="AT77" s="24">
        <f t="shared" si="92"/>
        <v>6.5184856571002481E-2</v>
      </c>
      <c r="AU77" s="24">
        <f t="shared" si="93"/>
        <v>5.3521433461187762E-2</v>
      </c>
      <c r="AV77" s="24">
        <f t="shared" si="127"/>
        <v>1.1663423109814719E-2</v>
      </c>
      <c r="AW77" s="24">
        <f t="shared" si="94"/>
        <v>6.4761504487083066E-2</v>
      </c>
      <c r="AX77" s="24">
        <f t="shared" si="95"/>
        <v>5.5308339879507118E-2</v>
      </c>
      <c r="AY77" s="24">
        <f t="shared" si="128"/>
        <v>9.4531646075759479E-3</v>
      </c>
      <c r="AZ77" s="24">
        <f t="shared" si="96"/>
        <v>6.4391747208195182E-2</v>
      </c>
      <c r="BA77" s="24">
        <f t="shared" si="97"/>
        <v>5.1232576203804614E-2</v>
      </c>
      <c r="BB77" s="24">
        <f t="shared" si="129"/>
        <v>1.3159171004390569E-2</v>
      </c>
      <c r="BC77" s="24">
        <f t="shared" si="98"/>
        <v>6.9020065250820384E-2</v>
      </c>
      <c r="BD77" s="24">
        <f t="shared" si="99"/>
        <v>5.4158462690523157E-2</v>
      </c>
      <c r="BE77" s="24">
        <f t="shared" si="130"/>
        <v>1.4861602560297227E-2</v>
      </c>
      <c r="BF77" s="24">
        <f t="shared" si="100"/>
        <v>6.796032885147163E-2</v>
      </c>
      <c r="BG77" s="24">
        <f t="shared" si="101"/>
        <v>4.8968421338849044E-2</v>
      </c>
      <c r="BH77" s="24">
        <f t="shared" si="131"/>
        <v>1.8991907512622586E-2</v>
      </c>
      <c r="BI77" s="24">
        <f t="shared" si="102"/>
        <v>6.6276090055287673E-2</v>
      </c>
      <c r="BJ77" s="24">
        <f t="shared" si="103"/>
        <v>5.5355499660541652E-2</v>
      </c>
      <c r="BK77" s="24">
        <f t="shared" si="132"/>
        <v>1.0920590394746021E-2</v>
      </c>
      <c r="BL77" s="24">
        <f t="shared" si="104"/>
        <v>6.5439168580849083E-2</v>
      </c>
      <c r="BM77" s="24">
        <f t="shared" si="105"/>
        <v>5.4906039398248563E-2</v>
      </c>
      <c r="BN77" s="24">
        <f t="shared" si="133"/>
        <v>1.053312918260052E-2</v>
      </c>
    </row>
    <row r="78" spans="1:66" x14ac:dyDescent="0.25">
      <c r="A78" s="35">
        <f>+NAC!A79</f>
        <v>44958</v>
      </c>
      <c r="B78" s="73">
        <f>+NAC!P79</f>
        <v>1308.7788</v>
      </c>
      <c r="C78" s="73">
        <f>+NAC!S79</f>
        <v>1336.6953003958745</v>
      </c>
      <c r="D78" s="187">
        <f>+[1]IPCse!$DK80</f>
        <v>1345.6905757148675</v>
      </c>
      <c r="E78" s="73">
        <f>+GBA!$P79</f>
        <v>1297.0224000000001</v>
      </c>
      <c r="F78" s="73">
        <f>+GBA!$S79</f>
        <v>1341.1868110707519</v>
      </c>
      <c r="G78" s="187">
        <f>+[1]IPCse!$DE80</f>
        <v>1354.4463385170229</v>
      </c>
      <c r="H78" s="73">
        <f>+PAM!$P79</f>
        <v>1309.9952000000001</v>
      </c>
      <c r="I78" s="73">
        <f>+PAM!$S79</f>
        <v>1326.9210880070293</v>
      </c>
      <c r="J78" s="187">
        <f>+[1]IPCse!$DF80</f>
        <v>1333.6927176913712</v>
      </c>
      <c r="K78" s="73">
        <f>+NOA!$P79</f>
        <v>1332.5231000000001</v>
      </c>
      <c r="L78" s="73">
        <f>+NOA!$S79</f>
        <v>1363.4081115442073</v>
      </c>
      <c r="M78" s="187">
        <f>+[1]IPCse!$DG80</f>
        <v>1369.466594379164</v>
      </c>
      <c r="N78" s="73">
        <f>+NEA!$P79</f>
        <v>1361.1439</v>
      </c>
      <c r="O78" s="73">
        <f>+NEA!$S79</f>
        <v>1371.5452544630593</v>
      </c>
      <c r="P78" s="187">
        <f>+[1]IPCse!$DH80</f>
        <v>1372.645875937746</v>
      </c>
      <c r="Q78" s="73">
        <f>+CUY!$P79</f>
        <v>1363.9280000000001</v>
      </c>
      <c r="R78" s="73">
        <f>+CUY!$S79</f>
        <v>1353.7786603739714</v>
      </c>
      <c r="S78" s="187">
        <f>+[1]IPCse!$DI80</f>
        <v>1358.6956659724869</v>
      </c>
      <c r="T78" s="73">
        <f>+PAT!$P79</f>
        <v>1264.2391</v>
      </c>
      <c r="U78" s="73">
        <f>+PAT!$S79</f>
        <v>1263.8161820938303</v>
      </c>
      <c r="V78" s="187">
        <f>+[1]IPCse!$DJ80</f>
        <v>1272.7306329361072</v>
      </c>
      <c r="X78" s="169">
        <f t="shared" si="106"/>
        <v>7.6902164387894656E-2</v>
      </c>
      <c r="Y78" s="169">
        <f t="shared" si="107"/>
        <v>7.3417856454684571E-2</v>
      </c>
      <c r="Z78" s="189">
        <f t="shared" si="108"/>
        <v>7.6336872235405195E-2</v>
      </c>
      <c r="AA78" s="169">
        <f t="shared" si="109"/>
        <v>7.5009235222463166E-2</v>
      </c>
      <c r="AB78" s="169">
        <f t="shared" si="110"/>
        <v>7.5357414136409506E-2</v>
      </c>
      <c r="AC78" s="189">
        <f t="shared" si="111"/>
        <v>8.0285027938416409E-2</v>
      </c>
      <c r="AD78" s="169">
        <f t="shared" si="112"/>
        <v>7.5158535169098206E-2</v>
      </c>
      <c r="AE78" s="169">
        <f t="shared" si="113"/>
        <v>6.8037517071874332E-2</v>
      </c>
      <c r="AF78" s="189">
        <f t="shared" si="114"/>
        <v>6.9863712168939385E-2</v>
      </c>
      <c r="AG78" s="169">
        <f t="shared" si="115"/>
        <v>9.166322105768332E-2</v>
      </c>
      <c r="AH78" s="169">
        <f t="shared" si="116"/>
        <v>8.1813905088801375E-2</v>
      </c>
      <c r="AI78" s="189">
        <f t="shared" si="117"/>
        <v>8.3891772943904819E-2</v>
      </c>
      <c r="AJ78" s="169">
        <f t="shared" si="118"/>
        <v>8.8970526820404627E-2</v>
      </c>
      <c r="AK78" s="169">
        <f t="shared" si="119"/>
        <v>8.2531006734056334E-2</v>
      </c>
      <c r="AL78" s="189">
        <f t="shared" si="120"/>
        <v>8.3915634549182494E-2</v>
      </c>
      <c r="AM78" s="169">
        <f t="shared" si="121"/>
        <v>8.2703892478335206E-2</v>
      </c>
      <c r="AN78" s="169">
        <f t="shared" si="122"/>
        <v>7.6468260623275164E-2</v>
      </c>
      <c r="AO78" s="189">
        <f t="shared" si="123"/>
        <v>7.5472040244952687E-2</v>
      </c>
      <c r="AP78" s="169">
        <f t="shared" si="124"/>
        <v>6.6510595263563843E-2</v>
      </c>
      <c r="AQ78" s="169">
        <f t="shared" si="125"/>
        <v>6.3834829357424905E-2</v>
      </c>
      <c r="AR78" s="189">
        <f t="shared" si="126"/>
        <v>6.7431232666567809E-2</v>
      </c>
      <c r="AT78" s="24">
        <f t="shared" si="92"/>
        <v>7.6902164387894656E-2</v>
      </c>
      <c r="AU78" s="24">
        <f t="shared" si="93"/>
        <v>7.3417856454684571E-2</v>
      </c>
      <c r="AV78" s="24">
        <f t="shared" si="127"/>
        <v>3.4843079332100846E-3</v>
      </c>
      <c r="AW78" s="24">
        <f t="shared" si="94"/>
        <v>8.0285027938416409E-2</v>
      </c>
      <c r="AX78" s="24">
        <f t="shared" si="95"/>
        <v>7.5009235222463166E-2</v>
      </c>
      <c r="AY78" s="24">
        <f t="shared" si="128"/>
        <v>5.2757927159532425E-3</v>
      </c>
      <c r="AZ78" s="24">
        <f t="shared" si="96"/>
        <v>7.5158535169098206E-2</v>
      </c>
      <c r="BA78" s="24">
        <f t="shared" si="97"/>
        <v>6.8037517071874332E-2</v>
      </c>
      <c r="BB78" s="24">
        <f t="shared" si="129"/>
        <v>7.1210180972238746E-3</v>
      </c>
      <c r="BC78" s="24">
        <f t="shared" si="98"/>
        <v>9.166322105768332E-2</v>
      </c>
      <c r="BD78" s="24">
        <f t="shared" si="99"/>
        <v>8.1813905088801375E-2</v>
      </c>
      <c r="BE78" s="24">
        <f t="shared" si="130"/>
        <v>9.8493159688819443E-3</v>
      </c>
      <c r="BF78" s="24">
        <f t="shared" si="100"/>
        <v>8.8970526820404627E-2</v>
      </c>
      <c r="BG78" s="24">
        <f t="shared" si="101"/>
        <v>8.2531006734056334E-2</v>
      </c>
      <c r="BH78" s="24">
        <f t="shared" si="131"/>
        <v>6.4395200863482938E-3</v>
      </c>
      <c r="BI78" s="24">
        <f t="shared" si="102"/>
        <v>8.2703892478335206E-2</v>
      </c>
      <c r="BJ78" s="24">
        <f t="shared" si="103"/>
        <v>7.5472040244952687E-2</v>
      </c>
      <c r="BK78" s="24">
        <f t="shared" si="132"/>
        <v>7.2318522333825186E-3</v>
      </c>
      <c r="BL78" s="24">
        <f t="shared" si="104"/>
        <v>6.7431232666567809E-2</v>
      </c>
      <c r="BM78" s="24">
        <f t="shared" si="105"/>
        <v>6.3834829357424905E-2</v>
      </c>
      <c r="BN78" s="24">
        <f t="shared" si="133"/>
        <v>3.5964033091429037E-3</v>
      </c>
    </row>
    <row r="79" spans="1:66" x14ac:dyDescent="0.25">
      <c r="A79" s="35">
        <f>+NAC!A80</f>
        <v>44986</v>
      </c>
      <c r="B79" s="73">
        <f>+NAC!P80</f>
        <v>1403.1433999999999</v>
      </c>
      <c r="C79" s="73">
        <f>+NAC!S80</f>
        <v>1445.7882336284852</v>
      </c>
      <c r="D79" s="187">
        <f>+[1]IPCse!$DK81</f>
        <v>1441.3485228191721</v>
      </c>
      <c r="E79" s="73">
        <f>+GBA!$P80</f>
        <v>1385.6929</v>
      </c>
      <c r="F79" s="73">
        <f>+GBA!$S80</f>
        <v>1451.1527670720154</v>
      </c>
      <c r="G79" s="187">
        <f>+[1]IPCse!$DE81</f>
        <v>1448.410127574293</v>
      </c>
      <c r="H79" s="73">
        <f>+PAM!$P80</f>
        <v>1408.7382</v>
      </c>
      <c r="I79" s="73">
        <f>+PAM!$S80</f>
        <v>1437.9981485722656</v>
      </c>
      <c r="J79" s="187">
        <f>+[1]IPCse!$DF81</f>
        <v>1433.0688649522062</v>
      </c>
      <c r="K79" s="73">
        <f>+NOA!$P80</f>
        <v>1438.1088</v>
      </c>
      <c r="L79" s="73">
        <f>+NOA!$S80</f>
        <v>1463.4257533885645</v>
      </c>
      <c r="M79" s="187">
        <f>+[1]IPCse!$DG81</f>
        <v>1460.473073403107</v>
      </c>
      <c r="N79" s="73">
        <f>+NEA!$P80</f>
        <v>1451.7759000000001</v>
      </c>
      <c r="O79" s="73">
        <f>+NEA!$S80</f>
        <v>1460.3429509887392</v>
      </c>
      <c r="P79" s="187">
        <f>+[1]IPCse!$DH81</f>
        <v>1458.5751944181397</v>
      </c>
      <c r="Q79" s="73">
        <f>+CUY!$P80</f>
        <v>1476.7791999999999</v>
      </c>
      <c r="R79" s="73">
        <f>+CUY!$S80</f>
        <v>1470.6386728795808</v>
      </c>
      <c r="S79" s="187">
        <f>+[1]IPCse!$DI81</f>
        <v>1466.6589560974289</v>
      </c>
      <c r="T79" s="73">
        <f>+PAT!$P80</f>
        <v>1347.8468</v>
      </c>
      <c r="U79" s="73">
        <f>+PAT!$S80</f>
        <v>1357.1462930457083</v>
      </c>
      <c r="V79" s="187">
        <f>+[1]IPCse!$DJ81</f>
        <v>1359.7866796572753</v>
      </c>
      <c r="X79" s="169">
        <f t="shared" si="106"/>
        <v>7.2101259586417443E-2</v>
      </c>
      <c r="Y79" s="169">
        <f t="shared" si="107"/>
        <v>8.1613912460305471E-2</v>
      </c>
      <c r="Z79" s="189">
        <f t="shared" si="108"/>
        <v>7.1084652616734356E-2</v>
      </c>
      <c r="AA79" s="169">
        <f t="shared" si="109"/>
        <v>6.8364663555540606E-2</v>
      </c>
      <c r="AB79" s="169">
        <f t="shared" si="110"/>
        <v>8.1991528020970428E-2</v>
      </c>
      <c r="AC79" s="189">
        <f t="shared" si="111"/>
        <v>6.9374316564029037E-2</v>
      </c>
      <c r="AD79" s="169">
        <f t="shared" si="112"/>
        <v>7.5376612066975435E-2</v>
      </c>
      <c r="AE79" s="169">
        <f t="shared" si="113"/>
        <v>8.3710374014831945E-2</v>
      </c>
      <c r="AF79" s="189">
        <f t="shared" si="114"/>
        <v>7.4512026602991277E-2</v>
      </c>
      <c r="AG79" s="169">
        <f t="shared" si="115"/>
        <v>7.923742560260294E-2</v>
      </c>
      <c r="AH79" s="169">
        <f t="shared" si="116"/>
        <v>7.3358549797005734E-2</v>
      </c>
      <c r="AI79" s="189">
        <f t="shared" si="117"/>
        <v>6.6453960540161949E-2</v>
      </c>
      <c r="AJ79" s="169">
        <f t="shared" si="118"/>
        <v>6.6585171487011818E-2</v>
      </c>
      <c r="AK79" s="169">
        <f t="shared" si="119"/>
        <v>6.474281197556464E-2</v>
      </c>
      <c r="AL79" s="189">
        <f t="shared" si="120"/>
        <v>6.2601228755879701E-2</v>
      </c>
      <c r="AM79" s="169">
        <f t="shared" si="121"/>
        <v>8.2739851370453366E-2</v>
      </c>
      <c r="AN79" s="169">
        <f t="shared" si="122"/>
        <v>8.6321358081776545E-2</v>
      </c>
      <c r="AO79" s="189">
        <f t="shared" si="123"/>
        <v>7.946098072497132E-2</v>
      </c>
      <c r="AP79" s="169">
        <f t="shared" si="124"/>
        <v>6.6132822501692834E-2</v>
      </c>
      <c r="AQ79" s="169">
        <f t="shared" si="125"/>
        <v>7.3847852460041441E-2</v>
      </c>
      <c r="AR79" s="189">
        <f t="shared" si="126"/>
        <v>6.8400998976771321E-2</v>
      </c>
      <c r="AT79" s="24">
        <f t="shared" si="92"/>
        <v>8.1613912460305471E-2</v>
      </c>
      <c r="AU79" s="24">
        <f t="shared" si="93"/>
        <v>7.1084652616734356E-2</v>
      </c>
      <c r="AV79" s="24">
        <f t="shared" si="127"/>
        <v>1.0529259843571115E-2</v>
      </c>
      <c r="AW79" s="24">
        <f t="shared" si="94"/>
        <v>8.1991528020970428E-2</v>
      </c>
      <c r="AX79" s="24">
        <f t="shared" si="95"/>
        <v>6.8364663555540606E-2</v>
      </c>
      <c r="AY79" s="24">
        <f t="shared" si="128"/>
        <v>1.3626864465429822E-2</v>
      </c>
      <c r="AZ79" s="24">
        <f t="shared" si="96"/>
        <v>8.3710374014831945E-2</v>
      </c>
      <c r="BA79" s="24">
        <f t="shared" si="97"/>
        <v>7.4512026602991277E-2</v>
      </c>
      <c r="BB79" s="24">
        <f t="shared" si="129"/>
        <v>9.1983474118406683E-3</v>
      </c>
      <c r="BC79" s="24">
        <f t="shared" si="98"/>
        <v>7.923742560260294E-2</v>
      </c>
      <c r="BD79" s="24">
        <f t="shared" si="99"/>
        <v>6.6453960540161949E-2</v>
      </c>
      <c r="BE79" s="24">
        <f t="shared" si="130"/>
        <v>1.2783465062440991E-2</v>
      </c>
      <c r="BF79" s="24">
        <f t="shared" si="100"/>
        <v>6.6585171487011818E-2</v>
      </c>
      <c r="BG79" s="24">
        <f t="shared" si="101"/>
        <v>6.2601228755879701E-2</v>
      </c>
      <c r="BH79" s="24">
        <f t="shared" si="131"/>
        <v>3.9839427311321174E-3</v>
      </c>
      <c r="BI79" s="24">
        <f t="shared" si="102"/>
        <v>8.6321358081776545E-2</v>
      </c>
      <c r="BJ79" s="24">
        <f t="shared" si="103"/>
        <v>7.946098072497132E-2</v>
      </c>
      <c r="BK79" s="24">
        <f t="shared" si="132"/>
        <v>6.8603773568052251E-3</v>
      </c>
      <c r="BL79" s="24">
        <f t="shared" si="104"/>
        <v>7.3847852460041441E-2</v>
      </c>
      <c r="BM79" s="24">
        <f t="shared" si="105"/>
        <v>6.6132822501692834E-2</v>
      </c>
      <c r="BN79" s="24">
        <f t="shared" si="133"/>
        <v>7.7150299583486071E-3</v>
      </c>
    </row>
    <row r="80" spans="1:66" x14ac:dyDescent="0.25">
      <c r="A80" s="35">
        <f>+NAC!A81</f>
        <v>45017</v>
      </c>
      <c r="B80" s="73">
        <f>+NAC!P81</f>
        <v>1521.0163</v>
      </c>
      <c r="C80" s="73">
        <f>+NAC!S81</f>
        <v>1581.9696976759742</v>
      </c>
      <c r="D80" s="187">
        <f>+[1]IPCse!$DK82</f>
        <v>1572.9844504384985</v>
      </c>
      <c r="E80" s="73">
        <f>+GBA!$P81</f>
        <v>1502.3118999999999</v>
      </c>
      <c r="F80" s="73">
        <f>+GBA!$S81</f>
        <v>1587.1431163139612</v>
      </c>
      <c r="G80" s="187">
        <f>+[1]IPCse!$DE82</f>
        <v>1581.2097097636456</v>
      </c>
      <c r="H80" s="73">
        <f>+PAM!$P81</f>
        <v>1528.8988999999999</v>
      </c>
      <c r="I80" s="73">
        <f>+PAM!$S81</f>
        <v>1578.3167969541664</v>
      </c>
      <c r="J80" s="187">
        <f>+[1]IPCse!$DF82</f>
        <v>1568.8247001914672</v>
      </c>
      <c r="K80" s="73">
        <f>+NOA!$P81</f>
        <v>1553.9725000000001</v>
      </c>
      <c r="L80" s="73">
        <f>+NOA!$S81</f>
        <v>1587.6845039114494</v>
      </c>
      <c r="M80" s="187">
        <f>+[1]IPCse!$DG82</f>
        <v>1580.7557660873488</v>
      </c>
      <c r="N80" s="73">
        <f>+NEA!$P81</f>
        <v>1581.9495999999999</v>
      </c>
      <c r="O80" s="73">
        <f>+NEA!$S81</f>
        <v>1596.9323292502058</v>
      </c>
      <c r="P80" s="187">
        <f>+[1]IPCse!$DH82</f>
        <v>1594.4263689447334</v>
      </c>
      <c r="Q80" s="73">
        <f>+CUY!$P81</f>
        <v>1587.1067</v>
      </c>
      <c r="R80" s="73">
        <f>+CUY!$S81</f>
        <v>1590.4877907404634</v>
      </c>
      <c r="S80" s="187">
        <f>+[1]IPCse!$DI82</f>
        <v>1583.3132574729257</v>
      </c>
      <c r="T80" s="73">
        <f>+PAT!$P81</f>
        <v>1460.1668999999999</v>
      </c>
      <c r="U80" s="73">
        <f>+PAT!$S81</f>
        <v>1478.0551692713834</v>
      </c>
      <c r="V80" s="187">
        <f>+[1]IPCse!$DJ82</f>
        <v>1479.1390680153379</v>
      </c>
      <c r="X80" s="169">
        <f t="shared" si="106"/>
        <v>8.4006310402771511E-2</v>
      </c>
      <c r="Y80" s="169">
        <f t="shared" si="107"/>
        <v>9.4191846966215298E-2</v>
      </c>
      <c r="Z80" s="189">
        <f t="shared" si="108"/>
        <v>9.1328312018425839E-2</v>
      </c>
      <c r="AA80" s="169">
        <f t="shared" si="109"/>
        <v>8.4159340067341049E-2</v>
      </c>
      <c r="AB80" s="169">
        <f t="shared" si="110"/>
        <v>9.3711945652925843E-2</v>
      </c>
      <c r="AC80" s="189">
        <f t="shared" si="111"/>
        <v>9.1686449618905375E-2</v>
      </c>
      <c r="AD80" s="169">
        <f t="shared" si="112"/>
        <v>8.5296686069846084E-2</v>
      </c>
      <c r="AE80" s="169">
        <f t="shared" si="113"/>
        <v>9.757915788780247E-2</v>
      </c>
      <c r="AF80" s="189">
        <f t="shared" si="114"/>
        <v>9.4730852479855132E-2</v>
      </c>
      <c r="AG80" s="169">
        <f t="shared" si="115"/>
        <v>8.0566713728474681E-2</v>
      </c>
      <c r="AH80" s="169">
        <f t="shared" si="116"/>
        <v>8.4909501035610013E-2</v>
      </c>
      <c r="AI80" s="189">
        <f t="shared" si="117"/>
        <v>8.2358719838611094E-2</v>
      </c>
      <c r="AJ80" s="169">
        <f t="shared" si="118"/>
        <v>8.9665147355042718E-2</v>
      </c>
      <c r="AK80" s="169">
        <f t="shared" si="119"/>
        <v>9.3532398104833936E-2</v>
      </c>
      <c r="AL80" s="189">
        <f t="shared" si="120"/>
        <v>9.3139644117414155E-2</v>
      </c>
      <c r="AM80" s="169">
        <f t="shared" si="121"/>
        <v>7.4708189281105897E-2</v>
      </c>
      <c r="AN80" s="169">
        <f t="shared" si="122"/>
        <v>8.1494605079446503E-2</v>
      </c>
      <c r="AO80" s="189">
        <f t="shared" si="123"/>
        <v>7.9537441809851561E-2</v>
      </c>
      <c r="AP80" s="169">
        <f t="shared" si="124"/>
        <v>8.3332987102094913E-2</v>
      </c>
      <c r="AQ80" s="169">
        <f t="shared" si="125"/>
        <v>8.9090525351052108E-2</v>
      </c>
      <c r="AR80" s="189">
        <f t="shared" si="126"/>
        <v>8.7772876542770994E-2</v>
      </c>
      <c r="AT80" s="24">
        <f t="shared" si="92"/>
        <v>9.4191846966215298E-2</v>
      </c>
      <c r="AU80" s="24">
        <f t="shared" si="93"/>
        <v>8.4006310402771511E-2</v>
      </c>
      <c r="AV80" s="24">
        <f t="shared" si="127"/>
        <v>1.0185536563443787E-2</v>
      </c>
      <c r="AW80" s="24">
        <f t="shared" si="94"/>
        <v>9.3711945652925843E-2</v>
      </c>
      <c r="AX80" s="24">
        <f t="shared" si="95"/>
        <v>8.4159340067341049E-2</v>
      </c>
      <c r="AY80" s="24">
        <f t="shared" si="128"/>
        <v>9.5526055855847947E-3</v>
      </c>
      <c r="AZ80" s="24">
        <f t="shared" si="96"/>
        <v>9.757915788780247E-2</v>
      </c>
      <c r="BA80" s="24">
        <f t="shared" si="97"/>
        <v>8.5296686069846084E-2</v>
      </c>
      <c r="BB80" s="24">
        <f t="shared" si="129"/>
        <v>1.2282471817956386E-2</v>
      </c>
      <c r="BC80" s="24">
        <f t="shared" si="98"/>
        <v>8.4909501035610013E-2</v>
      </c>
      <c r="BD80" s="24">
        <f t="shared" si="99"/>
        <v>8.0566713728474681E-2</v>
      </c>
      <c r="BE80" s="24">
        <f t="shared" si="130"/>
        <v>4.3427873071353318E-3</v>
      </c>
      <c r="BF80" s="24">
        <f t="shared" si="100"/>
        <v>9.3532398104833936E-2</v>
      </c>
      <c r="BG80" s="24">
        <f t="shared" si="101"/>
        <v>8.9665147355042718E-2</v>
      </c>
      <c r="BH80" s="24">
        <f t="shared" si="131"/>
        <v>3.8672507497912179E-3</v>
      </c>
      <c r="BI80" s="24">
        <f t="shared" si="102"/>
        <v>8.1494605079446503E-2</v>
      </c>
      <c r="BJ80" s="24">
        <f t="shared" si="103"/>
        <v>7.4708189281105897E-2</v>
      </c>
      <c r="BK80" s="24">
        <f t="shared" si="132"/>
        <v>6.7864157983406059E-3</v>
      </c>
      <c r="BL80" s="24">
        <f t="shared" si="104"/>
        <v>8.9090525351052108E-2</v>
      </c>
      <c r="BM80" s="24">
        <f t="shared" si="105"/>
        <v>8.3332987102094913E-2</v>
      </c>
      <c r="BN80" s="24">
        <f t="shared" si="133"/>
        <v>5.7575382489571947E-3</v>
      </c>
    </row>
    <row r="81" spans="1:66" x14ac:dyDescent="0.25">
      <c r="A81" s="35">
        <f>+NAC!A82</f>
        <v>45047</v>
      </c>
      <c r="B81" s="73">
        <f>+NAC!P82</f>
        <v>1640.2911999999999</v>
      </c>
      <c r="C81" s="73">
        <f>+NAC!S82</f>
        <v>1696.8217119897106</v>
      </c>
      <c r="D81" s="187">
        <f>+[1]IPCse!$DK83</f>
        <v>1696.7299037493501</v>
      </c>
      <c r="E81" s="73">
        <f>+GBA!$P82</f>
        <v>1621.0170000000001</v>
      </c>
      <c r="F81" s="73">
        <f>+GBA!$S82</f>
        <v>1705.9960654453571</v>
      </c>
      <c r="G81" s="187">
        <f>+[1]IPCse!$DE83</f>
        <v>1710.8936916660391</v>
      </c>
      <c r="H81" s="73">
        <f>+PAM!$P82</f>
        <v>1651.7257</v>
      </c>
      <c r="I81" s="73">
        <f>+PAM!$S82</f>
        <v>1689.1436309708602</v>
      </c>
      <c r="J81" s="187">
        <f>+[1]IPCse!$DF83</f>
        <v>1686.012485504428</v>
      </c>
      <c r="K81" s="73">
        <f>+NOA!$P82</f>
        <v>1675.7876000000001</v>
      </c>
      <c r="L81" s="73">
        <f>+NOA!$S82</f>
        <v>1713.6406030829819</v>
      </c>
      <c r="M81" s="187">
        <f>+[1]IPCse!$DG83</f>
        <v>1712.7866252894028</v>
      </c>
      <c r="N81" s="73">
        <f>+NEA!$P82</f>
        <v>1696.9755</v>
      </c>
      <c r="O81" s="73">
        <f>+NEA!$S82</f>
        <v>1705.7383806921173</v>
      </c>
      <c r="P81" s="187">
        <f>+[1]IPCse!$DH83</f>
        <v>1711.2825701153845</v>
      </c>
      <c r="Q81" s="73">
        <f>+CUY!$P82</f>
        <v>1700.15</v>
      </c>
      <c r="R81" s="73">
        <f>+CUY!$S82</f>
        <v>1700.5859174869108</v>
      </c>
      <c r="S81" s="187">
        <f>+[1]IPCse!$DI83</f>
        <v>1701.5296003267872</v>
      </c>
      <c r="T81" s="73">
        <f>+PAT!$P82</f>
        <v>1566.0125</v>
      </c>
      <c r="U81" s="73">
        <f>+PAT!$S82</f>
        <v>1586.6222985669031</v>
      </c>
      <c r="V81" s="187">
        <f>+[1]IPCse!$DJ83</f>
        <v>1594.4907190180381</v>
      </c>
      <c r="X81" s="169">
        <f t="shared" si="106"/>
        <v>7.8417897296695571E-2</v>
      </c>
      <c r="Y81" s="169">
        <f t="shared" si="107"/>
        <v>7.2600641138994115E-2</v>
      </c>
      <c r="Z81" s="189">
        <f t="shared" si="108"/>
        <v>7.8669215882175569E-2</v>
      </c>
      <c r="AA81" s="169">
        <f t="shared" si="109"/>
        <v>7.9014950224384206E-2</v>
      </c>
      <c r="AB81" s="169">
        <f t="shared" si="110"/>
        <v>7.4884834209169693E-2</v>
      </c>
      <c r="AC81" s="189">
        <f t="shared" si="111"/>
        <v>8.201567515151309E-2</v>
      </c>
      <c r="AD81" s="169">
        <f t="shared" si="112"/>
        <v>8.0336770469257246E-2</v>
      </c>
      <c r="AE81" s="169">
        <f t="shared" si="113"/>
        <v>7.0218370754570492E-2</v>
      </c>
      <c r="AF81" s="189">
        <f t="shared" si="114"/>
        <v>7.4697820157126893E-2</v>
      </c>
      <c r="AG81" s="169">
        <f t="shared" si="115"/>
        <v>7.8389482439361169E-2</v>
      </c>
      <c r="AH81" s="169">
        <f t="shared" si="116"/>
        <v>7.93332043370234E-2</v>
      </c>
      <c r="AI81" s="189">
        <f t="shared" si="117"/>
        <v>8.3523882711403097E-2</v>
      </c>
      <c r="AJ81" s="169">
        <f t="shared" si="118"/>
        <v>7.2711482085143553E-2</v>
      </c>
      <c r="AK81" s="169">
        <f t="shared" si="119"/>
        <v>6.8134415872836751E-2</v>
      </c>
      <c r="AL81" s="189">
        <f t="shared" si="120"/>
        <v>7.3290434382361491E-2</v>
      </c>
      <c r="AM81" s="169">
        <f t="shared" si="121"/>
        <v>7.1226024060007997E-2</v>
      </c>
      <c r="AN81" s="169">
        <f t="shared" si="122"/>
        <v>6.9222868221572753E-2</v>
      </c>
      <c r="AO81" s="189">
        <f t="shared" si="123"/>
        <v>7.4663900081619161E-2</v>
      </c>
      <c r="AP81" s="169">
        <f t="shared" si="124"/>
        <v>7.2488699750693053E-2</v>
      </c>
      <c r="AQ81" s="169">
        <f t="shared" si="125"/>
        <v>7.3452690774078899E-2</v>
      </c>
      <c r="AR81" s="189">
        <f t="shared" si="126"/>
        <v>7.7985669837979055E-2</v>
      </c>
      <c r="AT81" s="24">
        <f t="shared" si="92"/>
        <v>7.8669215882175569E-2</v>
      </c>
      <c r="AU81" s="24">
        <f t="shared" si="93"/>
        <v>7.2600641138994115E-2</v>
      </c>
      <c r="AV81" s="24">
        <f t="shared" si="127"/>
        <v>6.0685747431814541E-3</v>
      </c>
      <c r="AW81" s="24">
        <f t="shared" si="94"/>
        <v>8.201567515151309E-2</v>
      </c>
      <c r="AX81" s="24">
        <f t="shared" si="95"/>
        <v>7.4884834209169693E-2</v>
      </c>
      <c r="AY81" s="24">
        <f t="shared" si="128"/>
        <v>7.1308409423433972E-3</v>
      </c>
      <c r="AZ81" s="24">
        <f t="shared" si="96"/>
        <v>8.0336770469257246E-2</v>
      </c>
      <c r="BA81" s="24">
        <f t="shared" si="97"/>
        <v>7.0218370754570492E-2</v>
      </c>
      <c r="BB81" s="24">
        <f t="shared" si="129"/>
        <v>1.0118399714686754E-2</v>
      </c>
      <c r="BC81" s="24">
        <f t="shared" si="98"/>
        <v>8.3523882711403097E-2</v>
      </c>
      <c r="BD81" s="24">
        <f t="shared" si="99"/>
        <v>7.8389482439361169E-2</v>
      </c>
      <c r="BE81" s="24">
        <f t="shared" si="130"/>
        <v>5.1344002720419279E-3</v>
      </c>
      <c r="BF81" s="24">
        <f t="shared" si="100"/>
        <v>7.3290434382361491E-2</v>
      </c>
      <c r="BG81" s="24">
        <f t="shared" si="101"/>
        <v>6.8134415872836751E-2</v>
      </c>
      <c r="BH81" s="24">
        <f t="shared" si="131"/>
        <v>5.1560185095247402E-3</v>
      </c>
      <c r="BI81" s="24">
        <f t="shared" si="102"/>
        <v>7.4663900081619161E-2</v>
      </c>
      <c r="BJ81" s="24">
        <f t="shared" si="103"/>
        <v>6.9222868221572753E-2</v>
      </c>
      <c r="BK81" s="24">
        <f t="shared" si="132"/>
        <v>5.441031860046408E-3</v>
      </c>
      <c r="BL81" s="24">
        <f t="shared" si="104"/>
        <v>7.7985669837979055E-2</v>
      </c>
      <c r="BM81" s="24">
        <f t="shared" si="105"/>
        <v>7.2488699750693053E-2</v>
      </c>
      <c r="BN81" s="24">
        <f t="shared" si="133"/>
        <v>5.4969700872860017E-3</v>
      </c>
    </row>
    <row r="82" spans="1:66" x14ac:dyDescent="0.25">
      <c r="A82" s="35">
        <f>+NAC!A83</f>
        <v>45078</v>
      </c>
      <c r="B82" s="73">
        <f>+NAC!P83</f>
        <v>1746.7824000000001</v>
      </c>
      <c r="C82" s="73">
        <f>+NAC!S83</f>
        <v>1784.1174499701392</v>
      </c>
      <c r="D82" s="187">
        <f>+[1]IPCse!$DK84</f>
        <v>1788.9819098786486</v>
      </c>
      <c r="E82" s="73">
        <f>+GBA!$P83</f>
        <v>1726.7701999999999</v>
      </c>
      <c r="F82" s="73">
        <f>+GBA!$S83</f>
        <v>1791.4288358654453</v>
      </c>
      <c r="G82" s="187">
        <f>+[1]IPCse!$DE84</f>
        <v>1799.1781224306922</v>
      </c>
      <c r="H82" s="73">
        <f>+PAM!$P83</f>
        <v>1760.7203999999999</v>
      </c>
      <c r="I82" s="73">
        <f>+PAM!$S83</f>
        <v>1778.7221384975842</v>
      </c>
      <c r="J82" s="187">
        <f>+[1]IPCse!$DF84</f>
        <v>1781.233406992113</v>
      </c>
      <c r="K82" s="73">
        <f>+NOA!$P83</f>
        <v>1779.3163</v>
      </c>
      <c r="L82" s="73">
        <f>+NOA!$S83</f>
        <v>1805.947924446557</v>
      </c>
      <c r="M82" s="187">
        <f>+[1]IPCse!$DG84</f>
        <v>1809.1098591440411</v>
      </c>
      <c r="N82" s="73">
        <f>+NEA!$P83</f>
        <v>1808.068</v>
      </c>
      <c r="O82" s="73">
        <f>+NEA!$S83</f>
        <v>1802.3133563306781</v>
      </c>
      <c r="P82" s="187">
        <f>+[1]IPCse!$DH84</f>
        <v>1816.9604202266985</v>
      </c>
      <c r="Q82" s="73">
        <f>+CUY!$P83</f>
        <v>1800.5197000000001</v>
      </c>
      <c r="R82" s="73">
        <f>+CUY!$S83</f>
        <v>1781.8714495736717</v>
      </c>
      <c r="S82" s="187">
        <f>+[1]IPCse!$DI84</f>
        <v>1784.7716982307875</v>
      </c>
      <c r="T82" s="73">
        <f>+PAT!$P83</f>
        <v>1667.8398999999999</v>
      </c>
      <c r="U82" s="73">
        <f>+PAT!$S83</f>
        <v>1684.0286465530248</v>
      </c>
      <c r="V82" s="187">
        <f>+[1]IPCse!$DJ84</f>
        <v>1694.1464662705966</v>
      </c>
      <c r="X82" s="169">
        <f t="shared" si="106"/>
        <v>6.4922130899684349E-2</v>
      </c>
      <c r="Y82" s="169">
        <f t="shared" si="107"/>
        <v>5.1446617734555389E-2</v>
      </c>
      <c r="Z82" s="189">
        <f t="shared" si="108"/>
        <v>5.4370472239243517E-2</v>
      </c>
      <c r="AA82" s="169">
        <f t="shared" si="109"/>
        <v>6.5238797619025402E-2</v>
      </c>
      <c r="AB82" s="169">
        <f t="shared" si="110"/>
        <v>5.0077941063589426E-2</v>
      </c>
      <c r="AC82" s="189">
        <f t="shared" si="111"/>
        <v>5.1601353839047182E-2</v>
      </c>
      <c r="AD82" s="169">
        <f t="shared" si="112"/>
        <v>6.5988378094498312E-2</v>
      </c>
      <c r="AE82" s="169">
        <f t="shared" si="113"/>
        <v>5.3031906751018765E-2</v>
      </c>
      <c r="AF82" s="189">
        <f t="shared" si="114"/>
        <v>5.6476996645251187E-2</v>
      </c>
      <c r="AG82" s="169">
        <f t="shared" si="115"/>
        <v>6.1779130004303573E-2</v>
      </c>
      <c r="AH82" s="169">
        <f t="shared" si="116"/>
        <v>5.3866208117096637E-2</v>
      </c>
      <c r="AI82" s="189">
        <f t="shared" si="117"/>
        <v>5.623773121089326E-2</v>
      </c>
      <c r="AJ82" s="169">
        <f t="shared" si="118"/>
        <v>6.546499934736838E-2</v>
      </c>
      <c r="AK82" s="169">
        <f t="shared" si="119"/>
        <v>5.6617695146998326E-2</v>
      </c>
      <c r="AL82" s="189">
        <f t="shared" si="120"/>
        <v>6.1753594617742547E-2</v>
      </c>
      <c r="AM82" s="169">
        <f t="shared" si="121"/>
        <v>5.9035790959621082E-2</v>
      </c>
      <c r="AN82" s="169">
        <f t="shared" si="122"/>
        <v>4.7798544755023542E-2</v>
      </c>
      <c r="AO82" s="189">
        <f t="shared" si="123"/>
        <v>4.8921921715621819E-2</v>
      </c>
      <c r="AP82" s="169">
        <f t="shared" si="124"/>
        <v>6.5023363478899476E-2</v>
      </c>
      <c r="AQ82" s="169">
        <f t="shared" si="125"/>
        <v>6.1392272170952555E-2</v>
      </c>
      <c r="AR82" s="189">
        <f t="shared" si="126"/>
        <v>6.2500048488166371E-2</v>
      </c>
      <c r="AT82" s="24">
        <f t="shared" si="92"/>
        <v>6.4922130899684349E-2</v>
      </c>
      <c r="AU82" s="24">
        <f t="shared" si="93"/>
        <v>5.1446617734555389E-2</v>
      </c>
      <c r="AV82" s="24">
        <f t="shared" si="127"/>
        <v>1.3475513165128961E-2</v>
      </c>
      <c r="AW82" s="24">
        <f t="shared" si="94"/>
        <v>6.5238797619025402E-2</v>
      </c>
      <c r="AX82" s="24">
        <f t="shared" si="95"/>
        <v>5.0077941063589426E-2</v>
      </c>
      <c r="AY82" s="24">
        <f t="shared" si="128"/>
        <v>1.5160856555435975E-2</v>
      </c>
      <c r="AZ82" s="24">
        <f t="shared" si="96"/>
        <v>6.5988378094498312E-2</v>
      </c>
      <c r="BA82" s="24">
        <f t="shared" si="97"/>
        <v>5.3031906751018765E-2</v>
      </c>
      <c r="BB82" s="24">
        <f t="shared" si="129"/>
        <v>1.2956471343479548E-2</v>
      </c>
      <c r="BC82" s="24">
        <f t="shared" si="98"/>
        <v>6.1779130004303573E-2</v>
      </c>
      <c r="BD82" s="24">
        <f t="shared" si="99"/>
        <v>5.3866208117096637E-2</v>
      </c>
      <c r="BE82" s="24">
        <f t="shared" si="130"/>
        <v>7.9129218872069362E-3</v>
      </c>
      <c r="BF82" s="24">
        <f t="shared" si="100"/>
        <v>6.546499934736838E-2</v>
      </c>
      <c r="BG82" s="24">
        <f t="shared" si="101"/>
        <v>5.6617695146998326E-2</v>
      </c>
      <c r="BH82" s="24">
        <f t="shared" si="131"/>
        <v>8.8473042003700542E-3</v>
      </c>
      <c r="BI82" s="24">
        <f t="shared" si="102"/>
        <v>5.9035790959621082E-2</v>
      </c>
      <c r="BJ82" s="24">
        <f t="shared" si="103"/>
        <v>4.7798544755023542E-2</v>
      </c>
      <c r="BK82" s="24">
        <f t="shared" si="132"/>
        <v>1.123724620459754E-2</v>
      </c>
      <c r="BL82" s="24">
        <f t="shared" si="104"/>
        <v>6.5023363478899476E-2</v>
      </c>
      <c r="BM82" s="24">
        <f t="shared" si="105"/>
        <v>6.1392272170952555E-2</v>
      </c>
      <c r="BN82" s="24">
        <f t="shared" si="133"/>
        <v>3.6310913079469209E-3</v>
      </c>
    </row>
    <row r="83" spans="1:66" x14ac:dyDescent="0.25">
      <c r="A83" s="35">
        <f>+NAC!A84</f>
        <v>45108</v>
      </c>
      <c r="B83" s="73">
        <f>+NAC!P84</f>
        <v>1860.2800999999999</v>
      </c>
      <c r="C83" s="73">
        <f>+NAC!S84</f>
        <v>1895.8602215609142</v>
      </c>
      <c r="D83" s="187">
        <f>+[1]IPCse!$DK85</f>
        <v>1904.9343927074601</v>
      </c>
      <c r="E83" s="73">
        <f>+GBA!$P84</f>
        <v>1837.2743</v>
      </c>
      <c r="F83" s="73">
        <f>+GBA!$S84</f>
        <v>1905.4013748104867</v>
      </c>
      <c r="G83" s="187">
        <f>+[1]IPCse!$DE85</f>
        <v>1914.9099936238988</v>
      </c>
      <c r="H83" s="73">
        <f>+PAM!$P84</f>
        <v>1876.0793000000001</v>
      </c>
      <c r="I83" s="73">
        <f>+PAM!$S84</f>
        <v>1889.3888907160642</v>
      </c>
      <c r="J83" s="187">
        <f>+[1]IPCse!$DF85</f>
        <v>1899.4268001762391</v>
      </c>
      <c r="K83" s="73">
        <f>+NOA!$P84</f>
        <v>1890.681</v>
      </c>
      <c r="L83" s="73">
        <f>+NOA!$S84</f>
        <v>1908.2828901942139</v>
      </c>
      <c r="M83" s="187">
        <f>+[1]IPCse!$DG85</f>
        <v>1919.7729746648931</v>
      </c>
      <c r="N83" s="73">
        <f>+NEA!$P84</f>
        <v>1922.4458999999999</v>
      </c>
      <c r="O83" s="73">
        <f>+NEA!$S84</f>
        <v>1909.0993326833286</v>
      </c>
      <c r="P83" s="187">
        <f>+[1]IPCse!$DH85</f>
        <v>1926.0594522262184</v>
      </c>
      <c r="Q83" s="73">
        <f>+CUY!$P84</f>
        <v>1915.1279999999999</v>
      </c>
      <c r="R83" s="73">
        <f>+CUY!$S84</f>
        <v>1887.864630860134</v>
      </c>
      <c r="S83" s="187">
        <f>+[1]IPCse!$DI85</f>
        <v>1894.0520958710565</v>
      </c>
      <c r="T83" s="73">
        <f>+PAT!$P84</f>
        <v>1798.0599</v>
      </c>
      <c r="U83" s="73">
        <f>+PAT!$S84</f>
        <v>1809.2697369437324</v>
      </c>
      <c r="V83" s="187">
        <f>+[1]IPCse!$DJ85</f>
        <v>1817.779322908978</v>
      </c>
      <c r="X83" s="169">
        <f t="shared" si="106"/>
        <v>6.4975294003420059E-2</v>
      </c>
      <c r="Y83" s="169">
        <f t="shared" si="107"/>
        <v>6.2631959343621313E-2</v>
      </c>
      <c r="Z83" s="189">
        <f t="shared" si="108"/>
        <v>6.4814787778752159E-2</v>
      </c>
      <c r="AA83" s="169">
        <f t="shared" si="109"/>
        <v>6.3994676303772202E-2</v>
      </c>
      <c r="AB83" s="169">
        <f t="shared" si="110"/>
        <v>6.3621025107581719E-2</v>
      </c>
      <c r="AC83" s="189">
        <f t="shared" si="111"/>
        <v>6.4324854637990425E-2</v>
      </c>
      <c r="AD83" s="169">
        <f t="shared" si="112"/>
        <v>6.5518011831975143E-2</v>
      </c>
      <c r="AE83" s="169">
        <f t="shared" si="113"/>
        <v>6.2216998272679014E-2</v>
      </c>
      <c r="AF83" s="189">
        <f t="shared" si="114"/>
        <v>6.6354803766966119E-2</v>
      </c>
      <c r="AG83" s="169">
        <f t="shared" si="115"/>
        <v>6.2588478507165979E-2</v>
      </c>
      <c r="AH83" s="169">
        <f t="shared" si="116"/>
        <v>5.6665513087271302E-2</v>
      </c>
      <c r="AI83" s="189">
        <f t="shared" si="117"/>
        <v>6.1169925619227516E-2</v>
      </c>
      <c r="AJ83" s="169">
        <f t="shared" si="118"/>
        <v>6.3259733594090539E-2</v>
      </c>
      <c r="AK83" s="169">
        <f t="shared" si="119"/>
        <v>5.9249395216187883E-2</v>
      </c>
      <c r="AL83" s="189">
        <f t="shared" si="120"/>
        <v>6.0044803830073379E-2</v>
      </c>
      <c r="AM83" s="169">
        <f t="shared" si="121"/>
        <v>6.3652899771104998E-2</v>
      </c>
      <c r="AN83" s="169">
        <f t="shared" si="122"/>
        <v>5.9484190799410364E-2</v>
      </c>
      <c r="AO83" s="189">
        <f t="shared" si="123"/>
        <v>6.1229342525207509E-2</v>
      </c>
      <c r="AP83" s="169">
        <f t="shared" si="124"/>
        <v>7.8077038449553937E-2</v>
      </c>
      <c r="AQ83" s="169">
        <f t="shared" si="125"/>
        <v>7.4369928710570798E-2</v>
      </c>
      <c r="AR83" s="189">
        <f t="shared" si="126"/>
        <v>7.2976486448978584E-2</v>
      </c>
      <c r="AT83" s="24">
        <f t="shared" si="92"/>
        <v>6.4975294003420059E-2</v>
      </c>
      <c r="AU83" s="24">
        <f t="shared" si="93"/>
        <v>6.2631959343621313E-2</v>
      </c>
      <c r="AV83" s="24">
        <f t="shared" si="127"/>
        <v>2.3433346597987459E-3</v>
      </c>
      <c r="AW83" s="24">
        <f t="shared" si="94"/>
        <v>6.4324854637990425E-2</v>
      </c>
      <c r="AX83" s="24">
        <f t="shared" si="95"/>
        <v>6.3621025107581719E-2</v>
      </c>
      <c r="AY83" s="24">
        <f t="shared" si="128"/>
        <v>7.0382953040870611E-4</v>
      </c>
      <c r="AZ83" s="24">
        <f t="shared" si="96"/>
        <v>6.6354803766966119E-2</v>
      </c>
      <c r="BA83" s="24">
        <f t="shared" si="97"/>
        <v>6.2216998272679014E-2</v>
      </c>
      <c r="BB83" s="24">
        <f t="shared" si="129"/>
        <v>4.1378054942871056E-3</v>
      </c>
      <c r="BC83" s="24">
        <f t="shared" si="98"/>
        <v>6.2588478507165979E-2</v>
      </c>
      <c r="BD83" s="24">
        <f t="shared" si="99"/>
        <v>5.6665513087271302E-2</v>
      </c>
      <c r="BE83" s="24">
        <f t="shared" si="130"/>
        <v>5.9229654198946768E-3</v>
      </c>
      <c r="BF83" s="24">
        <f t="shared" si="100"/>
        <v>6.3259733594090539E-2</v>
      </c>
      <c r="BG83" s="24">
        <f t="shared" si="101"/>
        <v>5.9249395216187883E-2</v>
      </c>
      <c r="BH83" s="24">
        <f t="shared" si="131"/>
        <v>4.0103383779026558E-3</v>
      </c>
      <c r="BI83" s="24">
        <f t="shared" si="102"/>
        <v>6.3652899771104998E-2</v>
      </c>
      <c r="BJ83" s="24">
        <f t="shared" si="103"/>
        <v>5.9484190799410364E-2</v>
      </c>
      <c r="BK83" s="24">
        <f t="shared" si="132"/>
        <v>4.1687089716946346E-3</v>
      </c>
      <c r="BL83" s="24">
        <f t="shared" si="104"/>
        <v>7.8077038449553937E-2</v>
      </c>
      <c r="BM83" s="24">
        <f t="shared" si="105"/>
        <v>7.2976486448978584E-2</v>
      </c>
      <c r="BN83" s="24">
        <f t="shared" si="133"/>
        <v>5.1005520005753535E-3</v>
      </c>
    </row>
    <row r="84" spans="1:66" x14ac:dyDescent="0.25">
      <c r="A84" s="35">
        <f>+NAC!A85</f>
        <v>45139</v>
      </c>
      <c r="B84" s="73">
        <f>+NAC!P85</f>
        <v>2116.7510000000002</v>
      </c>
      <c r="C84" s="73">
        <f>+NAC!S85</f>
        <v>2142.295595444391</v>
      </c>
      <c r="D84" s="187">
        <f>+[1]IPCse!$DK86</f>
        <v>2149.5119196765631</v>
      </c>
      <c r="E84" s="73">
        <f>+GBA!$P85</f>
        <v>2085.5392000000002</v>
      </c>
      <c r="F84" s="73">
        <f>+GBA!$S85</f>
        <v>2145.8409841282382</v>
      </c>
      <c r="G84" s="187">
        <f>+[1]IPCse!$DE86</f>
        <v>2151.6701556887551</v>
      </c>
      <c r="H84" s="73">
        <f>+PAM!$P85</f>
        <v>2131.2298000000001</v>
      </c>
      <c r="I84" s="73">
        <f>+PAM!$S85</f>
        <v>2133.0987156538299</v>
      </c>
      <c r="J84" s="187">
        <f>+[1]IPCse!$DF86</f>
        <v>2143.8862010141243</v>
      </c>
      <c r="K84" s="73">
        <f>+NOA!$P85</f>
        <v>2179.6167</v>
      </c>
      <c r="L84" s="73">
        <f>+NOA!$S85</f>
        <v>2192.793960220019</v>
      </c>
      <c r="M84" s="187">
        <f>+[1]IPCse!$DG86</f>
        <v>2199.0303050495227</v>
      </c>
      <c r="N84" s="73">
        <f>+NEA!$P85</f>
        <v>2225.2348999999999</v>
      </c>
      <c r="O84" s="73">
        <f>+NEA!$S85</f>
        <v>2202.6770611919801</v>
      </c>
      <c r="P84" s="187">
        <f>+[1]IPCse!$DH86</f>
        <v>2211.7669261112915</v>
      </c>
      <c r="Q84" s="73">
        <f>+CUY!$P85</f>
        <v>2177.4203000000002</v>
      </c>
      <c r="R84" s="73">
        <f>+CUY!$S85</f>
        <v>2138.3851317127887</v>
      </c>
      <c r="S84" s="187">
        <f>+[1]IPCse!$DI86</f>
        <v>2144.0164269665279</v>
      </c>
      <c r="T84" s="73">
        <f>+PAT!$P85</f>
        <v>2043.0087000000001</v>
      </c>
      <c r="U84" s="73">
        <f>+PAT!$S85</f>
        <v>2039.4856019610795</v>
      </c>
      <c r="V84" s="187">
        <f>+[1]IPCse!$DJ86</f>
        <v>2040.7471494917868</v>
      </c>
      <c r="X84" s="169">
        <f t="shared" si="106"/>
        <v>0.13786681908815779</v>
      </c>
      <c r="Y84" s="169">
        <f t="shared" si="107"/>
        <v>0.12998604595468533</v>
      </c>
      <c r="Z84" s="189">
        <f t="shared" si="108"/>
        <v>0.12839157500930409</v>
      </c>
      <c r="AA84" s="169">
        <f t="shared" si="109"/>
        <v>0.13512674726903873</v>
      </c>
      <c r="AB84" s="169">
        <f t="shared" si="110"/>
        <v>0.12618843068782071</v>
      </c>
      <c r="AC84" s="189">
        <f t="shared" si="111"/>
        <v>0.12364036056691941</v>
      </c>
      <c r="AD84" s="169">
        <f t="shared" si="112"/>
        <v>0.13600198030008648</v>
      </c>
      <c r="AE84" s="169">
        <f t="shared" si="113"/>
        <v>0.12898870430290366</v>
      </c>
      <c r="AF84" s="189">
        <f t="shared" si="114"/>
        <v>0.12870166979596309</v>
      </c>
      <c r="AG84" s="169">
        <f t="shared" si="115"/>
        <v>0.15282096768307296</v>
      </c>
      <c r="AH84" s="169">
        <f t="shared" si="116"/>
        <v>0.14909271129965918</v>
      </c>
      <c r="AI84" s="189">
        <f t="shared" si="117"/>
        <v>0.14546372621657278</v>
      </c>
      <c r="AJ84" s="169">
        <f t="shared" si="118"/>
        <v>0.15750196143360906</v>
      </c>
      <c r="AK84" s="169">
        <f t="shared" si="119"/>
        <v>0.15377813164703924</v>
      </c>
      <c r="AL84" s="189">
        <f t="shared" si="120"/>
        <v>0.14833782703583775</v>
      </c>
      <c r="AM84" s="169">
        <f t="shared" si="121"/>
        <v>0.13695810410583542</v>
      </c>
      <c r="AN84" s="169">
        <f t="shared" si="122"/>
        <v>0.13270045783871409</v>
      </c>
      <c r="AO84" s="189">
        <f t="shared" si="123"/>
        <v>0.13197331353260111</v>
      </c>
      <c r="AP84" s="169">
        <f t="shared" si="124"/>
        <v>0.13622949936206252</v>
      </c>
      <c r="AQ84" s="169">
        <f t="shared" si="125"/>
        <v>0.12724242290496379</v>
      </c>
      <c r="AR84" s="189">
        <f t="shared" si="126"/>
        <v>0.12265945803916134</v>
      </c>
      <c r="AT84" s="24">
        <f t="shared" si="92"/>
        <v>0.13786681908815779</v>
      </c>
      <c r="AU84" s="24">
        <f t="shared" si="93"/>
        <v>0.12839157500930409</v>
      </c>
      <c r="AV84" s="24">
        <f t="shared" si="127"/>
        <v>9.4752440788536951E-3</v>
      </c>
      <c r="AW84" s="24">
        <f t="shared" si="94"/>
        <v>0.13512674726903873</v>
      </c>
      <c r="AX84" s="24">
        <f t="shared" si="95"/>
        <v>0.12364036056691941</v>
      </c>
      <c r="AY84" s="24">
        <f t="shared" si="128"/>
        <v>1.1486386702119322E-2</v>
      </c>
      <c r="AZ84" s="24">
        <f t="shared" si="96"/>
        <v>0.13600198030008648</v>
      </c>
      <c r="BA84" s="24">
        <f t="shared" si="97"/>
        <v>0.12870166979596309</v>
      </c>
      <c r="BB84" s="24">
        <f t="shared" si="129"/>
        <v>7.3003105041233862E-3</v>
      </c>
      <c r="BC84" s="24">
        <f t="shared" si="98"/>
        <v>0.15282096768307296</v>
      </c>
      <c r="BD84" s="24">
        <f t="shared" si="99"/>
        <v>0.14546372621657278</v>
      </c>
      <c r="BE84" s="24">
        <f t="shared" si="130"/>
        <v>7.3572414665001862E-3</v>
      </c>
      <c r="BF84" s="24">
        <f t="shared" si="100"/>
        <v>0.15750196143360906</v>
      </c>
      <c r="BG84" s="24">
        <f t="shared" si="101"/>
        <v>0.14833782703583775</v>
      </c>
      <c r="BH84" s="24">
        <f t="shared" si="131"/>
        <v>9.1641343977713063E-3</v>
      </c>
      <c r="BI84" s="24">
        <f t="shared" si="102"/>
        <v>0.13695810410583542</v>
      </c>
      <c r="BJ84" s="24">
        <f t="shared" si="103"/>
        <v>0.13197331353260111</v>
      </c>
      <c r="BK84" s="24">
        <f t="shared" si="132"/>
        <v>4.9847905732343101E-3</v>
      </c>
      <c r="BL84" s="24">
        <f t="shared" si="104"/>
        <v>0.13622949936206252</v>
      </c>
      <c r="BM84" s="24">
        <f t="shared" si="105"/>
        <v>0.12265945803916134</v>
      </c>
      <c r="BN84" s="24">
        <f t="shared" si="133"/>
        <v>1.3570041322901183E-2</v>
      </c>
    </row>
    <row r="85" spans="1:66" x14ac:dyDescent="0.25">
      <c r="A85" s="35">
        <f>+NAC!A86</f>
        <v>45170</v>
      </c>
      <c r="B85" s="73">
        <f>+NAC!P86</f>
        <v>2400.9928</v>
      </c>
      <c r="C85" s="73">
        <f>+NAC!S86</f>
        <v>2444.2984711165982</v>
      </c>
      <c r="D85" s="187">
        <f>+[1]IPCse!$DK87</f>
        <v>2433.0676404754072</v>
      </c>
      <c r="E85" s="73">
        <f>+GBA!$P86</f>
        <v>2350.3791000000001</v>
      </c>
      <c r="F85" s="73">
        <f>+GBA!$S86</f>
        <v>2443.3473280006324</v>
      </c>
      <c r="G85" s="187">
        <f>+[1]IPCse!$DE87</f>
        <v>2424.7577780341562</v>
      </c>
      <c r="H85" s="73">
        <f>+PAM!$P86</f>
        <v>2424.6669000000002</v>
      </c>
      <c r="I85" s="73">
        <f>+PAM!$S86</f>
        <v>2436.74086894128</v>
      </c>
      <c r="J85" s="187">
        <f>+[1]IPCse!$DF87</f>
        <v>2433.7477211645578</v>
      </c>
      <c r="K85" s="73">
        <f>+NOA!$P86</f>
        <v>2489.2442999999998</v>
      </c>
      <c r="L85" s="73">
        <f>+NOA!$S86</f>
        <v>2492.6205501154423</v>
      </c>
      <c r="M85" s="187">
        <f>+[1]IPCse!$DG87</f>
        <v>2486.3926846483118</v>
      </c>
      <c r="N85" s="73">
        <f>+NEA!$P86</f>
        <v>2535.2314999999999</v>
      </c>
      <c r="O85" s="73">
        <f>+NEA!$S86</f>
        <v>2511.0487487228784</v>
      </c>
      <c r="P85" s="187">
        <f>+[1]IPCse!$DH87</f>
        <v>2504.7912404301724</v>
      </c>
      <c r="Q85" s="73">
        <f>+CUY!$P86</f>
        <v>2497.0817999999999</v>
      </c>
      <c r="R85" s="73">
        <f>+CUY!$S86</f>
        <v>2453.3447251757661</v>
      </c>
      <c r="S85" s="187">
        <f>+[1]IPCse!$DI87</f>
        <v>2442.9863570919279</v>
      </c>
      <c r="T85" s="73">
        <f>+PAT!$P86</f>
        <v>2345.4194000000002</v>
      </c>
      <c r="U85" s="73">
        <f>+PAT!$S86</f>
        <v>2361.0863731030327</v>
      </c>
      <c r="V85" s="187">
        <f>+[1]IPCse!$DJ87</f>
        <v>2346.9015364731022</v>
      </c>
      <c r="X85" s="169">
        <f t="shared" si="106"/>
        <v>0.13428211442914151</v>
      </c>
      <c r="Y85" s="169">
        <f t="shared" si="107"/>
        <v>0.14097161769571809</v>
      </c>
      <c r="Z85" s="189">
        <f t="shared" si="108"/>
        <v>0.13191632863404212</v>
      </c>
      <c r="AA85" s="169">
        <f t="shared" si="109"/>
        <v>0.12698869433861515</v>
      </c>
      <c r="AB85" s="169">
        <f t="shared" si="110"/>
        <v>0.13864323874551121</v>
      </c>
      <c r="AC85" s="189">
        <f t="shared" si="111"/>
        <v>0.12691890605230105</v>
      </c>
      <c r="AD85" s="169">
        <f t="shared" si="112"/>
        <v>0.13768440174776098</v>
      </c>
      <c r="AE85" s="169">
        <f t="shared" si="113"/>
        <v>0.14234791435537431</v>
      </c>
      <c r="AF85" s="189">
        <f t="shared" si="114"/>
        <v>0.13520378087853735</v>
      </c>
      <c r="AG85" s="169">
        <f t="shared" si="115"/>
        <v>0.14205598626584193</v>
      </c>
      <c r="AH85" s="169">
        <f t="shared" si="116"/>
        <v>0.13673267773199238</v>
      </c>
      <c r="AI85" s="189">
        <f t="shared" si="117"/>
        <v>0.13067686195089423</v>
      </c>
      <c r="AJ85" s="169">
        <f t="shared" si="118"/>
        <v>0.13930960726887753</v>
      </c>
      <c r="AK85" s="169">
        <f t="shared" si="119"/>
        <v>0.13999859215132648</v>
      </c>
      <c r="AL85" s="189">
        <f t="shared" si="120"/>
        <v>0.13248426444013872</v>
      </c>
      <c r="AM85" s="169">
        <f t="shared" si="121"/>
        <v>0.14680743997840007</v>
      </c>
      <c r="AN85" s="169">
        <f t="shared" si="122"/>
        <v>0.14728852571599349</v>
      </c>
      <c r="AO85" s="189">
        <f t="shared" si="123"/>
        <v>0.13944386170044365</v>
      </c>
      <c r="AP85" s="169">
        <f t="shared" si="124"/>
        <v>0.14802222819707045</v>
      </c>
      <c r="AQ85" s="169">
        <f t="shared" si="125"/>
        <v>0.15768719859199587</v>
      </c>
      <c r="AR85" s="189">
        <f t="shared" si="126"/>
        <v>0.15002073483604184</v>
      </c>
      <c r="AT85" s="24">
        <f t="shared" si="92"/>
        <v>0.14097161769571809</v>
      </c>
      <c r="AU85" s="24">
        <f t="shared" si="93"/>
        <v>0.13191632863404212</v>
      </c>
      <c r="AV85" s="24">
        <f t="shared" si="127"/>
        <v>9.055289061675964E-3</v>
      </c>
      <c r="AW85" s="24">
        <f t="shared" si="94"/>
        <v>0.13864323874551121</v>
      </c>
      <c r="AX85" s="24">
        <f t="shared" si="95"/>
        <v>0.12691890605230105</v>
      </c>
      <c r="AY85" s="24">
        <f t="shared" si="128"/>
        <v>1.172433269321016E-2</v>
      </c>
      <c r="AZ85" s="24">
        <f t="shared" si="96"/>
        <v>0.14234791435537431</v>
      </c>
      <c r="BA85" s="24">
        <f t="shared" si="97"/>
        <v>0.13520378087853735</v>
      </c>
      <c r="BB85" s="24">
        <f t="shared" si="129"/>
        <v>7.1441334768369558E-3</v>
      </c>
      <c r="BC85" s="24">
        <f t="shared" si="98"/>
        <v>0.14205598626584193</v>
      </c>
      <c r="BD85" s="24">
        <f t="shared" si="99"/>
        <v>0.13067686195089423</v>
      </c>
      <c r="BE85" s="24">
        <f t="shared" si="130"/>
        <v>1.1379124314947697E-2</v>
      </c>
      <c r="BF85" s="24">
        <f t="shared" si="100"/>
        <v>0.13999859215132648</v>
      </c>
      <c r="BG85" s="24">
        <f t="shared" si="101"/>
        <v>0.13248426444013872</v>
      </c>
      <c r="BH85" s="24">
        <f t="shared" si="131"/>
        <v>7.5143277111877627E-3</v>
      </c>
      <c r="BI85" s="24">
        <f t="shared" si="102"/>
        <v>0.14728852571599349</v>
      </c>
      <c r="BJ85" s="24">
        <f t="shared" si="103"/>
        <v>0.13944386170044365</v>
      </c>
      <c r="BK85" s="24">
        <f t="shared" si="132"/>
        <v>7.8446640155498404E-3</v>
      </c>
      <c r="BL85" s="24">
        <f t="shared" si="104"/>
        <v>0.15768719859199587</v>
      </c>
      <c r="BM85" s="24">
        <f t="shared" si="105"/>
        <v>0.14802222819707045</v>
      </c>
      <c r="BN85" s="24">
        <f t="shared" si="133"/>
        <v>9.6649703949254206E-3</v>
      </c>
    </row>
    <row r="86" spans="1:66" x14ac:dyDescent="0.25">
      <c r="A86" s="35">
        <f>+NAC!A87</f>
        <v>45200</v>
      </c>
      <c r="B86" s="73">
        <f>+NAC!P87</f>
        <v>2612.5450999999998</v>
      </c>
      <c r="C86" s="73">
        <f>+NAC!S87</f>
        <v>2661.601685752039</v>
      </c>
      <c r="D86" s="187">
        <f>+[1]IPCse!$DK88</f>
        <v>2637.0823122875395</v>
      </c>
      <c r="E86" s="73">
        <f>+GBA!$P87</f>
        <v>2566.2802999999999</v>
      </c>
      <c r="F86" s="73">
        <f>+GBA!$S87</f>
        <v>2671.9307855337975</v>
      </c>
      <c r="G86" s="187">
        <f>+[1]IPCse!$DE88</f>
        <v>2639.3439021416489</v>
      </c>
      <c r="H86" s="73">
        <f>+PAM!$P87</f>
        <v>2635.5920999999998</v>
      </c>
      <c r="I86" s="73">
        <f>+PAM!$S87</f>
        <v>2645.8946052277061</v>
      </c>
      <c r="J86" s="187">
        <f>+[1]IPCse!$DF88</f>
        <v>2631.6062065125452</v>
      </c>
      <c r="K86" s="73">
        <f>+NOA!$P87</f>
        <v>2694.1102000000001</v>
      </c>
      <c r="L86" s="73">
        <f>+NOA!$S87</f>
        <v>2701.0815183349173</v>
      </c>
      <c r="M86" s="187">
        <f>+[1]IPCse!$DG88</f>
        <v>2684.400735036435</v>
      </c>
      <c r="N86" s="73">
        <f>+NEA!$P87</f>
        <v>2733.5140999999999</v>
      </c>
      <c r="O86" s="73">
        <f>+NEA!$S87</f>
        <v>2705.3205323537491</v>
      </c>
      <c r="P86" s="187">
        <f>+[1]IPCse!$DH88</f>
        <v>2684.9753468931831</v>
      </c>
      <c r="Q86" s="73">
        <f>+CUY!$P87</f>
        <v>2700.3278</v>
      </c>
      <c r="R86" s="73">
        <f>+CUY!$S87</f>
        <v>2655.4195717726252</v>
      </c>
      <c r="S86" s="187">
        <f>+[1]IPCse!$DI88</f>
        <v>2641.3065343662356</v>
      </c>
      <c r="T86" s="73">
        <f>+PAT!$P87</f>
        <v>2551.6579999999999</v>
      </c>
      <c r="U86" s="73">
        <f>+PAT!$S87</f>
        <v>2561.296178790165</v>
      </c>
      <c r="V86" s="187">
        <f>+[1]IPCse!$DJ88</f>
        <v>2532.6562800583215</v>
      </c>
      <c r="X86" s="169">
        <f t="shared" si="106"/>
        <v>8.8110343354632192E-2</v>
      </c>
      <c r="Y86" s="169">
        <f t="shared" si="107"/>
        <v>8.8902078532239415E-2</v>
      </c>
      <c r="Z86" s="189">
        <f t="shared" si="108"/>
        <v>8.3850801522422636E-2</v>
      </c>
      <c r="AA86" s="169">
        <f t="shared" si="109"/>
        <v>9.1858032604187123E-2</v>
      </c>
      <c r="AB86" s="169">
        <f t="shared" si="110"/>
        <v>9.3553403117768275E-2</v>
      </c>
      <c r="AC86" s="189">
        <f t="shared" si="111"/>
        <v>8.8497962993015156E-2</v>
      </c>
      <c r="AD86" s="169">
        <f t="shared" si="112"/>
        <v>8.699141312977865E-2</v>
      </c>
      <c r="AE86" s="169">
        <f t="shared" si="113"/>
        <v>8.5833392853668311E-2</v>
      </c>
      <c r="AF86" s="189">
        <f t="shared" si="114"/>
        <v>8.1297861576758335E-2</v>
      </c>
      <c r="AG86" s="169">
        <f t="shared" si="115"/>
        <v>8.2300439535002656E-2</v>
      </c>
      <c r="AH86" s="169">
        <f t="shared" si="116"/>
        <v>8.3631248330124031E-2</v>
      </c>
      <c r="AI86" s="189">
        <f t="shared" si="117"/>
        <v>7.9636676704641474E-2</v>
      </c>
      <c r="AJ86" s="169">
        <f t="shared" si="118"/>
        <v>7.8210845833999842E-2</v>
      </c>
      <c r="AK86" s="169">
        <f t="shared" si="119"/>
        <v>7.7366790959226606E-2</v>
      </c>
      <c r="AL86" s="189">
        <f t="shared" si="120"/>
        <v>7.1935777942143453E-2</v>
      </c>
      <c r="AM86" s="169">
        <f t="shared" si="121"/>
        <v>8.1393408898338793E-2</v>
      </c>
      <c r="AN86" s="169">
        <f t="shared" si="122"/>
        <v>8.2367082180993423E-2</v>
      </c>
      <c r="AO86" s="189">
        <f t="shared" si="123"/>
        <v>8.1179404337887284E-2</v>
      </c>
      <c r="AP86" s="169">
        <f t="shared" si="124"/>
        <v>8.7932503670771878E-2</v>
      </c>
      <c r="AQ86" s="169">
        <f t="shared" si="125"/>
        <v>8.4795629659244032E-2</v>
      </c>
      <c r="AR86" s="189">
        <f t="shared" si="126"/>
        <v>7.9148929215142827E-2</v>
      </c>
      <c r="AT86" s="24">
        <f t="shared" si="92"/>
        <v>8.8902078532239415E-2</v>
      </c>
      <c r="AU86" s="24">
        <f t="shared" si="93"/>
        <v>8.3850801522422636E-2</v>
      </c>
      <c r="AV86" s="24">
        <f t="shared" si="127"/>
        <v>5.0512770098167792E-3</v>
      </c>
      <c r="AW86" s="24">
        <f t="shared" si="94"/>
        <v>9.3553403117768275E-2</v>
      </c>
      <c r="AX86" s="24">
        <f t="shared" si="95"/>
        <v>8.8497962993015156E-2</v>
      </c>
      <c r="AY86" s="24">
        <f t="shared" si="128"/>
        <v>5.0554401247531189E-3</v>
      </c>
      <c r="AZ86" s="24">
        <f t="shared" si="96"/>
        <v>8.699141312977865E-2</v>
      </c>
      <c r="BA86" s="24">
        <f t="shared" si="97"/>
        <v>8.1297861576758335E-2</v>
      </c>
      <c r="BB86" s="24">
        <f t="shared" si="129"/>
        <v>5.6935515530203151E-3</v>
      </c>
      <c r="BC86" s="24">
        <f t="shared" si="98"/>
        <v>8.3631248330124031E-2</v>
      </c>
      <c r="BD86" s="24">
        <f t="shared" si="99"/>
        <v>7.9636676704641474E-2</v>
      </c>
      <c r="BE86" s="24">
        <f t="shared" si="130"/>
        <v>3.994571625482557E-3</v>
      </c>
      <c r="BF86" s="24">
        <f t="shared" si="100"/>
        <v>7.8210845833999842E-2</v>
      </c>
      <c r="BG86" s="24">
        <f t="shared" si="101"/>
        <v>7.1935777942143453E-2</v>
      </c>
      <c r="BH86" s="24">
        <f t="shared" si="131"/>
        <v>6.2750678918563896E-3</v>
      </c>
      <c r="BI86" s="24">
        <f t="shared" si="102"/>
        <v>8.2367082180993423E-2</v>
      </c>
      <c r="BJ86" s="24">
        <f t="shared" si="103"/>
        <v>8.1179404337887284E-2</v>
      </c>
      <c r="BK86" s="24">
        <f t="shared" si="132"/>
        <v>1.1876778431061386E-3</v>
      </c>
      <c r="BL86" s="24">
        <f t="shared" si="104"/>
        <v>8.7932503670771878E-2</v>
      </c>
      <c r="BM86" s="24">
        <f t="shared" si="105"/>
        <v>7.9148929215142827E-2</v>
      </c>
      <c r="BN86" s="24">
        <f t="shared" si="133"/>
        <v>8.7835744556290507E-3</v>
      </c>
    </row>
    <row r="87" spans="1:66" x14ac:dyDescent="0.25">
      <c r="A87" s="35">
        <f>+NAC!A88</f>
        <v>45231</v>
      </c>
      <c r="B87" s="73">
        <f>+NAC!P88</f>
        <v>2962.7206000000001</v>
      </c>
      <c r="C87" s="73">
        <f>+NAC!S88</f>
        <v>3017.5741940836733</v>
      </c>
      <c r="D87" s="187">
        <f>+[1]IPCse!$DK89</f>
        <v>3008.4507748510036</v>
      </c>
      <c r="E87" s="73">
        <f>+GBA!$P88</f>
        <v>2921.1626999999999</v>
      </c>
      <c r="F87" s="73">
        <f>+GBA!$S88</f>
        <v>3034.7832239734685</v>
      </c>
      <c r="G87" s="187">
        <f>+[1]IPCse!$DE89</f>
        <v>3023.9939458331532</v>
      </c>
      <c r="H87" s="73">
        <f>+PAM!$P88</f>
        <v>2988.1599000000001</v>
      </c>
      <c r="I87" s="73">
        <f>+PAM!$S88</f>
        <v>3005.0975159906288</v>
      </c>
      <c r="J87" s="187">
        <f>+[1]IPCse!$DF89</f>
        <v>3000.8145555814153</v>
      </c>
      <c r="K87" s="73">
        <f>+NOA!$P88</f>
        <v>3027.3269</v>
      </c>
      <c r="L87" s="73">
        <f>+NOA!$S88</f>
        <v>3025.6444191905466</v>
      </c>
      <c r="M87" s="187">
        <f>+[1]IPCse!$DG89</f>
        <v>3022.3790203793733</v>
      </c>
      <c r="N87" s="73">
        <f>+NEA!$P88</f>
        <v>3099.69</v>
      </c>
      <c r="O87" s="73">
        <f>+NEA!$S88</f>
        <v>3068.002844163691</v>
      </c>
      <c r="P87" s="187">
        <f>+[1]IPCse!$DH89</f>
        <v>3057.0436452807721</v>
      </c>
      <c r="Q87" s="73">
        <f>+CUY!$P88</f>
        <v>3036.6395000000002</v>
      </c>
      <c r="R87" s="73">
        <f>+CUY!$S88</f>
        <v>2996.284870037397</v>
      </c>
      <c r="S87" s="187">
        <f>+[1]IPCse!$DI89</f>
        <v>2996.1562845894077</v>
      </c>
      <c r="T87" s="73">
        <f>+PAT!$P88</f>
        <v>2862.6158</v>
      </c>
      <c r="U87" s="73">
        <f>+PAT!$S88</f>
        <v>2881.8789946296579</v>
      </c>
      <c r="V87" s="187">
        <f>+[1]IPCse!$DJ89</f>
        <v>2858.6639419705348</v>
      </c>
      <c r="X87" s="169">
        <f t="shared" si="106"/>
        <v>0.134036155012214</v>
      </c>
      <c r="Y87" s="169">
        <f t="shared" si="107"/>
        <v>0.13374371914370564</v>
      </c>
      <c r="Z87" s="189">
        <f t="shared" si="108"/>
        <v>0.14082551038815327</v>
      </c>
      <c r="AA87" s="169">
        <f t="shared" si="109"/>
        <v>0.13828668676605593</v>
      </c>
      <c r="AB87" s="169">
        <f t="shared" si="110"/>
        <v>0.13580158603067272</v>
      </c>
      <c r="AC87" s="189">
        <f t="shared" si="111"/>
        <v>0.14573699296229914</v>
      </c>
      <c r="AD87" s="169">
        <f t="shared" si="112"/>
        <v>0.13377176232999033</v>
      </c>
      <c r="AE87" s="169">
        <f t="shared" si="113"/>
        <v>0.1357585861708992</v>
      </c>
      <c r="AF87" s="189">
        <f t="shared" si="114"/>
        <v>0.14029771937578461</v>
      </c>
      <c r="AG87" s="169">
        <f t="shared" si="115"/>
        <v>0.12368339646982518</v>
      </c>
      <c r="AH87" s="169">
        <f t="shared" si="116"/>
        <v>0.1201603500866224</v>
      </c>
      <c r="AI87" s="189">
        <f t="shared" si="117"/>
        <v>0.12590455699541847</v>
      </c>
      <c r="AJ87" s="169">
        <f t="shared" si="118"/>
        <v>0.13395793348934992</v>
      </c>
      <c r="AK87" s="169">
        <f t="shared" si="119"/>
        <v>0.13406260273875659</v>
      </c>
      <c r="AL87" s="189">
        <f t="shared" si="120"/>
        <v>0.13857419540857752</v>
      </c>
      <c r="AM87" s="169">
        <f t="shared" si="121"/>
        <v>0.12454476823147176</v>
      </c>
      <c r="AN87" s="169">
        <f t="shared" si="122"/>
        <v>0.12836589060659342</v>
      </c>
      <c r="AO87" s="189">
        <f t="shared" si="123"/>
        <v>0.13434629627655692</v>
      </c>
      <c r="AP87" s="169">
        <f t="shared" si="124"/>
        <v>0.12186499914957261</v>
      </c>
      <c r="AQ87" s="169">
        <f t="shared" si="125"/>
        <v>0.12516428927439427</v>
      </c>
      <c r="AR87" s="189">
        <f t="shared" si="126"/>
        <v>0.12872163683605176</v>
      </c>
      <c r="AT87" s="24">
        <f t="shared" si="92"/>
        <v>0.14082551038815327</v>
      </c>
      <c r="AU87" s="24">
        <f t="shared" si="93"/>
        <v>0.13374371914370564</v>
      </c>
      <c r="AV87" s="24">
        <f t="shared" si="127"/>
        <v>7.0817912444476327E-3</v>
      </c>
      <c r="AW87" s="24">
        <f t="shared" si="94"/>
        <v>0.14573699296229914</v>
      </c>
      <c r="AX87" s="24">
        <f t="shared" si="95"/>
        <v>0.13580158603067272</v>
      </c>
      <c r="AY87" s="24">
        <f t="shared" si="128"/>
        <v>9.9354069316264226E-3</v>
      </c>
      <c r="AZ87" s="24">
        <f t="shared" si="96"/>
        <v>0.14029771937578461</v>
      </c>
      <c r="BA87" s="24">
        <f t="shared" si="97"/>
        <v>0.13377176232999033</v>
      </c>
      <c r="BB87" s="24">
        <f t="shared" si="129"/>
        <v>6.5259570457942839E-3</v>
      </c>
      <c r="BC87" s="24">
        <f t="shared" si="98"/>
        <v>0.12590455699541847</v>
      </c>
      <c r="BD87" s="24">
        <f t="shared" si="99"/>
        <v>0.1201603500866224</v>
      </c>
      <c r="BE87" s="24">
        <f t="shared" si="130"/>
        <v>5.7442069087960679E-3</v>
      </c>
      <c r="BF87" s="24">
        <f t="shared" si="100"/>
        <v>0.13857419540857752</v>
      </c>
      <c r="BG87" s="24">
        <f t="shared" si="101"/>
        <v>0.13395793348934992</v>
      </c>
      <c r="BH87" s="24">
        <f t="shared" si="131"/>
        <v>4.6162619192275933E-3</v>
      </c>
      <c r="BI87" s="24">
        <f t="shared" si="102"/>
        <v>0.13434629627655692</v>
      </c>
      <c r="BJ87" s="24">
        <f t="shared" si="103"/>
        <v>0.12454476823147176</v>
      </c>
      <c r="BK87" s="24">
        <f t="shared" si="132"/>
        <v>9.8015280450851616E-3</v>
      </c>
      <c r="BL87" s="24">
        <f t="shared" si="104"/>
        <v>0.12872163683605176</v>
      </c>
      <c r="BM87" s="24">
        <f t="shared" si="105"/>
        <v>0.12186499914957261</v>
      </c>
      <c r="BN87" s="24">
        <f t="shared" si="133"/>
        <v>6.8566376864791501E-3</v>
      </c>
    </row>
    <row r="88" spans="1:66" x14ac:dyDescent="0.25">
      <c r="A88" s="35">
        <f>+NAC!A89</f>
        <v>45261</v>
      </c>
      <c r="B88" s="73">
        <f>+NAC!P89</f>
        <v>3799.9486999999999</v>
      </c>
      <c r="C88" s="73">
        <f>+NAC!S89</f>
        <v>3787.6220590630214</v>
      </c>
      <c r="D88" s="187">
        <f>+[1]IPCse!$DK90</f>
        <v>3793.6827668132</v>
      </c>
      <c r="E88" s="73">
        <f>+GBA!$P89</f>
        <v>3753.6556999999998</v>
      </c>
      <c r="F88" s="73">
        <f>+GBA!$S89</f>
        <v>3811.7738685091608</v>
      </c>
      <c r="G88" s="187">
        <f>+[1]IPCse!$DE90</f>
        <v>3830.25363458935</v>
      </c>
      <c r="H88" s="73">
        <f>+PAM!$P89</f>
        <v>3826.0671000000002</v>
      </c>
      <c r="I88" s="73">
        <f>+PAM!$S89</f>
        <v>3764.9719702445454</v>
      </c>
      <c r="J88" s="187">
        <f>+[1]IPCse!$DF90</f>
        <v>3766.5746235107017</v>
      </c>
      <c r="K88" s="73">
        <f>+NOA!$P89</f>
        <v>3875.9578999999999</v>
      </c>
      <c r="L88" s="73">
        <f>+NOA!$S89</f>
        <v>3786.6725311829418</v>
      </c>
      <c r="M88" s="187">
        <f>+[1]IPCse!$DG90</f>
        <v>3790.25297761109</v>
      </c>
      <c r="N88" s="73">
        <f>+NEA!$P89</f>
        <v>4016.5990000000002</v>
      </c>
      <c r="O88" s="73">
        <f>+NEA!$S89</f>
        <v>3935.2710685525954</v>
      </c>
      <c r="P88" s="187">
        <f>+[1]IPCse!$DH90</f>
        <v>3909.9979715381396</v>
      </c>
      <c r="Q88" s="73">
        <f>+CUY!$P89</f>
        <v>3894.9068000000002</v>
      </c>
      <c r="R88" s="73">
        <f>+CUY!$S89</f>
        <v>3750.4567175317875</v>
      </c>
      <c r="S88" s="187">
        <f>+[1]IPCse!$DI90</f>
        <v>3757.5796467468122</v>
      </c>
      <c r="T88" s="73">
        <f>+PAT!$P89</f>
        <v>3619.7905000000001</v>
      </c>
      <c r="U88" s="73">
        <f>+PAT!$S89</f>
        <v>3584.0561059737524</v>
      </c>
      <c r="V88" s="187">
        <f>+[1]IPCse!$DJ90</f>
        <v>3570.3209056089795</v>
      </c>
      <c r="X88" s="169">
        <f t="shared" si="106"/>
        <v>0.28258759870910533</v>
      </c>
      <c r="Y88" s="169">
        <f t="shared" si="107"/>
        <v>0.25518771551305086</v>
      </c>
      <c r="Z88" s="189">
        <f t="shared" si="108"/>
        <v>0.26100875524582445</v>
      </c>
      <c r="AA88" s="169">
        <f t="shared" si="109"/>
        <v>0.28498686499043679</v>
      </c>
      <c r="AB88" s="169">
        <f t="shared" si="110"/>
        <v>0.25602838397082328</v>
      </c>
      <c r="AC88" s="189">
        <f t="shared" si="111"/>
        <v>0.26662080123115484</v>
      </c>
      <c r="AD88" s="169">
        <f t="shared" si="112"/>
        <v>0.28040909055770413</v>
      </c>
      <c r="AE88" s="169">
        <f t="shared" si="113"/>
        <v>0.25286182901236876</v>
      </c>
      <c r="AF88" s="189">
        <f t="shared" si="114"/>
        <v>0.25518406877392619</v>
      </c>
      <c r="AG88" s="169">
        <f t="shared" si="115"/>
        <v>0.28032354219823441</v>
      </c>
      <c r="AH88" s="169">
        <f t="shared" si="116"/>
        <v>0.25152595829353719</v>
      </c>
      <c r="AI88" s="189">
        <f t="shared" si="117"/>
        <v>0.25406276051219145</v>
      </c>
      <c r="AJ88" s="169">
        <f t="shared" si="118"/>
        <v>0.29580667744193767</v>
      </c>
      <c r="AK88" s="169">
        <f t="shared" si="119"/>
        <v>0.28268168852539444</v>
      </c>
      <c r="AL88" s="189">
        <f t="shared" si="120"/>
        <v>0.27901280623653912</v>
      </c>
      <c r="AM88" s="169">
        <f t="shared" si="121"/>
        <v>0.28263720471264375</v>
      </c>
      <c r="AN88" s="169">
        <f t="shared" si="122"/>
        <v>0.25170231810601429</v>
      </c>
      <c r="AO88" s="189">
        <f t="shared" si="123"/>
        <v>0.25413339286530223</v>
      </c>
      <c r="AP88" s="169">
        <f t="shared" si="124"/>
        <v>0.26450447873584704</v>
      </c>
      <c r="AQ88" s="169">
        <f t="shared" si="125"/>
        <v>0.24365253109259344</v>
      </c>
      <c r="AR88" s="189">
        <f t="shared" si="126"/>
        <v>0.24894740273244054</v>
      </c>
      <c r="AT88" s="24">
        <f t="shared" si="92"/>
        <v>0.28258759870910533</v>
      </c>
      <c r="AU88" s="24">
        <f t="shared" si="93"/>
        <v>0.25518771551305086</v>
      </c>
      <c r="AV88" s="24">
        <f t="shared" si="127"/>
        <v>2.7399883196054464E-2</v>
      </c>
      <c r="AW88" s="24">
        <f t="shared" si="94"/>
        <v>0.28498686499043679</v>
      </c>
      <c r="AX88" s="24">
        <f t="shared" si="95"/>
        <v>0.25602838397082328</v>
      </c>
      <c r="AY88" s="24">
        <f t="shared" si="128"/>
        <v>2.8958481019613513E-2</v>
      </c>
      <c r="AZ88" s="24">
        <f t="shared" si="96"/>
        <v>0.28040909055770413</v>
      </c>
      <c r="BA88" s="24">
        <f t="shared" si="97"/>
        <v>0.25286182901236876</v>
      </c>
      <c r="BB88" s="24">
        <f t="shared" si="129"/>
        <v>2.7547261545335378E-2</v>
      </c>
      <c r="BC88" s="24">
        <f t="shared" si="98"/>
        <v>0.28032354219823441</v>
      </c>
      <c r="BD88" s="24">
        <f t="shared" si="99"/>
        <v>0.25152595829353719</v>
      </c>
      <c r="BE88" s="24">
        <f t="shared" si="130"/>
        <v>2.8797583904697222E-2</v>
      </c>
      <c r="BF88" s="24">
        <f t="shared" si="100"/>
        <v>0.29580667744193767</v>
      </c>
      <c r="BG88" s="24">
        <f t="shared" si="101"/>
        <v>0.27901280623653912</v>
      </c>
      <c r="BH88" s="24">
        <f t="shared" si="131"/>
        <v>1.6793871205398547E-2</v>
      </c>
      <c r="BI88" s="24">
        <f t="shared" si="102"/>
        <v>0.28263720471264375</v>
      </c>
      <c r="BJ88" s="24">
        <f t="shared" si="103"/>
        <v>0.25170231810601429</v>
      </c>
      <c r="BK88" s="24">
        <f t="shared" si="132"/>
        <v>3.0934886606629464E-2</v>
      </c>
      <c r="BL88" s="24">
        <f t="shared" si="104"/>
        <v>0.26450447873584704</v>
      </c>
      <c r="BM88" s="24">
        <f t="shared" si="105"/>
        <v>0.24365253109259344</v>
      </c>
      <c r="BN88" s="24">
        <f t="shared" si="133"/>
        <v>2.0851947643253599E-2</v>
      </c>
    </row>
    <row r="89" spans="1:66" x14ac:dyDescent="0.25">
      <c r="A89" s="35">
        <f>+NAC!A90</f>
        <v>45292</v>
      </c>
      <c r="B89" s="73">
        <f>+NAC!P90</f>
        <v>4568.1648999999998</v>
      </c>
      <c r="C89" s="73">
        <f>+NAC!S90</f>
        <v>4568.2928487592717</v>
      </c>
      <c r="D89" s="187">
        <f>+[1]IPCse!$DK91</f>
        <v>4582.4724987037343</v>
      </c>
      <c r="E89" s="73">
        <f>+GBA!$P90</f>
        <v>4466.8319000000001</v>
      </c>
      <c r="F89" s="73">
        <f>+GBA!$S90</f>
        <v>4574.2064019583086</v>
      </c>
      <c r="G89" s="187">
        <f>+[1]IPCse!$DE91</f>
        <v>4594.4607156280226</v>
      </c>
      <c r="H89" s="73">
        <f>+PAM!$P90</f>
        <v>4618.6466</v>
      </c>
      <c r="I89" s="73">
        <f>+PAM!$S90</f>
        <v>4555.9656845804666</v>
      </c>
      <c r="J89" s="187">
        <f>+[1]IPCse!$DF91</f>
        <v>4568.3315298181051</v>
      </c>
      <c r="K89" s="73">
        <f>+NOA!$P90</f>
        <v>4729.8356999999996</v>
      </c>
      <c r="L89" s="73">
        <f>+NOA!$S90</f>
        <v>4591.8835550454969</v>
      </c>
      <c r="M89" s="187">
        <f>+[1]IPCse!$DG91</f>
        <v>4603.4031798360029</v>
      </c>
      <c r="N89" s="73">
        <f>+NEA!$P90</f>
        <v>4809.8046999999997</v>
      </c>
      <c r="O89" s="73">
        <f>+NEA!$S90</f>
        <v>4675.4766508239491</v>
      </c>
      <c r="P89" s="187">
        <f>+[1]IPCse!$DH91</f>
        <v>4672.3915464842003</v>
      </c>
      <c r="Q89" s="73">
        <f>+CUY!$P90</f>
        <v>4741.3152</v>
      </c>
      <c r="R89" s="73">
        <f>+CUY!$S90</f>
        <v>4557.5227295587129</v>
      </c>
      <c r="S89" s="187">
        <f>+[1]IPCse!$DI91</f>
        <v>4577.9839519746592</v>
      </c>
      <c r="T89" s="73">
        <f>+PAT!$P90</f>
        <v>4505.8181000000004</v>
      </c>
      <c r="U89" s="73">
        <f>+PAT!$S90</f>
        <v>4441.2822936491184</v>
      </c>
      <c r="V89" s="187">
        <f>+[1]IPCse!$DJ91</f>
        <v>4455.9251806661814</v>
      </c>
      <c r="X89" s="169">
        <f t="shared" si="106"/>
        <v>0.2021648871207129</v>
      </c>
      <c r="Y89" s="169">
        <f t="shared" si="107"/>
        <v>0.20611105794683526</v>
      </c>
      <c r="Z89" s="189">
        <f t="shared" si="108"/>
        <v>0.20792190079539519</v>
      </c>
      <c r="AA89" s="169">
        <f t="shared" si="109"/>
        <v>0.18999510264087371</v>
      </c>
      <c r="AB89" s="169">
        <f t="shared" si="110"/>
        <v>0.20002039988467257</v>
      </c>
      <c r="AC89" s="189">
        <f t="shared" si="111"/>
        <v>0.19951866219444359</v>
      </c>
      <c r="AD89" s="169">
        <f t="shared" si="112"/>
        <v>0.20715253530185085</v>
      </c>
      <c r="AE89" s="169">
        <f t="shared" si="113"/>
        <v>0.21009285609224437</v>
      </c>
      <c r="AF89" s="189">
        <f t="shared" si="114"/>
        <v>0.2128610173558998</v>
      </c>
      <c r="AG89" s="169">
        <f t="shared" si="115"/>
        <v>0.220301102857696</v>
      </c>
      <c r="AH89" s="169">
        <f t="shared" si="116"/>
        <v>0.21264342697492511</v>
      </c>
      <c r="AI89" s="189">
        <f t="shared" si="117"/>
        <v>0.2145371844645112</v>
      </c>
      <c r="AJ89" s="169">
        <f t="shared" si="118"/>
        <v>0.19748192438428624</v>
      </c>
      <c r="AK89" s="169">
        <f t="shared" si="119"/>
        <v>0.18809519582690482</v>
      </c>
      <c r="AL89" s="189">
        <f t="shared" si="120"/>
        <v>0.19498567019617807</v>
      </c>
      <c r="AM89" s="169">
        <f t="shared" si="121"/>
        <v>0.21731159266763456</v>
      </c>
      <c r="AN89" s="169">
        <f t="shared" si="122"/>
        <v>0.21519139475846649</v>
      </c>
      <c r="AO89" s="189">
        <f t="shared" si="123"/>
        <v>0.21833317783114081</v>
      </c>
      <c r="AP89" s="169">
        <f t="shared" si="124"/>
        <v>0.24477317126502229</v>
      </c>
      <c r="AQ89" s="169">
        <f t="shared" si="125"/>
        <v>0.23917766974869004</v>
      </c>
      <c r="AR89" s="189">
        <f t="shared" si="126"/>
        <v>0.24804612763685085</v>
      </c>
      <c r="AT89" s="24">
        <f t="shared" si="92"/>
        <v>0.20792190079539519</v>
      </c>
      <c r="AU89" s="24">
        <f t="shared" si="93"/>
        <v>0.2021648871207129</v>
      </c>
      <c r="AV89" s="24">
        <f t="shared" si="127"/>
        <v>5.7570136746822875E-3</v>
      </c>
      <c r="AW89" s="24">
        <f t="shared" si="94"/>
        <v>0.20002039988467257</v>
      </c>
      <c r="AX89" s="24">
        <f t="shared" si="95"/>
        <v>0.18999510264087371</v>
      </c>
      <c r="AY89" s="24">
        <f t="shared" si="128"/>
        <v>1.0025297243798859E-2</v>
      </c>
      <c r="AZ89" s="24">
        <f t="shared" si="96"/>
        <v>0.2128610173558998</v>
      </c>
      <c r="BA89" s="24">
        <f t="shared" si="97"/>
        <v>0.20715253530185085</v>
      </c>
      <c r="BB89" s="24">
        <f t="shared" si="129"/>
        <v>5.7084820540489467E-3</v>
      </c>
      <c r="BC89" s="24">
        <f t="shared" si="98"/>
        <v>0.220301102857696</v>
      </c>
      <c r="BD89" s="24">
        <f t="shared" si="99"/>
        <v>0.21264342697492511</v>
      </c>
      <c r="BE89" s="24">
        <f t="shared" si="130"/>
        <v>7.6576758827708868E-3</v>
      </c>
      <c r="BF89" s="24">
        <f t="shared" si="100"/>
        <v>0.19748192438428624</v>
      </c>
      <c r="BG89" s="24">
        <f t="shared" si="101"/>
        <v>0.18809519582690482</v>
      </c>
      <c r="BH89" s="24">
        <f t="shared" si="131"/>
        <v>9.3867285573814296E-3</v>
      </c>
      <c r="BI89" s="24">
        <f t="shared" si="102"/>
        <v>0.21833317783114081</v>
      </c>
      <c r="BJ89" s="24">
        <f t="shared" si="103"/>
        <v>0.21519139475846649</v>
      </c>
      <c r="BK89" s="24">
        <f t="shared" si="132"/>
        <v>3.1417830726743201E-3</v>
      </c>
      <c r="BL89" s="24">
        <f t="shared" si="104"/>
        <v>0.24804612763685085</v>
      </c>
      <c r="BM89" s="24">
        <f t="shared" si="105"/>
        <v>0.23917766974869004</v>
      </c>
      <c r="BN89" s="24">
        <f t="shared" si="133"/>
        <v>8.8684578881608189E-3</v>
      </c>
    </row>
    <row r="90" spans="1:66" x14ac:dyDescent="0.25">
      <c r="A90" s="35">
        <f>+NAC!A91</f>
        <v>45323</v>
      </c>
      <c r="B90" s="73">
        <f>+NAC!P91</f>
        <v>5129.5987999999998</v>
      </c>
      <c r="C90" s="73">
        <f>+NAC!S91</f>
        <v>5077.2234906620306</v>
      </c>
      <c r="D90" s="187">
        <f>+[1]IPCse!$DK92</f>
        <v>5099.6556847754136</v>
      </c>
      <c r="E90" s="73">
        <f>+GBA!$P91</f>
        <v>5042.3311999999996</v>
      </c>
      <c r="F90" s="73">
        <f>+GBA!$S91</f>
        <v>5092.9812828016438</v>
      </c>
      <c r="G90" s="187">
        <f>+[1]IPCse!$DE92</f>
        <v>5133.8160956012971</v>
      </c>
      <c r="H90" s="73">
        <f>+PAM!$P91</f>
        <v>5179.1719000000003</v>
      </c>
      <c r="I90" s="73">
        <f>+PAM!$S91</f>
        <v>5055.2039042905271</v>
      </c>
      <c r="J90" s="187">
        <f>+[1]IPCse!$DF92</f>
        <v>5073.7266807212218</v>
      </c>
      <c r="K90" s="73">
        <f>+NOA!$P91</f>
        <v>5239.4148999999998</v>
      </c>
      <c r="L90" s="73">
        <f>+NOA!$S91</f>
        <v>5052.2971228575307</v>
      </c>
      <c r="M90" s="187">
        <f>+[1]IPCse!$DG92</f>
        <v>5069.0087906617173</v>
      </c>
      <c r="N90" s="73">
        <f>+NEA!$P91</f>
        <v>5303.1268</v>
      </c>
      <c r="O90" s="73">
        <f>+NEA!$S91</f>
        <v>5133.8531484344958</v>
      </c>
      <c r="P90" s="187">
        <f>+[1]IPCse!$DH92</f>
        <v>5134.9407594136319</v>
      </c>
      <c r="Q90" s="73">
        <f>+CUY!$P91</f>
        <v>5354.9974000000002</v>
      </c>
      <c r="R90" s="73">
        <f>+CUY!$S91</f>
        <v>5109.8345204188463</v>
      </c>
      <c r="S90" s="187">
        <f>+[1]IPCse!$DI92</f>
        <v>5124.813159605993</v>
      </c>
      <c r="T90" s="73">
        <f>+PAT!$P91</f>
        <v>5022.7575999999999</v>
      </c>
      <c r="U90" s="73">
        <f>+PAT!$S91</f>
        <v>4912.7856501282258</v>
      </c>
      <c r="V90" s="187">
        <f>+[1]IPCse!$DJ92</f>
        <v>4942.5367180975454</v>
      </c>
      <c r="X90" s="169">
        <f t="shared" si="106"/>
        <v>0.12290140839705677</v>
      </c>
      <c r="Y90" s="169">
        <f t="shared" si="107"/>
        <v>0.11140499498428214</v>
      </c>
      <c r="Z90" s="189">
        <f t="shared" si="108"/>
        <v>0.11286116528096501</v>
      </c>
      <c r="AA90" s="169">
        <f t="shared" si="109"/>
        <v>0.12883836080780187</v>
      </c>
      <c r="AB90" s="169">
        <f t="shared" si="110"/>
        <v>0.11341308967195651</v>
      </c>
      <c r="AC90" s="189">
        <f t="shared" si="111"/>
        <v>0.11739253273809935</v>
      </c>
      <c r="AD90" s="169">
        <f t="shared" si="112"/>
        <v>0.12136137456370877</v>
      </c>
      <c r="AE90" s="169">
        <f t="shared" si="113"/>
        <v>0.10957901228266875</v>
      </c>
      <c r="AF90" s="189">
        <f t="shared" si="114"/>
        <v>0.11063013872884131</v>
      </c>
      <c r="AG90" s="169">
        <f t="shared" si="115"/>
        <v>0.10773718841861668</v>
      </c>
      <c r="AH90" s="169">
        <f t="shared" si="116"/>
        <v>0.10026682129300468</v>
      </c>
      <c r="AI90" s="189">
        <f t="shared" si="117"/>
        <v>0.10114378268346713</v>
      </c>
      <c r="AJ90" s="169">
        <f t="shared" si="118"/>
        <v>0.10256593162711991</v>
      </c>
      <c r="AK90" s="169">
        <f t="shared" si="119"/>
        <v>9.8038452941427545E-2</v>
      </c>
      <c r="AL90" s="189">
        <f t="shared" si="120"/>
        <v>9.8996243856635413E-2</v>
      </c>
      <c r="AM90" s="169">
        <f t="shared" si="121"/>
        <v>0.12943290503023297</v>
      </c>
      <c r="AN90" s="169">
        <f t="shared" si="122"/>
        <v>0.12118684286048786</v>
      </c>
      <c r="AO90" s="189">
        <f t="shared" si="123"/>
        <v>0.11944760256214204</v>
      </c>
      <c r="AP90" s="169">
        <f t="shared" si="124"/>
        <v>0.11472711248596545</v>
      </c>
      <c r="AQ90" s="169">
        <f t="shared" si="125"/>
        <v>0.10616378903753554</v>
      </c>
      <c r="AR90" s="189">
        <f t="shared" si="126"/>
        <v>0.10920550002561158</v>
      </c>
      <c r="AT90" s="24">
        <f t="shared" si="92"/>
        <v>0.12290140839705677</v>
      </c>
      <c r="AU90" s="24">
        <f t="shared" si="93"/>
        <v>0.11140499498428214</v>
      </c>
      <c r="AV90" s="24">
        <f t="shared" si="127"/>
        <v>1.1496413412774631E-2</v>
      </c>
      <c r="AW90" s="24">
        <f t="shared" si="94"/>
        <v>0.12883836080780187</v>
      </c>
      <c r="AX90" s="24">
        <f t="shared" si="95"/>
        <v>0.11341308967195651</v>
      </c>
      <c r="AY90" s="24">
        <f t="shared" si="128"/>
        <v>1.5425271135845353E-2</v>
      </c>
      <c r="AZ90" s="24">
        <f t="shared" si="96"/>
        <v>0.12136137456370877</v>
      </c>
      <c r="BA90" s="24">
        <f t="shared" si="97"/>
        <v>0.10957901228266875</v>
      </c>
      <c r="BB90" s="24">
        <f t="shared" si="129"/>
        <v>1.1782362281040015E-2</v>
      </c>
      <c r="BC90" s="24">
        <f t="shared" si="98"/>
        <v>0.10773718841861668</v>
      </c>
      <c r="BD90" s="24">
        <f t="shared" si="99"/>
        <v>0.10026682129300468</v>
      </c>
      <c r="BE90" s="24">
        <f t="shared" si="130"/>
        <v>7.4703671256119986E-3</v>
      </c>
      <c r="BF90" s="24">
        <f t="shared" si="100"/>
        <v>0.10256593162711991</v>
      </c>
      <c r="BG90" s="24">
        <f t="shared" si="101"/>
        <v>9.8038452941427545E-2</v>
      </c>
      <c r="BH90" s="24">
        <f t="shared" si="131"/>
        <v>4.5274786856923654E-3</v>
      </c>
      <c r="BI90" s="24">
        <f t="shared" si="102"/>
        <v>0.12943290503023297</v>
      </c>
      <c r="BJ90" s="24">
        <f t="shared" si="103"/>
        <v>0.11944760256214204</v>
      </c>
      <c r="BK90" s="24">
        <f t="shared" si="132"/>
        <v>9.9853024680909286E-3</v>
      </c>
      <c r="BL90" s="24">
        <f t="shared" si="104"/>
        <v>0.11472711248596545</v>
      </c>
      <c r="BM90" s="24">
        <f t="shared" si="105"/>
        <v>0.10616378903753554</v>
      </c>
      <c r="BN90" s="24">
        <f t="shared" si="133"/>
        <v>8.5633234484299159E-3</v>
      </c>
    </row>
    <row r="91" spans="1:66" x14ac:dyDescent="0.25">
      <c r="A91" s="35">
        <f>+NAC!A92</f>
        <v>45352</v>
      </c>
      <c r="B91" s="73">
        <f>+NAC!P92</f>
        <v>5612.3990999999996</v>
      </c>
      <c r="C91" s="73">
        <f>+NAC!S92</f>
        <v>5563.6140920517873</v>
      </c>
      <c r="D91" s="187">
        <f>+[1]IPCse!$DK93</f>
        <v>5537.8857342940673</v>
      </c>
      <c r="E91" s="73">
        <f>+GBA!$P92</f>
        <v>5530.6354000000001</v>
      </c>
      <c r="F91" s="73">
        <f>+GBA!$S92</f>
        <v>5596.0785071541386</v>
      </c>
      <c r="G91" s="187">
        <f>+[1]IPCse!$DE93</f>
        <v>5584.3130758166853</v>
      </c>
      <c r="H91" s="73">
        <f>+PAM!$P92</f>
        <v>5679.6896999999999</v>
      </c>
      <c r="I91" s="73">
        <f>+PAM!$S92</f>
        <v>5549.1754315565995</v>
      </c>
      <c r="J91" s="187">
        <f>+[1]IPCse!$DF93</f>
        <v>5525.1020711102046</v>
      </c>
      <c r="K91" s="73">
        <f>+NOA!$P92</f>
        <v>5653.9534999999996</v>
      </c>
      <c r="L91" s="73">
        <f>+NOA!$S92</f>
        <v>5432.729284639413</v>
      </c>
      <c r="M91" s="187">
        <f>+[1]IPCse!$DG93</f>
        <v>5414.6405468512785</v>
      </c>
      <c r="N91" s="73">
        <f>+NEA!$P92</f>
        <v>5737.4418999999998</v>
      </c>
      <c r="O91" s="73">
        <f>+NEA!$S92</f>
        <v>5526.1059142268605</v>
      </c>
      <c r="P91" s="187">
        <f>+[1]IPCse!$DH93</f>
        <v>5515.7445969258515</v>
      </c>
      <c r="Q91" s="73">
        <f>+CUY!$P92</f>
        <v>5823.9408999999996</v>
      </c>
      <c r="R91" s="73">
        <f>+CUY!$S92</f>
        <v>5555.6262520418832</v>
      </c>
      <c r="S91" s="187">
        <f>+[1]IPCse!$DI93</f>
        <v>5535.5922434211188</v>
      </c>
      <c r="T91" s="73">
        <f>+PAT!$P92</f>
        <v>5486.3941000000004</v>
      </c>
      <c r="U91" s="73">
        <f>+PAT!$S92</f>
        <v>5382.8475700407307</v>
      </c>
      <c r="V91" s="187">
        <f>+[1]IPCse!$DJ93</f>
        <v>5389.7080100708563</v>
      </c>
      <c r="X91" s="169">
        <f t="shared" si="106"/>
        <v>9.4120479753699193E-2</v>
      </c>
      <c r="Y91" s="169">
        <f t="shared" si="107"/>
        <v>9.5798540734777671E-2</v>
      </c>
      <c r="Z91" s="189">
        <f t="shared" si="108"/>
        <v>8.5933262284148437E-2</v>
      </c>
      <c r="AA91" s="169">
        <f t="shared" si="109"/>
        <v>9.6840961180812757E-2</v>
      </c>
      <c r="AB91" s="169">
        <f t="shared" si="110"/>
        <v>9.8782460884235146E-2</v>
      </c>
      <c r="AC91" s="189">
        <f t="shared" si="111"/>
        <v>8.775089949197401E-2</v>
      </c>
      <c r="AD91" s="169">
        <f t="shared" si="112"/>
        <v>9.6640507336703596E-2</v>
      </c>
      <c r="AE91" s="169">
        <f t="shared" si="113"/>
        <v>9.7715450576943308E-2</v>
      </c>
      <c r="AF91" s="189">
        <f t="shared" si="114"/>
        <v>8.896328454271818E-2</v>
      </c>
      <c r="AG91" s="169">
        <f t="shared" si="115"/>
        <v>7.9119254327425059E-2</v>
      </c>
      <c r="AH91" s="169">
        <f t="shared" si="116"/>
        <v>7.5298849717435834E-2</v>
      </c>
      <c r="AI91" s="189">
        <f t="shared" si="117"/>
        <v>6.8185274570108145E-2</v>
      </c>
      <c r="AJ91" s="169">
        <f t="shared" si="118"/>
        <v>8.1897928595635383E-2</v>
      </c>
      <c r="AK91" s="169">
        <f t="shared" si="119"/>
        <v>7.6405139463713967E-2</v>
      </c>
      <c r="AL91" s="189">
        <f t="shared" si="120"/>
        <v>7.4159343866647465E-2</v>
      </c>
      <c r="AM91" s="169">
        <f t="shared" si="121"/>
        <v>8.7571190977608904E-2</v>
      </c>
      <c r="AN91" s="169">
        <f t="shared" si="122"/>
        <v>8.7241911619966972E-2</v>
      </c>
      <c r="AO91" s="189">
        <f t="shared" si="123"/>
        <v>8.0154938535692333E-2</v>
      </c>
      <c r="AP91" s="169">
        <f t="shared" si="124"/>
        <v>9.230716210553358E-2</v>
      </c>
      <c r="AQ91" s="169">
        <f t="shared" si="125"/>
        <v>9.5681341175598789E-2</v>
      </c>
      <c r="AR91" s="189">
        <f t="shared" si="126"/>
        <v>9.0474045511073742E-2</v>
      </c>
      <c r="AT91" s="24">
        <f t="shared" si="92"/>
        <v>9.5798540734777671E-2</v>
      </c>
      <c r="AU91" s="24">
        <f t="shared" si="93"/>
        <v>8.5933262284148437E-2</v>
      </c>
      <c r="AV91" s="24">
        <f t="shared" si="127"/>
        <v>9.8652784506292335E-3</v>
      </c>
      <c r="AW91" s="24">
        <f t="shared" si="94"/>
        <v>9.8782460884235146E-2</v>
      </c>
      <c r="AX91" s="24">
        <f t="shared" si="95"/>
        <v>8.775089949197401E-2</v>
      </c>
      <c r="AY91" s="24">
        <f t="shared" si="128"/>
        <v>1.1031561392261136E-2</v>
      </c>
      <c r="AZ91" s="24">
        <f t="shared" si="96"/>
        <v>9.7715450576943308E-2</v>
      </c>
      <c r="BA91" s="24">
        <f t="shared" si="97"/>
        <v>8.896328454271818E-2</v>
      </c>
      <c r="BB91" s="24">
        <f t="shared" si="129"/>
        <v>8.7521660342251284E-3</v>
      </c>
      <c r="BC91" s="24">
        <f t="shared" si="98"/>
        <v>7.9119254327425059E-2</v>
      </c>
      <c r="BD91" s="24">
        <f t="shared" si="99"/>
        <v>6.8185274570108145E-2</v>
      </c>
      <c r="BE91" s="24">
        <f t="shared" si="130"/>
        <v>1.0933979757316914E-2</v>
      </c>
      <c r="BF91" s="24">
        <f t="shared" si="100"/>
        <v>8.1897928595635383E-2</v>
      </c>
      <c r="BG91" s="24">
        <f t="shared" si="101"/>
        <v>7.4159343866647465E-2</v>
      </c>
      <c r="BH91" s="24">
        <f t="shared" si="131"/>
        <v>7.7385847289879184E-3</v>
      </c>
      <c r="BI91" s="24">
        <f t="shared" si="102"/>
        <v>8.7571190977608904E-2</v>
      </c>
      <c r="BJ91" s="24">
        <f t="shared" si="103"/>
        <v>8.0154938535692333E-2</v>
      </c>
      <c r="BK91" s="24">
        <f t="shared" si="132"/>
        <v>7.416252441916571E-3</v>
      </c>
      <c r="BL91" s="24">
        <f t="shared" si="104"/>
        <v>9.5681341175598789E-2</v>
      </c>
      <c r="BM91" s="24">
        <f t="shared" si="105"/>
        <v>9.0474045511073742E-2</v>
      </c>
      <c r="BN91" s="24">
        <f t="shared" si="133"/>
        <v>5.2072956645250468E-3</v>
      </c>
    </row>
    <row r="92" spans="1:66" x14ac:dyDescent="0.25">
      <c r="A92" s="35">
        <f>+NAC!A93</f>
        <v>45383</v>
      </c>
      <c r="B92" s="73">
        <f>+NAC!P93</f>
        <v>5965.8926000000001</v>
      </c>
      <c r="C92" s="73">
        <f>+NAC!S93</f>
        <v>5940.4978885457303</v>
      </c>
      <c r="D92" s="187">
        <f>+[1]IPCse!$DK94</f>
        <v>5906.4143689802104</v>
      </c>
      <c r="E92" s="73">
        <f>+GBA!$P93</f>
        <v>5884.3477999999996</v>
      </c>
      <c r="F92" s="73">
        <f>+GBA!$S93</f>
        <v>5975.71435930196</v>
      </c>
      <c r="G92" s="187">
        <f>+[1]IPCse!$DE94</f>
        <v>5956.848677349496</v>
      </c>
      <c r="H92" s="73">
        <f>+PAM!$P93</f>
        <v>6044.5825000000004</v>
      </c>
      <c r="I92" s="73">
        <f>+PAM!$S93</f>
        <v>5927.0713089324945</v>
      </c>
      <c r="J92" s="187">
        <f>+[1]IPCse!$DF94</f>
        <v>5891.5922502606154</v>
      </c>
      <c r="K92" s="73">
        <f>+NOA!$P93</f>
        <v>6030.9297999999999</v>
      </c>
      <c r="L92" s="73">
        <f>+NOA!$S93</f>
        <v>5854.8349668477513</v>
      </c>
      <c r="M92" s="187">
        <f>+[1]IPCse!$DG94</f>
        <v>5825.2768040739211</v>
      </c>
      <c r="N92" s="73">
        <f>+NEA!$P93</f>
        <v>6015.1639999999998</v>
      </c>
      <c r="O92" s="73">
        <f>+NEA!$S93</f>
        <v>5835.8604633342502</v>
      </c>
      <c r="P92" s="187">
        <f>+[1]IPCse!$DH94</f>
        <v>5825.4406780263798</v>
      </c>
      <c r="Q92" s="73">
        <f>+CUY!$P93</f>
        <v>6165.4781999999996</v>
      </c>
      <c r="R92" s="73">
        <f>+CUY!$S93</f>
        <v>5925.7932857890792</v>
      </c>
      <c r="S92" s="187">
        <f>+[1]IPCse!$DI94</f>
        <v>5897.4264722805719</v>
      </c>
      <c r="T92" s="73">
        <f>+PAT!$P93</f>
        <v>5807.0343000000003</v>
      </c>
      <c r="U92" s="73">
        <f>+PAT!$S93</f>
        <v>5731.9669754714141</v>
      </c>
      <c r="V92" s="187">
        <f>+[1]IPCse!$DJ94</f>
        <v>5736.5769032971002</v>
      </c>
      <c r="X92" s="169">
        <f t="shared" si="106"/>
        <v>6.2984383986520287E-2</v>
      </c>
      <c r="Y92" s="169">
        <f t="shared" si="107"/>
        <v>6.7740822828161518E-2</v>
      </c>
      <c r="Z92" s="189">
        <f t="shared" si="108"/>
        <v>6.6546810889213992E-2</v>
      </c>
      <c r="AA92" s="169">
        <f t="shared" si="109"/>
        <v>6.3955110835908657E-2</v>
      </c>
      <c r="AB92" s="169">
        <f t="shared" si="110"/>
        <v>6.7839622275221334E-2</v>
      </c>
      <c r="AC92" s="189">
        <f t="shared" si="111"/>
        <v>6.6711088091766513E-2</v>
      </c>
      <c r="AD92" s="169">
        <f t="shared" si="112"/>
        <v>6.4245199874211512E-2</v>
      </c>
      <c r="AE92" s="169">
        <f t="shared" si="113"/>
        <v>6.80994648730886E-2</v>
      </c>
      <c r="AF92" s="189">
        <f t="shared" si="114"/>
        <v>6.6331838658099107E-2</v>
      </c>
      <c r="AG92" s="169">
        <f t="shared" si="115"/>
        <v>6.6674814357776446E-2</v>
      </c>
      <c r="AH92" s="169">
        <f t="shared" si="116"/>
        <v>7.7696800280810274E-2</v>
      </c>
      <c r="AI92" s="189">
        <f t="shared" si="117"/>
        <v>7.5838138038809566E-2</v>
      </c>
      <c r="AJ92" s="169">
        <f t="shared" si="118"/>
        <v>4.8405213480244624E-2</v>
      </c>
      <c r="AK92" s="169">
        <f t="shared" si="119"/>
        <v>5.6052951918625471E-2</v>
      </c>
      <c r="AL92" s="189">
        <f t="shared" si="120"/>
        <v>5.6147647096120856E-2</v>
      </c>
      <c r="AM92" s="169">
        <f t="shared" si="121"/>
        <v>5.8643675453506017E-2</v>
      </c>
      <c r="AN92" s="169">
        <f t="shared" si="122"/>
        <v>6.6629218193204887E-2</v>
      </c>
      <c r="AO92" s="189">
        <f t="shared" si="123"/>
        <v>6.5365043693289104E-2</v>
      </c>
      <c r="AP92" s="169">
        <f t="shared" si="124"/>
        <v>5.8442793965530093E-2</v>
      </c>
      <c r="AQ92" s="169">
        <f t="shared" si="125"/>
        <v>6.4857754355478026E-2</v>
      </c>
      <c r="AR92" s="189">
        <f t="shared" si="126"/>
        <v>6.4357641003577104E-2</v>
      </c>
      <c r="AT92" s="24">
        <f t="shared" si="92"/>
        <v>6.7740822828161518E-2</v>
      </c>
      <c r="AU92" s="24">
        <f t="shared" si="93"/>
        <v>6.2984383986520287E-2</v>
      </c>
      <c r="AV92" s="24">
        <f t="shared" si="127"/>
        <v>4.7564388416412307E-3</v>
      </c>
      <c r="AW92" s="24">
        <f t="shared" si="94"/>
        <v>6.7839622275221334E-2</v>
      </c>
      <c r="AX92" s="24">
        <f t="shared" si="95"/>
        <v>6.3955110835908657E-2</v>
      </c>
      <c r="AY92" s="24">
        <f t="shared" si="128"/>
        <v>3.8845114393126767E-3</v>
      </c>
      <c r="AZ92" s="24">
        <f t="shared" si="96"/>
        <v>6.80994648730886E-2</v>
      </c>
      <c r="BA92" s="24">
        <f t="shared" si="97"/>
        <v>6.4245199874211512E-2</v>
      </c>
      <c r="BB92" s="24">
        <f t="shared" si="129"/>
        <v>3.8542649988770883E-3</v>
      </c>
      <c r="BC92" s="24">
        <f t="shared" si="98"/>
        <v>7.7696800280810274E-2</v>
      </c>
      <c r="BD92" s="24">
        <f t="shared" si="99"/>
        <v>6.6674814357776446E-2</v>
      </c>
      <c r="BE92" s="24">
        <f t="shared" si="130"/>
        <v>1.1021985923033828E-2</v>
      </c>
      <c r="BF92" s="24">
        <f t="shared" si="100"/>
        <v>5.6147647096120856E-2</v>
      </c>
      <c r="BG92" s="24">
        <f t="shared" si="101"/>
        <v>4.8405213480244624E-2</v>
      </c>
      <c r="BH92" s="24">
        <f t="shared" si="131"/>
        <v>7.7424336158762319E-3</v>
      </c>
      <c r="BI92" s="24">
        <f t="shared" si="102"/>
        <v>6.6629218193204887E-2</v>
      </c>
      <c r="BJ92" s="24">
        <f t="shared" si="103"/>
        <v>5.8643675453506017E-2</v>
      </c>
      <c r="BK92" s="24">
        <f t="shared" si="132"/>
        <v>7.9855427396988699E-3</v>
      </c>
      <c r="BL92" s="24">
        <f t="shared" si="104"/>
        <v>6.4857754355478026E-2</v>
      </c>
      <c r="BM92" s="24">
        <f t="shared" si="105"/>
        <v>5.8442793965530093E-2</v>
      </c>
      <c r="BN92" s="24">
        <f t="shared" si="133"/>
        <v>6.4149603899479324E-3</v>
      </c>
    </row>
    <row r="93" spans="1:66" x14ac:dyDescent="0.25">
      <c r="A93" s="35">
        <f>+NAC!A94</f>
        <v>45413</v>
      </c>
      <c r="B93" s="73">
        <f>+NAC!P94</f>
        <v>6188.6725999999999</v>
      </c>
      <c r="C93" s="73">
        <f>+NAC!S94</f>
        <v>6215.5592103671379</v>
      </c>
      <c r="D93" s="187">
        <f>+[1]IPCse!$DK95</f>
        <v>6213.4396179114983</v>
      </c>
      <c r="E93" s="73">
        <f>+GBA!$P94</f>
        <v>6114.3774000000003</v>
      </c>
      <c r="F93" s="73">
        <f>+GBA!$S94</f>
        <v>6270.022630274796</v>
      </c>
      <c r="G93" s="187">
        <f>+[1]IPCse!$DE95</f>
        <v>6289.4337500202228</v>
      </c>
      <c r="H93" s="73">
        <f>+PAM!$P94</f>
        <v>6271.7434000000003</v>
      </c>
      <c r="I93" s="73">
        <f>+PAM!$S94</f>
        <v>6199.2366209108222</v>
      </c>
      <c r="J93" s="187">
        <f>+[1]IPCse!$DF95</f>
        <v>6188.2457527358683</v>
      </c>
      <c r="K93" s="73">
        <f>+NOA!$P94</f>
        <v>6238.8406999999997</v>
      </c>
      <c r="L93" s="73">
        <f>+NOA!$S94</f>
        <v>6115.7771753768848</v>
      </c>
      <c r="M93" s="187">
        <f>+[1]IPCse!$DG95</f>
        <v>6109.8758464254433</v>
      </c>
      <c r="N93" s="73">
        <f>+NEA!$P94</f>
        <v>6188.5459000000001</v>
      </c>
      <c r="O93" s="73">
        <f>+NEA!$S94</f>
        <v>6034.3811607388079</v>
      </c>
      <c r="P93" s="187">
        <f>+[1]IPCse!$DH95</f>
        <v>6054.0890843466977</v>
      </c>
      <c r="Q93" s="73">
        <f>+CUY!$P94</f>
        <v>6357.8564999999999</v>
      </c>
      <c r="R93" s="73">
        <f>+CUY!$S94</f>
        <v>6161.477441869858</v>
      </c>
      <c r="S93" s="187">
        <f>+[1]IPCse!$DI95</f>
        <v>6163.3289874823286</v>
      </c>
      <c r="T93" s="73">
        <f>+PAT!$P94</f>
        <v>6032.3671000000004</v>
      </c>
      <c r="U93" s="73">
        <f>+PAT!$S94</f>
        <v>5997.2238935284367</v>
      </c>
      <c r="V93" s="187">
        <f>+[1]IPCse!$DJ95</f>
        <v>6029.0814316713504</v>
      </c>
      <c r="X93" s="169">
        <f t="shared" si="106"/>
        <v>3.7342274649731388E-2</v>
      </c>
      <c r="Y93" s="169">
        <f t="shared" si="107"/>
        <v>4.6302738757263429E-2</v>
      </c>
      <c r="Z93" s="189">
        <f t="shared" si="108"/>
        <v>5.1981664297674035E-2</v>
      </c>
      <c r="AA93" s="169">
        <f t="shared" si="109"/>
        <v>3.9091774962724202E-2</v>
      </c>
      <c r="AB93" s="169">
        <f t="shared" si="110"/>
        <v>4.9250726068374995E-2</v>
      </c>
      <c r="AC93" s="189">
        <f t="shared" si="111"/>
        <v>5.5832385659779771E-2</v>
      </c>
      <c r="AD93" s="169">
        <f t="shared" si="112"/>
        <v>3.7580908193411089E-2</v>
      </c>
      <c r="AE93" s="169">
        <f t="shared" si="113"/>
        <v>4.5919021012646999E-2</v>
      </c>
      <c r="AF93" s="189">
        <f t="shared" si="114"/>
        <v>5.0352008400128323E-2</v>
      </c>
      <c r="AG93" s="169">
        <f t="shared" si="115"/>
        <v>3.4474103810659518E-2</v>
      </c>
      <c r="AH93" s="169">
        <f t="shared" si="116"/>
        <v>4.4568670168618763E-2</v>
      </c>
      <c r="AI93" s="189">
        <f t="shared" si="117"/>
        <v>4.8855883063357197E-2</v>
      </c>
      <c r="AJ93" s="169">
        <f t="shared" si="118"/>
        <v>2.8824135135800066E-2</v>
      </c>
      <c r="AK93" s="169">
        <f t="shared" si="119"/>
        <v>3.4017382466875468E-2</v>
      </c>
      <c r="AL93" s="189">
        <f t="shared" si="120"/>
        <v>3.9249975917321045E-2</v>
      </c>
      <c r="AM93" s="169">
        <f t="shared" si="121"/>
        <v>3.1202494560762517E-2</v>
      </c>
      <c r="AN93" s="169">
        <f t="shared" si="122"/>
        <v>3.9772591569466886E-2</v>
      </c>
      <c r="AO93" s="189">
        <f t="shared" si="123"/>
        <v>4.5087889853577146E-2</v>
      </c>
      <c r="AP93" s="169">
        <f t="shared" si="124"/>
        <v>3.8803421567528806E-2</v>
      </c>
      <c r="AQ93" s="169">
        <f t="shared" si="125"/>
        <v>4.6276770119598742E-2</v>
      </c>
      <c r="AR93" s="189">
        <f t="shared" si="126"/>
        <v>5.0989385012189636E-2</v>
      </c>
      <c r="AT93" s="24">
        <f t="shared" si="92"/>
        <v>5.1981664297674035E-2</v>
      </c>
      <c r="AU93" s="24">
        <f t="shared" si="93"/>
        <v>3.7342274649731388E-2</v>
      </c>
      <c r="AV93" s="24">
        <f t="shared" si="127"/>
        <v>1.4639389647942647E-2</v>
      </c>
      <c r="AW93" s="24">
        <f t="shared" si="94"/>
        <v>5.5832385659779771E-2</v>
      </c>
      <c r="AX93" s="24">
        <f t="shared" si="95"/>
        <v>3.9091774962724202E-2</v>
      </c>
      <c r="AY93" s="24">
        <f t="shared" si="128"/>
        <v>1.6740610697055569E-2</v>
      </c>
      <c r="AZ93" s="24">
        <f t="shared" si="96"/>
        <v>5.0352008400128323E-2</v>
      </c>
      <c r="BA93" s="24">
        <f t="shared" si="97"/>
        <v>3.7580908193411089E-2</v>
      </c>
      <c r="BB93" s="24">
        <f t="shared" si="129"/>
        <v>1.2771100206717234E-2</v>
      </c>
      <c r="BC93" s="24">
        <f t="shared" si="98"/>
        <v>4.8855883063357197E-2</v>
      </c>
      <c r="BD93" s="24">
        <f t="shared" si="99"/>
        <v>3.4474103810659518E-2</v>
      </c>
      <c r="BE93" s="24">
        <f t="shared" si="130"/>
        <v>1.438177925269768E-2</v>
      </c>
      <c r="BF93" s="24">
        <f t="shared" si="100"/>
        <v>3.9249975917321045E-2</v>
      </c>
      <c r="BG93" s="24">
        <f t="shared" si="101"/>
        <v>2.8824135135800066E-2</v>
      </c>
      <c r="BH93" s="24">
        <f t="shared" si="131"/>
        <v>1.0425840781520979E-2</v>
      </c>
      <c r="BI93" s="24">
        <f t="shared" si="102"/>
        <v>4.5087889853577146E-2</v>
      </c>
      <c r="BJ93" s="24">
        <f t="shared" si="103"/>
        <v>3.1202494560762517E-2</v>
      </c>
      <c r="BK93" s="24">
        <f t="shared" si="132"/>
        <v>1.3885395292814628E-2</v>
      </c>
      <c r="BL93" s="24">
        <f t="shared" si="104"/>
        <v>5.0989385012189636E-2</v>
      </c>
      <c r="BM93" s="24">
        <f t="shared" si="105"/>
        <v>3.8803421567528806E-2</v>
      </c>
      <c r="BN93" s="24">
        <f t="shared" si="133"/>
        <v>1.218596344466083E-2</v>
      </c>
    </row>
    <row r="94" spans="1:66" s="83" customFormat="1" x14ac:dyDescent="0.25">
      <c r="A94" s="81">
        <f>+NAC!A95</f>
        <v>45444</v>
      </c>
      <c r="B94" s="190">
        <f>+NAC!P95</f>
        <v>6414.6575000000003</v>
      </c>
      <c r="C94" s="190">
        <f>+NAC!S95</f>
        <v>6435.5236340424299</v>
      </c>
      <c r="D94" s="191">
        <f>+[1]IPCse!$DK96</f>
        <v>6452.8719328446296</v>
      </c>
      <c r="E94" s="190">
        <f>+GBA!$P95</f>
        <v>6350.2435999999998</v>
      </c>
      <c r="F94" s="190">
        <f>+GBA!$S95</f>
        <v>6483.421569741</v>
      </c>
      <c r="G94" s="191">
        <f>+[1]IPCse!$DE96</f>
        <v>6512.4965215560469</v>
      </c>
      <c r="H94" s="190">
        <f>+PAM!$P95</f>
        <v>6503.4826000000003</v>
      </c>
      <c r="I94" s="190">
        <f>+PAM!$S95</f>
        <v>6444.4303137208972</v>
      </c>
      <c r="J94" s="191">
        <f>+[1]IPCse!$DF96</f>
        <v>6455.175715790574</v>
      </c>
      <c r="K94" s="190">
        <f>+NOA!$P95</f>
        <v>6428.7070999999996</v>
      </c>
      <c r="L94" s="190">
        <f>+NOA!$S95</f>
        <v>6319.1214609262524</v>
      </c>
      <c r="M94" s="191">
        <f>+[1]IPCse!$DG96</f>
        <v>6330.1147838256948</v>
      </c>
      <c r="N94" s="190">
        <f>+NEA!$P95</f>
        <v>6380.1203999999998</v>
      </c>
      <c r="O94" s="190">
        <f>+NEA!$S95</f>
        <v>6238.7405519774775</v>
      </c>
      <c r="P94" s="191">
        <f>+[1]IPCse!$DH96</f>
        <v>6287.7303995979573</v>
      </c>
      <c r="Q94" s="190">
        <f>+CUY!$P95</f>
        <v>6557.5713999999998</v>
      </c>
      <c r="R94" s="190">
        <f>+CUY!$S95</f>
        <v>6380.4598539117414</v>
      </c>
      <c r="S94" s="191">
        <f>+[1]IPCse!$DI96</f>
        <v>6390.8233996926474</v>
      </c>
      <c r="T94" s="190">
        <f>+PAT!$P95</f>
        <v>6236.8553000000002</v>
      </c>
      <c r="U94" s="190">
        <f>+PAT!$S95</f>
        <v>6230.7945464474287</v>
      </c>
      <c r="V94" s="191">
        <f>+[1]IPCse!$DJ96</f>
        <v>6270.9402447175344</v>
      </c>
      <c r="X94" s="170">
        <f t="shared" si="106"/>
        <v>3.6515891953954771E-2</v>
      </c>
      <c r="Y94" s="170">
        <f t="shared" si="107"/>
        <v>3.5389321576794863E-2</v>
      </c>
      <c r="Z94" s="192">
        <f t="shared" si="108"/>
        <v>3.8534584651457537E-2</v>
      </c>
      <c r="AA94" s="170">
        <f t="shared" si="109"/>
        <v>3.8575669208773311E-2</v>
      </c>
      <c r="AB94" s="170">
        <f t="shared" si="110"/>
        <v>3.4034795733560497E-2</v>
      </c>
      <c r="AC94" s="192">
        <f t="shared" si="111"/>
        <v>3.546627254561785E-2</v>
      </c>
      <c r="AD94" s="170">
        <f t="shared" si="112"/>
        <v>3.6949725972526215E-2</v>
      </c>
      <c r="AE94" s="170">
        <f t="shared" si="113"/>
        <v>3.9552239703676495E-2</v>
      </c>
      <c r="AF94" s="192">
        <f t="shared" si="114"/>
        <v>4.3134997173745804E-2</v>
      </c>
      <c r="AG94" s="170">
        <f t="shared" si="115"/>
        <v>3.0432961687898219E-2</v>
      </c>
      <c r="AH94" s="170">
        <f t="shared" si="116"/>
        <v>3.3249132484431287E-2</v>
      </c>
      <c r="AI94" s="192">
        <f t="shared" si="117"/>
        <v>3.6046385055287455E-2</v>
      </c>
      <c r="AJ94" s="170">
        <f t="shared" si="118"/>
        <v>3.0956302675237524E-2</v>
      </c>
      <c r="AK94" s="170">
        <f t="shared" si="119"/>
        <v>3.3865840720881613E-2</v>
      </c>
      <c r="AL94" s="192">
        <f t="shared" si="120"/>
        <v>3.85923153749681E-2</v>
      </c>
      <c r="AM94" s="170">
        <f t="shared" si="121"/>
        <v>3.1412300670831339E-2</v>
      </c>
      <c r="AN94" s="170">
        <f t="shared" si="122"/>
        <v>3.5540568655466398E-2</v>
      </c>
      <c r="AO94" s="192">
        <f t="shared" si="123"/>
        <v>3.6910963648437045E-2</v>
      </c>
      <c r="AP94" s="170">
        <f t="shared" si="124"/>
        <v>3.3898500639989226E-2</v>
      </c>
      <c r="AQ94" s="170">
        <f t="shared" si="125"/>
        <v>3.8946462074066712E-2</v>
      </c>
      <c r="AR94" s="192">
        <f t="shared" si="126"/>
        <v>4.0115366791311891E-2</v>
      </c>
      <c r="AT94" s="82">
        <f t="shared" si="92"/>
        <v>3.8534584651457537E-2</v>
      </c>
      <c r="AU94" s="82">
        <f t="shared" si="93"/>
        <v>3.5389321576794863E-2</v>
      </c>
      <c r="AV94" s="82">
        <f t="shared" si="127"/>
        <v>3.1452630746626742E-3</v>
      </c>
      <c r="AW94" s="82">
        <f t="shared" si="94"/>
        <v>3.8575669208773311E-2</v>
      </c>
      <c r="AX94" s="82">
        <f t="shared" si="95"/>
        <v>3.4034795733560497E-2</v>
      </c>
      <c r="AY94" s="82">
        <f t="shared" si="128"/>
        <v>4.5408734752128144E-3</v>
      </c>
      <c r="AZ94" s="82">
        <f t="shared" si="96"/>
        <v>4.3134997173745804E-2</v>
      </c>
      <c r="BA94" s="82">
        <f t="shared" si="97"/>
        <v>3.6949725972526215E-2</v>
      </c>
      <c r="BB94" s="82">
        <f t="shared" si="129"/>
        <v>6.1852712012195887E-3</v>
      </c>
      <c r="BC94" s="82">
        <f t="shared" si="98"/>
        <v>3.6046385055287455E-2</v>
      </c>
      <c r="BD94" s="82">
        <f t="shared" si="99"/>
        <v>3.0432961687898219E-2</v>
      </c>
      <c r="BE94" s="82">
        <f t="shared" si="130"/>
        <v>5.6134233673892364E-3</v>
      </c>
      <c r="BF94" s="82">
        <f t="shared" si="100"/>
        <v>3.85923153749681E-2</v>
      </c>
      <c r="BG94" s="82">
        <f t="shared" si="101"/>
        <v>3.0956302675237524E-2</v>
      </c>
      <c r="BH94" s="82">
        <f t="shared" si="131"/>
        <v>7.6360126997305766E-3</v>
      </c>
      <c r="BI94" s="82">
        <f t="shared" si="102"/>
        <v>3.6910963648437045E-2</v>
      </c>
      <c r="BJ94" s="82">
        <f t="shared" si="103"/>
        <v>3.1412300670831339E-2</v>
      </c>
      <c r="BK94" s="82">
        <f t="shared" si="132"/>
        <v>5.4986629776057061E-3</v>
      </c>
      <c r="BL94" s="82">
        <f t="shared" si="104"/>
        <v>4.0115366791311891E-2</v>
      </c>
      <c r="BM94" s="82">
        <f t="shared" si="105"/>
        <v>3.3898500639989226E-2</v>
      </c>
      <c r="BN94" s="82">
        <f t="shared" si="133"/>
        <v>6.2168661513226642E-3</v>
      </c>
    </row>
    <row r="95" spans="1:66" s="83" customFormat="1" x14ac:dyDescent="0.25">
      <c r="A95" s="81">
        <f>+NAC!A96</f>
        <v>45474</v>
      </c>
      <c r="B95" s="190">
        <f>+NAC!P96</f>
        <v>6657.49</v>
      </c>
      <c r="C95" s="190">
        <f>+NAC!S96</f>
        <v>6682.5399109253831</v>
      </c>
      <c r="D95" s="191">
        <f>+[1]IPCse!$DK97</f>
        <v>6714.061224889083</v>
      </c>
      <c r="E95" s="190">
        <f>+GBA!$P96</f>
        <v>6597.5519000000004</v>
      </c>
      <c r="F95" s="190">
        <f>+GBA!$S96</f>
        <v>6750.5347744788396</v>
      </c>
      <c r="G95" s="191">
        <f>+[1]IPCse!$DE97</f>
        <v>6783.8320660393601</v>
      </c>
      <c r="H95" s="190">
        <f>+PAM!$P96</f>
        <v>6744.5447000000004</v>
      </c>
      <c r="I95" s="190">
        <f>+PAM!$S96</f>
        <v>6679.8970202079372</v>
      </c>
      <c r="J95" s="191">
        <f>+[1]IPCse!$DF97</f>
        <v>6716.898443315984</v>
      </c>
      <c r="K95" s="190">
        <f>+NOA!$P96</f>
        <v>6654.2232000000004</v>
      </c>
      <c r="L95" s="190">
        <f>+NOA!$S96</f>
        <v>6521.4080978812981</v>
      </c>
      <c r="M95" s="191">
        <f>+[1]IPCse!$DG97</f>
        <v>6560.1282156897478</v>
      </c>
      <c r="N95" s="190">
        <f>+NEA!$P96</f>
        <v>6589.3829999999998</v>
      </c>
      <c r="O95" s="190">
        <f>+NEA!$S96</f>
        <v>6432.813339659434</v>
      </c>
      <c r="P95" s="191">
        <f>+[1]IPCse!$DH97</f>
        <v>6489.356568386248</v>
      </c>
      <c r="Q95" s="190">
        <f>+CUY!$P96</f>
        <v>6836.7214999999997</v>
      </c>
      <c r="R95" s="190">
        <f>+CUY!$S96</f>
        <v>6644.5309171877334</v>
      </c>
      <c r="S95" s="191">
        <f>+[1]IPCse!$DI97</f>
        <v>6666.9170623156051</v>
      </c>
      <c r="T95" s="190">
        <f>+PAT!$P96</f>
        <v>6467.4624000000003</v>
      </c>
      <c r="U95" s="190">
        <f>+PAT!$S96</f>
        <v>6484.0791951878118</v>
      </c>
      <c r="V95" s="191">
        <f>+[1]IPCse!$DJ97</f>
        <v>6517.7846152722886</v>
      </c>
      <c r="X95" s="170">
        <f t="shared" si="106"/>
        <v>3.7855879288956507E-2</v>
      </c>
      <c r="Y95" s="170">
        <f t="shared" si="107"/>
        <v>3.8383244461459798E-2</v>
      </c>
      <c r="Z95" s="192">
        <f t="shared" si="108"/>
        <v>4.0476441305927535E-2</v>
      </c>
      <c r="AA95" s="170">
        <f t="shared" si="109"/>
        <v>3.8944694972016691E-2</v>
      </c>
      <c r="AB95" s="170">
        <f t="shared" si="110"/>
        <v>4.1199419452298658E-2</v>
      </c>
      <c r="AC95" s="192">
        <f t="shared" si="111"/>
        <v>4.1663829467732727E-2</v>
      </c>
      <c r="AD95" s="170">
        <f t="shared" si="112"/>
        <v>3.7066617199836838E-2</v>
      </c>
      <c r="AE95" s="170">
        <f t="shared" si="113"/>
        <v>3.6538017330361328E-2</v>
      </c>
      <c r="AF95" s="192">
        <f t="shared" si="114"/>
        <v>4.0544632562857563E-2</v>
      </c>
      <c r="AG95" s="170">
        <f t="shared" si="115"/>
        <v>3.507954188797946E-2</v>
      </c>
      <c r="AH95" s="170">
        <f t="shared" si="116"/>
        <v>3.2011829208516973E-2</v>
      </c>
      <c r="AI95" s="192">
        <f t="shared" si="117"/>
        <v>3.6336376150993166E-2</v>
      </c>
      <c r="AJ95" s="170">
        <f t="shared" si="118"/>
        <v>3.2799161595759241E-2</v>
      </c>
      <c r="AK95" s="170">
        <f t="shared" si="119"/>
        <v>3.1107686890496256E-2</v>
      </c>
      <c r="AL95" s="192">
        <f t="shared" si="120"/>
        <v>3.2066605273213256E-2</v>
      </c>
      <c r="AM95" s="170">
        <f t="shared" si="121"/>
        <v>4.2569128564883041E-2</v>
      </c>
      <c r="AN95" s="170">
        <f t="shared" si="122"/>
        <v>4.1387465687773961E-2</v>
      </c>
      <c r="AO95" s="192">
        <f t="shared" si="123"/>
        <v>4.320157910109601E-2</v>
      </c>
      <c r="AP95" s="170">
        <f t="shared" si="124"/>
        <v>3.6974899834536723E-2</v>
      </c>
      <c r="AQ95" s="170">
        <f t="shared" si="125"/>
        <v>4.0650457474126878E-2</v>
      </c>
      <c r="AR95" s="192">
        <f t="shared" si="126"/>
        <v>3.9363215231191129E-2</v>
      </c>
      <c r="AT95" s="82">
        <f t="shared" si="92"/>
        <v>4.0476441305927535E-2</v>
      </c>
      <c r="AU95" s="82">
        <f t="shared" si="93"/>
        <v>3.7855879288956507E-2</v>
      </c>
      <c r="AV95" s="82">
        <f t="shared" si="127"/>
        <v>2.6205620169710286E-3</v>
      </c>
      <c r="AW95" s="82">
        <f t="shared" si="94"/>
        <v>4.1663829467732727E-2</v>
      </c>
      <c r="AX95" s="82">
        <f t="shared" si="95"/>
        <v>3.8944694972016691E-2</v>
      </c>
      <c r="AY95" s="82">
        <f t="shared" si="128"/>
        <v>2.7191344957160357E-3</v>
      </c>
      <c r="AZ95" s="82">
        <f t="shared" si="96"/>
        <v>4.0544632562857563E-2</v>
      </c>
      <c r="BA95" s="82">
        <f t="shared" si="97"/>
        <v>3.6538017330361328E-2</v>
      </c>
      <c r="BB95" s="82">
        <f t="shared" si="129"/>
        <v>4.0066152324962356E-3</v>
      </c>
      <c r="BC95" s="82">
        <f t="shared" si="98"/>
        <v>3.6336376150993166E-2</v>
      </c>
      <c r="BD95" s="82">
        <f t="shared" si="99"/>
        <v>3.2011829208516973E-2</v>
      </c>
      <c r="BE95" s="82">
        <f t="shared" si="130"/>
        <v>4.3245469424761929E-3</v>
      </c>
      <c r="BF95" s="82">
        <f t="shared" si="100"/>
        <v>3.2799161595759241E-2</v>
      </c>
      <c r="BG95" s="82">
        <f t="shared" si="101"/>
        <v>3.1107686890496256E-2</v>
      </c>
      <c r="BH95" s="82">
        <f t="shared" si="131"/>
        <v>1.6914747052629853E-3</v>
      </c>
      <c r="BI95" s="82">
        <f t="shared" si="102"/>
        <v>4.320157910109601E-2</v>
      </c>
      <c r="BJ95" s="82">
        <f t="shared" si="103"/>
        <v>4.1387465687773961E-2</v>
      </c>
      <c r="BK95" s="82">
        <f t="shared" si="132"/>
        <v>1.8141134133220493E-3</v>
      </c>
      <c r="BL95" s="82">
        <f t="shared" si="104"/>
        <v>4.0650457474126878E-2</v>
      </c>
      <c r="BM95" s="82">
        <f t="shared" si="105"/>
        <v>3.6974899834536723E-2</v>
      </c>
      <c r="BN95" s="82">
        <f t="shared" si="133"/>
        <v>3.6755576395901546E-3</v>
      </c>
    </row>
    <row r="96" spans="1:66" s="83" customFormat="1" x14ac:dyDescent="0.25">
      <c r="A96" s="81">
        <f>+NAC!A97</f>
        <v>45505</v>
      </c>
      <c r="B96" s="190">
        <f>+NAC!P97</f>
        <v>6931.7975999999999</v>
      </c>
      <c r="C96" s="190">
        <f>+NAC!S97</f>
        <v>6920.6694817626749</v>
      </c>
      <c r="D96" s="191">
        <f>+[1]IPCse!$DK98</f>
        <v>6942.3296562460009</v>
      </c>
      <c r="E96" s="190">
        <f>+GBA!$P97</f>
        <v>6880.7826999999997</v>
      </c>
      <c r="F96" s="190">
        <f>+GBA!$S97</f>
        <v>6968.6446217466846</v>
      </c>
      <c r="G96" s="191">
        <f>+[1]IPCse!$DE98</f>
        <v>6987.7964901527057</v>
      </c>
      <c r="H96" s="190">
        <f>+PAM!$P97</f>
        <v>7016.4718999999996</v>
      </c>
      <c r="I96" s="190">
        <f>+PAM!$S97</f>
        <v>6920.5418047737594</v>
      </c>
      <c r="J96" s="191">
        <f>+[1]IPCse!$DF98</f>
        <v>6955.8964882662203</v>
      </c>
      <c r="K96" s="190">
        <f>+NOA!$P97</f>
        <v>6893.5545000000002</v>
      </c>
      <c r="L96" s="190">
        <f>+NOA!$S97</f>
        <v>6792.0547910634241</v>
      </c>
      <c r="M96" s="191">
        <f>+[1]IPCse!$DG98</f>
        <v>6812.19667149212</v>
      </c>
      <c r="N96" s="190">
        <f>+NEA!$P97</f>
        <v>6850.5465000000004</v>
      </c>
      <c r="O96" s="190">
        <f>+NEA!$S97</f>
        <v>6722.2929845372146</v>
      </c>
      <c r="P96" s="191">
        <f>+[1]IPCse!$DH98</f>
        <v>6750.3819849372185</v>
      </c>
      <c r="Q96" s="190">
        <f>+CUY!$P97</f>
        <v>7104.0812999999998</v>
      </c>
      <c r="R96" s="190">
        <f>+CUY!$S97</f>
        <v>6934.8107692595349</v>
      </c>
      <c r="S96" s="191">
        <f>+[1]IPCse!$DI98</f>
        <v>6951.841513729315</v>
      </c>
      <c r="T96" s="190">
        <f>+PAT!$P97</f>
        <v>6745.4682000000003</v>
      </c>
      <c r="U96" s="190">
        <f>+PAT!$S97</f>
        <v>6764.3630120380139</v>
      </c>
      <c r="V96" s="191">
        <f>+[1]IPCse!$DJ98</f>
        <v>6770.9673047278311</v>
      </c>
      <c r="X96" s="170">
        <f t="shared" si="106"/>
        <v>4.1202855730913646E-2</v>
      </c>
      <c r="Y96" s="170">
        <f t="shared" si="107"/>
        <v>3.5634590142584965E-2</v>
      </c>
      <c r="Z96" s="192">
        <f t="shared" si="108"/>
        <v>3.3998562674812272E-2</v>
      </c>
      <c r="AA96" s="170">
        <f t="shared" si="109"/>
        <v>4.2929681235247097E-2</v>
      </c>
      <c r="AB96" s="170">
        <f t="shared" si="110"/>
        <v>3.2310010177628357E-2</v>
      </c>
      <c r="AC96" s="192">
        <f t="shared" si="111"/>
        <v>3.0066254902507694E-2</v>
      </c>
      <c r="AD96" s="170">
        <f t="shared" si="112"/>
        <v>4.0318095897562856E-2</v>
      </c>
      <c r="AE96" s="170">
        <f t="shared" si="113"/>
        <v>3.6025223717944588E-2</v>
      </c>
      <c r="AF96" s="192">
        <f t="shared" si="114"/>
        <v>3.5581607637385826E-2</v>
      </c>
      <c r="AG96" s="170">
        <f t="shared" si="115"/>
        <v>3.5966827803431745E-2</v>
      </c>
      <c r="AH96" s="170">
        <f t="shared" si="116"/>
        <v>4.1501266156009242E-2</v>
      </c>
      <c r="AI96" s="192">
        <f t="shared" si="117"/>
        <v>3.8424318475895669E-2</v>
      </c>
      <c r="AJ96" s="170">
        <f t="shared" si="118"/>
        <v>3.9633983940529971E-2</v>
      </c>
      <c r="AK96" s="170">
        <f t="shared" si="119"/>
        <v>4.5000473291069598E-2</v>
      </c>
      <c r="AL96" s="192">
        <f t="shared" si="120"/>
        <v>4.0223620600937648E-2</v>
      </c>
      <c r="AM96" s="170">
        <f t="shared" si="121"/>
        <v>3.9106434275551605E-2</v>
      </c>
      <c r="AN96" s="170">
        <f t="shared" si="122"/>
        <v>4.3687034598773655E-2</v>
      </c>
      <c r="AO96" s="192">
        <f t="shared" si="123"/>
        <v>4.2737062535880277E-2</v>
      </c>
      <c r="AP96" s="170">
        <f t="shared" si="124"/>
        <v>4.298529822144781E-2</v>
      </c>
      <c r="AQ96" s="170">
        <f t="shared" si="125"/>
        <v>4.3226464145937005E-2</v>
      </c>
      <c r="AR96" s="192">
        <f t="shared" si="126"/>
        <v>3.8844899670708921E-2</v>
      </c>
      <c r="AT96" s="82">
        <f t="shared" si="92"/>
        <v>4.1202855730913646E-2</v>
      </c>
      <c r="AU96" s="82">
        <f t="shared" si="93"/>
        <v>3.3998562674812272E-2</v>
      </c>
      <c r="AV96" s="82">
        <f t="shared" si="127"/>
        <v>7.204293056101374E-3</v>
      </c>
      <c r="AW96" s="82">
        <f t="shared" si="94"/>
        <v>4.2929681235247097E-2</v>
      </c>
      <c r="AX96" s="82">
        <f t="shared" si="95"/>
        <v>3.0066254902507694E-2</v>
      </c>
      <c r="AY96" s="82">
        <f t="shared" si="128"/>
        <v>1.2863426332739403E-2</v>
      </c>
      <c r="AZ96" s="82">
        <f t="shared" si="96"/>
        <v>4.0318095897562856E-2</v>
      </c>
      <c r="BA96" s="82">
        <f t="shared" si="97"/>
        <v>3.5581607637385826E-2</v>
      </c>
      <c r="BB96" s="82">
        <f t="shared" si="129"/>
        <v>4.7364882601770297E-3</v>
      </c>
      <c r="BC96" s="82">
        <f t="shared" si="98"/>
        <v>4.1501266156009242E-2</v>
      </c>
      <c r="BD96" s="82">
        <f t="shared" si="99"/>
        <v>3.5966827803431745E-2</v>
      </c>
      <c r="BE96" s="82">
        <f t="shared" si="130"/>
        <v>5.5344383525774976E-3</v>
      </c>
      <c r="BF96" s="82">
        <f t="shared" si="100"/>
        <v>4.5000473291069598E-2</v>
      </c>
      <c r="BG96" s="82">
        <f t="shared" si="101"/>
        <v>3.9633983940529971E-2</v>
      </c>
      <c r="BH96" s="82">
        <f t="shared" si="131"/>
        <v>5.3664893505396272E-3</v>
      </c>
      <c r="BI96" s="82">
        <f t="shared" si="102"/>
        <v>4.3687034598773655E-2</v>
      </c>
      <c r="BJ96" s="82">
        <f t="shared" si="103"/>
        <v>3.9106434275551605E-2</v>
      </c>
      <c r="BK96" s="82">
        <f t="shared" si="132"/>
        <v>4.5806003232220505E-3</v>
      </c>
      <c r="BL96" s="82">
        <f t="shared" si="104"/>
        <v>4.3226464145937005E-2</v>
      </c>
      <c r="BM96" s="82">
        <f t="shared" si="105"/>
        <v>3.8844899670708921E-2</v>
      </c>
      <c r="BN96" s="82">
        <f t="shared" si="133"/>
        <v>4.3815644752280836E-3</v>
      </c>
    </row>
    <row r="97" spans="1:66" s="83" customFormat="1" x14ac:dyDescent="0.25">
      <c r="A97" s="81">
        <f>+NAC!A98</f>
        <v>45536</v>
      </c>
      <c r="B97" s="190">
        <f>+NAC!P98</f>
        <v>7157.9270999999999</v>
      </c>
      <c r="C97" s="190">
        <f>+NAC!S98</f>
        <v>7131.2818417454146</v>
      </c>
      <c r="D97" s="191">
        <f>+[1]IPCse!$DK99</f>
        <v>7099.746091897453</v>
      </c>
      <c r="E97" s="190">
        <f>+GBA!$P98</f>
        <v>7117.1826000000001</v>
      </c>
      <c r="F97" s="190">
        <f>+GBA!$S98</f>
        <v>7194.5574090176888</v>
      </c>
      <c r="G97" s="191">
        <f>+[1]IPCse!$DE99</f>
        <v>7146.1846967702168</v>
      </c>
      <c r="H97" s="190">
        <f>+PAM!$P98</f>
        <v>7238.5775999999996</v>
      </c>
      <c r="I97" s="190">
        <f>+PAM!$S98</f>
        <v>7121.5897340166948</v>
      </c>
      <c r="J97" s="191">
        <f>+[1]IPCse!$DF99</f>
        <v>7115.4904478208064</v>
      </c>
      <c r="K97" s="190">
        <f>+NOA!$P98</f>
        <v>7102.4164000000001</v>
      </c>
      <c r="L97" s="190">
        <f>+NOA!$S98</f>
        <v>6981.1062489881842</v>
      </c>
      <c r="M97" s="191">
        <f>+[1]IPCse!$DG99</f>
        <v>6967.4775962695312</v>
      </c>
      <c r="N97" s="190">
        <f>+NEA!$P98</f>
        <v>7062.5909000000001</v>
      </c>
      <c r="O97" s="190">
        <f>+NEA!$S98</f>
        <v>6913.330490332326</v>
      </c>
      <c r="P97" s="191">
        <f>+[1]IPCse!$DH99</f>
        <v>6896.9019939452983</v>
      </c>
      <c r="Q97" s="190">
        <f>+CUY!$P98</f>
        <v>7312.5110999999997</v>
      </c>
      <c r="R97" s="190">
        <f>+CUY!$S98</f>
        <v>7118.0014739865364</v>
      </c>
      <c r="S97" s="191">
        <f>+[1]IPCse!$DI99</f>
        <v>7091.3873842569064</v>
      </c>
      <c r="T97" s="190">
        <f>+PAT!$P98</f>
        <v>6960.7093999999997</v>
      </c>
      <c r="U97" s="190">
        <f>+PAT!$S98</f>
        <v>6976.0614776436869</v>
      </c>
      <c r="V97" s="191">
        <f>+[1]IPCse!$DJ99</f>
        <v>6936.8183519798622</v>
      </c>
      <c r="X97" s="170">
        <f t="shared" ref="X97" si="134">+B97/B96-1</f>
        <v>3.262205751650904E-2</v>
      </c>
      <c r="Y97" s="170">
        <f t="shared" ref="Y97" si="135">+C97/C96-1</f>
        <v>3.0432367928817428E-2</v>
      </c>
      <c r="Z97" s="192">
        <f t="shared" ref="Z97" si="136">+D97/D96-1</f>
        <v>2.2674871901224858E-2</v>
      </c>
      <c r="AA97" s="170">
        <f t="shared" ref="AA97" si="137">+E97/E96-1</f>
        <v>3.435654202537175E-2</v>
      </c>
      <c r="AB97" s="170">
        <f t="shared" ref="AB97" si="138">+F97/F96-1</f>
        <v>3.241846865974618E-2</v>
      </c>
      <c r="AC97" s="192">
        <f t="shared" ref="AC97" si="139">+G97/G96-1</f>
        <v>2.2666402325928425E-2</v>
      </c>
      <c r="AD97" s="170">
        <f t="shared" ref="AD97" si="140">+H97/H96-1</f>
        <v>3.1654897670152504E-2</v>
      </c>
      <c r="AE97" s="170">
        <f t="shared" ref="AE97" si="141">+I97/I96-1</f>
        <v>2.9050894411800643E-2</v>
      </c>
      <c r="AF97" s="192">
        <f t="shared" ref="AF97" si="142">+J97/J96-1</f>
        <v>2.2943693860856262E-2</v>
      </c>
      <c r="AG97" s="170">
        <f t="shared" ref="AG97" si="143">+K97/K96-1</f>
        <v>3.0298142997201127E-2</v>
      </c>
      <c r="AH97" s="170">
        <f t="shared" ref="AH97" si="144">+L97/L96-1</f>
        <v>2.7834206840248399E-2</v>
      </c>
      <c r="AI97" s="192">
        <f t="shared" ref="AI97" si="145">+M97/M96-1</f>
        <v>2.2794545176189063E-2</v>
      </c>
      <c r="AJ97" s="170">
        <f t="shared" ref="AJ97" si="146">+N97/N96-1</f>
        <v>3.0952917405932423E-2</v>
      </c>
      <c r="AK97" s="170">
        <f t="shared" ref="AK97" si="147">+O97/O96-1</f>
        <v>2.8418503364036729E-2</v>
      </c>
      <c r="AL97" s="192">
        <f t="shared" ref="AL97" si="148">+P97/P96-1</f>
        <v>2.1705439682528249E-2</v>
      </c>
      <c r="AM97" s="170">
        <f t="shared" ref="AM97" si="149">+Q97/Q96-1</f>
        <v>2.9339444637267897E-2</v>
      </c>
      <c r="AN97" s="170">
        <f t="shared" ref="AN97" si="150">+R97/R96-1</f>
        <v>2.6416107204978889E-2</v>
      </c>
      <c r="AO97" s="192">
        <f t="shared" ref="AO97" si="151">+S97/S96-1</f>
        <v>2.0073223800053608E-2</v>
      </c>
      <c r="AP97" s="170">
        <f t="shared" ref="AP97" si="152">+T97/T96-1</f>
        <v>3.1909008184190846E-2</v>
      </c>
      <c r="AQ97" s="170">
        <f t="shared" ref="AQ97" si="153">+U97/U96-1</f>
        <v>3.1296142035684538E-2</v>
      </c>
      <c r="AR97" s="192">
        <f t="shared" ref="AR97" si="154">+V97/V96-1</f>
        <v>2.4494439241528498E-2</v>
      </c>
      <c r="AT97" s="82">
        <f t="shared" ref="AT97" si="155">+MAX(X97:Z97)</f>
        <v>3.262205751650904E-2</v>
      </c>
      <c r="AU97" s="82">
        <f t="shared" ref="AU97" si="156">+MIN(X97:Z97)</f>
        <v>2.2674871901224858E-2</v>
      </c>
      <c r="AV97" s="82">
        <f t="shared" ref="AV97" si="157">+AT97-AU97</f>
        <v>9.947185615284182E-3</v>
      </c>
      <c r="AW97" s="82">
        <f t="shared" ref="AW97" si="158">+MAX(AA97:AC97)</f>
        <v>3.435654202537175E-2</v>
      </c>
      <c r="AX97" s="82">
        <f t="shared" ref="AX97" si="159">+MIN(AA97:AC97)</f>
        <v>2.2666402325928425E-2</v>
      </c>
      <c r="AY97" s="82">
        <f t="shared" ref="AY97" si="160">+AW97-AX97</f>
        <v>1.1690139699443325E-2</v>
      </c>
      <c r="AZ97" s="82">
        <f t="shared" ref="AZ97" si="161">+MAX(AD97:AF97)</f>
        <v>3.1654897670152504E-2</v>
      </c>
      <c r="BA97" s="82">
        <f t="shared" ref="BA97" si="162">+MIN(AD97:AF97)</f>
        <v>2.2943693860856262E-2</v>
      </c>
      <c r="BB97" s="82">
        <f t="shared" ref="BB97" si="163">+AZ97-BA97</f>
        <v>8.7112038092962418E-3</v>
      </c>
      <c r="BC97" s="82">
        <f t="shared" ref="BC97" si="164">+MAX(AG97:AI97)</f>
        <v>3.0298142997201127E-2</v>
      </c>
      <c r="BD97" s="82">
        <f t="shared" ref="BD97" si="165">+MIN(AG97:AI97)</f>
        <v>2.2794545176189063E-2</v>
      </c>
      <c r="BE97" s="82">
        <f t="shared" ref="BE97" si="166">+BC97-BD97</f>
        <v>7.5035978210120646E-3</v>
      </c>
      <c r="BF97" s="82">
        <f t="shared" ref="BF97" si="167">+MAX(AJ97:AL97)</f>
        <v>3.0952917405932423E-2</v>
      </c>
      <c r="BG97" s="82">
        <f t="shared" ref="BG97" si="168">+MIN(AJ97:AL97)</f>
        <v>2.1705439682528249E-2</v>
      </c>
      <c r="BH97" s="82">
        <f t="shared" ref="BH97" si="169">+BF97-BG97</f>
        <v>9.2474777234041738E-3</v>
      </c>
      <c r="BI97" s="82">
        <f t="shared" ref="BI97" si="170">+MAX(AM97:AO97)</f>
        <v>2.9339444637267897E-2</v>
      </c>
      <c r="BJ97" s="82">
        <f t="shared" ref="BJ97" si="171">+MIN(AM97:AO97)</f>
        <v>2.0073223800053608E-2</v>
      </c>
      <c r="BK97" s="82">
        <f t="shared" ref="BK97" si="172">+BI97-BJ97</f>
        <v>9.2662208372142896E-3</v>
      </c>
      <c r="BL97" s="82">
        <f t="shared" ref="BL97" si="173">+MAX(AP97:AR97)</f>
        <v>3.1909008184190846E-2</v>
      </c>
      <c r="BM97" s="82">
        <f t="shared" ref="BM97" si="174">+MIN(AP97:AR97)</f>
        <v>2.4494439241528498E-2</v>
      </c>
      <c r="BN97" s="82">
        <f t="shared" ref="BN97" si="175">+BL97-BM97</f>
        <v>7.4145689426623473E-3</v>
      </c>
    </row>
    <row r="98" spans="1:66" s="83" customFormat="1" x14ac:dyDescent="0.25">
      <c r="A98" s="81">
        <f>+NAC!A99</f>
        <v>45566</v>
      </c>
      <c r="B98" s="190">
        <f>+NAC!P99</f>
        <v>7366.7822999999999</v>
      </c>
      <c r="C98" s="190">
        <f>+NAC!S99</f>
        <v>7310.4665367414773</v>
      </c>
      <c r="D98" s="191">
        <f>+[1]IPCse!$DK100</f>
        <v>7247.1262997336971</v>
      </c>
      <c r="E98" s="190">
        <f>+GBA!$P99</f>
        <v>7336.5033000000003</v>
      </c>
      <c r="F98" s="190">
        <f>+GBA!$S99</f>
        <v>7387.2954026531916</v>
      </c>
      <c r="G98" s="191">
        <f>+[1]IPCse!$DE100</f>
        <v>7303.3156630161675</v>
      </c>
      <c r="H98" s="190">
        <f>+PAM!$P99</f>
        <v>7440.4641000000001</v>
      </c>
      <c r="I98" s="190">
        <f>+PAM!$S99</f>
        <v>7295.1147784155819</v>
      </c>
      <c r="J98" s="191">
        <f>+[1]IPCse!$DF100</f>
        <v>7260.3020921852039</v>
      </c>
      <c r="K98" s="190">
        <f>+NOA!$P99</f>
        <v>7285.5011000000004</v>
      </c>
      <c r="L98" s="190">
        <f>+NOA!$S99</f>
        <v>7137.2878269455387</v>
      </c>
      <c r="M98" s="191">
        <f>+[1]IPCse!$DG100</f>
        <v>7098.0656916792304</v>
      </c>
      <c r="N98" s="190">
        <f>+NEA!$P99</f>
        <v>7240.3346000000001</v>
      </c>
      <c r="O98" s="190">
        <f>+NEA!$S99</f>
        <v>7069.6516123317761</v>
      </c>
      <c r="P98" s="191">
        <f>+[1]IPCse!$DH100</f>
        <v>7019.3593306939601</v>
      </c>
      <c r="Q98" s="190">
        <f>+CUY!$P99</f>
        <v>7511.1797999999999</v>
      </c>
      <c r="R98" s="190">
        <f>+CUY!$S99</f>
        <v>7232.9233615856383</v>
      </c>
      <c r="S98" s="191">
        <f>+[1]IPCse!$DI100</f>
        <v>7198.4298425112775</v>
      </c>
      <c r="T98" s="190">
        <f>+PAT!$P99</f>
        <v>7200.3347000000003</v>
      </c>
      <c r="U98" s="190">
        <f>+PAT!$S99</f>
        <v>7182.5792197767396</v>
      </c>
      <c r="V98" s="191">
        <f>+[1]IPCse!$DJ100</f>
        <v>7103.7027681037571</v>
      </c>
      <c r="X98" s="170">
        <f t="shared" ref="X98:X99" si="176">+B98/B97-1</f>
        <v>2.9178168076062105E-2</v>
      </c>
      <c r="Y98" s="170">
        <f t="shared" ref="Y98:Y99" si="177">+C98/C97-1</f>
        <v>2.5126575975043197E-2</v>
      </c>
      <c r="Z98" s="192">
        <f t="shared" ref="Z98:Z99" si="178">+D98/D97-1</f>
        <v>2.0758518111575919E-2</v>
      </c>
      <c r="AA98" s="170">
        <f t="shared" ref="AA98:AA99" si="179">+E98/E97-1</f>
        <v>3.0815662928193044E-2</v>
      </c>
      <c r="AB98" s="170">
        <f t="shared" ref="AB98:AB99" si="180">+F98/F97-1</f>
        <v>2.6789416315439185E-2</v>
      </c>
      <c r="AC98" s="192">
        <f t="shared" ref="AC98:AC99" si="181">+G98/G97-1</f>
        <v>2.1988091955833067E-2</v>
      </c>
      <c r="AD98" s="170">
        <f t="shared" ref="AD98:AD99" si="182">+H98/H97-1</f>
        <v>2.7890355143806334E-2</v>
      </c>
      <c r="AE98" s="170">
        <f t="shared" ref="AE98:AE99" si="183">+I98/I97-1</f>
        <v>2.4366054614187505E-2</v>
      </c>
      <c r="AF98" s="192">
        <f t="shared" ref="AF98:AF99" si="184">+J98/J97-1</f>
        <v>2.0351604070910856E-2</v>
      </c>
      <c r="AG98" s="170">
        <f t="shared" ref="AG98:AG99" si="185">+K98/K97-1</f>
        <v>2.5777804297703488E-2</v>
      </c>
      <c r="AH98" s="170">
        <f t="shared" ref="AH98:AH99" si="186">+L98/L97-1</f>
        <v>2.237203852612768E-2</v>
      </c>
      <c r="AI98" s="192">
        <f t="shared" ref="AI98:AI99" si="187">+M98/M97-1</f>
        <v>1.8742521035104209E-2</v>
      </c>
      <c r="AJ98" s="170">
        <f t="shared" ref="AJ98:AJ99" si="188">+N98/N97-1</f>
        <v>2.5166925639144688E-2</v>
      </c>
      <c r="AK98" s="170">
        <f t="shared" ref="AK98:AK99" si="189">+O98/O97-1</f>
        <v>2.2611550571472128E-2</v>
      </c>
      <c r="AL98" s="192">
        <f t="shared" ref="AL98:AL99" si="190">+P98/P97-1</f>
        <v>1.7755412046766228E-2</v>
      </c>
      <c r="AM98" s="170">
        <f t="shared" ref="AM98:AM99" si="191">+Q98/Q97-1</f>
        <v>2.7168327990640506E-2</v>
      </c>
      <c r="AN98" s="170">
        <f t="shared" ref="AN98:AN99" si="192">+R98/R97-1</f>
        <v>1.6145246389607459E-2</v>
      </c>
      <c r="AO98" s="192">
        <f t="shared" ref="AO98:AO99" si="193">+S98/S97-1</f>
        <v>1.5094713129338855E-2</v>
      </c>
      <c r="AP98" s="170">
        <f t="shared" ref="AP98:AP99" si="194">+T98/T97-1</f>
        <v>3.4425413593620391E-2</v>
      </c>
      <c r="AQ98" s="170">
        <f t="shared" ref="AQ98:AQ99" si="195">+U98/U97-1</f>
        <v>2.9603773245818532E-2</v>
      </c>
      <c r="AR98" s="192">
        <f t="shared" ref="AR98:AR99" si="196">+V98/V97-1</f>
        <v>2.4057775143595084E-2</v>
      </c>
      <c r="AT98" s="82">
        <f t="shared" ref="AT98:AT99" si="197">+MAX(X98:Z98)</f>
        <v>2.9178168076062105E-2</v>
      </c>
      <c r="AU98" s="82">
        <f t="shared" ref="AU98:AU99" si="198">+MIN(X98:Z98)</f>
        <v>2.0758518111575919E-2</v>
      </c>
      <c r="AV98" s="82">
        <f t="shared" ref="AV98:AV99" si="199">+AT98-AU98</f>
        <v>8.4196499644861866E-3</v>
      </c>
      <c r="AW98" s="82">
        <f t="shared" ref="AW98:AW99" si="200">+MAX(AA98:AC98)</f>
        <v>3.0815662928193044E-2</v>
      </c>
      <c r="AX98" s="82">
        <f t="shared" ref="AX98:AX99" si="201">+MIN(AA98:AC98)</f>
        <v>2.1988091955833067E-2</v>
      </c>
      <c r="AY98" s="82">
        <f t="shared" ref="AY98:AY99" si="202">+AW98-AX98</f>
        <v>8.8275709723599771E-3</v>
      </c>
      <c r="AZ98" s="82">
        <f t="shared" ref="AZ98:AZ99" si="203">+MAX(AD98:AF98)</f>
        <v>2.7890355143806334E-2</v>
      </c>
      <c r="BA98" s="82">
        <f t="shared" ref="BA98:BA99" si="204">+MIN(AD98:AF98)</f>
        <v>2.0351604070910856E-2</v>
      </c>
      <c r="BB98" s="82">
        <f t="shared" ref="BB98:BB99" si="205">+AZ98-BA98</f>
        <v>7.5387510728954776E-3</v>
      </c>
      <c r="BC98" s="82">
        <f t="shared" ref="BC98:BC99" si="206">+MAX(AG98:AI98)</f>
        <v>2.5777804297703488E-2</v>
      </c>
      <c r="BD98" s="82">
        <f t="shared" ref="BD98:BD99" si="207">+MIN(AG98:AI98)</f>
        <v>1.8742521035104209E-2</v>
      </c>
      <c r="BE98" s="82">
        <f t="shared" ref="BE98:BE99" si="208">+BC98-BD98</f>
        <v>7.0352832625992789E-3</v>
      </c>
      <c r="BF98" s="82">
        <f t="shared" ref="BF98:BF99" si="209">+MAX(AJ98:AL98)</f>
        <v>2.5166925639144688E-2</v>
      </c>
      <c r="BG98" s="82">
        <f t="shared" ref="BG98:BG99" si="210">+MIN(AJ98:AL98)</f>
        <v>1.7755412046766228E-2</v>
      </c>
      <c r="BH98" s="82">
        <f t="shared" ref="BH98:BH99" si="211">+BF98-BG98</f>
        <v>7.4115135923784603E-3</v>
      </c>
      <c r="BI98" s="82">
        <f t="shared" ref="BI98:BI99" si="212">+MAX(AM98:AO98)</f>
        <v>2.7168327990640506E-2</v>
      </c>
      <c r="BJ98" s="82">
        <f t="shared" ref="BJ98:BJ99" si="213">+MIN(AM98:AO98)</f>
        <v>1.5094713129338855E-2</v>
      </c>
      <c r="BK98" s="82">
        <f t="shared" ref="BK98:BK99" si="214">+BI98-BJ98</f>
        <v>1.2073614861301651E-2</v>
      </c>
      <c r="BL98" s="82">
        <f t="shared" ref="BL98:BL99" si="215">+MAX(AP98:AR98)</f>
        <v>3.4425413593620391E-2</v>
      </c>
      <c r="BM98" s="82">
        <f t="shared" ref="BM98:BM99" si="216">+MIN(AP98:AR98)</f>
        <v>2.4057775143595084E-2</v>
      </c>
      <c r="BN98" s="82">
        <f t="shared" ref="BN98:BN99" si="217">+BL98-BM98</f>
        <v>1.0367638450025307E-2</v>
      </c>
    </row>
    <row r="99" spans="1:66" s="83" customFormat="1" x14ac:dyDescent="0.25">
      <c r="A99" s="81">
        <f>+NAC!A100</f>
        <v>45597</v>
      </c>
      <c r="B99" s="190">
        <f>+NAC!P100</f>
        <v>7566.7781999999997</v>
      </c>
      <c r="C99" s="190">
        <f>+NAC!S100</f>
        <v>7448.9688422056897</v>
      </c>
      <c r="D99" s="191">
        <f>+[1]IPCse!$DK101</f>
        <v>7426.4461702199105</v>
      </c>
      <c r="E99" s="190">
        <f>+GBA!$P100</f>
        <v>7543.8585000000003</v>
      </c>
      <c r="F99" s="190">
        <f>+GBA!$S100</f>
        <v>7526.6259474099834</v>
      </c>
      <c r="G99" s="191">
        <f>+[1]IPCse!$DE101</f>
        <v>7502.2214008224246</v>
      </c>
      <c r="H99" s="190">
        <f>+PAM!$P100</f>
        <v>7635.6219000000001</v>
      </c>
      <c r="I99" s="190">
        <f>+PAM!$S100</f>
        <v>7433.7227167667315</v>
      </c>
      <c r="J99" s="191">
        <f>+[1]IPCse!$DF101</f>
        <v>7426.373119210064</v>
      </c>
      <c r="K99" s="190">
        <f>+NOA!$P100</f>
        <v>7488.3968999999997</v>
      </c>
      <c r="L99" s="190">
        <f>+NOA!$S100</f>
        <v>7254.8105034496812</v>
      </c>
      <c r="M99" s="191">
        <f>+[1]IPCse!$DG101</f>
        <v>7250.411581805085</v>
      </c>
      <c r="N99" s="190">
        <f>+NEA!$P100</f>
        <v>7407.2565999999997</v>
      </c>
      <c r="O99" s="190">
        <f>+NEA!$S100</f>
        <v>7179.3231138972815</v>
      </c>
      <c r="P99" s="191">
        <f>+[1]IPCse!$DH101</f>
        <v>7154.2620955247803</v>
      </c>
      <c r="Q99" s="190">
        <f>+CUY!$P100</f>
        <v>7682.8535000000002</v>
      </c>
      <c r="R99" s="190">
        <f>+CUY!$S100</f>
        <v>7340.9036990875093</v>
      </c>
      <c r="S99" s="191">
        <f>+[1]IPCse!$DI101</f>
        <v>7345.0105996246721</v>
      </c>
      <c r="T99" s="190">
        <f>+PAT!$P100</f>
        <v>7425.1370999999999</v>
      </c>
      <c r="U99" s="190">
        <f>+PAT!$S100</f>
        <v>7371.0130156433861</v>
      </c>
      <c r="V99" s="191">
        <f>+[1]IPCse!$DJ101</f>
        <v>7312.2497728161525</v>
      </c>
      <c r="X99" s="170">
        <f t="shared" si="176"/>
        <v>2.7148338562957175E-2</v>
      </c>
      <c r="Y99" s="170">
        <f t="shared" si="177"/>
        <v>1.8945754661226832E-2</v>
      </c>
      <c r="Z99" s="192">
        <f t="shared" si="178"/>
        <v>2.4743582914072082E-2</v>
      </c>
      <c r="AA99" s="170">
        <f t="shared" si="179"/>
        <v>2.8263491682747555E-2</v>
      </c>
      <c r="AB99" s="170">
        <f t="shared" si="180"/>
        <v>1.8860832979110453E-2</v>
      </c>
      <c r="AC99" s="192">
        <f t="shared" si="181"/>
        <v>2.7234991199067471E-2</v>
      </c>
      <c r="AD99" s="170">
        <f t="shared" si="182"/>
        <v>2.6229250941483651E-2</v>
      </c>
      <c r="AE99" s="170">
        <f t="shared" si="183"/>
        <v>1.9000103845008054E-2</v>
      </c>
      <c r="AF99" s="192">
        <f t="shared" si="184"/>
        <v>2.2873845318862829E-2</v>
      </c>
      <c r="AG99" s="170">
        <f t="shared" si="185"/>
        <v>2.7849258028387336E-2</v>
      </c>
      <c r="AH99" s="170">
        <f t="shared" si="186"/>
        <v>1.6466013330786122E-2</v>
      </c>
      <c r="AI99" s="192">
        <f t="shared" si="187"/>
        <v>2.1463014959757665E-2</v>
      </c>
      <c r="AJ99" s="170">
        <f t="shared" si="188"/>
        <v>2.3054459389211024E-2</v>
      </c>
      <c r="AK99" s="170">
        <f t="shared" si="189"/>
        <v>1.5512999448827447E-2</v>
      </c>
      <c r="AL99" s="192">
        <f t="shared" si="190"/>
        <v>1.9218672029073014E-2</v>
      </c>
      <c r="AM99" s="170">
        <f t="shared" si="191"/>
        <v>2.2855756961110085E-2</v>
      </c>
      <c r="AN99" s="170">
        <f t="shared" si="192"/>
        <v>1.4929003406196628E-2</v>
      </c>
      <c r="AO99" s="192">
        <f t="shared" si="193"/>
        <v>2.0362879172308279E-2</v>
      </c>
      <c r="AP99" s="170">
        <f t="shared" si="194"/>
        <v>3.1221104207836303E-2</v>
      </c>
      <c r="AQ99" s="170">
        <f t="shared" si="195"/>
        <v>2.6234837110853837E-2</v>
      </c>
      <c r="AR99" s="192">
        <f t="shared" si="196"/>
        <v>2.9357507136811734E-2</v>
      </c>
      <c r="AT99" s="82">
        <f t="shared" si="197"/>
        <v>2.7148338562957175E-2</v>
      </c>
      <c r="AU99" s="82">
        <f t="shared" si="198"/>
        <v>1.8945754661226832E-2</v>
      </c>
      <c r="AV99" s="82">
        <f t="shared" si="199"/>
        <v>8.2025839017303426E-3</v>
      </c>
      <c r="AW99" s="82">
        <f t="shared" si="200"/>
        <v>2.8263491682747555E-2</v>
      </c>
      <c r="AX99" s="82">
        <f t="shared" si="201"/>
        <v>1.8860832979110453E-2</v>
      </c>
      <c r="AY99" s="82">
        <f t="shared" si="202"/>
        <v>9.4026587036371012E-3</v>
      </c>
      <c r="AZ99" s="82">
        <f t="shared" si="203"/>
        <v>2.6229250941483651E-2</v>
      </c>
      <c r="BA99" s="82">
        <f t="shared" si="204"/>
        <v>1.9000103845008054E-2</v>
      </c>
      <c r="BB99" s="82">
        <f t="shared" si="205"/>
        <v>7.2291470964755966E-3</v>
      </c>
      <c r="BC99" s="82">
        <f t="shared" si="206"/>
        <v>2.7849258028387336E-2</v>
      </c>
      <c r="BD99" s="82">
        <f t="shared" si="207"/>
        <v>1.6466013330786122E-2</v>
      </c>
      <c r="BE99" s="82">
        <f t="shared" si="208"/>
        <v>1.1383244697601214E-2</v>
      </c>
      <c r="BF99" s="82">
        <f t="shared" si="209"/>
        <v>2.3054459389211024E-2</v>
      </c>
      <c r="BG99" s="82">
        <f t="shared" si="210"/>
        <v>1.5512999448827447E-2</v>
      </c>
      <c r="BH99" s="82">
        <f t="shared" si="211"/>
        <v>7.5414599403835769E-3</v>
      </c>
      <c r="BI99" s="82">
        <f t="shared" si="212"/>
        <v>2.2855756961110085E-2</v>
      </c>
      <c r="BJ99" s="82">
        <f t="shared" si="213"/>
        <v>1.4929003406196628E-2</v>
      </c>
      <c r="BK99" s="82">
        <f t="shared" si="214"/>
        <v>7.9267535549134571E-3</v>
      </c>
      <c r="BL99" s="82">
        <f t="shared" si="215"/>
        <v>3.1221104207836303E-2</v>
      </c>
      <c r="BM99" s="82">
        <f t="shared" si="216"/>
        <v>2.6234837110853837E-2</v>
      </c>
      <c r="BN99" s="82">
        <f t="shared" si="217"/>
        <v>4.9862670969824663E-3</v>
      </c>
    </row>
    <row r="100" spans="1:66" s="83" customFormat="1" x14ac:dyDescent="0.25">
      <c r="A100" s="81">
        <f>+NAC!A101</f>
        <v>45627</v>
      </c>
      <c r="B100" s="190">
        <f>+NAC!P101</f>
        <v>7808.7093999999997</v>
      </c>
      <c r="C100" s="190">
        <f>+NAC!S101</f>
        <v>7629.7604121820768</v>
      </c>
      <c r="D100" s="191">
        <f>+[1]IPCse!$DK102</f>
        <v>7639.4504408715993</v>
      </c>
      <c r="E100" s="190">
        <f>+GBA!$P101</f>
        <v>7806.1018000000004</v>
      </c>
      <c r="F100" s="190">
        <f>+GBA!$S101</f>
        <v>7727.9819142135193</v>
      </c>
      <c r="G100" s="191">
        <f>+[1]IPCse!$DE102</f>
        <v>7759.9445330508934</v>
      </c>
      <c r="H100" s="190">
        <f>+PAM!$P101</f>
        <v>7860.3392000000003</v>
      </c>
      <c r="I100" s="190">
        <f>+PAM!$S101</f>
        <v>7595.8185825743167</v>
      </c>
      <c r="J100" s="191">
        <f>+[1]IPCse!$DF102</f>
        <v>7598.8726804644575</v>
      </c>
      <c r="K100" s="190">
        <f>+NOA!$P101</f>
        <v>7718.4291000000003</v>
      </c>
      <c r="L100" s="190">
        <f>+NOA!$S101</f>
        <v>7433.3314885236978</v>
      </c>
      <c r="M100" s="191">
        <f>+[1]IPCse!$DG102</f>
        <v>7439.9312895603443</v>
      </c>
      <c r="N100" s="190">
        <f>+NEA!$P101</f>
        <v>7608.2974000000004</v>
      </c>
      <c r="O100" s="190">
        <f>+NEA!$S101</f>
        <v>7349.349582751991</v>
      </c>
      <c r="P100" s="191">
        <f>+[1]IPCse!$DH102</f>
        <v>7302.0101084372218</v>
      </c>
      <c r="Q100" s="190">
        <f>+CUY!$P101</f>
        <v>7934.7347</v>
      </c>
      <c r="R100" s="190">
        <f>+CUY!$S101</f>
        <v>7513.9604678234855</v>
      </c>
      <c r="S100" s="191">
        <f>+[1]IPCse!$DI102</f>
        <v>7529.3355287961349</v>
      </c>
      <c r="T100" s="190">
        <f>+PAT!$P101</f>
        <v>7643.2277000000004</v>
      </c>
      <c r="U100" s="190">
        <f>+PAT!$S101</f>
        <v>7552.4336726052197</v>
      </c>
      <c r="V100" s="191">
        <f>+[1]IPCse!$DJ102</f>
        <v>7523.4385011609947</v>
      </c>
      <c r="X100" s="170">
        <f t="shared" ref="X100" si="218">+B100/B99-1</f>
        <v>3.1972815061501292E-2</v>
      </c>
      <c r="Y100" s="170">
        <f t="shared" ref="Y100" si="219">+C100/C99-1</f>
        <v>2.4270684145170085E-2</v>
      </c>
      <c r="Z100" s="192">
        <f t="shared" ref="Z100" si="220">+D100/D99-1</f>
        <v>2.8681857481959172E-2</v>
      </c>
      <c r="AA100" s="170">
        <f t="shared" ref="AA100" si="221">+E100/E99-1</f>
        <v>3.4762489248704842E-2</v>
      </c>
      <c r="AB100" s="170">
        <f t="shared" ref="AB100" si="222">+F100/F99-1</f>
        <v>2.6752487530328883E-2</v>
      </c>
      <c r="AC100" s="192">
        <f t="shared" ref="AC100" si="223">+G100/G99-1</f>
        <v>3.4352909419630873E-2</v>
      </c>
      <c r="AD100" s="170">
        <f t="shared" ref="AD100" si="224">+H100/H99-1</f>
        <v>2.9430124087207687E-2</v>
      </c>
      <c r="AE100" s="170">
        <f t="shared" ref="AE100" si="225">+I100/I99-1</f>
        <v>2.1805476473043317E-2</v>
      </c>
      <c r="AF100" s="192">
        <f t="shared" ref="AF100" si="226">+J100/J99-1</f>
        <v>2.3227968550110001E-2</v>
      </c>
      <c r="AG100" s="170">
        <f t="shared" ref="AG100" si="227">+K100/K99-1</f>
        <v>3.071848395215282E-2</v>
      </c>
      <c r="AH100" s="170">
        <f t="shared" ref="AH100" si="228">+L100/L99-1</f>
        <v>2.4607256797283705E-2</v>
      </c>
      <c r="AI100" s="192">
        <f t="shared" ref="AI100" si="229">+M100/M99-1</f>
        <v>2.6139165427637057E-2</v>
      </c>
      <c r="AJ100" s="170">
        <f t="shared" ref="AJ100" si="230">+N100/N99-1</f>
        <v>2.7141060564852104E-2</v>
      </c>
      <c r="AK100" s="170">
        <f t="shared" ref="AK100" si="231">+O100/O99-1</f>
        <v>2.3682799361068207E-2</v>
      </c>
      <c r="AL100" s="192">
        <f t="shared" ref="AL100" si="232">+P100/P99-1</f>
        <v>2.0651747299677892E-2</v>
      </c>
      <c r="AM100" s="170">
        <f t="shared" ref="AM100" si="233">+Q100/Q99-1</f>
        <v>3.278485005603704E-2</v>
      </c>
      <c r="AN100" s="170">
        <f t="shared" ref="AN100" si="234">+R100/R99-1</f>
        <v>2.3574313985005313E-2</v>
      </c>
      <c r="AO100" s="192">
        <f t="shared" ref="AO100" si="235">+S100/S99-1</f>
        <v>2.5095257068911803E-2</v>
      </c>
      <c r="AP100" s="170">
        <f t="shared" ref="AP100" si="236">+T100/T99-1</f>
        <v>2.9371929038185751E-2</v>
      </c>
      <c r="AQ100" s="170">
        <f t="shared" ref="AQ100" si="237">+U100/U99-1</f>
        <v>2.4612716946341928E-2</v>
      </c>
      <c r="AR100" s="192">
        <f t="shared" ref="AR100" si="238">+V100/V99-1</f>
        <v>2.8881498158056962E-2</v>
      </c>
      <c r="AT100" s="82">
        <f t="shared" ref="AT100" si="239">+MAX(X100:Z100)</f>
        <v>3.1972815061501292E-2</v>
      </c>
      <c r="AU100" s="82">
        <f t="shared" ref="AU100" si="240">+MIN(X100:Z100)</f>
        <v>2.4270684145170085E-2</v>
      </c>
      <c r="AV100" s="82">
        <f t="shared" ref="AV100" si="241">+AT100-AU100</f>
        <v>7.7021309163312068E-3</v>
      </c>
      <c r="AW100" s="82">
        <f t="shared" ref="AW100" si="242">+MAX(AA100:AC100)</f>
        <v>3.4762489248704842E-2</v>
      </c>
      <c r="AX100" s="82">
        <f t="shared" ref="AX100" si="243">+MIN(AA100:AC100)</f>
        <v>2.6752487530328883E-2</v>
      </c>
      <c r="AY100" s="82">
        <f t="shared" ref="AY100" si="244">+AW100-AX100</f>
        <v>8.0100017183759586E-3</v>
      </c>
      <c r="AZ100" s="82">
        <f t="shared" ref="AZ100" si="245">+MAX(AD100:AF100)</f>
        <v>2.9430124087207687E-2</v>
      </c>
      <c r="BA100" s="82">
        <f t="shared" ref="BA100" si="246">+MIN(AD100:AF100)</f>
        <v>2.1805476473043317E-2</v>
      </c>
      <c r="BB100" s="82">
        <f t="shared" ref="BB100" si="247">+AZ100-BA100</f>
        <v>7.6246476141643704E-3</v>
      </c>
      <c r="BC100" s="82">
        <f t="shared" ref="BC100" si="248">+MAX(AG100:AI100)</f>
        <v>3.071848395215282E-2</v>
      </c>
      <c r="BD100" s="82">
        <f t="shared" ref="BD100" si="249">+MIN(AG100:AI100)</f>
        <v>2.4607256797283705E-2</v>
      </c>
      <c r="BE100" s="82">
        <f t="shared" ref="BE100" si="250">+BC100-BD100</f>
        <v>6.1112271548691144E-3</v>
      </c>
      <c r="BF100" s="82">
        <f t="shared" ref="BF100" si="251">+MAX(AJ100:AL100)</f>
        <v>2.7141060564852104E-2</v>
      </c>
      <c r="BG100" s="82">
        <f t="shared" ref="BG100" si="252">+MIN(AJ100:AL100)</f>
        <v>2.0651747299677892E-2</v>
      </c>
      <c r="BH100" s="82">
        <f t="shared" ref="BH100" si="253">+BF100-BG100</f>
        <v>6.4893132651742125E-3</v>
      </c>
      <c r="BI100" s="82">
        <f t="shared" ref="BI100" si="254">+MAX(AM100:AO100)</f>
        <v>3.278485005603704E-2</v>
      </c>
      <c r="BJ100" s="82">
        <f t="shared" ref="BJ100" si="255">+MIN(AM100:AO100)</f>
        <v>2.3574313985005313E-2</v>
      </c>
      <c r="BK100" s="82">
        <f t="shared" ref="BK100" si="256">+BI100-BJ100</f>
        <v>9.2105360710317274E-3</v>
      </c>
      <c r="BL100" s="82">
        <f t="shared" ref="BL100" si="257">+MAX(AP100:AR100)</f>
        <v>2.9371929038185751E-2</v>
      </c>
      <c r="BM100" s="82">
        <f t="shared" ref="BM100" si="258">+MIN(AP100:AR100)</f>
        <v>2.4612716946341928E-2</v>
      </c>
      <c r="BN100" s="82">
        <f t="shared" ref="BN100" si="259">+BL100-BM100</f>
        <v>4.759212091843823E-3</v>
      </c>
    </row>
  </sheetData>
  <mergeCells count="10">
    <mergeCell ref="B1:V1"/>
    <mergeCell ref="X1:AR1"/>
    <mergeCell ref="AT1:BN1"/>
    <mergeCell ref="AT2:AV2"/>
    <mergeCell ref="AW2:AY2"/>
    <mergeCell ref="AZ2:BB2"/>
    <mergeCell ref="BC2:BE2"/>
    <mergeCell ref="BF2:BH2"/>
    <mergeCell ref="BI2:BK2"/>
    <mergeCell ref="BL2:BN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3F76-3881-4DCB-BAAD-9E2150B73249}">
  <sheetPr codeName="Hoja9"/>
  <dimension ref="A1:AX258"/>
  <sheetViews>
    <sheetView zoomScale="89" zoomScaleNormal="85" workbookViewId="0">
      <pane xSplit="4" ySplit="31" topLeftCell="O100" activePane="bottomRight" state="frozen"/>
      <selection pane="topRight" activeCell="E1" sqref="E1"/>
      <selection pane="bottomLeft" activeCell="A19" sqref="A19"/>
      <selection pane="bottomRight" activeCell="A129" sqref="A129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31" s="90" customFormat="1" x14ac:dyDescent="0.25">
      <c r="E1" s="221" t="s">
        <v>189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T1" s="90" t="str">
        <f>+GBA!C4</f>
        <v>Alimentos y bebidas no alcohólicas</v>
      </c>
      <c r="U1" s="90" t="str">
        <f>+GBA!D4</f>
        <v>Bebidas alcohólicas y tabaco</v>
      </c>
      <c r="V1" s="90" t="str">
        <f>+GBA!E4</f>
        <v>Prendas de vestir y calzado</v>
      </c>
      <c r="W1" s="90" t="str">
        <f>+GBA!F4</f>
        <v>Vivienda, agua, electricidad, gas y otros combustibles</v>
      </c>
      <c r="X1" s="90" t="str">
        <f>+GBA!G4</f>
        <v>Equipamiento y mantenimiento del hogar</v>
      </c>
      <c r="Y1" s="90" t="str">
        <f>+GBA!H4</f>
        <v>Salud</v>
      </c>
      <c r="Z1" s="90" t="str">
        <f>+GBA!I4</f>
        <v>Transporte</v>
      </c>
      <c r="AA1" s="90" t="str">
        <f>+GBA!J4</f>
        <v>Comunicación</v>
      </c>
      <c r="AB1" s="90" t="str">
        <f>+GBA!K4</f>
        <v>Recreación y cultura</v>
      </c>
      <c r="AC1" s="90" t="str">
        <f>+GBA!L4</f>
        <v>Educación</v>
      </c>
      <c r="AD1" s="90" t="str">
        <f>+GBA!M4</f>
        <v>Restaurantes y hoteles</v>
      </c>
      <c r="AE1" s="90" t="str">
        <f>+GBA!N4</f>
        <v>Bienes y servicios varios</v>
      </c>
    </row>
    <row r="2" spans="2:31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25">
      <c r="B3" s="84" t="s">
        <v>44</v>
      </c>
      <c r="C3" s="84">
        <v>1</v>
      </c>
      <c r="D3" s="86">
        <f>+SUM(E3:P3)</f>
        <v>1.6594123308089703</v>
      </c>
      <c r="E3" s="87">
        <f>+E18/E$15*E$16</f>
        <v>0.61780414960103047</v>
      </c>
      <c r="F3" s="87">
        <f t="shared" ref="F3:P3" si="1">+F18/F$15*F$16</f>
        <v>6.0888293854293521E-2</v>
      </c>
      <c r="G3" s="87">
        <f t="shared" si="1"/>
        <v>0.16296342654735921</v>
      </c>
      <c r="H3" s="87">
        <f t="shared" si="1"/>
        <v>0.19112774489777667</v>
      </c>
      <c r="I3" s="87">
        <f t="shared" si="1"/>
        <v>7.0127855042283985E-2</v>
      </c>
      <c r="J3" s="87">
        <f t="shared" si="1"/>
        <v>7.9824681373346112E-2</v>
      </c>
      <c r="K3" s="87">
        <f t="shared" si="1"/>
        <v>0.14347469362923482</v>
      </c>
      <c r="L3" s="87">
        <f t="shared" si="1"/>
        <v>4.7248795866906584E-2</v>
      </c>
      <c r="M3" s="87">
        <f t="shared" si="1"/>
        <v>9.2875164742312291E-2</v>
      </c>
      <c r="N3" s="87">
        <f t="shared" si="1"/>
        <v>2.931954992063969E-2</v>
      </c>
      <c r="O3" s="87">
        <f t="shared" si="1"/>
        <v>0.11552168706542428</v>
      </c>
      <c r="P3" s="87">
        <f t="shared" si="1"/>
        <v>4.8236288268362626E-2</v>
      </c>
      <c r="R3" s="87">
        <f>+D3/D$14*100</f>
        <v>3.7878467818755888</v>
      </c>
      <c r="S3" s="84">
        <f>+C3</f>
        <v>1</v>
      </c>
      <c r="T3" s="88">
        <f t="shared" ref="T3:T12" si="2">+E3/$D3</f>
        <v>0.37230297625897985</v>
      </c>
      <c r="U3" s="88">
        <f t="shared" ref="U3:U12" si="3">+F3/$D3</f>
        <v>3.6692684948659036E-2</v>
      </c>
      <c r="V3" s="88">
        <f t="shared" ref="V3:V12" si="4">+G3/$D3</f>
        <v>9.820550535978835E-2</v>
      </c>
      <c r="W3" s="88">
        <f t="shared" ref="W3:W12" si="5">+H3/$D3</f>
        <v>0.11517797074859695</v>
      </c>
      <c r="X3" s="88">
        <f t="shared" ref="X3:X12" si="6">+I3/$D3</f>
        <v>4.2260656824272463E-2</v>
      </c>
      <c r="Y3" s="88">
        <f t="shared" ref="Y3:Y12" si="7">+J3/$D3</f>
        <v>4.8104187181995481E-2</v>
      </c>
      <c r="Z3" s="88">
        <f t="shared" ref="Z3:Z12" si="8">+K3/$D3</f>
        <v>8.646114709735242E-2</v>
      </c>
      <c r="AA3" s="88">
        <f t="shared" ref="AA3:AA12" si="9">+L3/$D3</f>
        <v>2.847321005736567E-2</v>
      </c>
      <c r="AB3" s="88">
        <f t="shared" ref="AB3:AB12" si="10">+M3/$D3</f>
        <v>5.5968708330035893E-2</v>
      </c>
      <c r="AC3" s="88">
        <f t="shared" ref="AC3:AC12" si="11">+N3/$D3</f>
        <v>1.7668634477572123E-2</v>
      </c>
      <c r="AD3" s="88">
        <f t="shared" ref="AD3:AD12" si="12">+O3/$D3</f>
        <v>6.9616023046608896E-2</v>
      </c>
      <c r="AE3" s="88">
        <f t="shared" ref="AE3:AE12" si="13">+P3/$D3</f>
        <v>2.9068295668772833E-2</v>
      </c>
    </row>
    <row r="4" spans="2:31" s="84" customFormat="1" x14ac:dyDescent="0.25">
      <c r="B4" s="84" t="s">
        <v>44</v>
      </c>
      <c r="C4" s="84">
        <v>2</v>
      </c>
      <c r="D4" s="86">
        <f t="shared" ref="D4:D12" si="14">+SUM(E4:P4)</f>
        <v>2.138662244695869</v>
      </c>
      <c r="E4" s="87">
        <f t="shared" ref="E4:P4" si="15">+E19/E$15*E$16</f>
        <v>0.77256097840852767</v>
      </c>
      <c r="F4" s="87">
        <f t="shared" si="15"/>
        <v>9.8258517989153721E-2</v>
      </c>
      <c r="G4" s="87">
        <f t="shared" si="15"/>
        <v>0.21506680054850183</v>
      </c>
      <c r="H4" s="87">
        <f t="shared" si="15"/>
        <v>0.20895652929071837</v>
      </c>
      <c r="I4" s="87">
        <f t="shared" si="15"/>
        <v>8.9314892735658138E-2</v>
      </c>
      <c r="J4" s="87">
        <f t="shared" si="15"/>
        <v>0.11358836048262685</v>
      </c>
      <c r="K4" s="87">
        <f t="shared" si="15"/>
        <v>0.19163510561659539</v>
      </c>
      <c r="L4" s="87">
        <f t="shared" si="15"/>
        <v>6.1164786887478409E-2</v>
      </c>
      <c r="M4" s="87">
        <f t="shared" si="15"/>
        <v>0.16284254191853331</v>
      </c>
      <c r="N4" s="87">
        <f t="shared" si="15"/>
        <v>3.0128912800530955E-2</v>
      </c>
      <c r="O4" s="87">
        <f t="shared" si="15"/>
        <v>0.13668832700864106</v>
      </c>
      <c r="P4" s="87">
        <f t="shared" si="15"/>
        <v>5.8456491008902746E-2</v>
      </c>
      <c r="R4" s="87">
        <f t="shared" ref="R4:R13" si="16">+D4/D$14*100</f>
        <v>4.881803485900841</v>
      </c>
      <c r="S4" s="84">
        <f t="shared" ref="S4:S12" si="17">+C4</f>
        <v>2</v>
      </c>
      <c r="T4" s="88">
        <f t="shared" si="2"/>
        <v>0.36123561835187801</v>
      </c>
      <c r="U4" s="88">
        <f t="shared" si="3"/>
        <v>4.5943915750533436E-2</v>
      </c>
      <c r="V4" s="88">
        <f t="shared" si="4"/>
        <v>0.100561367781141</v>
      </c>
      <c r="W4" s="88">
        <f t="shared" si="5"/>
        <v>9.7704314839313619E-2</v>
      </c>
      <c r="X4" s="88">
        <f t="shared" si="6"/>
        <v>4.1762037440539974E-2</v>
      </c>
      <c r="Y4" s="88">
        <f t="shared" si="7"/>
        <v>5.3111874380510148E-2</v>
      </c>
      <c r="Z4" s="88">
        <f t="shared" si="8"/>
        <v>8.9605128669509523E-2</v>
      </c>
      <c r="AA4" s="88">
        <f t="shared" si="9"/>
        <v>2.8599554249005045E-2</v>
      </c>
      <c r="AB4" s="88">
        <f t="shared" si="10"/>
        <v>7.6142243742508553E-2</v>
      </c>
      <c r="AC4" s="88">
        <f t="shared" si="11"/>
        <v>1.4087737731964999E-2</v>
      </c>
      <c r="AD4" s="88">
        <f t="shared" si="12"/>
        <v>6.3913003255957779E-2</v>
      </c>
      <c r="AE4" s="88">
        <f t="shared" si="13"/>
        <v>2.7333203807137683E-2</v>
      </c>
    </row>
    <row r="5" spans="2:31" s="84" customFormat="1" x14ac:dyDescent="0.25">
      <c r="B5" s="84" t="s">
        <v>44</v>
      </c>
      <c r="C5" s="84">
        <v>3</v>
      </c>
      <c r="D5" s="86">
        <f t="shared" si="14"/>
        <v>2.7950740787804742</v>
      </c>
      <c r="E5" s="87">
        <f t="shared" ref="E5:P5" si="18">+E20/E$15*E$16</f>
        <v>0.87084642732604534</v>
      </c>
      <c r="F5" s="87">
        <f t="shared" si="18"/>
        <v>0.10519540536887856</v>
      </c>
      <c r="G5" s="87">
        <f t="shared" si="18"/>
        <v>0.28109548443930199</v>
      </c>
      <c r="H5" s="87">
        <f t="shared" si="18"/>
        <v>0.34839375758772928</v>
      </c>
      <c r="I5" s="87">
        <f t="shared" si="18"/>
        <v>0.11986406270097712</v>
      </c>
      <c r="J5" s="87">
        <f t="shared" si="18"/>
        <v>0.18373877385200216</v>
      </c>
      <c r="K5" s="87">
        <f t="shared" si="18"/>
        <v>0.25231894466047317</v>
      </c>
      <c r="L5" s="87">
        <f t="shared" si="18"/>
        <v>9.1270840643837323E-2</v>
      </c>
      <c r="M5" s="87">
        <f t="shared" si="18"/>
        <v>0.18057024453565065</v>
      </c>
      <c r="N5" s="87">
        <f t="shared" si="18"/>
        <v>7.7052367752754009E-2</v>
      </c>
      <c r="O5" s="87">
        <f t="shared" si="18"/>
        <v>0.19899420639403384</v>
      </c>
      <c r="P5" s="87">
        <f t="shared" si="18"/>
        <v>8.5733563518791203E-2</v>
      </c>
      <c r="R5" s="87">
        <f t="shared" si="16"/>
        <v>6.3801576967016622</v>
      </c>
      <c r="S5" s="84">
        <f t="shared" si="17"/>
        <v>3</v>
      </c>
      <c r="T5" s="88">
        <f t="shared" si="2"/>
        <v>0.31156470375411538</v>
      </c>
      <c r="U5" s="88">
        <f t="shared" si="3"/>
        <v>3.7635999048288779E-2</v>
      </c>
      <c r="V5" s="88">
        <f t="shared" si="4"/>
        <v>0.10056816975739959</v>
      </c>
      <c r="W5" s="88">
        <f t="shared" si="5"/>
        <v>0.12464562575734588</v>
      </c>
      <c r="X5" s="88">
        <f t="shared" si="6"/>
        <v>4.2884037890428758E-2</v>
      </c>
      <c r="Y5" s="88">
        <f t="shared" si="7"/>
        <v>6.5736638340608736E-2</v>
      </c>
      <c r="Z5" s="88">
        <f t="shared" si="8"/>
        <v>9.0272721777221399E-2</v>
      </c>
      <c r="AA5" s="88">
        <f t="shared" si="9"/>
        <v>3.265417590780275E-2</v>
      </c>
      <c r="AB5" s="88">
        <f t="shared" si="10"/>
        <v>6.4603026412250117E-2</v>
      </c>
      <c r="AC5" s="88">
        <f t="shared" si="11"/>
        <v>2.7567200575368263E-2</v>
      </c>
      <c r="AD5" s="88">
        <f t="shared" si="12"/>
        <v>7.1194609082009558E-2</v>
      </c>
      <c r="AE5" s="88">
        <f t="shared" si="13"/>
        <v>3.0673091697160967E-2</v>
      </c>
    </row>
    <row r="6" spans="2:31" s="84" customFormat="1" x14ac:dyDescent="0.25">
      <c r="B6" s="84" t="s">
        <v>44</v>
      </c>
      <c r="C6" s="84">
        <v>4</v>
      </c>
      <c r="D6" s="86">
        <f t="shared" si="14"/>
        <v>3.0914558766621156</v>
      </c>
      <c r="E6" s="87">
        <f t="shared" ref="E6:P6" si="19">+E21/E$15*E$16</f>
        <v>0.86457099752571764</v>
      </c>
      <c r="F6" s="87">
        <f t="shared" si="19"/>
        <v>0.17463220308026534</v>
      </c>
      <c r="G6" s="87">
        <f t="shared" si="19"/>
        <v>0.26578166634146866</v>
      </c>
      <c r="H6" s="87">
        <f t="shared" si="19"/>
        <v>0.30168071122810031</v>
      </c>
      <c r="I6" s="87">
        <f t="shared" si="19"/>
        <v>0.18842702758149174</v>
      </c>
      <c r="J6" s="87">
        <f t="shared" si="19"/>
        <v>0.15967863736201388</v>
      </c>
      <c r="K6" s="87">
        <f t="shared" si="19"/>
        <v>0.3846040455257303</v>
      </c>
      <c r="L6" s="87">
        <f t="shared" si="19"/>
        <v>9.6921132691246553E-2</v>
      </c>
      <c r="M6" s="87">
        <f t="shared" si="19"/>
        <v>0.20136755693779104</v>
      </c>
      <c r="N6" s="87">
        <f t="shared" si="19"/>
        <v>7.694587079561778E-2</v>
      </c>
      <c r="O6" s="87">
        <f t="shared" si="19"/>
        <v>0.27859846946731998</v>
      </c>
      <c r="P6" s="87">
        <f t="shared" si="19"/>
        <v>9.8247558125352769E-2</v>
      </c>
      <c r="R6" s="87">
        <f t="shared" si="16"/>
        <v>7.0566916831432236</v>
      </c>
      <c r="S6" s="84">
        <f t="shared" si="17"/>
        <v>4</v>
      </c>
      <c r="T6" s="88">
        <f t="shared" si="2"/>
        <v>0.27966467322160393</v>
      </c>
      <c r="U6" s="88">
        <f t="shared" si="3"/>
        <v>5.6488661021685989E-2</v>
      </c>
      <c r="V6" s="88">
        <f t="shared" si="4"/>
        <v>8.5972977440142706E-2</v>
      </c>
      <c r="W6" s="88">
        <f t="shared" si="5"/>
        <v>9.7585320077034007E-2</v>
      </c>
      <c r="X6" s="88">
        <f t="shared" si="6"/>
        <v>6.095090310166057E-2</v>
      </c>
      <c r="Y6" s="88">
        <f t="shared" si="7"/>
        <v>5.1651598383613655E-2</v>
      </c>
      <c r="Z6" s="88">
        <f t="shared" si="8"/>
        <v>0.12440871255163835</v>
      </c>
      <c r="AA6" s="88">
        <f t="shared" si="9"/>
        <v>3.1351290963885128E-2</v>
      </c>
      <c r="AB6" s="88">
        <f t="shared" si="10"/>
        <v>6.513680446094873E-2</v>
      </c>
      <c r="AC6" s="88">
        <f t="shared" si="11"/>
        <v>2.4889849270207674E-2</v>
      </c>
      <c r="AD6" s="88">
        <f t="shared" si="12"/>
        <v>9.0118856804815961E-2</v>
      </c>
      <c r="AE6" s="88">
        <f t="shared" si="13"/>
        <v>3.1780352702763436E-2</v>
      </c>
    </row>
    <row r="7" spans="2:31" s="84" customFormat="1" x14ac:dyDescent="0.25">
      <c r="B7" s="84" t="s">
        <v>44</v>
      </c>
      <c r="C7" s="84">
        <v>5</v>
      </c>
      <c r="D7" s="86">
        <f t="shared" si="14"/>
        <v>3.1560950209576881</v>
      </c>
      <c r="E7" s="87">
        <f t="shared" ref="E7:P7" si="20">+E22/E$15*E$16</f>
        <v>0.92893952992035567</v>
      </c>
      <c r="F7" s="87">
        <f t="shared" si="20"/>
        <v>9.9060812921934221E-2</v>
      </c>
      <c r="G7" s="87">
        <f t="shared" si="20"/>
        <v>0.29004984843227577</v>
      </c>
      <c r="H7" s="87">
        <f t="shared" si="20"/>
        <v>0.34609337479029662</v>
      </c>
      <c r="I7" s="87">
        <f t="shared" si="20"/>
        <v>0.1624322801198102</v>
      </c>
      <c r="J7" s="87">
        <f t="shared" si="20"/>
        <v>0.21987555747704093</v>
      </c>
      <c r="K7" s="87">
        <f t="shared" si="20"/>
        <v>0.30925021065098457</v>
      </c>
      <c r="L7" s="87">
        <f t="shared" si="20"/>
        <v>0.1108804071668322</v>
      </c>
      <c r="M7" s="87">
        <f t="shared" si="20"/>
        <v>0.2164827028186887</v>
      </c>
      <c r="N7" s="87">
        <f t="shared" si="20"/>
        <v>6.2524209596884359E-2</v>
      </c>
      <c r="O7" s="87">
        <f t="shared" si="20"/>
        <v>0.31151294563778231</v>
      </c>
      <c r="P7" s="87">
        <f t="shared" si="20"/>
        <v>9.8993141424802727E-2</v>
      </c>
      <c r="R7" s="87">
        <f t="shared" si="16"/>
        <v>7.2042398061488013</v>
      </c>
      <c r="S7" s="84">
        <f t="shared" si="17"/>
        <v>5</v>
      </c>
      <c r="T7" s="88">
        <f t="shared" si="2"/>
        <v>0.29433192719225465</v>
      </c>
      <c r="U7" s="88">
        <f t="shared" si="3"/>
        <v>3.1387145274186047E-2</v>
      </c>
      <c r="V7" s="88">
        <f t="shared" si="4"/>
        <v>9.1901494253573773E-2</v>
      </c>
      <c r="W7" s="88">
        <f t="shared" si="5"/>
        <v>0.10965873096091946</v>
      </c>
      <c r="X7" s="88">
        <f t="shared" si="6"/>
        <v>5.1466219819491246E-2</v>
      </c>
      <c r="Y7" s="88">
        <f t="shared" si="7"/>
        <v>6.966696376914587E-2</v>
      </c>
      <c r="Z7" s="88">
        <f t="shared" si="8"/>
        <v>9.7985076050449649E-2</v>
      </c>
      <c r="AA7" s="88">
        <f t="shared" si="9"/>
        <v>3.5132151101454026E-2</v>
      </c>
      <c r="AB7" s="88">
        <f t="shared" si="10"/>
        <v>6.8591947131236564E-2</v>
      </c>
      <c r="AC7" s="88">
        <f t="shared" si="11"/>
        <v>1.9810623311940702E-2</v>
      </c>
      <c r="AD7" s="88">
        <f t="shared" si="12"/>
        <v>9.8702017388328372E-2</v>
      </c>
      <c r="AE7" s="88">
        <f t="shared" si="13"/>
        <v>3.1365703747019684E-2</v>
      </c>
    </row>
    <row r="8" spans="2:31" s="84" customFormat="1" x14ac:dyDescent="0.25">
      <c r="B8" s="84" t="s">
        <v>44</v>
      </c>
      <c r="C8" s="84">
        <v>6</v>
      </c>
      <c r="D8" s="86">
        <f t="shared" si="14"/>
        <v>3.8312210310202399</v>
      </c>
      <c r="E8" s="87">
        <f t="shared" ref="E8:P8" si="21">+E23/E$15*E$16</f>
        <v>1.0506970399584232</v>
      </c>
      <c r="F8" s="87">
        <f t="shared" si="21"/>
        <v>0.11558109795931173</v>
      </c>
      <c r="G8" s="87">
        <f t="shared" si="21"/>
        <v>0.34756840444530357</v>
      </c>
      <c r="H8" s="87">
        <f t="shared" si="21"/>
        <v>0.41654918315974304</v>
      </c>
      <c r="I8" s="87">
        <f t="shared" si="21"/>
        <v>0.20811845793503964</v>
      </c>
      <c r="J8" s="87">
        <f t="shared" si="21"/>
        <v>0.24625694768107342</v>
      </c>
      <c r="K8" s="87">
        <f t="shared" si="21"/>
        <v>0.39667861024326867</v>
      </c>
      <c r="L8" s="87">
        <f t="shared" si="21"/>
        <v>0.12906649668338582</v>
      </c>
      <c r="M8" s="87">
        <f t="shared" si="21"/>
        <v>0.25137529662836544</v>
      </c>
      <c r="N8" s="87">
        <f t="shared" si="21"/>
        <v>0.15929852633162447</v>
      </c>
      <c r="O8" s="87">
        <f t="shared" si="21"/>
        <v>0.37516063329704546</v>
      </c>
      <c r="P8" s="87">
        <f t="shared" si="21"/>
        <v>0.13487033669765533</v>
      </c>
      <c r="R8" s="87">
        <f t="shared" si="16"/>
        <v>8.7453118092291096</v>
      </c>
      <c r="S8" s="84">
        <f t="shared" si="17"/>
        <v>6</v>
      </c>
      <c r="T8" s="88">
        <f t="shared" si="2"/>
        <v>0.27424599923921028</v>
      </c>
      <c r="U8" s="88">
        <f t="shared" si="3"/>
        <v>3.0168214525731218E-2</v>
      </c>
      <c r="V8" s="88">
        <f t="shared" si="4"/>
        <v>9.0720008485844883E-2</v>
      </c>
      <c r="W8" s="88">
        <f t="shared" si="5"/>
        <v>0.10872491557836786</v>
      </c>
      <c r="X8" s="88">
        <f t="shared" si="6"/>
        <v>5.4321704816810965E-2</v>
      </c>
      <c r="Y8" s="88">
        <f t="shared" si="7"/>
        <v>6.4276361422952441E-2</v>
      </c>
      <c r="Z8" s="88">
        <f t="shared" si="8"/>
        <v>0.103538429923902</v>
      </c>
      <c r="AA8" s="88">
        <f t="shared" si="9"/>
        <v>3.368808420040853E-2</v>
      </c>
      <c r="AB8" s="88">
        <f t="shared" si="10"/>
        <v>6.5612319047388692E-2</v>
      </c>
      <c r="AC8" s="88">
        <f t="shared" si="11"/>
        <v>4.1579048831125225E-2</v>
      </c>
      <c r="AD8" s="88">
        <f t="shared" si="12"/>
        <v>9.792194975426452E-2</v>
      </c>
      <c r="AE8" s="88">
        <f t="shared" si="13"/>
        <v>3.5202964173993337E-2</v>
      </c>
    </row>
    <row r="9" spans="2:31" s="84" customFormat="1" x14ac:dyDescent="0.25">
      <c r="B9" s="84" t="s">
        <v>44</v>
      </c>
      <c r="C9" s="84">
        <v>7</v>
      </c>
      <c r="D9" s="86">
        <f t="shared" si="14"/>
        <v>4.4966855788912321</v>
      </c>
      <c r="E9" s="87">
        <f t="shared" ref="E9:P9" si="22">+E24/E$15*E$16</f>
        <v>1.0736177600658463</v>
      </c>
      <c r="F9" s="87">
        <f t="shared" si="22"/>
        <v>0.13307303729098197</v>
      </c>
      <c r="G9" s="87">
        <f t="shared" si="22"/>
        <v>0.40426510201735522</v>
      </c>
      <c r="H9" s="87">
        <f t="shared" si="22"/>
        <v>0.426738093902642</v>
      </c>
      <c r="I9" s="87">
        <f t="shared" si="22"/>
        <v>0.23668960855433246</v>
      </c>
      <c r="J9" s="87">
        <f t="shared" si="22"/>
        <v>0.3640153282622961</v>
      </c>
      <c r="K9" s="87">
        <f t="shared" si="22"/>
        <v>0.63039502158640282</v>
      </c>
      <c r="L9" s="87">
        <f t="shared" si="22"/>
        <v>0.13685275241797637</v>
      </c>
      <c r="M9" s="87">
        <f t="shared" si="22"/>
        <v>0.34046400471108546</v>
      </c>
      <c r="N9" s="87">
        <f t="shared" si="22"/>
        <v>0.12113371140079932</v>
      </c>
      <c r="O9" s="87">
        <f t="shared" si="22"/>
        <v>0.47234956186728622</v>
      </c>
      <c r="P9" s="87">
        <f t="shared" si="22"/>
        <v>0.1570915968142276</v>
      </c>
      <c r="R9" s="87">
        <f t="shared" si="16"/>
        <v>10.26433013837253</v>
      </c>
      <c r="S9" s="84">
        <f t="shared" si="17"/>
        <v>7</v>
      </c>
      <c r="T9" s="88">
        <f t="shared" si="2"/>
        <v>0.23875757849419685</v>
      </c>
      <c r="U9" s="88">
        <f t="shared" si="3"/>
        <v>2.959358286371323E-2</v>
      </c>
      <c r="V9" s="88">
        <f t="shared" si="4"/>
        <v>8.9902906246123765E-2</v>
      </c>
      <c r="W9" s="88">
        <f t="shared" si="5"/>
        <v>9.4900585423600983E-2</v>
      </c>
      <c r="X9" s="88">
        <f t="shared" si="6"/>
        <v>5.2636459543763357E-2</v>
      </c>
      <c r="Y9" s="88">
        <f t="shared" si="7"/>
        <v>8.0951919336119782E-2</v>
      </c>
      <c r="Z9" s="88">
        <f t="shared" si="8"/>
        <v>0.14019103860533699</v>
      </c>
      <c r="AA9" s="88">
        <f t="shared" si="9"/>
        <v>3.0434138659906206E-2</v>
      </c>
      <c r="AB9" s="88">
        <f t="shared" si="10"/>
        <v>7.571443427339547E-2</v>
      </c>
      <c r="AC9" s="88">
        <f t="shared" si="11"/>
        <v>2.6938443721623916E-2</v>
      </c>
      <c r="AD9" s="88">
        <f t="shared" si="12"/>
        <v>0.10504393815850376</v>
      </c>
      <c r="AE9" s="88">
        <f t="shared" si="13"/>
        <v>3.4934974673715653E-2</v>
      </c>
    </row>
    <row r="10" spans="2:31" s="84" customFormat="1" x14ac:dyDescent="0.25">
      <c r="B10" s="84" t="s">
        <v>44</v>
      </c>
      <c r="C10" s="84">
        <v>8</v>
      </c>
      <c r="D10" s="86">
        <f t="shared" si="14"/>
        <v>5.4057208359343578</v>
      </c>
      <c r="E10" s="87">
        <f t="shared" ref="E10:P10" si="23">+E25/E$15*E$16</f>
        <v>1.1828349164945888</v>
      </c>
      <c r="F10" s="87">
        <f t="shared" si="23"/>
        <v>0.13621609480330077</v>
      </c>
      <c r="G10" s="87">
        <f t="shared" si="23"/>
        <v>0.47250487348576442</v>
      </c>
      <c r="H10" s="87">
        <f t="shared" si="23"/>
        <v>0.5593322140207283</v>
      </c>
      <c r="I10" s="87">
        <f t="shared" si="23"/>
        <v>0.31500855945316963</v>
      </c>
      <c r="J10" s="87">
        <f t="shared" si="23"/>
        <v>0.56215200296339285</v>
      </c>
      <c r="K10" s="87">
        <f t="shared" si="23"/>
        <v>0.68524885199271657</v>
      </c>
      <c r="L10" s="87">
        <f t="shared" si="23"/>
        <v>0.1470519637836141</v>
      </c>
      <c r="M10" s="87">
        <f t="shared" si="23"/>
        <v>0.3838760132079424</v>
      </c>
      <c r="N10" s="87">
        <f t="shared" si="23"/>
        <v>0.16720162213823631</v>
      </c>
      <c r="O10" s="87">
        <f t="shared" si="23"/>
        <v>0.61217744115241413</v>
      </c>
      <c r="P10" s="87">
        <f t="shared" si="23"/>
        <v>0.18211628243848943</v>
      </c>
      <c r="R10" s="87">
        <f t="shared" si="16"/>
        <v>12.33933356523247</v>
      </c>
      <c r="S10" s="84">
        <f t="shared" si="17"/>
        <v>8</v>
      </c>
      <c r="T10" s="88">
        <f t="shared" si="2"/>
        <v>0.21881169087233127</v>
      </c>
      <c r="U10" s="88">
        <f t="shared" si="3"/>
        <v>2.5198507088602985E-2</v>
      </c>
      <c r="V10" s="88">
        <f t="shared" si="4"/>
        <v>8.7408300914246853E-2</v>
      </c>
      <c r="W10" s="88">
        <f t="shared" si="5"/>
        <v>0.10347042161381793</v>
      </c>
      <c r="X10" s="88">
        <f t="shared" si="6"/>
        <v>5.8273182987763669E-2</v>
      </c>
      <c r="Y10" s="88">
        <f t="shared" si="7"/>
        <v>0.10399205212864587</v>
      </c>
      <c r="Z10" s="88">
        <f t="shared" si="8"/>
        <v>0.12676364037105775</v>
      </c>
      <c r="AA10" s="88">
        <f t="shared" si="9"/>
        <v>2.7203025876972934E-2</v>
      </c>
      <c r="AB10" s="88">
        <f t="shared" si="10"/>
        <v>7.1012918509616468E-2</v>
      </c>
      <c r="AC10" s="88">
        <f t="shared" si="11"/>
        <v>3.0930495157420787E-2</v>
      </c>
      <c r="AD10" s="88">
        <f t="shared" si="12"/>
        <v>0.11324621817001426</v>
      </c>
      <c r="AE10" s="88">
        <f t="shared" si="13"/>
        <v>3.3689546309509218E-2</v>
      </c>
    </row>
    <row r="11" spans="2:31" s="84" customFormat="1" x14ac:dyDescent="0.25">
      <c r="B11" s="84" t="s">
        <v>44</v>
      </c>
      <c r="C11" s="84">
        <v>9</v>
      </c>
      <c r="D11" s="86">
        <f t="shared" si="14"/>
        <v>6.7968961235943759</v>
      </c>
      <c r="E11" s="87">
        <f t="shared" ref="E11:P11" si="24">+E26/E$15*E$16</f>
        <v>1.3815948605658075</v>
      </c>
      <c r="F11" s="87">
        <f t="shared" si="24"/>
        <v>0.20318565092261567</v>
      </c>
      <c r="G11" s="87">
        <f t="shared" si="24"/>
        <v>0.50672417525418878</v>
      </c>
      <c r="H11" s="87">
        <f t="shared" si="24"/>
        <v>0.72168481812036633</v>
      </c>
      <c r="I11" s="87">
        <f t="shared" si="24"/>
        <v>0.45546850424038121</v>
      </c>
      <c r="J11" s="87">
        <f t="shared" si="24"/>
        <v>0.72584101453451533</v>
      </c>
      <c r="K11" s="87">
        <f t="shared" si="24"/>
        <v>0.76437690599250296</v>
      </c>
      <c r="L11" s="87">
        <f t="shared" si="24"/>
        <v>0.17704972577160291</v>
      </c>
      <c r="M11" s="87">
        <f t="shared" si="24"/>
        <v>0.51629425269243412</v>
      </c>
      <c r="N11" s="87">
        <f t="shared" si="24"/>
        <v>0.26397432952342703</v>
      </c>
      <c r="O11" s="87">
        <f t="shared" si="24"/>
        <v>0.81502286496654774</v>
      </c>
      <c r="P11" s="87">
        <f t="shared" si="24"/>
        <v>0.26567902100998492</v>
      </c>
      <c r="R11" s="87">
        <f t="shared" si="16"/>
        <v>15.514890802305015</v>
      </c>
      <c r="S11" s="84">
        <f t="shared" si="17"/>
        <v>9</v>
      </c>
      <c r="T11" s="88">
        <f t="shared" si="2"/>
        <v>0.20326849718503334</v>
      </c>
      <c r="U11" s="88">
        <f t="shared" si="3"/>
        <v>2.9893887920000431E-2</v>
      </c>
      <c r="V11" s="88">
        <f t="shared" si="4"/>
        <v>7.4552290639719215E-2</v>
      </c>
      <c r="W11" s="88">
        <f t="shared" si="5"/>
        <v>0.10617858578346502</v>
      </c>
      <c r="X11" s="88">
        <f t="shared" si="6"/>
        <v>6.7011249834949313E-2</v>
      </c>
      <c r="Y11" s="88">
        <f t="shared" si="7"/>
        <v>0.10679007025204788</v>
      </c>
      <c r="Z11" s="88">
        <f t="shared" si="8"/>
        <v>0.11245970103016383</v>
      </c>
      <c r="AA11" s="88">
        <f t="shared" si="9"/>
        <v>2.6048614331032973E-2</v>
      </c>
      <c r="AB11" s="88">
        <f t="shared" si="10"/>
        <v>7.5960297657072962E-2</v>
      </c>
      <c r="AC11" s="88">
        <f t="shared" si="11"/>
        <v>3.8837481803948845E-2</v>
      </c>
      <c r="AD11" s="88">
        <f t="shared" si="12"/>
        <v>0.11991103735384769</v>
      </c>
      <c r="AE11" s="88">
        <f t="shared" si="13"/>
        <v>3.9088286208718299E-2</v>
      </c>
    </row>
    <row r="12" spans="2:31" s="84" customFormat="1" x14ac:dyDescent="0.25">
      <c r="B12" s="84" t="s">
        <v>44</v>
      </c>
      <c r="C12" s="84">
        <v>10</v>
      </c>
      <c r="D12" s="86">
        <f t="shared" si="14"/>
        <v>10.437632578654673</v>
      </c>
      <c r="E12" s="87">
        <f>+E27/E$15*E$16</f>
        <v>1.5253291162136569</v>
      </c>
      <c r="F12" s="87">
        <f t="shared" ref="F12:P12" si="25">+F27/F$15*F$16</f>
        <v>0.30645846719926412</v>
      </c>
      <c r="G12" s="87">
        <f t="shared" si="25"/>
        <v>0.77335206741848028</v>
      </c>
      <c r="H12" s="87">
        <f t="shared" si="25"/>
        <v>1.0618498792218987</v>
      </c>
      <c r="I12" s="87">
        <f t="shared" si="25"/>
        <v>0.90136400402685624</v>
      </c>
      <c r="J12" s="87">
        <f t="shared" si="25"/>
        <v>1.2002079976116908</v>
      </c>
      <c r="K12" s="87">
        <f t="shared" si="25"/>
        <v>1.3194639857320893</v>
      </c>
      <c r="L12" s="87">
        <f t="shared" si="25"/>
        <v>0.23352194325711931</v>
      </c>
      <c r="M12" s="87">
        <f t="shared" si="25"/>
        <v>0.92199285702719669</v>
      </c>
      <c r="N12" s="87">
        <f t="shared" si="25"/>
        <v>0.33544834187948597</v>
      </c>
      <c r="O12" s="87">
        <f t="shared" si="25"/>
        <v>1.4328538210235049</v>
      </c>
      <c r="P12" s="87">
        <f t="shared" si="25"/>
        <v>0.42579009804343043</v>
      </c>
      <c r="R12" s="87">
        <f t="shared" si="16"/>
        <v>23.825394231090758</v>
      </c>
      <c r="S12" s="84">
        <f t="shared" si="17"/>
        <v>10</v>
      </c>
      <c r="T12" s="88">
        <f t="shared" si="2"/>
        <v>0.1461374602640266</v>
      </c>
      <c r="U12" s="88">
        <f t="shared" si="3"/>
        <v>2.9360917323913327E-2</v>
      </c>
      <c r="V12" s="88">
        <f t="shared" si="4"/>
        <v>7.4092670113720283E-2</v>
      </c>
      <c r="W12" s="88">
        <f t="shared" si="5"/>
        <v>0.10173282793968233</v>
      </c>
      <c r="X12" s="88">
        <f t="shared" si="6"/>
        <v>8.6357131009782567E-2</v>
      </c>
      <c r="Y12" s="88">
        <f t="shared" si="7"/>
        <v>0.11498852719400743</v>
      </c>
      <c r="Z12" s="88">
        <f t="shared" si="8"/>
        <v>0.12641410547737039</v>
      </c>
      <c r="AA12" s="88">
        <f t="shared" si="9"/>
        <v>2.2373075646931653E-2</v>
      </c>
      <c r="AB12" s="88">
        <f t="shared" si="10"/>
        <v>8.8333522959287203E-2</v>
      </c>
      <c r="AC12" s="88">
        <f t="shared" si="11"/>
        <v>3.2138355067746843E-2</v>
      </c>
      <c r="AD12" s="88">
        <f t="shared" si="12"/>
        <v>0.13727766428124147</v>
      </c>
      <c r="AE12" s="88">
        <f t="shared" si="13"/>
        <v>4.0793742722289937E-2</v>
      </c>
    </row>
    <row r="13" spans="2:31" s="84" customFormat="1" x14ac:dyDescent="0.25">
      <c r="D13" s="89">
        <f>+SUM(D2:D12)/100</f>
        <v>0.43808855699999993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16"/>
        <v>1</v>
      </c>
    </row>
    <row r="14" spans="2:31" s="84" customFormat="1" x14ac:dyDescent="0.25">
      <c r="B14" s="84" t="s">
        <v>45</v>
      </c>
      <c r="D14" s="87">
        <f>+SUM(D18:D27)</f>
        <v>43.808855699999995</v>
      </c>
      <c r="E14" s="87">
        <f>+SUM(E18:E27)</f>
        <v>9.1877745999999991</v>
      </c>
      <c r="F14" s="87">
        <f t="shared" ref="F14:P14" si="26">+SUM(F18:F27)</f>
        <v>0.79511200000000004</v>
      </c>
      <c r="G14" s="87">
        <f t="shared" si="26"/>
        <v>2.5795707000000001</v>
      </c>
      <c r="H14" s="87">
        <f t="shared" si="26"/>
        <v>6.5846188999999997</v>
      </c>
      <c r="I14" s="87">
        <f t="shared" si="26"/>
        <v>2.4168404999999997</v>
      </c>
      <c r="J14" s="87">
        <f t="shared" si="26"/>
        <v>3.1078882000000001</v>
      </c>
      <c r="K14" s="87">
        <f t="shared" si="26"/>
        <v>6.0518194000000003</v>
      </c>
      <c r="L14" s="87">
        <f t="shared" si="26"/>
        <v>2.2212495000000003</v>
      </c>
      <c r="M14" s="87">
        <f t="shared" si="26"/>
        <v>3.6217091999999997</v>
      </c>
      <c r="N14" s="87">
        <f t="shared" si="26"/>
        <v>1.8908030999999998</v>
      </c>
      <c r="O14" s="87">
        <f t="shared" si="26"/>
        <v>3.2330266000000001</v>
      </c>
      <c r="P14" s="87">
        <f t="shared" si="26"/>
        <v>2.1184430000000001</v>
      </c>
    </row>
    <row r="15" spans="2:31" s="84" customFormat="1" x14ac:dyDescent="0.25">
      <c r="E15" s="87">
        <f>+E14/$D$14*100</f>
        <v>20.972414031804991</v>
      </c>
      <c r="F15" s="87">
        <f t="shared" ref="F15:P15" si="27">+F14/$D$14*100</f>
        <v>1.8149572439071953</v>
      </c>
      <c r="G15" s="87">
        <f t="shared" si="27"/>
        <v>5.888240308454348</v>
      </c>
      <c r="H15" s="87">
        <f t="shared" si="27"/>
        <v>15.030337576244888</v>
      </c>
      <c r="I15" s="87">
        <f t="shared" si="27"/>
        <v>5.5167852740787291</v>
      </c>
      <c r="J15" s="87">
        <f t="shared" si="27"/>
        <v>7.094200819310605</v>
      </c>
      <c r="K15" s="87">
        <f t="shared" si="27"/>
        <v>13.81414625719156</v>
      </c>
      <c r="L15" s="87">
        <f t="shared" si="27"/>
        <v>5.0703207479578172</v>
      </c>
      <c r="M15" s="87">
        <f t="shared" si="27"/>
        <v>8.2670709885718381</v>
      </c>
      <c r="N15" s="87">
        <f t="shared" si="27"/>
        <v>4.3160294186821231</v>
      </c>
      <c r="O15" s="87">
        <f t="shared" si="27"/>
        <v>7.3798471755106814</v>
      </c>
      <c r="P15" s="87">
        <f t="shared" si="27"/>
        <v>4.8356501582852349</v>
      </c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</row>
    <row r="16" spans="2:31" s="84" customFormat="1" x14ac:dyDescent="0.25">
      <c r="B16" s="222" t="s">
        <v>59</v>
      </c>
      <c r="C16" s="222"/>
      <c r="D16" s="222"/>
      <c r="E16" s="85">
        <f>+GBA!C3*100</f>
        <v>23.44</v>
      </c>
      <c r="F16" s="85">
        <f>+GBA!D3*100</f>
        <v>3.27</v>
      </c>
      <c r="G16" s="85">
        <f>+GBA!E3*100</f>
        <v>8.49</v>
      </c>
      <c r="H16" s="85">
        <f>+GBA!F3*100</f>
        <v>10.459999999999999</v>
      </c>
      <c r="I16" s="85">
        <f>+GBA!G3*100</f>
        <v>6.2700000000000005</v>
      </c>
      <c r="J16" s="85">
        <f>+GBA!H3*100</f>
        <v>8.7999999999999989</v>
      </c>
      <c r="K16" s="85">
        <f>+GBA!I3*100</f>
        <v>11.59</v>
      </c>
      <c r="L16" s="85">
        <f>+GBA!J3*100</f>
        <v>2.81</v>
      </c>
      <c r="M16" s="85">
        <f>+GBA!K3*100</f>
        <v>7.46</v>
      </c>
      <c r="N16" s="85">
        <f>+GBA!L3*100</f>
        <v>3.02</v>
      </c>
      <c r="O16" s="85">
        <f>+GBA!M3*100</f>
        <v>10.84</v>
      </c>
      <c r="P16" s="85">
        <f>+GBA!N3*100</f>
        <v>3.55</v>
      </c>
    </row>
    <row r="17" spans="1:49" s="84" customFormat="1" hidden="1" x14ac:dyDescent="0.25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9" s="84" customFormat="1" hidden="1" x14ac:dyDescent="0.25">
      <c r="B18" s="84" t="str">
        <f>+B3</f>
        <v>Metropolitana</v>
      </c>
      <c r="C18" s="84">
        <f t="shared" ref="C18" si="28">+C3</f>
        <v>1</v>
      </c>
      <c r="D18" s="86">
        <f>+SUM(E18:P18)</f>
        <v>1.6457176000000004</v>
      </c>
      <c r="E18" s="87">
        <v>0.55276639999999999</v>
      </c>
      <c r="F18" s="87">
        <v>3.3794999999999999E-2</v>
      </c>
      <c r="G18" s="87">
        <v>0.11302329999999999</v>
      </c>
      <c r="H18" s="87">
        <v>0.2746381</v>
      </c>
      <c r="I18" s="87">
        <v>6.1703399999999999E-2</v>
      </c>
      <c r="J18" s="87">
        <v>6.4351400000000003E-2</v>
      </c>
      <c r="K18" s="87">
        <v>0.17100779999999999</v>
      </c>
      <c r="L18" s="87">
        <v>8.5254999999999997E-2</v>
      </c>
      <c r="M18" s="87">
        <v>0.102923</v>
      </c>
      <c r="N18" s="87">
        <v>4.1902000000000002E-2</v>
      </c>
      <c r="O18" s="87">
        <v>7.8646900000000006E-2</v>
      </c>
      <c r="P18" s="87">
        <v>6.5705299999999994E-2</v>
      </c>
    </row>
    <row r="19" spans="1:49" s="84" customFormat="1" hidden="1" x14ac:dyDescent="0.25">
      <c r="B19" s="84" t="str">
        <f t="shared" ref="B19:C19" si="29">+B4</f>
        <v>Metropolitana</v>
      </c>
      <c r="C19" s="84">
        <f t="shared" si="29"/>
        <v>2</v>
      </c>
      <c r="D19" s="86">
        <f t="shared" ref="D19:D27" si="30">+SUM(E19:P19)</f>
        <v>2.1003181999999994</v>
      </c>
      <c r="E19" s="87">
        <v>0.69123159999999995</v>
      </c>
      <c r="F19" s="87">
        <v>5.45367E-2</v>
      </c>
      <c r="G19" s="87">
        <v>0.1491596</v>
      </c>
      <c r="H19" s="87">
        <v>0.30025689999999999</v>
      </c>
      <c r="I19" s="87">
        <v>7.8585500000000003E-2</v>
      </c>
      <c r="J19" s="87">
        <v>9.1570299999999993E-2</v>
      </c>
      <c r="K19" s="87">
        <v>0.22841030000000001</v>
      </c>
      <c r="L19" s="87">
        <v>0.1103648</v>
      </c>
      <c r="M19" s="87">
        <v>0.18045990000000001</v>
      </c>
      <c r="N19" s="87">
        <v>4.3058699999999998E-2</v>
      </c>
      <c r="O19" s="87">
        <v>9.3057100000000004E-2</v>
      </c>
      <c r="P19" s="87">
        <v>7.9626799999999998E-2</v>
      </c>
    </row>
    <row r="20" spans="1:49" s="84" customFormat="1" hidden="1" x14ac:dyDescent="0.25">
      <c r="B20" s="84" t="str">
        <f t="shared" ref="B20:C20" si="31">+B5</f>
        <v>Metropolitana</v>
      </c>
      <c r="C20" s="84">
        <f t="shared" si="31"/>
        <v>3</v>
      </c>
      <c r="D20" s="86">
        <f t="shared" si="30"/>
        <v>2.8146267999999997</v>
      </c>
      <c r="E20" s="87">
        <v>0.77917029999999998</v>
      </c>
      <c r="F20" s="87">
        <v>5.8386899999999999E-2</v>
      </c>
      <c r="G20" s="87">
        <v>0.19495380000000001</v>
      </c>
      <c r="H20" s="87">
        <v>0.50061909999999998</v>
      </c>
      <c r="I20" s="87">
        <v>0.1054648</v>
      </c>
      <c r="J20" s="87">
        <v>0.1481227</v>
      </c>
      <c r="K20" s="87">
        <v>0.30073949999999999</v>
      </c>
      <c r="L20" s="87">
        <v>0.16468769999999999</v>
      </c>
      <c r="M20" s="87">
        <v>0.20010549999999999</v>
      </c>
      <c r="N20" s="87">
        <v>0.1101193</v>
      </c>
      <c r="O20" s="87">
        <v>0.13547480000000001</v>
      </c>
      <c r="P20" s="87">
        <v>0.11678239999999999</v>
      </c>
    </row>
    <row r="21" spans="1:49" s="84" customFormat="1" hidden="1" x14ac:dyDescent="0.25">
      <c r="B21" s="84" t="str">
        <f t="shared" ref="B21:C21" si="32">+B6</f>
        <v>Metropolitana</v>
      </c>
      <c r="C21" s="84">
        <f t="shared" si="32"/>
        <v>4</v>
      </c>
      <c r="D21" s="86">
        <f t="shared" si="30"/>
        <v>3.0727390999999997</v>
      </c>
      <c r="E21" s="87">
        <v>0.77355549999999995</v>
      </c>
      <c r="F21" s="87">
        <v>9.6926600000000002E-2</v>
      </c>
      <c r="G21" s="87">
        <v>0.18433289999999999</v>
      </c>
      <c r="H21" s="87">
        <v>0.43349549999999998</v>
      </c>
      <c r="I21" s="87">
        <v>0.1657913</v>
      </c>
      <c r="J21" s="87">
        <v>0.12872639999999999</v>
      </c>
      <c r="K21" s="87">
        <v>0.4584104</v>
      </c>
      <c r="L21" s="87">
        <v>0.17488300000000001</v>
      </c>
      <c r="M21" s="87">
        <v>0.22315280000000001</v>
      </c>
      <c r="N21" s="87">
        <v>0.1099671</v>
      </c>
      <c r="O21" s="87">
        <v>0.18966920000000001</v>
      </c>
      <c r="P21" s="87">
        <v>0.13382839999999999</v>
      </c>
    </row>
    <row r="22" spans="1:49" s="84" customFormat="1" hidden="1" x14ac:dyDescent="0.25">
      <c r="B22" s="84" t="str">
        <f t="shared" ref="B22:C22" si="33">+B7</f>
        <v>Metropolitana</v>
      </c>
      <c r="C22" s="84">
        <f t="shared" si="33"/>
        <v>5</v>
      </c>
      <c r="D22" s="86">
        <f t="shared" si="30"/>
        <v>3.1496293</v>
      </c>
      <c r="E22" s="87">
        <v>0.83114779999999999</v>
      </c>
      <c r="F22" s="87">
        <v>5.4982000000000003E-2</v>
      </c>
      <c r="G22" s="87">
        <v>0.20116410000000001</v>
      </c>
      <c r="H22" s="87">
        <v>0.49731360000000002</v>
      </c>
      <c r="I22" s="87">
        <v>0.1429193</v>
      </c>
      <c r="J22" s="87">
        <v>0.17725469999999999</v>
      </c>
      <c r="K22" s="87">
        <v>0.36859599999999998</v>
      </c>
      <c r="L22" s="87">
        <v>0.2000709</v>
      </c>
      <c r="M22" s="87">
        <v>0.23990320000000001</v>
      </c>
      <c r="N22" s="87">
        <v>8.9356400000000002E-2</v>
      </c>
      <c r="O22" s="87">
        <v>0.2120773</v>
      </c>
      <c r="P22" s="87">
        <v>0.13484399999999999</v>
      </c>
    </row>
    <row r="23" spans="1:49" s="84" customFormat="1" hidden="1" x14ac:dyDescent="0.25">
      <c r="B23" s="84" t="str">
        <f t="shared" ref="B23:C23" si="34">+B8</f>
        <v>Metropolitana</v>
      </c>
      <c r="C23" s="84">
        <f t="shared" si="34"/>
        <v>6</v>
      </c>
      <c r="D23" s="86">
        <f t="shared" si="30"/>
        <v>3.8765309999999999</v>
      </c>
      <c r="E23" s="87">
        <v>0.94008760000000002</v>
      </c>
      <c r="F23" s="87">
        <v>6.4151299999999994E-2</v>
      </c>
      <c r="G23" s="87">
        <v>0.2410561</v>
      </c>
      <c r="H23" s="87">
        <v>0.59855400000000003</v>
      </c>
      <c r="I23" s="87">
        <v>0.18311720000000001</v>
      </c>
      <c r="J23" s="87">
        <v>0.19852230000000001</v>
      </c>
      <c r="K23" s="87">
        <v>0.4728021</v>
      </c>
      <c r="L23" s="87">
        <v>0.2328856</v>
      </c>
      <c r="M23" s="87">
        <v>0.2785707</v>
      </c>
      <c r="N23" s="87">
        <v>0.22766130000000001</v>
      </c>
      <c r="O23" s="87">
        <v>0.25540849999999998</v>
      </c>
      <c r="P23" s="87">
        <v>0.1837143</v>
      </c>
    </row>
    <row r="24" spans="1:49" s="84" customFormat="1" hidden="1" x14ac:dyDescent="0.25">
      <c r="B24" s="84" t="str">
        <f t="shared" ref="B24:C24" si="35">+B9</f>
        <v>Metropolitana</v>
      </c>
      <c r="C24" s="84">
        <f t="shared" si="35"/>
        <v>7</v>
      </c>
      <c r="D24" s="86">
        <f t="shared" si="30"/>
        <v>4.5140161000000001</v>
      </c>
      <c r="E24" s="87">
        <v>0.96059539999999999</v>
      </c>
      <c r="F24" s="87">
        <v>7.3859900000000006E-2</v>
      </c>
      <c r="G24" s="87">
        <v>0.28037810000000002</v>
      </c>
      <c r="H24" s="87">
        <v>0.61319480000000004</v>
      </c>
      <c r="I24" s="87">
        <v>0.2082561</v>
      </c>
      <c r="J24" s="87">
        <v>0.2934543</v>
      </c>
      <c r="K24" s="87">
        <v>0.75136919999999996</v>
      </c>
      <c r="L24" s="87">
        <v>0.24693499999999999</v>
      </c>
      <c r="M24" s="87">
        <v>0.37729760000000001</v>
      </c>
      <c r="N24" s="87">
        <v>0.1731181</v>
      </c>
      <c r="O24" s="87">
        <v>0.32157449999999999</v>
      </c>
      <c r="P24" s="87">
        <v>0.21398310000000001</v>
      </c>
    </row>
    <row r="25" spans="1:49" s="84" customFormat="1" hidden="1" x14ac:dyDescent="0.25">
      <c r="B25" s="84" t="str">
        <f t="shared" ref="B25:C25" si="36">+B10</f>
        <v>Metropolitana</v>
      </c>
      <c r="C25" s="84">
        <f t="shared" si="36"/>
        <v>8</v>
      </c>
      <c r="D25" s="86">
        <f t="shared" si="30"/>
        <v>5.4069894000000005</v>
      </c>
      <c r="E25" s="87">
        <v>1.0583149999999999</v>
      </c>
      <c r="F25" s="87">
        <v>7.5604400000000002E-2</v>
      </c>
      <c r="G25" s="87">
        <v>0.32770579999999999</v>
      </c>
      <c r="H25" s="87">
        <v>0.80372390000000005</v>
      </c>
      <c r="I25" s="87">
        <v>0.27716659999999999</v>
      </c>
      <c r="J25" s="87">
        <v>0.45318399999999998</v>
      </c>
      <c r="K25" s="87">
        <v>0.81674959999999996</v>
      </c>
      <c r="L25" s="87">
        <v>0.26533830000000003</v>
      </c>
      <c r="M25" s="87">
        <v>0.42540620000000001</v>
      </c>
      <c r="N25" s="87">
        <v>0.238956</v>
      </c>
      <c r="O25" s="87">
        <v>0.416769</v>
      </c>
      <c r="P25" s="87">
        <v>0.2480706</v>
      </c>
    </row>
    <row r="26" spans="1:49" s="84" customFormat="1" hidden="1" x14ac:dyDescent="0.25">
      <c r="B26" s="84" t="str">
        <f t="shared" ref="B26:C26" si="37">+B11</f>
        <v>Metropolitana</v>
      </c>
      <c r="C26" s="84">
        <f t="shared" si="37"/>
        <v>9</v>
      </c>
      <c r="D26" s="86">
        <f t="shared" si="30"/>
        <v>6.8199736999999994</v>
      </c>
      <c r="E26" s="87">
        <v>1.236151</v>
      </c>
      <c r="F26" s="87">
        <v>0.11277470000000001</v>
      </c>
      <c r="G26" s="87">
        <v>0.35143859999999999</v>
      </c>
      <c r="H26" s="87">
        <v>1.0370140000000001</v>
      </c>
      <c r="I26" s="87">
        <v>0.40075309999999997</v>
      </c>
      <c r="J26" s="87">
        <v>0.58514339999999998</v>
      </c>
      <c r="K26" s="87">
        <v>0.9110625</v>
      </c>
      <c r="L26" s="87">
        <v>0.31946580000000002</v>
      </c>
      <c r="M26" s="87">
        <v>0.5721503</v>
      </c>
      <c r="N26" s="87">
        <v>0.3772586</v>
      </c>
      <c r="O26" s="87">
        <v>0.55486570000000002</v>
      </c>
      <c r="P26" s="87">
        <v>0.361896</v>
      </c>
    </row>
    <row r="27" spans="1:49" s="84" customFormat="1" hidden="1" x14ac:dyDescent="0.25">
      <c r="B27" s="84" t="str">
        <f t="shared" ref="B27:C27" si="38">+B12</f>
        <v>Metropolitana</v>
      </c>
      <c r="C27" s="84">
        <f t="shared" si="38"/>
        <v>10</v>
      </c>
      <c r="D27" s="86">
        <f t="shared" si="30"/>
        <v>10.408314499999999</v>
      </c>
      <c r="E27" s="87">
        <v>1.364754</v>
      </c>
      <c r="F27" s="87">
        <v>0.17009450000000001</v>
      </c>
      <c r="G27" s="87">
        <v>0.53635840000000001</v>
      </c>
      <c r="H27" s="87">
        <v>1.525809</v>
      </c>
      <c r="I27" s="87">
        <v>0.79308319999999999</v>
      </c>
      <c r="J27" s="87">
        <v>0.96755869999999999</v>
      </c>
      <c r="K27" s="87">
        <v>1.5726720000000001</v>
      </c>
      <c r="L27" s="87">
        <v>0.4213634</v>
      </c>
      <c r="M27" s="87">
        <v>1.0217400000000001</v>
      </c>
      <c r="N27" s="87">
        <v>0.47940559999999999</v>
      </c>
      <c r="O27" s="87">
        <v>0.97548360000000001</v>
      </c>
      <c r="P27" s="87">
        <v>0.57999210000000001</v>
      </c>
    </row>
    <row r="28" spans="1:49" s="96" customFormat="1" ht="15.75" thickBot="1" x14ac:dyDescent="0.3">
      <c r="D28" s="97"/>
    </row>
    <row r="29" spans="1:49" s="90" customFormat="1" x14ac:dyDescent="0.25">
      <c r="A29" s="91" t="s">
        <v>191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9" s="107" customFormat="1" x14ac:dyDescent="0.25">
      <c r="E30" s="108" cm="1">
        <f t="array" ref="E30:N30">+TRANSPOSE(D3:D12)</f>
        <v>1.6594123308089703</v>
      </c>
      <c r="F30" s="108">
        <v>2.138662244695869</v>
      </c>
      <c r="G30" s="108">
        <v>2.7950740787804742</v>
      </c>
      <c r="H30" s="108">
        <v>3.0914558766621156</v>
      </c>
      <c r="I30" s="108">
        <v>3.1560950209576881</v>
      </c>
      <c r="J30" s="108">
        <v>3.8312210310202399</v>
      </c>
      <c r="K30" s="108">
        <v>4.4966855788912321</v>
      </c>
      <c r="L30" s="108">
        <v>5.4057208359343578</v>
      </c>
      <c r="M30" s="108">
        <v>6.7968961235943759</v>
      </c>
      <c r="N30" s="108">
        <v>10.437632578654673</v>
      </c>
      <c r="AQ30" s="109" t="s">
        <v>64</v>
      </c>
      <c r="AR30" s="109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98" customFormat="1" ht="15.75" thickBot="1" x14ac:dyDescent="0.3">
      <c r="E31" s="98">
        <v>1</v>
      </c>
      <c r="F31" s="98">
        <f>+E31+1</f>
        <v>2</v>
      </c>
      <c r="G31" s="98">
        <f t="shared" ref="G31:N31" si="39">+F31+1</f>
        <v>3</v>
      </c>
      <c r="H31" s="98">
        <f t="shared" si="39"/>
        <v>4</v>
      </c>
      <c r="I31" s="98">
        <f t="shared" si="39"/>
        <v>5</v>
      </c>
      <c r="J31" s="98">
        <f t="shared" si="39"/>
        <v>6</v>
      </c>
      <c r="K31" s="98">
        <f t="shared" si="39"/>
        <v>7</v>
      </c>
      <c r="L31" s="98">
        <f t="shared" si="39"/>
        <v>8</v>
      </c>
      <c r="M31" s="98">
        <f t="shared" si="39"/>
        <v>9</v>
      </c>
      <c r="N31" s="98">
        <f t="shared" si="39"/>
        <v>10</v>
      </c>
      <c r="O31" s="98" t="s">
        <v>57</v>
      </c>
      <c r="Q31" s="98">
        <f t="shared" ref="Q31:Z31" si="40">+E31</f>
        <v>1</v>
      </c>
      <c r="R31" s="98">
        <f t="shared" si="40"/>
        <v>2</v>
      </c>
      <c r="S31" s="98">
        <f t="shared" si="40"/>
        <v>3</v>
      </c>
      <c r="T31" s="98">
        <f t="shared" si="40"/>
        <v>4</v>
      </c>
      <c r="U31" s="98">
        <f t="shared" si="40"/>
        <v>5</v>
      </c>
      <c r="V31" s="98">
        <f t="shared" si="40"/>
        <v>6</v>
      </c>
      <c r="W31" s="98">
        <f t="shared" si="40"/>
        <v>7</v>
      </c>
      <c r="X31" s="98">
        <f t="shared" si="40"/>
        <v>8</v>
      </c>
      <c r="Y31" s="98">
        <f t="shared" si="40"/>
        <v>9</v>
      </c>
      <c r="Z31" s="98">
        <f t="shared" si="40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41">+S31</f>
        <v>3</v>
      </c>
      <c r="AG31" s="98">
        <f t="shared" si="41"/>
        <v>4</v>
      </c>
      <c r="AH31" s="98">
        <f t="shared" si="41"/>
        <v>5</v>
      </c>
      <c r="AI31" s="98">
        <f t="shared" si="41"/>
        <v>6</v>
      </c>
      <c r="AJ31" s="98">
        <f t="shared" si="41"/>
        <v>7</v>
      </c>
      <c r="AK31" s="98">
        <f t="shared" si="41"/>
        <v>8</v>
      </c>
      <c r="AL31" s="98">
        <f t="shared" si="41"/>
        <v>9</v>
      </c>
      <c r="AM31" s="98">
        <f t="shared" si="41"/>
        <v>10</v>
      </c>
      <c r="AN31" s="98" t="str">
        <f t="shared" si="41"/>
        <v>Total</v>
      </c>
      <c r="AO31" s="98" t="str">
        <f t="shared" si="41"/>
        <v>GBA INDEC</v>
      </c>
      <c r="AQ31" s="98" t="s">
        <v>63</v>
      </c>
      <c r="AR31" s="98" t="s">
        <v>63</v>
      </c>
      <c r="AU31" s="98" t="s">
        <v>227</v>
      </c>
    </row>
    <row r="32" spans="1:49" x14ac:dyDescent="0.25">
      <c r="B32" s="112">
        <f>+ROW()</f>
        <v>32</v>
      </c>
      <c r="D32" s="38">
        <f>+GBA!A5</f>
        <v>42705</v>
      </c>
      <c r="E32" s="19" cm="1">
        <f t="array" ref="E32">+SUMPRODUCT($E$3:$P$3/100,GBA!$C5:$N5)/D$3*100</f>
        <v>100</v>
      </c>
      <c r="F32" s="19" cm="1">
        <f t="array" ref="F32">+SUMPRODUCT($E$4:$P$4/100,GBA!$C5:$N5)/D$4*100</f>
        <v>100</v>
      </c>
      <c r="G32" s="19" cm="1">
        <f t="array" ref="G32">+SUMPRODUCT($E$5:$P$5/100,GBA!$C5:$N5)/D$5*100</f>
        <v>100</v>
      </c>
      <c r="H32" s="19" cm="1">
        <f t="array" ref="H32">+SUMPRODUCT($E$6:$P$6/100,GBA!$C5:$N5)/D$6*100</f>
        <v>100</v>
      </c>
      <c r="I32" s="19" cm="1">
        <f t="array" ref="I32">+SUMPRODUCT($E$7:$P$7/100,GBA!$C5:$N5)/D$7*100</f>
        <v>100</v>
      </c>
      <c r="J32" s="19" cm="1">
        <f t="array" ref="J32">+SUMPRODUCT($E$8:$P$8/100,GBA!$C5:$N5)/D$8*100</f>
        <v>100</v>
      </c>
      <c r="K32" s="19" cm="1">
        <f t="array" ref="K32">+SUMPRODUCT($E$9:$P$9/100,GBA!$C5:$N5)/D$9*100</f>
        <v>100.00000000000003</v>
      </c>
      <c r="L32" s="19" cm="1">
        <f t="array" ref="L32">+SUMPRODUCT($E$10:$P$10/100,GBA!$C5:$N5)/D$10*100</f>
        <v>100</v>
      </c>
      <c r="M32" s="19" cm="1">
        <f t="array" ref="M32">+SUMPRODUCT($E$11:$P$11/100,GBA!$C5:$N5)/D$11*100</f>
        <v>100</v>
      </c>
      <c r="N32" s="19" cm="1">
        <f t="array" ref="N32">+SUMPRODUCT($E$12:$P$12/100,GBA!$C5:$N5)/D$12*100</f>
        <v>100</v>
      </c>
      <c r="O32" s="19" cm="1">
        <f t="array" ref="O32">+SUMPRODUCT(_xlfn.ANCHORARRAY($E$30)/100,$E32:$N32)/$D$14*100</f>
        <v>100</v>
      </c>
      <c r="AT32" s="19">
        <f>+E32</f>
        <v>100</v>
      </c>
      <c r="AU32" s="19">
        <f>+N32</f>
        <v>100</v>
      </c>
    </row>
    <row r="33" spans="2:49" x14ac:dyDescent="0.25">
      <c r="B33" s="112">
        <f t="shared" ref="B33:B96" si="42">+ROW()</f>
        <v>33</v>
      </c>
      <c r="D33" s="38">
        <f>+GBA!A6</f>
        <v>42736</v>
      </c>
      <c r="E33" s="19" cm="1">
        <f t="array" ref="E33">+SUMPRODUCT($E$3:$P$3/100,GBA!$C6:$N6)/D$3*100</f>
        <v>101.13674530884376</v>
      </c>
      <c r="F33" s="19" cm="1">
        <f t="array" ref="F33">+SUMPRODUCT($E$4:$P$4/100,GBA!$C6:$N6)/D$4*100</f>
        <v>101.17585968745004</v>
      </c>
      <c r="G33" s="19" cm="1">
        <f t="array" ref="G33">+SUMPRODUCT($E$5:$P$5/100,GBA!$C6:$N6)/D$5*100</f>
        <v>101.14114888761976</v>
      </c>
      <c r="H33" s="19" cm="1">
        <f t="array" ref="H33">+SUMPRODUCT($E$6:$P$6/100,GBA!$C6:$N6)/D$6*100</f>
        <v>101.2570200611862</v>
      </c>
      <c r="I33" s="19" cm="1">
        <f t="array" ref="I33">+SUMPRODUCT($E$7:$P$7/100,GBA!$C6:$N6)/D$7*100</f>
        <v>101.27103388233398</v>
      </c>
      <c r="J33" s="19" cm="1">
        <f t="array" ref="J33">+SUMPRODUCT($E$8:$P$8/100,GBA!$C6:$N6)/D$8*100</f>
        <v>101.25261372817604</v>
      </c>
      <c r="K33" s="19" cm="1">
        <f t="array" ref="K33">+SUMPRODUCT($E$9:$P$9/100,GBA!$C6:$N6)/D$9*100</f>
        <v>101.32959592844341</v>
      </c>
      <c r="L33" s="19" cm="1">
        <f t="array" ref="L33">+SUMPRODUCT($E$10:$P$10/100,GBA!$C6:$N6)/D$10*100</f>
        <v>101.31766724821745</v>
      </c>
      <c r="M33" s="19" cm="1">
        <f t="array" ref="M33">+SUMPRODUCT($E$11:$P$11/100,GBA!$C6:$N6)/D$11*100</f>
        <v>101.36203824674462</v>
      </c>
      <c r="N33" s="19" cm="1">
        <f t="array" ref="N33">+SUMPRODUCT($E$12:$P$12/100,GBA!$C6:$N6)/D$12*100</f>
        <v>101.4240815648171</v>
      </c>
      <c r="O33" s="19" cm="1">
        <f t="array" ref="O33">+SUMPRODUCT(_xlfn.ANCHORARRAY($E$30)/100,$E33:$N33)/$D$14*100</f>
        <v>101.31276302999999</v>
      </c>
      <c r="Q33" s="24">
        <f t="shared" ref="Q33:AA33" si="43">+E33/E32-1</f>
        <v>1.1367453088437562E-2</v>
      </c>
      <c r="R33" s="24">
        <f t="shared" si="43"/>
        <v>1.1758596874500427E-2</v>
      </c>
      <c r="S33" s="24">
        <f t="shared" si="43"/>
        <v>1.1411488876197584E-2</v>
      </c>
      <c r="T33" s="24">
        <f t="shared" si="43"/>
        <v>1.2570200611861981E-2</v>
      </c>
      <c r="U33" s="24">
        <f t="shared" si="43"/>
        <v>1.2710338823339828E-2</v>
      </c>
      <c r="V33" s="24">
        <f t="shared" si="43"/>
        <v>1.2526137281760441E-2</v>
      </c>
      <c r="W33" s="24">
        <f t="shared" si="43"/>
        <v>1.3295959284433723E-2</v>
      </c>
      <c r="X33" s="24">
        <f t="shared" si="43"/>
        <v>1.3176672482174467E-2</v>
      </c>
      <c r="Y33" s="24">
        <f t="shared" si="43"/>
        <v>1.3620382467446124E-2</v>
      </c>
      <c r="Z33" s="24">
        <f t="shared" si="43"/>
        <v>1.4240815648171035E-2</v>
      </c>
      <c r="AA33" s="24">
        <f t="shared" si="43"/>
        <v>1.312763029999986E-2</v>
      </c>
      <c r="AB33" s="24">
        <f>+GBA!Y6</f>
        <v>1.3130000000000086E-2</v>
      </c>
      <c r="AQ33" s="24">
        <f t="shared" ref="AQ33:AQ64" si="44">+Q33-Z33</f>
        <v>-2.8733625597334722E-3</v>
      </c>
      <c r="AT33" s="19">
        <f t="shared" ref="AT33:AT96" si="45">+E33</f>
        <v>101.13674530884376</v>
      </c>
      <c r="AU33" s="19">
        <f t="shared" ref="AU33:AU96" si="46">+N33</f>
        <v>101.4240815648171</v>
      </c>
      <c r="AV33" s="53">
        <f>+($AT33/$AT$32)-($AU33/$AU$32)</f>
        <v>-2.8733625597334722E-3</v>
      </c>
      <c r="AW33" s="53"/>
    </row>
    <row r="34" spans="2:49" x14ac:dyDescent="0.25">
      <c r="B34" s="112">
        <f t="shared" si="42"/>
        <v>34</v>
      </c>
      <c r="D34" s="38">
        <f>+GBA!A7</f>
        <v>42767</v>
      </c>
      <c r="E34" s="19" cm="1">
        <f t="array" ref="E34">+SUMPRODUCT($E$3:$P$3/100,GBA!$C7:$N7)/D$3*100</f>
        <v>103.65784881688323</v>
      </c>
      <c r="F34" s="19" cm="1">
        <f t="array" ref="F34">+SUMPRODUCT($E$4:$P$4/100,GBA!$C7:$N7)/D$4*100</f>
        <v>103.56828529490352</v>
      </c>
      <c r="G34" s="19" cm="1">
        <f t="array" ref="G34">+SUMPRODUCT($E$5:$P$5/100,GBA!$C7:$N7)/D$5*100</f>
        <v>103.76720447054512</v>
      </c>
      <c r="H34" s="19" cm="1">
        <f t="array" ref="H34">+SUMPRODUCT($E$6:$P$6/100,GBA!$C7:$N7)/D$6*100</f>
        <v>103.73644440762217</v>
      </c>
      <c r="I34" s="19" cm="1">
        <f t="array" ref="I34">+SUMPRODUCT($E$7:$P$7/100,GBA!$C7:$N7)/D$7*100</f>
        <v>103.77006665613817</v>
      </c>
      <c r="J34" s="19" cm="1">
        <f t="array" ref="J34">+SUMPRODUCT($E$8:$P$8/100,GBA!$C7:$N7)/D$8*100</f>
        <v>103.79071059979871</v>
      </c>
      <c r="K34" s="19" cm="1">
        <f t="array" ref="K34">+SUMPRODUCT($E$9:$P$9/100,GBA!$C7:$N7)/D$9*100</f>
        <v>103.73779104528056</v>
      </c>
      <c r="L34" s="19" cm="1">
        <f t="array" ref="L34">+SUMPRODUCT($E$10:$P$10/100,GBA!$C7:$N7)/D$10*100</f>
        <v>103.81162209019517</v>
      </c>
      <c r="M34" s="19" cm="1">
        <f t="array" ref="M34">+SUMPRODUCT($E$11:$P$11/100,GBA!$C7:$N7)/D$11*100</f>
        <v>103.91982448889003</v>
      </c>
      <c r="N34" s="19" cm="1">
        <f t="array" ref="N34">+SUMPRODUCT($E$12:$P$12/100,GBA!$C7:$N7)/D$12*100</f>
        <v>103.88602517279557</v>
      </c>
      <c r="O34" s="19" cm="1">
        <f t="array" ref="O34">+SUMPRODUCT(_xlfn.ANCHORARRAY($E$30)/100,$E34:$N34)/$D$14*100</f>
        <v>103.80789272</v>
      </c>
      <c r="Q34" s="24">
        <f t="shared" ref="Q34:Q97" si="47">+E34/E33-1</f>
        <v>2.4927670950263714E-2</v>
      </c>
      <c r="R34" s="24">
        <f t="shared" ref="R34:R97" si="48">+F34/F33-1</f>
        <v>2.3646209825585851E-2</v>
      </c>
      <c r="S34" s="24">
        <f t="shared" ref="S34:S65" si="49">+G34/G33-1</f>
        <v>2.5964264909065227E-2</v>
      </c>
      <c r="T34" s="24">
        <f t="shared" ref="T34:T65" si="50">+H34/H33-1</f>
        <v>2.448644395161681E-2</v>
      </c>
      <c r="U34" s="24">
        <f t="shared" ref="U34:U65" si="51">+I34/I33-1</f>
        <v>2.4676678789591344E-2</v>
      </c>
      <c r="V34" s="24">
        <f t="shared" ref="V34:V65" si="52">+J34/J33-1</f>
        <v>2.5066976329484847E-2</v>
      </c>
      <c r="W34" s="24">
        <f t="shared" ref="W34:W65" si="53">+K34/K33-1</f>
        <v>2.3765959932750214E-2</v>
      </c>
      <c r="X34" s="24">
        <f t="shared" ref="X34:X65" si="54">+L34/L33-1</f>
        <v>2.4615201965396682E-2</v>
      </c>
      <c r="Y34" s="24">
        <f t="shared" ref="Y34:Y65" si="55">+M34/M33-1</f>
        <v>2.5234163463830672E-2</v>
      </c>
      <c r="Z34" s="24">
        <f t="shared" ref="Z34:Z65" si="56">+N34/N33-1</f>
        <v>2.4273757967481435E-2</v>
      </c>
      <c r="AA34" s="24">
        <f t="shared" ref="AA34:AA65" si="57">+O34/O33-1</f>
        <v>2.4627989755458213E-2</v>
      </c>
      <c r="AB34" s="24">
        <f>+GBA!Y7</f>
        <v>2.4631587259285492E-2</v>
      </c>
      <c r="AQ34" s="24">
        <f t="shared" si="44"/>
        <v>6.5391298278227872E-4</v>
      </c>
      <c r="AT34" s="19">
        <f t="shared" si="45"/>
        <v>103.65784881688323</v>
      </c>
      <c r="AU34" s="19">
        <f t="shared" si="46"/>
        <v>103.88602517279557</v>
      </c>
      <c r="AV34" s="53">
        <f t="shared" ref="AV34:AV97" si="58">+($AT34/$AT$32)-($AU34/$AU$32)</f>
        <v>-2.281763559123462E-3</v>
      </c>
    </row>
    <row r="35" spans="2:49" x14ac:dyDescent="0.25">
      <c r="B35" s="112">
        <f t="shared" si="42"/>
        <v>35</v>
      </c>
      <c r="D35" s="38">
        <f>+GBA!A8</f>
        <v>42795</v>
      </c>
      <c r="E35" s="19" cm="1">
        <f t="array" ref="E35">+SUMPRODUCT($E$3:$P$3/100,GBA!$C8:$N8)/D$3*100</f>
        <v>106.41379469140961</v>
      </c>
      <c r="F35" s="19" cm="1">
        <f t="array" ref="F35">+SUMPRODUCT($E$4:$P$4/100,GBA!$C8:$N8)/D$4*100</f>
        <v>106.2782152650088</v>
      </c>
      <c r="G35" s="19" cm="1">
        <f t="array" ref="G35">+SUMPRODUCT($E$5:$P$5/100,GBA!$C8:$N8)/D$5*100</f>
        <v>106.47415770373354</v>
      </c>
      <c r="H35" s="19" cm="1">
        <f t="array" ref="H35">+SUMPRODUCT($E$6:$P$6/100,GBA!$C8:$N8)/D$6*100</f>
        <v>106.25068047711852</v>
      </c>
      <c r="I35" s="19" cm="1">
        <f t="array" ref="I35">+SUMPRODUCT($E$7:$P$7/100,GBA!$C8:$N8)/D$7*100</f>
        <v>106.34002134274382</v>
      </c>
      <c r="J35" s="19" cm="1">
        <f t="array" ref="J35">+SUMPRODUCT($E$8:$P$8/100,GBA!$C8:$N8)/D$8*100</f>
        <v>106.42479164600098</v>
      </c>
      <c r="K35" s="19" cm="1">
        <f t="array" ref="K35">+SUMPRODUCT($E$9:$P$9/100,GBA!$C8:$N8)/D$9*100</f>
        <v>106.18562743240172</v>
      </c>
      <c r="L35" s="19" cm="1">
        <f t="array" ref="L35">+SUMPRODUCT($E$10:$P$10/100,GBA!$C8:$N8)/D$10*100</f>
        <v>106.24461955144197</v>
      </c>
      <c r="M35" s="19" cm="1">
        <f t="array" ref="M35">+SUMPRODUCT($E$11:$P$11/100,GBA!$C8:$N8)/D$11*100</f>
        <v>106.32426630099381</v>
      </c>
      <c r="N35" s="19" cm="1">
        <f t="array" ref="N35">+SUMPRODUCT($E$12:$P$12/100,GBA!$C8:$N8)/D$12*100</f>
        <v>106.1006965779011</v>
      </c>
      <c r="O35" s="19" cm="1">
        <f t="array" ref="O35">+SUMPRODUCT(_xlfn.ANCHORARRAY($E$30)/100,$E35:$N35)/$D$14*100</f>
        <v>106.26238164999999</v>
      </c>
      <c r="Q35" s="24">
        <f t="shared" si="47"/>
        <v>2.6586948368906294E-2</v>
      </c>
      <c r="R35" s="24">
        <f t="shared" si="48"/>
        <v>2.6165635188310166E-2</v>
      </c>
      <c r="S35" s="24">
        <f t="shared" si="49"/>
        <v>2.608678962684019E-2</v>
      </c>
      <c r="T35" s="24">
        <f t="shared" si="50"/>
        <v>2.4236767356483835E-2</v>
      </c>
      <c r="U35" s="24">
        <f t="shared" si="51"/>
        <v>2.4765857529239987E-2</v>
      </c>
      <c r="V35" s="24">
        <f t="shared" si="52"/>
        <v>2.5378774564506879E-2</v>
      </c>
      <c r="W35" s="24">
        <f t="shared" si="53"/>
        <v>2.3596380474813605E-2</v>
      </c>
      <c r="X35" s="24">
        <f t="shared" si="54"/>
        <v>2.3436657787053283E-2</v>
      </c>
      <c r="Y35" s="24">
        <f t="shared" si="55"/>
        <v>2.3137469909418895E-2</v>
      </c>
      <c r="Z35" s="24">
        <f t="shared" si="56"/>
        <v>2.1318280311734217E-2</v>
      </c>
      <c r="AA35" s="24">
        <f t="shared" si="57"/>
        <v>2.3644530928110363E-2</v>
      </c>
      <c r="AB35" s="24">
        <f>+GBA!Y8</f>
        <v>2.3641609309449585E-2</v>
      </c>
      <c r="AQ35" s="24">
        <f t="shared" si="44"/>
        <v>5.2686680571720768E-3</v>
      </c>
      <c r="AT35" s="19">
        <f t="shared" si="45"/>
        <v>106.41379469140961</v>
      </c>
      <c r="AU35" s="19">
        <f t="shared" si="46"/>
        <v>106.1006965779011</v>
      </c>
      <c r="AV35" s="53">
        <f t="shared" si="58"/>
        <v>3.1309811350850314E-3</v>
      </c>
    </row>
    <row r="36" spans="2:49" x14ac:dyDescent="0.25">
      <c r="B36" s="112">
        <f t="shared" si="42"/>
        <v>36</v>
      </c>
      <c r="D36" s="38">
        <f>+GBA!A9</f>
        <v>42826</v>
      </c>
      <c r="E36" s="19" cm="1">
        <f t="array" ref="E36">+SUMPRODUCT($E$3:$P$3/100,GBA!$C9:$N9)/D$3*100</f>
        <v>109.36738890411668</v>
      </c>
      <c r="F36" s="19" cm="1">
        <f t="array" ref="F36">+SUMPRODUCT($E$4:$P$4/100,GBA!$C9:$N9)/D$4*100</f>
        <v>109.20064203711443</v>
      </c>
      <c r="G36" s="19" cm="1">
        <f t="array" ref="G36">+SUMPRODUCT($E$5:$P$5/100,GBA!$C9:$N9)/D$5*100</f>
        <v>109.48496037209739</v>
      </c>
      <c r="H36" s="19" cm="1">
        <f t="array" ref="H36">+SUMPRODUCT($E$6:$P$6/100,GBA!$C9:$N9)/D$6*100</f>
        <v>109.05531432862826</v>
      </c>
      <c r="I36" s="19" cm="1">
        <f t="array" ref="I36">+SUMPRODUCT($E$7:$P$7/100,GBA!$C9:$N9)/D$7*100</f>
        <v>109.25133699091016</v>
      </c>
      <c r="J36" s="19" cm="1">
        <f t="array" ref="J36">+SUMPRODUCT($E$8:$P$8/100,GBA!$C9:$N9)/D$8*100</f>
        <v>109.35007997030377</v>
      </c>
      <c r="K36" s="19" cm="1">
        <f t="array" ref="K36">+SUMPRODUCT($E$9:$P$9/100,GBA!$C9:$N9)/D$9*100</f>
        <v>108.95385017541675</v>
      </c>
      <c r="L36" s="19" cm="1">
        <f t="array" ref="L36">+SUMPRODUCT($E$10:$P$10/100,GBA!$C9:$N9)/D$10*100</f>
        <v>109.0102253853271</v>
      </c>
      <c r="M36" s="19" cm="1">
        <f t="array" ref="M36">+SUMPRODUCT($E$11:$P$11/100,GBA!$C9:$N9)/D$11*100</f>
        <v>109.08546862375734</v>
      </c>
      <c r="N36" s="19" cm="1">
        <f t="array" ref="N36">+SUMPRODUCT($E$12:$P$12/100,GBA!$C9:$N9)/D$12*100</f>
        <v>108.7648395717513</v>
      </c>
      <c r="O36" s="19" cm="1">
        <f t="array" ref="O36">+SUMPRODUCT(_xlfn.ANCHORARRAY($E$30)/100,$E36:$N36)/$D$14*100</f>
        <v>109.06103542000002</v>
      </c>
      <c r="Q36" s="24">
        <f t="shared" si="47"/>
        <v>2.7755745589866709E-2</v>
      </c>
      <c r="R36" s="24">
        <f t="shared" si="48"/>
        <v>2.749789093483046E-2</v>
      </c>
      <c r="S36" s="24">
        <f t="shared" si="49"/>
        <v>2.8277309098245773E-2</v>
      </c>
      <c r="T36" s="24">
        <f t="shared" si="50"/>
        <v>2.6396384841165466E-2</v>
      </c>
      <c r="U36" s="24">
        <f t="shared" si="51"/>
        <v>2.7377422078775915E-2</v>
      </c>
      <c r="V36" s="24">
        <f t="shared" si="52"/>
        <v>2.7486906754143448E-2</v>
      </c>
      <c r="W36" s="24">
        <f t="shared" si="53"/>
        <v>2.6069655658222723E-2</v>
      </c>
      <c r="X36" s="24">
        <f t="shared" si="54"/>
        <v>2.603054955216888E-2</v>
      </c>
      <c r="Y36" s="24">
        <f t="shared" si="55"/>
        <v>2.596963439133293E-2</v>
      </c>
      <c r="Z36" s="24">
        <f t="shared" si="56"/>
        <v>2.5109571188292046E-2</v>
      </c>
      <c r="AA36" s="24">
        <f t="shared" si="57"/>
        <v>2.6337201618706896E-2</v>
      </c>
      <c r="AB36" s="24">
        <f>+GBA!Y9</f>
        <v>2.633661670557963E-2</v>
      </c>
      <c r="AQ36" s="24">
        <f t="shared" si="44"/>
        <v>2.6461744015746635E-3</v>
      </c>
      <c r="AT36" s="19">
        <f t="shared" si="45"/>
        <v>109.36738890411668</v>
      </c>
      <c r="AU36" s="19">
        <f t="shared" si="46"/>
        <v>108.7648395717513</v>
      </c>
      <c r="AV36" s="53">
        <f t="shared" si="58"/>
        <v>6.0254933236538744E-3</v>
      </c>
    </row>
    <row r="37" spans="2:49" x14ac:dyDescent="0.25">
      <c r="B37" s="112">
        <f t="shared" si="42"/>
        <v>37</v>
      </c>
      <c r="D37" s="38">
        <f>+GBA!A10</f>
        <v>42856</v>
      </c>
      <c r="E37" s="19" cm="1">
        <f t="array" ref="E37">+SUMPRODUCT($E$3:$P$3/100,GBA!$C10:$N10)/D$3*100</f>
        <v>110.70458246391246</v>
      </c>
      <c r="F37" s="19" cm="1">
        <f t="array" ref="F37">+SUMPRODUCT($E$4:$P$4/100,GBA!$C10:$N10)/D$4*100</f>
        <v>110.52038464911345</v>
      </c>
      <c r="G37" s="19" cm="1">
        <f t="array" ref="G37">+SUMPRODUCT($E$5:$P$5/100,GBA!$C10:$N10)/D$5*100</f>
        <v>110.84545662364181</v>
      </c>
      <c r="H37" s="19" cm="1">
        <f t="array" ref="H37">+SUMPRODUCT($E$6:$P$6/100,GBA!$C10:$N10)/D$6*100</f>
        <v>110.43969907766842</v>
      </c>
      <c r="I37" s="19" cm="1">
        <f t="array" ref="I37">+SUMPRODUCT($E$7:$P$7/100,GBA!$C10:$N10)/D$7*100</f>
        <v>110.60116116273598</v>
      </c>
      <c r="J37" s="19" cm="1">
        <f t="array" ref="J37">+SUMPRODUCT($E$8:$P$8/100,GBA!$C10:$N10)/D$8*100</f>
        <v>110.7292959079363</v>
      </c>
      <c r="K37" s="19" cm="1">
        <f t="array" ref="K37">+SUMPRODUCT($E$9:$P$9/100,GBA!$C10:$N10)/D$9*100</f>
        <v>110.30807983604404</v>
      </c>
      <c r="L37" s="19" cm="1">
        <f t="array" ref="L37">+SUMPRODUCT($E$10:$P$10/100,GBA!$C10:$N10)/D$10*100</f>
        <v>110.40060246735135</v>
      </c>
      <c r="M37" s="19" cm="1">
        <f t="array" ref="M37">+SUMPRODUCT($E$11:$P$11/100,GBA!$C10:$N10)/D$11*100</f>
        <v>110.5187668619062</v>
      </c>
      <c r="N37" s="19" cm="1">
        <f t="array" ref="N37">+SUMPRODUCT($E$12:$P$12/100,GBA!$C10:$N10)/D$12*100</f>
        <v>110.22985002466513</v>
      </c>
      <c r="O37" s="19" cm="1">
        <f t="array" ref="O37">+SUMPRODUCT(_xlfn.ANCHORARRAY($E$30)/100,$E37:$N37)/$D$14*100</f>
        <v>110.46045342000002</v>
      </c>
      <c r="Q37" s="24">
        <f t="shared" si="47"/>
        <v>1.2226620505387586E-2</v>
      </c>
      <c r="R37" s="24">
        <f t="shared" si="48"/>
        <v>1.2085483998807156E-2</v>
      </c>
      <c r="S37" s="24">
        <f t="shared" si="49"/>
        <v>1.2426330035838928E-2</v>
      </c>
      <c r="T37" s="24">
        <f t="shared" si="50"/>
        <v>1.2694335508203203E-2</v>
      </c>
      <c r="U37" s="24">
        <f t="shared" si="51"/>
        <v>1.2355218791858968E-2</v>
      </c>
      <c r="V37" s="24">
        <f t="shared" si="52"/>
        <v>1.2612848001639199E-2</v>
      </c>
      <c r="W37" s="24">
        <f t="shared" si="53"/>
        <v>1.2429387841246253E-2</v>
      </c>
      <c r="X37" s="24">
        <f t="shared" si="54"/>
        <v>1.2754556529991357E-2</v>
      </c>
      <c r="Y37" s="24">
        <f t="shared" si="55"/>
        <v>1.3139222448522503E-2</v>
      </c>
      <c r="Z37" s="24">
        <f t="shared" si="56"/>
        <v>1.3469522491663E-2</v>
      </c>
      <c r="AA37" s="24">
        <f t="shared" si="57"/>
        <v>1.2831512140066836E-2</v>
      </c>
      <c r="AB37" s="24">
        <f>+GBA!Y10</f>
        <v>1.2831315966341794E-2</v>
      </c>
      <c r="AQ37" s="24">
        <f t="shared" si="44"/>
        <v>-1.2429019862754132E-3</v>
      </c>
      <c r="AT37" s="19">
        <f t="shared" si="45"/>
        <v>110.70458246391246</v>
      </c>
      <c r="AU37" s="19">
        <f t="shared" si="46"/>
        <v>110.22985002466513</v>
      </c>
      <c r="AV37" s="53">
        <f t="shared" si="58"/>
        <v>4.7473243924733843E-3</v>
      </c>
    </row>
    <row r="38" spans="2:49" x14ac:dyDescent="0.25">
      <c r="B38" s="112">
        <f t="shared" si="42"/>
        <v>38</v>
      </c>
      <c r="D38" s="38">
        <f>+GBA!A11</f>
        <v>42887</v>
      </c>
      <c r="E38" s="19" cm="1">
        <f t="array" ref="E38">+SUMPRODUCT($E$3:$P$3/100,GBA!$C11:$N11)/D$3*100</f>
        <v>112.23181976181817</v>
      </c>
      <c r="F38" s="19" cm="1">
        <f t="array" ref="F38">+SUMPRODUCT($E$4:$P$4/100,GBA!$C11:$N11)/D$4*100</f>
        <v>112.04562962331819</v>
      </c>
      <c r="G38" s="19" cm="1">
        <f t="array" ref="G38">+SUMPRODUCT($E$5:$P$5/100,GBA!$C11:$N11)/D$5*100</f>
        <v>112.3927050683585</v>
      </c>
      <c r="H38" s="19" cm="1">
        <f t="array" ref="H38">+SUMPRODUCT($E$6:$P$6/100,GBA!$C11:$N11)/D$6*100</f>
        <v>111.91445075319922</v>
      </c>
      <c r="I38" s="19" cm="1">
        <f t="array" ref="I38">+SUMPRODUCT($E$7:$P$7/100,GBA!$C11:$N11)/D$7*100</f>
        <v>112.15574430975866</v>
      </c>
      <c r="J38" s="19" cm="1">
        <f t="array" ref="J38">+SUMPRODUCT($E$8:$P$8/100,GBA!$C11:$N11)/D$8*100</f>
        <v>112.2581734426231</v>
      </c>
      <c r="K38" s="19" cm="1">
        <f t="array" ref="K38">+SUMPRODUCT($E$9:$P$9/100,GBA!$C11:$N11)/D$9*100</f>
        <v>111.80434195739525</v>
      </c>
      <c r="L38" s="19" cm="1">
        <f t="array" ref="L38">+SUMPRODUCT($E$10:$P$10/100,GBA!$C11:$N11)/D$10*100</f>
        <v>111.91969805537438</v>
      </c>
      <c r="M38" s="19" cm="1">
        <f t="array" ref="M38">+SUMPRODUCT($E$11:$P$11/100,GBA!$C11:$N11)/D$11*100</f>
        <v>112.06794529001031</v>
      </c>
      <c r="N38" s="19" cm="1">
        <f t="array" ref="N38">+SUMPRODUCT($E$12:$P$12/100,GBA!$C11:$N11)/D$12*100</f>
        <v>111.78833490462092</v>
      </c>
      <c r="O38" s="19" cm="1">
        <f t="array" ref="O38">+SUMPRODUCT(_xlfn.ANCHORARRAY($E$30)/100,$E38:$N38)/$D$14*100</f>
        <v>111.99394493000001</v>
      </c>
      <c r="Q38" s="24">
        <f t="shared" si="47"/>
        <v>1.3795610478938958E-2</v>
      </c>
      <c r="R38" s="24">
        <f t="shared" si="48"/>
        <v>1.3800576057052094E-2</v>
      </c>
      <c r="S38" s="24">
        <f t="shared" si="49"/>
        <v>1.3958609507741304E-2</v>
      </c>
      <c r="T38" s="24">
        <f t="shared" si="50"/>
        <v>1.3353456119919782E-2</v>
      </c>
      <c r="U38" s="24">
        <f t="shared" si="51"/>
        <v>1.4055757920437228E-2</v>
      </c>
      <c r="V38" s="24">
        <f t="shared" si="52"/>
        <v>1.3807344498586449E-2</v>
      </c>
      <c r="W38" s="24">
        <f t="shared" si="53"/>
        <v>1.3564392776804546E-2</v>
      </c>
      <c r="X38" s="24">
        <f t="shared" si="54"/>
        <v>1.3759848715248379E-2</v>
      </c>
      <c r="Y38" s="24">
        <f t="shared" si="55"/>
        <v>1.4017333635651497E-2</v>
      </c>
      <c r="Z38" s="24">
        <f t="shared" si="56"/>
        <v>1.4138501318899266E-2</v>
      </c>
      <c r="AA38" s="24">
        <f t="shared" si="57"/>
        <v>1.3882719674970456E-2</v>
      </c>
      <c r="AB38" s="24">
        <f>+GBA!Y11</f>
        <v>1.3883670844019536E-2</v>
      </c>
      <c r="AQ38" s="24">
        <f t="shared" si="44"/>
        <v>-3.4289083996030811E-4</v>
      </c>
      <c r="AT38" s="19">
        <f t="shared" si="45"/>
        <v>112.23181976181817</v>
      </c>
      <c r="AU38" s="19">
        <f t="shared" si="46"/>
        <v>111.78833490462092</v>
      </c>
      <c r="AV38" s="53">
        <f t="shared" si="58"/>
        <v>4.4348485719725161E-3</v>
      </c>
    </row>
    <row r="39" spans="2:49" x14ac:dyDescent="0.25">
      <c r="B39" s="112">
        <f t="shared" si="42"/>
        <v>39</v>
      </c>
      <c r="D39" s="38">
        <f>+GBA!A12</f>
        <v>42917</v>
      </c>
      <c r="E39" s="19" cm="1">
        <f t="array" ref="E39">+SUMPRODUCT($E$3:$P$3/100,GBA!$C12:$N12)/D$3*100</f>
        <v>113.92176046876759</v>
      </c>
      <c r="F39" s="19" cm="1">
        <f t="array" ref="F39">+SUMPRODUCT($E$4:$P$4/100,GBA!$C12:$N12)/D$4*100</f>
        <v>113.77068319773073</v>
      </c>
      <c r="G39" s="19" cm="1">
        <f t="array" ref="G39">+SUMPRODUCT($E$5:$P$5/100,GBA!$C12:$N12)/D$5*100</f>
        <v>114.14968485689197</v>
      </c>
      <c r="H39" s="19" cm="1">
        <f t="array" ref="H39">+SUMPRODUCT($E$6:$P$6/100,GBA!$C12:$N12)/D$6*100</f>
        <v>113.74633604508931</v>
      </c>
      <c r="I39" s="19" cm="1">
        <f t="array" ref="I39">+SUMPRODUCT($E$7:$P$7/100,GBA!$C12:$N12)/D$7*100</f>
        <v>113.97327821726695</v>
      </c>
      <c r="J39" s="19" cm="1">
        <f t="array" ref="J39">+SUMPRODUCT($E$8:$P$8/100,GBA!$C12:$N12)/D$8*100</f>
        <v>114.04971197758071</v>
      </c>
      <c r="K39" s="19" cm="1">
        <f t="array" ref="K39">+SUMPRODUCT($E$9:$P$9/100,GBA!$C12:$N12)/D$9*100</f>
        <v>113.66051823782983</v>
      </c>
      <c r="L39" s="19" cm="1">
        <f t="array" ref="L39">+SUMPRODUCT($E$10:$P$10/100,GBA!$C12:$N12)/D$10*100</f>
        <v>113.85018679250145</v>
      </c>
      <c r="M39" s="19" cm="1">
        <f t="array" ref="M39">+SUMPRODUCT($E$11:$P$11/100,GBA!$C12:$N12)/D$11*100</f>
        <v>114.09139393661944</v>
      </c>
      <c r="N39" s="19" cm="1">
        <f t="array" ref="N39">+SUMPRODUCT($E$12:$P$12/100,GBA!$C12:$N12)/D$12*100</f>
        <v>113.90969503940198</v>
      </c>
      <c r="O39" s="19" cm="1">
        <f t="array" ref="O39">+SUMPRODUCT(_xlfn.ANCHORARRAY($E$30)/100,$E39:$N39)/$D$14*100</f>
        <v>113.91924650000003</v>
      </c>
      <c r="Q39" s="24">
        <f t="shared" si="47"/>
        <v>1.5057589821994011E-2</v>
      </c>
      <c r="R39" s="24">
        <f t="shared" si="48"/>
        <v>1.5395991617093152E-2</v>
      </c>
      <c r="S39" s="24">
        <f t="shared" si="49"/>
        <v>1.5632507354145897E-2</v>
      </c>
      <c r="T39" s="24">
        <f t="shared" si="50"/>
        <v>1.6368621563714658E-2</v>
      </c>
      <c r="U39" s="24">
        <f t="shared" si="51"/>
        <v>1.6205446441410309E-2</v>
      </c>
      <c r="V39" s="24">
        <f t="shared" si="52"/>
        <v>1.595909215352842E-2</v>
      </c>
      <c r="W39" s="24">
        <f t="shared" si="53"/>
        <v>1.6602005324103608E-2</v>
      </c>
      <c r="X39" s="24">
        <f t="shared" si="54"/>
        <v>1.724887370739614E-2</v>
      </c>
      <c r="Y39" s="24">
        <f t="shared" si="55"/>
        <v>1.8055552293502197E-2</v>
      </c>
      <c r="Z39" s="24">
        <f t="shared" si="56"/>
        <v>1.8976578697509128E-2</v>
      </c>
      <c r="AA39" s="24">
        <f t="shared" si="57"/>
        <v>1.7191121995063119E-2</v>
      </c>
      <c r="AB39" s="24">
        <f>+GBA!Y12</f>
        <v>1.7193732181012722E-2</v>
      </c>
      <c r="AQ39" s="24">
        <f t="shared" si="44"/>
        <v>-3.918988875515117E-3</v>
      </c>
      <c r="AT39" s="19">
        <f t="shared" si="45"/>
        <v>113.92176046876759</v>
      </c>
      <c r="AU39" s="19">
        <f t="shared" si="46"/>
        <v>113.90969503940198</v>
      </c>
      <c r="AV39" s="53">
        <f t="shared" si="58"/>
        <v>1.2065429365604174E-4</v>
      </c>
    </row>
    <row r="40" spans="2:49" x14ac:dyDescent="0.25">
      <c r="B40" s="112">
        <f t="shared" si="42"/>
        <v>40</v>
      </c>
      <c r="D40" s="38">
        <f>+GBA!A13</f>
        <v>42948</v>
      </c>
      <c r="E40" s="19" cm="1">
        <f t="array" ref="E40">+SUMPRODUCT($E$3:$P$3/100,GBA!$C13:$N13)/D$3*100</f>
        <v>115.71512652834149</v>
      </c>
      <c r="F40" s="19" cm="1">
        <f t="array" ref="F40">+SUMPRODUCT($E$4:$P$4/100,GBA!$C13:$N13)/D$4*100</f>
        <v>115.49669023244506</v>
      </c>
      <c r="G40" s="19" cm="1">
        <f t="array" ref="G40">+SUMPRODUCT($E$5:$P$5/100,GBA!$C13:$N13)/D$5*100</f>
        <v>115.91658310375006</v>
      </c>
      <c r="H40" s="19" cm="1">
        <f t="array" ref="H40">+SUMPRODUCT($E$6:$P$6/100,GBA!$C13:$N13)/D$6*100</f>
        <v>115.4148953376307</v>
      </c>
      <c r="I40" s="19" cm="1">
        <f t="array" ref="I40">+SUMPRODUCT($E$7:$P$7/100,GBA!$C13:$N13)/D$7*100</f>
        <v>115.70044241103714</v>
      </c>
      <c r="J40" s="19" cm="1">
        <f t="array" ref="J40">+SUMPRODUCT($E$8:$P$8/100,GBA!$C13:$N13)/D$8*100</f>
        <v>115.75497513764488</v>
      </c>
      <c r="K40" s="19" cm="1">
        <f t="array" ref="K40">+SUMPRODUCT($E$9:$P$9/100,GBA!$C13:$N13)/D$9*100</f>
        <v>115.30333188703359</v>
      </c>
      <c r="L40" s="19" cm="1">
        <f t="array" ref="L40">+SUMPRODUCT($E$10:$P$10/100,GBA!$C13:$N13)/D$10*100</f>
        <v>115.53939349511937</v>
      </c>
      <c r="M40" s="19" cm="1">
        <f t="array" ref="M40">+SUMPRODUCT($E$11:$P$11/100,GBA!$C13:$N13)/D$11*100</f>
        <v>115.7985388054273</v>
      </c>
      <c r="N40" s="19" cm="1">
        <f t="array" ref="N40">+SUMPRODUCT($E$12:$P$12/100,GBA!$C13:$N13)/D$12*100</f>
        <v>115.52477459494793</v>
      </c>
      <c r="O40" s="19" cm="1">
        <f t="array" ref="O40">+SUMPRODUCT(_xlfn.ANCHORARRAY($E$30)/100,$E40:$N40)/$D$14*100</f>
        <v>115.60219374000002</v>
      </c>
      <c r="Q40" s="24">
        <f t="shared" si="47"/>
        <v>1.5742085201233991E-2</v>
      </c>
      <c r="R40" s="24">
        <f t="shared" si="48"/>
        <v>1.5170929682425838E-2</v>
      </c>
      <c r="S40" s="24">
        <f t="shared" si="49"/>
        <v>1.5478783398072737E-2</v>
      </c>
      <c r="T40" s="24">
        <f t="shared" si="50"/>
        <v>1.4669125622472468E-2</v>
      </c>
      <c r="U40" s="24">
        <f t="shared" si="51"/>
        <v>1.5154115252153266E-2</v>
      </c>
      <c r="V40" s="24">
        <f t="shared" si="52"/>
        <v>1.4951928685268179E-2</v>
      </c>
      <c r="W40" s="24">
        <f t="shared" si="53"/>
        <v>1.4453687829983686E-2</v>
      </c>
      <c r="X40" s="24">
        <f t="shared" si="54"/>
        <v>1.4837100844609097E-2</v>
      </c>
      <c r="Y40" s="24">
        <f t="shared" si="55"/>
        <v>1.4962959167246437E-2</v>
      </c>
      <c r="Z40" s="24">
        <f t="shared" si="56"/>
        <v>1.4178596079879702E-2</v>
      </c>
      <c r="AA40" s="24">
        <f t="shared" si="57"/>
        <v>1.477315986285066E-2</v>
      </c>
      <c r="AB40" s="24">
        <f>+GBA!Y13</f>
        <v>1.4775293868762196E-2</v>
      </c>
      <c r="AQ40" s="24">
        <f t="shared" si="44"/>
        <v>1.563489121354289E-3</v>
      </c>
      <c r="AT40" s="19">
        <f t="shared" si="45"/>
        <v>115.71512652834149</v>
      </c>
      <c r="AU40" s="19">
        <f t="shared" si="46"/>
        <v>115.52477459494793</v>
      </c>
      <c r="AV40" s="53">
        <f t="shared" si="58"/>
        <v>1.9035193339356216E-3</v>
      </c>
    </row>
    <row r="41" spans="2:49" x14ac:dyDescent="0.25">
      <c r="B41" s="112">
        <f t="shared" si="42"/>
        <v>41</v>
      </c>
      <c r="D41" s="38">
        <f>+GBA!A14</f>
        <v>42979</v>
      </c>
      <c r="E41" s="19" cm="1">
        <f t="array" ref="E41">+SUMPRODUCT($E$3:$P$3/100,GBA!$C14:$N14)/D$3*100</f>
        <v>118.09586811888923</v>
      </c>
      <c r="F41" s="19" cm="1">
        <f t="array" ref="F41">+SUMPRODUCT($E$4:$P$4/100,GBA!$C14:$N14)/D$4*100</f>
        <v>117.91819081540098</v>
      </c>
      <c r="G41" s="19" cm="1">
        <f t="array" ref="G41">+SUMPRODUCT($E$5:$P$5/100,GBA!$C14:$N14)/D$5*100</f>
        <v>118.35027693108566</v>
      </c>
      <c r="H41" s="19" cm="1">
        <f t="array" ref="H41">+SUMPRODUCT($E$6:$P$6/100,GBA!$C14:$N14)/D$6*100</f>
        <v>117.69882963388845</v>
      </c>
      <c r="I41" s="19" cm="1">
        <f t="array" ref="I41">+SUMPRODUCT($E$7:$P$7/100,GBA!$C14:$N14)/D$7*100</f>
        <v>118.05825915105781</v>
      </c>
      <c r="J41" s="19" cm="1">
        <f t="array" ref="J41">+SUMPRODUCT($E$8:$P$8/100,GBA!$C14:$N14)/D$8*100</f>
        <v>118.18305276075307</v>
      </c>
      <c r="K41" s="19" cm="1">
        <f t="array" ref="K41">+SUMPRODUCT($E$9:$P$9/100,GBA!$C14:$N14)/D$9*100</f>
        <v>117.66797565267821</v>
      </c>
      <c r="L41" s="19" cm="1">
        <f t="array" ref="L41">+SUMPRODUCT($E$10:$P$10/100,GBA!$C14:$N14)/D$10*100</f>
        <v>117.9205478874709</v>
      </c>
      <c r="M41" s="19" cm="1">
        <f t="array" ref="M41">+SUMPRODUCT($E$11:$P$11/100,GBA!$C14:$N14)/D$11*100</f>
        <v>118.16378550873745</v>
      </c>
      <c r="N41" s="19" cm="1">
        <f t="array" ref="N41">+SUMPRODUCT($E$12:$P$12/100,GBA!$C14:$N14)/D$12*100</f>
        <v>117.84297720316661</v>
      </c>
      <c r="O41" s="19" cm="1">
        <f t="array" ref="O41">+SUMPRODUCT(_xlfn.ANCHORARRAY($E$30)/100,$E41:$N41)/$D$14*100</f>
        <v>117.96505469999998</v>
      </c>
      <c r="Q41" s="24">
        <f t="shared" si="47"/>
        <v>2.0574160543864961E-2</v>
      </c>
      <c r="R41" s="24">
        <f t="shared" si="48"/>
        <v>2.0965973813470207E-2</v>
      </c>
      <c r="S41" s="24">
        <f t="shared" si="49"/>
        <v>2.0995217096395402E-2</v>
      </c>
      <c r="T41" s="24">
        <f t="shared" si="50"/>
        <v>1.9788904106150307E-2</v>
      </c>
      <c r="U41" s="24">
        <f t="shared" si="51"/>
        <v>2.037863201632617E-2</v>
      </c>
      <c r="V41" s="24">
        <f t="shared" si="52"/>
        <v>2.097601092498147E-2</v>
      </c>
      <c r="W41" s="24">
        <f t="shared" si="53"/>
        <v>2.0508026324524087E-2</v>
      </c>
      <c r="X41" s="24">
        <f t="shared" si="54"/>
        <v>2.0609026240492767E-2</v>
      </c>
      <c r="Y41" s="24">
        <f t="shared" si="55"/>
        <v>2.0425531511104822E-2</v>
      </c>
      <c r="Z41" s="24">
        <f t="shared" si="56"/>
        <v>2.0066713969767447E-2</v>
      </c>
      <c r="AA41" s="24">
        <f t="shared" si="57"/>
        <v>2.0439585820613893E-2</v>
      </c>
      <c r="AB41" s="24">
        <f>+GBA!Y14</f>
        <v>2.0436303178720916E-2</v>
      </c>
      <c r="AQ41" s="24">
        <f t="shared" si="44"/>
        <v>5.0744657409751426E-4</v>
      </c>
      <c r="AT41" s="19">
        <f t="shared" si="45"/>
        <v>118.09586811888923</v>
      </c>
      <c r="AU41" s="19">
        <f t="shared" si="46"/>
        <v>117.84297720316661</v>
      </c>
      <c r="AV41" s="53">
        <f t="shared" si="58"/>
        <v>2.5289091572262556E-3</v>
      </c>
    </row>
    <row r="42" spans="2:49" x14ac:dyDescent="0.25">
      <c r="B42" s="112">
        <f t="shared" si="42"/>
        <v>42</v>
      </c>
      <c r="D42" s="38">
        <f>+GBA!A15</f>
        <v>43009</v>
      </c>
      <c r="E42" s="19" cm="1">
        <f t="array" ref="E42">+SUMPRODUCT($E$3:$P$3/100,GBA!$C15:$N15)/D$3*100</f>
        <v>119.73496301090091</v>
      </c>
      <c r="F42" s="19" cm="1">
        <f t="array" ref="F42">+SUMPRODUCT($E$4:$P$4/100,GBA!$C15:$N15)/D$4*100</f>
        <v>119.5669768194971</v>
      </c>
      <c r="G42" s="19" cm="1">
        <f t="array" ref="G42">+SUMPRODUCT($E$5:$P$5/100,GBA!$C15:$N15)/D$5*100</f>
        <v>119.9587292560969</v>
      </c>
      <c r="H42" s="19" cm="1">
        <f t="array" ref="H42">+SUMPRODUCT($E$6:$P$6/100,GBA!$C15:$N15)/D$6*100</f>
        <v>119.33978172891982</v>
      </c>
      <c r="I42" s="19" cm="1">
        <f t="array" ref="I42">+SUMPRODUCT($E$7:$P$7/100,GBA!$C15:$N15)/D$7*100</f>
        <v>119.66922856050964</v>
      </c>
      <c r="J42" s="19" cm="1">
        <f t="array" ref="J42">+SUMPRODUCT($E$8:$P$8/100,GBA!$C15:$N15)/D$8*100</f>
        <v>119.76817100629398</v>
      </c>
      <c r="K42" s="19" cm="1">
        <f t="array" ref="K42">+SUMPRODUCT($E$9:$P$9/100,GBA!$C15:$N15)/D$9*100</f>
        <v>119.20923880078513</v>
      </c>
      <c r="L42" s="19" cm="1">
        <f t="array" ref="L42">+SUMPRODUCT($E$10:$P$10/100,GBA!$C15:$N15)/D$10*100</f>
        <v>119.42061907073767</v>
      </c>
      <c r="M42" s="19" cm="1">
        <f t="array" ref="M42">+SUMPRODUCT($E$11:$P$11/100,GBA!$C15:$N15)/D$11*100</f>
        <v>119.65613705761859</v>
      </c>
      <c r="N42" s="19" cm="1">
        <f t="array" ref="N42">+SUMPRODUCT($E$12:$P$12/100,GBA!$C15:$N15)/D$12*100</f>
        <v>119.27898365702674</v>
      </c>
      <c r="O42" s="19" cm="1">
        <f t="array" ref="O42">+SUMPRODUCT(_xlfn.ANCHORARRAY($E$30)/100,$E42:$N42)/$D$14*100</f>
        <v>119.49770199000001</v>
      </c>
      <c r="Q42" s="24">
        <f t="shared" si="47"/>
        <v>1.3879358508644746E-2</v>
      </c>
      <c r="R42" s="24">
        <f t="shared" si="48"/>
        <v>1.3982456758323769E-2</v>
      </c>
      <c r="S42" s="24">
        <f t="shared" si="49"/>
        <v>1.3590608883389699E-2</v>
      </c>
      <c r="T42" s="24">
        <f t="shared" si="50"/>
        <v>1.3941957622991552E-2</v>
      </c>
      <c r="U42" s="24">
        <f t="shared" si="51"/>
        <v>1.3645546029867894E-2</v>
      </c>
      <c r="V42" s="24">
        <f t="shared" si="52"/>
        <v>1.3412398888948962E-2</v>
      </c>
      <c r="W42" s="24">
        <f t="shared" si="53"/>
        <v>1.3098407953038071E-2</v>
      </c>
      <c r="X42" s="24">
        <f t="shared" si="54"/>
        <v>1.2721033018759931E-2</v>
      </c>
      <c r="Y42" s="24">
        <f t="shared" si="55"/>
        <v>1.262951709321114E-2</v>
      </c>
      <c r="Z42" s="24">
        <f t="shared" si="56"/>
        <v>1.2185761832751218E-2</v>
      </c>
      <c r="AA42" s="24">
        <f t="shared" si="57"/>
        <v>1.2992384006413893E-2</v>
      </c>
      <c r="AB42" s="24">
        <f>+GBA!Y15</f>
        <v>1.2994466183362086E-2</v>
      </c>
      <c r="AQ42" s="24">
        <f t="shared" si="44"/>
        <v>1.6935966758935272E-3</v>
      </c>
      <c r="AT42" s="19">
        <f t="shared" si="45"/>
        <v>119.73496301090091</v>
      </c>
      <c r="AU42" s="19">
        <f t="shared" si="46"/>
        <v>119.27898365702674</v>
      </c>
      <c r="AV42" s="53">
        <f t="shared" si="58"/>
        <v>4.5597935387418076E-3</v>
      </c>
    </row>
    <row r="43" spans="2:49" x14ac:dyDescent="0.25">
      <c r="B43" s="112">
        <f t="shared" si="42"/>
        <v>43</v>
      </c>
      <c r="D43" s="38">
        <f>+GBA!A16</f>
        <v>43040</v>
      </c>
      <c r="E43" s="19" cm="1">
        <f t="array" ref="E43">+SUMPRODUCT($E$3:$P$3/100,GBA!$C16:$N16)/D$3*100</f>
        <v>121.0771332937278</v>
      </c>
      <c r="F43" s="19" cm="1">
        <f t="array" ref="F43">+SUMPRODUCT($E$4:$P$4/100,GBA!$C16:$N16)/D$4*100</f>
        <v>120.89153735807334</v>
      </c>
      <c r="G43" s="19" cm="1">
        <f t="array" ref="G43">+SUMPRODUCT($E$5:$P$5/100,GBA!$C16:$N16)/D$5*100</f>
        <v>121.29455257496973</v>
      </c>
      <c r="H43" s="19" cm="1">
        <f t="array" ref="H43">+SUMPRODUCT($E$6:$P$6/100,GBA!$C16:$N16)/D$6*100</f>
        <v>120.74302051184902</v>
      </c>
      <c r="I43" s="19" cm="1">
        <f t="array" ref="I43">+SUMPRODUCT($E$7:$P$7/100,GBA!$C16:$N16)/D$7*100</f>
        <v>121.03647021063631</v>
      </c>
      <c r="J43" s="19" cm="1">
        <f t="array" ref="J43">+SUMPRODUCT($E$8:$P$8/100,GBA!$C16:$N16)/D$8*100</f>
        <v>121.1316850769863</v>
      </c>
      <c r="K43" s="19" cm="1">
        <f t="array" ref="K43">+SUMPRODUCT($E$9:$P$9/100,GBA!$C16:$N16)/D$9*100</f>
        <v>120.64677617529462</v>
      </c>
      <c r="L43" s="19" cm="1">
        <f t="array" ref="L43">+SUMPRODUCT($E$10:$P$10/100,GBA!$C16:$N16)/D$10*100</f>
        <v>120.84717962605018</v>
      </c>
      <c r="M43" s="19" cm="1">
        <f t="array" ref="M43">+SUMPRODUCT($E$11:$P$11/100,GBA!$C16:$N16)/D$11*100</f>
        <v>121.05056667989078</v>
      </c>
      <c r="N43" s="19" cm="1">
        <f t="array" ref="N43">+SUMPRODUCT($E$12:$P$12/100,GBA!$C16:$N16)/D$12*100</f>
        <v>120.69837578399152</v>
      </c>
      <c r="O43" s="19" cm="1">
        <f t="array" ref="O43">+SUMPRODUCT(_xlfn.ANCHORARRAY($E$30)/100,$E43:$N43)/$D$14*100</f>
        <v>120.89329823000001</v>
      </c>
      <c r="Q43" s="24">
        <f t="shared" si="47"/>
        <v>1.1209510147046187E-2</v>
      </c>
      <c r="R43" s="24">
        <f t="shared" si="48"/>
        <v>1.1077979671392457E-2</v>
      </c>
      <c r="S43" s="24">
        <f t="shared" si="49"/>
        <v>1.1135690809303433E-2</v>
      </c>
      <c r="T43" s="24">
        <f t="shared" si="50"/>
        <v>1.175834883054061E-2</v>
      </c>
      <c r="U43" s="24">
        <f t="shared" si="51"/>
        <v>1.1425173092306951E-2</v>
      </c>
      <c r="V43" s="24">
        <f t="shared" si="52"/>
        <v>1.1384611280576884E-2</v>
      </c>
      <c r="W43" s="24">
        <f t="shared" si="53"/>
        <v>1.2058942653864424E-2</v>
      </c>
      <c r="X43" s="24">
        <f t="shared" si="54"/>
        <v>1.1945680456299623E-2</v>
      </c>
      <c r="Y43" s="24">
        <f t="shared" si="55"/>
        <v>1.1653640645282737E-2</v>
      </c>
      <c r="Z43" s="24">
        <f t="shared" si="56"/>
        <v>1.1899767112755422E-2</v>
      </c>
      <c r="AA43" s="24">
        <f t="shared" si="57"/>
        <v>1.1678854210240619E-2</v>
      </c>
      <c r="AB43" s="24">
        <f>+GBA!Y16</f>
        <v>1.1678807683778381E-2</v>
      </c>
      <c r="AQ43" s="24">
        <f t="shared" si="44"/>
        <v>-6.90256965709235E-4</v>
      </c>
      <c r="AT43" s="19">
        <f t="shared" si="45"/>
        <v>121.0771332937278</v>
      </c>
      <c r="AU43" s="19">
        <f t="shared" si="46"/>
        <v>120.69837578399152</v>
      </c>
      <c r="AV43" s="53">
        <f t="shared" si="58"/>
        <v>3.7875750973628275E-3</v>
      </c>
    </row>
    <row r="44" spans="2:49" x14ac:dyDescent="0.25">
      <c r="B44" s="112">
        <f t="shared" si="42"/>
        <v>44</v>
      </c>
      <c r="D44" s="38">
        <f>+GBA!A17</f>
        <v>43070</v>
      </c>
      <c r="E44" s="19" cm="1">
        <f t="array" ref="E44">+SUMPRODUCT($E$3:$P$3/100,GBA!$C17:$N17)/D$3*100</f>
        <v>125.16820374371704</v>
      </c>
      <c r="F44" s="19" cm="1">
        <f t="array" ref="F44">+SUMPRODUCT($E$4:$P$4/100,GBA!$C17:$N17)/D$4*100</f>
        <v>124.58373845559407</v>
      </c>
      <c r="G44" s="19" cm="1">
        <f t="array" ref="G44">+SUMPRODUCT($E$5:$P$5/100,GBA!$C17:$N17)/D$5*100</f>
        <v>125.68380348489036</v>
      </c>
      <c r="H44" s="19" cm="1">
        <f t="array" ref="H44">+SUMPRODUCT($E$6:$P$6/100,GBA!$C17:$N17)/D$6*100</f>
        <v>124.61294697745177</v>
      </c>
      <c r="I44" s="19" cm="1">
        <f t="array" ref="I44">+SUMPRODUCT($E$7:$P$7/100,GBA!$C17:$N17)/D$7*100</f>
        <v>125.17635859164089</v>
      </c>
      <c r="J44" s="19" cm="1">
        <f t="array" ref="J44">+SUMPRODUCT($E$8:$P$8/100,GBA!$C17:$N17)/D$8*100</f>
        <v>125.2374228244892</v>
      </c>
      <c r="K44" s="19" cm="1">
        <f t="array" ref="K44">+SUMPRODUCT($E$9:$P$9/100,GBA!$C17:$N17)/D$9*100</f>
        <v>124.57985607588444</v>
      </c>
      <c r="L44" s="19" cm="1">
        <f t="array" ref="L44">+SUMPRODUCT($E$10:$P$10/100,GBA!$C17:$N17)/D$10*100</f>
        <v>125.03322422676497</v>
      </c>
      <c r="M44" s="19" cm="1">
        <f t="array" ref="M44">+SUMPRODUCT($E$11:$P$11/100,GBA!$C17:$N17)/D$11*100</f>
        <v>125.29776249738673</v>
      </c>
      <c r="N44" s="19" cm="1">
        <f t="array" ref="N44">+SUMPRODUCT($E$12:$P$12/100,GBA!$C17:$N17)/D$12*100</f>
        <v>124.98007491960989</v>
      </c>
      <c r="O44" s="19" cm="1">
        <f t="array" ref="O44">+SUMPRODUCT(_xlfn.ANCHORARRAY($E$30)/100,$E44:$N44)/$D$14*100</f>
        <v>125.03825848000001</v>
      </c>
      <c r="Q44" s="24">
        <f t="shared" si="47"/>
        <v>3.3788960299088844E-2</v>
      </c>
      <c r="R44" s="24">
        <f t="shared" si="48"/>
        <v>3.0541435556276086E-2</v>
      </c>
      <c r="S44" s="24">
        <f t="shared" si="49"/>
        <v>3.6186710917687215E-2</v>
      </c>
      <c r="T44" s="24">
        <f t="shared" si="50"/>
        <v>3.2050933041077645E-2</v>
      </c>
      <c r="U44" s="24">
        <f t="shared" si="51"/>
        <v>3.4203644354466434E-2</v>
      </c>
      <c r="V44" s="24">
        <f t="shared" si="52"/>
        <v>3.3894828961501311E-2</v>
      </c>
      <c r="W44" s="24">
        <f t="shared" si="53"/>
        <v>3.2599958534119677E-2</v>
      </c>
      <c r="X44" s="24">
        <f t="shared" si="54"/>
        <v>3.4639158428588113E-2</v>
      </c>
      <c r="Y44" s="24">
        <f t="shared" si="55"/>
        <v>3.5086129160612156E-2</v>
      </c>
      <c r="Z44" s="24">
        <f t="shared" si="56"/>
        <v>3.5474372441275603E-2</v>
      </c>
      <c r="AA44" s="24">
        <f t="shared" si="57"/>
        <v>3.4286104446535903E-2</v>
      </c>
      <c r="AB44" s="24">
        <f>+GBA!Y17</f>
        <v>3.4287033031388692E-2</v>
      </c>
      <c r="AD44" s="24">
        <f t="shared" ref="AD44:AD75" si="59">+E44/E32-1</f>
        <v>0.25168203743717044</v>
      </c>
      <c r="AE44" s="24">
        <f t="shared" ref="AE44:AE75" si="60">+F44/F32-1</f>
        <v>0.24583738455594073</v>
      </c>
      <c r="AF44" s="24">
        <f t="shared" ref="AF44:AF75" si="61">+G44/G32-1</f>
        <v>0.25683803484890366</v>
      </c>
      <c r="AG44" s="24">
        <f t="shared" ref="AG44:AG75" si="62">+H44/H32-1</f>
        <v>0.24612946977451777</v>
      </c>
      <c r="AH44" s="24">
        <f t="shared" ref="AH44:AH75" si="63">+I44/I32-1</f>
        <v>0.25176358591640891</v>
      </c>
      <c r="AI44" s="24">
        <f t="shared" ref="AI44:AI75" si="64">+J44/J32-1</f>
        <v>0.25237422824489197</v>
      </c>
      <c r="AJ44" s="24">
        <f t="shared" ref="AJ44:AJ75" si="65">+K44/K32-1</f>
        <v>0.24579856075884399</v>
      </c>
      <c r="AK44" s="24">
        <f t="shared" ref="AK44:AK75" si="66">+L44/L32-1</f>
        <v>0.25033224226764972</v>
      </c>
      <c r="AL44" s="24">
        <f t="shared" ref="AL44:AL75" si="67">+M44/M32-1</f>
        <v>0.25297762497386733</v>
      </c>
      <c r="AM44" s="24">
        <f t="shared" ref="AM44:AM75" si="68">+N44/N32-1</f>
        <v>0.24980074919609896</v>
      </c>
      <c r="AN44" s="24">
        <f t="shared" ref="AN44:AN75" si="69">+O44/O32-1</f>
        <v>0.25038258480000009</v>
      </c>
      <c r="AO44" s="24">
        <f>+GBA!AV17</f>
        <v>0.25039199999999995</v>
      </c>
      <c r="AQ44" s="24">
        <f t="shared" si="44"/>
        <v>-1.6854121421867596E-3</v>
      </c>
      <c r="AR44" s="24">
        <f>+AD44-AM44</f>
        <v>1.8812882410714771E-3</v>
      </c>
      <c r="AT44" s="19">
        <f t="shared" si="45"/>
        <v>125.16820374371704</v>
      </c>
      <c r="AU44" s="19">
        <f t="shared" si="46"/>
        <v>124.98007491960989</v>
      </c>
      <c r="AV44" s="53">
        <f t="shared" si="58"/>
        <v>1.8812882410714771E-3</v>
      </c>
    </row>
    <row r="45" spans="2:49" x14ac:dyDescent="0.25">
      <c r="B45" s="112">
        <f t="shared" si="42"/>
        <v>45</v>
      </c>
      <c r="D45" s="38">
        <f>+GBA!A18</f>
        <v>43101</v>
      </c>
      <c r="E45" s="19" cm="1">
        <f t="array" ref="E45">+SUMPRODUCT($E$3:$P$3/100,GBA!$C18:$N18)/D$3*100</f>
        <v>127.07587031121651</v>
      </c>
      <c r="F45" s="19" cm="1">
        <f t="array" ref="F45">+SUMPRODUCT($E$4:$P$4/100,GBA!$C18:$N18)/D$4*100</f>
        <v>126.60279828317704</v>
      </c>
      <c r="G45" s="19" cm="1">
        <f t="array" ref="G45">+SUMPRODUCT($E$5:$P$5/100,GBA!$C18:$N18)/D$5*100</f>
        <v>127.4900807855925</v>
      </c>
      <c r="H45" s="19" cm="1">
        <f t="array" ref="H45">+SUMPRODUCT($E$6:$P$6/100,GBA!$C18:$N18)/D$6*100</f>
        <v>126.61775921004268</v>
      </c>
      <c r="I45" s="19" cm="1">
        <f t="array" ref="I45">+SUMPRODUCT($E$7:$P$7/100,GBA!$C18:$N18)/D$7*100</f>
        <v>127.14150383966867</v>
      </c>
      <c r="J45" s="19" cm="1">
        <f t="array" ref="J45">+SUMPRODUCT($E$8:$P$8/100,GBA!$C18:$N18)/D$8*100</f>
        <v>127.14288749632439</v>
      </c>
      <c r="K45" s="19" cm="1">
        <f t="array" ref="K45">+SUMPRODUCT($E$9:$P$9/100,GBA!$C18:$N18)/D$9*100</f>
        <v>126.59952531704326</v>
      </c>
      <c r="L45" s="19" cm="1">
        <f t="array" ref="L45">+SUMPRODUCT($E$10:$P$10/100,GBA!$C18:$N18)/D$10*100</f>
        <v>126.98862873318714</v>
      </c>
      <c r="M45" s="19" cm="1">
        <f t="array" ref="M45">+SUMPRODUCT($E$11:$P$11/100,GBA!$C18:$N18)/D$11*100</f>
        <v>127.28799636536101</v>
      </c>
      <c r="N45" s="19" cm="1">
        <f t="array" ref="N45">+SUMPRODUCT($E$12:$P$12/100,GBA!$C18:$N18)/D$12*100</f>
        <v>127.00323356947649</v>
      </c>
      <c r="O45" s="19" cm="1">
        <f t="array" ref="O45">+SUMPRODUCT(_xlfn.ANCHORARRAY($E$30)/100,$E45:$N45)/$D$14*100</f>
        <v>127.0134114</v>
      </c>
      <c r="Q45" s="24">
        <f t="shared" si="47"/>
        <v>1.5240824030721356E-2</v>
      </c>
      <c r="R45" s="24">
        <f t="shared" si="48"/>
        <v>1.6206447587881812E-2</v>
      </c>
      <c r="S45" s="24">
        <f t="shared" si="49"/>
        <v>1.4371599606462393E-2</v>
      </c>
      <c r="T45" s="24">
        <f t="shared" si="50"/>
        <v>1.6088314105545232E-2</v>
      </c>
      <c r="U45" s="24">
        <f t="shared" si="51"/>
        <v>1.5699012738009221E-2</v>
      </c>
      <c r="V45" s="24">
        <f t="shared" si="52"/>
        <v>1.5214818613007886E-2</v>
      </c>
      <c r="W45" s="24">
        <f t="shared" si="53"/>
        <v>1.6211844392632679E-2</v>
      </c>
      <c r="X45" s="24">
        <f t="shared" si="54"/>
        <v>1.5639079280846069E-2</v>
      </c>
      <c r="Y45" s="24">
        <f t="shared" si="55"/>
        <v>1.5884033587717061E-2</v>
      </c>
      <c r="Z45" s="24">
        <f t="shared" si="56"/>
        <v>1.618784955256225E-2</v>
      </c>
      <c r="AA45" s="24">
        <f t="shared" si="57"/>
        <v>1.5796388593463329E-2</v>
      </c>
      <c r="AB45" s="24">
        <f>+GBA!Y18</f>
        <v>1.5799045419356617E-2</v>
      </c>
      <c r="AD45" s="24">
        <f t="shared" si="59"/>
        <v>0.25647577369789598</v>
      </c>
      <c r="AE45" s="24">
        <f t="shared" si="60"/>
        <v>0.25131428261914723</v>
      </c>
      <c r="AF45" s="24">
        <f t="shared" si="61"/>
        <v>0.26051643853926976</v>
      </c>
      <c r="AG45" s="24">
        <f t="shared" si="62"/>
        <v>0.25045907072449736</v>
      </c>
      <c r="AH45" s="24">
        <f t="shared" si="63"/>
        <v>0.25545774507835461</v>
      </c>
      <c r="AI45" s="24">
        <f t="shared" si="64"/>
        <v>0.25569980679860449</v>
      </c>
      <c r="AJ45" s="24">
        <f t="shared" si="65"/>
        <v>0.24938350101035511</v>
      </c>
      <c r="AK45" s="24">
        <f t="shared" si="66"/>
        <v>0.25337102779990572</v>
      </c>
      <c r="AL45" s="24">
        <f t="shared" si="67"/>
        <v>0.25577581673629224</v>
      </c>
      <c r="AM45" s="24">
        <f t="shared" si="68"/>
        <v>0.25219998653192155</v>
      </c>
      <c r="AN45" s="24">
        <f t="shared" si="69"/>
        <v>0.25367631482313557</v>
      </c>
      <c r="AO45" s="24">
        <f>+GBA!AV18</f>
        <v>0.25368610148746962</v>
      </c>
      <c r="AQ45" s="24">
        <f t="shared" si="44"/>
        <v>-9.4702552184089406E-4</v>
      </c>
      <c r="AR45" s="24">
        <f t="shared" ref="AR45:AR108" si="70">+AD45-AM45</f>
        <v>4.2757871659744318E-3</v>
      </c>
      <c r="AT45" s="19">
        <f t="shared" si="45"/>
        <v>127.07587031121651</v>
      </c>
      <c r="AU45" s="19">
        <f t="shared" si="46"/>
        <v>127.00323356947649</v>
      </c>
      <c r="AV45" s="53">
        <f t="shared" si="58"/>
        <v>7.263674174000645E-4</v>
      </c>
    </row>
    <row r="46" spans="2:49" x14ac:dyDescent="0.25">
      <c r="B46" s="112">
        <f t="shared" si="42"/>
        <v>46</v>
      </c>
      <c r="D46" s="38">
        <f>+GBA!A19</f>
        <v>43132</v>
      </c>
      <c r="E46" s="19" cm="1">
        <f t="array" ref="E46">+SUMPRODUCT($E$3:$P$3/100,GBA!$C19:$N19)/D$3*100</f>
        <v>130.38165314397017</v>
      </c>
      <c r="F46" s="19" cm="1">
        <f t="array" ref="F46">+SUMPRODUCT($E$4:$P$4/100,GBA!$C19:$N19)/D$4*100</f>
        <v>129.7812181426826</v>
      </c>
      <c r="G46" s="19" cm="1">
        <f t="array" ref="G46">+SUMPRODUCT($E$5:$P$5/100,GBA!$C19:$N19)/D$5*100</f>
        <v>130.83898068214688</v>
      </c>
      <c r="H46" s="19" cm="1">
        <f t="array" ref="H46">+SUMPRODUCT($E$6:$P$6/100,GBA!$C19:$N19)/D$6*100</f>
        <v>129.91659062668396</v>
      </c>
      <c r="I46" s="19" cm="1">
        <f t="array" ref="I46">+SUMPRODUCT($E$7:$P$7/100,GBA!$C19:$N19)/D$7*100</f>
        <v>130.46757371706948</v>
      </c>
      <c r="J46" s="19" cm="1">
        <f t="array" ref="J46">+SUMPRODUCT($E$8:$P$8/100,GBA!$C19:$N19)/D$8*100</f>
        <v>130.44685965815066</v>
      </c>
      <c r="K46" s="19" cm="1">
        <f t="array" ref="K46">+SUMPRODUCT($E$9:$P$9/100,GBA!$C19:$N19)/D$9*100</f>
        <v>129.90148686097663</v>
      </c>
      <c r="L46" s="19" cm="1">
        <f t="array" ref="L46">+SUMPRODUCT($E$10:$P$10/100,GBA!$C19:$N19)/D$10*100</f>
        <v>130.29552672985815</v>
      </c>
      <c r="M46" s="19" cm="1">
        <f t="array" ref="M46">+SUMPRODUCT($E$11:$P$11/100,GBA!$C19:$N19)/D$11*100</f>
        <v>130.56714160299086</v>
      </c>
      <c r="N46" s="19" cm="1">
        <f t="array" ref="N46">+SUMPRODUCT($E$12:$P$12/100,GBA!$C19:$N19)/D$12*100</f>
        <v>130.21454368141471</v>
      </c>
      <c r="O46" s="19" cm="1">
        <f t="array" ref="O46">+SUMPRODUCT(_xlfn.ANCHORARRAY($E$30)/100,$E46:$N46)/$D$14*100</f>
        <v>130.28964428</v>
      </c>
      <c r="Q46" s="24">
        <f t="shared" si="47"/>
        <v>2.6014245069953867E-2</v>
      </c>
      <c r="R46" s="24">
        <f t="shared" si="48"/>
        <v>2.5105447135506997E-2</v>
      </c>
      <c r="S46" s="24">
        <f t="shared" si="49"/>
        <v>2.626792512733922E-2</v>
      </c>
      <c r="T46" s="24">
        <f t="shared" si="50"/>
        <v>2.6053465463473646E-2</v>
      </c>
      <c r="U46" s="24">
        <f t="shared" si="51"/>
        <v>2.6160378609294543E-2</v>
      </c>
      <c r="V46" s="24">
        <f t="shared" si="52"/>
        <v>2.5986291698163466E-2</v>
      </c>
      <c r="W46" s="24">
        <f t="shared" si="53"/>
        <v>2.6081942532282465E-2</v>
      </c>
      <c r="X46" s="24">
        <f t="shared" si="54"/>
        <v>2.604089854075875E-2</v>
      </c>
      <c r="Y46" s="24">
        <f t="shared" si="55"/>
        <v>2.5761621922443911E-2</v>
      </c>
      <c r="Z46" s="24">
        <f t="shared" si="56"/>
        <v>2.5285262600668323E-2</v>
      </c>
      <c r="AA46" s="24">
        <f t="shared" si="57"/>
        <v>2.5794385363623107E-2</v>
      </c>
      <c r="AB46" s="24">
        <f>+GBA!Y19</f>
        <v>2.5797014046405664E-2</v>
      </c>
      <c r="AD46" s="24">
        <f t="shared" si="59"/>
        <v>0.25780782287210946</v>
      </c>
      <c r="AE46" s="24">
        <f t="shared" si="60"/>
        <v>0.25309806735855078</v>
      </c>
      <c r="AF46" s="24">
        <f t="shared" si="61"/>
        <v>0.26088952043886104</v>
      </c>
      <c r="AG46" s="24">
        <f t="shared" si="62"/>
        <v>0.25237173269781121</v>
      </c>
      <c r="AH46" s="24">
        <f t="shared" si="63"/>
        <v>0.25727560867237931</v>
      </c>
      <c r="AI46" s="24">
        <f t="shared" si="64"/>
        <v>0.25682596163286742</v>
      </c>
      <c r="AJ46" s="24">
        <f t="shared" si="65"/>
        <v>0.2522098798525203</v>
      </c>
      <c r="AK46" s="24">
        <f t="shared" si="66"/>
        <v>0.25511502572084699</v>
      </c>
      <c r="AL46" s="24">
        <f t="shared" si="67"/>
        <v>0.25642188336210747</v>
      </c>
      <c r="AM46" s="24">
        <f t="shared" si="68"/>
        <v>0.25343657594778923</v>
      </c>
      <c r="AN46" s="24">
        <f t="shared" si="69"/>
        <v>0.25510344990268674</v>
      </c>
      <c r="AO46" s="24">
        <f>+GBA!AV19</f>
        <v>0.25511205729781294</v>
      </c>
      <c r="AQ46" s="24">
        <f t="shared" si="44"/>
        <v>7.28982469285544E-4</v>
      </c>
      <c r="AR46" s="24">
        <f t="shared" si="70"/>
        <v>4.3712469243202268E-3</v>
      </c>
      <c r="AT46" s="19">
        <f t="shared" si="45"/>
        <v>130.38165314397017</v>
      </c>
      <c r="AU46" s="19">
        <f t="shared" si="46"/>
        <v>130.21454368141471</v>
      </c>
      <c r="AV46" s="53">
        <f t="shared" si="58"/>
        <v>1.6710946255544812E-3</v>
      </c>
    </row>
    <row r="47" spans="2:49" x14ac:dyDescent="0.25">
      <c r="B47" s="112">
        <f t="shared" si="42"/>
        <v>47</v>
      </c>
      <c r="D47" s="38">
        <f>+GBA!A20</f>
        <v>43160</v>
      </c>
      <c r="E47" s="19" cm="1">
        <f t="array" ref="E47">+SUMPRODUCT($E$3:$P$3/100,GBA!$C20:$N20)/D$3*100</f>
        <v>133.48147092300536</v>
      </c>
      <c r="F47" s="19" cm="1">
        <f t="array" ref="F47">+SUMPRODUCT($E$4:$P$4/100,GBA!$C20:$N20)/D$4*100</f>
        <v>132.80717526345614</v>
      </c>
      <c r="G47" s="19" cm="1">
        <f t="array" ref="G47">+SUMPRODUCT($E$5:$P$5/100,GBA!$C20:$N20)/D$5*100</f>
        <v>134.08087939014416</v>
      </c>
      <c r="H47" s="19" cm="1">
        <f t="array" ref="H47">+SUMPRODUCT($E$6:$P$6/100,GBA!$C20:$N20)/D$6*100</f>
        <v>133.06459620607259</v>
      </c>
      <c r="I47" s="19" cm="1">
        <f t="array" ref="I47">+SUMPRODUCT($E$7:$P$7/100,GBA!$C20:$N20)/D$7*100</f>
        <v>133.55483739347008</v>
      </c>
      <c r="J47" s="19" cm="1">
        <f t="array" ref="J47">+SUMPRODUCT($E$8:$P$8/100,GBA!$C20:$N20)/D$8*100</f>
        <v>133.91293743665426</v>
      </c>
      <c r="K47" s="19" cm="1">
        <f t="array" ref="K47">+SUMPRODUCT($E$9:$P$9/100,GBA!$C20:$N20)/D$9*100</f>
        <v>133.0567812622476</v>
      </c>
      <c r="L47" s="19" cm="1">
        <f t="array" ref="L47">+SUMPRODUCT($E$10:$P$10/100,GBA!$C20:$N20)/D$10*100</f>
        <v>133.50298798946233</v>
      </c>
      <c r="M47" s="19" cm="1">
        <f t="array" ref="M47">+SUMPRODUCT($E$11:$P$11/100,GBA!$C20:$N20)/D$11*100</f>
        <v>133.86075586111252</v>
      </c>
      <c r="N47" s="19" cm="1">
        <f t="array" ref="N47">+SUMPRODUCT($E$12:$P$12/100,GBA!$C20:$N20)/D$12*100</f>
        <v>133.41443563290022</v>
      </c>
      <c r="O47" s="19" cm="1">
        <f t="array" ref="O47">+SUMPRODUCT(_xlfn.ANCHORARRAY($E$30)/100,$E47:$N47)/$D$14*100</f>
        <v>133.50233509999998</v>
      </c>
      <c r="Q47" s="24">
        <f t="shared" si="47"/>
        <v>2.3774953793631592E-2</v>
      </c>
      <c r="R47" s="24">
        <f t="shared" si="48"/>
        <v>2.3315832322106766E-2</v>
      </c>
      <c r="S47" s="24">
        <f t="shared" si="49"/>
        <v>2.4777774109024708E-2</v>
      </c>
      <c r="T47" s="24">
        <f t="shared" si="50"/>
        <v>2.4230974382898118E-2</v>
      </c>
      <c r="U47" s="24">
        <f t="shared" si="51"/>
        <v>2.3663072658157924E-2</v>
      </c>
      <c r="V47" s="24">
        <f t="shared" si="52"/>
        <v>2.6570802758968837E-2</v>
      </c>
      <c r="W47" s="24">
        <f t="shared" si="53"/>
        <v>2.4289902121350071E-2</v>
      </c>
      <c r="X47" s="24">
        <f t="shared" si="54"/>
        <v>2.4616817937688662E-2</v>
      </c>
      <c r="Y47" s="24">
        <f t="shared" si="55"/>
        <v>2.5225445067461161E-2</v>
      </c>
      <c r="Z47" s="24">
        <f t="shared" si="56"/>
        <v>2.4573998118938345E-2</v>
      </c>
      <c r="AA47" s="24">
        <f t="shared" si="57"/>
        <v>2.4658067321879473E-2</v>
      </c>
      <c r="AB47" s="24">
        <f>+GBA!Y20</f>
        <v>2.464861429734766E-2</v>
      </c>
      <c r="AD47" s="24">
        <f t="shared" si="59"/>
        <v>0.2543624753735132</v>
      </c>
      <c r="AE47" s="24">
        <f t="shared" si="60"/>
        <v>0.24961804196933834</v>
      </c>
      <c r="AF47" s="24">
        <f t="shared" si="61"/>
        <v>0.25928095870198731</v>
      </c>
      <c r="AG47" s="24">
        <f t="shared" si="62"/>
        <v>0.25236464941726711</v>
      </c>
      <c r="AH47" s="24">
        <f t="shared" si="63"/>
        <v>0.2559226122685303</v>
      </c>
      <c r="AI47" s="24">
        <f t="shared" si="64"/>
        <v>0.25828705290856147</v>
      </c>
      <c r="AJ47" s="24">
        <f t="shared" si="65"/>
        <v>0.25305829498396282</v>
      </c>
      <c r="AK47" s="24">
        <f t="shared" si="66"/>
        <v>0.25656234219768925</v>
      </c>
      <c r="AL47" s="24">
        <f t="shared" si="67"/>
        <v>0.25898593536649051</v>
      </c>
      <c r="AM47" s="24">
        <f t="shared" si="68"/>
        <v>0.25743223122898984</v>
      </c>
      <c r="AN47" s="24">
        <f t="shared" si="69"/>
        <v>0.25634615963832941</v>
      </c>
      <c r="AO47" s="24">
        <f>+GBA!AV20</f>
        <v>0.25634677078598611</v>
      </c>
      <c r="AQ47" s="24">
        <f t="shared" si="44"/>
        <v>-7.9904432530675251E-4</v>
      </c>
      <c r="AR47" s="24">
        <f t="shared" si="70"/>
        <v>-3.0697558554766413E-3</v>
      </c>
      <c r="AT47" s="19">
        <f t="shared" si="45"/>
        <v>133.48147092300536</v>
      </c>
      <c r="AU47" s="19">
        <f t="shared" si="46"/>
        <v>133.41443563290022</v>
      </c>
      <c r="AV47" s="53">
        <f t="shared" si="58"/>
        <v>6.7035290105121881E-4</v>
      </c>
    </row>
    <row r="48" spans="2:49" x14ac:dyDescent="0.25">
      <c r="B48" s="112">
        <f t="shared" si="42"/>
        <v>48</v>
      </c>
      <c r="D48" s="38">
        <f>+GBA!A21</f>
        <v>43191</v>
      </c>
      <c r="E48" s="19" cm="1">
        <f t="array" ref="E48">+SUMPRODUCT($E$3:$P$3/100,GBA!$C21:$N21)/D$3*100</f>
        <v>136.74426462873953</v>
      </c>
      <c r="F48" s="19" cm="1">
        <f t="array" ref="F48">+SUMPRODUCT($E$4:$P$4/100,GBA!$C21:$N21)/D$4*100</f>
        <v>135.95488136900821</v>
      </c>
      <c r="G48" s="19" cm="1">
        <f t="array" ref="G48">+SUMPRODUCT($E$5:$P$5/100,GBA!$C21:$N21)/D$5*100</f>
        <v>137.49894137492552</v>
      </c>
      <c r="H48" s="19" cm="1">
        <f t="array" ref="H48">+SUMPRODUCT($E$6:$P$6/100,GBA!$C21:$N21)/D$6*100</f>
        <v>136.40638264894395</v>
      </c>
      <c r="I48" s="19" cm="1">
        <f t="array" ref="I48">+SUMPRODUCT($E$7:$P$7/100,GBA!$C21:$N21)/D$7*100</f>
        <v>136.90748077771781</v>
      </c>
      <c r="J48" s="19" cm="1">
        <f t="array" ref="J48">+SUMPRODUCT($E$8:$P$8/100,GBA!$C21:$N21)/D$8*100</f>
        <v>137.27278570774882</v>
      </c>
      <c r="K48" s="19" cm="1">
        <f t="array" ref="K48">+SUMPRODUCT($E$9:$P$9/100,GBA!$C21:$N21)/D$9*100</f>
        <v>136.53334920588316</v>
      </c>
      <c r="L48" s="19" cm="1">
        <f t="array" ref="L48">+SUMPRODUCT($E$10:$P$10/100,GBA!$C21:$N21)/D$10*100</f>
        <v>137.0074775400644</v>
      </c>
      <c r="M48" s="19" cm="1">
        <f t="array" ref="M48">+SUMPRODUCT($E$11:$P$11/100,GBA!$C21:$N21)/D$11*100</f>
        <v>137.30472313570291</v>
      </c>
      <c r="N48" s="19" cm="1">
        <f t="array" ref="N48">+SUMPRODUCT($E$12:$P$12/100,GBA!$C21:$N21)/D$12*100</f>
        <v>136.96217596757407</v>
      </c>
      <c r="O48" s="19" cm="1">
        <f t="array" ref="O48">+SUMPRODUCT(_xlfn.ANCHORARRAY($E$30)/100,$E48:$N48)/$D$14*100</f>
        <v>136.93771648999999</v>
      </c>
      <c r="Q48" s="24">
        <f t="shared" si="47"/>
        <v>2.4443794956501508E-2</v>
      </c>
      <c r="R48" s="24">
        <f t="shared" si="48"/>
        <v>2.3701325619702507E-2</v>
      </c>
      <c r="S48" s="24">
        <f t="shared" si="49"/>
        <v>2.5492538535905496E-2</v>
      </c>
      <c r="T48" s="24">
        <f t="shared" si="50"/>
        <v>2.5114016336066136E-2</v>
      </c>
      <c r="U48" s="24">
        <f t="shared" si="51"/>
        <v>2.5103122055926796E-2</v>
      </c>
      <c r="V48" s="24">
        <f t="shared" si="52"/>
        <v>2.5089795918216584E-2</v>
      </c>
      <c r="W48" s="24">
        <f t="shared" si="53"/>
        <v>2.6128453662075612E-2</v>
      </c>
      <c r="X48" s="24">
        <f t="shared" si="54"/>
        <v>2.6250270524871722E-2</v>
      </c>
      <c r="Y48" s="24">
        <f t="shared" si="55"/>
        <v>2.5727983175021674E-2</v>
      </c>
      <c r="Z48" s="24">
        <f t="shared" si="56"/>
        <v>2.6591877541915387E-2</v>
      </c>
      <c r="AA48" s="24">
        <f t="shared" si="57"/>
        <v>2.5732743831235139E-2</v>
      </c>
      <c r="AB48" s="24">
        <f>+GBA!Y21</f>
        <v>2.5731295523389708E-2</v>
      </c>
      <c r="AD48" s="24">
        <f t="shared" si="59"/>
        <v>0.25032028284614527</v>
      </c>
      <c r="AE48" s="24">
        <f t="shared" si="60"/>
        <v>0.24500075121170717</v>
      </c>
      <c r="AF48" s="24">
        <f t="shared" si="61"/>
        <v>0.25587058631267112</v>
      </c>
      <c r="AG48" s="24">
        <f t="shared" si="62"/>
        <v>0.25079995861454063</v>
      </c>
      <c r="AH48" s="24">
        <f t="shared" si="63"/>
        <v>0.25314238295416613</v>
      </c>
      <c r="AI48" s="24">
        <f t="shared" si="64"/>
        <v>0.25535148895207049</v>
      </c>
      <c r="AJ48" s="24">
        <f t="shared" si="65"/>
        <v>0.25313010036876293</v>
      </c>
      <c r="AK48" s="24">
        <f t="shared" si="66"/>
        <v>0.25683143077425252</v>
      </c>
      <c r="AL48" s="24">
        <f t="shared" si="67"/>
        <v>0.25868940077871927</v>
      </c>
      <c r="AM48" s="24">
        <f t="shared" si="68"/>
        <v>0.25925047567620618</v>
      </c>
      <c r="AN48" s="24">
        <f t="shared" si="69"/>
        <v>0.25560623886106826</v>
      </c>
      <c r="AO48" s="24">
        <f>+GBA!AV21</f>
        <v>0.25560579233880376</v>
      </c>
      <c r="AQ48" s="24">
        <f t="shared" si="44"/>
        <v>-2.1480825854138796E-3</v>
      </c>
      <c r="AR48" s="24">
        <f t="shared" si="70"/>
        <v>-8.9301928300609124E-3</v>
      </c>
      <c r="AT48" s="19">
        <f t="shared" si="45"/>
        <v>136.74426462873953</v>
      </c>
      <c r="AU48" s="19">
        <f t="shared" si="46"/>
        <v>136.96217596757407</v>
      </c>
      <c r="AV48" s="53">
        <f t="shared" si="58"/>
        <v>-2.1791133883455327E-3</v>
      </c>
    </row>
    <row r="49" spans="2:48" x14ac:dyDescent="0.25">
      <c r="B49" s="112">
        <f t="shared" si="42"/>
        <v>49</v>
      </c>
      <c r="D49" s="38">
        <f>+GBA!A22</f>
        <v>43221</v>
      </c>
      <c r="E49" s="19" cm="1">
        <f t="array" ref="E49">+SUMPRODUCT($E$3:$P$3/100,GBA!$C22:$N22)/D$3*100</f>
        <v>139.62975115206154</v>
      </c>
      <c r="F49" s="19" cm="1">
        <f t="array" ref="F49">+SUMPRODUCT($E$4:$P$4/100,GBA!$C22:$N22)/D$4*100</f>
        <v>138.90136799336005</v>
      </c>
      <c r="G49" s="19" cm="1">
        <f t="array" ref="G49">+SUMPRODUCT($E$5:$P$5/100,GBA!$C22:$N22)/D$5*100</f>
        <v>140.20054879519401</v>
      </c>
      <c r="H49" s="19" cm="1">
        <f t="array" ref="H49">+SUMPRODUCT($E$6:$P$6/100,GBA!$C22:$N22)/D$6*100</f>
        <v>139.16610021353156</v>
      </c>
      <c r="I49" s="19" cm="1">
        <f t="array" ref="I49">+SUMPRODUCT($E$7:$P$7/100,GBA!$C22:$N22)/D$7*100</f>
        <v>139.68483057135214</v>
      </c>
      <c r="J49" s="19" cm="1">
        <f t="array" ref="J49">+SUMPRODUCT($E$8:$P$8/100,GBA!$C22:$N22)/D$8*100</f>
        <v>139.95750495614979</v>
      </c>
      <c r="K49" s="19" cm="1">
        <f t="array" ref="K49">+SUMPRODUCT($E$9:$P$9/100,GBA!$C22:$N22)/D$9*100</f>
        <v>139.23930263856968</v>
      </c>
      <c r="L49" s="19" cm="1">
        <f t="array" ref="L49">+SUMPRODUCT($E$10:$P$10/100,GBA!$C22:$N22)/D$10*100</f>
        <v>139.62949248218169</v>
      </c>
      <c r="M49" s="19" cm="1">
        <f t="array" ref="M49">+SUMPRODUCT($E$11:$P$11/100,GBA!$C22:$N22)/D$11*100</f>
        <v>139.8629210248944</v>
      </c>
      <c r="N49" s="19" cm="1">
        <f t="array" ref="N49">+SUMPRODUCT($E$12:$P$12/100,GBA!$C22:$N22)/D$12*100</f>
        <v>139.43266919039564</v>
      </c>
      <c r="O49" s="19" cm="1">
        <f t="array" ref="O49">+SUMPRODUCT(_xlfn.ANCHORARRAY($E$30)/100,$E49:$N49)/$D$14*100</f>
        <v>139.57963508999995</v>
      </c>
      <c r="Q49" s="24">
        <f t="shared" si="47"/>
        <v>2.1101334898074864E-2</v>
      </c>
      <c r="R49" s="24">
        <f t="shared" si="48"/>
        <v>2.1672532789422272E-2</v>
      </c>
      <c r="S49" s="24">
        <f t="shared" si="49"/>
        <v>1.9648205238917971E-2</v>
      </c>
      <c r="T49" s="24">
        <f t="shared" si="50"/>
        <v>2.0231586755658171E-2</v>
      </c>
      <c r="U49" s="24">
        <f t="shared" si="51"/>
        <v>2.0286326049221648E-2</v>
      </c>
      <c r="V49" s="24">
        <f t="shared" si="52"/>
        <v>1.9557549113315753E-2</v>
      </c>
      <c r="W49" s="24">
        <f t="shared" si="53"/>
        <v>1.9818992564271776E-2</v>
      </c>
      <c r="X49" s="24">
        <f t="shared" si="54"/>
        <v>1.9137750648321683E-2</v>
      </c>
      <c r="Y49" s="24">
        <f t="shared" si="55"/>
        <v>1.8631535979014568E-2</v>
      </c>
      <c r="Z49" s="24">
        <f t="shared" si="56"/>
        <v>1.8037777257616572E-2</v>
      </c>
      <c r="AA49" s="24">
        <f t="shared" si="57"/>
        <v>1.9292848367256754E-2</v>
      </c>
      <c r="AB49" s="24">
        <f>+GBA!Y22</f>
        <v>1.9293402853846509E-2</v>
      </c>
      <c r="AD49" s="24">
        <f t="shared" si="59"/>
        <v>0.26128248753910555</v>
      </c>
      <c r="AE49" s="24">
        <f t="shared" si="60"/>
        <v>0.25679410576023787</v>
      </c>
      <c r="AF49" s="24">
        <f t="shared" si="61"/>
        <v>0.26482900667027587</v>
      </c>
      <c r="AG49" s="24">
        <f t="shared" si="62"/>
        <v>0.26010937530408218</v>
      </c>
      <c r="AH49" s="24">
        <f t="shared" si="63"/>
        <v>0.26295989212828541</v>
      </c>
      <c r="AI49" s="24">
        <f t="shared" si="64"/>
        <v>0.26396094013380811</v>
      </c>
      <c r="AJ49" s="24">
        <f t="shared" si="65"/>
        <v>0.26227655168621777</v>
      </c>
      <c r="AK49" s="24">
        <f t="shared" si="66"/>
        <v>0.26475299374814698</v>
      </c>
      <c r="AL49" s="24">
        <f t="shared" si="67"/>
        <v>0.26551286262227203</v>
      </c>
      <c r="AM49" s="24">
        <f t="shared" si="68"/>
        <v>0.26492659800585838</v>
      </c>
      <c r="AN49" s="24">
        <f t="shared" si="69"/>
        <v>0.26361635108703618</v>
      </c>
      <c r="AO49" s="24">
        <f>+GBA!AV22</f>
        <v>0.2636168338603686</v>
      </c>
      <c r="AQ49" s="24">
        <f t="shared" si="44"/>
        <v>3.063557640458292E-3</v>
      </c>
      <c r="AR49" s="24">
        <f t="shared" si="70"/>
        <v>-3.6441104667528368E-3</v>
      </c>
      <c r="AT49" s="19">
        <f t="shared" si="45"/>
        <v>139.62975115206154</v>
      </c>
      <c r="AU49" s="19">
        <f t="shared" si="46"/>
        <v>139.43266919039564</v>
      </c>
      <c r="AV49" s="53">
        <f t="shared" si="58"/>
        <v>1.9708196166590142E-3</v>
      </c>
    </row>
    <row r="50" spans="2:48" x14ac:dyDescent="0.25">
      <c r="B50" s="112">
        <f t="shared" si="42"/>
        <v>50</v>
      </c>
      <c r="D50" s="38">
        <f>+GBA!A23</f>
        <v>43252</v>
      </c>
      <c r="E50" s="19" cm="1">
        <f t="array" ref="E50">+SUMPRODUCT($E$3:$P$3/100,GBA!$C23:$N23)/D$3*100</f>
        <v>145.16267122606467</v>
      </c>
      <c r="F50" s="19" cm="1">
        <f t="array" ref="F50">+SUMPRODUCT($E$4:$P$4/100,GBA!$C23:$N23)/D$4*100</f>
        <v>144.39237653931477</v>
      </c>
      <c r="G50" s="19" cm="1">
        <f t="array" ref="G50">+SUMPRODUCT($E$5:$P$5/100,GBA!$C23:$N23)/D$5*100</f>
        <v>145.64727156166927</v>
      </c>
      <c r="H50" s="19" cm="1">
        <f t="array" ref="H50">+SUMPRODUCT($E$6:$P$6/100,GBA!$C23:$N23)/D$6*100</f>
        <v>144.59907407093152</v>
      </c>
      <c r="I50" s="19" cm="1">
        <f t="array" ref="I50">+SUMPRODUCT($E$7:$P$7/100,GBA!$C23:$N23)/D$7*100</f>
        <v>145.15226248450409</v>
      </c>
      <c r="J50" s="19" cm="1">
        <f t="array" ref="J50">+SUMPRODUCT($E$8:$P$8/100,GBA!$C23:$N23)/D$8*100</f>
        <v>145.35537132080316</v>
      </c>
      <c r="K50" s="19" cm="1">
        <f t="array" ref="K50">+SUMPRODUCT($E$9:$P$9/100,GBA!$C23:$N23)/D$9*100</f>
        <v>144.79038670216019</v>
      </c>
      <c r="L50" s="19" cm="1">
        <f t="array" ref="L50">+SUMPRODUCT($E$10:$P$10/100,GBA!$C23:$N23)/D$10*100</f>
        <v>145.17334857939386</v>
      </c>
      <c r="M50" s="19" cm="1">
        <f t="array" ref="M50">+SUMPRODUCT($E$11:$P$11/100,GBA!$C23:$N23)/D$11*100</f>
        <v>145.32433383476422</v>
      </c>
      <c r="N50" s="19" cm="1">
        <f t="array" ref="N50">+SUMPRODUCT($E$12:$P$12/100,GBA!$C23:$N23)/D$12*100</f>
        <v>144.90022437239017</v>
      </c>
      <c r="O50" s="19" cm="1">
        <f t="array" ref="O50">+SUMPRODUCT(_xlfn.ANCHORARRAY($E$30)/100,$E50:$N50)/$D$14*100</f>
        <v>145.05797404</v>
      </c>
      <c r="Q50" s="24">
        <f t="shared" si="47"/>
        <v>3.9625653045657794E-2</v>
      </c>
      <c r="R50" s="24">
        <f t="shared" si="48"/>
        <v>3.9531709624466727E-2</v>
      </c>
      <c r="S50" s="24">
        <f t="shared" si="49"/>
        <v>3.8849511027463146E-2</v>
      </c>
      <c r="T50" s="24">
        <f t="shared" si="50"/>
        <v>3.903949201036605E-2</v>
      </c>
      <c r="U50" s="24">
        <f t="shared" si="51"/>
        <v>3.9141200163171241E-2</v>
      </c>
      <c r="V50" s="24">
        <f t="shared" si="52"/>
        <v>3.8567895064609559E-2</v>
      </c>
      <c r="W50" s="24">
        <f t="shared" si="53"/>
        <v>3.9867221096328898E-2</v>
      </c>
      <c r="X50" s="24">
        <f t="shared" si="54"/>
        <v>3.9704048182511498E-2</v>
      </c>
      <c r="Y50" s="24">
        <f t="shared" si="55"/>
        <v>3.9048325101816772E-2</v>
      </c>
      <c r="Z50" s="24">
        <f t="shared" si="56"/>
        <v>3.9212870367765662E-2</v>
      </c>
      <c r="AA50" s="24">
        <f t="shared" si="57"/>
        <v>3.9248841326083639E-2</v>
      </c>
      <c r="AB50" s="24">
        <f>+GBA!Y23</f>
        <v>3.9247743229688936E-2</v>
      </c>
      <c r="AD50" s="24">
        <f t="shared" si="59"/>
        <v>0.29341813697874075</v>
      </c>
      <c r="AE50" s="24">
        <f t="shared" si="60"/>
        <v>0.28869262482384928</v>
      </c>
      <c r="AF50" s="24">
        <f t="shared" si="61"/>
        <v>0.29587833545856013</v>
      </c>
      <c r="AG50" s="24">
        <f t="shared" si="62"/>
        <v>0.29205007126211502</v>
      </c>
      <c r="AH50" s="24">
        <f t="shared" si="63"/>
        <v>0.29420265879216689</v>
      </c>
      <c r="AI50" s="24">
        <f t="shared" si="64"/>
        <v>0.29483107432793343</v>
      </c>
      <c r="AJ50" s="24">
        <f t="shared" si="65"/>
        <v>0.29503366476889403</v>
      </c>
      <c r="AK50" s="24">
        <f t="shared" si="66"/>
        <v>0.297120623999241</v>
      </c>
      <c r="AL50" s="24">
        <f t="shared" si="67"/>
        <v>0.29675201467014278</v>
      </c>
      <c r="AM50" s="24">
        <f t="shared" si="68"/>
        <v>0.2962016519525108</v>
      </c>
      <c r="AN50" s="24">
        <f t="shared" si="69"/>
        <v>0.29523050670878792</v>
      </c>
      <c r="AO50" s="24">
        <f>+GBA!AV23</f>
        <v>0.29522841787483833</v>
      </c>
      <c r="AQ50" s="24">
        <f t="shared" si="44"/>
        <v>4.1278267789213174E-4</v>
      </c>
      <c r="AR50" s="24">
        <f t="shared" si="70"/>
        <v>-2.7835149737700515E-3</v>
      </c>
      <c r="AT50" s="19">
        <f t="shared" si="45"/>
        <v>145.16267122606467</v>
      </c>
      <c r="AU50" s="19">
        <f t="shared" si="46"/>
        <v>144.90022437239017</v>
      </c>
      <c r="AV50" s="53">
        <f t="shared" si="58"/>
        <v>2.6244685367451392E-3</v>
      </c>
    </row>
    <row r="51" spans="2:48" x14ac:dyDescent="0.25">
      <c r="B51" s="112">
        <f t="shared" si="42"/>
        <v>51</v>
      </c>
      <c r="D51" s="38">
        <f>+GBA!A24</f>
        <v>43282</v>
      </c>
      <c r="E51" s="19" cm="1">
        <f t="array" ref="E51">+SUMPRODUCT($E$3:$P$3/100,GBA!$C24:$N24)/D$3*100</f>
        <v>149.18695694084604</v>
      </c>
      <c r="F51" s="19" cm="1">
        <f t="array" ref="F51">+SUMPRODUCT($E$4:$P$4/100,GBA!$C24:$N24)/D$4*100</f>
        <v>148.50736810460862</v>
      </c>
      <c r="G51" s="19" cm="1">
        <f t="array" ref="G51">+SUMPRODUCT($E$5:$P$5/100,GBA!$C24:$N24)/D$5*100</f>
        <v>149.53174750536189</v>
      </c>
      <c r="H51" s="19" cm="1">
        <f t="array" ref="H51">+SUMPRODUCT($E$6:$P$6/100,GBA!$C24:$N24)/D$6*100</f>
        <v>148.73243109099371</v>
      </c>
      <c r="I51" s="19" cm="1">
        <f t="array" ref="I51">+SUMPRODUCT($E$7:$P$7/100,GBA!$C24:$N24)/D$7*100</f>
        <v>149.15853074579374</v>
      </c>
      <c r="J51" s="19" cm="1">
        <f t="array" ref="J51">+SUMPRODUCT($E$8:$P$8/100,GBA!$C24:$N24)/D$8*100</f>
        <v>149.35149501579147</v>
      </c>
      <c r="K51" s="19" cm="1">
        <f t="array" ref="K51">+SUMPRODUCT($E$9:$P$9/100,GBA!$C24:$N24)/D$9*100</f>
        <v>148.90752385165192</v>
      </c>
      <c r="L51" s="19" cm="1">
        <f t="array" ref="L51">+SUMPRODUCT($E$10:$P$10/100,GBA!$C24:$N24)/D$10*100</f>
        <v>149.20351837763963</v>
      </c>
      <c r="M51" s="19" cm="1">
        <f t="array" ref="M51">+SUMPRODUCT($E$11:$P$11/100,GBA!$C24:$N24)/D$11*100</f>
        <v>149.38524490985961</v>
      </c>
      <c r="N51" s="19" cm="1">
        <f t="array" ref="N51">+SUMPRODUCT($E$12:$P$12/100,GBA!$C24:$N24)/D$12*100</f>
        <v>149.00809225019199</v>
      </c>
      <c r="O51" s="19" cm="1">
        <f t="array" ref="O51">+SUMPRODUCT(_xlfn.ANCHORARRAY($E$30)/100,$E51:$N51)/$D$14*100</f>
        <v>149.11755649999998</v>
      </c>
      <c r="Q51" s="24">
        <f t="shared" si="47"/>
        <v>2.7722593424271302E-2</v>
      </c>
      <c r="R51" s="24">
        <f t="shared" si="48"/>
        <v>2.8498676065307649E-2</v>
      </c>
      <c r="S51" s="24">
        <f t="shared" si="49"/>
        <v>2.6670434001558885E-2</v>
      </c>
      <c r="T51" s="24">
        <f t="shared" si="50"/>
        <v>2.8584948047693626E-2</v>
      </c>
      <c r="U51" s="24">
        <f t="shared" si="51"/>
        <v>2.7600453432252481E-2</v>
      </c>
      <c r="V51" s="24">
        <f t="shared" si="52"/>
        <v>2.7492095122984894E-2</v>
      </c>
      <c r="W51" s="24">
        <f t="shared" si="53"/>
        <v>2.8435155422029901E-2</v>
      </c>
      <c r="X51" s="24">
        <f t="shared" si="54"/>
        <v>2.7761085885827708E-2</v>
      </c>
      <c r="Y51" s="24">
        <f t="shared" si="55"/>
        <v>2.7943779048818396E-2</v>
      </c>
      <c r="Z51" s="24">
        <f t="shared" si="56"/>
        <v>2.8349630896669309E-2</v>
      </c>
      <c r="AA51" s="24">
        <f t="shared" si="57"/>
        <v>2.7985931051818902E-2</v>
      </c>
      <c r="AB51" s="24">
        <f>+GBA!Y24</f>
        <v>2.7986008374569549E-2</v>
      </c>
      <c r="AD51" s="24">
        <f t="shared" si="59"/>
        <v>0.30955628079278719</v>
      </c>
      <c r="AE51" s="24">
        <f t="shared" si="60"/>
        <v>0.30532193294916188</v>
      </c>
      <c r="AF51" s="24">
        <f t="shared" si="61"/>
        <v>0.30996198274947484</v>
      </c>
      <c r="AG51" s="24">
        <f t="shared" si="62"/>
        <v>0.30757997367085155</v>
      </c>
      <c r="AH51" s="24">
        <f t="shared" si="63"/>
        <v>0.3087149293139857</v>
      </c>
      <c r="AI51" s="24">
        <f t="shared" si="64"/>
        <v>0.30952978684549581</v>
      </c>
      <c r="AJ51" s="24">
        <f t="shared" si="65"/>
        <v>0.31010773274910819</v>
      </c>
      <c r="AK51" s="24">
        <f t="shared" si="66"/>
        <v>0.31052502047775876</v>
      </c>
      <c r="AL51" s="24">
        <f t="shared" si="67"/>
        <v>0.30934717997088157</v>
      </c>
      <c r="AM51" s="24">
        <f t="shared" si="68"/>
        <v>0.30812475793784966</v>
      </c>
      <c r="AN51" s="24">
        <f t="shared" si="69"/>
        <v>0.30897597272994548</v>
      </c>
      <c r="AO51" s="24">
        <f>+GBA!AV24</f>
        <v>0.30897060127335085</v>
      </c>
      <c r="AQ51" s="24">
        <f t="shared" si="44"/>
        <v>-6.2703747239800656E-4</v>
      </c>
      <c r="AR51" s="24">
        <f t="shared" si="70"/>
        <v>1.4315228549375281E-3</v>
      </c>
      <c r="AT51" s="19">
        <f t="shared" si="45"/>
        <v>149.18695694084604</v>
      </c>
      <c r="AU51" s="19">
        <f t="shared" si="46"/>
        <v>149.00809225019199</v>
      </c>
      <c r="AV51" s="53">
        <f t="shared" si="58"/>
        <v>1.7886469065404587E-3</v>
      </c>
    </row>
    <row r="52" spans="2:48" x14ac:dyDescent="0.25">
      <c r="B52" s="112">
        <f t="shared" si="42"/>
        <v>52</v>
      </c>
      <c r="D52" s="38">
        <f>+GBA!A25</f>
        <v>43313</v>
      </c>
      <c r="E52" s="19" cm="1">
        <f t="array" ref="E52">+SUMPRODUCT($E$3:$P$3/100,GBA!$C25:$N25)/D$3*100</f>
        <v>155.33839235952163</v>
      </c>
      <c r="F52" s="19" cm="1">
        <f t="array" ref="F52">+SUMPRODUCT($E$4:$P$4/100,GBA!$C25:$N25)/D$4*100</f>
        <v>154.4013057425868</v>
      </c>
      <c r="G52" s="19" cm="1">
        <f t="array" ref="G52">+SUMPRODUCT($E$5:$P$5/100,GBA!$C25:$N25)/D$5*100</f>
        <v>155.84086828750679</v>
      </c>
      <c r="H52" s="19" cm="1">
        <f t="array" ref="H52">+SUMPRODUCT($E$6:$P$6/100,GBA!$C25:$N25)/D$6*100</f>
        <v>154.65989027923746</v>
      </c>
      <c r="I52" s="19" cm="1">
        <f t="array" ref="I52">+SUMPRODUCT($E$7:$P$7/100,GBA!$C25:$N25)/D$7*100</f>
        <v>155.38593815130403</v>
      </c>
      <c r="J52" s="19" cm="1">
        <f t="array" ref="J52">+SUMPRODUCT($E$8:$P$8/100,GBA!$C25:$N25)/D$8*100</f>
        <v>155.51239313919112</v>
      </c>
      <c r="K52" s="19" cm="1">
        <f t="array" ref="K52">+SUMPRODUCT($E$9:$P$9/100,GBA!$C25:$N25)/D$9*100</f>
        <v>154.89384233977498</v>
      </c>
      <c r="L52" s="19" cm="1">
        <f t="array" ref="L52">+SUMPRODUCT($E$10:$P$10/100,GBA!$C25:$N25)/D$10*100</f>
        <v>155.28526526239185</v>
      </c>
      <c r="M52" s="19" cm="1">
        <f t="array" ref="M52">+SUMPRODUCT($E$11:$P$11/100,GBA!$C25:$N25)/D$11*100</f>
        <v>155.48407238691988</v>
      </c>
      <c r="N52" s="19" cm="1">
        <f t="array" ref="N52">+SUMPRODUCT($E$12:$P$12/100,GBA!$C25:$N25)/D$12*100</f>
        <v>154.95134009253132</v>
      </c>
      <c r="O52" s="19" cm="1">
        <f t="array" ref="O52">+SUMPRODUCT(_xlfn.ANCHORARRAY($E$30)/100,$E52:$N52)/$D$14*100</f>
        <v>155.17366656999997</v>
      </c>
      <c r="Q52" s="24">
        <f t="shared" si="47"/>
        <v>4.1233064503853889E-2</v>
      </c>
      <c r="R52" s="24">
        <f t="shared" si="48"/>
        <v>3.9687846557394435E-2</v>
      </c>
      <c r="S52" s="24">
        <f t="shared" si="49"/>
        <v>4.2192516889556719E-2</v>
      </c>
      <c r="T52" s="24">
        <f t="shared" si="50"/>
        <v>3.9853172201679055E-2</v>
      </c>
      <c r="U52" s="24">
        <f t="shared" si="51"/>
        <v>4.1750259769744336E-2</v>
      </c>
      <c r="V52" s="24">
        <f t="shared" si="52"/>
        <v>4.1250997338514894E-2</v>
      </c>
      <c r="W52" s="24">
        <f t="shared" si="53"/>
        <v>4.0201585072940249E-2</v>
      </c>
      <c r="X52" s="24">
        <f t="shared" si="54"/>
        <v>4.0761417363892827E-2</v>
      </c>
      <c r="Y52" s="24">
        <f t="shared" si="55"/>
        <v>4.0826170487857416E-2</v>
      </c>
      <c r="Z52" s="24">
        <f t="shared" si="56"/>
        <v>3.9885403219311888E-2</v>
      </c>
      <c r="AA52" s="24">
        <f t="shared" si="57"/>
        <v>4.0612991603037552E-2</v>
      </c>
      <c r="AB52" s="24">
        <f>+GBA!Y25</f>
        <v>4.0618222640087298E-2</v>
      </c>
      <c r="AD52" s="24">
        <f t="shared" si="59"/>
        <v>0.34242079683052884</v>
      </c>
      <c r="AE52" s="24">
        <f t="shared" si="60"/>
        <v>0.33684615058529821</v>
      </c>
      <c r="AF52" s="24">
        <f t="shared" si="61"/>
        <v>0.34442255037851544</v>
      </c>
      <c r="AG52" s="24">
        <f t="shared" si="62"/>
        <v>0.34003405562861566</v>
      </c>
      <c r="AH52" s="24">
        <f t="shared" si="63"/>
        <v>0.34300210883619853</v>
      </c>
      <c r="AI52" s="24">
        <f t="shared" si="64"/>
        <v>0.34346185081263658</v>
      </c>
      <c r="AJ52" s="24">
        <f t="shared" si="65"/>
        <v>0.3433596393513545</v>
      </c>
      <c r="AK52" s="24">
        <f t="shared" si="66"/>
        <v>0.34400277312301641</v>
      </c>
      <c r="AL52" s="24">
        <f t="shared" si="67"/>
        <v>0.34271186830927935</v>
      </c>
      <c r="AM52" s="24">
        <f t="shared" si="68"/>
        <v>0.34128234082966635</v>
      </c>
      <c r="AN52" s="24">
        <f t="shared" si="69"/>
        <v>0.34230728284447465</v>
      </c>
      <c r="AO52" s="24">
        <f>+GBA!AV25</f>
        <v>0.34230569941463518</v>
      </c>
      <c r="AQ52" s="24">
        <f t="shared" si="44"/>
        <v>1.3476612845420011E-3</v>
      </c>
      <c r="AR52" s="24">
        <f t="shared" si="70"/>
        <v>1.1384560008624867E-3</v>
      </c>
      <c r="AT52" s="19">
        <f t="shared" si="45"/>
        <v>155.33839235952163</v>
      </c>
      <c r="AU52" s="19">
        <f t="shared" si="46"/>
        <v>154.95134009253132</v>
      </c>
      <c r="AV52" s="53">
        <f t="shared" si="58"/>
        <v>3.8705226699029538E-3</v>
      </c>
    </row>
    <row r="53" spans="2:48" x14ac:dyDescent="0.25">
      <c r="B53" s="112">
        <f t="shared" si="42"/>
        <v>53</v>
      </c>
      <c r="D53" s="38">
        <f>+GBA!A26</f>
        <v>43344</v>
      </c>
      <c r="E53" s="19" cm="1">
        <f t="array" ref="E53">+SUMPRODUCT($E$3:$P$3/100,GBA!$C26:$N26)/D$3*100</f>
        <v>165.69559143744209</v>
      </c>
      <c r="F53" s="19" cm="1">
        <f t="array" ref="F53">+SUMPRODUCT($E$4:$P$4/100,GBA!$C26:$N26)/D$4*100</f>
        <v>164.94041889695447</v>
      </c>
      <c r="G53" s="19" cm="1">
        <f t="array" ref="G53">+SUMPRODUCT($E$5:$P$5/100,GBA!$C26:$N26)/D$5*100</f>
        <v>165.95517243526646</v>
      </c>
      <c r="H53" s="19" cm="1">
        <f t="array" ref="H53">+SUMPRODUCT($E$6:$P$6/100,GBA!$C26:$N26)/D$6*100</f>
        <v>165.1675899583804</v>
      </c>
      <c r="I53" s="19" cm="1">
        <f t="array" ref="I53">+SUMPRODUCT($E$7:$P$7/100,GBA!$C26:$N26)/D$7*100</f>
        <v>165.67195586856698</v>
      </c>
      <c r="J53" s="19" cm="1">
        <f t="array" ref="J53">+SUMPRODUCT($E$8:$P$8/100,GBA!$C26:$N26)/D$8*100</f>
        <v>165.71982354117168</v>
      </c>
      <c r="K53" s="19" cm="1">
        <f t="array" ref="K53">+SUMPRODUCT($E$9:$P$9/100,GBA!$C26:$N26)/D$9*100</f>
        <v>165.49019630445676</v>
      </c>
      <c r="L53" s="19" cm="1">
        <f t="array" ref="L53">+SUMPRODUCT($E$10:$P$10/100,GBA!$C26:$N26)/D$10*100</f>
        <v>165.63079045301009</v>
      </c>
      <c r="M53" s="19" cm="1">
        <f t="array" ref="M53">+SUMPRODUCT($E$11:$P$11/100,GBA!$C26:$N26)/D$11*100</f>
        <v>165.58622928757137</v>
      </c>
      <c r="N53" s="19" cm="1">
        <f t="array" ref="N53">+SUMPRODUCT($E$12:$P$12/100,GBA!$C26:$N26)/D$12*100</f>
        <v>165.26668459429487</v>
      </c>
      <c r="O53" s="19" cm="1">
        <f t="array" ref="O53">+SUMPRODUCT(_xlfn.ANCHORARRAY($E$30)/100,$E53:$N53)/$D$14*100</f>
        <v>165.49020944000003</v>
      </c>
      <c r="Q53" s="24">
        <f t="shared" si="47"/>
        <v>6.6675075753000801E-2</v>
      </c>
      <c r="R53" s="24">
        <f t="shared" si="48"/>
        <v>6.8257927636558691E-2</v>
      </c>
      <c r="S53" s="24">
        <f t="shared" si="49"/>
        <v>6.4901487388404844E-2</v>
      </c>
      <c r="T53" s="24">
        <f t="shared" si="50"/>
        <v>6.7940690117983094E-2</v>
      </c>
      <c r="U53" s="24">
        <f t="shared" si="51"/>
        <v>6.6196580203075728E-2</v>
      </c>
      <c r="V53" s="24">
        <f t="shared" si="52"/>
        <v>6.5637408028596189E-2</v>
      </c>
      <c r="W53" s="24">
        <f t="shared" si="53"/>
        <v>6.8410427455454448E-2</v>
      </c>
      <c r="X53" s="24">
        <f t="shared" si="54"/>
        <v>6.6622709972752325E-2</v>
      </c>
      <c r="Y53" s="24">
        <f t="shared" si="55"/>
        <v>6.4972294239325157E-2</v>
      </c>
      <c r="Z53" s="24">
        <f t="shared" si="56"/>
        <v>6.6571508807885094E-2</v>
      </c>
      <c r="AA53" s="24">
        <f t="shared" si="57"/>
        <v>6.6483850630327135E-2</v>
      </c>
      <c r="AB53" s="24">
        <f>+GBA!Y26</f>
        <v>6.6477331678424401E-2</v>
      </c>
      <c r="AD53" s="24">
        <f t="shared" si="59"/>
        <v>0.40306002298601484</v>
      </c>
      <c r="AE53" s="24">
        <f t="shared" si="60"/>
        <v>0.39876992477917206</v>
      </c>
      <c r="AF53" s="24">
        <f t="shared" si="61"/>
        <v>0.40223729710324818</v>
      </c>
      <c r="AG53" s="24">
        <f t="shared" si="62"/>
        <v>0.40330698675719456</v>
      </c>
      <c r="AH53" s="24">
        <f t="shared" si="63"/>
        <v>0.40330678310770729</v>
      </c>
      <c r="AI53" s="24">
        <f t="shared" si="64"/>
        <v>0.40223001242530865</v>
      </c>
      <c r="AJ53" s="24">
        <f t="shared" si="65"/>
        <v>0.40641661749103175</v>
      </c>
      <c r="AK53" s="24">
        <f t="shared" si="66"/>
        <v>0.40459651367179927</v>
      </c>
      <c r="AL53" s="24">
        <f t="shared" si="67"/>
        <v>0.40132806827966205</v>
      </c>
      <c r="AM53" s="24">
        <f t="shared" si="68"/>
        <v>0.40243134140584091</v>
      </c>
      <c r="AN53" s="24">
        <f t="shared" si="69"/>
        <v>0.40287485866778527</v>
      </c>
      <c r="AO53" s="24">
        <f>+GBA!AV26</f>
        <v>0.4028691415124408</v>
      </c>
      <c r="AQ53" s="24">
        <f t="shared" si="44"/>
        <v>1.035669451157073E-4</v>
      </c>
      <c r="AR53" s="24">
        <f t="shared" si="70"/>
        <v>6.2868158017392872E-4</v>
      </c>
      <c r="AT53" s="19">
        <f t="shared" si="45"/>
        <v>165.69559143744209</v>
      </c>
      <c r="AU53" s="19">
        <f t="shared" si="46"/>
        <v>165.26668459429487</v>
      </c>
      <c r="AV53" s="53">
        <f t="shared" si="58"/>
        <v>4.2890684314720318E-3</v>
      </c>
    </row>
    <row r="54" spans="2:48" x14ac:dyDescent="0.25">
      <c r="B54" s="112">
        <f t="shared" si="42"/>
        <v>54</v>
      </c>
      <c r="D54" s="38">
        <f>+GBA!A27</f>
        <v>43374</v>
      </c>
      <c r="E54" s="19" cm="1">
        <f t="array" ref="E54">+SUMPRODUCT($E$3:$P$3/100,GBA!$C27:$N27)/D$3*100</f>
        <v>174.47418003232022</v>
      </c>
      <c r="F54" s="19" cm="1">
        <f t="array" ref="F54">+SUMPRODUCT($E$4:$P$4/100,GBA!$C27:$N27)/D$4*100</f>
        <v>173.51695750452788</v>
      </c>
      <c r="G54" s="19" cm="1">
        <f t="array" ref="G54">+SUMPRODUCT($E$5:$P$5/100,GBA!$C27:$N27)/D$5*100</f>
        <v>174.59675216259296</v>
      </c>
      <c r="H54" s="19" cm="1">
        <f t="array" ref="H54">+SUMPRODUCT($E$6:$P$6/100,GBA!$C27:$N27)/D$6*100</f>
        <v>173.56268000220291</v>
      </c>
      <c r="I54" s="19" cm="1">
        <f t="array" ref="I54">+SUMPRODUCT($E$7:$P$7/100,GBA!$C27:$N27)/D$7*100</f>
        <v>174.13573231969653</v>
      </c>
      <c r="J54" s="19" cm="1">
        <f t="array" ref="J54">+SUMPRODUCT($E$8:$P$8/100,GBA!$C27:$N27)/D$8*100</f>
        <v>174.11825924348216</v>
      </c>
      <c r="K54" s="19" cm="1">
        <f t="array" ref="K54">+SUMPRODUCT($E$9:$P$9/100,GBA!$C27:$N27)/D$9*100</f>
        <v>173.9295425337499</v>
      </c>
      <c r="L54" s="19" cm="1">
        <f t="array" ref="L54">+SUMPRODUCT($E$10:$P$10/100,GBA!$C27:$N27)/D$10*100</f>
        <v>174.06704208908775</v>
      </c>
      <c r="M54" s="19" cm="1">
        <f t="array" ref="M54">+SUMPRODUCT($E$11:$P$11/100,GBA!$C27:$N27)/D$11*100</f>
        <v>173.86841773120793</v>
      </c>
      <c r="N54" s="19" cm="1">
        <f t="array" ref="N54">+SUMPRODUCT($E$12:$P$12/100,GBA!$C27:$N27)/D$12*100</f>
        <v>173.38161330077796</v>
      </c>
      <c r="O54" s="19" cm="1">
        <f t="array" ref="O54">+SUMPRODUCT(_xlfn.ANCHORARRAY($E$30)/100,$E54:$N54)/$D$14*100</f>
        <v>173.85500669999999</v>
      </c>
      <c r="Q54" s="24">
        <f t="shared" si="47"/>
        <v>5.2980218234668364E-2</v>
      </c>
      <c r="R54" s="24">
        <f t="shared" si="48"/>
        <v>5.1997798143895491E-2</v>
      </c>
      <c r="S54" s="24">
        <f t="shared" si="49"/>
        <v>5.2071770951865215E-2</v>
      </c>
      <c r="T54" s="24">
        <f t="shared" si="50"/>
        <v>5.0827708062689103E-2</v>
      </c>
      <c r="U54" s="24">
        <f t="shared" si="51"/>
        <v>5.1087562809025711E-2</v>
      </c>
      <c r="V54" s="24">
        <f t="shared" si="52"/>
        <v>5.0678521874143456E-2</v>
      </c>
      <c r="W54" s="24">
        <f t="shared" si="53"/>
        <v>5.0996049420154455E-2</v>
      </c>
      <c r="X54" s="24">
        <f t="shared" si="54"/>
        <v>5.0934078217003131E-2</v>
      </c>
      <c r="Y54" s="24">
        <f t="shared" si="55"/>
        <v>5.0017374507954848E-2</v>
      </c>
      <c r="Z54" s="24">
        <f t="shared" si="56"/>
        <v>4.9102023958452534E-2</v>
      </c>
      <c r="AA54" s="24">
        <f t="shared" si="57"/>
        <v>5.0545571779173404E-2</v>
      </c>
      <c r="AB54" s="24">
        <f>+GBA!Y27</f>
        <v>5.0544352146319138E-2</v>
      </c>
      <c r="AD54" s="24">
        <f t="shared" si="59"/>
        <v>0.45716986621890676</v>
      </c>
      <c r="AE54" s="24">
        <f t="shared" si="60"/>
        <v>0.45121138060114818</v>
      </c>
      <c r="AF54" s="24">
        <f t="shared" si="61"/>
        <v>0.45547350530740216</v>
      </c>
      <c r="AG54" s="24">
        <f t="shared" si="62"/>
        <v>0.45435727707672835</v>
      </c>
      <c r="AH54" s="24">
        <f t="shared" si="63"/>
        <v>0.4551420980510994</v>
      </c>
      <c r="AI54" s="24">
        <f t="shared" si="64"/>
        <v>0.45379409053789432</v>
      </c>
      <c r="AJ54" s="24">
        <f t="shared" si="65"/>
        <v>0.45902737307474828</v>
      </c>
      <c r="AK54" s="24">
        <f t="shared" si="66"/>
        <v>0.4575962128112967</v>
      </c>
      <c r="AL54" s="24">
        <f t="shared" si="67"/>
        <v>0.4530672810161358</v>
      </c>
      <c r="AM54" s="24">
        <f t="shared" si="68"/>
        <v>0.45358057207560742</v>
      </c>
      <c r="AN54" s="24">
        <f t="shared" si="69"/>
        <v>0.45488159022964969</v>
      </c>
      <c r="AO54" s="24">
        <f>+GBA!AV27</f>
        <v>0.45487098164412076</v>
      </c>
      <c r="AQ54" s="24">
        <f t="shared" si="44"/>
        <v>3.8781942762158295E-3</v>
      </c>
      <c r="AR54" s="24">
        <f t="shared" si="70"/>
        <v>3.5892941432993375E-3</v>
      </c>
      <c r="AT54" s="19">
        <f t="shared" si="45"/>
        <v>174.47418003232022</v>
      </c>
      <c r="AU54" s="19">
        <f t="shared" si="46"/>
        <v>173.38161330077796</v>
      </c>
      <c r="AV54" s="53">
        <f t="shared" si="58"/>
        <v>1.0925667315422771E-2</v>
      </c>
    </row>
    <row r="55" spans="2:48" x14ac:dyDescent="0.25">
      <c r="B55" s="112">
        <f t="shared" si="42"/>
        <v>55</v>
      </c>
      <c r="D55" s="38">
        <f>+GBA!A28</f>
        <v>43405</v>
      </c>
      <c r="E55" s="19" cm="1">
        <f t="array" ref="E55">+SUMPRODUCT($E$3:$P$3/100,GBA!$C28:$N28)/D$3*100</f>
        <v>179.45190981374708</v>
      </c>
      <c r="F55" s="19" cm="1">
        <f t="array" ref="F55">+SUMPRODUCT($E$4:$P$4/100,GBA!$C28:$N28)/D$4*100</f>
        <v>178.61229088303179</v>
      </c>
      <c r="G55" s="19" cm="1">
        <f t="array" ref="G55">+SUMPRODUCT($E$5:$P$5/100,GBA!$C28:$N28)/D$5*100</f>
        <v>179.53271907699809</v>
      </c>
      <c r="H55" s="19" cm="1">
        <f t="array" ref="H55">+SUMPRODUCT($E$6:$P$6/100,GBA!$C28:$N28)/D$6*100</f>
        <v>178.6625657758938</v>
      </c>
      <c r="I55" s="19" cm="1">
        <f t="array" ref="I55">+SUMPRODUCT($E$7:$P$7/100,GBA!$C28:$N28)/D$7*100</f>
        <v>179.15952936283097</v>
      </c>
      <c r="J55" s="19" cm="1">
        <f t="array" ref="J55">+SUMPRODUCT($E$8:$P$8/100,GBA!$C28:$N28)/D$8*100</f>
        <v>179.06063195377999</v>
      </c>
      <c r="K55" s="19" cm="1">
        <f t="array" ref="K55">+SUMPRODUCT($E$9:$P$9/100,GBA!$C28:$N28)/D$9*100</f>
        <v>178.97802135130581</v>
      </c>
      <c r="L55" s="19" cm="1">
        <f t="array" ref="L55">+SUMPRODUCT($E$10:$P$10/100,GBA!$C28:$N28)/D$10*100</f>
        <v>179.06060197152755</v>
      </c>
      <c r="M55" s="19" cm="1">
        <f t="array" ref="M55">+SUMPRODUCT($E$11:$P$11/100,GBA!$C28:$N28)/D$11*100</f>
        <v>178.87616070782252</v>
      </c>
      <c r="N55" s="19" cm="1">
        <f t="array" ref="N55">+SUMPRODUCT($E$12:$P$12/100,GBA!$C28:$N28)/D$12*100</f>
        <v>178.43560641270537</v>
      </c>
      <c r="O55" s="19" cm="1">
        <f t="array" ref="O55">+SUMPRODUCT(_xlfn.ANCHORARRAY($E$30)/100,$E55:$N55)/$D$14*100</f>
        <v>178.87670180000001</v>
      </c>
      <c r="Q55" s="24">
        <f t="shared" si="47"/>
        <v>2.8529893537856177E-2</v>
      </c>
      <c r="R55" s="24">
        <f t="shared" si="48"/>
        <v>2.9365045651926769E-2</v>
      </c>
      <c r="S55" s="24">
        <f t="shared" si="49"/>
        <v>2.8270668573539659E-2</v>
      </c>
      <c r="T55" s="24">
        <f t="shared" si="50"/>
        <v>2.9383538982148405E-2</v>
      </c>
      <c r="U55" s="24">
        <f t="shared" si="51"/>
        <v>2.8849891841332242E-2</v>
      </c>
      <c r="V55" s="24">
        <f t="shared" si="52"/>
        <v>2.8385148873941723E-2</v>
      </c>
      <c r="W55" s="24">
        <f t="shared" si="53"/>
        <v>2.9025999516880674E-2</v>
      </c>
      <c r="X55" s="24">
        <f t="shared" si="54"/>
        <v>2.8687566712853663E-2</v>
      </c>
      <c r="Y55" s="24">
        <f t="shared" si="55"/>
        <v>2.8801912630022963E-2</v>
      </c>
      <c r="Z55" s="24">
        <f t="shared" si="56"/>
        <v>2.9149533308124642E-2</v>
      </c>
      <c r="AA55" s="24">
        <f t="shared" si="57"/>
        <v>2.8884385876015273E-2</v>
      </c>
      <c r="AB55" s="24">
        <f>+GBA!Y28</f>
        <v>2.8886732556862249E-2</v>
      </c>
      <c r="AD55" s="24">
        <f t="shared" si="59"/>
        <v>0.48212882921835165</v>
      </c>
      <c r="AE55" s="24">
        <f t="shared" si="60"/>
        <v>0.47745900818510667</v>
      </c>
      <c r="AF55" s="24">
        <f t="shared" si="61"/>
        <v>0.48013835135780325</v>
      </c>
      <c r="AG55" s="24">
        <f t="shared" si="62"/>
        <v>0.47969269791756508</v>
      </c>
      <c r="AH55" s="24">
        <f t="shared" si="63"/>
        <v>0.48021112191263304</v>
      </c>
      <c r="AI55" s="24">
        <f t="shared" si="64"/>
        <v>0.47823116503313257</v>
      </c>
      <c r="AJ55" s="24">
        <f t="shared" si="65"/>
        <v>0.48348780651426915</v>
      </c>
      <c r="AK55" s="24">
        <f t="shared" si="66"/>
        <v>0.48171105461967034</v>
      </c>
      <c r="AL55" s="24">
        <f t="shared" si="67"/>
        <v>0.4776978382996524</v>
      </c>
      <c r="AM55" s="24">
        <f t="shared" si="68"/>
        <v>0.47835963204710885</v>
      </c>
      <c r="AN55" s="24">
        <f t="shared" si="69"/>
        <v>0.47962463113287157</v>
      </c>
      <c r="AO55" s="24">
        <f>+GBA!AV28</f>
        <v>0.4796172848799074</v>
      </c>
      <c r="AQ55" s="24">
        <f t="shared" si="44"/>
        <v>-6.1963977026846528E-4</v>
      </c>
      <c r="AR55" s="24">
        <f t="shared" si="70"/>
        <v>3.7691971712427996E-3</v>
      </c>
      <c r="AT55" s="19">
        <f t="shared" si="45"/>
        <v>179.45190981374708</v>
      </c>
      <c r="AU55" s="19">
        <f t="shared" si="46"/>
        <v>178.43560641270537</v>
      </c>
      <c r="AV55" s="53">
        <f t="shared" si="58"/>
        <v>1.0163034010417071E-2</v>
      </c>
    </row>
    <row r="56" spans="2:48" x14ac:dyDescent="0.25">
      <c r="B56" s="112">
        <f t="shared" si="42"/>
        <v>56</v>
      </c>
      <c r="D56" s="38">
        <f>+GBA!A29</f>
        <v>43435</v>
      </c>
      <c r="E56" s="19" cm="1">
        <f t="array" ref="E56">+SUMPRODUCT($E$3:$P$3/100,GBA!$C29:$N29)/D$3*100</f>
        <v>184.06748108327275</v>
      </c>
      <c r="F56" s="19" cm="1">
        <f t="array" ref="F56">+SUMPRODUCT($E$4:$P$4/100,GBA!$C29:$N29)/D$4*100</f>
        <v>183.15750023364183</v>
      </c>
      <c r="G56" s="19" cm="1">
        <f t="array" ref="G56">+SUMPRODUCT($E$5:$P$5/100,GBA!$C29:$N29)/D$5*100</f>
        <v>184.4254051616781</v>
      </c>
      <c r="H56" s="19" cm="1">
        <f t="array" ref="H56">+SUMPRODUCT($E$6:$P$6/100,GBA!$C29:$N29)/D$6*100</f>
        <v>183.37855836271345</v>
      </c>
      <c r="I56" s="19" cm="1">
        <f t="array" ref="I56">+SUMPRODUCT($E$7:$P$7/100,GBA!$C29:$N29)/D$7*100</f>
        <v>184.07796803157672</v>
      </c>
      <c r="J56" s="19" cm="1">
        <f t="array" ref="J56">+SUMPRODUCT($E$8:$P$8/100,GBA!$C29:$N29)/D$8*100</f>
        <v>183.95649659445596</v>
      </c>
      <c r="K56" s="19" cm="1">
        <f t="array" ref="K56">+SUMPRODUCT($E$9:$P$9/100,GBA!$C29:$N29)/D$9*100</f>
        <v>183.99993638806913</v>
      </c>
      <c r="L56" s="19" cm="1">
        <f t="array" ref="L56">+SUMPRODUCT($E$10:$P$10/100,GBA!$C29:$N29)/D$10*100</f>
        <v>184.25980055709957</v>
      </c>
      <c r="M56" s="19" cm="1">
        <f t="array" ref="M56">+SUMPRODUCT($E$11:$P$11/100,GBA!$C29:$N29)/D$11*100</f>
        <v>184.12004846676794</v>
      </c>
      <c r="N56" s="19" cm="1">
        <f t="array" ref="N56">+SUMPRODUCT($E$12:$P$12/100,GBA!$C29:$N29)/D$12*100</f>
        <v>183.74762235467878</v>
      </c>
      <c r="O56" s="19" cm="1">
        <f t="array" ref="O56">+SUMPRODUCT(_xlfn.ANCHORARRAY($E$30)/100,$E56:$N56)/$D$14*100</f>
        <v>183.93707424000002</v>
      </c>
      <c r="Q56" s="24">
        <f t="shared" si="47"/>
        <v>2.5720379762556922E-2</v>
      </c>
      <c r="R56" s="24">
        <f t="shared" si="48"/>
        <v>2.5447349273329589E-2</v>
      </c>
      <c r="S56" s="24">
        <f t="shared" si="49"/>
        <v>2.7252336564799862E-2</v>
      </c>
      <c r="T56" s="24">
        <f t="shared" si="50"/>
        <v>2.6396086759076232E-2</v>
      </c>
      <c r="U56" s="24">
        <f t="shared" si="51"/>
        <v>2.7452844323926584E-2</v>
      </c>
      <c r="V56" s="24">
        <f t="shared" si="52"/>
        <v>2.7341937684771001E-2</v>
      </c>
      <c r="W56" s="24">
        <f t="shared" si="53"/>
        <v>2.8058836492029782E-2</v>
      </c>
      <c r="X56" s="24">
        <f t="shared" si="54"/>
        <v>2.9035971778977654E-2</v>
      </c>
      <c r="Y56" s="24">
        <f t="shared" si="55"/>
        <v>2.9315744133791011E-2</v>
      </c>
      <c r="Z56" s="24">
        <f t="shared" si="56"/>
        <v>2.976993240736503E-2</v>
      </c>
      <c r="AA56" s="24">
        <f t="shared" si="57"/>
        <v>2.8289723530669386E-2</v>
      </c>
      <c r="AB56" s="24">
        <f>+GBA!Y29</f>
        <v>2.829374374570226E-2</v>
      </c>
      <c r="AD56" s="24">
        <f t="shared" si="59"/>
        <v>0.4705610177178261</v>
      </c>
      <c r="AE56" s="24">
        <f t="shared" si="60"/>
        <v>0.47015575631425977</v>
      </c>
      <c r="AF56" s="24">
        <f t="shared" si="61"/>
        <v>0.46737606635090123</v>
      </c>
      <c r="AG56" s="24">
        <f t="shared" si="62"/>
        <v>0.47158511864658093</v>
      </c>
      <c r="AH56" s="24">
        <f t="shared" si="63"/>
        <v>0.47054899265834038</v>
      </c>
      <c r="AI56" s="24">
        <f t="shared" si="64"/>
        <v>0.46886204175773494</v>
      </c>
      <c r="AJ56" s="24">
        <f t="shared" si="65"/>
        <v>0.47696379000462619</v>
      </c>
      <c r="AK56" s="24">
        <f t="shared" si="66"/>
        <v>0.47368670764595366</v>
      </c>
      <c r="AL56" s="24">
        <f t="shared" si="67"/>
        <v>0.46945998712952308</v>
      </c>
      <c r="AM56" s="24">
        <f t="shared" si="68"/>
        <v>0.47021533210689426</v>
      </c>
      <c r="AN56" s="24">
        <f t="shared" si="69"/>
        <v>0.47104635393990968</v>
      </c>
      <c r="AO56" s="24">
        <f>+GBA!AV29</f>
        <v>0.47104348076443237</v>
      </c>
      <c r="AQ56" s="24">
        <f t="shared" si="44"/>
        <v>-4.0495526448081076E-3</v>
      </c>
      <c r="AR56" s="24">
        <f t="shared" si="70"/>
        <v>3.4568561093184513E-4</v>
      </c>
      <c r="AT56" s="19">
        <f t="shared" si="45"/>
        <v>184.06748108327275</v>
      </c>
      <c r="AU56" s="19">
        <f t="shared" si="46"/>
        <v>183.74762235467878</v>
      </c>
      <c r="AV56" s="53">
        <f t="shared" si="58"/>
        <v>3.1985872859396913E-3</v>
      </c>
    </row>
    <row r="57" spans="2:48" x14ac:dyDescent="0.25">
      <c r="B57" s="112">
        <f t="shared" si="42"/>
        <v>57</v>
      </c>
      <c r="D57" s="38">
        <f>+GBA!A30</f>
        <v>43466</v>
      </c>
      <c r="E57" s="19" cm="1">
        <f t="array" ref="E57">+SUMPRODUCT($E$3:$P$3/100,GBA!$C30:$N30)/D$3*100</f>
        <v>189.43176734527373</v>
      </c>
      <c r="F57" s="19" cm="1">
        <f t="array" ref="F57">+SUMPRODUCT($E$4:$P$4/100,GBA!$C30:$N30)/D$4*100</f>
        <v>188.54926033743013</v>
      </c>
      <c r="G57" s="19" cm="1">
        <f t="array" ref="G57">+SUMPRODUCT($E$5:$P$5/100,GBA!$C30:$N30)/D$5*100</f>
        <v>189.64367951758581</v>
      </c>
      <c r="H57" s="19" cm="1">
        <f t="array" ref="H57">+SUMPRODUCT($E$6:$P$6/100,GBA!$C30:$N30)/D$6*100</f>
        <v>188.76455435799178</v>
      </c>
      <c r="I57" s="19" cm="1">
        <f t="array" ref="I57">+SUMPRODUCT($E$7:$P$7/100,GBA!$C30:$N30)/D$7*100</f>
        <v>189.42989502171977</v>
      </c>
      <c r="J57" s="19" cm="1">
        <f t="array" ref="J57">+SUMPRODUCT($E$8:$P$8/100,GBA!$C30:$N30)/D$8*100</f>
        <v>189.18196474020306</v>
      </c>
      <c r="K57" s="19" cm="1">
        <f t="array" ref="K57">+SUMPRODUCT($E$9:$P$9/100,GBA!$C30:$N30)/D$9*100</f>
        <v>189.26087340236865</v>
      </c>
      <c r="L57" s="19" cm="1">
        <f t="array" ref="L57">+SUMPRODUCT($E$10:$P$10/100,GBA!$C30:$N30)/D$10*100</f>
        <v>189.37974681073968</v>
      </c>
      <c r="M57" s="19" cm="1">
        <f t="array" ref="M57">+SUMPRODUCT($E$11:$P$11/100,GBA!$C30:$N30)/D$11*100</f>
        <v>189.23409828154109</v>
      </c>
      <c r="N57" s="19" cm="1">
        <f t="array" ref="N57">+SUMPRODUCT($E$12:$P$12/100,GBA!$C30:$N30)/D$12*100</f>
        <v>188.77406806559506</v>
      </c>
      <c r="O57" s="19" cm="1">
        <f t="array" ref="O57">+SUMPRODUCT(_xlfn.ANCHORARRAY($E$30)/100,$E57:$N57)/$D$14*100</f>
        <v>189.12181366000002</v>
      </c>
      <c r="Q57" s="24">
        <f t="shared" si="47"/>
        <v>2.91430416194709E-2</v>
      </c>
      <c r="R57" s="24">
        <f t="shared" si="48"/>
        <v>2.9437834087658876E-2</v>
      </c>
      <c r="S57" s="24">
        <f t="shared" si="49"/>
        <v>2.8294769645933915E-2</v>
      </c>
      <c r="T57" s="24">
        <f t="shared" si="50"/>
        <v>2.9370914698898964E-2</v>
      </c>
      <c r="U57" s="24">
        <f t="shared" si="51"/>
        <v>2.9074239830944926E-2</v>
      </c>
      <c r="V57" s="24">
        <f t="shared" si="52"/>
        <v>2.840599947533784E-2</v>
      </c>
      <c r="W57" s="24">
        <f t="shared" si="53"/>
        <v>2.8592058875519522E-2</v>
      </c>
      <c r="X57" s="24">
        <f t="shared" si="54"/>
        <v>2.7786561356086592E-2</v>
      </c>
      <c r="Y57" s="24">
        <f t="shared" si="55"/>
        <v>2.7775627137618386E-2</v>
      </c>
      <c r="Z57" s="24">
        <f t="shared" si="56"/>
        <v>2.7355160553936164E-2</v>
      </c>
      <c r="AA57" s="24">
        <f t="shared" si="57"/>
        <v>2.8187571436713021E-2</v>
      </c>
      <c r="AB57" s="24">
        <f>+GBA!Y30</f>
        <v>2.8191549222265744E-2</v>
      </c>
      <c r="AD57" s="24">
        <f t="shared" si="59"/>
        <v>0.49069817016671902</v>
      </c>
      <c r="AE57" s="24">
        <f t="shared" si="60"/>
        <v>0.48929773191659809</v>
      </c>
      <c r="AF57" s="24">
        <f t="shared" si="61"/>
        <v>0.48751713348209913</v>
      </c>
      <c r="AG57" s="24">
        <f t="shared" si="62"/>
        <v>0.4908221053324402</v>
      </c>
      <c r="AH57" s="24">
        <f t="shared" si="63"/>
        <v>0.48991390931319834</v>
      </c>
      <c r="AI57" s="24">
        <f t="shared" si="64"/>
        <v>0.48794768205710426</v>
      </c>
      <c r="AJ57" s="24">
        <f t="shared" si="65"/>
        <v>0.49495721195164477</v>
      </c>
      <c r="AK57" s="24">
        <f t="shared" si="66"/>
        <v>0.49131263720187945</v>
      </c>
      <c r="AL57" s="24">
        <f t="shared" si="67"/>
        <v>0.48666098677814951</v>
      </c>
      <c r="AM57" s="24">
        <f t="shared" si="68"/>
        <v>0.48637213998435036</v>
      </c>
      <c r="AN57" s="24">
        <f t="shared" si="69"/>
        <v>0.48899089927128769</v>
      </c>
      <c r="AO57" s="24">
        <f>+GBA!AV30</f>
        <v>0.48898985707953502</v>
      </c>
      <c r="AQ57" s="24">
        <f t="shared" si="44"/>
        <v>1.7878810655347355E-3</v>
      </c>
      <c r="AR57" s="24">
        <f t="shared" si="70"/>
        <v>4.3260301823686564E-3</v>
      </c>
      <c r="AT57" s="19">
        <f t="shared" si="45"/>
        <v>189.43176734527373</v>
      </c>
      <c r="AU57" s="19">
        <f t="shared" si="46"/>
        <v>188.77406806559506</v>
      </c>
      <c r="AV57" s="53">
        <f t="shared" si="58"/>
        <v>6.5769927967864739E-3</v>
      </c>
    </row>
    <row r="58" spans="2:48" x14ac:dyDescent="0.25">
      <c r="B58" s="112">
        <f t="shared" si="42"/>
        <v>58</v>
      </c>
      <c r="D58" s="38">
        <f>+GBA!A31</f>
        <v>43497</v>
      </c>
      <c r="E58" s="19" cm="1">
        <f t="array" ref="E58">+SUMPRODUCT($E$3:$P$3/100,GBA!$C31:$N31)/D$3*100</f>
        <v>197.38106125906754</v>
      </c>
      <c r="F58" s="19" cm="1">
        <f t="array" ref="F58">+SUMPRODUCT($E$4:$P$4/100,GBA!$C31:$N31)/D$4*100</f>
        <v>196.23021884441732</v>
      </c>
      <c r="G58" s="19" cm="1">
        <f t="array" ref="G58">+SUMPRODUCT($E$5:$P$5/100,GBA!$C31:$N31)/D$5*100</f>
        <v>197.36805876417796</v>
      </c>
      <c r="H58" s="19" cm="1">
        <f t="array" ref="H58">+SUMPRODUCT($E$6:$P$6/100,GBA!$C31:$N31)/D$6*100</f>
        <v>196.05155938014505</v>
      </c>
      <c r="I58" s="19" cm="1">
        <f t="array" ref="I58">+SUMPRODUCT($E$7:$P$7/100,GBA!$C31:$N31)/D$7*100</f>
        <v>196.98282404558583</v>
      </c>
      <c r="J58" s="19" cm="1">
        <f t="array" ref="J58">+SUMPRODUCT($E$8:$P$8/100,GBA!$C31:$N31)/D$8*100</f>
        <v>196.57735523275252</v>
      </c>
      <c r="K58" s="19" cm="1">
        <f t="array" ref="K58">+SUMPRODUCT($E$9:$P$9/100,GBA!$C31:$N31)/D$9*100</f>
        <v>196.39667650767174</v>
      </c>
      <c r="L58" s="19" cm="1">
        <f t="array" ref="L58">+SUMPRODUCT($E$10:$P$10/100,GBA!$C31:$N31)/D$10*100</f>
        <v>196.56793962103549</v>
      </c>
      <c r="M58" s="19" cm="1">
        <f t="array" ref="M58">+SUMPRODUCT($E$11:$P$11/100,GBA!$C31:$N31)/D$11*100</f>
        <v>196.39522537849771</v>
      </c>
      <c r="N58" s="19" cm="1">
        <f t="array" ref="N58">+SUMPRODUCT($E$12:$P$12/100,GBA!$C31:$N31)/D$12*100</f>
        <v>195.62115358442975</v>
      </c>
      <c r="O58" s="19" cm="1">
        <f t="array" ref="O58">+SUMPRODUCT(_xlfn.ANCHORARRAY($E$30)/100,$E58:$N58)/$D$14*100</f>
        <v>196.35762381000001</v>
      </c>
      <c r="Q58" s="24">
        <f t="shared" si="47"/>
        <v>4.196389035058079E-2</v>
      </c>
      <c r="R58" s="24">
        <f t="shared" si="48"/>
        <v>4.0737144729399821E-2</v>
      </c>
      <c r="S58" s="24">
        <f t="shared" si="49"/>
        <v>4.0731013373297653E-2</v>
      </c>
      <c r="T58" s="24">
        <f t="shared" si="50"/>
        <v>3.8603672426410496E-2</v>
      </c>
      <c r="U58" s="24">
        <f t="shared" si="51"/>
        <v>3.9871895737470853E-2</v>
      </c>
      <c r="V58" s="24">
        <f t="shared" si="52"/>
        <v>3.9091413934226216E-2</v>
      </c>
      <c r="W58" s="24">
        <f t="shared" si="53"/>
        <v>3.770353046047914E-2</v>
      </c>
      <c r="X58" s="24">
        <f t="shared" si="54"/>
        <v>3.7956502378680756E-2</v>
      </c>
      <c r="Y58" s="24">
        <f t="shared" si="55"/>
        <v>3.7842688828217064E-2</v>
      </c>
      <c r="Z58" s="24">
        <f t="shared" si="56"/>
        <v>3.6271324705761332E-2</v>
      </c>
      <c r="AA58" s="24">
        <f t="shared" si="57"/>
        <v>3.8260050546090829E-2</v>
      </c>
      <c r="AB58" s="24">
        <f>+GBA!Y31</f>
        <v>3.8261221761852982E-2</v>
      </c>
      <c r="AD58" s="24">
        <f t="shared" si="59"/>
        <v>0.51387144202808366</v>
      </c>
      <c r="AE58" s="24">
        <f t="shared" si="60"/>
        <v>0.51200783636257841</v>
      </c>
      <c r="AF58" s="24">
        <f t="shared" si="61"/>
        <v>0.50848055934991732</v>
      </c>
      <c r="AG58" s="24">
        <f t="shared" si="62"/>
        <v>0.50905714531487578</v>
      </c>
      <c r="AH58" s="24">
        <f t="shared" si="63"/>
        <v>0.50982208401269546</v>
      </c>
      <c r="AI58" s="24">
        <f t="shared" si="64"/>
        <v>0.50695352688369488</v>
      </c>
      <c r="AJ58" s="24">
        <f t="shared" si="65"/>
        <v>0.51188936519148309</v>
      </c>
      <c r="AK58" s="24">
        <f t="shared" si="66"/>
        <v>0.50863152829935587</v>
      </c>
      <c r="AL58" s="24">
        <f t="shared" si="67"/>
        <v>0.50417036757737343</v>
      </c>
      <c r="AM58" s="24">
        <f t="shared" si="68"/>
        <v>0.5022988066758507</v>
      </c>
      <c r="AN58" s="24">
        <f t="shared" si="69"/>
        <v>0.50708542413406299</v>
      </c>
      <c r="AO58" s="24">
        <f>+GBA!AV31</f>
        <v>0.50708220733080411</v>
      </c>
      <c r="AQ58" s="24">
        <f t="shared" si="44"/>
        <v>5.6925656448194584E-3</v>
      </c>
      <c r="AR58" s="24">
        <f t="shared" si="70"/>
        <v>1.1572635352232963E-2</v>
      </c>
      <c r="AT58" s="19">
        <f t="shared" si="45"/>
        <v>197.38106125906754</v>
      </c>
      <c r="AU58" s="19">
        <f t="shared" si="46"/>
        <v>195.62115358442975</v>
      </c>
      <c r="AV58" s="53">
        <f t="shared" si="58"/>
        <v>1.759907674637784E-2</v>
      </c>
    </row>
    <row r="59" spans="2:48" x14ac:dyDescent="0.25">
      <c r="B59" s="112">
        <f t="shared" si="42"/>
        <v>59</v>
      </c>
      <c r="D59" s="38">
        <f>+GBA!A32</f>
        <v>43525</v>
      </c>
      <c r="E59" s="19" cm="1">
        <f t="array" ref="E59">+SUMPRODUCT($E$3:$P$3/100,GBA!$C32:$N32)/D$3*100</f>
        <v>207.28905330168223</v>
      </c>
      <c r="F59" s="19" cm="1">
        <f t="array" ref="F59">+SUMPRODUCT($E$4:$P$4/100,GBA!$C32:$N32)/D$4*100</f>
        <v>205.87175696221527</v>
      </c>
      <c r="G59" s="19" cm="1">
        <f t="array" ref="G59">+SUMPRODUCT($E$5:$P$5/100,GBA!$C32:$N32)/D$5*100</f>
        <v>207.21354884706903</v>
      </c>
      <c r="H59" s="19" cm="1">
        <f t="array" ref="H59">+SUMPRODUCT($E$6:$P$6/100,GBA!$C32:$N32)/D$6*100</f>
        <v>205.65012653640605</v>
      </c>
      <c r="I59" s="19" cm="1">
        <f t="array" ref="I59">+SUMPRODUCT($E$7:$P$7/100,GBA!$C32:$N32)/D$7*100</f>
        <v>206.49517728731723</v>
      </c>
      <c r="J59" s="19" cm="1">
        <f t="array" ref="J59">+SUMPRODUCT($E$8:$P$8/100,GBA!$C32:$N32)/D$8*100</f>
        <v>206.55301003002177</v>
      </c>
      <c r="K59" s="19" cm="1">
        <f t="array" ref="K59">+SUMPRODUCT($E$9:$P$9/100,GBA!$C32:$N32)/D$9*100</f>
        <v>205.80808009408966</v>
      </c>
      <c r="L59" s="19" cm="1">
        <f t="array" ref="L59">+SUMPRODUCT($E$10:$P$10/100,GBA!$C32:$N32)/D$10*100</f>
        <v>205.9544577021033</v>
      </c>
      <c r="M59" s="19" cm="1">
        <f t="array" ref="M59">+SUMPRODUCT($E$11:$P$11/100,GBA!$C32:$N32)/D$11*100</f>
        <v>205.77522935219599</v>
      </c>
      <c r="N59" s="19" cm="1">
        <f t="array" ref="N59">+SUMPRODUCT($E$12:$P$12/100,GBA!$C32:$N32)/D$12*100</f>
        <v>204.52288999958165</v>
      </c>
      <c r="O59" s="19" cm="1">
        <f t="array" ref="O59">+SUMPRODUCT(_xlfn.ANCHORARRAY($E$30)/100,$E59:$N59)/$D$14*100</f>
        <v>205.76722073000005</v>
      </c>
      <c r="Q59" s="24">
        <f t="shared" si="47"/>
        <v>5.0197278195855954E-2</v>
      </c>
      <c r="R59" s="24">
        <f t="shared" si="48"/>
        <v>4.9133809127748673E-2</v>
      </c>
      <c r="S59" s="24">
        <f t="shared" si="49"/>
        <v>4.988390798662512E-2</v>
      </c>
      <c r="T59" s="24">
        <f t="shared" si="50"/>
        <v>4.8959402244025618E-2</v>
      </c>
      <c r="U59" s="24">
        <f t="shared" si="51"/>
        <v>4.8290267376459362E-2</v>
      </c>
      <c r="V59" s="24">
        <f t="shared" si="52"/>
        <v>5.074671385957874E-2</v>
      </c>
      <c r="W59" s="24">
        <f t="shared" si="53"/>
        <v>4.7920381107112497E-2</v>
      </c>
      <c r="X59" s="24">
        <f t="shared" si="54"/>
        <v>4.7752029650227401E-2</v>
      </c>
      <c r="Y59" s="24">
        <f t="shared" si="55"/>
        <v>4.7760855466933538E-2</v>
      </c>
      <c r="Z59" s="24">
        <f t="shared" si="56"/>
        <v>4.5504978638774451E-2</v>
      </c>
      <c r="AA59" s="24">
        <f t="shared" si="57"/>
        <v>4.7920710881615536E-2</v>
      </c>
      <c r="AB59" s="24">
        <f>+GBA!Y32</f>
        <v>4.7913090109630296E-2</v>
      </c>
      <c r="AD59" s="24">
        <f t="shared" si="59"/>
        <v>0.55294253103676461</v>
      </c>
      <c r="AE59" s="24">
        <f t="shared" si="60"/>
        <v>0.55015537792907132</v>
      </c>
      <c r="AF59" s="24">
        <f t="shared" si="61"/>
        <v>0.54543697646944733</v>
      </c>
      <c r="AG59" s="24">
        <f t="shared" si="62"/>
        <v>0.54549092996849979</v>
      </c>
      <c r="AH59" s="24">
        <f t="shared" si="63"/>
        <v>0.54614524877863713</v>
      </c>
      <c r="AI59" s="24">
        <f t="shared" si="64"/>
        <v>0.54244253007838705</v>
      </c>
      <c r="AJ59" s="24">
        <f t="shared" si="65"/>
        <v>0.54676881660359156</v>
      </c>
      <c r="AK59" s="24">
        <f t="shared" si="66"/>
        <v>0.54269549171708209</v>
      </c>
      <c r="AL59" s="24">
        <f t="shared" si="67"/>
        <v>0.53723343356658226</v>
      </c>
      <c r="AM59" s="24">
        <f t="shared" si="68"/>
        <v>0.53298920787208992</v>
      </c>
      <c r="AN59" s="24">
        <f t="shared" si="69"/>
        <v>0.54130053662259936</v>
      </c>
      <c r="AO59" s="24">
        <f>+GBA!AV32</f>
        <v>0.5413002573728789</v>
      </c>
      <c r="AQ59" s="24">
        <f t="shared" si="44"/>
        <v>4.6922995570815029E-3</v>
      </c>
      <c r="AR59" s="24">
        <f t="shared" si="70"/>
        <v>1.9953323164674686E-2</v>
      </c>
      <c r="AT59" s="19">
        <f t="shared" si="45"/>
        <v>207.28905330168223</v>
      </c>
      <c r="AU59" s="19">
        <f t="shared" si="46"/>
        <v>204.52288999958165</v>
      </c>
      <c r="AV59" s="53">
        <f t="shared" si="58"/>
        <v>2.7661633021005994E-2</v>
      </c>
    </row>
    <row r="60" spans="2:48" x14ac:dyDescent="0.25">
      <c r="B60" s="112">
        <f t="shared" si="42"/>
        <v>60</v>
      </c>
      <c r="D60" s="38">
        <f>+GBA!A33</f>
        <v>43556</v>
      </c>
      <c r="E60" s="19" cm="1">
        <f t="array" ref="E60">+SUMPRODUCT($E$3:$P$3/100,GBA!$C33:$N33)/D$3*100</f>
        <v>213.6462666999592</v>
      </c>
      <c r="F60" s="19" cm="1">
        <f t="array" ref="F60">+SUMPRODUCT($E$4:$P$4/100,GBA!$C33:$N33)/D$4*100</f>
        <v>212.19670168343262</v>
      </c>
      <c r="G60" s="19" cm="1">
        <f t="array" ref="G60">+SUMPRODUCT($E$5:$P$5/100,GBA!$C33:$N33)/D$5*100</f>
        <v>213.69569793040085</v>
      </c>
      <c r="H60" s="19" cm="1">
        <f t="array" ref="H60">+SUMPRODUCT($E$6:$P$6/100,GBA!$C33:$N33)/D$6*100</f>
        <v>212.14212029792679</v>
      </c>
      <c r="I60" s="19" cm="1">
        <f t="array" ref="I60">+SUMPRODUCT($E$7:$P$7/100,GBA!$C33:$N33)/D$7*100</f>
        <v>213.07810442162602</v>
      </c>
      <c r="J60" s="19" cm="1">
        <f t="array" ref="J60">+SUMPRODUCT($E$8:$P$8/100,GBA!$C33:$N33)/D$8*100</f>
        <v>213.09649523527483</v>
      </c>
      <c r="K60" s="19" cm="1">
        <f t="array" ref="K60">+SUMPRODUCT($E$9:$P$9/100,GBA!$C33:$N33)/D$9*100</f>
        <v>212.53362990254126</v>
      </c>
      <c r="L60" s="19" cm="1">
        <f t="array" ref="L60">+SUMPRODUCT($E$10:$P$10/100,GBA!$C33:$N33)/D$10*100</f>
        <v>212.72483881591592</v>
      </c>
      <c r="M60" s="19" cm="1">
        <f t="array" ref="M60">+SUMPRODUCT($E$11:$P$11/100,GBA!$C33:$N33)/D$11*100</f>
        <v>212.46607774974763</v>
      </c>
      <c r="N60" s="19" cm="1">
        <f t="array" ref="N60">+SUMPRODUCT($E$12:$P$12/100,GBA!$C33:$N33)/D$12*100</f>
        <v>211.43884065396574</v>
      </c>
      <c r="O60" s="19" cm="1">
        <f t="array" ref="O60">+SUMPRODUCT(_xlfn.ANCHORARRAY($E$30)/100,$E60:$N60)/$D$14*100</f>
        <v>212.44656584000001</v>
      </c>
      <c r="Q60" s="24">
        <f t="shared" si="47"/>
        <v>3.0668350774051056E-2</v>
      </c>
      <c r="R60" s="24">
        <f t="shared" si="48"/>
        <v>3.072274125672414E-2</v>
      </c>
      <c r="S60" s="24">
        <f t="shared" si="49"/>
        <v>3.1282457732123792E-2</v>
      </c>
      <c r="T60" s="24">
        <f t="shared" si="50"/>
        <v>3.1568148636035298E-2</v>
      </c>
      <c r="U60" s="24">
        <f t="shared" si="51"/>
        <v>3.1879326291234911E-2</v>
      </c>
      <c r="V60" s="24">
        <f t="shared" si="52"/>
        <v>3.1679447345269729E-2</v>
      </c>
      <c r="W60" s="24">
        <f t="shared" si="53"/>
        <v>3.2678745194925529E-2</v>
      </c>
      <c r="X60" s="24">
        <f t="shared" si="54"/>
        <v>3.2873195313914749E-2</v>
      </c>
      <c r="Y60" s="24">
        <f t="shared" si="55"/>
        <v>3.2515324699747383E-2</v>
      </c>
      <c r="Z60" s="24">
        <f t="shared" si="56"/>
        <v>3.3815044635826519E-2</v>
      </c>
      <c r="AA60" s="24">
        <f t="shared" si="57"/>
        <v>3.2460685848327397E-2</v>
      </c>
      <c r="AB60" s="24">
        <f>+GBA!Y33</f>
        <v>3.2458901509905047E-2</v>
      </c>
      <c r="AD60" s="24">
        <f t="shared" si="59"/>
        <v>0.56237826339560559</v>
      </c>
      <c r="AE60" s="24">
        <f t="shared" si="60"/>
        <v>0.56078766386834733</v>
      </c>
      <c r="AF60" s="24">
        <f t="shared" si="61"/>
        <v>0.55416249604210166</v>
      </c>
      <c r="AG60" s="24">
        <f t="shared" si="62"/>
        <v>0.55522136265351074</v>
      </c>
      <c r="AH60" s="24">
        <f t="shared" si="63"/>
        <v>0.5563656800286787</v>
      </c>
      <c r="AI60" s="24">
        <f t="shared" si="64"/>
        <v>0.55235791374521437</v>
      </c>
      <c r="AJ60" s="24">
        <f t="shared" si="65"/>
        <v>0.55664261617178057</v>
      </c>
      <c r="AK60" s="24">
        <f t="shared" si="66"/>
        <v>0.55265130513558924</v>
      </c>
      <c r="AL60" s="24">
        <f t="shared" si="67"/>
        <v>0.5474054562548456</v>
      </c>
      <c r="AM60" s="24">
        <f t="shared" si="68"/>
        <v>0.54377541945612839</v>
      </c>
      <c r="AN60" s="24">
        <f t="shared" si="69"/>
        <v>0.55141016869164838</v>
      </c>
      <c r="AO60" s="24">
        <f>+GBA!AV33</f>
        <v>0.55140939695336599</v>
      </c>
      <c r="AQ60" s="24">
        <f t="shared" si="44"/>
        <v>-3.1466938617754625E-3</v>
      </c>
      <c r="AR60" s="24">
        <f t="shared" si="70"/>
        <v>1.8602843939477198E-2</v>
      </c>
      <c r="AT60" s="19">
        <f t="shared" si="45"/>
        <v>213.6462666999592</v>
      </c>
      <c r="AU60" s="19">
        <f t="shared" si="46"/>
        <v>211.43884065396574</v>
      </c>
      <c r="AV60" s="53">
        <f t="shared" si="58"/>
        <v>2.2074260459934436E-2</v>
      </c>
    </row>
    <row r="61" spans="2:48" x14ac:dyDescent="0.25">
      <c r="B61" s="112">
        <f t="shared" si="42"/>
        <v>61</v>
      </c>
      <c r="D61" s="38">
        <f>+GBA!A34</f>
        <v>43586</v>
      </c>
      <c r="E61" s="19" cm="1">
        <f t="array" ref="E61">+SUMPRODUCT($E$3:$P$3/100,GBA!$C34:$N34)/D$3*100</f>
        <v>219.80346287871737</v>
      </c>
      <c r="F61" s="19" cm="1">
        <f t="array" ref="F61">+SUMPRODUCT($E$4:$P$4/100,GBA!$C34:$N34)/D$4*100</f>
        <v>218.29094390524816</v>
      </c>
      <c r="G61" s="19" cm="1">
        <f t="array" ref="G61">+SUMPRODUCT($E$5:$P$5/100,GBA!$C34:$N34)/D$5*100</f>
        <v>220.02564232216253</v>
      </c>
      <c r="H61" s="19" cm="1">
        <f t="array" ref="H61">+SUMPRODUCT($E$6:$P$6/100,GBA!$C34:$N34)/D$6*100</f>
        <v>218.28551988306327</v>
      </c>
      <c r="I61" s="19" cm="1">
        <f t="array" ref="I61">+SUMPRODUCT($E$7:$P$7/100,GBA!$C34:$N34)/D$7*100</f>
        <v>219.32509470841666</v>
      </c>
      <c r="J61" s="19" cm="1">
        <f t="array" ref="J61">+SUMPRODUCT($E$8:$P$8/100,GBA!$C34:$N34)/D$8*100</f>
        <v>219.44443337827258</v>
      </c>
      <c r="K61" s="19" cm="1">
        <f t="array" ref="K61">+SUMPRODUCT($E$9:$P$9/100,GBA!$C34:$N34)/D$9*100</f>
        <v>218.88462409143625</v>
      </c>
      <c r="L61" s="19" cm="1">
        <f t="array" ref="L61">+SUMPRODUCT($E$10:$P$10/100,GBA!$C34:$N34)/D$10*100</f>
        <v>219.27067331487117</v>
      </c>
      <c r="M61" s="19" cm="1">
        <f t="array" ref="M61">+SUMPRODUCT($E$11:$P$11/100,GBA!$C34:$N34)/D$11*100</f>
        <v>219.07013569772832</v>
      </c>
      <c r="N61" s="19" cm="1">
        <f t="array" ref="N61">+SUMPRODUCT($E$12:$P$12/100,GBA!$C34:$N34)/D$12*100</f>
        <v>218.04991146388613</v>
      </c>
      <c r="O61" s="19" cm="1">
        <f t="array" ref="O61">+SUMPRODUCT(_xlfn.ANCHORARRAY($E$30)/100,$E61:$N61)/$D$14*100</f>
        <v>218.87920170000004</v>
      </c>
      <c r="Q61" s="24">
        <f t="shared" si="47"/>
        <v>2.8819582358559082E-2</v>
      </c>
      <c r="R61" s="24">
        <f t="shared" si="48"/>
        <v>2.8719778269255425E-2</v>
      </c>
      <c r="S61" s="24">
        <f t="shared" si="49"/>
        <v>2.962130006858299E-2</v>
      </c>
      <c r="T61" s="24">
        <f t="shared" si="50"/>
        <v>2.8958886507351123E-2</v>
      </c>
      <c r="U61" s="24">
        <f t="shared" si="51"/>
        <v>2.9317842411576311E-2</v>
      </c>
      <c r="V61" s="24">
        <f t="shared" si="52"/>
        <v>2.9789031189786375E-2</v>
      </c>
      <c r="W61" s="24">
        <f t="shared" si="53"/>
        <v>2.9882302352843171E-2</v>
      </c>
      <c r="X61" s="24">
        <f t="shared" si="54"/>
        <v>3.0771368944929822E-2</v>
      </c>
      <c r="Y61" s="24">
        <f t="shared" si="55"/>
        <v>3.1082881643625271E-2</v>
      </c>
      <c r="Z61" s="24">
        <f t="shared" si="56"/>
        <v>3.126705949329267E-2</v>
      </c>
      <c r="AA61" s="24">
        <f t="shared" si="57"/>
        <v>3.0278841338601037E-2</v>
      </c>
      <c r="AB61" s="24">
        <f>+GBA!Y34</f>
        <v>3.0277683505854913E-2</v>
      </c>
      <c r="AD61" s="24">
        <f t="shared" si="59"/>
        <v>0.57418788664418607</v>
      </c>
      <c r="AE61" s="24">
        <f t="shared" si="60"/>
        <v>0.57155359273123341</v>
      </c>
      <c r="AF61" s="24">
        <f t="shared" si="61"/>
        <v>0.56936363097677734</v>
      </c>
      <c r="AG61" s="24">
        <f t="shared" si="62"/>
        <v>0.56852509014863295</v>
      </c>
      <c r="AH61" s="24">
        <f t="shared" si="63"/>
        <v>0.57014254025517563</v>
      </c>
      <c r="AI61" s="24">
        <f t="shared" si="64"/>
        <v>0.56793616353068677</v>
      </c>
      <c r="AJ61" s="24">
        <f t="shared" si="65"/>
        <v>0.57200316249504524</v>
      </c>
      <c r="AK61" s="24">
        <f t="shared" si="66"/>
        <v>0.57037506487286427</v>
      </c>
      <c r="AL61" s="24">
        <f t="shared" si="67"/>
        <v>0.56632032344538064</v>
      </c>
      <c r="AM61" s="24">
        <f t="shared" si="68"/>
        <v>0.56383660106325917</v>
      </c>
      <c r="AN61" s="24">
        <f t="shared" si="69"/>
        <v>0.56813135067209686</v>
      </c>
      <c r="AO61" s="24">
        <f>+GBA!AV34</f>
        <v>0.5681279552944547</v>
      </c>
      <c r="AQ61" s="24">
        <f t="shared" si="44"/>
        <v>-2.4474771347335889E-3</v>
      </c>
      <c r="AR61" s="24">
        <f t="shared" si="70"/>
        <v>1.0351285580926906E-2</v>
      </c>
      <c r="AT61" s="19">
        <f t="shared" si="45"/>
        <v>219.80346287871737</v>
      </c>
      <c r="AU61" s="19">
        <f t="shared" si="46"/>
        <v>218.04991146388613</v>
      </c>
      <c r="AV61" s="53">
        <f t="shared" si="58"/>
        <v>1.7535514148312448E-2</v>
      </c>
    </row>
    <row r="62" spans="2:48" x14ac:dyDescent="0.25">
      <c r="B62" s="112">
        <f t="shared" si="42"/>
        <v>62</v>
      </c>
      <c r="D62" s="38">
        <f>+GBA!A35</f>
        <v>43617</v>
      </c>
      <c r="E62" s="19" cm="1">
        <f t="array" ref="E62">+SUMPRODUCT($E$3:$P$3/100,GBA!$C35:$N35)/D$3*100</f>
        <v>225.60266811307011</v>
      </c>
      <c r="F62" s="19" cm="1">
        <f t="array" ref="F62">+SUMPRODUCT($E$4:$P$4/100,GBA!$C35:$N35)/D$4*100</f>
        <v>224.0774738489477</v>
      </c>
      <c r="G62" s="19" cm="1">
        <f t="array" ref="G62">+SUMPRODUCT($E$5:$P$5/100,GBA!$C35:$N35)/D$5*100</f>
        <v>225.86321628043797</v>
      </c>
      <c r="H62" s="19" cm="1">
        <f t="array" ref="H62">+SUMPRODUCT($E$6:$P$6/100,GBA!$C35:$N35)/D$6*100</f>
        <v>224.05163019883835</v>
      </c>
      <c r="I62" s="19" cm="1">
        <f t="array" ref="I62">+SUMPRODUCT($E$7:$P$7/100,GBA!$C35:$N35)/D$7*100</f>
        <v>225.18124022971188</v>
      </c>
      <c r="J62" s="19" cm="1">
        <f t="array" ref="J62">+SUMPRODUCT($E$8:$P$8/100,GBA!$C35:$N35)/D$8*100</f>
        <v>225.24121931070744</v>
      </c>
      <c r="K62" s="19" cm="1">
        <f t="array" ref="K62">+SUMPRODUCT($E$9:$P$9/100,GBA!$C35:$N35)/D$9*100</f>
        <v>224.59004077637252</v>
      </c>
      <c r="L62" s="19" cm="1">
        <f t="array" ref="L62">+SUMPRODUCT($E$10:$P$10/100,GBA!$C35:$N35)/D$10*100</f>
        <v>224.96590089305775</v>
      </c>
      <c r="M62" s="19" cm="1">
        <f t="array" ref="M62">+SUMPRODUCT($E$11:$P$11/100,GBA!$C35:$N35)/D$11*100</f>
        <v>224.78768663128878</v>
      </c>
      <c r="N62" s="19" cm="1">
        <f t="array" ref="N62">+SUMPRODUCT($E$12:$P$12/100,GBA!$C35:$N35)/D$12*100</f>
        <v>223.69496559590041</v>
      </c>
      <c r="O62" s="19" cm="1">
        <f t="array" ref="O62">+SUMPRODUCT(_xlfn.ANCHORARRAY($E$30)/100,$E62:$N62)/$D$14*100</f>
        <v>224.60993867000002</v>
      </c>
      <c r="Q62" s="24">
        <f t="shared" si="47"/>
        <v>2.638359359039133E-2</v>
      </c>
      <c r="R62" s="24">
        <f t="shared" si="48"/>
        <v>2.6508337176879282E-2</v>
      </c>
      <c r="S62" s="24">
        <f t="shared" si="49"/>
        <v>2.6531334696562547E-2</v>
      </c>
      <c r="T62" s="24">
        <f t="shared" si="50"/>
        <v>2.6415450364568382E-2</v>
      </c>
      <c r="U62" s="24">
        <f t="shared" si="51"/>
        <v>2.6700754553785622E-2</v>
      </c>
      <c r="V62" s="24">
        <f t="shared" si="52"/>
        <v>2.6415734695090176E-2</v>
      </c>
      <c r="W62" s="24">
        <f t="shared" si="53"/>
        <v>2.6065863276686363E-2</v>
      </c>
      <c r="X62" s="24">
        <f t="shared" si="54"/>
        <v>2.597350339691018E-2</v>
      </c>
      <c r="Y62" s="24">
        <f t="shared" si="55"/>
        <v>2.6099180134025568E-2</v>
      </c>
      <c r="Z62" s="24">
        <f t="shared" si="56"/>
        <v>2.5888816437099171E-2</v>
      </c>
      <c r="AA62" s="24">
        <f t="shared" si="57"/>
        <v>2.6182190566715668E-2</v>
      </c>
      <c r="AB62" s="24">
        <f>+GBA!Y35</f>
        <v>2.6184294266291985E-2</v>
      </c>
      <c r="AD62" s="24">
        <f t="shared" si="59"/>
        <v>0.55413692933312486</v>
      </c>
      <c r="AE62" s="24">
        <f t="shared" si="60"/>
        <v>0.55186498913214077</v>
      </c>
      <c r="AF62" s="24">
        <f t="shared" si="61"/>
        <v>0.5507548741467776</v>
      </c>
      <c r="AG62" s="24">
        <f t="shared" si="62"/>
        <v>0.54946794534059218</v>
      </c>
      <c r="AH62" s="24">
        <f t="shared" si="63"/>
        <v>0.55134502470294855</v>
      </c>
      <c r="AI62" s="24">
        <f t="shared" si="64"/>
        <v>0.54958992752730196</v>
      </c>
      <c r="AJ62" s="24">
        <f t="shared" si="65"/>
        <v>0.55113917361353226</v>
      </c>
      <c r="AK62" s="24">
        <f t="shared" si="66"/>
        <v>0.54963636986045095</v>
      </c>
      <c r="AL62" s="24">
        <f t="shared" si="67"/>
        <v>0.54680004855123232</v>
      </c>
      <c r="AM62" s="24">
        <f t="shared" si="68"/>
        <v>0.5437861919454976</v>
      </c>
      <c r="AN62" s="24">
        <f t="shared" si="69"/>
        <v>0.54841497102436731</v>
      </c>
      <c r="AO62" s="24">
        <f>+GBA!AV35</f>
        <v>0.54841642871619811</v>
      </c>
      <c r="AQ62" s="24">
        <f t="shared" si="44"/>
        <v>4.9477715329215854E-4</v>
      </c>
      <c r="AR62" s="24">
        <f t="shared" si="70"/>
        <v>1.0350737387627262E-2</v>
      </c>
      <c r="AT62" s="19">
        <f t="shared" si="45"/>
        <v>225.60266811307011</v>
      </c>
      <c r="AU62" s="19">
        <f t="shared" si="46"/>
        <v>223.69496559590041</v>
      </c>
      <c r="AV62" s="53">
        <f t="shared" si="58"/>
        <v>1.907702517169696E-2</v>
      </c>
    </row>
    <row r="63" spans="2:48" x14ac:dyDescent="0.25">
      <c r="B63" s="112">
        <f t="shared" si="42"/>
        <v>63</v>
      </c>
      <c r="D63" s="38">
        <f>+GBA!A36</f>
        <v>43647</v>
      </c>
      <c r="E63" s="19" cm="1">
        <f t="array" ref="E63">+SUMPRODUCT($E$3:$P$3/100,GBA!$C36:$N36)/D$3*100</f>
        <v>230.33972156439719</v>
      </c>
      <c r="F63" s="19" cm="1">
        <f t="array" ref="F63">+SUMPRODUCT($E$4:$P$4/100,GBA!$C36:$N36)/D$4*100</f>
        <v>228.80854183892473</v>
      </c>
      <c r="G63" s="19" cm="1">
        <f t="array" ref="G63">+SUMPRODUCT($E$5:$P$5/100,GBA!$C36:$N36)/D$5*100</f>
        <v>230.6209945985274</v>
      </c>
      <c r="H63" s="19" cm="1">
        <f t="array" ref="H63">+SUMPRODUCT($E$6:$P$6/100,GBA!$C36:$N36)/D$6*100</f>
        <v>228.5656754802967</v>
      </c>
      <c r="I63" s="19" cm="1">
        <f t="array" ref="I63">+SUMPRODUCT($E$7:$P$7/100,GBA!$C36:$N36)/D$7*100</f>
        <v>229.96724227703118</v>
      </c>
      <c r="J63" s="19" cm="1">
        <f t="array" ref="J63">+SUMPRODUCT($E$8:$P$8/100,GBA!$C36:$N36)/D$8*100</f>
        <v>229.97611502909828</v>
      </c>
      <c r="K63" s="19" cm="1">
        <f t="array" ref="K63">+SUMPRODUCT($E$9:$P$9/100,GBA!$C36:$N36)/D$9*100</f>
        <v>229.22119085710477</v>
      </c>
      <c r="L63" s="19" cm="1">
        <f t="array" ref="L63">+SUMPRODUCT($E$10:$P$10/100,GBA!$C36:$N36)/D$10*100</f>
        <v>229.78216005132731</v>
      </c>
      <c r="M63" s="19" cm="1">
        <f t="array" ref="M63">+SUMPRODUCT($E$11:$P$11/100,GBA!$C36:$N36)/D$11*100</f>
        <v>229.7659938074006</v>
      </c>
      <c r="N63" s="19" cm="1">
        <f t="array" ref="N63">+SUMPRODUCT($E$12:$P$12/100,GBA!$C36:$N36)/D$12*100</f>
        <v>228.66601024951194</v>
      </c>
      <c r="O63" s="19" cm="1">
        <f t="array" ref="O63">+SUMPRODUCT(_xlfn.ANCHORARRAY($E$30)/100,$E63:$N63)/$D$14*100</f>
        <v>229.42770564</v>
      </c>
      <c r="Q63" s="24">
        <f t="shared" si="47"/>
        <v>2.0997329025173261E-2</v>
      </c>
      <c r="R63" s="24">
        <f t="shared" si="48"/>
        <v>2.1113536799179933E-2</v>
      </c>
      <c r="S63" s="24">
        <f t="shared" si="49"/>
        <v>2.1064865702532298E-2</v>
      </c>
      <c r="T63" s="24">
        <f t="shared" si="50"/>
        <v>2.0147344062849681E-2</v>
      </c>
      <c r="U63" s="24">
        <f t="shared" si="51"/>
        <v>2.1253999855569639E-2</v>
      </c>
      <c r="V63" s="24">
        <f t="shared" si="52"/>
        <v>2.1021444178293658E-2</v>
      </c>
      <c r="W63" s="24">
        <f t="shared" si="53"/>
        <v>2.0620460572174482E-2</v>
      </c>
      <c r="X63" s="24">
        <f t="shared" si="54"/>
        <v>2.1408840802762619E-2</v>
      </c>
      <c r="Y63" s="24">
        <f t="shared" si="55"/>
        <v>2.2146707636515606E-2</v>
      </c>
      <c r="Z63" s="24">
        <f t="shared" si="56"/>
        <v>2.2222425258293876E-2</v>
      </c>
      <c r="AA63" s="24">
        <f t="shared" si="57"/>
        <v>2.1449482594259939E-2</v>
      </c>
      <c r="AB63" s="24">
        <f>+GBA!Y36</f>
        <v>2.1450911689346652E-2</v>
      </c>
      <c r="AD63" s="24">
        <f t="shared" si="59"/>
        <v>0.54396688750564803</v>
      </c>
      <c r="AE63" s="24">
        <f t="shared" si="60"/>
        <v>0.54072181575362599</v>
      </c>
      <c r="AF63" s="24">
        <f t="shared" si="61"/>
        <v>0.54228783148714177</v>
      </c>
      <c r="AG63" s="24">
        <f t="shared" si="62"/>
        <v>0.53675747652145511</v>
      </c>
      <c r="AH63" s="24">
        <f t="shared" si="63"/>
        <v>0.54176392813199015</v>
      </c>
      <c r="AI63" s="24">
        <f t="shared" si="64"/>
        <v>0.5398313555869132</v>
      </c>
      <c r="AJ63" s="24">
        <f t="shared" si="65"/>
        <v>0.53935264604537236</v>
      </c>
      <c r="AK63" s="24">
        <f t="shared" si="66"/>
        <v>0.54005858943446738</v>
      </c>
      <c r="AL63" s="24">
        <f t="shared" si="67"/>
        <v>0.53807689605518583</v>
      </c>
      <c r="AM63" s="24">
        <f t="shared" si="68"/>
        <v>0.53458786564135297</v>
      </c>
      <c r="AN63" s="24">
        <f t="shared" si="69"/>
        <v>0.5385693745591924</v>
      </c>
      <c r="AO63" s="24">
        <f>+GBA!AV36</f>
        <v>0.53857285984637659</v>
      </c>
      <c r="AQ63" s="24">
        <f t="shared" si="44"/>
        <v>-1.225096233120615E-3</v>
      </c>
      <c r="AR63" s="24">
        <f t="shared" si="70"/>
        <v>9.3790218642950673E-3</v>
      </c>
      <c r="AT63" s="19">
        <f t="shared" si="45"/>
        <v>230.33972156439719</v>
      </c>
      <c r="AU63" s="19">
        <f t="shared" si="46"/>
        <v>228.66601024951194</v>
      </c>
      <c r="AV63" s="53">
        <f t="shared" si="58"/>
        <v>1.6737113148852512E-2</v>
      </c>
    </row>
    <row r="64" spans="2:48" x14ac:dyDescent="0.25">
      <c r="B64" s="112">
        <f t="shared" si="42"/>
        <v>64</v>
      </c>
      <c r="D64" s="38">
        <f>+GBA!A37</f>
        <v>43678</v>
      </c>
      <c r="E64" s="19" cm="1">
        <f t="array" ref="E64">+SUMPRODUCT($E$3:$P$3/100,GBA!$C37:$N37)/D$3*100</f>
        <v>239.09609521363132</v>
      </c>
      <c r="F64" s="19" cm="1">
        <f t="array" ref="F64">+SUMPRODUCT($E$4:$P$4/100,GBA!$C37:$N37)/D$4*100</f>
        <v>237.71177756019344</v>
      </c>
      <c r="G64" s="19" cm="1">
        <f t="array" ref="G64">+SUMPRODUCT($E$5:$P$5/100,GBA!$C37:$N37)/D$5*100</f>
        <v>239.28243438455087</v>
      </c>
      <c r="H64" s="19" cm="1">
        <f t="array" ref="H64">+SUMPRODUCT($E$6:$P$6/100,GBA!$C37:$N37)/D$6*100</f>
        <v>237.38783186482144</v>
      </c>
      <c r="I64" s="19" cm="1">
        <f t="array" ref="I64">+SUMPRODUCT($E$7:$P$7/100,GBA!$C37:$N37)/D$7*100</f>
        <v>238.74247707064922</v>
      </c>
      <c r="J64" s="19" cm="1">
        <f t="array" ref="J64">+SUMPRODUCT($E$8:$P$8/100,GBA!$C37:$N37)/D$8*100</f>
        <v>238.63891724482716</v>
      </c>
      <c r="K64" s="19" cm="1">
        <f t="array" ref="K64">+SUMPRODUCT($E$9:$P$9/100,GBA!$C37:$N37)/D$9*100</f>
        <v>238.09149915893587</v>
      </c>
      <c r="L64" s="19" cm="1">
        <f t="array" ref="L64">+SUMPRODUCT($E$10:$P$10/100,GBA!$C37:$N37)/D$10*100</f>
        <v>238.67925436057965</v>
      </c>
      <c r="M64" s="19" cm="1">
        <f t="array" ref="M64">+SUMPRODUCT($E$11:$P$11/100,GBA!$C37:$N37)/D$11*100</f>
        <v>238.67866674888197</v>
      </c>
      <c r="N64" s="19" cm="1">
        <f t="array" ref="N64">+SUMPRODUCT($E$12:$P$12/100,GBA!$C37:$N37)/D$12*100</f>
        <v>237.71435999041435</v>
      </c>
      <c r="O64" s="19" cm="1">
        <f t="array" ref="O64">+SUMPRODUCT(_xlfn.ANCHORARRAY($E$30)/100,$E64:$N64)/$D$14*100</f>
        <v>238.30588239000002</v>
      </c>
      <c r="Q64" s="24">
        <f t="shared" si="47"/>
        <v>3.8015039654313743E-2</v>
      </c>
      <c r="R64" s="24">
        <f t="shared" si="48"/>
        <v>3.8911290853539837E-2</v>
      </c>
      <c r="S64" s="24">
        <f t="shared" si="49"/>
        <v>3.7557030751261822E-2</v>
      </c>
      <c r="T64" s="24">
        <f t="shared" si="50"/>
        <v>3.8597905682847156E-2</v>
      </c>
      <c r="U64" s="24">
        <f t="shared" si="51"/>
        <v>3.8158629493181939E-2</v>
      </c>
      <c r="V64" s="24">
        <f t="shared" si="52"/>
        <v>3.7668269222796535E-2</v>
      </c>
      <c r="W64" s="24">
        <f t="shared" si="53"/>
        <v>3.8697592786527402E-2</v>
      </c>
      <c r="X64" s="24">
        <f t="shared" si="54"/>
        <v>3.8719691325318495E-2</v>
      </c>
      <c r="Y64" s="24">
        <f t="shared" si="55"/>
        <v>3.8790217794163029E-2</v>
      </c>
      <c r="Z64" s="24">
        <f t="shared" si="56"/>
        <v>3.9570156189934647E-2</v>
      </c>
      <c r="AA64" s="24">
        <f t="shared" si="57"/>
        <v>3.869705589930339E-2</v>
      </c>
      <c r="AB64" s="24">
        <f>+GBA!Y37</f>
        <v>3.8697442254365999E-2</v>
      </c>
      <c r="AD64" s="24">
        <f t="shared" si="59"/>
        <v>0.53919511835977652</v>
      </c>
      <c r="AE64" s="24">
        <f t="shared" si="60"/>
        <v>0.53957103158505237</v>
      </c>
      <c r="AF64" s="24">
        <f t="shared" si="61"/>
        <v>0.53542801072633206</v>
      </c>
      <c r="AG64" s="24">
        <f t="shared" si="62"/>
        <v>0.53490236826250936</v>
      </c>
      <c r="AH64" s="24">
        <f t="shared" si="63"/>
        <v>0.53644840653584991</v>
      </c>
      <c r="AI64" s="24">
        <f t="shared" si="64"/>
        <v>0.5345331161564324</v>
      </c>
      <c r="AJ64" s="24">
        <f t="shared" si="65"/>
        <v>0.5371269481239842</v>
      </c>
      <c r="AK64" s="24">
        <f t="shared" si="66"/>
        <v>0.53703736125429269</v>
      </c>
      <c r="AL64" s="24">
        <f t="shared" si="67"/>
        <v>0.53506827474220975</v>
      </c>
      <c r="AM64" s="24">
        <f t="shared" si="68"/>
        <v>0.53412264681583221</v>
      </c>
      <c r="AN64" s="24">
        <f t="shared" si="69"/>
        <v>0.53573662115213683</v>
      </c>
      <c r="AO64" s="24">
        <f>+GBA!AV37</f>
        <v>0.53573295131229526</v>
      </c>
      <c r="AQ64" s="24">
        <f t="shared" si="44"/>
        <v>-1.555116535620904E-3</v>
      </c>
      <c r="AR64" s="24">
        <f t="shared" si="70"/>
        <v>5.0724715439443013E-3</v>
      </c>
      <c r="AT64" s="19">
        <f t="shared" si="45"/>
        <v>239.09609521363132</v>
      </c>
      <c r="AU64" s="19">
        <f t="shared" si="46"/>
        <v>237.71435999041435</v>
      </c>
      <c r="AV64" s="53">
        <f t="shared" si="58"/>
        <v>1.3817352232169622E-2</v>
      </c>
    </row>
    <row r="65" spans="2:48" x14ac:dyDescent="0.25">
      <c r="B65" s="112">
        <f t="shared" si="42"/>
        <v>65</v>
      </c>
      <c r="D65" s="38">
        <f>+GBA!A38</f>
        <v>43709</v>
      </c>
      <c r="E65" s="19" cm="1">
        <f t="array" ref="E65">+SUMPRODUCT($E$3:$P$3/100,GBA!$C38:$N38)/D$3*100</f>
        <v>252.86945555232953</v>
      </c>
      <c r="F65" s="19" cm="1">
        <f t="array" ref="F65">+SUMPRODUCT($E$4:$P$4/100,GBA!$C38:$N38)/D$4*100</f>
        <v>251.77947625303995</v>
      </c>
      <c r="G65" s="19" cm="1">
        <f t="array" ref="G65">+SUMPRODUCT($E$5:$P$5/100,GBA!$C38:$N38)/D$5*100</f>
        <v>253.00909266085478</v>
      </c>
      <c r="H65" s="19" cm="1">
        <f t="array" ref="H65">+SUMPRODUCT($E$6:$P$6/100,GBA!$C38:$N38)/D$6*100</f>
        <v>251.09244753274899</v>
      </c>
      <c r="I65" s="19" cm="1">
        <f t="array" ref="I65">+SUMPRODUCT($E$7:$P$7/100,GBA!$C38:$N38)/D$7*100</f>
        <v>252.63850836963405</v>
      </c>
      <c r="J65" s="19" cm="1">
        <f t="array" ref="J65">+SUMPRODUCT($E$8:$P$8/100,GBA!$C38:$N38)/D$8*100</f>
        <v>252.2538648548958</v>
      </c>
      <c r="K65" s="19" cm="1">
        <f t="array" ref="K65">+SUMPRODUCT($E$9:$P$9/100,GBA!$C38:$N38)/D$9*100</f>
        <v>251.98509405457696</v>
      </c>
      <c r="L65" s="19" cm="1">
        <f t="array" ref="L65">+SUMPRODUCT($E$10:$P$10/100,GBA!$C38:$N38)/D$10*100</f>
        <v>252.56400711482905</v>
      </c>
      <c r="M65" s="19" cm="1">
        <f t="array" ref="M65">+SUMPRODUCT($E$11:$P$11/100,GBA!$C38:$N38)/D$11*100</f>
        <v>252.43502402260862</v>
      </c>
      <c r="N65" s="19" cm="1">
        <f t="array" ref="N65">+SUMPRODUCT($E$12:$P$12/100,GBA!$C38:$N38)/D$12*100</f>
        <v>251.66653103771367</v>
      </c>
      <c r="O65" s="19" cm="1">
        <f t="array" ref="O65">+SUMPRODUCT(_xlfn.ANCHORARRAY($E$30)/100,$E65:$N65)/$D$14*100</f>
        <v>252.14681551000001</v>
      </c>
      <c r="Q65" s="24">
        <f t="shared" si="47"/>
        <v>5.7605961010746665E-2</v>
      </c>
      <c r="R65" s="24">
        <f t="shared" si="48"/>
        <v>5.9179645355536881E-2</v>
      </c>
      <c r="S65" s="24">
        <f t="shared" si="49"/>
        <v>5.7365925382737437E-2</v>
      </c>
      <c r="T65" s="24">
        <f t="shared" si="50"/>
        <v>5.7730910469461438E-2</v>
      </c>
      <c r="U65" s="24">
        <f t="shared" si="51"/>
        <v>5.8205106479115143E-2</v>
      </c>
      <c r="V65" s="24">
        <f t="shared" si="52"/>
        <v>5.7052503285122791E-2</v>
      </c>
      <c r="W65" s="24">
        <f t="shared" si="53"/>
        <v>5.8354014925860564E-2</v>
      </c>
      <c r="X65" s="24">
        <f t="shared" si="54"/>
        <v>5.8173270196635096E-2</v>
      </c>
      <c r="Y65" s="24">
        <f t="shared" si="55"/>
        <v>5.7635470572658942E-2</v>
      </c>
      <c r="Z65" s="24">
        <f t="shared" si="56"/>
        <v>5.8693008903046184E-2</v>
      </c>
      <c r="AA65" s="24">
        <f t="shared" si="57"/>
        <v>5.808053490408005E-2</v>
      </c>
      <c r="AB65" s="24">
        <f>+GBA!Y38</f>
        <v>5.808182641795101E-2</v>
      </c>
      <c r="AD65" s="24">
        <f t="shared" si="59"/>
        <v>0.52610853046020645</v>
      </c>
      <c r="AE65" s="24">
        <f t="shared" si="60"/>
        <v>0.52648743065420289</v>
      </c>
      <c r="AF65" s="24">
        <f t="shared" si="61"/>
        <v>0.52456286205568636</v>
      </c>
      <c r="AG65" s="24">
        <f t="shared" si="62"/>
        <v>0.52022831837662742</v>
      </c>
      <c r="AH65" s="24">
        <f t="shared" si="63"/>
        <v>0.5249322496684985</v>
      </c>
      <c r="AI65" s="24">
        <f t="shared" si="64"/>
        <v>0.52217073048129015</v>
      </c>
      <c r="AJ65" s="24">
        <f t="shared" si="65"/>
        <v>0.52265874161508163</v>
      </c>
      <c r="AK65" s="24">
        <f t="shared" si="66"/>
        <v>0.52486144891328124</v>
      </c>
      <c r="AL65" s="24">
        <f t="shared" si="67"/>
        <v>0.5244928585468791</v>
      </c>
      <c r="AM65" s="24">
        <f t="shared" si="68"/>
        <v>0.52279046230955473</v>
      </c>
      <c r="AN65" s="24">
        <f t="shared" si="69"/>
        <v>0.52363584748146752</v>
      </c>
      <c r="AO65" s="24">
        <f>+GBA!AV38</f>
        <v>0.52364337970261721</v>
      </c>
      <c r="AQ65" s="24">
        <f t="shared" ref="AQ65:AQ96" si="71">+Q65-Z65</f>
        <v>-1.0870478922995197E-3</v>
      </c>
      <c r="AR65" s="24">
        <f t="shared" si="70"/>
        <v>3.3180681506517207E-3</v>
      </c>
      <c r="AT65" s="19">
        <f t="shared" si="45"/>
        <v>252.86945555232953</v>
      </c>
      <c r="AU65" s="19">
        <f t="shared" si="46"/>
        <v>251.66653103771367</v>
      </c>
      <c r="AV65" s="53">
        <f t="shared" si="58"/>
        <v>1.2029245146158551E-2</v>
      </c>
    </row>
    <row r="66" spans="2:48" x14ac:dyDescent="0.25">
      <c r="B66" s="112">
        <f t="shared" si="42"/>
        <v>66</v>
      </c>
      <c r="D66" s="38">
        <f>+GBA!A39</f>
        <v>43739</v>
      </c>
      <c r="E66" s="19" cm="1">
        <f t="array" ref="E66">+SUMPRODUCT($E$3:$P$3/100,GBA!$C39:$N39)/D$3*100</f>
        <v>260.49153113722025</v>
      </c>
      <c r="F66" s="19" cm="1">
        <f t="array" ref="F66">+SUMPRODUCT($E$4:$P$4/100,GBA!$C39:$N39)/D$4*100</f>
        <v>259.49997859718781</v>
      </c>
      <c r="G66" s="19" cm="1">
        <f t="array" ref="G66">+SUMPRODUCT($E$5:$P$5/100,GBA!$C39:$N39)/D$5*100</f>
        <v>260.6915360527899</v>
      </c>
      <c r="H66" s="19" cm="1">
        <f t="array" ref="H66">+SUMPRODUCT($E$6:$P$6/100,GBA!$C39:$N39)/D$6*100</f>
        <v>259.08572451211904</v>
      </c>
      <c r="I66" s="19" cm="1">
        <f t="array" ref="I66">+SUMPRODUCT($E$7:$P$7/100,GBA!$C39:$N39)/D$7*100</f>
        <v>260.41539436117347</v>
      </c>
      <c r="J66" s="19" cm="1">
        <f t="array" ref="J66">+SUMPRODUCT($E$8:$P$8/100,GBA!$C39:$N39)/D$8*100</f>
        <v>259.98137899651709</v>
      </c>
      <c r="K66" s="19" cm="1">
        <f t="array" ref="K66">+SUMPRODUCT($E$9:$P$9/100,GBA!$C39:$N39)/D$9*100</f>
        <v>259.84508419297174</v>
      </c>
      <c r="L66" s="19" cm="1">
        <f t="array" ref="L66">+SUMPRODUCT($E$10:$P$10/100,GBA!$C39:$N39)/D$10*100</f>
        <v>260.60975823653303</v>
      </c>
      <c r="M66" s="19" cm="1">
        <f t="array" ref="M66">+SUMPRODUCT($E$11:$P$11/100,GBA!$C39:$N39)/D$11*100</f>
        <v>260.60974022130785</v>
      </c>
      <c r="N66" s="19" cm="1">
        <f t="array" ref="N66">+SUMPRODUCT($E$12:$P$12/100,GBA!$C39:$N39)/D$12*100</f>
        <v>260.22114695572606</v>
      </c>
      <c r="O66" s="19" cm="1">
        <f t="array" ref="O66">+SUMPRODUCT(_xlfn.ANCHORARRAY($E$30)/100,$E66:$N66)/$D$14*100</f>
        <v>260.20873811000001</v>
      </c>
      <c r="Q66" s="24">
        <f t="shared" si="47"/>
        <v>3.014233398906252E-2</v>
      </c>
      <c r="R66" s="24">
        <f t="shared" si="48"/>
        <v>3.0663747732911695E-2</v>
      </c>
      <c r="S66" s="24">
        <f t="shared" ref="S66:S97" si="72">+G66/G65-1</f>
        <v>3.0364297627172743E-2</v>
      </c>
      <c r="T66" s="24">
        <f t="shared" ref="T66:T97" si="73">+H66/H65-1</f>
        <v>3.183400001836989E-2</v>
      </c>
      <c r="U66" s="24">
        <f t="shared" ref="U66:U97" si="74">+I66/I65-1</f>
        <v>3.078266271332275E-2</v>
      </c>
      <c r="V66" s="24">
        <f t="shared" ref="V66:V97" si="75">+J66/J65-1</f>
        <v>3.0633878081774535E-2</v>
      </c>
      <c r="W66" s="24">
        <f t="shared" ref="W66:W97" si="76">+K66/K65-1</f>
        <v>3.1192282098608581E-2</v>
      </c>
      <c r="X66" s="24">
        <f t="shared" ref="X66:X97" si="77">+L66/L65-1</f>
        <v>3.1856285515956095E-2</v>
      </c>
      <c r="Y66" s="24">
        <f t="shared" ref="Y66:Y97" si="78">+M66/M65-1</f>
        <v>3.2383446910152491E-2</v>
      </c>
      <c r="Z66" s="24">
        <f t="shared" ref="Z66:Z97" si="79">+N66/N65-1</f>
        <v>3.3991869648850592E-2</v>
      </c>
      <c r="AA66" s="24">
        <f t="shared" ref="AA66:AA97" si="80">+O66/O65-1</f>
        <v>3.1973128765055758E-2</v>
      </c>
      <c r="AB66" s="24">
        <f>+GBA!Y39</f>
        <v>3.1972863577848232E-2</v>
      </c>
      <c r="AD66" s="24">
        <f t="shared" si="59"/>
        <v>0.49300905778130533</v>
      </c>
      <c r="AE66" s="24">
        <f t="shared" si="60"/>
        <v>0.49553094019883459</v>
      </c>
      <c r="AF66" s="24">
        <f t="shared" si="61"/>
        <v>0.49310644570307516</v>
      </c>
      <c r="AG66" s="24">
        <f t="shared" si="62"/>
        <v>0.49275019554221355</v>
      </c>
      <c r="AH66" s="24">
        <f t="shared" si="63"/>
        <v>0.49547362216891666</v>
      </c>
      <c r="AI66" s="24">
        <f t="shared" si="64"/>
        <v>0.49313104855342216</v>
      </c>
      <c r="AJ66" s="24">
        <f t="shared" si="65"/>
        <v>0.49396750205647488</v>
      </c>
      <c r="AK66" s="24">
        <f t="shared" si="66"/>
        <v>0.49718036860276271</v>
      </c>
      <c r="AL66" s="24">
        <f t="shared" si="67"/>
        <v>0.49889061867577222</v>
      </c>
      <c r="AM66" s="24">
        <f t="shared" si="68"/>
        <v>0.5008578014803744</v>
      </c>
      <c r="AN66" s="24">
        <f t="shared" si="69"/>
        <v>0.49669971000035651</v>
      </c>
      <c r="AO66" s="24">
        <f>+GBA!AV39</f>
        <v>0.49670846205657715</v>
      </c>
      <c r="AQ66" s="24">
        <f t="shared" si="71"/>
        <v>-3.8495356597880726E-3</v>
      </c>
      <c r="AR66" s="24">
        <f t="shared" si="70"/>
        <v>-7.8487436990690718E-3</v>
      </c>
      <c r="AT66" s="19">
        <f t="shared" si="45"/>
        <v>260.49153113722025</v>
      </c>
      <c r="AU66" s="19">
        <f t="shared" si="46"/>
        <v>260.22114695572606</v>
      </c>
      <c r="AV66" s="53">
        <f t="shared" si="58"/>
        <v>2.7038418149416543E-3</v>
      </c>
    </row>
    <row r="67" spans="2:48" x14ac:dyDescent="0.25">
      <c r="B67" s="112">
        <f t="shared" si="42"/>
        <v>67</v>
      </c>
      <c r="D67" s="38">
        <f>+GBA!A40</f>
        <v>43770</v>
      </c>
      <c r="E67" s="19" cm="1">
        <f t="array" ref="E67">+SUMPRODUCT($E$3:$P$3/100,GBA!$C40:$N40)/D$3*100</f>
        <v>271.71312013444219</v>
      </c>
      <c r="F67" s="19" cm="1">
        <f t="array" ref="F67">+SUMPRODUCT($E$4:$P$4/100,GBA!$C40:$N40)/D$4*100</f>
        <v>270.73405665003702</v>
      </c>
      <c r="G67" s="19" cm="1">
        <f t="array" ref="G67">+SUMPRODUCT($E$5:$P$5/100,GBA!$C40:$N40)/D$5*100</f>
        <v>271.76765178946539</v>
      </c>
      <c r="H67" s="19" cm="1">
        <f t="array" ref="H67">+SUMPRODUCT($E$6:$P$6/100,GBA!$C40:$N40)/D$6*100</f>
        <v>269.82170914060345</v>
      </c>
      <c r="I67" s="19" cm="1">
        <f t="array" ref="I67">+SUMPRODUCT($E$7:$P$7/100,GBA!$C40:$N40)/D$7*100</f>
        <v>271.28747337056814</v>
      </c>
      <c r="J67" s="19" cm="1">
        <f t="array" ref="J67">+SUMPRODUCT($E$8:$P$8/100,GBA!$C40:$N40)/D$8*100</f>
        <v>270.87530104348684</v>
      </c>
      <c r="K67" s="19" cm="1">
        <f t="array" ref="K67">+SUMPRODUCT($E$9:$P$9/100,GBA!$C40:$N40)/D$9*100</f>
        <v>270.54405853808191</v>
      </c>
      <c r="L67" s="19" cm="1">
        <f t="array" ref="L67">+SUMPRODUCT($E$10:$P$10/100,GBA!$C40:$N40)/D$10*100</f>
        <v>271.25257879402216</v>
      </c>
      <c r="M67" s="19" cm="1">
        <f t="array" ref="M67">+SUMPRODUCT($E$11:$P$11/100,GBA!$C40:$N40)/D$11*100</f>
        <v>271.14319596598074</v>
      </c>
      <c r="N67" s="19" cm="1">
        <f t="array" ref="N67">+SUMPRODUCT($E$12:$P$12/100,GBA!$C40:$N40)/D$12*100</f>
        <v>270.17597037311714</v>
      </c>
      <c r="O67" s="19" cm="1">
        <f t="array" ref="O67">+SUMPRODUCT(_xlfn.ANCHORARRAY($E$30)/100,$E67:$N67)/$D$14*100</f>
        <v>270.79991866</v>
      </c>
      <c r="Q67" s="24">
        <f t="shared" si="47"/>
        <v>4.3078517555761531E-2</v>
      </c>
      <c r="R67" s="24">
        <f t="shared" si="48"/>
        <v>4.3291248475544108E-2</v>
      </c>
      <c r="S67" s="24">
        <f t="shared" si="72"/>
        <v>4.2487439003131122E-2</v>
      </c>
      <c r="T67" s="24">
        <f t="shared" si="73"/>
        <v>4.1437962854577126E-2</v>
      </c>
      <c r="U67" s="24">
        <f t="shared" si="74"/>
        <v>4.174898736714483E-2</v>
      </c>
      <c r="V67" s="24">
        <f t="shared" si="75"/>
        <v>4.1902701220442706E-2</v>
      </c>
      <c r="W67" s="24">
        <f t="shared" si="76"/>
        <v>4.1174434291643802E-2</v>
      </c>
      <c r="X67" s="24">
        <f t="shared" si="77"/>
        <v>4.0838150610728707E-2</v>
      </c>
      <c r="Y67" s="24">
        <f t="shared" si="78"/>
        <v>4.0418503681896034E-2</v>
      </c>
      <c r="Z67" s="24">
        <f t="shared" si="79"/>
        <v>3.8255243794943272E-2</v>
      </c>
      <c r="AA67" s="24">
        <f t="shared" si="80"/>
        <v>4.0702632151894624E-2</v>
      </c>
      <c r="AB67" s="24">
        <f>+GBA!Y40</f>
        <v>4.0704799698397576E-2</v>
      </c>
      <c r="AD67" s="24">
        <f t="shared" si="59"/>
        <v>0.51412777059019832</v>
      </c>
      <c r="AE67" s="24">
        <f t="shared" si="60"/>
        <v>0.51576386659377893</v>
      </c>
      <c r="AF67" s="24">
        <f t="shared" si="61"/>
        <v>0.51374999045666736</v>
      </c>
      <c r="AG67" s="24">
        <f t="shared" si="62"/>
        <v>0.51023079719483899</v>
      </c>
      <c r="AH67" s="24">
        <f t="shared" si="63"/>
        <v>0.51422296282750968</v>
      </c>
      <c r="AI67" s="24">
        <f t="shared" si="64"/>
        <v>0.51275742796108581</v>
      </c>
      <c r="AJ67" s="24">
        <f t="shared" si="65"/>
        <v>0.51160492498152221</v>
      </c>
      <c r="AK67" s="24">
        <f t="shared" si="66"/>
        <v>0.51486466485326621</v>
      </c>
      <c r="AL67" s="24">
        <f t="shared" si="67"/>
        <v>0.51581515889569984</v>
      </c>
      <c r="AM67" s="24">
        <f t="shared" si="68"/>
        <v>0.51413709295343568</v>
      </c>
      <c r="AN67" s="24">
        <f t="shared" si="69"/>
        <v>0.51389150143643803</v>
      </c>
      <c r="AO67" s="24">
        <f>+GBA!AV40</f>
        <v>0.5139000542272063</v>
      </c>
      <c r="AQ67" s="24">
        <f t="shared" si="71"/>
        <v>4.8232737608182585E-3</v>
      </c>
      <c r="AR67" s="24">
        <f t="shared" si="70"/>
        <v>-9.3223632373629073E-6</v>
      </c>
      <c r="AT67" s="19">
        <f t="shared" si="45"/>
        <v>271.71312013444219</v>
      </c>
      <c r="AU67" s="19">
        <f t="shared" si="46"/>
        <v>270.17597037311714</v>
      </c>
      <c r="AV67" s="53">
        <f t="shared" si="58"/>
        <v>1.5371497613250185E-2</v>
      </c>
    </row>
    <row r="68" spans="2:48" x14ac:dyDescent="0.25">
      <c r="B68" s="112">
        <f t="shared" si="42"/>
        <v>68</v>
      </c>
      <c r="D68" s="38">
        <f>+GBA!A41</f>
        <v>43800</v>
      </c>
      <c r="E68" s="19" cm="1">
        <f t="array" ref="E68">+SUMPRODUCT($E$3:$P$3/100,GBA!$C41:$N41)/D$3*100</f>
        <v>281.25667684224049</v>
      </c>
      <c r="F68" s="19" cm="1">
        <f t="array" ref="F68">+SUMPRODUCT($E$4:$P$4/100,GBA!$C41:$N41)/D$4*100</f>
        <v>280.30052211687132</v>
      </c>
      <c r="G68" s="19" cm="1">
        <f t="array" ref="G68">+SUMPRODUCT($E$5:$P$5/100,GBA!$C41:$N41)/D$5*100</f>
        <v>281.64373540924294</v>
      </c>
      <c r="H68" s="19" cm="1">
        <f t="array" ref="H68">+SUMPRODUCT($E$6:$P$6/100,GBA!$C41:$N41)/D$6*100</f>
        <v>279.83104116271625</v>
      </c>
      <c r="I68" s="19" cm="1">
        <f t="array" ref="I68">+SUMPRODUCT($E$7:$P$7/100,GBA!$C41:$N41)/D$7*100</f>
        <v>281.40357322792829</v>
      </c>
      <c r="J68" s="19" cm="1">
        <f t="array" ref="J68">+SUMPRODUCT($E$8:$P$8/100,GBA!$C41:$N41)/D$8*100</f>
        <v>280.99653107008413</v>
      </c>
      <c r="K68" s="19" cm="1">
        <f t="array" ref="K68">+SUMPRODUCT($E$9:$P$9/100,GBA!$C41:$N41)/D$9*100</f>
        <v>280.89681505369811</v>
      </c>
      <c r="L68" s="19" cm="1">
        <f t="array" ref="L68">+SUMPRODUCT($E$10:$P$10/100,GBA!$C41:$N41)/D$10*100</f>
        <v>281.80562671700767</v>
      </c>
      <c r="M68" s="19" cm="1">
        <f t="array" ref="M68">+SUMPRODUCT($E$11:$P$11/100,GBA!$C41:$N41)/D$11*100</f>
        <v>281.77080207075011</v>
      </c>
      <c r="N68" s="19" cm="1">
        <f t="array" ref="N68">+SUMPRODUCT($E$12:$P$12/100,GBA!$C41:$N41)/D$12*100</f>
        <v>281.01433734357312</v>
      </c>
      <c r="O68" s="19" cm="1">
        <f t="array" ref="O68">+SUMPRODUCT(_xlfn.ANCHORARRAY($E$30)/100,$E68:$N68)/$D$14*100</f>
        <v>281.17475066999998</v>
      </c>
      <c r="Q68" s="24">
        <f t="shared" si="47"/>
        <v>3.5123650646962545E-2</v>
      </c>
      <c r="R68" s="24">
        <f t="shared" si="48"/>
        <v>3.5335286536190447E-2</v>
      </c>
      <c r="S68" s="24">
        <f t="shared" si="72"/>
        <v>3.6340173507583007E-2</v>
      </c>
      <c r="T68" s="24">
        <f t="shared" si="73"/>
        <v>3.7096095988692124E-2</v>
      </c>
      <c r="U68" s="24">
        <f t="shared" si="74"/>
        <v>3.7289225822608962E-2</v>
      </c>
      <c r="V68" s="24">
        <f t="shared" si="75"/>
        <v>3.7364905503039614E-2</v>
      </c>
      <c r="W68" s="24">
        <f t="shared" si="76"/>
        <v>3.8266434574681041E-2</v>
      </c>
      <c r="X68" s="24">
        <f t="shared" si="77"/>
        <v>3.8904875927461946E-2</v>
      </c>
      <c r="Y68" s="24">
        <f t="shared" si="78"/>
        <v>3.9195547824488974E-2</v>
      </c>
      <c r="Z68" s="24">
        <f t="shared" si="79"/>
        <v>4.0115954633152651E-2</v>
      </c>
      <c r="AA68" s="24">
        <f t="shared" si="80"/>
        <v>3.8311798841512923E-2</v>
      </c>
      <c r="AB68" s="24">
        <f>+GBA!Y41</f>
        <v>3.8314354515238014E-2</v>
      </c>
      <c r="AD68" s="24">
        <f t="shared" si="59"/>
        <v>0.52800850637489316</v>
      </c>
      <c r="AE68" s="24">
        <f t="shared" si="60"/>
        <v>0.53037971013641605</v>
      </c>
      <c r="AF68" s="24">
        <f t="shared" si="61"/>
        <v>0.52714174688860016</v>
      </c>
      <c r="AG68" s="24">
        <f t="shared" si="62"/>
        <v>0.52597470315599648</v>
      </c>
      <c r="AH68" s="24">
        <f t="shared" si="63"/>
        <v>0.5287194672838651</v>
      </c>
      <c r="AI68" s="24">
        <f t="shared" si="64"/>
        <v>0.52751621319229214</v>
      </c>
      <c r="AJ68" s="24">
        <f t="shared" si="65"/>
        <v>0.52661365306815355</v>
      </c>
      <c r="AK68" s="24">
        <f t="shared" si="66"/>
        <v>0.52939287823488113</v>
      </c>
      <c r="AL68" s="24">
        <f t="shared" si="67"/>
        <v>0.53036458776300655</v>
      </c>
      <c r="AM68" s="24">
        <f t="shared" si="68"/>
        <v>0.52934951615942705</v>
      </c>
      <c r="AN68" s="24">
        <f t="shared" si="69"/>
        <v>0.52864642341285051</v>
      </c>
      <c r="AO68" s="24">
        <f>+GBA!AV41</f>
        <v>0.52865284571276971</v>
      </c>
      <c r="AQ68" s="24">
        <f t="shared" si="71"/>
        <v>-4.9923039861901053E-3</v>
      </c>
      <c r="AR68" s="24">
        <f t="shared" si="70"/>
        <v>-1.3410097845338864E-3</v>
      </c>
      <c r="AT68" s="19">
        <f t="shared" si="45"/>
        <v>281.25667684224049</v>
      </c>
      <c r="AU68" s="19">
        <f t="shared" si="46"/>
        <v>281.01433734357312</v>
      </c>
      <c r="AV68" s="53">
        <f t="shared" si="58"/>
        <v>2.4233949866738769E-3</v>
      </c>
    </row>
    <row r="69" spans="2:48" x14ac:dyDescent="0.25">
      <c r="B69" s="112">
        <f t="shared" si="42"/>
        <v>69</v>
      </c>
      <c r="D69" s="38">
        <f>+GBA!A42</f>
        <v>43831</v>
      </c>
      <c r="E69" s="19" cm="1">
        <f t="array" ref="E69">+SUMPRODUCT($E$3:$P$3/100,GBA!$C42:$N42)/D$3*100</f>
        <v>288.01380250363013</v>
      </c>
      <c r="F69" s="19" cm="1">
        <f t="array" ref="F69">+SUMPRODUCT($E$4:$P$4/100,GBA!$C42:$N42)/D$4*100</f>
        <v>287.21953498784046</v>
      </c>
      <c r="G69" s="19" cm="1">
        <f t="array" ref="G69">+SUMPRODUCT($E$5:$P$5/100,GBA!$C42:$N42)/D$5*100</f>
        <v>287.64800902687841</v>
      </c>
      <c r="H69" s="19" cm="1">
        <f t="array" ref="H69">+SUMPRODUCT($E$6:$P$6/100,GBA!$C42:$N42)/D$6*100</f>
        <v>285.9416699649023</v>
      </c>
      <c r="I69" s="19" cm="1">
        <f t="array" ref="I69">+SUMPRODUCT($E$7:$P$7/100,GBA!$C42:$N42)/D$7*100</f>
        <v>287.40094366064881</v>
      </c>
      <c r="J69" s="19" cm="1">
        <f t="array" ref="J69">+SUMPRODUCT($E$8:$P$8/100,GBA!$C42:$N42)/D$8*100</f>
        <v>286.80229311273939</v>
      </c>
      <c r="K69" s="19" cm="1">
        <f t="array" ref="K69">+SUMPRODUCT($E$9:$P$9/100,GBA!$C42:$N42)/D$9*100</f>
        <v>286.38737619655672</v>
      </c>
      <c r="L69" s="19" cm="1">
        <f t="array" ref="L69">+SUMPRODUCT($E$10:$P$10/100,GBA!$C42:$N42)/D$10*100</f>
        <v>286.74939363964626</v>
      </c>
      <c r="M69" s="19" cm="1">
        <f t="array" ref="M69">+SUMPRODUCT($E$11:$P$11/100,GBA!$C42:$N42)/D$11*100</f>
        <v>286.65085616951507</v>
      </c>
      <c r="N69" s="19" cm="1">
        <f t="array" ref="N69">+SUMPRODUCT($E$12:$P$12/100,GBA!$C42:$N42)/D$12*100</f>
        <v>285.35729915230183</v>
      </c>
      <c r="O69" s="19" cm="1">
        <f t="array" ref="O69">+SUMPRODUCT(_xlfn.ANCHORARRAY($E$30)/100,$E69:$N69)/$D$14*100</f>
        <v>286.48802019999999</v>
      </c>
      <c r="Q69" s="24">
        <f t="shared" si="47"/>
        <v>2.4024765339810017E-2</v>
      </c>
      <c r="R69" s="24">
        <f t="shared" si="48"/>
        <v>2.4684266795922172E-2</v>
      </c>
      <c r="S69" s="24">
        <f t="shared" si="72"/>
        <v>2.1318683367520963E-2</v>
      </c>
      <c r="T69" s="24">
        <f t="shared" si="73"/>
        <v>2.1836851182756467E-2</v>
      </c>
      <c r="U69" s="24">
        <f t="shared" si="74"/>
        <v>2.1312346406713312E-2</v>
      </c>
      <c r="V69" s="24">
        <f t="shared" si="75"/>
        <v>2.0661329947903262E-2</v>
      </c>
      <c r="W69" s="24">
        <f t="shared" si="76"/>
        <v>1.9546541109086712E-2</v>
      </c>
      <c r="X69" s="24">
        <f t="shared" si="77"/>
        <v>1.7543180312730833E-2</v>
      </c>
      <c r="Y69" s="24">
        <f t="shared" si="78"/>
        <v>1.7319232734197998E-2</v>
      </c>
      <c r="Z69" s="24">
        <f t="shared" si="79"/>
        <v>1.5454591569180165E-2</v>
      </c>
      <c r="AA69" s="24">
        <f t="shared" si="80"/>
        <v>1.8896680862485749E-2</v>
      </c>
      <c r="AB69" s="24">
        <f>+GBA!Y42</f>
        <v>1.889838269420574E-2</v>
      </c>
      <c r="AD69" s="24">
        <f t="shared" si="59"/>
        <v>0.52040920348207909</v>
      </c>
      <c r="AE69" s="24">
        <f t="shared" si="60"/>
        <v>0.52331297653371212</v>
      </c>
      <c r="AF69" s="24">
        <f t="shared" si="61"/>
        <v>0.51678141743819395</v>
      </c>
      <c r="AG69" s="24">
        <f t="shared" si="62"/>
        <v>0.51480594933418611</v>
      </c>
      <c r="AH69" s="24">
        <f t="shared" si="63"/>
        <v>0.51718895070757331</v>
      </c>
      <c r="AI69" s="24">
        <f t="shared" si="64"/>
        <v>0.51601286891482978</v>
      </c>
      <c r="AJ69" s="24">
        <f t="shared" si="65"/>
        <v>0.51318849505516706</v>
      </c>
      <c r="AK69" s="24">
        <f t="shared" si="66"/>
        <v>0.51415026405233721</v>
      </c>
      <c r="AL69" s="24">
        <f t="shared" si="67"/>
        <v>0.5147949485458907</v>
      </c>
      <c r="AM69" s="24">
        <f t="shared" si="68"/>
        <v>0.51163399759518935</v>
      </c>
      <c r="AN69" s="24">
        <f t="shared" si="69"/>
        <v>0.51483329530163724</v>
      </c>
      <c r="AO69" s="24">
        <f>+GBA!AV42</f>
        <v>0.51483632925769185</v>
      </c>
      <c r="AQ69" s="24">
        <f t="shared" si="71"/>
        <v>8.570173770629852E-3</v>
      </c>
      <c r="AR69" s="24">
        <f t="shared" si="70"/>
        <v>8.7752058868897365E-3</v>
      </c>
      <c r="AT69" s="19">
        <f t="shared" si="45"/>
        <v>288.01380250363013</v>
      </c>
      <c r="AU69" s="19">
        <f t="shared" si="46"/>
        <v>285.35729915230183</v>
      </c>
      <c r="AV69" s="53">
        <f t="shared" si="58"/>
        <v>2.6565033513282987E-2</v>
      </c>
    </row>
    <row r="70" spans="2:48" x14ac:dyDescent="0.25">
      <c r="B70" s="112">
        <f t="shared" si="42"/>
        <v>70</v>
      </c>
      <c r="D70" s="38">
        <f>+GBA!A43</f>
        <v>43862</v>
      </c>
      <c r="E70" s="19" cm="1">
        <f t="array" ref="E70">+SUMPRODUCT($E$3:$P$3/100,GBA!$C43:$N43)/D$3*100</f>
        <v>293.67055673598963</v>
      </c>
      <c r="F70" s="19" cm="1">
        <f t="array" ref="F70">+SUMPRODUCT($E$4:$P$4/100,GBA!$C43:$N43)/D$4*100</f>
        <v>292.77509123645922</v>
      </c>
      <c r="G70" s="19" cm="1">
        <f t="array" ref="G70">+SUMPRODUCT($E$5:$P$5/100,GBA!$C43:$N43)/D$5*100</f>
        <v>293.04944721110053</v>
      </c>
      <c r="H70" s="19" cm="1">
        <f t="array" ref="H70">+SUMPRODUCT($E$6:$P$6/100,GBA!$C43:$N43)/D$6*100</f>
        <v>291.36871130042891</v>
      </c>
      <c r="I70" s="19" cm="1">
        <f t="array" ref="I70">+SUMPRODUCT($E$7:$P$7/100,GBA!$C43:$N43)/D$7*100</f>
        <v>292.89465845935518</v>
      </c>
      <c r="J70" s="19" cm="1">
        <f t="array" ref="J70">+SUMPRODUCT($E$8:$P$8/100,GBA!$C43:$N43)/D$8*100</f>
        <v>292.21760164938735</v>
      </c>
      <c r="K70" s="19" cm="1">
        <f t="array" ref="K70">+SUMPRODUCT($E$9:$P$9/100,GBA!$C43:$N43)/D$9*100</f>
        <v>291.66785790956516</v>
      </c>
      <c r="L70" s="19" cm="1">
        <f t="array" ref="L70">+SUMPRODUCT($E$10:$P$10/100,GBA!$C43:$N43)/D$10*100</f>
        <v>291.91343432072529</v>
      </c>
      <c r="M70" s="19" cm="1">
        <f t="array" ref="M70">+SUMPRODUCT($E$11:$P$11/100,GBA!$C43:$N43)/D$11*100</f>
        <v>291.76531063026488</v>
      </c>
      <c r="N70" s="19" cm="1">
        <f t="array" ref="N70">+SUMPRODUCT($E$12:$P$12/100,GBA!$C43:$N43)/D$12*100</f>
        <v>290.35407056788483</v>
      </c>
      <c r="O70" s="19" cm="1">
        <f t="array" ref="O70">+SUMPRODUCT(_xlfn.ANCHORARRAY($E$30)/100,$E70:$N70)/$D$14*100</f>
        <v>291.73367337000002</v>
      </c>
      <c r="Q70" s="24">
        <f t="shared" si="47"/>
        <v>1.9640566470032983E-2</v>
      </c>
      <c r="R70" s="24">
        <f t="shared" si="48"/>
        <v>1.9342543148584745E-2</v>
      </c>
      <c r="S70" s="24">
        <f t="shared" si="72"/>
        <v>1.8777943927007712E-2</v>
      </c>
      <c r="T70" s="24">
        <f t="shared" si="73"/>
        <v>1.8979539904739218E-2</v>
      </c>
      <c r="U70" s="24">
        <f t="shared" si="74"/>
        <v>1.9115159222278466E-2</v>
      </c>
      <c r="V70" s="24">
        <f t="shared" si="75"/>
        <v>1.8881677959664112E-2</v>
      </c>
      <c r="W70" s="24">
        <f t="shared" si="76"/>
        <v>1.8438248861165851E-2</v>
      </c>
      <c r="X70" s="24">
        <f t="shared" si="77"/>
        <v>1.8008898346856261E-2</v>
      </c>
      <c r="Y70" s="24">
        <f t="shared" si="78"/>
        <v>1.784210425565691E-2</v>
      </c>
      <c r="Z70" s="24">
        <f t="shared" si="79"/>
        <v>1.7510578598923798E-2</v>
      </c>
      <c r="AA70" s="24">
        <f t="shared" si="80"/>
        <v>1.8310200776765484E-2</v>
      </c>
      <c r="AB70" s="24">
        <f>+GBA!Y43</f>
        <v>1.8310154619005869E-2</v>
      </c>
      <c r="AD70" s="24">
        <f t="shared" si="59"/>
        <v>0.48783553428431392</v>
      </c>
      <c r="AE70" s="24">
        <f t="shared" si="60"/>
        <v>0.4919979856343546</v>
      </c>
      <c r="AF70" s="24">
        <f t="shared" si="61"/>
        <v>0.4847865913361693</v>
      </c>
      <c r="AG70" s="24">
        <f t="shared" si="62"/>
        <v>0.48618410494488029</v>
      </c>
      <c r="AH70" s="24">
        <f t="shared" si="63"/>
        <v>0.48690455565594593</v>
      </c>
      <c r="AI70" s="24">
        <f t="shared" si="64"/>
        <v>0.48652728236878739</v>
      </c>
      <c r="AJ70" s="24">
        <f t="shared" si="65"/>
        <v>0.48509569049745038</v>
      </c>
      <c r="AK70" s="24">
        <f t="shared" si="66"/>
        <v>0.48505109675314784</v>
      </c>
      <c r="AL70" s="24">
        <f t="shared" si="67"/>
        <v>0.48560287078246223</v>
      </c>
      <c r="AM70" s="24">
        <f t="shared" si="68"/>
        <v>0.48426724435283797</v>
      </c>
      <c r="AN70" s="24">
        <f t="shared" si="69"/>
        <v>0.4857262361877428</v>
      </c>
      <c r="AO70" s="24">
        <f>+GBA!AV43</f>
        <v>0.48572746851823467</v>
      </c>
      <c r="AQ70" s="24">
        <f t="shared" si="71"/>
        <v>2.1299878711091846E-3</v>
      </c>
      <c r="AR70" s="24">
        <f t="shared" si="70"/>
        <v>3.5682899314759542E-3</v>
      </c>
      <c r="AT70" s="19">
        <f t="shared" si="45"/>
        <v>293.67055673598963</v>
      </c>
      <c r="AU70" s="19">
        <f t="shared" si="46"/>
        <v>290.35407056788483</v>
      </c>
      <c r="AV70" s="53">
        <f t="shared" si="58"/>
        <v>3.3164861681048041E-2</v>
      </c>
    </row>
    <row r="71" spans="2:48" x14ac:dyDescent="0.25">
      <c r="B71" s="112">
        <f t="shared" si="42"/>
        <v>71</v>
      </c>
      <c r="D71" s="38">
        <f>+GBA!A44</f>
        <v>43891</v>
      </c>
      <c r="E71" s="19" cm="1">
        <f t="array" ref="E71">+SUMPRODUCT($E$3:$P$3/100,GBA!$C44:$N44)/D$3*100</f>
        <v>304.20373490487998</v>
      </c>
      <c r="F71" s="19" cm="1">
        <f t="array" ref="F71">+SUMPRODUCT($E$4:$P$4/100,GBA!$C44:$N44)/D$4*100</f>
        <v>303.17987741962429</v>
      </c>
      <c r="G71" s="19" cm="1">
        <f t="array" ref="G71">+SUMPRODUCT($E$5:$P$5/100,GBA!$C44:$N44)/D$5*100</f>
        <v>303.91000125840088</v>
      </c>
      <c r="H71" s="19" cm="1">
        <f t="array" ref="H71">+SUMPRODUCT($E$6:$P$6/100,GBA!$C44:$N44)/D$6*100</f>
        <v>301.88370010098777</v>
      </c>
      <c r="I71" s="19" cm="1">
        <f t="array" ref="I71">+SUMPRODUCT($E$7:$P$7/100,GBA!$C44:$N44)/D$7*100</f>
        <v>303.30606392693556</v>
      </c>
      <c r="J71" s="19" cm="1">
        <f t="array" ref="J71">+SUMPRODUCT($E$8:$P$8/100,GBA!$C44:$N44)/D$8*100</f>
        <v>303.543927789387</v>
      </c>
      <c r="K71" s="19" cm="1">
        <f t="array" ref="K71">+SUMPRODUCT($E$9:$P$9/100,GBA!$C44:$N44)/D$9*100</f>
        <v>302.06749976012946</v>
      </c>
      <c r="L71" s="19" cm="1">
        <f t="array" ref="L71">+SUMPRODUCT($E$10:$P$10/100,GBA!$C44:$N44)/D$10*100</f>
        <v>302.34113220001586</v>
      </c>
      <c r="M71" s="19" cm="1">
        <f t="array" ref="M71">+SUMPRODUCT($E$11:$P$11/100,GBA!$C44:$N44)/D$11*100</f>
        <v>302.46199672552672</v>
      </c>
      <c r="N71" s="19" cm="1">
        <f t="array" ref="N71">+SUMPRODUCT($E$12:$P$12/100,GBA!$C44:$N44)/D$12*100</f>
        <v>300.41048687647117</v>
      </c>
      <c r="O71" s="19" cm="1">
        <f t="array" ref="O71">+SUMPRODUCT(_xlfn.ANCHORARRAY($E$30)/100,$E71:$N71)/$D$14*100</f>
        <v>302.22583320000001</v>
      </c>
      <c r="Q71" s="24">
        <f t="shared" si="47"/>
        <v>3.5867327954023365E-2</v>
      </c>
      <c r="R71" s="24">
        <f t="shared" si="48"/>
        <v>3.553849522930097E-2</v>
      </c>
      <c r="S71" s="24">
        <f t="shared" si="72"/>
        <v>3.706048296851705E-2</v>
      </c>
      <c r="T71" s="24">
        <f t="shared" si="73"/>
        <v>3.6088256538008734E-2</v>
      </c>
      <c r="U71" s="24">
        <f t="shared" si="74"/>
        <v>3.5546587030111931E-2</v>
      </c>
      <c r="V71" s="24">
        <f t="shared" si="75"/>
        <v>3.875990383902117E-2</v>
      </c>
      <c r="W71" s="24">
        <f t="shared" si="76"/>
        <v>3.5655769288739592E-2</v>
      </c>
      <c r="X71" s="24">
        <f t="shared" si="77"/>
        <v>3.5721884138548043E-2</v>
      </c>
      <c r="Y71" s="24">
        <f t="shared" si="78"/>
        <v>3.6661952965399092E-2</v>
      </c>
      <c r="Z71" s="24">
        <f t="shared" si="79"/>
        <v>3.4635010588684567E-2</v>
      </c>
      <c r="AA71" s="24">
        <f t="shared" si="80"/>
        <v>3.5964856949142865E-2</v>
      </c>
      <c r="AB71" s="24">
        <f>+GBA!Y44</f>
        <v>3.5958414599450705E-2</v>
      </c>
      <c r="AD71" s="24">
        <f t="shared" si="59"/>
        <v>0.46753400654568589</v>
      </c>
      <c r="AE71" s="24">
        <f t="shared" si="60"/>
        <v>0.47266376842195257</v>
      </c>
      <c r="AF71" s="24">
        <f t="shared" si="61"/>
        <v>0.46665120572157792</v>
      </c>
      <c r="AG71" s="24">
        <f t="shared" si="62"/>
        <v>0.46794803964074183</v>
      </c>
      <c r="AH71" s="24">
        <f t="shared" si="63"/>
        <v>0.46882880225776757</v>
      </c>
      <c r="AI71" s="24">
        <f t="shared" si="64"/>
        <v>0.4695691326176652</v>
      </c>
      <c r="AJ71" s="24">
        <f t="shared" si="65"/>
        <v>0.46771448245390901</v>
      </c>
      <c r="AK71" s="24">
        <f t="shared" si="66"/>
        <v>0.4679999431589299</v>
      </c>
      <c r="AL71" s="24">
        <f t="shared" si="67"/>
        <v>0.4698659196138999</v>
      </c>
      <c r="AM71" s="24">
        <f t="shared" si="68"/>
        <v>0.46883552680624474</v>
      </c>
      <c r="AN71" s="24">
        <f t="shared" si="69"/>
        <v>0.46877540614969626</v>
      </c>
      <c r="AO71" s="24">
        <f>+GBA!AV44</f>
        <v>0.46877817191116788</v>
      </c>
      <c r="AQ71" s="24">
        <f t="shared" si="71"/>
        <v>1.2323173653387975E-3</v>
      </c>
      <c r="AR71" s="24">
        <f t="shared" si="70"/>
        <v>-1.3015202605588527E-3</v>
      </c>
      <c r="AT71" s="19">
        <f t="shared" si="45"/>
        <v>304.20373490487998</v>
      </c>
      <c r="AU71" s="19">
        <f t="shared" si="46"/>
        <v>300.41048687647117</v>
      </c>
      <c r="AV71" s="53">
        <f t="shared" si="58"/>
        <v>3.7932480284088133E-2</v>
      </c>
    </row>
    <row r="72" spans="2:48" x14ac:dyDescent="0.25">
      <c r="B72" s="112">
        <f t="shared" si="42"/>
        <v>72</v>
      </c>
      <c r="D72" s="38">
        <f>+GBA!A45</f>
        <v>43922</v>
      </c>
      <c r="E72" s="19" cm="1">
        <f t="array" ref="E72">+SUMPRODUCT($E$3:$P$3/100,GBA!$C45:$N45)/D$3*100</f>
        <v>309.40248108786977</v>
      </c>
      <c r="F72" s="19" cm="1">
        <f t="array" ref="F72">+SUMPRODUCT($E$4:$P$4/100,GBA!$C45:$N45)/D$4*100</f>
        <v>308.4403584384948</v>
      </c>
      <c r="G72" s="19" cm="1">
        <f t="array" ref="G72">+SUMPRODUCT($E$5:$P$5/100,GBA!$C45:$N45)/D$5*100</f>
        <v>308.51463724364703</v>
      </c>
      <c r="H72" s="19" cm="1">
        <f t="array" ref="H72">+SUMPRODUCT($E$6:$P$6/100,GBA!$C45:$N45)/D$6*100</f>
        <v>306.45327773158215</v>
      </c>
      <c r="I72" s="19" cm="1">
        <f t="array" ref="I72">+SUMPRODUCT($E$7:$P$7/100,GBA!$C45:$N45)/D$7*100</f>
        <v>307.91349311059111</v>
      </c>
      <c r="J72" s="19" cm="1">
        <f t="array" ref="J72">+SUMPRODUCT($E$8:$P$8/100,GBA!$C45:$N45)/D$8*100</f>
        <v>307.79521452242705</v>
      </c>
      <c r="K72" s="19" cm="1">
        <f t="array" ref="K72">+SUMPRODUCT($E$9:$P$9/100,GBA!$C45:$N45)/D$9*100</f>
        <v>306.41587495524539</v>
      </c>
      <c r="L72" s="19" cm="1">
        <f t="array" ref="L72">+SUMPRODUCT($E$10:$P$10/100,GBA!$C45:$N45)/D$10*100</f>
        <v>306.48690030064859</v>
      </c>
      <c r="M72" s="19" cm="1">
        <f t="array" ref="M72">+SUMPRODUCT($E$11:$P$11/100,GBA!$C45:$N45)/D$11*100</f>
        <v>306.37426709055148</v>
      </c>
      <c r="N72" s="19" cm="1">
        <f t="array" ref="N72">+SUMPRODUCT($E$12:$P$12/100,GBA!$C45:$N45)/D$12*100</f>
        <v>304.11476614413931</v>
      </c>
      <c r="O72" s="19" cm="1">
        <f t="array" ref="O72">+SUMPRODUCT(_xlfn.ANCHORARRAY($E$30)/100,$E72:$N72)/$D$14*100</f>
        <v>306.44695801</v>
      </c>
      <c r="Q72" s="24">
        <f t="shared" si="47"/>
        <v>1.708968558395707E-2</v>
      </c>
      <c r="R72" s="24">
        <f t="shared" si="48"/>
        <v>1.7351022975675923E-2</v>
      </c>
      <c r="S72" s="24">
        <f t="shared" si="72"/>
        <v>1.5151314422624296E-2</v>
      </c>
      <c r="T72" s="24">
        <f t="shared" si="73"/>
        <v>1.5136880954704557E-2</v>
      </c>
      <c r="U72" s="24">
        <f t="shared" si="74"/>
        <v>1.5190692609315715E-2</v>
      </c>
      <c r="V72" s="24">
        <f t="shared" si="75"/>
        <v>1.4005507420296048E-2</v>
      </c>
      <c r="W72" s="24">
        <f t="shared" si="76"/>
        <v>1.4395375863238913E-2</v>
      </c>
      <c r="X72" s="24">
        <f t="shared" si="77"/>
        <v>1.3712219936684145E-2</v>
      </c>
      <c r="Y72" s="24">
        <f t="shared" si="78"/>
        <v>1.2934750174829368E-2</v>
      </c>
      <c r="Z72" s="24">
        <f t="shared" si="79"/>
        <v>1.2330725555500743E-2</v>
      </c>
      <c r="AA72" s="24">
        <f t="shared" si="80"/>
        <v>1.3966790215469871E-2</v>
      </c>
      <c r="AB72" s="24">
        <f>+GBA!Y45</f>
        <v>1.3965973965299083E-2</v>
      </c>
      <c r="AD72" s="24">
        <f t="shared" si="59"/>
        <v>0.44819980178913599</v>
      </c>
      <c r="AE72" s="24">
        <f t="shared" si="60"/>
        <v>0.45355868395468302</v>
      </c>
      <c r="AF72" s="24">
        <f t="shared" si="61"/>
        <v>0.44371009913418114</v>
      </c>
      <c r="AG72" s="24">
        <f t="shared" si="62"/>
        <v>0.44456592260512551</v>
      </c>
      <c r="AH72" s="24">
        <f t="shared" si="63"/>
        <v>0.44507336380893725</v>
      </c>
      <c r="AI72" s="24">
        <f t="shared" si="64"/>
        <v>0.44439360291964247</v>
      </c>
      <c r="AJ72" s="24">
        <f t="shared" si="65"/>
        <v>0.44172889295569107</v>
      </c>
      <c r="AK72" s="24">
        <f t="shared" si="66"/>
        <v>0.44076687051045704</v>
      </c>
      <c r="AL72" s="24">
        <f t="shared" si="67"/>
        <v>0.44199144793087042</v>
      </c>
      <c r="AM72" s="24">
        <f t="shared" si="68"/>
        <v>0.43831079097640391</v>
      </c>
      <c r="AN72" s="24">
        <f t="shared" si="69"/>
        <v>0.4424660469249222</v>
      </c>
      <c r="AO72" s="24">
        <f>+GBA!AV45</f>
        <v>0.44247009488017963</v>
      </c>
      <c r="AQ72" s="24">
        <f t="shared" si="71"/>
        <v>4.7589600284563272E-3</v>
      </c>
      <c r="AR72" s="24">
        <f t="shared" si="70"/>
        <v>9.8890108127320797E-3</v>
      </c>
      <c r="AT72" s="19">
        <f t="shared" si="45"/>
        <v>309.40248108786977</v>
      </c>
      <c r="AU72" s="19">
        <f t="shared" si="46"/>
        <v>304.11476614413931</v>
      </c>
      <c r="AV72" s="53">
        <f t="shared" si="58"/>
        <v>5.2877149437304372E-2</v>
      </c>
    </row>
    <row r="73" spans="2:48" x14ac:dyDescent="0.25">
      <c r="B73" s="112">
        <f t="shared" si="42"/>
        <v>73</v>
      </c>
      <c r="D73" s="38">
        <f>+GBA!A46</f>
        <v>43952</v>
      </c>
      <c r="E73" s="19" cm="1">
        <f t="array" ref="E73">+SUMPRODUCT($E$3:$P$3/100,GBA!$C46:$N46)/D$3*100</f>
        <v>313.91145363370487</v>
      </c>
      <c r="F73" s="19" cm="1">
        <f t="array" ref="F73">+SUMPRODUCT($E$4:$P$4/100,GBA!$C46:$N46)/D$4*100</f>
        <v>313.17343365278828</v>
      </c>
      <c r="G73" s="19" cm="1">
        <f t="array" ref="G73">+SUMPRODUCT($E$5:$P$5/100,GBA!$C46:$N46)/D$5*100</f>
        <v>313.1413206673036</v>
      </c>
      <c r="H73" s="19" cm="1">
        <f t="array" ref="H73">+SUMPRODUCT($E$6:$P$6/100,GBA!$C46:$N46)/D$6*100</f>
        <v>310.89609939865528</v>
      </c>
      <c r="I73" s="19" cm="1">
        <f t="array" ref="I73">+SUMPRODUCT($E$7:$P$7/100,GBA!$C46:$N46)/D$7*100</f>
        <v>312.58941461089984</v>
      </c>
      <c r="J73" s="19" cm="1">
        <f t="array" ref="J73">+SUMPRODUCT($E$8:$P$8/100,GBA!$C46:$N46)/D$8*100</f>
        <v>312.29181086079399</v>
      </c>
      <c r="K73" s="19" cm="1">
        <f t="array" ref="K73">+SUMPRODUCT($E$9:$P$9/100,GBA!$C46:$N46)/D$9*100</f>
        <v>311.11844814635504</v>
      </c>
      <c r="L73" s="19" cm="1">
        <f t="array" ref="L73">+SUMPRODUCT($E$10:$P$10/100,GBA!$C46:$N46)/D$10*100</f>
        <v>311.16564390449975</v>
      </c>
      <c r="M73" s="19" cm="1">
        <f t="array" ref="M73">+SUMPRODUCT($E$11:$P$11/100,GBA!$C46:$N46)/D$11*100</f>
        <v>310.83565796661696</v>
      </c>
      <c r="N73" s="19" cm="1">
        <f t="array" ref="N73">+SUMPRODUCT($E$12:$P$12/100,GBA!$C46:$N46)/D$12*100</f>
        <v>308.94952242282244</v>
      </c>
      <c r="O73" s="19" cm="1">
        <f t="array" ref="O73">+SUMPRODUCT(_xlfn.ANCHORARRAY($E$30)/100,$E73:$N73)/$D$14*100</f>
        <v>311.09171538999999</v>
      </c>
      <c r="Q73" s="24">
        <f t="shared" si="47"/>
        <v>1.4573162212472957E-2</v>
      </c>
      <c r="R73" s="24">
        <f t="shared" si="48"/>
        <v>1.5345187764192358E-2</v>
      </c>
      <c r="S73" s="24">
        <f t="shared" si="72"/>
        <v>1.4996641536987099E-2</v>
      </c>
      <c r="T73" s="24">
        <f t="shared" si="73"/>
        <v>1.44975498384603E-2</v>
      </c>
      <c r="U73" s="24">
        <f t="shared" si="74"/>
        <v>1.5185828503557319E-2</v>
      </c>
      <c r="V73" s="24">
        <f t="shared" si="75"/>
        <v>1.4609052143139456E-2</v>
      </c>
      <c r="W73" s="24">
        <f t="shared" si="76"/>
        <v>1.5347028582629818E-2</v>
      </c>
      <c r="X73" s="24">
        <f t="shared" si="77"/>
        <v>1.5265721305744329E-2</v>
      </c>
      <c r="Y73" s="24">
        <f t="shared" si="78"/>
        <v>1.4561898159504594E-2</v>
      </c>
      <c r="Z73" s="24">
        <f t="shared" si="79"/>
        <v>1.5897801806807443E-2</v>
      </c>
      <c r="AA73" s="24">
        <f t="shared" si="80"/>
        <v>1.5156806940300749E-2</v>
      </c>
      <c r="AB73" s="24">
        <f>+GBA!Y46</f>
        <v>1.5153942769465356E-2</v>
      </c>
      <c r="AD73" s="24">
        <f t="shared" si="59"/>
        <v>0.42814607887644685</v>
      </c>
      <c r="AE73" s="24">
        <f t="shared" si="60"/>
        <v>0.43466067831345767</v>
      </c>
      <c r="AF73" s="24">
        <f t="shared" si="61"/>
        <v>0.42320375644580865</v>
      </c>
      <c r="AG73" s="24">
        <f t="shared" si="62"/>
        <v>0.42426350389711609</v>
      </c>
      <c r="AH73" s="24">
        <f t="shared" si="63"/>
        <v>0.42523323665481194</v>
      </c>
      <c r="AI73" s="24">
        <f t="shared" si="64"/>
        <v>0.42310199467431242</v>
      </c>
      <c r="AJ73" s="24">
        <f t="shared" si="65"/>
        <v>0.42138101037370856</v>
      </c>
      <c r="AK73" s="24">
        <f t="shared" si="66"/>
        <v>0.41909375841459662</v>
      </c>
      <c r="AL73" s="24">
        <f t="shared" si="67"/>
        <v>0.4188864994154482</v>
      </c>
      <c r="AM73" s="24">
        <f t="shared" si="68"/>
        <v>0.41687524818826294</v>
      </c>
      <c r="AN73" s="24">
        <f t="shared" si="69"/>
        <v>0.4212940881262357</v>
      </c>
      <c r="AO73" s="24">
        <f>+GBA!AV46</f>
        <v>0.42129566386588402</v>
      </c>
      <c r="AQ73" s="24">
        <f t="shared" si="71"/>
        <v>-1.3246395943344869E-3</v>
      </c>
      <c r="AR73" s="24">
        <f t="shared" si="70"/>
        <v>1.1270830688183908E-2</v>
      </c>
      <c r="AT73" s="19">
        <f t="shared" si="45"/>
        <v>313.91145363370487</v>
      </c>
      <c r="AU73" s="19">
        <f t="shared" si="46"/>
        <v>308.94952242282244</v>
      </c>
      <c r="AV73" s="53">
        <f t="shared" si="58"/>
        <v>4.961931210882442E-2</v>
      </c>
    </row>
    <row r="74" spans="2:48" x14ac:dyDescent="0.25">
      <c r="B74" s="112">
        <f t="shared" si="42"/>
        <v>74</v>
      </c>
      <c r="D74" s="38">
        <f>+GBA!A47</f>
        <v>43983</v>
      </c>
      <c r="E74" s="19" cm="1">
        <f t="array" ref="E74">+SUMPRODUCT($E$3:$P$3/100,GBA!$C47:$N47)/D$3*100</f>
        <v>319.95081766957929</v>
      </c>
      <c r="F74" s="19" cm="1">
        <f t="array" ref="F74">+SUMPRODUCT($E$4:$P$4/100,GBA!$C47:$N47)/D$4*100</f>
        <v>319.5762535765553</v>
      </c>
      <c r="G74" s="19" cm="1">
        <f t="array" ref="G74">+SUMPRODUCT($E$5:$P$5/100,GBA!$C47:$N47)/D$5*100</f>
        <v>319.25511339426248</v>
      </c>
      <c r="H74" s="19" cm="1">
        <f t="array" ref="H74">+SUMPRODUCT($E$6:$P$6/100,GBA!$C47:$N47)/D$6*100</f>
        <v>317.29271866674617</v>
      </c>
      <c r="I74" s="19" cm="1">
        <f t="array" ref="I74">+SUMPRODUCT($E$7:$P$7/100,GBA!$C47:$N47)/D$7*100</f>
        <v>318.83432947974376</v>
      </c>
      <c r="J74" s="19" cm="1">
        <f t="array" ref="J74">+SUMPRODUCT($E$8:$P$8/100,GBA!$C47:$N47)/D$8*100</f>
        <v>318.37925907779379</v>
      </c>
      <c r="K74" s="19" cm="1">
        <f t="array" ref="K74">+SUMPRODUCT($E$9:$P$9/100,GBA!$C47:$N47)/D$9*100</f>
        <v>317.50572025703707</v>
      </c>
      <c r="L74" s="19" cm="1">
        <f t="array" ref="L74">+SUMPRODUCT($E$10:$P$10/100,GBA!$C47:$N47)/D$10*100</f>
        <v>317.49434490429388</v>
      </c>
      <c r="M74" s="19" cm="1">
        <f t="array" ref="M74">+SUMPRODUCT($E$11:$P$11/100,GBA!$C47:$N47)/D$11*100</f>
        <v>317.10831686230182</v>
      </c>
      <c r="N74" s="19" cm="1">
        <f t="array" ref="N74">+SUMPRODUCT($E$12:$P$12/100,GBA!$C47:$N47)/D$12*100</f>
        <v>315.66378827357988</v>
      </c>
      <c r="O74" s="19" cm="1">
        <f t="array" ref="O74">+SUMPRODUCT(_xlfn.ANCHORARRAY($E$30)/100,$E74:$N74)/$D$14*100</f>
        <v>317.46620132999999</v>
      </c>
      <c r="Q74" s="24">
        <f t="shared" si="47"/>
        <v>1.9239068743638787E-2</v>
      </c>
      <c r="R74" s="24">
        <f t="shared" si="48"/>
        <v>2.0444965107946356E-2</v>
      </c>
      <c r="S74" s="24">
        <f t="shared" si="72"/>
        <v>1.9524068921758397E-2</v>
      </c>
      <c r="T74" s="24">
        <f t="shared" si="73"/>
        <v>2.0574781351272664E-2</v>
      </c>
      <c r="U74" s="24">
        <f t="shared" si="74"/>
        <v>1.9978011336747814E-2</v>
      </c>
      <c r="V74" s="24">
        <f t="shared" si="75"/>
        <v>1.9492820513674403E-2</v>
      </c>
      <c r="W74" s="24">
        <f t="shared" si="76"/>
        <v>2.0530033332119668E-2</v>
      </c>
      <c r="X74" s="24">
        <f t="shared" si="77"/>
        <v>2.0338688167439445E-2</v>
      </c>
      <c r="Y74" s="24">
        <f t="shared" si="78"/>
        <v>2.0179984937116036E-2</v>
      </c>
      <c r="Z74" s="24">
        <f t="shared" si="79"/>
        <v>2.1732565883589405E-2</v>
      </c>
      <c r="AA74" s="24">
        <f t="shared" si="80"/>
        <v>2.0490696552329046E-2</v>
      </c>
      <c r="AB74" s="24">
        <f>+GBA!Y47</f>
        <v>2.0488781139482048E-2</v>
      </c>
      <c r="AD74" s="24">
        <f t="shared" si="59"/>
        <v>0.41820493678391557</v>
      </c>
      <c r="AE74" s="24">
        <f t="shared" si="60"/>
        <v>0.42618643492912645</v>
      </c>
      <c r="AF74" s="24">
        <f t="shared" si="61"/>
        <v>0.41348874177841588</v>
      </c>
      <c r="AG74" s="24">
        <f t="shared" si="62"/>
        <v>0.41615893794282788</v>
      </c>
      <c r="AH74" s="24">
        <f t="shared" si="63"/>
        <v>0.41590093897029123</v>
      </c>
      <c r="AI74" s="24">
        <f t="shared" si="64"/>
        <v>0.41350353213373325</v>
      </c>
      <c r="AJ74" s="24">
        <f t="shared" si="65"/>
        <v>0.41371237637906666</v>
      </c>
      <c r="AK74" s="24">
        <f t="shared" si="66"/>
        <v>0.41129986208541647</v>
      </c>
      <c r="AL74" s="24">
        <f t="shared" si="67"/>
        <v>0.41070145618093079</v>
      </c>
      <c r="AM74" s="24">
        <f t="shared" si="68"/>
        <v>0.4111349686958039</v>
      </c>
      <c r="AN74" s="24">
        <f t="shared" si="69"/>
        <v>0.41341119279866612</v>
      </c>
      <c r="AO74" s="24">
        <f>+GBA!AV47</f>
        <v>0.41340720936910769</v>
      </c>
      <c r="AQ74" s="24">
        <f t="shared" si="71"/>
        <v>-2.4934971399506178E-3</v>
      </c>
      <c r="AR74" s="24">
        <f t="shared" si="70"/>
        <v>7.0699680881116667E-3</v>
      </c>
      <c r="AT74" s="19">
        <f t="shared" si="45"/>
        <v>319.95081766957929</v>
      </c>
      <c r="AU74" s="19">
        <f t="shared" si="46"/>
        <v>315.66378827357988</v>
      </c>
      <c r="AV74" s="53">
        <f t="shared" si="58"/>
        <v>4.2870293959993866E-2</v>
      </c>
    </row>
    <row r="75" spans="2:48" x14ac:dyDescent="0.25">
      <c r="B75" s="112">
        <f t="shared" si="42"/>
        <v>75</v>
      </c>
      <c r="D75" s="38">
        <f>+GBA!A48</f>
        <v>44013</v>
      </c>
      <c r="E75" s="19" cm="1">
        <f t="array" ref="E75">+SUMPRODUCT($E$3:$P$3/100,GBA!$C48:$N48)/D$3*100</f>
        <v>324.83928093961731</v>
      </c>
      <c r="F75" s="19" cm="1">
        <f t="array" ref="F75">+SUMPRODUCT($E$4:$P$4/100,GBA!$C48:$N48)/D$4*100</f>
        <v>324.58160343942535</v>
      </c>
      <c r="G75" s="19" cm="1">
        <f t="array" ref="G75">+SUMPRODUCT($E$5:$P$5/100,GBA!$C48:$N48)/D$5*100</f>
        <v>324.12583079075057</v>
      </c>
      <c r="H75" s="19" cm="1">
        <f t="array" ref="H75">+SUMPRODUCT($E$6:$P$6/100,GBA!$C48:$N48)/D$6*100</f>
        <v>322.46407413217332</v>
      </c>
      <c r="I75" s="19" cm="1">
        <f t="array" ref="I75">+SUMPRODUCT($E$7:$P$7/100,GBA!$C48:$N48)/D$7*100</f>
        <v>323.92422264161314</v>
      </c>
      <c r="J75" s="19" cm="1">
        <f t="array" ref="J75">+SUMPRODUCT($E$8:$P$8/100,GBA!$C48:$N48)/D$8*100</f>
        <v>323.37311068863119</v>
      </c>
      <c r="K75" s="19" cm="1">
        <f t="array" ref="K75">+SUMPRODUCT($E$9:$P$9/100,GBA!$C48:$N48)/D$9*100</f>
        <v>322.68908156031063</v>
      </c>
      <c r="L75" s="19" cm="1">
        <f t="array" ref="L75">+SUMPRODUCT($E$10:$P$10/100,GBA!$C48:$N48)/D$10*100</f>
        <v>322.67469349238013</v>
      </c>
      <c r="M75" s="19" cm="1">
        <f t="array" ref="M75">+SUMPRODUCT($E$11:$P$11/100,GBA!$C48:$N48)/D$11*100</f>
        <v>322.34701128275083</v>
      </c>
      <c r="N75" s="19" cm="1">
        <f t="array" ref="N75">+SUMPRODUCT($E$12:$P$12/100,GBA!$C48:$N48)/D$12*100</f>
        <v>321.20469467490346</v>
      </c>
      <c r="O75" s="19" cm="1">
        <f t="array" ref="O75">+SUMPRODUCT(_xlfn.ANCHORARRAY($E$30)/100,$E75:$N75)/$D$14*100</f>
        <v>322.67900056000002</v>
      </c>
      <c r="Q75" s="24">
        <f t="shared" si="47"/>
        <v>1.5278795990096405E-2</v>
      </c>
      <c r="R75" s="24">
        <f t="shared" si="48"/>
        <v>1.5662458667852874E-2</v>
      </c>
      <c r="S75" s="24">
        <f t="shared" si="72"/>
        <v>1.5256505509664287E-2</v>
      </c>
      <c r="T75" s="24">
        <f t="shared" si="73"/>
        <v>1.6298374217842193E-2</v>
      </c>
      <c r="U75" s="24">
        <f t="shared" si="74"/>
        <v>1.5964068769428907E-2</v>
      </c>
      <c r="V75" s="24">
        <f t="shared" si="75"/>
        <v>1.5685229073346019E-2</v>
      </c>
      <c r="W75" s="24">
        <f t="shared" si="76"/>
        <v>1.6325253287019059E-2</v>
      </c>
      <c r="X75" s="24">
        <f t="shared" si="77"/>
        <v>1.6316349160952148E-2</v>
      </c>
      <c r="Y75" s="24">
        <f t="shared" si="78"/>
        <v>1.6520205058903503E-2</v>
      </c>
      <c r="Z75" s="24">
        <f t="shared" si="79"/>
        <v>1.755318984045573E-2</v>
      </c>
      <c r="AA75" s="24">
        <f t="shared" si="80"/>
        <v>1.642001324286313E-2</v>
      </c>
      <c r="AB75" s="24">
        <f>+GBA!Y48</f>
        <v>1.6420650897843947E-2</v>
      </c>
      <c r="AD75" s="24">
        <f t="shared" si="59"/>
        <v>0.41026167233948141</v>
      </c>
      <c r="AE75" s="24">
        <f t="shared" si="60"/>
        <v>0.41857292927430301</v>
      </c>
      <c r="AF75" s="24">
        <f t="shared" si="61"/>
        <v>0.40544806579730297</v>
      </c>
      <c r="AG75" s="24">
        <f t="shared" si="62"/>
        <v>0.41081583424354129</v>
      </c>
      <c r="AH75" s="24">
        <f t="shared" si="63"/>
        <v>0.40856680035931481</v>
      </c>
      <c r="AI75" s="24">
        <f t="shared" si="64"/>
        <v>0.40611606839134406</v>
      </c>
      <c r="AJ75" s="24">
        <f t="shared" si="65"/>
        <v>0.40776287023774005</v>
      </c>
      <c r="AK75" s="24">
        <f t="shared" si="66"/>
        <v>0.40426347032468946</v>
      </c>
      <c r="AL75" s="24">
        <f t="shared" si="67"/>
        <v>0.40293611748723568</v>
      </c>
      <c r="AM75" s="24">
        <f t="shared" si="68"/>
        <v>0.40468928602207521</v>
      </c>
      <c r="AN75" s="24">
        <f t="shared" si="69"/>
        <v>0.40645176074036438</v>
      </c>
      <c r="AO75" s="24">
        <f>+GBA!AV48</f>
        <v>0.40644671152593892</v>
      </c>
      <c r="AQ75" s="24">
        <f t="shared" si="71"/>
        <v>-2.2743938503593242E-3</v>
      </c>
      <c r="AR75" s="24">
        <f t="shared" si="70"/>
        <v>5.5723863174061972E-3</v>
      </c>
      <c r="AT75" s="19">
        <f t="shared" si="45"/>
        <v>324.83928093961731</v>
      </c>
      <c r="AU75" s="19">
        <f t="shared" si="46"/>
        <v>321.20469467490346</v>
      </c>
      <c r="AV75" s="53">
        <f t="shared" si="58"/>
        <v>3.634586264713846E-2</v>
      </c>
    </row>
    <row r="76" spans="2:48" x14ac:dyDescent="0.25">
      <c r="B76" s="112">
        <f t="shared" si="42"/>
        <v>76</v>
      </c>
      <c r="D76" s="38">
        <f>+GBA!A49</f>
        <v>44044</v>
      </c>
      <c r="E76" s="19" cm="1">
        <f t="array" ref="E76">+SUMPRODUCT($E$3:$P$3/100,GBA!$C49:$N49)/D$3*100</f>
        <v>334.45330997943995</v>
      </c>
      <c r="F76" s="19" cm="1">
        <f t="array" ref="F76">+SUMPRODUCT($E$4:$P$4/100,GBA!$C49:$N49)/D$4*100</f>
        <v>334.18744353884682</v>
      </c>
      <c r="G76" s="19" cm="1">
        <f t="array" ref="G76">+SUMPRODUCT($E$5:$P$5/100,GBA!$C49:$N49)/D$5*100</f>
        <v>333.41986337980558</v>
      </c>
      <c r="H76" s="19" cm="1">
        <f t="array" ref="H76">+SUMPRODUCT($E$6:$P$6/100,GBA!$C49:$N49)/D$6*100</f>
        <v>331.60919386406675</v>
      </c>
      <c r="I76" s="19" cm="1">
        <f t="array" ref="I76">+SUMPRODUCT($E$7:$P$7/100,GBA!$C49:$N49)/D$7*100</f>
        <v>333.14454120934488</v>
      </c>
      <c r="J76" s="19" cm="1">
        <f t="array" ref="J76">+SUMPRODUCT($E$8:$P$8/100,GBA!$C49:$N49)/D$8*100</f>
        <v>332.45585657618125</v>
      </c>
      <c r="K76" s="19" cm="1">
        <f t="array" ref="K76">+SUMPRODUCT($E$9:$P$9/100,GBA!$C49:$N49)/D$9*100</f>
        <v>331.73086380555878</v>
      </c>
      <c r="L76" s="19" cm="1">
        <f t="array" ref="L76">+SUMPRODUCT($E$10:$P$10/100,GBA!$C49:$N49)/D$10*100</f>
        <v>331.6039555895303</v>
      </c>
      <c r="M76" s="19" cm="1">
        <f t="array" ref="M76">+SUMPRODUCT($E$11:$P$11/100,GBA!$C49:$N49)/D$11*100</f>
        <v>331.2120154355058</v>
      </c>
      <c r="N76" s="19" cm="1">
        <f t="array" ref="N76">+SUMPRODUCT($E$12:$P$12/100,GBA!$C49:$N49)/D$12*100</f>
        <v>329.94095530519212</v>
      </c>
      <c r="O76" s="19" cm="1">
        <f t="array" ref="O76">+SUMPRODUCT(_xlfn.ANCHORARRAY($E$30)/100,$E76:$N76)/$D$14*100</f>
        <v>331.69572269999998</v>
      </c>
      <c r="Q76" s="24">
        <f t="shared" si="47"/>
        <v>2.9596263764694486E-2</v>
      </c>
      <c r="R76" s="24">
        <f t="shared" si="48"/>
        <v>2.959453030496273E-2</v>
      </c>
      <c r="S76" s="24">
        <f t="shared" si="72"/>
        <v>2.8674149685574024E-2</v>
      </c>
      <c r="T76" s="24">
        <f t="shared" si="73"/>
        <v>2.8360119670710837E-2</v>
      </c>
      <c r="U76" s="24">
        <f t="shared" si="74"/>
        <v>2.8464430639177696E-2</v>
      </c>
      <c r="V76" s="24">
        <f t="shared" si="75"/>
        <v>2.8087511259696551E-2</v>
      </c>
      <c r="W76" s="24">
        <f t="shared" si="76"/>
        <v>2.8020105922171634E-2</v>
      </c>
      <c r="X76" s="24">
        <f t="shared" si="77"/>
        <v>2.7672644546452574E-2</v>
      </c>
      <c r="Y76" s="24">
        <f t="shared" si="78"/>
        <v>2.7501431198252657E-2</v>
      </c>
      <c r="Z76" s="24">
        <f t="shared" si="79"/>
        <v>2.7198421365325132E-2</v>
      </c>
      <c r="AA76" s="24">
        <f t="shared" si="80"/>
        <v>2.7943318667628558E-2</v>
      </c>
      <c r="AB76" s="24">
        <f>+GBA!Y49</f>
        <v>2.7942931537865201E-2</v>
      </c>
      <c r="AD76" s="24">
        <f t="shared" ref="AD76:AD107" si="81">+E76/E64-1</f>
        <v>0.39882380630519032</v>
      </c>
      <c r="AE76" s="24">
        <f t="shared" ref="AE76:AE107" si="82">+F76/F64-1</f>
        <v>0.40585143474527174</v>
      </c>
      <c r="AF76" s="24">
        <f t="shared" ref="AF76:AF107" si="83">+G76/G64-1</f>
        <v>0.39341554359132958</v>
      </c>
      <c r="AG76" s="24">
        <f t="shared" ref="AG76:AG107" si="84">+H76/H64-1</f>
        <v>0.39690897911270739</v>
      </c>
      <c r="AH76" s="24">
        <f t="shared" ref="AH76:AH107" si="85">+I76/I64-1</f>
        <v>0.39541377511451392</v>
      </c>
      <c r="AI76" s="24">
        <f t="shared" ref="AI76:AI107" si="86">+J76/J64-1</f>
        <v>0.39313344367509151</v>
      </c>
      <c r="AJ76" s="24">
        <f t="shared" ref="AJ76:AJ107" si="87">+K76/K64-1</f>
        <v>0.39329150758177533</v>
      </c>
      <c r="AK76" s="24">
        <f t="shared" ref="AK76:AK107" si="88">+L76/L64-1</f>
        <v>0.38932877295052482</v>
      </c>
      <c r="AL76" s="24">
        <f t="shared" ref="AL76:AL107" si="89">+M76/M64-1</f>
        <v>0.38769006860583732</v>
      </c>
      <c r="AM76" s="24">
        <f t="shared" ref="AM76:AM107" si="90">+N76/N64-1</f>
        <v>0.38797233502635997</v>
      </c>
      <c r="AN76" s="24">
        <f t="shared" ref="AN76:AN107" si="91">+O76/O64-1</f>
        <v>0.39189062130309726</v>
      </c>
      <c r="AO76" s="24">
        <f>+GBA!AV49</f>
        <v>0.39188458244389879</v>
      </c>
      <c r="AQ76" s="24">
        <f t="shared" si="71"/>
        <v>2.3978423993693543E-3</v>
      </c>
      <c r="AR76" s="24">
        <f t="shared" si="70"/>
        <v>1.0851471278830349E-2</v>
      </c>
      <c r="AT76" s="19">
        <f t="shared" si="45"/>
        <v>334.45330997943995</v>
      </c>
      <c r="AU76" s="19">
        <f t="shared" si="46"/>
        <v>329.94095530519212</v>
      </c>
      <c r="AV76" s="53">
        <f t="shared" si="58"/>
        <v>4.5123546742478204E-2</v>
      </c>
    </row>
    <row r="77" spans="2:48" x14ac:dyDescent="0.25">
      <c r="B77" s="112">
        <f t="shared" si="42"/>
        <v>77</v>
      </c>
      <c r="D77" s="38">
        <f>+GBA!A50</f>
        <v>44075</v>
      </c>
      <c r="E77" s="19" cm="1">
        <f t="array" ref="E77">+SUMPRODUCT($E$3:$P$3/100,GBA!$C50:$N50)/D$3*100</f>
        <v>344.12351839288351</v>
      </c>
      <c r="F77" s="19" cm="1">
        <f t="array" ref="F77">+SUMPRODUCT($E$4:$P$4/100,GBA!$C50:$N50)/D$4*100</f>
        <v>344.0623525015244</v>
      </c>
      <c r="G77" s="19" cm="1">
        <f t="array" ref="G77">+SUMPRODUCT($E$5:$P$5/100,GBA!$C50:$N50)/D$5*100</f>
        <v>342.89970126733652</v>
      </c>
      <c r="H77" s="19" cm="1">
        <f t="array" ref="H77">+SUMPRODUCT($E$6:$P$6/100,GBA!$C50:$N50)/D$6*100</f>
        <v>341.08472382158436</v>
      </c>
      <c r="I77" s="19" cm="1">
        <f t="array" ref="I77">+SUMPRODUCT($E$7:$P$7/100,GBA!$C50:$N50)/D$7*100</f>
        <v>342.46088585393966</v>
      </c>
      <c r="J77" s="19" cm="1">
        <f t="array" ref="J77">+SUMPRODUCT($E$8:$P$8/100,GBA!$C50:$N50)/D$8*100</f>
        <v>341.593604474438</v>
      </c>
      <c r="K77" s="19" cm="1">
        <f t="array" ref="K77">+SUMPRODUCT($E$9:$P$9/100,GBA!$C50:$N50)/D$9*100</f>
        <v>341.10318221774554</v>
      </c>
      <c r="L77" s="19" cm="1">
        <f t="array" ref="L77">+SUMPRODUCT($E$10:$P$10/100,GBA!$C50:$N50)/D$10*100</f>
        <v>340.82646150714731</v>
      </c>
      <c r="M77" s="19" cm="1">
        <f t="array" ref="M77">+SUMPRODUCT($E$11:$P$11/100,GBA!$C50:$N50)/D$11*100</f>
        <v>340.1308068901032</v>
      </c>
      <c r="N77" s="19" cm="1">
        <f t="array" ref="N77">+SUMPRODUCT($E$12:$P$12/100,GBA!$C50:$N50)/D$12*100</f>
        <v>338.88506224395638</v>
      </c>
      <c r="O77" s="19" cm="1">
        <f t="array" ref="O77">+SUMPRODUCT(_xlfn.ANCHORARRAY($E$30)/100,$E77:$N77)/$D$14*100</f>
        <v>340.90258388999996</v>
      </c>
      <c r="Q77" s="24">
        <f t="shared" si="47"/>
        <v>2.8913477980044622E-2</v>
      </c>
      <c r="R77" s="24">
        <f t="shared" si="48"/>
        <v>2.9549012548491183E-2</v>
      </c>
      <c r="S77" s="24">
        <f t="shared" si="72"/>
        <v>2.8432132961233592E-2</v>
      </c>
      <c r="T77" s="24">
        <f t="shared" si="73"/>
        <v>2.857438856596306E-2</v>
      </c>
      <c r="U77" s="24">
        <f t="shared" si="74"/>
        <v>2.796487257685687E-2</v>
      </c>
      <c r="V77" s="24">
        <f t="shared" si="75"/>
        <v>2.7485597613958301E-2</v>
      </c>
      <c r="W77" s="24">
        <f t="shared" si="76"/>
        <v>2.8252777883460034E-2</v>
      </c>
      <c r="X77" s="24">
        <f t="shared" si="77"/>
        <v>2.7811809123992726E-2</v>
      </c>
      <c r="Y77" s="24">
        <f t="shared" si="78"/>
        <v>2.6927741262255278E-2</v>
      </c>
      <c r="Z77" s="24">
        <f t="shared" si="79"/>
        <v>2.7108204649801904E-2</v>
      </c>
      <c r="AA77" s="24">
        <f t="shared" si="80"/>
        <v>2.775694879347923E-2</v>
      </c>
      <c r="AB77" s="24">
        <f>+GBA!Y50</f>
        <v>2.7755258811012595E-2</v>
      </c>
      <c r="AD77" s="24">
        <f t="shared" si="81"/>
        <v>0.36087420143817894</v>
      </c>
      <c r="AE77" s="24">
        <f t="shared" si="82"/>
        <v>0.3665226317165724</v>
      </c>
      <c r="AF77" s="24">
        <f t="shared" si="83"/>
        <v>0.35528607948875313</v>
      </c>
      <c r="AG77" s="24">
        <f t="shared" si="84"/>
        <v>0.35840295944025979</v>
      </c>
      <c r="AH77" s="24">
        <f t="shared" si="85"/>
        <v>0.3555371588597529</v>
      </c>
      <c r="AI77" s="24">
        <f t="shared" si="86"/>
        <v>0.35416598937317834</v>
      </c>
      <c r="AJ77" s="24">
        <f t="shared" si="87"/>
        <v>0.35366412643387024</v>
      </c>
      <c r="AK77" s="24">
        <f t="shared" si="88"/>
        <v>0.34946568753238649</v>
      </c>
      <c r="AL77" s="24">
        <f t="shared" si="89"/>
        <v>0.34739942766278098</v>
      </c>
      <c r="AM77" s="24">
        <f t="shared" si="90"/>
        <v>0.3465638869285026</v>
      </c>
      <c r="AN77" s="24">
        <f t="shared" si="91"/>
        <v>0.35200035423996834</v>
      </c>
      <c r="AO77" s="24">
        <f>+GBA!AV50</f>
        <v>0.35199061504305784</v>
      </c>
      <c r="AQ77" s="24">
        <f t="shared" si="71"/>
        <v>1.8052733302427182E-3</v>
      </c>
      <c r="AR77" s="24">
        <f t="shared" si="70"/>
        <v>1.4310314509676347E-2</v>
      </c>
      <c r="AT77" s="19">
        <f t="shared" si="45"/>
        <v>344.12351839288351</v>
      </c>
      <c r="AU77" s="19">
        <f t="shared" si="46"/>
        <v>338.88506224395638</v>
      </c>
      <c r="AV77" s="53">
        <f t="shared" si="58"/>
        <v>5.2384561489271064E-2</v>
      </c>
    </row>
    <row r="78" spans="2:48" x14ac:dyDescent="0.25">
      <c r="B78" s="112">
        <f t="shared" si="42"/>
        <v>78</v>
      </c>
      <c r="D78" s="38">
        <f>+GBA!A51</f>
        <v>44105</v>
      </c>
      <c r="E78" s="19" cm="1">
        <f t="array" ref="E78">+SUMPRODUCT($E$3:$P$3/100,GBA!$C51:$N51)/D$3*100</f>
        <v>357.32588921020385</v>
      </c>
      <c r="F78" s="19" cm="1">
        <f t="array" ref="F78">+SUMPRODUCT($E$4:$P$4/100,GBA!$C51:$N51)/D$4*100</f>
        <v>357.23369424681994</v>
      </c>
      <c r="G78" s="19" cm="1">
        <f t="array" ref="G78">+SUMPRODUCT($E$5:$P$5/100,GBA!$C51:$N51)/D$5*100</f>
        <v>355.48928555878064</v>
      </c>
      <c r="H78" s="19" cm="1">
        <f t="array" ref="H78">+SUMPRODUCT($E$6:$P$6/100,GBA!$C51:$N51)/D$6*100</f>
        <v>353.59626462121554</v>
      </c>
      <c r="I78" s="19" cm="1">
        <f t="array" ref="I78">+SUMPRODUCT($E$7:$P$7/100,GBA!$C51:$N51)/D$7*100</f>
        <v>355.02168768951839</v>
      </c>
      <c r="J78" s="19" cm="1">
        <f t="array" ref="J78">+SUMPRODUCT($E$8:$P$8/100,GBA!$C51:$N51)/D$8*100</f>
        <v>353.84296286002558</v>
      </c>
      <c r="K78" s="19" cm="1">
        <f t="array" ref="K78">+SUMPRODUCT($E$9:$P$9/100,GBA!$C51:$N51)/D$9*100</f>
        <v>353.40952055778172</v>
      </c>
      <c r="L78" s="19" cm="1">
        <f t="array" ref="L78">+SUMPRODUCT($E$10:$P$10/100,GBA!$C51:$N51)/D$10*100</f>
        <v>352.92736576344771</v>
      </c>
      <c r="M78" s="19" cm="1">
        <f t="array" ref="M78">+SUMPRODUCT($E$11:$P$11/100,GBA!$C51:$N51)/D$11*100</f>
        <v>351.86242764754167</v>
      </c>
      <c r="N78" s="19" cm="1">
        <f t="array" ref="N78">+SUMPRODUCT($E$12:$P$12/100,GBA!$C51:$N51)/D$12*100</f>
        <v>350.4763680059724</v>
      </c>
      <c r="O78" s="19" cm="1">
        <f t="array" ref="O78">+SUMPRODUCT(_xlfn.ANCHORARRAY($E$30)/100,$E78:$N78)/$D$14*100</f>
        <v>353.04611612999997</v>
      </c>
      <c r="Q78" s="24">
        <f t="shared" si="47"/>
        <v>3.8365209326516547E-2</v>
      </c>
      <c r="R78" s="24">
        <f t="shared" si="48"/>
        <v>3.8281845280463189E-2</v>
      </c>
      <c r="S78" s="24">
        <f t="shared" si="72"/>
        <v>3.671506345708031E-2</v>
      </c>
      <c r="T78" s="24">
        <f t="shared" si="73"/>
        <v>3.6681621678770204E-2</v>
      </c>
      <c r="U78" s="24">
        <f t="shared" si="74"/>
        <v>3.6678062676436474E-2</v>
      </c>
      <c r="V78" s="24">
        <f t="shared" si="75"/>
        <v>3.585944884546044E-2</v>
      </c>
      <c r="W78" s="24">
        <f t="shared" si="76"/>
        <v>3.6078051984224313E-2</v>
      </c>
      <c r="X78" s="24">
        <f t="shared" si="77"/>
        <v>3.5504591406400055E-2</v>
      </c>
      <c r="Y78" s="24">
        <f t="shared" si="78"/>
        <v>3.4491497152826067E-2</v>
      </c>
      <c r="Z78" s="24">
        <f t="shared" si="79"/>
        <v>3.4204239293591732E-2</v>
      </c>
      <c r="AA78" s="24">
        <f t="shared" si="80"/>
        <v>3.5621707824656346E-2</v>
      </c>
      <c r="AB78" s="24">
        <f>+GBA!Y51</f>
        <v>3.5618447530375352E-2</v>
      </c>
      <c r="AD78" s="24">
        <f t="shared" si="81"/>
        <v>0.37173706818888386</v>
      </c>
      <c r="AE78" s="24">
        <f t="shared" si="82"/>
        <v>0.37662321275694799</v>
      </c>
      <c r="AF78" s="24">
        <f t="shared" si="83"/>
        <v>0.36363953713784647</v>
      </c>
      <c r="AG78" s="24">
        <f t="shared" si="84"/>
        <v>0.36478482281132263</v>
      </c>
      <c r="AH78" s="24">
        <f t="shared" si="85"/>
        <v>0.36328994128947012</v>
      </c>
      <c r="AI78" s="24">
        <f t="shared" si="86"/>
        <v>0.36103194861800447</v>
      </c>
      <c r="AJ78" s="24">
        <f t="shared" si="87"/>
        <v>0.36007776193035523</v>
      </c>
      <c r="AK78" s="24">
        <f t="shared" si="88"/>
        <v>0.35423695625060181</v>
      </c>
      <c r="AL78" s="24">
        <f t="shared" si="89"/>
        <v>0.3501507171172602</v>
      </c>
      <c r="AM78" s="24">
        <f t="shared" si="90"/>
        <v>0.34684045515179562</v>
      </c>
      <c r="AN78" s="24">
        <f t="shared" si="91"/>
        <v>0.3567804013589817</v>
      </c>
      <c r="AO78" s="24">
        <f>+GBA!AV51</f>
        <v>0.35676670505871977</v>
      </c>
      <c r="AQ78" s="24">
        <f t="shared" si="71"/>
        <v>4.1609700329248156E-3</v>
      </c>
      <c r="AR78" s="24">
        <f t="shared" si="70"/>
        <v>2.4896613037088233E-2</v>
      </c>
      <c r="AT78" s="19">
        <f t="shared" si="45"/>
        <v>357.32588921020385</v>
      </c>
      <c r="AU78" s="19">
        <f t="shared" si="46"/>
        <v>350.4763680059724</v>
      </c>
      <c r="AV78" s="53">
        <f t="shared" si="58"/>
        <v>6.8495212042314346E-2</v>
      </c>
    </row>
    <row r="79" spans="2:48" x14ac:dyDescent="0.25">
      <c r="B79" s="112">
        <f t="shared" si="42"/>
        <v>79</v>
      </c>
      <c r="D79" s="38">
        <f>+GBA!A52</f>
        <v>44136</v>
      </c>
      <c r="E79" s="19" cm="1">
        <f t="array" ref="E79">+SUMPRODUCT($E$3:$P$3/100,GBA!$C52:$N52)/D$3*100</f>
        <v>367.08924484927968</v>
      </c>
      <c r="F79" s="19" cm="1">
        <f t="array" ref="F79">+SUMPRODUCT($E$4:$P$4/100,GBA!$C52:$N52)/D$4*100</f>
        <v>367.25800776173753</v>
      </c>
      <c r="G79" s="19" cm="1">
        <f t="array" ref="G79">+SUMPRODUCT($E$5:$P$5/100,GBA!$C52:$N52)/D$5*100</f>
        <v>365.34829341957686</v>
      </c>
      <c r="H79" s="19" cm="1">
        <f t="array" ref="H79">+SUMPRODUCT($E$6:$P$6/100,GBA!$C52:$N52)/D$6*100</f>
        <v>363.76834387385725</v>
      </c>
      <c r="I79" s="19" cm="1">
        <f t="array" ref="I79">+SUMPRODUCT($E$7:$P$7/100,GBA!$C52:$N52)/D$7*100</f>
        <v>365.12137168793373</v>
      </c>
      <c r="J79" s="19" cm="1">
        <f t="array" ref="J79">+SUMPRODUCT($E$8:$P$8/100,GBA!$C52:$N52)/D$8*100</f>
        <v>363.82673389868148</v>
      </c>
      <c r="K79" s="19" cm="1">
        <f t="array" ref="K79">+SUMPRODUCT($E$9:$P$9/100,GBA!$C52:$N52)/D$9*100</f>
        <v>363.96077383218494</v>
      </c>
      <c r="L79" s="19" cm="1">
        <f t="array" ref="L79">+SUMPRODUCT($E$10:$P$10/100,GBA!$C52:$N52)/D$10*100</f>
        <v>363.52020771432211</v>
      </c>
      <c r="M79" s="19" cm="1">
        <f t="array" ref="M79">+SUMPRODUCT($E$11:$P$11/100,GBA!$C52:$N52)/D$11*100</f>
        <v>362.45609496831969</v>
      </c>
      <c r="N79" s="19" cm="1">
        <f t="array" ref="N79">+SUMPRODUCT($E$12:$P$12/100,GBA!$C52:$N52)/D$12*100</f>
        <v>361.61412969120607</v>
      </c>
      <c r="O79" s="19" cm="1">
        <f t="array" ref="O79">+SUMPRODUCT(_xlfn.ANCHORARRAY($E$30)/100,$E79:$N79)/$D$14*100</f>
        <v>363.54016737000001</v>
      </c>
      <c r="Q79" s="24">
        <f t="shared" si="47"/>
        <v>2.7323392829597948E-2</v>
      </c>
      <c r="R79" s="24">
        <f t="shared" si="48"/>
        <v>2.8060940712920424E-2</v>
      </c>
      <c r="S79" s="24">
        <f t="shared" si="72"/>
        <v>2.7733628723293879E-2</v>
      </c>
      <c r="T79" s="24">
        <f t="shared" si="73"/>
        <v>2.8767496352198219E-2</v>
      </c>
      <c r="U79" s="24">
        <f t="shared" si="74"/>
        <v>2.8448076127810973E-2</v>
      </c>
      <c r="V79" s="24">
        <f t="shared" si="75"/>
        <v>2.8215259554576155E-2</v>
      </c>
      <c r="W79" s="24">
        <f t="shared" si="76"/>
        <v>2.9855599978603653E-2</v>
      </c>
      <c r="X79" s="24">
        <f t="shared" si="77"/>
        <v>3.0014226660945109E-2</v>
      </c>
      <c r="Y79" s="24">
        <f t="shared" si="78"/>
        <v>3.0107412694229563E-2</v>
      </c>
      <c r="Z79" s="24">
        <f t="shared" si="79"/>
        <v>3.1778923493762878E-2</v>
      </c>
      <c r="AA79" s="24">
        <f t="shared" si="80"/>
        <v>2.9724307280400319E-2</v>
      </c>
      <c r="AB79" s="24">
        <f>+GBA!Y52</f>
        <v>2.9723456879644505E-2</v>
      </c>
      <c r="AD79" s="24">
        <f t="shared" si="81"/>
        <v>0.35101773763315469</v>
      </c>
      <c r="AE79" s="24">
        <f t="shared" si="82"/>
        <v>0.35652681567310784</v>
      </c>
      <c r="AF79" s="24">
        <f t="shared" si="83"/>
        <v>0.34434061969452889</v>
      </c>
      <c r="AG79" s="24">
        <f t="shared" si="84"/>
        <v>0.3481804152544985</v>
      </c>
      <c r="AH79" s="24">
        <f t="shared" si="85"/>
        <v>0.34588363831009672</v>
      </c>
      <c r="AI79" s="24">
        <f t="shared" si="86"/>
        <v>0.34315211647987076</v>
      </c>
      <c r="AJ79" s="24">
        <f t="shared" si="87"/>
        <v>0.34529206000269141</v>
      </c>
      <c r="AK79" s="24">
        <f t="shared" si="88"/>
        <v>0.34015392344108974</v>
      </c>
      <c r="AL79" s="24">
        <f t="shared" si="89"/>
        <v>0.33677001806010876</v>
      </c>
      <c r="AM79" s="24">
        <f t="shared" si="90"/>
        <v>0.33843927419530107</v>
      </c>
      <c r="AN79" s="24">
        <f t="shared" si="91"/>
        <v>0.34246778643400932</v>
      </c>
      <c r="AO79" s="24">
        <f>+GBA!AV52</f>
        <v>0.34245032992752256</v>
      </c>
      <c r="AQ79" s="24">
        <f t="shared" si="71"/>
        <v>-4.4555306641649306E-3</v>
      </c>
      <c r="AR79" s="24">
        <f t="shared" si="70"/>
        <v>1.2578463437853626E-2</v>
      </c>
      <c r="AT79" s="19">
        <f t="shared" si="45"/>
        <v>367.08924484927968</v>
      </c>
      <c r="AU79" s="19">
        <f t="shared" si="46"/>
        <v>361.61412969120607</v>
      </c>
      <c r="AV79" s="53">
        <f t="shared" si="58"/>
        <v>5.4751151580736401E-2</v>
      </c>
    </row>
    <row r="80" spans="2:48" x14ac:dyDescent="0.25">
      <c r="B80" s="112">
        <f t="shared" si="42"/>
        <v>80</v>
      </c>
      <c r="D80" s="38">
        <f>+GBA!A53</f>
        <v>44166</v>
      </c>
      <c r="E80" s="19" cm="1">
        <f t="array" ref="E80">+SUMPRODUCT($E$3:$P$3/100,GBA!$C53:$N53)/D$3*100</f>
        <v>379.83713396327261</v>
      </c>
      <c r="F80" s="19" cm="1">
        <f t="array" ref="F80">+SUMPRODUCT($E$4:$P$4/100,GBA!$C53:$N53)/D$4*100</f>
        <v>380.16994365545065</v>
      </c>
      <c r="G80" s="19" cm="1">
        <f t="array" ref="G80">+SUMPRODUCT($E$5:$P$5/100,GBA!$C53:$N53)/D$5*100</f>
        <v>378.27066105972335</v>
      </c>
      <c r="H80" s="19" cm="1">
        <f t="array" ref="H80">+SUMPRODUCT($E$6:$P$6/100,GBA!$C53:$N53)/D$6*100</f>
        <v>376.72341678959754</v>
      </c>
      <c r="I80" s="19" cm="1">
        <f t="array" ref="I80">+SUMPRODUCT($E$7:$P$7/100,GBA!$C53:$N53)/D$7*100</f>
        <v>378.3255293813163</v>
      </c>
      <c r="J80" s="19" cm="1">
        <f t="array" ref="J80">+SUMPRODUCT($E$8:$P$8/100,GBA!$C53:$N53)/D$8*100</f>
        <v>376.72893193474783</v>
      </c>
      <c r="K80" s="19" cm="1">
        <f t="array" ref="K80">+SUMPRODUCT($E$9:$P$9/100,GBA!$C53:$N53)/D$9*100</f>
        <v>377.59968675040687</v>
      </c>
      <c r="L80" s="19" cm="1">
        <f t="array" ref="L80">+SUMPRODUCT($E$10:$P$10/100,GBA!$C53:$N53)/D$10*100</f>
        <v>377.34887385081407</v>
      </c>
      <c r="M80" s="19" cm="1">
        <f t="array" ref="M80">+SUMPRODUCT($E$11:$P$11/100,GBA!$C53:$N53)/D$11*100</f>
        <v>376.10779699341663</v>
      </c>
      <c r="N80" s="19" cm="1">
        <f t="array" ref="N80">+SUMPRODUCT($E$12:$P$12/100,GBA!$C53:$N53)/D$12*100</f>
        <v>375.70276801705467</v>
      </c>
      <c r="O80" s="19" cm="1">
        <f t="array" ref="O80">+SUMPRODUCT(_xlfn.ANCHORARRAY($E$30)/100,$E80:$N80)/$D$14*100</f>
        <v>377.05266540999997</v>
      </c>
      <c r="Q80" s="24">
        <f t="shared" si="47"/>
        <v>3.4726947991154056E-2</v>
      </c>
      <c r="R80" s="24">
        <f t="shared" si="48"/>
        <v>3.5157670141504171E-2</v>
      </c>
      <c r="S80" s="24">
        <f t="shared" si="72"/>
        <v>3.5369995899518392E-2</v>
      </c>
      <c r="T80" s="24">
        <f t="shared" si="73"/>
        <v>3.5613524744287917E-2</v>
      </c>
      <c r="U80" s="24">
        <f t="shared" si="74"/>
        <v>3.6163749145498025E-2</v>
      </c>
      <c r="V80" s="24">
        <f t="shared" si="75"/>
        <v>3.5462479345070186E-2</v>
      </c>
      <c r="W80" s="24">
        <f t="shared" si="76"/>
        <v>3.7473579294318604E-2</v>
      </c>
      <c r="X80" s="24">
        <f t="shared" si="77"/>
        <v>3.8040983260439365E-2</v>
      </c>
      <c r="Y80" s="24">
        <f t="shared" si="78"/>
        <v>3.7664429470527061E-2</v>
      </c>
      <c r="Z80" s="24">
        <f t="shared" si="79"/>
        <v>3.8960419875958108E-2</v>
      </c>
      <c r="AA80" s="24">
        <f t="shared" si="80"/>
        <v>3.716920234084431E-2</v>
      </c>
      <c r="AB80" s="24">
        <f>+GBA!Y53</f>
        <v>3.7169694180610113E-2</v>
      </c>
      <c r="AD80" s="24">
        <f t="shared" si="81"/>
        <v>0.35049997115740239</v>
      </c>
      <c r="AE80" s="24">
        <f t="shared" si="82"/>
        <v>0.35629409743638929</v>
      </c>
      <c r="AF80" s="24">
        <f t="shared" si="83"/>
        <v>0.34308210516408777</v>
      </c>
      <c r="AG80" s="24">
        <f t="shared" si="84"/>
        <v>0.3462531362649659</v>
      </c>
      <c r="AH80" s="24">
        <f t="shared" si="85"/>
        <v>0.34442333137996139</v>
      </c>
      <c r="AI80" s="24">
        <f t="shared" si="86"/>
        <v>0.34068890637225269</v>
      </c>
      <c r="AJ80" s="24">
        <f t="shared" si="87"/>
        <v>0.34426474959576314</v>
      </c>
      <c r="AK80" s="24">
        <f t="shared" si="88"/>
        <v>0.33903952964626916</v>
      </c>
      <c r="AL80" s="24">
        <f t="shared" si="89"/>
        <v>0.33480046274978958</v>
      </c>
      <c r="AM80" s="24">
        <f t="shared" si="90"/>
        <v>0.33695231200148257</v>
      </c>
      <c r="AN80" s="24">
        <f t="shared" si="91"/>
        <v>0.3409904854953596</v>
      </c>
      <c r="AO80" s="24">
        <f>+GBA!AV53</f>
        <v>0.34097038347662956</v>
      </c>
      <c r="AQ80" s="24">
        <f t="shared" si="71"/>
        <v>-4.233471884804052E-3</v>
      </c>
      <c r="AR80" s="24">
        <f t="shared" si="70"/>
        <v>1.3547659155919822E-2</v>
      </c>
      <c r="AT80" s="19">
        <f t="shared" si="45"/>
        <v>379.83713396327261</v>
      </c>
      <c r="AU80" s="19">
        <f t="shared" si="46"/>
        <v>375.70276801705467</v>
      </c>
      <c r="AV80" s="53">
        <f t="shared" si="58"/>
        <v>4.1343659462179438E-2</v>
      </c>
    </row>
    <row r="81" spans="2:50" x14ac:dyDescent="0.25">
      <c r="B81" s="112">
        <f t="shared" si="42"/>
        <v>81</v>
      </c>
      <c r="D81" s="38">
        <f>+GBA!A54</f>
        <v>44197</v>
      </c>
      <c r="E81" s="19" cm="1">
        <f t="array" ref="E81">+SUMPRODUCT($E$3:$P$3/100,GBA!$C54:$N54)/D$3*100</f>
        <v>392.22879548319634</v>
      </c>
      <c r="F81" s="19" cm="1">
        <f t="array" ref="F81">+SUMPRODUCT($E$4:$P$4/100,GBA!$C54:$N54)/D$4*100</f>
        <v>392.88198693259113</v>
      </c>
      <c r="G81" s="19" cm="1">
        <f t="array" ref="G81">+SUMPRODUCT($E$5:$P$5/100,GBA!$C54:$N54)/D$5*100</f>
        <v>390.4264141945651</v>
      </c>
      <c r="H81" s="19" cm="1">
        <f t="array" ref="H81">+SUMPRODUCT($E$6:$P$6/100,GBA!$C54:$N54)/D$6*100</f>
        <v>389.40795250318956</v>
      </c>
      <c r="I81" s="19" cm="1">
        <f t="array" ref="I81">+SUMPRODUCT($E$7:$P$7/100,GBA!$C54:$N54)/D$7*100</f>
        <v>391.15869106716599</v>
      </c>
      <c r="J81" s="19" cm="1">
        <f t="array" ref="J81">+SUMPRODUCT($E$8:$P$8/100,GBA!$C54:$N54)/D$8*100</f>
        <v>389.17809488380294</v>
      </c>
      <c r="K81" s="19" cm="1">
        <f t="array" ref="K81">+SUMPRODUCT($E$9:$P$9/100,GBA!$C54:$N54)/D$9*100</f>
        <v>390.2086482562687</v>
      </c>
      <c r="L81" s="19" cm="1">
        <f t="array" ref="L81">+SUMPRODUCT($E$10:$P$10/100,GBA!$C54:$N54)/D$10*100</f>
        <v>389.64671050162372</v>
      </c>
      <c r="M81" s="19" cm="1">
        <f t="array" ref="M81">+SUMPRODUCT($E$11:$P$11/100,GBA!$C54:$N54)/D$11*100</f>
        <v>388.38551465023204</v>
      </c>
      <c r="N81" s="19" cm="1">
        <f t="array" ref="N81">+SUMPRODUCT($E$12:$P$12/100,GBA!$C54:$N54)/D$12*100</f>
        <v>387.8833773398149</v>
      </c>
      <c r="O81" s="19" cm="1">
        <f t="array" ref="O81">+SUMPRODUCT(_xlfn.ANCHORARRAY($E$30)/100,$E81:$N81)/$D$14*100</f>
        <v>389.44518338999995</v>
      </c>
      <c r="Q81" s="24">
        <f t="shared" si="47"/>
        <v>3.2623617892825418E-2</v>
      </c>
      <c r="R81" s="24">
        <f t="shared" si="48"/>
        <v>3.3437791412204376E-2</v>
      </c>
      <c r="S81" s="24">
        <f t="shared" si="72"/>
        <v>3.2135067257892613E-2</v>
      </c>
      <c r="T81" s="24">
        <f t="shared" si="73"/>
        <v>3.3670685570035719E-2</v>
      </c>
      <c r="U81" s="24">
        <f t="shared" si="74"/>
        <v>3.392095084578628E-2</v>
      </c>
      <c r="V81" s="24">
        <f t="shared" si="75"/>
        <v>3.3045412480322556E-2</v>
      </c>
      <c r="W81" s="24">
        <f t="shared" si="76"/>
        <v>3.339240457102477E-2</v>
      </c>
      <c r="X81" s="24">
        <f t="shared" si="77"/>
        <v>3.2590097660319506E-2</v>
      </c>
      <c r="Y81" s="24">
        <f t="shared" si="78"/>
        <v>3.264414552147743E-2</v>
      </c>
      <c r="Z81" s="24">
        <f t="shared" si="79"/>
        <v>3.2420866599011333E-2</v>
      </c>
      <c r="AA81" s="24">
        <f t="shared" si="80"/>
        <v>3.2866809114118212E-2</v>
      </c>
      <c r="AB81" s="24">
        <f>+GBA!Y54</f>
        <v>3.2872767508454359E-2</v>
      </c>
      <c r="AD81" s="24">
        <f t="shared" si="81"/>
        <v>0.36184027318709022</v>
      </c>
      <c r="AE81" s="24">
        <f t="shared" si="82"/>
        <v>0.36788045057319629</v>
      </c>
      <c r="AF81" s="24">
        <f t="shared" si="83"/>
        <v>0.3573061587159565</v>
      </c>
      <c r="AG81" s="24">
        <f t="shared" si="84"/>
        <v>0.36184401717660508</v>
      </c>
      <c r="AH81" s="24">
        <f t="shared" si="85"/>
        <v>0.36102090022721023</v>
      </c>
      <c r="AI81" s="24">
        <f t="shared" si="86"/>
        <v>0.35695600847522013</v>
      </c>
      <c r="AJ81" s="24">
        <f t="shared" si="87"/>
        <v>0.36252042055253209</v>
      </c>
      <c r="AK81" s="24">
        <f t="shared" si="88"/>
        <v>0.35884057349145437</v>
      </c>
      <c r="AL81" s="24">
        <f t="shared" si="89"/>
        <v>0.35490791773723052</v>
      </c>
      <c r="AM81" s="24">
        <f t="shared" si="90"/>
        <v>0.35929018984999761</v>
      </c>
      <c r="AN81" s="24">
        <f t="shared" si="91"/>
        <v>0.35937685323848645</v>
      </c>
      <c r="AO81" s="24">
        <f>+GBA!AV54</f>
        <v>0.35936204694523011</v>
      </c>
      <c r="AQ81" s="24">
        <f t="shared" si="71"/>
        <v>2.0275129381408519E-4</v>
      </c>
      <c r="AR81" s="24">
        <f t="shared" si="70"/>
        <v>2.5500833370926124E-3</v>
      </c>
      <c r="AT81" s="19">
        <f t="shared" si="45"/>
        <v>392.22879548319634</v>
      </c>
      <c r="AU81" s="19">
        <f t="shared" si="46"/>
        <v>387.8833773398149</v>
      </c>
      <c r="AV81" s="53">
        <f t="shared" si="58"/>
        <v>4.3454181433814743E-2</v>
      </c>
    </row>
    <row r="82" spans="2:50" x14ac:dyDescent="0.25">
      <c r="B82" s="112">
        <f t="shared" si="42"/>
        <v>82</v>
      </c>
      <c r="D82" s="38">
        <f>+GBA!A55</f>
        <v>44228</v>
      </c>
      <c r="E82" s="19" cm="1">
        <f t="array" ref="E82">+SUMPRODUCT($E$3:$P$3/100,GBA!$C55:$N55)/D$3*100</f>
        <v>406.23162850761059</v>
      </c>
      <c r="F82" s="19" cm="1">
        <f t="array" ref="F82">+SUMPRODUCT($E$4:$P$4/100,GBA!$C55:$N55)/D$4*100</f>
        <v>406.8840996654618</v>
      </c>
      <c r="G82" s="19" cm="1">
        <f t="array" ref="G82">+SUMPRODUCT($E$5:$P$5/100,GBA!$C55:$N55)/D$5*100</f>
        <v>403.99955197982871</v>
      </c>
      <c r="H82" s="19" cm="1">
        <f t="array" ref="H82">+SUMPRODUCT($E$6:$P$6/100,GBA!$C55:$N55)/D$6*100</f>
        <v>403.60031365233658</v>
      </c>
      <c r="I82" s="19" cm="1">
        <f t="array" ref="I82">+SUMPRODUCT($E$7:$P$7/100,GBA!$C55:$N55)/D$7*100</f>
        <v>405.1872845217643</v>
      </c>
      <c r="J82" s="19" cm="1">
        <f t="array" ref="J82">+SUMPRODUCT($E$8:$P$8/100,GBA!$C55:$N55)/D$8*100</f>
        <v>402.93472276644485</v>
      </c>
      <c r="K82" s="19" cm="1">
        <f t="array" ref="K82">+SUMPRODUCT($E$9:$P$9/100,GBA!$C55:$N55)/D$9*100</f>
        <v>404.36640337922807</v>
      </c>
      <c r="L82" s="19" cm="1">
        <f t="array" ref="L82">+SUMPRODUCT($E$10:$P$10/100,GBA!$C55:$N55)/D$10*100</f>
        <v>403.70072790523039</v>
      </c>
      <c r="M82" s="19" cm="1">
        <f t="array" ref="M82">+SUMPRODUCT($E$11:$P$11/100,GBA!$C55:$N55)/D$11*100</f>
        <v>402.34246045329701</v>
      </c>
      <c r="N82" s="19" cm="1">
        <f t="array" ref="N82">+SUMPRODUCT($E$12:$P$12/100,GBA!$C55:$N55)/D$12*100</f>
        <v>402.12040668536264</v>
      </c>
      <c r="O82" s="19" cm="1">
        <f t="array" ref="O82">+SUMPRODUCT(_xlfn.ANCHORARRAY($E$30)/100,$E82:$N82)/$D$14*100</f>
        <v>403.48516124000008</v>
      </c>
      <c r="Q82" s="24">
        <f t="shared" si="47"/>
        <v>3.5700675691502592E-2</v>
      </c>
      <c r="R82" s="24">
        <f t="shared" si="48"/>
        <v>3.56394876797268E-2</v>
      </c>
      <c r="S82" s="24">
        <f t="shared" si="72"/>
        <v>3.4764906501688619E-2</v>
      </c>
      <c r="T82" s="24">
        <f t="shared" si="73"/>
        <v>3.6445997206568936E-2</v>
      </c>
      <c r="U82" s="24">
        <f t="shared" si="74"/>
        <v>3.5864199811910691E-2</v>
      </c>
      <c r="V82" s="24">
        <f t="shared" si="75"/>
        <v>3.5347898721661775E-2</v>
      </c>
      <c r="W82" s="24">
        <f t="shared" si="76"/>
        <v>3.6282525223944484E-2</v>
      </c>
      <c r="X82" s="24">
        <f t="shared" si="77"/>
        <v>3.6068615555649997E-2</v>
      </c>
      <c r="Y82" s="24">
        <f t="shared" si="78"/>
        <v>3.5935804185782239E-2</v>
      </c>
      <c r="Z82" s="24">
        <f t="shared" si="79"/>
        <v>3.6704406987451366E-2</v>
      </c>
      <c r="AA82" s="24">
        <f t="shared" si="80"/>
        <v>3.6051229926087336E-2</v>
      </c>
      <c r="AB82" s="24">
        <f>+GBA!Y55</f>
        <v>3.6051266750101618E-2</v>
      </c>
      <c r="AD82" s="24">
        <f t="shared" si="81"/>
        <v>0.38329028630818307</v>
      </c>
      <c r="AE82" s="24">
        <f t="shared" si="82"/>
        <v>0.38974971520662138</v>
      </c>
      <c r="AF82" s="24">
        <f t="shared" si="83"/>
        <v>0.37860540541748366</v>
      </c>
      <c r="AG82" s="24">
        <f t="shared" si="84"/>
        <v>0.38518755789185</v>
      </c>
      <c r="AH82" s="24">
        <f t="shared" si="85"/>
        <v>0.38338912240009959</v>
      </c>
      <c r="AI82" s="24">
        <f t="shared" si="86"/>
        <v>0.37888587303477927</v>
      </c>
      <c r="AJ82" s="24">
        <f t="shared" si="87"/>
        <v>0.3863934349070659</v>
      </c>
      <c r="AK82" s="24">
        <f t="shared" si="88"/>
        <v>0.382946724752943</v>
      </c>
      <c r="AL82" s="24">
        <f t="shared" si="89"/>
        <v>0.37899347795721794</v>
      </c>
      <c r="AM82" s="24">
        <f t="shared" si="90"/>
        <v>0.38493118384350944</v>
      </c>
      <c r="AN82" s="24">
        <f t="shared" si="91"/>
        <v>0.38305995526360737</v>
      </c>
      <c r="AO82" s="24">
        <f>+GBA!AV55</f>
        <v>0.38304500286216703</v>
      </c>
      <c r="AQ82" s="24">
        <f t="shared" si="71"/>
        <v>-1.0037312959487732E-3</v>
      </c>
      <c r="AR82" s="24">
        <f t="shared" si="70"/>
        <v>-1.6408975353263688E-3</v>
      </c>
      <c r="AS82" s="35">
        <f t="shared" ref="AS82:AS100" si="92">+D82</f>
        <v>44228</v>
      </c>
      <c r="AT82" s="19">
        <f t="shared" si="45"/>
        <v>406.23162850761059</v>
      </c>
      <c r="AU82" s="19">
        <f t="shared" si="46"/>
        <v>402.12040668536264</v>
      </c>
      <c r="AV82" s="53">
        <f t="shared" si="58"/>
        <v>4.1112218222479235E-2</v>
      </c>
      <c r="AW82" s="53">
        <f>+($AT82/$AT$82)-($AU82/$AU$82)</f>
        <v>0</v>
      </c>
      <c r="AX82" s="53"/>
    </row>
    <row r="83" spans="2:50" x14ac:dyDescent="0.25">
      <c r="B83" s="112">
        <f t="shared" si="42"/>
        <v>83</v>
      </c>
      <c r="D83" s="38">
        <f>+GBA!A56</f>
        <v>44256</v>
      </c>
      <c r="E83" s="19" cm="1">
        <f t="array" ref="E83">+SUMPRODUCT($E$3:$P$3/100,GBA!$C56:$N56)/D$3*100</f>
        <v>427.72190266084624</v>
      </c>
      <c r="F83" s="19" cm="1">
        <f t="array" ref="F83">+SUMPRODUCT($E$4:$P$4/100,GBA!$C56:$N56)/D$4*100</f>
        <v>428.42941088921725</v>
      </c>
      <c r="G83" s="19" cm="1">
        <f t="array" ref="G83">+SUMPRODUCT($E$5:$P$5/100,GBA!$C56:$N56)/D$5*100</f>
        <v>425.90881668761415</v>
      </c>
      <c r="H83" s="19" cm="1">
        <f t="array" ref="H83">+SUMPRODUCT($E$6:$P$6/100,GBA!$C56:$N56)/D$6*100</f>
        <v>424.69734331530429</v>
      </c>
      <c r="I83" s="19" cm="1">
        <f t="array" ref="I83">+SUMPRODUCT($E$7:$P$7/100,GBA!$C56:$N56)/D$7*100</f>
        <v>425.88492784241464</v>
      </c>
      <c r="J83" s="19" cm="1">
        <f t="array" ref="J83">+SUMPRODUCT($E$8:$P$8/100,GBA!$C56:$N56)/D$8*100</f>
        <v>425.24110908093587</v>
      </c>
      <c r="K83" s="19" cm="1">
        <f t="array" ref="K83">+SUMPRODUCT($E$9:$P$9/100,GBA!$C56:$N56)/D$9*100</f>
        <v>425.43264937736041</v>
      </c>
      <c r="L83" s="19" cm="1">
        <f t="array" ref="L83">+SUMPRODUCT($E$10:$P$10/100,GBA!$C56:$N56)/D$10*100</f>
        <v>424.77858635017992</v>
      </c>
      <c r="M83" s="19" cm="1">
        <f t="array" ref="M83">+SUMPRODUCT($E$11:$P$11/100,GBA!$C56:$N56)/D$11*100</f>
        <v>423.28213105294861</v>
      </c>
      <c r="N83" s="19" cm="1">
        <f t="array" ref="N83">+SUMPRODUCT($E$12:$P$12/100,GBA!$C56:$N56)/D$12*100</f>
        <v>422.13430027653123</v>
      </c>
      <c r="O83" s="19" cm="1">
        <f t="array" ref="O83">+SUMPRODUCT(_xlfn.ANCHORARRAY($E$30)/100,$E83:$N83)/$D$14*100</f>
        <v>424.45978089999994</v>
      </c>
      <c r="Q83" s="24">
        <f t="shared" si="47"/>
        <v>5.2901528697273825E-2</v>
      </c>
      <c r="R83" s="24">
        <f t="shared" si="48"/>
        <v>5.2951961606437559E-2</v>
      </c>
      <c r="S83" s="24">
        <f t="shared" si="72"/>
        <v>5.4230913377050882E-2</v>
      </c>
      <c r="T83" s="24">
        <f t="shared" si="73"/>
        <v>5.2272084409579644E-2</v>
      </c>
      <c r="U83" s="24">
        <f t="shared" si="74"/>
        <v>5.1081670406018409E-2</v>
      </c>
      <c r="V83" s="24">
        <f t="shared" si="75"/>
        <v>5.5359801610894044E-2</v>
      </c>
      <c r="W83" s="24">
        <f t="shared" si="76"/>
        <v>5.2096924527074817E-2</v>
      </c>
      <c r="X83" s="24">
        <f t="shared" si="77"/>
        <v>5.2211593856470895E-2</v>
      </c>
      <c r="Y83" s="24">
        <f t="shared" si="78"/>
        <v>5.2044396646727442E-2</v>
      </c>
      <c r="Z83" s="24">
        <f t="shared" si="79"/>
        <v>4.9770897617808174E-2</v>
      </c>
      <c r="AA83" s="24">
        <f t="shared" si="80"/>
        <v>5.1983620898325311E-2</v>
      </c>
      <c r="AB83" s="24">
        <f>+GBA!Y56</f>
        <v>5.1968423144926446E-2</v>
      </c>
      <c r="AD83" s="24">
        <f t="shared" si="81"/>
        <v>0.40603764380009522</v>
      </c>
      <c r="AE83" s="24">
        <f t="shared" si="82"/>
        <v>0.41311954650683491</v>
      </c>
      <c r="AF83" s="24">
        <f t="shared" si="83"/>
        <v>0.40143073582327826</v>
      </c>
      <c r="AG83" s="24">
        <f t="shared" si="84"/>
        <v>0.40682436041837389</v>
      </c>
      <c r="AH83" s="24">
        <f t="shared" si="85"/>
        <v>0.40414247683820625</v>
      </c>
      <c r="AI83" s="24">
        <f t="shared" si="86"/>
        <v>0.40092115226231129</v>
      </c>
      <c r="AJ83" s="24">
        <f t="shared" si="87"/>
        <v>0.40840259119301048</v>
      </c>
      <c r="AK83" s="24">
        <f t="shared" si="88"/>
        <v>0.40496459498988946</v>
      </c>
      <c r="AL83" s="24">
        <f t="shared" si="89"/>
        <v>0.39945558660403147</v>
      </c>
      <c r="AM83" s="24">
        <f t="shared" si="90"/>
        <v>0.4051916251848855</v>
      </c>
      <c r="AN83" s="24">
        <f t="shared" si="91"/>
        <v>0.40444572988937977</v>
      </c>
      <c r="AO83" s="24">
        <f>+GBA!AV56</f>
        <v>0.40441899046876628</v>
      </c>
      <c r="AQ83" s="24">
        <f t="shared" si="71"/>
        <v>3.1306310794656511E-3</v>
      </c>
      <c r="AR83" s="24">
        <f t="shared" si="70"/>
        <v>8.4601861520972044E-4</v>
      </c>
      <c r="AS83" s="35">
        <f t="shared" si="92"/>
        <v>44256</v>
      </c>
      <c r="AT83" s="19">
        <f t="shared" si="45"/>
        <v>427.72190266084624</v>
      </c>
      <c r="AU83" s="19">
        <f t="shared" si="46"/>
        <v>422.13430027653123</v>
      </c>
      <c r="AV83" s="53">
        <f t="shared" si="58"/>
        <v>5.5876023843150158E-2</v>
      </c>
      <c r="AW83" s="53">
        <f t="shared" ref="AW83:AW128" si="93">+($AT83/$AT$82)-($AU83/$AU$82)</f>
        <v>3.1306310794656511E-3</v>
      </c>
    </row>
    <row r="84" spans="2:50" x14ac:dyDescent="0.25">
      <c r="B84" s="112">
        <f t="shared" si="42"/>
        <v>84</v>
      </c>
      <c r="D84" s="38">
        <f>+GBA!A57</f>
        <v>44287</v>
      </c>
      <c r="E84" s="19" cm="1">
        <f t="array" ref="E84">+SUMPRODUCT($E$3:$P$3/100,GBA!$C57:$N57)/D$3*100</f>
        <v>445.9078332216863</v>
      </c>
      <c r="F84" s="19" cm="1">
        <f t="array" ref="F84">+SUMPRODUCT($E$4:$P$4/100,GBA!$C57:$N57)/D$4*100</f>
        <v>446.53297493366529</v>
      </c>
      <c r="G84" s="19" cm="1">
        <f t="array" ref="G84">+SUMPRODUCT($E$5:$P$5/100,GBA!$C57:$N57)/D$5*100</f>
        <v>443.69116096492928</v>
      </c>
      <c r="H84" s="19" cm="1">
        <f t="array" ref="H84">+SUMPRODUCT($E$6:$P$6/100,GBA!$C57:$N57)/D$6*100</f>
        <v>442.43206959729531</v>
      </c>
      <c r="I84" s="19" cm="1">
        <f t="array" ref="I84">+SUMPRODUCT($E$7:$P$7/100,GBA!$C57:$N57)/D$7*100</f>
        <v>443.51016912607861</v>
      </c>
      <c r="J84" s="19" cm="1">
        <f t="array" ref="J84">+SUMPRODUCT($E$8:$P$8/100,GBA!$C57:$N57)/D$8*100</f>
        <v>442.76702327962107</v>
      </c>
      <c r="K84" s="19" cm="1">
        <f t="array" ref="K84">+SUMPRODUCT($E$9:$P$9/100,GBA!$C57:$N57)/D$9*100</f>
        <v>443.0153815412595</v>
      </c>
      <c r="L84" s="19" cm="1">
        <f t="array" ref="L84">+SUMPRODUCT($E$10:$P$10/100,GBA!$C57:$N57)/D$10*100</f>
        <v>442.23380825466131</v>
      </c>
      <c r="M84" s="19" cm="1">
        <f t="array" ref="M84">+SUMPRODUCT($E$11:$P$11/100,GBA!$C57:$N57)/D$11*100</f>
        <v>440.46836055034265</v>
      </c>
      <c r="N84" s="19" cm="1">
        <f t="array" ref="N84">+SUMPRODUCT($E$12:$P$12/100,GBA!$C57:$N57)/D$12*100</f>
        <v>439.15984746705118</v>
      </c>
      <c r="O84" s="19" cm="1">
        <f t="array" ref="O84">+SUMPRODUCT(_xlfn.ANCHORARRAY($E$30)/100,$E84:$N84)/$D$14*100</f>
        <v>441.90233977000003</v>
      </c>
      <c r="Q84" s="24">
        <f t="shared" si="47"/>
        <v>4.2518118543160677E-2</v>
      </c>
      <c r="R84" s="24">
        <f t="shared" si="48"/>
        <v>4.2255651886441647E-2</v>
      </c>
      <c r="S84" s="24">
        <f t="shared" si="72"/>
        <v>4.1751528920233039E-2</v>
      </c>
      <c r="T84" s="24">
        <f t="shared" si="73"/>
        <v>4.1758505347711639E-2</v>
      </c>
      <c r="U84" s="24">
        <f t="shared" si="74"/>
        <v>4.1384984843102046E-2</v>
      </c>
      <c r="V84" s="24">
        <f t="shared" si="75"/>
        <v>4.121406379680348E-2</v>
      </c>
      <c r="W84" s="24">
        <f t="shared" si="76"/>
        <v>4.1329061579152837E-2</v>
      </c>
      <c r="X84" s="24">
        <f t="shared" si="77"/>
        <v>4.1092518468178296E-2</v>
      </c>
      <c r="Y84" s="24">
        <f t="shared" si="78"/>
        <v>4.0602303373028947E-2</v>
      </c>
      <c r="Z84" s="24">
        <f t="shared" si="79"/>
        <v>4.0332062993618134E-2</v>
      </c>
      <c r="AA84" s="24">
        <f t="shared" si="80"/>
        <v>4.1093549153269349E-2</v>
      </c>
      <c r="AB84" s="24">
        <f>+GBA!Y57</f>
        <v>4.1091859445749224E-2</v>
      </c>
      <c r="AD84" s="24">
        <f t="shared" si="81"/>
        <v>0.44119023109917865</v>
      </c>
      <c r="AE84" s="24">
        <f t="shared" si="82"/>
        <v>0.44771254058410492</v>
      </c>
      <c r="AF84" s="24">
        <f t="shared" si="83"/>
        <v>0.43815270785524407</v>
      </c>
      <c r="AG84" s="24">
        <f t="shared" si="84"/>
        <v>0.44371785765272498</v>
      </c>
      <c r="AH84" s="24">
        <f t="shared" si="85"/>
        <v>0.44037263403324189</v>
      </c>
      <c r="AI84" s="24">
        <f t="shared" si="86"/>
        <v>0.43851171944507117</v>
      </c>
      <c r="AJ84" s="24">
        <f t="shared" si="87"/>
        <v>0.44579774662773475</v>
      </c>
      <c r="AK84" s="24">
        <f t="shared" si="88"/>
        <v>0.442912593722119</v>
      </c>
      <c r="AL84" s="24">
        <f t="shared" si="89"/>
        <v>0.43768066663431138</v>
      </c>
      <c r="AM84" s="24">
        <f t="shared" si="90"/>
        <v>0.44405959972001297</v>
      </c>
      <c r="AN84" s="24">
        <f t="shared" si="91"/>
        <v>0.4420190124895278</v>
      </c>
      <c r="AO84" s="24">
        <f>+GBA!AV57</f>
        <v>0.4419903781486143</v>
      </c>
      <c r="AQ84" s="24">
        <f t="shared" si="71"/>
        <v>2.1860555495425427E-3</v>
      </c>
      <c r="AR84" s="24">
        <f t="shared" si="70"/>
        <v>-2.8693686208343117E-3</v>
      </c>
      <c r="AS84" s="35">
        <f t="shared" si="92"/>
        <v>44287</v>
      </c>
      <c r="AT84" s="19">
        <f t="shared" si="45"/>
        <v>445.9078332216863</v>
      </c>
      <c r="AU84" s="19">
        <f t="shared" si="46"/>
        <v>439.15984746705118</v>
      </c>
      <c r="AV84" s="53">
        <f t="shared" si="58"/>
        <v>6.7479857546350885E-2</v>
      </c>
      <c r="AW84" s="53">
        <f t="shared" si="93"/>
        <v>5.5585971193028438E-3</v>
      </c>
    </row>
    <row r="85" spans="2:50" x14ac:dyDescent="0.25">
      <c r="B85" s="112">
        <f t="shared" si="42"/>
        <v>85</v>
      </c>
      <c r="D85" s="38">
        <f>+GBA!A58</f>
        <v>44317</v>
      </c>
      <c r="E85" s="19" cm="1">
        <f t="array" ref="E85">+SUMPRODUCT($E$3:$P$3/100,GBA!$C58:$N58)/D$3*100</f>
        <v>459.67556221450752</v>
      </c>
      <c r="F85" s="19" cm="1">
        <f t="array" ref="F85">+SUMPRODUCT($E$4:$P$4/100,GBA!$C58:$N58)/D$4*100</f>
        <v>460.38468745011778</v>
      </c>
      <c r="G85" s="19" cm="1">
        <f t="array" ref="G85">+SUMPRODUCT($E$5:$P$5/100,GBA!$C58:$N58)/D$5*100</f>
        <v>457.56534809617062</v>
      </c>
      <c r="H85" s="19" cm="1">
        <f t="array" ref="H85">+SUMPRODUCT($E$6:$P$6/100,GBA!$C58:$N58)/D$6*100</f>
        <v>456.77701729186947</v>
      </c>
      <c r="I85" s="19" cm="1">
        <f t="array" ref="I85">+SUMPRODUCT($E$7:$P$7/100,GBA!$C58:$N58)/D$7*100</f>
        <v>457.85551810973504</v>
      </c>
      <c r="J85" s="19" cm="1">
        <f t="array" ref="J85">+SUMPRODUCT($E$8:$P$8/100,GBA!$C58:$N58)/D$8*100</f>
        <v>457.08252649903568</v>
      </c>
      <c r="K85" s="19" cm="1">
        <f t="array" ref="K85">+SUMPRODUCT($E$9:$P$9/100,GBA!$C58:$N58)/D$9*100</f>
        <v>458.20589463276684</v>
      </c>
      <c r="L85" s="19" cm="1">
        <f t="array" ref="L85">+SUMPRODUCT($E$10:$P$10/100,GBA!$C58:$N58)/D$10*100</f>
        <v>457.52064146946134</v>
      </c>
      <c r="M85" s="19" cm="1">
        <f t="array" ref="M85">+SUMPRODUCT($E$11:$P$11/100,GBA!$C58:$N58)/D$11*100</f>
        <v>455.66321013382185</v>
      </c>
      <c r="N85" s="19" cm="1">
        <f t="array" ref="N85">+SUMPRODUCT($E$12:$P$12/100,GBA!$C58:$N58)/D$12*100</f>
        <v>454.7167042801168</v>
      </c>
      <c r="O85" s="19" cm="1">
        <f t="array" ref="O85">+SUMPRODUCT(_xlfn.ANCHORARRAY($E$30)/100,$E85:$N85)/$D$14*100</f>
        <v>456.79238065999994</v>
      </c>
      <c r="Q85" s="24">
        <f t="shared" si="47"/>
        <v>3.0875728047541351E-2</v>
      </c>
      <c r="R85" s="24">
        <f t="shared" si="48"/>
        <v>3.1020581444204165E-2</v>
      </c>
      <c r="S85" s="24">
        <f t="shared" si="72"/>
        <v>3.1269920052200417E-2</v>
      </c>
      <c r="T85" s="24">
        <f t="shared" si="73"/>
        <v>3.2422938300180171E-2</v>
      </c>
      <c r="U85" s="24">
        <f t="shared" si="74"/>
        <v>3.2345028326911773E-2</v>
      </c>
      <c r="V85" s="24">
        <f t="shared" si="75"/>
        <v>3.2331909258684677E-2</v>
      </c>
      <c r="W85" s="24">
        <f t="shared" si="76"/>
        <v>3.4288906716194001E-2</v>
      </c>
      <c r="X85" s="24">
        <f t="shared" si="77"/>
        <v>3.4567310163670317E-2</v>
      </c>
      <c r="Y85" s="24">
        <f t="shared" si="78"/>
        <v>3.4497028491431214E-2</v>
      </c>
      <c r="Z85" s="24">
        <f t="shared" si="79"/>
        <v>3.5424132927436736E-2</v>
      </c>
      <c r="AA85" s="24">
        <f t="shared" si="80"/>
        <v>3.3695320322924438E-2</v>
      </c>
      <c r="AB85" s="24">
        <f>+GBA!Y58</f>
        <v>3.369597563224791E-2</v>
      </c>
      <c r="AD85" s="24">
        <f t="shared" si="81"/>
        <v>0.46434784998603784</v>
      </c>
      <c r="AE85" s="24">
        <f t="shared" si="82"/>
        <v>0.47006303210425227</v>
      </c>
      <c r="AF85" s="24">
        <f t="shared" si="83"/>
        <v>0.46121037977709123</v>
      </c>
      <c r="AG85" s="24">
        <f t="shared" si="84"/>
        <v>0.46922723757352225</v>
      </c>
      <c r="AH85" s="24">
        <f t="shared" si="85"/>
        <v>0.46471856278197166</v>
      </c>
      <c r="AI85" s="24">
        <f t="shared" si="86"/>
        <v>0.46363916888868739</v>
      </c>
      <c r="AJ85" s="24">
        <f t="shared" si="87"/>
        <v>0.47276992850394883</v>
      </c>
      <c r="AK85" s="24">
        <f t="shared" si="88"/>
        <v>0.4703443340611202</v>
      </c>
      <c r="AL85" s="24">
        <f t="shared" si="89"/>
        <v>0.46592965914727524</v>
      </c>
      <c r="AM85" s="24">
        <f t="shared" si="90"/>
        <v>0.4718155273850857</v>
      </c>
      <c r="AN85" s="24">
        <f t="shared" si="91"/>
        <v>0.46835276563807682</v>
      </c>
      <c r="AO85" s="24">
        <f>+GBA!AV58</f>
        <v>0.46832868197916877</v>
      </c>
      <c r="AQ85" s="24">
        <f t="shared" si="71"/>
        <v>-4.5484048798953847E-3</v>
      </c>
      <c r="AR85" s="24">
        <f t="shared" si="70"/>
        <v>-7.4676773990478562E-3</v>
      </c>
      <c r="AS85" s="35">
        <f t="shared" si="92"/>
        <v>44317</v>
      </c>
      <c r="AT85" s="19">
        <f t="shared" si="45"/>
        <v>459.67556221450752</v>
      </c>
      <c r="AU85" s="19">
        <f t="shared" si="46"/>
        <v>454.7167042801168</v>
      </c>
      <c r="AV85" s="53">
        <f t="shared" si="58"/>
        <v>4.9588579343907035E-2</v>
      </c>
      <c r="AW85" s="53">
        <f t="shared" si="93"/>
        <v>7.6286292708638292E-4</v>
      </c>
    </row>
    <row r="86" spans="2:50" x14ac:dyDescent="0.25">
      <c r="B86" s="112">
        <f t="shared" si="42"/>
        <v>86</v>
      </c>
      <c r="D86" s="38">
        <f>+GBA!A59</f>
        <v>44348</v>
      </c>
      <c r="E86" s="19" cm="1">
        <f t="array" ref="E86">+SUMPRODUCT($E$3:$P$3/100,GBA!$C59:$N59)/D$3*100</f>
        <v>474.49760502292628</v>
      </c>
      <c r="F86" s="19" cm="1">
        <f t="array" ref="F86">+SUMPRODUCT($E$4:$P$4/100,GBA!$C59:$N59)/D$4*100</f>
        <v>475.29361083705675</v>
      </c>
      <c r="G86" s="19" cm="1">
        <f t="array" ref="G86">+SUMPRODUCT($E$5:$P$5/100,GBA!$C59:$N59)/D$5*100</f>
        <v>472.04804099803982</v>
      </c>
      <c r="H86" s="19" cm="1">
        <f t="array" ref="H86">+SUMPRODUCT($E$6:$P$6/100,GBA!$C59:$N59)/D$6*100</f>
        <v>471.49694512078764</v>
      </c>
      <c r="I86" s="19" cm="1">
        <f t="array" ref="I86">+SUMPRODUCT($E$7:$P$7/100,GBA!$C59:$N59)/D$7*100</f>
        <v>472.32665809096062</v>
      </c>
      <c r="J86" s="19" cm="1">
        <f t="array" ref="J86">+SUMPRODUCT($E$8:$P$8/100,GBA!$C59:$N59)/D$8*100</f>
        <v>471.28298034177095</v>
      </c>
      <c r="K86" s="19" cm="1">
        <f t="array" ref="K86">+SUMPRODUCT($E$9:$P$9/100,GBA!$C59:$N59)/D$9*100</f>
        <v>472.39956452154604</v>
      </c>
      <c r="L86" s="19" cm="1">
        <f t="array" ref="L86">+SUMPRODUCT($E$10:$P$10/100,GBA!$C59:$N59)/D$10*100</f>
        <v>471.39263890686766</v>
      </c>
      <c r="M86" s="19" cm="1">
        <f t="array" ref="M86">+SUMPRODUCT($E$11:$P$11/100,GBA!$C59:$N59)/D$11*100</f>
        <v>469.25438972613557</v>
      </c>
      <c r="N86" s="19" cm="1">
        <f t="array" ref="N86">+SUMPRODUCT($E$12:$P$12/100,GBA!$C59:$N59)/D$12*100</f>
        <v>468.08164069562474</v>
      </c>
      <c r="O86" s="19" cm="1">
        <f t="array" ref="O86">+SUMPRODUCT(_xlfn.ANCHORARRAY($E$30)/100,$E86:$N86)/$D$14*100</f>
        <v>470.79031207000003</v>
      </c>
      <c r="Q86" s="24">
        <f t="shared" si="47"/>
        <v>3.2244574275414717E-2</v>
      </c>
      <c r="R86" s="24">
        <f t="shared" si="48"/>
        <v>3.2383621335265067E-2</v>
      </c>
      <c r="S86" s="24">
        <f t="shared" si="72"/>
        <v>3.1651638311617214E-2</v>
      </c>
      <c r="T86" s="24">
        <f t="shared" si="73"/>
        <v>3.2225631482488692E-2</v>
      </c>
      <c r="U86" s="24">
        <f t="shared" si="74"/>
        <v>3.1606346126328067E-2</v>
      </c>
      <c r="V86" s="24">
        <f t="shared" si="75"/>
        <v>3.1067592873220917E-2</v>
      </c>
      <c r="W86" s="24">
        <f t="shared" si="76"/>
        <v>3.0976620019598E-2</v>
      </c>
      <c r="X86" s="24">
        <f t="shared" si="77"/>
        <v>3.0319937900183724E-2</v>
      </c>
      <c r="Y86" s="24">
        <f t="shared" si="78"/>
        <v>2.9827248042084031E-2</v>
      </c>
      <c r="Z86" s="24">
        <f t="shared" si="79"/>
        <v>2.9391786775607054E-2</v>
      </c>
      <c r="AA86" s="24">
        <f t="shared" si="80"/>
        <v>3.0643968688302214E-2</v>
      </c>
      <c r="AB86" s="24">
        <f>+GBA!Y59</f>
        <v>3.0645449418720716E-2</v>
      </c>
      <c r="AD86" s="24">
        <f t="shared" si="81"/>
        <v>0.48303295012345004</v>
      </c>
      <c r="AE86" s="24">
        <f t="shared" si="82"/>
        <v>0.48726197743975663</v>
      </c>
      <c r="AF86" s="24">
        <f t="shared" si="83"/>
        <v>0.47859195105541352</v>
      </c>
      <c r="AG86" s="24">
        <f t="shared" si="84"/>
        <v>0.48599989026537616</v>
      </c>
      <c r="AH86" s="24">
        <f t="shared" si="85"/>
        <v>0.48141719513603554</v>
      </c>
      <c r="AI86" s="24">
        <f t="shared" si="86"/>
        <v>0.48025653965925019</v>
      </c>
      <c r="AJ86" s="24">
        <f t="shared" si="87"/>
        <v>0.48784583830210848</v>
      </c>
      <c r="AK86" s="24">
        <f t="shared" si="88"/>
        <v>0.48472766987067173</v>
      </c>
      <c r="AL86" s="24">
        <f t="shared" si="89"/>
        <v>0.47979212393190007</v>
      </c>
      <c r="AM86" s="24">
        <f t="shared" si="90"/>
        <v>0.48284870829069293</v>
      </c>
      <c r="AN86" s="24">
        <f t="shared" si="91"/>
        <v>0.48296199752181668</v>
      </c>
      <c r="AO86" s="24">
        <f>+GBA!AV59</f>
        <v>0.48294258820075608</v>
      </c>
      <c r="AQ86" s="24">
        <f t="shared" si="71"/>
        <v>2.852787499807663E-3</v>
      </c>
      <c r="AR86" s="24">
        <f t="shared" si="70"/>
        <v>1.8424183275711492E-4</v>
      </c>
      <c r="AS86" s="35">
        <f t="shared" si="92"/>
        <v>44348</v>
      </c>
      <c r="AT86" s="19">
        <f t="shared" si="45"/>
        <v>474.49760502292628</v>
      </c>
      <c r="AU86" s="19">
        <f t="shared" si="46"/>
        <v>468.08164069562474</v>
      </c>
      <c r="AV86" s="53">
        <f t="shared" si="58"/>
        <v>6.4159643273015377E-2</v>
      </c>
      <c r="AW86" s="53">
        <f t="shared" si="93"/>
        <v>4.0133857617550284E-3</v>
      </c>
    </row>
    <row r="87" spans="2:50" x14ac:dyDescent="0.25">
      <c r="B87" s="112">
        <f t="shared" si="42"/>
        <v>87</v>
      </c>
      <c r="D87" s="38">
        <f>+GBA!A60</f>
        <v>44378</v>
      </c>
      <c r="E87" s="19" cm="1">
        <f t="array" ref="E87">+SUMPRODUCT($E$3:$P$3/100,GBA!$C60:$N60)/D$3*100</f>
        <v>489.08077274929383</v>
      </c>
      <c r="F87" s="19" cm="1">
        <f t="array" ref="F87">+SUMPRODUCT($E$4:$P$4/100,GBA!$C60:$N60)/D$4*100</f>
        <v>489.79421058567408</v>
      </c>
      <c r="G87" s="19" cm="1">
        <f t="array" ref="G87">+SUMPRODUCT($E$5:$P$5/100,GBA!$C60:$N60)/D$5*100</f>
        <v>486.38820101783074</v>
      </c>
      <c r="H87" s="19" cm="1">
        <f t="array" ref="H87">+SUMPRODUCT($E$6:$P$6/100,GBA!$C60:$N60)/D$6*100</f>
        <v>485.82837379238163</v>
      </c>
      <c r="I87" s="19" cm="1">
        <f t="array" ref="I87">+SUMPRODUCT($E$7:$P$7/100,GBA!$C60:$N60)/D$7*100</f>
        <v>486.86394231438942</v>
      </c>
      <c r="J87" s="19" cm="1">
        <f t="array" ref="J87">+SUMPRODUCT($E$8:$P$8/100,GBA!$C60:$N60)/D$8*100</f>
        <v>485.79908627689213</v>
      </c>
      <c r="K87" s="19" cm="1">
        <f t="array" ref="K87">+SUMPRODUCT($E$9:$P$9/100,GBA!$C60:$N60)/D$9*100</f>
        <v>486.65429569822345</v>
      </c>
      <c r="L87" s="19" cm="1">
        <f t="array" ref="L87">+SUMPRODUCT($E$10:$P$10/100,GBA!$C60:$N60)/D$10*100</f>
        <v>485.80486903749068</v>
      </c>
      <c r="M87" s="19" cm="1">
        <f t="array" ref="M87">+SUMPRODUCT($E$11:$P$11/100,GBA!$C60:$N60)/D$11*100</f>
        <v>483.97450671148982</v>
      </c>
      <c r="N87" s="19" cm="1">
        <f t="array" ref="N87">+SUMPRODUCT($E$12:$P$12/100,GBA!$C60:$N60)/D$12*100</f>
        <v>482.73217015358728</v>
      </c>
      <c r="O87" s="19" cm="1">
        <f t="array" ref="O87">+SUMPRODUCT(_xlfn.ANCHORARRAY($E$30)/100,$E87:$N87)/$D$14*100</f>
        <v>485.30950230000008</v>
      </c>
      <c r="Q87" s="24">
        <f t="shared" si="47"/>
        <v>3.0733912188372292E-2</v>
      </c>
      <c r="R87" s="24">
        <f t="shared" si="48"/>
        <v>3.0508720121610322E-2</v>
      </c>
      <c r="S87" s="24">
        <f t="shared" si="72"/>
        <v>3.0378602969036494E-2</v>
      </c>
      <c r="T87" s="24">
        <f t="shared" si="73"/>
        <v>3.0395591784635245E-2</v>
      </c>
      <c r="U87" s="24">
        <f t="shared" si="74"/>
        <v>3.0778030361837461E-2</v>
      </c>
      <c r="V87" s="24">
        <f t="shared" si="75"/>
        <v>3.0801252200098883E-2</v>
      </c>
      <c r="W87" s="24">
        <f t="shared" si="76"/>
        <v>3.017515731860354E-2</v>
      </c>
      <c r="X87" s="24">
        <f t="shared" si="77"/>
        <v>3.0573727591597821E-2</v>
      </c>
      <c r="Y87" s="24">
        <f t="shared" si="78"/>
        <v>3.1369162031590569E-2</v>
      </c>
      <c r="Z87" s="24">
        <f t="shared" si="79"/>
        <v>3.1299090124940809E-2</v>
      </c>
      <c r="AA87" s="24">
        <f t="shared" si="80"/>
        <v>3.0840036121731584E-2</v>
      </c>
      <c r="AB87" s="24">
        <f>+GBA!Y60</f>
        <v>3.0841320010875473E-2</v>
      </c>
      <c r="AD87" s="24">
        <f t="shared" si="81"/>
        <v>0.50560846993195541</v>
      </c>
      <c r="AE87" s="24">
        <f t="shared" si="82"/>
        <v>0.50900175917419577</v>
      </c>
      <c r="AF87" s="24">
        <f t="shared" si="83"/>
        <v>0.50061536234621684</v>
      </c>
      <c r="AG87" s="24">
        <f t="shared" si="84"/>
        <v>0.5066124035673123</v>
      </c>
      <c r="AH87" s="24">
        <f t="shared" si="85"/>
        <v>0.50301801558400694</v>
      </c>
      <c r="AI87" s="24">
        <f t="shared" si="86"/>
        <v>0.50228658543182747</v>
      </c>
      <c r="AJ87" s="24">
        <f t="shared" si="87"/>
        <v>0.50812135739172115</v>
      </c>
      <c r="AK87" s="24">
        <f t="shared" si="88"/>
        <v>0.50555614938226578</v>
      </c>
      <c r="AL87" s="24">
        <f t="shared" si="89"/>
        <v>0.50140838838727553</v>
      </c>
      <c r="AM87" s="24">
        <f t="shared" si="90"/>
        <v>0.50288018250221533</v>
      </c>
      <c r="AN87" s="24">
        <f t="shared" si="91"/>
        <v>0.50400088464932513</v>
      </c>
      <c r="AO87" s="24">
        <f>+GBA!AV60</f>
        <v>0.5039821296142204</v>
      </c>
      <c r="AQ87" s="24">
        <f t="shared" si="71"/>
        <v>-5.6517793656851723E-4</v>
      </c>
      <c r="AR87" s="24">
        <f t="shared" si="70"/>
        <v>2.7282874297400728E-3</v>
      </c>
      <c r="AS87" s="35">
        <f t="shared" si="92"/>
        <v>44378</v>
      </c>
      <c r="AT87" s="19">
        <f t="shared" si="45"/>
        <v>489.08077274929383</v>
      </c>
      <c r="AU87" s="19">
        <f t="shared" si="46"/>
        <v>482.73217015358728</v>
      </c>
      <c r="AV87" s="53">
        <f t="shared" si="58"/>
        <v>6.3486025957065984E-2</v>
      </c>
      <c r="AW87" s="53">
        <f t="shared" si="93"/>
        <v>3.4788467328263906E-3</v>
      </c>
    </row>
    <row r="88" spans="2:50" x14ac:dyDescent="0.25">
      <c r="B88" s="112">
        <f t="shared" si="42"/>
        <v>88</v>
      </c>
      <c r="D88" s="38">
        <f>+GBA!A61</f>
        <v>44409</v>
      </c>
      <c r="E88" s="19" cm="1">
        <f t="array" ref="E88">+SUMPRODUCT($E$3:$P$3/100,GBA!$C61:$N61)/D$3*100</f>
        <v>500.50034180410927</v>
      </c>
      <c r="F88" s="19" cm="1">
        <f t="array" ref="F88">+SUMPRODUCT($E$4:$P$4/100,GBA!$C61:$N61)/D$4*100</f>
        <v>501.4055917287634</v>
      </c>
      <c r="G88" s="19" cm="1">
        <f t="array" ref="G88">+SUMPRODUCT($E$5:$P$5/100,GBA!$C61:$N61)/D$5*100</f>
        <v>498.36891427552212</v>
      </c>
      <c r="H88" s="19" cm="1">
        <f t="array" ref="H88">+SUMPRODUCT($E$6:$P$6/100,GBA!$C61:$N61)/D$6*100</f>
        <v>497.60129535641761</v>
      </c>
      <c r="I88" s="19" cm="1">
        <f t="array" ref="I88">+SUMPRODUCT($E$7:$P$7/100,GBA!$C61:$N61)/D$7*100</f>
        <v>498.80213857812936</v>
      </c>
      <c r="J88" s="19" cm="1">
        <f t="array" ref="J88">+SUMPRODUCT($E$8:$P$8/100,GBA!$C61:$N61)/D$8*100</f>
        <v>497.97033554153671</v>
      </c>
      <c r="K88" s="19" cm="1">
        <f t="array" ref="K88">+SUMPRODUCT($E$9:$P$9/100,GBA!$C61:$N61)/D$9*100</f>
        <v>499.14560875676477</v>
      </c>
      <c r="L88" s="19" cm="1">
        <f t="array" ref="L88">+SUMPRODUCT($E$10:$P$10/100,GBA!$C61:$N61)/D$10*100</f>
        <v>498.72007384703494</v>
      </c>
      <c r="M88" s="19" cm="1">
        <f t="array" ref="M88">+SUMPRODUCT($E$11:$P$11/100,GBA!$C61:$N61)/D$11*100</f>
        <v>497.01719309544438</v>
      </c>
      <c r="N88" s="19" cm="1">
        <f t="array" ref="N88">+SUMPRODUCT($E$12:$P$12/100,GBA!$C61:$N61)/D$12*100</f>
        <v>496.23079000736629</v>
      </c>
      <c r="O88" s="19" cm="1">
        <f t="array" ref="O88">+SUMPRODUCT(_xlfn.ANCHORARRAY($E$30)/100,$E88:$N88)/$D$14*100</f>
        <v>497.94399781000004</v>
      </c>
      <c r="Q88" s="24">
        <f t="shared" si="47"/>
        <v>2.3349045170232507E-2</v>
      </c>
      <c r="R88" s="24">
        <f t="shared" si="48"/>
        <v>2.3706652492288427E-2</v>
      </c>
      <c r="S88" s="24">
        <f t="shared" si="72"/>
        <v>2.4631998129519106E-2</v>
      </c>
      <c r="T88" s="24">
        <f t="shared" si="73"/>
        <v>2.4232675980071727E-2</v>
      </c>
      <c r="U88" s="24">
        <f t="shared" si="74"/>
        <v>2.4520600574751361E-2</v>
      </c>
      <c r="V88" s="24">
        <f t="shared" si="75"/>
        <v>2.5054080191718064E-2</v>
      </c>
      <c r="W88" s="24">
        <f t="shared" si="76"/>
        <v>2.5667734095759842E-2</v>
      </c>
      <c r="X88" s="24">
        <f t="shared" si="77"/>
        <v>2.6585169545815246E-2</v>
      </c>
      <c r="Y88" s="24">
        <f t="shared" si="78"/>
        <v>2.6949118606632849E-2</v>
      </c>
      <c r="Z88" s="24">
        <f t="shared" si="79"/>
        <v>2.7962958941568417E-2</v>
      </c>
      <c r="AA88" s="24">
        <f t="shared" si="80"/>
        <v>2.6033892701712968E-2</v>
      </c>
      <c r="AB88" s="24">
        <f>+GBA!Y61</f>
        <v>2.6032158014076101E-2</v>
      </c>
      <c r="AD88" s="24">
        <f t="shared" si="81"/>
        <v>0.49647298104143989</v>
      </c>
      <c r="AE88" s="24">
        <f t="shared" si="82"/>
        <v>0.50037232524111497</v>
      </c>
      <c r="AF88" s="24">
        <f t="shared" si="83"/>
        <v>0.49471872858342447</v>
      </c>
      <c r="AG88" s="24">
        <f t="shared" si="84"/>
        <v>0.50056543836475886</v>
      </c>
      <c r="AH88" s="24">
        <f t="shared" si="85"/>
        <v>0.49725442526367791</v>
      </c>
      <c r="AI88" s="24">
        <f t="shared" si="86"/>
        <v>0.49785400284391845</v>
      </c>
      <c r="AJ88" s="24">
        <f t="shared" si="87"/>
        <v>0.50467039162607041</v>
      </c>
      <c r="AK88" s="24">
        <f t="shared" si="88"/>
        <v>0.50396298186613353</v>
      </c>
      <c r="AL88" s="24">
        <f t="shared" si="89"/>
        <v>0.50060133670550511</v>
      </c>
      <c r="AM88" s="24">
        <f t="shared" si="90"/>
        <v>0.50399876713807079</v>
      </c>
      <c r="AN88" s="24">
        <f t="shared" si="91"/>
        <v>0.5012071719126816</v>
      </c>
      <c r="AO88" s="24">
        <f>+GBA!AV61</f>
        <v>0.50118647905293923</v>
      </c>
      <c r="AQ88" s="24">
        <f t="shared" si="71"/>
        <v>-4.6139137713359091E-3</v>
      </c>
      <c r="AR88" s="24">
        <f t="shared" si="70"/>
        <v>-7.5257860966309043E-3</v>
      </c>
      <c r="AS88" s="35">
        <f t="shared" si="92"/>
        <v>44409</v>
      </c>
      <c r="AT88" s="19">
        <f t="shared" si="45"/>
        <v>500.50034180410927</v>
      </c>
      <c r="AU88" s="19">
        <f t="shared" si="46"/>
        <v>496.23079000736629</v>
      </c>
      <c r="AV88" s="53">
        <f t="shared" si="58"/>
        <v>4.2695517967429986E-2</v>
      </c>
      <c r="AW88" s="53">
        <f t="shared" si="93"/>
        <v>-1.9787755006819285E-3</v>
      </c>
    </row>
    <row r="89" spans="2:50" x14ac:dyDescent="0.25">
      <c r="B89" s="112">
        <f t="shared" si="42"/>
        <v>89</v>
      </c>
      <c r="D89" s="38">
        <f>+GBA!A62</f>
        <v>44440</v>
      </c>
      <c r="E89" s="19" cm="1">
        <f t="array" ref="E89">+SUMPRODUCT($E$3:$P$3/100,GBA!$C62:$N62)/D$3*100</f>
        <v>519.22889406220315</v>
      </c>
      <c r="F89" s="19" cm="1">
        <f t="array" ref="F89">+SUMPRODUCT($E$4:$P$4/100,GBA!$C62:$N62)/D$4*100</f>
        <v>520.48847553424162</v>
      </c>
      <c r="G89" s="19" cm="1">
        <f t="array" ref="G89">+SUMPRODUCT($E$5:$P$5/100,GBA!$C62:$N62)/D$5*100</f>
        <v>517.18987498379931</v>
      </c>
      <c r="H89" s="19" cm="1">
        <f t="array" ref="H89">+SUMPRODUCT($E$6:$P$6/100,GBA!$C62:$N62)/D$6*100</f>
        <v>516.70646089410377</v>
      </c>
      <c r="I89" s="19" cm="1">
        <f t="array" ref="I89">+SUMPRODUCT($E$7:$P$7/100,GBA!$C62:$N62)/D$7*100</f>
        <v>517.75027431088427</v>
      </c>
      <c r="J89" s="19" cm="1">
        <f t="array" ref="J89">+SUMPRODUCT($E$8:$P$8/100,GBA!$C62:$N62)/D$8*100</f>
        <v>516.8495919011732</v>
      </c>
      <c r="K89" s="19" cm="1">
        <f t="array" ref="K89">+SUMPRODUCT($E$9:$P$9/100,GBA!$C62:$N62)/D$9*100</f>
        <v>518.37417476296901</v>
      </c>
      <c r="L89" s="19" cm="1">
        <f t="array" ref="L89">+SUMPRODUCT($E$10:$P$10/100,GBA!$C62:$N62)/D$10*100</f>
        <v>517.98704405866829</v>
      </c>
      <c r="M89" s="19" cm="1">
        <f t="array" ref="M89">+SUMPRODUCT($E$11:$P$11/100,GBA!$C62:$N62)/D$11*100</f>
        <v>516.06759455653082</v>
      </c>
      <c r="N89" s="19" cm="1">
        <f t="array" ref="N89">+SUMPRODUCT($E$12:$P$12/100,GBA!$C62:$N62)/D$12*100</f>
        <v>515.50848169544543</v>
      </c>
      <c r="O89" s="19" cm="1">
        <f t="array" ref="O89">+SUMPRODUCT(_xlfn.ANCHORARRAY($E$30)/100,$E89:$N89)/$D$14*100</f>
        <v>517.04984837999996</v>
      </c>
      <c r="Q89" s="24">
        <f t="shared" si="47"/>
        <v>3.7419659276524575E-2</v>
      </c>
      <c r="R89" s="24">
        <f t="shared" si="48"/>
        <v>3.8058777405500344E-2</v>
      </c>
      <c r="S89" s="24">
        <f t="shared" si="72"/>
        <v>3.7765117705299112E-2</v>
      </c>
      <c r="T89" s="24">
        <f t="shared" si="73"/>
        <v>3.8394525327756002E-2</v>
      </c>
      <c r="U89" s="24">
        <f t="shared" si="74"/>
        <v>3.7987278456279139E-2</v>
      </c>
      <c r="V89" s="24">
        <f t="shared" si="75"/>
        <v>3.7912411668268309E-2</v>
      </c>
      <c r="W89" s="24">
        <f t="shared" si="76"/>
        <v>3.8522959370708154E-2</v>
      </c>
      <c r="X89" s="24">
        <f t="shared" si="77"/>
        <v>3.8632834774448677E-2</v>
      </c>
      <c r="Y89" s="24">
        <f t="shared" si="78"/>
        <v>3.8329461688115352E-2</v>
      </c>
      <c r="Z89" s="24">
        <f t="shared" si="79"/>
        <v>3.8848237707686195E-2</v>
      </c>
      <c r="AA89" s="24">
        <f t="shared" si="80"/>
        <v>3.836947659582024E-2</v>
      </c>
      <c r="AB89" s="24">
        <f>+GBA!Y62</f>
        <v>3.8369103246173042E-2</v>
      </c>
      <c r="AD89" s="24">
        <f t="shared" si="81"/>
        <v>0.50884454653692979</v>
      </c>
      <c r="AE89" s="24">
        <f t="shared" si="82"/>
        <v>0.51277369276237672</v>
      </c>
      <c r="AF89" s="24">
        <f t="shared" si="83"/>
        <v>0.50828324746944031</v>
      </c>
      <c r="AG89" s="24">
        <f t="shared" si="84"/>
        <v>0.51489182835518643</v>
      </c>
      <c r="AH89" s="24">
        <f t="shared" si="85"/>
        <v>0.51185228940774841</v>
      </c>
      <c r="AI89" s="24">
        <f t="shared" si="86"/>
        <v>0.51305406521406316</v>
      </c>
      <c r="AJ89" s="24">
        <f t="shared" si="87"/>
        <v>0.51969902887643338</v>
      </c>
      <c r="AK89" s="24">
        <f t="shared" si="88"/>
        <v>0.51979703033652447</v>
      </c>
      <c r="AL89" s="24">
        <f t="shared" si="89"/>
        <v>0.51726213592664383</v>
      </c>
      <c r="AM89" s="24">
        <f t="shared" si="90"/>
        <v>0.52118974581517996</v>
      </c>
      <c r="AN89" s="24">
        <f t="shared" si="91"/>
        <v>0.51670850505151344</v>
      </c>
      <c r="AO89" s="24">
        <f>+GBA!AV62</f>
        <v>0.51668954714258075</v>
      </c>
      <c r="AQ89" s="24">
        <f t="shared" si="71"/>
        <v>-1.4285784311616201E-3</v>
      </c>
      <c r="AR89" s="24">
        <f t="shared" si="70"/>
        <v>-1.2345199278250174E-2</v>
      </c>
      <c r="AS89" s="35">
        <f t="shared" si="92"/>
        <v>44440</v>
      </c>
      <c r="AT89" s="19">
        <f t="shared" si="45"/>
        <v>519.22889406220315</v>
      </c>
      <c r="AU89" s="19">
        <f t="shared" si="46"/>
        <v>515.50848169544543</v>
      </c>
      <c r="AV89" s="53">
        <f t="shared" si="58"/>
        <v>3.7204123667577527E-2</v>
      </c>
      <c r="AW89" s="53">
        <f t="shared" si="93"/>
        <v>-3.8157368658500168E-3</v>
      </c>
    </row>
    <row r="90" spans="2:50" x14ac:dyDescent="0.25">
      <c r="B90" s="112">
        <f t="shared" si="42"/>
        <v>90</v>
      </c>
      <c r="D90" s="38">
        <f>+GBA!A63</f>
        <v>44470</v>
      </c>
      <c r="E90" s="19" cm="1">
        <f t="array" ref="E90">+SUMPRODUCT($E$3:$P$3/100,GBA!$C63:$N63)/D$3*100</f>
        <v>538.50272021546448</v>
      </c>
      <c r="F90" s="19" cm="1">
        <f t="array" ref="F90">+SUMPRODUCT($E$4:$P$4/100,GBA!$C63:$N63)/D$4*100</f>
        <v>540.0055495378781</v>
      </c>
      <c r="G90" s="19" cm="1">
        <f t="array" ref="G90">+SUMPRODUCT($E$5:$P$5/100,GBA!$C63:$N63)/D$5*100</f>
        <v>536.47047361628688</v>
      </c>
      <c r="H90" s="19" cm="1">
        <f t="array" ref="H90">+SUMPRODUCT($E$6:$P$6/100,GBA!$C63:$N63)/D$6*100</f>
        <v>535.46211251223497</v>
      </c>
      <c r="I90" s="19" cm="1">
        <f t="array" ref="I90">+SUMPRODUCT($E$7:$P$7/100,GBA!$C63:$N63)/D$7*100</f>
        <v>537.20352708949872</v>
      </c>
      <c r="J90" s="19" cm="1">
        <f t="array" ref="J90">+SUMPRODUCT($E$8:$P$8/100,GBA!$C63:$N63)/D$8*100</f>
        <v>535.89873520264689</v>
      </c>
      <c r="K90" s="19" cm="1">
        <f t="array" ref="K90">+SUMPRODUCT($E$9:$P$9/100,GBA!$C63:$N63)/D$9*100</f>
        <v>537.95711091356281</v>
      </c>
      <c r="L90" s="19" cm="1">
        <f t="array" ref="L90">+SUMPRODUCT($E$10:$P$10/100,GBA!$C63:$N63)/D$10*100</f>
        <v>537.80632014397827</v>
      </c>
      <c r="M90" s="19" cm="1">
        <f t="array" ref="M90">+SUMPRODUCT($E$11:$P$11/100,GBA!$C63:$N63)/D$11*100</f>
        <v>535.59820800801231</v>
      </c>
      <c r="N90" s="19" cm="1">
        <f t="array" ref="N90">+SUMPRODUCT($E$12:$P$12/100,GBA!$C63:$N63)/D$12*100</f>
        <v>535.27894132956146</v>
      </c>
      <c r="O90" s="19" cm="1">
        <f t="array" ref="O90">+SUMPRODUCT(_xlfn.ANCHORARRAY($E$30)/100,$E90:$N90)/$D$14*100</f>
        <v>536.54989075000003</v>
      </c>
      <c r="Q90" s="24">
        <f t="shared" si="47"/>
        <v>3.712009553719553E-2</v>
      </c>
      <c r="R90" s="24">
        <f t="shared" si="48"/>
        <v>3.7497610266209458E-2</v>
      </c>
      <c r="S90" s="24">
        <f t="shared" si="72"/>
        <v>3.7279536133787428E-2</v>
      </c>
      <c r="T90" s="24">
        <f t="shared" si="73"/>
        <v>3.6298465449177142E-2</v>
      </c>
      <c r="U90" s="24">
        <f t="shared" si="74"/>
        <v>3.7572655667843735E-2</v>
      </c>
      <c r="V90" s="24">
        <f t="shared" si="75"/>
        <v>3.685626069937209E-2</v>
      </c>
      <c r="W90" s="24">
        <f t="shared" si="76"/>
        <v>3.7777607573811434E-2</v>
      </c>
      <c r="X90" s="24">
        <f t="shared" si="77"/>
        <v>3.8262107735391959E-2</v>
      </c>
      <c r="Y90" s="24">
        <f t="shared" si="78"/>
        <v>3.7845068470661491E-2</v>
      </c>
      <c r="Z90" s="24">
        <f t="shared" si="79"/>
        <v>3.8351376041560803E-2</v>
      </c>
      <c r="AA90" s="24">
        <f t="shared" si="80"/>
        <v>3.771404716797977E-2</v>
      </c>
      <c r="AB90" s="24">
        <f>+GBA!Y63</f>
        <v>3.7714114410323907E-2</v>
      </c>
      <c r="AD90" s="24">
        <f t="shared" si="81"/>
        <v>0.50703527641312296</v>
      </c>
      <c r="AE90" s="24">
        <f t="shared" si="82"/>
        <v>0.51163106457919239</v>
      </c>
      <c r="AF90" s="24">
        <f t="shared" si="83"/>
        <v>0.50910448052753132</v>
      </c>
      <c r="AG90" s="24">
        <f t="shared" si="84"/>
        <v>0.51433192623185753</v>
      </c>
      <c r="AH90" s="24">
        <f t="shared" si="85"/>
        <v>0.51315693017409725</v>
      </c>
      <c r="AI90" s="24">
        <f t="shared" si="86"/>
        <v>0.51451008343110538</v>
      </c>
      <c r="AJ90" s="24">
        <f t="shared" si="87"/>
        <v>0.52219190378491209</v>
      </c>
      <c r="AK90" s="24">
        <f t="shared" si="88"/>
        <v>0.52384420227828721</v>
      </c>
      <c r="AL90" s="24">
        <f t="shared" si="89"/>
        <v>0.52218073293269485</v>
      </c>
      <c r="AM90" s="24">
        <f t="shared" si="90"/>
        <v>0.52728968396648046</v>
      </c>
      <c r="AN90" s="24">
        <f t="shared" si="91"/>
        <v>0.51977281787297613</v>
      </c>
      <c r="AO90" s="24">
        <f>+GBA!AV63</f>
        <v>0.51975870457086981</v>
      </c>
      <c r="AQ90" s="24">
        <f t="shared" si="71"/>
        <v>-1.231280504365273E-3</v>
      </c>
      <c r="AR90" s="24">
        <f t="shared" si="70"/>
        <v>-2.0254407553357501E-2</v>
      </c>
      <c r="AS90" s="35">
        <f t="shared" si="92"/>
        <v>44470</v>
      </c>
      <c r="AT90" s="19">
        <f t="shared" si="45"/>
        <v>538.50272021546448</v>
      </c>
      <c r="AU90" s="19">
        <f t="shared" si="46"/>
        <v>535.27894132956146</v>
      </c>
      <c r="AV90" s="53">
        <f t="shared" si="58"/>
        <v>3.2237788859030836E-2</v>
      </c>
      <c r="AW90" s="53">
        <f t="shared" si="93"/>
        <v>-5.535848738185134E-3</v>
      </c>
    </row>
    <row r="91" spans="2:50" x14ac:dyDescent="0.25">
      <c r="B91" s="112">
        <f t="shared" si="42"/>
        <v>91</v>
      </c>
      <c r="D91" s="38">
        <f>+GBA!A64</f>
        <v>44501</v>
      </c>
      <c r="E91" s="19" cm="1">
        <f t="array" ref="E91">+SUMPRODUCT($E$3:$P$3/100,GBA!$C64:$N64)/D$3*100</f>
        <v>550.00131930807686</v>
      </c>
      <c r="F91" s="19" cm="1">
        <f t="array" ref="F91">+SUMPRODUCT($E$4:$P$4/100,GBA!$C64:$N64)/D$4*100</f>
        <v>551.32199972562739</v>
      </c>
      <c r="G91" s="19" cm="1">
        <f t="array" ref="G91">+SUMPRODUCT($E$5:$P$5/100,GBA!$C64:$N64)/D$5*100</f>
        <v>547.85906382439066</v>
      </c>
      <c r="H91" s="19" cm="1">
        <f t="array" ref="H91">+SUMPRODUCT($E$6:$P$6/100,GBA!$C64:$N64)/D$6*100</f>
        <v>547.10847996310747</v>
      </c>
      <c r="I91" s="19" cm="1">
        <f t="array" ref="I91">+SUMPRODUCT($E$7:$P$7/100,GBA!$C64:$N64)/D$7*100</f>
        <v>549.2022272934538</v>
      </c>
      <c r="J91" s="19" cm="1">
        <f t="array" ref="J91">+SUMPRODUCT($E$8:$P$8/100,GBA!$C64:$N64)/D$8*100</f>
        <v>547.72731876107025</v>
      </c>
      <c r="K91" s="19" cm="1">
        <f t="array" ref="K91">+SUMPRODUCT($E$9:$P$9/100,GBA!$C64:$N64)/D$9*100</f>
        <v>550.04573751392536</v>
      </c>
      <c r="L91" s="19" cm="1">
        <f t="array" ref="L91">+SUMPRODUCT($E$10:$P$10/100,GBA!$C64:$N64)/D$10*100</f>
        <v>550.16371848865549</v>
      </c>
      <c r="M91" s="19" cm="1">
        <f t="array" ref="M91">+SUMPRODUCT($E$11:$P$11/100,GBA!$C64:$N64)/D$11*100</f>
        <v>547.92017391025331</v>
      </c>
      <c r="N91" s="19" cm="1">
        <f t="array" ref="N91">+SUMPRODUCT($E$12:$P$12/100,GBA!$C64:$N64)/D$12*100</f>
        <v>548.09228991979967</v>
      </c>
      <c r="O91" s="19" cm="1">
        <f t="array" ref="O91">+SUMPRODUCT(_xlfn.ANCHORARRAY($E$30)/100,$E91:$N91)/$D$14*100</f>
        <v>548.71541435000006</v>
      </c>
      <c r="Q91" s="24">
        <f t="shared" si="47"/>
        <v>2.1352908093039025E-2</v>
      </c>
      <c r="R91" s="24">
        <f t="shared" si="48"/>
        <v>2.0956173871608641E-2</v>
      </c>
      <c r="S91" s="24">
        <f t="shared" si="72"/>
        <v>2.122873628316313E-2</v>
      </c>
      <c r="T91" s="24">
        <f t="shared" si="73"/>
        <v>2.1750124198761878E-2</v>
      </c>
      <c r="U91" s="24">
        <f t="shared" si="74"/>
        <v>2.233548292015608E-2</v>
      </c>
      <c r="V91" s="24">
        <f t="shared" si="75"/>
        <v>2.2072422981088913E-2</v>
      </c>
      <c r="W91" s="24">
        <f t="shared" si="76"/>
        <v>2.2471357576877349E-2</v>
      </c>
      <c r="X91" s="24">
        <f t="shared" si="77"/>
        <v>2.2977413767411692E-2</v>
      </c>
      <c r="Y91" s="24">
        <f t="shared" si="78"/>
        <v>2.3005987917824822E-2</v>
      </c>
      <c r="Z91" s="24">
        <f t="shared" si="79"/>
        <v>2.3937703505412689E-2</v>
      </c>
      <c r="AA91" s="24">
        <f t="shared" si="80"/>
        <v>2.2673611177135511E-2</v>
      </c>
      <c r="AB91" s="24">
        <f>+GBA!Y64</f>
        <v>2.2672956074479167E-2</v>
      </c>
      <c r="AD91" s="24">
        <f t="shared" si="81"/>
        <v>0.49827685508437503</v>
      </c>
      <c r="AE91" s="24">
        <f t="shared" si="82"/>
        <v>0.50118442096245119</v>
      </c>
      <c r="AF91" s="24">
        <f t="shared" si="83"/>
        <v>0.49955282039654425</v>
      </c>
      <c r="AG91" s="24">
        <f t="shared" si="84"/>
        <v>0.50400244874750966</v>
      </c>
      <c r="AH91" s="24">
        <f t="shared" si="85"/>
        <v>0.50416346420513691</v>
      </c>
      <c r="AI91" s="24">
        <f t="shared" si="86"/>
        <v>0.5054619898096917</v>
      </c>
      <c r="AJ91" s="24">
        <f t="shared" si="87"/>
        <v>0.51127752510917701</v>
      </c>
      <c r="AK91" s="24">
        <f t="shared" si="88"/>
        <v>0.51343366011996228</v>
      </c>
      <c r="AL91" s="24">
        <f t="shared" si="89"/>
        <v>0.51168701952203066</v>
      </c>
      <c r="AM91" s="24">
        <f t="shared" si="90"/>
        <v>0.51568272619168187</v>
      </c>
      <c r="AN91" s="24">
        <f t="shared" si="91"/>
        <v>0.50936667691945692</v>
      </c>
      <c r="AO91" s="24">
        <f>+GBA!AV64</f>
        <v>0.5093529398981842</v>
      </c>
      <c r="AQ91" s="24">
        <f t="shared" si="71"/>
        <v>-2.5847954123736638E-3</v>
      </c>
      <c r="AR91" s="24">
        <f t="shared" si="70"/>
        <v>-1.7405871107306847E-2</v>
      </c>
      <c r="AS91" s="35">
        <f t="shared" si="92"/>
        <v>44501</v>
      </c>
      <c r="AT91" s="19">
        <f t="shared" si="45"/>
        <v>550.00131930807686</v>
      </c>
      <c r="AU91" s="19">
        <f t="shared" si="46"/>
        <v>548.09228991979967</v>
      </c>
      <c r="AV91" s="53">
        <f t="shared" si="58"/>
        <v>1.9090293882771725E-2</v>
      </c>
      <c r="AW91" s="53">
        <f t="shared" si="93"/>
        <v>-9.0947822357476671E-3</v>
      </c>
    </row>
    <row r="92" spans="2:50" x14ac:dyDescent="0.25">
      <c r="B92" s="112">
        <f t="shared" si="42"/>
        <v>92</v>
      </c>
      <c r="D92" s="38">
        <f>+GBA!A65</f>
        <v>44531</v>
      </c>
      <c r="E92" s="19" cm="1">
        <f t="array" ref="E92">+SUMPRODUCT($E$3:$P$3/100,GBA!$C65:$N65)/D$3*100</f>
        <v>572.43209246264598</v>
      </c>
      <c r="F92" s="19" cm="1">
        <f t="array" ref="F92">+SUMPRODUCT($E$4:$P$4/100,GBA!$C65:$N65)/D$4*100</f>
        <v>573.98558220901907</v>
      </c>
      <c r="G92" s="19" cm="1">
        <f t="array" ref="G92">+SUMPRODUCT($E$5:$P$5/100,GBA!$C65:$N65)/D$5*100</f>
        <v>569.74685768625045</v>
      </c>
      <c r="H92" s="19" cm="1">
        <f t="array" ref="H92">+SUMPRODUCT($E$6:$P$6/100,GBA!$C65:$N65)/D$6*100</f>
        <v>570.20806053248737</v>
      </c>
      <c r="I92" s="19" cm="1">
        <f t="array" ref="I92">+SUMPRODUCT($E$7:$P$7/100,GBA!$C65:$N65)/D$7*100</f>
        <v>571.5714709351189</v>
      </c>
      <c r="J92" s="19" cm="1">
        <f t="array" ref="J92">+SUMPRODUCT($E$8:$P$8/100,GBA!$C65:$N65)/D$8*100</f>
        <v>569.94617105364114</v>
      </c>
      <c r="K92" s="19" cm="1">
        <f t="array" ref="K92">+SUMPRODUCT($E$9:$P$9/100,GBA!$C65:$N65)/D$9*100</f>
        <v>573.01097574517848</v>
      </c>
      <c r="L92" s="19" cm="1">
        <f t="array" ref="L92">+SUMPRODUCT($E$10:$P$10/100,GBA!$C65:$N65)/D$10*100</f>
        <v>572.40737081668533</v>
      </c>
      <c r="M92" s="19" cm="1">
        <f t="array" ref="M92">+SUMPRODUCT($E$11:$P$11/100,GBA!$C65:$N65)/D$11*100</f>
        <v>569.66249867453848</v>
      </c>
      <c r="N92" s="19" cm="1">
        <f t="array" ref="N92">+SUMPRODUCT($E$12:$P$12/100,GBA!$C65:$N65)/D$12*100</f>
        <v>570.25336018034</v>
      </c>
      <c r="O92" s="19" cm="1">
        <f t="array" ref="O92">+SUMPRODUCT(_xlfn.ANCHORARRAY($E$30)/100,$E92:$N92)/$D$14*100</f>
        <v>571.00783967000007</v>
      </c>
      <c r="Q92" s="24">
        <f t="shared" si="47"/>
        <v>4.0783126089202648E-2</v>
      </c>
      <c r="R92" s="24">
        <f t="shared" si="48"/>
        <v>4.1107705650546444E-2</v>
      </c>
      <c r="S92" s="24">
        <f t="shared" si="72"/>
        <v>3.9951504514810221E-2</v>
      </c>
      <c r="T92" s="24">
        <f t="shared" si="73"/>
        <v>4.2221207338876354E-2</v>
      </c>
      <c r="U92" s="24">
        <f t="shared" si="74"/>
        <v>4.0730431396653E-2</v>
      </c>
      <c r="V92" s="24">
        <f t="shared" si="75"/>
        <v>4.0565536045981343E-2</v>
      </c>
      <c r="W92" s="24">
        <f t="shared" si="76"/>
        <v>4.1751506583889597E-2</v>
      </c>
      <c r="X92" s="24">
        <f t="shared" si="77"/>
        <v>4.0430969147029483E-2</v>
      </c>
      <c r="Y92" s="24">
        <f t="shared" si="78"/>
        <v>3.9681555451992701E-2</v>
      </c>
      <c r="Z92" s="24">
        <f t="shared" si="79"/>
        <v>4.0433099804748407E-2</v>
      </c>
      <c r="AA92" s="24">
        <f t="shared" si="80"/>
        <v>4.0626570234786108E-2</v>
      </c>
      <c r="AB92" s="24">
        <f>+GBA!Y65</f>
        <v>4.0624208936166806E-2</v>
      </c>
      <c r="AD92" s="24">
        <f t="shared" si="81"/>
        <v>0.50704615551884369</v>
      </c>
      <c r="AE92" s="24">
        <f t="shared" si="82"/>
        <v>0.50981315537459793</v>
      </c>
      <c r="AF92" s="24">
        <f t="shared" si="83"/>
        <v>0.50618833638883731</v>
      </c>
      <c r="AG92" s="24">
        <f t="shared" si="84"/>
        <v>0.51359866448374314</v>
      </c>
      <c r="AH92" s="24">
        <f t="shared" si="85"/>
        <v>0.51079276058853806</v>
      </c>
      <c r="AI92" s="24">
        <f t="shared" si="86"/>
        <v>0.51288133918092571</v>
      </c>
      <c r="AJ92" s="24">
        <f t="shared" si="87"/>
        <v>0.51750913957706302</v>
      </c>
      <c r="AK92" s="24">
        <f t="shared" si="88"/>
        <v>0.51691819025538721</v>
      </c>
      <c r="AL92" s="24">
        <f t="shared" si="89"/>
        <v>0.51462560262878521</v>
      </c>
      <c r="AM92" s="24">
        <f t="shared" si="90"/>
        <v>0.51783113866878372</v>
      </c>
      <c r="AN92" s="24">
        <f t="shared" si="91"/>
        <v>0.51439809886795751</v>
      </c>
      <c r="AO92" s="24">
        <f>+GBA!AV65</f>
        <v>0.51438016160691391</v>
      </c>
      <c r="AQ92" s="24">
        <f t="shared" si="71"/>
        <v>3.5002628445424122E-4</v>
      </c>
      <c r="AR92" s="24">
        <f t="shared" si="70"/>
        <v>-1.0784983149940031E-2</v>
      </c>
      <c r="AS92" s="35">
        <f t="shared" si="92"/>
        <v>44531</v>
      </c>
      <c r="AT92" s="19">
        <f t="shared" si="45"/>
        <v>572.43209246264598</v>
      </c>
      <c r="AU92" s="19">
        <f t="shared" si="46"/>
        <v>570.25336018034</v>
      </c>
      <c r="AV92" s="53">
        <f t="shared" si="58"/>
        <v>2.1787322823059618E-2</v>
      </c>
      <c r="AW92" s="53">
        <f t="shared" si="93"/>
        <v>-8.9886081669499074E-3</v>
      </c>
    </row>
    <row r="93" spans="2:50" x14ac:dyDescent="0.25">
      <c r="B93" s="112">
        <f t="shared" si="42"/>
        <v>93</v>
      </c>
      <c r="D93" s="38">
        <f>+GBA!A66</f>
        <v>44562</v>
      </c>
      <c r="E93" s="19" cm="1">
        <f t="array" ref="E93">+SUMPRODUCT($E$3:$P$3/100,GBA!$C66:$N66)/D$3*100</f>
        <v>595.34617266436851</v>
      </c>
      <c r="F93" s="19" cm="1">
        <f t="array" ref="F93">+SUMPRODUCT($E$4:$P$4/100,GBA!$C66:$N66)/D$4*100</f>
        <v>597.10097717721067</v>
      </c>
      <c r="G93" s="19" cm="1">
        <f t="array" ref="G93">+SUMPRODUCT($E$5:$P$5/100,GBA!$C66:$N66)/D$5*100</f>
        <v>592.01024548750877</v>
      </c>
      <c r="H93" s="19" cm="1">
        <f t="array" ref="H93">+SUMPRODUCT($E$6:$P$6/100,GBA!$C66:$N66)/D$6*100</f>
        <v>592.31848540456667</v>
      </c>
      <c r="I93" s="19" cm="1">
        <f t="array" ref="I93">+SUMPRODUCT($E$7:$P$7/100,GBA!$C66:$N66)/D$7*100</f>
        <v>594.61431110897752</v>
      </c>
      <c r="J93" s="19" cm="1">
        <f t="array" ref="J93">+SUMPRODUCT($E$8:$P$8/100,GBA!$C66:$N66)/D$8*100</f>
        <v>592.30992759103867</v>
      </c>
      <c r="K93" s="19" cm="1">
        <f t="array" ref="K93">+SUMPRODUCT($E$9:$P$9/100,GBA!$C66:$N66)/D$9*100</f>
        <v>595.42411695882708</v>
      </c>
      <c r="L93" s="19" cm="1">
        <f t="array" ref="L93">+SUMPRODUCT($E$10:$P$10/100,GBA!$C66:$N66)/D$10*100</f>
        <v>594.80018141807841</v>
      </c>
      <c r="M93" s="19" cm="1">
        <f t="array" ref="M93">+SUMPRODUCT($E$11:$P$11/100,GBA!$C66:$N66)/D$11*100</f>
        <v>592.0433525503571</v>
      </c>
      <c r="N93" s="19" cm="1">
        <f t="array" ref="N93">+SUMPRODUCT($E$12:$P$12/100,GBA!$C66:$N66)/D$12*100</f>
        <v>592.46907501778037</v>
      </c>
      <c r="O93" s="19" cm="1">
        <f t="array" ref="O93">+SUMPRODUCT(_xlfn.ANCHORARRAY($E$30)/100,$E93:$N93)/$D$14*100</f>
        <v>593.42981263000013</v>
      </c>
      <c r="Q93" s="24">
        <f t="shared" si="47"/>
        <v>4.0029342350713426E-2</v>
      </c>
      <c r="R93" s="24">
        <f t="shared" si="48"/>
        <v>4.0271734490665345E-2</v>
      </c>
      <c r="S93" s="24">
        <f t="shared" si="72"/>
        <v>3.9075929074309013E-2</v>
      </c>
      <c r="T93" s="24">
        <f t="shared" si="73"/>
        <v>3.8776065093558243E-2</v>
      </c>
      <c r="U93" s="24">
        <f t="shared" si="74"/>
        <v>4.0314888593301124E-2</v>
      </c>
      <c r="V93" s="24">
        <f t="shared" si="75"/>
        <v>3.9238366135620151E-2</v>
      </c>
      <c r="W93" s="24">
        <f t="shared" si="76"/>
        <v>3.9114680455293538E-2</v>
      </c>
      <c r="X93" s="24">
        <f t="shared" si="77"/>
        <v>3.9120409245331667E-2</v>
      </c>
      <c r="Y93" s="24">
        <f t="shared" si="78"/>
        <v>3.9287918597227689E-2</v>
      </c>
      <c r="Z93" s="24">
        <f t="shared" si="79"/>
        <v>3.8957621977737666E-2</v>
      </c>
      <c r="AA93" s="24">
        <f t="shared" si="80"/>
        <v>3.9267364477794775E-2</v>
      </c>
      <c r="AB93" s="24">
        <f>+GBA!Y66</f>
        <v>3.9271234002354882E-2</v>
      </c>
      <c r="AD93" s="24">
        <f t="shared" si="81"/>
        <v>0.51785432257962305</v>
      </c>
      <c r="AE93" s="24">
        <f t="shared" si="82"/>
        <v>0.51979728528419011</v>
      </c>
      <c r="AF93" s="24">
        <f t="shared" si="83"/>
        <v>0.5163170932192267</v>
      </c>
      <c r="AG93" s="24">
        <f t="shared" si="84"/>
        <v>0.5210744454421874</v>
      </c>
      <c r="AH93" s="24">
        <f t="shared" si="85"/>
        <v>0.52013575228698183</v>
      </c>
      <c r="AI93" s="24">
        <f t="shared" si="86"/>
        <v>0.52195083787509899</v>
      </c>
      <c r="AJ93" s="24">
        <f t="shared" si="87"/>
        <v>0.52591214884551607</v>
      </c>
      <c r="AK93" s="24">
        <f t="shared" si="88"/>
        <v>0.5265114920445344</v>
      </c>
      <c r="AL93" s="24">
        <f t="shared" si="89"/>
        <v>0.5243703233462067</v>
      </c>
      <c r="AM93" s="24">
        <f t="shared" si="90"/>
        <v>0.52744126103329525</v>
      </c>
      <c r="AN93" s="24">
        <f t="shared" si="91"/>
        <v>0.52378264757154525</v>
      </c>
      <c r="AO93" s="24">
        <f>+GBA!AV66</f>
        <v>0.52376148235413744</v>
      </c>
      <c r="AQ93" s="24">
        <f t="shared" si="71"/>
        <v>1.0717203729757596E-3</v>
      </c>
      <c r="AR93" s="24">
        <f t="shared" si="70"/>
        <v>-9.5869384536722002E-3</v>
      </c>
      <c r="AS93" s="35">
        <f t="shared" si="92"/>
        <v>44562</v>
      </c>
      <c r="AT93" s="19">
        <f t="shared" si="45"/>
        <v>595.34617266436851</v>
      </c>
      <c r="AU93" s="19">
        <f t="shared" si="46"/>
        <v>592.46907501778037</v>
      </c>
      <c r="AV93" s="53">
        <f t="shared" si="58"/>
        <v>2.8770976465881226E-2</v>
      </c>
      <c r="AW93" s="53">
        <f t="shared" si="93"/>
        <v>-7.828592491955888E-3</v>
      </c>
    </row>
    <row r="94" spans="2:50" x14ac:dyDescent="0.25">
      <c r="B94" s="112">
        <f t="shared" si="42"/>
        <v>94</v>
      </c>
      <c r="D94" s="38">
        <f>+GBA!A67</f>
        <v>44593</v>
      </c>
      <c r="E94" s="19" cm="1">
        <f t="array" ref="E94">+SUMPRODUCT($E$3:$P$3/100,GBA!$C67:$N67)/D$3*100</f>
        <v>626.71769813919673</v>
      </c>
      <c r="F94" s="19" cm="1">
        <f t="array" ref="F94">+SUMPRODUCT($E$4:$P$4/100,GBA!$C67:$N67)/D$4*100</f>
        <v>627.94513291231215</v>
      </c>
      <c r="G94" s="19" cm="1">
        <f t="array" ref="G94">+SUMPRODUCT($E$5:$P$5/100,GBA!$C67:$N67)/D$5*100</f>
        <v>621.04321602415621</v>
      </c>
      <c r="H94" s="19" cm="1">
        <f t="array" ref="H94">+SUMPRODUCT($E$6:$P$6/100,GBA!$C67:$N67)/D$6*100</f>
        <v>620.84602404728616</v>
      </c>
      <c r="I94" s="19" cm="1">
        <f t="array" ref="I94">+SUMPRODUCT($E$7:$P$7/100,GBA!$C67:$N67)/D$7*100</f>
        <v>623.52545600541316</v>
      </c>
      <c r="J94" s="19" cm="1">
        <f t="array" ref="J94">+SUMPRODUCT($E$8:$P$8/100,GBA!$C67:$N67)/D$8*100</f>
        <v>620.46015452442464</v>
      </c>
      <c r="K94" s="19" cm="1">
        <f t="array" ref="K94">+SUMPRODUCT($E$9:$P$9/100,GBA!$C67:$N67)/D$9*100</f>
        <v>622.76943062452881</v>
      </c>
      <c r="L94" s="19" cm="1">
        <f t="array" ref="L94">+SUMPRODUCT($E$10:$P$10/100,GBA!$C67:$N67)/D$10*100</f>
        <v>621.50436106379971</v>
      </c>
      <c r="M94" s="19" cm="1">
        <f t="array" ref="M94">+SUMPRODUCT($E$11:$P$11/100,GBA!$C67:$N67)/D$11*100</f>
        <v>618.11435377209671</v>
      </c>
      <c r="N94" s="19" cm="1">
        <f t="array" ref="N94">+SUMPRODUCT($E$12:$P$12/100,GBA!$C67:$N67)/D$12*100</f>
        <v>616.93065458299191</v>
      </c>
      <c r="O94" s="19" cm="1">
        <f t="array" ref="O94">+SUMPRODUCT(_xlfn.ANCHORARRAY($E$30)/100,$E94:$N94)/$D$14*100</f>
        <v>620.50885830999994</v>
      </c>
      <c r="Q94" s="24">
        <f t="shared" si="47"/>
        <v>5.2694595036078651E-2</v>
      </c>
      <c r="R94" s="24">
        <f t="shared" si="48"/>
        <v>5.1656515252942459E-2</v>
      </c>
      <c r="S94" s="24">
        <f t="shared" si="72"/>
        <v>4.9041331223481421E-2</v>
      </c>
      <c r="T94" s="24">
        <f t="shared" si="73"/>
        <v>4.8162499306829032E-2</v>
      </c>
      <c r="U94" s="24">
        <f t="shared" si="74"/>
        <v>4.862167686901997E-2</v>
      </c>
      <c r="V94" s="24">
        <f t="shared" si="75"/>
        <v>4.7526177803358216E-2</v>
      </c>
      <c r="W94" s="24">
        <f t="shared" si="76"/>
        <v>4.5925774396525787E-2</v>
      </c>
      <c r="X94" s="24">
        <f t="shared" si="77"/>
        <v>4.4896051615275434E-2</v>
      </c>
      <c r="Y94" s="24">
        <f t="shared" si="78"/>
        <v>4.4035628656977632E-2</v>
      </c>
      <c r="Z94" s="24">
        <f t="shared" si="79"/>
        <v>4.1287521318268627E-2</v>
      </c>
      <c r="AA94" s="24">
        <f t="shared" si="80"/>
        <v>4.5631421111098414E-2</v>
      </c>
      <c r="AB94" s="24">
        <f>+GBA!Y67</f>
        <v>4.563161555042039E-2</v>
      </c>
      <c r="AD94" s="24">
        <f t="shared" si="81"/>
        <v>0.54275948537437779</v>
      </c>
      <c r="AE94" s="24">
        <f t="shared" si="82"/>
        <v>0.54330221659830324</v>
      </c>
      <c r="AF94" s="24">
        <f t="shared" si="83"/>
        <v>0.53723738796414366</v>
      </c>
      <c r="AG94" s="24">
        <f t="shared" si="84"/>
        <v>0.5382694290522434</v>
      </c>
      <c r="AH94" s="24">
        <f t="shared" si="85"/>
        <v>0.53885741192828829</v>
      </c>
      <c r="AI94" s="24">
        <f t="shared" si="86"/>
        <v>0.53985278375739587</v>
      </c>
      <c r="AJ94" s="24">
        <f t="shared" si="87"/>
        <v>0.54011170418744014</v>
      </c>
      <c r="AK94" s="24">
        <f t="shared" si="88"/>
        <v>0.53951756363862491</v>
      </c>
      <c r="AL94" s="24">
        <f t="shared" si="89"/>
        <v>0.53628914302433173</v>
      </c>
      <c r="AM94" s="24">
        <f t="shared" si="90"/>
        <v>0.53419384922115287</v>
      </c>
      <c r="AN94" s="24">
        <f t="shared" si="91"/>
        <v>0.53787280900997092</v>
      </c>
      <c r="AO94" s="24">
        <f>+GBA!AV67</f>
        <v>0.53785167939162104</v>
      </c>
      <c r="AQ94" s="24">
        <f t="shared" si="71"/>
        <v>1.1407073717810023E-2</v>
      </c>
      <c r="AR94" s="24">
        <f t="shared" si="70"/>
        <v>8.5656361532249203E-3</v>
      </c>
      <c r="AS94" s="35">
        <f t="shared" si="92"/>
        <v>44593</v>
      </c>
      <c r="AT94" s="19">
        <f t="shared" si="45"/>
        <v>626.71769813919673</v>
      </c>
      <c r="AU94" s="19">
        <f t="shared" si="46"/>
        <v>616.93065458299191</v>
      </c>
      <c r="AV94" s="53">
        <f t="shared" si="58"/>
        <v>9.7870435562048108E-2</v>
      </c>
      <c r="AW94" s="53">
        <f t="shared" si="93"/>
        <v>8.5656361532249203E-3</v>
      </c>
    </row>
    <row r="95" spans="2:50" x14ac:dyDescent="0.25">
      <c r="B95" s="112">
        <f t="shared" si="42"/>
        <v>95</v>
      </c>
      <c r="D95" s="38">
        <f>+GBA!A68</f>
        <v>44621</v>
      </c>
      <c r="E95" s="19" cm="1">
        <f t="array" ref="E95">+SUMPRODUCT($E$3:$P$3/100,GBA!$C68:$N68)/D$3*100</f>
        <v>669.25320404369381</v>
      </c>
      <c r="F95" s="19" cm="1">
        <f t="array" ref="F95">+SUMPRODUCT($E$4:$P$4/100,GBA!$C68:$N68)/D$4*100</f>
        <v>669.6931387445544</v>
      </c>
      <c r="G95" s="19" cm="1">
        <f t="array" ref="G95">+SUMPRODUCT($E$5:$P$5/100,GBA!$C68:$N68)/D$5*100</f>
        <v>663.92057459843249</v>
      </c>
      <c r="H95" s="19" cm="1">
        <f t="array" ref="H95">+SUMPRODUCT($E$6:$P$6/100,GBA!$C68:$N68)/D$6*100</f>
        <v>662.03268502138599</v>
      </c>
      <c r="I95" s="19" cm="1">
        <f t="array" ref="I95">+SUMPRODUCT($E$7:$P$7/100,GBA!$C68:$N68)/D$7*100</f>
        <v>664.91310418457624</v>
      </c>
      <c r="J95" s="19" cm="1">
        <f t="array" ref="J95">+SUMPRODUCT($E$8:$P$8/100,GBA!$C68:$N68)/D$8*100</f>
        <v>663.51655846192182</v>
      </c>
      <c r="K95" s="19" cm="1">
        <f t="array" ref="K95">+SUMPRODUCT($E$9:$P$9/100,GBA!$C68:$N68)/D$9*100</f>
        <v>664.05884625910744</v>
      </c>
      <c r="L95" s="19" cm="1">
        <f t="array" ref="L95">+SUMPRODUCT($E$10:$P$10/100,GBA!$C68:$N68)/D$10*100</f>
        <v>663.13333605922548</v>
      </c>
      <c r="M95" s="19" cm="1">
        <f t="array" ref="M95">+SUMPRODUCT($E$11:$P$11/100,GBA!$C68:$N68)/D$11*100</f>
        <v>659.47285735721948</v>
      </c>
      <c r="N95" s="19" cm="1">
        <f t="array" ref="N95">+SUMPRODUCT($E$12:$P$12/100,GBA!$C68:$N68)/D$12*100</f>
        <v>656.99249700150608</v>
      </c>
      <c r="O95" s="19" cm="1">
        <f t="array" ref="O95">+SUMPRODUCT(_xlfn.ANCHORARRAY($E$30)/100,$E95:$N95)/$D$14*100</f>
        <v>661.88367326000002</v>
      </c>
      <c r="Q95" s="24">
        <f t="shared" si="47"/>
        <v>6.7870280400234906E-2</v>
      </c>
      <c r="R95" s="24">
        <f t="shared" si="48"/>
        <v>6.648352482424924E-2</v>
      </c>
      <c r="S95" s="24">
        <f t="shared" si="72"/>
        <v>6.9040861357075878E-2</v>
      </c>
      <c r="T95" s="24">
        <f t="shared" si="73"/>
        <v>6.6339574353081243E-2</v>
      </c>
      <c r="U95" s="24">
        <f t="shared" si="74"/>
        <v>6.6376837995213656E-2</v>
      </c>
      <c r="V95" s="24">
        <f t="shared" si="75"/>
        <v>6.9394309406539456E-2</v>
      </c>
      <c r="W95" s="24">
        <f t="shared" si="76"/>
        <v>6.6299682682196881E-2</v>
      </c>
      <c r="X95" s="24">
        <f t="shared" si="77"/>
        <v>6.6980986141708554E-2</v>
      </c>
      <c r="Y95" s="24">
        <f t="shared" si="78"/>
        <v>6.6910763894623804E-2</v>
      </c>
      <c r="Z95" s="24">
        <f t="shared" si="79"/>
        <v>6.4937350933863991E-2</v>
      </c>
      <c r="AA95" s="24">
        <f t="shared" si="80"/>
        <v>6.6678846556175397E-2</v>
      </c>
      <c r="AB95" s="24">
        <f>+GBA!Y68</f>
        <v>6.6668901421061966E-2</v>
      </c>
      <c r="AD95" s="24">
        <f t="shared" si="81"/>
        <v>0.56469238512287534</v>
      </c>
      <c r="AE95" s="24">
        <f t="shared" si="82"/>
        <v>0.56313530706164072</v>
      </c>
      <c r="AF95" s="24">
        <f t="shared" si="83"/>
        <v>0.558832662262988</v>
      </c>
      <c r="AG95" s="24">
        <f t="shared" si="84"/>
        <v>0.5588340625193855</v>
      </c>
      <c r="AH95" s="24">
        <f t="shared" si="85"/>
        <v>0.5612506118803211</v>
      </c>
      <c r="AI95" s="24">
        <f t="shared" si="86"/>
        <v>0.56033023217337896</v>
      </c>
      <c r="AJ95" s="24">
        <f t="shared" si="87"/>
        <v>0.56090240659946322</v>
      </c>
      <c r="AK95" s="24">
        <f t="shared" si="88"/>
        <v>0.56112703739860881</v>
      </c>
      <c r="AL95" s="24">
        <f t="shared" si="89"/>
        <v>0.55799833958671319</v>
      </c>
      <c r="AM95" s="24">
        <f t="shared" si="90"/>
        <v>0.55635895157328896</v>
      </c>
      <c r="AN95" s="24">
        <f t="shared" si="91"/>
        <v>0.55935545143188881</v>
      </c>
      <c r="AO95" s="24">
        <f>+GBA!AV68</f>
        <v>0.55934201570535702</v>
      </c>
      <c r="AQ95" s="24">
        <f t="shared" si="71"/>
        <v>2.9329294663709149E-3</v>
      </c>
      <c r="AR95" s="24">
        <f t="shared" si="70"/>
        <v>8.3334335495863776E-3</v>
      </c>
      <c r="AS95" s="35">
        <f t="shared" si="92"/>
        <v>44621</v>
      </c>
      <c r="AT95" s="19">
        <f t="shared" si="45"/>
        <v>669.25320404369381</v>
      </c>
      <c r="AU95" s="19">
        <f t="shared" si="46"/>
        <v>656.99249700150608</v>
      </c>
      <c r="AV95" s="53">
        <f t="shared" si="58"/>
        <v>0.12260707042187757</v>
      </c>
      <c r="AW95" s="53">
        <f t="shared" si="93"/>
        <v>1.364667062825653E-2</v>
      </c>
    </row>
    <row r="96" spans="2:50" x14ac:dyDescent="0.25">
      <c r="B96" s="112">
        <f t="shared" si="42"/>
        <v>96</v>
      </c>
      <c r="D96" s="38">
        <f>+GBA!A69</f>
        <v>44652</v>
      </c>
      <c r="E96" s="19" cm="1">
        <f t="array" ref="E96">+SUMPRODUCT($E$3:$P$3/100,GBA!$C69:$N69)/D$3*100</f>
        <v>711.00279152643088</v>
      </c>
      <c r="F96" s="19" cm="1">
        <f t="array" ref="F96">+SUMPRODUCT($E$4:$P$4/100,GBA!$C69:$N69)/D$4*100</f>
        <v>711.56794650070174</v>
      </c>
      <c r="G96" s="19" cm="1">
        <f t="array" ref="G96">+SUMPRODUCT($E$5:$P$5/100,GBA!$C69:$N69)/D$5*100</f>
        <v>705.2083973828336</v>
      </c>
      <c r="H96" s="19" cm="1">
        <f t="array" ref="H96">+SUMPRODUCT($E$6:$P$6/100,GBA!$C69:$N69)/D$6*100</f>
        <v>702.6735027113981</v>
      </c>
      <c r="I96" s="19" cm="1">
        <f t="array" ref="I96">+SUMPRODUCT($E$7:$P$7/100,GBA!$C69:$N69)/D$7*100</f>
        <v>706.36161010546289</v>
      </c>
      <c r="J96" s="19" cm="1">
        <f t="array" ref="J96">+SUMPRODUCT($E$8:$P$8/100,GBA!$C69:$N69)/D$8*100</f>
        <v>704.48224796531485</v>
      </c>
      <c r="K96" s="19" cm="1">
        <f t="array" ref="K96">+SUMPRODUCT($E$9:$P$9/100,GBA!$C69:$N69)/D$9*100</f>
        <v>705.467506322139</v>
      </c>
      <c r="L96" s="19" cm="1">
        <f t="array" ref="L96">+SUMPRODUCT($E$10:$P$10/100,GBA!$C69:$N69)/D$10*100</f>
        <v>704.45563413509581</v>
      </c>
      <c r="M96" s="19" cm="1">
        <f t="array" ref="M96">+SUMPRODUCT($E$11:$P$11/100,GBA!$C69:$N69)/D$11*100</f>
        <v>699.89667429932319</v>
      </c>
      <c r="N96" s="19" cm="1">
        <f t="array" ref="N96">+SUMPRODUCT($E$12:$P$12/100,GBA!$C69:$N69)/D$12*100</f>
        <v>697.47645486760109</v>
      </c>
      <c r="O96" s="19" cm="1">
        <f t="array" ref="O96">+SUMPRODUCT(_xlfn.ANCHORARRAY($E$30)/100,$E96:$N96)/$D$14*100</f>
        <v>702.84647333000009</v>
      </c>
      <c r="Q96" s="24">
        <f t="shared" si="47"/>
        <v>6.2382349804949611E-2</v>
      </c>
      <c r="R96" s="24">
        <f t="shared" si="48"/>
        <v>6.2528351170878516E-2</v>
      </c>
      <c r="S96" s="24">
        <f t="shared" si="72"/>
        <v>6.2187894703178426E-2</v>
      </c>
      <c r="T96" s="24">
        <f t="shared" si="73"/>
        <v>6.138793236273421E-2</v>
      </c>
      <c r="U96" s="24">
        <f t="shared" si="74"/>
        <v>6.2336725897014E-2</v>
      </c>
      <c r="V96" s="24">
        <f t="shared" si="75"/>
        <v>6.1740267037727614E-2</v>
      </c>
      <c r="W96" s="24">
        <f t="shared" si="76"/>
        <v>6.2356913542078507E-2</v>
      </c>
      <c r="X96" s="24">
        <f t="shared" si="77"/>
        <v>6.2313709519467908E-2</v>
      </c>
      <c r="Y96" s="24">
        <f t="shared" si="78"/>
        <v>6.1297165593893643E-2</v>
      </c>
      <c r="Z96" s="24">
        <f t="shared" si="79"/>
        <v>6.1620122072721717E-2</v>
      </c>
      <c r="AA96" s="24">
        <f t="shared" si="80"/>
        <v>6.1888216502220761E-2</v>
      </c>
      <c r="AB96" s="24">
        <f>+GBA!Y69</f>
        <v>6.1885678853573323E-2</v>
      </c>
      <c r="AD96" s="24">
        <f t="shared" si="81"/>
        <v>0.59450617045552256</v>
      </c>
      <c r="AE96" s="24">
        <f t="shared" si="82"/>
        <v>0.59353952886997585</v>
      </c>
      <c r="AF96" s="24">
        <f t="shared" si="83"/>
        <v>0.58941277047115981</v>
      </c>
      <c r="AG96" s="24">
        <f t="shared" si="84"/>
        <v>0.58820653157212655</v>
      </c>
      <c r="AH96" s="24">
        <f t="shared" si="85"/>
        <v>0.59266158766398513</v>
      </c>
      <c r="AI96" s="24">
        <f t="shared" si="86"/>
        <v>0.59109014656769632</v>
      </c>
      <c r="AJ96" s="24">
        <f t="shared" si="87"/>
        <v>0.59242214992130338</v>
      </c>
      <c r="AK96" s="24">
        <f t="shared" si="88"/>
        <v>0.59294839287690437</v>
      </c>
      <c r="AL96" s="24">
        <f t="shared" si="89"/>
        <v>0.58898285775813308</v>
      </c>
      <c r="AM96" s="24">
        <f t="shared" si="90"/>
        <v>0.58820634192867693</v>
      </c>
      <c r="AN96" s="24">
        <f t="shared" si="91"/>
        <v>0.59050181471276098</v>
      </c>
      <c r="AO96" s="24">
        <f>+GBA!AV69</f>
        <v>0.59048689113150044</v>
      </c>
      <c r="AQ96" s="24">
        <f t="shared" si="71"/>
        <v>7.6222773222789364E-4</v>
      </c>
      <c r="AR96" s="24">
        <f t="shared" si="70"/>
        <v>6.29982852684563E-3</v>
      </c>
      <c r="AS96" s="35">
        <f t="shared" si="92"/>
        <v>44652</v>
      </c>
      <c r="AT96" s="19">
        <f t="shared" si="45"/>
        <v>711.00279152643088</v>
      </c>
      <c r="AU96" s="19">
        <f t="shared" si="46"/>
        <v>697.47645486760109</v>
      </c>
      <c r="AV96" s="53">
        <f t="shared" si="58"/>
        <v>0.13526336658829763</v>
      </c>
      <c r="AW96" s="53">
        <f t="shared" si="93"/>
        <v>1.5743325176815759E-2</v>
      </c>
    </row>
    <row r="97" spans="2:49" x14ac:dyDescent="0.25">
      <c r="B97" s="112">
        <f t="shared" ref="B97:B128" si="94">+ROW()</f>
        <v>97</v>
      </c>
      <c r="D97" s="38">
        <f>+GBA!A70</f>
        <v>44682</v>
      </c>
      <c r="E97" s="19" cm="1">
        <f t="array" ref="E97">+SUMPRODUCT($E$3:$P$3/100,GBA!$C70:$N70)/D$3*100</f>
        <v>743.76948558599838</v>
      </c>
      <c r="F97" s="19" cm="1">
        <f t="array" ref="F97">+SUMPRODUCT($E$4:$P$4/100,GBA!$C70:$N70)/D$4*100</f>
        <v>744.75401759946726</v>
      </c>
      <c r="G97" s="19" cm="1">
        <f t="array" ref="G97">+SUMPRODUCT($E$5:$P$5/100,GBA!$C70:$N70)/D$5*100</f>
        <v>737.87981216719527</v>
      </c>
      <c r="H97" s="19" cm="1">
        <f t="array" ref="H97">+SUMPRODUCT($E$6:$P$6/100,GBA!$C70:$N70)/D$6*100</f>
        <v>735.84544822533553</v>
      </c>
      <c r="I97" s="19" cm="1">
        <f t="array" ref="I97">+SUMPRODUCT($E$7:$P$7/100,GBA!$C70:$N70)/D$7*100</f>
        <v>739.51533218308305</v>
      </c>
      <c r="J97" s="19" cm="1">
        <f t="array" ref="J97">+SUMPRODUCT($E$8:$P$8/100,GBA!$C70:$N70)/D$8*100</f>
        <v>737.38865956372581</v>
      </c>
      <c r="K97" s="19" cm="1">
        <f t="array" ref="K97">+SUMPRODUCT($E$9:$P$9/100,GBA!$C70:$N70)/D$9*100</f>
        <v>739.21429881147219</v>
      </c>
      <c r="L97" s="19" cm="1">
        <f t="array" ref="L97">+SUMPRODUCT($E$10:$P$10/100,GBA!$C70:$N70)/D$10*100</f>
        <v>738.30252682495188</v>
      </c>
      <c r="M97" s="19" cm="1">
        <f t="array" ref="M97">+SUMPRODUCT($E$11:$P$11/100,GBA!$C70:$N70)/D$11*100</f>
        <v>733.50143450202449</v>
      </c>
      <c r="N97" s="19" cm="1">
        <f t="array" ref="N97">+SUMPRODUCT($E$12:$P$12/100,GBA!$C70:$N70)/D$12*100</f>
        <v>731.59243800142053</v>
      </c>
      <c r="O97" s="19" cm="1">
        <f t="array" ref="O97">+SUMPRODUCT(_xlfn.ANCHORARRAY($E$30)/100,$E97:$N97)/$D$14*100</f>
        <v>736.38164843000004</v>
      </c>
      <c r="Q97" s="24">
        <f t="shared" si="47"/>
        <v>4.608518341991541E-2</v>
      </c>
      <c r="R97" s="24">
        <f t="shared" si="48"/>
        <v>4.6637951107783238E-2</v>
      </c>
      <c r="S97" s="24">
        <f t="shared" si="72"/>
        <v>4.6328737583970492E-2</v>
      </c>
      <c r="T97" s="24">
        <f t="shared" si="73"/>
        <v>4.7208191835806046E-2</v>
      </c>
      <c r="U97" s="24">
        <f t="shared" si="74"/>
        <v>4.6935905920297838E-2</v>
      </c>
      <c r="V97" s="24">
        <f t="shared" si="75"/>
        <v>4.6710065006536627E-2</v>
      </c>
      <c r="W97" s="24">
        <f t="shared" si="76"/>
        <v>4.7836069254652891E-2</v>
      </c>
      <c r="X97" s="24">
        <f t="shared" si="77"/>
        <v>4.8046876268385663E-2</v>
      </c>
      <c r="Y97" s="24">
        <f t="shared" si="78"/>
        <v>4.8013887530389487E-2</v>
      </c>
      <c r="Z97" s="24">
        <f t="shared" si="79"/>
        <v>4.891345492127841E-2</v>
      </c>
      <c r="AA97" s="24">
        <f t="shared" si="80"/>
        <v>4.7713371799554372E-2</v>
      </c>
      <c r="AB97" s="24">
        <f>+GBA!Y70</f>
        <v>4.7713882039585709E-2</v>
      </c>
      <c r="AD97" s="24">
        <f t="shared" si="81"/>
        <v>0.61803138283631109</v>
      </c>
      <c r="AE97" s="24">
        <f t="shared" si="82"/>
        <v>0.61767764632736744</v>
      </c>
      <c r="AF97" s="24">
        <f t="shared" si="83"/>
        <v>0.61262170581175313</v>
      </c>
      <c r="AG97" s="24">
        <f t="shared" si="84"/>
        <v>0.61095112137646823</v>
      </c>
      <c r="AH97" s="24">
        <f t="shared" si="85"/>
        <v>0.61517182371457646</v>
      </c>
      <c r="AI97" s="24">
        <f t="shared" si="86"/>
        <v>0.61325059877405197</v>
      </c>
      <c r="AJ97" s="24">
        <f t="shared" si="87"/>
        <v>0.61327976673875395</v>
      </c>
      <c r="AK97" s="24">
        <f t="shared" si="88"/>
        <v>0.61370320791140132</v>
      </c>
      <c r="AL97" s="24">
        <f t="shared" si="89"/>
        <v>0.60974469342522841</v>
      </c>
      <c r="AM97" s="24">
        <f t="shared" si="90"/>
        <v>0.60889721251749185</v>
      </c>
      <c r="AN97" s="24">
        <f t="shared" si="91"/>
        <v>0.61207077790140341</v>
      </c>
      <c r="AO97" s="24">
        <f>+GBA!AV70</f>
        <v>0.61205541505686689</v>
      </c>
      <c r="AQ97" s="24">
        <f t="shared" ref="AQ97:AQ122" si="95">+Q97-Z97</f>
        <v>-2.828271501363E-3</v>
      </c>
      <c r="AR97" s="24">
        <f t="shared" si="70"/>
        <v>9.1341703188192458E-3</v>
      </c>
      <c r="AS97" s="35">
        <f t="shared" si="92"/>
        <v>44682</v>
      </c>
      <c r="AT97" s="19">
        <f t="shared" ref="AT97:AT125" si="96">+E97</f>
        <v>743.76948558599838</v>
      </c>
      <c r="AU97" s="19">
        <f t="shared" ref="AU97:AU125" si="97">+N97</f>
        <v>731.59243800142053</v>
      </c>
      <c r="AV97" s="53">
        <f t="shared" si="58"/>
        <v>0.12177047584577849</v>
      </c>
      <c r="AW97" s="53">
        <f t="shared" si="93"/>
        <v>1.1563232066247986E-2</v>
      </c>
    </row>
    <row r="98" spans="2:49" x14ac:dyDescent="0.25">
      <c r="B98" s="112">
        <f t="shared" si="94"/>
        <v>98</v>
      </c>
      <c r="D98" s="38">
        <f>+GBA!A71</f>
        <v>44713</v>
      </c>
      <c r="E98" s="19" cm="1">
        <f t="array" ref="E98">+SUMPRODUCT($E$3:$P$3/100,GBA!$C71:$N71)/D$3*100</f>
        <v>783.6476175192638</v>
      </c>
      <c r="F98" s="19" cm="1">
        <f t="array" ref="F98">+SUMPRODUCT($E$4:$P$4/100,GBA!$C71:$N71)/D$4*100</f>
        <v>784.65700907081077</v>
      </c>
      <c r="G98" s="19" cm="1">
        <f t="array" ref="G98">+SUMPRODUCT($E$5:$P$5/100,GBA!$C71:$N71)/D$5*100</f>
        <v>777.71342613461945</v>
      </c>
      <c r="H98" s="19" cm="1">
        <f t="array" ref="H98">+SUMPRODUCT($E$6:$P$6/100,GBA!$C71:$N71)/D$6*100</f>
        <v>775.1335937717555</v>
      </c>
      <c r="I98" s="19" cm="1">
        <f t="array" ref="I98">+SUMPRODUCT($E$7:$P$7/100,GBA!$C71:$N71)/D$7*100</f>
        <v>779.61330454496726</v>
      </c>
      <c r="J98" s="19" cm="1">
        <f t="array" ref="J98">+SUMPRODUCT($E$8:$P$8/100,GBA!$C71:$N71)/D$8*100</f>
        <v>776.79519142048343</v>
      </c>
      <c r="K98" s="19" cm="1">
        <f t="array" ref="K98">+SUMPRODUCT($E$9:$P$9/100,GBA!$C71:$N71)/D$9*100</f>
        <v>778.93663372412163</v>
      </c>
      <c r="L98" s="19" cm="1">
        <f t="array" ref="L98">+SUMPRODUCT($E$10:$P$10/100,GBA!$C71:$N71)/D$10*100</f>
        <v>778.86929558918894</v>
      </c>
      <c r="M98" s="19" cm="1">
        <f t="array" ref="M98">+SUMPRODUCT($E$11:$P$11/100,GBA!$C71:$N71)/D$11*100</f>
        <v>774.1482511944414</v>
      </c>
      <c r="N98" s="19" cm="1">
        <f t="array" ref="N98">+SUMPRODUCT($E$12:$P$12/100,GBA!$C71:$N71)/D$12*100</f>
        <v>772.76279711087295</v>
      </c>
      <c r="O98" s="19" cm="1">
        <f t="array" ref="O98">+SUMPRODUCT(_xlfn.ANCHORARRAY($E$30)/100,$E98:$N98)/$D$14*100</f>
        <v>776.68723555000008</v>
      </c>
      <c r="Q98" s="24">
        <f t="shared" ref="Q98:Q122" si="98">+E98/E97-1</f>
        <v>5.3616251682934157E-2</v>
      </c>
      <c r="R98" s="24">
        <f t="shared" ref="R98:R122" si="99">+F98/F97-1</f>
        <v>5.3578752888048919E-2</v>
      </c>
      <c r="S98" s="24">
        <f t="shared" ref="S98:S122" si="100">+G98/G97-1</f>
        <v>5.3983878282874542E-2</v>
      </c>
      <c r="T98" s="24">
        <f t="shared" ref="T98:T122" si="101">+H98/H97-1</f>
        <v>5.3391844226491569E-2</v>
      </c>
      <c r="U98" s="24">
        <f t="shared" ref="U98:U122" si="102">+I98/I97-1</f>
        <v>5.4221962164750837E-2</v>
      </c>
      <c r="V98" s="24">
        <f t="shared" ref="V98:V122" si="103">+J98/J97-1</f>
        <v>5.3440653508385116E-2</v>
      </c>
      <c r="W98" s="24">
        <f t="shared" ref="W98:W122" si="104">+K98/K97-1</f>
        <v>5.3735885488844115E-2</v>
      </c>
      <c r="X98" s="24">
        <f t="shared" ref="X98:X122" si="105">+L98/L97-1</f>
        <v>5.4945997460814855E-2</v>
      </c>
      <c r="Y98" s="24">
        <f t="shared" ref="Y98:Y122" si="106">+M98/M97-1</f>
        <v>5.5414774641868503E-2</v>
      </c>
      <c r="Z98" s="24">
        <f t="shared" ref="Z98:Z122" si="107">+N98/N97-1</f>
        <v>5.627499270211489E-2</v>
      </c>
      <c r="AA98" s="24">
        <f t="shared" ref="AA98:AA122" si="108">+O98/O97-1</f>
        <v>5.4734643653781223E-2</v>
      </c>
      <c r="AB98" s="24">
        <f>+GBA!Y71</f>
        <v>5.4737081689388178E-2</v>
      </c>
      <c r="AD98" s="24">
        <f t="shared" si="81"/>
        <v>0.65153123898570642</v>
      </c>
      <c r="AE98" s="24">
        <f t="shared" si="82"/>
        <v>0.65088903191634118</v>
      </c>
      <c r="AF98" s="24">
        <f t="shared" si="83"/>
        <v>0.64753024817202642</v>
      </c>
      <c r="AG98" s="24">
        <f t="shared" si="84"/>
        <v>0.64398433922659359</v>
      </c>
      <c r="AH98" s="24">
        <f t="shared" si="85"/>
        <v>0.65058078173269096</v>
      </c>
      <c r="AI98" s="24">
        <f t="shared" si="86"/>
        <v>0.64825640607084356</v>
      </c>
      <c r="AJ98" s="24">
        <f t="shared" si="87"/>
        <v>0.64889363205286044</v>
      </c>
      <c r="AK98" s="24">
        <f t="shared" si="88"/>
        <v>0.65227292771338541</v>
      </c>
      <c r="AL98" s="24">
        <f t="shared" si="89"/>
        <v>0.64974109596768348</v>
      </c>
      <c r="AM98" s="24">
        <f t="shared" si="90"/>
        <v>0.65091456260163483</v>
      </c>
      <c r="AN98" s="24">
        <f t="shared" si="91"/>
        <v>0.64975195036408784</v>
      </c>
      <c r="AO98" s="24">
        <f>+GBA!AV71</f>
        <v>0.64973767162860274</v>
      </c>
      <c r="AQ98" s="24">
        <f t="shared" si="95"/>
        <v>-2.6587410191807326E-3</v>
      </c>
      <c r="AR98" s="24">
        <f t="shared" si="70"/>
        <v>6.1667638407159053E-4</v>
      </c>
      <c r="AS98" s="35">
        <f t="shared" si="92"/>
        <v>44713</v>
      </c>
      <c r="AT98" s="19">
        <f t="shared" si="96"/>
        <v>783.6476175192638</v>
      </c>
      <c r="AU98" s="19">
        <f t="shared" si="97"/>
        <v>772.76279711087295</v>
      </c>
      <c r="AV98" s="53">
        <f t="shared" ref="AV98:AV128" si="109">+($AT98/$AT$32)-($AU98/$AU$32)</f>
        <v>0.10884820408390894</v>
      </c>
      <c r="AW98" s="53">
        <f t="shared" si="93"/>
        <v>7.3460639543236894E-3</v>
      </c>
    </row>
    <row r="99" spans="2:49" x14ac:dyDescent="0.25">
      <c r="B99" s="112">
        <f t="shared" si="94"/>
        <v>99</v>
      </c>
      <c r="D99" s="38">
        <f>+GBA!A72</f>
        <v>44743</v>
      </c>
      <c r="E99" s="19" cm="1">
        <f t="array" ref="E99">+SUMPRODUCT($E$3:$P$3/100,GBA!$C72:$N72)/D$3*100</f>
        <v>837.75625032141136</v>
      </c>
      <c r="F99" s="19" cm="1">
        <f t="array" ref="F99">+SUMPRODUCT($E$4:$P$4/100,GBA!$C72:$N72)/D$4*100</f>
        <v>839.7791774252413</v>
      </c>
      <c r="G99" s="19" cm="1">
        <f t="array" ref="G99">+SUMPRODUCT($E$5:$P$5/100,GBA!$C72:$N72)/D$5*100</f>
        <v>832.24896092020833</v>
      </c>
      <c r="H99" s="19" cm="1">
        <f t="array" ref="H99">+SUMPRODUCT($E$6:$P$6/100,GBA!$C72:$N72)/D$6*100</f>
        <v>830.42573995298528</v>
      </c>
      <c r="I99" s="19" cm="1">
        <f t="array" ref="I99">+SUMPRODUCT($E$7:$P$7/100,GBA!$C72:$N72)/D$7*100</f>
        <v>835.7421391574693</v>
      </c>
      <c r="J99" s="19" cm="1">
        <f t="array" ref="J99">+SUMPRODUCT($E$8:$P$8/100,GBA!$C72:$N72)/D$8*100</f>
        <v>832.90603347645288</v>
      </c>
      <c r="K99" s="19" cm="1">
        <f t="array" ref="K99">+SUMPRODUCT($E$9:$P$9/100,GBA!$C72:$N72)/D$9*100</f>
        <v>835.47297851348753</v>
      </c>
      <c r="L99" s="19" cm="1">
        <f t="array" ref="L99">+SUMPRODUCT($E$10:$P$10/100,GBA!$C72:$N72)/D$10*100</f>
        <v>836.06062986050722</v>
      </c>
      <c r="M99" s="19" cm="1">
        <f t="array" ref="M99">+SUMPRODUCT($E$11:$P$11/100,GBA!$C72:$N72)/D$11*100</f>
        <v>832.20250081628217</v>
      </c>
      <c r="N99" s="19" cm="1">
        <f t="array" ref="N99">+SUMPRODUCT($E$12:$P$12/100,GBA!$C72:$N72)/D$12*100</f>
        <v>832.705933610486</v>
      </c>
      <c r="O99" s="19" cm="1">
        <f t="array" ref="O99">+SUMPRODUCT(_xlfn.ANCHORARRAY($E$30)/100,$E99:$N99)/$D$14*100</f>
        <v>833.90856554000015</v>
      </c>
      <c r="Q99" s="24">
        <f t="shared" si="98"/>
        <v>6.9047147713452217E-2</v>
      </c>
      <c r="R99" s="24">
        <f t="shared" si="99"/>
        <v>7.0250017163175693E-2</v>
      </c>
      <c r="S99" s="24">
        <f t="shared" si="100"/>
        <v>7.0122917970750098E-2</v>
      </c>
      <c r="T99" s="24">
        <f t="shared" si="101"/>
        <v>7.1332408536419312E-2</v>
      </c>
      <c r="U99" s="24">
        <f t="shared" si="102"/>
        <v>7.1995737226755674E-2</v>
      </c>
      <c r="V99" s="24">
        <f t="shared" si="103"/>
        <v>7.2233765960062923E-2</v>
      </c>
      <c r="W99" s="24">
        <f t="shared" si="104"/>
        <v>7.2581442882027281E-2</v>
      </c>
      <c r="X99" s="24">
        <f t="shared" si="105"/>
        <v>7.342866716559282E-2</v>
      </c>
      <c r="Y99" s="24">
        <f t="shared" si="106"/>
        <v>7.4991126741251746E-2</v>
      </c>
      <c r="Z99" s="24">
        <f t="shared" si="107"/>
        <v>7.7569904663788547E-2</v>
      </c>
      <c r="AA99" s="24">
        <f t="shared" si="108"/>
        <v>7.3673581038678382E-2</v>
      </c>
      <c r="AB99" s="24">
        <f>+GBA!Y72</f>
        <v>7.3672592777808799E-2</v>
      </c>
      <c r="AD99" s="24">
        <f t="shared" si="81"/>
        <v>0.71292002671070231</v>
      </c>
      <c r="AE99" s="24">
        <f t="shared" si="82"/>
        <v>0.71455513208510735</v>
      </c>
      <c r="AF99" s="24">
        <f t="shared" si="83"/>
        <v>0.71107966677361589</v>
      </c>
      <c r="AG99" s="24">
        <f t="shared" si="84"/>
        <v>0.70929856045803352</v>
      </c>
      <c r="AH99" s="24">
        <f t="shared" si="85"/>
        <v>0.71658253265712979</v>
      </c>
      <c r="AI99" s="24">
        <f t="shared" si="86"/>
        <v>0.71450720473714391</v>
      </c>
      <c r="AJ99" s="24">
        <f t="shared" si="87"/>
        <v>0.71676893823530152</v>
      </c>
      <c r="AK99" s="24">
        <f t="shared" si="88"/>
        <v>0.72098034240983799</v>
      </c>
      <c r="AL99" s="24">
        <f t="shared" si="89"/>
        <v>0.71951722513429894</v>
      </c>
      <c r="AM99" s="24">
        <f t="shared" si="90"/>
        <v>0.724985375110903</v>
      </c>
      <c r="AN99" s="24">
        <f t="shared" si="91"/>
        <v>0.71830257101479389</v>
      </c>
      <c r="AO99" s="24">
        <f>+GBA!AV72</f>
        <v>0.7182839772876195</v>
      </c>
      <c r="AQ99" s="24">
        <f t="shared" si="95"/>
        <v>-8.5227569503363299E-3</v>
      </c>
      <c r="AR99" s="24">
        <f t="shared" si="70"/>
        <v>-1.2065348400200682E-2</v>
      </c>
      <c r="AS99" s="35">
        <f t="shared" si="92"/>
        <v>44743</v>
      </c>
      <c r="AT99" s="19">
        <f t="shared" si="96"/>
        <v>837.75625032141136</v>
      </c>
      <c r="AU99" s="19">
        <f t="shared" si="97"/>
        <v>832.705933610486</v>
      </c>
      <c r="AV99" s="53">
        <f t="shared" si="109"/>
        <v>5.0503167109253511E-2</v>
      </c>
      <c r="AW99" s="53">
        <f t="shared" si="93"/>
        <v>-8.5250631159983215E-3</v>
      </c>
    </row>
    <row r="100" spans="2:49" x14ac:dyDescent="0.25">
      <c r="B100" s="112">
        <f t="shared" si="94"/>
        <v>100</v>
      </c>
      <c r="D100" s="38">
        <f>+GBA!A73</f>
        <v>44774</v>
      </c>
      <c r="E100" s="19" cm="1">
        <f t="array" ref="E100">+SUMPRODUCT($E$3:$P$3/100,GBA!$C73:$N73)/D$3*100</f>
        <v>896.57328596249749</v>
      </c>
      <c r="F100" s="19" cm="1">
        <f t="array" ref="F100">+SUMPRODUCT($E$4:$P$4/100,GBA!$C73:$N73)/D$4*100</f>
        <v>898.78851192488116</v>
      </c>
      <c r="G100" s="19" cm="1">
        <f t="array" ref="G100">+SUMPRODUCT($E$5:$P$5/100,GBA!$C73:$N73)/D$5*100</f>
        <v>890.20829542139984</v>
      </c>
      <c r="H100" s="19" cm="1">
        <f t="array" ref="H100">+SUMPRODUCT($E$6:$P$6/100,GBA!$C73:$N73)/D$6*100</f>
        <v>888.85193045933465</v>
      </c>
      <c r="I100" s="19" cm="1">
        <f t="array" ref="I100">+SUMPRODUCT($E$7:$P$7/100,GBA!$C73:$N73)/D$7*100</f>
        <v>893.92653969075207</v>
      </c>
      <c r="J100" s="19" cm="1">
        <f t="array" ref="J100">+SUMPRODUCT($E$8:$P$8/100,GBA!$C73:$N73)/D$8*100</f>
        <v>890.60190577083404</v>
      </c>
      <c r="K100" s="19" cm="1">
        <f t="array" ref="K100">+SUMPRODUCT($E$9:$P$9/100,GBA!$C73:$N73)/D$9*100</f>
        <v>893.95680593272607</v>
      </c>
      <c r="L100" s="19" cm="1">
        <f t="array" ref="L100">+SUMPRODUCT($E$10:$P$10/100,GBA!$C73:$N73)/D$10*100</f>
        <v>894.21408639339734</v>
      </c>
      <c r="M100" s="19" cm="1">
        <f t="array" ref="M100">+SUMPRODUCT($E$11:$P$11/100,GBA!$C73:$N73)/D$11*100</f>
        <v>889.44467833027647</v>
      </c>
      <c r="N100" s="19" cm="1">
        <f t="array" ref="N100">+SUMPRODUCT($E$12:$P$12/100,GBA!$C73:$N73)/D$12*100</f>
        <v>890.36529237000332</v>
      </c>
      <c r="O100" s="19" cm="1">
        <f t="array" ref="O100">+SUMPRODUCT(_xlfn.ANCHORARRAY($E$30)/100,$E100:$N100)/$D$14*100</f>
        <v>891.8728182000001</v>
      </c>
      <c r="Q100" s="24">
        <f t="shared" si="98"/>
        <v>7.0207814765357535E-2</v>
      </c>
      <c r="R100" s="24">
        <f t="shared" si="99"/>
        <v>7.0267679987686904E-2</v>
      </c>
      <c r="S100" s="24">
        <f t="shared" si="100"/>
        <v>6.9641822606911319E-2</v>
      </c>
      <c r="T100" s="24">
        <f t="shared" si="101"/>
        <v>7.0356911756681795E-2</v>
      </c>
      <c r="U100" s="24">
        <f t="shared" si="102"/>
        <v>6.9620039252705102E-2</v>
      </c>
      <c r="V100" s="24">
        <f t="shared" si="103"/>
        <v>6.9270565916740079E-2</v>
      </c>
      <c r="W100" s="24">
        <f t="shared" si="104"/>
        <v>7.0000860498559359E-2</v>
      </c>
      <c r="X100" s="24">
        <f t="shared" si="105"/>
        <v>6.9556506377525196E-2</v>
      </c>
      <c r="Y100" s="24">
        <f t="shared" si="106"/>
        <v>6.8783952773330048E-2</v>
      </c>
      <c r="Z100" s="24">
        <f t="shared" si="107"/>
        <v>6.9243362431098632E-2</v>
      </c>
      <c r="AA100" s="24">
        <f t="shared" si="108"/>
        <v>6.9509122528877088E-2</v>
      </c>
      <c r="AB100" s="24">
        <f>+GBA!Y73</f>
        <v>6.950753900936979E-2</v>
      </c>
      <c r="AD100" s="24">
        <f t="shared" si="81"/>
        <v>0.79135399334733547</v>
      </c>
      <c r="AE100" s="24">
        <f t="shared" si="82"/>
        <v>0.7925378710397053</v>
      </c>
      <c r="AF100" s="24">
        <f t="shared" si="83"/>
        <v>0.78624362379321711</v>
      </c>
      <c r="AG100" s="24">
        <f t="shared" si="84"/>
        <v>0.78627334525460868</v>
      </c>
      <c r="AH100" s="24">
        <f t="shared" si="85"/>
        <v>0.79214656584864018</v>
      </c>
      <c r="AI100" s="24">
        <f t="shared" si="86"/>
        <v>0.78846377425738678</v>
      </c>
      <c r="AJ100" s="24">
        <f t="shared" si="87"/>
        <v>0.79097399686501912</v>
      </c>
      <c r="AK100" s="24">
        <f t="shared" si="88"/>
        <v>0.79301803413605221</v>
      </c>
      <c r="AL100" s="24">
        <f t="shared" si="89"/>
        <v>0.78956521159917403</v>
      </c>
      <c r="AM100" s="24">
        <f t="shared" si="90"/>
        <v>0.79425644337141255</v>
      </c>
      <c r="AN100" s="24">
        <f t="shared" si="91"/>
        <v>0.79111069140813517</v>
      </c>
      <c r="AO100" s="24">
        <f>+GBA!AV73</f>
        <v>0.79109168607842251</v>
      </c>
      <c r="AQ100" s="24">
        <f t="shared" si="95"/>
        <v>9.6445233425890287E-4</v>
      </c>
      <c r="AR100" s="24">
        <f t="shared" si="70"/>
        <v>-2.9024500240770745E-3</v>
      </c>
      <c r="AS100" s="35">
        <f t="shared" si="92"/>
        <v>44774</v>
      </c>
      <c r="AT100" s="19">
        <f t="shared" si="96"/>
        <v>896.57328596249749</v>
      </c>
      <c r="AU100" s="19">
        <f t="shared" si="97"/>
        <v>890.36529237000332</v>
      </c>
      <c r="AV100" s="53">
        <f t="shared" si="109"/>
        <v>6.2079935924941765E-2</v>
      </c>
      <c r="AW100" s="53">
        <f t="shared" si="93"/>
        <v>-7.1264132773314337E-3</v>
      </c>
    </row>
    <row r="101" spans="2:49" x14ac:dyDescent="0.25">
      <c r="B101" s="112">
        <f t="shared" si="94"/>
        <v>101</v>
      </c>
      <c r="D101" s="38">
        <f>+GBA!A74</f>
        <v>44805</v>
      </c>
      <c r="E101" s="19" cm="1">
        <f t="array" ref="E101">+SUMPRODUCT($E$3:$P$3/100,GBA!$C74:$N74)/D$3*100</f>
        <v>954.56059767947204</v>
      </c>
      <c r="F101" s="19" cm="1">
        <f t="array" ref="F101">+SUMPRODUCT($E$4:$P$4/100,GBA!$C74:$N74)/D$4*100</f>
        <v>957.51163085439237</v>
      </c>
      <c r="G101" s="19" cm="1">
        <f t="array" ref="G101">+SUMPRODUCT($E$5:$P$5/100,GBA!$C74:$N74)/D$5*100</f>
        <v>946.37918754229474</v>
      </c>
      <c r="H101" s="19" cm="1">
        <f t="array" ref="H101">+SUMPRODUCT($E$6:$P$6/100,GBA!$C74:$N74)/D$6*100</f>
        <v>945.11511467354023</v>
      </c>
      <c r="I101" s="19" cm="1">
        <f t="array" ref="I101">+SUMPRODUCT($E$7:$P$7/100,GBA!$C74:$N74)/D$7*100</f>
        <v>949.28385183197167</v>
      </c>
      <c r="J101" s="19" cm="1">
        <f t="array" ref="J101">+SUMPRODUCT($E$8:$P$8/100,GBA!$C74:$N74)/D$8*100</f>
        <v>945.27078892912289</v>
      </c>
      <c r="K101" s="19" cm="1">
        <f t="array" ref="K101">+SUMPRODUCT($E$9:$P$9/100,GBA!$C74:$N74)/D$9*100</f>
        <v>948.71597631448344</v>
      </c>
      <c r="L101" s="19" cm="1">
        <f t="array" ref="L101">+SUMPRODUCT($E$10:$P$10/100,GBA!$C74:$N74)/D$10*100</f>
        <v>947.64838273863495</v>
      </c>
      <c r="M101" s="19" cm="1">
        <f t="array" ref="M101">+SUMPRODUCT($E$11:$P$11/100,GBA!$C74:$N74)/D$11*100</f>
        <v>941.35765003121628</v>
      </c>
      <c r="N101" s="19" cm="1">
        <f t="array" ref="N101">+SUMPRODUCT($E$12:$P$12/100,GBA!$C74:$N74)/D$12*100</f>
        <v>941.49171424344638</v>
      </c>
      <c r="O101" s="19" cm="1">
        <f t="array" ref="O101">+SUMPRODUCT(_xlfn.ANCHORARRAY($E$30)/100,$E101:$N101)/$D$14*100</f>
        <v>945.70859527000005</v>
      </c>
      <c r="Q101" s="24">
        <f t="shared" si="98"/>
        <v>6.4676599922028011E-2</v>
      </c>
      <c r="R101" s="24">
        <f t="shared" si="99"/>
        <v>6.5335858380908052E-2</v>
      </c>
      <c r="S101" s="24">
        <f t="shared" si="100"/>
        <v>6.3098594351230108E-2</v>
      </c>
      <c r="T101" s="24">
        <f t="shared" si="101"/>
        <v>6.329871408968013E-2</v>
      </c>
      <c r="U101" s="24">
        <f t="shared" si="102"/>
        <v>6.1926019290544865E-2</v>
      </c>
      <c r="V101" s="24">
        <f t="shared" si="103"/>
        <v>6.1384197365905946E-2</v>
      </c>
      <c r="W101" s="24">
        <f t="shared" si="104"/>
        <v>6.1254827994316141E-2</v>
      </c>
      <c r="X101" s="24">
        <f t="shared" si="105"/>
        <v>5.9755596739425432E-2</v>
      </c>
      <c r="Y101" s="24">
        <f t="shared" si="106"/>
        <v>5.8365599306742899E-2</v>
      </c>
      <c r="Z101" s="24">
        <f t="shared" si="107"/>
        <v>5.7421849561715366E-2</v>
      </c>
      <c r="AA101" s="24">
        <f t="shared" si="108"/>
        <v>6.0362616699825677E-2</v>
      </c>
      <c r="AB101" s="24">
        <f>+GBA!Y74</f>
        <v>6.0360531075257962E-2</v>
      </c>
      <c r="AD101" s="24">
        <f t="shared" si="81"/>
        <v>0.83841964227267463</v>
      </c>
      <c r="AE101" s="24">
        <f t="shared" si="82"/>
        <v>0.83964040677669161</v>
      </c>
      <c r="AF101" s="24">
        <f t="shared" si="83"/>
        <v>0.82984863648372764</v>
      </c>
      <c r="AG101" s="24">
        <f t="shared" si="84"/>
        <v>0.82911418029904715</v>
      </c>
      <c r="AH101" s="24">
        <f t="shared" si="85"/>
        <v>0.83347822093469737</v>
      </c>
      <c r="AI101" s="24">
        <f t="shared" si="86"/>
        <v>0.82890884261328401</v>
      </c>
      <c r="AJ101" s="24">
        <f t="shared" si="87"/>
        <v>0.83017600509958256</v>
      </c>
      <c r="AK101" s="24">
        <f t="shared" si="88"/>
        <v>0.82948279036744088</v>
      </c>
      <c r="AL101" s="24">
        <f t="shared" si="89"/>
        <v>0.82409757938811734</v>
      </c>
      <c r="AM101" s="24">
        <f t="shared" si="90"/>
        <v>0.82633603068371109</v>
      </c>
      <c r="AN101" s="24">
        <f t="shared" si="91"/>
        <v>0.82904723448436668</v>
      </c>
      <c r="AO101" s="24">
        <f>+GBA!AV74</f>
        <v>0.82902488673561625</v>
      </c>
      <c r="AQ101" s="24">
        <f t="shared" si="95"/>
        <v>7.2547503603126451E-3</v>
      </c>
      <c r="AR101" s="24">
        <f t="shared" si="70"/>
        <v>1.2083611588963539E-2</v>
      </c>
      <c r="AS101" s="35">
        <f t="shared" ref="AS101:AS104" si="110">+D101</f>
        <v>44805</v>
      </c>
      <c r="AT101" s="19">
        <f t="shared" si="96"/>
        <v>954.56059767947204</v>
      </c>
      <c r="AU101" s="19">
        <f t="shared" si="97"/>
        <v>941.49171424344638</v>
      </c>
      <c r="AV101" s="53">
        <f t="shared" si="109"/>
        <v>0.13068883436025658</v>
      </c>
      <c r="AW101" s="53">
        <f t="shared" si="93"/>
        <v>8.4759675715093685E-3</v>
      </c>
    </row>
    <row r="102" spans="2:49" x14ac:dyDescent="0.25">
      <c r="B102" s="112">
        <f t="shared" si="94"/>
        <v>102</v>
      </c>
      <c r="D102" s="38">
        <f>+GBA!A75</f>
        <v>44835</v>
      </c>
      <c r="E102" s="19" cm="1">
        <f t="array" ref="E102">+SUMPRODUCT($E$3:$P$3/100,GBA!$C75:$N75)/D$3*100</f>
        <v>1017.7302200697691</v>
      </c>
      <c r="F102" s="19" cm="1">
        <f t="array" ref="F102">+SUMPRODUCT($E$4:$P$4/100,GBA!$C75:$N75)/D$4*100</f>
        <v>1020.142637697462</v>
      </c>
      <c r="G102" s="19" cm="1">
        <f t="array" ref="G102">+SUMPRODUCT($E$5:$P$5/100,GBA!$C75:$N75)/D$5*100</f>
        <v>1009.4282349843825</v>
      </c>
      <c r="H102" s="19" cm="1">
        <f t="array" ref="H102">+SUMPRODUCT($E$6:$P$6/100,GBA!$C75:$N75)/D$6*100</f>
        <v>1006.1499096846202</v>
      </c>
      <c r="I102" s="19" cm="1">
        <f t="array" ref="I102">+SUMPRODUCT($E$7:$P$7/100,GBA!$C75:$N75)/D$7*100</f>
        <v>1012.2395309207139</v>
      </c>
      <c r="J102" s="19" cm="1">
        <f t="array" ref="J102">+SUMPRODUCT($E$8:$P$8/100,GBA!$C75:$N75)/D$8*100</f>
        <v>1008.2165671132115</v>
      </c>
      <c r="K102" s="19" cm="1">
        <f t="array" ref="K102">+SUMPRODUCT($E$9:$P$9/100,GBA!$C75:$N75)/D$9*100</f>
        <v>1010.2463616390812</v>
      </c>
      <c r="L102" s="19" cm="1">
        <f t="array" ref="L102">+SUMPRODUCT($E$10:$P$10/100,GBA!$C75:$N75)/D$10*100</f>
        <v>1009.7887637179604</v>
      </c>
      <c r="M102" s="19" cm="1">
        <f t="array" ref="M102">+SUMPRODUCT($E$11:$P$11/100,GBA!$C75:$N75)/D$11*100</f>
        <v>1003.4277040791146</v>
      </c>
      <c r="N102" s="19" cm="1">
        <f t="array" ref="N102">+SUMPRODUCT($E$12:$P$12/100,GBA!$C75:$N75)/D$12*100</f>
        <v>1002.394179752466</v>
      </c>
      <c r="O102" s="19" cm="1">
        <f t="array" ref="O102">+SUMPRODUCT(_xlfn.ANCHORARRAY($E$30)/100,$E102:$N102)/$D$14*100</f>
        <v>1007.65257946</v>
      </c>
      <c r="Q102" s="24">
        <f t="shared" si="98"/>
        <v>6.6176649805011589E-2</v>
      </c>
      <c r="R102" s="24">
        <f t="shared" si="99"/>
        <v>6.5410178659849327E-2</v>
      </c>
      <c r="S102" s="24">
        <f t="shared" si="100"/>
        <v>6.6621337696387117E-2</v>
      </c>
      <c r="T102" s="24">
        <f t="shared" si="101"/>
        <v>6.4579217984639392E-2</v>
      </c>
      <c r="U102" s="24">
        <f t="shared" si="102"/>
        <v>6.6319129907506102E-2</v>
      </c>
      <c r="V102" s="24">
        <f t="shared" si="103"/>
        <v>6.6590207717514005E-2</v>
      </c>
      <c r="W102" s="24">
        <f t="shared" si="104"/>
        <v>6.4856486936825331E-2</v>
      </c>
      <c r="X102" s="24">
        <f t="shared" si="105"/>
        <v>6.5573246481721581E-2</v>
      </c>
      <c r="Y102" s="24">
        <f t="shared" si="106"/>
        <v>6.5936739395319188E-2</v>
      </c>
      <c r="Z102" s="24">
        <f t="shared" si="107"/>
        <v>6.4687202858666693E-2</v>
      </c>
      <c r="AA102" s="24">
        <f t="shared" si="108"/>
        <v>6.5500075287266313E-2</v>
      </c>
      <c r="AB102" s="24">
        <f>+GBA!Y75</f>
        <v>6.5501717487751909E-2</v>
      </c>
      <c r="AD102" s="24">
        <f t="shared" si="81"/>
        <v>0.88992586641448557</v>
      </c>
      <c r="AE102" s="24">
        <f t="shared" si="82"/>
        <v>0.88913361829424153</v>
      </c>
      <c r="AF102" s="24">
        <f t="shared" si="83"/>
        <v>0.88161005055868347</v>
      </c>
      <c r="AG102" s="24">
        <f t="shared" si="84"/>
        <v>0.87903100177163385</v>
      </c>
      <c r="AH102" s="24">
        <f t="shared" si="85"/>
        <v>0.88427566066980368</v>
      </c>
      <c r="AI102" s="24">
        <f t="shared" si="86"/>
        <v>0.8813564968239016</v>
      </c>
      <c r="AJ102" s="24">
        <f t="shared" si="87"/>
        <v>0.8779310490449197</v>
      </c>
      <c r="AK102" s="24">
        <f t="shared" si="88"/>
        <v>0.8776067254985509</v>
      </c>
      <c r="AL102" s="24">
        <f t="shared" si="89"/>
        <v>0.87347098828251446</v>
      </c>
      <c r="AM102" s="24">
        <f t="shared" si="90"/>
        <v>0.87265760401978953</v>
      </c>
      <c r="AN102" s="24">
        <f t="shared" si="91"/>
        <v>0.87802215009583406</v>
      </c>
      <c r="AO102" s="24">
        <f>+GBA!AV75</f>
        <v>0.87800197673137825</v>
      </c>
      <c r="AQ102" s="24">
        <f t="shared" si="95"/>
        <v>1.4894469463448967E-3</v>
      </c>
      <c r="AR102" s="24">
        <f t="shared" si="70"/>
        <v>1.7268262394696032E-2</v>
      </c>
      <c r="AS102" s="35">
        <f t="shared" si="110"/>
        <v>44835</v>
      </c>
      <c r="AT102" s="19">
        <f t="shared" si="96"/>
        <v>1017.7302200697691</v>
      </c>
      <c r="AU102" s="19">
        <f t="shared" si="97"/>
        <v>1002.394179752466</v>
      </c>
      <c r="AV102" s="53">
        <f>+($AT102/$AT$32)-($AU102/$AU$32)</f>
        <v>0.15336040317303024</v>
      </c>
      <c r="AW102" s="53">
        <f t="shared" si="93"/>
        <v>1.2524147535886154E-2</v>
      </c>
    </row>
    <row r="103" spans="2:49" x14ac:dyDescent="0.25">
      <c r="B103" s="112">
        <f t="shared" si="94"/>
        <v>103</v>
      </c>
      <c r="D103" s="38">
        <f>+GBA!A76</f>
        <v>44866</v>
      </c>
      <c r="E103" s="19" cm="1">
        <f t="array" ref="E103">+SUMPRODUCT($E$3:$P$3/100,GBA!$C76:$N76)/D$3*100</f>
        <v>1066.1160004655987</v>
      </c>
      <c r="F103" s="19" cm="1">
        <f t="array" ref="F103">+SUMPRODUCT($E$4:$P$4/100,GBA!$C76:$N76)/D$4*100</f>
        <v>1067.996685608158</v>
      </c>
      <c r="G103" s="19" cm="1">
        <f t="array" ref="G103">+SUMPRODUCT($E$5:$P$5/100,GBA!$C76:$N76)/D$5*100</f>
        <v>1058.6404022251397</v>
      </c>
      <c r="H103" s="19" cm="1">
        <f t="array" ref="H103">+SUMPRODUCT($E$6:$P$6/100,GBA!$C76:$N76)/D$6*100</f>
        <v>1056.2362134901009</v>
      </c>
      <c r="I103" s="19" cm="1">
        <f t="array" ref="I103">+SUMPRODUCT($E$7:$P$7/100,GBA!$C76:$N76)/D$7*100</f>
        <v>1061.7619689413973</v>
      </c>
      <c r="J103" s="19" cm="1">
        <f t="array" ref="J103">+SUMPRODUCT($E$8:$P$8/100,GBA!$C76:$N76)/D$8*100</f>
        <v>1057.916950225308</v>
      </c>
      <c r="K103" s="19" cm="1">
        <f t="array" ref="K103">+SUMPRODUCT($E$9:$P$9/100,GBA!$C76:$N76)/D$9*100</f>
        <v>1060.7882722654285</v>
      </c>
      <c r="L103" s="19" cm="1">
        <f t="array" ref="L103">+SUMPRODUCT($E$10:$P$10/100,GBA!$C76:$N76)/D$10*100</f>
        <v>1060.3926765545523</v>
      </c>
      <c r="M103" s="19" cm="1">
        <f t="array" ref="M103">+SUMPRODUCT($E$11:$P$11/100,GBA!$C76:$N76)/D$11*100</f>
        <v>1053.9560665165041</v>
      </c>
      <c r="N103" s="19" cm="1">
        <f t="array" ref="N103">+SUMPRODUCT($E$12:$P$12/100,GBA!$C76:$N76)/D$12*100</f>
        <v>1054.21870091243</v>
      </c>
      <c r="O103" s="19" cm="1">
        <f t="array" ref="O103">+SUMPRODUCT(_xlfn.ANCHORARRAY($E$30)/100,$E103:$N103)/$D$14*100</f>
        <v>1058.0287087400002</v>
      </c>
      <c r="Q103" s="24">
        <f t="shared" si="98"/>
        <v>4.7542835460376409E-2</v>
      </c>
      <c r="R103" s="24">
        <f t="shared" si="99"/>
        <v>4.6909173425694783E-2</v>
      </c>
      <c r="S103" s="24">
        <f t="shared" si="100"/>
        <v>4.8752517053892941E-2</v>
      </c>
      <c r="T103" s="24">
        <f t="shared" si="101"/>
        <v>4.9780160315454847E-2</v>
      </c>
      <c r="U103" s="24">
        <f t="shared" si="102"/>
        <v>4.8923635669156917E-2</v>
      </c>
      <c r="V103" s="24">
        <f t="shared" si="103"/>
        <v>4.9295344604782576E-2</v>
      </c>
      <c r="W103" s="24">
        <f t="shared" si="104"/>
        <v>5.0029292403830361E-2</v>
      </c>
      <c r="X103" s="24">
        <f t="shared" si="105"/>
        <v>5.0113364948003891E-2</v>
      </c>
      <c r="Y103" s="24">
        <f t="shared" si="106"/>
        <v>5.0355757800968126E-2</v>
      </c>
      <c r="Z103" s="24">
        <f t="shared" si="107"/>
        <v>5.1700740294363667E-2</v>
      </c>
      <c r="AA103" s="24">
        <f t="shared" si="108"/>
        <v>4.9993549668673198E-2</v>
      </c>
      <c r="AB103" s="24">
        <f>+GBA!Y76</f>
        <v>4.9993772500254385E-2</v>
      </c>
      <c r="AD103" s="24">
        <f t="shared" si="81"/>
        <v>0.938388078426456</v>
      </c>
      <c r="AE103" s="24">
        <f t="shared" si="82"/>
        <v>0.93715593816256293</v>
      </c>
      <c r="AF103" s="24">
        <f t="shared" si="83"/>
        <v>0.93232251162403612</v>
      </c>
      <c r="AG103" s="24">
        <f t="shared" si="84"/>
        <v>0.93057913041546136</v>
      </c>
      <c r="AH103" s="24">
        <f t="shared" si="85"/>
        <v>0.93328052250244942</v>
      </c>
      <c r="AI103" s="24">
        <f t="shared" si="86"/>
        <v>0.93146646878643802</v>
      </c>
      <c r="AJ103" s="24">
        <f t="shared" si="87"/>
        <v>0.9285455734280148</v>
      </c>
      <c r="AK103" s="24">
        <f t="shared" si="88"/>
        <v>0.92741295167107207</v>
      </c>
      <c r="AL103" s="24">
        <f t="shared" si="89"/>
        <v>0.92355769453587766</v>
      </c>
      <c r="AM103" s="24">
        <f t="shared" si="90"/>
        <v>0.92343282381638669</v>
      </c>
      <c r="AN103" s="24">
        <f t="shared" si="91"/>
        <v>0.92819206654386566</v>
      </c>
      <c r="AO103" s="24">
        <f>+GBA!AV76</f>
        <v>0.9281729986096412</v>
      </c>
      <c r="AQ103" s="24">
        <f t="shared" si="95"/>
        <v>-4.1579048339872582E-3</v>
      </c>
      <c r="AR103" s="24">
        <f t="shared" si="70"/>
        <v>1.4955254610069302E-2</v>
      </c>
      <c r="AS103" s="35">
        <f t="shared" si="110"/>
        <v>44866</v>
      </c>
      <c r="AT103" s="19">
        <f t="shared" si="96"/>
        <v>1066.1160004655987</v>
      </c>
      <c r="AU103" s="19">
        <f t="shared" si="97"/>
        <v>1054.21870091243</v>
      </c>
      <c r="AV103" s="53">
        <f t="shared" si="109"/>
        <v>0.1189729955316885</v>
      </c>
      <c r="AW103" s="53">
        <f t="shared" si="93"/>
        <v>2.7548754848609747E-3</v>
      </c>
    </row>
    <row r="104" spans="2:49" x14ac:dyDescent="0.25">
      <c r="B104" s="112">
        <f t="shared" si="94"/>
        <v>104</v>
      </c>
      <c r="D104" s="38">
        <f>+GBA!A77</f>
        <v>44896</v>
      </c>
      <c r="E104" s="19" cm="1">
        <f t="array" ref="E104">+SUMPRODUCT($E$3:$P$3/100,GBA!$C77:$N77)/D$3*100</f>
        <v>1122.040907201324</v>
      </c>
      <c r="F104" s="19" cm="1">
        <f t="array" ref="F104">+SUMPRODUCT($E$4:$P$4/100,GBA!$C77:$N77)/D$4*100</f>
        <v>1123.7985619805065</v>
      </c>
      <c r="G104" s="19" cm="1">
        <f t="array" ref="G104">+SUMPRODUCT($E$5:$P$5/100,GBA!$C77:$N77)/D$5*100</f>
        <v>1113.8454732224843</v>
      </c>
      <c r="H104" s="19" cm="1">
        <f t="array" ref="H104">+SUMPRODUCT($E$6:$P$6/100,GBA!$C77:$N77)/D$6*100</f>
        <v>1112.5587587893883</v>
      </c>
      <c r="I104" s="19" cm="1">
        <f t="array" ref="I104">+SUMPRODUCT($E$7:$P$7/100,GBA!$C77:$N77)/D$7*100</f>
        <v>1117.9352683441091</v>
      </c>
      <c r="J104" s="19" cm="1">
        <f t="array" ref="J104">+SUMPRODUCT($E$8:$P$8/100,GBA!$C77:$N77)/D$8*100</f>
        <v>1113.9913009032027</v>
      </c>
      <c r="K104" s="19" cm="1">
        <f t="array" ref="K104">+SUMPRODUCT($E$9:$P$9/100,GBA!$C77:$N77)/D$9*100</f>
        <v>1117.1118767095318</v>
      </c>
      <c r="L104" s="19" cm="1">
        <f t="array" ref="L104">+SUMPRODUCT($E$10:$P$10/100,GBA!$C77:$N77)/D$10*100</f>
        <v>1117.0451719972418</v>
      </c>
      <c r="M104" s="19" cm="1">
        <f t="array" ref="M104">+SUMPRODUCT($E$11:$P$11/100,GBA!$C77:$N77)/D$11*100</f>
        <v>1110.7879497759473</v>
      </c>
      <c r="N104" s="19" cm="1">
        <f t="array" ref="N104">+SUMPRODUCT($E$12:$P$12/100,GBA!$C77:$N77)/D$12*100</f>
        <v>1111.529504072425</v>
      </c>
      <c r="O104" s="19" cm="1">
        <f t="array" ref="O104">+SUMPRODUCT(_xlfn.ANCHORARRAY($E$30)/100,$E104:$N104)/$D$14*100</f>
        <v>1114.5623219400002</v>
      </c>
      <c r="Q104" s="24">
        <f t="shared" si="98"/>
        <v>5.2456680803309785E-2</v>
      </c>
      <c r="R104" s="24">
        <f t="shared" si="99"/>
        <v>5.224911006214672E-2</v>
      </c>
      <c r="S104" s="24">
        <f t="shared" si="100"/>
        <v>5.2147141636867289E-2</v>
      </c>
      <c r="T104" s="24">
        <f t="shared" si="101"/>
        <v>5.3323815809327213E-2</v>
      </c>
      <c r="U104" s="24">
        <f t="shared" si="102"/>
        <v>5.2905736922106872E-2</v>
      </c>
      <c r="V104" s="24">
        <f t="shared" si="103"/>
        <v>5.3004492144635984E-2</v>
      </c>
      <c r="W104" s="24">
        <f t="shared" si="104"/>
        <v>5.3095990893468281E-2</v>
      </c>
      <c r="X104" s="24">
        <f t="shared" si="105"/>
        <v>5.3425958793647865E-2</v>
      </c>
      <c r="Y104" s="24">
        <f t="shared" si="106"/>
        <v>5.3922440474470479E-2</v>
      </c>
      <c r="Z104" s="24">
        <f t="shared" si="107"/>
        <v>5.436329588006017E-2</v>
      </c>
      <c r="AA104" s="24">
        <f t="shared" si="108"/>
        <v>5.343296711421508E-2</v>
      </c>
      <c r="AB104" s="24">
        <f>+GBA!Y77</f>
        <v>5.3433989670724769E-2</v>
      </c>
      <c r="AD104" s="24">
        <f t="shared" si="81"/>
        <v>0.96012928341284898</v>
      </c>
      <c r="AE104" s="24">
        <f t="shared" si="82"/>
        <v>0.95788639438554912</v>
      </c>
      <c r="AF104" s="24">
        <f t="shared" si="83"/>
        <v>0.9549830915186186</v>
      </c>
      <c r="AG104" s="24">
        <f t="shared" si="84"/>
        <v>0.95114526748434258</v>
      </c>
      <c r="AH104" s="24">
        <f t="shared" si="85"/>
        <v>0.95589760019882086</v>
      </c>
      <c r="AI104" s="24">
        <f t="shared" si="86"/>
        <v>0.95455528518386723</v>
      </c>
      <c r="AJ104" s="24">
        <f t="shared" si="87"/>
        <v>0.94954708373041408</v>
      </c>
      <c r="AK104" s="24">
        <f t="shared" si="88"/>
        <v>0.95148635211229293</v>
      </c>
      <c r="AL104" s="24">
        <f t="shared" si="89"/>
        <v>0.94990534283101269</v>
      </c>
      <c r="AM104" s="24">
        <f t="shared" si="90"/>
        <v>0.94918536511719798</v>
      </c>
      <c r="AN104" s="24">
        <f t="shared" si="91"/>
        <v>0.95192122508183785</v>
      </c>
      <c r="AO104" s="24">
        <f>+GBA!AV77</f>
        <v>0.95190824627962867</v>
      </c>
      <c r="AQ104" s="24">
        <f t="shared" si="95"/>
        <v>-1.9066150767503842E-3</v>
      </c>
      <c r="AR104" s="24">
        <f t="shared" si="70"/>
        <v>1.0943918295651001E-2</v>
      </c>
      <c r="AS104" s="35">
        <f t="shared" si="110"/>
        <v>44896</v>
      </c>
      <c r="AT104" s="19">
        <f t="shared" si="96"/>
        <v>1122.040907201324</v>
      </c>
      <c r="AU104" s="19">
        <f t="shared" si="97"/>
        <v>1111.529504072425</v>
      </c>
      <c r="AV104" s="53">
        <f t="shared" si="109"/>
        <v>0.10511403128898955</v>
      </c>
      <c r="AW104" s="53">
        <f t="shared" si="93"/>
        <v>-2.0990890588494793E-3</v>
      </c>
    </row>
    <row r="105" spans="2:49" x14ac:dyDescent="0.25">
      <c r="B105" s="112">
        <f t="shared" si="94"/>
        <v>105</v>
      </c>
      <c r="D105" s="38">
        <f>+GBA!A78</f>
        <v>44927</v>
      </c>
      <c r="E105" s="19" cm="1">
        <f t="array" ref="E105">+SUMPRODUCT($E$3:$P$3/100,GBA!$C78:$N78)/D$3*100</f>
        <v>1189.7042559324134</v>
      </c>
      <c r="F105" s="19" cm="1">
        <f t="array" ref="F105">+SUMPRODUCT($E$4:$P$4/100,GBA!$C78:$N78)/D$4*100</f>
        <v>1192.3381573351601</v>
      </c>
      <c r="G105" s="19" cm="1">
        <f t="array" ref="G105">+SUMPRODUCT($E$5:$P$5/100,GBA!$C78:$N78)/D$5*100</f>
        <v>1180.4277674072175</v>
      </c>
      <c r="H105" s="19" cm="1">
        <f t="array" ref="H105">+SUMPRODUCT($E$6:$P$6/100,GBA!$C78:$N78)/D$6*100</f>
        <v>1179.6171546029248</v>
      </c>
      <c r="I105" s="19" cm="1">
        <f t="array" ref="I105">+SUMPRODUCT($E$7:$P$7/100,GBA!$C78:$N78)/D$7*100</f>
        <v>1185.229498593817</v>
      </c>
      <c r="J105" s="19" cm="1">
        <f t="array" ref="J105">+SUMPRODUCT($E$8:$P$8/100,GBA!$C78:$N78)/D$8*100</f>
        <v>1179.6910940944283</v>
      </c>
      <c r="K105" s="19" cm="1">
        <f t="array" ref="K105">+SUMPRODUCT($E$9:$P$9/100,GBA!$C78:$N78)/D$9*100</f>
        <v>1183.7220326061765</v>
      </c>
      <c r="L105" s="19" cm="1">
        <f t="array" ref="L105">+SUMPRODUCT($E$10:$P$10/100,GBA!$C78:$N78)/D$10*100</f>
        <v>1182.9260844315281</v>
      </c>
      <c r="M105" s="19" cm="1">
        <f t="array" ref="M105">+SUMPRODUCT($E$11:$P$11/100,GBA!$C78:$N78)/D$11*100</f>
        <v>1176.7629954640699</v>
      </c>
      <c r="N105" s="19" cm="1">
        <f t="array" ref="N105">+SUMPRODUCT($E$12:$P$12/100,GBA!$C78:$N78)/D$12*100</f>
        <v>1177.5978176482622</v>
      </c>
      <c r="O105" s="19" cm="1">
        <f t="array" ref="O105">+SUMPRODUCT(_xlfn.ANCHORARRAY($E$30)/100,$E105:$N105)/$D$14*100</f>
        <v>1180.9884676899999</v>
      </c>
      <c r="Q105" s="24">
        <f t="shared" si="98"/>
        <v>6.0303816284078549E-2</v>
      </c>
      <c r="R105" s="24">
        <f t="shared" si="99"/>
        <v>6.0989217884265701E-2</v>
      </c>
      <c r="S105" s="24">
        <f t="shared" si="100"/>
        <v>5.9776958101829702E-2</v>
      </c>
      <c r="T105" s="24">
        <f t="shared" si="101"/>
        <v>6.0274026233459344E-2</v>
      </c>
      <c r="U105" s="24">
        <f t="shared" si="102"/>
        <v>6.0195104453037329E-2</v>
      </c>
      <c r="V105" s="24">
        <f t="shared" si="103"/>
        <v>5.8976935581056544E-2</v>
      </c>
      <c r="W105" s="24">
        <f t="shared" si="104"/>
        <v>5.9627112812412175E-2</v>
      </c>
      <c r="X105" s="24">
        <f t="shared" si="105"/>
        <v>5.8977840901897727E-2</v>
      </c>
      <c r="Y105" s="24">
        <f t="shared" si="106"/>
        <v>5.9394815816493418E-2</v>
      </c>
      <c r="Z105" s="24">
        <f t="shared" si="107"/>
        <v>5.9439100207215434E-2</v>
      </c>
      <c r="AA105" s="24">
        <f t="shared" si="108"/>
        <v>5.9598413155021124E-2</v>
      </c>
      <c r="AB105" s="24">
        <f>+GBA!Y78</f>
        <v>5.960427115896394E-2</v>
      </c>
      <c r="AD105" s="24">
        <f t="shared" si="81"/>
        <v>0.99834031116400457</v>
      </c>
      <c r="AE105" s="24">
        <f t="shared" si="82"/>
        <v>0.99687858990271239</v>
      </c>
      <c r="AF105" s="24">
        <f t="shared" si="83"/>
        <v>0.99393131521762523</v>
      </c>
      <c r="AG105" s="24">
        <f t="shared" si="84"/>
        <v>0.99152514005572545</v>
      </c>
      <c r="AH105" s="24">
        <f t="shared" si="85"/>
        <v>0.99327442419493805</v>
      </c>
      <c r="AI105" s="24">
        <f t="shared" si="86"/>
        <v>0.99167874645003051</v>
      </c>
      <c r="AJ105" s="24">
        <f t="shared" si="87"/>
        <v>0.98803172208093404</v>
      </c>
      <c r="AK105" s="24">
        <f t="shared" si="88"/>
        <v>0.98877895701256113</v>
      </c>
      <c r="AL105" s="24">
        <f t="shared" si="89"/>
        <v>0.9876297747367726</v>
      </c>
      <c r="AM105" s="24">
        <f t="shared" si="90"/>
        <v>0.98761060670199829</v>
      </c>
      <c r="AN105" s="24">
        <f t="shared" si="91"/>
        <v>0.99010639936679246</v>
      </c>
      <c r="AO105" s="24">
        <f>+GBA!AV78</f>
        <v>0.99009675915229955</v>
      </c>
      <c r="AQ105" s="24">
        <f t="shared" si="95"/>
        <v>8.6471607686311458E-4</v>
      </c>
      <c r="AR105" s="24">
        <f t="shared" si="70"/>
        <v>1.0729704462006273E-2</v>
      </c>
      <c r="AS105" s="35">
        <f t="shared" ref="AS105:AS109" si="111">+D105</f>
        <v>44927</v>
      </c>
      <c r="AT105" s="19">
        <f t="shared" si="96"/>
        <v>1189.7042559324134</v>
      </c>
      <c r="AU105" s="19">
        <f t="shared" si="97"/>
        <v>1177.5978176482622</v>
      </c>
      <c r="AV105" s="53">
        <f t="shared" si="109"/>
        <v>0.12106438284151189</v>
      </c>
      <c r="AW105" s="53">
        <f t="shared" si="93"/>
        <v>1.6455082847643965E-4</v>
      </c>
    </row>
    <row r="106" spans="2:49" x14ac:dyDescent="0.25">
      <c r="B106" s="112">
        <f t="shared" si="94"/>
        <v>106</v>
      </c>
      <c r="D106" s="38">
        <f>+GBA!A79</f>
        <v>44958</v>
      </c>
      <c r="E106" s="19" cm="1">
        <f t="array" ref="E106">+SUMPRODUCT($E$3:$P$3/100,GBA!$C79:$N79)/D$3*100</f>
        <v>1276.5547953655637</v>
      </c>
      <c r="F106" s="19" cm="1">
        <f t="array" ref="F106">+SUMPRODUCT($E$4:$P$4/100,GBA!$C79:$N79)/D$4*100</f>
        <v>1278.5674791231272</v>
      </c>
      <c r="G106" s="19" cm="1">
        <f t="array" ref="G106">+SUMPRODUCT($E$5:$P$5/100,GBA!$C79:$N79)/D$5*100</f>
        <v>1263.0128921221865</v>
      </c>
      <c r="H106" s="19" cm="1">
        <f t="array" ref="H106">+SUMPRODUCT($E$6:$P$6/100,GBA!$C79:$N79)/D$6*100</f>
        <v>1260.7553537300905</v>
      </c>
      <c r="I106" s="19" cm="1">
        <f t="array" ref="I106">+SUMPRODUCT($E$7:$P$7/100,GBA!$C79:$N79)/D$7*100</f>
        <v>1268.1222687374993</v>
      </c>
      <c r="J106" s="19" cm="1">
        <f t="array" ref="J106">+SUMPRODUCT($E$8:$P$8/100,GBA!$C79:$N79)/D$8*100</f>
        <v>1260.7723640298941</v>
      </c>
      <c r="K106" s="19" cm="1">
        <f t="array" ref="K106">+SUMPRODUCT($E$9:$P$9/100,GBA!$C79:$N79)/D$9*100</f>
        <v>1262.9473428434903</v>
      </c>
      <c r="L106" s="19" cm="1">
        <f t="array" ref="L106">+SUMPRODUCT($E$10:$P$10/100,GBA!$C79:$N79)/D$10*100</f>
        <v>1261.0978274030574</v>
      </c>
      <c r="M106" s="19" cm="1">
        <f t="array" ref="M106">+SUMPRODUCT($E$11:$P$11/100,GBA!$C79:$N79)/D$11*100</f>
        <v>1254.074699797955</v>
      </c>
      <c r="N106" s="19" cm="1">
        <f t="array" ref="N106">+SUMPRODUCT($E$12:$P$12/100,GBA!$C79:$N79)/D$12*100</f>
        <v>1251.876210485796</v>
      </c>
      <c r="O106" s="19" cm="1">
        <f t="array" ref="O106">+SUMPRODUCT(_xlfn.ANCHORARRAY($E$30)/100,$E106:$N106)/$D$14*100</f>
        <v>1260.0148825900001</v>
      </c>
      <c r="Q106" s="24">
        <f t="shared" si="98"/>
        <v>7.3001789310304321E-2</v>
      </c>
      <c r="R106" s="24">
        <f t="shared" si="99"/>
        <v>7.2319518802188787E-2</v>
      </c>
      <c r="S106" s="24">
        <f t="shared" si="100"/>
        <v>6.9962031557733839E-2</v>
      </c>
      <c r="T106" s="24">
        <f t="shared" si="101"/>
        <v>6.8783502181670064E-2</v>
      </c>
      <c r="U106" s="24">
        <f t="shared" si="102"/>
        <v>6.9938159860202687E-2</v>
      </c>
      <c r="V106" s="24">
        <f t="shared" si="103"/>
        <v>6.8730933327683097E-2</v>
      </c>
      <c r="W106" s="24">
        <f t="shared" si="104"/>
        <v>6.6928981682367716E-2</v>
      </c>
      <c r="X106" s="24">
        <f t="shared" si="105"/>
        <v>6.6083370719731693E-2</v>
      </c>
      <c r="Y106" s="24">
        <f t="shared" si="106"/>
        <v>6.5698619545218051E-2</v>
      </c>
      <c r="Z106" s="24">
        <f t="shared" si="107"/>
        <v>6.3076197768328512E-2</v>
      </c>
      <c r="AA106" s="24">
        <f t="shared" si="108"/>
        <v>6.6915483988234881E-2</v>
      </c>
      <c r="AB106" s="24">
        <f>+GBA!Y79</f>
        <v>6.6918211939876349E-2</v>
      </c>
      <c r="AD106" s="24">
        <f t="shared" si="81"/>
        <v>1.0368896540752153</v>
      </c>
      <c r="AE106" s="24">
        <f t="shared" si="82"/>
        <v>1.0361133674105085</v>
      </c>
      <c r="AF106" s="24">
        <f t="shared" si="83"/>
        <v>1.0336956584242927</v>
      </c>
      <c r="AG106" s="24">
        <f t="shared" si="84"/>
        <v>1.0307053679932503</v>
      </c>
      <c r="AH106" s="24">
        <f t="shared" si="85"/>
        <v>1.0337938997096696</v>
      </c>
      <c r="AI106" s="24">
        <f t="shared" si="86"/>
        <v>1.031995696800645</v>
      </c>
      <c r="AJ106" s="24">
        <f t="shared" si="87"/>
        <v>1.0279533335105659</v>
      </c>
      <c r="AK106" s="24">
        <f t="shared" si="88"/>
        <v>1.0291053553421503</v>
      </c>
      <c r="AL106" s="24">
        <f t="shared" si="89"/>
        <v>1.0288716677502387</v>
      </c>
      <c r="AM106" s="24">
        <f t="shared" si="90"/>
        <v>1.0292008529418744</v>
      </c>
      <c r="AN106" s="24">
        <f t="shared" si="91"/>
        <v>1.0306154629633175</v>
      </c>
      <c r="AO106" s="24">
        <f>+GBA!AV79</f>
        <v>1.0306104408907193</v>
      </c>
      <c r="AQ106" s="24">
        <f t="shared" si="95"/>
        <v>9.925591541975809E-3</v>
      </c>
      <c r="AR106" s="24">
        <f t="shared" si="70"/>
        <v>7.6888011333409167E-3</v>
      </c>
      <c r="AS106" s="35">
        <f t="shared" si="111"/>
        <v>44958</v>
      </c>
      <c r="AT106" s="19">
        <f t="shared" si="96"/>
        <v>1276.5547953655637</v>
      </c>
      <c r="AU106" s="19">
        <f t="shared" si="97"/>
        <v>1251.876210485796</v>
      </c>
      <c r="AV106" s="53">
        <f t="shared" si="109"/>
        <v>0.24678584879767484</v>
      </c>
      <c r="AW106" s="53">
        <f t="shared" si="93"/>
        <v>2.9243367067732784E-2</v>
      </c>
    </row>
    <row r="107" spans="2:49" x14ac:dyDescent="0.25">
      <c r="B107" s="112">
        <f t="shared" si="94"/>
        <v>107</v>
      </c>
      <c r="D107" s="38">
        <f>+GBA!A80</f>
        <v>44986</v>
      </c>
      <c r="E107" s="19" cm="1">
        <f t="array" ref="E107">+SUMPRODUCT($E$3:$P$3/100,GBA!$C80:$N80)/D$3*100</f>
        <v>1381.7615517092324</v>
      </c>
      <c r="F107" s="19" cm="1">
        <f t="array" ref="F107">+SUMPRODUCT($E$4:$P$4/100,GBA!$C80:$N80)/D$4*100</f>
        <v>1382.1929104950873</v>
      </c>
      <c r="G107" s="19" cm="1">
        <f t="array" ref="G107">+SUMPRODUCT($E$5:$P$5/100,GBA!$C80:$N80)/D$5*100</f>
        <v>1365.9559881708037</v>
      </c>
      <c r="H107" s="19" cm="1">
        <f t="array" ref="H107">+SUMPRODUCT($E$6:$P$6/100,GBA!$C80:$N80)/D$6*100</f>
        <v>1361.1550440938893</v>
      </c>
      <c r="I107" s="19" cm="1">
        <f t="array" ref="I107">+SUMPRODUCT($E$7:$P$7/100,GBA!$C80:$N80)/D$7*100</f>
        <v>1368.4711830375579</v>
      </c>
      <c r="J107" s="19" cm="1">
        <f t="array" ref="J107">+SUMPRODUCT($E$8:$P$8/100,GBA!$C80:$N80)/D$8*100</f>
        <v>1363.943813406227</v>
      </c>
      <c r="K107" s="19" cm="1">
        <f t="array" ref="K107">+SUMPRODUCT($E$9:$P$9/100,GBA!$C80:$N80)/D$9*100</f>
        <v>1361.2675412909739</v>
      </c>
      <c r="L107" s="19" cm="1">
        <f t="array" ref="L107">+SUMPRODUCT($E$10:$P$10/100,GBA!$C80:$N80)/D$10*100</f>
        <v>1359.1605872688783</v>
      </c>
      <c r="M107" s="19" cm="1">
        <f t="array" ref="M107">+SUMPRODUCT($E$11:$P$11/100,GBA!$C80:$N80)/D$11*100</f>
        <v>1351.7292073962551</v>
      </c>
      <c r="N107" s="19" cm="1">
        <f t="array" ref="N107">+SUMPRODUCT($E$12:$P$12/100,GBA!$C80:$N80)/D$12*100</f>
        <v>1345.1593882011559</v>
      </c>
      <c r="O107" s="19" cm="1">
        <f t="array" ref="O107">+SUMPRODUCT(_xlfn.ANCHORARRAY($E$30)/100,$E107:$N107)/$D$14*100</f>
        <v>1358.5318889499999</v>
      </c>
      <c r="Q107" s="24">
        <f t="shared" si="98"/>
        <v>8.2414602746089693E-2</v>
      </c>
      <c r="R107" s="24">
        <f t="shared" si="99"/>
        <v>8.1048073773180018E-2</v>
      </c>
      <c r="S107" s="24">
        <f t="shared" si="100"/>
        <v>8.150597408047533E-2</v>
      </c>
      <c r="T107" s="24">
        <f t="shared" si="101"/>
        <v>7.9634554052659512E-2</v>
      </c>
      <c r="U107" s="24">
        <f t="shared" si="102"/>
        <v>7.9131891911308205E-2</v>
      </c>
      <c r="V107" s="24">
        <f t="shared" si="103"/>
        <v>8.183194073715172E-2</v>
      </c>
      <c r="W107" s="24">
        <f t="shared" si="104"/>
        <v>7.7849800314016671E-2</v>
      </c>
      <c r="X107" s="24">
        <f t="shared" si="105"/>
        <v>7.7759835704228175E-2</v>
      </c>
      <c r="Y107" s="24">
        <f t="shared" si="106"/>
        <v>7.7869769331949223E-2</v>
      </c>
      <c r="Z107" s="24">
        <f t="shared" si="107"/>
        <v>7.4514697966151955E-2</v>
      </c>
      <c r="AA107" s="24">
        <f t="shared" si="108"/>
        <v>7.8187176771670419E-2</v>
      </c>
      <c r="AB107" s="24">
        <f>+GBA!Y80</f>
        <v>7.8178313695163038E-2</v>
      </c>
      <c r="AD107" s="24">
        <f t="shared" si="81"/>
        <v>1.0646319559779363</v>
      </c>
      <c r="AE107" s="24">
        <f t="shared" si="82"/>
        <v>1.0639197723993803</v>
      </c>
      <c r="AF107" s="24">
        <f t="shared" si="83"/>
        <v>1.0574087329602522</v>
      </c>
      <c r="AG107" s="24">
        <f t="shared" si="84"/>
        <v>1.0560239318847517</v>
      </c>
      <c r="AH107" s="24">
        <f t="shared" si="85"/>
        <v>1.0581203384700895</v>
      </c>
      <c r="AI107" s="24">
        <f t="shared" si="86"/>
        <v>1.0556289003064898</v>
      </c>
      <c r="AJ107" s="24">
        <f t="shared" si="87"/>
        <v>1.0499200469348531</v>
      </c>
      <c r="AK107" s="24">
        <f t="shared" si="88"/>
        <v>1.0496037725171603</v>
      </c>
      <c r="AL107" s="24">
        <f t="shared" si="89"/>
        <v>1.0497116633627548</v>
      </c>
      <c r="AM107" s="24">
        <f t="shared" si="90"/>
        <v>1.0474501525366313</v>
      </c>
      <c r="AN107" s="24">
        <f t="shared" si="91"/>
        <v>1.0525236440094869</v>
      </c>
      <c r="AO107" s="24">
        <f>+GBA!AV80</f>
        <v>1.0525208319231849</v>
      </c>
      <c r="AQ107" s="24">
        <f t="shared" si="95"/>
        <v>7.8999047799377387E-3</v>
      </c>
      <c r="AR107" s="24">
        <f t="shared" si="70"/>
        <v>1.7181803441304933E-2</v>
      </c>
      <c r="AS107" s="35">
        <f t="shared" si="111"/>
        <v>44986</v>
      </c>
      <c r="AT107" s="19">
        <f t="shared" si="96"/>
        <v>1381.7615517092324</v>
      </c>
      <c r="AU107" s="19">
        <f t="shared" si="97"/>
        <v>1345.1593882011559</v>
      </c>
      <c r="AV107" s="53">
        <f t="shared" si="109"/>
        <v>0.3660216350807648</v>
      </c>
      <c r="AW107" s="53">
        <f t="shared" si="93"/>
        <v>5.6247332102274505E-2</v>
      </c>
    </row>
    <row r="108" spans="2:49" x14ac:dyDescent="0.25">
      <c r="B108" s="112">
        <f t="shared" si="94"/>
        <v>108</v>
      </c>
      <c r="D108" s="38">
        <f>+GBA!A81</f>
        <v>45017</v>
      </c>
      <c r="E108" s="19" cm="1">
        <f t="array" ref="E108">+SUMPRODUCT($E$3:$P$3/100,GBA!$C81:$N81)/D$3*100</f>
        <v>1506.3721730097732</v>
      </c>
      <c r="F108" s="19" cm="1">
        <f t="array" ref="F108">+SUMPRODUCT($E$4:$P$4/100,GBA!$C81:$N81)/D$4*100</f>
        <v>1506.0943693795923</v>
      </c>
      <c r="G108" s="19" cm="1">
        <f t="array" ref="G108">+SUMPRODUCT($E$5:$P$5/100,GBA!$C81:$N81)/D$5*100</f>
        <v>1486.5835875612142</v>
      </c>
      <c r="H108" s="19" cm="1">
        <f t="array" ref="H108">+SUMPRODUCT($E$6:$P$6/100,GBA!$C81:$N81)/D$6*100</f>
        <v>1478.9900442211219</v>
      </c>
      <c r="I108" s="19" cm="1">
        <f t="array" ref="I108">+SUMPRODUCT($E$7:$P$7/100,GBA!$C81:$N81)/D$7*100</f>
        <v>1488.9852860957271</v>
      </c>
      <c r="J108" s="19" cm="1">
        <f t="array" ref="J108">+SUMPRODUCT($E$8:$P$8/100,GBA!$C81:$N81)/D$8*100</f>
        <v>1482.77205219902</v>
      </c>
      <c r="K108" s="19" cm="1">
        <f t="array" ref="K108">+SUMPRODUCT($E$9:$P$9/100,GBA!$C81:$N81)/D$9*100</f>
        <v>1478.7072597162223</v>
      </c>
      <c r="L108" s="19" cm="1">
        <f t="array" ref="L108">+SUMPRODUCT($E$10:$P$10/100,GBA!$C81:$N81)/D$10*100</f>
        <v>1475.61265434042</v>
      </c>
      <c r="M108" s="19" cm="1">
        <f t="array" ref="M108">+SUMPRODUCT($E$11:$P$11/100,GBA!$C81:$N81)/D$11*100</f>
        <v>1465.78097185255</v>
      </c>
      <c r="N108" s="19" cm="1">
        <f t="array" ref="N108">+SUMPRODUCT($E$12:$P$12/100,GBA!$C81:$N81)/D$12*100</f>
        <v>1457.113766217808</v>
      </c>
      <c r="O108" s="19" cm="1">
        <f t="array" ref="O108">+SUMPRODUCT(_xlfn.ANCHORARRAY($E$30)/100,$E108:$N108)/$D$14*100</f>
        <v>1475.1784708500002</v>
      </c>
      <c r="Q108" s="24">
        <f t="shared" si="98"/>
        <v>9.0182434984095394E-2</v>
      </c>
      <c r="R108" s="24">
        <f t="shared" si="99"/>
        <v>8.9641220081301709E-2</v>
      </c>
      <c r="S108" s="24">
        <f t="shared" si="100"/>
        <v>8.8310019089229197E-2</v>
      </c>
      <c r="T108" s="24">
        <f t="shared" si="101"/>
        <v>8.6569858913959852E-2</v>
      </c>
      <c r="U108" s="24">
        <f t="shared" si="102"/>
        <v>8.8064772245088463E-2</v>
      </c>
      <c r="V108" s="24">
        <f t="shared" si="103"/>
        <v>8.7121065856839763E-2</v>
      </c>
      <c r="W108" s="24">
        <f t="shared" si="104"/>
        <v>8.6272326976865266E-2</v>
      </c>
      <c r="X108" s="24">
        <f t="shared" si="105"/>
        <v>8.5679402538843874E-2</v>
      </c>
      <c r="Y108" s="24">
        <f t="shared" si="106"/>
        <v>8.4374713390994227E-2</v>
      </c>
      <c r="Z108" s="24">
        <f t="shared" si="107"/>
        <v>8.3227592951914398E-2</v>
      </c>
      <c r="AA108" s="24">
        <f t="shared" si="108"/>
        <v>8.5862233230429075E-2</v>
      </c>
      <c r="AB108" s="24">
        <f>+GBA!Y81</f>
        <v>8.5858183974304003E-2</v>
      </c>
      <c r="AD108" s="24">
        <f t="shared" ref="AD108:AD122" si="112">+E108/E96-1</f>
        <v>1.11865859172759</v>
      </c>
      <c r="AE108" s="24">
        <f t="shared" ref="AE108:AE122" si="113">+F108/F96-1</f>
        <v>1.1165854600198846</v>
      </c>
      <c r="AF108" s="24">
        <f t="shared" ref="AF108:AF122" si="114">+G108/G96-1</f>
        <v>1.1080060774633669</v>
      </c>
      <c r="AG108" s="24">
        <f t="shared" ref="AG108:AG122" si="115">+H108/H96-1</f>
        <v>1.1048040640698136</v>
      </c>
      <c r="AH108" s="24">
        <f t="shared" ref="AH108:AH122" si="116">+I108/I96-1</f>
        <v>1.1079646243422192</v>
      </c>
      <c r="AI108" s="24">
        <f t="shared" ref="AI108:AI122" si="117">+J108/J96-1</f>
        <v>1.1047685111747829</v>
      </c>
      <c r="AJ108" s="24">
        <f t="shared" ref="AJ108:AJ122" si="118">+K108/K96-1</f>
        <v>1.0960671419513934</v>
      </c>
      <c r="AK108" s="24">
        <f t="shared" ref="AK108:AK122" si="119">+L108/L96-1</f>
        <v>1.0946850061780284</v>
      </c>
      <c r="AL108" s="24">
        <f t="shared" ref="AL108:AL122" si="120">+M108/M96-1</f>
        <v>1.0942819500034986</v>
      </c>
      <c r="AM108" s="24">
        <f t="shared" ref="AM108:AM122" si="121">+N108/N96-1</f>
        <v>1.0891225159627869</v>
      </c>
      <c r="AN108" s="24">
        <f t="shared" ref="AN108:AN122" si="122">+O108/O96-1</f>
        <v>1.0988630189190336</v>
      </c>
      <c r="AO108" s="24">
        <f>+GBA!AV81</f>
        <v>1.0988573322956223</v>
      </c>
      <c r="AQ108" s="24">
        <f t="shared" si="95"/>
        <v>6.9548420321809967E-3</v>
      </c>
      <c r="AR108" s="24">
        <f t="shared" si="70"/>
        <v>2.9536075764803105E-2</v>
      </c>
      <c r="AS108" s="35">
        <f t="shared" si="111"/>
        <v>45017</v>
      </c>
      <c r="AT108" s="19">
        <f t="shared" si="96"/>
        <v>1506.3721730097732</v>
      </c>
      <c r="AU108" s="19">
        <f t="shared" si="97"/>
        <v>1457.113766217808</v>
      </c>
      <c r="AV108" s="53">
        <f t="shared" si="109"/>
        <v>0.49258406791965292</v>
      </c>
      <c r="AW108" s="53">
        <f t="shared" si="93"/>
        <v>8.4584952426831617E-2</v>
      </c>
    </row>
    <row r="109" spans="2:49" x14ac:dyDescent="0.25">
      <c r="B109" s="112">
        <f t="shared" si="94"/>
        <v>109</v>
      </c>
      <c r="D109" s="38">
        <f>+GBA!A82</f>
        <v>45047</v>
      </c>
      <c r="E109" s="19" cm="1">
        <f t="array" ref="E109">+SUMPRODUCT($E$3:$P$3/100,GBA!$C82:$N82)/D$3*100</f>
        <v>1619.9115877847873</v>
      </c>
      <c r="F109" s="19" cm="1">
        <f t="array" ref="F109">+SUMPRODUCT($E$4:$P$4/100,GBA!$C82:$N82)/D$4*100</f>
        <v>1619.9482609527313</v>
      </c>
      <c r="G109" s="19" cm="1">
        <f t="array" ref="G109">+SUMPRODUCT($E$5:$P$5/100,GBA!$C82:$N82)/D$5*100</f>
        <v>1601.1402575141749</v>
      </c>
      <c r="H109" s="19" cm="1">
        <f t="array" ref="H109">+SUMPRODUCT($E$6:$P$6/100,GBA!$C82:$N82)/D$6*100</f>
        <v>1594.1817472797468</v>
      </c>
      <c r="I109" s="19" cm="1">
        <f t="array" ref="I109">+SUMPRODUCT($E$7:$P$7/100,GBA!$C82:$N82)/D$7*100</f>
        <v>1604.9075660758483</v>
      </c>
      <c r="J109" s="19" cm="1">
        <f t="array" ref="J109">+SUMPRODUCT($E$8:$P$8/100,GBA!$C82:$N82)/D$8*100</f>
        <v>1598.0012218463182</v>
      </c>
      <c r="K109" s="19" cm="1">
        <f t="array" ref="K109">+SUMPRODUCT($E$9:$P$9/100,GBA!$C82:$N82)/D$9*100</f>
        <v>1596.0213527511667</v>
      </c>
      <c r="L109" s="19" cm="1">
        <f t="array" ref="L109">+SUMPRODUCT($E$10:$P$10/100,GBA!$C82:$N82)/D$10*100</f>
        <v>1593.661974255001</v>
      </c>
      <c r="M109" s="19" cm="1">
        <f t="array" ref="M109">+SUMPRODUCT($E$11:$P$11/100,GBA!$C82:$N82)/D$11*100</f>
        <v>1583.569647704302</v>
      </c>
      <c r="N109" s="19" cm="1">
        <f t="array" ref="N109">+SUMPRODUCT($E$12:$P$12/100,GBA!$C82:$N82)/D$12*100</f>
        <v>1577.6011394875297</v>
      </c>
      <c r="O109" s="19" cm="1">
        <f t="array" ref="O109">+SUMPRODUCT(_xlfn.ANCHORARRAY($E$30)/100,$E109:$N109)/$D$14*100</f>
        <v>1592.4927631900002</v>
      </c>
      <c r="Q109" s="24">
        <f t="shared" si="98"/>
        <v>7.5372751043428554E-2</v>
      </c>
      <c r="R109" s="24">
        <f t="shared" si="99"/>
        <v>7.5595456624699464E-2</v>
      </c>
      <c r="S109" s="24">
        <f t="shared" si="100"/>
        <v>7.7060362371479174E-2</v>
      </c>
      <c r="T109" s="24">
        <f t="shared" si="101"/>
        <v>7.7885380979212826E-2</v>
      </c>
      <c r="U109" s="24">
        <f t="shared" si="102"/>
        <v>7.7853207189227058E-2</v>
      </c>
      <c r="V109" s="24">
        <f t="shared" si="103"/>
        <v>7.7711991857688512E-2</v>
      </c>
      <c r="W109" s="24">
        <f t="shared" si="104"/>
        <v>7.9335576574810274E-2</v>
      </c>
      <c r="X109" s="24">
        <f t="shared" si="105"/>
        <v>8.0000208433660847E-2</v>
      </c>
      <c r="Y109" s="24">
        <f t="shared" si="106"/>
        <v>8.0358988221059358E-2</v>
      </c>
      <c r="Z109" s="24">
        <f t="shared" si="107"/>
        <v>8.2689063862506629E-2</v>
      </c>
      <c r="AA109" s="24">
        <f t="shared" si="108"/>
        <v>7.952549109017526E-2</v>
      </c>
      <c r="AB109" s="24">
        <f>+GBA!Y82</f>
        <v>7.9525994113905707E-2</v>
      </c>
      <c r="AD109" s="24">
        <f t="shared" si="112"/>
        <v>1.1779753259284322</v>
      </c>
      <c r="AE109" s="24">
        <f t="shared" si="113"/>
        <v>1.1751453804495595</v>
      </c>
      <c r="AF109" s="24">
        <f t="shared" si="114"/>
        <v>1.169920129419904</v>
      </c>
      <c r="AG109" s="24">
        <f t="shared" si="115"/>
        <v>1.1664627417679774</v>
      </c>
      <c r="AH109" s="24">
        <f t="shared" si="116"/>
        <v>1.1702154049167417</v>
      </c>
      <c r="AI109" s="24">
        <f t="shared" si="117"/>
        <v>1.1671084863059487</v>
      </c>
      <c r="AJ109" s="24">
        <f t="shared" si="118"/>
        <v>1.1590780309813962</v>
      </c>
      <c r="AK109" s="24">
        <f t="shared" si="119"/>
        <v>1.1585487200057369</v>
      </c>
      <c r="AL109" s="24">
        <f t="shared" si="120"/>
        <v>1.1589182695728337</v>
      </c>
      <c r="AM109" s="24">
        <f t="shared" si="121"/>
        <v>1.1563934474189663</v>
      </c>
      <c r="AN109" s="24">
        <f t="shared" si="122"/>
        <v>1.1625915944337679</v>
      </c>
      <c r="AO109" s="24">
        <f>+GBA!AV82</f>
        <v>1.1625856896530884</v>
      </c>
      <c r="AQ109" s="24">
        <f t="shared" si="95"/>
        <v>-7.3163128190780746E-3</v>
      </c>
      <c r="AR109" s="24">
        <f t="shared" ref="AR109:AR122" si="123">+AD109-AM109</f>
        <v>2.1581878509465913E-2</v>
      </c>
      <c r="AS109" s="35">
        <f t="shared" si="111"/>
        <v>45047</v>
      </c>
      <c r="AT109" s="19">
        <f t="shared" si="96"/>
        <v>1619.9115877847873</v>
      </c>
      <c r="AU109" s="19">
        <f t="shared" si="97"/>
        <v>1577.6011394875297</v>
      </c>
      <c r="AV109" s="53">
        <f t="shared" si="109"/>
        <v>0.42310448297257608</v>
      </c>
      <c r="AW109" s="53">
        <f t="shared" si="93"/>
        <v>6.444913905966132E-2</v>
      </c>
    </row>
    <row r="110" spans="2:49" x14ac:dyDescent="0.25">
      <c r="B110" s="112">
        <f t="shared" si="94"/>
        <v>110</v>
      </c>
      <c r="D110" s="38">
        <f>+GBA!A83</f>
        <v>45078</v>
      </c>
      <c r="E110" s="19" cm="1">
        <f t="array" ref="E110">+SUMPRODUCT($E$3:$P$3/100,GBA!$C83:$N83)/D$3*100</f>
        <v>1704.5642480236361</v>
      </c>
      <c r="F110" s="19" cm="1">
        <f t="array" ref="F110">+SUMPRODUCT($E$4:$P$4/100,GBA!$C83:$N83)/D$4*100</f>
        <v>1704.6100966393187</v>
      </c>
      <c r="G110" s="19" cm="1">
        <f t="array" ref="G110">+SUMPRODUCT($E$5:$P$5/100,GBA!$C83:$N83)/D$5*100</f>
        <v>1688.4064495490388</v>
      </c>
      <c r="H110" s="19" cm="1">
        <f t="array" ref="H110">+SUMPRODUCT($E$6:$P$6/100,GBA!$C83:$N83)/D$6*100</f>
        <v>1682.8754050132552</v>
      </c>
      <c r="I110" s="19" cm="1">
        <f t="array" ref="I110">+SUMPRODUCT($E$7:$P$7/100,GBA!$C83:$N83)/D$7*100</f>
        <v>1694.3895098983257</v>
      </c>
      <c r="J110" s="19" cm="1">
        <f t="array" ref="J110">+SUMPRODUCT($E$8:$P$8/100,GBA!$C83:$N83)/D$8*100</f>
        <v>1688.1228103638555</v>
      </c>
      <c r="K110" s="19" cm="1">
        <f t="array" ref="K110">+SUMPRODUCT($E$9:$P$9/100,GBA!$C83:$N83)/D$9*100</f>
        <v>1687.973317718918</v>
      </c>
      <c r="L110" s="19" cm="1">
        <f t="array" ref="L110">+SUMPRODUCT($E$10:$P$10/100,GBA!$C83:$N83)/D$10*100</f>
        <v>1687.6479332613847</v>
      </c>
      <c r="M110" s="19" cm="1">
        <f t="array" ref="M110">+SUMPRODUCT($E$11:$P$11/100,GBA!$C83:$N83)/D$11*100</f>
        <v>1678.6960342799507</v>
      </c>
      <c r="N110" s="19" cm="1">
        <f t="array" ref="N110">+SUMPRODUCT($E$12:$P$12/100,GBA!$C83:$N83)/D$12*100</f>
        <v>1675.9142185651335</v>
      </c>
      <c r="O110" s="19" cm="1">
        <f t="array" ref="O110">+SUMPRODUCT(_xlfn.ANCHORARRAY($E$30)/100,$E110:$N110)/$D$14*100</f>
        <v>1685.2044949899998</v>
      </c>
      <c r="Q110" s="24">
        <f t="shared" si="98"/>
        <v>5.2257580523027425E-2</v>
      </c>
      <c r="R110" s="24">
        <f t="shared" si="99"/>
        <v>5.2262061528308257E-2</v>
      </c>
      <c r="S110" s="24">
        <f t="shared" si="100"/>
        <v>5.4502528198465017E-2</v>
      </c>
      <c r="T110" s="24">
        <f t="shared" si="101"/>
        <v>5.5635850733363412E-2</v>
      </c>
      <c r="U110" s="24">
        <f t="shared" si="102"/>
        <v>5.5755200931147275E-2</v>
      </c>
      <c r="V110" s="24">
        <f t="shared" si="103"/>
        <v>5.6396445312733468E-2</v>
      </c>
      <c r="W110" s="24">
        <f t="shared" si="104"/>
        <v>5.7613242334914716E-2</v>
      </c>
      <c r="X110" s="24">
        <f t="shared" si="105"/>
        <v>5.8974839410546709E-2</v>
      </c>
      <c r="Y110" s="24">
        <f t="shared" si="106"/>
        <v>6.0070857453951021E-2</v>
      </c>
      <c r="Z110" s="24">
        <f t="shared" si="107"/>
        <v>6.2318083206722275E-2</v>
      </c>
      <c r="AA110" s="24">
        <f t="shared" si="108"/>
        <v>5.8217992535353202E-2</v>
      </c>
      <c r="AB110" s="24">
        <f>+GBA!Y83</f>
        <v>5.8219487762752431E-2</v>
      </c>
      <c r="AD110" s="24">
        <f t="shared" si="112"/>
        <v>1.1751667585229839</v>
      </c>
      <c r="AE110" s="24">
        <f t="shared" si="113"/>
        <v>1.1724270310895641</v>
      </c>
      <c r="AF110" s="24">
        <f t="shared" si="114"/>
        <v>1.1709879150996958</v>
      </c>
      <c r="AG110" s="24">
        <f t="shared" si="115"/>
        <v>1.1710778871348877</v>
      </c>
      <c r="AH110" s="24">
        <f t="shared" si="116"/>
        <v>1.1733717216220176</v>
      </c>
      <c r="AI110" s="24">
        <f t="shared" si="117"/>
        <v>1.173189058079616</v>
      </c>
      <c r="AJ110" s="24">
        <f t="shared" si="118"/>
        <v>1.167022636550886</v>
      </c>
      <c r="AK110" s="24">
        <f t="shared" si="119"/>
        <v>1.1667922240852167</v>
      </c>
      <c r="AL110" s="24">
        <f t="shared" si="120"/>
        <v>1.1684425840785315</v>
      </c>
      <c r="AM110" s="24">
        <f t="shared" si="121"/>
        <v>1.1687304627382056</v>
      </c>
      <c r="AN110" s="24">
        <f t="shared" si="122"/>
        <v>1.1697337330343096</v>
      </c>
      <c r="AO110" s="24">
        <f>+GBA!AV83</f>
        <v>1.1697258591517814</v>
      </c>
      <c r="AQ110" s="24">
        <f t="shared" si="95"/>
        <v>-1.006050268369485E-2</v>
      </c>
      <c r="AR110" s="24">
        <f t="shared" si="123"/>
        <v>6.4362957847783342E-3</v>
      </c>
      <c r="AS110" s="35">
        <f>+D110</f>
        <v>45078</v>
      </c>
      <c r="AT110" s="19">
        <f t="shared" si="96"/>
        <v>1704.5642480236361</v>
      </c>
      <c r="AU110" s="19">
        <f t="shared" si="97"/>
        <v>1675.9142185651335</v>
      </c>
      <c r="AV110" s="53">
        <f t="shared" si="109"/>
        <v>0.28650029458502502</v>
      </c>
      <c r="AW110" s="53">
        <f t="shared" si="93"/>
        <v>2.8347671961579834E-2</v>
      </c>
    </row>
    <row r="111" spans="2:49" x14ac:dyDescent="0.25">
      <c r="B111" s="112">
        <f t="shared" si="94"/>
        <v>111</v>
      </c>
      <c r="D111" s="38">
        <f>+GBA!A84</f>
        <v>45108</v>
      </c>
      <c r="E111" s="19" cm="1">
        <f t="array" ref="E111">+SUMPRODUCT($E$3:$P$3/100,GBA!$C84:$N84)/D$3*100</f>
        <v>1805.5633029529872</v>
      </c>
      <c r="F111" s="19" cm="1">
        <f t="array" ref="F111">+SUMPRODUCT($E$4:$P$4/100,GBA!$C84:$N84)/D$4*100</f>
        <v>1808.2709229075942</v>
      </c>
      <c r="G111" s="19" cm="1">
        <f t="array" ref="G111">+SUMPRODUCT($E$5:$P$5/100,GBA!$C84:$N84)/D$5*100</f>
        <v>1790.0078069907647</v>
      </c>
      <c r="H111" s="19" cm="1">
        <f t="array" ref="H111">+SUMPRODUCT($E$6:$P$6/100,GBA!$C84:$N84)/D$6*100</f>
        <v>1785.225148753248</v>
      </c>
      <c r="I111" s="19" cm="1">
        <f t="array" ref="I111">+SUMPRODUCT($E$7:$P$7/100,GBA!$C84:$N84)/D$7*100</f>
        <v>1797.9770020650931</v>
      </c>
      <c r="J111" s="19" cm="1">
        <f t="array" ref="J111">+SUMPRODUCT($E$8:$P$8/100,GBA!$C84:$N84)/D$8*100</f>
        <v>1791.021814019103</v>
      </c>
      <c r="K111" s="19" cm="1">
        <f t="array" ref="K111">+SUMPRODUCT($E$9:$P$9/100,GBA!$C84:$N84)/D$9*100</f>
        <v>1791.3485223440546</v>
      </c>
      <c r="L111" s="19" cm="1">
        <f t="array" ref="L111">+SUMPRODUCT($E$10:$P$10/100,GBA!$C84:$N84)/D$10*100</f>
        <v>1791.5503945696478</v>
      </c>
      <c r="M111" s="19" cm="1">
        <f t="array" ref="M111">+SUMPRODUCT($E$11:$P$11/100,GBA!$C84:$N84)/D$11*100</f>
        <v>1784.327772960512</v>
      </c>
      <c r="N111" s="19" cm="1">
        <f t="array" ref="N111">+SUMPRODUCT($E$12:$P$12/100,GBA!$C84:$N84)/D$12*100</f>
        <v>1782.4693134835841</v>
      </c>
      <c r="O111" s="19" cm="1">
        <f t="array" ref="O111">+SUMPRODUCT(_xlfn.ANCHORARRAY($E$30)/100,$E111:$N111)/$D$14*100</f>
        <v>1789.4645289299997</v>
      </c>
      <c r="Q111" s="24">
        <f t="shared" si="98"/>
        <v>5.9252125607148542E-2</v>
      </c>
      <c r="R111" s="24">
        <f t="shared" si="99"/>
        <v>6.0812045213533228E-2</v>
      </c>
      <c r="S111" s="24">
        <f t="shared" si="100"/>
        <v>6.0175888020839396E-2</v>
      </c>
      <c r="T111" s="24">
        <f t="shared" si="101"/>
        <v>6.0818372789271713E-2</v>
      </c>
      <c r="U111" s="24">
        <f t="shared" si="102"/>
        <v>6.1135583973831009E-2</v>
      </c>
      <c r="V111" s="24">
        <f t="shared" si="103"/>
        <v>6.0954690632412545E-2</v>
      </c>
      <c r="W111" s="24">
        <f t="shared" si="104"/>
        <v>6.1242203025362318E-2</v>
      </c>
      <c r="X111" s="24">
        <f t="shared" si="105"/>
        <v>6.1566431754205508E-2</v>
      </c>
      <c r="Y111" s="24">
        <f t="shared" si="106"/>
        <v>6.2924875333890018E-2</v>
      </c>
      <c r="Z111" s="24">
        <f t="shared" si="107"/>
        <v>6.3580279788830518E-2</v>
      </c>
      <c r="AA111" s="24">
        <f t="shared" si="108"/>
        <v>6.1867882651605699E-2</v>
      </c>
      <c r="AB111" s="24">
        <f>+GBA!Y84</f>
        <v>6.1873190529190936E-2</v>
      </c>
      <c r="AD111" s="24">
        <f t="shared" si="112"/>
        <v>1.1552370421113176</v>
      </c>
      <c r="AE111" s="24">
        <f t="shared" si="113"/>
        <v>1.1532695397994313</v>
      </c>
      <c r="AF111" s="24">
        <f t="shared" si="114"/>
        <v>1.1508081007533768</v>
      </c>
      <c r="AG111" s="24">
        <f t="shared" si="115"/>
        <v>1.1497709703149601</v>
      </c>
      <c r="AH111" s="24">
        <f t="shared" si="116"/>
        <v>1.1513537702881353</v>
      </c>
      <c r="AI111" s="24">
        <f t="shared" si="117"/>
        <v>1.1503287790383583</v>
      </c>
      <c r="AJ111" s="24">
        <f t="shared" si="118"/>
        <v>1.1441130574100735</v>
      </c>
      <c r="AK111" s="24">
        <f t="shared" si="119"/>
        <v>1.142847456970387</v>
      </c>
      <c r="AL111" s="24">
        <f t="shared" si="120"/>
        <v>1.1441028730511134</v>
      </c>
      <c r="AM111" s="24">
        <f t="shared" si="121"/>
        <v>1.1405747714022749</v>
      </c>
      <c r="AN111" s="24">
        <f t="shared" si="122"/>
        <v>1.1458761822061705</v>
      </c>
      <c r="AO111" s="24">
        <f>+GBA!AV84</f>
        <v>1.1458810964619528</v>
      </c>
      <c r="AQ111" s="24">
        <f t="shared" si="95"/>
        <v>-4.3281541816819757E-3</v>
      </c>
      <c r="AR111" s="24">
        <f t="shared" si="123"/>
        <v>1.4662270709042691E-2</v>
      </c>
      <c r="AS111" s="35">
        <f t="shared" ref="AS111:AS125" si="124">+D111</f>
        <v>45108</v>
      </c>
      <c r="AT111" s="19">
        <f t="shared" si="96"/>
        <v>1805.5633029529872</v>
      </c>
      <c r="AU111" s="19">
        <f t="shared" si="97"/>
        <v>1782.4693134835841</v>
      </c>
      <c r="AV111" s="53">
        <f t="shared" si="109"/>
        <v>0.23093989469403198</v>
      </c>
      <c r="AW111" s="53">
        <f t="shared" si="93"/>
        <v>1.19889158923705E-2</v>
      </c>
    </row>
    <row r="112" spans="2:49" x14ac:dyDescent="0.25">
      <c r="B112" s="112">
        <f t="shared" si="94"/>
        <v>112</v>
      </c>
      <c r="D112" s="38">
        <f>+GBA!A85</f>
        <v>45139</v>
      </c>
      <c r="E112" s="19" cm="1">
        <f t="array" ref="E112">+SUMPRODUCT($E$3:$P$3/100,GBA!$C85:$N85)/D$3*100</f>
        <v>2031.8059353909834</v>
      </c>
      <c r="F112" s="19" cm="1">
        <f t="array" ref="F112">+SUMPRODUCT($E$4:$P$4/100,GBA!$C85:$N85)/D$4*100</f>
        <v>2033.5613050447539</v>
      </c>
      <c r="G112" s="19" cm="1">
        <f t="array" ref="G112">+SUMPRODUCT($E$5:$P$5/100,GBA!$C85:$N85)/D$5*100</f>
        <v>2010.6175726109741</v>
      </c>
      <c r="H112" s="19" cm="1">
        <f t="array" ref="H112">+SUMPRODUCT($E$6:$P$6/100,GBA!$C85:$N85)/D$6*100</f>
        <v>2001.9176142614108</v>
      </c>
      <c r="I112" s="19" cm="1">
        <f t="array" ref="I112">+SUMPRODUCT($E$7:$P$7/100,GBA!$C85:$N85)/D$7*100</f>
        <v>2020.3646063549054</v>
      </c>
      <c r="J112" s="19" cm="1">
        <f t="array" ref="J112">+SUMPRODUCT($E$8:$P$8/100,GBA!$C85:$N85)/D$8*100</f>
        <v>2010.0704285022105</v>
      </c>
      <c r="K112" s="19" cm="1">
        <f t="array" ref="K112">+SUMPRODUCT($E$9:$P$9/100,GBA!$C85:$N85)/D$9*100</f>
        <v>2008.8804914684856</v>
      </c>
      <c r="L112" s="19" cm="1">
        <f t="array" ref="L112">+SUMPRODUCT($E$10:$P$10/100,GBA!$C85:$N85)/D$10*100</f>
        <v>2011.2906305027504</v>
      </c>
      <c r="M112" s="19" cm="1">
        <f t="array" ref="M112">+SUMPRODUCT($E$11:$P$11/100,GBA!$C85:$N85)/D$11*100</f>
        <v>2003.7797234332213</v>
      </c>
      <c r="N112" s="19" cm="1">
        <f t="array" ref="N112">+SUMPRODUCT($E$12:$P$12/100,GBA!$C85:$N85)/D$12*100</f>
        <v>1999.8023907733195</v>
      </c>
      <c r="O112" s="19" cm="1">
        <f t="array" ref="O112">+SUMPRODUCT(_xlfn.ANCHORARRAY($E$30)/100,$E112:$N112)/$D$14*100</f>
        <v>2008.8477508200001</v>
      </c>
      <c r="Q112" s="24">
        <f t="shared" si="98"/>
        <v>0.12530307415307895</v>
      </c>
      <c r="R112" s="24">
        <f t="shared" si="99"/>
        <v>0.12458884301192308</v>
      </c>
      <c r="S112" s="24">
        <f t="shared" si="100"/>
        <v>0.12324514159023869</v>
      </c>
      <c r="T112" s="24">
        <f t="shared" si="101"/>
        <v>0.12138102897524994</v>
      </c>
      <c r="U112" s="24">
        <f t="shared" si="102"/>
        <v>0.12368768011736853</v>
      </c>
      <c r="V112" s="24">
        <f t="shared" si="103"/>
        <v>0.12230371108186344</v>
      </c>
      <c r="W112" s="24">
        <f t="shared" si="104"/>
        <v>0.12143475510828083</v>
      </c>
      <c r="X112" s="24">
        <f t="shared" si="105"/>
        <v>0.12265367281833406</v>
      </c>
      <c r="Y112" s="24">
        <f t="shared" si="106"/>
        <v>0.12298858640114085</v>
      </c>
      <c r="Z112" s="24">
        <f t="shared" si="107"/>
        <v>0.12192808910970188</v>
      </c>
      <c r="AA112" s="24">
        <f t="shared" si="108"/>
        <v>0.12259713358005442</v>
      </c>
      <c r="AB112" s="24">
        <f>+GBA!Y85</f>
        <v>0.1225980935243256</v>
      </c>
      <c r="AD112" s="24">
        <f t="shared" si="112"/>
        <v>1.2661905805165503</v>
      </c>
      <c r="AE112" s="24">
        <f t="shared" si="113"/>
        <v>1.2625581858958101</v>
      </c>
      <c r="AF112" s="24">
        <f t="shared" si="114"/>
        <v>1.2585922676211454</v>
      </c>
      <c r="AG112" s="24">
        <f t="shared" si="115"/>
        <v>1.2522509606598637</v>
      </c>
      <c r="AH112" s="24">
        <f t="shared" si="116"/>
        <v>1.2601013804264465</v>
      </c>
      <c r="AI112" s="24">
        <f t="shared" si="117"/>
        <v>1.2569797071818005</v>
      </c>
      <c r="AJ112" s="24">
        <f t="shared" si="118"/>
        <v>1.2471784745488721</v>
      </c>
      <c r="AK112" s="24">
        <f t="shared" si="119"/>
        <v>1.249227182961095</v>
      </c>
      <c r="AL112" s="24">
        <f t="shared" si="120"/>
        <v>1.2528435688601198</v>
      </c>
      <c r="AM112" s="24">
        <f t="shared" si="121"/>
        <v>1.2460471088784026</v>
      </c>
      <c r="AN112" s="24">
        <f t="shared" si="122"/>
        <v>1.2523926167794941</v>
      </c>
      <c r="AO112" s="24">
        <f>+GBA!AV85</f>
        <v>1.2524030359331322</v>
      </c>
      <c r="AQ112" s="24">
        <f t="shared" si="95"/>
        <v>3.3749850433770767E-3</v>
      </c>
      <c r="AR112" s="24">
        <f t="shared" si="123"/>
        <v>2.014347163814767E-2</v>
      </c>
      <c r="AS112" s="35">
        <f t="shared" si="124"/>
        <v>45139</v>
      </c>
      <c r="AT112" s="19">
        <f t="shared" si="96"/>
        <v>2031.8059353909834</v>
      </c>
      <c r="AU112" s="19">
        <f t="shared" si="97"/>
        <v>1999.8023907733195</v>
      </c>
      <c r="AV112" s="53">
        <f t="shared" si="109"/>
        <v>0.32003544617663948</v>
      </c>
      <c r="AW112" s="53">
        <f t="shared" si="93"/>
        <v>2.8451377749060924E-2</v>
      </c>
    </row>
    <row r="113" spans="2:49" x14ac:dyDescent="0.25">
      <c r="B113" s="112">
        <f t="shared" si="94"/>
        <v>113</v>
      </c>
      <c r="D113" s="38">
        <f>+GBA!A86</f>
        <v>45170</v>
      </c>
      <c r="E113" s="19" cm="1">
        <f t="array" ref="E113">+SUMPRODUCT($E$3:$P$3/100,GBA!$C86:$N86)/D$3*100</f>
        <v>2285.9643019306441</v>
      </c>
      <c r="F113" s="19" cm="1">
        <f t="array" ref="F113">+SUMPRODUCT($E$4:$P$4/100,GBA!$C86:$N86)/D$4*100</f>
        <v>2289.6268548108424</v>
      </c>
      <c r="G113" s="19" cm="1">
        <f t="array" ref="G113">+SUMPRODUCT($E$5:$P$5/100,GBA!$C86:$N86)/D$5*100</f>
        <v>2258.6136474953441</v>
      </c>
      <c r="H113" s="19" cm="1">
        <f t="array" ref="H113">+SUMPRODUCT($E$6:$P$6/100,GBA!$C86:$N86)/D$6*100</f>
        <v>2248.9459192970921</v>
      </c>
      <c r="I113" s="19" cm="1">
        <f t="array" ref="I113">+SUMPRODUCT($E$7:$P$7/100,GBA!$C86:$N86)/D$7*100</f>
        <v>2269.9934859972568</v>
      </c>
      <c r="J113" s="19" cm="1">
        <f t="array" ref="J113">+SUMPRODUCT($E$8:$P$8/100,GBA!$C86:$N86)/D$8*100</f>
        <v>2257.3257085566484</v>
      </c>
      <c r="K113" s="19" cm="1">
        <f t="array" ref="K113">+SUMPRODUCT($E$9:$P$9/100,GBA!$C86:$N86)/D$9*100</f>
        <v>2254.8361526179742</v>
      </c>
      <c r="L113" s="19" cm="1">
        <f t="array" ref="L113">+SUMPRODUCT($E$10:$P$10/100,GBA!$C86:$N86)/D$10*100</f>
        <v>2254.6211848167482</v>
      </c>
      <c r="M113" s="19" cm="1">
        <f t="array" ref="M113">+SUMPRODUCT($E$11:$P$11/100,GBA!$C86:$N86)/D$11*100</f>
        <v>2244.4847708197749</v>
      </c>
      <c r="N113" s="19" cm="1">
        <f t="array" ref="N113">+SUMPRODUCT($E$12:$P$12/100,GBA!$C86:$N86)/D$12*100</f>
        <v>2239.3708520242717</v>
      </c>
      <c r="O113" s="19" cm="1">
        <f t="array" ref="O113">+SUMPRODUCT(_xlfn.ANCHORARRAY($E$30)/100,$E113:$N113)/$D$14*100</f>
        <v>2253.5314975200004</v>
      </c>
      <c r="Q113" s="24">
        <f t="shared" si="98"/>
        <v>0.12508988290299117</v>
      </c>
      <c r="R113" s="24">
        <f t="shared" si="99"/>
        <v>0.12591975915889742</v>
      </c>
      <c r="S113" s="24">
        <f t="shared" si="100"/>
        <v>0.12334323456763796</v>
      </c>
      <c r="T113" s="24">
        <f t="shared" si="101"/>
        <v>0.12339583970683043</v>
      </c>
      <c r="U113" s="24">
        <f t="shared" si="102"/>
        <v>0.12355635158978862</v>
      </c>
      <c r="V113" s="24">
        <f t="shared" si="103"/>
        <v>0.12300826704797529</v>
      </c>
      <c r="W113" s="24">
        <f t="shared" si="104"/>
        <v>0.1224341926730026</v>
      </c>
      <c r="X113" s="24">
        <f t="shared" si="105"/>
        <v>0.12098229396771654</v>
      </c>
      <c r="Y113" s="24">
        <f t="shared" si="106"/>
        <v>0.12012550310377246</v>
      </c>
      <c r="Z113" s="24">
        <f t="shared" si="107"/>
        <v>0.11979606702955858</v>
      </c>
      <c r="AA113" s="24">
        <f t="shared" si="108"/>
        <v>0.12180303191226005</v>
      </c>
      <c r="AB113" s="24">
        <f>+GBA!Y86</f>
        <v>0.12179890371797142</v>
      </c>
      <c r="AD113" s="24">
        <f t="shared" si="112"/>
        <v>1.3947817534976847</v>
      </c>
      <c r="AE113" s="24">
        <f t="shared" si="113"/>
        <v>1.3912261543682733</v>
      </c>
      <c r="AF113" s="24">
        <f t="shared" si="114"/>
        <v>1.3865842330713809</v>
      </c>
      <c r="AG113" s="24">
        <f t="shared" si="115"/>
        <v>1.3795470883712602</v>
      </c>
      <c r="AH113" s="24">
        <f t="shared" si="116"/>
        <v>1.3912694623599875</v>
      </c>
      <c r="AI113" s="24">
        <f t="shared" si="117"/>
        <v>1.3880201683942062</v>
      </c>
      <c r="AJ113" s="24">
        <f t="shared" si="118"/>
        <v>1.3767241291513086</v>
      </c>
      <c r="AK113" s="24">
        <f t="shared" si="119"/>
        <v>1.379174835186292</v>
      </c>
      <c r="AL113" s="24">
        <f t="shared" si="120"/>
        <v>1.3843060825450832</v>
      </c>
      <c r="AM113" s="24">
        <f t="shared" si="121"/>
        <v>1.3785348486298266</v>
      </c>
      <c r="AN113" s="24">
        <f t="shared" si="122"/>
        <v>1.3829026285592936</v>
      </c>
      <c r="AO113" s="24">
        <f>+GBA!AV86</f>
        <v>1.3829095693316455</v>
      </c>
      <c r="AQ113" s="24">
        <f t="shared" si="95"/>
        <v>5.2938158734325835E-3</v>
      </c>
      <c r="AR113" s="24">
        <f t="shared" si="123"/>
        <v>1.6246904867858181E-2</v>
      </c>
      <c r="AS113" s="35">
        <f t="shared" si="124"/>
        <v>45170</v>
      </c>
      <c r="AT113" s="19">
        <f t="shared" si="96"/>
        <v>2285.9643019306441</v>
      </c>
      <c r="AU113" s="19">
        <f t="shared" si="97"/>
        <v>2239.3708520242717</v>
      </c>
      <c r="AV113" s="53">
        <f t="shared" si="109"/>
        <v>0.46593449906372086</v>
      </c>
      <c r="AW113" s="53">
        <f t="shared" si="93"/>
        <v>5.8337261998102186E-2</v>
      </c>
    </row>
    <row r="114" spans="2:49" x14ac:dyDescent="0.25">
      <c r="B114" s="112">
        <f t="shared" si="94"/>
        <v>114</v>
      </c>
      <c r="D114" s="38">
        <f>+GBA!A87</f>
        <v>45200</v>
      </c>
      <c r="E114" s="19" cm="1">
        <f t="array" ref="E114">+SUMPRODUCT($E$3:$P$3/100,GBA!$C87:$N87)/D$3*100</f>
        <v>2487.4966361502816</v>
      </c>
      <c r="F114" s="19" cm="1">
        <f t="array" ref="F114">+SUMPRODUCT($E$4:$P$4/100,GBA!$C87:$N87)/D$4*100</f>
        <v>2491.9416240983387</v>
      </c>
      <c r="G114" s="19" cm="1">
        <f t="array" ref="G114">+SUMPRODUCT($E$5:$P$5/100,GBA!$C87:$N87)/D$5*100</f>
        <v>2456.4374636903503</v>
      </c>
      <c r="H114" s="19" cm="1">
        <f t="array" ref="H114">+SUMPRODUCT($E$6:$P$6/100,GBA!$C87:$N87)/D$6*100</f>
        <v>2445.9594738493934</v>
      </c>
      <c r="I114" s="19" cm="1">
        <f t="array" ref="I114">+SUMPRODUCT($E$7:$P$7/100,GBA!$C87:$N87)/D$7*100</f>
        <v>2468.5603028648893</v>
      </c>
      <c r="J114" s="19" cm="1">
        <f t="array" ref="J114">+SUMPRODUCT($E$8:$P$8/100,GBA!$C87:$N87)/D$8*100</f>
        <v>2453.7164238808055</v>
      </c>
      <c r="K114" s="19" cm="1">
        <f t="array" ref="K114">+SUMPRODUCT($E$9:$P$9/100,GBA!$C87:$N87)/D$9*100</f>
        <v>2448.1428097438074</v>
      </c>
      <c r="L114" s="19" cm="1">
        <f t="array" ref="L114">+SUMPRODUCT($E$10:$P$10/100,GBA!$C87:$N87)/D$10*100</f>
        <v>2446.5063029166781</v>
      </c>
      <c r="M114" s="19" cm="1">
        <f t="array" ref="M114">+SUMPRODUCT($E$11:$P$11/100,GBA!$C87:$N87)/D$11*100</f>
        <v>2435.5106904805107</v>
      </c>
      <c r="N114" s="19" cm="1">
        <f t="array" ref="N114">+SUMPRODUCT($E$12:$P$12/100,GBA!$C87:$N87)/D$12*100</f>
        <v>2430.020179616904</v>
      </c>
      <c r="O114" s="19" cm="1">
        <f t="array" ref="O114">+SUMPRODUCT(_xlfn.ANCHORARRAY($E$30)/100,$E114:$N114)/$D$14*100</f>
        <v>2447.6255586400002</v>
      </c>
      <c r="Q114" s="24">
        <f t="shared" si="98"/>
        <v>8.8160753013260207E-2</v>
      </c>
      <c r="R114" s="24">
        <f t="shared" si="99"/>
        <v>8.8361458926114134E-2</v>
      </c>
      <c r="S114" s="24">
        <f t="shared" si="100"/>
        <v>8.7586390179825502E-2</v>
      </c>
      <c r="T114" s="24">
        <f t="shared" si="101"/>
        <v>8.7602619903762724E-2</v>
      </c>
      <c r="U114" s="24">
        <f t="shared" si="102"/>
        <v>8.7474619681737975E-2</v>
      </c>
      <c r="V114" s="24">
        <f t="shared" si="103"/>
        <v>8.7001496762171282E-2</v>
      </c>
      <c r="W114" s="24">
        <f t="shared" si="104"/>
        <v>8.572980209732517E-2</v>
      </c>
      <c r="X114" s="24">
        <f t="shared" si="105"/>
        <v>8.5107475877605587E-2</v>
      </c>
      <c r="Y114" s="24">
        <f t="shared" si="106"/>
        <v>8.5109029093997979E-2</v>
      </c>
      <c r="Z114" s="24">
        <f t="shared" si="107"/>
        <v>8.5135218858589434E-2</v>
      </c>
      <c r="AA114" s="24">
        <f t="shared" si="108"/>
        <v>8.612884325495318E-2</v>
      </c>
      <c r="AB114" s="24">
        <f>+GBA!Y87</f>
        <v>8.612751353074799E-2</v>
      </c>
      <c r="AD114" s="24">
        <f t="shared" si="112"/>
        <v>1.4441611215787171</v>
      </c>
      <c r="AE114" s="24">
        <f t="shared" si="113"/>
        <v>1.442738428934641</v>
      </c>
      <c r="AF114" s="24">
        <f t="shared" si="114"/>
        <v>1.4334939112619089</v>
      </c>
      <c r="AG114" s="24">
        <f t="shared" si="115"/>
        <v>1.4310089881298946</v>
      </c>
      <c r="AH114" s="24">
        <f t="shared" si="116"/>
        <v>1.4387116166264851</v>
      </c>
      <c r="AI114" s="24">
        <f t="shared" si="117"/>
        <v>1.4337196034245294</v>
      </c>
      <c r="AJ114" s="24">
        <f t="shared" si="118"/>
        <v>1.4233126717445446</v>
      </c>
      <c r="AK114" s="24">
        <f t="shared" si="119"/>
        <v>1.4227901822841047</v>
      </c>
      <c r="AL114" s="24">
        <f t="shared" si="120"/>
        <v>1.4271909979958899</v>
      </c>
      <c r="AM114" s="24">
        <f t="shared" si="121"/>
        <v>1.4242161703462601</v>
      </c>
      <c r="AN114" s="24">
        <f t="shared" si="122"/>
        <v>1.429037158771211</v>
      </c>
      <c r="AO114" s="24">
        <f>+GBA!AV87</f>
        <v>1.4290375163440854</v>
      </c>
      <c r="AQ114" s="24">
        <f t="shared" si="95"/>
        <v>3.0255341546707726E-3</v>
      </c>
      <c r="AR114" s="24">
        <f t="shared" si="123"/>
        <v>1.9944951232456987E-2</v>
      </c>
      <c r="AS114" s="35">
        <f t="shared" si="124"/>
        <v>45200</v>
      </c>
      <c r="AT114" s="19">
        <f t="shared" si="96"/>
        <v>2487.4966361502816</v>
      </c>
      <c r="AU114" s="19">
        <f t="shared" si="97"/>
        <v>2430.020179616904</v>
      </c>
      <c r="AV114" s="53">
        <f t="shared" si="109"/>
        <v>0.57476456533377274</v>
      </c>
      <c r="AW114" s="53">
        <f t="shared" si="93"/>
        <v>8.0329235053127057E-2</v>
      </c>
    </row>
    <row r="115" spans="2:49" x14ac:dyDescent="0.25">
      <c r="B115" s="112">
        <f t="shared" si="94"/>
        <v>115</v>
      </c>
      <c r="D115" s="38">
        <f>+GBA!A88</f>
        <v>45231</v>
      </c>
      <c r="E115" s="19" cm="1">
        <f t="array" ref="E115">+SUMPRODUCT($E$3:$P$3/100,GBA!$C88:$N88)/D$3*100</f>
        <v>2818.7930994221251</v>
      </c>
      <c r="F115" s="19" cm="1">
        <f t="array" ref="F115">+SUMPRODUCT($E$4:$P$4/100,GBA!$C88:$N88)/D$4*100</f>
        <v>2825.2720789040068</v>
      </c>
      <c r="G115" s="19" cm="1">
        <f t="array" ref="G115">+SUMPRODUCT($E$5:$P$5/100,GBA!$C88:$N88)/D$5*100</f>
        <v>2777.1811830535266</v>
      </c>
      <c r="H115" s="19" cm="1">
        <f t="array" ref="H115">+SUMPRODUCT($E$6:$P$6/100,GBA!$C88:$N88)/D$6*100</f>
        <v>2762.4921897910076</v>
      </c>
      <c r="I115" s="19" cm="1">
        <f t="array" ref="I115">+SUMPRODUCT($E$7:$P$7/100,GBA!$C88:$N88)/D$7*100</f>
        <v>2792.3396705429873</v>
      </c>
      <c r="J115" s="19" cm="1">
        <f t="array" ref="J115">+SUMPRODUCT($E$8:$P$8/100,GBA!$C88:$N88)/D$8*100</f>
        <v>2771.2535628919982</v>
      </c>
      <c r="K115" s="19" cm="1">
        <f t="array" ref="K115">+SUMPRODUCT($E$9:$P$9/100,GBA!$C88:$N88)/D$9*100</f>
        <v>2763.3806659205679</v>
      </c>
      <c r="L115" s="19" cm="1">
        <f t="array" ref="L115">+SUMPRODUCT($E$10:$P$10/100,GBA!$C88:$N88)/D$10*100</f>
        <v>2761.6909510290616</v>
      </c>
      <c r="M115" s="19" cm="1">
        <f t="array" ref="M115">+SUMPRODUCT($E$11:$P$11/100,GBA!$C88:$N88)/D$11*100</f>
        <v>2749.1734171593253</v>
      </c>
      <c r="N115" s="19" cm="1">
        <f t="array" ref="N115">+SUMPRODUCT($E$12:$P$12/100,GBA!$C88:$N88)/D$12*100</f>
        <v>2737.3925220937726</v>
      </c>
      <c r="O115" s="19" cm="1">
        <f t="array" ref="O115">+SUMPRODUCT(_xlfn.ANCHORARRAY($E$30)/100,$E115:$N115)/$D$14*100</f>
        <v>2763.4890880100002</v>
      </c>
      <c r="Q115" s="24">
        <f t="shared" si="98"/>
        <v>0.13318468795381655</v>
      </c>
      <c r="R115" s="24">
        <f t="shared" si="99"/>
        <v>0.13376334805847523</v>
      </c>
      <c r="S115" s="24">
        <f t="shared" si="100"/>
        <v>0.13057271927505831</v>
      </c>
      <c r="T115" s="24">
        <f t="shared" si="101"/>
        <v>0.12941044989738226</v>
      </c>
      <c r="U115" s="24">
        <f t="shared" si="102"/>
        <v>0.13116121461660701</v>
      </c>
      <c r="V115" s="24">
        <f t="shared" si="103"/>
        <v>0.12941069143963069</v>
      </c>
      <c r="W115" s="24">
        <f t="shared" si="104"/>
        <v>0.12876612218947692</v>
      </c>
      <c r="X115" s="24">
        <f t="shared" si="105"/>
        <v>0.12883050729794832</v>
      </c>
      <c r="Y115" s="24">
        <f t="shared" si="106"/>
        <v>0.12878725102903621</v>
      </c>
      <c r="Z115" s="24">
        <f t="shared" si="107"/>
        <v>0.12648962549986975</v>
      </c>
      <c r="AA115" s="24">
        <f t="shared" si="108"/>
        <v>0.12904895859377552</v>
      </c>
      <c r="AB115" s="24">
        <f>+GBA!Y88</f>
        <v>0.1290547952761214</v>
      </c>
      <c r="AD115" s="24">
        <f t="shared" si="112"/>
        <v>1.6439834860288092</v>
      </c>
      <c r="AE115" s="24">
        <f t="shared" si="113"/>
        <v>1.6453940512888288</v>
      </c>
      <c r="AF115" s="24">
        <f t="shared" si="114"/>
        <v>1.623347056485104</v>
      </c>
      <c r="AG115" s="24">
        <f t="shared" si="115"/>
        <v>1.615411358282214</v>
      </c>
      <c r="AH115" s="24">
        <f t="shared" si="116"/>
        <v>1.6299111780458837</v>
      </c>
      <c r="AI115" s="24">
        <f t="shared" si="117"/>
        <v>1.619537915808793</v>
      </c>
      <c r="AJ115" s="24">
        <f t="shared" si="118"/>
        <v>1.6050256570230252</v>
      </c>
      <c r="AK115" s="24">
        <f t="shared" si="119"/>
        <v>1.604404021350279</v>
      </c>
      <c r="AL115" s="24">
        <f t="shared" si="120"/>
        <v>1.6084326515105984</v>
      </c>
      <c r="AM115" s="24">
        <f t="shared" si="121"/>
        <v>1.5966078193495807</v>
      </c>
      <c r="AN115" s="24">
        <f t="shared" si="122"/>
        <v>1.6119225926308012</v>
      </c>
      <c r="AO115" s="24">
        <f>+GBA!AV88</f>
        <v>1.6119359252992385</v>
      </c>
      <c r="AQ115" s="24">
        <f t="shared" si="95"/>
        <v>6.6950624539467984E-3</v>
      </c>
      <c r="AR115" s="24">
        <f t="shared" si="123"/>
        <v>4.7375666679228434E-2</v>
      </c>
      <c r="AS115" s="35">
        <f t="shared" si="124"/>
        <v>45231</v>
      </c>
      <c r="AT115" s="19">
        <f t="shared" si="96"/>
        <v>2818.7930994221251</v>
      </c>
      <c r="AU115" s="19">
        <f t="shared" si="97"/>
        <v>2737.3925220937726</v>
      </c>
      <c r="AV115" s="53">
        <f t="shared" si="109"/>
        <v>0.81400577328352597</v>
      </c>
      <c r="AW115" s="53">
        <f t="shared" si="93"/>
        <v>0.13148623082008015</v>
      </c>
    </row>
    <row r="116" spans="2:49" x14ac:dyDescent="0.25">
      <c r="B116" s="112">
        <f t="shared" si="94"/>
        <v>116</v>
      </c>
      <c r="D116" s="38">
        <f>+GBA!A89</f>
        <v>45261</v>
      </c>
      <c r="E116" s="19" cm="1">
        <f t="array" ref="E116">+SUMPRODUCT($E$3:$P$3/100,GBA!$C89:$N89)/D$3*100</f>
        <v>3536.3498996362287</v>
      </c>
      <c r="F116" s="19" cm="1">
        <f t="array" ref="F116">+SUMPRODUCT($E$4:$P$4/100,GBA!$C89:$N89)/D$4*100</f>
        <v>3545.3928401135627</v>
      </c>
      <c r="G116" s="19" cm="1">
        <f t="array" ref="G116">+SUMPRODUCT($E$5:$P$5/100,GBA!$C89:$N89)/D$5*100</f>
        <v>3470.6208864775354</v>
      </c>
      <c r="H116" s="19" cm="1">
        <f t="array" ref="H116">+SUMPRODUCT($E$6:$P$6/100,GBA!$C89:$N89)/D$6*100</f>
        <v>3459.4696052267623</v>
      </c>
      <c r="I116" s="19" cm="1">
        <f t="array" ref="I116">+SUMPRODUCT($E$7:$P$7/100,GBA!$C89:$N89)/D$7*100</f>
        <v>3495.8414213685642</v>
      </c>
      <c r="J116" s="19" cm="1">
        <f t="array" ref="J116">+SUMPRODUCT($E$8:$P$8/100,GBA!$C89:$N89)/D$8*100</f>
        <v>3459.4743824372981</v>
      </c>
      <c r="K116" s="19" cm="1">
        <f t="array" ref="K116">+SUMPRODUCT($E$9:$P$9/100,GBA!$C89:$N89)/D$9*100</f>
        <v>3459.6307540882167</v>
      </c>
      <c r="L116" s="19" cm="1">
        <f t="array" ref="L116">+SUMPRODUCT($E$10:$P$10/100,GBA!$C89:$N89)/D$10*100</f>
        <v>3455.4440927615678</v>
      </c>
      <c r="M116" s="19" cm="1">
        <f t="array" ref="M116">+SUMPRODUCT($E$11:$P$11/100,GBA!$C89:$N89)/D$11*100</f>
        <v>3435.9252375127339</v>
      </c>
      <c r="N116" s="19" cm="1">
        <f t="array" ref="N116">+SUMPRODUCT($E$12:$P$12/100,GBA!$C89:$N89)/D$12*100</f>
        <v>3421.3411398198778</v>
      </c>
      <c r="O116" s="19" cm="1">
        <f t="array" ref="O116">+SUMPRODUCT(_xlfn.ANCHORARRAY($E$30)/100,$E116:$N116)/$D$14*100</f>
        <v>3456.6911957299994</v>
      </c>
      <c r="Q116" s="24">
        <f t="shared" si="98"/>
        <v>0.25456171308252751</v>
      </c>
      <c r="R116" s="24">
        <f t="shared" si="99"/>
        <v>0.25488545566517917</v>
      </c>
      <c r="S116" s="24">
        <f t="shared" si="100"/>
        <v>0.24969192059034762</v>
      </c>
      <c r="T116" s="24">
        <f t="shared" si="101"/>
        <v>0.25230023020933268</v>
      </c>
      <c r="U116" s="24">
        <f t="shared" si="102"/>
        <v>0.2519398904964798</v>
      </c>
      <c r="V116" s="24">
        <f t="shared" si="103"/>
        <v>0.24834278203943683</v>
      </c>
      <c r="W116" s="24">
        <f t="shared" si="104"/>
        <v>0.25195590920721234</v>
      </c>
      <c r="X116" s="24">
        <f t="shared" si="105"/>
        <v>0.25120592927821983</v>
      </c>
      <c r="Y116" s="24">
        <f t="shared" si="106"/>
        <v>0.24980301936100413</v>
      </c>
      <c r="Z116" s="24">
        <f t="shared" si="107"/>
        <v>0.24985405352206036</v>
      </c>
      <c r="AA116" s="24">
        <f t="shared" si="108"/>
        <v>0.25084307758898272</v>
      </c>
      <c r="AB116" s="24">
        <f>+GBA!Y89</f>
        <v>0.25084997475967419</v>
      </c>
      <c r="AD116" s="24">
        <f t="shared" si="112"/>
        <v>2.1517120961809222</v>
      </c>
      <c r="AE116" s="24">
        <f t="shared" si="113"/>
        <v>2.1548294864031523</v>
      </c>
      <c r="AF116" s="24">
        <f t="shared" si="114"/>
        <v>2.1158908214050789</v>
      </c>
      <c r="AG116" s="24">
        <f t="shared" si="115"/>
        <v>2.1094713675987098</v>
      </c>
      <c r="AH116" s="24">
        <f t="shared" si="116"/>
        <v>2.1270517357830752</v>
      </c>
      <c r="AI116" s="24">
        <f t="shared" si="117"/>
        <v>2.1054770173092221</v>
      </c>
      <c r="AJ116" s="24">
        <f t="shared" si="118"/>
        <v>2.096942057655502</v>
      </c>
      <c r="AK116" s="24">
        <f t="shared" si="119"/>
        <v>2.0933790140136783</v>
      </c>
      <c r="AL116" s="24">
        <f t="shared" si="120"/>
        <v>2.093232365552562</v>
      </c>
      <c r="AM116" s="24">
        <f t="shared" si="121"/>
        <v>2.0780479755910735</v>
      </c>
      <c r="AN116" s="24">
        <f t="shared" si="122"/>
        <v>2.1013888839462154</v>
      </c>
      <c r="AO116" s="24">
        <f>+GBA!AV89</f>
        <v>2.1014188058006922</v>
      </c>
      <c r="AQ116" s="24">
        <f t="shared" si="95"/>
        <v>4.7076595604671478E-3</v>
      </c>
      <c r="AR116" s="24">
        <f t="shared" si="123"/>
        <v>7.3664120589848725E-2</v>
      </c>
      <c r="AS116" s="35">
        <f t="shared" si="124"/>
        <v>45261</v>
      </c>
      <c r="AT116" s="19">
        <f t="shared" si="96"/>
        <v>3536.3498996362287</v>
      </c>
      <c r="AU116" s="19">
        <f t="shared" si="97"/>
        <v>3421.3411398198778</v>
      </c>
      <c r="AV116" s="53">
        <f t="shared" si="109"/>
        <v>1.150087598163509</v>
      </c>
      <c r="AW116" s="53">
        <f t="shared" si="93"/>
        <v>0.1970044900304142</v>
      </c>
    </row>
    <row r="117" spans="2:49" x14ac:dyDescent="0.25">
      <c r="B117" s="112">
        <f t="shared" si="94"/>
        <v>117</v>
      </c>
      <c r="D117" s="38">
        <f>+GBA!A90</f>
        <v>45292</v>
      </c>
      <c r="E117" s="19" cm="1">
        <f t="array" ref="E117">+SUMPRODUCT($E$3:$P$3/100,GBA!$C90:$N90)/D$3*100</f>
        <v>4213.5484565360666</v>
      </c>
      <c r="F117" s="19" cm="1">
        <f t="array" ref="F117">+SUMPRODUCT($E$4:$P$4/100,GBA!$C90:$N90)/D$4*100</f>
        <v>4231.9784167872313</v>
      </c>
      <c r="G117" s="19" cm="1">
        <f t="array" ref="G117">+SUMPRODUCT($E$5:$P$5/100,GBA!$C90:$N90)/D$5*100</f>
        <v>4131.6501631892334</v>
      </c>
      <c r="H117" s="19" cm="1">
        <f t="array" ref="H117">+SUMPRODUCT($E$6:$P$6/100,GBA!$C90:$N90)/D$6*100</f>
        <v>4136.9484459883915</v>
      </c>
      <c r="I117" s="19" cm="1">
        <f t="array" ref="I117">+SUMPRODUCT($E$7:$P$7/100,GBA!$C90:$N90)/D$7*100</f>
        <v>4173.8804263307084</v>
      </c>
      <c r="J117" s="19" cm="1">
        <f t="array" ref="J117">+SUMPRODUCT($E$8:$P$8/100,GBA!$C90:$N90)/D$8*100</f>
        <v>4123.7671383569314</v>
      </c>
      <c r="K117" s="19" cm="1">
        <f t="array" ref="K117">+SUMPRODUCT($E$9:$P$9/100,GBA!$C90:$N90)/D$9*100</f>
        <v>4141.3629515574485</v>
      </c>
      <c r="L117" s="19" cm="1">
        <f t="array" ref="L117">+SUMPRODUCT($E$10:$P$10/100,GBA!$C90:$N90)/D$10*100</f>
        <v>4129.8887600763064</v>
      </c>
      <c r="M117" s="19" cm="1">
        <f t="array" ref="M117">+SUMPRODUCT($E$11:$P$11/100,GBA!$C90:$N90)/D$11*100</f>
        <v>4109.1104757173225</v>
      </c>
      <c r="N117" s="19" cm="1">
        <f t="array" ref="N117">+SUMPRODUCT($E$12:$P$12/100,GBA!$C90:$N90)/D$12*100</f>
        <v>4101.5169614157539</v>
      </c>
      <c r="O117" s="19" cm="1">
        <f t="array" ref="O117">+SUMPRODUCT(_xlfn.ANCHORARRAY($E$30)/100,$E117:$N117)/$D$14*100</f>
        <v>4132.480276289999</v>
      </c>
      <c r="Q117" s="24">
        <f t="shared" si="98"/>
        <v>0.1914964797373413</v>
      </c>
      <c r="R117" s="24">
        <f t="shared" si="99"/>
        <v>0.19365571253640734</v>
      </c>
      <c r="S117" s="24">
        <f t="shared" si="100"/>
        <v>0.1904642708995512</v>
      </c>
      <c r="T117" s="24">
        <f t="shared" si="101"/>
        <v>0.19583315307585192</v>
      </c>
      <c r="U117" s="24">
        <f t="shared" si="102"/>
        <v>0.19395588164199484</v>
      </c>
      <c r="V117" s="24">
        <f t="shared" si="103"/>
        <v>0.19202129644088295</v>
      </c>
      <c r="W117" s="24">
        <f t="shared" si="104"/>
        <v>0.19705345625790693</v>
      </c>
      <c r="X117" s="24">
        <f t="shared" si="105"/>
        <v>0.19518320922267529</v>
      </c>
      <c r="Y117" s="24">
        <f t="shared" si="106"/>
        <v>0.19592546160634949</v>
      </c>
      <c r="Z117" s="24">
        <f t="shared" si="107"/>
        <v>0.19880385901292641</v>
      </c>
      <c r="AA117" s="24">
        <f t="shared" si="108"/>
        <v>0.19550172181848113</v>
      </c>
      <c r="AB117" s="24">
        <f>+GBA!Y90</f>
        <v>0.19551815973106401</v>
      </c>
      <c r="AD117" s="24">
        <f t="shared" si="112"/>
        <v>2.5416772155982241</v>
      </c>
      <c r="AE117" s="24">
        <f t="shared" si="113"/>
        <v>2.549310563242877</v>
      </c>
      <c r="AF117" s="24">
        <f t="shared" si="114"/>
        <v>2.5001295947691133</v>
      </c>
      <c r="AG117" s="24">
        <f t="shared" si="115"/>
        <v>2.5070263515970526</v>
      </c>
      <c r="AH117" s="24">
        <f t="shared" si="116"/>
        <v>2.5215799398198362</v>
      </c>
      <c r="AI117" s="24">
        <f t="shared" si="117"/>
        <v>2.4956330169827021</v>
      </c>
      <c r="AJ117" s="24">
        <f t="shared" si="118"/>
        <v>2.4985941272373671</v>
      </c>
      <c r="AK117" s="24">
        <f t="shared" si="119"/>
        <v>2.4912483665967877</v>
      </c>
      <c r="AL117" s="24">
        <f t="shared" si="120"/>
        <v>2.491876012040001</v>
      </c>
      <c r="AM117" s="24">
        <f t="shared" si="121"/>
        <v>2.4829522439220755</v>
      </c>
      <c r="AN117" s="24">
        <f t="shared" si="122"/>
        <v>2.4991707280368991</v>
      </c>
      <c r="AO117" s="24">
        <f>+GBA!AV90</f>
        <v>2.4992332554592971</v>
      </c>
      <c r="AQ117" s="24">
        <f t="shared" si="95"/>
        <v>-7.307379275585113E-3</v>
      </c>
      <c r="AR117" s="24">
        <f t="shared" si="123"/>
        <v>5.8724971676148652E-2</v>
      </c>
      <c r="AS117" s="35">
        <f t="shared" si="124"/>
        <v>45292</v>
      </c>
      <c r="AT117" s="19">
        <f t="shared" si="96"/>
        <v>4213.5484565360666</v>
      </c>
      <c r="AU117" s="19">
        <f t="shared" si="97"/>
        <v>4101.5169614157539</v>
      </c>
      <c r="AV117" s="53">
        <f t="shared" si="109"/>
        <v>1.1203149512031203</v>
      </c>
      <c r="AW117" s="53">
        <f t="shared" si="93"/>
        <v>0.17255714319604465</v>
      </c>
    </row>
    <row r="118" spans="2:49" x14ac:dyDescent="0.25">
      <c r="B118" s="112">
        <f t="shared" si="94"/>
        <v>118</v>
      </c>
      <c r="D118" s="38">
        <f>+GBA!A91</f>
        <v>45323</v>
      </c>
      <c r="E118" s="19" cm="1">
        <f t="array" ref="E118">+SUMPRODUCT($E$3:$P$3/100,GBA!$C91:$N91)/D$3*100</f>
        <v>4830.5053216695633</v>
      </c>
      <c r="F118" s="19" cm="1">
        <f t="array" ref="F118">+SUMPRODUCT($E$4:$P$4/100,GBA!$C91:$N91)/D$4*100</f>
        <v>4847.7280703850129</v>
      </c>
      <c r="G118" s="19" cm="1">
        <f t="array" ref="G118">+SUMPRODUCT($E$5:$P$5/100,GBA!$C91:$N91)/D$5*100</f>
        <v>4743.1415594684322</v>
      </c>
      <c r="H118" s="19" cm="1">
        <f t="array" ref="H118">+SUMPRODUCT($E$6:$P$6/100,GBA!$C91:$N91)/D$6*100</f>
        <v>4767.6912693773702</v>
      </c>
      <c r="I118" s="19" cm="1">
        <f t="array" ref="I118">+SUMPRODUCT($E$7:$P$7/100,GBA!$C91:$N91)/D$7*100</f>
        <v>4789.1129990932332</v>
      </c>
      <c r="J118" s="19" cm="1">
        <f t="array" ref="J118">+SUMPRODUCT($E$8:$P$8/100,GBA!$C91:$N91)/D$8*100</f>
        <v>4736.7208263123493</v>
      </c>
      <c r="K118" s="19" cm="1">
        <f t="array" ref="K118">+SUMPRODUCT($E$9:$P$9/100,GBA!$C91:$N91)/D$9*100</f>
        <v>4776.916703827972</v>
      </c>
      <c r="L118" s="19" cm="1">
        <f t="array" ref="L118">+SUMPRODUCT($E$10:$P$10/100,GBA!$C91:$N91)/D$10*100</f>
        <v>4755.3831395816896</v>
      </c>
      <c r="M118" s="19" cm="1">
        <f t="array" ref="M118">+SUMPRODUCT($E$11:$P$11/100,GBA!$C91:$N91)/D$11*100</f>
        <v>4723.5416576650305</v>
      </c>
      <c r="N118" s="19" cm="1">
        <f t="array" ref="N118">+SUMPRODUCT($E$12:$P$12/100,GBA!$C91:$N91)/D$12*100</f>
        <v>4714.9504598675048</v>
      </c>
      <c r="O118" s="19" cm="1">
        <f t="array" ref="O118">+SUMPRODUCT(_xlfn.ANCHORARRAY($E$30)/100,$E118:$N118)/$D$14*100</f>
        <v>4751.2590275600005</v>
      </c>
      <c r="Q118" s="24">
        <f t="shared" si="98"/>
        <v>0.14642215973011341</v>
      </c>
      <c r="R118" s="24">
        <f t="shared" si="99"/>
        <v>0.14549924242412304</v>
      </c>
      <c r="S118" s="24">
        <f t="shared" si="100"/>
        <v>0.14800173589895294</v>
      </c>
      <c r="T118" s="24">
        <f t="shared" si="101"/>
        <v>0.15246571999238023</v>
      </c>
      <c r="U118" s="24">
        <f t="shared" si="102"/>
        <v>0.14740062242352758</v>
      </c>
      <c r="V118" s="24">
        <f t="shared" si="103"/>
        <v>0.14863925808372458</v>
      </c>
      <c r="W118" s="24">
        <f t="shared" si="104"/>
        <v>0.15346487610594717</v>
      </c>
      <c r="X118" s="24">
        <f t="shared" si="105"/>
        <v>0.15145550300338506</v>
      </c>
      <c r="Y118" s="24">
        <f t="shared" si="106"/>
        <v>0.1495290003952614</v>
      </c>
      <c r="Z118" s="24">
        <f t="shared" si="107"/>
        <v>0.14956258970095959</v>
      </c>
      <c r="AA118" s="24">
        <f t="shared" si="108"/>
        <v>0.14973543971164949</v>
      </c>
      <c r="AB118" s="24">
        <f>+GBA!Y91</f>
        <v>0.14973905493530637</v>
      </c>
      <c r="AD118" s="24">
        <f t="shared" si="112"/>
        <v>2.784017215090453</v>
      </c>
      <c r="AE118" s="24">
        <f t="shared" si="113"/>
        <v>2.791530873059358</v>
      </c>
      <c r="AF118" s="24">
        <f t="shared" si="114"/>
        <v>2.7554181663963337</v>
      </c>
      <c r="AG118" s="24">
        <f t="shared" si="115"/>
        <v>2.7816149305030544</v>
      </c>
      <c r="AH118" s="24">
        <f t="shared" si="116"/>
        <v>2.7765388379001625</v>
      </c>
      <c r="AI118" s="24">
        <f t="shared" si="117"/>
        <v>2.7569992501834673</v>
      </c>
      <c r="AJ118" s="24">
        <f t="shared" si="118"/>
        <v>2.7823561931512351</v>
      </c>
      <c r="AK118" s="24">
        <f t="shared" si="119"/>
        <v>2.7708281120222953</v>
      </c>
      <c r="AL118" s="24">
        <f t="shared" si="120"/>
        <v>2.7665552605646573</v>
      </c>
      <c r="AM118" s="24">
        <f t="shared" si="121"/>
        <v>2.7663072597552181</v>
      </c>
      <c r="AN118" s="24">
        <f t="shared" si="122"/>
        <v>2.7707959590077529</v>
      </c>
      <c r="AO118" s="24">
        <f>+GBA!AV91</f>
        <v>2.7708655556783071</v>
      </c>
      <c r="AQ118" s="24">
        <f t="shared" si="95"/>
        <v>-3.1404299708461814E-3</v>
      </c>
      <c r="AR118" s="24">
        <f t="shared" si="123"/>
        <v>1.7709955335234895E-2</v>
      </c>
      <c r="AS118" s="35">
        <f t="shared" si="124"/>
        <v>45323</v>
      </c>
      <c r="AT118" s="19">
        <f t="shared" si="96"/>
        <v>4830.5053216695633</v>
      </c>
      <c r="AU118" s="19">
        <f t="shared" si="97"/>
        <v>4714.9504598675048</v>
      </c>
      <c r="AV118" s="53">
        <f t="shared" si="109"/>
        <v>1.1555486180205818</v>
      </c>
      <c r="AW118" s="53">
        <f t="shared" si="93"/>
        <v>0.16579181540969223</v>
      </c>
    </row>
    <row r="119" spans="2:49" x14ac:dyDescent="0.25">
      <c r="B119" s="112">
        <f t="shared" si="94"/>
        <v>119</v>
      </c>
      <c r="D119" s="38">
        <f>+GBA!A92</f>
        <v>45352</v>
      </c>
      <c r="E119" s="19" cm="1">
        <f t="array" ref="E119">+SUMPRODUCT($E$3:$P$3/100,GBA!$C92:$N92)/D$3*100</f>
        <v>5388.581595217729</v>
      </c>
      <c r="F119" s="19" cm="1">
        <f t="array" ref="F119">+SUMPRODUCT($E$4:$P$4/100,GBA!$C92:$N92)/D$4*100</f>
        <v>5402.4608655814</v>
      </c>
      <c r="G119" s="19" cm="1">
        <f t="array" ref="G119">+SUMPRODUCT($E$5:$P$5/100,GBA!$C92:$N92)/D$5*100</f>
        <v>5301.9100840232286</v>
      </c>
      <c r="H119" s="19" cm="1">
        <f t="array" ref="H119">+SUMPRODUCT($E$6:$P$6/100,GBA!$C92:$N92)/D$6*100</f>
        <v>5314.821370337263</v>
      </c>
      <c r="I119" s="19" cm="1">
        <f t="array" ref="I119">+SUMPRODUCT($E$7:$P$7/100,GBA!$C92:$N92)/D$7*100</f>
        <v>5335.5387844635015</v>
      </c>
      <c r="J119" s="19" cm="1">
        <f t="array" ref="J119">+SUMPRODUCT($E$8:$P$8/100,GBA!$C92:$N92)/D$8*100</f>
        <v>5298.1193306204559</v>
      </c>
      <c r="K119" s="19" cm="1">
        <f t="array" ref="K119">+SUMPRODUCT($E$9:$P$9/100,GBA!$C92:$N92)/D$9*100</f>
        <v>5326.2585710893281</v>
      </c>
      <c r="L119" s="19" cm="1">
        <f t="array" ref="L119">+SUMPRODUCT($E$10:$P$10/100,GBA!$C92:$N92)/D$10*100</f>
        <v>5304.2767396191512</v>
      </c>
      <c r="M119" s="19" cm="1">
        <f t="array" ref="M119">+SUMPRODUCT($E$11:$P$11/100,GBA!$C92:$N92)/D$11*100</f>
        <v>5270.7181853957991</v>
      </c>
      <c r="N119" s="19" cm="1">
        <f t="array" ref="N119">+SUMPRODUCT($E$12:$P$12/100,GBA!$C92:$N92)/D$12*100</f>
        <v>5242.2447973910803</v>
      </c>
      <c r="O119" s="19" cm="1">
        <f t="array" ref="O119">+SUMPRODUCT(_xlfn.ANCHORARRAY($E$30)/100,$E119:$N119)/$D$14*100</f>
        <v>5296.84040817</v>
      </c>
      <c r="Q119" s="24">
        <f t="shared" si="98"/>
        <v>0.11553165484460703</v>
      </c>
      <c r="R119" s="24">
        <f t="shared" si="99"/>
        <v>0.11443150010522962</v>
      </c>
      <c r="S119" s="24">
        <f t="shared" si="100"/>
        <v>0.1178055762302439</v>
      </c>
      <c r="T119" s="24">
        <f t="shared" si="101"/>
        <v>0.11475787127284875</v>
      </c>
      <c r="U119" s="24">
        <f t="shared" si="102"/>
        <v>0.11409749268261749</v>
      </c>
      <c r="V119" s="24">
        <f t="shared" si="103"/>
        <v>0.11852049654046604</v>
      </c>
      <c r="W119" s="24">
        <f t="shared" si="104"/>
        <v>0.11499925607267603</v>
      </c>
      <c r="X119" s="24">
        <f t="shared" si="105"/>
        <v>0.1154257362500859</v>
      </c>
      <c r="Y119" s="24">
        <f t="shared" si="106"/>
        <v>0.11584030953614</v>
      </c>
      <c r="Z119" s="24">
        <f t="shared" si="107"/>
        <v>0.1118345446069422</v>
      </c>
      <c r="AA119" s="24">
        <f t="shared" si="108"/>
        <v>0.11482880168084253</v>
      </c>
      <c r="AB119" s="24">
        <f>+GBA!Y92</f>
        <v>0.11482187140392397</v>
      </c>
      <c r="AD119" s="24">
        <f t="shared" si="112"/>
        <v>2.8997912400674917</v>
      </c>
      <c r="AE119" s="24">
        <f t="shared" si="113"/>
        <v>2.9086156675816648</v>
      </c>
      <c r="AF119" s="24">
        <f t="shared" si="114"/>
        <v>2.8814647982349633</v>
      </c>
      <c r="AG119" s="24">
        <f t="shared" si="115"/>
        <v>2.9046406898306723</v>
      </c>
      <c r="AH119" s="24">
        <f t="shared" si="116"/>
        <v>2.8989047417281761</v>
      </c>
      <c r="AI119" s="24">
        <f t="shared" si="117"/>
        <v>2.8844117173633919</v>
      </c>
      <c r="AJ119" s="24">
        <f t="shared" si="118"/>
        <v>2.9127198802067293</v>
      </c>
      <c r="AK119" s="24">
        <f t="shared" si="119"/>
        <v>2.9026122367759797</v>
      </c>
      <c r="AL119" s="24">
        <f t="shared" si="120"/>
        <v>2.8992411768244826</v>
      </c>
      <c r="AM119" s="24">
        <f t="shared" si="121"/>
        <v>2.8971179500158621</v>
      </c>
      <c r="AN119" s="24">
        <f t="shared" si="122"/>
        <v>2.8989444791493941</v>
      </c>
      <c r="AO119" s="24">
        <f>+GBA!AV92</f>
        <v>2.89902425433355</v>
      </c>
      <c r="AQ119" s="24">
        <f t="shared" si="95"/>
        <v>3.6971102376648357E-3</v>
      </c>
      <c r="AR119" s="24">
        <f t="shared" si="123"/>
        <v>2.6732900516295288E-3</v>
      </c>
      <c r="AS119" s="35">
        <f t="shared" si="124"/>
        <v>45352</v>
      </c>
      <c r="AT119" s="19">
        <f t="shared" si="96"/>
        <v>5388.581595217729</v>
      </c>
      <c r="AU119" s="19">
        <f t="shared" si="97"/>
        <v>5242.2447973910803</v>
      </c>
      <c r="AV119" s="53">
        <f t="shared" si="109"/>
        <v>1.4633679782664828</v>
      </c>
      <c r="AW119" s="53">
        <f t="shared" si="93"/>
        <v>0.22829545117312477</v>
      </c>
    </row>
    <row r="120" spans="2:49" x14ac:dyDescent="0.25">
      <c r="B120" s="112">
        <f t="shared" si="94"/>
        <v>120</v>
      </c>
      <c r="D120" s="38">
        <f>+GBA!A93</f>
        <v>45383</v>
      </c>
      <c r="E120" s="19" cm="1">
        <f t="array" ref="E120">+SUMPRODUCT($E$3:$P$3/100,GBA!$C93:$N93)/D$3*100</f>
        <v>5882.6570824448054</v>
      </c>
      <c r="F120" s="19" cm="1">
        <f t="array" ref="F120">+SUMPRODUCT($E$4:$P$4/100,GBA!$C93:$N93)/D$4*100</f>
        <v>5879.0937378854069</v>
      </c>
      <c r="G120" s="19" cm="1">
        <f t="array" ref="G120">+SUMPRODUCT($E$5:$P$5/100,GBA!$C93:$N93)/D$5*100</f>
        <v>5809.5086417336888</v>
      </c>
      <c r="H120" s="19" cm="1">
        <f t="array" ref="H120">+SUMPRODUCT($E$6:$P$6/100,GBA!$C93:$N93)/D$6*100</f>
        <v>5786.1420781924853</v>
      </c>
      <c r="I120" s="19" cm="1">
        <f t="array" ref="I120">+SUMPRODUCT($E$7:$P$7/100,GBA!$C93:$N93)/D$7*100</f>
        <v>5830.3222174267976</v>
      </c>
      <c r="J120" s="19" cm="1">
        <f t="array" ref="J120">+SUMPRODUCT($E$8:$P$8/100,GBA!$C93:$N93)/D$8*100</f>
        <v>5789.6740430511254</v>
      </c>
      <c r="K120" s="19" cm="1">
        <f t="array" ref="K120">+SUMPRODUCT($E$9:$P$9/100,GBA!$C93:$N93)/D$9*100</f>
        <v>5804.1031364997725</v>
      </c>
      <c r="L120" s="19" cm="1">
        <f t="array" ref="L120">+SUMPRODUCT($E$10:$P$10/100,GBA!$C93:$N93)/D$10*100</f>
        <v>5795.8934179835769</v>
      </c>
      <c r="M120" s="19" cm="1">
        <f t="array" ref="M120">+SUMPRODUCT($E$11:$P$11/100,GBA!$C93:$N93)/D$11*100</f>
        <v>5763.3706813780054</v>
      </c>
      <c r="N120" s="19" cm="1">
        <f t="array" ref="N120">+SUMPRODUCT($E$12:$P$12/100,GBA!$C93:$N93)/D$12*100</f>
        <v>5730.5254640291587</v>
      </c>
      <c r="O120" s="19" cm="1">
        <f t="array" ref="O120">+SUMPRODUCT(_xlfn.ANCHORARRAY($E$30)/100,$E120:$N120)/$D$14*100</f>
        <v>5785.5811818899992</v>
      </c>
      <c r="Q120" s="24">
        <f t="shared" si="98"/>
        <v>9.1689339485099275E-2</v>
      </c>
      <c r="R120" s="24">
        <f t="shared" si="99"/>
        <v>8.8225141127924234E-2</v>
      </c>
      <c r="S120" s="24">
        <f t="shared" si="100"/>
        <v>9.5738809158619542E-2</v>
      </c>
      <c r="T120" s="24">
        <f t="shared" si="101"/>
        <v>8.8680441921477726E-2</v>
      </c>
      <c r="U120" s="24">
        <f t="shared" si="102"/>
        <v>9.2733546311021264E-2</v>
      </c>
      <c r="V120" s="24">
        <f t="shared" si="103"/>
        <v>9.2779094194751499E-2</v>
      </c>
      <c r="W120" s="24">
        <f t="shared" si="104"/>
        <v>8.9714864389829119E-2</v>
      </c>
      <c r="X120" s="24">
        <f t="shared" si="105"/>
        <v>9.2683074903011864E-2</v>
      </c>
      <c r="Y120" s="24">
        <f t="shared" si="106"/>
        <v>9.3469709184463179E-2</v>
      </c>
      <c r="Z120" s="24">
        <f t="shared" si="107"/>
        <v>9.314343101281386E-2</v>
      </c>
      <c r="AA120" s="24">
        <f t="shared" si="108"/>
        <v>9.2270247177194786E-2</v>
      </c>
      <c r="AB120" s="24">
        <f>+GBA!Y93</f>
        <v>9.2271810127675602E-2</v>
      </c>
      <c r="AD120" s="24">
        <f t="shared" si="112"/>
        <v>2.9051817259018362</v>
      </c>
      <c r="AE120" s="24">
        <f t="shared" si="113"/>
        <v>2.9035360980117009</v>
      </c>
      <c r="AF120" s="24">
        <f t="shared" si="114"/>
        <v>2.9079596265853875</v>
      </c>
      <c r="AG120" s="24">
        <f t="shared" si="115"/>
        <v>2.9122251706837092</v>
      </c>
      <c r="AH120" s="24">
        <f t="shared" si="116"/>
        <v>2.9156345411004718</v>
      </c>
      <c r="AI120" s="24">
        <f t="shared" si="117"/>
        <v>2.9046285195791013</v>
      </c>
      <c r="AJ120" s="24">
        <f t="shared" si="118"/>
        <v>2.9251197952552381</v>
      </c>
      <c r="AK120" s="24">
        <f t="shared" si="119"/>
        <v>2.927787824897901</v>
      </c>
      <c r="AL120" s="24">
        <f t="shared" si="120"/>
        <v>2.9319453534001605</v>
      </c>
      <c r="AM120" s="24">
        <f t="shared" si="121"/>
        <v>2.9327920694234697</v>
      </c>
      <c r="AN120" s="24">
        <f t="shared" si="122"/>
        <v>2.9219533746017445</v>
      </c>
      <c r="AO120" s="24">
        <f>+GBA!AV93</f>
        <v>2.9220538582903921</v>
      </c>
      <c r="AQ120" s="24">
        <f t="shared" si="95"/>
        <v>-1.4540915277145849E-3</v>
      </c>
      <c r="AR120" s="24">
        <f t="shared" si="123"/>
        <v>-2.7610343521633496E-2</v>
      </c>
      <c r="AS120" s="35">
        <f t="shared" si="124"/>
        <v>45383</v>
      </c>
      <c r="AT120" s="19">
        <f t="shared" si="96"/>
        <v>5882.6570824448054</v>
      </c>
      <c r="AU120" s="19">
        <f t="shared" si="97"/>
        <v>5730.5254640291587</v>
      </c>
      <c r="AV120" s="53">
        <f t="shared" si="109"/>
        <v>1.5213161841564684</v>
      </c>
      <c r="AW120" s="53">
        <f t="shared" si="93"/>
        <v>0.23027143844731945</v>
      </c>
    </row>
    <row r="121" spans="2:49" x14ac:dyDescent="0.25">
      <c r="B121" s="112">
        <f t="shared" si="94"/>
        <v>121</v>
      </c>
      <c r="D121" s="38">
        <f>+GBA!A94</f>
        <v>45413</v>
      </c>
      <c r="E121" s="19" cm="1">
        <f t="array" ref="E121">+SUMPRODUCT($E$3:$P$3/100,GBA!$C94:$N94)/D$3*100</f>
        <v>6149.4181112251626</v>
      </c>
      <c r="F121" s="19" cm="1">
        <f t="array" ref="F121">+SUMPRODUCT($E$4:$P$4/100,GBA!$C94:$N94)/D$4*100</f>
        <v>6146.3008913776803</v>
      </c>
      <c r="G121" s="19" cm="1">
        <f t="array" ref="G121">+SUMPRODUCT($E$5:$P$5/100,GBA!$C94:$N94)/D$5*100</f>
        <v>6066.3494076383286</v>
      </c>
      <c r="H121" s="19" cm="1">
        <f t="array" ref="H121">+SUMPRODUCT($E$6:$P$6/100,GBA!$C94:$N94)/D$6*100</f>
        <v>6049.1436914373571</v>
      </c>
      <c r="I121" s="19" cm="1">
        <f t="array" ref="I121">+SUMPRODUCT($E$7:$P$7/100,GBA!$C94:$N94)/D$7*100</f>
        <v>6088.1960558396249</v>
      </c>
      <c r="J121" s="19" cm="1">
        <f t="array" ref="J121">+SUMPRODUCT($E$8:$P$8/100,GBA!$C94:$N94)/D$8*100</f>
        <v>6049.6088688777472</v>
      </c>
      <c r="K121" s="19" cm="1">
        <f t="array" ref="K121">+SUMPRODUCT($E$9:$P$9/100,GBA!$C94:$N94)/D$9*100</f>
        <v>6055.8794451648364</v>
      </c>
      <c r="L121" s="19" cm="1">
        <f t="array" ref="L121">+SUMPRODUCT($E$10:$P$10/100,GBA!$C94:$N94)/D$10*100</f>
        <v>6038.7710619334275</v>
      </c>
      <c r="M121" s="19" cm="1">
        <f t="array" ref="M121">+SUMPRODUCT($E$11:$P$11/100,GBA!$C94:$N94)/D$11*100</f>
        <v>6006.708586632898</v>
      </c>
      <c r="N121" s="19" cm="1">
        <f t="array" ref="N121">+SUMPRODUCT($E$12:$P$12/100,GBA!$C94:$N94)/D$12*100</f>
        <v>5964.9093286879342</v>
      </c>
      <c r="O121" s="19" cm="1">
        <f t="array" ref="O121">+SUMPRODUCT(_xlfn.ANCHORARRAY($E$30)/100,$E121:$N121)/$D$14*100</f>
        <v>6034.3953528900001</v>
      </c>
      <c r="Q121" s="24">
        <f t="shared" si="98"/>
        <v>4.5347030269099475E-2</v>
      </c>
      <c r="R121" s="24">
        <f t="shared" si="99"/>
        <v>4.545039854873667E-2</v>
      </c>
      <c r="S121" s="24">
        <f t="shared" si="100"/>
        <v>4.4210411197183941E-2</v>
      </c>
      <c r="T121" s="24">
        <f t="shared" si="101"/>
        <v>4.545370813414773E-2</v>
      </c>
      <c r="U121" s="24">
        <f t="shared" si="102"/>
        <v>4.4229774752764683E-2</v>
      </c>
      <c r="V121" s="24">
        <f t="shared" si="103"/>
        <v>4.4896279806736272E-2</v>
      </c>
      <c r="W121" s="24">
        <f t="shared" si="104"/>
        <v>4.3379020452227968E-2</v>
      </c>
      <c r="X121" s="24">
        <f t="shared" si="105"/>
        <v>4.1905125997701465E-2</v>
      </c>
      <c r="Y121" s="24">
        <f t="shared" si="106"/>
        <v>4.2221456628000809E-2</v>
      </c>
      <c r="Z121" s="24">
        <f t="shared" si="107"/>
        <v>4.0900937641760171E-2</v>
      </c>
      <c r="AA121" s="24">
        <f t="shared" si="108"/>
        <v>4.3005907821125788E-2</v>
      </c>
      <c r="AB121" s="24">
        <f>+GBA!Y94</f>
        <v>4.3005823851510305E-2</v>
      </c>
      <c r="AD121" s="24">
        <f t="shared" si="112"/>
        <v>2.7961442819446889</v>
      </c>
      <c r="AE121" s="24">
        <f t="shared" si="113"/>
        <v>2.7941340717652858</v>
      </c>
      <c r="AF121" s="24">
        <f t="shared" si="114"/>
        <v>2.7887682725912741</v>
      </c>
      <c r="AG121" s="24">
        <f t="shared" si="115"/>
        <v>2.7945132051344799</v>
      </c>
      <c r="AH121" s="24">
        <f t="shared" si="116"/>
        <v>2.7934870422013423</v>
      </c>
      <c r="AI121" s="24">
        <f t="shared" si="117"/>
        <v>2.7857348205829755</v>
      </c>
      <c r="AJ121" s="24">
        <f t="shared" si="118"/>
        <v>2.7943599155023331</v>
      </c>
      <c r="AK121" s="24">
        <f t="shared" si="119"/>
        <v>2.7892421099878528</v>
      </c>
      <c r="AL121" s="24">
        <f t="shared" si="120"/>
        <v>2.7931445549874061</v>
      </c>
      <c r="AM121" s="24">
        <f t="shared" si="121"/>
        <v>2.7809996325342312</v>
      </c>
      <c r="AN121" s="24">
        <f t="shared" si="122"/>
        <v>2.7892764679207755</v>
      </c>
      <c r="AO121" s="24">
        <f>+GBA!AV94</f>
        <v>2.7893714815212993</v>
      </c>
      <c r="AQ121" s="24">
        <f t="shared" si="95"/>
        <v>4.4460926273393042E-3</v>
      </c>
      <c r="AR121" s="24">
        <f t="shared" si="123"/>
        <v>1.5144649410457678E-2</v>
      </c>
      <c r="AS121" s="35">
        <f t="shared" si="124"/>
        <v>45413</v>
      </c>
      <c r="AT121" s="19">
        <f t="shared" si="96"/>
        <v>6149.4181112251626</v>
      </c>
      <c r="AU121" s="19">
        <f t="shared" si="97"/>
        <v>5964.9093286879342</v>
      </c>
      <c r="AV121" s="53">
        <f t="shared" si="109"/>
        <v>1.845087825372282</v>
      </c>
      <c r="AW121" s="53">
        <f t="shared" si="93"/>
        <v>0.30407380816619245</v>
      </c>
    </row>
    <row r="122" spans="2:49" x14ac:dyDescent="0.25">
      <c r="B122" s="112">
        <f t="shared" si="94"/>
        <v>122</v>
      </c>
      <c r="D122" s="38">
        <f>+GBA!A95</f>
        <v>45444</v>
      </c>
      <c r="E122" s="19" cm="1">
        <f t="array" ref="E122">+SUMPRODUCT($E$3:$P$3/100,GBA!$C95:$N95)/D$3*100</f>
        <v>6391.273132338144</v>
      </c>
      <c r="F122" s="19" cm="1">
        <f t="array" ref="F122">+SUMPRODUCT($E$4:$P$4/100,GBA!$C95:$N95)/D$4*100</f>
        <v>6383.1933421276854</v>
      </c>
      <c r="G122" s="19" cm="1">
        <f t="array" ref="G122">+SUMPRODUCT($E$5:$P$5/100,GBA!$C95:$N95)/D$5*100</f>
        <v>6318.5085003128388</v>
      </c>
      <c r="H122" s="19" cm="1">
        <f t="array" ref="H122">+SUMPRODUCT($E$6:$P$6/100,GBA!$C95:$N95)/D$6*100</f>
        <v>6295.4910291060442</v>
      </c>
      <c r="I122" s="19" cm="1">
        <f t="array" ref="I122">+SUMPRODUCT($E$7:$P$7/100,GBA!$C95:$N95)/D$7*100</f>
        <v>6344.5536253325972</v>
      </c>
      <c r="J122" s="19" cm="1">
        <f t="array" ref="J122">+SUMPRODUCT($E$8:$P$8/100,GBA!$C95:$N95)/D$8*100</f>
        <v>6306.4626685725007</v>
      </c>
      <c r="K122" s="19" cm="1">
        <f t="array" ref="K122">+SUMPRODUCT($E$9:$P$9/100,GBA!$C95:$N95)/D$9*100</f>
        <v>6314.7531649115854</v>
      </c>
      <c r="L122" s="19" cm="1">
        <f t="array" ref="L122">+SUMPRODUCT($E$10:$P$10/100,GBA!$C95:$N95)/D$10*100</f>
        <v>6305.5050859885814</v>
      </c>
      <c r="M122" s="19" cm="1">
        <f t="array" ref="M122">+SUMPRODUCT($E$11:$P$11/100,GBA!$C95:$N95)/D$11*100</f>
        <v>6277.5958768325299</v>
      </c>
      <c r="N122" s="19" cm="1">
        <f t="array" ref="N122">+SUMPRODUCT($E$12:$P$12/100,GBA!$C95:$N95)/D$12*100</f>
        <v>6242.1917530023402</v>
      </c>
      <c r="O122" s="19" cm="1">
        <f t="array" ref="O122">+SUMPRODUCT(_xlfn.ANCHORARRAY($E$30)/100,$E122:$N122)/$D$14*100</f>
        <v>6297.1008262299993</v>
      </c>
      <c r="Q122" s="24">
        <f t="shared" si="98"/>
        <v>3.9329740918331524E-2</v>
      </c>
      <c r="R122" s="24">
        <f t="shared" si="99"/>
        <v>3.8542280135085649E-2</v>
      </c>
      <c r="S122" s="24">
        <f t="shared" si="100"/>
        <v>4.1566859363064257E-2</v>
      </c>
      <c r="T122" s="24">
        <f t="shared" si="101"/>
        <v>4.0724332274896247E-2</v>
      </c>
      <c r="U122" s="24">
        <f t="shared" si="102"/>
        <v>4.2107311778680545E-2</v>
      </c>
      <c r="V122" s="24">
        <f t="shared" si="103"/>
        <v>4.2457918398020711E-2</v>
      </c>
      <c r="W122" s="24">
        <f t="shared" si="104"/>
        <v>4.2747502173848595E-2</v>
      </c>
      <c r="X122" s="24">
        <f t="shared" si="105"/>
        <v>4.4170249429815955E-2</v>
      </c>
      <c r="Y122" s="24">
        <f t="shared" si="106"/>
        <v>4.5097458332247653E-2</v>
      </c>
      <c r="Z122" s="24">
        <f t="shared" si="107"/>
        <v>4.6485605905328686E-2</v>
      </c>
      <c r="AA122" s="24">
        <f t="shared" si="108"/>
        <v>4.3534680440548756E-2</v>
      </c>
      <c r="AB122" s="24">
        <f>+GBA!Y95</f>
        <v>4.3535999562241745E-2</v>
      </c>
      <c r="AD122" s="24">
        <f t="shared" si="112"/>
        <v>2.7495055641044517</v>
      </c>
      <c r="AE122" s="24">
        <f t="shared" si="113"/>
        <v>2.7446647504390067</v>
      </c>
      <c r="AF122" s="24">
        <f t="shared" si="114"/>
        <v>2.7422911420413412</v>
      </c>
      <c r="AG122" s="24">
        <f t="shared" si="115"/>
        <v>2.7409133262937297</v>
      </c>
      <c r="AH122" s="24">
        <f t="shared" si="116"/>
        <v>2.7444481261651053</v>
      </c>
      <c r="AI122" s="24">
        <f t="shared" si="117"/>
        <v>2.735784286460305</v>
      </c>
      <c r="AJ122" s="24">
        <f t="shared" si="118"/>
        <v>2.7410266493105317</v>
      </c>
      <c r="AK122" s="24">
        <f t="shared" si="119"/>
        <v>2.7362680697289594</v>
      </c>
      <c r="AL122" s="24">
        <f t="shared" si="120"/>
        <v>2.7395667521935874</v>
      </c>
      <c r="AM122" s="24">
        <f t="shared" si="121"/>
        <v>2.7246487223831264</v>
      </c>
      <c r="AN122" s="24">
        <f t="shared" si="122"/>
        <v>2.7366983324284138</v>
      </c>
      <c r="AO122" s="24">
        <f>+GBA!AV95</f>
        <v>2.7367914713441062</v>
      </c>
      <c r="AQ122" s="24">
        <f t="shared" si="95"/>
        <v>-7.1558649869971624E-3</v>
      </c>
      <c r="AR122" s="24">
        <f t="shared" si="123"/>
        <v>2.4856841721325296E-2</v>
      </c>
      <c r="AS122" s="35">
        <f t="shared" si="124"/>
        <v>45444</v>
      </c>
      <c r="AT122" s="19">
        <f t="shared" si="96"/>
        <v>6391.273132338144</v>
      </c>
      <c r="AU122" s="19">
        <f t="shared" si="97"/>
        <v>6242.1917530023402</v>
      </c>
      <c r="AV122" s="53">
        <f t="shared" si="109"/>
        <v>1.4908137933580434</v>
      </c>
      <c r="AW122" s="53">
        <f t="shared" si="93"/>
        <v>0.20988542752470885</v>
      </c>
    </row>
    <row r="123" spans="2:49" x14ac:dyDescent="0.25">
      <c r="B123" s="112">
        <f t="shared" si="94"/>
        <v>123</v>
      </c>
      <c r="D123" s="38">
        <f>+GBA!A96</f>
        <v>45474</v>
      </c>
      <c r="E123" s="19" cm="1">
        <f t="array" ref="E123">+SUMPRODUCT($E$3:$P$3/100,GBA!$C96:$N96)/D$3*100</f>
        <v>6636.2409587281991</v>
      </c>
      <c r="F123" s="19" cm="1">
        <f t="array" ref="F123">+SUMPRODUCT($E$4:$P$4/100,GBA!$C96:$N96)/D$4*100</f>
        <v>6628.8843582079007</v>
      </c>
      <c r="G123" s="19" cm="1">
        <f t="array" ref="G123">+SUMPRODUCT($E$5:$P$5/100,GBA!$C96:$N96)/D$5*100</f>
        <v>6564.2646633686127</v>
      </c>
      <c r="H123" s="19" cm="1">
        <f t="array" ref="H123">+SUMPRODUCT($E$6:$P$6/100,GBA!$C96:$N96)/D$6*100</f>
        <v>6541.0295231935752</v>
      </c>
      <c r="I123" s="19" cm="1">
        <f t="array" ref="I123">+SUMPRODUCT($E$7:$P$7/100,GBA!$C96:$N96)/D$7*100</f>
        <v>6596.9742645350434</v>
      </c>
      <c r="J123" s="19" cm="1">
        <f t="array" ref="J123">+SUMPRODUCT($E$8:$P$8/100,GBA!$C96:$N96)/D$8*100</f>
        <v>6554.6617042056396</v>
      </c>
      <c r="K123" s="19" cm="1">
        <f t="array" ref="K123">+SUMPRODUCT($E$9:$P$9/100,GBA!$C96:$N96)/D$9*100</f>
        <v>6563.4513227382104</v>
      </c>
      <c r="L123" s="19" cm="1">
        <f t="array" ref="L123">+SUMPRODUCT($E$10:$P$10/100,GBA!$C96:$N96)/D$10*100</f>
        <v>6560.3211882017249</v>
      </c>
      <c r="M123" s="19" cm="1">
        <f t="array" ref="M123">+SUMPRODUCT($E$11:$P$11/100,GBA!$C96:$N96)/D$11*100</f>
        <v>6537.9595192221641</v>
      </c>
      <c r="N123" s="19" cm="1">
        <f t="array" ref="N123">+SUMPRODUCT($E$12:$P$12/100,GBA!$C96:$N96)/D$12*100</f>
        <v>6505.1960814411641</v>
      </c>
      <c r="O123" s="19" cm="1">
        <f t="array" ref="O123">+SUMPRODUCT(_xlfn.ANCHORARRAY($E$30)/100,$E123:$N123)/$D$14*100</f>
        <v>6551.2980394300002</v>
      </c>
      <c r="Q123" s="24">
        <f t="shared" ref="Q123" si="125">+E123/E122-1</f>
        <v>3.8328486565623932E-2</v>
      </c>
      <c r="R123" s="24">
        <f t="shared" ref="R123" si="126">+F123/F122-1</f>
        <v>3.849029833683848E-2</v>
      </c>
      <c r="S123" s="24">
        <f t="shared" ref="S123" si="127">+G123/G122-1</f>
        <v>3.8894647849821773E-2</v>
      </c>
      <c r="T123" s="24">
        <f t="shared" ref="T123" si="128">+H123/H122-1</f>
        <v>3.90022784485482E-2</v>
      </c>
      <c r="U123" s="24">
        <f t="shared" ref="U123" si="129">+I123/I122-1</f>
        <v>3.9785405579137789E-2</v>
      </c>
      <c r="V123" s="24">
        <f t="shared" ref="V123" si="130">+J123/J122-1</f>
        <v>3.9356299827161267E-2</v>
      </c>
      <c r="W123" s="24">
        <f t="shared" ref="W123" si="131">+K123/K122-1</f>
        <v>3.9383670482725286E-2</v>
      </c>
      <c r="X123" s="24">
        <f t="shared" ref="X123" si="132">+L123/L122-1</f>
        <v>4.0411687682144315E-2</v>
      </c>
      <c r="Y123" s="24">
        <f t="shared" ref="Y123" si="133">+M123/M122-1</f>
        <v>4.1475056295118717E-2</v>
      </c>
      <c r="Z123" s="24">
        <f t="shared" ref="Z123" si="134">+N123/N122-1</f>
        <v>4.2133330542485359E-2</v>
      </c>
      <c r="AA123" s="24">
        <f t="shared" ref="AA123" si="135">+O123/O122-1</f>
        <v>4.0367340497577286E-2</v>
      </c>
      <c r="AB123" s="24">
        <f>+GBA!Y96</f>
        <v>4.0371942876526123E-2</v>
      </c>
      <c r="AD123" s="24">
        <f t="shared" ref="AD123" si="136">+E123/E111-1</f>
        <v>2.6754407601631409</v>
      </c>
      <c r="AE123" s="24">
        <f t="shared" ref="AE123" si="137">+F123/F111-1</f>
        <v>2.6658690211912721</v>
      </c>
      <c r="AF123" s="24">
        <f t="shared" ref="AF123" si="138">+G123/G111-1</f>
        <v>2.6671709686026412</v>
      </c>
      <c r="AG123" s="24">
        <f t="shared" ref="AG123" si="139">+H123/H111-1</f>
        <v>2.6639801583355744</v>
      </c>
      <c r="AH123" s="24">
        <f t="shared" ref="AH123" si="140">+I123/I111-1</f>
        <v>2.6691093695625647</v>
      </c>
      <c r="AI123" s="24">
        <f t="shared" ref="AI123" si="141">+J123/J111-1</f>
        <v>2.659733037810855</v>
      </c>
      <c r="AJ123" s="24">
        <f t="shared" ref="AJ123" si="142">+K123/K111-1</f>
        <v>2.6639722761205951</v>
      </c>
      <c r="AK123" s="24">
        <f t="shared" ref="AK123" si="143">+L123/L111-1</f>
        <v>2.6618122538370428</v>
      </c>
      <c r="AL123" s="24">
        <f t="shared" ref="AL123" si="144">+M123/M111-1</f>
        <v>2.6641023125333891</v>
      </c>
      <c r="AM123" s="24">
        <f t="shared" ref="AM123" si="145">+N123/N111-1</f>
        <v>2.6495416960237472</v>
      </c>
      <c r="AN123" s="24">
        <f t="shared" ref="AN123" si="146">+O123/O111-1</f>
        <v>2.661038223175797</v>
      </c>
      <c r="AO123" s="24">
        <f>+GBA!AV96</f>
        <v>2.6611273717431971</v>
      </c>
      <c r="AQ123" s="24">
        <f t="shared" ref="AQ123" si="147">+Q123-Z123</f>
        <v>-3.8048439768614273E-3</v>
      </c>
      <c r="AR123" s="24">
        <f t="shared" ref="AR123" si="148">+AD123-AM123</f>
        <v>2.589906413939369E-2</v>
      </c>
      <c r="AS123" s="35">
        <f t="shared" si="124"/>
        <v>45474</v>
      </c>
      <c r="AT123" s="19">
        <f t="shared" si="96"/>
        <v>6636.2409587281991</v>
      </c>
      <c r="AU123" s="19">
        <f t="shared" si="97"/>
        <v>6505.1960814411641</v>
      </c>
      <c r="AV123" s="53">
        <f t="shared" si="109"/>
        <v>1.3104487728703447</v>
      </c>
      <c r="AW123" s="53">
        <f t="shared" si="93"/>
        <v>0.15886669971837364</v>
      </c>
    </row>
    <row r="124" spans="2:49" x14ac:dyDescent="0.25">
      <c r="B124" s="112">
        <f t="shared" si="94"/>
        <v>124</v>
      </c>
      <c r="D124" s="38">
        <f>+GBA!A97</f>
        <v>45505</v>
      </c>
      <c r="E124" s="19" cm="1">
        <f t="array" ref="E124">+SUMPRODUCT($E$3:$P$3/100,GBA!$C97:$N97)/D$3*100</f>
        <v>6889.7534165399875</v>
      </c>
      <c r="F124" s="19" cm="1">
        <f t="array" ref="F124">+SUMPRODUCT($E$4:$P$4/100,GBA!$C97:$N97)/D$4*100</f>
        <v>6879.3628653874675</v>
      </c>
      <c r="G124" s="19" cm="1">
        <f t="array" ref="G124">+SUMPRODUCT($E$5:$P$5/100,GBA!$C97:$N97)/D$5*100</f>
        <v>6823.1128531248078</v>
      </c>
      <c r="H124" s="19" cm="1">
        <f t="array" ref="H124">+SUMPRODUCT($E$6:$P$6/100,GBA!$C97:$N97)/D$6*100</f>
        <v>6805.7440835577227</v>
      </c>
      <c r="I124" s="19" cm="1">
        <f t="array" ref="I124">+SUMPRODUCT($E$7:$P$7/100,GBA!$C97:$N97)/D$7*100</f>
        <v>6859.6467407283608</v>
      </c>
      <c r="J124" s="19" cm="1">
        <f t="array" ref="J124">+SUMPRODUCT($E$8:$P$8/100,GBA!$C97:$N97)/D$8*100</f>
        <v>6821.2051728313145</v>
      </c>
      <c r="K124" s="19" cm="1">
        <f t="array" ref="K124">+SUMPRODUCT($E$9:$P$9/100,GBA!$C97:$N97)/D$9*100</f>
        <v>6836.7116749872821</v>
      </c>
      <c r="L124" s="19" cm="1">
        <f t="array" ref="L124">+SUMPRODUCT($E$10:$P$10/100,GBA!$C97:$N97)/D$10*100</f>
        <v>6836.1041697525006</v>
      </c>
      <c r="M124" s="19" cm="1">
        <f t="array" ref="M124">+SUMPRODUCT($E$11:$P$11/100,GBA!$C97:$N97)/D$11*100</f>
        <v>6813.906483832402</v>
      </c>
      <c r="N124" s="19" cm="1">
        <f t="array" ref="N124">+SUMPRODUCT($E$12:$P$12/100,GBA!$C97:$N97)/D$12*100</f>
        <v>6786.149464678454</v>
      </c>
      <c r="O124" s="19" cm="1">
        <f t="array" ref="O124">+SUMPRODUCT(_xlfn.ANCHORARRAY($E$30)/100,$E124:$N124)/$D$14*100</f>
        <v>6822.3864450899991</v>
      </c>
      <c r="Q124" s="24">
        <f t="shared" ref="Q124" si="149">+E124/E123-1</f>
        <v>3.8201213516570798E-2</v>
      </c>
      <c r="R124" s="24">
        <f t="shared" ref="R124" si="150">+F124/F123-1</f>
        <v>3.7785921980887149E-2</v>
      </c>
      <c r="S124" s="24">
        <f t="shared" ref="S124" si="151">+G124/G123-1</f>
        <v>3.9432930119450926E-2</v>
      </c>
      <c r="T124" s="24">
        <f t="shared" ref="T124" si="152">+H124/H123-1</f>
        <v>4.0469861728265721E-2</v>
      </c>
      <c r="U124" s="24">
        <f t="shared" ref="U124" si="153">+I124/I123-1</f>
        <v>3.9817113976846841E-2</v>
      </c>
      <c r="V124" s="24">
        <f t="shared" ref="V124" si="154">+J124/J123-1</f>
        <v>4.0664717822836538E-2</v>
      </c>
      <c r="W124" s="24">
        <f t="shared" ref="W124" si="155">+K124/K123-1</f>
        <v>4.1633637367340048E-2</v>
      </c>
      <c r="X124" s="24">
        <f t="shared" ref="X124" si="156">+L124/L123-1</f>
        <v>4.2038030401126081E-2</v>
      </c>
      <c r="Y124" s="24">
        <f t="shared" ref="Y124" si="157">+M124/M123-1</f>
        <v>4.2206894031529218E-2</v>
      </c>
      <c r="Z124" s="24">
        <f t="shared" ref="Z124" si="158">+N124/N123-1</f>
        <v>4.3189072200118472E-2</v>
      </c>
      <c r="AA124" s="24">
        <f t="shared" ref="AA124" si="159">+O124/O123-1</f>
        <v>4.1379342540731834E-2</v>
      </c>
      <c r="AB124" s="24">
        <f>+GBA!Y97</f>
        <v>4.1377770776646283E-2</v>
      </c>
      <c r="AD124" s="24">
        <f t="shared" ref="AD124" si="160">+E124/E112-1</f>
        <v>2.3909505315103736</v>
      </c>
      <c r="AE124" s="24">
        <f t="shared" ref="AE124" si="161">+F124/F112-1</f>
        <v>2.3829139295291957</v>
      </c>
      <c r="AF124" s="24">
        <f t="shared" ref="AF124" si="162">+G124/G112-1</f>
        <v>2.3935408434058201</v>
      </c>
      <c r="AG124" s="24">
        <f t="shared" ref="AG124" si="163">+H124/H112-1</f>
        <v>2.3996124691018514</v>
      </c>
      <c r="AH124" s="24">
        <f t="shared" ref="AH124" si="164">+I124/I112-1</f>
        <v>2.3952518862941155</v>
      </c>
      <c r="AI124" s="24">
        <f t="shared" ref="AI124" si="165">+J124/J112-1</f>
        <v>2.3935155087645792</v>
      </c>
      <c r="AJ124" s="24">
        <f t="shared" ref="AJ124" si="166">+K124/K112-1</f>
        <v>2.4032445951972314</v>
      </c>
      <c r="AK124" s="24">
        <f t="shared" ref="AK124" si="167">+L124/L112-1</f>
        <v>2.3988644237077366</v>
      </c>
      <c r="AL124" s="24">
        <f t="shared" ref="AL124" si="168">+M124/M112-1</f>
        <v>2.400526716658077</v>
      </c>
      <c r="AM124" s="24">
        <f t="shared" ref="AM124" si="169">+N124/N112-1</f>
        <v>2.3934100169038519</v>
      </c>
      <c r="AN124" s="24">
        <f t="shared" ref="AN124" si="170">+O124/O112-1</f>
        <v>2.3961689940440434</v>
      </c>
      <c r="AO124" s="24">
        <f>+GBA!AV97</f>
        <v>2.3962436627215573</v>
      </c>
      <c r="AQ124" s="24">
        <f t="shared" ref="AQ124" si="171">+Q124-Z124</f>
        <v>-4.9878586835476746E-3</v>
      </c>
      <c r="AR124" s="24">
        <f>+AD124-AM124</f>
        <v>-2.459485393478289E-3</v>
      </c>
      <c r="AS124" s="35">
        <f t="shared" si="124"/>
        <v>45505</v>
      </c>
      <c r="AT124" s="19">
        <f t="shared" si="96"/>
        <v>6889.7534165399875</v>
      </c>
      <c r="AU124" s="19">
        <f t="shared" si="97"/>
        <v>6786.149464678454</v>
      </c>
      <c r="AV124" s="53">
        <f t="shared" si="109"/>
        <v>1.0360395186153397</v>
      </c>
      <c r="AW124" s="53">
        <f t="shared" si="93"/>
        <v>8.4245841289323664E-2</v>
      </c>
    </row>
    <row r="125" spans="2:49" x14ac:dyDescent="0.25">
      <c r="B125" s="112">
        <f t="shared" si="94"/>
        <v>125</v>
      </c>
      <c r="D125" s="38">
        <f>+GBA!A98</f>
        <v>45536</v>
      </c>
      <c r="E125" s="19" cm="1">
        <f t="array" ref="E125">+SUMPRODUCT($E$3:$P$3/100,GBA!$C98:$N98)/D$3*100</f>
        <v>7137.1147333572762</v>
      </c>
      <c r="F125" s="19" cm="1">
        <f t="array" ref="F125">+SUMPRODUCT($E$4:$P$4/100,GBA!$C98:$N98)/D$4*100</f>
        <v>7121.7719771200591</v>
      </c>
      <c r="G125" s="19" cm="1">
        <f t="array" ref="G125">+SUMPRODUCT($E$5:$P$5/100,GBA!$C98:$N98)/D$5*100</f>
        <v>7075.6068614969026</v>
      </c>
      <c r="H125" s="19" cm="1">
        <f t="array" ref="H125">+SUMPRODUCT($E$6:$P$6/100,GBA!$C98:$N98)/D$6*100</f>
        <v>7053.4723584114572</v>
      </c>
      <c r="I125" s="19" cm="1">
        <f t="array" ref="I125">+SUMPRODUCT($E$7:$P$7/100,GBA!$C98:$N98)/D$7*100</f>
        <v>7110.9725139031871</v>
      </c>
      <c r="J125" s="19" cm="1">
        <f t="array" ref="J125">+SUMPRODUCT($E$8:$P$8/100,GBA!$C98:$N98)/D$8*100</f>
        <v>7073.7317240936418</v>
      </c>
      <c r="K125" s="19" cm="1">
        <f t="array" ref="K125">+SUMPRODUCT($E$9:$P$9/100,GBA!$C98:$N98)/D$9*100</f>
        <v>7091.6123017654609</v>
      </c>
      <c r="L125" s="19" cm="1">
        <f t="array" ref="L125">+SUMPRODUCT($E$10:$P$10/100,GBA!$C98:$N98)/D$10*100</f>
        <v>7093.7619655924309</v>
      </c>
      <c r="M125" s="19" cm="1">
        <f t="array" ref="M125">+SUMPRODUCT($E$11:$P$11/100,GBA!$C98:$N98)/D$11*100</f>
        <v>7068.1185008937628</v>
      </c>
      <c r="N125" s="19" cm="1">
        <f t="array" ref="N125">+SUMPRODUCT($E$12:$P$12/100,GBA!$C98:$N98)/D$12*100</f>
        <v>7043.3130953983336</v>
      </c>
      <c r="O125" s="19" cm="1">
        <f t="array" ref="O125">+SUMPRODUCT(_xlfn.ANCHORARRAY($E$30)/100,$E125:$N125)/$D$14*100</f>
        <v>7076.0393938500001</v>
      </c>
      <c r="Q125" s="24">
        <f t="shared" ref="Q125" si="172">+E125/E124-1</f>
        <v>3.5902782271344691E-2</v>
      </c>
      <c r="R125" s="24">
        <f t="shared" ref="R125" si="173">+F125/F124-1</f>
        <v>3.5237145717699869E-2</v>
      </c>
      <c r="S125" s="24">
        <f t="shared" ref="S125" si="174">+G125/G124-1</f>
        <v>3.7005691362185011E-2</v>
      </c>
      <c r="T125" s="24">
        <f t="shared" ref="T125" si="175">+H125/H124-1</f>
        <v>3.6399881014073321E-2</v>
      </c>
      <c r="U125" s="24">
        <f t="shared" ref="U125" si="176">+I125/I124-1</f>
        <v>3.6638296791962954E-2</v>
      </c>
      <c r="V125" s="24">
        <f t="shared" ref="V125" si="177">+J125/J124-1</f>
        <v>3.7020811552207045E-2</v>
      </c>
      <c r="W125" s="24">
        <f t="shared" ref="W125" si="178">+K125/K124-1</f>
        <v>3.7284097808417904E-2</v>
      </c>
      <c r="X125" s="24">
        <f t="shared" ref="X125" si="179">+L125/L124-1</f>
        <v>3.7690735752679227E-2</v>
      </c>
      <c r="Y125" s="24">
        <f t="shared" ref="Y125" si="180">+M125/M124-1</f>
        <v>3.7307823003520646E-2</v>
      </c>
      <c r="Z125" s="24">
        <f t="shared" ref="Z125" si="181">+N125/N124-1</f>
        <v>3.7895367919377865E-2</v>
      </c>
      <c r="AA125" s="24">
        <f t="shared" ref="AA125" si="182">+O125/O124-1</f>
        <v>3.7179504679414999E-2</v>
      </c>
      <c r="AB125" s="24">
        <f>+GBA!Y98</f>
        <v>3.7177512181158612E-2</v>
      </c>
      <c r="AD125" s="24">
        <f t="shared" ref="AD125" si="183">+E125/E113-1</f>
        <v>2.122146188953836</v>
      </c>
      <c r="AE125" s="24">
        <f t="shared" ref="AE125" si="184">+F125/F113-1</f>
        <v>2.1104509287861339</v>
      </c>
      <c r="AF125" s="24">
        <f t="shared" ref="AF125" si="185">+G125/G113-1</f>
        <v>2.1327212023815099</v>
      </c>
      <c r="AG125" s="24">
        <f t="shared" ref="AG125" si="186">+H125/H113-1</f>
        <v>2.136345920054858</v>
      </c>
      <c r="AH125" s="24">
        <f t="shared" ref="AH125" si="187">+I125/I113-1</f>
        <v>2.1325959998423452</v>
      </c>
      <c r="AI125" s="24">
        <f t="shared" ref="AI125" si="188">+J125/J113-1</f>
        <v>2.1336779168729891</v>
      </c>
      <c r="AJ125" s="24">
        <f t="shared" ref="AJ125" si="189">+K125/K113-1</f>
        <v>2.1450676775479915</v>
      </c>
      <c r="AK125" s="24">
        <f t="shared" ref="AK125" si="190">+L125/L113-1</f>
        <v>2.1463209932399354</v>
      </c>
      <c r="AL125" s="24">
        <f t="shared" ref="AL125" si="191">+M125/M113-1</f>
        <v>2.1491051277270219</v>
      </c>
      <c r="AM125" s="24">
        <f t="shared" ref="AM125" si="192">+N125/N113-1</f>
        <v>2.1452195999744994</v>
      </c>
      <c r="AN125" s="24">
        <f t="shared" ref="AN125" si="193">+O125/O113-1</f>
        <v>2.1399780307651102</v>
      </c>
      <c r="AO125" s="24">
        <f>+GBA!AV98</f>
        <v>2.1400525898072691</v>
      </c>
      <c r="AQ125" s="24">
        <f t="shared" ref="AQ125" si="194">+Q125-Z125</f>
        <v>-1.9925856480331738E-3</v>
      </c>
      <c r="AR125" s="24">
        <f>+AD125-AM125</f>
        <v>-2.3073411020663404E-2</v>
      </c>
      <c r="AS125" s="35">
        <f t="shared" si="124"/>
        <v>45536</v>
      </c>
      <c r="AT125" s="19">
        <f t="shared" si="96"/>
        <v>7137.1147333572762</v>
      </c>
      <c r="AU125" s="19">
        <f t="shared" si="97"/>
        <v>7043.3130953983336</v>
      </c>
      <c r="AV125" s="53">
        <f t="shared" si="109"/>
        <v>0.93801637958942763</v>
      </c>
      <c r="AW125" s="53">
        <f t="shared" si="93"/>
        <v>5.3643797036365015E-2</v>
      </c>
    </row>
    <row r="126" spans="2:49" x14ac:dyDescent="0.25">
      <c r="B126" s="112">
        <f t="shared" si="94"/>
        <v>126</v>
      </c>
      <c r="D126" s="38">
        <f>+GBA!A99</f>
        <v>45566</v>
      </c>
      <c r="E126" s="19" cm="1">
        <f t="array" ref="E126">+SUMPRODUCT($E$3:$P$3/100,GBA!$C99:$N99)/D$3*100</f>
        <v>7319.3791050349446</v>
      </c>
      <c r="F126" s="19" cm="1">
        <f t="array" ref="F126">+SUMPRODUCT($E$4:$P$4/100,GBA!$C99:$N99)/D$4*100</f>
        <v>7303.9055945808632</v>
      </c>
      <c r="G126" s="19" cm="1">
        <f t="array" ref="G126">+SUMPRODUCT($E$5:$P$5/100,GBA!$C99:$N99)/D$5*100</f>
        <v>7266.5391102846525</v>
      </c>
      <c r="H126" s="19" cm="1">
        <f t="array" ref="H126">+SUMPRODUCT($E$6:$P$6/100,GBA!$C99:$N99)/D$6*100</f>
        <v>7241.015248186297</v>
      </c>
      <c r="I126" s="19" cm="1">
        <f t="array" ref="I126">+SUMPRODUCT($E$7:$P$7/100,GBA!$C99:$N99)/D$7*100</f>
        <v>7304.2038199390845</v>
      </c>
      <c r="J126" s="19" cm="1">
        <f t="array" ref="J126">+SUMPRODUCT($E$8:$P$8/100,GBA!$C99:$N99)/D$8*100</f>
        <v>7267.0170899513651</v>
      </c>
      <c r="K126" s="19" cm="1">
        <f t="array" ref="K126">+SUMPRODUCT($E$9:$P$9/100,GBA!$C99:$N99)/D$9*100</f>
        <v>7287.1789747437906</v>
      </c>
      <c r="L126" s="19" cm="1">
        <f t="array" ref="L126">+SUMPRODUCT($E$10:$P$10/100,GBA!$C99:$N99)/D$10*100</f>
        <v>7296.1839255573168</v>
      </c>
      <c r="M126" s="19" cm="1">
        <f t="array" ref="M126">+SUMPRODUCT($E$11:$P$11/100,GBA!$C99:$N99)/D$11*100</f>
        <v>7273.3616022942642</v>
      </c>
      <c r="N126" s="19" cm="1">
        <f t="array" ref="N126">+SUMPRODUCT($E$12:$P$12/100,GBA!$C99:$N99)/D$12*100</f>
        <v>7255.8055121650586</v>
      </c>
      <c r="O126" s="19" cm="1">
        <f t="array" ref="O126">+SUMPRODUCT(_xlfn.ANCHORARRAY($E$30)/100,$E126:$N126)/$D$14*100</f>
        <v>7275.5965798100005</v>
      </c>
      <c r="Q126" s="24">
        <f t="shared" ref="Q126:Q127" si="195">+E126/E125-1</f>
        <v>2.5537542618700781E-2</v>
      </c>
      <c r="R126" s="24">
        <f t="shared" ref="R126:R127" si="196">+F126/F125-1</f>
        <v>2.5574199517471197E-2</v>
      </c>
      <c r="S126" s="24">
        <f t="shared" ref="S126:S127" si="197">+G126/G125-1</f>
        <v>2.6984575673182132E-2</v>
      </c>
      <c r="T126" s="24">
        <f t="shared" ref="T126:T127" si="198">+H126/H125-1</f>
        <v>2.658873250579763E-2</v>
      </c>
      <c r="U126" s="24">
        <f t="shared" ref="U126:U127" si="199">+I126/I125-1</f>
        <v>2.7173682032675117E-2</v>
      </c>
      <c r="V126" s="24">
        <f t="shared" ref="V126:V127" si="200">+J126/J125-1</f>
        <v>2.7324384553541803E-2</v>
      </c>
      <c r="W126" s="24">
        <f t="shared" ref="W126:W127" si="201">+K126/K125-1</f>
        <v>2.7577180570015569E-2</v>
      </c>
      <c r="X126" s="24">
        <f t="shared" ref="X126:X127" si="202">+L126/L125-1</f>
        <v>2.8535206135575697E-2</v>
      </c>
      <c r="Y126" s="24">
        <f t="shared" ref="Y126:Y127" si="203">+M126/M125-1</f>
        <v>2.9037869324707533E-2</v>
      </c>
      <c r="Z126" s="24">
        <f t="shared" ref="Z126:Z127" si="204">+N126/N125-1</f>
        <v>3.0169383909051994E-2</v>
      </c>
      <c r="AA126" s="24">
        <f t="shared" ref="AA126:AA127" si="205">+O126/O125-1</f>
        <v>2.8201819528229644E-2</v>
      </c>
      <c r="AB126" s="24">
        <f>+GBA!Y99</f>
        <v>2.8202663042794729E-2</v>
      </c>
      <c r="AD126" s="24">
        <f t="shared" ref="AD126:AD127" si="206">+E126/E114-1</f>
        <v>1.9424679409265928</v>
      </c>
      <c r="AE126" s="24">
        <f t="shared" ref="AE126:AE127" si="207">+F126/F114-1</f>
        <v>1.9310099096818294</v>
      </c>
      <c r="AF126" s="24">
        <f t="shared" ref="AF126:AF127" si="208">+G126/G114-1</f>
        <v>1.9581616538969406</v>
      </c>
      <c r="AG126" s="24">
        <f t="shared" ref="AG126:AG127" si="209">+H126/H114-1</f>
        <v>1.9603987006336445</v>
      </c>
      <c r="AH126" s="24">
        <f t="shared" ref="AH126:AH127" si="210">+I126/I114-1</f>
        <v>1.9588921977973097</v>
      </c>
      <c r="AI126" s="24">
        <f t="shared" ref="AI126:AI127" si="211">+J126/J114-1</f>
        <v>1.9616368946407543</v>
      </c>
      <c r="AJ126" s="24">
        <f t="shared" ref="AJ126:AJ127" si="212">+K126/K114-1</f>
        <v>1.9766151491409021</v>
      </c>
      <c r="AK126" s="24">
        <f t="shared" ref="AK126:AK127" si="213">+L126/L114-1</f>
        <v>1.9822869930312241</v>
      </c>
      <c r="AL126" s="24">
        <f t="shared" ref="AL126:AL127" si="214">+M126/M114-1</f>
        <v>1.986380487149197</v>
      </c>
      <c r="AM126" s="24">
        <f t="shared" ref="AM126:AM127" si="215">+N126/N114-1</f>
        <v>1.9859033982627032</v>
      </c>
      <c r="AN126" s="24">
        <f t="shared" ref="AN126:AN127" si="216">+O126/O114-1</f>
        <v>1.9725120961118807</v>
      </c>
      <c r="AO126" s="24">
        <f>+GBA!AV99</f>
        <v>1.9725887565805196</v>
      </c>
      <c r="AQ126" s="24">
        <f t="shared" ref="AQ126:AQ127" si="217">+Q126-Z126</f>
        <v>-4.6318412903512129E-3</v>
      </c>
      <c r="AR126" s="24">
        <f t="shared" ref="AR126:AR127" si="218">+AD126-AM126</f>
        <v>-4.3435457336110428E-2</v>
      </c>
      <c r="AS126" s="35">
        <f t="shared" ref="AS126:AS127" si="219">+D126</f>
        <v>45566</v>
      </c>
      <c r="AT126" s="19">
        <f t="shared" ref="AT126:AT127" si="220">+E126</f>
        <v>7319.3791050349446</v>
      </c>
      <c r="AU126" s="19">
        <f t="shared" ref="AU126:AU127" si="221">+N126</f>
        <v>7255.8055121650586</v>
      </c>
      <c r="AV126" s="53">
        <f t="shared" si="109"/>
        <v>0.63573592869886397</v>
      </c>
      <c r="AW126" s="53">
        <f t="shared" si="93"/>
        <v>-2.6114978622310048E-2</v>
      </c>
    </row>
    <row r="127" spans="2:49" x14ac:dyDescent="0.25">
      <c r="B127" s="112">
        <f t="shared" si="94"/>
        <v>127</v>
      </c>
      <c r="D127" s="38">
        <f>+GBA!A100</f>
        <v>45597</v>
      </c>
      <c r="E127" s="19" cm="1">
        <f t="array" ref="E127">+SUMPRODUCT($E$3:$P$3/100,GBA!$C100:$N100)/D$3*100</f>
        <v>7485.8660407426723</v>
      </c>
      <c r="F127" s="19" cm="1">
        <f t="array" ref="F127">+SUMPRODUCT($E$4:$P$4/100,GBA!$C100:$N100)/D$4*100</f>
        <v>7469.6986875104003</v>
      </c>
      <c r="G127" s="19" cm="1">
        <f t="array" ref="G127">+SUMPRODUCT($E$5:$P$5/100,GBA!$C100:$N100)/D$5*100</f>
        <v>7442.5895347226715</v>
      </c>
      <c r="H127" s="19" cm="1">
        <f t="array" ref="H127">+SUMPRODUCT($E$6:$P$6/100,GBA!$C100:$N100)/D$6*100</f>
        <v>7422.4645310457445</v>
      </c>
      <c r="I127" s="19" cm="1">
        <f t="array" ref="I127">+SUMPRODUCT($E$7:$P$7/100,GBA!$C100:$N100)/D$7*100</f>
        <v>7482.3665736278199</v>
      </c>
      <c r="J127" s="19" cm="1">
        <f t="array" ref="J127">+SUMPRODUCT($E$8:$P$8/100,GBA!$C100:$N100)/D$8*100</f>
        <v>7449.1784549976601</v>
      </c>
      <c r="K127" s="19" cm="1">
        <f t="array" ref="K127">+SUMPRODUCT($E$9:$P$9/100,GBA!$C100:$N100)/D$9*100</f>
        <v>7477.6504544289783</v>
      </c>
      <c r="L127" s="19" cm="1">
        <f t="array" ref="L127">+SUMPRODUCT($E$10:$P$10/100,GBA!$C100:$N100)/D$10*100</f>
        <v>7490.1702344145788</v>
      </c>
      <c r="M127" s="19" cm="1">
        <f t="array" ref="M127">+SUMPRODUCT($E$11:$P$11/100,GBA!$C100:$N100)/D$11*100</f>
        <v>7468.697178677905</v>
      </c>
      <c r="N127" s="19" cm="1">
        <f t="array" ref="N127">+SUMPRODUCT($E$12:$P$12/100,GBA!$C100:$N100)/D$12*100</f>
        <v>7458.3836412342516</v>
      </c>
      <c r="O127" s="19" cm="1">
        <f t="array" ref="O127">+SUMPRODUCT(_xlfn.ANCHORARRAY($E$30)/100,$E127:$N127)/$D$14*100</f>
        <v>7464.8573838499997</v>
      </c>
      <c r="Q127" s="24">
        <f t="shared" si="195"/>
        <v>2.2746046258650843E-2</v>
      </c>
      <c r="R127" s="24">
        <f t="shared" si="196"/>
        <v>2.2699238206548955E-2</v>
      </c>
      <c r="S127" s="24">
        <f t="shared" si="197"/>
        <v>2.4227547910510294E-2</v>
      </c>
      <c r="T127" s="24">
        <f t="shared" si="198"/>
        <v>2.5058541743147922E-2</v>
      </c>
      <c r="U127" s="24">
        <f t="shared" si="199"/>
        <v>2.4391810261699565E-2</v>
      </c>
      <c r="V127" s="24">
        <f t="shared" si="200"/>
        <v>2.5066868949322085E-2</v>
      </c>
      <c r="W127" s="24">
        <f t="shared" si="201"/>
        <v>2.6137889620295063E-2</v>
      </c>
      <c r="X127" s="24">
        <f t="shared" si="202"/>
        <v>2.6587365510038818E-2</v>
      </c>
      <c r="Y127" s="24">
        <f t="shared" si="203"/>
        <v>2.6856299337850276E-2</v>
      </c>
      <c r="Z127" s="24">
        <f t="shared" si="204"/>
        <v>2.791945411568042E-2</v>
      </c>
      <c r="AA127" s="24">
        <f t="shared" si="205"/>
        <v>2.6013097615280589E-2</v>
      </c>
      <c r="AB127" s="24">
        <f>+GBA!Y100</f>
        <v>2.6013303472445681E-2</v>
      </c>
      <c r="AD127" s="24">
        <f t="shared" si="206"/>
        <v>1.6556990090111028</v>
      </c>
      <c r="AE127" s="24">
        <f t="shared" si="207"/>
        <v>1.6438864926623569</v>
      </c>
      <c r="AF127" s="24">
        <f t="shared" si="208"/>
        <v>1.6799078072895126</v>
      </c>
      <c r="AG127" s="24">
        <f t="shared" si="209"/>
        <v>1.6868725850071202</v>
      </c>
      <c r="AH127" s="24">
        <f t="shared" si="210"/>
        <v>1.6796047245114805</v>
      </c>
      <c r="AI127" s="24">
        <f t="shared" si="211"/>
        <v>1.6880176374852969</v>
      </c>
      <c r="AJ127" s="24">
        <f t="shared" si="212"/>
        <v>1.7059791459957765</v>
      </c>
      <c r="AK127" s="24">
        <f t="shared" si="213"/>
        <v>1.7121681488740044</v>
      </c>
      <c r="AL127" s="24">
        <f t="shared" si="214"/>
        <v>1.7167064587708638</v>
      </c>
      <c r="AM127" s="24">
        <f t="shared" si="215"/>
        <v>1.7246306771998832</v>
      </c>
      <c r="AN127" s="24">
        <f t="shared" si="216"/>
        <v>1.7012436619481912</v>
      </c>
      <c r="AO127" s="24">
        <f>+GBA!AV100</f>
        <v>1.7012999039239207</v>
      </c>
      <c r="AQ127" s="24">
        <f t="shared" si="217"/>
        <v>-5.1734078570295772E-3</v>
      </c>
      <c r="AR127" s="24">
        <f t="shared" si="218"/>
        <v>-6.8931668188780382E-2</v>
      </c>
      <c r="AS127" s="35">
        <f t="shared" si="219"/>
        <v>45597</v>
      </c>
      <c r="AT127" s="19">
        <f t="shared" si="220"/>
        <v>7485.8660407426723</v>
      </c>
      <c r="AU127" s="19">
        <f t="shared" si="221"/>
        <v>7458.3836412342516</v>
      </c>
      <c r="AV127" s="53">
        <f t="shared" si="109"/>
        <v>0.27482399508420485</v>
      </c>
      <c r="AW127" s="53">
        <f t="shared" si="93"/>
        <v>-0.12005725354914887</v>
      </c>
    </row>
    <row r="128" spans="2:49" x14ac:dyDescent="0.25">
      <c r="B128" s="112">
        <f t="shared" si="94"/>
        <v>128</v>
      </c>
      <c r="D128" s="38">
        <f>+GBA!A101</f>
        <v>45627</v>
      </c>
      <c r="E128" s="19" cm="1">
        <f t="array" ref="E128">+SUMPRODUCT($E$3:$P$3/100,GBA!$C101:$N101)/D$3*100</f>
        <v>7693.7491770419856</v>
      </c>
      <c r="F128" s="19" cm="1">
        <f t="array" ref="F128">+SUMPRODUCT($E$4:$P$4/100,GBA!$C101:$N101)/D$4*100</f>
        <v>7675.4052330748636</v>
      </c>
      <c r="G128" s="19" cm="1">
        <f t="array" ref="G128">+SUMPRODUCT($E$5:$P$5/100,GBA!$C101:$N101)/D$5*100</f>
        <v>7654.1662141523957</v>
      </c>
      <c r="H128" s="19" cm="1">
        <f t="array" ref="H128">+SUMPRODUCT($E$6:$P$6/100,GBA!$C101:$N101)/D$6*100</f>
        <v>7629.0612913711248</v>
      </c>
      <c r="I128" s="19" cm="1">
        <f t="array" ref="I128">+SUMPRODUCT($E$7:$P$7/100,GBA!$C101:$N101)/D$7*100</f>
        <v>7697.2995934637102</v>
      </c>
      <c r="J128" s="19" cm="1">
        <f t="array" ref="J128">+SUMPRODUCT($E$8:$P$8/100,GBA!$C101:$N101)/D$8*100</f>
        <v>7661.6845180928312</v>
      </c>
      <c r="K128" s="19" cm="1">
        <f t="array" ref="K128">+SUMPRODUCT($E$9:$P$9/100,GBA!$C101:$N101)/D$9*100</f>
        <v>7689.3010466897276</v>
      </c>
      <c r="L128" s="19" cm="1">
        <f t="array" ref="L128">+SUMPRODUCT($E$10:$P$10/100,GBA!$C101:$N101)/D$10*100</f>
        <v>7704.7859469434006</v>
      </c>
      <c r="M128" s="19" cm="1">
        <f t="array" ref="M128">+SUMPRODUCT($E$11:$P$11/100,GBA!$C101:$N101)/D$11*100</f>
        <v>7685.773610360262</v>
      </c>
      <c r="N128" s="19" cm="1">
        <f t="array" ref="N128">+SUMPRODUCT($E$12:$P$12/100,GBA!$C101:$N101)/D$12*100</f>
        <v>7676.3941194975987</v>
      </c>
      <c r="O128" s="19" cm="1">
        <f t="array" ref="O128">+SUMPRODUCT(_xlfn.ANCHORARRAY($E$30)/100,$E128:$N128)/$D$14*100</f>
        <v>7678.7479894800017</v>
      </c>
      <c r="Q128" s="24">
        <f t="shared" ref="Q128" si="222">+E128/E127-1</f>
        <v>2.7770085006582512E-2</v>
      </c>
      <c r="R128" s="24">
        <f t="shared" ref="R128" si="223">+F128/F127-1</f>
        <v>2.7538800983821776E-2</v>
      </c>
      <c r="S128" s="24">
        <f t="shared" ref="S128" si="224">+G128/G127-1</f>
        <v>2.8427831259890679E-2</v>
      </c>
      <c r="T128" s="24">
        <f t="shared" ref="T128" si="225">+H128/H127-1</f>
        <v>2.7833984178873949E-2</v>
      </c>
      <c r="U128" s="24">
        <f t="shared" ref="U128" si="226">+I128/I127-1</f>
        <v>2.8725272642139421E-2</v>
      </c>
      <c r="V128" s="24">
        <f t="shared" ref="V128" si="227">+J128/J127-1</f>
        <v>2.8527449621320367E-2</v>
      </c>
      <c r="W128" s="24">
        <f t="shared" ref="W128" si="228">+K128/K127-1</f>
        <v>2.8304424437944897E-2</v>
      </c>
      <c r="X128" s="24">
        <f t="shared" ref="X128" si="229">+L128/L127-1</f>
        <v>2.8652981949961687E-2</v>
      </c>
      <c r="Y128" s="24">
        <f t="shared" ref="Y128" si="230">+M128/M127-1</f>
        <v>2.9064832391662687E-2</v>
      </c>
      <c r="Z128" s="24">
        <f t="shared" ref="Z128" si="231">+N128/N127-1</f>
        <v>2.9230258022403088E-2</v>
      </c>
      <c r="AA128" s="24">
        <f t="shared" ref="AA128" si="232">+O128/O127-1</f>
        <v>2.8653006297581607E-2</v>
      </c>
      <c r="AB128" s="24">
        <f>+GBA!Y101</f>
        <v>2.8655273911321277E-2</v>
      </c>
      <c r="AD128" s="24">
        <f t="shared" ref="AD128" si="233">+E128/E116-1</f>
        <v>1.1756187581532624</v>
      </c>
      <c r="AE128" s="24">
        <f t="shared" ref="AE128" si="234">+F128/F116-1</f>
        <v>1.1648955642469825</v>
      </c>
      <c r="AF128" s="24">
        <f t="shared" ref="AF128" si="235">+G128/G116-1</f>
        <v>1.2054169742293284</v>
      </c>
      <c r="AG128" s="24">
        <f t="shared" ref="AG128" si="236">+H128/H116-1</f>
        <v>1.2052690620101729</v>
      </c>
      <c r="AH128" s="24">
        <f t="shared" ref="AH128" si="237">+I128/I116-1</f>
        <v>1.2018446106889895</v>
      </c>
      <c r="AI128" s="24">
        <f t="shared" ref="AI128" si="238">+J128/J116-1</f>
        <v>1.2146961275356971</v>
      </c>
      <c r="AJ128" s="24">
        <f t="shared" ref="AJ128" si="239">+K128/K116-1</f>
        <v>1.2225785331580097</v>
      </c>
      <c r="AK128" s="24">
        <f t="shared" ref="AK128" si="240">+L128/L116-1</f>
        <v>1.2297527438175933</v>
      </c>
      <c r="AL128" s="24">
        <f t="shared" ref="AL128" si="241">+M128/M116-1</f>
        <v>1.2368861599340248</v>
      </c>
      <c r="AM128" s="24">
        <f t="shared" ref="AM128" si="242">+N128/N116-1</f>
        <v>1.2436798336636303</v>
      </c>
      <c r="AN128" s="24">
        <f t="shared" ref="AN128" si="243">+O128/O116-1</f>
        <v>1.2214156702703001</v>
      </c>
      <c r="AO128" s="24">
        <f>+GBA!AV101</f>
        <v>1.221454569818702</v>
      </c>
      <c r="AQ128" s="24">
        <f t="shared" ref="AQ128" si="244">+Q128-Z128</f>
        <v>-1.4601730158205761E-3</v>
      </c>
      <c r="AR128" s="24">
        <f t="shared" ref="AR128" si="245">+AD128-AM128</f>
        <v>-6.8061075510367885E-2</v>
      </c>
      <c r="AS128" s="35">
        <f t="shared" ref="AS128" si="246">+D128</f>
        <v>45627</v>
      </c>
      <c r="AT128" s="19">
        <f t="shared" ref="AT128" si="247">+E128</f>
        <v>7693.7491770419856</v>
      </c>
      <c r="AU128" s="19">
        <f t="shared" ref="AU128" si="248">+N128</f>
        <v>7676.3941194975987</v>
      </c>
      <c r="AV128" s="53">
        <f t="shared" si="109"/>
        <v>0.17355057544386909</v>
      </c>
      <c r="AW128" s="53">
        <f t="shared" si="93"/>
        <v>-0.15047401385796633</v>
      </c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E29:N29"/>
    <mergeCell ref="B16:D16"/>
    <mergeCell ref="Q29:Z29"/>
    <mergeCell ref="AD29:AM29"/>
    <mergeCell ref="E1:P1"/>
  </mergeCells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B97C-0D84-444D-8118-F9A22A7E70F7}">
  <sheetPr codeName="Hoja10"/>
  <dimension ref="A1:AW258"/>
  <sheetViews>
    <sheetView zoomScale="83" workbookViewId="0">
      <pane xSplit="4" ySplit="31" topLeftCell="E125" activePane="bottomRight" state="frozen"/>
      <selection pane="topRight" activeCell="E1" sqref="E1"/>
      <selection pane="bottomLeft" activeCell="A32" sqref="A32"/>
      <selection pane="bottomRight" activeCell="D128" sqref="D128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1" t="s">
        <v>190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25" t="str">
        <f>+B18</f>
        <v>Pampeana</v>
      </c>
      <c r="C3" s="25">
        <v>1</v>
      </c>
      <c r="D3" s="93">
        <f>+SUM(E3:P3)</f>
        <v>1.5976653283784752</v>
      </c>
      <c r="E3" s="94">
        <f>+E18/E$15*E$16</f>
        <v>0.67382898813019587</v>
      </c>
      <c r="F3" s="94">
        <f t="shared" ref="F3:P3" si="0">+F18/F$15*F$16</f>
        <v>7.8439423166025424E-2</v>
      </c>
      <c r="G3" s="94">
        <f t="shared" si="0"/>
        <v>0.17191659598946959</v>
      </c>
      <c r="H3" s="94">
        <f t="shared" si="0"/>
        <v>0.13088814394641279</v>
      </c>
      <c r="I3" s="94">
        <f t="shared" si="0"/>
        <v>6.6445494981134667E-2</v>
      </c>
      <c r="J3" s="94">
        <f t="shared" si="0"/>
        <v>6.7518481554758411E-2</v>
      </c>
      <c r="K3" s="94">
        <f t="shared" si="0"/>
        <v>9.5469745582394974E-2</v>
      </c>
      <c r="L3" s="94">
        <f t="shared" si="0"/>
        <v>3.8803802777055647E-2</v>
      </c>
      <c r="M3" s="94">
        <f t="shared" si="0"/>
        <v>0.10979015154768094</v>
      </c>
      <c r="N3" s="94">
        <f t="shared" si="0"/>
        <v>1.4534376222158384E-2</v>
      </c>
      <c r="O3" s="94">
        <f t="shared" si="0"/>
        <v>9.3903944852392521E-2</v>
      </c>
      <c r="P3" s="94">
        <f t="shared" si="0"/>
        <v>5.6126179628795861E-2</v>
      </c>
    </row>
    <row r="4" spans="2:16" s="25" customFormat="1" x14ac:dyDescent="0.25">
      <c r="B4" s="25" t="str">
        <f t="shared" ref="B4:B12" si="1">+B19</f>
        <v>Pampeana</v>
      </c>
      <c r="C4" s="25">
        <v>2</v>
      </c>
      <c r="D4" s="93">
        <f t="shared" ref="D4:D12" si="2">+SUM(E4:P4)</f>
        <v>2.041444283542126</v>
      </c>
      <c r="E4" s="94">
        <f t="shared" ref="E4:P12" si="3">+E19/E$15*E$16</f>
        <v>0.79219624189069793</v>
      </c>
      <c r="F4" s="94">
        <f t="shared" si="3"/>
        <v>7.0204658726548061E-2</v>
      </c>
      <c r="G4" s="94">
        <f t="shared" si="3"/>
        <v>0.22740442692134183</v>
      </c>
      <c r="H4" s="94">
        <f t="shared" si="3"/>
        <v>0.17530027857658501</v>
      </c>
      <c r="I4" s="94">
        <f t="shared" si="3"/>
        <v>0.10218624308720946</v>
      </c>
      <c r="J4" s="94">
        <f t="shared" si="3"/>
        <v>0.14118083932886666</v>
      </c>
      <c r="K4" s="94">
        <f t="shared" si="3"/>
        <v>0.1617807628448969</v>
      </c>
      <c r="L4" s="94">
        <f t="shared" si="3"/>
        <v>5.6615903124460805E-2</v>
      </c>
      <c r="M4" s="94">
        <f t="shared" si="3"/>
        <v>0.13188949041503945</v>
      </c>
      <c r="N4" s="94">
        <f t="shared" si="3"/>
        <v>2.5471950420504451E-2</v>
      </c>
      <c r="O4" s="94">
        <f t="shared" si="3"/>
        <v>0.1021994072023833</v>
      </c>
      <c r="P4" s="94">
        <f t="shared" si="3"/>
        <v>5.5014081003592549E-2</v>
      </c>
    </row>
    <row r="5" spans="2:16" s="25" customFormat="1" x14ac:dyDescent="0.25">
      <c r="B5" s="25" t="str">
        <f t="shared" si="1"/>
        <v>Pampeana</v>
      </c>
      <c r="C5" s="25">
        <v>3</v>
      </c>
      <c r="D5" s="93">
        <f t="shared" si="2"/>
        <v>2.3530515640715342</v>
      </c>
      <c r="E5" s="94">
        <f t="shared" si="3"/>
        <v>0.82085856622632014</v>
      </c>
      <c r="F5" s="94">
        <f t="shared" si="3"/>
        <v>9.8868324024551743E-2</v>
      </c>
      <c r="G5" s="94">
        <f t="shared" si="3"/>
        <v>0.24776414374853598</v>
      </c>
      <c r="H5" s="94">
        <f t="shared" si="3"/>
        <v>0.23118328577867542</v>
      </c>
      <c r="I5" s="94">
        <f t="shared" si="3"/>
        <v>0.11220932544930458</v>
      </c>
      <c r="J5" s="94">
        <f t="shared" si="3"/>
        <v>0.13913479876486598</v>
      </c>
      <c r="K5" s="94">
        <f t="shared" si="3"/>
        <v>0.20716304503706748</v>
      </c>
      <c r="L5" s="94">
        <f t="shared" si="3"/>
        <v>7.6110904901559626E-2</v>
      </c>
      <c r="M5" s="94">
        <f t="shared" si="3"/>
        <v>0.15420527772837372</v>
      </c>
      <c r="N5" s="94">
        <f t="shared" si="3"/>
        <v>3.4960190801388354E-2</v>
      </c>
      <c r="O5" s="94">
        <f t="shared" si="3"/>
        <v>0.14655946228974173</v>
      </c>
      <c r="P5" s="94">
        <f t="shared" si="3"/>
        <v>8.4034239321149382E-2</v>
      </c>
    </row>
    <row r="6" spans="2:16" s="25" customFormat="1" x14ac:dyDescent="0.25">
      <c r="B6" s="25" t="str">
        <f t="shared" si="1"/>
        <v>Pampeana</v>
      </c>
      <c r="C6" s="25">
        <v>4</v>
      </c>
      <c r="D6" s="93">
        <f t="shared" si="2"/>
        <v>2.5273063465234213</v>
      </c>
      <c r="E6" s="94">
        <f t="shared" si="3"/>
        <v>0.83342230505030279</v>
      </c>
      <c r="F6" s="94">
        <f t="shared" si="3"/>
        <v>0.11373074020437109</v>
      </c>
      <c r="G6" s="94">
        <f t="shared" si="3"/>
        <v>0.2958535339245269</v>
      </c>
      <c r="H6" s="94">
        <f t="shared" si="3"/>
        <v>0.1938220354311217</v>
      </c>
      <c r="I6" s="94">
        <f t="shared" si="3"/>
        <v>0.1313501221919201</v>
      </c>
      <c r="J6" s="94">
        <f t="shared" si="3"/>
        <v>0.15948758249979503</v>
      </c>
      <c r="K6" s="94">
        <f t="shared" si="3"/>
        <v>0.23613273190476539</v>
      </c>
      <c r="L6" s="94">
        <f t="shared" si="3"/>
        <v>7.4419163580117756E-2</v>
      </c>
      <c r="M6" s="94">
        <f t="shared" si="3"/>
        <v>0.19092358893924716</v>
      </c>
      <c r="N6" s="94">
        <f t="shared" si="3"/>
        <v>3.6220993390562763E-2</v>
      </c>
      <c r="O6" s="94">
        <f t="shared" si="3"/>
        <v>0.17822166770245873</v>
      </c>
      <c r="P6" s="94">
        <f t="shared" si="3"/>
        <v>8.3721881704231157E-2</v>
      </c>
    </row>
    <row r="7" spans="2:16" s="25" customFormat="1" x14ac:dyDescent="0.25">
      <c r="B7" s="25" t="str">
        <f t="shared" si="1"/>
        <v>Pampeana</v>
      </c>
      <c r="C7" s="25">
        <v>5</v>
      </c>
      <c r="D7" s="93">
        <f t="shared" si="2"/>
        <v>3.034026452164257</v>
      </c>
      <c r="E7" s="94">
        <f t="shared" si="3"/>
        <v>0.9340599403306229</v>
      </c>
      <c r="F7" s="94">
        <f t="shared" si="3"/>
        <v>0.11968921182503106</v>
      </c>
      <c r="G7" s="94">
        <f t="shared" si="3"/>
        <v>0.33450189246842743</v>
      </c>
      <c r="H7" s="94">
        <f t="shared" si="3"/>
        <v>0.26706506154982018</v>
      </c>
      <c r="I7" s="94">
        <f t="shared" si="3"/>
        <v>0.1425215577489449</v>
      </c>
      <c r="J7" s="94">
        <f t="shared" si="3"/>
        <v>0.28431148393459954</v>
      </c>
      <c r="K7" s="94">
        <f t="shared" si="3"/>
        <v>0.29108541514434833</v>
      </c>
      <c r="L7" s="94">
        <f t="shared" si="3"/>
        <v>9.406230392530264E-2</v>
      </c>
      <c r="M7" s="94">
        <f t="shared" si="3"/>
        <v>0.19654816319492593</v>
      </c>
      <c r="N7" s="94">
        <f t="shared" si="3"/>
        <v>4.0802464764876284E-2</v>
      </c>
      <c r="O7" s="94">
        <f t="shared" si="3"/>
        <v>0.2197109722770958</v>
      </c>
      <c r="P7" s="94">
        <f t="shared" si="3"/>
        <v>0.10966798500026195</v>
      </c>
    </row>
    <row r="8" spans="2:16" s="25" customFormat="1" x14ac:dyDescent="0.25">
      <c r="B8" s="25" t="str">
        <f t="shared" si="1"/>
        <v>Pampeana</v>
      </c>
      <c r="C8" s="25">
        <v>6</v>
      </c>
      <c r="D8" s="93">
        <f t="shared" si="2"/>
        <v>3.3562390747835154</v>
      </c>
      <c r="E8" s="94">
        <f t="shared" si="3"/>
        <v>1.035138018563178</v>
      </c>
      <c r="F8" s="94">
        <f t="shared" si="3"/>
        <v>0.11955297863719468</v>
      </c>
      <c r="G8" s="94">
        <f t="shared" si="3"/>
        <v>0.35527178226923573</v>
      </c>
      <c r="H8" s="94">
        <f t="shared" si="3"/>
        <v>0.29581513011628147</v>
      </c>
      <c r="I8" s="94">
        <f t="shared" si="3"/>
        <v>0.19825193555805901</v>
      </c>
      <c r="J8" s="94">
        <f t="shared" si="3"/>
        <v>0.27586849038470063</v>
      </c>
      <c r="K8" s="94">
        <f t="shared" si="3"/>
        <v>0.3296471804106394</v>
      </c>
      <c r="L8" s="94">
        <f t="shared" si="3"/>
        <v>9.660993820511625E-2</v>
      </c>
      <c r="M8" s="94">
        <f t="shared" si="3"/>
        <v>0.23970747701033401</v>
      </c>
      <c r="N8" s="94">
        <f t="shared" si="3"/>
        <v>5.452233732275525E-2</v>
      </c>
      <c r="O8" s="94">
        <f t="shared" si="3"/>
        <v>0.24415349723054985</v>
      </c>
      <c r="P8" s="94">
        <f t="shared" si="3"/>
        <v>0.1117003090754709</v>
      </c>
    </row>
    <row r="9" spans="2:16" s="25" customFormat="1" x14ac:dyDescent="0.25">
      <c r="B9" s="25" t="str">
        <f t="shared" si="1"/>
        <v>Pampeana</v>
      </c>
      <c r="C9" s="25">
        <v>7</v>
      </c>
      <c r="D9" s="93">
        <f t="shared" si="2"/>
        <v>3.4671260538869433</v>
      </c>
      <c r="E9" s="94">
        <f t="shared" si="3"/>
        <v>0.99921648604901325</v>
      </c>
      <c r="F9" s="94">
        <f t="shared" si="3"/>
        <v>0.11069765261347132</v>
      </c>
      <c r="G9" s="94">
        <f t="shared" si="3"/>
        <v>0.33993397158459826</v>
      </c>
      <c r="H9" s="94">
        <f t="shared" si="3"/>
        <v>0.3265300381030628</v>
      </c>
      <c r="I9" s="94">
        <f t="shared" si="3"/>
        <v>0.18016165181050373</v>
      </c>
      <c r="J9" s="94">
        <f t="shared" si="3"/>
        <v>0.32094896787986382</v>
      </c>
      <c r="K9" s="94">
        <f t="shared" si="3"/>
        <v>0.38772334570693551</v>
      </c>
      <c r="L9" s="94">
        <f t="shared" si="3"/>
        <v>0.10029797482549048</v>
      </c>
      <c r="M9" s="94">
        <f t="shared" si="3"/>
        <v>0.23834976932399057</v>
      </c>
      <c r="N9" s="94">
        <f t="shared" si="3"/>
        <v>7.1306411184533625E-2</v>
      </c>
      <c r="O9" s="94">
        <f t="shared" si="3"/>
        <v>0.26717117254505129</v>
      </c>
      <c r="P9" s="94">
        <f t="shared" si="3"/>
        <v>0.12478861226042877</v>
      </c>
    </row>
    <row r="10" spans="2:16" s="25" customFormat="1" x14ac:dyDescent="0.25">
      <c r="B10" s="25" t="str">
        <f t="shared" si="1"/>
        <v>Pampeana</v>
      </c>
      <c r="C10" s="25">
        <v>8</v>
      </c>
      <c r="D10" s="93">
        <f t="shared" si="2"/>
        <v>4.0387757373508535</v>
      </c>
      <c r="E10" s="94">
        <f t="shared" si="3"/>
        <v>1.0804282888449055</v>
      </c>
      <c r="F10" s="94">
        <f t="shared" si="3"/>
        <v>0.15168561020143087</v>
      </c>
      <c r="G10" s="94">
        <f t="shared" si="3"/>
        <v>0.42422316127020299</v>
      </c>
      <c r="H10" s="94">
        <f t="shared" si="3"/>
        <v>0.3234765920594922</v>
      </c>
      <c r="I10" s="94">
        <f t="shared" si="3"/>
        <v>0.31252617381050407</v>
      </c>
      <c r="J10" s="94">
        <f t="shared" si="3"/>
        <v>0.30214194813993855</v>
      </c>
      <c r="K10" s="94">
        <f t="shared" si="3"/>
        <v>0.47253067498880652</v>
      </c>
      <c r="L10" s="94">
        <f t="shared" si="3"/>
        <v>0.11911303690353679</v>
      </c>
      <c r="M10" s="94">
        <f t="shared" si="3"/>
        <v>0.30088288039098371</v>
      </c>
      <c r="N10" s="94">
        <f t="shared" si="3"/>
        <v>6.4314746836174122E-2</v>
      </c>
      <c r="O10" s="94">
        <f t="shared" si="3"/>
        <v>0.34642422346482554</v>
      </c>
      <c r="P10" s="94">
        <f t="shared" si="3"/>
        <v>0.1410284004400523</v>
      </c>
    </row>
    <row r="11" spans="2:16" s="25" customFormat="1" x14ac:dyDescent="0.25">
      <c r="B11" s="25" t="str">
        <f t="shared" si="1"/>
        <v>Pampeana</v>
      </c>
      <c r="C11" s="25">
        <v>9</v>
      </c>
      <c r="D11" s="93">
        <f t="shared" si="2"/>
        <v>4.9167187708241897</v>
      </c>
      <c r="E11" s="94">
        <f t="shared" si="3"/>
        <v>1.1289715826078983</v>
      </c>
      <c r="F11" s="94">
        <f t="shared" si="3"/>
        <v>0.18419165912811319</v>
      </c>
      <c r="G11" s="94">
        <f t="shared" si="3"/>
        <v>0.48824161345093203</v>
      </c>
      <c r="H11" s="94">
        <f t="shared" si="3"/>
        <v>0.44032413403274434</v>
      </c>
      <c r="I11" s="94">
        <f t="shared" si="3"/>
        <v>0.32496930121064299</v>
      </c>
      <c r="J11" s="94">
        <f t="shared" si="3"/>
        <v>0.47787945881247834</v>
      </c>
      <c r="K11" s="94">
        <f t="shared" si="3"/>
        <v>0.57277571678790251</v>
      </c>
      <c r="L11" s="94">
        <f t="shared" si="3"/>
        <v>0.13814684407356878</v>
      </c>
      <c r="M11" s="94">
        <f t="shared" si="3"/>
        <v>0.35041452822499553</v>
      </c>
      <c r="N11" s="94">
        <f t="shared" si="3"/>
        <v>0.11215584622956092</v>
      </c>
      <c r="O11" s="94">
        <f t="shared" si="3"/>
        <v>0.52200300432354296</v>
      </c>
      <c r="P11" s="94">
        <f t="shared" si="3"/>
        <v>0.17664508194181056</v>
      </c>
    </row>
    <row r="12" spans="2:16" s="25" customFormat="1" x14ac:dyDescent="0.25">
      <c r="B12" s="25" t="str">
        <f t="shared" si="1"/>
        <v>Pampeana</v>
      </c>
      <c r="C12" s="25">
        <v>10</v>
      </c>
      <c r="D12" s="93">
        <f t="shared" si="2"/>
        <v>4.9291543884746805</v>
      </c>
      <c r="E12" s="94">
        <f t="shared" si="3"/>
        <v>0.94480162430686443</v>
      </c>
      <c r="F12" s="94">
        <f t="shared" si="3"/>
        <v>0.1788770454732623</v>
      </c>
      <c r="G12" s="94">
        <f t="shared" si="3"/>
        <v>0.47976416277272899</v>
      </c>
      <c r="H12" s="94">
        <f t="shared" si="3"/>
        <v>0.41266804400580387</v>
      </c>
      <c r="I12" s="94">
        <f t="shared" si="3"/>
        <v>0.47475780135177637</v>
      </c>
      <c r="J12" s="94">
        <f t="shared" si="3"/>
        <v>0.46406700150013253</v>
      </c>
      <c r="K12" s="94">
        <f t="shared" si="3"/>
        <v>0.60411436439224331</v>
      </c>
      <c r="L12" s="94">
        <f t="shared" si="3"/>
        <v>0.12849925648379118</v>
      </c>
      <c r="M12" s="94">
        <f t="shared" si="3"/>
        <v>0.47141411442442877</v>
      </c>
      <c r="N12" s="94">
        <f t="shared" si="3"/>
        <v>6.5120961627485707E-2</v>
      </c>
      <c r="O12" s="94">
        <f t="shared" si="3"/>
        <v>0.49283479611195824</v>
      </c>
      <c r="P12" s="94">
        <f t="shared" si="3"/>
        <v>0.21223521602420661</v>
      </c>
    </row>
    <row r="13" spans="2:16" s="25" customFormat="1" x14ac:dyDescent="0.25">
      <c r="D13" s="95">
        <f>+SUM(D3:D12)/100</f>
        <v>0.32261507999999994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60</v>
      </c>
      <c r="D14" s="94">
        <f>+SUM(D18:D27)</f>
        <v>32.261507999999999</v>
      </c>
      <c r="E14" s="94">
        <f>+SUM(E18:E27)</f>
        <v>7.3596199999999996</v>
      </c>
      <c r="F14" s="94">
        <f t="shared" ref="F14:P14" si="4">+SUM(F18:F27)</f>
        <v>0.72620440000000008</v>
      </c>
      <c r="G14" s="94">
        <f t="shared" si="4"/>
        <v>2.4807541</v>
      </c>
      <c r="H14" s="94">
        <f t="shared" si="4"/>
        <v>4.5820223000000002</v>
      </c>
      <c r="I14" s="94">
        <f t="shared" si="4"/>
        <v>1.7727701999999999</v>
      </c>
      <c r="J14" s="94">
        <f t="shared" si="4"/>
        <v>2.1501216000000003</v>
      </c>
      <c r="K14" s="94">
        <f t="shared" si="4"/>
        <v>4.4929043999999996</v>
      </c>
      <c r="L14" s="94">
        <f t="shared" si="4"/>
        <v>1.6387148999999999</v>
      </c>
      <c r="M14" s="94">
        <f t="shared" si="4"/>
        <v>3.0136354999999999</v>
      </c>
      <c r="N14" s="94">
        <f t="shared" si="4"/>
        <v>0.63916830000000013</v>
      </c>
      <c r="O14" s="94">
        <f t="shared" si="4"/>
        <v>2.0482174</v>
      </c>
      <c r="P14" s="94">
        <f t="shared" si="4"/>
        <v>1.3573754</v>
      </c>
    </row>
    <row r="15" spans="2:16" s="25" customFormat="1" x14ac:dyDescent="0.25">
      <c r="E15" s="94">
        <f>+E14/$D$14*100</f>
        <v>22.812386823331384</v>
      </c>
      <c r="F15" s="94">
        <f t="shared" ref="F15:P15" si="5">+F14/$D$14*100</f>
        <v>2.2509933509617719</v>
      </c>
      <c r="G15" s="94">
        <f t="shared" si="5"/>
        <v>7.6895168694532199</v>
      </c>
      <c r="H15" s="94">
        <f t="shared" si="5"/>
        <v>14.202753014521207</v>
      </c>
      <c r="I15" s="94">
        <f t="shared" si="5"/>
        <v>5.4950010396290221</v>
      </c>
      <c r="J15" s="94">
        <f t="shared" si="5"/>
        <v>6.664665520285042</v>
      </c>
      <c r="K15" s="94">
        <f t="shared" si="5"/>
        <v>13.926517012161984</v>
      </c>
      <c r="L15" s="94">
        <f t="shared" si="5"/>
        <v>5.0794739663130439</v>
      </c>
      <c r="M15" s="94">
        <f t="shared" si="5"/>
        <v>9.3412728878017735</v>
      </c>
      <c r="N15" s="94">
        <f t="shared" si="5"/>
        <v>1.9812102397693254</v>
      </c>
      <c r="O15" s="94">
        <f t="shared" si="5"/>
        <v>6.3487962187012457</v>
      </c>
      <c r="P15" s="94">
        <f t="shared" si="5"/>
        <v>4.2074146069055418</v>
      </c>
    </row>
    <row r="16" spans="2:16" s="25" customFormat="1" x14ac:dyDescent="0.25">
      <c r="B16" s="223" t="s">
        <v>59</v>
      </c>
      <c r="C16" s="223"/>
      <c r="D16" s="223"/>
      <c r="E16" s="92">
        <f>+PAM!C3*100</f>
        <v>28.65</v>
      </c>
      <c r="F16" s="92">
        <f>+PAM!D3*100</f>
        <v>3.8</v>
      </c>
      <c r="G16" s="92">
        <f>+PAM!E3*100</f>
        <v>10.43</v>
      </c>
      <c r="H16" s="92">
        <f>+PAM!F3*100</f>
        <v>8.67</v>
      </c>
      <c r="I16" s="92">
        <f>+PAM!G3*100</f>
        <v>6.34</v>
      </c>
      <c r="J16" s="92">
        <f>+PAM!H3*100</f>
        <v>8.16</v>
      </c>
      <c r="K16" s="92">
        <f>+PAM!I3*100</f>
        <v>10.41</v>
      </c>
      <c r="L16" s="92">
        <f>+PAM!J3*100</f>
        <v>2.86</v>
      </c>
      <c r="M16" s="92">
        <f>+PAM!K3*100</f>
        <v>7.39</v>
      </c>
      <c r="N16" s="92">
        <f>+PAM!L3*100</f>
        <v>1.6099999999999999</v>
      </c>
      <c r="O16" s="92">
        <f>+PAM!M3*100</f>
        <v>8.1</v>
      </c>
      <c r="P16" s="92">
        <f>+PAM!N3*100</f>
        <v>3.58</v>
      </c>
    </row>
    <row r="17" spans="1:49" s="99" customFormat="1" ht="15.75" thickBot="1" x14ac:dyDescent="0.3"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</row>
    <row r="18" spans="1:49" s="25" customFormat="1" hidden="1" x14ac:dyDescent="0.25">
      <c r="B18" s="92" t="s">
        <v>61</v>
      </c>
      <c r="C18" s="25">
        <v>1</v>
      </c>
      <c r="D18" s="94">
        <v>1.529758</v>
      </c>
      <c r="E18" s="94">
        <v>0.53653220000000001</v>
      </c>
      <c r="F18" s="94">
        <v>4.6464900000000003E-2</v>
      </c>
      <c r="G18" s="94">
        <v>0.12674550000000001</v>
      </c>
      <c r="H18" s="94">
        <v>0.2144143</v>
      </c>
      <c r="I18" s="94">
        <v>5.7589599999999998E-2</v>
      </c>
      <c r="J18" s="94">
        <v>5.5145600000000003E-2</v>
      </c>
      <c r="K18" s="94">
        <v>0.12771959999999999</v>
      </c>
      <c r="L18" s="94">
        <v>6.8917099999999995E-2</v>
      </c>
      <c r="M18" s="94">
        <v>0.1387794</v>
      </c>
      <c r="N18" s="94">
        <v>1.7885499999999999E-2</v>
      </c>
      <c r="O18" s="94">
        <v>7.3602100000000004E-2</v>
      </c>
      <c r="P18" s="94">
        <v>6.5962599999999996E-2</v>
      </c>
    </row>
    <row r="19" spans="1:49" s="25" customFormat="1" hidden="1" x14ac:dyDescent="0.25">
      <c r="B19" s="92" t="s">
        <v>61</v>
      </c>
      <c r="C19" s="25">
        <v>2</v>
      </c>
      <c r="D19" s="94">
        <v>1.9908669999999999</v>
      </c>
      <c r="E19" s="94">
        <v>0.63078140000000005</v>
      </c>
      <c r="F19" s="94">
        <v>4.1586900000000003E-2</v>
      </c>
      <c r="G19" s="94">
        <v>0.16765389999999999</v>
      </c>
      <c r="H19" s="94">
        <v>0.28716799999999998</v>
      </c>
      <c r="I19" s="94">
        <v>8.8566800000000001E-2</v>
      </c>
      <c r="J19" s="94">
        <v>0.1153092</v>
      </c>
      <c r="K19" s="94">
        <v>0.2164306</v>
      </c>
      <c r="L19" s="94">
        <v>0.10055210000000001</v>
      </c>
      <c r="M19" s="94">
        <v>0.1667139</v>
      </c>
      <c r="N19" s="94">
        <v>3.1344900000000002E-2</v>
      </c>
      <c r="O19" s="94">
        <v>8.0104099999999998E-2</v>
      </c>
      <c r="P19" s="94">
        <v>6.4655599999999994E-2</v>
      </c>
    </row>
    <row r="20" spans="1:49" s="25" customFormat="1" hidden="1" x14ac:dyDescent="0.25">
      <c r="B20" s="92" t="s">
        <v>61</v>
      </c>
      <c r="C20" s="25">
        <v>3</v>
      </c>
      <c r="D20" s="94">
        <v>2.3483360000000002</v>
      </c>
      <c r="E20" s="94">
        <v>0.65360359999999995</v>
      </c>
      <c r="F20" s="94">
        <v>5.8566300000000002E-2</v>
      </c>
      <c r="G20" s="94">
        <v>0.1826641</v>
      </c>
      <c r="H20" s="94">
        <v>0.37871270000000001</v>
      </c>
      <c r="I20" s="94">
        <v>9.7253999999999993E-2</v>
      </c>
      <c r="J20" s="94">
        <v>0.11363810000000001</v>
      </c>
      <c r="K20" s="94">
        <v>0.27714309999999998</v>
      </c>
      <c r="L20" s="94">
        <v>0.13517599999999999</v>
      </c>
      <c r="M20" s="94">
        <v>0.19492200000000001</v>
      </c>
      <c r="N20" s="94">
        <v>4.3020799999999998E-2</v>
      </c>
      <c r="O20" s="94">
        <v>0.11487360000000001</v>
      </c>
      <c r="P20" s="94">
        <v>9.8761699999999994E-2</v>
      </c>
    </row>
    <row r="21" spans="1:49" s="25" customFormat="1" hidden="1" x14ac:dyDescent="0.25">
      <c r="B21" s="92" t="s">
        <v>61</v>
      </c>
      <c r="C21" s="25">
        <v>4</v>
      </c>
      <c r="D21" s="94">
        <v>2.4827729999999999</v>
      </c>
      <c r="E21" s="94">
        <v>0.66360739999999996</v>
      </c>
      <c r="F21" s="94">
        <v>6.7370299999999994E-2</v>
      </c>
      <c r="G21" s="94">
        <v>0.21811800000000001</v>
      </c>
      <c r="H21" s="94">
        <v>0.3175094</v>
      </c>
      <c r="I21" s="94">
        <v>0.11384370000000001</v>
      </c>
      <c r="J21" s="94">
        <v>0.13026119999999999</v>
      </c>
      <c r="K21" s="94">
        <v>0.31589879999999998</v>
      </c>
      <c r="L21" s="94">
        <v>0.13217139999999999</v>
      </c>
      <c r="M21" s="94">
        <v>0.24133550000000001</v>
      </c>
      <c r="N21" s="94">
        <v>4.4572300000000002E-2</v>
      </c>
      <c r="O21" s="94">
        <v>0.1396905</v>
      </c>
      <c r="P21" s="94">
        <v>9.8394599999999999E-2</v>
      </c>
    </row>
    <row r="22" spans="1:49" s="25" customFormat="1" hidden="1" x14ac:dyDescent="0.25">
      <c r="B22" s="92" t="s">
        <v>61</v>
      </c>
      <c r="C22" s="25">
        <v>5</v>
      </c>
      <c r="D22" s="94">
        <v>3.010707</v>
      </c>
      <c r="E22" s="94">
        <v>0.7437395</v>
      </c>
      <c r="F22" s="94">
        <v>7.0899900000000002E-2</v>
      </c>
      <c r="G22" s="94">
        <v>0.24661150000000001</v>
      </c>
      <c r="H22" s="94">
        <v>0.4374924</v>
      </c>
      <c r="I22" s="94">
        <v>0.1235262</v>
      </c>
      <c r="J22" s="94">
        <v>0.2322109</v>
      </c>
      <c r="K22" s="94">
        <v>0.3894146</v>
      </c>
      <c r="L22" s="94">
        <v>0.1670584</v>
      </c>
      <c r="M22" s="94">
        <v>0.2484452</v>
      </c>
      <c r="N22" s="94">
        <v>5.0210100000000001E-2</v>
      </c>
      <c r="O22" s="94">
        <v>0.1722099</v>
      </c>
      <c r="P22" s="94">
        <v>0.1288879</v>
      </c>
    </row>
    <row r="23" spans="1:49" s="25" customFormat="1" hidden="1" x14ac:dyDescent="0.25">
      <c r="B23" s="92" t="s">
        <v>61</v>
      </c>
      <c r="C23" s="25">
        <v>6</v>
      </c>
      <c r="D23" s="94">
        <v>3.344023</v>
      </c>
      <c r="E23" s="94">
        <v>0.82422229999999996</v>
      </c>
      <c r="F23" s="94">
        <v>7.0819199999999999E-2</v>
      </c>
      <c r="G23" s="94">
        <v>0.26192409999999999</v>
      </c>
      <c r="H23" s="94">
        <v>0.4845893</v>
      </c>
      <c r="I23" s="94">
        <v>0.1718288</v>
      </c>
      <c r="J23" s="94">
        <v>0.22531509999999999</v>
      </c>
      <c r="K23" s="94">
        <v>0.44100260000000002</v>
      </c>
      <c r="L23" s="94">
        <v>0.17158309999999999</v>
      </c>
      <c r="M23" s="94">
        <v>0.3030004</v>
      </c>
      <c r="N23" s="94">
        <v>6.7093299999999995E-2</v>
      </c>
      <c r="O23" s="94">
        <v>0.19136800000000001</v>
      </c>
      <c r="P23" s="94">
        <v>0.13127639999999999</v>
      </c>
    </row>
    <row r="24" spans="1:49" s="25" customFormat="1" hidden="1" x14ac:dyDescent="0.25">
      <c r="B24" s="92" t="s">
        <v>61</v>
      </c>
      <c r="C24" s="25">
        <v>7</v>
      </c>
      <c r="D24" s="94">
        <v>3.5069279999999998</v>
      </c>
      <c r="E24" s="94">
        <v>0.79561999999999999</v>
      </c>
      <c r="F24" s="94">
        <v>6.5573599999999996E-2</v>
      </c>
      <c r="G24" s="94">
        <v>0.25061630000000001</v>
      </c>
      <c r="H24" s="94">
        <v>0.53490490000000002</v>
      </c>
      <c r="I24" s="94">
        <v>0.1561496</v>
      </c>
      <c r="J24" s="94">
        <v>0.26213449999999999</v>
      </c>
      <c r="K24" s="94">
        <v>0.51869699999999996</v>
      </c>
      <c r="L24" s="94">
        <v>0.17813319999999999</v>
      </c>
      <c r="M24" s="94">
        <v>0.3012842</v>
      </c>
      <c r="N24" s="94">
        <v>8.7747199999999997E-2</v>
      </c>
      <c r="O24" s="94">
        <v>0.20940929999999999</v>
      </c>
      <c r="P24" s="94">
        <v>0.1466585</v>
      </c>
    </row>
    <row r="25" spans="1:49" s="25" customFormat="1" hidden="1" x14ac:dyDescent="0.25">
      <c r="B25" s="92" t="s">
        <v>61</v>
      </c>
      <c r="C25" s="25">
        <v>8</v>
      </c>
      <c r="D25" s="94">
        <v>4.0508920000000002</v>
      </c>
      <c r="E25" s="94">
        <v>0.86028439999999995</v>
      </c>
      <c r="F25" s="94">
        <v>8.9853500000000003E-2</v>
      </c>
      <c r="G25" s="94">
        <v>0.31275849999999999</v>
      </c>
      <c r="H25" s="94">
        <v>0.52990289999999995</v>
      </c>
      <c r="I25" s="94">
        <v>0.27087250000000002</v>
      </c>
      <c r="J25" s="94">
        <v>0.24677389999999999</v>
      </c>
      <c r="K25" s="94">
        <v>0.63215239999999995</v>
      </c>
      <c r="L25" s="94">
        <v>0.2115495</v>
      </c>
      <c r="M25" s="94">
        <v>0.38032870000000002</v>
      </c>
      <c r="N25" s="94">
        <v>7.9143500000000006E-2</v>
      </c>
      <c r="O25" s="94">
        <v>0.27152799999999999</v>
      </c>
      <c r="P25" s="94">
        <v>0.16574439999999999</v>
      </c>
    </row>
    <row r="26" spans="1:49" s="25" customFormat="1" hidden="1" x14ac:dyDescent="0.25">
      <c r="B26" s="92" t="s">
        <v>61</v>
      </c>
      <c r="C26" s="25">
        <v>9</v>
      </c>
      <c r="D26" s="94">
        <v>4.9706010000000003</v>
      </c>
      <c r="E26" s="94">
        <v>0.89893670000000003</v>
      </c>
      <c r="F26" s="94">
        <v>0.109109</v>
      </c>
      <c r="G26" s="94">
        <v>0.3599561</v>
      </c>
      <c r="H26" s="94">
        <v>0.72131659999999997</v>
      </c>
      <c r="I26" s="94">
        <v>0.2816572</v>
      </c>
      <c r="J26" s="94">
        <v>0.39030720000000002</v>
      </c>
      <c r="K26" s="94">
        <v>0.76626039999999995</v>
      </c>
      <c r="L26" s="94">
        <v>0.2453543</v>
      </c>
      <c r="M26" s="94">
        <v>0.44293880000000002</v>
      </c>
      <c r="N26" s="94">
        <v>0.1380151</v>
      </c>
      <c r="O26" s="94">
        <v>0.40914699999999998</v>
      </c>
      <c r="P26" s="94">
        <v>0.20760310000000001</v>
      </c>
    </row>
    <row r="27" spans="1:49" s="25" customFormat="1" hidden="1" x14ac:dyDescent="0.25">
      <c r="B27" s="92" t="s">
        <v>61</v>
      </c>
      <c r="C27" s="25">
        <v>10</v>
      </c>
      <c r="D27" s="94">
        <v>5.0266229999999998</v>
      </c>
      <c r="E27" s="94">
        <v>0.75229250000000003</v>
      </c>
      <c r="F27" s="94">
        <v>0.10596079999999999</v>
      </c>
      <c r="G27" s="94">
        <v>0.35370610000000002</v>
      </c>
      <c r="H27" s="94">
        <v>0.67601180000000005</v>
      </c>
      <c r="I27" s="94">
        <v>0.41148180000000001</v>
      </c>
      <c r="J27" s="94">
        <v>0.37902590000000003</v>
      </c>
      <c r="K27" s="94">
        <v>0.8081853</v>
      </c>
      <c r="L27" s="94">
        <v>0.2282198</v>
      </c>
      <c r="M27" s="94">
        <v>0.59588739999999996</v>
      </c>
      <c r="N27" s="94">
        <v>8.0135600000000001E-2</v>
      </c>
      <c r="O27" s="94">
        <v>0.38628489999999999</v>
      </c>
      <c r="P27" s="94">
        <v>0.2494306</v>
      </c>
    </row>
    <row r="28" spans="1:49" s="25" customFormat="1" hidden="1" x14ac:dyDescent="0.25">
      <c r="D28" s="94"/>
    </row>
    <row r="29" spans="1:49" s="90" customFormat="1" x14ac:dyDescent="0.25">
      <c r="A29" s="91" t="s">
        <v>192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9" s="107" customFormat="1" x14ac:dyDescent="0.25">
      <c r="E30" s="108" cm="1">
        <f t="array" ref="E30:N30">+TRANSPOSE(D3:D12)</f>
        <v>1.5976653283784752</v>
      </c>
      <c r="F30" s="108">
        <v>2.041444283542126</v>
      </c>
      <c r="G30" s="108">
        <v>2.3530515640715342</v>
      </c>
      <c r="H30" s="108">
        <v>2.5273063465234213</v>
      </c>
      <c r="I30" s="108">
        <v>3.034026452164257</v>
      </c>
      <c r="J30" s="108">
        <v>3.3562390747835154</v>
      </c>
      <c r="K30" s="108">
        <v>3.4671260538869433</v>
      </c>
      <c r="L30" s="108">
        <v>4.0387757373508535</v>
      </c>
      <c r="M30" s="108">
        <v>4.9167187708241897</v>
      </c>
      <c r="N30" s="108">
        <v>4.9291543884746805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1" customFormat="1" ht="15.75" thickBot="1" x14ac:dyDescent="0.3">
      <c r="E31" s="102">
        <v>1</v>
      </c>
      <c r="F31" s="102">
        <f>+E31+1</f>
        <v>2</v>
      </c>
      <c r="G31" s="102">
        <f t="shared" ref="G31:N31" si="6">+F31+1</f>
        <v>3</v>
      </c>
      <c r="H31" s="102">
        <f t="shared" si="6"/>
        <v>4</v>
      </c>
      <c r="I31" s="102">
        <f t="shared" si="6"/>
        <v>5</v>
      </c>
      <c r="J31" s="102">
        <f t="shared" si="6"/>
        <v>6</v>
      </c>
      <c r="K31" s="102">
        <f t="shared" si="6"/>
        <v>7</v>
      </c>
      <c r="L31" s="102">
        <f t="shared" si="6"/>
        <v>8</v>
      </c>
      <c r="M31" s="102">
        <f t="shared" si="6"/>
        <v>9</v>
      </c>
      <c r="N31" s="102">
        <f t="shared" si="6"/>
        <v>10</v>
      </c>
      <c r="O31" s="102" t="s">
        <v>57</v>
      </c>
      <c r="Q31" s="102">
        <f t="shared" ref="Q31:Z31" si="7">+E31</f>
        <v>1</v>
      </c>
      <c r="R31" s="102">
        <f t="shared" si="7"/>
        <v>2</v>
      </c>
      <c r="S31" s="102">
        <f t="shared" si="7"/>
        <v>3</v>
      </c>
      <c r="T31" s="102">
        <f t="shared" si="7"/>
        <v>4</v>
      </c>
      <c r="U31" s="102">
        <f t="shared" si="7"/>
        <v>5</v>
      </c>
      <c r="V31" s="102">
        <f t="shared" si="7"/>
        <v>6</v>
      </c>
      <c r="W31" s="102">
        <f t="shared" si="7"/>
        <v>7</v>
      </c>
      <c r="X31" s="102">
        <f t="shared" si="7"/>
        <v>8</v>
      </c>
      <c r="Y31" s="102">
        <f t="shared" si="7"/>
        <v>9</v>
      </c>
      <c r="Z31" s="102">
        <f t="shared" si="7"/>
        <v>10</v>
      </c>
      <c r="AA31" s="102" t="s">
        <v>57</v>
      </c>
      <c r="AB31" s="102" t="s">
        <v>62</v>
      </c>
      <c r="AD31" s="102">
        <f>+Q31</f>
        <v>1</v>
      </c>
      <c r="AE31" s="102">
        <f t="shared" ref="AE31:AO31" si="8">+R31</f>
        <v>2</v>
      </c>
      <c r="AF31" s="102">
        <f t="shared" si="8"/>
        <v>3</v>
      </c>
      <c r="AG31" s="102">
        <f t="shared" si="8"/>
        <v>4</v>
      </c>
      <c r="AH31" s="102">
        <f t="shared" si="8"/>
        <v>5</v>
      </c>
      <c r="AI31" s="102">
        <f t="shared" si="8"/>
        <v>6</v>
      </c>
      <c r="AJ31" s="102">
        <f t="shared" si="8"/>
        <v>7</v>
      </c>
      <c r="AK31" s="102">
        <f t="shared" si="8"/>
        <v>8</v>
      </c>
      <c r="AL31" s="102">
        <f t="shared" si="8"/>
        <v>9</v>
      </c>
      <c r="AM31" s="102">
        <f t="shared" si="8"/>
        <v>10</v>
      </c>
      <c r="AN31" s="102" t="str">
        <f t="shared" si="8"/>
        <v>Total</v>
      </c>
      <c r="AO31" s="102" t="str">
        <f t="shared" si="8"/>
        <v>PAM INDEC</v>
      </c>
      <c r="AQ31" s="101" t="s">
        <v>63</v>
      </c>
      <c r="AR31" s="101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+PAM!A5</f>
        <v>42705</v>
      </c>
      <c r="E32" s="19" cm="1">
        <f t="array" ref="E32">+SUMPRODUCT($E$3:$P$3/100,PAM!$C5:$N5)/D$3*100</f>
        <v>100</v>
      </c>
      <c r="F32" s="19" cm="1">
        <f t="array" ref="F32">+SUMPRODUCT($E$4:$P$4/100,PAM!$C5:$N5)/D$4*100</f>
        <v>100</v>
      </c>
      <c r="G32" s="19" cm="1">
        <f t="array" ref="G32">+SUMPRODUCT($E$5:$P$5/100,PAM!$C5:$N5)/D$5*100</f>
        <v>100</v>
      </c>
      <c r="H32" s="19" cm="1">
        <f t="array" ref="H32">+SUMPRODUCT($E$6:$P$6/100,PAM!$C5:$N5)/D$6*100</f>
        <v>99.999999999999972</v>
      </c>
      <c r="I32" s="19" cm="1">
        <f t="array" ref="I32">+SUMPRODUCT($E$7:$P$7/100,PAM!$C5:$N5)/D$7*100</f>
        <v>100</v>
      </c>
      <c r="J32" s="19" cm="1">
        <f t="array" ref="J32">+SUMPRODUCT($E$8:$P$8/100,PAM!$C5:$N5)/D$8*100</f>
        <v>100</v>
      </c>
      <c r="K32" s="19" cm="1">
        <f t="array" ref="K32">+SUMPRODUCT($E$9:$P$9/100,PAM!$C5:$N5)/D$9*100</f>
        <v>100</v>
      </c>
      <c r="L32" s="19" cm="1">
        <f t="array" ref="L32">+SUMPRODUCT($E$10:$P$10/100,PAM!$C5:$N5)/D$10*100</f>
        <v>100</v>
      </c>
      <c r="M32" s="19" cm="1">
        <f t="array" ref="M32">+SUMPRODUCT($E$11:$P$11/100,PAM!$C5:$N5)/D$11*100</f>
        <v>100</v>
      </c>
      <c r="N32" s="19" cm="1">
        <f t="array" ref="N32">+SUMPRODUCT($E$12:$P$12/100,PAM!$C5:$N5)/D$12*100</f>
        <v>100.00000000000003</v>
      </c>
      <c r="O32" s="19" cm="1">
        <f t="array" ref="O32">+SUMPRODUCT(_xlfn.ANCHORARRAY($E$30)/100,$E32:$N32)/$D$14*100</f>
        <v>99.999999999999972</v>
      </c>
      <c r="AT32" s="19">
        <f>+E32</f>
        <v>100</v>
      </c>
      <c r="AU32" s="19">
        <f>+N32</f>
        <v>100.00000000000003</v>
      </c>
    </row>
    <row r="33" spans="4:49" x14ac:dyDescent="0.25">
      <c r="D33" s="38">
        <f>+PAM!A6</f>
        <v>42736</v>
      </c>
      <c r="E33" s="19" cm="1">
        <f t="array" ref="E33">+SUMPRODUCT($E$3:$P$3/100,PAM!$C6:$N6)/D$3*100</f>
        <v>101.61745663410724</v>
      </c>
      <c r="F33" s="19" cm="1">
        <f t="array" ref="F33">+SUMPRODUCT($E$4:$P$4/100,PAM!$C6:$N6)/D$4*100</f>
        <v>101.65408220936088</v>
      </c>
      <c r="G33" s="19" cm="1">
        <f t="array" ref="G33">+SUMPRODUCT($E$5:$P$5/100,PAM!$C6:$N6)/D$5*100</f>
        <v>101.69566280783302</v>
      </c>
      <c r="H33" s="19" cm="1">
        <f t="array" ref="H33">+SUMPRODUCT($E$6:$P$6/100,PAM!$C6:$N6)/D$6*100</f>
        <v>101.70286390199578</v>
      </c>
      <c r="I33" s="19" cm="1">
        <f t="array" ref="I33">+SUMPRODUCT($E$7:$P$7/100,PAM!$C6:$N6)/D$7*100</f>
        <v>101.76778443655709</v>
      </c>
      <c r="J33" s="19" cm="1">
        <f t="array" ref="J33">+SUMPRODUCT($E$8:$P$8/100,PAM!$C6:$N6)/D$8*100</f>
        <v>101.76139885810755</v>
      </c>
      <c r="K33" s="19" cm="1">
        <f t="array" ref="K33">+SUMPRODUCT($E$9:$P$9/100,PAM!$C6:$N6)/D$9*100</f>
        <v>101.81601366259588</v>
      </c>
      <c r="L33" s="19" cm="1">
        <f t="array" ref="L33">+SUMPRODUCT($E$10:$P$10/100,PAM!$C6:$N6)/D$10*100</f>
        <v>101.78581100620887</v>
      </c>
      <c r="M33" s="19" cm="1">
        <f t="array" ref="M33">+SUMPRODUCT($E$11:$P$11/100,PAM!$C6:$N6)/D$11*100</f>
        <v>101.87213088944445</v>
      </c>
      <c r="N33" s="19" cm="1">
        <f t="array" ref="N33">+SUMPRODUCT($E$12:$P$12/100,PAM!$C6:$N6)/D$12*100</f>
        <v>101.91013963414109</v>
      </c>
      <c r="O33" s="19" cm="1">
        <f t="array" ref="O33">+SUMPRODUCT(_xlfn.ANCHORARRAY($E$30)/100,$E33:$N33)/$D$14*100</f>
        <v>101.78722721000003</v>
      </c>
      <c r="Q33" s="24">
        <f t="shared" ref="Q33:AA33" si="9">+E33/E32-1</f>
        <v>1.6174566341072394E-2</v>
      </c>
      <c r="R33" s="24">
        <f t="shared" si="9"/>
        <v>1.6540822093608742E-2</v>
      </c>
      <c r="S33" s="24">
        <f t="shared" si="9"/>
        <v>1.6956628078330205E-2</v>
      </c>
      <c r="T33" s="24">
        <f t="shared" si="9"/>
        <v>1.7028639019958103E-2</v>
      </c>
      <c r="U33" s="24">
        <f t="shared" si="9"/>
        <v>1.7677844365570961E-2</v>
      </c>
      <c r="V33" s="24">
        <f t="shared" si="9"/>
        <v>1.7613988581075546E-2</v>
      </c>
      <c r="W33" s="24">
        <f t="shared" si="9"/>
        <v>1.8160136625958723E-2</v>
      </c>
      <c r="X33" s="24">
        <f t="shared" si="9"/>
        <v>1.7858110062088706E-2</v>
      </c>
      <c r="Y33" s="24">
        <f t="shared" si="9"/>
        <v>1.8721308894444455E-2</v>
      </c>
      <c r="Z33" s="24">
        <f t="shared" si="9"/>
        <v>1.9101396341410615E-2</v>
      </c>
      <c r="AA33" s="24">
        <f t="shared" si="9"/>
        <v>1.7872272100000641E-2</v>
      </c>
      <c r="AB33" s="24">
        <f>+PAM!Y6</f>
        <v>1.7873999999999945E-2</v>
      </c>
      <c r="AQ33" s="24">
        <f>+Q33-Z33</f>
        <v>-2.9268300003382208E-3</v>
      </c>
      <c r="AT33" s="19">
        <f t="shared" ref="AT33:AT96" si="10">+E33</f>
        <v>101.61745663410724</v>
      </c>
      <c r="AU33" s="19">
        <f t="shared" ref="AU33:AU96" si="11">+N33</f>
        <v>101.91013963414109</v>
      </c>
      <c r="AV33" s="53">
        <f>+($AT33/$AT$32)-($AU33/$AU$32)</f>
        <v>-2.9268300003382208E-3</v>
      </c>
      <c r="AW33" s="53"/>
    </row>
    <row r="34" spans="4:49" x14ac:dyDescent="0.25">
      <c r="D34" s="38">
        <f>+PAM!A7</f>
        <v>42767</v>
      </c>
      <c r="E34" s="19" cm="1">
        <f t="array" ref="E34">+SUMPRODUCT($E$3:$P$3/100,PAM!$C7:$N7)/D$3*100</f>
        <v>103.36989764228196</v>
      </c>
      <c r="F34" s="19" cm="1">
        <f t="array" ref="F34">+SUMPRODUCT($E$4:$P$4/100,PAM!$C7:$N7)/D$4*100</f>
        <v>103.3973722311222</v>
      </c>
      <c r="G34" s="19" cm="1">
        <f t="array" ref="G34">+SUMPRODUCT($E$5:$P$5/100,PAM!$C7:$N7)/D$5*100</f>
        <v>103.47960806508385</v>
      </c>
      <c r="H34" s="19" cm="1">
        <f t="array" ref="H34">+SUMPRODUCT($E$6:$P$6/100,PAM!$C7:$N7)/D$6*100</f>
        <v>103.44148004707974</v>
      </c>
      <c r="I34" s="19" cm="1">
        <f t="array" ref="I34">+SUMPRODUCT($E$7:$P$7/100,PAM!$C7:$N7)/D$7*100</f>
        <v>103.54741317222916</v>
      </c>
      <c r="J34" s="19" cm="1">
        <f t="array" ref="J34">+SUMPRODUCT($E$8:$P$8/100,PAM!$C7:$N7)/D$8*100</f>
        <v>103.50768933836132</v>
      </c>
      <c r="K34" s="19" cm="1">
        <f t="array" ref="K34">+SUMPRODUCT($E$9:$P$9/100,PAM!$C7:$N7)/D$9*100</f>
        <v>103.58693219932201</v>
      </c>
      <c r="L34" s="19" cm="1">
        <f t="array" ref="L34">+SUMPRODUCT($E$10:$P$10/100,PAM!$C7:$N7)/D$10*100</f>
        <v>103.50814158474</v>
      </c>
      <c r="M34" s="19" cm="1">
        <f t="array" ref="M34">+SUMPRODUCT($E$11:$P$11/100,PAM!$C7:$N7)/D$11*100</f>
        <v>103.62211896306439</v>
      </c>
      <c r="N34" s="19" cm="1">
        <f t="array" ref="N34">+SUMPRODUCT($E$12:$P$12/100,PAM!$C7:$N7)/D$12*100</f>
        <v>103.60328520628951</v>
      </c>
      <c r="O34" s="19" cm="1">
        <f t="array" ref="O34">+SUMPRODUCT(_xlfn.ANCHORARRAY($E$30)/100,$E34:$N34)/$D$14*100</f>
        <v>103.53100382999997</v>
      </c>
      <c r="Q34" s="24">
        <f t="shared" ref="Q34:Z59" si="12">+E34/E33-1</f>
        <v>1.7245472049991495E-2</v>
      </c>
      <c r="R34" s="24">
        <f t="shared" si="12"/>
        <v>1.7149237727324573E-2</v>
      </c>
      <c r="S34" s="24">
        <f t="shared" si="12"/>
        <v>1.7541999412716613E-2</v>
      </c>
      <c r="T34" s="24">
        <f t="shared" si="12"/>
        <v>1.7095055914642998E-2</v>
      </c>
      <c r="U34" s="24">
        <f t="shared" si="12"/>
        <v>1.7487152201701939E-2</v>
      </c>
      <c r="V34" s="24">
        <f t="shared" si="12"/>
        <v>1.7160637529056944E-2</v>
      </c>
      <c r="W34" s="24">
        <f t="shared" si="12"/>
        <v>1.7393320294337045E-2</v>
      </c>
      <c r="X34" s="24">
        <f t="shared" si="12"/>
        <v>1.6921126446848955E-2</v>
      </c>
      <c r="Y34" s="24">
        <f t="shared" si="12"/>
        <v>1.7178280834422743E-2</v>
      </c>
      <c r="Z34" s="24">
        <f t="shared" si="12"/>
        <v>1.6614103152314819E-2</v>
      </c>
      <c r="AA34" s="24">
        <f t="shared" ref="AA34:AA96" si="13">+O34/O33-1</f>
        <v>1.7131585836426266E-2</v>
      </c>
      <c r="AB34" s="24">
        <f>+PAM!Y7</f>
        <v>1.7131786449010367E-2</v>
      </c>
      <c r="AQ34" s="24">
        <f t="shared" ref="AQ34:AQ97" si="14">+Q34-Z34</f>
        <v>6.3136889767667626E-4</v>
      </c>
      <c r="AT34" s="19">
        <f t="shared" si="10"/>
        <v>103.36989764228196</v>
      </c>
      <c r="AU34" s="19">
        <f t="shared" si="11"/>
        <v>103.60328520628951</v>
      </c>
      <c r="AV34" s="53">
        <f t="shared" ref="AV34:AV97" si="15">+($AT34/$AT$32)-($AU34/$AU$32)</f>
        <v>-2.3338756400752558E-3</v>
      </c>
    </row>
    <row r="35" spans="4:49" x14ac:dyDescent="0.25">
      <c r="D35" s="38">
        <f>+PAM!A8</f>
        <v>42795</v>
      </c>
      <c r="E35" s="19" cm="1">
        <f t="array" ref="E35">+SUMPRODUCT($E$3:$P$3/100,PAM!$C8:$N8)/D$3*100</f>
        <v>105.70915664955803</v>
      </c>
      <c r="F35" s="19" cm="1">
        <f t="array" ref="F35">+SUMPRODUCT($E$4:$P$4/100,PAM!$C8:$N8)/D$4*100</f>
        <v>105.74494964774411</v>
      </c>
      <c r="G35" s="19" cm="1">
        <f t="array" ref="G35">+SUMPRODUCT($E$5:$P$5/100,PAM!$C8:$N8)/D$5*100</f>
        <v>105.85216064780639</v>
      </c>
      <c r="H35" s="19" cm="1">
        <f t="array" ref="H35">+SUMPRODUCT($E$6:$P$6/100,PAM!$C8:$N8)/D$6*100</f>
        <v>105.75780748184063</v>
      </c>
      <c r="I35" s="19" cm="1">
        <f t="array" ref="I35">+SUMPRODUCT($E$7:$P$7/100,PAM!$C8:$N8)/D$7*100</f>
        <v>105.86146855185972</v>
      </c>
      <c r="J35" s="19" cm="1">
        <f t="array" ref="J35">+SUMPRODUCT($E$8:$P$8/100,PAM!$C8:$N8)/D$8*100</f>
        <v>105.82254120153998</v>
      </c>
      <c r="K35" s="19" cm="1">
        <f t="array" ref="K35">+SUMPRODUCT($E$9:$P$9/100,PAM!$C8:$N8)/D$9*100</f>
        <v>105.9398318022768</v>
      </c>
      <c r="L35" s="19" cm="1">
        <f t="array" ref="L35">+SUMPRODUCT($E$10:$P$10/100,PAM!$C8:$N8)/D$10*100</f>
        <v>105.74457601225862</v>
      </c>
      <c r="M35" s="19" cm="1">
        <f t="array" ref="M35">+SUMPRODUCT($E$11:$P$11/100,PAM!$C8:$N8)/D$11*100</f>
        <v>105.92258292058546</v>
      </c>
      <c r="N35" s="19" cm="1">
        <f t="array" ref="N35">+SUMPRODUCT($E$12:$P$12/100,PAM!$C8:$N8)/D$12*100</f>
        <v>105.73131408107983</v>
      </c>
      <c r="O35" s="19" cm="1">
        <f t="array" ref="O35">+SUMPRODUCT(_xlfn.ANCHORARRAY($E$30)/100,$E35:$N35)/$D$14*100</f>
        <v>105.81691943</v>
      </c>
      <c r="Q35" s="24">
        <f t="shared" si="12"/>
        <v>2.2629982815415284E-2</v>
      </c>
      <c r="R35" s="24">
        <f t="shared" si="12"/>
        <v>2.2704420489279009E-2</v>
      </c>
      <c r="S35" s="24">
        <f t="shared" si="12"/>
        <v>2.2927730661970624E-2</v>
      </c>
      <c r="T35" s="24">
        <f t="shared" si="12"/>
        <v>2.2392636239414232E-2</v>
      </c>
      <c r="U35" s="24">
        <f t="shared" si="12"/>
        <v>2.2347785509442053E-2</v>
      </c>
      <c r="V35" s="24">
        <f t="shared" si="12"/>
        <v>2.2364056989153003E-2</v>
      </c>
      <c r="W35" s="24">
        <f t="shared" si="12"/>
        <v>2.271425123805515E-2</v>
      </c>
      <c r="X35" s="24">
        <f t="shared" si="12"/>
        <v>2.1606362487802011E-2</v>
      </c>
      <c r="Y35" s="24">
        <f t="shared" si="12"/>
        <v>2.2200510668393569E-2</v>
      </c>
      <c r="Z35" s="24">
        <f t="shared" si="12"/>
        <v>2.0540167916037522E-2</v>
      </c>
      <c r="AA35" s="24">
        <f t="shared" si="13"/>
        <v>2.207952705407501E-2</v>
      </c>
      <c r="AB35" s="24">
        <f>+PAM!Y8</f>
        <v>2.208126632358165E-2</v>
      </c>
      <c r="AQ35" s="24">
        <f t="shared" si="14"/>
        <v>2.0898148993777621E-3</v>
      </c>
      <c r="AT35" s="19">
        <f t="shared" si="10"/>
        <v>105.70915664955803</v>
      </c>
      <c r="AU35" s="19">
        <f t="shared" si="11"/>
        <v>105.73131408107983</v>
      </c>
      <c r="AV35" s="53">
        <f t="shared" si="15"/>
        <v>-2.2157431521785398E-4</v>
      </c>
    </row>
    <row r="36" spans="4:49" x14ac:dyDescent="0.25">
      <c r="D36" s="38">
        <f>+PAM!A9</f>
        <v>42826</v>
      </c>
      <c r="E36" s="19" cm="1">
        <f t="array" ref="E36">+SUMPRODUCT($E$3:$P$3/100,PAM!$C9:$N9)/D$3*100</f>
        <v>108.63790116978215</v>
      </c>
      <c r="F36" s="19" cm="1">
        <f t="array" ref="F36">+SUMPRODUCT($E$4:$P$4/100,PAM!$C9:$N9)/D$4*100</f>
        <v>108.694132256755</v>
      </c>
      <c r="G36" s="19" cm="1">
        <f t="array" ref="G36">+SUMPRODUCT($E$5:$P$5/100,PAM!$C9:$N9)/D$5*100</f>
        <v>108.86315918113631</v>
      </c>
      <c r="H36" s="19" cm="1">
        <f t="array" ref="H36">+SUMPRODUCT($E$6:$P$6/100,PAM!$C9:$N9)/D$6*100</f>
        <v>108.64901225290622</v>
      </c>
      <c r="I36" s="19" cm="1">
        <f t="array" ref="I36">+SUMPRODUCT($E$7:$P$7/100,PAM!$C9:$N9)/D$7*100</f>
        <v>108.80918123161622</v>
      </c>
      <c r="J36" s="19" cm="1">
        <f t="array" ref="J36">+SUMPRODUCT($E$8:$P$8/100,PAM!$C9:$N9)/D$8*100</f>
        <v>108.72668734436159</v>
      </c>
      <c r="K36" s="19" cm="1">
        <f t="array" ref="K36">+SUMPRODUCT($E$9:$P$9/100,PAM!$C9:$N9)/D$9*100</f>
        <v>108.84108394409759</v>
      </c>
      <c r="L36" s="19" cm="1">
        <f t="array" ref="L36">+SUMPRODUCT($E$10:$P$10/100,PAM!$C9:$N9)/D$10*100</f>
        <v>108.55350666969838</v>
      </c>
      <c r="M36" s="19" cm="1">
        <f t="array" ref="M36">+SUMPRODUCT($E$11:$P$11/100,PAM!$C9:$N9)/D$11*100</f>
        <v>108.77033501657843</v>
      </c>
      <c r="N36" s="19" cm="1">
        <f t="array" ref="N36">+SUMPRODUCT($E$12:$P$12/100,PAM!$C9:$N9)/D$12*100</f>
        <v>108.47646616275746</v>
      </c>
      <c r="O36" s="19" cm="1">
        <f t="array" ref="O36">+SUMPRODUCT(_xlfn.ANCHORARRAY($E$30)/100,$E36:$N36)/$D$14*100</f>
        <v>108.69089265000001</v>
      </c>
      <c r="Q36" s="24">
        <f t="shared" si="12"/>
        <v>2.7705684285547427E-2</v>
      </c>
      <c r="R36" s="24">
        <f t="shared" si="12"/>
        <v>2.7889583557750619E-2</v>
      </c>
      <c r="S36" s="24">
        <f t="shared" si="12"/>
        <v>2.8445319537200531E-2</v>
      </c>
      <c r="T36" s="24">
        <f t="shared" si="12"/>
        <v>2.73379794826214E-2</v>
      </c>
      <c r="U36" s="24">
        <f t="shared" si="12"/>
        <v>2.7845000830613476E-2</v>
      </c>
      <c r="V36" s="24">
        <f t="shared" si="12"/>
        <v>2.7443549454087002E-2</v>
      </c>
      <c r="W36" s="24">
        <f t="shared" si="12"/>
        <v>2.7385848103248067E-2</v>
      </c>
      <c r="X36" s="24">
        <f t="shared" si="12"/>
        <v>2.6563354484622659E-2</v>
      </c>
      <c r="Y36" s="24">
        <f t="shared" si="12"/>
        <v>2.6885221427502826E-2</v>
      </c>
      <c r="Z36" s="24">
        <f t="shared" si="12"/>
        <v>2.5963472652695163E-2</v>
      </c>
      <c r="AA36" s="24">
        <f t="shared" si="13"/>
        <v>2.7159864750184948E-2</v>
      </c>
      <c r="AB36" s="24">
        <f>+PAM!Y9</f>
        <v>2.7159075122876741E-2</v>
      </c>
      <c r="AQ36" s="24">
        <f t="shared" si="14"/>
        <v>1.7422116328522641E-3</v>
      </c>
      <c r="AT36" s="19">
        <f t="shared" si="10"/>
        <v>108.63790116978215</v>
      </c>
      <c r="AU36" s="19">
        <f t="shared" si="11"/>
        <v>108.47646616275746</v>
      </c>
      <c r="AV36" s="53">
        <f t="shared" si="15"/>
        <v>1.6143500702472391E-3</v>
      </c>
    </row>
    <row r="37" spans="4:49" x14ac:dyDescent="0.25">
      <c r="D37" s="38">
        <f>+PAM!A10</f>
        <v>42856</v>
      </c>
      <c r="E37" s="19" cm="1">
        <f t="array" ref="E37">+SUMPRODUCT($E$3:$P$3/100,PAM!$C10:$N10)/D$3*100</f>
        <v>110.25276346595365</v>
      </c>
      <c r="F37" s="19" cm="1">
        <f t="array" ref="F37">+SUMPRODUCT($E$4:$P$4/100,PAM!$C10:$N10)/D$4*100</f>
        <v>110.31710281850545</v>
      </c>
      <c r="G37" s="19" cm="1">
        <f t="array" ref="G37">+SUMPRODUCT($E$5:$P$5/100,PAM!$C10:$N10)/D$5*100</f>
        <v>110.46505100685154</v>
      </c>
      <c r="H37" s="19" cm="1">
        <f t="array" ref="H37">+SUMPRODUCT($E$6:$P$6/100,PAM!$C10:$N10)/D$6*100</f>
        <v>110.264221185382</v>
      </c>
      <c r="I37" s="19" cm="1">
        <f t="array" ref="I37">+SUMPRODUCT($E$7:$P$7/100,PAM!$C10:$N10)/D$7*100</f>
        <v>110.42384889875061</v>
      </c>
      <c r="J37" s="19" cm="1">
        <f t="array" ref="J37">+SUMPRODUCT($E$8:$P$8/100,PAM!$C10:$N10)/D$8*100</f>
        <v>110.3382391798619</v>
      </c>
      <c r="K37" s="19" cm="1">
        <f t="array" ref="K37">+SUMPRODUCT($E$9:$P$9/100,PAM!$C10:$N10)/D$9*100</f>
        <v>110.42953589174314</v>
      </c>
      <c r="L37" s="19" cm="1">
        <f t="array" ref="L37">+SUMPRODUCT($E$10:$P$10/100,PAM!$C10:$N10)/D$10*100</f>
        <v>110.17238982411905</v>
      </c>
      <c r="M37" s="19" cm="1">
        <f t="array" ref="M37">+SUMPRODUCT($E$11:$P$11/100,PAM!$C10:$N10)/D$11*100</f>
        <v>110.39031077962849</v>
      </c>
      <c r="N37" s="19" cm="1">
        <f t="array" ref="N37">+SUMPRODUCT($E$12:$P$12/100,PAM!$C10:$N10)/D$12*100</f>
        <v>110.07023362875832</v>
      </c>
      <c r="O37" s="19" cm="1">
        <f t="array" ref="O37">+SUMPRODUCT(_xlfn.ANCHORARRAY($E$30)/100,$E37:$N37)/$D$14*100</f>
        <v>110.30020778999999</v>
      </c>
      <c r="Q37" s="24">
        <f t="shared" si="12"/>
        <v>1.4864630840462745E-2</v>
      </c>
      <c r="R37" s="24">
        <f t="shared" si="12"/>
        <v>1.4931537959350871E-2</v>
      </c>
      <c r="S37" s="24">
        <f t="shared" si="12"/>
        <v>1.4714728451430181E-2</v>
      </c>
      <c r="T37" s="24">
        <f t="shared" si="12"/>
        <v>1.4866301119387915E-2</v>
      </c>
      <c r="U37" s="24">
        <f t="shared" si="12"/>
        <v>1.4839443223980675E-2</v>
      </c>
      <c r="V37" s="24">
        <f t="shared" si="12"/>
        <v>1.482204484347216E-2</v>
      </c>
      <c r="W37" s="24">
        <f t="shared" si="12"/>
        <v>1.4594231241406908E-2</v>
      </c>
      <c r="X37" s="24">
        <f t="shared" si="12"/>
        <v>1.4913227624663739E-2</v>
      </c>
      <c r="Y37" s="24">
        <f t="shared" si="12"/>
        <v>1.4893543931837172E-2</v>
      </c>
      <c r="Z37" s="24">
        <f t="shared" si="12"/>
        <v>1.4692287851722385E-2</v>
      </c>
      <c r="AA37" s="24">
        <f t="shared" si="13"/>
        <v>1.4806347622723148E-2</v>
      </c>
      <c r="AB37" s="24">
        <f>+PAM!Y10</f>
        <v>1.4806166460578307E-2</v>
      </c>
      <c r="AQ37" s="24">
        <f t="shared" si="14"/>
        <v>1.7234298874035936E-4</v>
      </c>
      <c r="AT37" s="19">
        <f t="shared" si="10"/>
        <v>110.25276346595365</v>
      </c>
      <c r="AU37" s="19">
        <f t="shared" si="11"/>
        <v>110.07023362875832</v>
      </c>
      <c r="AV37" s="53">
        <f t="shared" si="15"/>
        <v>1.8252983719535543E-3</v>
      </c>
    </row>
    <row r="38" spans="4:49" x14ac:dyDescent="0.25">
      <c r="D38" s="38">
        <f>+PAM!A11</f>
        <v>42887</v>
      </c>
      <c r="E38" s="19" cm="1">
        <f t="array" ref="E38">+SUMPRODUCT($E$3:$P$3/100,PAM!$C11:$N11)/D$3*100</f>
        <v>111.24819776248893</v>
      </c>
      <c r="F38" s="19" cm="1">
        <f t="array" ref="F38">+SUMPRODUCT($E$4:$P$4/100,PAM!$C11:$N11)/D$4*100</f>
        <v>111.34255519455201</v>
      </c>
      <c r="G38" s="19" cm="1">
        <f t="array" ref="G38">+SUMPRODUCT($E$5:$P$5/100,PAM!$C11:$N11)/D$5*100</f>
        <v>111.51413024958734</v>
      </c>
      <c r="H38" s="19" cm="1">
        <f t="array" ref="H38">+SUMPRODUCT($E$6:$P$6/100,PAM!$C11:$N11)/D$6*100</f>
        <v>111.32574481230996</v>
      </c>
      <c r="I38" s="19" cm="1">
        <f t="array" ref="I38">+SUMPRODUCT($E$7:$P$7/100,PAM!$C11:$N11)/D$7*100</f>
        <v>111.51293831474113</v>
      </c>
      <c r="J38" s="19" cm="1">
        <f t="array" ref="J38">+SUMPRODUCT($E$8:$P$8/100,PAM!$C11:$N11)/D$8*100</f>
        <v>111.42909370529478</v>
      </c>
      <c r="K38" s="19" cm="1">
        <f t="array" ref="K38">+SUMPRODUCT($E$9:$P$9/100,PAM!$C11:$N11)/D$9*100</f>
        <v>111.54003952728191</v>
      </c>
      <c r="L38" s="19" cm="1">
        <f t="array" ref="L38">+SUMPRODUCT($E$10:$P$10/100,PAM!$C11:$N11)/D$10*100</f>
        <v>111.28105029073494</v>
      </c>
      <c r="M38" s="19" cm="1">
        <f t="array" ref="M38">+SUMPRODUCT($E$11:$P$11/100,PAM!$C11:$N11)/D$11*100</f>
        <v>111.54277985634913</v>
      </c>
      <c r="N38" s="19" cm="1">
        <f t="array" ref="N38">+SUMPRODUCT($E$12:$P$12/100,PAM!$C11:$N11)/D$12*100</f>
        <v>111.25944318039413</v>
      </c>
      <c r="O38" s="19" cm="1">
        <f t="array" ref="O38">+SUMPRODUCT(_xlfn.ANCHORARRAY($E$30)/100,$E38:$N38)/$D$14*100</f>
        <v>111.40544606</v>
      </c>
      <c r="Q38" s="24">
        <f t="shared" si="12"/>
        <v>9.0286562009185278E-3</v>
      </c>
      <c r="R38" s="24">
        <f t="shared" si="12"/>
        <v>9.2954977047723375E-3</v>
      </c>
      <c r="S38" s="24">
        <f t="shared" si="12"/>
        <v>9.496933493207127E-3</v>
      </c>
      <c r="T38" s="24">
        <f t="shared" si="12"/>
        <v>9.6270904153330505E-3</v>
      </c>
      <c r="U38" s="24">
        <f t="shared" si="12"/>
        <v>9.8628097720911967E-3</v>
      </c>
      <c r="V38" s="24">
        <f t="shared" si="12"/>
        <v>9.8864594318446297E-3</v>
      </c>
      <c r="W38" s="24">
        <f t="shared" si="12"/>
        <v>1.0056219349028339E-2</v>
      </c>
      <c r="X38" s="24">
        <f t="shared" si="12"/>
        <v>1.0062961041198859E-2</v>
      </c>
      <c r="Y38" s="24">
        <f t="shared" si="12"/>
        <v>1.0439947750679801E-2</v>
      </c>
      <c r="Z38" s="24">
        <f t="shared" si="12"/>
        <v>1.0804097642299393E-2</v>
      </c>
      <c r="AA38" s="24">
        <f t="shared" si="13"/>
        <v>1.0020273688915227E-2</v>
      </c>
      <c r="AB38" s="24">
        <f>+PAM!Y11</f>
        <v>1.0020806795980164E-2</v>
      </c>
      <c r="AQ38" s="24">
        <f t="shared" si="14"/>
        <v>-1.775441441380865E-3</v>
      </c>
      <c r="AT38" s="19">
        <f t="shared" si="10"/>
        <v>111.24819776248893</v>
      </c>
      <c r="AU38" s="19">
        <f t="shared" si="11"/>
        <v>111.25944318039413</v>
      </c>
      <c r="AV38" s="53">
        <f t="shared" si="15"/>
        <v>-1.1245417905159094E-4</v>
      </c>
    </row>
    <row r="39" spans="4:49" x14ac:dyDescent="0.25">
      <c r="D39" s="38">
        <f>+PAM!A12</f>
        <v>42917</v>
      </c>
      <c r="E39" s="19" cm="1">
        <f t="array" ref="E39">+SUMPRODUCT($E$3:$P$3/100,PAM!$C12:$N12)/D$3*100</f>
        <v>113.13696928233033</v>
      </c>
      <c r="F39" s="19" cm="1">
        <f t="array" ref="F39">+SUMPRODUCT($E$4:$P$4/100,PAM!$C12:$N12)/D$4*100</f>
        <v>113.28207649512656</v>
      </c>
      <c r="G39" s="19" cm="1">
        <f t="array" ref="G39">+SUMPRODUCT($E$5:$P$5/100,PAM!$C12:$N12)/D$5*100</f>
        <v>113.51057998418072</v>
      </c>
      <c r="H39" s="19" cm="1">
        <f t="array" ref="H39">+SUMPRODUCT($E$6:$P$6/100,PAM!$C12:$N12)/D$6*100</f>
        <v>113.37012748362685</v>
      </c>
      <c r="I39" s="19" cm="1">
        <f t="array" ref="I39">+SUMPRODUCT($E$7:$P$7/100,PAM!$C12:$N12)/D$7*100</f>
        <v>113.61613893215814</v>
      </c>
      <c r="J39" s="19" cm="1">
        <f t="array" ref="J39">+SUMPRODUCT($E$8:$P$8/100,PAM!$C12:$N12)/D$8*100</f>
        <v>113.54960422077542</v>
      </c>
      <c r="K39" s="19" cm="1">
        <f t="array" ref="K39">+SUMPRODUCT($E$9:$P$9/100,PAM!$C12:$N12)/D$9*100</f>
        <v>113.71832755223319</v>
      </c>
      <c r="L39" s="19" cm="1">
        <f t="array" ref="L39">+SUMPRODUCT($E$10:$P$10/100,PAM!$C12:$N12)/D$10*100</f>
        <v>113.48345116378718</v>
      </c>
      <c r="M39" s="19" cm="1">
        <f t="array" ref="M39">+SUMPRODUCT($E$11:$P$11/100,PAM!$C12:$N12)/D$11*100</f>
        <v>113.8409599993186</v>
      </c>
      <c r="N39" s="19" cm="1">
        <f t="array" ref="N39">+SUMPRODUCT($E$12:$P$12/100,PAM!$C12:$N12)/D$12*100</f>
        <v>113.69191189383801</v>
      </c>
      <c r="O39" s="19" cm="1">
        <f t="array" ref="O39">+SUMPRODUCT(_xlfn.ANCHORARRAY($E$30)/100,$E39:$N39)/$D$14*100</f>
        <v>113.57758903999999</v>
      </c>
      <c r="Q39" s="24">
        <f t="shared" si="12"/>
        <v>1.6977996568302789E-2</v>
      </c>
      <c r="R39" s="24">
        <f t="shared" si="12"/>
        <v>1.7419407136701537E-2</v>
      </c>
      <c r="S39" s="24">
        <f t="shared" si="12"/>
        <v>1.7903109947815521E-2</v>
      </c>
      <c r="T39" s="24">
        <f t="shared" si="12"/>
        <v>1.8363970299624999E-2</v>
      </c>
      <c r="U39" s="24">
        <f t="shared" si="12"/>
        <v>1.8860597247297051E-2</v>
      </c>
      <c r="V39" s="24">
        <f t="shared" si="12"/>
        <v>1.9030133378711067E-2</v>
      </c>
      <c r="W39" s="24">
        <f t="shared" si="12"/>
        <v>1.9529202555271574E-2</v>
      </c>
      <c r="X39" s="24">
        <f t="shared" si="12"/>
        <v>1.9791337943865672E-2</v>
      </c>
      <c r="Y39" s="24">
        <f t="shared" si="12"/>
        <v>2.0603576008498159E-2</v>
      </c>
      <c r="Z39" s="24">
        <f t="shared" si="12"/>
        <v>2.1863031522636023E-2</v>
      </c>
      <c r="AA39" s="24">
        <f t="shared" si="13"/>
        <v>1.9497637295309067E-2</v>
      </c>
      <c r="AB39" s="24">
        <f>+PAM!Y12</f>
        <v>1.9500780031201259E-2</v>
      </c>
      <c r="AQ39" s="24">
        <f t="shared" si="14"/>
        <v>-4.8850349543332339E-3</v>
      </c>
      <c r="AT39" s="19">
        <f t="shared" si="10"/>
        <v>113.13696928233033</v>
      </c>
      <c r="AU39" s="19">
        <f t="shared" si="11"/>
        <v>113.69191189383801</v>
      </c>
      <c r="AV39" s="53">
        <f t="shared" si="15"/>
        <v>-5.5494261150765833E-3</v>
      </c>
    </row>
    <row r="40" spans="4:49" x14ac:dyDescent="0.25">
      <c r="D40" s="38">
        <f>+PAM!A13</f>
        <v>42948</v>
      </c>
      <c r="E40" s="19" cm="1">
        <f t="array" ref="E40">+SUMPRODUCT($E$3:$P$3/100,PAM!$C13:$N13)/D$3*100</f>
        <v>114.75215186878096</v>
      </c>
      <c r="F40" s="19" cm="1">
        <f t="array" ref="F40">+SUMPRODUCT($E$4:$P$4/100,PAM!$C13:$N13)/D$4*100</f>
        <v>114.90473010251463</v>
      </c>
      <c r="G40" s="19" cm="1">
        <f t="array" ref="G40">+SUMPRODUCT($E$5:$P$5/100,PAM!$C13:$N13)/D$5*100</f>
        <v>115.0908248064918</v>
      </c>
      <c r="H40" s="19" cm="1">
        <f t="array" ref="H40">+SUMPRODUCT($E$6:$P$6/100,PAM!$C13:$N13)/D$6*100</f>
        <v>114.87895120640277</v>
      </c>
      <c r="I40" s="19" cm="1">
        <f t="array" ref="I40">+SUMPRODUCT($E$7:$P$7/100,PAM!$C13:$N13)/D$7*100</f>
        <v>115.16626681197593</v>
      </c>
      <c r="J40" s="19" cm="1">
        <f t="array" ref="J40">+SUMPRODUCT($E$8:$P$8/100,PAM!$C13:$N13)/D$8*100</f>
        <v>115.09531309171241</v>
      </c>
      <c r="K40" s="19" cm="1">
        <f t="array" ref="K40">+SUMPRODUCT($E$9:$P$9/100,PAM!$C13:$N13)/D$9*100</f>
        <v>115.28443207176196</v>
      </c>
      <c r="L40" s="19" cm="1">
        <f t="array" ref="L40">+SUMPRODUCT($E$10:$P$10/100,PAM!$C13:$N13)/D$10*100</f>
        <v>114.95022231958696</v>
      </c>
      <c r="M40" s="19" cm="1">
        <f t="array" ref="M40">+SUMPRODUCT($E$11:$P$11/100,PAM!$C13:$N13)/D$11*100</f>
        <v>115.31585961572095</v>
      </c>
      <c r="N40" s="19" cm="1">
        <f t="array" ref="N40">+SUMPRODUCT($E$12:$P$12/100,PAM!$C13:$N13)/D$12*100</f>
        <v>115.08418644382621</v>
      </c>
      <c r="O40" s="19" cm="1">
        <f t="array" ref="O40">+SUMPRODUCT(_xlfn.ANCHORARRAY($E$30)/100,$E40:$N40)/$D$14*100</f>
        <v>115.08972781999999</v>
      </c>
      <c r="Q40" s="24">
        <f t="shared" si="12"/>
        <v>1.4276346597370759E-2</v>
      </c>
      <c r="R40" s="24">
        <f t="shared" si="12"/>
        <v>1.4324010095788431E-2</v>
      </c>
      <c r="S40" s="24">
        <f t="shared" si="12"/>
        <v>1.3921564161960109E-2</v>
      </c>
      <c r="T40" s="24">
        <f t="shared" si="12"/>
        <v>1.3308829726718319E-2</v>
      </c>
      <c r="U40" s="24">
        <f t="shared" si="12"/>
        <v>1.3643553586549784E-2</v>
      </c>
      <c r="V40" s="24">
        <f t="shared" si="12"/>
        <v>1.3612631074712223E-2</v>
      </c>
      <c r="W40" s="24">
        <f t="shared" si="12"/>
        <v>1.377178642386756E-2</v>
      </c>
      <c r="X40" s="24">
        <f t="shared" si="12"/>
        <v>1.2924978406612109E-2</v>
      </c>
      <c r="Y40" s="24">
        <f t="shared" si="12"/>
        <v>1.2955790397508826E-2</v>
      </c>
      <c r="Z40" s="24">
        <f t="shared" si="12"/>
        <v>1.2246029878433706E-2</v>
      </c>
      <c r="AA40" s="24">
        <f t="shared" si="13"/>
        <v>1.3313707332416103E-2</v>
      </c>
      <c r="AB40" s="24">
        <f>+PAM!Y13</f>
        <v>1.3314163004728874E-2</v>
      </c>
      <c r="AQ40" s="24">
        <f t="shared" si="14"/>
        <v>2.030316718937053E-3</v>
      </c>
      <c r="AT40" s="19">
        <f t="shared" si="10"/>
        <v>114.75215186878096</v>
      </c>
      <c r="AU40" s="19">
        <f t="shared" si="11"/>
        <v>115.08418644382621</v>
      </c>
      <c r="AV40" s="53">
        <f t="shared" si="15"/>
        <v>-3.3203457504522582E-3</v>
      </c>
    </row>
    <row r="41" spans="4:49" x14ac:dyDescent="0.25">
      <c r="D41" s="38">
        <f>+PAM!A14</f>
        <v>42979</v>
      </c>
      <c r="E41" s="19" cm="1">
        <f t="array" ref="E41">+SUMPRODUCT($E$3:$P$3/100,PAM!$C14:$N14)/D$3*100</f>
        <v>116.91224246024971</v>
      </c>
      <c r="F41" s="19" cm="1">
        <f t="array" ref="F41">+SUMPRODUCT($E$4:$P$4/100,PAM!$C14:$N14)/D$4*100</f>
        <v>117.1028381673659</v>
      </c>
      <c r="G41" s="19" cm="1">
        <f t="array" ref="G41">+SUMPRODUCT($E$5:$P$5/100,PAM!$C14:$N14)/D$5*100</f>
        <v>117.31162237101944</v>
      </c>
      <c r="H41" s="19" cm="1">
        <f t="array" ref="H41">+SUMPRODUCT($E$6:$P$6/100,PAM!$C14:$N14)/D$6*100</f>
        <v>117.0440013477774</v>
      </c>
      <c r="I41" s="19" cm="1">
        <f t="array" ref="I41">+SUMPRODUCT($E$7:$P$7/100,PAM!$C14:$N14)/D$7*100</f>
        <v>117.39048538181845</v>
      </c>
      <c r="J41" s="19" cm="1">
        <f t="array" ref="J41">+SUMPRODUCT($E$8:$P$8/100,PAM!$C14:$N14)/D$8*100</f>
        <v>117.31144988952408</v>
      </c>
      <c r="K41" s="19" cm="1">
        <f t="array" ref="K41">+SUMPRODUCT($E$9:$P$9/100,PAM!$C14:$N14)/D$9*100</f>
        <v>117.52703158960871</v>
      </c>
      <c r="L41" s="19" cm="1">
        <f t="array" ref="L41">+SUMPRODUCT($E$10:$P$10/100,PAM!$C14:$N14)/D$10*100</f>
        <v>117.10655744955423</v>
      </c>
      <c r="M41" s="19" cm="1">
        <f t="array" ref="M41">+SUMPRODUCT($E$11:$P$11/100,PAM!$C14:$N14)/D$11*100</f>
        <v>117.5506412948608</v>
      </c>
      <c r="N41" s="19" cm="1">
        <f t="array" ref="N41">+SUMPRODUCT($E$12:$P$12/100,PAM!$C14:$N14)/D$12*100</f>
        <v>117.27818947970331</v>
      </c>
      <c r="O41" s="19" cm="1">
        <f t="array" ref="O41">+SUMPRODUCT(_xlfn.ANCHORARRAY($E$30)/100,$E41:$N41)/$D$14*100</f>
        <v>117.29386340999999</v>
      </c>
      <c r="Q41" s="24">
        <f t="shared" si="12"/>
        <v>1.8823965880298443E-2</v>
      </c>
      <c r="R41" s="24">
        <f t="shared" si="12"/>
        <v>1.9129830972930195E-2</v>
      </c>
      <c r="S41" s="24">
        <f t="shared" si="12"/>
        <v>1.9296043522683881E-2</v>
      </c>
      <c r="T41" s="24">
        <f t="shared" si="12"/>
        <v>1.8846360613831603E-2</v>
      </c>
      <c r="U41" s="24">
        <f t="shared" si="12"/>
        <v>1.931310818187626E-2</v>
      </c>
      <c r="V41" s="24">
        <f t="shared" si="12"/>
        <v>1.9254796205695701E-2</v>
      </c>
      <c r="W41" s="24">
        <f t="shared" si="12"/>
        <v>1.9452752444933719E-2</v>
      </c>
      <c r="X41" s="24">
        <f t="shared" si="12"/>
        <v>1.8758860021794277E-2</v>
      </c>
      <c r="Y41" s="24">
        <f t="shared" si="12"/>
        <v>1.9379655899778525E-2</v>
      </c>
      <c r="Z41" s="24">
        <f t="shared" si="12"/>
        <v>1.9064331109887256E-2</v>
      </c>
      <c r="AA41" s="24">
        <f t="shared" si="13"/>
        <v>1.9151453667935137E-2</v>
      </c>
      <c r="AB41" s="24">
        <f>+PAM!Y14</f>
        <v>1.915188482107566E-2</v>
      </c>
      <c r="AQ41" s="24">
        <f t="shared" si="14"/>
        <v>-2.4036522958881257E-4</v>
      </c>
      <c r="AT41" s="19">
        <f t="shared" si="10"/>
        <v>116.91224246024971</v>
      </c>
      <c r="AU41" s="19">
        <f t="shared" si="11"/>
        <v>117.27818947970331</v>
      </c>
      <c r="AV41" s="53">
        <f t="shared" si="15"/>
        <v>-3.6594701945356078E-3</v>
      </c>
    </row>
    <row r="42" spans="4:49" x14ac:dyDescent="0.25">
      <c r="D42" s="38">
        <f>+PAM!A15</f>
        <v>43009</v>
      </c>
      <c r="E42" s="19" cm="1">
        <f t="array" ref="E42">+SUMPRODUCT($E$3:$P$3/100,PAM!$C15:$N15)/D$3*100</f>
        <v>118.8951823557407</v>
      </c>
      <c r="F42" s="19" cm="1">
        <f t="array" ref="F42">+SUMPRODUCT($E$4:$P$4/100,PAM!$C15:$N15)/D$4*100</f>
        <v>119.08093400463329</v>
      </c>
      <c r="G42" s="19" cm="1">
        <f t="array" ref="G42">+SUMPRODUCT($E$5:$P$5/100,PAM!$C15:$N15)/D$5*100</f>
        <v>119.32282643242398</v>
      </c>
      <c r="H42" s="19" cm="1">
        <f t="array" ref="H42">+SUMPRODUCT($E$6:$P$6/100,PAM!$C15:$N15)/D$6*100</f>
        <v>119.07228677494398</v>
      </c>
      <c r="I42" s="19" cm="1">
        <f t="array" ref="I42">+SUMPRODUCT($E$7:$P$7/100,PAM!$C15:$N15)/D$7*100</f>
        <v>119.40079687786316</v>
      </c>
      <c r="J42" s="19" cm="1">
        <f t="array" ref="J42">+SUMPRODUCT($E$8:$P$8/100,PAM!$C15:$N15)/D$8*100</f>
        <v>119.2884112921694</v>
      </c>
      <c r="K42" s="19" cm="1">
        <f t="array" ref="K42">+SUMPRODUCT($E$9:$P$9/100,PAM!$C15:$N15)/D$9*100</f>
        <v>119.48967072747941</v>
      </c>
      <c r="L42" s="19" cm="1">
        <f t="array" ref="L42">+SUMPRODUCT($E$10:$P$10/100,PAM!$C15:$N15)/D$10*100</f>
        <v>119.08355185474497</v>
      </c>
      <c r="M42" s="19" cm="1">
        <f t="array" ref="M42">+SUMPRODUCT($E$11:$P$11/100,PAM!$C15:$N15)/D$11*100</f>
        <v>119.50945544831984</v>
      </c>
      <c r="N42" s="19" cm="1">
        <f t="array" ref="N42">+SUMPRODUCT($E$12:$P$12/100,PAM!$C15:$N15)/D$12*100</f>
        <v>119.22029451872875</v>
      </c>
      <c r="O42" s="19" cm="1">
        <f t="array" ref="O42">+SUMPRODUCT(_xlfn.ANCHORARRAY($E$30)/100,$E42:$N42)/$D$14*100</f>
        <v>119.27122088</v>
      </c>
      <c r="Q42" s="24">
        <f t="shared" si="12"/>
        <v>1.6960926022483891E-2</v>
      </c>
      <c r="R42" s="24">
        <f t="shared" si="12"/>
        <v>1.6891954697462186E-2</v>
      </c>
      <c r="S42" s="24">
        <f t="shared" si="12"/>
        <v>1.7144115994268239E-2</v>
      </c>
      <c r="T42" s="24">
        <f t="shared" si="12"/>
        <v>1.7329255697093426E-2</v>
      </c>
      <c r="U42" s="24">
        <f t="shared" si="12"/>
        <v>1.712499517747168E-2</v>
      </c>
      <c r="V42" s="24">
        <f t="shared" si="12"/>
        <v>1.6852245918937081E-2</v>
      </c>
      <c r="W42" s="24">
        <f t="shared" si="12"/>
        <v>1.6699469997030203E-2</v>
      </c>
      <c r="X42" s="24">
        <f t="shared" si="12"/>
        <v>1.6882012828721038E-2</v>
      </c>
      <c r="Y42" s="24">
        <f t="shared" si="12"/>
        <v>1.6663576922099521E-2</v>
      </c>
      <c r="Z42" s="24">
        <f t="shared" si="12"/>
        <v>1.6559814298306108E-2</v>
      </c>
      <c r="AA42" s="24">
        <f t="shared" si="13"/>
        <v>1.6858149373835341E-2</v>
      </c>
      <c r="AB42" s="24">
        <f>+PAM!Y15</f>
        <v>1.6857539172699276E-2</v>
      </c>
      <c r="AQ42" s="24">
        <f t="shared" si="14"/>
        <v>4.0111172417778285E-4</v>
      </c>
      <c r="AT42" s="19">
        <f t="shared" si="10"/>
        <v>118.8951823557407</v>
      </c>
      <c r="AU42" s="19">
        <f t="shared" si="11"/>
        <v>119.22029451872875</v>
      </c>
      <c r="AV42" s="53">
        <f t="shared" si="15"/>
        <v>-3.2511216298800605E-3</v>
      </c>
    </row>
    <row r="43" spans="4:49" x14ac:dyDescent="0.25">
      <c r="D43" s="38">
        <f>+PAM!A16</f>
        <v>43040</v>
      </c>
      <c r="E43" s="19" cm="1">
        <f t="array" ref="E43">+SUMPRODUCT($E$3:$P$3/100,PAM!$C16:$N16)/D$3*100</f>
        <v>120.70778764294336</v>
      </c>
      <c r="F43" s="19" cm="1">
        <f t="array" ref="F43">+SUMPRODUCT($E$4:$P$4/100,PAM!$C16:$N16)/D$4*100</f>
        <v>120.93392392943628</v>
      </c>
      <c r="G43" s="19" cm="1">
        <f t="array" ref="G43">+SUMPRODUCT($E$5:$P$5/100,PAM!$C16:$N16)/D$5*100</f>
        <v>121.19826308131753</v>
      </c>
      <c r="H43" s="19" cm="1">
        <f t="array" ref="H43">+SUMPRODUCT($E$6:$P$6/100,PAM!$C16:$N16)/D$6*100</f>
        <v>120.96881136473314</v>
      </c>
      <c r="I43" s="19" cm="1">
        <f t="array" ref="I43">+SUMPRODUCT($E$7:$P$7/100,PAM!$C16:$N16)/D$7*100</f>
        <v>121.31523100926067</v>
      </c>
      <c r="J43" s="19" cm="1">
        <f t="array" ref="J43">+SUMPRODUCT($E$8:$P$8/100,PAM!$C16:$N16)/D$8*100</f>
        <v>121.19836804127631</v>
      </c>
      <c r="K43" s="19" cm="1">
        <f t="array" ref="K43">+SUMPRODUCT($E$9:$P$9/100,PAM!$C16:$N16)/D$9*100</f>
        <v>121.43386999551997</v>
      </c>
      <c r="L43" s="19" cm="1">
        <f t="array" ref="L43">+SUMPRODUCT($E$10:$P$10/100,PAM!$C16:$N16)/D$10*100</f>
        <v>121.03957645181369</v>
      </c>
      <c r="M43" s="19" cm="1">
        <f t="array" ref="M43">+SUMPRODUCT($E$11:$P$11/100,PAM!$C16:$N16)/D$11*100</f>
        <v>121.482123575339</v>
      </c>
      <c r="N43" s="19" cm="1">
        <f t="array" ref="N43">+SUMPRODUCT($E$12:$P$12/100,PAM!$C16:$N16)/D$12*100</f>
        <v>121.20259950746006</v>
      </c>
      <c r="O43" s="19" cm="1">
        <f t="array" ref="O43">+SUMPRODUCT(_xlfn.ANCHORARRAY($E$30)/100,$E43:$N43)/$D$14*100</f>
        <v>121.19966129000002</v>
      </c>
      <c r="Q43" s="24">
        <f t="shared" si="12"/>
        <v>1.5245405669838119E-2</v>
      </c>
      <c r="R43" s="24">
        <f t="shared" si="12"/>
        <v>1.5560760757308945E-2</v>
      </c>
      <c r="S43" s="24">
        <f t="shared" si="12"/>
        <v>1.5717333430378178E-2</v>
      </c>
      <c r="T43" s="24">
        <f t="shared" si="12"/>
        <v>1.5927506233030853E-2</v>
      </c>
      <c r="U43" s="24">
        <f t="shared" si="12"/>
        <v>1.6033679686039415E-2</v>
      </c>
      <c r="V43" s="24">
        <f t="shared" si="12"/>
        <v>1.6011251457016318E-2</v>
      </c>
      <c r="W43" s="24">
        <f t="shared" si="12"/>
        <v>1.6270856352719409E-2</v>
      </c>
      <c r="X43" s="24">
        <f t="shared" si="12"/>
        <v>1.6425648770156176E-2</v>
      </c>
      <c r="Y43" s="24">
        <f t="shared" si="12"/>
        <v>1.6506377002715178E-2</v>
      </c>
      <c r="Z43" s="24">
        <f t="shared" si="12"/>
        <v>1.6627244520184492E-2</v>
      </c>
      <c r="AA43" s="24">
        <f t="shared" si="13"/>
        <v>1.6168530813818416E-2</v>
      </c>
      <c r="AB43" s="24">
        <f>+PAM!Y16</f>
        <v>1.616808639077072E-2</v>
      </c>
      <c r="AQ43" s="24">
        <f t="shared" si="14"/>
        <v>-1.381838850346373E-3</v>
      </c>
      <c r="AT43" s="19">
        <f t="shared" si="10"/>
        <v>120.70778764294336</v>
      </c>
      <c r="AU43" s="19">
        <f t="shared" si="11"/>
        <v>121.20259950746006</v>
      </c>
      <c r="AV43" s="53">
        <f t="shared" si="15"/>
        <v>-4.9481186451667547E-3</v>
      </c>
    </row>
    <row r="44" spans="4:49" x14ac:dyDescent="0.25">
      <c r="D44" s="38">
        <f>+PAM!A17</f>
        <v>43070</v>
      </c>
      <c r="E44" s="19" cm="1">
        <f t="array" ref="E44">+SUMPRODUCT($E$3:$P$3/100,PAM!$C17:$N17)/D$3*100</f>
        <v>124.03901719873988</v>
      </c>
      <c r="F44" s="19" cm="1">
        <f t="array" ref="F44">+SUMPRODUCT($E$4:$P$4/100,PAM!$C17:$N17)/D$4*100</f>
        <v>124.48909712262501</v>
      </c>
      <c r="G44" s="19" cm="1">
        <f t="array" ref="G44">+SUMPRODUCT($E$5:$P$5/100,PAM!$C17:$N17)/D$5*100</f>
        <v>125.08864098264621</v>
      </c>
      <c r="H44" s="19" cm="1">
        <f t="array" ref="H44">+SUMPRODUCT($E$6:$P$6/100,PAM!$C17:$N17)/D$6*100</f>
        <v>124.37340813244238</v>
      </c>
      <c r="I44" s="19" cm="1">
        <f t="array" ref="I44">+SUMPRODUCT($E$7:$P$7/100,PAM!$C17:$N17)/D$7*100</f>
        <v>125.06450339229377</v>
      </c>
      <c r="J44" s="19" cm="1">
        <f t="array" ref="J44">+SUMPRODUCT($E$8:$P$8/100,PAM!$C17:$N17)/D$8*100</f>
        <v>124.96041314857092</v>
      </c>
      <c r="K44" s="19" cm="1">
        <f t="array" ref="K44">+SUMPRODUCT($E$9:$P$9/100,PAM!$C17:$N17)/D$9*100</f>
        <v>125.395785027665</v>
      </c>
      <c r="L44" s="19" cm="1">
        <f t="array" ref="L44">+SUMPRODUCT($E$10:$P$10/100,PAM!$C17:$N17)/D$10*100</f>
        <v>124.7201705874605</v>
      </c>
      <c r="M44" s="19" cm="1">
        <f t="array" ref="M44">+SUMPRODUCT($E$11:$P$11/100,PAM!$C17:$N17)/D$11*100</f>
        <v>125.4345841861097</v>
      </c>
      <c r="N44" s="19" cm="1">
        <f t="array" ref="N44">+SUMPRODUCT($E$12:$P$12/100,PAM!$C17:$N17)/D$12*100</f>
        <v>125.1095334279336</v>
      </c>
      <c r="O44" s="19" cm="1">
        <f t="array" ref="O44">+SUMPRODUCT(_xlfn.ANCHORARRAY($E$30)/100,$E44:$N44)/$D$14*100</f>
        <v>124.96987816999999</v>
      </c>
      <c r="Q44" s="24">
        <f t="shared" si="12"/>
        <v>2.7597470062581175E-2</v>
      </c>
      <c r="R44" s="24">
        <f t="shared" si="12"/>
        <v>2.9397650201635317E-2</v>
      </c>
      <c r="S44" s="24">
        <f t="shared" si="12"/>
        <v>3.2099287584001379E-2</v>
      </c>
      <c r="T44" s="24">
        <f t="shared" si="12"/>
        <v>2.8144417799097265E-2</v>
      </c>
      <c r="U44" s="24">
        <f t="shared" si="12"/>
        <v>3.0905207465226736E-2</v>
      </c>
      <c r="V44" s="24">
        <f t="shared" si="12"/>
        <v>3.1040394091885526E-2</v>
      </c>
      <c r="W44" s="24">
        <f t="shared" si="12"/>
        <v>3.2626111910055933E-2</v>
      </c>
      <c r="X44" s="24">
        <f t="shared" si="12"/>
        <v>3.0408187499830541E-2</v>
      </c>
      <c r="Y44" s="24">
        <f t="shared" si="12"/>
        <v>3.2535326963720079E-2</v>
      </c>
      <c r="Z44" s="24">
        <f t="shared" si="12"/>
        <v>3.223473701348345E-2</v>
      </c>
      <c r="AA44" s="24">
        <f t="shared" si="13"/>
        <v>3.1107486934132567E-2</v>
      </c>
      <c r="AB44" s="24">
        <f>+PAM!Y17</f>
        <v>3.1104682822828966E-2</v>
      </c>
      <c r="AD44" s="24">
        <f>+E44/E32-1</f>
        <v>0.24039017198739887</v>
      </c>
      <c r="AE44" s="24">
        <f t="shared" ref="AE44:AN59" si="16">+F44/F32-1</f>
        <v>0.24489097122625014</v>
      </c>
      <c r="AF44" s="24">
        <f t="shared" si="16"/>
        <v>0.25088640982646204</v>
      </c>
      <c r="AG44" s="24">
        <f t="shared" si="16"/>
        <v>0.2437340813244242</v>
      </c>
      <c r="AH44" s="24">
        <f t="shared" si="16"/>
        <v>0.2506450339229378</v>
      </c>
      <c r="AI44" s="24">
        <f t="shared" si="16"/>
        <v>0.24960413148570915</v>
      </c>
      <c r="AJ44" s="24">
        <f t="shared" si="16"/>
        <v>0.25395785027664997</v>
      </c>
      <c r="AK44" s="24">
        <f t="shared" si="16"/>
        <v>0.24720170587460499</v>
      </c>
      <c r="AL44" s="24">
        <f t="shared" si="16"/>
        <v>0.2543458418610971</v>
      </c>
      <c r="AM44" s="24">
        <f t="shared" si="16"/>
        <v>0.25109533427933561</v>
      </c>
      <c r="AN44" s="24">
        <f t="shared" si="16"/>
        <v>0.24969878170000026</v>
      </c>
      <c r="AO44" s="24">
        <f>+PAM!AV17</f>
        <v>0.24970300000000001</v>
      </c>
      <c r="AQ44" s="24">
        <f t="shared" si="14"/>
        <v>-4.6372669509022746E-3</v>
      </c>
      <c r="AR44" s="24">
        <f>+AD44-AM44</f>
        <v>-1.0705162291936743E-2</v>
      </c>
      <c r="AT44" s="19">
        <f t="shared" si="10"/>
        <v>124.03901719873988</v>
      </c>
      <c r="AU44" s="19">
        <f t="shared" si="11"/>
        <v>125.1095334279336</v>
      </c>
      <c r="AV44" s="53">
        <f t="shared" si="15"/>
        <v>-1.0705162291936743E-2</v>
      </c>
    </row>
    <row r="45" spans="4:49" x14ac:dyDescent="0.25">
      <c r="D45" s="38">
        <f>+PAM!A18</f>
        <v>43101</v>
      </c>
      <c r="E45" s="19" cm="1">
        <f t="array" ref="E45">+SUMPRODUCT($E$3:$P$3/100,PAM!$C18:$N18)/D$3*100</f>
        <v>126.37664525969608</v>
      </c>
      <c r="F45" s="19" cm="1">
        <f t="array" ref="F45">+SUMPRODUCT($E$4:$P$4/100,PAM!$C18:$N18)/D$4*100</f>
        <v>126.78054901689977</v>
      </c>
      <c r="G45" s="19" cm="1">
        <f t="array" ref="G45">+SUMPRODUCT($E$5:$P$5/100,PAM!$C18:$N18)/D$5*100</f>
        <v>127.43413113082387</v>
      </c>
      <c r="H45" s="19" cm="1">
        <f t="array" ref="H45">+SUMPRODUCT($E$6:$P$6/100,PAM!$C18:$N18)/D$6*100</f>
        <v>126.68757400898347</v>
      </c>
      <c r="I45" s="19" cm="1">
        <f t="array" ref="I45">+SUMPRODUCT($E$7:$P$7/100,PAM!$C18:$N18)/D$7*100</f>
        <v>127.39085826975686</v>
      </c>
      <c r="J45" s="19" cm="1">
        <f t="array" ref="J45">+SUMPRODUCT($E$8:$P$8/100,PAM!$C18:$N18)/D$8*100</f>
        <v>127.28819973387991</v>
      </c>
      <c r="K45" s="19" cm="1">
        <f t="array" ref="K45">+SUMPRODUCT($E$9:$P$9/100,PAM!$C18:$N18)/D$9*100</f>
        <v>127.74824609572646</v>
      </c>
      <c r="L45" s="19" cm="1">
        <f t="array" ref="L45">+SUMPRODUCT($E$10:$P$10/100,PAM!$C18:$N18)/D$10*100</f>
        <v>127.03767676157121</v>
      </c>
      <c r="M45" s="19" cm="1">
        <f t="array" ref="M45">+SUMPRODUCT($E$11:$P$11/100,PAM!$C18:$N18)/D$11*100</f>
        <v>127.79832929755388</v>
      </c>
      <c r="N45" s="19" cm="1">
        <f t="array" ref="N45">+SUMPRODUCT($E$12:$P$12/100,PAM!$C18:$N18)/D$12*100</f>
        <v>127.47578520640856</v>
      </c>
      <c r="O45" s="19" cm="1">
        <f t="array" ref="O45">+SUMPRODUCT(_xlfn.ANCHORARRAY($E$30)/100,$E45:$N45)/$D$14*100</f>
        <v>127.30866442999999</v>
      </c>
      <c r="Q45" s="24">
        <f t="shared" si="12"/>
        <v>1.8845909244917358E-2</v>
      </c>
      <c r="R45" s="24">
        <f t="shared" si="12"/>
        <v>1.8406848047243907E-2</v>
      </c>
      <c r="S45" s="24">
        <f t="shared" si="12"/>
        <v>1.8750624595106569E-2</v>
      </c>
      <c r="T45" s="24">
        <f t="shared" si="12"/>
        <v>1.8606596950988097E-2</v>
      </c>
      <c r="U45" s="24">
        <f t="shared" si="12"/>
        <v>1.8601240274915831E-2</v>
      </c>
      <c r="V45" s="24">
        <f t="shared" si="12"/>
        <v>1.8628192134267252E-2</v>
      </c>
      <c r="W45" s="24">
        <f t="shared" si="12"/>
        <v>1.8760288214970444E-2</v>
      </c>
      <c r="X45" s="24">
        <f t="shared" si="12"/>
        <v>1.8581646923626849E-2</v>
      </c>
      <c r="Y45" s="24">
        <f t="shared" si="12"/>
        <v>1.884444490952375E-2</v>
      </c>
      <c r="Z45" s="24">
        <f t="shared" si="12"/>
        <v>1.8913440995589559E-2</v>
      </c>
      <c r="AA45" s="24">
        <f t="shared" si="13"/>
        <v>1.8714799872161958E-2</v>
      </c>
      <c r="AB45" s="24">
        <f>+PAM!Y18</f>
        <v>1.8715646837688782E-2</v>
      </c>
      <c r="AD45" s="24">
        <f t="shared" ref="AD45:AN60" si="17">+E45/E33-1</f>
        <v>0.24365093799522008</v>
      </c>
      <c r="AE45" s="24">
        <f t="shared" si="16"/>
        <v>0.24717617100501554</v>
      </c>
      <c r="AF45" s="24">
        <f t="shared" si="16"/>
        <v>0.25309307803644465</v>
      </c>
      <c r="AG45" s="24">
        <f t="shared" si="16"/>
        <v>0.24566378121921706</v>
      </c>
      <c r="AH45" s="24">
        <f t="shared" si="16"/>
        <v>0.25177981396630877</v>
      </c>
      <c r="AI45" s="24">
        <f t="shared" si="16"/>
        <v>0.25084954768915879</v>
      </c>
      <c r="AJ45" s="24">
        <f t="shared" si="16"/>
        <v>0.25469699215554042</v>
      </c>
      <c r="AK45" s="24">
        <f t="shared" si="16"/>
        <v>0.24808826992420374</v>
      </c>
      <c r="AL45" s="24">
        <f t="shared" si="16"/>
        <v>0.25449745854678874</v>
      </c>
      <c r="AM45" s="24">
        <f t="shared" si="16"/>
        <v>0.25086459172805098</v>
      </c>
      <c r="AN45" s="24">
        <f t="shared" si="16"/>
        <v>0.25073320022114354</v>
      </c>
      <c r="AO45" s="24">
        <f>+PAM!AV18</f>
        <v>0.25073633868239087</v>
      </c>
      <c r="AQ45" s="24">
        <f t="shared" si="14"/>
        <v>-6.753175067220063E-5</v>
      </c>
      <c r="AR45" s="24">
        <f t="shared" ref="AR45:AR108" si="18">+AD45-AM45</f>
        <v>-7.2136537328308936E-3</v>
      </c>
      <c r="AT45" s="19">
        <f t="shared" si="10"/>
        <v>126.37664525969608</v>
      </c>
      <c r="AU45" s="19">
        <f t="shared" si="11"/>
        <v>127.47578520640856</v>
      </c>
      <c r="AV45" s="53">
        <f t="shared" si="15"/>
        <v>-1.0991399467124463E-2</v>
      </c>
    </row>
    <row r="46" spans="4:49" x14ac:dyDescent="0.25">
      <c r="D46" s="38">
        <f>+PAM!A19</f>
        <v>43132</v>
      </c>
      <c r="E46" s="19" cm="1">
        <f t="array" ref="E46">+SUMPRODUCT($E$3:$P$3/100,PAM!$C19:$N19)/D$3*100</f>
        <v>129.10242120686587</v>
      </c>
      <c r="F46" s="19" cm="1">
        <f t="array" ref="F46">+SUMPRODUCT($E$4:$P$4/100,PAM!$C19:$N19)/D$4*100</f>
        <v>129.63151254897227</v>
      </c>
      <c r="G46" s="19" cm="1">
        <f t="array" ref="G46">+SUMPRODUCT($E$5:$P$5/100,PAM!$C19:$N19)/D$5*100</f>
        <v>130.43191916810719</v>
      </c>
      <c r="H46" s="19" cm="1">
        <f t="array" ref="H46">+SUMPRODUCT($E$6:$P$6/100,PAM!$C19:$N19)/D$6*100</f>
        <v>129.55876379368169</v>
      </c>
      <c r="I46" s="19" cm="1">
        <f t="array" ref="I46">+SUMPRODUCT($E$7:$P$7/100,PAM!$C19:$N19)/D$7*100</f>
        <v>130.36741392131552</v>
      </c>
      <c r="J46" s="19" cm="1">
        <f t="array" ref="J46">+SUMPRODUCT($E$8:$P$8/100,PAM!$C19:$N19)/D$8*100</f>
        <v>130.25527491458575</v>
      </c>
      <c r="K46" s="19" cm="1">
        <f t="array" ref="K46">+SUMPRODUCT($E$9:$P$9/100,PAM!$C19:$N19)/D$9*100</f>
        <v>130.82627266013608</v>
      </c>
      <c r="L46" s="19" cm="1">
        <f t="array" ref="L46">+SUMPRODUCT($E$10:$P$10/100,PAM!$C19:$N19)/D$10*100</f>
        <v>130.04827336199102</v>
      </c>
      <c r="M46" s="19" cm="1">
        <f t="array" ref="M46">+SUMPRODUCT($E$11:$P$11/100,PAM!$C19:$N19)/D$11*100</f>
        <v>130.86495168603395</v>
      </c>
      <c r="N46" s="19" cm="1">
        <f t="array" ref="N46">+SUMPRODUCT($E$12:$P$12/100,PAM!$C19:$N19)/D$12*100</f>
        <v>130.5000467908531</v>
      </c>
      <c r="O46" s="19" cm="1">
        <f t="array" ref="O46">+SUMPRODUCT(_xlfn.ANCHORARRAY($E$30)/100,$E46:$N46)/$D$14*100</f>
        <v>130.29334363000001</v>
      </c>
      <c r="Q46" s="24">
        <f t="shared" si="12"/>
        <v>2.1568668337163865E-2</v>
      </c>
      <c r="R46" s="24">
        <f t="shared" si="12"/>
        <v>2.2487389068590158E-2</v>
      </c>
      <c r="S46" s="24">
        <f t="shared" si="12"/>
        <v>2.3524216084667149E-2</v>
      </c>
      <c r="T46" s="24">
        <f t="shared" si="12"/>
        <v>2.2663546974974969E-2</v>
      </c>
      <c r="U46" s="24">
        <f t="shared" si="12"/>
        <v>2.3365535737702947E-2</v>
      </c>
      <c r="V46" s="24">
        <f t="shared" si="12"/>
        <v>2.3309899793610755E-2</v>
      </c>
      <c r="W46" s="24">
        <f t="shared" si="12"/>
        <v>2.4094472202014883E-2</v>
      </c>
      <c r="X46" s="24">
        <f t="shared" si="12"/>
        <v>2.3698454483469522E-2</v>
      </c>
      <c r="Y46" s="24">
        <f t="shared" si="12"/>
        <v>2.3995794039999074E-2</v>
      </c>
      <c r="Z46" s="24">
        <f t="shared" si="12"/>
        <v>2.3724204401233351E-2</v>
      </c>
      <c r="AA46" s="24">
        <f t="shared" si="13"/>
        <v>2.3444431008394773E-2</v>
      </c>
      <c r="AB46" s="24">
        <f>+PAM!Y19</f>
        <v>2.344528125225831E-2</v>
      </c>
      <c r="AD46" s="24">
        <f t="shared" si="17"/>
        <v>0.24893633593053299</v>
      </c>
      <c r="AE46" s="24">
        <f t="shared" si="16"/>
        <v>0.25372153809875719</v>
      </c>
      <c r="AF46" s="24">
        <f t="shared" si="16"/>
        <v>0.26046011969886451</v>
      </c>
      <c r="AG46" s="24">
        <f t="shared" si="16"/>
        <v>0.25248366259565391</v>
      </c>
      <c r="AH46" s="24">
        <f t="shared" si="16"/>
        <v>0.25901178916441858</v>
      </c>
      <c r="AI46" s="24">
        <f t="shared" si="16"/>
        <v>0.25841158031059863</v>
      </c>
      <c r="AJ46" s="24">
        <f t="shared" si="16"/>
        <v>0.26296116587756591</v>
      </c>
      <c r="AK46" s="24">
        <f t="shared" si="16"/>
        <v>0.25640622438886274</v>
      </c>
      <c r="AL46" s="24">
        <f t="shared" si="16"/>
        <v>0.26290557455865304</v>
      </c>
      <c r="AM46" s="24">
        <f t="shared" si="16"/>
        <v>0.25961301836141737</v>
      </c>
      <c r="AN46" s="24">
        <f t="shared" si="16"/>
        <v>0.25849589794323191</v>
      </c>
      <c r="AO46" s="24">
        <f>+PAM!AV19</f>
        <v>0.25849985318435431</v>
      </c>
      <c r="AQ46" s="24">
        <f t="shared" si="14"/>
        <v>-2.1555360640694854E-3</v>
      </c>
      <c r="AR46" s="24">
        <f t="shared" si="18"/>
        <v>-1.0676682430884377E-2</v>
      </c>
      <c r="AT46" s="19">
        <f t="shared" si="10"/>
        <v>129.10242120686587</v>
      </c>
      <c r="AU46" s="19">
        <f t="shared" si="11"/>
        <v>130.5000467908531</v>
      </c>
      <c r="AV46" s="53">
        <f t="shared" si="15"/>
        <v>-1.3976255839871943E-2</v>
      </c>
    </row>
    <row r="47" spans="4:49" x14ac:dyDescent="0.25">
      <c r="D47" s="38">
        <f>+PAM!A20</f>
        <v>43160</v>
      </c>
      <c r="E47" s="19" cm="1">
        <f t="array" ref="E47">+SUMPRODUCT($E$3:$P$3/100,PAM!$C20:$N20)/D$3*100</f>
        <v>131.63177677027977</v>
      </c>
      <c r="F47" s="19" cm="1">
        <f t="array" ref="F47">+SUMPRODUCT($E$4:$P$4/100,PAM!$C20:$N20)/D$4*100</f>
        <v>132.21855540217041</v>
      </c>
      <c r="G47" s="19" cm="1">
        <f t="array" ref="G47">+SUMPRODUCT($E$5:$P$5/100,PAM!$C20:$N20)/D$5*100</f>
        <v>132.94468753866812</v>
      </c>
      <c r="H47" s="19" cm="1">
        <f t="array" ref="H47">+SUMPRODUCT($E$6:$P$6/100,PAM!$C20:$N20)/D$6*100</f>
        <v>132.13101067872691</v>
      </c>
      <c r="I47" s="19" cm="1">
        <f t="array" ref="I47">+SUMPRODUCT($E$7:$P$7/100,PAM!$C20:$N20)/D$7*100</f>
        <v>132.85150758832756</v>
      </c>
      <c r="J47" s="19" cm="1">
        <f t="array" ref="J47">+SUMPRODUCT($E$8:$P$8/100,PAM!$C20:$N20)/D$8*100</f>
        <v>132.80229651224212</v>
      </c>
      <c r="K47" s="19" cm="1">
        <f t="array" ref="K47">+SUMPRODUCT($E$9:$P$9/100,PAM!$C20:$N20)/D$9*100</f>
        <v>133.35522718218772</v>
      </c>
      <c r="L47" s="19" cm="1">
        <f t="array" ref="L47">+SUMPRODUCT($E$10:$P$10/100,PAM!$C20:$N20)/D$10*100</f>
        <v>132.63748391711223</v>
      </c>
      <c r="M47" s="19" cm="1">
        <f t="array" ref="M47">+SUMPRODUCT($E$11:$P$11/100,PAM!$C20:$N20)/D$11*100</f>
        <v>133.40461390135937</v>
      </c>
      <c r="N47" s="19" cm="1">
        <f t="array" ref="N47">+SUMPRODUCT($E$12:$P$12/100,PAM!$C20:$N20)/D$12*100</f>
        <v>132.96398321276871</v>
      </c>
      <c r="O47" s="19" cm="1">
        <f t="array" ref="O47">+SUMPRODUCT(_xlfn.ANCHORARRAY($E$30)/100,$E47:$N47)/$D$14*100</f>
        <v>132.82510652999997</v>
      </c>
      <c r="Q47" s="24">
        <f t="shared" si="12"/>
        <v>1.9591852265582244E-2</v>
      </c>
      <c r="R47" s="24">
        <f t="shared" si="12"/>
        <v>1.9956897843190768E-2</v>
      </c>
      <c r="S47" s="24">
        <f t="shared" si="12"/>
        <v>1.9264980432606826E-2</v>
      </c>
      <c r="T47" s="24">
        <f t="shared" si="12"/>
        <v>1.9853901115801431E-2</v>
      </c>
      <c r="U47" s="24">
        <f t="shared" si="12"/>
        <v>1.9054559665587556E-2</v>
      </c>
      <c r="V47" s="24">
        <f t="shared" si="12"/>
        <v>1.955407640363549E-2</v>
      </c>
      <c r="W47" s="24">
        <f t="shared" si="12"/>
        <v>1.9330631918417662E-2</v>
      </c>
      <c r="X47" s="24">
        <f t="shared" si="12"/>
        <v>1.9909611163495544E-2</v>
      </c>
      <c r="Y47" s="24">
        <f t="shared" si="12"/>
        <v>1.9406740938692879E-2</v>
      </c>
      <c r="Z47" s="24">
        <f t="shared" si="12"/>
        <v>1.8880732095555963E-2</v>
      </c>
      <c r="AA47" s="24">
        <f t="shared" si="13"/>
        <v>1.9431252813570721E-2</v>
      </c>
      <c r="AB47" s="24">
        <f>+PAM!Y20</f>
        <v>1.9433742152362932E-2</v>
      </c>
      <c r="AD47" s="24">
        <f t="shared" si="17"/>
        <v>0.24522587202789992</v>
      </c>
      <c r="AE47" s="24">
        <f t="shared" si="16"/>
        <v>0.25035338181742728</v>
      </c>
      <c r="AF47" s="24">
        <f t="shared" si="16"/>
        <v>0.2559468481801197</v>
      </c>
      <c r="AG47" s="24">
        <f t="shared" si="16"/>
        <v>0.24937358124992093</v>
      </c>
      <c r="AH47" s="24">
        <f t="shared" si="16"/>
        <v>0.25495621216746955</v>
      </c>
      <c r="AI47" s="24">
        <f t="shared" si="16"/>
        <v>0.25495282011153897</v>
      </c>
      <c r="AJ47" s="24">
        <f t="shared" si="16"/>
        <v>0.25878269687154365</v>
      </c>
      <c r="AK47" s="24">
        <f t="shared" si="16"/>
        <v>0.25431950194529129</v>
      </c>
      <c r="AL47" s="24">
        <f t="shared" si="16"/>
        <v>0.25945393534614181</v>
      </c>
      <c r="AM47" s="24">
        <f t="shared" si="16"/>
        <v>0.25756484129957524</v>
      </c>
      <c r="AN47" s="24">
        <f t="shared" si="16"/>
        <v>0.25523505357634635</v>
      </c>
      <c r="AO47" s="24">
        <f>+PAM!AV20</f>
        <v>0.25523992768668258</v>
      </c>
      <c r="AQ47" s="24">
        <f t="shared" si="14"/>
        <v>7.1112017002628036E-4</v>
      </c>
      <c r="AR47" s="24">
        <f t="shared" si="18"/>
        <v>-1.2338969271675326E-2</v>
      </c>
      <c r="AT47" s="19">
        <f t="shared" si="10"/>
        <v>131.63177677027977</v>
      </c>
      <c r="AU47" s="19">
        <f t="shared" si="11"/>
        <v>132.96398321276871</v>
      </c>
      <c r="AV47" s="53">
        <f t="shared" si="15"/>
        <v>-1.3322064424889035E-2</v>
      </c>
    </row>
    <row r="48" spans="4:49" x14ac:dyDescent="0.25">
      <c r="D48" s="38">
        <f>+PAM!A21</f>
        <v>43191</v>
      </c>
      <c r="E48" s="19" cm="1">
        <f t="array" ref="E48">+SUMPRODUCT($E$3:$P$3/100,PAM!$C21:$N21)/D$3*100</f>
        <v>135.19808506576553</v>
      </c>
      <c r="F48" s="19" cm="1">
        <f t="array" ref="F48">+SUMPRODUCT($E$4:$P$4/100,PAM!$C21:$N21)/D$4*100</f>
        <v>135.89680889379153</v>
      </c>
      <c r="G48" s="19" cm="1">
        <f t="array" ref="G48">+SUMPRODUCT($E$5:$P$5/100,PAM!$C21:$N21)/D$5*100</f>
        <v>136.7937088866434</v>
      </c>
      <c r="H48" s="19" cm="1">
        <f t="array" ref="H48">+SUMPRODUCT($E$6:$P$6/100,PAM!$C21:$N21)/D$6*100</f>
        <v>135.80517797675776</v>
      </c>
      <c r="I48" s="19" cm="1">
        <f t="array" ref="I48">+SUMPRODUCT($E$7:$P$7/100,PAM!$C21:$N21)/D$7*100</f>
        <v>136.6756183051566</v>
      </c>
      <c r="J48" s="19" cm="1">
        <f t="array" ref="J48">+SUMPRODUCT($E$8:$P$8/100,PAM!$C21:$N21)/D$8*100</f>
        <v>136.5962413753353</v>
      </c>
      <c r="K48" s="19" cm="1">
        <f t="array" ref="K48">+SUMPRODUCT($E$9:$P$9/100,PAM!$C21:$N21)/D$9*100</f>
        <v>137.23750581953411</v>
      </c>
      <c r="L48" s="19" cm="1">
        <f t="array" ref="L48">+SUMPRODUCT($E$10:$P$10/100,PAM!$C21:$N21)/D$10*100</f>
        <v>136.39720691719839</v>
      </c>
      <c r="M48" s="19" cm="1">
        <f t="array" ref="M48">+SUMPRODUCT($E$11:$P$11/100,PAM!$C21:$N21)/D$11*100</f>
        <v>137.31078086988038</v>
      </c>
      <c r="N48" s="19" cm="1">
        <f t="array" ref="N48">+SUMPRODUCT($E$12:$P$12/100,PAM!$C21:$N21)/D$12*100</f>
        <v>136.81483826233293</v>
      </c>
      <c r="O48" s="19" cm="1">
        <f t="array" ref="O48">+SUMPRODUCT(_xlfn.ANCHORARRAY($E$30)/100,$E48:$N48)/$D$14*100</f>
        <v>136.62893549999998</v>
      </c>
      <c r="Q48" s="24">
        <f t="shared" si="12"/>
        <v>2.7093065086476686E-2</v>
      </c>
      <c r="R48" s="24">
        <f t="shared" si="12"/>
        <v>2.7819495383480275E-2</v>
      </c>
      <c r="S48" s="24">
        <f t="shared" si="12"/>
        <v>2.8952050805759022E-2</v>
      </c>
      <c r="T48" s="24">
        <f t="shared" si="12"/>
        <v>2.7807002150044058E-2</v>
      </c>
      <c r="U48" s="24">
        <f t="shared" si="12"/>
        <v>2.8784849989651473E-2</v>
      </c>
      <c r="V48" s="24">
        <f t="shared" si="12"/>
        <v>2.856836788770023E-2</v>
      </c>
      <c r="W48" s="24">
        <f t="shared" si="12"/>
        <v>2.9112309426330141E-2</v>
      </c>
      <c r="X48" s="24">
        <f t="shared" si="12"/>
        <v>2.8345855855013591E-2</v>
      </c>
      <c r="Y48" s="24">
        <f t="shared" si="12"/>
        <v>2.9280598731084906E-2</v>
      </c>
      <c r="Z48" s="24">
        <f t="shared" si="12"/>
        <v>2.8961640261649491E-2</v>
      </c>
      <c r="AA48" s="24">
        <f t="shared" si="13"/>
        <v>2.8637876297436859E-2</v>
      </c>
      <c r="AB48" s="24">
        <f>+PAM!Y21</f>
        <v>2.8634432539990318E-2</v>
      </c>
      <c r="AD48" s="24">
        <f t="shared" si="17"/>
        <v>0.2444835882320151</v>
      </c>
      <c r="AE48" s="24">
        <f t="shared" si="16"/>
        <v>0.25026812461945003</v>
      </c>
      <c r="AF48" s="24">
        <f t="shared" si="16"/>
        <v>0.2565656730486181</v>
      </c>
      <c r="AG48" s="24">
        <f t="shared" si="16"/>
        <v>0.24994397243703559</v>
      </c>
      <c r="AH48" s="24">
        <f t="shared" si="16"/>
        <v>0.25610372909821466</v>
      </c>
      <c r="AI48" s="24">
        <f t="shared" si="16"/>
        <v>0.25632670976817895</v>
      </c>
      <c r="AJ48" s="24">
        <f t="shared" si="16"/>
        <v>0.26089800695132137</v>
      </c>
      <c r="AK48" s="24">
        <f t="shared" si="16"/>
        <v>0.25649747393441236</v>
      </c>
      <c r="AL48" s="24">
        <f t="shared" si="16"/>
        <v>0.2623918171158699</v>
      </c>
      <c r="AM48" s="24">
        <f t="shared" si="16"/>
        <v>0.26123981635847859</v>
      </c>
      <c r="AN48" s="24">
        <f t="shared" si="16"/>
        <v>0.25704124944455464</v>
      </c>
      <c r="AO48" s="24">
        <f>+PAM!AV21</f>
        <v>0.25704288847671219</v>
      </c>
      <c r="AQ48" s="24">
        <f t="shared" si="14"/>
        <v>-1.8685751751728041E-3</v>
      </c>
      <c r="AR48" s="24">
        <f t="shared" si="18"/>
        <v>-1.675622812646349E-2</v>
      </c>
      <c r="AT48" s="19">
        <f t="shared" si="10"/>
        <v>135.19808506576553</v>
      </c>
      <c r="AU48" s="19">
        <f t="shared" si="11"/>
        <v>136.81483826233293</v>
      </c>
      <c r="AV48" s="53">
        <f t="shared" si="15"/>
        <v>-1.6167531965673776E-2</v>
      </c>
    </row>
    <row r="49" spans="4:48" x14ac:dyDescent="0.25">
      <c r="D49" s="38">
        <f>+PAM!A22</f>
        <v>43221</v>
      </c>
      <c r="E49" s="19" cm="1">
        <f t="array" ref="E49">+SUMPRODUCT($E$3:$P$3/100,PAM!$C22:$N22)/D$3*100</f>
        <v>138.33575807926607</v>
      </c>
      <c r="F49" s="19" cm="1">
        <f t="array" ref="F49">+SUMPRODUCT($E$4:$P$4/100,PAM!$C22:$N22)/D$4*100</f>
        <v>138.97293730835008</v>
      </c>
      <c r="G49" s="19" cm="1">
        <f t="array" ref="G49">+SUMPRODUCT($E$5:$P$5/100,PAM!$C22:$N22)/D$5*100</f>
        <v>139.81445905482755</v>
      </c>
      <c r="H49" s="19" cm="1">
        <f t="array" ref="H49">+SUMPRODUCT($E$6:$P$6/100,PAM!$C22:$N22)/D$6*100</f>
        <v>138.91596605871675</v>
      </c>
      <c r="I49" s="19" cm="1">
        <f t="array" ref="I49">+SUMPRODUCT($E$7:$P$7/100,PAM!$C22:$N22)/D$7*100</f>
        <v>139.70393371562812</v>
      </c>
      <c r="J49" s="19" cm="1">
        <f t="array" ref="J49">+SUMPRODUCT($E$8:$P$8/100,PAM!$C22:$N22)/D$8*100</f>
        <v>139.6255087862113</v>
      </c>
      <c r="K49" s="19" cm="1">
        <f t="array" ref="K49">+SUMPRODUCT($E$9:$P$9/100,PAM!$C22:$N22)/D$9*100</f>
        <v>140.21697667995204</v>
      </c>
      <c r="L49" s="19" cm="1">
        <f t="array" ref="L49">+SUMPRODUCT($E$10:$P$10/100,PAM!$C22:$N22)/D$10*100</f>
        <v>139.43785498808018</v>
      </c>
      <c r="M49" s="19" cm="1">
        <f t="array" ref="M49">+SUMPRODUCT($E$11:$P$11/100,PAM!$C22:$N22)/D$11*100</f>
        <v>140.29189727488651</v>
      </c>
      <c r="N49" s="19" cm="1">
        <f t="array" ref="N49">+SUMPRODUCT($E$12:$P$12/100,PAM!$C22:$N22)/D$12*100</f>
        <v>139.80337046400516</v>
      </c>
      <c r="O49" s="19" cm="1">
        <f t="array" ref="O49">+SUMPRODUCT(_xlfn.ANCHORARRAY($E$30)/100,$E49:$N49)/$D$14*100</f>
        <v>139.65472309</v>
      </c>
      <c r="Q49" s="24">
        <f t="shared" si="12"/>
        <v>2.3207969343458146E-2</v>
      </c>
      <c r="R49" s="24">
        <f t="shared" si="12"/>
        <v>2.2635766355357578E-2</v>
      </c>
      <c r="S49" s="24">
        <f t="shared" si="12"/>
        <v>2.2082522601147847E-2</v>
      </c>
      <c r="T49" s="24">
        <f t="shared" si="12"/>
        <v>2.2906255330642722E-2</v>
      </c>
      <c r="U49" s="24">
        <f t="shared" si="12"/>
        <v>2.2156954166544729E-2</v>
      </c>
      <c r="V49" s="24">
        <f t="shared" si="12"/>
        <v>2.2176799159153049E-2</v>
      </c>
      <c r="W49" s="24">
        <f t="shared" si="12"/>
        <v>2.1710325050179113E-2</v>
      </c>
      <c r="X49" s="24">
        <f t="shared" si="12"/>
        <v>2.2292597770918077E-2</v>
      </c>
      <c r="Y49" s="24">
        <f t="shared" si="12"/>
        <v>2.171072355805137E-2</v>
      </c>
      <c r="Z49" s="24">
        <f t="shared" si="12"/>
        <v>2.1843626317358478E-2</v>
      </c>
      <c r="AA49" s="24">
        <f t="shared" si="13"/>
        <v>2.2146023307046958E-2</v>
      </c>
      <c r="AB49" s="24">
        <f>+PAM!Y22</f>
        <v>2.2147486450583287E-2</v>
      </c>
      <c r="AD49" s="24">
        <f t="shared" si="17"/>
        <v>0.25471465503886925</v>
      </c>
      <c r="AE49" s="24">
        <f t="shared" si="16"/>
        <v>0.25975876593667846</v>
      </c>
      <c r="AF49" s="24">
        <f t="shared" si="16"/>
        <v>0.26568953511057214</v>
      </c>
      <c r="AG49" s="24">
        <f t="shared" si="16"/>
        <v>0.25984625443609621</v>
      </c>
      <c r="AH49" s="24">
        <f t="shared" si="16"/>
        <v>0.26516087882179229</v>
      </c>
      <c r="AI49" s="24">
        <f t="shared" si="16"/>
        <v>0.26543172905458778</v>
      </c>
      <c r="AJ49" s="24">
        <f t="shared" si="16"/>
        <v>0.26974160986613471</v>
      </c>
      <c r="AK49" s="24">
        <f t="shared" si="16"/>
        <v>0.26563338791761693</v>
      </c>
      <c r="AL49" s="24">
        <f t="shared" si="16"/>
        <v>0.27087147670913225</v>
      </c>
      <c r="AM49" s="24">
        <f t="shared" si="16"/>
        <v>0.2701287701044579</v>
      </c>
      <c r="AN49" s="24">
        <f t="shared" si="16"/>
        <v>0.26613291024698649</v>
      </c>
      <c r="AO49" s="24">
        <f>+PAM!AV22</f>
        <v>0.26613659956210522</v>
      </c>
      <c r="AQ49" s="24">
        <f t="shared" si="14"/>
        <v>1.3643430260996681E-3</v>
      </c>
      <c r="AR49" s="24">
        <f t="shared" si="18"/>
        <v>-1.5414115065588652E-2</v>
      </c>
      <c r="AT49" s="19">
        <f t="shared" si="10"/>
        <v>138.33575807926607</v>
      </c>
      <c r="AU49" s="19">
        <f t="shared" si="11"/>
        <v>139.80337046400516</v>
      </c>
      <c r="AV49" s="53">
        <f t="shared" si="15"/>
        <v>-1.4676123847390254E-2</v>
      </c>
    </row>
    <row r="50" spans="4:48" x14ac:dyDescent="0.25">
      <c r="D50" s="38">
        <f>+PAM!A23</f>
        <v>43252</v>
      </c>
      <c r="E50" s="19" cm="1">
        <f t="array" ref="E50">+SUMPRODUCT($E$3:$P$3/100,PAM!$C23:$N23)/D$3*100</f>
        <v>143.76438195976053</v>
      </c>
      <c r="F50" s="19" cm="1">
        <f t="array" ref="F50">+SUMPRODUCT($E$4:$P$4/100,PAM!$C23:$N23)/D$4*100</f>
        <v>144.43363806348782</v>
      </c>
      <c r="G50" s="19" cm="1">
        <f t="array" ref="G50">+SUMPRODUCT($E$5:$P$5/100,PAM!$C23:$N23)/D$5*100</f>
        <v>145.09199412912136</v>
      </c>
      <c r="H50" s="19" cm="1">
        <f t="array" ref="H50">+SUMPRODUCT($E$6:$P$6/100,PAM!$C23:$N23)/D$6*100</f>
        <v>144.1555626546477</v>
      </c>
      <c r="I50" s="19" cm="1">
        <f t="array" ref="I50">+SUMPRODUCT($E$7:$P$7/100,PAM!$C23:$N23)/D$7*100</f>
        <v>144.91778825573286</v>
      </c>
      <c r="J50" s="19" cm="1">
        <f t="array" ref="J50">+SUMPRODUCT($E$8:$P$8/100,PAM!$C23:$N23)/D$8*100</f>
        <v>144.87251831882162</v>
      </c>
      <c r="K50" s="19" cm="1">
        <f t="array" ref="K50">+SUMPRODUCT($E$9:$P$9/100,PAM!$C23:$N23)/D$9*100</f>
        <v>145.45438578938689</v>
      </c>
      <c r="L50" s="19" cm="1">
        <f t="array" ref="L50">+SUMPRODUCT($E$10:$P$10/100,PAM!$C23:$N23)/D$10*100</f>
        <v>144.61728718367928</v>
      </c>
      <c r="M50" s="19" cm="1">
        <f t="array" ref="M50">+SUMPRODUCT($E$11:$P$11/100,PAM!$C23:$N23)/D$11*100</f>
        <v>145.3117205741292</v>
      </c>
      <c r="N50" s="19" cm="1">
        <f t="array" ref="N50">+SUMPRODUCT($E$12:$P$12/100,PAM!$C23:$N23)/D$12*100</f>
        <v>144.79884914743573</v>
      </c>
      <c r="O50" s="19" cm="1">
        <f t="array" ref="O50">+SUMPRODUCT(_xlfn.ANCHORARRAY($E$30)/100,$E50:$N50)/$D$14*100</f>
        <v>144.84023013999999</v>
      </c>
      <c r="Q50" s="24">
        <f t="shared" si="12"/>
        <v>3.9242376344833962E-2</v>
      </c>
      <c r="R50" s="24">
        <f t="shared" si="12"/>
        <v>3.9293267170583457E-2</v>
      </c>
      <c r="S50" s="24">
        <f t="shared" si="12"/>
        <v>3.7746704525204011E-2</v>
      </c>
      <c r="T50" s="24">
        <f t="shared" si="12"/>
        <v>3.7717742204782079E-2</v>
      </c>
      <c r="U50" s="24">
        <f t="shared" si="12"/>
        <v>3.7320742526246287E-2</v>
      </c>
      <c r="V50" s="24">
        <f t="shared" si="12"/>
        <v>3.7579161417018225E-2</v>
      </c>
      <c r="W50" s="24">
        <f t="shared" si="12"/>
        <v>3.7352175417312949E-2</v>
      </c>
      <c r="X50" s="24">
        <f t="shared" si="12"/>
        <v>3.7145093748335967E-2</v>
      </c>
      <c r="Y50" s="24">
        <f t="shared" si="12"/>
        <v>3.5781277441895964E-2</v>
      </c>
      <c r="Z50" s="24">
        <f t="shared" si="12"/>
        <v>3.5732176319144937E-2</v>
      </c>
      <c r="AA50" s="24">
        <f t="shared" si="13"/>
        <v>3.7130910686480778E-2</v>
      </c>
      <c r="AB50" s="24">
        <f>+PAM!Y23</f>
        <v>3.7129221548739766E-2</v>
      </c>
      <c r="AD50" s="24">
        <f t="shared" si="17"/>
        <v>0.29228504237607988</v>
      </c>
      <c r="AE50" s="24">
        <f t="shared" si="16"/>
        <v>0.29720067777423309</v>
      </c>
      <c r="AF50" s="24">
        <f t="shared" si="16"/>
        <v>0.30110860215096613</v>
      </c>
      <c r="AG50" s="24">
        <f t="shared" si="16"/>
        <v>0.29489870377860283</v>
      </c>
      <c r="AH50" s="24">
        <f t="shared" si="16"/>
        <v>0.29956030614768459</v>
      </c>
      <c r="AI50" s="24">
        <f t="shared" si="16"/>
        <v>0.30013189106587612</v>
      </c>
      <c r="AJ50" s="24">
        <f t="shared" si="16"/>
        <v>0.30405535452414623</v>
      </c>
      <c r="AK50" s="24">
        <f t="shared" si="16"/>
        <v>0.29956795704074923</v>
      </c>
      <c r="AL50" s="24">
        <f t="shared" si="16"/>
        <v>0.30274429919417067</v>
      </c>
      <c r="AM50" s="24">
        <f t="shared" si="16"/>
        <v>0.30145221842123893</v>
      </c>
      <c r="AN50" s="24">
        <f t="shared" si="16"/>
        <v>0.30011803966919981</v>
      </c>
      <c r="AO50" s="24">
        <f>+PAM!AV23</f>
        <v>0.30011902432368864</v>
      </c>
      <c r="AQ50" s="24">
        <f t="shared" si="14"/>
        <v>3.5102000256890253E-3</v>
      </c>
      <c r="AR50" s="24">
        <f t="shared" si="18"/>
        <v>-9.1671760451590423E-3</v>
      </c>
      <c r="AT50" s="19">
        <f t="shared" si="10"/>
        <v>143.76438195976053</v>
      </c>
      <c r="AU50" s="19">
        <f t="shared" si="11"/>
        <v>144.79884914743573</v>
      </c>
      <c r="AV50" s="53">
        <f t="shared" si="15"/>
        <v>-1.0344671876751477E-2</v>
      </c>
    </row>
    <row r="51" spans="4:48" x14ac:dyDescent="0.25">
      <c r="D51" s="38">
        <f>+PAM!A24</f>
        <v>43282</v>
      </c>
      <c r="E51" s="19" cm="1">
        <f t="array" ref="E51">+SUMPRODUCT($E$3:$P$3/100,PAM!$C24:$N24)/D$3*100</f>
        <v>148.48205098677298</v>
      </c>
      <c r="F51" s="19" cm="1">
        <f t="array" ref="F51">+SUMPRODUCT($E$4:$P$4/100,PAM!$C24:$N24)/D$4*100</f>
        <v>149.17659055333891</v>
      </c>
      <c r="G51" s="19" cm="1">
        <f t="array" ref="G51">+SUMPRODUCT($E$5:$P$5/100,PAM!$C24:$N24)/D$5*100</f>
        <v>149.81292526744053</v>
      </c>
      <c r="H51" s="19" cm="1">
        <f t="array" ref="H51">+SUMPRODUCT($E$6:$P$6/100,PAM!$C24:$N24)/D$6*100</f>
        <v>148.87520597918822</v>
      </c>
      <c r="I51" s="19" cm="1">
        <f t="array" ref="I51">+SUMPRODUCT($E$7:$P$7/100,PAM!$C24:$N24)/D$7*100</f>
        <v>149.61414993146272</v>
      </c>
      <c r="J51" s="19" cm="1">
        <f t="array" ref="J51">+SUMPRODUCT($E$8:$P$8/100,PAM!$C24:$N24)/D$8*100</f>
        <v>149.6414821611192</v>
      </c>
      <c r="K51" s="19" cm="1">
        <f t="array" ref="K51">+SUMPRODUCT($E$9:$P$9/100,PAM!$C24:$N24)/D$9*100</f>
        <v>150.26889551926322</v>
      </c>
      <c r="L51" s="19" cm="1">
        <f t="array" ref="L51">+SUMPRODUCT($E$10:$P$10/100,PAM!$C24:$N24)/D$10*100</f>
        <v>149.44339749542567</v>
      </c>
      <c r="M51" s="19" cm="1">
        <f t="array" ref="M51">+SUMPRODUCT($E$11:$P$11/100,PAM!$C24:$N24)/D$11*100</f>
        <v>150.06642680371644</v>
      </c>
      <c r="N51" s="19" cm="1">
        <f t="array" ref="N51">+SUMPRODUCT($E$12:$P$12/100,PAM!$C24:$N24)/D$12*100</f>
        <v>149.72141271910587</v>
      </c>
      <c r="O51" s="19" cm="1">
        <f t="array" ref="O51">+SUMPRODUCT(_xlfn.ANCHORARRAY($E$30)/100,$E51:$N51)/$D$14*100</f>
        <v>149.62415701999998</v>
      </c>
      <c r="Q51" s="24">
        <f t="shared" si="12"/>
        <v>3.2815284027255975E-2</v>
      </c>
      <c r="R51" s="24">
        <f t="shared" si="12"/>
        <v>3.2838281673458036E-2</v>
      </c>
      <c r="S51" s="24">
        <f t="shared" si="12"/>
        <v>3.253750261449917E-2</v>
      </c>
      <c r="T51" s="24">
        <f t="shared" si="12"/>
        <v>3.2739932040273256E-2</v>
      </c>
      <c r="U51" s="24">
        <f t="shared" si="12"/>
        <v>3.2407075295976195E-2</v>
      </c>
      <c r="V51" s="24">
        <f t="shared" si="12"/>
        <v>3.2918347093287226E-2</v>
      </c>
      <c r="W51" s="24">
        <f t="shared" si="12"/>
        <v>3.3099790726472733E-2</v>
      </c>
      <c r="X51" s="24">
        <f t="shared" si="12"/>
        <v>3.3371600351047359E-2</v>
      </c>
      <c r="Y51" s="24">
        <f t="shared" si="12"/>
        <v>3.2720734506489269E-2</v>
      </c>
      <c r="Z51" s="24">
        <f t="shared" si="12"/>
        <v>3.3995874971754381E-2</v>
      </c>
      <c r="AA51" s="24">
        <f t="shared" si="13"/>
        <v>3.3028992534573698E-2</v>
      </c>
      <c r="AB51" s="24">
        <f>+PAM!Y24</f>
        <v>3.3028677002612472E-2</v>
      </c>
      <c r="AD51" s="24">
        <f t="shared" si="17"/>
        <v>0.31240965644253671</v>
      </c>
      <c r="AE51" s="24">
        <f t="shared" si="16"/>
        <v>0.31685960540948011</v>
      </c>
      <c r="AF51" s="24">
        <f t="shared" si="16"/>
        <v>0.31981464008305704</v>
      </c>
      <c r="AG51" s="24">
        <f t="shared" si="16"/>
        <v>0.31317842965898657</v>
      </c>
      <c r="AH51" s="24">
        <f t="shared" si="16"/>
        <v>0.31683888695425155</v>
      </c>
      <c r="AI51" s="24">
        <f t="shared" si="16"/>
        <v>0.31785119981721865</v>
      </c>
      <c r="AJ51" s="24">
        <f t="shared" si="16"/>
        <v>0.32141316842917522</v>
      </c>
      <c r="AK51" s="24">
        <f t="shared" si="16"/>
        <v>0.3168739226985493</v>
      </c>
      <c r="AL51" s="24">
        <f t="shared" si="16"/>
        <v>0.31821118518865843</v>
      </c>
      <c r="AM51" s="24">
        <f t="shared" si="16"/>
        <v>0.31690469643004238</v>
      </c>
      <c r="AN51" s="24">
        <f t="shared" si="16"/>
        <v>0.31737394925071905</v>
      </c>
      <c r="AO51" s="24">
        <f>+PAM!AV24</f>
        <v>0.31737048362231168</v>
      </c>
      <c r="AQ51" s="24">
        <f t="shared" si="14"/>
        <v>-1.1805909444984053E-3</v>
      </c>
      <c r="AR51" s="24">
        <f t="shared" si="18"/>
        <v>-4.4950399875056668E-3</v>
      </c>
      <c r="AT51" s="19">
        <f t="shared" si="10"/>
        <v>148.48205098677298</v>
      </c>
      <c r="AU51" s="19">
        <f t="shared" si="11"/>
        <v>149.72141271910587</v>
      </c>
      <c r="AV51" s="53">
        <f t="shared" si="15"/>
        <v>-1.2393617323328332E-2</v>
      </c>
    </row>
    <row r="52" spans="4:48" x14ac:dyDescent="0.25">
      <c r="D52" s="38">
        <f>+PAM!A25</f>
        <v>43313</v>
      </c>
      <c r="E52" s="19" cm="1">
        <f t="array" ref="E52">+SUMPRODUCT($E$3:$P$3/100,PAM!$C25:$N25)/D$3*100</f>
        <v>154.0543641353085</v>
      </c>
      <c r="F52" s="19" cm="1">
        <f t="array" ref="F52">+SUMPRODUCT($E$4:$P$4/100,PAM!$C25:$N25)/D$4*100</f>
        <v>154.80005385083285</v>
      </c>
      <c r="G52" s="19" cm="1">
        <f t="array" ref="G52">+SUMPRODUCT($E$5:$P$5/100,PAM!$C25:$N25)/D$5*100</f>
        <v>155.489436350109</v>
      </c>
      <c r="H52" s="19" cm="1">
        <f t="array" ref="H52">+SUMPRODUCT($E$6:$P$6/100,PAM!$C25:$N25)/D$6*100</f>
        <v>154.43813950092979</v>
      </c>
      <c r="I52" s="19" cm="1">
        <f t="array" ref="I52">+SUMPRODUCT($E$7:$P$7/100,PAM!$C25:$N25)/D$7*100</f>
        <v>155.20460494525591</v>
      </c>
      <c r="J52" s="19" cm="1">
        <f t="array" ref="J52">+SUMPRODUCT($E$8:$P$8/100,PAM!$C25:$N25)/D$8*100</f>
        <v>155.24941337032993</v>
      </c>
      <c r="K52" s="19" cm="1">
        <f t="array" ref="K52">+SUMPRODUCT($E$9:$P$9/100,PAM!$C25:$N25)/D$9*100</f>
        <v>155.93155445686037</v>
      </c>
      <c r="L52" s="19" cm="1">
        <f t="array" ref="L52">+SUMPRODUCT($E$10:$P$10/100,PAM!$C25:$N25)/D$10*100</f>
        <v>155.02764167502775</v>
      </c>
      <c r="M52" s="19" cm="1">
        <f t="array" ref="M52">+SUMPRODUCT($E$11:$P$11/100,PAM!$C25:$N25)/D$11*100</f>
        <v>155.58248819043604</v>
      </c>
      <c r="N52" s="19" cm="1">
        <f t="array" ref="N52">+SUMPRODUCT($E$12:$P$12/100,PAM!$C25:$N25)/D$12*100</f>
        <v>155.30273591677926</v>
      </c>
      <c r="O52" s="19" cm="1">
        <f t="array" ref="O52">+SUMPRODUCT(_xlfn.ANCHORARRAY($E$30)/100,$E52:$N52)/$D$14*100</f>
        <v>155.21599028999998</v>
      </c>
      <c r="Q52" s="24">
        <f t="shared" si="12"/>
        <v>3.7528530293752027E-2</v>
      </c>
      <c r="R52" s="24">
        <f t="shared" si="12"/>
        <v>3.7696687373232507E-2</v>
      </c>
      <c r="S52" s="24">
        <f t="shared" si="12"/>
        <v>3.7890663122257084E-2</v>
      </c>
      <c r="T52" s="24">
        <f t="shared" si="12"/>
        <v>3.7366420319305815E-2</v>
      </c>
      <c r="U52" s="24">
        <f t="shared" si="12"/>
        <v>3.7365817446773253E-2</v>
      </c>
      <c r="V52" s="24">
        <f t="shared" si="12"/>
        <v>3.7475779631564121E-2</v>
      </c>
      <c r="W52" s="24">
        <f t="shared" si="12"/>
        <v>3.768350674322507E-2</v>
      </c>
      <c r="X52" s="24">
        <f t="shared" si="12"/>
        <v>3.7366951455804598E-2</v>
      </c>
      <c r="Y52" s="24">
        <f t="shared" si="12"/>
        <v>3.6757464705510001E-2</v>
      </c>
      <c r="Z52" s="24">
        <f t="shared" si="12"/>
        <v>3.7278055932751464E-2</v>
      </c>
      <c r="AA52" s="24">
        <f t="shared" si="13"/>
        <v>3.7372529819850842E-2</v>
      </c>
      <c r="AB52" s="24">
        <f>+PAM!Y25</f>
        <v>3.7373508518312892E-2</v>
      </c>
      <c r="AD52" s="24">
        <f t="shared" si="17"/>
        <v>0.34249651641800671</v>
      </c>
      <c r="AE52" s="24">
        <f t="shared" si="16"/>
        <v>0.34720349382244553</v>
      </c>
      <c r="AF52" s="24">
        <f t="shared" si="16"/>
        <v>0.35101504930164062</v>
      </c>
      <c r="AG52" s="24">
        <f t="shared" si="16"/>
        <v>0.34435540957760935</v>
      </c>
      <c r="AH52" s="24">
        <f t="shared" si="16"/>
        <v>0.34765682036605239</v>
      </c>
      <c r="AI52" s="24">
        <f t="shared" si="16"/>
        <v>0.34887693686206989</v>
      </c>
      <c r="AJ52" s="24">
        <f t="shared" si="16"/>
        <v>0.35258119118630438</v>
      </c>
      <c r="AK52" s="24">
        <f t="shared" si="16"/>
        <v>0.34865021177616118</v>
      </c>
      <c r="AL52" s="24">
        <f t="shared" si="16"/>
        <v>0.34918552147900361</v>
      </c>
      <c r="AM52" s="24">
        <f t="shared" si="16"/>
        <v>0.34947068503268386</v>
      </c>
      <c r="AN52" s="24">
        <f t="shared" si="16"/>
        <v>0.34865198858370183</v>
      </c>
      <c r="AO52" s="24">
        <f>+PAM!AV25</f>
        <v>0.34864910657265358</v>
      </c>
      <c r="AQ52" s="24">
        <f t="shared" si="14"/>
        <v>2.5047436100056331E-4</v>
      </c>
      <c r="AR52" s="24">
        <f t="shared" si="18"/>
        <v>-6.9741686146771453E-3</v>
      </c>
      <c r="AT52" s="19">
        <f t="shared" si="10"/>
        <v>154.0543641353085</v>
      </c>
      <c r="AU52" s="19">
        <f t="shared" si="11"/>
        <v>155.30273591677926</v>
      </c>
      <c r="AV52" s="53">
        <f t="shared" si="15"/>
        <v>-1.2483717814707029E-2</v>
      </c>
    </row>
    <row r="53" spans="4:48" x14ac:dyDescent="0.25">
      <c r="D53" s="38">
        <f>+PAM!A26</f>
        <v>43344</v>
      </c>
      <c r="E53" s="19" cm="1">
        <f t="array" ref="E53">+SUMPRODUCT($E$3:$P$3/100,PAM!$C26:$N26)/D$3*100</f>
        <v>163.73791393768374</v>
      </c>
      <c r="F53" s="19" cm="1">
        <f t="array" ref="F53">+SUMPRODUCT($E$4:$P$4/100,PAM!$C26:$N26)/D$4*100</f>
        <v>164.59265338558242</v>
      </c>
      <c r="G53" s="19" cm="1">
        <f t="array" ref="G53">+SUMPRODUCT($E$5:$P$5/100,PAM!$C26:$N26)/D$5*100</f>
        <v>165.23522254363087</v>
      </c>
      <c r="H53" s="19" cm="1">
        <f t="array" ref="H53">+SUMPRODUCT($E$6:$P$6/100,PAM!$C26:$N26)/D$6*100</f>
        <v>164.25591293426569</v>
      </c>
      <c r="I53" s="19" cm="1">
        <f t="array" ref="I53">+SUMPRODUCT($E$7:$P$7/100,PAM!$C26:$N26)/D$7*100</f>
        <v>164.93218576987181</v>
      </c>
      <c r="J53" s="19" cm="1">
        <f t="array" ref="J53">+SUMPRODUCT($E$8:$P$8/100,PAM!$C26:$N26)/D$8*100</f>
        <v>165.0615149984649</v>
      </c>
      <c r="K53" s="19" cm="1">
        <f t="array" ref="K53">+SUMPRODUCT($E$9:$P$9/100,PAM!$C26:$N26)/D$9*100</f>
        <v>165.74219428655144</v>
      </c>
      <c r="L53" s="19" cm="1">
        <f t="array" ref="L53">+SUMPRODUCT($E$10:$P$10/100,PAM!$C26:$N26)/D$10*100</f>
        <v>165.04832068119001</v>
      </c>
      <c r="M53" s="19" cm="1">
        <f t="array" ref="M53">+SUMPRODUCT($E$11:$P$11/100,PAM!$C26:$N26)/D$11*100</f>
        <v>165.35052553235153</v>
      </c>
      <c r="N53" s="19" cm="1">
        <f t="array" ref="N53">+SUMPRODUCT($E$12:$P$12/100,PAM!$C26:$N26)/D$12*100</f>
        <v>165.34992983739556</v>
      </c>
      <c r="O53" s="19" cm="1">
        <f t="array" ref="O53">+SUMPRODUCT(_xlfn.ANCHORARRAY($E$30)/100,$E53:$N53)/$D$14*100</f>
        <v>165.06330851999999</v>
      </c>
      <c r="Q53" s="24">
        <f t="shared" si="12"/>
        <v>6.2858003775018156E-2</v>
      </c>
      <c r="R53" s="24">
        <f t="shared" si="12"/>
        <v>6.3259664910619628E-2</v>
      </c>
      <c r="S53" s="24">
        <f t="shared" si="12"/>
        <v>6.2678124136855695E-2</v>
      </c>
      <c r="T53" s="24">
        <f t="shared" si="12"/>
        <v>6.3570912373473565E-2</v>
      </c>
      <c r="U53" s="24">
        <f t="shared" si="12"/>
        <v>6.2675851841168084E-2</v>
      </c>
      <c r="V53" s="24">
        <f t="shared" si="12"/>
        <v>6.3202181670917623E-2</v>
      </c>
      <c r="W53" s="24">
        <f t="shared" si="12"/>
        <v>6.291632161215488E-2</v>
      </c>
      <c r="X53" s="24">
        <f t="shared" si="12"/>
        <v>6.4638014859103698E-2</v>
      </c>
      <c r="Y53" s="24">
        <f t="shared" si="12"/>
        <v>6.2783655509861758E-2</v>
      </c>
      <c r="Z53" s="24">
        <f t="shared" si="12"/>
        <v>6.4694249340206067E-2</v>
      </c>
      <c r="AA53" s="24">
        <f t="shared" si="13"/>
        <v>6.3442678886380444E-2</v>
      </c>
      <c r="AB53" s="24">
        <f>+PAM!Y26</f>
        <v>6.3437761529526071E-2</v>
      </c>
      <c r="AD53" s="24">
        <f t="shared" si="17"/>
        <v>0.40051983001998104</v>
      </c>
      <c r="AE53" s="24">
        <f t="shared" si="16"/>
        <v>0.40553940418030732</v>
      </c>
      <c r="AF53" s="24">
        <f t="shared" si="16"/>
        <v>0.40851536449682957</v>
      </c>
      <c r="AG53" s="24">
        <f t="shared" si="16"/>
        <v>0.40336891291169819</v>
      </c>
      <c r="AH53" s="24">
        <f t="shared" si="16"/>
        <v>0.40498768050427247</v>
      </c>
      <c r="AI53" s="24">
        <f t="shared" si="16"/>
        <v>0.40703669721846047</v>
      </c>
      <c r="AJ53" s="24">
        <f t="shared" si="16"/>
        <v>0.4102474302703798</v>
      </c>
      <c r="AK53" s="24">
        <f t="shared" si="16"/>
        <v>0.40938581302150867</v>
      </c>
      <c r="AL53" s="24">
        <f t="shared" si="16"/>
        <v>0.40663227108723987</v>
      </c>
      <c r="AM53" s="24">
        <f t="shared" si="16"/>
        <v>0.40989497340434089</v>
      </c>
      <c r="AN53" s="24">
        <f t="shared" si="16"/>
        <v>0.40726295239352983</v>
      </c>
      <c r="AO53" s="24">
        <f>+PAM!AV26</f>
        <v>0.40725284262630779</v>
      </c>
      <c r="AQ53" s="24">
        <f t="shared" si="14"/>
        <v>-1.8362455651879106E-3</v>
      </c>
      <c r="AR53" s="24">
        <f t="shared" si="18"/>
        <v>-9.375143384359852E-3</v>
      </c>
      <c r="AT53" s="19">
        <f t="shared" si="10"/>
        <v>163.73791393768374</v>
      </c>
      <c r="AU53" s="19">
        <f t="shared" si="11"/>
        <v>165.34992983739556</v>
      </c>
      <c r="AV53" s="53">
        <f t="shared" si="15"/>
        <v>-1.6120158997117828E-2</v>
      </c>
    </row>
    <row r="54" spans="4:48" x14ac:dyDescent="0.25">
      <c r="D54" s="38">
        <f>+PAM!A27</f>
        <v>43374</v>
      </c>
      <c r="E54" s="19" cm="1">
        <f t="array" ref="E54">+SUMPRODUCT($E$3:$P$3/100,PAM!$C27:$N27)/D$3*100</f>
        <v>173.15963488894513</v>
      </c>
      <c r="F54" s="19" cm="1">
        <f t="array" ref="F54">+SUMPRODUCT($E$4:$P$4/100,PAM!$C27:$N27)/D$4*100</f>
        <v>174.21646777638017</v>
      </c>
      <c r="G54" s="19" cm="1">
        <f t="array" ref="G54">+SUMPRODUCT($E$5:$P$5/100,PAM!$C27:$N27)/D$5*100</f>
        <v>174.96629641309715</v>
      </c>
      <c r="H54" s="19" cm="1">
        <f t="array" ref="H54">+SUMPRODUCT($E$6:$P$6/100,PAM!$C27:$N27)/D$6*100</f>
        <v>173.61745593595668</v>
      </c>
      <c r="I54" s="19" cm="1">
        <f t="array" ref="I54">+SUMPRODUCT($E$7:$P$7/100,PAM!$C27:$N27)/D$7*100</f>
        <v>174.55322280631768</v>
      </c>
      <c r="J54" s="19" cm="1">
        <f t="array" ref="J54">+SUMPRODUCT($E$8:$P$8/100,PAM!$C27:$N27)/D$8*100</f>
        <v>174.66004611039315</v>
      </c>
      <c r="K54" s="19" cm="1">
        <f t="array" ref="K54">+SUMPRODUCT($E$9:$P$9/100,PAM!$C27:$N27)/D$9*100</f>
        <v>175.51750846233648</v>
      </c>
      <c r="L54" s="19" cm="1">
        <f t="array" ref="L54">+SUMPRODUCT($E$10:$P$10/100,PAM!$C27:$N27)/D$10*100</f>
        <v>174.52795815698431</v>
      </c>
      <c r="M54" s="19" cm="1">
        <f t="array" ref="M54">+SUMPRODUCT($E$11:$P$11/100,PAM!$C27:$N27)/D$11*100</f>
        <v>174.89755429781181</v>
      </c>
      <c r="N54" s="19" cm="1">
        <f t="array" ref="N54">+SUMPRODUCT($E$12:$P$12/100,PAM!$C27:$N27)/D$12*100</f>
        <v>174.77752562667038</v>
      </c>
      <c r="O54" s="19" cm="1">
        <f t="array" ref="O54">+SUMPRODUCT(_xlfn.ANCHORARRAY($E$30)/100,$E54:$N54)/$D$14*100</f>
        <v>174.61805085999998</v>
      </c>
      <c r="Q54" s="24">
        <f t="shared" si="12"/>
        <v>5.7541474205217824E-2</v>
      </c>
      <c r="R54" s="24">
        <f t="shared" si="12"/>
        <v>5.8470497879711258E-2</v>
      </c>
      <c r="S54" s="24">
        <f t="shared" si="12"/>
        <v>5.8892248999130814E-2</v>
      </c>
      <c r="T54" s="24">
        <f t="shared" si="12"/>
        <v>5.6993643847923048E-2</v>
      </c>
      <c r="U54" s="24">
        <f t="shared" si="12"/>
        <v>5.8333290082446476E-2</v>
      </c>
      <c r="V54" s="24">
        <f t="shared" si="12"/>
        <v>5.8151235992336181E-2</v>
      </c>
      <c r="W54" s="24">
        <f t="shared" si="12"/>
        <v>5.8979031971089446E-2</v>
      </c>
      <c r="X54" s="24">
        <f t="shared" si="12"/>
        <v>5.7435528193621188E-2</v>
      </c>
      <c r="Y54" s="24">
        <f t="shared" si="12"/>
        <v>5.7738121694644207E-2</v>
      </c>
      <c r="Z54" s="24">
        <f t="shared" si="12"/>
        <v>5.7016025338177512E-2</v>
      </c>
      <c r="AA54" s="24">
        <f t="shared" si="13"/>
        <v>5.788531943089148E-2</v>
      </c>
      <c r="AB54" s="24">
        <f>+PAM!Y27</f>
        <v>5.7879613457382684E-2</v>
      </c>
      <c r="AD54" s="24">
        <f t="shared" si="17"/>
        <v>0.45640581441594752</v>
      </c>
      <c r="AE54" s="24">
        <f t="shared" si="16"/>
        <v>0.46300891265768551</v>
      </c>
      <c r="AF54" s="24">
        <f t="shared" si="16"/>
        <v>0.46632711983390451</v>
      </c>
      <c r="AG54" s="24">
        <f t="shared" si="16"/>
        <v>0.45808450176242421</v>
      </c>
      <c r="AH54" s="24">
        <f t="shared" si="16"/>
        <v>0.46191003218237103</v>
      </c>
      <c r="AI54" s="24">
        <f t="shared" si="16"/>
        <v>0.46418285077670896</v>
      </c>
      <c r="AJ54" s="24">
        <f t="shared" si="16"/>
        <v>0.46889272849901809</v>
      </c>
      <c r="AK54" s="24">
        <f t="shared" si="16"/>
        <v>0.4655924805624625</v>
      </c>
      <c r="AL54" s="24">
        <f t="shared" si="16"/>
        <v>0.46346206366444176</v>
      </c>
      <c r="AM54" s="24">
        <f t="shared" si="16"/>
        <v>0.46600481346079836</v>
      </c>
      <c r="AN54" s="24">
        <f t="shared" si="16"/>
        <v>0.4640417828512462</v>
      </c>
      <c r="AO54" s="24">
        <f>+PAM!AV27</f>
        <v>0.46402424709906764</v>
      </c>
      <c r="AQ54" s="24">
        <f t="shared" si="14"/>
        <v>5.2544886704031235E-4</v>
      </c>
      <c r="AR54" s="24">
        <f t="shared" si="18"/>
        <v>-9.5989990448508422E-3</v>
      </c>
      <c r="AT54" s="19">
        <f t="shared" si="10"/>
        <v>173.15963488894513</v>
      </c>
      <c r="AU54" s="19">
        <f t="shared" si="11"/>
        <v>174.77752562667038</v>
      </c>
      <c r="AV54" s="53">
        <f t="shared" si="15"/>
        <v>-1.6178907377252028E-2</v>
      </c>
    </row>
    <row r="55" spans="4:48" x14ac:dyDescent="0.25">
      <c r="D55" s="38">
        <f>+PAM!A28</f>
        <v>43405</v>
      </c>
      <c r="E55" s="19" cm="1">
        <f t="array" ref="E55">+SUMPRODUCT($E$3:$P$3/100,PAM!$C28:$N28)/D$3*100</f>
        <v>178.88207272048456</v>
      </c>
      <c r="F55" s="19" cm="1">
        <f t="array" ref="F55">+SUMPRODUCT($E$4:$P$4/100,PAM!$C28:$N28)/D$4*100</f>
        <v>180.037893844915</v>
      </c>
      <c r="G55" s="19" cm="1">
        <f t="array" ref="G55">+SUMPRODUCT($E$5:$P$5/100,PAM!$C28:$N28)/D$5*100</f>
        <v>180.69396440491104</v>
      </c>
      <c r="H55" s="19" cm="1">
        <f t="array" ref="H55">+SUMPRODUCT($E$6:$P$6/100,PAM!$C28:$N28)/D$6*100</f>
        <v>179.25855442486096</v>
      </c>
      <c r="I55" s="19" cm="1">
        <f t="array" ref="I55">+SUMPRODUCT($E$7:$P$7/100,PAM!$C28:$N28)/D$7*100</f>
        <v>180.43569890909353</v>
      </c>
      <c r="J55" s="19" cm="1">
        <f t="array" ref="J55">+SUMPRODUCT($E$8:$P$8/100,PAM!$C28:$N28)/D$8*100</f>
        <v>180.43280993954542</v>
      </c>
      <c r="K55" s="19" cm="1">
        <f t="array" ref="K55">+SUMPRODUCT($E$9:$P$9/100,PAM!$C28:$N28)/D$9*100</f>
        <v>181.33908616181057</v>
      </c>
      <c r="L55" s="19" cm="1">
        <f t="array" ref="L55">+SUMPRODUCT($E$10:$P$10/100,PAM!$C28:$N28)/D$10*100</f>
        <v>180.16570782592342</v>
      </c>
      <c r="M55" s="19" cm="1">
        <f t="array" ref="M55">+SUMPRODUCT($E$11:$P$11/100,PAM!$C28:$N28)/D$11*100</f>
        <v>180.63279548205642</v>
      </c>
      <c r="N55" s="19" cm="1">
        <f t="array" ref="N55">+SUMPRODUCT($E$12:$P$12/100,PAM!$C28:$N28)/D$12*100</f>
        <v>180.42337984931606</v>
      </c>
      <c r="O55" s="19" cm="1">
        <f t="array" ref="O55">+SUMPRODUCT(_xlfn.ANCHORARRAY($E$30)/100,$E55:$N55)/$D$14*100</f>
        <v>180.35135100999997</v>
      </c>
      <c r="Q55" s="24">
        <f t="shared" si="12"/>
        <v>3.3047181204842957E-2</v>
      </c>
      <c r="R55" s="24">
        <f t="shared" si="12"/>
        <v>3.3414901259547269E-2</v>
      </c>
      <c r="S55" s="24">
        <f t="shared" si="12"/>
        <v>3.2735836039478272E-2</v>
      </c>
      <c r="T55" s="24">
        <f t="shared" si="12"/>
        <v>3.2491539854063722E-2</v>
      </c>
      <c r="U55" s="24">
        <f t="shared" si="12"/>
        <v>3.3700186156419454E-2</v>
      </c>
      <c r="V55" s="24">
        <f t="shared" si="12"/>
        <v>3.3051427373972153E-2</v>
      </c>
      <c r="W55" s="24">
        <f t="shared" si="12"/>
        <v>3.3168073945872623E-2</v>
      </c>
      <c r="X55" s="24">
        <f t="shared" si="12"/>
        <v>3.2302845506666955E-2</v>
      </c>
      <c r="Y55" s="24">
        <f t="shared" si="12"/>
        <v>3.2792003337443809E-2</v>
      </c>
      <c r="Z55" s="24">
        <f t="shared" si="12"/>
        <v>3.2303090471170748E-2</v>
      </c>
      <c r="AA55" s="24">
        <f t="shared" si="13"/>
        <v>3.2833376170237294E-2</v>
      </c>
      <c r="AB55" s="24">
        <f>+PAM!Y28</f>
        <v>3.2832981420490848E-2</v>
      </c>
      <c r="AD55" s="24">
        <f t="shared" si="17"/>
        <v>0.48194309757065712</v>
      </c>
      <c r="AE55" s="24">
        <f t="shared" si="16"/>
        <v>0.48872944823956344</v>
      </c>
      <c r="AF55" s="24">
        <f t="shared" si="16"/>
        <v>0.49089565981382988</v>
      </c>
      <c r="AG55" s="24">
        <f t="shared" si="16"/>
        <v>0.48185761604599375</v>
      </c>
      <c r="AH55" s="24">
        <f t="shared" si="16"/>
        <v>0.48732931065613561</v>
      </c>
      <c r="AI55" s="24">
        <f t="shared" si="16"/>
        <v>0.48873959984424653</v>
      </c>
      <c r="AJ55" s="24">
        <f t="shared" si="16"/>
        <v>0.49331554835978353</v>
      </c>
      <c r="AK55" s="24">
        <f t="shared" si="16"/>
        <v>0.48848594077531393</v>
      </c>
      <c r="AL55" s="24">
        <f t="shared" si="16"/>
        <v>0.48690844517575638</v>
      </c>
      <c r="AM55" s="24">
        <f t="shared" si="16"/>
        <v>0.48860982010712517</v>
      </c>
      <c r="AN55" s="24">
        <f t="shared" si="16"/>
        <v>0.48805160914158807</v>
      </c>
      <c r="AO55" s="24">
        <f>+PAM!AV28</f>
        <v>0.48803386787502356</v>
      </c>
      <c r="AQ55" s="24">
        <f t="shared" si="14"/>
        <v>7.4409073367220913E-4</v>
      </c>
      <c r="AR55" s="24">
        <f t="shared" si="18"/>
        <v>-6.6667225364680505E-3</v>
      </c>
      <c r="AT55" s="19">
        <f t="shared" si="10"/>
        <v>178.88207272048456</v>
      </c>
      <c r="AU55" s="19">
        <f t="shared" si="11"/>
        <v>180.42337984931606</v>
      </c>
      <c r="AV55" s="53">
        <f t="shared" si="15"/>
        <v>-1.5413071288314484E-2</v>
      </c>
    </row>
    <row r="56" spans="4:48" x14ac:dyDescent="0.25">
      <c r="D56" s="38">
        <f>+PAM!A29</f>
        <v>43435</v>
      </c>
      <c r="E56" s="19" cm="1">
        <f t="array" ref="E56">+SUMPRODUCT($E$3:$P$3/100,PAM!$C29:$N29)/D$3*100</f>
        <v>182.74105648215851</v>
      </c>
      <c r="F56" s="19" cm="1">
        <f t="array" ref="F56">+SUMPRODUCT($E$4:$P$4/100,PAM!$C29:$N29)/D$4*100</f>
        <v>184.04738483568485</v>
      </c>
      <c r="G56" s="19" cm="1">
        <f t="array" ref="G56">+SUMPRODUCT($E$5:$P$5/100,PAM!$C29:$N29)/D$5*100</f>
        <v>184.74461392630667</v>
      </c>
      <c r="H56" s="19" cm="1">
        <f t="array" ref="H56">+SUMPRODUCT($E$6:$P$6/100,PAM!$C29:$N29)/D$6*100</f>
        <v>183.28725384185032</v>
      </c>
      <c r="I56" s="19" cm="1">
        <f t="array" ref="I56">+SUMPRODUCT($E$7:$P$7/100,PAM!$C29:$N29)/D$7*100</f>
        <v>184.67164215609597</v>
      </c>
      <c r="J56" s="19" cm="1">
        <f t="array" ref="J56">+SUMPRODUCT($E$8:$P$8/100,PAM!$C29:$N29)/D$8*100</f>
        <v>184.57650884797727</v>
      </c>
      <c r="K56" s="19" cm="1">
        <f t="array" ref="K56">+SUMPRODUCT($E$9:$P$9/100,PAM!$C29:$N29)/D$9*100</f>
        <v>185.53441222534079</v>
      </c>
      <c r="L56" s="19" cm="1">
        <f t="array" ref="L56">+SUMPRODUCT($E$10:$P$10/100,PAM!$C29:$N29)/D$10*100</f>
        <v>184.29640046047933</v>
      </c>
      <c r="M56" s="19" cm="1">
        <f t="array" ref="M56">+SUMPRODUCT($E$11:$P$11/100,PAM!$C29:$N29)/D$11*100</f>
        <v>184.88839463154767</v>
      </c>
      <c r="N56" s="19" cm="1">
        <f t="array" ref="N56">+SUMPRODUCT($E$12:$P$12/100,PAM!$C29:$N29)/D$12*100</f>
        <v>184.71309439241705</v>
      </c>
      <c r="O56" s="19" cm="1">
        <f t="array" ref="O56">+SUMPRODUCT(_xlfn.ANCHORARRAY($E$30)/100,$E56:$N56)/$D$14*100</f>
        <v>184.50862056</v>
      </c>
      <c r="Q56" s="24">
        <f t="shared" si="12"/>
        <v>2.1572780899648203E-2</v>
      </c>
      <c r="R56" s="24">
        <f t="shared" si="12"/>
        <v>2.227026158295109E-2</v>
      </c>
      <c r="S56" s="24">
        <f t="shared" si="12"/>
        <v>2.2417182193859242E-2</v>
      </c>
      <c r="T56" s="24">
        <f t="shared" si="12"/>
        <v>2.2474238007302638E-2</v>
      </c>
      <c r="U56" s="24">
        <f t="shared" si="12"/>
        <v>2.3476192752391878E-2</v>
      </c>
      <c r="V56" s="24">
        <f t="shared" si="12"/>
        <v>2.2965329364543985E-2</v>
      </c>
      <c r="W56" s="24">
        <f t="shared" si="12"/>
        <v>2.3135255351329542E-2</v>
      </c>
      <c r="X56" s="24">
        <f t="shared" si="12"/>
        <v>2.2927185669245009E-2</v>
      </c>
      <c r="Y56" s="24">
        <f t="shared" si="12"/>
        <v>2.3559393730990585E-2</v>
      </c>
      <c r="Z56" s="24">
        <f t="shared" si="12"/>
        <v>2.3775824101530674E-2</v>
      </c>
      <c r="AA56" s="24">
        <f t="shared" si="13"/>
        <v>2.305094764590665E-2</v>
      </c>
      <c r="AB56" s="24">
        <f>+PAM!Y29</f>
        <v>2.3053468721704329E-2</v>
      </c>
      <c r="AD56" s="24">
        <f t="shared" si="17"/>
        <v>0.4732546307535157</v>
      </c>
      <c r="AE56" s="24">
        <f t="shared" si="16"/>
        <v>0.47842171796292621</v>
      </c>
      <c r="AF56" s="24">
        <f t="shared" si="16"/>
        <v>0.47690959366915386</v>
      </c>
      <c r="AG56" s="24">
        <f t="shared" si="16"/>
        <v>0.47368522414913605</v>
      </c>
      <c r="AH56" s="24">
        <f t="shared" si="16"/>
        <v>0.47661116581441654</v>
      </c>
      <c r="AI56" s="24">
        <f t="shared" si="16"/>
        <v>0.47707985430974964</v>
      </c>
      <c r="AJ56" s="24">
        <f t="shared" si="16"/>
        <v>0.47959049966797473</v>
      </c>
      <c r="AK56" s="24">
        <f t="shared" si="16"/>
        <v>0.47767918847770319</v>
      </c>
      <c r="AL56" s="24">
        <f t="shared" si="16"/>
        <v>0.47398260082103993</v>
      </c>
      <c r="AM56" s="24">
        <f t="shared" si="16"/>
        <v>0.47641102425513138</v>
      </c>
      <c r="AN56" s="24">
        <f t="shared" si="16"/>
        <v>0.47642474540151025</v>
      </c>
      <c r="AO56" s="24">
        <f>+PAM!AV29</f>
        <v>0.4764147961555667</v>
      </c>
      <c r="AQ56" s="24">
        <f t="shared" si="14"/>
        <v>-2.2030432018824708E-3</v>
      </c>
      <c r="AR56" s="24">
        <f t="shared" si="18"/>
        <v>-3.156393501615673E-3</v>
      </c>
      <c r="AT56" s="19">
        <f t="shared" si="10"/>
        <v>182.74105648215851</v>
      </c>
      <c r="AU56" s="19">
        <f t="shared" si="11"/>
        <v>184.71309439241705</v>
      </c>
      <c r="AV56" s="53">
        <f t="shared" si="15"/>
        <v>-1.972037910258484E-2</v>
      </c>
    </row>
    <row r="57" spans="4:48" x14ac:dyDescent="0.25">
      <c r="D57" s="38">
        <f>+PAM!A30</f>
        <v>43466</v>
      </c>
      <c r="E57" s="19" cm="1">
        <f t="array" ref="E57">+SUMPRODUCT($E$3:$P$3/100,PAM!$C30:$N30)/D$3*100</f>
        <v>188.00022782432018</v>
      </c>
      <c r="F57" s="19" cm="1">
        <f t="array" ref="F57">+SUMPRODUCT($E$4:$P$4/100,PAM!$C30:$N30)/D$4*100</f>
        <v>189.29304465800826</v>
      </c>
      <c r="G57" s="19" cm="1">
        <f t="array" ref="G57">+SUMPRODUCT($E$5:$P$5/100,PAM!$C30:$N30)/D$5*100</f>
        <v>190.10765077427095</v>
      </c>
      <c r="H57" s="19" cm="1">
        <f t="array" ref="H57">+SUMPRODUCT($E$6:$P$6/100,PAM!$C30:$N30)/D$6*100</f>
        <v>188.46768720311894</v>
      </c>
      <c r="I57" s="19" cm="1">
        <f t="array" ref="I57">+SUMPRODUCT($E$7:$P$7/100,PAM!$C30:$N30)/D$7*100</f>
        <v>189.97597273840918</v>
      </c>
      <c r="J57" s="19" cm="1">
        <f t="array" ref="J57">+SUMPRODUCT($E$8:$P$8/100,PAM!$C30:$N30)/D$8*100</f>
        <v>189.86963916507256</v>
      </c>
      <c r="K57" s="19" cm="1">
        <f t="array" ref="K57">+SUMPRODUCT($E$9:$P$9/100,PAM!$C30:$N30)/D$9*100</f>
        <v>190.88606191225855</v>
      </c>
      <c r="L57" s="19" cm="1">
        <f t="array" ref="L57">+SUMPRODUCT($E$10:$P$10/100,PAM!$C30:$N30)/D$10*100</f>
        <v>189.54642654493526</v>
      </c>
      <c r="M57" s="19" cm="1">
        <f t="array" ref="M57">+SUMPRODUCT($E$11:$P$11/100,PAM!$C30:$N30)/D$11*100</f>
        <v>190.20325483247564</v>
      </c>
      <c r="N57" s="19" cm="1">
        <f t="array" ref="N57">+SUMPRODUCT($E$12:$P$12/100,PAM!$C30:$N30)/D$12*100</f>
        <v>190.051401274151</v>
      </c>
      <c r="O57" s="19" cm="1">
        <f t="array" ref="O57">+SUMPRODUCT(_xlfn.ANCHORARRAY($E$30)/100,$E57:$N57)/$D$14*100</f>
        <v>189.80549590000001</v>
      </c>
      <c r="Q57" s="24">
        <f t="shared" si="12"/>
        <v>2.8779363780657263E-2</v>
      </c>
      <c r="R57" s="24">
        <f t="shared" si="12"/>
        <v>2.8501680841630295E-2</v>
      </c>
      <c r="S57" s="24">
        <f t="shared" si="12"/>
        <v>2.9029462532009553E-2</v>
      </c>
      <c r="T57" s="24">
        <f t="shared" si="12"/>
        <v>2.82640131961307E-2</v>
      </c>
      <c r="U57" s="24">
        <f t="shared" si="12"/>
        <v>2.8723037930369788E-2</v>
      </c>
      <c r="V57" s="24">
        <f t="shared" si="12"/>
        <v>2.8677161303635179E-2</v>
      </c>
      <c r="W57" s="24">
        <f t="shared" si="12"/>
        <v>2.8844512577095083E-2</v>
      </c>
      <c r="X57" s="24">
        <f t="shared" si="12"/>
        <v>2.8486861769075889E-2</v>
      </c>
      <c r="Y57" s="24">
        <f t="shared" si="12"/>
        <v>2.8746315914093046E-2</v>
      </c>
      <c r="Z57" s="24">
        <f t="shared" si="12"/>
        <v>2.8900533009278195E-2</v>
      </c>
      <c r="AA57" s="24">
        <f t="shared" si="13"/>
        <v>2.8708010086051949E-2</v>
      </c>
      <c r="AB57" s="24">
        <f>+PAM!Y30</f>
        <v>2.8708782275023381E-2</v>
      </c>
      <c r="AD57" s="24">
        <f t="shared" si="17"/>
        <v>0.48761843960956153</v>
      </c>
      <c r="AE57" s="24">
        <f t="shared" si="16"/>
        <v>0.49307639165354633</v>
      </c>
      <c r="AF57" s="24">
        <f t="shared" si="16"/>
        <v>0.49181109556203939</v>
      </c>
      <c r="AG57" s="24">
        <f t="shared" si="16"/>
        <v>0.48765724403053623</v>
      </c>
      <c r="AH57" s="24">
        <f t="shared" si="16"/>
        <v>0.49128418882401315</v>
      </c>
      <c r="AI57" s="24">
        <f t="shared" si="16"/>
        <v>0.49165154006444434</v>
      </c>
      <c r="AJ57" s="24">
        <f t="shared" si="16"/>
        <v>0.49423626348044425</v>
      </c>
      <c r="AK57" s="24">
        <f t="shared" si="16"/>
        <v>0.49204890530769618</v>
      </c>
      <c r="AL57" s="24">
        <f t="shared" si="16"/>
        <v>0.48830783530529476</v>
      </c>
      <c r="AM57" s="24">
        <f t="shared" si="16"/>
        <v>0.49088237398514645</v>
      </c>
      <c r="AN57" s="24">
        <f t="shared" si="16"/>
        <v>0.49090791856011951</v>
      </c>
      <c r="AO57" s="24">
        <f>+PAM!AV30</f>
        <v>0.49089775130155555</v>
      </c>
      <c r="AQ57" s="24">
        <f t="shared" si="14"/>
        <v>-1.2116922862093205E-4</v>
      </c>
      <c r="AR57" s="24">
        <f t="shared" si="18"/>
        <v>-3.2639343755849204E-3</v>
      </c>
      <c r="AT57" s="19">
        <f t="shared" si="10"/>
        <v>188.00022782432018</v>
      </c>
      <c r="AU57" s="19">
        <f t="shared" si="11"/>
        <v>190.051401274151</v>
      </c>
      <c r="AV57" s="53">
        <f t="shared" si="15"/>
        <v>-2.0511734498307677E-2</v>
      </c>
    </row>
    <row r="58" spans="4:48" x14ac:dyDescent="0.25">
      <c r="D58" s="38">
        <f>+PAM!A31</f>
        <v>43497</v>
      </c>
      <c r="E58" s="19" cm="1">
        <f t="array" ref="E58">+SUMPRODUCT($E$3:$P$3/100,PAM!$C31:$N31)/D$3*100</f>
        <v>195.62710830121335</v>
      </c>
      <c r="F58" s="19" cm="1">
        <f t="array" ref="F58">+SUMPRODUCT($E$4:$P$4/100,PAM!$C31:$N31)/D$4*100</f>
        <v>196.69083018060385</v>
      </c>
      <c r="G58" s="19" cm="1">
        <f t="array" ref="G58">+SUMPRODUCT($E$5:$P$5/100,PAM!$C31:$N31)/D$5*100</f>
        <v>197.3537781937176</v>
      </c>
      <c r="H58" s="19" cm="1">
        <f t="array" ref="H58">+SUMPRODUCT($E$6:$P$6/100,PAM!$C31:$N31)/D$6*100</f>
        <v>195.40328437698753</v>
      </c>
      <c r="I58" s="19" cm="1">
        <f t="array" ref="I58">+SUMPRODUCT($E$7:$P$7/100,PAM!$C31:$N31)/D$7*100</f>
        <v>196.93260095184561</v>
      </c>
      <c r="J58" s="19" cm="1">
        <f t="array" ref="J58">+SUMPRODUCT($E$8:$P$8/100,PAM!$C31:$N31)/D$8*100</f>
        <v>196.82822709731866</v>
      </c>
      <c r="K58" s="19" cm="1">
        <f t="array" ref="K58">+SUMPRODUCT($E$9:$P$9/100,PAM!$C31:$N31)/D$9*100</f>
        <v>197.79003718739881</v>
      </c>
      <c r="L58" s="19" cm="1">
        <f t="array" ref="L58">+SUMPRODUCT($E$10:$P$10/100,PAM!$C31:$N31)/D$10*100</f>
        <v>196.19155933908755</v>
      </c>
      <c r="M58" s="19" cm="1">
        <f t="array" ref="M58">+SUMPRODUCT($E$11:$P$11/100,PAM!$C31:$N31)/D$11*100</f>
        <v>196.75393309183164</v>
      </c>
      <c r="N58" s="19" cm="1">
        <f t="array" ref="N58">+SUMPRODUCT($E$12:$P$12/100,PAM!$C31:$N31)/D$12*100</f>
        <v>196.3219879136405</v>
      </c>
      <c r="O58" s="19" cm="1">
        <f t="array" ref="O58">+SUMPRODUCT(_xlfn.ANCHORARRAY($E$30)/100,$E58:$N58)/$D$14*100</f>
        <v>196.63156319000001</v>
      </c>
      <c r="Q58" s="24">
        <f t="shared" si="12"/>
        <v>4.0568464012821437E-2</v>
      </c>
      <c r="R58" s="24">
        <f t="shared" si="12"/>
        <v>3.9081127021655782E-2</v>
      </c>
      <c r="S58" s="24">
        <f t="shared" si="12"/>
        <v>3.811591690252647E-2</v>
      </c>
      <c r="T58" s="24">
        <f t="shared" si="12"/>
        <v>3.679992722781078E-2</v>
      </c>
      <c r="U58" s="24">
        <f t="shared" si="12"/>
        <v>3.6618463446508986E-2</v>
      </c>
      <c r="V58" s="24">
        <f t="shared" si="12"/>
        <v>3.6649292445309234E-2</v>
      </c>
      <c r="W58" s="24">
        <f t="shared" si="12"/>
        <v>3.61680428941622E-2</v>
      </c>
      <c r="X58" s="24">
        <f t="shared" si="12"/>
        <v>3.505807476975531E-2</v>
      </c>
      <c r="Y58" s="24">
        <f t="shared" si="12"/>
        <v>3.4440410944206024E-2</v>
      </c>
      <c r="Z58" s="24">
        <f t="shared" si="12"/>
        <v>3.2994161566028746E-2</v>
      </c>
      <c r="AA58" s="24">
        <f t="shared" si="13"/>
        <v>3.5963485976171938E-2</v>
      </c>
      <c r="AB58" s="24">
        <f>+PAM!Y31</f>
        <v>3.5962698559047324E-2</v>
      </c>
      <c r="AD58" s="24">
        <f t="shared" si="17"/>
        <v>0.51528613075158658</v>
      </c>
      <c r="AE58" s="24">
        <f t="shared" si="16"/>
        <v>0.51730722193261358</v>
      </c>
      <c r="AF58" s="24">
        <f t="shared" si="16"/>
        <v>0.51307884950583427</v>
      </c>
      <c r="AG58" s="24">
        <f t="shared" si="16"/>
        <v>0.50822127855558419</v>
      </c>
      <c r="AH58" s="24">
        <f t="shared" si="16"/>
        <v>0.51059682038876786</v>
      </c>
      <c r="AI58" s="24">
        <f t="shared" si="16"/>
        <v>0.51109601685143113</v>
      </c>
      <c r="AJ58" s="24">
        <f t="shared" si="16"/>
        <v>0.51185257491224978</v>
      </c>
      <c r="AK58" s="24">
        <f t="shared" si="16"/>
        <v>0.50860564517443341</v>
      </c>
      <c r="AL58" s="24">
        <f t="shared" si="16"/>
        <v>0.50348837146156566</v>
      </c>
      <c r="AM58" s="24">
        <f t="shared" si="16"/>
        <v>0.50438250974942123</v>
      </c>
      <c r="AN58" s="24">
        <f t="shared" si="16"/>
        <v>0.50914511602667667</v>
      </c>
      <c r="AO58" s="24">
        <f>+PAM!AV31</f>
        <v>0.50913242359586763</v>
      </c>
      <c r="AQ58" s="24">
        <f t="shared" si="14"/>
        <v>7.5743024467926912E-3</v>
      </c>
      <c r="AR58" s="24">
        <f t="shared" si="18"/>
        <v>1.0903621002165353E-2</v>
      </c>
      <c r="AT58" s="19">
        <f t="shared" si="10"/>
        <v>195.62710830121335</v>
      </c>
      <c r="AU58" s="19">
        <f t="shared" si="11"/>
        <v>196.3219879136405</v>
      </c>
      <c r="AV58" s="53">
        <f t="shared" si="15"/>
        <v>-6.9487961242709062E-3</v>
      </c>
    </row>
    <row r="59" spans="4:48" x14ac:dyDescent="0.25">
      <c r="D59" s="38">
        <f>+PAM!A32</f>
        <v>43525</v>
      </c>
      <c r="E59" s="19" cm="1">
        <f t="array" ref="E59">+SUMPRODUCT($E$3:$P$3/100,PAM!$C32:$N32)/D$3*100</f>
        <v>204.92418928717683</v>
      </c>
      <c r="F59" s="19" cm="1">
        <f t="array" ref="F59">+SUMPRODUCT($E$4:$P$4/100,PAM!$C32:$N32)/D$4*100</f>
        <v>205.9441061610876</v>
      </c>
      <c r="G59" s="19" cm="1">
        <f t="array" ref="G59">+SUMPRODUCT($E$5:$P$5/100,PAM!$C32:$N32)/D$5*100</f>
        <v>206.46962067959828</v>
      </c>
      <c r="H59" s="19" cm="1">
        <f t="array" ref="H59">+SUMPRODUCT($E$6:$P$6/100,PAM!$C32:$N32)/D$6*100</f>
        <v>204.47810003722364</v>
      </c>
      <c r="I59" s="19" cm="1">
        <f t="array" ref="I59">+SUMPRODUCT($E$7:$P$7/100,PAM!$C32:$N32)/D$7*100</f>
        <v>205.85875695379494</v>
      </c>
      <c r="J59" s="19" cm="1">
        <f t="array" ref="J59">+SUMPRODUCT($E$8:$P$8/100,PAM!$C32:$N32)/D$8*100</f>
        <v>205.80680798223744</v>
      </c>
      <c r="K59" s="19" cm="1">
        <f t="array" ref="K59">+SUMPRODUCT($E$9:$P$9/100,PAM!$C32:$N32)/D$9*100</f>
        <v>206.75789807152819</v>
      </c>
      <c r="L59" s="19" cm="1">
        <f t="array" ref="L59">+SUMPRODUCT($E$10:$P$10/100,PAM!$C32:$N32)/D$10*100</f>
        <v>205.02038982525707</v>
      </c>
      <c r="M59" s="19" cm="1">
        <f t="array" ref="M59">+SUMPRODUCT($E$11:$P$11/100,PAM!$C32:$N32)/D$11*100</f>
        <v>205.52811312094502</v>
      </c>
      <c r="N59" s="19" cm="1">
        <f t="array" ref="N59">+SUMPRODUCT($E$12:$P$12/100,PAM!$C32:$N32)/D$12*100</f>
        <v>204.70135747392098</v>
      </c>
      <c r="O59" s="19" cm="1">
        <f t="array" ref="O59">+SUMPRODUCT(_xlfn.ANCHORARRAY($E$30)/100,$E59:$N59)/$D$14*100</f>
        <v>205.51331687999999</v>
      </c>
      <c r="Q59" s="24">
        <f t="shared" si="12"/>
        <v>4.75245024408808E-2</v>
      </c>
      <c r="R59" s="24">
        <f t="shared" si="12"/>
        <v>4.7044775661312155E-2</v>
      </c>
      <c r="S59" s="24">
        <f t="shared" si="12"/>
        <v>4.6190362147173092E-2</v>
      </c>
      <c r="T59" s="24">
        <f t="shared" si="12"/>
        <v>4.6441469441876215E-2</v>
      </c>
      <c r="U59" s="24">
        <f t="shared" si="12"/>
        <v>4.5325943793998569E-2</v>
      </c>
      <c r="V59" s="24">
        <f t="shared" ref="V59:AA107" si="19">+J59/J58-1</f>
        <v>4.5616327583337224E-2</v>
      </c>
      <c r="W59" s="24">
        <f t="shared" si="19"/>
        <v>4.5340306375657669E-2</v>
      </c>
      <c r="X59" s="24">
        <f t="shared" si="19"/>
        <v>4.5001071992655017E-2</v>
      </c>
      <c r="Y59" s="24">
        <f t="shared" si="19"/>
        <v>4.4594686831587627E-2</v>
      </c>
      <c r="Z59" s="24">
        <f t="shared" si="19"/>
        <v>4.2681768096024308E-2</v>
      </c>
      <c r="AA59" s="24">
        <f t="shared" si="13"/>
        <v>4.5169521850455752E-2</v>
      </c>
      <c r="AB59" s="24">
        <f>+PAM!Y32</f>
        <v>4.5171943982354801E-2</v>
      </c>
      <c r="AD59" s="24">
        <f t="shared" si="17"/>
        <v>0.55679877849559833</v>
      </c>
      <c r="AE59" s="24">
        <f t="shared" si="16"/>
        <v>0.55760366262258354</v>
      </c>
      <c r="AF59" s="24">
        <f t="shared" si="16"/>
        <v>0.55304904996331494</v>
      </c>
      <c r="AG59" s="24">
        <f t="shared" si="16"/>
        <v>0.54754057345710305</v>
      </c>
      <c r="AH59" s="24">
        <f t="shared" si="16"/>
        <v>0.5495402400076479</v>
      </c>
      <c r="AI59" s="24">
        <f t="shared" si="16"/>
        <v>0.54972326072136513</v>
      </c>
      <c r="AJ59" s="24">
        <f t="shared" si="16"/>
        <v>0.55042964899350322</v>
      </c>
      <c r="AK59" s="24">
        <f t="shared" si="16"/>
        <v>0.54571983552838144</v>
      </c>
      <c r="AL59" s="24">
        <f t="shared" si="16"/>
        <v>0.54063721718736391</v>
      </c>
      <c r="AM59" s="24">
        <f t="shared" si="16"/>
        <v>0.53952485874583234</v>
      </c>
      <c r="AN59" s="24">
        <f t="shared" si="16"/>
        <v>0.54724752156387391</v>
      </c>
      <c r="AO59" s="24">
        <f>+PAM!AV32</f>
        <v>0.54723431614720308</v>
      </c>
      <c r="AQ59" s="24">
        <f t="shared" si="14"/>
        <v>4.8427343448564919E-3</v>
      </c>
      <c r="AR59" s="24">
        <f t="shared" si="18"/>
        <v>1.7273919749765998E-2</v>
      </c>
      <c r="AT59" s="19">
        <f t="shared" si="10"/>
        <v>204.92418928717683</v>
      </c>
      <c r="AU59" s="19">
        <f t="shared" si="11"/>
        <v>204.70135747392098</v>
      </c>
      <c r="AV59" s="53">
        <f t="shared" si="15"/>
        <v>2.2283181325590817E-3</v>
      </c>
    </row>
    <row r="60" spans="4:48" x14ac:dyDescent="0.25">
      <c r="D60" s="38">
        <f>+PAM!A33</f>
        <v>43556</v>
      </c>
      <c r="E60" s="19" cm="1">
        <f t="array" ref="E60">+SUMPRODUCT($E$3:$P$3/100,PAM!$C33:$N33)/D$3*100</f>
        <v>212.0367473176334</v>
      </c>
      <c r="F60" s="19" cm="1">
        <f t="array" ref="F60">+SUMPRODUCT($E$4:$P$4/100,PAM!$C33:$N33)/D$4*100</f>
        <v>213.29918388877977</v>
      </c>
      <c r="G60" s="19" cm="1">
        <f t="array" ref="G60">+SUMPRODUCT($E$5:$P$5/100,PAM!$C33:$N33)/D$5*100</f>
        <v>213.82370318346369</v>
      </c>
      <c r="H60" s="19" cm="1">
        <f t="array" ref="H60">+SUMPRODUCT($E$6:$P$6/100,PAM!$C33:$N33)/D$6*100</f>
        <v>211.89566405714669</v>
      </c>
      <c r="I60" s="19" cm="1">
        <f t="array" ref="I60">+SUMPRODUCT($E$7:$P$7/100,PAM!$C33:$N33)/D$7*100</f>
        <v>213.36847411070826</v>
      </c>
      <c r="J60" s="19" cm="1">
        <f t="array" ref="J60">+SUMPRODUCT($E$8:$P$8/100,PAM!$C33:$N33)/D$8*100</f>
        <v>213.30793131440541</v>
      </c>
      <c r="K60" s="19" cm="1">
        <f t="array" ref="K60">+SUMPRODUCT($E$9:$P$9/100,PAM!$C33:$N33)/D$9*100</f>
        <v>214.31040845156502</v>
      </c>
      <c r="L60" s="19" cm="1">
        <f t="array" ref="L60">+SUMPRODUCT($E$10:$P$10/100,PAM!$C33:$N33)/D$10*100</f>
        <v>212.65230806605783</v>
      </c>
      <c r="M60" s="19" cm="1">
        <f t="array" ref="M60">+SUMPRODUCT($E$11:$P$11/100,PAM!$C33:$N33)/D$11*100</f>
        <v>213.17805869516548</v>
      </c>
      <c r="N60" s="19" cm="1">
        <f t="array" ref="N60">+SUMPRODUCT($E$12:$P$12/100,PAM!$C33:$N33)/D$12*100</f>
        <v>212.4338121581971</v>
      </c>
      <c r="O60" s="19" cm="1">
        <f t="array" ref="O60">+SUMPRODUCT(_xlfn.ANCHORARRAY($E$30)/100,$E60:$N60)/$D$14*100</f>
        <v>213.04941563000003</v>
      </c>
      <c r="Q60" s="24">
        <f t="shared" ref="Q60:Z109" si="20">+E60/E59-1</f>
        <v>3.4708240423921621E-2</v>
      </c>
      <c r="R60" s="24">
        <f t="shared" si="20"/>
        <v>3.5713951055919457E-2</v>
      </c>
      <c r="S60" s="24">
        <f t="shared" si="20"/>
        <v>3.5618230322016942E-2</v>
      </c>
      <c r="T60" s="24">
        <f t="shared" si="20"/>
        <v>3.6275591462228585E-2</v>
      </c>
      <c r="U60" s="24">
        <f t="shared" si="20"/>
        <v>3.6479949981427673E-2</v>
      </c>
      <c r="V60" s="24">
        <f t="shared" si="19"/>
        <v>3.6447401355232945E-2</v>
      </c>
      <c r="W60" s="24">
        <f t="shared" si="19"/>
        <v>3.6528279937456221E-2</v>
      </c>
      <c r="X60" s="24">
        <f t="shared" si="19"/>
        <v>3.7225166956835753E-2</v>
      </c>
      <c r="Y60" s="24">
        <f t="shared" si="19"/>
        <v>3.7220920574105421E-2</v>
      </c>
      <c r="Z60" s="24">
        <f t="shared" si="19"/>
        <v>3.7774320501324565E-2</v>
      </c>
      <c r="AA60" s="24">
        <f t="shared" si="13"/>
        <v>3.6669637103859287E-2</v>
      </c>
      <c r="AB60" s="24">
        <f>+PAM!Y33</f>
        <v>3.666822212306653E-2</v>
      </c>
      <c r="AD60" s="24">
        <f t="shared" si="17"/>
        <v>0.56834135050426648</v>
      </c>
      <c r="AE60" s="24">
        <f t="shared" si="17"/>
        <v>0.56956727405925411</v>
      </c>
      <c r="AF60" s="24">
        <f t="shared" si="17"/>
        <v>0.56311064977887693</v>
      </c>
      <c r="AG60" s="24">
        <f t="shared" si="17"/>
        <v>0.56029149413884172</v>
      </c>
      <c r="AH60" s="24">
        <f t="shared" si="17"/>
        <v>0.56113048367060592</v>
      </c>
      <c r="AI60" s="24">
        <f t="shared" si="17"/>
        <v>0.56159444188719587</v>
      </c>
      <c r="AJ60" s="24">
        <f t="shared" si="17"/>
        <v>0.56160232708820135</v>
      </c>
      <c r="AK60" s="24">
        <f t="shared" si="17"/>
        <v>0.55906644184547738</v>
      </c>
      <c r="AL60" s="24">
        <f t="shared" si="17"/>
        <v>0.55252236819757883</v>
      </c>
      <c r="AM60" s="24">
        <f t="shared" si="17"/>
        <v>0.55271032627959582</v>
      </c>
      <c r="AN60" s="24">
        <f t="shared" si="17"/>
        <v>0.55932866526651703</v>
      </c>
      <c r="AO60" s="24">
        <f>+PAM!AV33</f>
        <v>0.55931844879766079</v>
      </c>
      <c r="AQ60" s="24">
        <f t="shared" si="14"/>
        <v>-3.066080077402944E-3</v>
      </c>
      <c r="AR60" s="24">
        <f t="shared" si="18"/>
        <v>1.5631024224670664E-2</v>
      </c>
      <c r="AT60" s="19">
        <f t="shared" si="10"/>
        <v>212.0367473176334</v>
      </c>
      <c r="AU60" s="19">
        <f t="shared" si="11"/>
        <v>212.4338121581971</v>
      </c>
      <c r="AV60" s="53">
        <f t="shared" si="15"/>
        <v>-3.9706484056365454E-3</v>
      </c>
    </row>
    <row r="61" spans="4:48" x14ac:dyDescent="0.25">
      <c r="D61" s="38">
        <f>+PAM!A34</f>
        <v>43586</v>
      </c>
      <c r="E61" s="19" cm="1">
        <f t="array" ref="E61">+SUMPRODUCT($E$3:$P$3/100,PAM!$C34:$N34)/D$3*100</f>
        <v>217.82251039705881</v>
      </c>
      <c r="F61" s="19" cm="1">
        <f t="array" ref="F61">+SUMPRODUCT($E$4:$P$4/100,PAM!$C34:$N34)/D$4*100</f>
        <v>219.38970008231431</v>
      </c>
      <c r="G61" s="19" cm="1">
        <f t="array" ref="G61">+SUMPRODUCT($E$5:$P$5/100,PAM!$C34:$N34)/D$5*100</f>
        <v>219.92045104971223</v>
      </c>
      <c r="H61" s="19" cm="1">
        <f t="array" ref="H61">+SUMPRODUCT($E$6:$P$6/100,PAM!$C34:$N34)/D$6*100</f>
        <v>218.00324986200863</v>
      </c>
      <c r="I61" s="19" cm="1">
        <f t="array" ref="I61">+SUMPRODUCT($E$7:$P$7/100,PAM!$C34:$N34)/D$7*100</f>
        <v>219.700069608793</v>
      </c>
      <c r="J61" s="19" cm="1">
        <f t="array" ref="J61">+SUMPRODUCT($E$8:$P$8/100,PAM!$C34:$N34)/D$8*100</f>
        <v>219.57609336755422</v>
      </c>
      <c r="K61" s="19" cm="1">
        <f t="array" ref="K61">+SUMPRODUCT($E$9:$P$9/100,PAM!$C34:$N34)/D$9*100</f>
        <v>220.70284451396554</v>
      </c>
      <c r="L61" s="19" cm="1">
        <f t="array" ref="L61">+SUMPRODUCT($E$10:$P$10/100,PAM!$C34:$N34)/D$10*100</f>
        <v>218.96564791579519</v>
      </c>
      <c r="M61" s="19" cm="1">
        <f t="array" ref="M61">+SUMPRODUCT($E$11:$P$11/100,PAM!$C34:$N34)/D$11*100</f>
        <v>219.62340568087114</v>
      </c>
      <c r="N61" s="19" cm="1">
        <f t="array" ref="N61">+SUMPRODUCT($E$12:$P$12/100,PAM!$C34:$N34)/D$12*100</f>
        <v>218.89179832244383</v>
      </c>
      <c r="O61" s="19" cm="1">
        <f t="array" ref="O61">+SUMPRODUCT(_xlfn.ANCHORARRAY($E$30)/100,$E61:$N61)/$D$14*100</f>
        <v>219.33834851</v>
      </c>
      <c r="Q61" s="24">
        <f t="shared" si="20"/>
        <v>2.7286605518232587E-2</v>
      </c>
      <c r="R61" s="24">
        <f t="shared" si="20"/>
        <v>2.855386543208871E-2</v>
      </c>
      <c r="S61" s="24">
        <f t="shared" si="20"/>
        <v>2.8512965473324714E-2</v>
      </c>
      <c r="T61" s="24">
        <f t="shared" si="20"/>
        <v>2.8823552534868124E-2</v>
      </c>
      <c r="U61" s="24">
        <f t="shared" si="20"/>
        <v>2.9674465848218645E-2</v>
      </c>
      <c r="V61" s="24">
        <f t="shared" si="19"/>
        <v>2.9385508614350853E-2</v>
      </c>
      <c r="W61" s="24">
        <f t="shared" si="19"/>
        <v>2.9827930937125879E-2</v>
      </c>
      <c r="X61" s="24">
        <f t="shared" si="19"/>
        <v>2.968855549771976E-2</v>
      </c>
      <c r="Y61" s="24">
        <f t="shared" si="19"/>
        <v>3.0234570223393487E-2</v>
      </c>
      <c r="Z61" s="24">
        <f t="shared" si="19"/>
        <v>3.0399991878117483E-2</v>
      </c>
      <c r="AA61" s="24">
        <f t="shared" si="13"/>
        <v>2.9518658201446835E-2</v>
      </c>
      <c r="AB61" s="24">
        <f>+PAM!Y34</f>
        <v>2.9518575312991402E-2</v>
      </c>
      <c r="AD61" s="24">
        <f t="shared" ref="AD61:AN76" si="21">+E61/E49-1</f>
        <v>0.57459295717486869</v>
      </c>
      <c r="AE61" s="24">
        <f t="shared" si="21"/>
        <v>0.57865052240737547</v>
      </c>
      <c r="AF61" s="24">
        <f t="shared" si="21"/>
        <v>0.57294497676718481</v>
      </c>
      <c r="AG61" s="24">
        <f t="shared" si="21"/>
        <v>0.56931745174534809</v>
      </c>
      <c r="AH61" s="24">
        <f t="shared" si="21"/>
        <v>0.57261190694887376</v>
      </c>
      <c r="AI61" s="24">
        <f t="shared" si="21"/>
        <v>0.57260729272442545</v>
      </c>
      <c r="AJ61" s="24">
        <f t="shared" si="21"/>
        <v>0.57400943694374518</v>
      </c>
      <c r="AK61" s="24">
        <f t="shared" si="21"/>
        <v>0.57034578547205439</v>
      </c>
      <c r="AL61" s="24">
        <f t="shared" si="21"/>
        <v>0.56547462787920888</v>
      </c>
      <c r="AM61" s="24">
        <f t="shared" si="21"/>
        <v>0.5657118823097429</v>
      </c>
      <c r="AN61" s="24">
        <f t="shared" si="21"/>
        <v>0.57057594370544962</v>
      </c>
      <c r="AO61" s="24">
        <f>+PAM!AV34</f>
        <v>0.57056327892564207</v>
      </c>
      <c r="AQ61" s="24">
        <f t="shared" si="14"/>
        <v>-3.1133863598848954E-3</v>
      </c>
      <c r="AR61" s="24">
        <f t="shared" si="18"/>
        <v>8.8810748651257931E-3</v>
      </c>
      <c r="AT61" s="19">
        <f t="shared" si="10"/>
        <v>217.82251039705881</v>
      </c>
      <c r="AU61" s="19">
        <f t="shared" si="11"/>
        <v>218.89179832244383</v>
      </c>
      <c r="AV61" s="53">
        <f t="shared" si="15"/>
        <v>-1.0692879253849874E-2</v>
      </c>
    </row>
    <row r="62" spans="4:48" x14ac:dyDescent="0.25">
      <c r="D62" s="38">
        <f>+PAM!A35</f>
        <v>43617</v>
      </c>
      <c r="E62" s="19" cm="1">
        <f t="array" ref="E62">+SUMPRODUCT($E$3:$P$3/100,PAM!$C35:$N35)/D$3*100</f>
        <v>223.80463825364481</v>
      </c>
      <c r="F62" s="19" cm="1">
        <f t="array" ref="F62">+SUMPRODUCT($E$4:$P$4/100,PAM!$C35:$N35)/D$4*100</f>
        <v>225.47534383405585</v>
      </c>
      <c r="G62" s="19" cm="1">
        <f t="array" ref="G62">+SUMPRODUCT($E$5:$P$5/100,PAM!$C35:$N35)/D$5*100</f>
        <v>226.0267824575738</v>
      </c>
      <c r="H62" s="19" cm="1">
        <f t="array" ref="H62">+SUMPRODUCT($E$6:$P$6/100,PAM!$C35:$N35)/D$6*100</f>
        <v>224.07438459100027</v>
      </c>
      <c r="I62" s="19" cm="1">
        <f t="array" ref="I62">+SUMPRODUCT($E$7:$P$7/100,PAM!$C35:$N35)/D$7*100</f>
        <v>225.87839513185918</v>
      </c>
      <c r="J62" s="19" cm="1">
        <f t="array" ref="J62">+SUMPRODUCT($E$8:$P$8/100,PAM!$C35:$N35)/D$8*100</f>
        <v>225.737174271518</v>
      </c>
      <c r="K62" s="19" cm="1">
        <f t="array" ref="K62">+SUMPRODUCT($E$9:$P$9/100,PAM!$C35:$N35)/D$9*100</f>
        <v>226.86624466200422</v>
      </c>
      <c r="L62" s="19" cm="1">
        <f t="array" ref="L62">+SUMPRODUCT($E$10:$P$10/100,PAM!$C35:$N35)/D$10*100</f>
        <v>225.10899953118297</v>
      </c>
      <c r="M62" s="19" cm="1">
        <f t="array" ref="M62">+SUMPRODUCT($E$11:$P$11/100,PAM!$C35:$N35)/D$11*100</f>
        <v>225.8182924216498</v>
      </c>
      <c r="N62" s="19" cm="1">
        <f t="array" ref="N62">+SUMPRODUCT($E$12:$P$12/100,PAM!$C35:$N35)/D$12*100</f>
        <v>225.19583339511678</v>
      </c>
      <c r="O62" s="19" cm="1">
        <f t="array" ref="O62">+SUMPRODUCT(_xlfn.ANCHORARRAY($E$30)/100,$E62:$N62)/$D$14*100</f>
        <v>225.50139945000001</v>
      </c>
      <c r="Q62" s="24">
        <f t="shared" si="20"/>
        <v>2.7463313344802787E-2</v>
      </c>
      <c r="R62" s="24">
        <f t="shared" si="20"/>
        <v>2.7738967460451569E-2</v>
      </c>
      <c r="S62" s="24">
        <f t="shared" si="20"/>
        <v>2.776609168776778E-2</v>
      </c>
      <c r="T62" s="24">
        <f t="shared" si="20"/>
        <v>2.7848826716273978E-2</v>
      </c>
      <c r="U62" s="24">
        <f t="shared" si="20"/>
        <v>2.8121636620632717E-2</v>
      </c>
      <c r="V62" s="24">
        <f t="shared" si="19"/>
        <v>2.8058978595864703E-2</v>
      </c>
      <c r="W62" s="24">
        <f t="shared" si="19"/>
        <v>2.7926237931422238E-2</v>
      </c>
      <c r="X62" s="24">
        <f t="shared" si="19"/>
        <v>2.8056234728427665E-2</v>
      </c>
      <c r="Y62" s="24">
        <f t="shared" si="19"/>
        <v>2.8206860382541832E-2</v>
      </c>
      <c r="Z62" s="24">
        <f t="shared" si="19"/>
        <v>2.8799777428785367E-2</v>
      </c>
      <c r="AA62" s="24">
        <f t="shared" si="13"/>
        <v>2.809837395907544E-2</v>
      </c>
      <c r="AB62" s="24">
        <f>+PAM!Y35</f>
        <v>2.8100491570536512E-2</v>
      </c>
      <c r="AD62" s="24">
        <f t="shared" si="21"/>
        <v>0.55674608135057713</v>
      </c>
      <c r="AE62" s="24">
        <f t="shared" si="21"/>
        <v>0.56109994082503833</v>
      </c>
      <c r="AF62" s="24">
        <f t="shared" si="21"/>
        <v>0.55781705127318282</v>
      </c>
      <c r="AG62" s="24">
        <f t="shared" si="21"/>
        <v>0.55439291044087868</v>
      </c>
      <c r="AH62" s="24">
        <f t="shared" si="21"/>
        <v>0.55866576388301703</v>
      </c>
      <c r="AI62" s="24">
        <f t="shared" si="21"/>
        <v>0.55817802362444735</v>
      </c>
      <c r="AJ62" s="24">
        <f t="shared" si="21"/>
        <v>0.55970714413863742</v>
      </c>
      <c r="AK62" s="24">
        <f t="shared" si="21"/>
        <v>0.55658430547981919</v>
      </c>
      <c r="AL62" s="24">
        <f t="shared" si="21"/>
        <v>0.55402669192435194</v>
      </c>
      <c r="AM62" s="24">
        <f t="shared" si="21"/>
        <v>0.55523220468292522</v>
      </c>
      <c r="AN62" s="24">
        <f t="shared" si="21"/>
        <v>0.55689755002484032</v>
      </c>
      <c r="AO62" s="24">
        <f>+PAM!AV35</f>
        <v>0.55689073796885946</v>
      </c>
      <c r="AQ62" s="24">
        <f t="shared" si="14"/>
        <v>-1.3364640839825803E-3</v>
      </c>
      <c r="AR62" s="24">
        <f t="shared" si="18"/>
        <v>1.5138766676519033E-3</v>
      </c>
      <c r="AT62" s="19">
        <f t="shared" si="10"/>
        <v>223.80463825364481</v>
      </c>
      <c r="AU62" s="19">
        <f t="shared" si="11"/>
        <v>225.19583339511678</v>
      </c>
      <c r="AV62" s="53">
        <f t="shared" si="15"/>
        <v>-1.3911951414719237E-2</v>
      </c>
    </row>
    <row r="63" spans="4:48" x14ac:dyDescent="0.25">
      <c r="D63" s="38">
        <f>+PAM!A36</f>
        <v>43647</v>
      </c>
      <c r="E63" s="19" cm="1">
        <f t="array" ref="E63">+SUMPRODUCT($E$3:$P$3/100,PAM!$C36:$N36)/D$3*100</f>
        <v>228.51046727354517</v>
      </c>
      <c r="F63" s="19" cm="1">
        <f t="array" ref="F63">+SUMPRODUCT($E$4:$P$4/100,PAM!$C36:$N36)/D$4*100</f>
        <v>230.34830362506997</v>
      </c>
      <c r="G63" s="19" cm="1">
        <f t="array" ref="G63">+SUMPRODUCT($E$5:$P$5/100,PAM!$C36:$N36)/D$5*100</f>
        <v>230.8231450674358</v>
      </c>
      <c r="H63" s="19" cm="1">
        <f t="array" ref="H63">+SUMPRODUCT($E$6:$P$6/100,PAM!$C36:$N36)/D$6*100</f>
        <v>228.86267043301896</v>
      </c>
      <c r="I63" s="19" cm="1">
        <f t="array" ref="I63">+SUMPRODUCT($E$7:$P$7/100,PAM!$C36:$N36)/D$7*100</f>
        <v>230.86867757171638</v>
      </c>
      <c r="J63" s="19" cm="1">
        <f t="array" ref="J63">+SUMPRODUCT($E$8:$P$8/100,PAM!$C36:$N36)/D$8*100</f>
        <v>230.73235735698918</v>
      </c>
      <c r="K63" s="19" cm="1">
        <f t="array" ref="K63">+SUMPRODUCT($E$9:$P$9/100,PAM!$C36:$N36)/D$9*100</f>
        <v>231.95421568454395</v>
      </c>
      <c r="L63" s="19" cm="1">
        <f t="array" ref="L63">+SUMPRODUCT($E$10:$P$10/100,PAM!$C36:$N36)/D$10*100</f>
        <v>230.07063800557722</v>
      </c>
      <c r="M63" s="19" cm="1">
        <f t="array" ref="M63">+SUMPRODUCT($E$11:$P$11/100,PAM!$C36:$N36)/D$11*100</f>
        <v>230.93494989984796</v>
      </c>
      <c r="N63" s="19" cm="1">
        <f t="array" ref="N63">+SUMPRODUCT($E$12:$P$12/100,PAM!$C36:$N36)/D$12*100</f>
        <v>230.42544331802839</v>
      </c>
      <c r="O63" s="19" cm="1">
        <f t="array" ref="O63">+SUMPRODUCT(_xlfn.ANCHORARRAY($E$30)/100,$E63:$N63)/$D$14*100</f>
        <v>230.50345173000002</v>
      </c>
      <c r="Q63" s="24">
        <f t="shared" si="20"/>
        <v>2.1026503546218267E-2</v>
      </c>
      <c r="R63" s="24">
        <f t="shared" si="20"/>
        <v>2.1611940836424592E-2</v>
      </c>
      <c r="S63" s="24">
        <f t="shared" si="20"/>
        <v>2.1220328660663368E-2</v>
      </c>
      <c r="T63" s="24">
        <f t="shared" si="20"/>
        <v>2.1369179929953575E-2</v>
      </c>
      <c r="U63" s="24">
        <f t="shared" si="20"/>
        <v>2.209278331796205E-2</v>
      </c>
      <c r="V63" s="24">
        <f t="shared" si="19"/>
        <v>2.2128314051911291E-2</v>
      </c>
      <c r="W63" s="24">
        <f t="shared" si="19"/>
        <v>2.2427184044589987E-2</v>
      </c>
      <c r="X63" s="24">
        <f t="shared" si="19"/>
        <v>2.2041048935082408E-2</v>
      </c>
      <c r="Y63" s="24">
        <f t="shared" si="19"/>
        <v>2.2658294965069992E-2</v>
      </c>
      <c r="Z63" s="24">
        <f t="shared" si="19"/>
        <v>2.3222498587422757E-2</v>
      </c>
      <c r="AA63" s="24">
        <f t="shared" si="13"/>
        <v>2.2181912361519895E-2</v>
      </c>
      <c r="AB63" s="24">
        <f>+PAM!Y36</f>
        <v>2.2183907587229212E-2</v>
      </c>
      <c r="AD63" s="24">
        <f t="shared" si="21"/>
        <v>0.53897703968206412</v>
      </c>
      <c r="AE63" s="24">
        <f t="shared" si="21"/>
        <v>0.54413170840439395</v>
      </c>
      <c r="AF63" s="24">
        <f t="shared" si="21"/>
        <v>0.54074252709089543</v>
      </c>
      <c r="AG63" s="24">
        <f t="shared" si="21"/>
        <v>0.53727861484881823</v>
      </c>
      <c r="AH63" s="24">
        <f t="shared" si="21"/>
        <v>0.54309386964719475</v>
      </c>
      <c r="AI63" s="24">
        <f t="shared" si="21"/>
        <v>0.54190104257694616</v>
      </c>
      <c r="AJ63" s="24">
        <f t="shared" si="21"/>
        <v>0.5435943338973257</v>
      </c>
      <c r="AK63" s="24">
        <f t="shared" si="21"/>
        <v>0.53951691316854244</v>
      </c>
      <c r="AL63" s="24">
        <f t="shared" si="21"/>
        <v>0.5388848446555321</v>
      </c>
      <c r="AM63" s="24">
        <f t="shared" si="21"/>
        <v>0.53902797958721038</v>
      </c>
      <c r="AN63" s="24">
        <f t="shared" si="21"/>
        <v>0.54054971015936326</v>
      </c>
      <c r="AO63" s="24">
        <f>+PAM!AV36</f>
        <v>0.54054644721092182</v>
      </c>
      <c r="AQ63" s="24">
        <f t="shared" si="14"/>
        <v>-2.1959950412044904E-3</v>
      </c>
      <c r="AR63" s="24">
        <f t="shared" si="18"/>
        <v>-5.0939905146263342E-5</v>
      </c>
      <c r="AT63" s="19">
        <f t="shared" si="10"/>
        <v>228.51046727354517</v>
      </c>
      <c r="AU63" s="19">
        <f t="shared" si="11"/>
        <v>230.42544331802839</v>
      </c>
      <c r="AV63" s="53">
        <f t="shared" si="15"/>
        <v>-1.9149760444831188E-2</v>
      </c>
    </row>
    <row r="64" spans="4:48" x14ac:dyDescent="0.25">
      <c r="D64" s="38">
        <f>+PAM!A37</f>
        <v>43678</v>
      </c>
      <c r="E64" s="19" cm="1">
        <f t="array" ref="E64">+SUMPRODUCT($E$3:$P$3/100,PAM!$C37:$N37)/D$3*100</f>
        <v>237.37706416621714</v>
      </c>
      <c r="F64" s="19" cm="1">
        <f t="array" ref="F64">+SUMPRODUCT($E$4:$P$4/100,PAM!$C37:$N37)/D$4*100</f>
        <v>239.28866015422955</v>
      </c>
      <c r="G64" s="19" cm="1">
        <f t="array" ref="G64">+SUMPRODUCT($E$5:$P$5/100,PAM!$C37:$N37)/D$5*100</f>
        <v>239.62982244827614</v>
      </c>
      <c r="H64" s="19" cm="1">
        <f t="array" ref="H64">+SUMPRODUCT($E$6:$P$6/100,PAM!$C37:$N37)/D$6*100</f>
        <v>237.66254526291246</v>
      </c>
      <c r="I64" s="19" cm="1">
        <f t="array" ref="I64">+SUMPRODUCT($E$7:$P$7/100,PAM!$C37:$N37)/D$7*100</f>
        <v>239.77046786361967</v>
      </c>
      <c r="J64" s="19" cm="1">
        <f t="array" ref="J64">+SUMPRODUCT($E$8:$P$8/100,PAM!$C37:$N37)/D$8*100</f>
        <v>239.63756554338534</v>
      </c>
      <c r="K64" s="19" cm="1">
        <f t="array" ref="K64">+SUMPRODUCT($E$9:$P$9/100,PAM!$C37:$N37)/D$9*100</f>
        <v>240.8715084983931</v>
      </c>
      <c r="L64" s="19" cm="1">
        <f t="array" ref="L64">+SUMPRODUCT($E$10:$P$10/100,PAM!$C37:$N37)/D$10*100</f>
        <v>238.97491724560234</v>
      </c>
      <c r="M64" s="19" cm="1">
        <f t="array" ref="M64">+SUMPRODUCT($E$11:$P$11/100,PAM!$C37:$N37)/D$11*100</f>
        <v>239.82499556147854</v>
      </c>
      <c r="N64" s="19" cm="1">
        <f t="array" ref="N64">+SUMPRODUCT($E$12:$P$12/100,PAM!$C37:$N37)/D$12*100</f>
        <v>239.36118318983137</v>
      </c>
      <c r="O64" s="19" cm="1">
        <f t="array" ref="O64">+SUMPRODUCT(_xlfn.ANCHORARRAY($E$30)/100,$E64:$N64)/$D$14*100</f>
        <v>239.39674882999995</v>
      </c>
      <c r="Q64" s="24">
        <f t="shared" si="20"/>
        <v>3.8801710041833415E-2</v>
      </c>
      <c r="R64" s="24">
        <f t="shared" si="20"/>
        <v>3.8812339350722924E-2</v>
      </c>
      <c r="S64" s="24">
        <f t="shared" si="20"/>
        <v>3.8153354934434391E-2</v>
      </c>
      <c r="T64" s="24">
        <f t="shared" si="20"/>
        <v>3.8450459453451824E-2</v>
      </c>
      <c r="U64" s="24">
        <f t="shared" si="20"/>
        <v>3.8557808644865021E-2</v>
      </c>
      <c r="V64" s="24">
        <f t="shared" si="19"/>
        <v>3.8595402432516357E-2</v>
      </c>
      <c r="W64" s="24">
        <f t="shared" si="19"/>
        <v>3.8444193771311364E-2</v>
      </c>
      <c r="X64" s="24">
        <f t="shared" si="19"/>
        <v>3.8702371224829113E-2</v>
      </c>
      <c r="Y64" s="24">
        <f t="shared" si="19"/>
        <v>3.8495886679283498E-2</v>
      </c>
      <c r="Z64" s="24">
        <f t="shared" si="19"/>
        <v>3.8779310752893092E-2</v>
      </c>
      <c r="AA64" s="24">
        <f t="shared" si="13"/>
        <v>3.8582056074444759E-2</v>
      </c>
      <c r="AB64" s="24">
        <f>+PAM!Y37</f>
        <v>3.8582444193978604E-2</v>
      </c>
      <c r="AD64" s="24">
        <f t="shared" si="21"/>
        <v>0.54086556066483737</v>
      </c>
      <c r="AE64" s="24">
        <f t="shared" si="21"/>
        <v>0.5457918405171287</v>
      </c>
      <c r="AF64" s="24">
        <f t="shared" si="21"/>
        <v>0.5411324915263811</v>
      </c>
      <c r="AG64" s="24">
        <f t="shared" si="21"/>
        <v>0.53888505799748776</v>
      </c>
      <c r="AH64" s="24">
        <f t="shared" si="21"/>
        <v>0.54486697059144618</v>
      </c>
      <c r="AI64" s="24">
        <f t="shared" si="21"/>
        <v>0.5435650308819977</v>
      </c>
      <c r="AJ64" s="24">
        <f t="shared" si="21"/>
        <v>0.54472588526033072</v>
      </c>
      <c r="AK64" s="24">
        <f t="shared" si="21"/>
        <v>0.54149875895388155</v>
      </c>
      <c r="AL64" s="24">
        <f t="shared" si="21"/>
        <v>0.54146522755136828</v>
      </c>
      <c r="AM64" s="24">
        <f t="shared" si="21"/>
        <v>0.54125541817946976</v>
      </c>
      <c r="AN64" s="24">
        <f t="shared" si="21"/>
        <v>0.54234591669788434</v>
      </c>
      <c r="AO64" s="24">
        <f>+PAM!AV37</f>
        <v>0.54234177121405103</v>
      </c>
      <c r="AQ64" s="24">
        <f t="shared" si="14"/>
        <v>2.2399288940322393E-5</v>
      </c>
      <c r="AR64" s="24">
        <f t="shared" si="18"/>
        <v>-3.8985751463238572E-4</v>
      </c>
      <c r="AT64" s="19">
        <f t="shared" si="10"/>
        <v>237.37706416621714</v>
      </c>
      <c r="AU64" s="19">
        <f t="shared" si="11"/>
        <v>239.36118318983137</v>
      </c>
      <c r="AV64" s="53">
        <f t="shared" si="15"/>
        <v>-1.9841190236141504E-2</v>
      </c>
    </row>
    <row r="65" spans="4:48" x14ac:dyDescent="0.25">
      <c r="D65" s="38">
        <f>+PAM!A38</f>
        <v>43709</v>
      </c>
      <c r="E65" s="19" cm="1">
        <f t="array" ref="E65">+SUMPRODUCT($E$3:$P$3/100,PAM!$C38:$N38)/D$3*100</f>
        <v>251.57718810244577</v>
      </c>
      <c r="F65" s="19" cm="1">
        <f t="array" ref="F65">+SUMPRODUCT($E$4:$P$4/100,PAM!$C38:$N38)/D$4*100</f>
        <v>253.73281739082566</v>
      </c>
      <c r="G65" s="19" cm="1">
        <f t="array" ref="G65">+SUMPRODUCT($E$5:$P$5/100,PAM!$C38:$N38)/D$5*100</f>
        <v>253.83135372867352</v>
      </c>
      <c r="H65" s="19" cm="1">
        <f t="array" ref="H65">+SUMPRODUCT($E$6:$P$6/100,PAM!$C38:$N38)/D$6*100</f>
        <v>252.05101200296727</v>
      </c>
      <c r="I65" s="19" cm="1">
        <f t="array" ref="I65">+SUMPRODUCT($E$7:$P$7/100,PAM!$C38:$N38)/D$7*100</f>
        <v>254.37129002842934</v>
      </c>
      <c r="J65" s="19" cm="1">
        <f t="array" ref="J65">+SUMPRODUCT($E$8:$P$8/100,PAM!$C38:$N38)/D$8*100</f>
        <v>254.133348942087</v>
      </c>
      <c r="K65" s="19" cm="1">
        <f t="array" ref="K65">+SUMPRODUCT($E$9:$P$9/100,PAM!$C38:$N38)/D$9*100</f>
        <v>255.33428623219842</v>
      </c>
      <c r="L65" s="19" cm="1">
        <f t="array" ref="L65">+SUMPRODUCT($E$10:$P$10/100,PAM!$C38:$N38)/D$10*100</f>
        <v>253.46398300275393</v>
      </c>
      <c r="M65" s="19" cm="1">
        <f t="array" ref="M65">+SUMPRODUCT($E$11:$P$11/100,PAM!$C38:$N38)/D$11*100</f>
        <v>254.27991839237399</v>
      </c>
      <c r="N65" s="19" cm="1">
        <f t="array" ref="N65">+SUMPRODUCT($E$12:$P$12/100,PAM!$C38:$N38)/D$12*100</f>
        <v>254.14825313913414</v>
      </c>
      <c r="O65" s="19" cm="1">
        <f t="array" ref="O65">+SUMPRODUCT(_xlfn.ANCHORARRAY($E$30)/100,$E65:$N65)/$D$14*100</f>
        <v>253.88852285999999</v>
      </c>
      <c r="Q65" s="24">
        <f t="shared" si="20"/>
        <v>5.9820960319423966E-2</v>
      </c>
      <c r="R65" s="24">
        <f t="shared" si="20"/>
        <v>6.0362899049567931E-2</v>
      </c>
      <c r="S65" s="24">
        <f t="shared" si="20"/>
        <v>5.9264456883127536E-2</v>
      </c>
      <c r="T65" s="24">
        <f t="shared" si="20"/>
        <v>6.0541583126351162E-2</v>
      </c>
      <c r="U65" s="24">
        <f t="shared" si="20"/>
        <v>6.089499801582976E-2</v>
      </c>
      <c r="V65" s="24">
        <f t="shared" si="19"/>
        <v>6.0490446753755256E-2</v>
      </c>
      <c r="W65" s="24">
        <f t="shared" si="19"/>
        <v>6.0043538664938501E-2</v>
      </c>
      <c r="X65" s="24">
        <f t="shared" si="19"/>
        <v>6.0630069147636467E-2</v>
      </c>
      <c r="Y65" s="24">
        <f t="shared" si="19"/>
        <v>6.0272795156541381E-2</v>
      </c>
      <c r="Z65" s="24">
        <f t="shared" si="19"/>
        <v>6.1777226166096932E-2</v>
      </c>
      <c r="AA65" s="24">
        <f t="shared" si="13"/>
        <v>6.0534548195936067E-2</v>
      </c>
      <c r="AB65" s="24">
        <f>+PAM!Y38</f>
        <v>6.0534542592812324E-2</v>
      </c>
      <c r="AD65" s="24">
        <f t="shared" si="21"/>
        <v>0.53646264357681006</v>
      </c>
      <c r="AE65" s="24">
        <f t="shared" si="21"/>
        <v>0.54158045436219648</v>
      </c>
      <c r="AF65" s="24">
        <f t="shared" si="21"/>
        <v>0.5361818734601127</v>
      </c>
      <c r="AG65" s="24">
        <f t="shared" si="21"/>
        <v>0.53450190924838537</v>
      </c>
      <c r="AH65" s="24">
        <f t="shared" si="21"/>
        <v>0.54227805107337268</v>
      </c>
      <c r="AI65" s="24">
        <f t="shared" si="21"/>
        <v>0.53962811346091466</v>
      </c>
      <c r="AJ65" s="24">
        <f t="shared" si="21"/>
        <v>0.54055089792495048</v>
      </c>
      <c r="AK65" s="24">
        <f t="shared" si="21"/>
        <v>0.53569561905660978</v>
      </c>
      <c r="AL65" s="24">
        <f t="shared" si="21"/>
        <v>0.53782346668516068</v>
      </c>
      <c r="AM65" s="24">
        <f t="shared" si="21"/>
        <v>0.53703272441096583</v>
      </c>
      <c r="AN65" s="24">
        <f t="shared" si="21"/>
        <v>0.53812815904654809</v>
      </c>
      <c r="AO65" s="24">
        <f>+PAM!AV38</f>
        <v>0.53813112908805305</v>
      </c>
      <c r="AQ65" s="24">
        <f t="shared" si="14"/>
        <v>-1.9562658466729665E-3</v>
      </c>
      <c r="AR65" s="24">
        <f t="shared" si="18"/>
        <v>-5.7008083415577282E-4</v>
      </c>
      <c r="AT65" s="19">
        <f t="shared" si="10"/>
        <v>251.57718810244577</v>
      </c>
      <c r="AU65" s="19">
        <f t="shared" si="11"/>
        <v>254.14825313913414</v>
      </c>
      <c r="AV65" s="53">
        <f t="shared" si="15"/>
        <v>-2.5710650366882692E-2</v>
      </c>
    </row>
    <row r="66" spans="4:48" x14ac:dyDescent="0.25">
      <c r="D66" s="38">
        <f>+PAM!A39</f>
        <v>43739</v>
      </c>
      <c r="E66" s="19" cm="1">
        <f t="array" ref="E66">+SUMPRODUCT($E$3:$P$3/100,PAM!$C39:$N39)/D$3*100</f>
        <v>259.61805785405744</v>
      </c>
      <c r="F66" s="19" cm="1">
        <f t="array" ref="F66">+SUMPRODUCT($E$4:$P$4/100,PAM!$C39:$N39)/D$4*100</f>
        <v>262.11943444566856</v>
      </c>
      <c r="G66" s="19" cm="1">
        <f t="array" ref="G66">+SUMPRODUCT($E$5:$P$5/100,PAM!$C39:$N39)/D$5*100</f>
        <v>262.17491120701959</v>
      </c>
      <c r="H66" s="19" cm="1">
        <f t="array" ref="H66">+SUMPRODUCT($E$6:$P$6/100,PAM!$C39:$N39)/D$6*100</f>
        <v>260.52885169883797</v>
      </c>
      <c r="I66" s="19" cm="1">
        <f t="array" ref="I66">+SUMPRODUCT($E$7:$P$7/100,PAM!$C39:$N39)/D$7*100</f>
        <v>263.01947612048616</v>
      </c>
      <c r="J66" s="19" cm="1">
        <f t="array" ref="J66">+SUMPRODUCT($E$8:$P$8/100,PAM!$C39:$N39)/D$8*100</f>
        <v>262.80271427804269</v>
      </c>
      <c r="K66" s="19" cm="1">
        <f t="array" ref="K66">+SUMPRODUCT($E$9:$P$9/100,PAM!$C39:$N39)/D$9*100</f>
        <v>264.0342253057679</v>
      </c>
      <c r="L66" s="19" cm="1">
        <f t="array" ref="L66">+SUMPRODUCT($E$10:$P$10/100,PAM!$C39:$N39)/D$10*100</f>
        <v>262.42146279431392</v>
      </c>
      <c r="M66" s="19" cm="1">
        <f t="array" ref="M66">+SUMPRODUCT($E$11:$P$11/100,PAM!$C39:$N39)/D$11*100</f>
        <v>263.22129279038563</v>
      </c>
      <c r="N66" s="19" cm="1">
        <f t="array" ref="N66">+SUMPRODUCT($E$12:$P$12/100,PAM!$C39:$N39)/D$12*100</f>
        <v>263.45507694479767</v>
      </c>
      <c r="O66" s="19" cm="1">
        <f t="array" ref="O66">+SUMPRODUCT(_xlfn.ANCHORARRAY($E$30)/100,$E66:$N66)/$D$14*100</f>
        <v>262.64631773999992</v>
      </c>
      <c r="Q66" s="24">
        <f t="shared" si="20"/>
        <v>3.1961839673386061E-2</v>
      </c>
      <c r="R66" s="24">
        <f t="shared" si="20"/>
        <v>3.3052945776127052E-2</v>
      </c>
      <c r="S66" s="24">
        <f t="shared" si="20"/>
        <v>3.2870476226765533E-2</v>
      </c>
      <c r="T66" s="24">
        <f t="shared" si="20"/>
        <v>3.3635412246513452E-2</v>
      </c>
      <c r="U66" s="24">
        <f t="shared" si="20"/>
        <v>3.3998279016040911E-2</v>
      </c>
      <c r="V66" s="24">
        <f t="shared" si="19"/>
        <v>3.4113450171119775E-2</v>
      </c>
      <c r="W66" s="24">
        <f t="shared" si="19"/>
        <v>3.4072741275559926E-2</v>
      </c>
      <c r="X66" s="24">
        <f t="shared" si="19"/>
        <v>3.5340247105099198E-2</v>
      </c>
      <c r="Y66" s="24">
        <f t="shared" si="19"/>
        <v>3.5163509783003866E-2</v>
      </c>
      <c r="Z66" s="24">
        <f t="shared" si="19"/>
        <v>3.6619664667018048E-2</v>
      </c>
      <c r="AA66" s="24">
        <f t="shared" si="13"/>
        <v>3.4494646632093673E-2</v>
      </c>
      <c r="AB66" s="24">
        <f>+PAM!Y39</f>
        <v>3.4494208098814871E-2</v>
      </c>
      <c r="AD66" s="24">
        <f t="shared" si="21"/>
        <v>0.49929894470245273</v>
      </c>
      <c r="AE66" s="24">
        <f t="shared" si="21"/>
        <v>0.50456175464490771</v>
      </c>
      <c r="AF66" s="24">
        <f t="shared" si="21"/>
        <v>0.49843093545297457</v>
      </c>
      <c r="AG66" s="24">
        <f t="shared" si="21"/>
        <v>0.50059134488723767</v>
      </c>
      <c r="AH66" s="24">
        <f t="shared" si="21"/>
        <v>0.50681535346001416</v>
      </c>
      <c r="AI66" s="24">
        <f t="shared" si="21"/>
        <v>0.50465272471037448</v>
      </c>
      <c r="AJ66" s="24">
        <f t="shared" si="21"/>
        <v>0.50431844446120211</v>
      </c>
      <c r="AK66" s="24">
        <f t="shared" si="21"/>
        <v>0.50360701841404243</v>
      </c>
      <c r="AL66" s="24">
        <f t="shared" si="21"/>
        <v>0.50500270771184175</v>
      </c>
      <c r="AM66" s="24">
        <f t="shared" si="21"/>
        <v>0.50737388002359629</v>
      </c>
      <c r="AN66" s="24">
        <f t="shared" si="21"/>
        <v>0.50411894100556998</v>
      </c>
      <c r="AO66" s="24">
        <f>+PAM!AV39</f>
        <v>0.50412932066790717</v>
      </c>
      <c r="AQ66" s="24">
        <f t="shared" si="14"/>
        <v>-4.6578249936319871E-3</v>
      </c>
      <c r="AR66" s="24">
        <f t="shared" si="18"/>
        <v>-8.0749353211435615E-3</v>
      </c>
      <c r="AT66" s="19">
        <f t="shared" si="10"/>
        <v>259.61805785405744</v>
      </c>
      <c r="AU66" s="19">
        <f t="shared" si="11"/>
        <v>263.45507694479767</v>
      </c>
      <c r="AV66" s="53">
        <f t="shared" si="15"/>
        <v>-3.8370190907401458E-2</v>
      </c>
    </row>
    <row r="67" spans="4:48" x14ac:dyDescent="0.25">
      <c r="D67" s="38">
        <f>+PAM!A40</f>
        <v>43770</v>
      </c>
      <c r="E67" s="19" cm="1">
        <f t="array" ref="E67">+SUMPRODUCT($E$3:$P$3/100,PAM!$C40:$N40)/D$3*100</f>
        <v>271.50266160306791</v>
      </c>
      <c r="F67" s="19" cm="1">
        <f t="array" ref="F67">+SUMPRODUCT($E$4:$P$4/100,PAM!$C40:$N40)/D$4*100</f>
        <v>274.16036670567962</v>
      </c>
      <c r="G67" s="19" cm="1">
        <f t="array" ref="G67">+SUMPRODUCT($E$5:$P$5/100,PAM!$C40:$N40)/D$5*100</f>
        <v>274.04667473217654</v>
      </c>
      <c r="H67" s="19" cm="1">
        <f t="array" ref="H67">+SUMPRODUCT($E$6:$P$6/100,PAM!$C40:$N40)/D$6*100</f>
        <v>272.43304190434333</v>
      </c>
      <c r="I67" s="19" cm="1">
        <f t="array" ref="I67">+SUMPRODUCT($E$7:$P$7/100,PAM!$C40:$N40)/D$7*100</f>
        <v>275.1665185146407</v>
      </c>
      <c r="J67" s="19" cm="1">
        <f t="array" ref="J67">+SUMPRODUCT($E$8:$P$8/100,PAM!$C40:$N40)/D$8*100</f>
        <v>274.68667932149515</v>
      </c>
      <c r="K67" s="19" cm="1">
        <f t="array" ref="K67">+SUMPRODUCT($E$9:$P$9/100,PAM!$C40:$N40)/D$9*100</f>
        <v>276.0194817708836</v>
      </c>
      <c r="L67" s="19" cm="1">
        <f t="array" ref="L67">+SUMPRODUCT($E$10:$P$10/100,PAM!$C40:$N40)/D$10*100</f>
        <v>274.08578695678659</v>
      </c>
      <c r="M67" s="19" cm="1">
        <f t="array" ref="M67">+SUMPRODUCT($E$11:$P$11/100,PAM!$C40:$N40)/D$11*100</f>
        <v>274.9284031550859</v>
      </c>
      <c r="N67" s="19" cm="1">
        <f t="array" ref="N67">+SUMPRODUCT($E$12:$P$12/100,PAM!$C40:$N40)/D$12*100</f>
        <v>274.85404509492241</v>
      </c>
      <c r="O67" s="19" cm="1">
        <f t="array" ref="O67">+SUMPRODUCT(_xlfn.ANCHORARRAY($E$30)/100,$E67:$N67)/$D$14*100</f>
        <v>274.44801721999994</v>
      </c>
      <c r="Q67" s="24">
        <f t="shared" si="20"/>
        <v>4.5777261594381446E-2</v>
      </c>
      <c r="R67" s="24">
        <f t="shared" si="20"/>
        <v>4.5936816113903545E-2</v>
      </c>
      <c r="S67" s="24">
        <f t="shared" si="20"/>
        <v>4.5281844362989876E-2</v>
      </c>
      <c r="T67" s="24">
        <f t="shared" si="20"/>
        <v>4.5692406533408336E-2</v>
      </c>
      <c r="U67" s="24">
        <f t="shared" si="20"/>
        <v>4.618305295608649E-2</v>
      </c>
      <c r="V67" s="24">
        <f t="shared" si="19"/>
        <v>4.5220100089526927E-2</v>
      </c>
      <c r="W67" s="24">
        <f t="shared" si="19"/>
        <v>4.5392813947646493E-2</v>
      </c>
      <c r="X67" s="24">
        <f t="shared" si="19"/>
        <v>4.4448819232499881E-2</v>
      </c>
      <c r="Y67" s="24">
        <f t="shared" si="19"/>
        <v>4.447630448355544E-2</v>
      </c>
      <c r="Z67" s="24">
        <f t="shared" si="19"/>
        <v>4.3267217630857058E-2</v>
      </c>
      <c r="AA67" s="24">
        <f t="shared" si="13"/>
        <v>4.4933809015677229E-2</v>
      </c>
      <c r="AB67" s="24">
        <f>+PAM!Y40</f>
        <v>4.4933364858572356E-2</v>
      </c>
      <c r="AD67" s="24">
        <f t="shared" si="21"/>
        <v>0.51777457334871868</v>
      </c>
      <c r="AE67" s="24">
        <f t="shared" si="21"/>
        <v>0.5227925680015002</v>
      </c>
      <c r="AF67" s="24">
        <f t="shared" si="21"/>
        <v>0.51663435817963754</v>
      </c>
      <c r="AG67" s="24">
        <f t="shared" si="21"/>
        <v>0.5197770771856689</v>
      </c>
      <c r="AH67" s="24">
        <f t="shared" si="21"/>
        <v>0.52501151478496566</v>
      </c>
      <c r="AI67" s="24">
        <f t="shared" si="21"/>
        <v>0.52237655343022027</v>
      </c>
      <c r="AJ67" s="24">
        <f t="shared" si="21"/>
        <v>0.52211797033425444</v>
      </c>
      <c r="AK67" s="24">
        <f t="shared" si="21"/>
        <v>0.52129831067302224</v>
      </c>
      <c r="AL67" s="24">
        <f t="shared" si="21"/>
        <v>0.52202927724936066</v>
      </c>
      <c r="AM67" s="24">
        <f t="shared" si="21"/>
        <v>0.52338375062296172</v>
      </c>
      <c r="AN67" s="24">
        <f t="shared" si="21"/>
        <v>0.52174084465151904</v>
      </c>
      <c r="AO67" s="24">
        <f>+PAM!AV40</f>
        <v>0.5217512807020559</v>
      </c>
      <c r="AQ67" s="24">
        <f t="shared" si="14"/>
        <v>2.5100439635243887E-3</v>
      </c>
      <c r="AR67" s="24">
        <f t="shared" si="18"/>
        <v>-5.6091772742430379E-3</v>
      </c>
      <c r="AT67" s="19">
        <f t="shared" si="10"/>
        <v>271.50266160306791</v>
      </c>
      <c r="AU67" s="19">
        <f t="shared" si="11"/>
        <v>274.85404509492241</v>
      </c>
      <c r="AV67" s="53">
        <f t="shared" si="15"/>
        <v>-3.3513834918544649E-2</v>
      </c>
    </row>
    <row r="68" spans="4:48" x14ac:dyDescent="0.25">
      <c r="D68" s="38">
        <f>+PAM!A41</f>
        <v>43800</v>
      </c>
      <c r="E68" s="19" cm="1">
        <f t="array" ref="E68">+SUMPRODUCT($E$3:$P$3/100,PAM!$C41:$N41)/D$3*100</f>
        <v>280.81721622755754</v>
      </c>
      <c r="F68" s="19" cm="1">
        <f t="array" ref="F68">+SUMPRODUCT($E$4:$P$4/100,PAM!$C41:$N41)/D$4*100</f>
        <v>283.89100496007364</v>
      </c>
      <c r="G68" s="19" cm="1">
        <f t="array" ref="G68">+SUMPRODUCT($E$5:$P$5/100,PAM!$C41:$N41)/D$5*100</f>
        <v>283.75730002488473</v>
      </c>
      <c r="H68" s="19" cm="1">
        <f t="array" ref="H68">+SUMPRODUCT($E$6:$P$6/100,PAM!$C41:$N41)/D$6*100</f>
        <v>282.15310458985289</v>
      </c>
      <c r="I68" s="19" cm="1">
        <f t="array" ref="I68">+SUMPRODUCT($E$7:$P$7/100,PAM!$C41:$N41)/D$7*100</f>
        <v>285.17756558150109</v>
      </c>
      <c r="J68" s="19" cm="1">
        <f t="array" ref="J68">+SUMPRODUCT($E$8:$P$8/100,PAM!$C41:$N41)/D$8*100</f>
        <v>284.6030292477127</v>
      </c>
      <c r="K68" s="19" cm="1">
        <f t="array" ref="K68">+SUMPRODUCT($E$9:$P$9/100,PAM!$C41:$N41)/D$9*100</f>
        <v>286.03580406502698</v>
      </c>
      <c r="L68" s="19" cm="1">
        <f t="array" ref="L68">+SUMPRODUCT($E$10:$P$10/100,PAM!$C41:$N41)/D$10*100</f>
        <v>284.1702051793485</v>
      </c>
      <c r="M68" s="19" cm="1">
        <f t="array" ref="M68">+SUMPRODUCT($E$11:$P$11/100,PAM!$C41:$N41)/D$11*100</f>
        <v>284.9936461839394</v>
      </c>
      <c r="N68" s="19" cm="1">
        <f t="array" ref="N68">+SUMPRODUCT($E$12:$P$12/100,PAM!$C41:$N41)/D$12*100</f>
        <v>285.051143379123</v>
      </c>
      <c r="O68" s="19" cm="1">
        <f t="array" ref="O68">+SUMPRODUCT(_xlfn.ANCHORARRAY($E$30)/100,$E68:$N68)/$D$14*100</f>
        <v>284.39870812999993</v>
      </c>
      <c r="Q68" s="24">
        <f t="shared" si="20"/>
        <v>3.4307415512954798E-2</v>
      </c>
      <c r="R68" s="24">
        <f t="shared" si="20"/>
        <v>3.5492505249090867E-2</v>
      </c>
      <c r="S68" s="24">
        <f t="shared" si="20"/>
        <v>3.5434202229230882E-2</v>
      </c>
      <c r="T68" s="24">
        <f t="shared" si="20"/>
        <v>3.5678721705579619E-2</v>
      </c>
      <c r="U68" s="24">
        <f t="shared" si="20"/>
        <v>3.6381777553825989E-2</v>
      </c>
      <c r="V68" s="24">
        <f t="shared" si="19"/>
        <v>3.6100585404111873E-2</v>
      </c>
      <c r="W68" s="24">
        <f t="shared" si="19"/>
        <v>3.6288461342948386E-2</v>
      </c>
      <c r="X68" s="24">
        <f t="shared" si="19"/>
        <v>3.6792926530524017E-2</v>
      </c>
      <c r="Y68" s="24">
        <f t="shared" si="19"/>
        <v>3.6610415342120062E-2</v>
      </c>
      <c r="Z68" s="24">
        <f t="shared" si="19"/>
        <v>3.7100048066161628E-2</v>
      </c>
      <c r="AA68" s="24">
        <f t="shared" si="13"/>
        <v>3.6257106211933232E-2</v>
      </c>
      <c r="AB68" s="24">
        <f>+PAM!Y41</f>
        <v>3.6257466342476841E-2</v>
      </c>
      <c r="AD68" s="24">
        <f t="shared" si="21"/>
        <v>0.53669471783410883</v>
      </c>
      <c r="AE68" s="24">
        <f t="shared" si="21"/>
        <v>0.54248866515287841</v>
      </c>
      <c r="AF68" s="24">
        <f t="shared" si="21"/>
        <v>0.53594356010873212</v>
      </c>
      <c r="AG68" s="24">
        <f t="shared" si="21"/>
        <v>0.53940385201749552</v>
      </c>
      <c r="AH68" s="24">
        <f t="shared" si="21"/>
        <v>0.54424123948847147</v>
      </c>
      <c r="AI68" s="24">
        <f t="shared" si="21"/>
        <v>0.54192443569360327</v>
      </c>
      <c r="AJ68" s="24">
        <f t="shared" si="21"/>
        <v>0.54168599040064991</v>
      </c>
      <c r="AK68" s="24">
        <f t="shared" si="21"/>
        <v>0.54191945403885522</v>
      </c>
      <c r="AL68" s="24">
        <f t="shared" si="21"/>
        <v>0.54143610123223329</v>
      </c>
      <c r="AM68" s="24">
        <f t="shared" si="21"/>
        <v>0.54321026517774085</v>
      </c>
      <c r="AN68" s="24">
        <f t="shared" si="21"/>
        <v>0.54138439313471998</v>
      </c>
      <c r="AO68" s="24">
        <f>+PAM!AV41</f>
        <v>0.54139170117284863</v>
      </c>
      <c r="AQ68" s="24">
        <f t="shared" si="14"/>
        <v>-2.7926325532068308E-3</v>
      </c>
      <c r="AR68" s="24">
        <f t="shared" si="18"/>
        <v>-6.5155473436320221E-3</v>
      </c>
      <c r="AT68" s="19">
        <f t="shared" si="10"/>
        <v>280.81721622755754</v>
      </c>
      <c r="AU68" s="19">
        <f t="shared" si="11"/>
        <v>285.051143379123</v>
      </c>
      <c r="AV68" s="53">
        <f t="shared" si="15"/>
        <v>-4.2339271515653643E-2</v>
      </c>
    </row>
    <row r="69" spans="4:48" x14ac:dyDescent="0.25">
      <c r="D69" s="38">
        <f>+PAM!A42</f>
        <v>43831</v>
      </c>
      <c r="E69" s="19" cm="1">
        <f t="array" ref="E69">+SUMPRODUCT($E$3:$P$3/100,PAM!$C42:$N42)/D$3*100</f>
        <v>289.60327492699503</v>
      </c>
      <c r="F69" s="19" cm="1">
        <f t="array" ref="F69">+SUMPRODUCT($E$4:$P$4/100,PAM!$C42:$N42)/D$4*100</f>
        <v>291.82389922573446</v>
      </c>
      <c r="G69" s="19" cm="1">
        <f t="array" ref="G69">+SUMPRODUCT($E$5:$P$5/100,PAM!$C42:$N42)/D$5*100</f>
        <v>291.62347512614673</v>
      </c>
      <c r="H69" s="19" cm="1">
        <f t="array" ref="H69">+SUMPRODUCT($E$6:$P$6/100,PAM!$C42:$N42)/D$6*100</f>
        <v>289.90231050325781</v>
      </c>
      <c r="I69" s="19" cm="1">
        <f t="array" ref="I69">+SUMPRODUCT($E$7:$P$7/100,PAM!$C42:$N42)/D$7*100</f>
        <v>292.34943028770277</v>
      </c>
      <c r="J69" s="19" cm="1">
        <f t="array" ref="J69">+SUMPRODUCT($E$8:$P$8/100,PAM!$C42:$N42)/D$8*100</f>
        <v>291.85332852593382</v>
      </c>
      <c r="K69" s="19" cm="1">
        <f t="array" ref="K69">+SUMPRODUCT($E$9:$P$9/100,PAM!$C42:$N42)/D$9*100</f>
        <v>293.04996259209355</v>
      </c>
      <c r="L69" s="19" cm="1">
        <f t="array" ref="L69">+SUMPRODUCT($E$10:$P$10/100,PAM!$C42:$N42)/D$10*100</f>
        <v>291.13397087416837</v>
      </c>
      <c r="M69" s="19" cm="1">
        <f t="array" ref="M69">+SUMPRODUCT($E$11:$P$11/100,PAM!$C42:$N42)/D$11*100</f>
        <v>291.53356987938952</v>
      </c>
      <c r="N69" s="19" cm="1">
        <f t="array" ref="N69">+SUMPRODUCT($E$12:$P$12/100,PAM!$C42:$N42)/D$12*100</f>
        <v>291.34596236653675</v>
      </c>
      <c r="O69" s="19" cm="1">
        <f t="array" ref="O69">+SUMPRODUCT(_xlfn.ANCHORARRAY($E$30)/100,$E69:$N69)/$D$14*100</f>
        <v>291.52938537</v>
      </c>
      <c r="Q69" s="24">
        <f t="shared" si="20"/>
        <v>3.128746455601128E-2</v>
      </c>
      <c r="R69" s="24">
        <f t="shared" si="20"/>
        <v>2.7943450574548834E-2</v>
      </c>
      <c r="S69" s="24">
        <f t="shared" si="20"/>
        <v>2.7721489810384359E-2</v>
      </c>
      <c r="T69" s="24">
        <f t="shared" si="20"/>
        <v>2.7464542432270589E-2</v>
      </c>
      <c r="U69" s="24">
        <f t="shared" si="20"/>
        <v>2.5148768948839439E-2</v>
      </c>
      <c r="V69" s="24">
        <f t="shared" si="19"/>
        <v>2.5475130385596234E-2</v>
      </c>
      <c r="W69" s="24">
        <f t="shared" si="19"/>
        <v>2.4521959934330484E-2</v>
      </c>
      <c r="X69" s="24">
        <f t="shared" si="19"/>
        <v>2.4505615183776364E-2</v>
      </c>
      <c r="Y69" s="24">
        <f t="shared" si="19"/>
        <v>2.294761228195652E-2</v>
      </c>
      <c r="Z69" s="24">
        <f t="shared" si="19"/>
        <v>2.208312134023438E-2</v>
      </c>
      <c r="AA69" s="24">
        <f t="shared" si="13"/>
        <v>2.5072818673777642E-2</v>
      </c>
      <c r="AB69" s="24">
        <f>+PAM!Y42</f>
        <v>2.5070051206209865E-2</v>
      </c>
      <c r="AD69" s="24">
        <f t="shared" si="21"/>
        <v>0.54044108498431953</v>
      </c>
      <c r="AE69" s="24">
        <f t="shared" si="21"/>
        <v>0.5416514629629765</v>
      </c>
      <c r="AF69" s="24">
        <f t="shared" si="21"/>
        <v>0.53399126199509528</v>
      </c>
      <c r="AG69" s="24">
        <f t="shared" si="21"/>
        <v>0.53820697226903857</v>
      </c>
      <c r="AH69" s="24">
        <f t="shared" si="21"/>
        <v>0.53887581715535449</v>
      </c>
      <c r="AI69" s="24">
        <f t="shared" si="21"/>
        <v>0.53712478629717464</v>
      </c>
      <c r="AJ69" s="24">
        <f t="shared" si="21"/>
        <v>0.5352088028658426</v>
      </c>
      <c r="AK69" s="24">
        <f t="shared" si="21"/>
        <v>0.53595072289664092</v>
      </c>
      <c r="AL69" s="24">
        <f t="shared" si="21"/>
        <v>0.53274753440030276</v>
      </c>
      <c r="AM69" s="24">
        <f t="shared" si="21"/>
        <v>0.53298507884331436</v>
      </c>
      <c r="AN69" s="24">
        <f t="shared" si="21"/>
        <v>0.53593753430403157</v>
      </c>
      <c r="AO69" s="24">
        <f>+PAM!AV42</f>
        <v>0.53593951687257957</v>
      </c>
      <c r="AQ69" s="24">
        <f t="shared" si="14"/>
        <v>9.2043432157769001E-3</v>
      </c>
      <c r="AR69" s="24">
        <f t="shared" si="18"/>
        <v>7.456006141005167E-3</v>
      </c>
      <c r="AT69" s="19">
        <f t="shared" si="10"/>
        <v>289.60327492699503</v>
      </c>
      <c r="AU69" s="19">
        <f t="shared" si="11"/>
        <v>291.34596236653675</v>
      </c>
      <c r="AV69" s="53">
        <f t="shared" si="15"/>
        <v>-1.7426874395416014E-2</v>
      </c>
    </row>
    <row r="70" spans="4:48" x14ac:dyDescent="0.25">
      <c r="D70" s="38">
        <f>+PAM!A43</f>
        <v>43862</v>
      </c>
      <c r="E70" s="19" cm="1">
        <f t="array" ref="E70">+SUMPRODUCT($E$3:$P$3/100,PAM!$C43:$N43)/D$3*100</f>
        <v>296.37240556572391</v>
      </c>
      <c r="F70" s="19" cm="1">
        <f t="array" ref="F70">+SUMPRODUCT($E$4:$P$4/100,PAM!$C43:$N43)/D$4*100</f>
        <v>298.43283910044846</v>
      </c>
      <c r="G70" s="19" cm="1">
        <f t="array" ref="G70">+SUMPRODUCT($E$5:$P$5/100,PAM!$C43:$N43)/D$5*100</f>
        <v>298.2186807453424</v>
      </c>
      <c r="H70" s="19" cm="1">
        <f t="array" ref="H70">+SUMPRODUCT($E$6:$P$6/100,PAM!$C43:$N43)/D$6*100</f>
        <v>296.56957733269877</v>
      </c>
      <c r="I70" s="19" cm="1">
        <f t="array" ref="I70">+SUMPRODUCT($E$7:$P$7/100,PAM!$C43:$N43)/D$7*100</f>
        <v>298.82985222230622</v>
      </c>
      <c r="J70" s="19" cm="1">
        <f t="array" ref="J70">+SUMPRODUCT($E$8:$P$8/100,PAM!$C43:$N43)/D$8*100</f>
        <v>298.39982748130598</v>
      </c>
      <c r="K70" s="19" cm="1">
        <f t="array" ref="K70">+SUMPRODUCT($E$9:$P$9/100,PAM!$C43:$N43)/D$9*100</f>
        <v>299.52349941991901</v>
      </c>
      <c r="L70" s="19" cm="1">
        <f t="array" ref="L70">+SUMPRODUCT($E$10:$P$10/100,PAM!$C43:$N43)/D$10*100</f>
        <v>297.75871649252542</v>
      </c>
      <c r="M70" s="19" cm="1">
        <f t="array" ref="M70">+SUMPRODUCT($E$11:$P$11/100,PAM!$C43:$N43)/D$11*100</f>
        <v>298.02836091494976</v>
      </c>
      <c r="N70" s="19" cm="1">
        <f t="array" ref="N70">+SUMPRODUCT($E$12:$P$12/100,PAM!$C43:$N43)/D$12*100</f>
        <v>297.88109316842019</v>
      </c>
      <c r="O70" s="19" cm="1">
        <f t="array" ref="O70">+SUMPRODUCT(_xlfn.ANCHORARRAY($E$30)/100,$E70:$N70)/$D$14*100</f>
        <v>298.08999684000003</v>
      </c>
      <c r="Q70" s="24">
        <f t="shared" si="20"/>
        <v>2.3373805563612127E-2</v>
      </c>
      <c r="R70" s="24">
        <f t="shared" si="20"/>
        <v>2.2647013806096128E-2</v>
      </c>
      <c r="S70" s="24">
        <f t="shared" si="20"/>
        <v>2.2615482571637369E-2</v>
      </c>
      <c r="T70" s="24">
        <f t="shared" si="20"/>
        <v>2.2998322496522672E-2</v>
      </c>
      <c r="U70" s="24">
        <f t="shared" si="20"/>
        <v>2.2166699378295407E-2</v>
      </c>
      <c r="V70" s="24">
        <f t="shared" si="19"/>
        <v>2.2430783943553578E-2</v>
      </c>
      <c r="W70" s="24">
        <f t="shared" si="19"/>
        <v>2.2090215506480604E-2</v>
      </c>
      <c r="X70" s="24">
        <f t="shared" si="19"/>
        <v>2.2754972902905735E-2</v>
      </c>
      <c r="Y70" s="24">
        <f t="shared" si="19"/>
        <v>2.2278021149493066E-2</v>
      </c>
      <c r="Z70" s="24">
        <f t="shared" si="19"/>
        <v>2.2430826735335696E-2</v>
      </c>
      <c r="AA70" s="24">
        <f t="shared" si="13"/>
        <v>2.2504117249358968E-2</v>
      </c>
      <c r="AB70" s="24">
        <f>+PAM!Y43</f>
        <v>2.2504107653098071E-2</v>
      </c>
      <c r="AD70" s="24">
        <f t="shared" si="21"/>
        <v>0.5149863847570133</v>
      </c>
      <c r="AE70" s="24">
        <f t="shared" si="21"/>
        <v>0.51726869435867395</v>
      </c>
      <c r="AF70" s="24">
        <f t="shared" si="21"/>
        <v>0.51108675736938913</v>
      </c>
      <c r="AG70" s="24">
        <f t="shared" si="21"/>
        <v>0.51773077038220716</v>
      </c>
      <c r="AH70" s="24">
        <f t="shared" si="21"/>
        <v>0.51742195440447536</v>
      </c>
      <c r="AI70" s="24">
        <f t="shared" si="21"/>
        <v>0.51604183953639349</v>
      </c>
      <c r="AJ70" s="24">
        <f t="shared" si="21"/>
        <v>0.51435079177487331</v>
      </c>
      <c r="AK70" s="24">
        <f t="shared" si="21"/>
        <v>0.51769381667380676</v>
      </c>
      <c r="AL70" s="24">
        <f t="shared" si="21"/>
        <v>0.51472631947768965</v>
      </c>
      <c r="AM70" s="24">
        <f t="shared" si="21"/>
        <v>0.51730886761117278</v>
      </c>
      <c r="AN70" s="24">
        <f t="shared" si="21"/>
        <v>0.51598243946198674</v>
      </c>
      <c r="AO70" s="24">
        <f>+PAM!AV43</f>
        <v>0.51598553431836014</v>
      </c>
      <c r="AQ70" s="24">
        <f t="shared" si="14"/>
        <v>9.4297882827643065E-4</v>
      </c>
      <c r="AR70" s="24">
        <f t="shared" si="18"/>
        <v>-2.32248285415948E-3</v>
      </c>
      <c r="AT70" s="19">
        <f t="shared" si="10"/>
        <v>296.37240556572391</v>
      </c>
      <c r="AU70" s="19">
        <f t="shared" si="11"/>
        <v>297.88109316842019</v>
      </c>
      <c r="AV70" s="53">
        <f t="shared" si="15"/>
        <v>-1.5086876026961793E-2</v>
      </c>
    </row>
    <row r="71" spans="4:48" x14ac:dyDescent="0.25">
      <c r="D71" s="38">
        <f>+PAM!A44</f>
        <v>43891</v>
      </c>
      <c r="E71" s="19" cm="1">
        <f t="array" ref="E71">+SUMPRODUCT($E$3:$P$3/100,PAM!$C44:$N44)/D$3*100</f>
        <v>306.08263463585399</v>
      </c>
      <c r="F71" s="19" cm="1">
        <f t="array" ref="F71">+SUMPRODUCT($E$4:$P$4/100,PAM!$C44:$N44)/D$4*100</f>
        <v>308.15237220551938</v>
      </c>
      <c r="G71" s="19" cm="1">
        <f t="array" ref="G71">+SUMPRODUCT($E$5:$P$5/100,PAM!$C44:$N44)/D$5*100</f>
        <v>307.69327168881119</v>
      </c>
      <c r="H71" s="19" cm="1">
        <f t="array" ref="H71">+SUMPRODUCT($E$6:$P$6/100,PAM!$C44:$N44)/D$6*100</f>
        <v>305.94859234887548</v>
      </c>
      <c r="I71" s="19" cm="1">
        <f t="array" ref="I71">+SUMPRODUCT($E$7:$P$7/100,PAM!$C44:$N44)/D$7*100</f>
        <v>308.08627512267202</v>
      </c>
      <c r="J71" s="19" cm="1">
        <f t="array" ref="J71">+SUMPRODUCT($E$8:$P$8/100,PAM!$C44:$N44)/D$8*100</f>
        <v>307.64210760236188</v>
      </c>
      <c r="K71" s="19" cm="1">
        <f t="array" ref="K71">+SUMPRODUCT($E$9:$P$9/100,PAM!$C44:$N44)/D$9*100</f>
        <v>308.66849432629857</v>
      </c>
      <c r="L71" s="19" cm="1">
        <f t="array" ref="L71">+SUMPRODUCT($E$10:$P$10/100,PAM!$C44:$N44)/D$10*100</f>
        <v>306.70295435159852</v>
      </c>
      <c r="M71" s="19" cm="1">
        <f t="array" ref="M71">+SUMPRODUCT($E$11:$P$11/100,PAM!$C44:$N44)/D$11*100</f>
        <v>306.85258533408211</v>
      </c>
      <c r="N71" s="19" cm="1">
        <f t="array" ref="N71">+SUMPRODUCT($E$12:$P$12/100,PAM!$C44:$N44)/D$12*100</f>
        <v>306.12670255591433</v>
      </c>
      <c r="O71" s="19" cm="1">
        <f t="array" ref="O71">+SUMPRODUCT(_xlfn.ANCHORARRAY($E$30)/100,$E71:$N71)/$D$14*100</f>
        <v>307.15087808999999</v>
      </c>
      <c r="Q71" s="24">
        <f t="shared" si="20"/>
        <v>3.2763607163746933E-2</v>
      </c>
      <c r="R71" s="24">
        <f t="shared" si="20"/>
        <v>3.2568577688594891E-2</v>
      </c>
      <c r="S71" s="24">
        <f t="shared" si="20"/>
        <v>3.1770615173364769E-2</v>
      </c>
      <c r="T71" s="24">
        <f t="shared" si="20"/>
        <v>3.1625007192342958E-2</v>
      </c>
      <c r="U71" s="24">
        <f t="shared" si="20"/>
        <v>3.0975562955068314E-2</v>
      </c>
      <c r="V71" s="24">
        <f t="shared" si="19"/>
        <v>3.0972806516233353E-2</v>
      </c>
      <c r="W71" s="24">
        <f t="shared" si="19"/>
        <v>3.0531811106943252E-2</v>
      </c>
      <c r="X71" s="24">
        <f t="shared" si="19"/>
        <v>3.0038542496530596E-2</v>
      </c>
      <c r="Y71" s="24">
        <f t="shared" si="19"/>
        <v>2.9608673456586132E-2</v>
      </c>
      <c r="Z71" s="24">
        <f t="shared" si="19"/>
        <v>2.7680875277411809E-2</v>
      </c>
      <c r="AA71" s="24">
        <f t="shared" si="13"/>
        <v>3.0396461961329724E-2</v>
      </c>
      <c r="AB71" s="24">
        <f>+PAM!Y44</f>
        <v>3.0398913615235168E-2</v>
      </c>
      <c r="AD71" s="24">
        <f t="shared" si="21"/>
        <v>0.49363838256749504</v>
      </c>
      <c r="AE71" s="24">
        <f t="shared" si="21"/>
        <v>0.4962912896593672</v>
      </c>
      <c r="AF71" s="24">
        <f t="shared" si="21"/>
        <v>0.49025929662694945</v>
      </c>
      <c r="AG71" s="24">
        <f t="shared" si="21"/>
        <v>0.49624136909126171</v>
      </c>
      <c r="AH71" s="24">
        <f t="shared" si="21"/>
        <v>0.49659057346694313</v>
      </c>
      <c r="AI71" s="24">
        <f t="shared" si="21"/>
        <v>0.49481016016201718</v>
      </c>
      <c r="AJ71" s="24">
        <f t="shared" si="21"/>
        <v>0.49289820222255432</v>
      </c>
      <c r="AK71" s="24">
        <f t="shared" si="21"/>
        <v>0.49596318011592655</v>
      </c>
      <c r="AL71" s="24">
        <f t="shared" si="21"/>
        <v>0.49299568158596241</v>
      </c>
      <c r="AM71" s="24">
        <f t="shared" si="21"/>
        <v>0.49547959199496261</v>
      </c>
      <c r="AN71" s="24">
        <f t="shared" si="21"/>
        <v>0.49455462425992835</v>
      </c>
      <c r="AO71" s="24">
        <f>+PAM!AV44</f>
        <v>0.49455776785032191</v>
      </c>
      <c r="AQ71" s="24">
        <f t="shared" si="14"/>
        <v>5.0827318863351234E-3</v>
      </c>
      <c r="AR71" s="24">
        <f t="shared" si="18"/>
        <v>-1.8412094274675717E-3</v>
      </c>
      <c r="AT71" s="19">
        <f t="shared" si="10"/>
        <v>306.08263463585399</v>
      </c>
      <c r="AU71" s="19">
        <f t="shared" si="11"/>
        <v>306.12670255591433</v>
      </c>
      <c r="AV71" s="53">
        <f t="shared" si="15"/>
        <v>-4.4067920060220089E-4</v>
      </c>
    </row>
    <row r="72" spans="4:48" x14ac:dyDescent="0.25">
      <c r="D72" s="38">
        <f>+PAM!A45</f>
        <v>43922</v>
      </c>
      <c r="E72" s="19" cm="1">
        <f t="array" ref="E72">+SUMPRODUCT($E$3:$P$3/100,PAM!$C45:$N45)/D$3*100</f>
        <v>311.59697410317852</v>
      </c>
      <c r="F72" s="19" cm="1">
        <f t="array" ref="F72">+SUMPRODUCT($E$4:$P$4/100,PAM!$C45:$N45)/D$4*100</f>
        <v>313.30011121240784</v>
      </c>
      <c r="G72" s="19" cm="1">
        <f t="array" ref="G72">+SUMPRODUCT($E$5:$P$5/100,PAM!$C45:$N45)/D$5*100</f>
        <v>312.40700019651229</v>
      </c>
      <c r="H72" s="19" cm="1">
        <f t="array" ref="H72">+SUMPRODUCT($E$6:$P$6/100,PAM!$C45:$N45)/D$6*100</f>
        <v>310.77497095267319</v>
      </c>
      <c r="I72" s="19" cm="1">
        <f t="array" ref="I72">+SUMPRODUCT($E$7:$P$7/100,PAM!$C45:$N45)/D$7*100</f>
        <v>312.62963019862525</v>
      </c>
      <c r="J72" s="19" cm="1">
        <f t="array" ref="J72">+SUMPRODUCT($E$8:$P$8/100,PAM!$C45:$N45)/D$8*100</f>
        <v>312.25839262524414</v>
      </c>
      <c r="K72" s="19" cm="1">
        <f t="array" ref="K72">+SUMPRODUCT($E$9:$P$9/100,PAM!$C45:$N45)/D$9*100</f>
        <v>313.06252287065053</v>
      </c>
      <c r="L72" s="19" cm="1">
        <f t="array" ref="L72">+SUMPRODUCT($E$10:$P$10/100,PAM!$C45:$N45)/D$10*100</f>
        <v>311.12315428253493</v>
      </c>
      <c r="M72" s="19" cm="1">
        <f t="array" ref="M72">+SUMPRODUCT($E$11:$P$11/100,PAM!$C45:$N45)/D$11*100</f>
        <v>310.94568321194492</v>
      </c>
      <c r="N72" s="19" cm="1">
        <f t="array" ref="N72">+SUMPRODUCT($E$12:$P$12/100,PAM!$C45:$N45)/D$12*100</f>
        <v>310.25784505157532</v>
      </c>
      <c r="O72" s="19" cm="1">
        <f t="array" ref="O72">+SUMPRODUCT(_xlfn.ANCHORARRAY($E$30)/100,$E72:$N72)/$D$14*100</f>
        <v>311.65968121000003</v>
      </c>
      <c r="Q72" s="24">
        <f t="shared" si="20"/>
        <v>1.8015852071728622E-2</v>
      </c>
      <c r="R72" s="24">
        <f t="shared" si="20"/>
        <v>1.6705174034666204E-2</v>
      </c>
      <c r="S72" s="24">
        <f t="shared" si="20"/>
        <v>1.531956965399095E-2</v>
      </c>
      <c r="T72" s="24">
        <f t="shared" si="20"/>
        <v>1.5775129301115243E-2</v>
      </c>
      <c r="U72" s="24">
        <f t="shared" si="20"/>
        <v>1.4747021996173615E-2</v>
      </c>
      <c r="V72" s="24">
        <f t="shared" si="19"/>
        <v>1.5005374455596243E-2</v>
      </c>
      <c r="W72" s="24">
        <f t="shared" si="19"/>
        <v>1.4235429352588813E-2</v>
      </c>
      <c r="X72" s="24">
        <f t="shared" si="19"/>
        <v>1.4411990064722824E-2</v>
      </c>
      <c r="Y72" s="24">
        <f t="shared" si="19"/>
        <v>1.3338971458905835E-2</v>
      </c>
      <c r="Z72" s="24">
        <f t="shared" si="19"/>
        <v>1.3494877974280728E-2</v>
      </c>
      <c r="AA72" s="24">
        <f t="shared" si="13"/>
        <v>1.4679440762265683E-2</v>
      </c>
      <c r="AB72" s="24">
        <f>+PAM!Y45</f>
        <v>1.4678438501949387E-2</v>
      </c>
      <c r="AD72" s="24">
        <f t="shared" si="21"/>
        <v>0.46954232247490002</v>
      </c>
      <c r="AE72" s="24">
        <f t="shared" si="21"/>
        <v>0.46882939493932341</v>
      </c>
      <c r="AF72" s="24">
        <f t="shared" si="21"/>
        <v>0.4610494325246195</v>
      </c>
      <c r="AG72" s="24">
        <f t="shared" si="21"/>
        <v>0.46664148289914742</v>
      </c>
      <c r="AH72" s="24">
        <f t="shared" si="21"/>
        <v>0.46521003865085708</v>
      </c>
      <c r="AI72" s="24">
        <f t="shared" si="21"/>
        <v>0.46388552315474207</v>
      </c>
      <c r="AJ72" s="24">
        <f t="shared" si="21"/>
        <v>0.46079009942908988</v>
      </c>
      <c r="AK72" s="24">
        <f t="shared" si="21"/>
        <v>0.46306032185593926</v>
      </c>
      <c r="AL72" s="24">
        <f t="shared" si="21"/>
        <v>0.45861954609776467</v>
      </c>
      <c r="AM72" s="24">
        <f t="shared" si="21"/>
        <v>0.46049182048538362</v>
      </c>
      <c r="AN72" s="24">
        <f t="shared" si="21"/>
        <v>0.46285161256323315</v>
      </c>
      <c r="AO72" s="24">
        <f>+PAM!AV45</f>
        <v>0.46285524121457544</v>
      </c>
      <c r="AQ72" s="24">
        <f t="shared" si="14"/>
        <v>4.520974097447894E-3</v>
      </c>
      <c r="AR72" s="24">
        <f t="shared" si="18"/>
        <v>9.0505019895164018E-3</v>
      </c>
      <c r="AT72" s="19">
        <f t="shared" si="10"/>
        <v>311.59697410317852</v>
      </c>
      <c r="AU72" s="19">
        <f t="shared" si="11"/>
        <v>310.25784505157532</v>
      </c>
      <c r="AV72" s="53">
        <f t="shared" si="15"/>
        <v>1.3391290516032939E-2</v>
      </c>
    </row>
    <row r="73" spans="4:48" x14ac:dyDescent="0.25">
      <c r="D73" s="38">
        <f>+PAM!A46</f>
        <v>43952</v>
      </c>
      <c r="E73" s="19" cm="1">
        <f t="array" ref="E73">+SUMPRODUCT($E$3:$P$3/100,PAM!$C46:$N46)/D$3*100</f>
        <v>316.2809414842946</v>
      </c>
      <c r="F73" s="19" cm="1">
        <f t="array" ref="F73">+SUMPRODUCT($E$4:$P$4/100,PAM!$C46:$N46)/D$4*100</f>
        <v>318.13409004868379</v>
      </c>
      <c r="G73" s="19" cm="1">
        <f t="array" ref="G73">+SUMPRODUCT($E$5:$P$5/100,PAM!$C46:$N46)/D$5*100</f>
        <v>317.1072311945357</v>
      </c>
      <c r="H73" s="19" cm="1">
        <f t="array" ref="H73">+SUMPRODUCT($E$6:$P$6/100,PAM!$C46:$N46)/D$6*100</f>
        <v>315.7112655040616</v>
      </c>
      <c r="I73" s="19" cm="1">
        <f t="array" ref="I73">+SUMPRODUCT($E$7:$P$7/100,PAM!$C46:$N46)/D$7*100</f>
        <v>317.45965943046627</v>
      </c>
      <c r="J73" s="19" cm="1">
        <f t="array" ref="J73">+SUMPRODUCT($E$8:$P$8/100,PAM!$C46:$N46)/D$8*100</f>
        <v>317.10608145635319</v>
      </c>
      <c r="K73" s="19" cm="1">
        <f t="array" ref="K73">+SUMPRODUCT($E$9:$P$9/100,PAM!$C46:$N46)/D$9*100</f>
        <v>317.82017312137822</v>
      </c>
      <c r="L73" s="19" cm="1">
        <f t="array" ref="L73">+SUMPRODUCT($E$10:$P$10/100,PAM!$C46:$N46)/D$10*100</f>
        <v>316.13074237729813</v>
      </c>
      <c r="M73" s="19" cm="1">
        <f t="array" ref="M73">+SUMPRODUCT($E$11:$P$11/100,PAM!$C46:$N46)/D$11*100</f>
        <v>315.81594621689396</v>
      </c>
      <c r="N73" s="19" cm="1">
        <f t="array" ref="N73">+SUMPRODUCT($E$12:$P$12/100,PAM!$C46:$N46)/D$12*100</f>
        <v>315.23346980970473</v>
      </c>
      <c r="O73" s="19" cm="1">
        <f t="array" ref="O73">+SUMPRODUCT(_xlfn.ANCHORARRAY($E$30)/100,$E73:$N73)/$D$14*100</f>
        <v>316.52624847999994</v>
      </c>
      <c r="Q73" s="24">
        <f t="shared" si="20"/>
        <v>1.5032133718875906E-2</v>
      </c>
      <c r="R73" s="24">
        <f t="shared" si="20"/>
        <v>1.5429227961552439E-2</v>
      </c>
      <c r="S73" s="24">
        <f t="shared" si="20"/>
        <v>1.5045216640686254E-2</v>
      </c>
      <c r="T73" s="24">
        <f t="shared" si="20"/>
        <v>1.5883822742405185E-2</v>
      </c>
      <c r="U73" s="24">
        <f t="shared" si="20"/>
        <v>1.5449684755639792E-2</v>
      </c>
      <c r="V73" s="24">
        <f t="shared" si="19"/>
        <v>1.5524607010089175E-2</v>
      </c>
      <c r="W73" s="24">
        <f t="shared" si="19"/>
        <v>1.5197124865352851E-2</v>
      </c>
      <c r="X73" s="24">
        <f t="shared" si="19"/>
        <v>1.6095195827873887E-2</v>
      </c>
      <c r="Y73" s="24">
        <f t="shared" si="19"/>
        <v>1.5662745192797534E-2</v>
      </c>
      <c r="Z73" s="24">
        <f t="shared" si="19"/>
        <v>1.6037063486024961E-2</v>
      </c>
      <c r="AA73" s="24">
        <f t="shared" si="13"/>
        <v>1.5615004324928128E-2</v>
      </c>
      <c r="AB73" s="24">
        <f>+PAM!Y46</f>
        <v>1.5613504087952368E-2</v>
      </c>
      <c r="AD73" s="24">
        <f t="shared" si="21"/>
        <v>0.45201219519396951</v>
      </c>
      <c r="AE73" s="24">
        <f t="shared" si="21"/>
        <v>0.45008671751372509</v>
      </c>
      <c r="AF73" s="24">
        <f t="shared" si="21"/>
        <v>0.44191788294784251</v>
      </c>
      <c r="AG73" s="24">
        <f t="shared" si="21"/>
        <v>0.44819522508907572</v>
      </c>
      <c r="AH73" s="24">
        <f t="shared" si="21"/>
        <v>0.44496840622648892</v>
      </c>
      <c r="AI73" s="24">
        <f t="shared" si="21"/>
        <v>0.44417398357452753</v>
      </c>
      <c r="AJ73" s="24">
        <f t="shared" si="21"/>
        <v>0.44003659681544027</v>
      </c>
      <c r="AK73" s="24">
        <f t="shared" si="21"/>
        <v>0.44374583587133487</v>
      </c>
      <c r="AL73" s="24">
        <f t="shared" si="21"/>
        <v>0.4379885660993601</v>
      </c>
      <c r="AM73" s="24">
        <f t="shared" si="21"/>
        <v>0.44013376574915108</v>
      </c>
      <c r="AN73" s="24">
        <f t="shared" si="21"/>
        <v>0.44309579528711085</v>
      </c>
      <c r="AO73" s="24">
        <f>+PAM!AV46</f>
        <v>0.44309735941547701</v>
      </c>
      <c r="AQ73" s="24">
        <f t="shared" si="14"/>
        <v>-1.0049297671490542E-3</v>
      </c>
      <c r="AR73" s="24">
        <f t="shared" si="18"/>
        <v>1.1878429444818428E-2</v>
      </c>
      <c r="AT73" s="19">
        <f t="shared" si="10"/>
        <v>316.2809414842946</v>
      </c>
      <c r="AU73" s="19">
        <f t="shared" si="11"/>
        <v>315.23346980970473</v>
      </c>
      <c r="AV73" s="53">
        <f t="shared" si="15"/>
        <v>1.0474716745899393E-2</v>
      </c>
    </row>
    <row r="74" spans="4:48" x14ac:dyDescent="0.25">
      <c r="D74" s="38">
        <f>+PAM!A47</f>
        <v>43983</v>
      </c>
      <c r="E74" s="19" cm="1">
        <f t="array" ref="E74">+SUMPRODUCT($E$3:$P$3/100,PAM!$C47:$N47)/D$3*100</f>
        <v>323.51132657025971</v>
      </c>
      <c r="F74" s="19" cm="1">
        <f t="array" ref="F74">+SUMPRODUCT($E$4:$P$4/100,PAM!$C47:$N47)/D$4*100</f>
        <v>325.64478454435596</v>
      </c>
      <c r="G74" s="19" cm="1">
        <f t="array" ref="G74">+SUMPRODUCT($E$5:$P$5/100,PAM!$C47:$N47)/D$5*100</f>
        <v>324.58185177189745</v>
      </c>
      <c r="H74" s="19" cm="1">
        <f t="array" ref="H74">+SUMPRODUCT($E$6:$P$6/100,PAM!$C47:$N47)/D$6*100</f>
        <v>323.66052023515078</v>
      </c>
      <c r="I74" s="19" cm="1">
        <f t="array" ref="I74">+SUMPRODUCT($E$7:$P$7/100,PAM!$C47:$N47)/D$7*100</f>
        <v>325.36676134911227</v>
      </c>
      <c r="J74" s="19" cm="1">
        <f t="array" ref="J74">+SUMPRODUCT($E$8:$P$8/100,PAM!$C47:$N47)/D$8*100</f>
        <v>324.98984477461079</v>
      </c>
      <c r="K74" s="19" cm="1">
        <f t="array" ref="K74">+SUMPRODUCT($E$9:$P$9/100,PAM!$C47:$N47)/D$9*100</f>
        <v>325.61842889970075</v>
      </c>
      <c r="L74" s="19" cm="1">
        <f t="array" ref="L74">+SUMPRODUCT($E$10:$P$10/100,PAM!$C47:$N47)/D$10*100</f>
        <v>324.28784886299479</v>
      </c>
      <c r="M74" s="19" cm="1">
        <f t="array" ref="M74">+SUMPRODUCT($E$11:$P$11/100,PAM!$C47:$N47)/D$11*100</f>
        <v>324.02611548284693</v>
      </c>
      <c r="N74" s="19" cm="1">
        <f t="array" ref="N74">+SUMPRODUCT($E$12:$P$12/100,PAM!$C47:$N47)/D$12*100</f>
        <v>323.88831894739235</v>
      </c>
      <c r="O74" s="19" cm="1">
        <f t="array" ref="O74">+SUMPRODUCT(_xlfn.ANCHORARRAY($E$30)/100,$E74:$N74)/$D$14*100</f>
        <v>324.52411890999997</v>
      </c>
      <c r="Q74" s="24">
        <f t="shared" si="20"/>
        <v>2.2860641087108169E-2</v>
      </c>
      <c r="R74" s="24">
        <f t="shared" si="20"/>
        <v>2.3608581194561218E-2</v>
      </c>
      <c r="S74" s="24">
        <f t="shared" si="20"/>
        <v>2.3571271299001939E-2</v>
      </c>
      <c r="T74" s="24">
        <f t="shared" si="20"/>
        <v>2.5178875762945863E-2</v>
      </c>
      <c r="U74" s="24">
        <f t="shared" si="20"/>
        <v>2.4907422671691881E-2</v>
      </c>
      <c r="V74" s="24">
        <f t="shared" si="19"/>
        <v>2.4861596100744343E-2</v>
      </c>
      <c r="W74" s="24">
        <f t="shared" si="19"/>
        <v>2.4536692248746217E-2</v>
      </c>
      <c r="X74" s="24">
        <f t="shared" si="19"/>
        <v>2.5802952361909881E-2</v>
      </c>
      <c r="Y74" s="24">
        <f t="shared" si="19"/>
        <v>2.5996690047799031E-2</v>
      </c>
      <c r="Z74" s="24">
        <f t="shared" si="19"/>
        <v>2.7455362347507783E-2</v>
      </c>
      <c r="AA74" s="24">
        <f t="shared" si="13"/>
        <v>2.5267637260438347E-2</v>
      </c>
      <c r="AB74" s="24">
        <f>+PAM!Y47</f>
        <v>2.526745055221391E-2</v>
      </c>
      <c r="AD74" s="24">
        <f t="shared" si="21"/>
        <v>0.44550769409709101</v>
      </c>
      <c r="AE74" s="24">
        <f t="shared" si="21"/>
        <v>0.44425895535621085</v>
      </c>
      <c r="AF74" s="24">
        <f t="shared" si="21"/>
        <v>0.43603270480931999</v>
      </c>
      <c r="AG74" s="24">
        <f t="shared" si="21"/>
        <v>0.44443337789780668</v>
      </c>
      <c r="AH74" s="24">
        <f t="shared" si="21"/>
        <v>0.44045100532601</v>
      </c>
      <c r="AI74" s="24">
        <f t="shared" si="21"/>
        <v>0.43968243521871631</v>
      </c>
      <c r="AJ74" s="24">
        <f t="shared" si="21"/>
        <v>0.43528813369667252</v>
      </c>
      <c r="AK74" s="24">
        <f t="shared" si="21"/>
        <v>0.44058144960158807</v>
      </c>
      <c r="AL74" s="24">
        <f t="shared" si="21"/>
        <v>0.43489755417077847</v>
      </c>
      <c r="AM74" s="24">
        <f t="shared" si="21"/>
        <v>0.43825182759538417</v>
      </c>
      <c r="AN74" s="24">
        <f t="shared" si="21"/>
        <v>0.43912241654161477</v>
      </c>
      <c r="AO74" s="24">
        <f>+PAM!AV47</f>
        <v>0.43912075007993301</v>
      </c>
      <c r="AQ74" s="24">
        <f t="shared" si="14"/>
        <v>-4.5947212603996146E-3</v>
      </c>
      <c r="AR74" s="24">
        <f t="shared" si="18"/>
        <v>7.2558665017068424E-3</v>
      </c>
      <c r="AT74" s="19">
        <f t="shared" si="10"/>
        <v>323.51132657025971</v>
      </c>
      <c r="AU74" s="19">
        <f t="shared" si="11"/>
        <v>323.88831894739235</v>
      </c>
      <c r="AV74" s="53">
        <f t="shared" si="15"/>
        <v>-3.7699237713257894E-3</v>
      </c>
    </row>
    <row r="75" spans="4:48" x14ac:dyDescent="0.25">
      <c r="D75" s="38">
        <f>+PAM!A48</f>
        <v>44013</v>
      </c>
      <c r="E75" s="19" cm="1">
        <f t="array" ref="E75">+SUMPRODUCT($E$3:$P$3/100,PAM!$C48:$N48)/D$3*100</f>
        <v>329.99506490742931</v>
      </c>
      <c r="F75" s="19" cm="1">
        <f t="array" ref="F75">+SUMPRODUCT($E$4:$P$4/100,PAM!$C48:$N48)/D$4*100</f>
        <v>332.30675341873552</v>
      </c>
      <c r="G75" s="19" cm="1">
        <f t="array" ref="G75">+SUMPRODUCT($E$5:$P$5/100,PAM!$C48:$N48)/D$5*100</f>
        <v>331.15318237925379</v>
      </c>
      <c r="H75" s="19" cm="1">
        <f t="array" ref="H75">+SUMPRODUCT($E$6:$P$6/100,PAM!$C48:$N48)/D$6*100</f>
        <v>330.49419219591874</v>
      </c>
      <c r="I75" s="19" cm="1">
        <f t="array" ref="I75">+SUMPRODUCT($E$7:$P$7/100,PAM!$C48:$N48)/D$7*100</f>
        <v>332.17490774476596</v>
      </c>
      <c r="J75" s="19" cm="1">
        <f t="array" ref="J75">+SUMPRODUCT($E$8:$P$8/100,PAM!$C48:$N48)/D$8*100</f>
        <v>331.85038094057177</v>
      </c>
      <c r="K75" s="19" cm="1">
        <f t="array" ref="K75">+SUMPRODUCT($E$9:$P$9/100,PAM!$C48:$N48)/D$9*100</f>
        <v>332.42472565618692</v>
      </c>
      <c r="L75" s="19" cm="1">
        <f t="array" ref="L75">+SUMPRODUCT($E$10:$P$10/100,PAM!$C48:$N48)/D$10*100</f>
        <v>331.29297653264177</v>
      </c>
      <c r="M75" s="19" cm="1">
        <f t="array" ref="M75">+SUMPRODUCT($E$11:$P$11/100,PAM!$C48:$N48)/D$11*100</f>
        <v>331.03176949155932</v>
      </c>
      <c r="N75" s="19" cm="1">
        <f t="array" ref="N75">+SUMPRODUCT($E$12:$P$12/100,PAM!$C48:$N48)/D$12*100</f>
        <v>331.29698638365181</v>
      </c>
      <c r="O75" s="19" cm="1">
        <f t="array" ref="O75">+SUMPRODUCT(_xlfn.ANCHORARRAY($E$30)/100,$E75:$N75)/$D$14*100</f>
        <v>331.44344100000006</v>
      </c>
      <c r="Q75" s="24">
        <f t="shared" si="20"/>
        <v>2.0041766097983693E-2</v>
      </c>
      <c r="R75" s="24">
        <f t="shared" si="20"/>
        <v>2.0457778507649182E-2</v>
      </c>
      <c r="S75" s="24">
        <f t="shared" si="20"/>
        <v>2.0245526887850751E-2</v>
      </c>
      <c r="T75" s="24">
        <f t="shared" si="20"/>
        <v>2.1113702578871907E-2</v>
      </c>
      <c r="U75" s="24">
        <f t="shared" si="20"/>
        <v>2.0924529498416389E-2</v>
      </c>
      <c r="V75" s="24">
        <f t="shared" si="19"/>
        <v>2.1110001670110456E-2</v>
      </c>
      <c r="W75" s="24">
        <f t="shared" si="19"/>
        <v>2.0902676729586123E-2</v>
      </c>
      <c r="X75" s="24">
        <f t="shared" si="19"/>
        <v>2.1601573090721971E-2</v>
      </c>
      <c r="Y75" s="24">
        <f t="shared" si="19"/>
        <v>2.1620646219434825E-2</v>
      </c>
      <c r="Z75" s="24">
        <f t="shared" si="19"/>
        <v>2.2874142112741191E-2</v>
      </c>
      <c r="AA75" s="24">
        <f t="shared" si="13"/>
        <v>2.1321441725935308E-2</v>
      </c>
      <c r="AB75" s="24">
        <f>+PAM!Y48</f>
        <v>2.1321407749698373E-2</v>
      </c>
      <c r="AD75" s="24">
        <f t="shared" si="21"/>
        <v>0.44411356225708043</v>
      </c>
      <c r="AE75" s="24">
        <f t="shared" si="21"/>
        <v>0.44262730911888903</v>
      </c>
      <c r="AF75" s="24">
        <f t="shared" si="21"/>
        <v>0.43466194554495918</v>
      </c>
      <c r="AG75" s="24">
        <f t="shared" si="21"/>
        <v>0.44407207855526698</v>
      </c>
      <c r="AH75" s="24">
        <f t="shared" si="21"/>
        <v>0.4388045673349521</v>
      </c>
      <c r="AI75" s="24">
        <f t="shared" si="21"/>
        <v>0.43824812757897136</v>
      </c>
      <c r="AJ75" s="24">
        <f t="shared" si="21"/>
        <v>0.43314802309211808</v>
      </c>
      <c r="AK75" s="24">
        <f t="shared" si="21"/>
        <v>0.43996200212480296</v>
      </c>
      <c r="AL75" s="24">
        <f t="shared" si="21"/>
        <v>0.43344162343171266</v>
      </c>
      <c r="AM75" s="24">
        <f t="shared" si="21"/>
        <v>0.43776217423352271</v>
      </c>
      <c r="AN75" s="24">
        <f t="shared" si="21"/>
        <v>0.43791096624546855</v>
      </c>
      <c r="AO75" s="24">
        <f>+PAM!AV48</f>
        <v>0.43790644666161671</v>
      </c>
      <c r="AQ75" s="24">
        <f t="shared" si="14"/>
        <v>-2.8323760147574983E-3</v>
      </c>
      <c r="AR75" s="24">
        <f t="shared" si="18"/>
        <v>6.3513880235577247E-3</v>
      </c>
      <c r="AT75" s="19">
        <f t="shared" si="10"/>
        <v>329.99506490742931</v>
      </c>
      <c r="AU75" s="19">
        <f t="shared" si="11"/>
        <v>331.29698638365181</v>
      </c>
      <c r="AV75" s="53">
        <f t="shared" si="15"/>
        <v>-1.301921476222434E-2</v>
      </c>
    </row>
    <row r="76" spans="4:48" x14ac:dyDescent="0.25">
      <c r="D76" s="38">
        <f>+PAM!A49</f>
        <v>44044</v>
      </c>
      <c r="E76" s="19" cm="1">
        <f t="array" ref="E76">+SUMPRODUCT($E$3:$P$3/100,PAM!$C49:$N49)/D$3*100</f>
        <v>339.05482497767252</v>
      </c>
      <c r="F76" s="19" cm="1">
        <f t="array" ref="F76">+SUMPRODUCT($E$4:$P$4/100,PAM!$C49:$N49)/D$4*100</f>
        <v>341.33210871010277</v>
      </c>
      <c r="G76" s="19" cm="1">
        <f t="array" ref="G76">+SUMPRODUCT($E$5:$P$5/100,PAM!$C49:$N49)/D$5*100</f>
        <v>339.93346521052138</v>
      </c>
      <c r="H76" s="19" cm="1">
        <f t="array" ref="H76">+SUMPRODUCT($E$6:$P$6/100,PAM!$C49:$N49)/D$6*100</f>
        <v>339.27063705330437</v>
      </c>
      <c r="I76" s="19" cm="1">
        <f t="array" ref="I76">+SUMPRODUCT($E$7:$P$7/100,PAM!$C49:$N49)/D$7*100</f>
        <v>340.86163165284313</v>
      </c>
      <c r="J76" s="19" cm="1">
        <f t="array" ref="J76">+SUMPRODUCT($E$8:$P$8/100,PAM!$C49:$N49)/D$8*100</f>
        <v>340.62711755038634</v>
      </c>
      <c r="K76" s="19" cm="1">
        <f t="array" ref="K76">+SUMPRODUCT($E$9:$P$9/100,PAM!$C49:$N49)/D$9*100</f>
        <v>341.11624772706193</v>
      </c>
      <c r="L76" s="19" cm="1">
        <f t="array" ref="L76">+SUMPRODUCT($E$10:$P$10/100,PAM!$C49:$N49)/D$10*100</f>
        <v>340.00363937756265</v>
      </c>
      <c r="M76" s="19" cm="1">
        <f t="array" ref="M76">+SUMPRODUCT($E$11:$P$11/100,PAM!$C49:$N49)/D$11*100</f>
        <v>339.52484567329037</v>
      </c>
      <c r="N76" s="19" cm="1">
        <f t="array" ref="N76">+SUMPRODUCT($E$12:$P$12/100,PAM!$C49:$N49)/D$12*100</f>
        <v>339.93386235212267</v>
      </c>
      <c r="O76" s="19" cm="1">
        <f t="array" ref="O76">+SUMPRODUCT(_xlfn.ANCHORARRAY($E$30)/100,$E76:$N76)/$D$14*100</f>
        <v>340.15966724000003</v>
      </c>
      <c r="Q76" s="24">
        <f t="shared" si="20"/>
        <v>2.7454228967892735E-2</v>
      </c>
      <c r="R76" s="24">
        <f t="shared" si="20"/>
        <v>2.7159710714619534E-2</v>
      </c>
      <c r="S76" s="24">
        <f t="shared" si="20"/>
        <v>2.6514263786273862E-2</v>
      </c>
      <c r="T76" s="24">
        <f t="shared" si="20"/>
        <v>2.6555519172884345E-2</v>
      </c>
      <c r="U76" s="24">
        <f t="shared" si="20"/>
        <v>2.6151053874158947E-2</v>
      </c>
      <c r="V76" s="24">
        <f t="shared" si="19"/>
        <v>2.6447872637477277E-2</v>
      </c>
      <c r="W76" s="24">
        <f t="shared" si="19"/>
        <v>2.6145835132204587E-2</v>
      </c>
      <c r="X76" s="24">
        <f t="shared" si="19"/>
        <v>2.6292929406737997E-2</v>
      </c>
      <c r="Y76" s="24">
        <f t="shared" si="19"/>
        <v>2.5656377920390439E-2</v>
      </c>
      <c r="Z76" s="24">
        <f t="shared" si="19"/>
        <v>2.6069889927912371E-2</v>
      </c>
      <c r="AA76" s="24">
        <f t="shared" si="13"/>
        <v>2.6297778630653301E-2</v>
      </c>
      <c r="AB76" s="24">
        <f>+PAM!Y49</f>
        <v>2.629744067530182E-2</v>
      </c>
      <c r="AD76" s="24">
        <f t="shared" si="21"/>
        <v>0.4283386062111636</v>
      </c>
      <c r="AE76" s="24">
        <f t="shared" si="21"/>
        <v>0.42644498276726872</v>
      </c>
      <c r="AF76" s="24">
        <f t="shared" si="21"/>
        <v>0.41857746142551044</v>
      </c>
      <c r="AG76" s="24">
        <f t="shared" si="21"/>
        <v>0.4275309417308002</v>
      </c>
      <c r="AH76" s="24">
        <f t="shared" si="21"/>
        <v>0.42161640960188485</v>
      </c>
      <c r="AI76" s="24">
        <f t="shared" si="21"/>
        <v>0.42142621411632275</v>
      </c>
      <c r="AJ76" s="24">
        <f t="shared" si="21"/>
        <v>0.41617516265663945</v>
      </c>
      <c r="AK76" s="24">
        <f t="shared" si="21"/>
        <v>0.42275868654503923</v>
      </c>
      <c r="AL76" s="24">
        <f t="shared" si="21"/>
        <v>0.4157191783883678</v>
      </c>
      <c r="AM76" s="24">
        <f t="shared" si="21"/>
        <v>0.42017121498989929</v>
      </c>
      <c r="AN76" s="24">
        <f t="shared" si="21"/>
        <v>0.42090345379566418</v>
      </c>
      <c r="AO76" s="24">
        <f>+PAM!AV49</f>
        <v>0.42089798878182361</v>
      </c>
      <c r="AQ76" s="24">
        <f t="shared" si="14"/>
        <v>1.3843390399803646E-3</v>
      </c>
      <c r="AR76" s="24">
        <f t="shared" si="18"/>
        <v>8.1673912212643085E-3</v>
      </c>
      <c r="AT76" s="19">
        <f t="shared" si="10"/>
        <v>339.05482497767252</v>
      </c>
      <c r="AU76" s="19">
        <f t="shared" si="11"/>
        <v>339.93386235212267</v>
      </c>
      <c r="AV76" s="53">
        <f t="shared" si="15"/>
        <v>-8.7903737445005348E-3</v>
      </c>
    </row>
    <row r="77" spans="4:48" x14ac:dyDescent="0.25">
      <c r="D77" s="38">
        <f>+PAM!A50</f>
        <v>44075</v>
      </c>
      <c r="E77" s="19" cm="1">
        <f t="array" ref="E77">+SUMPRODUCT($E$3:$P$3/100,PAM!$C50:$N50)/D$3*100</f>
        <v>348.85403026004167</v>
      </c>
      <c r="F77" s="19" cm="1">
        <f t="array" ref="F77">+SUMPRODUCT($E$4:$P$4/100,PAM!$C50:$N50)/D$4*100</f>
        <v>351.34829328416066</v>
      </c>
      <c r="G77" s="19" cm="1">
        <f t="array" ref="G77">+SUMPRODUCT($E$5:$P$5/100,PAM!$C50:$N50)/D$5*100</f>
        <v>349.75179114759618</v>
      </c>
      <c r="H77" s="19" cm="1">
        <f t="array" ref="H77">+SUMPRODUCT($E$6:$P$6/100,PAM!$C50:$N50)/D$6*100</f>
        <v>349.16985509880851</v>
      </c>
      <c r="I77" s="19" cm="1">
        <f t="array" ref="I77">+SUMPRODUCT($E$7:$P$7/100,PAM!$C50:$N50)/D$7*100</f>
        <v>350.91296252085164</v>
      </c>
      <c r="J77" s="19" cm="1">
        <f t="array" ref="J77">+SUMPRODUCT($E$8:$P$8/100,PAM!$C50:$N50)/D$8*100</f>
        <v>350.54504741142722</v>
      </c>
      <c r="K77" s="19" cm="1">
        <f t="array" ref="K77">+SUMPRODUCT($E$9:$P$9/100,PAM!$C50:$N50)/D$9*100</f>
        <v>351.06030352243408</v>
      </c>
      <c r="L77" s="19" cm="1">
        <f t="array" ref="L77">+SUMPRODUCT($E$10:$P$10/100,PAM!$C50:$N50)/D$10*100</f>
        <v>349.88009459869119</v>
      </c>
      <c r="M77" s="19" cm="1">
        <f t="array" ref="M77">+SUMPRODUCT($E$11:$P$11/100,PAM!$C50:$N50)/D$11*100</f>
        <v>349.39077823180486</v>
      </c>
      <c r="N77" s="19" cm="1">
        <f t="array" ref="N77">+SUMPRODUCT($E$12:$P$12/100,PAM!$C50:$N50)/D$12*100</f>
        <v>349.63183804025789</v>
      </c>
      <c r="O77" s="19" cm="1">
        <f t="array" ref="O77">+SUMPRODUCT(_xlfn.ANCHORARRAY($E$30)/100,$E77:$N77)/$D$14*100</f>
        <v>350.03783482</v>
      </c>
      <c r="Q77" s="24">
        <f t="shared" si="20"/>
        <v>2.8901536154261942E-2</v>
      </c>
      <c r="R77" s="24">
        <f t="shared" si="20"/>
        <v>2.9344396025059449E-2</v>
      </c>
      <c r="S77" s="24">
        <f t="shared" si="20"/>
        <v>2.888308137298079E-2</v>
      </c>
      <c r="T77" s="24">
        <f t="shared" si="20"/>
        <v>2.9177939274328768E-2</v>
      </c>
      <c r="U77" s="24">
        <f t="shared" si="20"/>
        <v>2.9488009017821781E-2</v>
      </c>
      <c r="V77" s="24">
        <f t="shared" si="19"/>
        <v>2.9116677299110716E-2</v>
      </c>
      <c r="W77" s="24">
        <f t="shared" si="19"/>
        <v>2.9151516122822407E-2</v>
      </c>
      <c r="X77" s="24">
        <f t="shared" si="19"/>
        <v>2.9048086776980231E-2</v>
      </c>
      <c r="Y77" s="24">
        <f t="shared" si="19"/>
        <v>2.9058057706940366E-2</v>
      </c>
      <c r="Z77" s="24">
        <f t="shared" si="19"/>
        <v>2.852900743995157E-2</v>
      </c>
      <c r="AA77" s="24">
        <f t="shared" si="13"/>
        <v>2.9039796693564046E-2</v>
      </c>
      <c r="AB77" s="24">
        <f>+PAM!Y50</f>
        <v>2.903936100470661E-2</v>
      </c>
      <c r="AD77" s="24">
        <f t="shared" ref="AD77:AN92" si="22">+E77/E65-1</f>
        <v>0.38666797610434922</v>
      </c>
      <c r="AE77" s="24">
        <f t="shared" si="22"/>
        <v>0.38471758165589387</v>
      </c>
      <c r="AF77" s="24">
        <f t="shared" si="22"/>
        <v>0.37789042216374247</v>
      </c>
      <c r="AG77" s="24">
        <f t="shared" si="22"/>
        <v>0.38531423589244662</v>
      </c>
      <c r="AH77" s="24">
        <f t="shared" si="22"/>
        <v>0.37953053774910095</v>
      </c>
      <c r="AI77" s="24">
        <f t="shared" si="22"/>
        <v>0.37937444601696457</v>
      </c>
      <c r="AJ77" s="24">
        <f t="shared" si="22"/>
        <v>0.37490467380155668</v>
      </c>
      <c r="AK77" s="24">
        <f t="shared" si="22"/>
        <v>0.38039373663156573</v>
      </c>
      <c r="AL77" s="24">
        <f t="shared" si="22"/>
        <v>0.37403999671207733</v>
      </c>
      <c r="AM77" s="24">
        <f t="shared" si="22"/>
        <v>0.37570033915932921</v>
      </c>
      <c r="AN77" s="24">
        <f t="shared" si="22"/>
        <v>0.3787068075267781</v>
      </c>
      <c r="AO77" s="24">
        <f>+PAM!AV50</f>
        <v>0.3787009283584557</v>
      </c>
      <c r="AQ77" s="24">
        <f t="shared" si="14"/>
        <v>3.7252871431037171E-4</v>
      </c>
      <c r="AR77" s="24">
        <f t="shared" si="18"/>
        <v>1.096763694502001E-2</v>
      </c>
      <c r="AT77" s="19">
        <f t="shared" si="10"/>
        <v>348.85403026004167</v>
      </c>
      <c r="AU77" s="19">
        <f t="shared" si="11"/>
        <v>349.63183804025789</v>
      </c>
      <c r="AV77" s="53">
        <f t="shared" si="15"/>
        <v>-7.7780778021612207E-3</v>
      </c>
    </row>
    <row r="78" spans="4:48" x14ac:dyDescent="0.25">
      <c r="D78" s="38">
        <f>+PAM!A51</f>
        <v>44105</v>
      </c>
      <c r="E78" s="19" cm="1">
        <f t="array" ref="E78">+SUMPRODUCT($E$3:$P$3/100,PAM!$C51:$N51)/D$3*100</f>
        <v>363.36451298059245</v>
      </c>
      <c r="F78" s="19" cm="1">
        <f t="array" ref="F78">+SUMPRODUCT($E$4:$P$4/100,PAM!$C51:$N51)/D$4*100</f>
        <v>365.95771145100468</v>
      </c>
      <c r="G78" s="19" cm="1">
        <f t="array" ref="G78">+SUMPRODUCT($E$5:$P$5/100,PAM!$C51:$N51)/D$5*100</f>
        <v>363.90112106517603</v>
      </c>
      <c r="H78" s="19" cm="1">
        <f t="array" ref="H78">+SUMPRODUCT($E$6:$P$6/100,PAM!$C51:$N51)/D$6*100</f>
        <v>363.48358438219435</v>
      </c>
      <c r="I78" s="19" cm="1">
        <f t="array" ref="I78">+SUMPRODUCT($E$7:$P$7/100,PAM!$C51:$N51)/D$7*100</f>
        <v>365.08628513659363</v>
      </c>
      <c r="J78" s="19" cm="1">
        <f t="array" ref="J78">+SUMPRODUCT($E$8:$P$8/100,PAM!$C51:$N51)/D$8*100</f>
        <v>364.71291746021234</v>
      </c>
      <c r="K78" s="19" cm="1">
        <f t="array" ref="K78">+SUMPRODUCT($E$9:$P$9/100,PAM!$C51:$N51)/D$9*100</f>
        <v>365.03548444874536</v>
      </c>
      <c r="L78" s="19" cm="1">
        <f t="array" ref="L78">+SUMPRODUCT($E$10:$P$10/100,PAM!$C51:$N51)/D$10*100</f>
        <v>363.95749583296168</v>
      </c>
      <c r="M78" s="19" cm="1">
        <f t="array" ref="M78">+SUMPRODUCT($E$11:$P$11/100,PAM!$C51:$N51)/D$11*100</f>
        <v>363.11442545586937</v>
      </c>
      <c r="N78" s="19" cm="1">
        <f t="array" ref="N78">+SUMPRODUCT($E$12:$P$12/100,PAM!$C51:$N51)/D$12*100</f>
        <v>363.34197082661291</v>
      </c>
      <c r="O78" s="19" cm="1">
        <f t="array" ref="O78">+SUMPRODUCT(_xlfn.ANCHORARRAY($E$30)/100,$E78:$N78)/$D$14*100</f>
        <v>364.09152817</v>
      </c>
      <c r="Q78" s="24">
        <f t="shared" si="20"/>
        <v>4.1594711431983233E-2</v>
      </c>
      <c r="R78" s="24">
        <f t="shared" si="20"/>
        <v>4.15810136155359E-2</v>
      </c>
      <c r="S78" s="24">
        <f t="shared" si="20"/>
        <v>4.0455346550630766E-2</v>
      </c>
      <c r="T78" s="24">
        <f t="shared" si="20"/>
        <v>4.0993599746276255E-2</v>
      </c>
      <c r="U78" s="24">
        <f t="shared" si="20"/>
        <v>4.038985198473477E-2</v>
      </c>
      <c r="V78" s="24">
        <f t="shared" si="19"/>
        <v>4.0416688677836543E-2</v>
      </c>
      <c r="W78" s="24">
        <f t="shared" si="19"/>
        <v>3.98084909802916E-2</v>
      </c>
      <c r="X78" s="24">
        <f t="shared" si="19"/>
        <v>4.0234930342113673E-2</v>
      </c>
      <c r="Y78" s="24">
        <f t="shared" si="19"/>
        <v>3.9278790623831217E-2</v>
      </c>
      <c r="Z78" s="24">
        <f t="shared" si="19"/>
        <v>3.9213055833823729E-2</v>
      </c>
      <c r="AA78" s="24">
        <f t="shared" si="13"/>
        <v>4.0149069477666055E-2</v>
      </c>
      <c r="AB78" s="24">
        <f>+PAM!Y51</f>
        <v>4.0147184440501915E-2</v>
      </c>
      <c r="AD78" s="24">
        <f t="shared" si="22"/>
        <v>0.39961186053111675</v>
      </c>
      <c r="AE78" s="24">
        <f t="shared" si="22"/>
        <v>0.39614871451609002</v>
      </c>
      <c r="AF78" s="24">
        <f t="shared" si="22"/>
        <v>0.38800894177792244</v>
      </c>
      <c r="AG78" s="24">
        <f t="shared" si="22"/>
        <v>0.39517593545596386</v>
      </c>
      <c r="AH78" s="24">
        <f t="shared" si="22"/>
        <v>0.3880579891709306</v>
      </c>
      <c r="AI78" s="24">
        <f t="shared" si="22"/>
        <v>0.38778215613994638</v>
      </c>
      <c r="AJ78" s="24">
        <f t="shared" si="22"/>
        <v>0.38253093524527659</v>
      </c>
      <c r="AK78" s="24">
        <f t="shared" si="22"/>
        <v>0.38691969764009637</v>
      </c>
      <c r="AL78" s="24">
        <f t="shared" si="22"/>
        <v>0.37950247719903452</v>
      </c>
      <c r="AM78" s="24">
        <f t="shared" si="22"/>
        <v>0.3791420345364791</v>
      </c>
      <c r="AN78" s="24">
        <f t="shared" si="22"/>
        <v>0.38624265248760592</v>
      </c>
      <c r="AO78" s="24">
        <f>+PAM!AV51</f>
        <v>0.38623481658060044</v>
      </c>
      <c r="AQ78" s="24">
        <f t="shared" si="14"/>
        <v>2.3816555981595044E-3</v>
      </c>
      <c r="AR78" s="24">
        <f t="shared" si="18"/>
        <v>2.0469825994637647E-2</v>
      </c>
      <c r="AT78" s="19">
        <f t="shared" si="10"/>
        <v>363.36451298059245</v>
      </c>
      <c r="AU78" s="19">
        <f t="shared" si="11"/>
        <v>363.34197082661291</v>
      </c>
      <c r="AV78" s="53">
        <f t="shared" si="15"/>
        <v>2.2542153979676627E-4</v>
      </c>
    </row>
    <row r="79" spans="4:48" x14ac:dyDescent="0.25">
      <c r="D79" s="38">
        <f>+PAM!A52</f>
        <v>44136</v>
      </c>
      <c r="E79" s="19" cm="1">
        <f t="array" ref="E79">+SUMPRODUCT($E$3:$P$3/100,PAM!$C52:$N52)/D$3*100</f>
        <v>375.76095585241205</v>
      </c>
      <c r="F79" s="19" cm="1">
        <f t="array" ref="F79">+SUMPRODUCT($E$4:$P$4/100,PAM!$C52:$N52)/D$4*100</f>
        <v>378.39886533171796</v>
      </c>
      <c r="G79" s="19" cm="1">
        <f t="array" ref="G79">+SUMPRODUCT($E$5:$P$5/100,PAM!$C52:$N52)/D$5*100</f>
        <v>376.09216775732199</v>
      </c>
      <c r="H79" s="19" cm="1">
        <f t="array" ref="H79">+SUMPRODUCT($E$6:$P$6/100,PAM!$C52:$N52)/D$6*100</f>
        <v>375.81449155395524</v>
      </c>
      <c r="I79" s="19" cm="1">
        <f t="array" ref="I79">+SUMPRODUCT($E$7:$P$7/100,PAM!$C52:$N52)/D$7*100</f>
        <v>377.3749256520299</v>
      </c>
      <c r="J79" s="19" cm="1">
        <f t="array" ref="J79">+SUMPRODUCT($E$8:$P$8/100,PAM!$C52:$N52)/D$8*100</f>
        <v>377.03391358492382</v>
      </c>
      <c r="K79" s="19" cm="1">
        <f t="array" ref="K79">+SUMPRODUCT($E$9:$P$9/100,PAM!$C52:$N52)/D$9*100</f>
        <v>377.25774796289653</v>
      </c>
      <c r="L79" s="19" cm="1">
        <f t="array" ref="L79">+SUMPRODUCT($E$10:$P$10/100,PAM!$C52:$N52)/D$10*100</f>
        <v>376.23433313348869</v>
      </c>
      <c r="M79" s="19" cm="1">
        <f t="array" ref="M79">+SUMPRODUCT($E$11:$P$11/100,PAM!$C52:$N52)/D$11*100</f>
        <v>375.25861372446116</v>
      </c>
      <c r="N79" s="19" cm="1">
        <f t="array" ref="N79">+SUMPRODUCT($E$12:$P$12/100,PAM!$C52:$N52)/D$12*100</f>
        <v>375.75622504121031</v>
      </c>
      <c r="O79" s="19" cm="1">
        <f t="array" ref="O79">+SUMPRODUCT(_xlfn.ANCHORARRAY($E$30)/100,$E79:$N79)/$D$14*100</f>
        <v>376.38328324999992</v>
      </c>
      <c r="Q79" s="24">
        <f t="shared" si="20"/>
        <v>3.4115722446681707E-2</v>
      </c>
      <c r="R79" s="24">
        <f t="shared" si="20"/>
        <v>3.3996151717597956E-2</v>
      </c>
      <c r="S79" s="24">
        <f t="shared" si="20"/>
        <v>3.3500986906722208E-2</v>
      </c>
      <c r="T79" s="24">
        <f t="shared" si="20"/>
        <v>3.3924247755835912E-2</v>
      </c>
      <c r="U79" s="24">
        <f t="shared" si="20"/>
        <v>3.365955122318165E-2</v>
      </c>
      <c r="V79" s="24">
        <f t="shared" si="19"/>
        <v>3.3782724808631537E-2</v>
      </c>
      <c r="W79" s="24">
        <f t="shared" si="19"/>
        <v>3.3482398382744805E-2</v>
      </c>
      <c r="X79" s="24">
        <f t="shared" si="19"/>
        <v>3.3731513819848624E-2</v>
      </c>
      <c r="Y79" s="24">
        <f t="shared" si="19"/>
        <v>3.3444521663785309E-2</v>
      </c>
      <c r="Z79" s="24">
        <f t="shared" si="19"/>
        <v>3.4166859904333657E-2</v>
      </c>
      <c r="AA79" s="24">
        <f t="shared" si="13"/>
        <v>3.3760068908444074E-2</v>
      </c>
      <c r="AB79" s="24">
        <f>+PAM!Y52</f>
        <v>3.3760059325991021E-2</v>
      </c>
      <c r="AD79" s="24">
        <f t="shared" si="22"/>
        <v>0.38400468575062408</v>
      </c>
      <c r="AE79" s="24">
        <f t="shared" si="22"/>
        <v>0.38020994747917691</v>
      </c>
      <c r="AF79" s="24">
        <f t="shared" si="22"/>
        <v>0.3723653758064156</v>
      </c>
      <c r="AG79" s="24">
        <f t="shared" si="22"/>
        <v>0.37947471028830337</v>
      </c>
      <c r="AH79" s="24">
        <f t="shared" si="22"/>
        <v>0.37144201877871641</v>
      </c>
      <c r="AI79" s="24">
        <f t="shared" si="22"/>
        <v>0.37259627775266368</v>
      </c>
      <c r="AJ79" s="24">
        <f t="shared" si="22"/>
        <v>0.36677942275121045</v>
      </c>
      <c r="AK79" s="24">
        <f t="shared" si="22"/>
        <v>0.37268822769276699</v>
      </c>
      <c r="AL79" s="24">
        <f t="shared" si="22"/>
        <v>0.36493214021535425</v>
      </c>
      <c r="AM79" s="24">
        <f t="shared" si="22"/>
        <v>0.36711186081121983</v>
      </c>
      <c r="AN79" s="24">
        <f t="shared" si="22"/>
        <v>0.37141921104967501</v>
      </c>
      <c r="AO79" s="24">
        <f>+PAM!AV52</f>
        <v>0.37141202915084559</v>
      </c>
      <c r="AQ79" s="24">
        <f t="shared" si="14"/>
        <v>-5.1137457651950768E-5</v>
      </c>
      <c r="AR79" s="24">
        <f t="shared" si="18"/>
        <v>1.689282493940425E-2</v>
      </c>
      <c r="AT79" s="19">
        <f t="shared" si="10"/>
        <v>375.76095585241205</v>
      </c>
      <c r="AU79" s="19">
        <f t="shared" si="11"/>
        <v>375.75622504121031</v>
      </c>
      <c r="AV79" s="53">
        <f t="shared" si="15"/>
        <v>4.7308112018473736E-5</v>
      </c>
    </row>
    <row r="80" spans="4:48" x14ac:dyDescent="0.25">
      <c r="D80" s="38">
        <f>+PAM!A53</f>
        <v>44166</v>
      </c>
      <c r="E80" s="19" cm="1">
        <f t="array" ref="E80">+SUMPRODUCT($E$3:$P$3/100,PAM!$C53:$N53)/D$3*100</f>
        <v>392.06518644745114</v>
      </c>
      <c r="F80" s="19" cm="1">
        <f t="array" ref="F80">+SUMPRODUCT($E$4:$P$4/100,PAM!$C53:$N53)/D$4*100</f>
        <v>394.71248814678199</v>
      </c>
      <c r="G80" s="19" cm="1">
        <f t="array" ref="G80">+SUMPRODUCT($E$5:$P$5/100,PAM!$C53:$N53)/D$5*100</f>
        <v>391.87854583744451</v>
      </c>
      <c r="H80" s="19" cm="1">
        <f t="array" ref="H80">+SUMPRODUCT($E$6:$P$6/100,PAM!$C53:$N53)/D$6*100</f>
        <v>391.77893894917418</v>
      </c>
      <c r="I80" s="19" cm="1">
        <f t="array" ref="I80">+SUMPRODUCT($E$7:$P$7/100,PAM!$C53:$N53)/D$7*100</f>
        <v>393.26927482172334</v>
      </c>
      <c r="J80" s="19" cm="1">
        <f t="array" ref="J80">+SUMPRODUCT($E$8:$P$8/100,PAM!$C53:$N53)/D$8*100</f>
        <v>392.9323719409042</v>
      </c>
      <c r="K80" s="19" cm="1">
        <f t="array" ref="K80">+SUMPRODUCT($E$9:$P$9/100,PAM!$C53:$N53)/D$9*100</f>
        <v>393.07868000693378</v>
      </c>
      <c r="L80" s="19" cm="1">
        <f t="array" ref="L80">+SUMPRODUCT($E$10:$P$10/100,PAM!$C53:$N53)/D$10*100</f>
        <v>391.89750231693444</v>
      </c>
      <c r="M80" s="19" cm="1">
        <f t="array" ref="M80">+SUMPRODUCT($E$11:$P$11/100,PAM!$C53:$N53)/D$11*100</f>
        <v>390.68332105231792</v>
      </c>
      <c r="N80" s="19" cm="1">
        <f t="array" ref="N80">+SUMPRODUCT($E$12:$P$12/100,PAM!$C53:$N53)/D$12*100</f>
        <v>391.29913153569743</v>
      </c>
      <c r="O80" s="19" cm="1">
        <f t="array" ref="O80">+SUMPRODUCT(_xlfn.ANCHORARRAY($E$30)/100,$E80:$N80)/$D$14*100</f>
        <v>392.16040368</v>
      </c>
      <c r="Q80" s="24">
        <f t="shared" si="20"/>
        <v>4.3389900789593705E-2</v>
      </c>
      <c r="R80" s="24">
        <f t="shared" si="20"/>
        <v>4.311224030960803E-2</v>
      </c>
      <c r="S80" s="24">
        <f t="shared" si="20"/>
        <v>4.1974758938103873E-2</v>
      </c>
      <c r="T80" s="24">
        <f t="shared" si="20"/>
        <v>4.2479594997009151E-2</v>
      </c>
      <c r="U80" s="24">
        <f t="shared" si="20"/>
        <v>4.2118190927049826E-2</v>
      </c>
      <c r="V80" s="24">
        <f t="shared" si="19"/>
        <v>4.2167183861033131E-2</v>
      </c>
      <c r="W80" s="24">
        <f t="shared" si="19"/>
        <v>4.1936665660192718E-2</v>
      </c>
      <c r="X80" s="24">
        <f t="shared" si="19"/>
        <v>4.1631419049383833E-2</v>
      </c>
      <c r="Y80" s="24">
        <f t="shared" si="19"/>
        <v>4.1104205909534564E-2</v>
      </c>
      <c r="Z80" s="24">
        <f t="shared" si="19"/>
        <v>4.1364335328795798E-2</v>
      </c>
      <c r="AA80" s="24">
        <f t="shared" si="13"/>
        <v>4.1917697018229783E-2</v>
      </c>
      <c r="AB80" s="24">
        <f>+PAM!Y53</f>
        <v>4.1918616128254982E-2</v>
      </c>
      <c r="AD80" s="24">
        <f t="shared" si="22"/>
        <v>0.39615794114896752</v>
      </c>
      <c r="AE80" s="24">
        <f t="shared" si="22"/>
        <v>0.39036630696451358</v>
      </c>
      <c r="AF80" s="24">
        <f t="shared" si="22"/>
        <v>0.38103423525342905</v>
      </c>
      <c r="AG80" s="24">
        <f t="shared" si="22"/>
        <v>0.38853314947101869</v>
      </c>
      <c r="AH80" s="24">
        <f t="shared" si="22"/>
        <v>0.37903300359484504</v>
      </c>
      <c r="AI80" s="24">
        <f t="shared" si="22"/>
        <v>0.38063313303283164</v>
      </c>
      <c r="AJ80" s="24">
        <f t="shared" si="22"/>
        <v>0.37422894064538803</v>
      </c>
      <c r="AK80" s="24">
        <f t="shared" si="22"/>
        <v>0.37909427228514669</v>
      </c>
      <c r="AL80" s="24">
        <f t="shared" si="22"/>
        <v>0.37084923219714416</v>
      </c>
      <c r="AM80" s="24">
        <f t="shared" si="22"/>
        <v>0.37273307132559985</v>
      </c>
      <c r="AN80" s="24">
        <f t="shared" si="22"/>
        <v>0.37891063661492352</v>
      </c>
      <c r="AO80" s="24">
        <f>+PAM!AV53</f>
        <v>0.37890415265027233</v>
      </c>
      <c r="AQ80" s="24">
        <f t="shared" si="14"/>
        <v>2.0255654607979068E-3</v>
      </c>
      <c r="AR80" s="24">
        <f t="shared" si="18"/>
        <v>2.3424869823367667E-2</v>
      </c>
      <c r="AT80" s="19">
        <f t="shared" si="10"/>
        <v>392.06518644745114</v>
      </c>
      <c r="AU80" s="19">
        <f t="shared" si="11"/>
        <v>391.29913153569743</v>
      </c>
      <c r="AV80" s="53">
        <f t="shared" si="15"/>
        <v>7.6605491175381069E-3</v>
      </c>
    </row>
    <row r="81" spans="4:49" x14ac:dyDescent="0.25">
      <c r="D81" s="38">
        <f>+PAM!A54</f>
        <v>44197</v>
      </c>
      <c r="E81" s="19" cm="1">
        <f t="array" ref="E81">+SUMPRODUCT($E$3:$P$3/100,PAM!$C54:$N54)/D$3*100</f>
        <v>410.99145459127192</v>
      </c>
      <c r="F81" s="19" cm="1">
        <f t="array" ref="F81">+SUMPRODUCT($E$4:$P$4/100,PAM!$C54:$N54)/D$4*100</f>
        <v>413.50427367661808</v>
      </c>
      <c r="G81" s="19" cm="1">
        <f t="array" ref="G81">+SUMPRODUCT($E$5:$P$5/100,PAM!$C54:$N54)/D$5*100</f>
        <v>410.47854439172465</v>
      </c>
      <c r="H81" s="19" cm="1">
        <f t="array" ref="H81">+SUMPRODUCT($E$6:$P$6/100,PAM!$C54:$N54)/D$6*100</f>
        <v>410.29124108960764</v>
      </c>
      <c r="I81" s="19" cm="1">
        <f t="array" ref="I81">+SUMPRODUCT($E$7:$P$7/100,PAM!$C54:$N54)/D$7*100</f>
        <v>411.56387298065493</v>
      </c>
      <c r="J81" s="19" cm="1">
        <f t="array" ref="J81">+SUMPRODUCT($E$8:$P$8/100,PAM!$C54:$N54)/D$8*100</f>
        <v>411.19155076028716</v>
      </c>
      <c r="K81" s="19" cm="1">
        <f t="array" ref="K81">+SUMPRODUCT($E$9:$P$9/100,PAM!$C54:$N54)/D$9*100</f>
        <v>411.22078951597859</v>
      </c>
      <c r="L81" s="19" cm="1">
        <f t="array" ref="L81">+SUMPRODUCT($E$10:$P$10/100,PAM!$C54:$N54)/D$10*100</f>
        <v>410.01006669680845</v>
      </c>
      <c r="M81" s="19" cm="1">
        <f t="array" ref="M81">+SUMPRODUCT($E$11:$P$11/100,PAM!$C54:$N54)/D$11*100</f>
        <v>408.31616837445648</v>
      </c>
      <c r="N81" s="19" cm="1">
        <f t="array" ref="N81">+SUMPRODUCT($E$12:$P$12/100,PAM!$C54:$N54)/D$12*100</f>
        <v>408.78409110598295</v>
      </c>
      <c r="O81" s="19" cm="1">
        <f t="array" ref="O81">+SUMPRODUCT(_xlfn.ANCHORARRAY($E$30)/100,$E81:$N81)/$D$14*100</f>
        <v>410.28965810999995</v>
      </c>
      <c r="Q81" s="24">
        <f t="shared" si="20"/>
        <v>4.8273268828874949E-2</v>
      </c>
      <c r="R81" s="24">
        <f t="shared" si="20"/>
        <v>4.7608793980817632E-2</v>
      </c>
      <c r="S81" s="24">
        <f t="shared" si="20"/>
        <v>4.7463681673442837E-2</v>
      </c>
      <c r="T81" s="24">
        <f t="shared" si="20"/>
        <v>4.7251907389628922E-2</v>
      </c>
      <c r="U81" s="24">
        <f t="shared" si="20"/>
        <v>4.651926639126569E-2</v>
      </c>
      <c r="V81" s="24">
        <f t="shared" si="19"/>
        <v>4.6469011268252203E-2</v>
      </c>
      <c r="W81" s="24">
        <f t="shared" si="19"/>
        <v>4.6153888348064998E-2</v>
      </c>
      <c r="X81" s="24">
        <f t="shared" si="19"/>
        <v>4.6217606064827832E-2</v>
      </c>
      <c r="Y81" s="24">
        <f t="shared" si="19"/>
        <v>4.5133350649943171E-2</v>
      </c>
      <c r="Z81" s="24">
        <f t="shared" si="19"/>
        <v>4.4684381234540105E-2</v>
      </c>
      <c r="AA81" s="24">
        <f t="shared" si="13"/>
        <v>4.6229181375469164E-2</v>
      </c>
      <c r="AB81" s="24">
        <f>+PAM!Y54</f>
        <v>4.6229961258070995E-2</v>
      </c>
      <c r="AD81" s="24">
        <f t="shared" si="22"/>
        <v>0.41915333897683715</v>
      </c>
      <c r="AE81" s="24">
        <f t="shared" si="22"/>
        <v>0.41696507645098735</v>
      </c>
      <c r="AF81" s="24">
        <f t="shared" si="22"/>
        <v>0.40756344877299444</v>
      </c>
      <c r="AG81" s="24">
        <f t="shared" si="22"/>
        <v>0.41527413278410874</v>
      </c>
      <c r="AH81" s="24">
        <f t="shared" si="22"/>
        <v>0.40778065678333131</v>
      </c>
      <c r="AI81" s="24">
        <f t="shared" si="22"/>
        <v>0.40889793115293882</v>
      </c>
      <c r="AJ81" s="24">
        <f t="shared" si="22"/>
        <v>0.40324464087501388</v>
      </c>
      <c r="AK81" s="24">
        <f t="shared" si="22"/>
        <v>0.40832093714690476</v>
      </c>
      <c r="AL81" s="24">
        <f t="shared" si="22"/>
        <v>0.40058027809072261</v>
      </c>
      <c r="AM81" s="24">
        <f t="shared" si="22"/>
        <v>0.40308823154960893</v>
      </c>
      <c r="AN81" s="24">
        <f t="shared" si="22"/>
        <v>0.40736981827500207</v>
      </c>
      <c r="AO81" s="24">
        <f>+PAM!AV54</f>
        <v>0.40736804914776914</v>
      </c>
      <c r="AQ81" s="24">
        <f t="shared" si="14"/>
        <v>3.5888875943348442E-3</v>
      </c>
      <c r="AR81" s="24">
        <f t="shared" si="18"/>
        <v>1.606510742722822E-2</v>
      </c>
      <c r="AT81" s="19">
        <f t="shared" si="10"/>
        <v>410.99145459127192</v>
      </c>
      <c r="AU81" s="19">
        <f t="shared" si="11"/>
        <v>408.78409110598295</v>
      </c>
      <c r="AV81" s="53">
        <f t="shared" si="15"/>
        <v>2.2073634852890933E-2</v>
      </c>
    </row>
    <row r="82" spans="4:49" x14ac:dyDescent="0.25">
      <c r="D82" s="38">
        <f>+PAM!A55</f>
        <v>44228</v>
      </c>
      <c r="E82" s="19" cm="1">
        <f t="array" ref="E82">+SUMPRODUCT($E$3:$P$3/100,PAM!$C55:$N55)/D$3*100</f>
        <v>424.86215435139638</v>
      </c>
      <c r="F82" s="19" cm="1">
        <f t="array" ref="F82">+SUMPRODUCT($E$4:$P$4/100,PAM!$C55:$N55)/D$4*100</f>
        <v>427.51785946769883</v>
      </c>
      <c r="G82" s="19" cm="1">
        <f t="array" ref="G82">+SUMPRODUCT($E$5:$P$5/100,PAM!$C55:$N55)/D$5*100</f>
        <v>424.36331556002028</v>
      </c>
      <c r="H82" s="19" cm="1">
        <f t="array" ref="H82">+SUMPRODUCT($E$6:$P$6/100,PAM!$C55:$N55)/D$6*100</f>
        <v>424.33723873145397</v>
      </c>
      <c r="I82" s="19" cm="1">
        <f t="array" ref="I82">+SUMPRODUCT($E$7:$P$7/100,PAM!$C55:$N55)/D$7*100</f>
        <v>425.69855678355725</v>
      </c>
      <c r="J82" s="19" cm="1">
        <f t="array" ref="J82">+SUMPRODUCT($E$8:$P$8/100,PAM!$C55:$N55)/D$8*100</f>
        <v>425.28683708679688</v>
      </c>
      <c r="K82" s="19" cm="1">
        <f t="array" ref="K82">+SUMPRODUCT($E$9:$P$9/100,PAM!$C55:$N55)/D$9*100</f>
        <v>425.35863216953766</v>
      </c>
      <c r="L82" s="19" cm="1">
        <f t="array" ref="L82">+SUMPRODUCT($E$10:$P$10/100,PAM!$C55:$N55)/D$10*100</f>
        <v>424.32215902229939</v>
      </c>
      <c r="M82" s="19" cm="1">
        <f t="array" ref="M82">+SUMPRODUCT($E$11:$P$11/100,PAM!$C55:$N55)/D$11*100</f>
        <v>422.57582058710403</v>
      </c>
      <c r="N82" s="19" cm="1">
        <f t="array" ref="N82">+SUMPRODUCT($E$12:$P$12/100,PAM!$C55:$N55)/D$12*100</f>
        <v>423.06638131016587</v>
      </c>
      <c r="O82" s="19" cm="1">
        <f t="array" ref="O82">+SUMPRODUCT(_xlfn.ANCHORARRAY($E$30)/100,$E82:$N82)/$D$14*100</f>
        <v>424.43847888000005</v>
      </c>
      <c r="Q82" s="24">
        <f t="shared" si="20"/>
        <v>3.374936292512154E-2</v>
      </c>
      <c r="R82" s="24">
        <f t="shared" si="20"/>
        <v>3.3889820935780968E-2</v>
      </c>
      <c r="S82" s="24">
        <f t="shared" si="20"/>
        <v>3.3825814669244281E-2</v>
      </c>
      <c r="T82" s="24">
        <f t="shared" si="20"/>
        <v>3.4234212761999228E-2</v>
      </c>
      <c r="U82" s="24">
        <f t="shared" si="20"/>
        <v>3.4343839998722814E-2</v>
      </c>
      <c r="V82" s="24">
        <f t="shared" si="19"/>
        <v>3.4279124414029694E-2</v>
      </c>
      <c r="W82" s="24">
        <f t="shared" si="19"/>
        <v>3.4380174869562907E-2</v>
      </c>
      <c r="X82" s="24">
        <f t="shared" si="19"/>
        <v>3.4906685196279152E-2</v>
      </c>
      <c r="Y82" s="24">
        <f t="shared" si="19"/>
        <v>3.492306530357725E-2</v>
      </c>
      <c r="Z82" s="24">
        <f t="shared" si="19"/>
        <v>3.4938468778326293E-2</v>
      </c>
      <c r="AA82" s="24">
        <f t="shared" si="13"/>
        <v>3.4484955909385162E-2</v>
      </c>
      <c r="AB82" s="24">
        <f>+PAM!Y55</f>
        <v>3.4484750490264782E-2</v>
      </c>
      <c r="AD82" s="24">
        <f t="shared" si="22"/>
        <v>0.43354153886360525</v>
      </c>
      <c r="AE82" s="24">
        <f t="shared" si="22"/>
        <v>0.43254294921545844</v>
      </c>
      <c r="AF82" s="24">
        <f t="shared" si="22"/>
        <v>0.42299373902199133</v>
      </c>
      <c r="AG82" s="24">
        <f t="shared" si="22"/>
        <v>0.43081850319199266</v>
      </c>
      <c r="AH82" s="24">
        <f t="shared" si="22"/>
        <v>0.42455164240709986</v>
      </c>
      <c r="AI82" s="24">
        <f t="shared" si="22"/>
        <v>0.42522480886300129</v>
      </c>
      <c r="AJ82" s="24">
        <f t="shared" si="22"/>
        <v>0.42011773030603927</v>
      </c>
      <c r="AK82" s="24">
        <f t="shared" si="22"/>
        <v>0.42505369455053743</v>
      </c>
      <c r="AL82" s="24">
        <f t="shared" si="22"/>
        <v>0.41790472319410288</v>
      </c>
      <c r="AM82" s="24">
        <f t="shared" si="22"/>
        <v>0.4202525471160623</v>
      </c>
      <c r="AN82" s="24">
        <f t="shared" si="22"/>
        <v>0.42386018779361345</v>
      </c>
      <c r="AO82" s="24">
        <f>+PAM!AV55</f>
        <v>0.42385812856268701</v>
      </c>
      <c r="AQ82" s="24">
        <f t="shared" si="14"/>
        <v>-1.1891058532047527E-3</v>
      </c>
      <c r="AR82" s="24">
        <f t="shared" si="18"/>
        <v>1.3288991747542944E-2</v>
      </c>
      <c r="AS82" s="35">
        <f t="shared" ref="AS82:AT101" si="23">+D82</f>
        <v>44228</v>
      </c>
      <c r="AT82" s="19">
        <f t="shared" si="10"/>
        <v>424.86215435139638</v>
      </c>
      <c r="AU82" s="19">
        <f t="shared" si="11"/>
        <v>423.06638131016587</v>
      </c>
      <c r="AV82" s="53">
        <f t="shared" si="15"/>
        <v>1.795773041230575E-2</v>
      </c>
      <c r="AW82" s="53">
        <f>+($AT82/$AT$82)-($AU82/$AU$82)</f>
        <v>0</v>
      </c>
    </row>
    <row r="83" spans="4:49" x14ac:dyDescent="0.25">
      <c r="D83" s="38">
        <f>+PAM!A56</f>
        <v>44256</v>
      </c>
      <c r="E83" s="19" cm="1">
        <f t="array" ref="E83">+SUMPRODUCT($E$3:$P$3/100,PAM!$C56:$N56)/D$3*100</f>
        <v>445.4650031571793</v>
      </c>
      <c r="F83" s="19" cm="1">
        <f t="array" ref="F83">+SUMPRODUCT($E$4:$P$4/100,PAM!$C56:$N56)/D$4*100</f>
        <v>448.22360625946425</v>
      </c>
      <c r="G83" s="19" cm="1">
        <f t="array" ref="G83">+SUMPRODUCT($E$5:$P$5/100,PAM!$C56:$N56)/D$5*100</f>
        <v>444.68877229245845</v>
      </c>
      <c r="H83" s="19" cm="1">
        <f t="array" ref="H83">+SUMPRODUCT($E$6:$P$6/100,PAM!$C56:$N56)/D$6*100</f>
        <v>445.20483411445338</v>
      </c>
      <c r="I83" s="19" cm="1">
        <f t="array" ref="I83">+SUMPRODUCT($E$7:$P$7/100,PAM!$C56:$N56)/D$7*100</f>
        <v>446.01332646807828</v>
      </c>
      <c r="J83" s="19" cm="1">
        <f t="array" ref="J83">+SUMPRODUCT($E$8:$P$8/100,PAM!$C56:$N56)/D$8*100</f>
        <v>445.85440265908875</v>
      </c>
      <c r="K83" s="19" cm="1">
        <f t="array" ref="K83">+SUMPRODUCT($E$9:$P$9/100,PAM!$C56:$N56)/D$9*100</f>
        <v>445.95381140240369</v>
      </c>
      <c r="L83" s="19" cm="1">
        <f t="array" ref="L83">+SUMPRODUCT($E$10:$P$10/100,PAM!$C56:$N56)/D$10*100</f>
        <v>444.75392999268672</v>
      </c>
      <c r="M83" s="19" cm="1">
        <f t="array" ref="M83">+SUMPRODUCT($E$11:$P$11/100,PAM!$C56:$N56)/D$11*100</f>
        <v>443.08341337821287</v>
      </c>
      <c r="N83" s="19" cm="1">
        <f t="array" ref="N83">+SUMPRODUCT($E$12:$P$12/100,PAM!$C56:$N56)/D$12*100</f>
        <v>443.21975839802246</v>
      </c>
      <c r="O83" s="19" cm="1">
        <f t="array" ref="O83">+SUMPRODUCT(_xlfn.ANCHORARRAY($E$30)/100,$E83:$N83)/$D$14*100</f>
        <v>444.91215147999992</v>
      </c>
      <c r="Q83" s="24">
        <f t="shared" si="20"/>
        <v>4.8493019664779702E-2</v>
      </c>
      <c r="R83" s="24">
        <f t="shared" si="20"/>
        <v>4.8432472078584254E-2</v>
      </c>
      <c r="S83" s="24">
        <f t="shared" si="20"/>
        <v>4.7896356699954623E-2</v>
      </c>
      <c r="T83" s="24">
        <f t="shared" si="20"/>
        <v>4.9176912790832583E-2</v>
      </c>
      <c r="U83" s="24">
        <f t="shared" si="20"/>
        <v>4.7721020804047276E-2</v>
      </c>
      <c r="V83" s="24">
        <f t="shared" si="19"/>
        <v>4.8361632147327027E-2</v>
      </c>
      <c r="W83" s="24">
        <f t="shared" si="19"/>
        <v>4.8418387862074308E-2</v>
      </c>
      <c r="X83" s="24">
        <f t="shared" si="19"/>
        <v>4.8151553096979827E-2</v>
      </c>
      <c r="Y83" s="24">
        <f t="shared" si="19"/>
        <v>4.8529972118652509E-2</v>
      </c>
      <c r="Z83" s="24">
        <f t="shared" si="19"/>
        <v>4.7636441887547232E-2</v>
      </c>
      <c r="AA83" s="24">
        <f t="shared" si="13"/>
        <v>4.8237079385510473E-2</v>
      </c>
      <c r="AB83" s="24">
        <f>+PAM!Y56</f>
        <v>4.8241990041874239E-2</v>
      </c>
      <c r="AD83" s="24">
        <f t="shared" si="22"/>
        <v>0.45537496332370586</v>
      </c>
      <c r="AE83" s="24">
        <f t="shared" si="22"/>
        <v>0.45455186033916251</v>
      </c>
      <c r="AF83" s="24">
        <f t="shared" si="22"/>
        <v>0.44523398204884734</v>
      </c>
      <c r="AG83" s="24">
        <f t="shared" si="22"/>
        <v>0.45516222413856688</v>
      </c>
      <c r="AH83" s="24">
        <f t="shared" si="22"/>
        <v>0.44768969760333288</v>
      </c>
      <c r="AI83" s="24">
        <f t="shared" si="22"/>
        <v>0.44926325636596887</v>
      </c>
      <c r="AJ83" s="24">
        <f t="shared" si="22"/>
        <v>0.44476621229434099</v>
      </c>
      <c r="AK83" s="24">
        <f t="shared" si="22"/>
        <v>0.45011296331638584</v>
      </c>
      <c r="AL83" s="24">
        <f t="shared" si="22"/>
        <v>0.44396180627193038</v>
      </c>
      <c r="AM83" s="24">
        <f t="shared" si="22"/>
        <v>0.44783109313068814</v>
      </c>
      <c r="AN83" s="24">
        <f t="shared" si="22"/>
        <v>0.44851336335634273</v>
      </c>
      <c r="AO83" s="24">
        <f>+PAM!AV56</f>
        <v>0.44851460778925811</v>
      </c>
      <c r="AQ83" s="24">
        <f t="shared" si="14"/>
        <v>8.5657777723247008E-4</v>
      </c>
      <c r="AR83" s="24">
        <f t="shared" si="18"/>
        <v>7.543870193017721E-3</v>
      </c>
      <c r="AS83" s="35">
        <f t="shared" si="23"/>
        <v>44256</v>
      </c>
      <c r="AT83" s="19">
        <f t="shared" si="10"/>
        <v>445.4650031571793</v>
      </c>
      <c r="AU83" s="19">
        <f t="shared" si="11"/>
        <v>443.21975839802246</v>
      </c>
      <c r="AV83" s="53">
        <f t="shared" si="15"/>
        <v>2.2452447591569502E-2</v>
      </c>
      <c r="AW83" s="53">
        <f t="shared" ref="AW83:AW127" si="24">+($AT83/$AT$82)-($AU83/$AU$82)</f>
        <v>8.5657777723247008E-4</v>
      </c>
    </row>
    <row r="84" spans="4:49" x14ac:dyDescent="0.25">
      <c r="D84" s="38">
        <f>+PAM!A57</f>
        <v>44287</v>
      </c>
      <c r="E84" s="19" cm="1">
        <f t="array" ref="E84">+SUMPRODUCT($E$3:$P$3/100,PAM!$C57:$N57)/D$3*100</f>
        <v>462.83794732189989</v>
      </c>
      <c r="F84" s="19" cm="1">
        <f t="array" ref="F84">+SUMPRODUCT($E$4:$P$4/100,PAM!$C57:$N57)/D$4*100</f>
        <v>465.97995242353522</v>
      </c>
      <c r="G84" s="19" cm="1">
        <f t="array" ref="G84">+SUMPRODUCT($E$5:$P$5/100,PAM!$C57:$N57)/D$5*100</f>
        <v>462.11945390072236</v>
      </c>
      <c r="H84" s="19" cm="1">
        <f t="array" ref="H84">+SUMPRODUCT($E$6:$P$6/100,PAM!$C57:$N57)/D$6*100</f>
        <v>462.88019980796486</v>
      </c>
      <c r="I84" s="19" cm="1">
        <f t="array" ref="I84">+SUMPRODUCT($E$7:$P$7/100,PAM!$C57:$N57)/D$7*100</f>
        <v>463.75447464484074</v>
      </c>
      <c r="J84" s="19" cm="1">
        <f t="array" ref="J84">+SUMPRODUCT($E$8:$P$8/100,PAM!$C57:$N57)/D$8*100</f>
        <v>463.46942370091426</v>
      </c>
      <c r="K84" s="19" cm="1">
        <f t="array" ref="K84">+SUMPRODUCT($E$9:$P$9/100,PAM!$C57:$N57)/D$9*100</f>
        <v>463.58872387174398</v>
      </c>
      <c r="L84" s="19" cm="1">
        <f t="array" ref="L84">+SUMPRODUCT($E$10:$P$10/100,PAM!$C57:$N57)/D$10*100</f>
        <v>462.55666852149159</v>
      </c>
      <c r="M84" s="19" cm="1">
        <f t="array" ref="M84">+SUMPRODUCT($E$11:$P$11/100,PAM!$C57:$N57)/D$11*100</f>
        <v>460.70266595781214</v>
      </c>
      <c r="N84" s="19" cm="1">
        <f t="array" ref="N84">+SUMPRODUCT($E$12:$P$12/100,PAM!$C57:$N57)/D$12*100</f>
        <v>460.52208294444654</v>
      </c>
      <c r="O84" s="19" cm="1">
        <f t="array" ref="O84">+SUMPRODUCT(_xlfn.ANCHORARRAY($E$30)/100,$E84:$N84)/$D$14*100</f>
        <v>462.50577744999993</v>
      </c>
      <c r="Q84" s="24">
        <f t="shared" si="20"/>
        <v>3.8999571327920091E-2</v>
      </c>
      <c r="R84" s="24">
        <f t="shared" si="20"/>
        <v>3.9614928611752642E-2</v>
      </c>
      <c r="S84" s="24">
        <f t="shared" si="20"/>
        <v>3.9197485284832689E-2</v>
      </c>
      <c r="T84" s="24">
        <f t="shared" si="20"/>
        <v>3.9701648183288807E-2</v>
      </c>
      <c r="U84" s="24">
        <f t="shared" si="20"/>
        <v>3.9777170599928802E-2</v>
      </c>
      <c r="V84" s="24">
        <f t="shared" si="19"/>
        <v>3.9508460467742479E-2</v>
      </c>
      <c r="W84" s="24">
        <f t="shared" si="19"/>
        <v>3.9544257764908997E-2</v>
      </c>
      <c r="X84" s="24">
        <f t="shared" si="19"/>
        <v>4.0028288292129455E-2</v>
      </c>
      <c r="Y84" s="24">
        <f t="shared" si="19"/>
        <v>3.9765091735807223E-2</v>
      </c>
      <c r="Z84" s="24">
        <f t="shared" si="19"/>
        <v>3.9037800591205096E-2</v>
      </c>
      <c r="AA84" s="24">
        <f t="shared" si="13"/>
        <v>3.9544044619763241E-2</v>
      </c>
      <c r="AB84" s="24">
        <f>+PAM!Y57</f>
        <v>3.9540988912438957E-2</v>
      </c>
      <c r="AD84" s="24">
        <f t="shared" si="22"/>
        <v>0.48537369033834454</v>
      </c>
      <c r="AE84" s="24">
        <f t="shared" si="22"/>
        <v>0.4873277593815315</v>
      </c>
      <c r="AF84" s="24">
        <f t="shared" si="22"/>
        <v>0.47922246815864233</v>
      </c>
      <c r="AG84" s="24">
        <f t="shared" si="22"/>
        <v>0.48943847823078146</v>
      </c>
      <c r="AH84" s="24">
        <f t="shared" si="22"/>
        <v>0.48339898028923312</v>
      </c>
      <c r="AI84" s="24">
        <f t="shared" si="22"/>
        <v>0.48424969399347906</v>
      </c>
      <c r="AJ84" s="24">
        <f t="shared" si="22"/>
        <v>0.48081833501126892</v>
      </c>
      <c r="AK84" s="24">
        <f t="shared" si="22"/>
        <v>0.48673174000234631</v>
      </c>
      <c r="AL84" s="24">
        <f t="shared" si="22"/>
        <v>0.48161782211908299</v>
      </c>
      <c r="AM84" s="24">
        <f t="shared" si="22"/>
        <v>0.48432051047054836</v>
      </c>
      <c r="AN84" s="24">
        <f t="shared" si="22"/>
        <v>0.48400901795942608</v>
      </c>
      <c r="AO84" s="24">
        <f>+PAM!AV57</f>
        <v>0.48400739652897062</v>
      </c>
      <c r="AQ84" s="24">
        <f t="shared" si="14"/>
        <v>-3.8229263285005644E-5</v>
      </c>
      <c r="AR84" s="24">
        <f t="shared" si="18"/>
        <v>1.0531798677961834E-3</v>
      </c>
      <c r="AS84" s="35">
        <f t="shared" si="23"/>
        <v>44287</v>
      </c>
      <c r="AT84" s="19">
        <f t="shared" si="10"/>
        <v>462.83794732189989</v>
      </c>
      <c r="AU84" s="19">
        <f t="shared" si="11"/>
        <v>460.52208294444654</v>
      </c>
      <c r="AV84" s="53">
        <f t="shared" si="15"/>
        <v>2.3158643774534582E-2</v>
      </c>
      <c r="AW84" s="53">
        <f t="shared" si="24"/>
        <v>8.4993357398976954E-4</v>
      </c>
    </row>
    <row r="85" spans="4:49" x14ac:dyDescent="0.25">
      <c r="D85" s="38">
        <f>+PAM!A58</f>
        <v>44317</v>
      </c>
      <c r="E85" s="19" cm="1">
        <f t="array" ref="E85">+SUMPRODUCT($E$3:$P$3/100,PAM!$C58:$N58)/D$3*100</f>
        <v>477.17432109480546</v>
      </c>
      <c r="F85" s="19" cm="1">
        <f t="array" ref="F85">+SUMPRODUCT($E$4:$P$4/100,PAM!$C58:$N58)/D$4*100</f>
        <v>480.80160283301041</v>
      </c>
      <c r="G85" s="19" cm="1">
        <f t="array" ref="G85">+SUMPRODUCT($E$5:$P$5/100,PAM!$C58:$N58)/D$5*100</f>
        <v>476.68219835747374</v>
      </c>
      <c r="H85" s="19" cm="1">
        <f t="array" ref="H85">+SUMPRODUCT($E$6:$P$6/100,PAM!$C58:$N58)/D$6*100</f>
        <v>477.67574175964887</v>
      </c>
      <c r="I85" s="19" cm="1">
        <f t="array" ref="I85">+SUMPRODUCT($E$7:$P$7/100,PAM!$C58:$N58)/D$7*100</f>
        <v>478.76476421024989</v>
      </c>
      <c r="J85" s="19" cm="1">
        <f t="array" ref="J85">+SUMPRODUCT($E$8:$P$8/100,PAM!$C58:$N58)/D$8*100</f>
        <v>478.39755073557944</v>
      </c>
      <c r="K85" s="19" cm="1">
        <f t="array" ref="K85">+SUMPRODUCT($E$9:$P$9/100,PAM!$C58:$N58)/D$9*100</f>
        <v>478.72209666106767</v>
      </c>
      <c r="L85" s="19" cm="1">
        <f t="array" ref="L85">+SUMPRODUCT($E$10:$P$10/100,PAM!$C58:$N58)/D$10*100</f>
        <v>477.61286231477112</v>
      </c>
      <c r="M85" s="19" cm="1">
        <f t="array" ref="M85">+SUMPRODUCT($E$11:$P$11/100,PAM!$C58:$N58)/D$11*100</f>
        <v>475.74190912643689</v>
      </c>
      <c r="N85" s="19" cm="1">
        <f t="array" ref="N85">+SUMPRODUCT($E$12:$P$12/100,PAM!$C58:$N58)/D$12*100</f>
        <v>475.59604539513913</v>
      </c>
      <c r="O85" s="19" cm="1">
        <f t="array" ref="O85">+SUMPRODUCT(_xlfn.ANCHORARRAY($E$30)/100,$E85:$N85)/$D$14*100</f>
        <v>477.4458588</v>
      </c>
      <c r="Q85" s="24">
        <f t="shared" si="20"/>
        <v>3.0974931627494096E-2</v>
      </c>
      <c r="R85" s="24">
        <f t="shared" si="20"/>
        <v>3.1807485134046187E-2</v>
      </c>
      <c r="S85" s="24">
        <f t="shared" si="20"/>
        <v>3.1512943966820917E-2</v>
      </c>
      <c r="T85" s="24">
        <f t="shared" si="20"/>
        <v>3.1964084784404712E-2</v>
      </c>
      <c r="U85" s="24">
        <f t="shared" si="20"/>
        <v>3.2366888916607328E-2</v>
      </c>
      <c r="V85" s="24">
        <f t="shared" si="19"/>
        <v>3.2209518624681799E-2</v>
      </c>
      <c r="W85" s="24">
        <f t="shared" si="19"/>
        <v>3.2643962223529943E-2</v>
      </c>
      <c r="X85" s="24">
        <f t="shared" si="19"/>
        <v>3.2549944294187672E-2</v>
      </c>
      <c r="Y85" s="24">
        <f t="shared" si="19"/>
        <v>3.2644141829216045E-2</v>
      </c>
      <c r="Z85" s="24">
        <f t="shared" si="19"/>
        <v>3.2732333603448405E-2</v>
      </c>
      <c r="AA85" s="24">
        <f t="shared" si="13"/>
        <v>3.2302475079060367E-2</v>
      </c>
      <c r="AB85" s="24">
        <f>+PAM!Y58</f>
        <v>3.2301467680478479E-2</v>
      </c>
      <c r="AD85" s="24">
        <f t="shared" si="22"/>
        <v>0.50870399858886306</v>
      </c>
      <c r="AE85" s="24">
        <f t="shared" si="22"/>
        <v>0.51131745346571855</v>
      </c>
      <c r="AF85" s="24">
        <f t="shared" si="22"/>
        <v>0.50322083971980947</v>
      </c>
      <c r="AG85" s="24">
        <f t="shared" si="22"/>
        <v>0.51301456093749565</v>
      </c>
      <c r="AH85" s="24">
        <f t="shared" si="22"/>
        <v>0.50811213326811533</v>
      </c>
      <c r="AI85" s="24">
        <f t="shared" si="22"/>
        <v>0.5086356860091521</v>
      </c>
      <c r="AJ85" s="24">
        <f t="shared" si="22"/>
        <v>0.50626718234855295</v>
      </c>
      <c r="AK85" s="24">
        <f t="shared" si="22"/>
        <v>0.51080802431022687</v>
      </c>
      <c r="AL85" s="24">
        <f t="shared" si="22"/>
        <v>0.50638976538477265</v>
      </c>
      <c r="AM85" s="24">
        <f t="shared" si="22"/>
        <v>0.50871049854648875</v>
      </c>
      <c r="AN85" s="24">
        <f t="shared" si="22"/>
        <v>0.50839262491738646</v>
      </c>
      <c r="AO85" s="24">
        <f>+PAM!AV58</f>
        <v>0.50839173299617291</v>
      </c>
      <c r="AQ85" s="24">
        <f t="shared" si="14"/>
        <v>-1.7574019759543091E-3</v>
      </c>
      <c r="AR85" s="24">
        <f t="shared" si="18"/>
        <v>-6.4999576256941083E-6</v>
      </c>
      <c r="AS85" s="35">
        <f t="shared" si="23"/>
        <v>44317</v>
      </c>
      <c r="AT85" s="19">
        <f t="shared" si="10"/>
        <v>477.17432109480546</v>
      </c>
      <c r="AU85" s="19">
        <f t="shared" si="11"/>
        <v>475.59604539513913</v>
      </c>
      <c r="AV85" s="53">
        <f t="shared" si="15"/>
        <v>1.5782756996664205E-2</v>
      </c>
      <c r="AW85" s="53">
        <f t="shared" si="24"/>
        <v>-1.0367313558541369E-3</v>
      </c>
    </row>
    <row r="86" spans="4:49" x14ac:dyDescent="0.25">
      <c r="D86" s="38">
        <f>+PAM!A59</f>
        <v>44348</v>
      </c>
      <c r="E86" s="19" cm="1">
        <f t="array" ref="E86">+SUMPRODUCT($E$3:$P$3/100,PAM!$C59:$N59)/D$3*100</f>
        <v>492.37548738336534</v>
      </c>
      <c r="F86" s="19" cm="1">
        <f t="array" ref="F86">+SUMPRODUCT($E$4:$P$4/100,PAM!$C59:$N59)/D$4*100</f>
        <v>496.21740533570187</v>
      </c>
      <c r="G86" s="19" cm="1">
        <f t="array" ref="G86">+SUMPRODUCT($E$5:$P$5/100,PAM!$C59:$N59)/D$5*100</f>
        <v>492.04647085495469</v>
      </c>
      <c r="H86" s="19" cm="1">
        <f t="array" ref="H86">+SUMPRODUCT($E$6:$P$6/100,PAM!$C59:$N59)/D$6*100</f>
        <v>493.13085268828729</v>
      </c>
      <c r="I86" s="19" cm="1">
        <f t="array" ref="I86">+SUMPRODUCT($E$7:$P$7/100,PAM!$C59:$N59)/D$7*100</f>
        <v>494.39550484425132</v>
      </c>
      <c r="J86" s="19" cm="1">
        <f t="array" ref="J86">+SUMPRODUCT($E$8:$P$8/100,PAM!$C59:$N59)/D$8*100</f>
        <v>493.87394437260389</v>
      </c>
      <c r="K86" s="19" cm="1">
        <f t="array" ref="K86">+SUMPRODUCT($E$9:$P$9/100,PAM!$C59:$N59)/D$9*100</f>
        <v>494.2191113839695</v>
      </c>
      <c r="L86" s="19" cm="1">
        <f t="array" ref="L86">+SUMPRODUCT($E$10:$P$10/100,PAM!$C59:$N59)/D$10*100</f>
        <v>493.13095859005438</v>
      </c>
      <c r="M86" s="19" cm="1">
        <f t="array" ref="M86">+SUMPRODUCT($E$11:$P$11/100,PAM!$C59:$N59)/D$11*100</f>
        <v>491.28582169759216</v>
      </c>
      <c r="N86" s="19" cm="1">
        <f t="array" ref="N86">+SUMPRODUCT($E$12:$P$12/100,PAM!$C59:$N59)/D$12*100</f>
        <v>491.08808005354024</v>
      </c>
      <c r="O86" s="19" cm="1">
        <f t="array" ref="O86">+SUMPRODUCT(_xlfn.ANCHORARRAY($E$30)/100,$E86:$N86)/$D$14*100</f>
        <v>492.92957558000001</v>
      </c>
      <c r="Q86" s="24">
        <f t="shared" si="20"/>
        <v>3.1856631039329786E-2</v>
      </c>
      <c r="R86" s="24">
        <f t="shared" si="20"/>
        <v>3.2062710298504493E-2</v>
      </c>
      <c r="S86" s="24">
        <f t="shared" si="20"/>
        <v>3.2231689268914065E-2</v>
      </c>
      <c r="T86" s="24">
        <f t="shared" si="20"/>
        <v>3.2354816411034992E-2</v>
      </c>
      <c r="U86" s="24">
        <f t="shared" si="20"/>
        <v>3.2648059762261816E-2</v>
      </c>
      <c r="V86" s="24">
        <f t="shared" si="19"/>
        <v>3.235048677240937E-2</v>
      </c>
      <c r="W86" s="24">
        <f t="shared" si="19"/>
        <v>3.2371630286106567E-2</v>
      </c>
      <c r="X86" s="24">
        <f t="shared" si="19"/>
        <v>3.2490951353516984E-2</v>
      </c>
      <c r="Y86" s="24">
        <f t="shared" si="19"/>
        <v>3.2672994060366056E-2</v>
      </c>
      <c r="Z86" s="24">
        <f t="shared" si="19"/>
        <v>3.2573934977802255E-2</v>
      </c>
      <c r="AA86" s="24">
        <f t="shared" si="13"/>
        <v>3.2430309101258992E-2</v>
      </c>
      <c r="AB86" s="24">
        <f>+PAM!Y59</f>
        <v>3.2431176875069578E-2</v>
      </c>
      <c r="AD86" s="24">
        <f t="shared" si="22"/>
        <v>0.52197294791294402</v>
      </c>
      <c r="AE86" s="24">
        <f t="shared" si="22"/>
        <v>0.52379963962884313</v>
      </c>
      <c r="AF86" s="24">
        <f t="shared" si="22"/>
        <v>0.51593956399245755</v>
      </c>
      <c r="AG86" s="24">
        <f t="shared" si="22"/>
        <v>0.52360520316166559</v>
      </c>
      <c r="AH86" s="24">
        <f t="shared" si="22"/>
        <v>0.51950218514722368</v>
      </c>
      <c r="AI86" s="24">
        <f t="shared" si="22"/>
        <v>0.51965962110329555</v>
      </c>
      <c r="AJ86" s="24">
        <f t="shared" si="22"/>
        <v>0.5177860573002222</v>
      </c>
      <c r="AK86" s="24">
        <f t="shared" si="22"/>
        <v>0.52065814466700067</v>
      </c>
      <c r="AL86" s="24">
        <f t="shared" si="22"/>
        <v>0.51619205435186433</v>
      </c>
      <c r="AM86" s="24">
        <f t="shared" si="22"/>
        <v>0.51622658590940218</v>
      </c>
      <c r="AN86" s="24">
        <f t="shared" si="22"/>
        <v>0.51893047960698357</v>
      </c>
      <c r="AO86" s="24">
        <f>+PAM!AV59</f>
        <v>0.5189311347464407</v>
      </c>
      <c r="AQ86" s="24">
        <f t="shared" si="14"/>
        <v>-7.1730393847246887E-4</v>
      </c>
      <c r="AR86" s="24">
        <f t="shared" si="18"/>
        <v>5.7463620035418383E-3</v>
      </c>
      <c r="AS86" s="35">
        <f t="shared" si="23"/>
        <v>44348</v>
      </c>
      <c r="AT86" s="19">
        <f t="shared" si="10"/>
        <v>492.37548738336534</v>
      </c>
      <c r="AU86" s="19">
        <f t="shared" si="11"/>
        <v>491.08808005354024</v>
      </c>
      <c r="AV86" s="53">
        <f t="shared" si="15"/>
        <v>1.2874073298251965E-2</v>
      </c>
      <c r="AW86" s="53">
        <f t="shared" si="24"/>
        <v>-1.8761254734656063E-3</v>
      </c>
    </row>
    <row r="87" spans="4:49" x14ac:dyDescent="0.25">
      <c r="D87" s="38">
        <f>+PAM!A60</f>
        <v>44378</v>
      </c>
      <c r="E87" s="19" cm="1">
        <f t="array" ref="E87">+SUMPRODUCT($E$3:$P$3/100,PAM!$C60:$N60)/D$3*100</f>
        <v>506.41073134930616</v>
      </c>
      <c r="F87" s="19" cm="1">
        <f t="array" ref="F87">+SUMPRODUCT($E$4:$P$4/100,PAM!$C60:$N60)/D$4*100</f>
        <v>510.41991608567162</v>
      </c>
      <c r="G87" s="19" cm="1">
        <f t="array" ref="G87">+SUMPRODUCT($E$5:$P$5/100,PAM!$C60:$N60)/D$5*100</f>
        <v>505.96845033254584</v>
      </c>
      <c r="H87" s="19" cm="1">
        <f t="array" ref="H87">+SUMPRODUCT($E$6:$P$6/100,PAM!$C60:$N60)/D$6*100</f>
        <v>507.03879375813352</v>
      </c>
      <c r="I87" s="19" cm="1">
        <f t="array" ref="I87">+SUMPRODUCT($E$7:$P$7/100,PAM!$C60:$N60)/D$7*100</f>
        <v>508.67046223290373</v>
      </c>
      <c r="J87" s="19" cm="1">
        <f t="array" ref="J87">+SUMPRODUCT($E$8:$P$8/100,PAM!$C60:$N60)/D$8*100</f>
        <v>508.03603363054339</v>
      </c>
      <c r="K87" s="19" cm="1">
        <f t="array" ref="K87">+SUMPRODUCT($E$9:$P$9/100,PAM!$C60:$N60)/D$9*100</f>
        <v>508.51565397703939</v>
      </c>
      <c r="L87" s="19" cm="1">
        <f t="array" ref="L87">+SUMPRODUCT($E$10:$P$10/100,PAM!$C60:$N60)/D$10*100</f>
        <v>507.16632472819504</v>
      </c>
      <c r="M87" s="19" cm="1">
        <f t="array" ref="M87">+SUMPRODUCT($E$11:$P$11/100,PAM!$C60:$N60)/D$11*100</f>
        <v>505.51696981849193</v>
      </c>
      <c r="N87" s="19" cm="1">
        <f t="array" ref="N87">+SUMPRODUCT($E$12:$P$12/100,PAM!$C60:$N60)/D$12*100</f>
        <v>505.14936059651757</v>
      </c>
      <c r="O87" s="19" cm="1">
        <f t="array" ref="O87">+SUMPRODUCT(_xlfn.ANCHORARRAY($E$30)/100,$E87:$N87)/$D$14*100</f>
        <v>507.05484099999995</v>
      </c>
      <c r="Q87" s="24">
        <f t="shared" si="20"/>
        <v>2.8505163895401031E-2</v>
      </c>
      <c r="R87" s="24">
        <f t="shared" si="20"/>
        <v>2.8621548936522023E-2</v>
      </c>
      <c r="S87" s="24">
        <f t="shared" si="20"/>
        <v>2.8294033800102314E-2</v>
      </c>
      <c r="T87" s="24">
        <f t="shared" si="20"/>
        <v>2.8203348044494758E-2</v>
      </c>
      <c r="U87" s="24">
        <f t="shared" si="20"/>
        <v>2.8873558211556682E-2</v>
      </c>
      <c r="V87" s="24">
        <f t="shared" si="19"/>
        <v>2.8675514104981703E-2</v>
      </c>
      <c r="W87" s="24">
        <f t="shared" si="19"/>
        <v>2.8927538947320475E-2</v>
      </c>
      <c r="X87" s="24">
        <f t="shared" si="19"/>
        <v>2.846174204570362E-2</v>
      </c>
      <c r="Y87" s="24">
        <f t="shared" si="19"/>
        <v>2.8967145991971366E-2</v>
      </c>
      <c r="Z87" s="24">
        <f t="shared" si="19"/>
        <v>2.8632909480198254E-2</v>
      </c>
      <c r="AA87" s="24">
        <f t="shared" si="13"/>
        <v>2.8655747432845047E-2</v>
      </c>
      <c r="AB87" s="24">
        <f>+PAM!Y60</f>
        <v>2.865666252137733E-2</v>
      </c>
      <c r="AD87" s="24">
        <f t="shared" si="22"/>
        <v>0.5346009234755229</v>
      </c>
      <c r="AE87" s="24">
        <f t="shared" si="22"/>
        <v>0.53599019831684847</v>
      </c>
      <c r="AF87" s="24">
        <f t="shared" si="22"/>
        <v>0.52789849910934739</v>
      </c>
      <c r="AG87" s="24">
        <f t="shared" si="22"/>
        <v>0.53418367321129256</v>
      </c>
      <c r="AH87" s="24">
        <f t="shared" si="22"/>
        <v>0.53133319336616514</v>
      </c>
      <c r="AI87" s="24">
        <f t="shared" si="22"/>
        <v>0.53091894060993461</v>
      </c>
      <c r="AJ87" s="24">
        <f t="shared" si="22"/>
        <v>0.52971669894066786</v>
      </c>
      <c r="AK87" s="24">
        <f t="shared" si="22"/>
        <v>0.53086953438092199</v>
      </c>
      <c r="AL87" s="24">
        <f t="shared" si="22"/>
        <v>0.52709502956447096</v>
      </c>
      <c r="AM87" s="24">
        <f t="shared" si="22"/>
        <v>0.52476292075756925</v>
      </c>
      <c r="AN87" s="24">
        <f t="shared" si="22"/>
        <v>0.52983821152158472</v>
      </c>
      <c r="AO87" s="24">
        <f>+PAM!AV60</f>
        <v>0.5298402831981015</v>
      </c>
      <c r="AQ87" s="24">
        <f t="shared" si="14"/>
        <v>-1.2774558479722309E-4</v>
      </c>
      <c r="AR87" s="24">
        <f t="shared" si="18"/>
        <v>9.8380027179536533E-3</v>
      </c>
      <c r="AS87" s="35">
        <f t="shared" si="23"/>
        <v>44378</v>
      </c>
      <c r="AT87" s="19">
        <f t="shared" si="10"/>
        <v>506.41073134930616</v>
      </c>
      <c r="AU87" s="19">
        <f t="shared" si="11"/>
        <v>505.14936059651757</v>
      </c>
      <c r="AV87" s="53">
        <f t="shared" si="15"/>
        <v>1.2613707527887819E-2</v>
      </c>
      <c r="AW87" s="53">
        <f t="shared" si="24"/>
        <v>-2.0778895854018931E-3</v>
      </c>
    </row>
    <row r="88" spans="4:49" x14ac:dyDescent="0.25">
      <c r="D88" s="38">
        <f>+PAM!A61</f>
        <v>44409</v>
      </c>
      <c r="E88" s="19" cm="1">
        <f t="array" ref="E88">+SUMPRODUCT($E$3:$P$3/100,PAM!$C61:$N61)/D$3*100</f>
        <v>516.47287508345073</v>
      </c>
      <c r="F88" s="19" cm="1">
        <f t="array" ref="F88">+SUMPRODUCT($E$4:$P$4/100,PAM!$C61:$N61)/D$4*100</f>
        <v>520.8638094714662</v>
      </c>
      <c r="G88" s="19" cm="1">
        <f t="array" ref="G88">+SUMPRODUCT($E$5:$P$5/100,PAM!$C61:$N61)/D$5*100</f>
        <v>516.33685931725574</v>
      </c>
      <c r="H88" s="19" cm="1">
        <f t="array" ref="H88">+SUMPRODUCT($E$6:$P$6/100,PAM!$C61:$N61)/D$6*100</f>
        <v>518.09486977158906</v>
      </c>
      <c r="I88" s="19" cm="1">
        <f t="array" ref="I88">+SUMPRODUCT($E$7:$P$7/100,PAM!$C61:$N61)/D$7*100</f>
        <v>519.89751907831533</v>
      </c>
      <c r="J88" s="19" cm="1">
        <f t="array" ref="J88">+SUMPRODUCT($E$8:$P$8/100,PAM!$C61:$N61)/D$8*100</f>
        <v>519.27905820656827</v>
      </c>
      <c r="K88" s="19" cm="1">
        <f t="array" ref="K88">+SUMPRODUCT($E$9:$P$9/100,PAM!$C61:$N61)/D$9*100</f>
        <v>519.90367210550653</v>
      </c>
      <c r="L88" s="19" cm="1">
        <f t="array" ref="L88">+SUMPRODUCT($E$10:$P$10/100,PAM!$C61:$N61)/D$10*100</f>
        <v>518.89074086736127</v>
      </c>
      <c r="M88" s="19" cm="1">
        <f t="array" ref="M88">+SUMPRODUCT($E$11:$P$11/100,PAM!$C61:$N61)/D$11*100</f>
        <v>517.63881805255494</v>
      </c>
      <c r="N88" s="19" cm="1">
        <f t="array" ref="N88">+SUMPRODUCT($E$12:$P$12/100,PAM!$C61:$N61)/D$12*100</f>
        <v>517.78179265850122</v>
      </c>
      <c r="O88" s="19" cm="1">
        <f t="array" ref="O88">+SUMPRODUCT(_xlfn.ANCHORARRAY($E$30)/100,$E88:$N88)/$D$14*100</f>
        <v>518.53094530999999</v>
      </c>
      <c r="Q88" s="24">
        <f t="shared" si="20"/>
        <v>1.9869531017509212E-2</v>
      </c>
      <c r="R88" s="24">
        <f t="shared" si="20"/>
        <v>2.046137514752E-2</v>
      </c>
      <c r="S88" s="24">
        <f t="shared" si="20"/>
        <v>2.0492204559187988E-2</v>
      </c>
      <c r="T88" s="24">
        <f t="shared" si="20"/>
        <v>2.1805187590300035E-2</v>
      </c>
      <c r="U88" s="24">
        <f t="shared" si="20"/>
        <v>2.2071375633113011E-2</v>
      </c>
      <c r="V88" s="24">
        <f t="shared" si="19"/>
        <v>2.2130368382887289E-2</v>
      </c>
      <c r="W88" s="24">
        <f t="shared" si="19"/>
        <v>2.2394626476889723E-2</v>
      </c>
      <c r="X88" s="24">
        <f t="shared" si="19"/>
        <v>2.3117497293318356E-2</v>
      </c>
      <c r="Y88" s="24">
        <f t="shared" si="19"/>
        <v>2.3979112389472146E-2</v>
      </c>
      <c r="Z88" s="24">
        <f t="shared" si="19"/>
        <v>2.5007320700290103E-2</v>
      </c>
      <c r="AA88" s="24">
        <f t="shared" si="13"/>
        <v>2.2632866076906399E-2</v>
      </c>
      <c r="AB88" s="24">
        <f>+PAM!Y61</f>
        <v>2.263523047907845E-2</v>
      </c>
      <c r="AD88" s="24">
        <f t="shared" si="22"/>
        <v>0.52327245340767981</v>
      </c>
      <c r="AE88" s="24">
        <f t="shared" si="22"/>
        <v>0.52597366664336209</v>
      </c>
      <c r="AF88" s="24">
        <f t="shared" si="22"/>
        <v>0.51893506277026136</v>
      </c>
      <c r="AG88" s="24">
        <f t="shared" si="22"/>
        <v>0.52708431908944942</v>
      </c>
      <c r="AH88" s="24">
        <f t="shared" si="22"/>
        <v>0.52524505781810782</v>
      </c>
      <c r="AI88" s="24">
        <f t="shared" si="22"/>
        <v>0.52447950104781449</v>
      </c>
      <c r="AJ88" s="24">
        <f t="shared" si="22"/>
        <v>0.52412462194265852</v>
      </c>
      <c r="AK88" s="24">
        <f t="shared" si="22"/>
        <v>0.5261329020397647</v>
      </c>
      <c r="AL88" s="24">
        <f t="shared" si="22"/>
        <v>0.52459775668569386</v>
      </c>
      <c r="AM88" s="24">
        <f t="shared" si="22"/>
        <v>0.52318391900055428</v>
      </c>
      <c r="AN88" s="24">
        <f t="shared" si="22"/>
        <v>0.52437515451868633</v>
      </c>
      <c r="AO88" s="24">
        <f>+PAM!AV61</f>
        <v>0.52438124524119623</v>
      </c>
      <c r="AQ88" s="24">
        <f t="shared" si="14"/>
        <v>-5.1377896827808911E-3</v>
      </c>
      <c r="AR88" s="24">
        <f t="shared" si="18"/>
        <v>8.8534407125528958E-5</v>
      </c>
      <c r="AS88" s="35">
        <f t="shared" si="23"/>
        <v>44409</v>
      </c>
      <c r="AT88" s="19">
        <f t="shared" si="10"/>
        <v>516.47287508345073</v>
      </c>
      <c r="AU88" s="19">
        <f t="shared" si="11"/>
        <v>517.78179265850122</v>
      </c>
      <c r="AV88" s="53">
        <f t="shared" si="15"/>
        <v>-1.3089175750502946E-2</v>
      </c>
      <c r="AW88" s="53">
        <f t="shared" si="24"/>
        <v>-8.2537955419157427E-3</v>
      </c>
    </row>
    <row r="89" spans="4:49" x14ac:dyDescent="0.25">
      <c r="D89" s="38">
        <f>+PAM!A62</f>
        <v>44440</v>
      </c>
      <c r="E89" s="19" cm="1">
        <f t="array" ref="E89">+SUMPRODUCT($E$3:$P$3/100,PAM!$C62:$N62)/D$3*100</f>
        <v>533.70802468769728</v>
      </c>
      <c r="F89" s="19" cm="1">
        <f t="array" ref="F89">+SUMPRODUCT($E$4:$P$4/100,PAM!$C62:$N62)/D$4*100</f>
        <v>538.28035270239877</v>
      </c>
      <c r="G89" s="19" cm="1">
        <f t="array" ref="G89">+SUMPRODUCT($E$5:$P$5/100,PAM!$C62:$N62)/D$5*100</f>
        <v>533.55908283265842</v>
      </c>
      <c r="H89" s="19" cm="1">
        <f t="array" ref="H89">+SUMPRODUCT($E$6:$P$6/100,PAM!$C62:$N62)/D$6*100</f>
        <v>535.79701693126685</v>
      </c>
      <c r="I89" s="19" cm="1">
        <f t="array" ref="I89">+SUMPRODUCT($E$7:$P$7/100,PAM!$C62:$N62)/D$7*100</f>
        <v>537.64401343361419</v>
      </c>
      <c r="J89" s="19" cm="1">
        <f t="array" ref="J89">+SUMPRODUCT($E$8:$P$8/100,PAM!$C62:$N62)/D$8*100</f>
        <v>536.902280671423</v>
      </c>
      <c r="K89" s="19" cm="1">
        <f t="array" ref="K89">+SUMPRODUCT($E$9:$P$9/100,PAM!$C62:$N62)/D$9*100</f>
        <v>537.4583981670612</v>
      </c>
      <c r="L89" s="19" cm="1">
        <f t="array" ref="L89">+SUMPRODUCT($E$10:$P$10/100,PAM!$C62:$N62)/D$10*100</f>
        <v>536.6012165579383</v>
      </c>
      <c r="M89" s="19" cm="1">
        <f t="array" ref="M89">+SUMPRODUCT($E$11:$P$11/100,PAM!$C62:$N62)/D$11*100</f>
        <v>535.50199851080527</v>
      </c>
      <c r="N89" s="19" cm="1">
        <f t="array" ref="N89">+SUMPRODUCT($E$12:$P$12/100,PAM!$C62:$N62)/D$12*100</f>
        <v>535.81004451808633</v>
      </c>
      <c r="O89" s="19" cm="1">
        <f t="array" ref="O89">+SUMPRODUCT(_xlfn.ANCHORARRAY($E$30)/100,$E89:$N89)/$D$14*100</f>
        <v>536.2124149</v>
      </c>
      <c r="Q89" s="24">
        <f t="shared" si="20"/>
        <v>3.3370870835107702E-2</v>
      </c>
      <c r="R89" s="24">
        <f t="shared" si="20"/>
        <v>3.3437806417392579E-2</v>
      </c>
      <c r="S89" s="24">
        <f t="shared" si="20"/>
        <v>3.335462732251071E-2</v>
      </c>
      <c r="T89" s="24">
        <f t="shared" si="20"/>
        <v>3.4167771565624783E-2</v>
      </c>
      <c r="U89" s="24">
        <f t="shared" si="20"/>
        <v>3.4134600962820949E-2</v>
      </c>
      <c r="V89" s="24">
        <f t="shared" si="19"/>
        <v>3.3937864788385674E-2</v>
      </c>
      <c r="W89" s="24">
        <f t="shared" si="19"/>
        <v>3.3765343473073584E-2</v>
      </c>
      <c r="X89" s="24">
        <f t="shared" si="19"/>
        <v>3.4131415914210983E-2</v>
      </c>
      <c r="Y89" s="24">
        <f t="shared" si="19"/>
        <v>3.4508966165742061E-2</v>
      </c>
      <c r="Z89" s="24">
        <f t="shared" si="19"/>
        <v>3.4818242192373727E-2</v>
      </c>
      <c r="AA89" s="24">
        <f t="shared" si="13"/>
        <v>3.4099159847498228E-2</v>
      </c>
      <c r="AB89" s="24">
        <f>+PAM!Y62</f>
        <v>3.4100113397051768E-2</v>
      </c>
      <c r="AD89" s="24">
        <f t="shared" si="22"/>
        <v>0.52988923272539612</v>
      </c>
      <c r="AE89" s="24">
        <f t="shared" si="22"/>
        <v>0.53204203063269961</v>
      </c>
      <c r="AF89" s="24">
        <f t="shared" si="22"/>
        <v>0.52553638419394133</v>
      </c>
      <c r="AG89" s="24">
        <f t="shared" si="22"/>
        <v>0.5344881842095055</v>
      </c>
      <c r="AH89" s="24">
        <f t="shared" si="22"/>
        <v>0.53212924815128981</v>
      </c>
      <c r="AI89" s="24">
        <f t="shared" si="22"/>
        <v>0.53162135547524159</v>
      </c>
      <c r="AJ89" s="24">
        <f t="shared" si="22"/>
        <v>0.53095748159038325</v>
      </c>
      <c r="AK89" s="24">
        <f t="shared" si="22"/>
        <v>0.5336717488127305</v>
      </c>
      <c r="AL89" s="24">
        <f t="shared" si="22"/>
        <v>0.53267353311633237</v>
      </c>
      <c r="AM89" s="24">
        <f t="shared" si="22"/>
        <v>0.53249786267002142</v>
      </c>
      <c r="AN89" s="24">
        <f t="shared" si="22"/>
        <v>0.53186987679699427</v>
      </c>
      <c r="AO89" s="24">
        <f>+PAM!AV62</f>
        <v>0.53187805860523341</v>
      </c>
      <c r="AQ89" s="24">
        <f t="shared" si="14"/>
        <v>-1.4473713572660252E-3</v>
      </c>
      <c r="AR89" s="24">
        <f t="shared" si="18"/>
        <v>-2.6086299446252958E-3</v>
      </c>
      <c r="AS89" s="35">
        <f t="shared" si="23"/>
        <v>44440</v>
      </c>
      <c r="AT89" s="19">
        <f t="shared" si="10"/>
        <v>533.70802468769728</v>
      </c>
      <c r="AU89" s="19">
        <f t="shared" si="11"/>
        <v>535.81004451808633</v>
      </c>
      <c r="AV89" s="53">
        <f t="shared" si="15"/>
        <v>-2.1020198303888904E-2</v>
      </c>
      <c r="AW89" s="53">
        <f t="shared" si="24"/>
        <v>-1.0300638382645166E-2</v>
      </c>
    </row>
    <row r="90" spans="4:49" x14ac:dyDescent="0.25">
      <c r="D90" s="38">
        <f>+PAM!A63</f>
        <v>44470</v>
      </c>
      <c r="E90" s="19" cm="1">
        <f t="array" ref="E90">+SUMPRODUCT($E$3:$P$3/100,PAM!$C63:$N63)/D$3*100</f>
        <v>551.86265608702149</v>
      </c>
      <c r="F90" s="19" cm="1">
        <f t="array" ref="F90">+SUMPRODUCT($E$4:$P$4/100,PAM!$C63:$N63)/D$4*100</f>
        <v>556.59571817463529</v>
      </c>
      <c r="G90" s="19" cm="1">
        <f t="array" ref="G90">+SUMPRODUCT($E$5:$P$5/100,PAM!$C63:$N63)/D$5*100</f>
        <v>551.49630308807082</v>
      </c>
      <c r="H90" s="19" cm="1">
        <f t="array" ref="H90">+SUMPRODUCT($E$6:$P$6/100,PAM!$C63:$N63)/D$6*100</f>
        <v>554.07706382497361</v>
      </c>
      <c r="I90" s="19" cm="1">
        <f t="array" ref="I90">+SUMPRODUCT($E$7:$P$7/100,PAM!$C63:$N63)/D$7*100</f>
        <v>556.06232174936963</v>
      </c>
      <c r="J90" s="19" cm="1">
        <f t="array" ref="J90">+SUMPRODUCT($E$8:$P$8/100,PAM!$C63:$N63)/D$8*100</f>
        <v>555.16379508630166</v>
      </c>
      <c r="K90" s="19" cm="1">
        <f t="array" ref="K90">+SUMPRODUCT($E$9:$P$9/100,PAM!$C63:$N63)/D$9*100</f>
        <v>555.69380751808251</v>
      </c>
      <c r="L90" s="19" cm="1">
        <f t="array" ref="L90">+SUMPRODUCT($E$10:$P$10/100,PAM!$C63:$N63)/D$10*100</f>
        <v>554.78604753937248</v>
      </c>
      <c r="M90" s="19" cm="1">
        <f t="array" ref="M90">+SUMPRODUCT($E$11:$P$11/100,PAM!$C63:$N63)/D$11*100</f>
        <v>553.80355213266944</v>
      </c>
      <c r="N90" s="19" cm="1">
        <f t="array" ref="N90">+SUMPRODUCT($E$12:$P$12/100,PAM!$C63:$N63)/D$12*100</f>
        <v>553.98928587546129</v>
      </c>
      <c r="O90" s="19" cm="1">
        <f t="array" ref="O90">+SUMPRODUCT(_xlfn.ANCHORARRAY($E$30)/100,$E90:$N90)/$D$14*100</f>
        <v>554.44571463999978</v>
      </c>
      <c r="Q90" s="24">
        <f t="shared" si="20"/>
        <v>3.4016036033836183E-2</v>
      </c>
      <c r="R90" s="24">
        <f t="shared" si="20"/>
        <v>3.4025699396765141E-2</v>
      </c>
      <c r="S90" s="24">
        <f t="shared" si="20"/>
        <v>3.3618058116795524E-2</v>
      </c>
      <c r="T90" s="24">
        <f t="shared" si="20"/>
        <v>3.411748538355841E-2</v>
      </c>
      <c r="U90" s="24">
        <f t="shared" si="20"/>
        <v>3.4257441458575233E-2</v>
      </c>
      <c r="V90" s="24">
        <f t="shared" si="19"/>
        <v>3.4012733922533789E-2</v>
      </c>
      <c r="W90" s="24">
        <f t="shared" si="19"/>
        <v>3.3928969038740542E-2</v>
      </c>
      <c r="X90" s="24">
        <f t="shared" si="19"/>
        <v>3.3888911206876982E-2</v>
      </c>
      <c r="Y90" s="24">
        <f t="shared" si="19"/>
        <v>3.41764431743663E-2</v>
      </c>
      <c r="Z90" s="24">
        <f t="shared" si="19"/>
        <v>3.3928519152203629E-2</v>
      </c>
      <c r="AA90" s="24">
        <f t="shared" si="13"/>
        <v>3.4003874646207466E-2</v>
      </c>
      <c r="AB90" s="24">
        <f>+PAM!Y63</f>
        <v>3.4004334090493638E-2</v>
      </c>
      <c r="AD90" s="24">
        <f t="shared" si="22"/>
        <v>0.51875771125865788</v>
      </c>
      <c r="AE90" s="24">
        <f t="shared" si="22"/>
        <v>0.52092906026699115</v>
      </c>
      <c r="AF90" s="24">
        <f t="shared" si="22"/>
        <v>0.51551141550150881</v>
      </c>
      <c r="AG90" s="24">
        <f t="shared" si="22"/>
        <v>0.52435237141926816</v>
      </c>
      <c r="AH90" s="24">
        <f t="shared" si="22"/>
        <v>0.52309835890253753</v>
      </c>
      <c r="AI90" s="24">
        <f t="shared" si="22"/>
        <v>0.52219394627519922</v>
      </c>
      <c r="AJ90" s="24">
        <f t="shared" si="22"/>
        <v>0.52230079318797706</v>
      </c>
      <c r="AK90" s="24">
        <f t="shared" si="22"/>
        <v>0.52431548708641396</v>
      </c>
      <c r="AL90" s="24">
        <f t="shared" si="22"/>
        <v>0.52514886027290375</v>
      </c>
      <c r="AM90" s="24">
        <f t="shared" si="22"/>
        <v>0.52470490710203532</v>
      </c>
      <c r="AN90" s="24">
        <f t="shared" si="22"/>
        <v>0.52281959821136081</v>
      </c>
      <c r="AO90" s="24">
        <f>+PAM!AV63</f>
        <v>0.52283116811777308</v>
      </c>
      <c r="AQ90" s="24">
        <f t="shared" si="14"/>
        <v>8.7516881632554444E-5</v>
      </c>
      <c r="AR90" s="24">
        <f t="shared" si="18"/>
        <v>-5.9471958433774397E-3</v>
      </c>
      <c r="AS90" s="35">
        <f t="shared" si="23"/>
        <v>44470</v>
      </c>
      <c r="AT90" s="19">
        <f t="shared" si="10"/>
        <v>551.86265608702149</v>
      </c>
      <c r="AU90" s="19">
        <f t="shared" si="11"/>
        <v>553.98928587546129</v>
      </c>
      <c r="AV90" s="53">
        <f t="shared" si="15"/>
        <v>-2.1266297884396934E-2</v>
      </c>
      <c r="AW90" s="53">
        <f t="shared" si="24"/>
        <v>-1.0540185868144869E-2</v>
      </c>
    </row>
    <row r="91" spans="4:49" x14ac:dyDescent="0.25">
      <c r="D91" s="38">
        <f>+PAM!A64</f>
        <v>44501</v>
      </c>
      <c r="E91" s="19" cm="1">
        <f t="array" ref="E91">+SUMPRODUCT($E$3:$P$3/100,PAM!$C64:$N64)/D$3*100</f>
        <v>567.09734245097741</v>
      </c>
      <c r="F91" s="19" cm="1">
        <f t="array" ref="F91">+SUMPRODUCT($E$4:$P$4/100,PAM!$C64:$N64)/D$4*100</f>
        <v>572.05639094251421</v>
      </c>
      <c r="G91" s="19" cm="1">
        <f t="array" ref="G91">+SUMPRODUCT($E$5:$P$5/100,PAM!$C64:$N64)/D$5*100</f>
        <v>566.78490603652699</v>
      </c>
      <c r="H91" s="19" cm="1">
        <f t="array" ref="H91">+SUMPRODUCT($E$6:$P$6/100,PAM!$C64:$N64)/D$6*100</f>
        <v>569.68362164742632</v>
      </c>
      <c r="I91" s="19" cm="1">
        <f t="array" ref="I91">+SUMPRODUCT($E$7:$P$7/100,PAM!$C64:$N64)/D$7*100</f>
        <v>571.69500507768078</v>
      </c>
      <c r="J91" s="19" cm="1">
        <f t="array" ref="J91">+SUMPRODUCT($E$8:$P$8/100,PAM!$C64:$N64)/D$8*100</f>
        <v>570.71368800593768</v>
      </c>
      <c r="K91" s="19" cm="1">
        <f t="array" ref="K91">+SUMPRODUCT($E$9:$P$9/100,PAM!$C64:$N64)/D$9*100</f>
        <v>571.1712066332185</v>
      </c>
      <c r="L91" s="19" cm="1">
        <f t="array" ref="L91">+SUMPRODUCT($E$10:$P$10/100,PAM!$C64:$N64)/D$10*100</f>
        <v>570.43992745456285</v>
      </c>
      <c r="M91" s="19" cm="1">
        <f t="array" ref="M91">+SUMPRODUCT($E$11:$P$11/100,PAM!$C64:$N64)/D$11*100</f>
        <v>569.55268658101113</v>
      </c>
      <c r="N91" s="19" cm="1">
        <f t="array" ref="N91">+SUMPRODUCT($E$12:$P$12/100,PAM!$C64:$N64)/D$12*100</f>
        <v>569.64325841602806</v>
      </c>
      <c r="O91" s="19" cm="1">
        <f t="array" ref="O91">+SUMPRODUCT(_xlfn.ANCHORARRAY($E$30)/100,$E91:$N91)/$D$14*100</f>
        <v>570.01901349000002</v>
      </c>
      <c r="Q91" s="24">
        <f t="shared" si="20"/>
        <v>2.7605938173054456E-2</v>
      </c>
      <c r="R91" s="24">
        <f t="shared" si="20"/>
        <v>2.7777203925647198E-2</v>
      </c>
      <c r="S91" s="24">
        <f t="shared" si="20"/>
        <v>2.7722040678874071E-2</v>
      </c>
      <c r="T91" s="24">
        <f t="shared" si="20"/>
        <v>2.816676386984085E-2</v>
      </c>
      <c r="U91" s="24">
        <f t="shared" si="20"/>
        <v>2.8113185729129686E-2</v>
      </c>
      <c r="V91" s="24">
        <f t="shared" si="19"/>
        <v>2.8009558723509187E-2</v>
      </c>
      <c r="W91" s="24">
        <f t="shared" si="19"/>
        <v>2.7852387242289556E-2</v>
      </c>
      <c r="X91" s="24">
        <f t="shared" si="19"/>
        <v>2.8216066327946709E-2</v>
      </c>
      <c r="Y91" s="24">
        <f t="shared" si="19"/>
        <v>2.8438124652130803E-2</v>
      </c>
      <c r="Z91" s="24">
        <f t="shared" si="19"/>
        <v>2.8256814598551339E-2</v>
      </c>
      <c r="AA91" s="24">
        <f t="shared" si="13"/>
        <v>2.8088049810452542E-2</v>
      </c>
      <c r="AB91" s="24">
        <f>+PAM!Y64</f>
        <v>2.8087595653764286E-2</v>
      </c>
      <c r="AD91" s="24">
        <f t="shared" si="22"/>
        <v>0.50919709357381104</v>
      </c>
      <c r="AE91" s="24">
        <f t="shared" si="22"/>
        <v>0.51178146488634191</v>
      </c>
      <c r="AF91" s="24">
        <f t="shared" si="22"/>
        <v>0.5070372494495865</v>
      </c>
      <c r="AG91" s="24">
        <f t="shared" si="22"/>
        <v>0.51586390213916888</v>
      </c>
      <c r="AH91" s="24">
        <f t="shared" si="22"/>
        <v>0.51492578392669808</v>
      </c>
      <c r="AI91" s="24">
        <f t="shared" si="22"/>
        <v>0.51369324467250888</v>
      </c>
      <c r="AJ91" s="24">
        <f t="shared" si="22"/>
        <v>0.5140078890822235</v>
      </c>
      <c r="AK91" s="24">
        <f t="shared" si="22"/>
        <v>0.51618254161873534</v>
      </c>
      <c r="AL91" s="24">
        <f t="shared" si="22"/>
        <v>0.51776046105423479</v>
      </c>
      <c r="AM91" s="24">
        <f t="shared" si="22"/>
        <v>0.515991540402434</v>
      </c>
      <c r="AN91" s="24">
        <f t="shared" si="22"/>
        <v>0.51446421469091685</v>
      </c>
      <c r="AO91" s="24">
        <f>+PAM!AV64</f>
        <v>0.51447506613631844</v>
      </c>
      <c r="AQ91" s="24">
        <f t="shared" si="14"/>
        <v>-6.508764254968824E-4</v>
      </c>
      <c r="AR91" s="24">
        <f t="shared" si="18"/>
        <v>-6.7944468286229576E-3</v>
      </c>
      <c r="AS91" s="35">
        <f t="shared" si="23"/>
        <v>44501</v>
      </c>
      <c r="AT91" s="19">
        <f t="shared" si="10"/>
        <v>567.09734245097741</v>
      </c>
      <c r="AU91" s="19">
        <f t="shared" si="11"/>
        <v>569.64325841602806</v>
      </c>
      <c r="AV91" s="53">
        <f t="shared" si="15"/>
        <v>-2.5459159650504937E-2</v>
      </c>
      <c r="AW91" s="53">
        <f t="shared" si="24"/>
        <v>-1.1683455435086421E-2</v>
      </c>
    </row>
    <row r="92" spans="4:49" x14ac:dyDescent="0.25">
      <c r="D92" s="38">
        <f>+PAM!A65</f>
        <v>44531</v>
      </c>
      <c r="E92" s="19" cm="1">
        <f t="array" ref="E92">+SUMPRODUCT($E$3:$P$3/100,PAM!$C65:$N65)/D$3*100</f>
        <v>588.86130998158694</v>
      </c>
      <c r="F92" s="19" cm="1">
        <f t="array" ref="F92">+SUMPRODUCT($E$4:$P$4/100,PAM!$C65:$N65)/D$4*100</f>
        <v>592.93244805770178</v>
      </c>
      <c r="G92" s="19" cm="1">
        <f t="array" ref="G92">+SUMPRODUCT($E$5:$P$5/100,PAM!$C65:$N65)/D$5*100</f>
        <v>587.43671105597684</v>
      </c>
      <c r="H92" s="19" cm="1">
        <f t="array" ref="H92">+SUMPRODUCT($E$6:$P$6/100,PAM!$C65:$N65)/D$6*100</f>
        <v>590.51627992733438</v>
      </c>
      <c r="I92" s="19" cm="1">
        <f t="array" ref="I92">+SUMPRODUCT($E$7:$P$7/100,PAM!$C65:$N65)/D$7*100</f>
        <v>591.69779853199532</v>
      </c>
      <c r="J92" s="19" cm="1">
        <f t="array" ref="J92">+SUMPRODUCT($E$8:$P$8/100,PAM!$C65:$N65)/D$8*100</f>
        <v>590.85167313302543</v>
      </c>
      <c r="K92" s="19" cm="1">
        <f t="array" ref="K92">+SUMPRODUCT($E$9:$P$9/100,PAM!$C65:$N65)/D$9*100</f>
        <v>590.87502042174083</v>
      </c>
      <c r="L92" s="19" cm="1">
        <f t="array" ref="L92">+SUMPRODUCT($E$10:$P$10/100,PAM!$C65:$N65)/D$10*100</f>
        <v>590.61838918003332</v>
      </c>
      <c r="M92" s="19" cm="1">
        <f t="array" ref="M92">+SUMPRODUCT($E$11:$P$11/100,PAM!$C65:$N65)/D$11*100</f>
        <v>588.97533761786462</v>
      </c>
      <c r="N92" s="19" cm="1">
        <f t="array" ref="N92">+SUMPRODUCT($E$12:$P$12/100,PAM!$C65:$N65)/D$12*100</f>
        <v>589.01228031063033</v>
      </c>
      <c r="O92" s="19" cm="1">
        <f t="array" ref="O92">+SUMPRODUCT(_xlfn.ANCHORARRAY($E$30)/100,$E92:$N92)/$D$14*100</f>
        <v>590.09530727000003</v>
      </c>
      <c r="Q92" s="24">
        <f t="shared" si="20"/>
        <v>3.8377833753454604E-2</v>
      </c>
      <c r="R92" s="24">
        <f t="shared" si="20"/>
        <v>3.6493005664690381E-2</v>
      </c>
      <c r="S92" s="24">
        <f t="shared" si="20"/>
        <v>3.6436758988283469E-2</v>
      </c>
      <c r="T92" s="24">
        <f t="shared" si="20"/>
        <v>3.656882081261803E-2</v>
      </c>
      <c r="U92" s="24">
        <f t="shared" si="20"/>
        <v>3.4988574811138262E-2</v>
      </c>
      <c r="V92" s="24">
        <f t="shared" si="19"/>
        <v>3.5285617903172195E-2</v>
      </c>
      <c r="W92" s="24">
        <f t="shared" si="19"/>
        <v>3.4497211273423423E-2</v>
      </c>
      <c r="X92" s="24">
        <f t="shared" si="19"/>
        <v>3.5373508680416998E-2</v>
      </c>
      <c r="Y92" s="24">
        <f t="shared" si="19"/>
        <v>3.4101587955710277E-2</v>
      </c>
      <c r="Z92" s="24">
        <f t="shared" si="19"/>
        <v>3.4002020753235218E-2</v>
      </c>
      <c r="AA92" s="24">
        <f t="shared" si="13"/>
        <v>3.5220393188432064E-2</v>
      </c>
      <c r="AB92" s="24">
        <f>+PAM!Y65</f>
        <v>3.5218194707665962E-2</v>
      </c>
      <c r="AD92" s="24">
        <f t="shared" si="22"/>
        <v>0.50194745755757775</v>
      </c>
      <c r="AE92" s="24">
        <f t="shared" si="22"/>
        <v>0.50218821512738043</v>
      </c>
      <c r="AF92" s="24">
        <f t="shared" si="22"/>
        <v>0.49902748516284423</v>
      </c>
      <c r="AG92" s="24">
        <f t="shared" si="22"/>
        <v>0.50726907758546602</v>
      </c>
      <c r="AH92" s="24">
        <f t="shared" si="22"/>
        <v>0.50456147076382596</v>
      </c>
      <c r="AI92" s="24">
        <f t="shared" si="22"/>
        <v>0.50369813058285673</v>
      </c>
      <c r="AJ92" s="24">
        <f t="shared" si="22"/>
        <v>0.50319783411127261</v>
      </c>
      <c r="AK92" s="24">
        <f t="shared" si="22"/>
        <v>0.50707362432330538</v>
      </c>
      <c r="AL92" s="24">
        <f t="shared" si="22"/>
        <v>0.50755178396518397</v>
      </c>
      <c r="AM92" s="24">
        <f t="shared" si="22"/>
        <v>0.50527367131888434</v>
      </c>
      <c r="AN92" s="24">
        <f t="shared" si="22"/>
        <v>0.50472944675850928</v>
      </c>
      <c r="AO92" s="24">
        <f>+PAM!AV65</f>
        <v>0.50473570548280033</v>
      </c>
      <c r="AQ92" s="24">
        <f t="shared" si="14"/>
        <v>4.3758130002193862E-3</v>
      </c>
      <c r="AR92" s="24">
        <f t="shared" si="18"/>
        <v>-3.3262137613065956E-3</v>
      </c>
      <c r="AS92" s="35">
        <f t="shared" si="23"/>
        <v>44531</v>
      </c>
      <c r="AT92" s="19">
        <f t="shared" si="10"/>
        <v>588.86130998158694</v>
      </c>
      <c r="AU92" s="19">
        <f t="shared" si="11"/>
        <v>589.01228031063033</v>
      </c>
      <c r="AV92" s="53">
        <f t="shared" si="15"/>
        <v>-1.5097032904316521E-3</v>
      </c>
      <c r="AW92" s="53">
        <f t="shared" si="24"/>
        <v>-6.2399705412456985E-3</v>
      </c>
    </row>
    <row r="93" spans="4:49" x14ac:dyDescent="0.25">
      <c r="D93" s="38">
        <f>+PAM!A66</f>
        <v>44562</v>
      </c>
      <c r="E93" s="19" cm="1">
        <f t="array" ref="E93">+SUMPRODUCT($E$3:$P$3/100,PAM!$C66:$N66)/D$3*100</f>
        <v>612.618612289917</v>
      </c>
      <c r="F93" s="19" cm="1">
        <f t="array" ref="F93">+SUMPRODUCT($E$4:$P$4/100,PAM!$C66:$N66)/D$4*100</f>
        <v>616.50182572419635</v>
      </c>
      <c r="G93" s="19" cm="1">
        <f t="array" ref="G93">+SUMPRODUCT($E$5:$P$5/100,PAM!$C66:$N66)/D$5*100</f>
        <v>610.47922708668239</v>
      </c>
      <c r="H93" s="19" cm="1">
        <f t="array" ref="H93">+SUMPRODUCT($E$6:$P$6/100,PAM!$C66:$N66)/D$6*100</f>
        <v>613.54955148830072</v>
      </c>
      <c r="I93" s="19" cm="1">
        <f t="array" ref="I93">+SUMPRODUCT($E$7:$P$7/100,PAM!$C66:$N66)/D$7*100</f>
        <v>614.68165329071769</v>
      </c>
      <c r="J93" s="19" cm="1">
        <f t="array" ref="J93">+SUMPRODUCT($E$8:$P$8/100,PAM!$C66:$N66)/D$8*100</f>
        <v>613.73944443962193</v>
      </c>
      <c r="K93" s="19" cm="1">
        <f t="array" ref="K93">+SUMPRODUCT($E$9:$P$9/100,PAM!$C66:$N66)/D$9*100</f>
        <v>613.62316424786275</v>
      </c>
      <c r="L93" s="19" cm="1">
        <f t="array" ref="L93">+SUMPRODUCT($E$10:$P$10/100,PAM!$C66:$N66)/D$10*100</f>
        <v>613.21050048241739</v>
      </c>
      <c r="M93" s="19" cm="1">
        <f t="array" ref="M93">+SUMPRODUCT($E$11:$P$11/100,PAM!$C66:$N66)/D$11*100</f>
        <v>611.24178823070793</v>
      </c>
      <c r="N93" s="19" cm="1">
        <f t="array" ref="N93">+SUMPRODUCT($E$12:$P$12/100,PAM!$C66:$N66)/D$12*100</f>
        <v>610.91232190802259</v>
      </c>
      <c r="O93" s="19" cm="1">
        <f t="array" ref="O93">+SUMPRODUCT(_xlfn.ANCHORARRAY($E$30)/100,$E93:$N93)/$D$14*100</f>
        <v>612.80336921000003</v>
      </c>
      <c r="Q93" s="24">
        <f t="shared" si="20"/>
        <v>4.0344478242377413E-2</v>
      </c>
      <c r="R93" s="24">
        <f t="shared" si="20"/>
        <v>3.9750527642232969E-2</v>
      </c>
      <c r="S93" s="24">
        <f t="shared" si="20"/>
        <v>3.922552948603486E-2</v>
      </c>
      <c r="T93" s="24">
        <f t="shared" si="20"/>
        <v>3.9005311697419609E-2</v>
      </c>
      <c r="U93" s="24">
        <f t="shared" si="20"/>
        <v>3.8843907845770964E-2</v>
      </c>
      <c r="V93" s="24">
        <f t="shared" si="19"/>
        <v>3.8736915451610399E-2</v>
      </c>
      <c r="W93" s="24">
        <f t="shared" si="19"/>
        <v>3.8499078552830523E-2</v>
      </c>
      <c r="X93" s="24">
        <f t="shared" si="19"/>
        <v>3.8251621886933096E-2</v>
      </c>
      <c r="Y93" s="24">
        <f t="shared" si="19"/>
        <v>3.7805404047817737E-2</v>
      </c>
      <c r="Z93" s="24">
        <f t="shared" si="19"/>
        <v>3.7180959259190294E-2</v>
      </c>
      <c r="AA93" s="24">
        <f t="shared" si="13"/>
        <v>3.8482024276817128E-2</v>
      </c>
      <c r="AB93" s="24">
        <f>+PAM!Y66</f>
        <v>3.8482056642328066E-2</v>
      </c>
      <c r="AD93" s="24">
        <f t="shared" ref="AD93:AN108" si="25">+E93/E81-1</f>
        <v>0.49058722619710382</v>
      </c>
      <c r="AE93" s="24">
        <f t="shared" si="25"/>
        <v>0.49092008225852801</v>
      </c>
      <c r="AF93" s="24">
        <f t="shared" si="25"/>
        <v>0.48723784818359395</v>
      </c>
      <c r="AG93" s="24">
        <f t="shared" si="25"/>
        <v>0.49540007205345504</v>
      </c>
      <c r="AH93" s="24">
        <f t="shared" si="25"/>
        <v>0.49352674917511541</v>
      </c>
      <c r="AI93" s="24">
        <f t="shared" si="25"/>
        <v>0.49258768402421382</v>
      </c>
      <c r="AJ93" s="24">
        <f t="shared" si="25"/>
        <v>0.4921987892930193</v>
      </c>
      <c r="AK93" s="24">
        <f t="shared" si="25"/>
        <v>0.49559864571781409</v>
      </c>
      <c r="AL93" s="24">
        <f t="shared" si="25"/>
        <v>0.49698159312210599</v>
      </c>
      <c r="AM93" s="24">
        <f t="shared" si="25"/>
        <v>0.49446207716932666</v>
      </c>
      <c r="AN93" s="24">
        <f t="shared" si="25"/>
        <v>0.49358716969099303</v>
      </c>
      <c r="AO93" s="24">
        <f>+PAM!AV66</f>
        <v>0.49359231526296377</v>
      </c>
      <c r="AQ93" s="24">
        <f t="shared" si="14"/>
        <v>3.1635189831871191E-3</v>
      </c>
      <c r="AR93" s="24">
        <f t="shared" si="18"/>
        <v>-3.874850972222843E-3</v>
      </c>
      <c r="AS93" s="35">
        <f t="shared" si="23"/>
        <v>44562</v>
      </c>
      <c r="AT93" s="19">
        <f t="shared" si="10"/>
        <v>612.618612289917</v>
      </c>
      <c r="AU93" s="19">
        <f t="shared" si="11"/>
        <v>610.91232190802259</v>
      </c>
      <c r="AV93" s="53">
        <f t="shared" si="15"/>
        <v>1.7062903818945152E-2</v>
      </c>
      <c r="AW93" s="53">
        <f t="shared" si="24"/>
        <v>-2.0873237183260951E-3</v>
      </c>
    </row>
    <row r="94" spans="4:49" x14ac:dyDescent="0.25">
      <c r="D94" s="38">
        <f>+PAM!A67</f>
        <v>44593</v>
      </c>
      <c r="E94" s="19" cm="1">
        <f t="array" ref="E94">+SUMPRODUCT($E$3:$P$3/100,PAM!$C67:$N67)/D$3*100</f>
        <v>643.2818617755479</v>
      </c>
      <c r="F94" s="19" cm="1">
        <f t="array" ref="F94">+SUMPRODUCT($E$4:$P$4/100,PAM!$C67:$N67)/D$4*100</f>
        <v>647.04089526227233</v>
      </c>
      <c r="G94" s="19" cm="1">
        <f t="array" ref="G94">+SUMPRODUCT($E$5:$P$5/100,PAM!$C67:$N67)/D$5*100</f>
        <v>639.95940854277057</v>
      </c>
      <c r="H94" s="19" cm="1">
        <f t="array" ref="H94">+SUMPRODUCT($E$6:$P$6/100,PAM!$C67:$N67)/D$6*100</f>
        <v>642.78580106800143</v>
      </c>
      <c r="I94" s="19" cm="1">
        <f t="array" ref="I94">+SUMPRODUCT($E$7:$P$7/100,PAM!$C67:$N67)/D$7*100</f>
        <v>643.64501737757007</v>
      </c>
      <c r="J94" s="19" cm="1">
        <f t="array" ref="J94">+SUMPRODUCT($E$8:$P$8/100,PAM!$C67:$N67)/D$8*100</f>
        <v>642.75419184682971</v>
      </c>
      <c r="K94" s="19" cm="1">
        <f t="array" ref="K94">+SUMPRODUCT($E$9:$P$9/100,PAM!$C67:$N67)/D$9*100</f>
        <v>642.37600549732144</v>
      </c>
      <c r="L94" s="19" cm="1">
        <f t="array" ref="L94">+SUMPRODUCT($E$10:$P$10/100,PAM!$C67:$N67)/D$10*100</f>
        <v>641.65389443057791</v>
      </c>
      <c r="M94" s="19" cm="1">
        <f t="array" ref="M94">+SUMPRODUCT($E$11:$P$11/100,PAM!$C67:$N67)/D$11*100</f>
        <v>638.74381451576403</v>
      </c>
      <c r="N94" s="19" cm="1">
        <f t="array" ref="N94">+SUMPRODUCT($E$12:$P$12/100,PAM!$C67:$N67)/D$12*100</f>
        <v>637.85925579352966</v>
      </c>
      <c r="O94" s="19" cm="1">
        <f t="array" ref="O94">+SUMPRODUCT(_xlfn.ANCHORARRAY($E$30)/100,$E94:$N94)/$D$14*100</f>
        <v>641.39652574000002</v>
      </c>
      <c r="Q94" s="24">
        <f t="shared" si="20"/>
        <v>5.0052755287689044E-2</v>
      </c>
      <c r="R94" s="24">
        <f t="shared" si="20"/>
        <v>4.953605693251939E-2</v>
      </c>
      <c r="S94" s="24">
        <f t="shared" si="20"/>
        <v>4.8290228640166744E-2</v>
      </c>
      <c r="T94" s="24">
        <f t="shared" si="20"/>
        <v>4.765099983983645E-2</v>
      </c>
      <c r="U94" s="24">
        <f t="shared" si="20"/>
        <v>4.7119291639495131E-2</v>
      </c>
      <c r="V94" s="24">
        <f t="shared" si="19"/>
        <v>4.7275350590672671E-2</v>
      </c>
      <c r="W94" s="24">
        <f t="shared" si="19"/>
        <v>4.6857489946133146E-2</v>
      </c>
      <c r="X94" s="24">
        <f t="shared" si="19"/>
        <v>4.6384388274147037E-2</v>
      </c>
      <c r="Y94" s="24">
        <f t="shared" si="19"/>
        <v>4.4993694499623649E-2</v>
      </c>
      <c r="Z94" s="24">
        <f t="shared" si="19"/>
        <v>4.4109331108833194E-2</v>
      </c>
      <c r="AA94" s="24">
        <f t="shared" si="13"/>
        <v>4.6659594197174581E-2</v>
      </c>
      <c r="AB94" s="24">
        <f>+PAM!Y67</f>
        <v>4.6657176953345036E-2</v>
      </c>
      <c r="AD94" s="24">
        <f t="shared" si="25"/>
        <v>0.51409546646393034</v>
      </c>
      <c r="AE94" s="24">
        <f t="shared" si="25"/>
        <v>0.51348272576940057</v>
      </c>
      <c r="AF94" s="24">
        <f t="shared" si="25"/>
        <v>0.50804601877104805</v>
      </c>
      <c r="AG94" s="24">
        <f t="shared" si="25"/>
        <v>0.51479941517646255</v>
      </c>
      <c r="AH94" s="24">
        <f t="shared" si="25"/>
        <v>0.5119736891774942</v>
      </c>
      <c r="AI94" s="24">
        <f t="shared" si="25"/>
        <v>0.51134278279026502</v>
      </c>
      <c r="AJ94" s="24">
        <f t="shared" si="25"/>
        <v>0.51019858753280434</v>
      </c>
      <c r="AK94" s="24">
        <f t="shared" si="25"/>
        <v>0.51218568436077616</v>
      </c>
      <c r="AL94" s="24">
        <f t="shared" si="25"/>
        <v>0.51154842136572753</v>
      </c>
      <c r="AM94" s="24">
        <f t="shared" si="25"/>
        <v>0.50770489921271023</v>
      </c>
      <c r="AN94" s="24">
        <f t="shared" si="25"/>
        <v>0.51116488644598057</v>
      </c>
      <c r="AO94" s="24">
        <f>+PAM!AV67</f>
        <v>0.51116690262613562</v>
      </c>
      <c r="AQ94" s="24">
        <f t="shared" si="14"/>
        <v>5.9434241788558495E-3</v>
      </c>
      <c r="AR94" s="24">
        <f t="shared" si="18"/>
        <v>6.3905672512201139E-3</v>
      </c>
      <c r="AS94" s="35">
        <f t="shared" si="23"/>
        <v>44593</v>
      </c>
      <c r="AT94" s="19">
        <f t="shared" si="10"/>
        <v>643.2818617755479</v>
      </c>
      <c r="AU94" s="19">
        <f t="shared" si="11"/>
        <v>637.85925579352966</v>
      </c>
      <c r="AV94" s="53">
        <f t="shared" si="15"/>
        <v>5.4226059820184247E-2</v>
      </c>
      <c r="AW94" s="53">
        <f t="shared" si="24"/>
        <v>6.3905672512201139E-3</v>
      </c>
    </row>
    <row r="95" spans="4:49" x14ac:dyDescent="0.25">
      <c r="D95" s="38">
        <f>+PAM!A68</f>
        <v>44621</v>
      </c>
      <c r="E95" s="19" cm="1">
        <f t="array" ref="E95">+SUMPRODUCT($E$3:$P$3/100,PAM!$C68:$N68)/D$3*100</f>
        <v>688.07231278136169</v>
      </c>
      <c r="F95" s="19" cm="1">
        <f t="array" ref="F95">+SUMPRODUCT($E$4:$P$4/100,PAM!$C68:$N68)/D$4*100</f>
        <v>691.67856451358864</v>
      </c>
      <c r="G95" s="19" cm="1">
        <f t="array" ref="G95">+SUMPRODUCT($E$5:$P$5/100,PAM!$C68:$N68)/D$5*100</f>
        <v>683.71885616694556</v>
      </c>
      <c r="H95" s="19" cm="1">
        <f t="array" ref="H95">+SUMPRODUCT($E$6:$P$6/100,PAM!$C68:$N68)/D$6*100</f>
        <v>686.43394825790915</v>
      </c>
      <c r="I95" s="19" cm="1">
        <f t="array" ref="I95">+SUMPRODUCT($E$7:$P$7/100,PAM!$C68:$N68)/D$7*100</f>
        <v>686.6001291305821</v>
      </c>
      <c r="J95" s="19" cm="1">
        <f t="array" ref="J95">+SUMPRODUCT($E$8:$P$8/100,PAM!$C68:$N68)/D$8*100</f>
        <v>685.81024781792155</v>
      </c>
      <c r="K95" s="19" cm="1">
        <f t="array" ref="K95">+SUMPRODUCT($E$9:$P$9/100,PAM!$C68:$N68)/D$9*100</f>
        <v>685.26310217860885</v>
      </c>
      <c r="L95" s="19" cm="1">
        <f t="array" ref="L95">+SUMPRODUCT($E$10:$P$10/100,PAM!$C68:$N68)/D$10*100</f>
        <v>683.80853291083668</v>
      </c>
      <c r="M95" s="19" cm="1">
        <f t="array" ref="M95">+SUMPRODUCT($E$11:$P$11/100,PAM!$C68:$N68)/D$11*100</f>
        <v>680.50777405025303</v>
      </c>
      <c r="N95" s="19" cm="1">
        <f t="array" ref="N95">+SUMPRODUCT($E$12:$P$12/100,PAM!$C68:$N68)/D$12*100</f>
        <v>677.6920305934558</v>
      </c>
      <c r="O95" s="19" cm="1">
        <f t="array" ref="O95">+SUMPRODUCT(_xlfn.ANCHORARRAY($E$30)/100,$E95:$N95)/$D$14*100</f>
        <v>683.90634722999994</v>
      </c>
      <c r="Q95" s="24">
        <f t="shared" si="20"/>
        <v>6.9628033475381823E-2</v>
      </c>
      <c r="R95" s="24">
        <f t="shared" si="20"/>
        <v>6.898740029905337E-2</v>
      </c>
      <c r="S95" s="24">
        <f t="shared" si="20"/>
        <v>6.8378473759481251E-2</v>
      </c>
      <c r="T95" s="24">
        <f t="shared" si="20"/>
        <v>6.7904653645717516E-2</v>
      </c>
      <c r="U95" s="24">
        <f t="shared" si="20"/>
        <v>6.6737270690023998E-2</v>
      </c>
      <c r="V95" s="24">
        <f t="shared" si="19"/>
        <v>6.6986814737650446E-2</v>
      </c>
      <c r="W95" s="24">
        <f t="shared" si="19"/>
        <v>6.6763229501520138E-2</v>
      </c>
      <c r="X95" s="24">
        <f t="shared" si="19"/>
        <v>6.569684817025534E-2</v>
      </c>
      <c r="Y95" s="24">
        <f t="shared" si="19"/>
        <v>6.5384522848413784E-2</v>
      </c>
      <c r="Z95" s="24">
        <f t="shared" si="19"/>
        <v>6.2447592377368855E-2</v>
      </c>
      <c r="AA95" s="24">
        <f t="shared" si="13"/>
        <v>6.6276974981981596E-2</v>
      </c>
      <c r="AB95" s="24">
        <f>+PAM!Y68</f>
        <v>6.6277816685989199E-2</v>
      </c>
      <c r="AD95" s="24">
        <f t="shared" si="25"/>
        <v>0.5446158685973812</v>
      </c>
      <c r="AE95" s="24">
        <f t="shared" si="25"/>
        <v>0.54315514590098379</v>
      </c>
      <c r="AF95" s="24">
        <f t="shared" si="25"/>
        <v>0.53752219252633648</v>
      </c>
      <c r="AG95" s="24">
        <f t="shared" si="25"/>
        <v>0.54183848794741651</v>
      </c>
      <c r="AH95" s="24">
        <f t="shared" si="25"/>
        <v>0.53941617522435825</v>
      </c>
      <c r="AI95" s="24">
        <f t="shared" si="25"/>
        <v>0.53819328401318711</v>
      </c>
      <c r="AJ95" s="24">
        <f t="shared" si="25"/>
        <v>0.53662349027501843</v>
      </c>
      <c r="AK95" s="24">
        <f t="shared" si="25"/>
        <v>0.53749857347428232</v>
      </c>
      <c r="AL95" s="24">
        <f t="shared" si="25"/>
        <v>0.535845742592437</v>
      </c>
      <c r="AM95" s="24">
        <f t="shared" si="25"/>
        <v>0.52902035108478018</v>
      </c>
      <c r="AN95" s="24">
        <f t="shared" si="25"/>
        <v>0.53717165277456691</v>
      </c>
      <c r="AO95" s="24">
        <f>+PAM!AV68</f>
        <v>0.53716771593547485</v>
      </c>
      <c r="AQ95" s="24">
        <f t="shared" si="14"/>
        <v>7.1804410980129685E-3</v>
      </c>
      <c r="AR95" s="24">
        <f t="shared" si="18"/>
        <v>1.559551751260102E-2</v>
      </c>
      <c r="AS95" s="35">
        <f t="shared" si="23"/>
        <v>44621</v>
      </c>
      <c r="AT95" s="19">
        <f t="shared" si="10"/>
        <v>688.07231278136169</v>
      </c>
      <c r="AU95" s="19">
        <f t="shared" si="11"/>
        <v>677.6920305934558</v>
      </c>
      <c r="AV95" s="53">
        <f t="shared" si="15"/>
        <v>0.10380282187906076</v>
      </c>
      <c r="AW95" s="53">
        <f t="shared" si="24"/>
        <v>1.7661516103697261E-2</v>
      </c>
    </row>
    <row r="96" spans="4:49" x14ac:dyDescent="0.25">
      <c r="D96" s="38">
        <f>+PAM!A69</f>
        <v>44652</v>
      </c>
      <c r="E96" s="19" cm="1">
        <f t="array" ref="E96">+SUMPRODUCT($E$3:$P$3/100,PAM!$C69:$N69)/D$3*100</f>
        <v>727.9449687023166</v>
      </c>
      <c r="F96" s="19" cm="1">
        <f t="array" ref="F96">+SUMPRODUCT($E$4:$P$4/100,PAM!$C69:$N69)/D$4*100</f>
        <v>731.91569461309825</v>
      </c>
      <c r="G96" s="19" cm="1">
        <f t="array" ref="G96">+SUMPRODUCT($E$5:$P$5/100,PAM!$C69:$N69)/D$5*100</f>
        <v>723.16554785278424</v>
      </c>
      <c r="H96" s="19" cm="1">
        <f t="array" ref="H96">+SUMPRODUCT($E$6:$P$6/100,PAM!$C69:$N69)/D$6*100</f>
        <v>726.61265190666029</v>
      </c>
      <c r="I96" s="19" cm="1">
        <f t="array" ref="I96">+SUMPRODUCT($E$7:$P$7/100,PAM!$C69:$N69)/D$7*100</f>
        <v>726.94433926169427</v>
      </c>
      <c r="J96" s="19" cm="1">
        <f t="array" ref="J96">+SUMPRODUCT($E$8:$P$8/100,PAM!$C69:$N69)/D$8*100</f>
        <v>725.90958992758203</v>
      </c>
      <c r="K96" s="19" cm="1">
        <f t="array" ref="K96">+SUMPRODUCT($E$9:$P$9/100,PAM!$C69:$N69)/D$9*100</f>
        <v>725.21647072780945</v>
      </c>
      <c r="L96" s="19" cm="1">
        <f t="array" ref="L96">+SUMPRODUCT($E$10:$P$10/100,PAM!$C69:$N69)/D$10*100</f>
        <v>723.86179314027379</v>
      </c>
      <c r="M96" s="19" cm="1">
        <f t="array" ref="M96">+SUMPRODUCT($E$11:$P$11/100,PAM!$C69:$N69)/D$11*100</f>
        <v>720.7257614927787</v>
      </c>
      <c r="N96" s="19" cm="1">
        <f t="array" ref="N96">+SUMPRODUCT($E$12:$P$12/100,PAM!$C69:$N69)/D$12*100</f>
        <v>717.59415218982895</v>
      </c>
      <c r="O96" s="19" cm="1">
        <f t="array" ref="O96">+SUMPRODUCT(_xlfn.ANCHORARRAY($E$30)/100,$E96:$N96)/$D$14*100</f>
        <v>723.95131794999998</v>
      </c>
      <c r="Q96" s="24">
        <f t="shared" si="20"/>
        <v>5.7948351038540791E-2</v>
      </c>
      <c r="R96" s="24">
        <f t="shared" si="20"/>
        <v>5.8173163321615595E-2</v>
      </c>
      <c r="S96" s="24">
        <f t="shared" si="20"/>
        <v>5.7694315916609451E-2</v>
      </c>
      <c r="T96" s="24">
        <f t="shared" si="20"/>
        <v>5.8532512488230104E-2</v>
      </c>
      <c r="U96" s="24">
        <f t="shared" si="20"/>
        <v>5.875939782038575E-2</v>
      </c>
      <c r="V96" s="24">
        <f t="shared" si="19"/>
        <v>5.8470024671177789E-2</v>
      </c>
      <c r="W96" s="24">
        <f t="shared" si="19"/>
        <v>5.8303691563400539E-2</v>
      </c>
      <c r="X96" s="24">
        <f t="shared" si="19"/>
        <v>5.857379412763164E-2</v>
      </c>
      <c r="Y96" s="24">
        <f t="shared" si="19"/>
        <v>5.9099967665550368E-2</v>
      </c>
      <c r="Z96" s="24">
        <f t="shared" si="19"/>
        <v>5.8879431651912562E-2</v>
      </c>
      <c r="AA96" s="24">
        <f t="shared" si="13"/>
        <v>5.855329590402647E-2</v>
      </c>
      <c r="AB96" s="24">
        <f>+PAM!Y69</f>
        <v>5.8553377006983043E-2</v>
      </c>
      <c r="AD96" s="24">
        <f t="shared" si="25"/>
        <v>0.57278583770927716</v>
      </c>
      <c r="AE96" s="24">
        <f t="shared" si="25"/>
        <v>0.57070211026557338</v>
      </c>
      <c r="AF96" s="24">
        <f t="shared" si="25"/>
        <v>0.56488877875317223</v>
      </c>
      <c r="AG96" s="24">
        <f t="shared" si="25"/>
        <v>0.56976395233174837</v>
      </c>
      <c r="AH96" s="24">
        <f t="shared" si="25"/>
        <v>0.56751983863533284</v>
      </c>
      <c r="AI96" s="24">
        <f t="shared" si="25"/>
        <v>0.56625130549286351</v>
      </c>
      <c r="AJ96" s="24">
        <f t="shared" si="25"/>
        <v>0.56435312893513601</v>
      </c>
      <c r="AK96" s="24">
        <f t="shared" si="25"/>
        <v>0.56491483617350835</v>
      </c>
      <c r="AL96" s="24">
        <f t="shared" si="25"/>
        <v>0.56440545008432319</v>
      </c>
      <c r="AM96" s="24">
        <f t="shared" si="25"/>
        <v>0.55821876684335536</v>
      </c>
      <c r="AN96" s="24">
        <f t="shared" si="25"/>
        <v>0.56528059377218076</v>
      </c>
      <c r="AO96" s="24">
        <f>+PAM!AV69</f>
        <v>0.56528130596557502</v>
      </c>
      <c r="AQ96" s="24">
        <f t="shared" si="14"/>
        <v>-9.3108061337177084E-4</v>
      </c>
      <c r="AR96" s="24">
        <f t="shared" si="18"/>
        <v>1.4567070865921794E-2</v>
      </c>
      <c r="AS96" s="35">
        <f t="shared" si="23"/>
        <v>44652</v>
      </c>
      <c r="AT96" s="19">
        <f t="shared" si="10"/>
        <v>727.9449687023166</v>
      </c>
      <c r="AU96" s="19">
        <f t="shared" si="11"/>
        <v>717.59415218982895</v>
      </c>
      <c r="AV96" s="53">
        <f t="shared" si="15"/>
        <v>0.10350816512487881</v>
      </c>
      <c r="AW96" s="53">
        <f t="shared" si="24"/>
        <v>1.7193513430806551E-2</v>
      </c>
    </row>
    <row r="97" spans="4:49" x14ac:dyDescent="0.25">
      <c r="D97" s="38">
        <f>+PAM!A70</f>
        <v>44682</v>
      </c>
      <c r="E97" s="19" cm="1">
        <f t="array" ref="E97">+SUMPRODUCT($E$3:$P$3/100,PAM!$C70:$N70)/D$3*100</f>
        <v>764.45416618743707</v>
      </c>
      <c r="F97" s="19" cm="1">
        <f t="array" ref="F97">+SUMPRODUCT($E$4:$P$4/100,PAM!$C70:$N70)/D$4*100</f>
        <v>769.33646555868495</v>
      </c>
      <c r="G97" s="19" cm="1">
        <f t="array" ref="G97">+SUMPRODUCT($E$5:$P$5/100,PAM!$C70:$N70)/D$5*100</f>
        <v>760.18266361462963</v>
      </c>
      <c r="H97" s="19" cm="1">
        <f t="array" ref="H97">+SUMPRODUCT($E$6:$P$6/100,PAM!$C70:$N70)/D$6*100</f>
        <v>764.5080999718532</v>
      </c>
      <c r="I97" s="19" cm="1">
        <f t="array" ref="I97">+SUMPRODUCT($E$7:$P$7/100,PAM!$C70:$N70)/D$7*100</f>
        <v>765.11902150383958</v>
      </c>
      <c r="J97" s="19" cm="1">
        <f t="array" ref="J97">+SUMPRODUCT($E$8:$P$8/100,PAM!$C70:$N70)/D$8*100</f>
        <v>763.94028210698423</v>
      </c>
      <c r="K97" s="19" cm="1">
        <f t="array" ref="K97">+SUMPRODUCT($E$9:$P$9/100,PAM!$C70:$N70)/D$9*100</f>
        <v>763.46183917312237</v>
      </c>
      <c r="L97" s="19" cm="1">
        <f t="array" ref="L97">+SUMPRODUCT($E$10:$P$10/100,PAM!$C70:$N70)/D$10*100</f>
        <v>762.45751113044071</v>
      </c>
      <c r="M97" s="19" cm="1">
        <f t="array" ref="M97">+SUMPRODUCT($E$11:$P$11/100,PAM!$C70:$N70)/D$11*100</f>
        <v>759.49801514502894</v>
      </c>
      <c r="N97" s="19" cm="1">
        <f t="array" ref="N97">+SUMPRODUCT($E$12:$P$12/100,PAM!$C70:$N70)/D$12*100</f>
        <v>756.62463074817413</v>
      </c>
      <c r="O97" s="19" cm="1">
        <f t="array" ref="O97">+SUMPRODUCT(_xlfn.ANCHORARRAY($E$30)/100,$E97:$N97)/$D$14*100</f>
        <v>762.15666352999995</v>
      </c>
      <c r="Q97" s="24">
        <f t="shared" si="20"/>
        <v>5.0153787792783566E-2</v>
      </c>
      <c r="R97" s="24">
        <f t="shared" si="20"/>
        <v>5.112716016476182E-2</v>
      </c>
      <c r="S97" s="24">
        <f t="shared" si="20"/>
        <v>5.1187609630680253E-2</v>
      </c>
      <c r="T97" s="24">
        <f t="shared" si="20"/>
        <v>5.2153575864325674E-2</v>
      </c>
      <c r="U97" s="24">
        <f t="shared" si="20"/>
        <v>5.2513899868752878E-2</v>
      </c>
      <c r="V97" s="24">
        <f t="shared" si="19"/>
        <v>5.2390397794849664E-2</v>
      </c>
      <c r="W97" s="24">
        <f t="shared" si="19"/>
        <v>5.273648626172367E-2</v>
      </c>
      <c r="X97" s="24">
        <f t="shared" si="19"/>
        <v>5.3319181031409535E-2</v>
      </c>
      <c r="Y97" s="24">
        <f t="shared" si="19"/>
        <v>5.379612568856218E-2</v>
      </c>
      <c r="Z97" s="24">
        <f t="shared" si="19"/>
        <v>5.4390742231160472E-2</v>
      </c>
      <c r="AA97" s="24">
        <f t="shared" si="19"/>
        <v>5.2773362839072302E-2</v>
      </c>
      <c r="AB97" s="24">
        <f>+PAM!Y70</f>
        <v>5.2773468476936758E-2</v>
      </c>
      <c r="AD97" s="24">
        <f t="shared" si="25"/>
        <v>0.60204380745701225</v>
      </c>
      <c r="AE97" s="24">
        <f t="shared" si="25"/>
        <v>0.60011210658523328</v>
      </c>
      <c r="AF97" s="24">
        <f t="shared" si="25"/>
        <v>0.59473684193373866</v>
      </c>
      <c r="AG97" s="24">
        <f t="shared" si="25"/>
        <v>0.60047503596389284</v>
      </c>
      <c r="AH97" s="24">
        <f t="shared" si="25"/>
        <v>0.59811055177786021</v>
      </c>
      <c r="AI97" s="24">
        <f t="shared" si="25"/>
        <v>0.59687331369560126</v>
      </c>
      <c r="AJ97" s="24">
        <f t="shared" si="25"/>
        <v>0.59479130898285804</v>
      </c>
      <c r="AK97" s="24">
        <f t="shared" si="25"/>
        <v>0.59639233213937715</v>
      </c>
      <c r="AL97" s="24">
        <f t="shared" si="25"/>
        <v>0.59644967276401717</v>
      </c>
      <c r="AM97" s="24">
        <f t="shared" si="25"/>
        <v>0.59089764953690516</v>
      </c>
      <c r="AN97" s="24">
        <f t="shared" si="25"/>
        <v>0.59632060783935725</v>
      </c>
      <c r="AO97" s="24">
        <f>+PAM!AV70</f>
        <v>0.5963230521469598</v>
      </c>
      <c r="AQ97" s="24">
        <f t="shared" si="14"/>
        <v>-4.2369544383769053E-3</v>
      </c>
      <c r="AR97" s="24">
        <f t="shared" si="18"/>
        <v>1.1146157920107091E-2</v>
      </c>
      <c r="AS97" s="35">
        <f t="shared" si="23"/>
        <v>44682</v>
      </c>
      <c r="AT97" s="19">
        <f t="shared" si="23"/>
        <v>764.45416618743707</v>
      </c>
      <c r="AU97" s="19">
        <f t="shared" ref="AU97:AU127" si="26">+N97</f>
        <v>756.62463074817413</v>
      </c>
      <c r="AV97" s="53">
        <f t="shared" si="15"/>
        <v>7.8295354392631467E-2</v>
      </c>
      <c r="AW97" s="53">
        <f t="shared" si="24"/>
        <v>1.0869221738548651E-2</v>
      </c>
    </row>
    <row r="98" spans="4:49" x14ac:dyDescent="0.25">
      <c r="D98" s="38">
        <f>+PAM!A71</f>
        <v>44713</v>
      </c>
      <c r="E98" s="19" cm="1">
        <f t="array" ref="E98">+SUMPRODUCT($E$3:$P$3/100,PAM!$C71:$N71)/D$3*100</f>
        <v>802.28808102902212</v>
      </c>
      <c r="F98" s="19" cm="1">
        <f t="array" ref="F98">+SUMPRODUCT($E$4:$P$4/100,PAM!$C71:$N71)/D$4*100</f>
        <v>808.03141907341978</v>
      </c>
      <c r="G98" s="19" cm="1">
        <f t="array" ref="G98">+SUMPRODUCT($E$5:$P$5/100,PAM!$C71:$N71)/D$5*100</f>
        <v>798.45322657756901</v>
      </c>
      <c r="H98" s="19" cm="1">
        <f t="array" ref="H98">+SUMPRODUCT($E$6:$P$6/100,PAM!$C71:$N71)/D$6*100</f>
        <v>803.29278475086062</v>
      </c>
      <c r="I98" s="19" cm="1">
        <f t="array" ref="I98">+SUMPRODUCT($E$7:$P$7/100,PAM!$C71:$N71)/D$7*100</f>
        <v>804.60221930521266</v>
      </c>
      <c r="J98" s="19" cm="1">
        <f t="array" ref="J98">+SUMPRODUCT($E$8:$P$8/100,PAM!$C71:$N71)/D$8*100</f>
        <v>803.12420616330371</v>
      </c>
      <c r="K98" s="19" cm="1">
        <f t="array" ref="K98">+SUMPRODUCT($E$9:$P$9/100,PAM!$C71:$N71)/D$9*100</f>
        <v>802.84772909505477</v>
      </c>
      <c r="L98" s="19" cm="1">
        <f t="array" ref="L98">+SUMPRODUCT($E$10:$P$10/100,PAM!$C71:$N71)/D$10*100</f>
        <v>801.88288678465904</v>
      </c>
      <c r="M98" s="19" cm="1">
        <f t="array" ref="M98">+SUMPRODUCT($E$11:$P$11/100,PAM!$C71:$N71)/D$11*100</f>
        <v>799.33620153663787</v>
      </c>
      <c r="N98" s="19" cm="1">
        <f t="array" ref="N98">+SUMPRODUCT($E$12:$P$12/100,PAM!$C71:$N71)/D$12*100</f>
        <v>796.61309878808811</v>
      </c>
      <c r="O98" s="19" cm="1">
        <f t="array" ref="O98">+SUMPRODUCT(_xlfn.ANCHORARRAY($E$30)/100,$E98:$N98)/$D$14*100</f>
        <v>801.44761001999996</v>
      </c>
      <c r="Q98" s="24">
        <f t="shared" si="20"/>
        <v>4.9491410361819588E-2</v>
      </c>
      <c r="R98" s="24">
        <f t="shared" si="20"/>
        <v>5.0296528563266385E-2</v>
      </c>
      <c r="S98" s="24">
        <f t="shared" si="20"/>
        <v>5.0343903899313869E-2</v>
      </c>
      <c r="T98" s="24">
        <f t="shared" si="20"/>
        <v>5.0731555075002266E-2</v>
      </c>
      <c r="U98" s="24">
        <f t="shared" si="20"/>
        <v>5.1603994531163266E-2</v>
      </c>
      <c r="V98" s="24">
        <f t="shared" si="19"/>
        <v>5.1291867930106205E-2</v>
      </c>
      <c r="W98" s="24">
        <f t="shared" si="19"/>
        <v>5.158855086272518E-2</v>
      </c>
      <c r="X98" s="24">
        <f t="shared" si="19"/>
        <v>5.170829204077898E-2</v>
      </c>
      <c r="Y98" s="24">
        <f t="shared" si="19"/>
        <v>5.2453312052437306E-2</v>
      </c>
      <c r="Z98" s="24">
        <f t="shared" si="19"/>
        <v>5.2851131743321789E-2</v>
      </c>
      <c r="AA98" s="24">
        <f t="shared" si="19"/>
        <v>5.155232299356971E-2</v>
      </c>
      <c r="AB98" s="24">
        <f>+PAM!Y71</f>
        <v>5.1552155378102871E-2</v>
      </c>
      <c r="AD98" s="24">
        <f t="shared" si="25"/>
        <v>0.62942327875140069</v>
      </c>
      <c r="AE98" s="24">
        <f t="shared" si="25"/>
        <v>0.62838185518053113</v>
      </c>
      <c r="AF98" s="24">
        <f t="shared" si="25"/>
        <v>0.62271914112140192</v>
      </c>
      <c r="AG98" s="24">
        <f t="shared" si="25"/>
        <v>0.62896476740754581</v>
      </c>
      <c r="AH98" s="24">
        <f t="shared" si="25"/>
        <v>0.62744647032882161</v>
      </c>
      <c r="AI98" s="24">
        <f t="shared" si="25"/>
        <v>0.6261724582040018</v>
      </c>
      <c r="AJ98" s="24">
        <f t="shared" si="25"/>
        <v>0.62447730288460046</v>
      </c>
      <c r="AK98" s="24">
        <f t="shared" si="25"/>
        <v>0.62610534345152269</v>
      </c>
      <c r="AL98" s="24">
        <f t="shared" si="25"/>
        <v>0.62702884193687192</v>
      </c>
      <c r="AM98" s="24">
        <f t="shared" si="25"/>
        <v>0.62213894236903156</v>
      </c>
      <c r="AN98" s="24">
        <f t="shared" si="25"/>
        <v>0.6258866372077303</v>
      </c>
      <c r="AO98" s="24">
        <f>+PAM!AV71</f>
        <v>0.62588750103970359</v>
      </c>
      <c r="AQ98" s="24">
        <f t="shared" ref="AQ98:AQ122" si="27">+Q98-Z98</f>
        <v>-3.3597213815022009E-3</v>
      </c>
      <c r="AR98" s="24">
        <f t="shared" si="18"/>
        <v>7.2843363823691387E-3</v>
      </c>
      <c r="AS98" s="35">
        <f t="shared" si="23"/>
        <v>44713</v>
      </c>
      <c r="AT98" s="19">
        <f t="shared" si="23"/>
        <v>802.28808102902212</v>
      </c>
      <c r="AU98" s="19">
        <f t="shared" si="26"/>
        <v>796.61309878808811</v>
      </c>
      <c r="AV98" s="53">
        <f t="shared" ref="AV98:AV128" si="28">+($AT98/$AT$32)-($AU98/$AU$32)</f>
        <v>5.6749822409342343E-2</v>
      </c>
      <c r="AW98" s="53">
        <f t="shared" si="24"/>
        <v>5.3985281635464677E-3</v>
      </c>
    </row>
    <row r="99" spans="4:49" x14ac:dyDescent="0.25">
      <c r="D99" s="38">
        <f>+PAM!A72</f>
        <v>44743</v>
      </c>
      <c r="E99" s="19" cm="1">
        <f t="array" ref="E99">+SUMPRODUCT($E$3:$P$3/100,PAM!$C72:$N72)/D$3*100</f>
        <v>860.72666965974383</v>
      </c>
      <c r="F99" s="19" cm="1">
        <f t="array" ref="F99">+SUMPRODUCT($E$4:$P$4/100,PAM!$C72:$N72)/D$4*100</f>
        <v>866.86924341234294</v>
      </c>
      <c r="G99" s="19" cm="1">
        <f t="array" ref="G99">+SUMPRODUCT($E$5:$P$5/100,PAM!$C72:$N72)/D$5*100</f>
        <v>856.73324313285639</v>
      </c>
      <c r="H99" s="19" cm="1">
        <f t="array" ref="H99">+SUMPRODUCT($E$6:$P$6/100,PAM!$C72:$N72)/D$6*100</f>
        <v>863.41097452066526</v>
      </c>
      <c r="I99" s="19" cm="1">
        <f t="array" ref="I99">+SUMPRODUCT($E$7:$P$7/100,PAM!$C72:$N72)/D$7*100</f>
        <v>864.04020017061998</v>
      </c>
      <c r="J99" s="19" cm="1">
        <f t="array" ref="J99">+SUMPRODUCT($E$8:$P$8/100,PAM!$C72:$N72)/D$8*100</f>
        <v>862.95773371808571</v>
      </c>
      <c r="K99" s="19" cm="1">
        <f t="array" ref="K99">+SUMPRODUCT($E$9:$P$9/100,PAM!$C72:$N72)/D$9*100</f>
        <v>862.24212512048769</v>
      </c>
      <c r="L99" s="19" cm="1">
        <f t="array" ref="L99">+SUMPRODUCT($E$10:$P$10/100,PAM!$C72:$N72)/D$10*100</f>
        <v>862.87120577018686</v>
      </c>
      <c r="M99" s="19" cm="1">
        <f t="array" ref="M99">+SUMPRODUCT($E$11:$P$11/100,PAM!$C72:$N72)/D$11*100</f>
        <v>859.89790055462004</v>
      </c>
      <c r="N99" s="19" cm="1">
        <f t="array" ref="N99">+SUMPRODUCT($E$12:$P$12/100,PAM!$C72:$N72)/D$12*100</f>
        <v>859.53855584573159</v>
      </c>
      <c r="O99" s="19" cm="1">
        <f t="array" ref="O99">+SUMPRODUCT(_xlfn.ANCHORARRAY($E$30)/100,$E99:$N99)/$D$14*100</f>
        <v>861.70159997999997</v>
      </c>
      <c r="Q99" s="24">
        <f t="shared" si="20"/>
        <v>7.2839906278761912E-2</v>
      </c>
      <c r="R99" s="24">
        <f t="shared" si="20"/>
        <v>7.2816258068768347E-2</v>
      </c>
      <c r="S99" s="24">
        <f t="shared" si="20"/>
        <v>7.2991146651250283E-2</v>
      </c>
      <c r="T99" s="24">
        <f t="shared" si="20"/>
        <v>7.4839698440027913E-2</v>
      </c>
      <c r="U99" s="24">
        <f t="shared" si="20"/>
        <v>7.3872504250277915E-2</v>
      </c>
      <c r="V99" s="24">
        <f t="shared" si="19"/>
        <v>7.4500963979929891E-2</v>
      </c>
      <c r="W99" s="24">
        <f t="shared" si="19"/>
        <v>7.3979652520634875E-2</v>
      </c>
      <c r="X99" s="24">
        <f t="shared" si="19"/>
        <v>7.6056391763234865E-2</v>
      </c>
      <c r="Y99" s="24">
        <f t="shared" si="19"/>
        <v>7.576498962709155E-2</v>
      </c>
      <c r="Z99" s="24">
        <f t="shared" si="19"/>
        <v>7.8991240733266688E-2</v>
      </c>
      <c r="AA99" s="24">
        <f t="shared" si="19"/>
        <v>7.5181445682390047E-2</v>
      </c>
      <c r="AB99" s="24">
        <f>+PAM!Y72</f>
        <v>7.518262902192796E-2</v>
      </c>
      <c r="AD99" s="24">
        <f t="shared" si="25"/>
        <v>0.69966119668590054</v>
      </c>
      <c r="AE99" s="24">
        <f t="shared" si="25"/>
        <v>0.69834525670593739</v>
      </c>
      <c r="AF99" s="24">
        <f t="shared" si="25"/>
        <v>0.69325427814673368</v>
      </c>
      <c r="AG99" s="24">
        <f t="shared" si="25"/>
        <v>0.70284993012295538</v>
      </c>
      <c r="AH99" s="24">
        <f t="shared" si="25"/>
        <v>0.69862467810250783</v>
      </c>
      <c r="AI99" s="24">
        <f t="shared" si="25"/>
        <v>0.69861520953777534</v>
      </c>
      <c r="AJ99" s="24">
        <f t="shared" si="25"/>
        <v>0.69560586459236085</v>
      </c>
      <c r="AK99" s="24">
        <f t="shared" si="25"/>
        <v>0.70135745158676355</v>
      </c>
      <c r="AL99" s="24">
        <f t="shared" si="25"/>
        <v>0.70102677436005778</v>
      </c>
      <c r="AM99" s="24">
        <f t="shared" si="25"/>
        <v>0.70155328877527467</v>
      </c>
      <c r="AN99" s="24">
        <f t="shared" si="25"/>
        <v>0.6994248556636895</v>
      </c>
      <c r="AO99" s="24">
        <f>+PAM!AV72</f>
        <v>0.69942611714278557</v>
      </c>
      <c r="AQ99" s="24">
        <f t="shared" si="27"/>
        <v>-6.1513344545047755E-3</v>
      </c>
      <c r="AR99" s="24">
        <f t="shared" si="18"/>
        <v>-1.8920920893741311E-3</v>
      </c>
      <c r="AS99" s="35">
        <f t="shared" si="23"/>
        <v>44743</v>
      </c>
      <c r="AT99" s="19">
        <f t="shared" si="23"/>
        <v>860.72666965974383</v>
      </c>
      <c r="AU99" s="19">
        <f t="shared" si="26"/>
        <v>859.53855584573159</v>
      </c>
      <c r="AV99" s="53">
        <f t="shared" si="28"/>
        <v>1.1881138140125813E-2</v>
      </c>
      <c r="AW99" s="53">
        <f t="shared" si="24"/>
        <v>-5.7909024857520919E-3</v>
      </c>
    </row>
    <row r="100" spans="4:49" x14ac:dyDescent="0.25">
      <c r="D100" s="38">
        <f>+PAM!A73</f>
        <v>44774</v>
      </c>
      <c r="E100" s="19" cm="1">
        <f t="array" ref="E100">+SUMPRODUCT($E$3:$P$3/100,PAM!$C73:$N73)/D$3*100</f>
        <v>921.97122239071587</v>
      </c>
      <c r="F100" s="19" cm="1">
        <f t="array" ref="F100">+SUMPRODUCT($E$4:$P$4/100,PAM!$C73:$N73)/D$4*100</f>
        <v>927.8388992948187</v>
      </c>
      <c r="G100" s="19" cm="1">
        <f t="array" ref="G100">+SUMPRODUCT($E$5:$P$5/100,PAM!$C73:$N73)/D$5*100</f>
        <v>916.60623364814046</v>
      </c>
      <c r="H100" s="19" cm="1">
        <f t="array" ref="H100">+SUMPRODUCT($E$6:$P$6/100,PAM!$C73:$N73)/D$6*100</f>
        <v>924.02072992299611</v>
      </c>
      <c r="I100" s="19" cm="1">
        <f t="array" ref="I100">+SUMPRODUCT($E$7:$P$7/100,PAM!$C73:$N73)/D$7*100</f>
        <v>923.98954706564336</v>
      </c>
      <c r="J100" s="19" cm="1">
        <f t="array" ref="J100">+SUMPRODUCT($E$8:$P$8/100,PAM!$C73:$N73)/D$8*100</f>
        <v>922.83267647824493</v>
      </c>
      <c r="K100" s="19" cm="1">
        <f t="array" ref="K100">+SUMPRODUCT($E$9:$P$9/100,PAM!$C73:$N73)/D$9*100</f>
        <v>921.39746889539515</v>
      </c>
      <c r="L100" s="19" cm="1">
        <f t="array" ref="L100">+SUMPRODUCT($E$10:$P$10/100,PAM!$C73:$N73)/D$10*100</f>
        <v>922.77574856589411</v>
      </c>
      <c r="M100" s="19" cm="1">
        <f t="array" ref="M100">+SUMPRODUCT($E$11:$P$11/100,PAM!$C73:$N73)/D$11*100</f>
        <v>918.8142410405178</v>
      </c>
      <c r="N100" s="19" cm="1">
        <f t="array" ref="N100">+SUMPRODUCT($E$12:$P$12/100,PAM!$C73:$N73)/D$12*100</f>
        <v>918.26443293806506</v>
      </c>
      <c r="O100" s="19" cm="1">
        <f t="array" ref="O100">+SUMPRODUCT(_xlfn.ANCHORARRAY($E$30)/100,$E100:$N100)/$D$14*100</f>
        <v>921.38277401999994</v>
      </c>
      <c r="Q100" s="24">
        <f t="shared" si="20"/>
        <v>7.1154473179253053E-2</v>
      </c>
      <c r="R100" s="24">
        <f t="shared" si="20"/>
        <v>7.033316309905624E-2</v>
      </c>
      <c r="S100" s="24">
        <f t="shared" si="20"/>
        <v>6.9885219226866635E-2</v>
      </c>
      <c r="T100" s="24">
        <f t="shared" si="20"/>
        <v>7.0198036845639189E-2</v>
      </c>
      <c r="U100" s="24">
        <f t="shared" si="20"/>
        <v>6.9382589934108729E-2</v>
      </c>
      <c r="V100" s="24">
        <f t="shared" si="19"/>
        <v>6.9383401319304205E-2</v>
      </c>
      <c r="W100" s="24">
        <f t="shared" si="19"/>
        <v>6.8606418141123893E-2</v>
      </c>
      <c r="X100" s="24">
        <f t="shared" si="19"/>
        <v>6.9424663142209297E-2</v>
      </c>
      <c r="Y100" s="24">
        <f t="shared" si="19"/>
        <v>6.8515506838541684E-2</v>
      </c>
      <c r="Z100" s="24">
        <f t="shared" si="19"/>
        <v>6.832256295303818E-2</v>
      </c>
      <c r="AA100" s="24">
        <f t="shared" si="19"/>
        <v>6.9259676483582222E-2</v>
      </c>
      <c r="AB100" s="24">
        <f>+PAM!Y73</f>
        <v>6.9256192976226094E-2</v>
      </c>
      <c r="AD100" s="24">
        <f t="shared" si="25"/>
        <v>0.78512999785660664</v>
      </c>
      <c r="AE100" s="24">
        <f t="shared" si="25"/>
        <v>0.78134645260979174</v>
      </c>
      <c r="AF100" s="24">
        <f t="shared" si="25"/>
        <v>0.77520976298332589</v>
      </c>
      <c r="AG100" s="24">
        <f t="shared" si="25"/>
        <v>0.78349716207451814</v>
      </c>
      <c r="AH100" s="24">
        <f t="shared" si="25"/>
        <v>0.77725323387522693</v>
      </c>
      <c r="AI100" s="24">
        <f t="shared" si="25"/>
        <v>0.77714210094554548</v>
      </c>
      <c r="AJ100" s="24">
        <f t="shared" si="25"/>
        <v>0.77224651090444985</v>
      </c>
      <c r="AK100" s="24">
        <f t="shared" si="25"/>
        <v>0.7783623331251035</v>
      </c>
      <c r="AL100" s="24">
        <f t="shared" si="25"/>
        <v>0.77501031413612465</v>
      </c>
      <c r="AM100" s="24">
        <f t="shared" si="25"/>
        <v>0.77345832927674785</v>
      </c>
      <c r="AN100" s="24">
        <f t="shared" si="25"/>
        <v>0.77690990740997701</v>
      </c>
      <c r="AO100" s="24">
        <f>+PAM!AV73</f>
        <v>0.77690132913687071</v>
      </c>
      <c r="AQ100" s="24">
        <f t="shared" si="27"/>
        <v>2.8319102262148732E-3</v>
      </c>
      <c r="AR100" s="24">
        <f t="shared" si="18"/>
        <v>1.1671668579858796E-2</v>
      </c>
      <c r="AS100" s="35">
        <f t="shared" si="23"/>
        <v>44774</v>
      </c>
      <c r="AT100" s="19">
        <f t="shared" si="23"/>
        <v>921.97122239071587</v>
      </c>
      <c r="AU100" s="19">
        <f t="shared" si="26"/>
        <v>918.26443293806506</v>
      </c>
      <c r="AV100" s="53">
        <f t="shared" si="28"/>
        <v>3.7067894526510159E-2</v>
      </c>
      <c r="AW100" s="53">
        <f t="shared" si="24"/>
        <v>-4.4939531517806941E-4</v>
      </c>
    </row>
    <row r="101" spans="4:49" x14ac:dyDescent="0.25">
      <c r="D101" s="38">
        <f>+PAM!A74</f>
        <v>44805</v>
      </c>
      <c r="E101" s="19" cm="1">
        <f t="array" ref="E101">+SUMPRODUCT($E$3:$P$3/100,PAM!$C74:$N74)/D$3*100</f>
        <v>982.29974942982881</v>
      </c>
      <c r="F101" s="19" cm="1">
        <f t="array" ref="F101">+SUMPRODUCT($E$4:$P$4/100,PAM!$C74:$N74)/D$4*100</f>
        <v>987.35071532069276</v>
      </c>
      <c r="G101" s="19" cm="1">
        <f t="array" ref="G101">+SUMPRODUCT($E$5:$P$5/100,PAM!$C74:$N74)/D$5*100</f>
        <v>974.85771396399082</v>
      </c>
      <c r="H101" s="19" cm="1">
        <f t="array" ref="H101">+SUMPRODUCT($E$6:$P$6/100,PAM!$C74:$N74)/D$6*100</f>
        <v>983.45320192496536</v>
      </c>
      <c r="I101" s="19" cm="1">
        <f t="array" ref="I101">+SUMPRODUCT($E$7:$P$7/100,PAM!$C74:$N74)/D$7*100</f>
        <v>982.10146157819975</v>
      </c>
      <c r="J101" s="19" cm="1">
        <f t="array" ref="J101">+SUMPRODUCT($E$8:$P$8/100,PAM!$C74:$N74)/D$8*100</f>
        <v>980.80803915837203</v>
      </c>
      <c r="K101" s="19" cm="1">
        <f t="array" ref="K101">+SUMPRODUCT($E$9:$P$9/100,PAM!$C74:$N74)/D$9*100</f>
        <v>978.31468631259781</v>
      </c>
      <c r="L101" s="19" cm="1">
        <f t="array" ref="L101">+SUMPRODUCT($E$10:$P$10/100,PAM!$C74:$N74)/D$10*100</f>
        <v>980.59778507696717</v>
      </c>
      <c r="M101" s="19" cm="1">
        <f t="array" ref="M101">+SUMPRODUCT($E$11:$P$11/100,PAM!$C74:$N74)/D$11*100</f>
        <v>975.24610203597865</v>
      </c>
      <c r="N101" s="19" cm="1">
        <f t="array" ref="N101">+SUMPRODUCT($E$12:$P$12/100,PAM!$C74:$N74)/D$12*100</f>
        <v>974.60454556582852</v>
      </c>
      <c r="O101" s="19" cm="1">
        <f t="array" ref="O101">+SUMPRODUCT(_xlfn.ANCHORARRAY($E$30)/100,$E101:$N101)/$D$14*100</f>
        <v>979.10103150999998</v>
      </c>
      <c r="Q101" s="24">
        <f t="shared" si="20"/>
        <v>6.5434284253122588E-2</v>
      </c>
      <c r="R101" s="24">
        <f t="shared" si="20"/>
        <v>6.4140246837144366E-2</v>
      </c>
      <c r="S101" s="24">
        <f t="shared" si="20"/>
        <v>6.3551259174843722E-2</v>
      </c>
      <c r="T101" s="24">
        <f t="shared" si="20"/>
        <v>6.4319414140115772E-2</v>
      </c>
      <c r="U101" s="24">
        <f t="shared" si="20"/>
        <v>6.2892393855650264E-2</v>
      </c>
      <c r="V101" s="24">
        <f t="shared" si="19"/>
        <v>6.2823265969921271E-2</v>
      </c>
      <c r="W101" s="24">
        <f t="shared" si="19"/>
        <v>6.1772708672010124E-2</v>
      </c>
      <c r="X101" s="24">
        <f t="shared" si="19"/>
        <v>6.2660984102514083E-2</v>
      </c>
      <c r="Y101" s="24">
        <f t="shared" si="19"/>
        <v>6.1418139243852199E-2</v>
      </c>
      <c r="Z101" s="24">
        <f t="shared" si="19"/>
        <v>6.1354998197521882E-2</v>
      </c>
      <c r="AA101" s="24">
        <f t="shared" si="19"/>
        <v>6.2643082893958146E-2</v>
      </c>
      <c r="AB101" s="24">
        <f>+PAM!Y74</f>
        <v>6.2639722451166335E-2</v>
      </c>
      <c r="AD101" s="24">
        <f t="shared" si="25"/>
        <v>0.84051898040061856</v>
      </c>
      <c r="AE101" s="24">
        <f t="shared" si="25"/>
        <v>0.83426853750795038</v>
      </c>
      <c r="AF101" s="24">
        <f t="shared" si="25"/>
        <v>0.82708484464079124</v>
      </c>
      <c r="AG101" s="24">
        <f t="shared" si="25"/>
        <v>0.83549585168953033</v>
      </c>
      <c r="AH101" s="24">
        <f t="shared" si="25"/>
        <v>0.82667608499181244</v>
      </c>
      <c r="AI101" s="24">
        <f t="shared" si="25"/>
        <v>0.82679059945847655</v>
      </c>
      <c r="AJ101" s="24">
        <f t="shared" si="25"/>
        <v>0.82026123258846684</v>
      </c>
      <c r="AK101" s="24">
        <f t="shared" si="25"/>
        <v>0.82742370836777512</v>
      </c>
      <c r="AL101" s="24">
        <f t="shared" si="25"/>
        <v>0.82118106888129616</v>
      </c>
      <c r="AM101" s="24">
        <f t="shared" si="25"/>
        <v>0.81893668388094332</v>
      </c>
      <c r="AN101" s="24">
        <f t="shared" si="25"/>
        <v>0.82595740848819355</v>
      </c>
      <c r="AO101" s="24">
        <f>+PAM!AV74</f>
        <v>0.82594113544219261</v>
      </c>
      <c r="AQ101" s="24">
        <f t="shared" si="27"/>
        <v>4.079286055600706E-3</v>
      </c>
      <c r="AR101" s="24">
        <f t="shared" si="18"/>
        <v>2.1582296519675248E-2</v>
      </c>
      <c r="AS101" s="35">
        <f t="shared" si="23"/>
        <v>44805</v>
      </c>
      <c r="AT101" s="19">
        <f t="shared" si="23"/>
        <v>982.29974942982881</v>
      </c>
      <c r="AU101" s="19">
        <f t="shared" si="26"/>
        <v>974.60454556582852</v>
      </c>
      <c r="AV101" s="53">
        <f t="shared" si="28"/>
        <v>7.6952038640005327E-2</v>
      </c>
      <c r="AW101" s="53">
        <f t="shared" si="24"/>
        <v>8.3752781414094812E-3</v>
      </c>
    </row>
    <row r="102" spans="4:49" x14ac:dyDescent="0.25">
      <c r="D102" s="38">
        <f>+PAM!A75</f>
        <v>44835</v>
      </c>
      <c r="E102" s="19" cm="1">
        <f t="array" ref="E102">+SUMPRODUCT($E$3:$P$3/100,PAM!$C75:$N75)/D$3*100</f>
        <v>1041.7399906370003</v>
      </c>
      <c r="F102" s="19" cm="1">
        <f t="array" ref="F102">+SUMPRODUCT($E$4:$P$4/100,PAM!$C75:$N75)/D$4*100</f>
        <v>1047.4356787282954</v>
      </c>
      <c r="G102" s="19" cm="1">
        <f t="array" ref="G102">+SUMPRODUCT($E$5:$P$5/100,PAM!$C75:$N75)/D$5*100</f>
        <v>1034.3775660286544</v>
      </c>
      <c r="H102" s="19" cm="1">
        <f t="array" ref="H102">+SUMPRODUCT($E$6:$P$6/100,PAM!$C75:$N75)/D$6*100</f>
        <v>1043.5615017581856</v>
      </c>
      <c r="I102" s="19" cm="1">
        <f t="array" ref="I102">+SUMPRODUCT($E$7:$P$7/100,PAM!$C75:$N75)/D$7*100</f>
        <v>1042.7102588538523</v>
      </c>
      <c r="J102" s="19" cm="1">
        <f t="array" ref="J102">+SUMPRODUCT($E$8:$P$8/100,PAM!$C75:$N75)/D$8*100</f>
        <v>1040.9722896228357</v>
      </c>
      <c r="K102" s="19" cm="1">
        <f t="array" ref="K102">+SUMPRODUCT($E$9:$P$9/100,PAM!$C75:$N75)/D$9*100</f>
        <v>1038.4106712261939</v>
      </c>
      <c r="L102" s="19" cm="1">
        <f t="array" ref="L102">+SUMPRODUCT($E$10:$P$10/100,PAM!$C75:$N75)/D$10*100</f>
        <v>1040.6196108776908</v>
      </c>
      <c r="M102" s="19" cm="1">
        <f t="array" ref="M102">+SUMPRODUCT($E$11:$P$11/100,PAM!$C75:$N75)/D$11*100</f>
        <v>1035.6421388091821</v>
      </c>
      <c r="N102" s="19" cm="1">
        <f t="array" ref="N102">+SUMPRODUCT($E$12:$P$12/100,PAM!$C75:$N75)/D$12*100</f>
        <v>1034.688701228459</v>
      </c>
      <c r="O102" s="19" cm="1">
        <f t="array" ref="O102">+SUMPRODUCT(_xlfn.ANCHORARRAY($E$30)/100,$E102:$N102)/$D$14*100</f>
        <v>1039.2127548899998</v>
      </c>
      <c r="Q102" s="24">
        <f t="shared" si="20"/>
        <v>6.05113064944518E-2</v>
      </c>
      <c r="R102" s="24">
        <f t="shared" si="20"/>
        <v>6.0854732239786768E-2</v>
      </c>
      <c r="S102" s="24">
        <f t="shared" si="20"/>
        <v>6.1054912129322458E-2</v>
      </c>
      <c r="T102" s="24">
        <f t="shared" si="20"/>
        <v>6.1119634076707507E-2</v>
      </c>
      <c r="U102" s="24">
        <f t="shared" si="20"/>
        <v>6.1713376516369767E-2</v>
      </c>
      <c r="V102" s="24">
        <f t="shared" si="19"/>
        <v>6.1341514406927589E-2</v>
      </c>
      <c r="W102" s="24">
        <f t="shared" si="19"/>
        <v>6.1428071922446703E-2</v>
      </c>
      <c r="X102" s="24">
        <f t="shared" si="19"/>
        <v>6.1209424204453411E-2</v>
      </c>
      <c r="Y102" s="24">
        <f t="shared" si="19"/>
        <v>6.1929021451218702E-2</v>
      </c>
      <c r="Z102" s="24">
        <f t="shared" si="19"/>
        <v>6.1649779837366969E-2</v>
      </c>
      <c r="AA102" s="24">
        <f t="shared" si="19"/>
        <v>6.1394811613356914E-2</v>
      </c>
      <c r="AB102" s="24">
        <f>+PAM!Y75</f>
        <v>6.1396174753997501E-2</v>
      </c>
      <c r="AD102" s="24">
        <f t="shared" si="25"/>
        <v>0.88767980428944204</v>
      </c>
      <c r="AE102" s="24">
        <f t="shared" si="25"/>
        <v>0.88186082739439287</v>
      </c>
      <c r="AF102" s="24">
        <f t="shared" si="25"/>
        <v>0.87558386200726757</v>
      </c>
      <c r="AG102" s="24">
        <f t="shared" si="25"/>
        <v>0.88342302883671486</v>
      </c>
      <c r="AH102" s="24">
        <f t="shared" si="25"/>
        <v>0.87516797680787017</v>
      </c>
      <c r="AI102" s="24">
        <f t="shared" si="25"/>
        <v>0.87507236393362753</v>
      </c>
      <c r="AJ102" s="24">
        <f t="shared" si="25"/>
        <v>0.86867418203576729</v>
      </c>
      <c r="AK102" s="24">
        <f t="shared" si="25"/>
        <v>0.87571337724357479</v>
      </c>
      <c r="AL102" s="24">
        <f t="shared" si="25"/>
        <v>0.87005326134326277</v>
      </c>
      <c r="AM102" s="24">
        <f t="shared" si="25"/>
        <v>0.86770525641728846</v>
      </c>
      <c r="AN102" s="24">
        <f t="shared" si="25"/>
        <v>0.87432732808613745</v>
      </c>
      <c r="AO102" s="24">
        <f>+PAM!AV75</f>
        <v>0.87431219830332063</v>
      </c>
      <c r="AQ102" s="24">
        <f t="shared" si="27"/>
        <v>-1.1384733429151694E-3</v>
      </c>
      <c r="AR102" s="24">
        <f t="shared" si="18"/>
        <v>1.9974547872153581E-2</v>
      </c>
      <c r="AS102" s="35">
        <f t="shared" ref="AS102:AT117" si="29">+D102</f>
        <v>44835</v>
      </c>
      <c r="AT102" s="19">
        <f t="shared" si="29"/>
        <v>1041.7399906370003</v>
      </c>
      <c r="AU102" s="19">
        <f t="shared" si="26"/>
        <v>1034.688701228459</v>
      </c>
      <c r="AV102" s="53">
        <f>+($AT102/$AT$32)-($AU102/$AU$32)</f>
        <v>7.0512894085416278E-2</v>
      </c>
      <c r="AW102" s="53">
        <f t="shared" si="24"/>
        <v>6.2594123907451227E-3</v>
      </c>
    </row>
    <row r="103" spans="4:49" x14ac:dyDescent="0.25">
      <c r="D103" s="38">
        <f>+PAM!A76</f>
        <v>44866</v>
      </c>
      <c r="E103" s="19" cm="1">
        <f t="array" ref="E103">+SUMPRODUCT($E$3:$P$3/100,PAM!$C76:$N76)/D$3*100</f>
        <v>1091.3584802091777</v>
      </c>
      <c r="F103" s="19" cm="1">
        <f t="array" ref="F103">+SUMPRODUCT($E$4:$P$4/100,PAM!$C76:$N76)/D$4*100</f>
        <v>1097.5129341365698</v>
      </c>
      <c r="G103" s="19" cm="1">
        <f t="array" ref="G103">+SUMPRODUCT($E$5:$P$5/100,PAM!$C76:$N76)/D$5*100</f>
        <v>1084.968814158125</v>
      </c>
      <c r="H103" s="19" cm="1">
        <f t="array" ref="H103">+SUMPRODUCT($E$6:$P$6/100,PAM!$C76:$N76)/D$6*100</f>
        <v>1094.3428618143294</v>
      </c>
      <c r="I103" s="19" cm="1">
        <f t="array" ref="I103">+SUMPRODUCT($E$7:$P$7/100,PAM!$C76:$N76)/D$7*100</f>
        <v>1093.8955059982602</v>
      </c>
      <c r="J103" s="19" cm="1">
        <f t="array" ref="J103">+SUMPRODUCT($E$8:$P$8/100,PAM!$C76:$N76)/D$8*100</f>
        <v>1091.9695912498528</v>
      </c>
      <c r="K103" s="19" cm="1">
        <f t="array" ref="K103">+SUMPRODUCT($E$9:$P$9/100,PAM!$C76:$N76)/D$9*100</f>
        <v>1089.6356056337838</v>
      </c>
      <c r="L103" s="19" cm="1">
        <f t="array" ref="L103">+SUMPRODUCT($E$10:$P$10/100,PAM!$C76:$N76)/D$10*100</f>
        <v>1092.2582315983484</v>
      </c>
      <c r="M103" s="19" cm="1">
        <f t="array" ref="M103">+SUMPRODUCT($E$11:$P$11/100,PAM!$C76:$N76)/D$11*100</f>
        <v>1087.7306834972633</v>
      </c>
      <c r="N103" s="19" cm="1">
        <f t="array" ref="N103">+SUMPRODUCT($E$12:$P$12/100,PAM!$C76:$N76)/D$12*100</f>
        <v>1086.8183353559289</v>
      </c>
      <c r="O103" s="19" cm="1">
        <f t="array" ref="O103">+SUMPRODUCT(_xlfn.ANCHORARRAY($E$30)/100,$E103:$N103)/$D$14*100</f>
        <v>1090.4987617299998</v>
      </c>
      <c r="Q103" s="24">
        <f t="shared" si="20"/>
        <v>4.7630397237449662E-2</v>
      </c>
      <c r="R103" s="24">
        <f t="shared" si="20"/>
        <v>4.7809384791125176E-2</v>
      </c>
      <c r="S103" s="24">
        <f t="shared" si="20"/>
        <v>4.890984664691489E-2</v>
      </c>
      <c r="T103" s="24">
        <f t="shared" si="20"/>
        <v>4.8661588196371452E-2</v>
      </c>
      <c r="U103" s="24">
        <f t="shared" si="20"/>
        <v>4.9088657860401952E-2</v>
      </c>
      <c r="V103" s="24">
        <f t="shared" si="19"/>
        <v>4.8990066436345181E-2</v>
      </c>
      <c r="W103" s="24">
        <f t="shared" si="19"/>
        <v>4.9330130965527852E-2</v>
      </c>
      <c r="X103" s="24">
        <f t="shared" si="19"/>
        <v>4.9622955574615712E-2</v>
      </c>
      <c r="Y103" s="24">
        <f t="shared" si="19"/>
        <v>5.0295891540271143E-2</v>
      </c>
      <c r="Z103" s="24">
        <f t="shared" si="19"/>
        <v>5.038194972611354E-2</v>
      </c>
      <c r="AA103" s="24">
        <f t="shared" si="19"/>
        <v>4.935082503431043E-2</v>
      </c>
      <c r="AB103" s="24">
        <f>+PAM!Y76</f>
        <v>4.9350471642873428E-2</v>
      </c>
      <c r="AD103" s="24">
        <f t="shared" si="25"/>
        <v>0.92446410609571839</v>
      </c>
      <c r="AE103" s="24">
        <f t="shared" si="25"/>
        <v>0.91853976550863958</v>
      </c>
      <c r="AF103" s="24">
        <f t="shared" si="25"/>
        <v>0.91425142519268721</v>
      </c>
      <c r="AG103" s="24">
        <f t="shared" si="25"/>
        <v>0.92096598924448525</v>
      </c>
      <c r="AH103" s="24">
        <f t="shared" si="25"/>
        <v>0.91342498409553863</v>
      </c>
      <c r="AI103" s="24">
        <f t="shared" si="25"/>
        <v>0.91334046159848192</v>
      </c>
      <c r="AJ103" s="24">
        <f t="shared" si="25"/>
        <v>0.907721525489118</v>
      </c>
      <c r="AK103" s="24">
        <f t="shared" si="25"/>
        <v>0.9147646913010834</v>
      </c>
      <c r="AL103" s="24">
        <f t="shared" si="25"/>
        <v>0.90979817868447244</v>
      </c>
      <c r="AM103" s="24">
        <f t="shared" si="25"/>
        <v>0.90789291244835879</v>
      </c>
      <c r="AN103" s="24">
        <f t="shared" si="25"/>
        <v>0.91309190732658019</v>
      </c>
      <c r="AO103" s="24">
        <f>+PAM!AV76</f>
        <v>0.91307666546144728</v>
      </c>
      <c r="AQ103" s="24">
        <f t="shared" si="27"/>
        <v>-2.7515524886638776E-3</v>
      </c>
      <c r="AR103" s="24">
        <f t="shared" si="18"/>
        <v>1.6571193647359594E-2</v>
      </c>
      <c r="AS103" s="35">
        <f t="shared" si="29"/>
        <v>44866</v>
      </c>
      <c r="AT103" s="19">
        <f t="shared" si="29"/>
        <v>1091.3584802091777</v>
      </c>
      <c r="AU103" s="19">
        <f t="shared" si="26"/>
        <v>1086.8183353559289</v>
      </c>
      <c r="AV103" s="53">
        <f t="shared" si="28"/>
        <v>4.540144853249295E-2</v>
      </c>
      <c r="AW103" s="53">
        <f t="shared" si="24"/>
        <v>-1.7189035492348737E-4</v>
      </c>
    </row>
    <row r="104" spans="4:49" x14ac:dyDescent="0.25">
      <c r="D104" s="38">
        <f>+PAM!A77</f>
        <v>44896</v>
      </c>
      <c r="E104" s="19" cm="1">
        <f t="array" ref="E104">+SUMPRODUCT($E$3:$P$3/100,PAM!$C77:$N77)/D$3*100</f>
        <v>1144.8358475902699</v>
      </c>
      <c r="F104" s="19" cm="1">
        <f t="array" ref="F104">+SUMPRODUCT($E$4:$P$4/100,PAM!$C77:$N77)/D$4*100</f>
        <v>1151.4293868215664</v>
      </c>
      <c r="G104" s="19" cm="1">
        <f t="array" ref="G104">+SUMPRODUCT($E$5:$P$5/100,PAM!$C77:$N77)/D$5*100</f>
        <v>1138.8359151189302</v>
      </c>
      <c r="H104" s="19" cm="1">
        <f t="array" ref="H104">+SUMPRODUCT($E$6:$P$6/100,PAM!$C77:$N77)/D$6*100</f>
        <v>1149.0609593218742</v>
      </c>
      <c r="I104" s="19" cm="1">
        <f t="array" ref="I104">+SUMPRODUCT($E$7:$P$7/100,PAM!$C77:$N77)/D$7*100</f>
        <v>1149.0887167401768</v>
      </c>
      <c r="J104" s="19" cm="1">
        <f t="array" ref="J104">+SUMPRODUCT($E$8:$P$8/100,PAM!$C77:$N77)/D$8*100</f>
        <v>1146.9623595554526</v>
      </c>
      <c r="K104" s="19" cm="1">
        <f t="array" ref="K104">+SUMPRODUCT($E$9:$P$9/100,PAM!$C77:$N77)/D$9*100</f>
        <v>1144.9283714313119</v>
      </c>
      <c r="L104" s="19" cm="1">
        <f t="array" ref="L104">+SUMPRODUCT($E$10:$P$10/100,PAM!$C77:$N77)/D$10*100</f>
        <v>1148.0914771457783</v>
      </c>
      <c r="M104" s="19" cm="1">
        <f t="array" ref="M104">+SUMPRODUCT($E$11:$P$11/100,PAM!$C77:$N77)/D$11*100</f>
        <v>1144.0765856495409</v>
      </c>
      <c r="N104" s="19" cm="1">
        <f t="array" ref="N104">+SUMPRODUCT($E$12:$P$12/100,PAM!$C77:$N77)/D$12*100</f>
        <v>1143.597136428361</v>
      </c>
      <c r="O104" s="19" cm="1">
        <f t="array" ref="O104">+SUMPRODUCT(_xlfn.ANCHORARRAY($E$30)/100,$E104:$N104)/$D$14*100</f>
        <v>1145.88017006</v>
      </c>
      <c r="Q104" s="24">
        <f t="shared" si="20"/>
        <v>4.9000734727275175E-2</v>
      </c>
      <c r="R104" s="24">
        <f t="shared" si="20"/>
        <v>4.9126029414326089E-2</v>
      </c>
      <c r="S104" s="24">
        <f t="shared" si="20"/>
        <v>4.9648524692945228E-2</v>
      </c>
      <c r="T104" s="24">
        <f t="shared" si="20"/>
        <v>5.0000872136934049E-2</v>
      </c>
      <c r="U104" s="24">
        <f t="shared" si="20"/>
        <v>5.0455651786912359E-2</v>
      </c>
      <c r="V104" s="24">
        <f t="shared" si="19"/>
        <v>5.0361080332517183E-2</v>
      </c>
      <c r="W104" s="24">
        <f t="shared" si="19"/>
        <v>5.0744272224260811E-2</v>
      </c>
      <c r="X104" s="24">
        <f t="shared" si="19"/>
        <v>5.1117257743827471E-2</v>
      </c>
      <c r="Y104" s="24">
        <f t="shared" si="19"/>
        <v>5.1801335576113994E-2</v>
      </c>
      <c r="Z104" s="24">
        <f t="shared" si="19"/>
        <v>5.2243138733795158E-2</v>
      </c>
      <c r="AA104" s="24">
        <f t="shared" si="19"/>
        <v>5.0785393137119605E-2</v>
      </c>
      <c r="AB104" s="24">
        <f>+PAM!Y77</f>
        <v>5.0786373469694945E-2</v>
      </c>
      <c r="AD104" s="24">
        <f t="shared" si="25"/>
        <v>0.94415192199682396</v>
      </c>
      <c r="AE104" s="24">
        <f t="shared" si="25"/>
        <v>0.94192338535926101</v>
      </c>
      <c r="AF104" s="24">
        <f t="shared" si="25"/>
        <v>0.93865295390163395</v>
      </c>
      <c r="AG104" s="24">
        <f t="shared" si="25"/>
        <v>0.94585822335545289</v>
      </c>
      <c r="AH104" s="24">
        <f t="shared" si="25"/>
        <v>0.94201959106670774</v>
      </c>
      <c r="AI104" s="24">
        <f t="shared" si="25"/>
        <v>0.94120184762043224</v>
      </c>
      <c r="AJ104" s="24">
        <f t="shared" si="25"/>
        <v>0.93768281254149466</v>
      </c>
      <c r="AK104" s="24">
        <f t="shared" si="25"/>
        <v>0.94388034334605697</v>
      </c>
      <c r="AL104" s="24">
        <f t="shared" si="25"/>
        <v>0.94248640406032358</v>
      </c>
      <c r="AM104" s="24">
        <f t="shared" si="25"/>
        <v>0.94155058333462316</v>
      </c>
      <c r="AN104" s="24">
        <f t="shared" si="25"/>
        <v>0.94185609670625414</v>
      </c>
      <c r="AO104" s="24">
        <f>+PAM!AV77</f>
        <v>0.94184656118548893</v>
      </c>
      <c r="AQ104" s="24">
        <f t="shared" si="27"/>
        <v>-3.2424040065199833E-3</v>
      </c>
      <c r="AR104" s="24">
        <f t="shared" si="18"/>
        <v>2.6013386622008028E-3</v>
      </c>
      <c r="AS104" s="35">
        <f t="shared" si="29"/>
        <v>44896</v>
      </c>
      <c r="AT104" s="19">
        <f t="shared" si="29"/>
        <v>1144.8358475902699</v>
      </c>
      <c r="AU104" s="19">
        <f t="shared" si="26"/>
        <v>1143.597136428361</v>
      </c>
      <c r="AV104" s="53">
        <f t="shared" si="28"/>
        <v>1.2387111619093005E-2</v>
      </c>
      <c r="AW104" s="53">
        <f t="shared" si="24"/>
        <v>-8.5097485839682463E-3</v>
      </c>
    </row>
    <row r="105" spans="4:49" x14ac:dyDescent="0.25">
      <c r="D105" s="38">
        <f>+PAM!A78</f>
        <v>44927</v>
      </c>
      <c r="E105" s="19" cm="1">
        <f t="array" ref="E105">+SUMPRODUCT($E$3:$P$3/100,PAM!$C78:$N78)/D$3*100</f>
        <v>1216.4953414720651</v>
      </c>
      <c r="F105" s="19" cm="1">
        <f t="array" ref="F105">+SUMPRODUCT($E$4:$P$4/100,PAM!$C78:$N78)/D$4*100</f>
        <v>1222.1426393470463</v>
      </c>
      <c r="G105" s="19" cm="1">
        <f t="array" ref="G105">+SUMPRODUCT($E$5:$P$5/100,PAM!$C78:$N78)/D$5*100</f>
        <v>1209.2487419783638</v>
      </c>
      <c r="H105" s="19" cm="1">
        <f t="array" ref="H105">+SUMPRODUCT($E$6:$P$6/100,PAM!$C78:$N78)/D$6*100</f>
        <v>1219.0670095005273</v>
      </c>
      <c r="I105" s="19" cm="1">
        <f t="array" ref="I105">+SUMPRODUCT($E$7:$P$7/100,PAM!$C78:$N78)/D$7*100</f>
        <v>1218.6746565770954</v>
      </c>
      <c r="J105" s="19" cm="1">
        <f t="array" ref="J105">+SUMPRODUCT($E$8:$P$8/100,PAM!$C78:$N78)/D$8*100</f>
        <v>1216.7176075781781</v>
      </c>
      <c r="K105" s="19" cm="1">
        <f t="array" ref="K105">+SUMPRODUCT($E$9:$P$9/100,PAM!$C78:$N78)/D$9*100</f>
        <v>1214.4250415524091</v>
      </c>
      <c r="L105" s="19" cm="1">
        <f t="array" ref="L105">+SUMPRODUCT($E$10:$P$10/100,PAM!$C78:$N78)/D$10*100</f>
        <v>1217.5319028538202</v>
      </c>
      <c r="M105" s="19" cm="1">
        <f t="array" ref="M105">+SUMPRODUCT($E$11:$P$11/100,PAM!$C78:$N78)/D$11*100</f>
        <v>1212.752706136147</v>
      </c>
      <c r="N105" s="19" cm="1">
        <f t="array" ref="N105">+SUMPRODUCT($E$12:$P$12/100,PAM!$C78:$N78)/D$12*100</f>
        <v>1212.5018537980027</v>
      </c>
      <c r="O105" s="19" cm="1">
        <f t="array" ref="O105">+SUMPRODUCT(_xlfn.ANCHORARRAY($E$30)/100,$E105:$N105)/$D$14*100</f>
        <v>1215.48041489</v>
      </c>
      <c r="Q105" s="24">
        <f t="shared" si="20"/>
        <v>6.2593684529209215E-2</v>
      </c>
      <c r="R105" s="24">
        <f t="shared" si="20"/>
        <v>6.1413451258768514E-2</v>
      </c>
      <c r="S105" s="24">
        <f t="shared" si="20"/>
        <v>6.1828772630585949E-2</v>
      </c>
      <c r="T105" s="24">
        <f t="shared" si="20"/>
        <v>6.0924574636986861E-2</v>
      </c>
      <c r="U105" s="24">
        <f t="shared" si="20"/>
        <v>6.0557499889412725E-2</v>
      </c>
      <c r="V105" s="24">
        <f t="shared" si="19"/>
        <v>6.0817382054073388E-2</v>
      </c>
      <c r="W105" s="24">
        <f t="shared" si="19"/>
        <v>6.0699578991318948E-2</v>
      </c>
      <c r="X105" s="24">
        <f t="shared" si="19"/>
        <v>6.0483356152660317E-2</v>
      </c>
      <c r="Y105" s="24">
        <f t="shared" si="19"/>
        <v>6.0027555277355704E-2</v>
      </c>
      <c r="Z105" s="24">
        <f t="shared" si="19"/>
        <v>6.0252614469499477E-2</v>
      </c>
      <c r="AA105" s="24">
        <f t="shared" si="19"/>
        <v>6.0739549080734756E-2</v>
      </c>
      <c r="AB105" s="24">
        <f>+PAM!Y78</f>
        <v>6.0739233887102007E-2</v>
      </c>
      <c r="AD105" s="24">
        <f t="shared" si="25"/>
        <v>0.98573030114920535</v>
      </c>
      <c r="AE105" s="24">
        <f t="shared" si="25"/>
        <v>0.98238283870678211</v>
      </c>
      <c r="AF105" s="24">
        <f t="shared" si="25"/>
        <v>0.98081881958394912</v>
      </c>
      <c r="AG105" s="24">
        <f t="shared" si="25"/>
        <v>0.98690881045126599</v>
      </c>
      <c r="AH105" s="24">
        <f t="shared" si="25"/>
        <v>0.9826110801467427</v>
      </c>
      <c r="AI105" s="24">
        <f t="shared" si="25"/>
        <v>0.98246604255509218</v>
      </c>
      <c r="AJ105" s="24">
        <f t="shared" si="25"/>
        <v>0.97910560146628134</v>
      </c>
      <c r="AK105" s="24">
        <f t="shared" si="25"/>
        <v>0.98550400212647782</v>
      </c>
      <c r="AL105" s="24">
        <f t="shared" si="25"/>
        <v>0.98408016187270886</v>
      </c>
      <c r="AM105" s="24">
        <f t="shared" si="25"/>
        <v>0.98473956133520879</v>
      </c>
      <c r="AN105" s="24">
        <f t="shared" si="25"/>
        <v>0.98347541146346096</v>
      </c>
      <c r="AO105" s="24">
        <f>+PAM!AV78</f>
        <v>0.98346502037601291</v>
      </c>
      <c r="AQ105" s="24">
        <f t="shared" si="27"/>
        <v>2.3410700597097378E-3</v>
      </c>
      <c r="AR105" s="24">
        <f t="shared" si="18"/>
        <v>9.9073981399655509E-4</v>
      </c>
      <c r="AS105" s="35">
        <f t="shared" si="29"/>
        <v>44927</v>
      </c>
      <c r="AT105" s="19">
        <f t="shared" si="29"/>
        <v>1216.4953414720651</v>
      </c>
      <c r="AU105" s="19">
        <f t="shared" si="26"/>
        <v>1212.5018537980027</v>
      </c>
      <c r="AV105" s="53">
        <f t="shared" si="28"/>
        <v>3.9934876740627345E-2</v>
      </c>
      <c r="AW105" s="53">
        <f t="shared" si="24"/>
        <v>-2.7142232028314339E-3</v>
      </c>
    </row>
    <row r="106" spans="4:49" x14ac:dyDescent="0.25">
      <c r="D106" s="38">
        <f>+PAM!A79</f>
        <v>44958</v>
      </c>
      <c r="E106" s="19" cm="1">
        <f t="array" ref="E106">+SUMPRODUCT($E$3:$P$3/100,PAM!$C79:$N79)/D$3*100</f>
        <v>1300.3318776566252</v>
      </c>
      <c r="F106" s="19" cm="1">
        <f t="array" ref="F106">+SUMPRODUCT($E$4:$P$4/100,PAM!$C79:$N79)/D$4*100</f>
        <v>1304.0867157055181</v>
      </c>
      <c r="G106" s="19" cm="1">
        <f t="array" ref="G106">+SUMPRODUCT($E$5:$P$5/100,PAM!$C79:$N79)/D$5*100</f>
        <v>1289.1243667940057</v>
      </c>
      <c r="H106" s="19" cm="1">
        <f t="array" ref="H106">+SUMPRODUCT($E$6:$P$6/100,PAM!$C79:$N79)/D$6*100</f>
        <v>1298.167914171795</v>
      </c>
      <c r="I106" s="19" cm="1">
        <f t="array" ref="I106">+SUMPRODUCT($E$7:$P$7/100,PAM!$C79:$N79)/D$7*100</f>
        <v>1297.0281190610069</v>
      </c>
      <c r="J106" s="19" cm="1">
        <f t="array" ref="J106">+SUMPRODUCT($E$8:$P$8/100,PAM!$C79:$N79)/D$8*100</f>
        <v>1294.8894590864081</v>
      </c>
      <c r="K106" s="19" cm="1">
        <f t="array" ref="K106">+SUMPRODUCT($E$9:$P$9/100,PAM!$C79:$N79)/D$9*100</f>
        <v>1291.6494368169624</v>
      </c>
      <c r="L106" s="19" cm="1">
        <f t="array" ref="L106">+SUMPRODUCT($E$10:$P$10/100,PAM!$C79:$N79)/D$10*100</f>
        <v>1293.7691860555369</v>
      </c>
      <c r="M106" s="19" cm="1">
        <f t="array" ref="M106">+SUMPRODUCT($E$11:$P$11/100,PAM!$C79:$N79)/D$11*100</f>
        <v>1287.2316183375278</v>
      </c>
      <c r="N106" s="19" cm="1">
        <f t="array" ref="N106">+SUMPRODUCT($E$12:$P$12/100,PAM!$C79:$N79)/D$12*100</f>
        <v>1285.3942895459775</v>
      </c>
      <c r="O106" s="19" cm="1">
        <f t="array" ref="O106">+SUMPRODUCT(_xlfn.ANCHORARRAY($E$30)/100,$E106:$N106)/$D$14*100</f>
        <v>1292.6721727499996</v>
      </c>
      <c r="Q106" s="24">
        <f t="shared" si="20"/>
        <v>6.8916446554666333E-2</v>
      </c>
      <c r="R106" s="24">
        <f t="shared" si="20"/>
        <v>6.7049519197081686E-2</v>
      </c>
      <c r="S106" s="24">
        <f t="shared" si="20"/>
        <v>6.6053924261242791E-2</v>
      </c>
      <c r="T106" s="24">
        <f t="shared" si="20"/>
        <v>6.488642876463091E-2</v>
      </c>
      <c r="U106" s="24">
        <f t="shared" si="20"/>
        <v>6.4293995170116691E-2</v>
      </c>
      <c r="V106" s="24">
        <f t="shared" si="19"/>
        <v>6.4248146834849917E-2</v>
      </c>
      <c r="W106" s="24">
        <f t="shared" si="19"/>
        <v>6.3589264567401216E-2</v>
      </c>
      <c r="X106" s="24">
        <f t="shared" si="19"/>
        <v>6.2616250977096666E-2</v>
      </c>
      <c r="Y106" s="24">
        <f t="shared" si="19"/>
        <v>6.1413107408081702E-2</v>
      </c>
      <c r="Z106" s="24">
        <f t="shared" si="19"/>
        <v>6.0117380868036419E-2</v>
      </c>
      <c r="AA106" s="24">
        <f t="shared" si="19"/>
        <v>6.3507200045658907E-2</v>
      </c>
      <c r="AB106" s="24">
        <f>+PAM!Y79</f>
        <v>6.3506936505733247E-2</v>
      </c>
      <c r="AD106" s="24">
        <f t="shared" si="25"/>
        <v>1.0214029882134832</v>
      </c>
      <c r="AE106" s="24">
        <f t="shared" si="25"/>
        <v>1.0154625855247033</v>
      </c>
      <c r="AF106" s="24">
        <f t="shared" si="25"/>
        <v>1.0143845837495009</v>
      </c>
      <c r="AG106" s="24">
        <f t="shared" si="25"/>
        <v>1.0195964379033624</v>
      </c>
      <c r="AH106" s="24">
        <f t="shared" si="25"/>
        <v>1.0151295885821399</v>
      </c>
      <c r="AI106" s="24">
        <f t="shared" si="25"/>
        <v>1.0145951212948048</v>
      </c>
      <c r="AJ106" s="24">
        <f t="shared" si="25"/>
        <v>1.0107373652865186</v>
      </c>
      <c r="AK106" s="24">
        <f t="shared" si="25"/>
        <v>1.0163038006707104</v>
      </c>
      <c r="AL106" s="24">
        <f t="shared" si="25"/>
        <v>1.0152549255030934</v>
      </c>
      <c r="AM106" s="24">
        <f t="shared" si="25"/>
        <v>1.0151691425201332</v>
      </c>
      <c r="AN106" s="24">
        <f t="shared" si="25"/>
        <v>1.0154025175901937</v>
      </c>
      <c r="AO106" s="24">
        <f>+PAM!AV79</f>
        <v>1.0153961143481496</v>
      </c>
      <c r="AQ106" s="24">
        <f t="shared" si="27"/>
        <v>8.7990656866299144E-3</v>
      </c>
      <c r="AR106" s="24">
        <f t="shared" si="18"/>
        <v>6.2338456933499486E-3</v>
      </c>
      <c r="AS106" s="35">
        <f t="shared" si="29"/>
        <v>44958</v>
      </c>
      <c r="AT106" s="19">
        <f t="shared" si="29"/>
        <v>1300.3318776566252</v>
      </c>
      <c r="AU106" s="19">
        <f t="shared" si="26"/>
        <v>1285.3942895459775</v>
      </c>
      <c r="AV106" s="53">
        <f t="shared" si="28"/>
        <v>0.14937588110648292</v>
      </c>
      <c r="AW106" s="53">
        <f t="shared" si="24"/>
        <v>2.2316711430795166E-2</v>
      </c>
    </row>
    <row r="107" spans="4:49" x14ac:dyDescent="0.25">
      <c r="D107" s="38">
        <f>+PAM!A80</f>
        <v>44986</v>
      </c>
      <c r="E107" s="19" cm="1">
        <f t="array" ref="E107">+SUMPRODUCT($E$3:$P$3/100,PAM!$C80:$N80)/D$3*100</f>
        <v>1407.8063741208257</v>
      </c>
      <c r="F107" s="19" cm="1">
        <f t="array" ref="F107">+SUMPRODUCT($E$4:$P$4/100,PAM!$C80:$N80)/D$4*100</f>
        <v>1409.9845555893617</v>
      </c>
      <c r="G107" s="19" cm="1">
        <f t="array" ref="G107">+SUMPRODUCT($E$5:$P$5/100,PAM!$C80:$N80)/D$5*100</f>
        <v>1392.9081322536576</v>
      </c>
      <c r="H107" s="19" cm="1">
        <f t="array" ref="H107">+SUMPRODUCT($E$6:$P$6/100,PAM!$C80:$N80)/D$6*100</f>
        <v>1401.7990164739449</v>
      </c>
      <c r="I107" s="19" cm="1">
        <f t="array" ref="I107">+SUMPRODUCT($E$7:$P$7/100,PAM!$C80:$N80)/D$7*100</f>
        <v>1399.159425685873</v>
      </c>
      <c r="J107" s="19" cm="1">
        <f t="array" ref="J107">+SUMPRODUCT($E$8:$P$8/100,PAM!$C80:$N80)/D$8*100</f>
        <v>1397.1507425395619</v>
      </c>
      <c r="K107" s="19" cm="1">
        <f t="array" ref="K107">+SUMPRODUCT($E$9:$P$9/100,PAM!$C80:$N80)/D$9*100</f>
        <v>1393.2990254669583</v>
      </c>
      <c r="L107" s="19" cm="1">
        <f t="array" ref="L107">+SUMPRODUCT($E$10:$P$10/100,PAM!$C80:$N80)/D$10*100</f>
        <v>1393.757280856727</v>
      </c>
      <c r="M107" s="19" cm="1">
        <f t="array" ref="M107">+SUMPRODUCT($E$11:$P$11/100,PAM!$C80:$N80)/D$11*100</f>
        <v>1387.0621107385498</v>
      </c>
      <c r="N107" s="19" cm="1">
        <f t="array" ref="N107">+SUMPRODUCT($E$12:$P$12/100,PAM!$C80:$N80)/D$12*100</f>
        <v>1380.2535571506507</v>
      </c>
      <c r="O107" s="19" cm="1">
        <f t="array" ref="O107">+SUMPRODUCT(_xlfn.ANCHORARRAY($E$30)/100,$E107:$N107)/$D$14*100</f>
        <v>1393.77616242</v>
      </c>
      <c r="Q107" s="24">
        <f t="shared" si="20"/>
        <v>8.2651589421836036E-2</v>
      </c>
      <c r="R107" s="24">
        <f t="shared" si="20"/>
        <v>8.1204599823373025E-2</v>
      </c>
      <c r="S107" s="24">
        <f t="shared" si="20"/>
        <v>8.0507178463903761E-2</v>
      </c>
      <c r="T107" s="24">
        <f t="shared" si="20"/>
        <v>7.9828734920061928E-2</v>
      </c>
      <c r="U107" s="24">
        <f t="shared" si="20"/>
        <v>7.8742553938464077E-2</v>
      </c>
      <c r="V107" s="24">
        <f t="shared" si="19"/>
        <v>7.8972983165144228E-2</v>
      </c>
      <c r="W107" s="24">
        <f t="shared" si="19"/>
        <v>7.8697505493822595E-2</v>
      </c>
      <c r="X107" s="24">
        <f t="shared" si="19"/>
        <v>7.7284337792922209E-2</v>
      </c>
      <c r="Y107" s="24">
        <f t="shared" si="19"/>
        <v>7.7554412880219692E-2</v>
      </c>
      <c r="Z107" s="24">
        <f t="shared" si="19"/>
        <v>7.379779759110261E-2</v>
      </c>
      <c r="AA107" s="24">
        <f t="shared" ref="AA107:AA122" si="30">+O107/O106-1</f>
        <v>7.8213170981250579E-2</v>
      </c>
      <c r="AB107" s="24">
        <f>+PAM!Y80</f>
        <v>7.8215474342873792E-2</v>
      </c>
      <c r="AD107" s="24">
        <f t="shared" si="25"/>
        <v>1.046015146911111</v>
      </c>
      <c r="AE107" s="24">
        <f t="shared" si="25"/>
        <v>1.0384968219752619</v>
      </c>
      <c r="AF107" s="24">
        <f t="shared" si="25"/>
        <v>1.0372527679908647</v>
      </c>
      <c r="AG107" s="24">
        <f t="shared" si="25"/>
        <v>1.0421469830149723</v>
      </c>
      <c r="AH107" s="24">
        <f t="shared" si="25"/>
        <v>1.0378082763508654</v>
      </c>
      <c r="AI107" s="24">
        <f t="shared" si="25"/>
        <v>1.0372264004292</v>
      </c>
      <c r="AJ107" s="24">
        <f t="shared" si="25"/>
        <v>1.0332322301278745</v>
      </c>
      <c r="AK107" s="24">
        <f t="shared" si="25"/>
        <v>1.0382273893596792</v>
      </c>
      <c r="AL107" s="24">
        <f t="shared" si="25"/>
        <v>1.0382751874868665</v>
      </c>
      <c r="AM107" s="24">
        <f t="shared" si="25"/>
        <v>1.0366973416257541</v>
      </c>
      <c r="AN107" s="24">
        <f t="shared" si="25"/>
        <v>1.0379634844232095</v>
      </c>
      <c r="AO107" s="24">
        <f>+PAM!AV80</f>
        <v>1.0379597544048091</v>
      </c>
      <c r="AQ107" s="24">
        <f t="shared" si="27"/>
        <v>8.8537918307334262E-3</v>
      </c>
      <c r="AR107" s="24">
        <f t="shared" si="18"/>
        <v>9.3178052853568616E-3</v>
      </c>
      <c r="AS107" s="35">
        <f t="shared" si="29"/>
        <v>44986</v>
      </c>
      <c r="AT107" s="19">
        <f t="shared" si="29"/>
        <v>1407.8063741208257</v>
      </c>
      <c r="AU107" s="19">
        <f t="shared" si="26"/>
        <v>1380.2535571506507</v>
      </c>
      <c r="AV107" s="53">
        <f t="shared" si="28"/>
        <v>0.27552816970175442</v>
      </c>
      <c r="AW107" s="53">
        <f t="shared" si="24"/>
        <v>5.106152518811502E-2</v>
      </c>
    </row>
    <row r="108" spans="4:49" x14ac:dyDescent="0.25">
      <c r="D108" s="38">
        <f>+PAM!A81</f>
        <v>45017</v>
      </c>
      <c r="E108" s="19" cm="1">
        <f t="array" ref="E108">+SUMPRODUCT($E$3:$P$3/100,PAM!$C81:$N81)/D$3*100</f>
        <v>1535.0428562789916</v>
      </c>
      <c r="F108" s="19" cm="1">
        <f t="array" ref="F108">+SUMPRODUCT($E$4:$P$4/100,PAM!$C81:$N81)/D$4*100</f>
        <v>1534.9258823468999</v>
      </c>
      <c r="G108" s="19" cm="1">
        <f t="array" ref="G108">+SUMPRODUCT($E$5:$P$5/100,PAM!$C81:$N81)/D$5*100</f>
        <v>1513.9339150624392</v>
      </c>
      <c r="H108" s="19" cm="1">
        <f t="array" ref="H108">+SUMPRODUCT($E$6:$P$6/100,PAM!$C81:$N81)/D$6*100</f>
        <v>1524.0711848983356</v>
      </c>
      <c r="I108" s="19" cm="1">
        <f t="array" ref="I108">+SUMPRODUCT($E$7:$P$7/100,PAM!$C81:$N81)/D$7*100</f>
        <v>1518.9940138251479</v>
      </c>
      <c r="J108" s="19" cm="1">
        <f t="array" ref="J108">+SUMPRODUCT($E$8:$P$8/100,PAM!$C81:$N81)/D$8*100</f>
        <v>1517.2987289727237</v>
      </c>
      <c r="K108" s="19" cm="1">
        <f t="array" ref="K108">+SUMPRODUCT($E$9:$P$9/100,PAM!$C81:$N81)/D$9*100</f>
        <v>1511.2664320678923</v>
      </c>
      <c r="L108" s="19" cm="1">
        <f t="array" ref="L108">+SUMPRODUCT($E$10:$P$10/100,PAM!$C81:$N81)/D$10*100</f>
        <v>1512.2883684475705</v>
      </c>
      <c r="M108" s="19" cm="1">
        <f t="array" ref="M108">+SUMPRODUCT($E$11:$P$11/100,PAM!$C81:$N81)/D$11*100</f>
        <v>1502.9972658445768</v>
      </c>
      <c r="N108" s="19" cm="1">
        <f t="array" ref="N108">+SUMPRODUCT($E$12:$P$12/100,PAM!$C81:$N81)/D$12*100</f>
        <v>1494.5490401674774</v>
      </c>
      <c r="O108" s="19" cm="1">
        <f t="array" ref="O108">+SUMPRODUCT(_xlfn.ANCHORARRAY($E$30)/100,$E108:$N108)/$D$14*100</f>
        <v>1512.8064591399998</v>
      </c>
      <c r="Q108" s="24">
        <f t="shared" si="20"/>
        <v>9.0379248522457489E-2</v>
      </c>
      <c r="R108" s="24">
        <f t="shared" si="20"/>
        <v>8.8611840649072793E-2</v>
      </c>
      <c r="S108" s="24">
        <f t="shared" si="20"/>
        <v>8.6887124862260467E-2</v>
      </c>
      <c r="T108" s="24">
        <f t="shared" si="20"/>
        <v>8.7225177780443586E-2</v>
      </c>
      <c r="U108" s="24">
        <f t="shared" si="20"/>
        <v>8.5647558054745332E-2</v>
      </c>
      <c r="V108" s="24">
        <f t="shared" si="20"/>
        <v>8.5995005961040594E-2</v>
      </c>
      <c r="W108" s="24">
        <f t="shared" si="20"/>
        <v>8.466768758515264E-2</v>
      </c>
      <c r="X108" s="24">
        <f t="shared" si="20"/>
        <v>8.5044282256939274E-2</v>
      </c>
      <c r="Y108" s="24">
        <f t="shared" si="20"/>
        <v>8.3583247071968847E-2</v>
      </c>
      <c r="Z108" s="24">
        <f t="shared" si="20"/>
        <v>8.2807598955060513E-2</v>
      </c>
      <c r="AA108" s="24">
        <f t="shared" si="30"/>
        <v>8.5401300387666801E-2</v>
      </c>
      <c r="AB108" s="24">
        <f>+PAM!Y81</f>
        <v>8.5401514895506292E-2</v>
      </c>
      <c r="AD108" s="24">
        <f t="shared" si="25"/>
        <v>1.1087347564410832</v>
      </c>
      <c r="AE108" s="24">
        <f t="shared" si="25"/>
        <v>1.0971348116237416</v>
      </c>
      <c r="AF108" s="24">
        <f t="shared" si="25"/>
        <v>1.0934818031052451</v>
      </c>
      <c r="AG108" s="24">
        <f t="shared" si="25"/>
        <v>1.0975015792790184</v>
      </c>
      <c r="AH108" s="24">
        <f t="shared" si="25"/>
        <v>1.0895602755059381</v>
      </c>
      <c r="AI108" s="24">
        <f t="shared" si="25"/>
        <v>1.0902034496115309</v>
      </c>
      <c r="AJ108" s="24">
        <f t="shared" si="25"/>
        <v>1.0838832170361803</v>
      </c>
      <c r="AK108" s="24">
        <f t="shared" si="25"/>
        <v>1.0891949026442278</v>
      </c>
      <c r="AL108" s="24">
        <f t="shared" si="25"/>
        <v>1.0853941209643247</v>
      </c>
      <c r="AM108" s="24">
        <f t="shared" si="25"/>
        <v>1.0827218778283973</v>
      </c>
      <c r="AN108" s="24">
        <f t="shared" si="25"/>
        <v>1.0896521929454965</v>
      </c>
      <c r="AO108" s="24">
        <f>+PAM!AV81</f>
        <v>1.0896486211979295</v>
      </c>
      <c r="AQ108" s="24">
        <f t="shared" si="27"/>
        <v>7.5716495673969764E-3</v>
      </c>
      <c r="AR108" s="24">
        <f t="shared" si="18"/>
        <v>2.6012878612685864E-2</v>
      </c>
      <c r="AS108" s="35">
        <f t="shared" si="29"/>
        <v>45017</v>
      </c>
      <c r="AT108" s="19">
        <f t="shared" si="29"/>
        <v>1535.0428562789916</v>
      </c>
      <c r="AU108" s="19">
        <f t="shared" si="26"/>
        <v>1494.5490401674774</v>
      </c>
      <c r="AV108" s="53">
        <f t="shared" si="28"/>
        <v>0.40493816111514747</v>
      </c>
      <c r="AW108" s="53">
        <f t="shared" si="24"/>
        <v>8.0378925015618385E-2</v>
      </c>
    </row>
    <row r="109" spans="4:49" x14ac:dyDescent="0.25">
      <c r="D109" s="38">
        <f>+PAM!A82</f>
        <v>45047</v>
      </c>
      <c r="E109" s="19" cm="1">
        <f t="array" ref="E109">+SUMPRODUCT($E$3:$P$3/100,PAM!$C82:$N82)/D$3*100</f>
        <v>1644.6665290043009</v>
      </c>
      <c r="F109" s="19" cm="1">
        <f t="array" ref="F109">+SUMPRODUCT($E$4:$P$4/100,PAM!$C82:$N82)/D$4*100</f>
        <v>1646.5981963785623</v>
      </c>
      <c r="G109" s="19" cm="1">
        <f t="array" ref="G109">+SUMPRODUCT($E$5:$P$5/100,PAM!$C82:$N82)/D$5*100</f>
        <v>1626.4598776042326</v>
      </c>
      <c r="H109" s="19" cm="1">
        <f t="array" ref="H109">+SUMPRODUCT($E$6:$P$6/100,PAM!$C82:$N82)/D$6*100</f>
        <v>1637.7598362921838</v>
      </c>
      <c r="I109" s="19" cm="1">
        <f t="array" ref="I109">+SUMPRODUCT($E$7:$P$7/100,PAM!$C82:$N82)/D$7*100</f>
        <v>1634.4817963751489</v>
      </c>
      <c r="J109" s="19" cm="1">
        <f t="array" ref="J109">+SUMPRODUCT($E$8:$P$8/100,PAM!$C82:$N82)/D$8*100</f>
        <v>1632.485388832461</v>
      </c>
      <c r="K109" s="19" cm="1">
        <f t="array" ref="K109">+SUMPRODUCT($E$9:$P$9/100,PAM!$C82:$N82)/D$9*100</f>
        <v>1627.4001457272366</v>
      </c>
      <c r="L109" s="19" cm="1">
        <f t="array" ref="L109">+SUMPRODUCT($E$10:$P$10/100,PAM!$C82:$N82)/D$10*100</f>
        <v>1629.3498170308571</v>
      </c>
      <c r="M109" s="19" cm="1">
        <f t="array" ref="M109">+SUMPRODUCT($E$11:$P$11/100,PAM!$C82:$N82)/D$11*100</f>
        <v>1622.3694307272171</v>
      </c>
      <c r="N109" s="19" cm="1">
        <f t="array" ref="N109">+SUMPRODUCT($E$12:$P$12/100,PAM!$C82:$N82)/D$12*100</f>
        <v>1614.8803014119653</v>
      </c>
      <c r="O109" s="19" cm="1">
        <f t="array" ref="O109">+SUMPRODUCT(_xlfn.ANCHORARRAY($E$30)/100,$E109:$N109)/$D$14*100</f>
        <v>1628.9725427999997</v>
      </c>
      <c r="Q109" s="24">
        <f t="shared" si="20"/>
        <v>7.1414079598429936E-2</v>
      </c>
      <c r="R109" s="24">
        <f t="shared" si="20"/>
        <v>7.2754206125520193E-2</v>
      </c>
      <c r="S109" s="24">
        <f t="shared" si="20"/>
        <v>7.4326865540331521E-2</v>
      </c>
      <c r="T109" s="24">
        <f t="shared" si="20"/>
        <v>7.4595368326861866E-2</v>
      </c>
      <c r="U109" s="24">
        <f t="shared" si="20"/>
        <v>7.6029122892445233E-2</v>
      </c>
      <c r="V109" s="24">
        <f t="shared" ref="V109:Z122" si="31">+J109/J108-1</f>
        <v>7.5915610855169957E-2</v>
      </c>
      <c r="W109" s="24">
        <f t="shared" si="31"/>
        <v>7.6845294247974927E-2</v>
      </c>
      <c r="X109" s="24">
        <f t="shared" si="31"/>
        <v>7.740682995760606E-2</v>
      </c>
      <c r="Y109" s="24">
        <f t="shared" si="31"/>
        <v>7.9422742539429603E-2</v>
      </c>
      <c r="Z109" s="24">
        <f t="shared" si="31"/>
        <v>8.0513424458125371E-2</v>
      </c>
      <c r="AA109" s="24">
        <f t="shared" si="30"/>
        <v>7.6788463559335884E-2</v>
      </c>
      <c r="AB109" s="24">
        <f>+PAM!Y82</f>
        <v>7.6790302504688324E-2</v>
      </c>
      <c r="AD109" s="24">
        <f t="shared" ref="AD109:AN122" si="32">+E109/E97-1</f>
        <v>1.1514259477540003</v>
      </c>
      <c r="AE109" s="24">
        <f t="shared" si="32"/>
        <v>1.1402835691439872</v>
      </c>
      <c r="AF109" s="24">
        <f t="shared" si="32"/>
        <v>1.1395645486974133</v>
      </c>
      <c r="AG109" s="24">
        <f t="shared" si="32"/>
        <v>1.1422400055048221</v>
      </c>
      <c r="AH109" s="24">
        <f t="shared" si="32"/>
        <v>1.1362451467519117</v>
      </c>
      <c r="AI109" s="24">
        <f t="shared" si="32"/>
        <v>1.1369280126582506</v>
      </c>
      <c r="AJ109" s="24">
        <f t="shared" si="32"/>
        <v>1.131606404178386</v>
      </c>
      <c r="AK109" s="24">
        <f t="shared" si="32"/>
        <v>1.1369712977384641</v>
      </c>
      <c r="AL109" s="24">
        <f t="shared" si="32"/>
        <v>1.1361075320485461</v>
      </c>
      <c r="AM109" s="24">
        <f t="shared" si="32"/>
        <v>1.1343216117814205</v>
      </c>
      <c r="AN109" s="24">
        <f t="shared" si="32"/>
        <v>1.1373198198586376</v>
      </c>
      <c r="AO109" s="24">
        <f>+PAM!AV82</f>
        <v>1.137319602291551</v>
      </c>
      <c r="AQ109" s="24">
        <f t="shared" si="27"/>
        <v>-9.0993448596954352E-3</v>
      </c>
      <c r="AR109" s="24">
        <f t="shared" ref="AR109:AR122" si="33">+AD109-AM109</f>
        <v>1.7104335972579765E-2</v>
      </c>
      <c r="AS109" s="35">
        <f t="shared" si="29"/>
        <v>45047</v>
      </c>
      <c r="AT109" s="19">
        <f t="shared" si="29"/>
        <v>1644.6665290043009</v>
      </c>
      <c r="AU109" s="19">
        <f t="shared" si="26"/>
        <v>1614.8803014119653</v>
      </c>
      <c r="AV109" s="53">
        <f t="shared" si="28"/>
        <v>0.29786227592335734</v>
      </c>
      <c r="AW109" s="53">
        <f t="shared" si="24"/>
        <v>5.3974234170139912E-2</v>
      </c>
    </row>
    <row r="110" spans="4:49" x14ac:dyDescent="0.25">
      <c r="D110" s="38">
        <f>+PAM!A83</f>
        <v>45078</v>
      </c>
      <c r="E110" s="19" cm="1">
        <f t="array" ref="E110">+SUMPRODUCT($E$3:$P$3/100,PAM!$C83:$N83)/D$3*100</f>
        <v>1733.3146036547398</v>
      </c>
      <c r="F110" s="19" cm="1">
        <f t="array" ref="F110">+SUMPRODUCT($E$4:$P$4/100,PAM!$C83:$N83)/D$4*100</f>
        <v>1738.2485631238505</v>
      </c>
      <c r="G110" s="19" cm="1">
        <f t="array" ref="G110">+SUMPRODUCT($E$5:$P$5/100,PAM!$C83:$N83)/D$5*100</f>
        <v>1718.217701993352</v>
      </c>
      <c r="H110" s="19" cm="1">
        <f t="array" ref="H110">+SUMPRODUCT($E$6:$P$6/100,PAM!$C83:$N83)/D$6*100</f>
        <v>1731.0308992661064</v>
      </c>
      <c r="I110" s="19" cm="1">
        <f t="array" ref="I110">+SUMPRODUCT($E$7:$P$7/100,PAM!$C83:$N83)/D$7*100</f>
        <v>1729.7078639590484</v>
      </c>
      <c r="J110" s="19" cm="1">
        <f t="array" ref="J110">+SUMPRODUCT($E$8:$P$8/100,PAM!$C83:$N83)/D$8*100</f>
        <v>1727.5427158528296</v>
      </c>
      <c r="K110" s="19" cm="1">
        <f t="array" ref="K110">+SUMPRODUCT($E$9:$P$9/100,PAM!$C83:$N83)/D$9*100</f>
        <v>1723.5360701948152</v>
      </c>
      <c r="L110" s="19" cm="1">
        <f t="array" ref="L110">+SUMPRODUCT($E$10:$P$10/100,PAM!$C83:$N83)/D$10*100</f>
        <v>1726.2887979436134</v>
      </c>
      <c r="M110" s="19" cm="1">
        <f t="array" ref="M110">+SUMPRODUCT($E$11:$P$11/100,PAM!$C83:$N83)/D$11*100</f>
        <v>1721.0627246987433</v>
      </c>
      <c r="N110" s="19" cm="1">
        <f t="array" ref="N110">+SUMPRODUCT($E$12:$P$12/100,PAM!$C83:$N83)/D$12*100</f>
        <v>1715.3010018679299</v>
      </c>
      <c r="O110" s="19" cm="1">
        <f t="array" ref="O110">+SUMPRODUCT(_xlfn.ANCHORARRAY($E$30)/100,$E110:$N110)/$D$14*100</f>
        <v>1724.85722734</v>
      </c>
      <c r="Q110" s="24">
        <f t="shared" ref="Q110:U122" si="34">+E110/E109-1</f>
        <v>5.3900333646424547E-2</v>
      </c>
      <c r="R110" s="24">
        <f t="shared" si="34"/>
        <v>5.5660431881231931E-2</v>
      </c>
      <c r="S110" s="24">
        <f t="shared" si="34"/>
        <v>5.6415670409452723E-2</v>
      </c>
      <c r="T110" s="24">
        <f t="shared" si="34"/>
        <v>5.6950390959082497E-2</v>
      </c>
      <c r="U110" s="24">
        <f t="shared" si="34"/>
        <v>5.8260708559181307E-2</v>
      </c>
      <c r="V110" s="24">
        <f t="shared" si="31"/>
        <v>5.8228592838036164E-2</v>
      </c>
      <c r="W110" s="24">
        <f t="shared" si="31"/>
        <v>5.9073316860628777E-2</v>
      </c>
      <c r="X110" s="24">
        <f t="shared" si="31"/>
        <v>5.9495499308679367E-2</v>
      </c>
      <c r="Y110" s="24">
        <f t="shared" si="31"/>
        <v>6.0832811628660499E-2</v>
      </c>
      <c r="Z110" s="24">
        <f t="shared" si="31"/>
        <v>6.2184609204881669E-2</v>
      </c>
      <c r="AA110" s="24">
        <f t="shared" si="30"/>
        <v>5.8862063061656311E-2</v>
      </c>
      <c r="AB110" s="24">
        <f>+PAM!Y83</f>
        <v>5.8865053264280265E-2</v>
      </c>
      <c r="AD110" s="24">
        <f t="shared" si="32"/>
        <v>1.1604641083930529</v>
      </c>
      <c r="AE110" s="24">
        <f t="shared" si="32"/>
        <v>1.1512140766965757</v>
      </c>
      <c r="AF110" s="24">
        <f t="shared" si="32"/>
        <v>1.1519328181040653</v>
      </c>
      <c r="AG110" s="24">
        <f t="shared" si="32"/>
        <v>1.1549190184784015</v>
      </c>
      <c r="AH110" s="24">
        <f t="shared" si="32"/>
        <v>1.1497677019244117</v>
      </c>
      <c r="AI110" s="24">
        <f t="shared" si="32"/>
        <v>1.1510280758510207</v>
      </c>
      <c r="AJ110" s="24">
        <f t="shared" si="32"/>
        <v>1.1467782840184801</v>
      </c>
      <c r="AK110" s="24">
        <f t="shared" si="32"/>
        <v>1.152794162830411</v>
      </c>
      <c r="AL110" s="24">
        <f t="shared" si="32"/>
        <v>1.1531149488665537</v>
      </c>
      <c r="AM110" s="24">
        <f t="shared" si="32"/>
        <v>1.1532422759272598</v>
      </c>
      <c r="AN110" s="24">
        <f t="shared" si="32"/>
        <v>1.152177142679303</v>
      </c>
      <c r="AO110" s="24">
        <f>+PAM!AV83</f>
        <v>1.1521833443529839</v>
      </c>
      <c r="AQ110" s="24">
        <f t="shared" si="27"/>
        <v>-8.2842755584571215E-3</v>
      </c>
      <c r="AR110" s="24">
        <f t="shared" si="33"/>
        <v>7.2218324657931099E-3</v>
      </c>
      <c r="AS110" s="35">
        <f>+D110</f>
        <v>45078</v>
      </c>
      <c r="AT110" s="19">
        <f t="shared" si="29"/>
        <v>1733.3146036547398</v>
      </c>
      <c r="AU110" s="19">
        <f t="shared" si="26"/>
        <v>1715.3010018679299</v>
      </c>
      <c r="AV110" s="53">
        <f t="shared" si="28"/>
        <v>0.1801360178681044</v>
      </c>
      <c r="AW110" s="53">
        <f t="shared" si="24"/>
        <v>2.5261680148639165E-2</v>
      </c>
    </row>
    <row r="111" spans="4:49" x14ac:dyDescent="0.25">
      <c r="D111" s="38">
        <f>+PAM!A84</f>
        <v>45108</v>
      </c>
      <c r="E111" s="19" cm="1">
        <f t="array" ref="E111">+SUMPRODUCT($E$3:$P$3/100,PAM!$C84:$N84)/D$3*100</f>
        <v>1839.8551525017226</v>
      </c>
      <c r="F111" s="19" cm="1">
        <f t="array" ref="F111">+SUMPRODUCT($E$4:$P$4/100,PAM!$C84:$N84)/D$4*100</f>
        <v>1845.6107051756589</v>
      </c>
      <c r="G111" s="19" cm="1">
        <f t="array" ref="G111">+SUMPRODUCT($E$5:$P$5/100,PAM!$C84:$N84)/D$5*100</f>
        <v>1825.3912400385352</v>
      </c>
      <c r="H111" s="19" cm="1">
        <f t="array" ref="H111">+SUMPRODUCT($E$6:$P$6/100,PAM!$C84:$N84)/D$6*100</f>
        <v>1840.4233913908924</v>
      </c>
      <c r="I111" s="19" cm="1">
        <f t="array" ref="I111">+SUMPRODUCT($E$7:$P$7/100,PAM!$C84:$N84)/D$7*100</f>
        <v>1840.4775285298874</v>
      </c>
      <c r="J111" s="19" cm="1">
        <f t="array" ref="J111">+SUMPRODUCT($E$8:$P$8/100,PAM!$C84:$N84)/D$8*100</f>
        <v>1837.7644817733319</v>
      </c>
      <c r="K111" s="19" cm="1">
        <f t="array" ref="K111">+SUMPRODUCT($E$9:$P$9/100,PAM!$C84:$N84)/D$9*100</f>
        <v>1834.4309500142754</v>
      </c>
      <c r="L111" s="19" cm="1">
        <f t="array" ref="L111">+SUMPRODUCT($E$10:$P$10/100,PAM!$C84:$N84)/D$10*100</f>
        <v>1837.5639920765052</v>
      </c>
      <c r="M111" s="19" cm="1">
        <f t="array" ref="M111">+SUMPRODUCT($E$11:$P$11/100,PAM!$C84:$N84)/D$11*100</f>
        <v>1834.4416443932244</v>
      </c>
      <c r="N111" s="19" cm="1">
        <f t="array" ref="N111">+SUMPRODUCT($E$12:$P$12/100,PAM!$C84:$N84)/D$12*100</f>
        <v>1830.2178842428286</v>
      </c>
      <c r="O111" s="19" cm="1">
        <f t="array" ref="O111">+SUMPRODUCT(_xlfn.ANCHORARRAY($E$30)/100,$E111:$N111)/$D$14*100</f>
        <v>1835.88270272</v>
      </c>
      <c r="Q111" s="24">
        <f t="shared" si="34"/>
        <v>6.1466365437837567E-2</v>
      </c>
      <c r="R111" s="24">
        <f t="shared" si="34"/>
        <v>6.176455101384648E-2</v>
      </c>
      <c r="S111" s="24">
        <f t="shared" si="34"/>
        <v>6.2374830570566475E-2</v>
      </c>
      <c r="T111" s="24">
        <f t="shared" si="34"/>
        <v>6.3194996791313462E-2</v>
      </c>
      <c r="U111" s="24">
        <f t="shared" si="34"/>
        <v>6.4039521863133331E-2</v>
      </c>
      <c r="V111" s="24">
        <f t="shared" si="31"/>
        <v>6.3802628386001814E-2</v>
      </c>
      <c r="W111" s="24">
        <f t="shared" si="31"/>
        <v>6.4341490576942384E-2</v>
      </c>
      <c r="X111" s="24">
        <f t="shared" si="31"/>
        <v>6.4459199564664171E-2</v>
      </c>
      <c r="Y111" s="24">
        <f t="shared" si="31"/>
        <v>6.5877273423795124E-2</v>
      </c>
      <c r="Z111" s="24">
        <f t="shared" si="31"/>
        <v>6.6995170089539036E-2</v>
      </c>
      <c r="AA111" s="24">
        <f t="shared" si="30"/>
        <v>6.436792194749863E-2</v>
      </c>
      <c r="AB111" s="24">
        <f>+PAM!Y84</f>
        <v>6.4373705221829169E-2</v>
      </c>
      <c r="AD111" s="24">
        <f t="shared" si="32"/>
        <v>1.1375602933612372</v>
      </c>
      <c r="AE111" s="24">
        <f t="shared" si="32"/>
        <v>1.1290531636704508</v>
      </c>
      <c r="AF111" s="24">
        <f t="shared" si="32"/>
        <v>1.1306413106646147</v>
      </c>
      <c r="AG111" s="24">
        <f t="shared" si="32"/>
        <v>1.1315728496648183</v>
      </c>
      <c r="AH111" s="24">
        <f t="shared" si="32"/>
        <v>1.1300832162281949</v>
      </c>
      <c r="AI111" s="24">
        <f t="shared" si="32"/>
        <v>1.1296112311958257</v>
      </c>
      <c r="AJ111" s="24">
        <f t="shared" si="32"/>
        <v>1.1275125589090607</v>
      </c>
      <c r="AK111" s="24">
        <f t="shared" si="32"/>
        <v>1.1295924348713444</v>
      </c>
      <c r="AL111" s="24">
        <f t="shared" si="32"/>
        <v>1.1333249484735801</v>
      </c>
      <c r="AM111" s="24">
        <f t="shared" si="32"/>
        <v>1.1293028355685686</v>
      </c>
      <c r="AN111" s="24">
        <f t="shared" si="32"/>
        <v>1.130531848568705</v>
      </c>
      <c r="AO111" s="24">
        <f>+PAM!AV84</f>
        <v>1.130547219340329</v>
      </c>
      <c r="AQ111" s="24">
        <f t="shared" si="27"/>
        <v>-5.5288046517014688E-3</v>
      </c>
      <c r="AR111" s="24">
        <f t="shared" si="33"/>
        <v>8.257457792668621E-3</v>
      </c>
      <c r="AS111" s="35">
        <f t="shared" ref="AS111:AT126" si="35">+D111</f>
        <v>45108</v>
      </c>
      <c r="AT111" s="19">
        <f t="shared" si="29"/>
        <v>1839.8551525017226</v>
      </c>
      <c r="AU111" s="19">
        <f t="shared" si="26"/>
        <v>1830.2178842428286</v>
      </c>
      <c r="AV111" s="53">
        <f t="shared" si="28"/>
        <v>9.6372682588945935E-2</v>
      </c>
      <c r="AW111" s="53">
        <f t="shared" si="24"/>
        <v>4.3981681673663786E-3</v>
      </c>
    </row>
    <row r="112" spans="4:49" x14ac:dyDescent="0.25">
      <c r="D112" s="38">
        <f>+PAM!A85</f>
        <v>45139</v>
      </c>
      <c r="E112" s="19" cm="1">
        <f t="array" ref="E112">+SUMPRODUCT($E$3:$P$3/100,PAM!$C85:$N85)/D$3*100</f>
        <v>2073.7093647126576</v>
      </c>
      <c r="F112" s="19" cm="1">
        <f t="array" ref="F112">+SUMPRODUCT($E$4:$P$4/100,PAM!$C85:$N85)/D$4*100</f>
        <v>2079.2948405368129</v>
      </c>
      <c r="G112" s="19" cm="1">
        <f t="array" ref="G112">+SUMPRODUCT($E$5:$P$5/100,PAM!$C85:$N85)/D$5*100</f>
        <v>2051.0276504628059</v>
      </c>
      <c r="H112" s="19" cm="1">
        <f t="array" ref="H112">+SUMPRODUCT($E$6:$P$6/100,PAM!$C85:$N85)/D$6*100</f>
        <v>2067.6611552407503</v>
      </c>
      <c r="I112" s="19" cm="1">
        <f t="array" ref="I112">+SUMPRODUCT($E$7:$P$7/100,PAM!$C85:$N85)/D$7*100</f>
        <v>2067.3910798336387</v>
      </c>
      <c r="J112" s="19" cm="1">
        <f t="array" ref="J112">+SUMPRODUCT($E$8:$P$8/100,PAM!$C85:$N85)/D$8*100</f>
        <v>2064.4637620590997</v>
      </c>
      <c r="K112" s="19" cm="1">
        <f t="array" ref="K112">+SUMPRODUCT($E$9:$P$9/100,PAM!$C85:$N85)/D$9*100</f>
        <v>2059.1430798942984</v>
      </c>
      <c r="L112" s="19" cm="1">
        <f t="array" ref="L112">+SUMPRODUCT($E$10:$P$10/100,PAM!$C85:$N85)/D$10*100</f>
        <v>2061.2464948345964</v>
      </c>
      <c r="M112" s="19" cm="1">
        <f t="array" ref="M112">+SUMPRODUCT($E$11:$P$11/100,PAM!$C85:$N85)/D$11*100</f>
        <v>2055.0765991717276</v>
      </c>
      <c r="N112" s="19" cm="1">
        <f t="array" ref="N112">+SUMPRODUCT($E$12:$P$12/100,PAM!$C85:$N85)/D$12*100</f>
        <v>2048.8476606392992</v>
      </c>
      <c r="O112" s="19" cm="1">
        <f t="array" ref="O112">+SUMPRODUCT(_xlfn.ANCHORARRAY($E$30)/100,$E112:$N112)/$D$14*100</f>
        <v>2060.6147533899998</v>
      </c>
      <c r="Q112" s="24">
        <f t="shared" si="34"/>
        <v>0.12710468641672912</v>
      </c>
      <c r="R112" s="24">
        <f t="shared" si="34"/>
        <v>0.12661615730003728</v>
      </c>
      <c r="S112" s="24">
        <f t="shared" si="34"/>
        <v>0.12360989001980061</v>
      </c>
      <c r="T112" s="24">
        <f t="shared" si="34"/>
        <v>0.12347037367207325</v>
      </c>
      <c r="U112" s="24">
        <f t="shared" si="34"/>
        <v>0.12329058507169188</v>
      </c>
      <c r="V112" s="24">
        <f t="shared" si="31"/>
        <v>0.12335600265112134</v>
      </c>
      <c r="W112" s="24">
        <f t="shared" si="31"/>
        <v>0.1224969137586096</v>
      </c>
      <c r="X112" s="24">
        <f t="shared" si="31"/>
        <v>0.12172773504628975</v>
      </c>
      <c r="Y112" s="24">
        <f t="shared" si="31"/>
        <v>0.12027362955526577</v>
      </c>
      <c r="Z112" s="24">
        <f t="shared" si="31"/>
        <v>0.11945560049366422</v>
      </c>
      <c r="AA112" s="24">
        <f t="shared" si="30"/>
        <v>0.12241089822189744</v>
      </c>
      <c r="AB112" s="24">
        <f>+PAM!Y85</f>
        <v>0.12241216390812393</v>
      </c>
      <c r="AD112" s="24">
        <f t="shared" si="32"/>
        <v>1.2492126807769868</v>
      </c>
      <c r="AE112" s="24">
        <f t="shared" si="32"/>
        <v>1.2410084790766267</v>
      </c>
      <c r="AF112" s="24">
        <f t="shared" si="32"/>
        <v>1.2376322298176059</v>
      </c>
      <c r="AG112" s="24">
        <f t="shared" si="32"/>
        <v>1.2376783207158786</v>
      </c>
      <c r="AH112" s="24">
        <f t="shared" si="32"/>
        <v>1.2374615453163393</v>
      </c>
      <c r="AI112" s="24">
        <f t="shared" si="32"/>
        <v>1.2370943451391407</v>
      </c>
      <c r="AJ112" s="24">
        <f t="shared" si="32"/>
        <v>1.2348043590383138</v>
      </c>
      <c r="AK112" s="24">
        <f t="shared" si="32"/>
        <v>1.2337458456597115</v>
      </c>
      <c r="AL112" s="24">
        <f t="shared" si="32"/>
        <v>1.2366616747738273</v>
      </c>
      <c r="AM112" s="24">
        <f t="shared" si="32"/>
        <v>1.2312174871935713</v>
      </c>
      <c r="AN112" s="24">
        <f t="shared" si="32"/>
        <v>1.2364372457274433</v>
      </c>
      <c r="AO112" s="24">
        <f>+PAM!AV85</f>
        <v>1.236463188594676</v>
      </c>
      <c r="AQ112" s="24">
        <f t="shared" si="27"/>
        <v>7.6490859230649022E-3</v>
      </c>
      <c r="AR112" s="24">
        <f t="shared" si="33"/>
        <v>1.7995193583415503E-2</v>
      </c>
      <c r="AS112" s="35">
        <f t="shared" si="35"/>
        <v>45139</v>
      </c>
      <c r="AT112" s="19">
        <f t="shared" si="29"/>
        <v>2073.7093647126576</v>
      </c>
      <c r="AU112" s="19">
        <f t="shared" si="26"/>
        <v>2048.8476606392992</v>
      </c>
      <c r="AV112" s="53">
        <f t="shared" si="28"/>
        <v>0.24861704073358837</v>
      </c>
      <c r="AW112" s="53">
        <f t="shared" si="24"/>
        <v>3.804773321381294E-2</v>
      </c>
    </row>
    <row r="113" spans="4:49" x14ac:dyDescent="0.25">
      <c r="D113" s="38">
        <f>+PAM!A86</f>
        <v>45170</v>
      </c>
      <c r="E113" s="19" cm="1">
        <f t="array" ref="E113">+SUMPRODUCT($E$3:$P$3/100,PAM!$C86:$N86)/D$3*100</f>
        <v>2356.3376338861799</v>
      </c>
      <c r="F113" s="19" cm="1">
        <f t="array" ref="F113">+SUMPRODUCT($E$4:$P$4/100,PAM!$C86:$N86)/D$4*100</f>
        <v>2358.3833654282921</v>
      </c>
      <c r="G113" s="19" cm="1">
        <f t="array" ref="G113">+SUMPRODUCT($E$5:$P$5/100,PAM!$C86:$N86)/D$5*100</f>
        <v>2323.1372382619884</v>
      </c>
      <c r="H113" s="19" cm="1">
        <f t="array" ref="H113">+SUMPRODUCT($E$6:$P$6/100,PAM!$C86:$N86)/D$6*100</f>
        <v>2342.6322768736209</v>
      </c>
      <c r="I113" s="19" cm="1">
        <f t="array" ref="I113">+SUMPRODUCT($E$7:$P$7/100,PAM!$C86:$N86)/D$7*100</f>
        <v>2337.9142862717094</v>
      </c>
      <c r="J113" s="19" cm="1">
        <f t="array" ref="J113">+SUMPRODUCT($E$8:$P$8/100,PAM!$C86:$N86)/D$8*100</f>
        <v>2335.5999354756723</v>
      </c>
      <c r="K113" s="19" cm="1">
        <f t="array" ref="K113">+SUMPRODUCT($E$9:$P$9/100,PAM!$C86:$N86)/D$9*100</f>
        <v>2326.3381965255471</v>
      </c>
      <c r="L113" s="19" cm="1">
        <f t="array" ref="L113">+SUMPRODUCT($E$10:$P$10/100,PAM!$C86:$N86)/D$10*100</f>
        <v>2330.2351080751132</v>
      </c>
      <c r="M113" s="19" cm="1">
        <f t="array" ref="M113">+SUMPRODUCT($E$11:$P$11/100,PAM!$C86:$N86)/D$11*100</f>
        <v>2318.5050273441911</v>
      </c>
      <c r="N113" s="19" cm="1">
        <f t="array" ref="N113">+SUMPRODUCT($E$12:$P$12/100,PAM!$C86:$N86)/D$12*100</f>
        <v>2311.9317051304524</v>
      </c>
      <c r="O113" s="19" cm="1">
        <f t="array" ref="O113">+SUMPRODUCT(_xlfn.ANCHORARRAY($E$30)/100,$E113:$N113)/$D$14*100</f>
        <v>2330.0396916600002</v>
      </c>
      <c r="Q113" s="24">
        <f t="shared" si="34"/>
        <v>0.13629116692188181</v>
      </c>
      <c r="R113" s="24">
        <f t="shared" si="34"/>
        <v>0.13422267946349864</v>
      </c>
      <c r="S113" s="24">
        <f t="shared" si="34"/>
        <v>0.13266987782333506</v>
      </c>
      <c r="T113" s="24">
        <f t="shared" si="34"/>
        <v>0.13298654904645346</v>
      </c>
      <c r="U113" s="24">
        <f t="shared" si="34"/>
        <v>0.13085245896477393</v>
      </c>
      <c r="V113" s="24">
        <f t="shared" si="31"/>
        <v>0.13133491534195829</v>
      </c>
      <c r="W113" s="24">
        <f t="shared" si="31"/>
        <v>0.12976034508731882</v>
      </c>
      <c r="X113" s="24">
        <f t="shared" si="31"/>
        <v>0.13049803306620134</v>
      </c>
      <c r="Y113" s="24">
        <f t="shared" si="31"/>
        <v>0.12818423813430369</v>
      </c>
      <c r="Z113" s="24">
        <f t="shared" si="31"/>
        <v>0.12840585932536519</v>
      </c>
      <c r="AA113" s="24">
        <f t="shared" si="30"/>
        <v>0.13074978611443933</v>
      </c>
      <c r="AB113" s="24">
        <f>+PAM!Y86</f>
        <v>0.1307483734730237</v>
      </c>
      <c r="AD113" s="24">
        <f t="shared" si="32"/>
        <v>1.3987969408053953</v>
      </c>
      <c r="AE113" s="24">
        <f t="shared" si="32"/>
        <v>1.3885974141035451</v>
      </c>
      <c r="AF113" s="24">
        <f t="shared" si="32"/>
        <v>1.3830526291017278</v>
      </c>
      <c r="AG113" s="24">
        <f t="shared" si="32"/>
        <v>1.382047536464635</v>
      </c>
      <c r="AH113" s="24">
        <f t="shared" si="32"/>
        <v>1.3805221535000771</v>
      </c>
      <c r="AI113" s="24">
        <f t="shared" si="32"/>
        <v>1.3813017861067314</v>
      </c>
      <c r="AJ113" s="24">
        <f t="shared" si="32"/>
        <v>1.377903786044381</v>
      </c>
      <c r="AK113" s="24">
        <f t="shared" si="32"/>
        <v>1.3763413945425267</v>
      </c>
      <c r="AL113" s="24">
        <f t="shared" si="32"/>
        <v>1.3773538007523944</v>
      </c>
      <c r="AM113" s="24">
        <f t="shared" si="32"/>
        <v>1.372174145553783</v>
      </c>
      <c r="AN113" s="24">
        <f t="shared" si="32"/>
        <v>1.3797745244599944</v>
      </c>
      <c r="AO113" s="24">
        <f>+PAM!AV86</f>
        <v>1.3798066827413717</v>
      </c>
      <c r="AQ113" s="24">
        <f t="shared" si="27"/>
        <v>7.8853075965166219E-3</v>
      </c>
      <c r="AR113" s="24">
        <f t="shared" si="33"/>
        <v>2.6622795251612263E-2</v>
      </c>
      <c r="AS113" s="35">
        <f t="shared" si="35"/>
        <v>45170</v>
      </c>
      <c r="AT113" s="19">
        <f t="shared" si="29"/>
        <v>2356.3376338861799</v>
      </c>
      <c r="AU113" s="19">
        <f t="shared" si="26"/>
        <v>2311.9317051304524</v>
      </c>
      <c r="AV113" s="53">
        <f t="shared" si="28"/>
        <v>0.44405928755728397</v>
      </c>
      <c r="AW113" s="53">
        <f t="shared" si="24"/>
        <v>8.1420676918457779E-2</v>
      </c>
    </row>
    <row r="114" spans="4:49" x14ac:dyDescent="0.25">
      <c r="D114" s="38">
        <f>+PAM!A87</f>
        <v>45200</v>
      </c>
      <c r="E114" s="19" cm="1">
        <f t="array" ref="E114">+SUMPRODUCT($E$3:$P$3/100,PAM!$C87:$N87)/D$3*100</f>
        <v>2549.6794640835733</v>
      </c>
      <c r="F114" s="19" cm="1">
        <f t="array" ref="F114">+SUMPRODUCT($E$4:$P$4/100,PAM!$C87:$N87)/D$4*100</f>
        <v>2551.3541116764804</v>
      </c>
      <c r="G114" s="19" cm="1">
        <f t="array" ref="G114">+SUMPRODUCT($E$5:$P$5/100,PAM!$C87:$N87)/D$5*100</f>
        <v>2515.2606294063007</v>
      </c>
      <c r="H114" s="19" cm="1">
        <f t="array" ref="H114">+SUMPRODUCT($E$6:$P$6/100,PAM!$C87:$N87)/D$6*100</f>
        <v>2538.0396348082222</v>
      </c>
      <c r="I114" s="19" cm="1">
        <f t="array" ref="I114">+SUMPRODUCT($E$7:$P$7/100,PAM!$C87:$N87)/D$7*100</f>
        <v>2530.5029660794639</v>
      </c>
      <c r="J114" s="19" cm="1">
        <f t="array" ref="J114">+SUMPRODUCT($E$8:$P$8/100,PAM!$C87:$N87)/D$8*100</f>
        <v>2528.5930842808684</v>
      </c>
      <c r="K114" s="19" cm="1">
        <f t="array" ref="K114">+SUMPRODUCT($E$9:$P$9/100,PAM!$C87:$N87)/D$9*100</f>
        <v>2517.4335427453102</v>
      </c>
      <c r="L114" s="19" cm="1">
        <f t="array" ref="L114">+SUMPRODUCT($E$10:$P$10/100,PAM!$C87:$N87)/D$10*100</f>
        <v>2525.7704800297142</v>
      </c>
      <c r="M114" s="19" cm="1">
        <f t="array" ref="M114">+SUMPRODUCT($E$11:$P$11/100,PAM!$C87:$N87)/D$11*100</f>
        <v>2511.6456106135961</v>
      </c>
      <c r="N114" s="19" cm="1">
        <f t="array" ref="N114">+SUMPRODUCT($E$12:$P$12/100,PAM!$C87:$N87)/D$12*100</f>
        <v>2506.8635989593099</v>
      </c>
      <c r="O114" s="19" cm="1">
        <f t="array" ref="O114">+SUMPRODUCT(_xlfn.ANCHORARRAY($E$30)/100,$E114:$N114)/$D$14*100</f>
        <v>2523.5693265499995</v>
      </c>
      <c r="Q114" s="24">
        <f t="shared" si="34"/>
        <v>8.2051836467308403E-2</v>
      </c>
      <c r="R114" s="24">
        <f t="shared" si="34"/>
        <v>8.1823315529171436E-2</v>
      </c>
      <c r="S114" s="24">
        <f t="shared" si="34"/>
        <v>8.2699974835772405E-2</v>
      </c>
      <c r="T114" s="24">
        <f t="shared" si="34"/>
        <v>8.3413585590728756E-2</v>
      </c>
      <c r="U114" s="24">
        <f t="shared" si="34"/>
        <v>8.2376279121368912E-2</v>
      </c>
      <c r="V114" s="24">
        <f t="shared" si="31"/>
        <v>8.2631081579427557E-2</v>
      </c>
      <c r="W114" s="24">
        <f t="shared" si="31"/>
        <v>8.2144267116952108E-2</v>
      </c>
      <c r="X114" s="24">
        <f t="shared" si="31"/>
        <v>8.3912293346280808E-2</v>
      </c>
      <c r="Y114" s="24">
        <f t="shared" si="31"/>
        <v>8.3303931193388081E-2</v>
      </c>
      <c r="Z114" s="24">
        <f t="shared" si="31"/>
        <v>8.4315593491053553E-2</v>
      </c>
      <c r="AA114" s="24">
        <f t="shared" si="30"/>
        <v>8.3058514231627578E-2</v>
      </c>
      <c r="AB114" s="24">
        <f>+PAM!Y87</f>
        <v>8.3056026132919625E-2</v>
      </c>
      <c r="AD114" s="24">
        <f t="shared" si="32"/>
        <v>1.4475200021115655</v>
      </c>
      <c r="AE114" s="24">
        <f t="shared" si="32"/>
        <v>1.4358098196293168</v>
      </c>
      <c r="AF114" s="24">
        <f t="shared" si="32"/>
        <v>1.4316658752212561</v>
      </c>
      <c r="AG114" s="24">
        <f t="shared" si="32"/>
        <v>1.4320939690973167</v>
      </c>
      <c r="AH114" s="24">
        <f t="shared" si="32"/>
        <v>1.4268515098921095</v>
      </c>
      <c r="AI114" s="24">
        <f t="shared" si="32"/>
        <v>1.429068582792945</v>
      </c>
      <c r="AJ114" s="24">
        <f t="shared" si="32"/>
        <v>1.4243140141969373</v>
      </c>
      <c r="AK114" s="24">
        <f t="shared" si="32"/>
        <v>1.427179397377877</v>
      </c>
      <c r="AL114" s="24">
        <f t="shared" si="32"/>
        <v>1.4252060789082752</v>
      </c>
      <c r="AM114" s="24">
        <f t="shared" si="32"/>
        <v>1.4228191493566866</v>
      </c>
      <c r="AN114" s="24">
        <f t="shared" si="32"/>
        <v>1.428347145159047</v>
      </c>
      <c r="AO114" s="24">
        <f>+PAM!AV87</f>
        <v>1.428371262381666</v>
      </c>
      <c r="AQ114" s="24">
        <f t="shared" si="27"/>
        <v>-2.2637570237451499E-3</v>
      </c>
      <c r="AR114" s="24">
        <f t="shared" si="33"/>
        <v>2.4700852754878877E-2</v>
      </c>
      <c r="AS114" s="35">
        <f t="shared" si="35"/>
        <v>45200</v>
      </c>
      <c r="AT114" s="19">
        <f t="shared" si="29"/>
        <v>2549.6794640835733</v>
      </c>
      <c r="AU114" s="19">
        <f t="shared" si="26"/>
        <v>2506.8635989593099</v>
      </c>
      <c r="AV114" s="53">
        <f t="shared" si="28"/>
        <v>0.42815865124264363</v>
      </c>
      <c r="AW114" s="53">
        <f t="shared" si="24"/>
        <v>7.5730635423822079E-2</v>
      </c>
    </row>
    <row r="115" spans="4:49" x14ac:dyDescent="0.25">
      <c r="D115" s="38">
        <f>+PAM!A88</f>
        <v>45231</v>
      </c>
      <c r="E115" s="19" cm="1">
        <f t="array" ref="E115">+SUMPRODUCT($E$3:$P$3/100,PAM!$C88:$N88)/D$3*100</f>
        <v>2892.4724822193639</v>
      </c>
      <c r="F115" s="19" cm="1">
        <f t="array" ref="F115">+SUMPRODUCT($E$4:$P$4/100,PAM!$C88:$N88)/D$4*100</f>
        <v>2891.9009078379736</v>
      </c>
      <c r="G115" s="19" cm="1">
        <f t="array" ref="G115">+SUMPRODUCT($E$5:$P$5/100,PAM!$C88:$N88)/D$5*100</f>
        <v>2846.3509778359216</v>
      </c>
      <c r="H115" s="19" cm="1">
        <f t="array" ref="H115">+SUMPRODUCT($E$6:$P$6/100,PAM!$C88:$N88)/D$6*100</f>
        <v>2871.8731479883309</v>
      </c>
      <c r="I115" s="19" cm="1">
        <f t="array" ref="I115">+SUMPRODUCT($E$7:$P$7/100,PAM!$C88:$N88)/D$7*100</f>
        <v>2862.1883661527195</v>
      </c>
      <c r="J115" s="19" cm="1">
        <f t="array" ref="J115">+SUMPRODUCT($E$8:$P$8/100,PAM!$C88:$N88)/D$8*100</f>
        <v>2859.4740525402876</v>
      </c>
      <c r="K115" s="19" cm="1">
        <f t="array" ref="K115">+SUMPRODUCT($E$9:$P$9/100,PAM!$C88:$N88)/D$9*100</f>
        <v>2844.552872327256</v>
      </c>
      <c r="L115" s="19" cm="1">
        <f t="array" ref="L115">+SUMPRODUCT($E$10:$P$10/100,PAM!$C88:$N88)/D$10*100</f>
        <v>2852.5903497225813</v>
      </c>
      <c r="M115" s="19" cm="1">
        <f t="array" ref="M115">+SUMPRODUCT($E$11:$P$11/100,PAM!$C88:$N88)/D$11*100</f>
        <v>2833.2249941187683</v>
      </c>
      <c r="N115" s="19" cm="1">
        <f t="array" ref="N115">+SUMPRODUCT($E$12:$P$12/100,PAM!$C88:$N88)/D$12*100</f>
        <v>2826.5345253737787</v>
      </c>
      <c r="O115" s="19" cm="1">
        <f t="array" ref="O115">+SUMPRODUCT(_xlfn.ANCHORARRAY($E$30)/100,$E115:$N115)/$D$14*100</f>
        <v>2851.9310637899998</v>
      </c>
      <c r="Q115" s="24">
        <f t="shared" si="34"/>
        <v>0.13444553441504858</v>
      </c>
      <c r="R115" s="24">
        <f t="shared" si="34"/>
        <v>0.13347688374692979</v>
      </c>
      <c r="S115" s="24">
        <f t="shared" si="34"/>
        <v>0.13163262071484461</v>
      </c>
      <c r="T115" s="24">
        <f t="shared" si="34"/>
        <v>0.13153203307060779</v>
      </c>
      <c r="U115" s="24">
        <f t="shared" si="34"/>
        <v>0.13107489084952118</v>
      </c>
      <c r="V115" s="24">
        <f t="shared" si="31"/>
        <v>0.130855759400893</v>
      </c>
      <c r="W115" s="24">
        <f t="shared" si="31"/>
        <v>0.12994159489319257</v>
      </c>
      <c r="X115" s="24">
        <f t="shared" si="31"/>
        <v>0.12939412835683406</v>
      </c>
      <c r="Y115" s="24">
        <f t="shared" si="31"/>
        <v>0.12803533354636376</v>
      </c>
      <c r="Z115" s="24">
        <f t="shared" si="31"/>
        <v>0.12751827684090022</v>
      </c>
      <c r="AA115" s="24">
        <f t="shared" si="30"/>
        <v>0.13011797765386035</v>
      </c>
      <c r="AB115" s="24">
        <f>+PAM!Y88</f>
        <v>0.13011902206014558</v>
      </c>
      <c r="AD115" s="24">
        <f t="shared" si="32"/>
        <v>1.6503413265868163</v>
      </c>
      <c r="AE115" s="24">
        <f t="shared" si="32"/>
        <v>1.634958384443165</v>
      </c>
      <c r="AF115" s="24">
        <f t="shared" si="32"/>
        <v>1.6234403613199984</v>
      </c>
      <c r="AG115" s="24">
        <f t="shared" si="32"/>
        <v>1.624290108885075</v>
      </c>
      <c r="AH115" s="24">
        <f t="shared" si="32"/>
        <v>1.6165098498514827</v>
      </c>
      <c r="AI115" s="24">
        <f t="shared" si="32"/>
        <v>1.6186389030003796</v>
      </c>
      <c r="AJ115" s="24">
        <f t="shared" si="32"/>
        <v>1.6105542601764826</v>
      </c>
      <c r="AK115" s="24">
        <f t="shared" si="32"/>
        <v>1.6116446342073005</v>
      </c>
      <c r="AL115" s="24">
        <f t="shared" si="32"/>
        <v>1.6047118437529089</v>
      </c>
      <c r="AM115" s="24">
        <f t="shared" si="32"/>
        <v>1.6007423995548433</v>
      </c>
      <c r="AN115" s="24">
        <f t="shared" si="32"/>
        <v>1.6152538305184421</v>
      </c>
      <c r="AO115" s="24">
        <f>+PAM!AV88</f>
        <v>1.6152831016935179</v>
      </c>
      <c r="AQ115" s="24">
        <f t="shared" si="27"/>
        <v>6.92725757414836E-3</v>
      </c>
      <c r="AR115" s="24">
        <f t="shared" si="33"/>
        <v>4.9598927031972995E-2</v>
      </c>
      <c r="AS115" s="35">
        <f t="shared" si="35"/>
        <v>45231</v>
      </c>
      <c r="AT115" s="19">
        <f t="shared" si="29"/>
        <v>2892.4724822193639</v>
      </c>
      <c r="AU115" s="19">
        <f t="shared" si="26"/>
        <v>2826.5345253737787</v>
      </c>
      <c r="AV115" s="53">
        <f t="shared" si="28"/>
        <v>0.65937956845586143</v>
      </c>
      <c r="AW115" s="53">
        <f t="shared" si="24"/>
        <v>0.12695947996081625</v>
      </c>
    </row>
    <row r="116" spans="4:49" x14ac:dyDescent="0.25">
      <c r="D116" s="38">
        <f>+PAM!A89</f>
        <v>45261</v>
      </c>
      <c r="E116" s="19" cm="1">
        <f t="array" ref="E116">+SUMPRODUCT($E$3:$P$3/100,PAM!$C89:$N89)/D$3*100</f>
        <v>3639.9879362446427</v>
      </c>
      <c r="F116" s="19" cm="1">
        <f t="array" ref="F116">+SUMPRODUCT($E$4:$P$4/100,PAM!$C89:$N89)/D$4*100</f>
        <v>3644.9343147492164</v>
      </c>
      <c r="G116" s="19" cm="1">
        <f t="array" ref="G116">+SUMPRODUCT($E$5:$P$5/100,PAM!$C89:$N89)/D$5*100</f>
        <v>3576.534375125977</v>
      </c>
      <c r="H116" s="19" cm="1">
        <f t="array" ref="H116">+SUMPRODUCT($E$6:$P$6/100,PAM!$C89:$N89)/D$6*100</f>
        <v>3606.0699220639435</v>
      </c>
      <c r="I116" s="19" cm="1">
        <f t="array" ref="I116">+SUMPRODUCT($E$7:$P$7/100,PAM!$C89:$N89)/D$7*100</f>
        <v>3601.3207017864565</v>
      </c>
      <c r="J116" s="19" cm="1">
        <f t="array" ref="J116">+SUMPRODUCT($E$8:$P$8/100,PAM!$C89:$N89)/D$8*100</f>
        <v>3596.6532916393403</v>
      </c>
      <c r="K116" s="19" cm="1">
        <f t="array" ref="K116">+SUMPRODUCT($E$9:$P$9/100,PAM!$C89:$N89)/D$9*100</f>
        <v>3579.20351811411</v>
      </c>
      <c r="L116" s="19" cm="1">
        <f t="array" ref="L116">+SUMPRODUCT($E$10:$P$10/100,PAM!$C89:$N89)/D$10*100</f>
        <v>3585.6976026483871</v>
      </c>
      <c r="M116" s="19" cm="1">
        <f t="array" ref="M116">+SUMPRODUCT($E$11:$P$11/100,PAM!$C89:$N89)/D$11*100</f>
        <v>3554.8939814862842</v>
      </c>
      <c r="N116" s="19" cm="1">
        <f t="array" ref="N116">+SUMPRODUCT($E$12:$P$12/100,PAM!$C89:$N89)/D$12*100</f>
        <v>3550.0589738291956</v>
      </c>
      <c r="O116" s="19" cm="1">
        <f t="array" ref="O116">+SUMPRODUCT(_xlfn.ANCHORARRAY($E$30)/100,$E116:$N116)/$D$14*100</f>
        <v>3584.8335924499997</v>
      </c>
      <c r="Q116" s="24">
        <f t="shared" si="34"/>
        <v>0.258434767701478</v>
      </c>
      <c r="R116" s="24">
        <f t="shared" si="34"/>
        <v>0.26039391767203446</v>
      </c>
      <c r="S116" s="24">
        <f t="shared" si="34"/>
        <v>0.25653315524890519</v>
      </c>
      <c r="T116" s="24">
        <f t="shared" si="34"/>
        <v>0.25565083701203783</v>
      </c>
      <c r="U116" s="24">
        <f t="shared" si="34"/>
        <v>0.25824028368449414</v>
      </c>
      <c r="V116" s="24">
        <f t="shared" si="31"/>
        <v>0.25780238797556509</v>
      </c>
      <c r="W116" s="24">
        <f t="shared" si="31"/>
        <v>0.25826577278059304</v>
      </c>
      <c r="X116" s="24">
        <f t="shared" si="31"/>
        <v>0.25699703183708156</v>
      </c>
      <c r="Y116" s="24">
        <f t="shared" si="31"/>
        <v>0.25471644111059377</v>
      </c>
      <c r="Z116" s="24">
        <f t="shared" si="31"/>
        <v>0.25597580427917777</v>
      </c>
      <c r="AA116" s="24">
        <f t="shared" si="30"/>
        <v>0.25698465785706204</v>
      </c>
      <c r="AB116" s="24">
        <f>+PAM!Y89</f>
        <v>0.25698049898302866</v>
      </c>
      <c r="AD116" s="24">
        <f t="shared" si="32"/>
        <v>2.1794845906566804</v>
      </c>
      <c r="AE116" s="24">
        <f t="shared" si="32"/>
        <v>2.1655734658733885</v>
      </c>
      <c r="AF116" s="24">
        <f t="shared" si="32"/>
        <v>2.140517723093124</v>
      </c>
      <c r="AG116" s="24">
        <f t="shared" si="32"/>
        <v>2.1382755569313652</v>
      </c>
      <c r="AH116" s="24">
        <f t="shared" si="32"/>
        <v>2.1340667168005618</v>
      </c>
      <c r="AI116" s="24">
        <f t="shared" si="32"/>
        <v>2.1358076066535916</v>
      </c>
      <c r="AJ116" s="24">
        <f t="shared" si="32"/>
        <v>2.1261375011954957</v>
      </c>
      <c r="AK116" s="24">
        <f t="shared" si="32"/>
        <v>2.1231811001355383</v>
      </c>
      <c r="AL116" s="24">
        <f t="shared" si="32"/>
        <v>2.107216794816249</v>
      </c>
      <c r="AM116" s="24">
        <f t="shared" si="32"/>
        <v>2.1042915907577422</v>
      </c>
      <c r="AN116" s="24">
        <f t="shared" si="32"/>
        <v>2.1284541666012884</v>
      </c>
      <c r="AO116" s="24">
        <f>+PAM!AV89</f>
        <v>2.1284759120864347</v>
      </c>
      <c r="AQ116" s="24">
        <f t="shared" si="27"/>
        <v>2.458963422300231E-3</v>
      </c>
      <c r="AR116" s="24">
        <f t="shared" si="33"/>
        <v>7.519299989893824E-2</v>
      </c>
      <c r="AS116" s="35">
        <f t="shared" si="35"/>
        <v>45261</v>
      </c>
      <c r="AT116" s="19">
        <f t="shared" si="29"/>
        <v>3639.9879362446427</v>
      </c>
      <c r="AU116" s="19">
        <f t="shared" si="26"/>
        <v>3550.0589738291956</v>
      </c>
      <c r="AV116" s="53">
        <f t="shared" si="28"/>
        <v>0.8992896241544841</v>
      </c>
      <c r="AW116" s="53">
        <f t="shared" si="24"/>
        <v>0.1761987212241678</v>
      </c>
    </row>
    <row r="117" spans="4:49" x14ac:dyDescent="0.25">
      <c r="D117" s="38">
        <f>+PAM!A90</f>
        <v>45292</v>
      </c>
      <c r="E117" s="19" cm="1">
        <f t="array" ref="E117">+SUMPRODUCT($E$3:$P$3/100,PAM!$C90:$N90)/D$3*100</f>
        <v>4403.0316615887859</v>
      </c>
      <c r="F117" s="19" cm="1">
        <f t="array" ref="F117">+SUMPRODUCT($E$4:$P$4/100,PAM!$C90:$N90)/D$4*100</f>
        <v>4404.573296337534</v>
      </c>
      <c r="G117" s="19" cm="1">
        <f t="array" ref="G117">+SUMPRODUCT($E$5:$P$5/100,PAM!$C90:$N90)/D$5*100</f>
        <v>4329.9626005151904</v>
      </c>
      <c r="H117" s="19" cm="1">
        <f t="array" ref="H117">+SUMPRODUCT($E$6:$P$6/100,PAM!$C90:$N90)/D$6*100</f>
        <v>4364.5823625564863</v>
      </c>
      <c r="I117" s="19" cm="1">
        <f t="array" ref="I117">+SUMPRODUCT($E$7:$P$7/100,PAM!$C90:$N90)/D$7*100</f>
        <v>4360.3062198471553</v>
      </c>
      <c r="J117" s="19" cm="1">
        <f t="array" ref="J117">+SUMPRODUCT($E$8:$P$8/100,PAM!$C90:$N90)/D$8*100</f>
        <v>4355.2757035102804</v>
      </c>
      <c r="K117" s="19" cm="1">
        <f t="array" ref="K117">+SUMPRODUCT($E$9:$P$9/100,PAM!$C90:$N90)/D$9*100</f>
        <v>4337.5569568987221</v>
      </c>
      <c r="L117" s="19" cm="1">
        <f t="array" ref="L117">+SUMPRODUCT($E$10:$P$10/100,PAM!$C90:$N90)/D$10*100</f>
        <v>4349.5212172621177</v>
      </c>
      <c r="M117" s="19" cm="1">
        <f t="array" ref="M117">+SUMPRODUCT($E$11:$P$11/100,PAM!$C90:$N90)/D$11*100</f>
        <v>4308.8046144098062</v>
      </c>
      <c r="N117" s="19" cm="1">
        <f t="array" ref="N117">+SUMPRODUCT($E$12:$P$12/100,PAM!$C90:$N90)/D$12*100</f>
        <v>4319.7551894713015</v>
      </c>
      <c r="O117" s="19" cm="1">
        <f t="array" ref="O117">+SUMPRODUCT(_xlfn.ANCHORARRAY($E$30)/100,$E117:$N117)/$D$14*100</f>
        <v>4344.9820497799992</v>
      </c>
      <c r="Q117" s="24">
        <f t="shared" si="34"/>
        <v>0.20962809182586795</v>
      </c>
      <c r="R117" s="24">
        <f t="shared" si="34"/>
        <v>0.20840951193947199</v>
      </c>
      <c r="S117" s="24">
        <f t="shared" si="34"/>
        <v>0.21065874010023333</v>
      </c>
      <c r="T117" s="24">
        <f t="shared" si="34"/>
        <v>0.21034324261200288</v>
      </c>
      <c r="U117" s="24">
        <f t="shared" si="34"/>
        <v>0.21075199375723441</v>
      </c>
      <c r="V117" s="24">
        <f t="shared" si="31"/>
        <v>0.21092453187923565</v>
      </c>
      <c r="W117" s="24">
        <f t="shared" si="31"/>
        <v>0.21187770825174823</v>
      </c>
      <c r="X117" s="24">
        <f t="shared" si="31"/>
        <v>0.21301952904494015</v>
      </c>
      <c r="Y117" s="24">
        <f t="shared" si="31"/>
        <v>0.212076826158488</v>
      </c>
      <c r="Z117" s="24">
        <f t="shared" si="31"/>
        <v>0.21681223363224578</v>
      </c>
      <c r="AA117" s="24">
        <f t="shared" si="30"/>
        <v>0.2120456745693704</v>
      </c>
      <c r="AB117" s="24">
        <f>+PAM!Y90</f>
        <v>0.21203681979011701</v>
      </c>
      <c r="AD117" s="24">
        <f t="shared" si="32"/>
        <v>2.6194398050556731</v>
      </c>
      <c r="AE117" s="24">
        <f t="shared" si="32"/>
        <v>2.6039764545738815</v>
      </c>
      <c r="AF117" s="24">
        <f t="shared" si="32"/>
        <v>2.5807046558768825</v>
      </c>
      <c r="AG117" s="24">
        <f t="shared" si="32"/>
        <v>2.5802645207704624</v>
      </c>
      <c r="AH117" s="24">
        <f t="shared" si="32"/>
        <v>2.5779083419146454</v>
      </c>
      <c r="AI117" s="24">
        <f t="shared" si="32"/>
        <v>2.5795287882611166</v>
      </c>
      <c r="AJ117" s="24">
        <f t="shared" si="32"/>
        <v>2.5716959124574612</v>
      </c>
      <c r="AK117" s="24">
        <f t="shared" si="32"/>
        <v>2.5724084166230936</v>
      </c>
      <c r="AL117" s="24">
        <f t="shared" si="32"/>
        <v>2.5529128012731785</v>
      </c>
      <c r="AM117" s="24">
        <f t="shared" si="32"/>
        <v>2.5626792453473257</v>
      </c>
      <c r="AN117" s="24">
        <f t="shared" si="32"/>
        <v>2.5747034642044944</v>
      </c>
      <c r="AO117" s="24">
        <f>+PAM!AV90</f>
        <v>2.5747032580099747</v>
      </c>
      <c r="AQ117" s="24">
        <f t="shared" si="27"/>
        <v>-7.1841418063778306E-3</v>
      </c>
      <c r="AR117" s="24">
        <f t="shared" si="33"/>
        <v>5.6760559708347369E-2</v>
      </c>
      <c r="AS117" s="35">
        <f t="shared" si="35"/>
        <v>45292</v>
      </c>
      <c r="AT117" s="19">
        <f t="shared" si="29"/>
        <v>4403.0316615887859</v>
      </c>
      <c r="AU117" s="19">
        <f t="shared" si="26"/>
        <v>4319.7551894713015</v>
      </c>
      <c r="AV117" s="53">
        <f t="shared" si="28"/>
        <v>0.83276472117486122</v>
      </c>
      <c r="AW117" s="53">
        <f t="shared" si="24"/>
        <v>0.15285093863599819</v>
      </c>
    </row>
    <row r="118" spans="4:49" x14ac:dyDescent="0.25">
      <c r="D118" s="38">
        <f>+PAM!A91</f>
        <v>45323</v>
      </c>
      <c r="E118" s="19" cm="1">
        <f t="array" ref="E118">+SUMPRODUCT($E$3:$P$3/100,PAM!$C91:$N91)/D$3*100</f>
        <v>4917.8410887957261</v>
      </c>
      <c r="F118" s="19" cm="1">
        <f t="array" ref="F118">+SUMPRODUCT($E$4:$P$4/100,PAM!$C91:$N91)/D$4*100</f>
        <v>4920.0340875198926</v>
      </c>
      <c r="G118" s="19" cm="1">
        <f t="array" ref="G118">+SUMPRODUCT($E$5:$P$5/100,PAM!$C91:$N91)/D$5*100</f>
        <v>4845.1120897879464</v>
      </c>
      <c r="H118" s="19" cm="1">
        <f t="array" ref="H118">+SUMPRODUCT($E$6:$P$6/100,PAM!$C91:$N91)/D$6*100</f>
        <v>4878.5093558065164</v>
      </c>
      <c r="I118" s="19" cm="1">
        <f t="array" ref="I118">+SUMPRODUCT($E$7:$P$7/100,PAM!$C91:$N91)/D$7*100</f>
        <v>4880.7533876566085</v>
      </c>
      <c r="J118" s="19" cm="1">
        <f t="array" ref="J118">+SUMPRODUCT($E$8:$P$8/100,PAM!$C91:$N91)/D$8*100</f>
        <v>4871.2468415219319</v>
      </c>
      <c r="K118" s="19" cm="1">
        <f t="array" ref="K118">+SUMPRODUCT($E$9:$P$9/100,PAM!$C91:$N91)/D$9*100</f>
        <v>4855.8043905503164</v>
      </c>
      <c r="L118" s="19" cm="1">
        <f t="array" ref="L118">+SUMPRODUCT($E$10:$P$10/100,PAM!$C91:$N91)/D$10*100</f>
        <v>4866.9881574567416</v>
      </c>
      <c r="M118" s="19" cm="1">
        <f t="array" ref="M118">+SUMPRODUCT($E$11:$P$11/100,PAM!$C91:$N91)/D$11*100</f>
        <v>4824.9350569578946</v>
      </c>
      <c r="N118" s="19" cm="1">
        <f t="array" ref="N118">+SUMPRODUCT($E$12:$P$12/100,PAM!$C91:$N91)/D$12*100</f>
        <v>4836.1264103314861</v>
      </c>
      <c r="O118" s="19" cm="1">
        <f t="array" ref="O118">+SUMPRODUCT(_xlfn.ANCHORARRAY($E$30)/100,$E118:$N118)/$D$14*100</f>
        <v>4861.5815434299993</v>
      </c>
      <c r="Q118" s="24">
        <f t="shared" si="34"/>
        <v>0.11692158194047075</v>
      </c>
      <c r="R118" s="24">
        <f t="shared" si="34"/>
        <v>0.11702854204083102</v>
      </c>
      <c r="S118" s="24">
        <f t="shared" si="34"/>
        <v>0.11897319602979062</v>
      </c>
      <c r="T118" s="24">
        <f t="shared" si="34"/>
        <v>0.11774940889166885</v>
      </c>
      <c r="U118" s="24">
        <f t="shared" si="34"/>
        <v>0.11936023333418477</v>
      </c>
      <c r="V118" s="24">
        <f t="shared" si="31"/>
        <v>0.11847037320640519</v>
      </c>
      <c r="W118" s="24">
        <f t="shared" si="31"/>
        <v>0.11947910743335388</v>
      </c>
      <c r="X118" s="24">
        <f t="shared" si="31"/>
        <v>0.11897101183020609</v>
      </c>
      <c r="Y118" s="24">
        <f t="shared" si="31"/>
        <v>0.11978506540352485</v>
      </c>
      <c r="Z118" s="24">
        <f t="shared" si="31"/>
        <v>0.11953714926224412</v>
      </c>
      <c r="AA118" s="24">
        <f t="shared" si="30"/>
        <v>0.11889565658301327</v>
      </c>
      <c r="AB118" s="24">
        <f>+PAM!Y91</f>
        <v>0.11889319282549415</v>
      </c>
      <c r="AD118" s="24">
        <f t="shared" si="32"/>
        <v>2.7819891777615604</v>
      </c>
      <c r="AE118" s="24">
        <f t="shared" si="32"/>
        <v>2.7727813865952364</v>
      </c>
      <c r="AF118" s="24">
        <f t="shared" si="32"/>
        <v>2.7584520272760975</v>
      </c>
      <c r="AG118" s="24">
        <f t="shared" si="32"/>
        <v>2.7579956356561985</v>
      </c>
      <c r="AH118" s="24">
        <f t="shared" si="32"/>
        <v>2.7630281995659938</v>
      </c>
      <c r="AI118" s="24">
        <f t="shared" si="32"/>
        <v>2.7619016876998712</v>
      </c>
      <c r="AJ118" s="24">
        <f t="shared" si="32"/>
        <v>2.7593825786945509</v>
      </c>
      <c r="AK118" s="24">
        <f t="shared" si="32"/>
        <v>2.7618674257463875</v>
      </c>
      <c r="AL118" s="24">
        <f t="shared" si="32"/>
        <v>2.7483037149051275</v>
      </c>
      <c r="AM118" s="24">
        <f t="shared" si="32"/>
        <v>2.7623680528716883</v>
      </c>
      <c r="AN118" s="24">
        <f t="shared" si="32"/>
        <v>2.7608773871008516</v>
      </c>
      <c r="AO118" s="24">
        <f>+PAM!AV91</f>
        <v>2.7608698208400591</v>
      </c>
      <c r="AQ118" s="24">
        <f t="shared" si="27"/>
        <v>-2.615567321773371E-3</v>
      </c>
      <c r="AR118" s="24">
        <f t="shared" si="33"/>
        <v>1.962112488987211E-2</v>
      </c>
      <c r="AS118" s="35">
        <f t="shared" si="35"/>
        <v>45323</v>
      </c>
      <c r="AT118" s="19">
        <f t="shared" si="35"/>
        <v>4917.8410887957261</v>
      </c>
      <c r="AU118" s="19">
        <f t="shared" si="26"/>
        <v>4836.1264103314861</v>
      </c>
      <c r="AV118" s="53">
        <f t="shared" si="28"/>
        <v>0.81714678464241786</v>
      </c>
      <c r="AW118" s="53">
        <f t="shared" si="24"/>
        <v>0.14401604007594138</v>
      </c>
    </row>
    <row r="119" spans="4:49" x14ac:dyDescent="0.25">
      <c r="D119" s="38">
        <f>+PAM!A92</f>
        <v>45352</v>
      </c>
      <c r="E119" s="19" cm="1">
        <f t="array" ref="E119">+SUMPRODUCT($E$3:$P$3/100,PAM!$C92:$N92)/D$3*100</f>
        <v>5456.1908649474026</v>
      </c>
      <c r="F119" s="19" cm="1">
        <f t="array" ref="F119">+SUMPRODUCT($E$4:$P$4/100,PAM!$C92:$N92)/D$4*100</f>
        <v>5468.3799092765239</v>
      </c>
      <c r="G119" s="19" cm="1">
        <f t="array" ref="G119">+SUMPRODUCT($E$5:$P$5/100,PAM!$C92:$N92)/D$5*100</f>
        <v>5392.2563235379466</v>
      </c>
      <c r="H119" s="19" cm="1">
        <f t="array" ref="H119">+SUMPRODUCT($E$6:$P$6/100,PAM!$C92:$N92)/D$6*100</f>
        <v>5424.8748690130951</v>
      </c>
      <c r="I119" s="19" cm="1">
        <f t="array" ref="I119">+SUMPRODUCT($E$7:$P$7/100,PAM!$C92:$N92)/D$7*100</f>
        <v>5434.0504106978187</v>
      </c>
      <c r="J119" s="19" cm="1">
        <f t="array" ref="J119">+SUMPRODUCT($E$8:$P$8/100,PAM!$C92:$N92)/D$8*100</f>
        <v>5421.2138484915431</v>
      </c>
      <c r="K119" s="19" cm="1">
        <f t="array" ref="K119">+SUMPRODUCT($E$9:$P$9/100,PAM!$C92:$N92)/D$9*100</f>
        <v>5414.498458367817</v>
      </c>
      <c r="L119" s="19" cm="1">
        <f t="array" ref="L119">+SUMPRODUCT($E$10:$P$10/100,PAM!$C92:$N92)/D$10*100</f>
        <v>5412.9776372067763</v>
      </c>
      <c r="M119" s="19" cm="1">
        <f t="array" ref="M119">+SUMPRODUCT($E$11:$P$11/100,PAM!$C92:$N92)/D$11*100</f>
        <v>5379.1471567058725</v>
      </c>
      <c r="N119" s="19" cm="1">
        <f t="array" ref="N119">+SUMPRODUCT($E$12:$P$12/100,PAM!$C92:$N92)/D$12*100</f>
        <v>5373.8692848898409</v>
      </c>
      <c r="O119" s="19" cm="1">
        <f t="array" ref="O119">+SUMPRODUCT(_xlfn.ANCHORARRAY($E$30)/100,$E119:$N119)/$D$14*100</f>
        <v>5409.9150220699994</v>
      </c>
      <c r="Q119" s="24">
        <f t="shared" si="34"/>
        <v>0.10946872142294195</v>
      </c>
      <c r="R119" s="24">
        <f t="shared" si="34"/>
        <v>0.11145163061929986</v>
      </c>
      <c r="S119" s="24">
        <f t="shared" si="34"/>
        <v>0.11292705382466117</v>
      </c>
      <c r="T119" s="24">
        <f t="shared" si="34"/>
        <v>0.11199435593093243</v>
      </c>
      <c r="U119" s="24">
        <f t="shared" si="34"/>
        <v>0.11336303621496113</v>
      </c>
      <c r="V119" s="24">
        <f t="shared" si="31"/>
        <v>0.1129006648322064</v>
      </c>
      <c r="W119" s="24">
        <f t="shared" si="31"/>
        <v>0.11505695511638647</v>
      </c>
      <c r="X119" s="24">
        <f t="shared" si="31"/>
        <v>0.11218220839792292</v>
      </c>
      <c r="Y119" s="24">
        <f t="shared" si="31"/>
        <v>0.11486415738358291</v>
      </c>
      <c r="Z119" s="24">
        <f t="shared" si="31"/>
        <v>0.1111928905351951</v>
      </c>
      <c r="AA119" s="24">
        <f t="shared" si="30"/>
        <v>0.11278911476472597</v>
      </c>
      <c r="AB119" s="24">
        <f>+PAM!Y92</f>
        <v>0.11279330233265372</v>
      </c>
      <c r="AD119" s="24">
        <f t="shared" si="32"/>
        <v>2.8756685331495184</v>
      </c>
      <c r="AE119" s="24">
        <f t="shared" si="32"/>
        <v>2.8783261047783513</v>
      </c>
      <c r="AF119" s="24">
        <f t="shared" si="32"/>
        <v>2.8712217975305649</v>
      </c>
      <c r="AG119" s="24">
        <f t="shared" si="32"/>
        <v>2.8699377052344555</v>
      </c>
      <c r="AH119" s="24">
        <f t="shared" si="32"/>
        <v>2.8837964501679485</v>
      </c>
      <c r="AI119" s="24">
        <f t="shared" si="32"/>
        <v>2.8801925113946933</v>
      </c>
      <c r="AJ119" s="24">
        <f t="shared" si="32"/>
        <v>2.8860993651762374</v>
      </c>
      <c r="AK119" s="24">
        <f t="shared" si="32"/>
        <v>2.8837304827419303</v>
      </c>
      <c r="AL119" s="24">
        <f t="shared" si="32"/>
        <v>2.8780867237745484</v>
      </c>
      <c r="AM119" s="24">
        <f t="shared" si="32"/>
        <v>2.8933928168846577</v>
      </c>
      <c r="AN119" s="24">
        <f t="shared" si="32"/>
        <v>2.8814805188494663</v>
      </c>
      <c r="AO119" s="24">
        <f>+PAM!AV92</f>
        <v>2.881479024521</v>
      </c>
      <c r="AQ119" s="24">
        <f t="shared" si="27"/>
        <v>-1.7241691122531488E-3</v>
      </c>
      <c r="AR119" s="24">
        <f t="shared" si="33"/>
        <v>-1.7724283735139235E-2</v>
      </c>
      <c r="AS119" s="35">
        <f t="shared" si="35"/>
        <v>45352</v>
      </c>
      <c r="AT119" s="19">
        <f t="shared" si="35"/>
        <v>5456.1908649474026</v>
      </c>
      <c r="AU119" s="19">
        <f t="shared" si="26"/>
        <v>5373.8692848898409</v>
      </c>
      <c r="AV119" s="53">
        <f t="shared" si="28"/>
        <v>0.82321580057563182</v>
      </c>
      <c r="AW119" s="53">
        <f t="shared" si="24"/>
        <v>0.14007209218515726</v>
      </c>
    </row>
    <row r="120" spans="4:49" x14ac:dyDescent="0.25">
      <c r="D120" s="38">
        <f>+PAM!A93</f>
        <v>45383</v>
      </c>
      <c r="E120" s="19" cm="1">
        <f t="array" ref="E120">+SUMPRODUCT($E$3:$P$3/100,PAM!$C93:$N93)/D$3*100</f>
        <v>5912.7503189144127</v>
      </c>
      <c r="F120" s="19" cm="1">
        <f t="array" ref="F120">+SUMPRODUCT($E$4:$P$4/100,PAM!$C93:$N93)/D$4*100</f>
        <v>5938.9349781613091</v>
      </c>
      <c r="G120" s="19" cm="1">
        <f t="array" ref="G120">+SUMPRODUCT($E$5:$P$5/100,PAM!$C93:$N93)/D$5*100</f>
        <v>5868.783558073661</v>
      </c>
      <c r="H120" s="19" cm="1">
        <f t="array" ref="H120">+SUMPRODUCT($E$6:$P$6/100,PAM!$C93:$N93)/D$6*100</f>
        <v>5887.7011069771079</v>
      </c>
      <c r="I120" s="19" cm="1">
        <f t="array" ref="I120">+SUMPRODUCT($E$7:$P$7/100,PAM!$C93:$N93)/D$7*100</f>
        <v>5912.4836054640655</v>
      </c>
      <c r="J120" s="19" cm="1">
        <f t="array" ref="J120">+SUMPRODUCT($E$8:$P$8/100,PAM!$C93:$N93)/D$8*100</f>
        <v>5896.5022190855871</v>
      </c>
      <c r="K120" s="19" cm="1">
        <f t="array" ref="K120">+SUMPRODUCT($E$9:$P$9/100,PAM!$C93:$N93)/D$9*100</f>
        <v>5897.7010757991557</v>
      </c>
      <c r="L120" s="19" cm="1">
        <f t="array" ref="L120">+SUMPRODUCT($E$10:$P$10/100,PAM!$C93:$N93)/D$10*100</f>
        <v>5883.2540061250384</v>
      </c>
      <c r="M120" s="19" cm="1">
        <f t="array" ref="M120">+SUMPRODUCT($E$11:$P$11/100,PAM!$C93:$N93)/D$11*100</f>
        <v>5859.0386786485396</v>
      </c>
      <c r="N120" s="19" cm="1">
        <f t="array" ref="N120">+SUMPRODUCT($E$12:$P$12/100,PAM!$C93:$N93)/D$12*100</f>
        <v>5847.2906428056822</v>
      </c>
      <c r="O120" s="19" cm="1">
        <f t="array" ref="O120">+SUMPRODUCT(_xlfn.ANCHORARRAY($E$30)/100,$E120:$N120)/$D$14*100</f>
        <v>5884.0255989500001</v>
      </c>
      <c r="Q120" s="24">
        <f t="shared" si="34"/>
        <v>8.3677324578236068E-2</v>
      </c>
      <c r="R120" s="24">
        <f t="shared" si="34"/>
        <v>8.6050178789981002E-2</v>
      </c>
      <c r="S120" s="24">
        <f t="shared" si="34"/>
        <v>8.8372511606246595E-2</v>
      </c>
      <c r="T120" s="24">
        <f t="shared" si="34"/>
        <v>8.5315560107695365E-2</v>
      </c>
      <c r="U120" s="24">
        <f t="shared" si="34"/>
        <v>8.8043569456840665E-2</v>
      </c>
      <c r="V120" s="24">
        <f t="shared" si="31"/>
        <v>8.7671946519190191E-2</v>
      </c>
      <c r="W120" s="24">
        <f t="shared" si="31"/>
        <v>8.9242359407190275E-2</v>
      </c>
      <c r="X120" s="24">
        <f t="shared" si="31"/>
        <v>8.687942209215116E-2</v>
      </c>
      <c r="Y120" s="24">
        <f t="shared" si="31"/>
        <v>8.9213309835633359E-2</v>
      </c>
      <c r="Z120" s="24">
        <f t="shared" si="31"/>
        <v>8.8096924732985249E-2</v>
      </c>
      <c r="AA120" s="24">
        <f t="shared" si="30"/>
        <v>8.7637342720882749E-2</v>
      </c>
      <c r="AB120" s="24">
        <f>+PAM!Y93</f>
        <v>8.7635860887988581E-2</v>
      </c>
      <c r="AD120" s="24">
        <f t="shared" si="32"/>
        <v>2.8518470638970745</v>
      </c>
      <c r="AE120" s="24">
        <f t="shared" si="32"/>
        <v>2.869199839851996</v>
      </c>
      <c r="AF120" s="24">
        <f t="shared" si="32"/>
        <v>2.8765123759260094</v>
      </c>
      <c r="AG120" s="24">
        <f t="shared" si="32"/>
        <v>2.8631404919382764</v>
      </c>
      <c r="AH120" s="24">
        <f t="shared" si="32"/>
        <v>2.892367943291088</v>
      </c>
      <c r="AI120" s="24">
        <f t="shared" si="32"/>
        <v>2.8861841155549981</v>
      </c>
      <c r="AJ120" s="24">
        <f t="shared" si="32"/>
        <v>2.9024892968271834</v>
      </c>
      <c r="AK120" s="24">
        <f t="shared" si="32"/>
        <v>2.8902990520018701</v>
      </c>
      <c r="AL120" s="24">
        <f t="shared" si="32"/>
        <v>2.8982364185181533</v>
      </c>
      <c r="AM120" s="24">
        <f t="shared" si="32"/>
        <v>2.9124113599848429</v>
      </c>
      <c r="AN120" s="24">
        <f t="shared" si="32"/>
        <v>2.8894767823076002</v>
      </c>
      <c r="AO120" s="24">
        <f>+PAM!AV93</f>
        <v>2.8894692170758516</v>
      </c>
      <c r="AQ120" s="24">
        <f t="shared" si="27"/>
        <v>-4.4196001547491814E-3</v>
      </c>
      <c r="AR120" s="24">
        <f t="shared" si="33"/>
        <v>-6.0564296087768366E-2</v>
      </c>
      <c r="AS120" s="35">
        <f t="shared" si="35"/>
        <v>45383</v>
      </c>
      <c r="AT120" s="19">
        <f t="shared" si="35"/>
        <v>5912.7503189144127</v>
      </c>
      <c r="AU120" s="19">
        <f t="shared" si="26"/>
        <v>5847.2906428056822</v>
      </c>
      <c r="AV120" s="53">
        <f t="shared" si="28"/>
        <v>0.65459676108732623</v>
      </c>
      <c r="AW120" s="53">
        <f t="shared" si="24"/>
        <v>9.5654352070852156E-2</v>
      </c>
    </row>
    <row r="121" spans="4:49" x14ac:dyDescent="0.25">
      <c r="D121" s="38">
        <f>+PAM!A94</f>
        <v>45413</v>
      </c>
      <c r="E121" s="19" cm="1">
        <f t="array" ref="E121">+SUMPRODUCT($E$3:$P$3/100,PAM!$C94:$N94)/D$3*100</f>
        <v>6166.4995070006871</v>
      </c>
      <c r="F121" s="19" cm="1">
        <f t="array" ref="F121">+SUMPRODUCT($E$4:$P$4/100,PAM!$C94:$N94)/D$4*100</f>
        <v>6182.8689004313401</v>
      </c>
      <c r="G121" s="19" cm="1">
        <f t="array" ref="G121">+SUMPRODUCT($E$5:$P$5/100,PAM!$C94:$N94)/D$5*100</f>
        <v>6112.7254950406932</v>
      </c>
      <c r="H121" s="19" cm="1">
        <f t="array" ref="H121">+SUMPRODUCT($E$6:$P$6/100,PAM!$C94:$N94)/D$6*100</f>
        <v>6131.5993395679079</v>
      </c>
      <c r="I121" s="19" cm="1">
        <f t="array" ref="I121">+SUMPRODUCT($E$7:$P$7/100,PAM!$C94:$N94)/D$7*100</f>
        <v>6149.1674904002284</v>
      </c>
      <c r="J121" s="19" cm="1">
        <f t="array" ref="J121">+SUMPRODUCT($E$8:$P$8/100,PAM!$C94:$N94)/D$8*100</f>
        <v>6133.568055671717</v>
      </c>
      <c r="K121" s="19" cm="1">
        <f t="array" ref="K121">+SUMPRODUCT($E$9:$P$9/100,PAM!$C94:$N94)/D$9*100</f>
        <v>6130.796481277047</v>
      </c>
      <c r="L121" s="19" cm="1">
        <f t="array" ref="L121">+SUMPRODUCT($E$10:$P$10/100,PAM!$C94:$N94)/D$10*100</f>
        <v>6119.5995955126791</v>
      </c>
      <c r="M121" s="19" cm="1">
        <f t="array" ref="M121">+SUMPRODUCT($E$11:$P$11/100,PAM!$C94:$N94)/D$11*100</f>
        <v>6090.2417611865467</v>
      </c>
      <c r="N121" s="19" cm="1">
        <f t="array" ref="N121">+SUMPRODUCT($E$12:$P$12/100,PAM!$C94:$N94)/D$12*100</f>
        <v>6073.7775506606467</v>
      </c>
      <c r="O121" s="19" cm="1">
        <f t="array" ref="O121">+SUMPRODUCT(_xlfn.ANCHORARRAY($E$30)/100,$E121:$N121)/$D$14*100</f>
        <v>6120.3263802799993</v>
      </c>
      <c r="Q121" s="24">
        <f t="shared" si="34"/>
        <v>4.2915593319500012E-2</v>
      </c>
      <c r="R121" s="24">
        <f t="shared" si="34"/>
        <v>4.1073681252114413E-2</v>
      </c>
      <c r="S121" s="24">
        <f t="shared" si="34"/>
        <v>4.1566013561948889E-2</v>
      </c>
      <c r="T121" s="24">
        <f t="shared" si="34"/>
        <v>4.1425036386744107E-2</v>
      </c>
      <c r="U121" s="24">
        <f t="shared" si="34"/>
        <v>4.0031212047240139E-2</v>
      </c>
      <c r="V121" s="24">
        <f t="shared" si="31"/>
        <v>4.0204485265655343E-2</v>
      </c>
      <c r="W121" s="24">
        <f t="shared" si="31"/>
        <v>3.9523095945704023E-2</v>
      </c>
      <c r="X121" s="24">
        <f t="shared" si="31"/>
        <v>4.0172596515734682E-2</v>
      </c>
      <c r="Y121" s="24">
        <f t="shared" si="31"/>
        <v>3.9460924431264699E-2</v>
      </c>
      <c r="Z121" s="24">
        <f t="shared" si="31"/>
        <v>3.8733649768825318E-2</v>
      </c>
      <c r="AA121" s="24">
        <f t="shared" si="30"/>
        <v>4.0159713338461245E-2</v>
      </c>
      <c r="AB121" s="24">
        <f>+PAM!Y94</f>
        <v>4.0158781762211548E-2</v>
      </c>
      <c r="AD121" s="24">
        <f t="shared" si="32"/>
        <v>2.7493919881338824</v>
      </c>
      <c r="AE121" s="24">
        <f t="shared" si="32"/>
        <v>2.7549348189677376</v>
      </c>
      <c r="AF121" s="24">
        <f t="shared" si="32"/>
        <v>2.758300822055757</v>
      </c>
      <c r="AG121" s="24">
        <f t="shared" si="32"/>
        <v>2.7438940702377823</v>
      </c>
      <c r="AH121" s="24">
        <f t="shared" si="32"/>
        <v>2.7621511013689268</v>
      </c>
      <c r="AI121" s="24">
        <f t="shared" si="32"/>
        <v>2.7571962956791856</v>
      </c>
      <c r="AJ121" s="24">
        <f t="shared" si="32"/>
        <v>2.7672335825786578</v>
      </c>
      <c r="AK121" s="24">
        <f t="shared" si="32"/>
        <v>2.7558537347519056</v>
      </c>
      <c r="AL121" s="24">
        <f t="shared" si="32"/>
        <v>2.7539179707402606</v>
      </c>
      <c r="AM121" s="24">
        <f t="shared" si="32"/>
        <v>2.7611317354915155</v>
      </c>
      <c r="AN121" s="24">
        <f t="shared" si="32"/>
        <v>2.7571697615970403</v>
      </c>
      <c r="AO121" s="24">
        <f>+PAM!AV94</f>
        <v>2.7571526722749491</v>
      </c>
      <c r="AQ121" s="24">
        <f t="shared" si="27"/>
        <v>4.1819435506746938E-3</v>
      </c>
      <c r="AR121" s="24">
        <f t="shared" si="33"/>
        <v>-1.1739747357633057E-2</v>
      </c>
      <c r="AS121" s="35">
        <f t="shared" si="35"/>
        <v>45413</v>
      </c>
      <c r="AT121" s="19">
        <f t="shared" si="35"/>
        <v>6166.4995070006871</v>
      </c>
      <c r="AU121" s="19">
        <f t="shared" si="26"/>
        <v>6073.7775506606467</v>
      </c>
      <c r="AV121" s="53">
        <f t="shared" si="28"/>
        <v>0.92721956340042766</v>
      </c>
      <c r="AW121" s="53">
        <f t="shared" si="24"/>
        <v>0.1575589486387301</v>
      </c>
    </row>
    <row r="122" spans="4:49" x14ac:dyDescent="0.25">
      <c r="D122" s="38">
        <f>+PAM!A95</f>
        <v>45444</v>
      </c>
      <c r="E122" s="19" cm="1">
        <f t="array" ref="E122">+SUMPRODUCT($E$3:$P$3/100,PAM!$C95:$N95)/D$3*100</f>
        <v>6448.1966473186321</v>
      </c>
      <c r="F122" s="19" cm="1">
        <f t="array" ref="F122">+SUMPRODUCT($E$4:$P$4/100,PAM!$C95:$N95)/D$4*100</f>
        <v>6468.7166154344541</v>
      </c>
      <c r="G122" s="19" cm="1">
        <f t="array" ref="G122">+SUMPRODUCT($E$5:$P$5/100,PAM!$C95:$N95)/D$5*100</f>
        <v>6403.4359516426211</v>
      </c>
      <c r="H122" s="19" cm="1">
        <f t="array" ref="H122">+SUMPRODUCT($E$6:$P$6/100,PAM!$C95:$N95)/D$6*100</f>
        <v>6414.938089577613</v>
      </c>
      <c r="I122" s="19" cm="1">
        <f t="array" ref="I122">+SUMPRODUCT($E$7:$P$7/100,PAM!$C95:$N95)/D$7*100</f>
        <v>6439.8301195211588</v>
      </c>
      <c r="J122" s="19" cm="1">
        <f t="array" ref="J122">+SUMPRODUCT($E$8:$P$8/100,PAM!$C95:$N95)/D$8*100</f>
        <v>6423.6234717734633</v>
      </c>
      <c r="K122" s="19" cm="1">
        <f t="array" ref="K122">+SUMPRODUCT($E$9:$P$9/100,PAM!$C95:$N95)/D$9*100</f>
        <v>6426.1761053082682</v>
      </c>
      <c r="L122" s="19" cm="1">
        <f t="array" ref="L122">+SUMPRODUCT($E$10:$P$10/100,PAM!$C95:$N95)/D$10*100</f>
        <v>6406.3206735097965</v>
      </c>
      <c r="M122" s="19" cm="1">
        <f t="array" ref="M122">+SUMPRODUCT($E$11:$P$11/100,PAM!$C95:$N95)/D$11*100</f>
        <v>6385.0662726419432</v>
      </c>
      <c r="N122" s="19" cm="1">
        <f t="array" ref="N122">+SUMPRODUCT($E$12:$P$12/100,PAM!$C95:$N95)/D$12*100</f>
        <v>6364.6305101640392</v>
      </c>
      <c r="O122" s="19" cm="1">
        <f t="array" ref="O122">+SUMPRODUCT(_xlfn.ANCHORARRAY($E$30)/100,$E122:$N122)/$D$14*100</f>
        <v>6410.2837733200004</v>
      </c>
      <c r="Q122" s="24">
        <f t="shared" si="34"/>
        <v>4.5681855645677283E-2</v>
      </c>
      <c r="R122" s="24">
        <f t="shared" si="34"/>
        <v>4.6232213492861218E-2</v>
      </c>
      <c r="S122" s="24">
        <f t="shared" si="34"/>
        <v>4.755823843844853E-2</v>
      </c>
      <c r="T122" s="24">
        <f t="shared" si="34"/>
        <v>4.6209599538131529E-2</v>
      </c>
      <c r="U122" s="24">
        <f t="shared" si="34"/>
        <v>4.7268614747394411E-2</v>
      </c>
      <c r="V122" s="24">
        <f t="shared" si="31"/>
        <v>4.7289834150210819E-2</v>
      </c>
      <c r="W122" s="24">
        <f t="shared" si="31"/>
        <v>4.8179649240239319E-2</v>
      </c>
      <c r="X122" s="24">
        <f t="shared" si="31"/>
        <v>4.6852914724577976E-2</v>
      </c>
      <c r="Y122" s="24">
        <f t="shared" si="31"/>
        <v>4.8409328072052782E-2</v>
      </c>
      <c r="Z122" s="24">
        <f t="shared" si="31"/>
        <v>4.7886666424218349E-2</v>
      </c>
      <c r="AA122" s="24">
        <f t="shared" si="30"/>
        <v>4.7376132419058248E-2</v>
      </c>
      <c r="AB122" s="24">
        <f>+PAM!Y95</f>
        <v>4.737693199429116E-2</v>
      </c>
      <c r="AD122" s="24">
        <f t="shared" si="32"/>
        <v>2.7201536488081497</v>
      </c>
      <c r="AE122" s="24">
        <f t="shared" si="32"/>
        <v>2.7213990867965161</v>
      </c>
      <c r="AF122" s="24">
        <f t="shared" si="32"/>
        <v>2.7267896519828758</v>
      </c>
      <c r="AG122" s="24">
        <f t="shared" si="32"/>
        <v>2.7058484006826866</v>
      </c>
      <c r="AH122" s="24">
        <f t="shared" si="32"/>
        <v>2.7230738517782589</v>
      </c>
      <c r="AI122" s="24">
        <f t="shared" si="32"/>
        <v>2.7183586911206055</v>
      </c>
      <c r="AJ122" s="24">
        <f t="shared" si="32"/>
        <v>2.728483677502556</v>
      </c>
      <c r="AK122" s="24">
        <f t="shared" si="32"/>
        <v>2.7110364622310716</v>
      </c>
      <c r="AL122" s="24">
        <f t="shared" si="32"/>
        <v>2.709955587911296</v>
      </c>
      <c r="AM122" s="24">
        <f t="shared" si="32"/>
        <v>2.7105035811400322</v>
      </c>
      <c r="AN122" s="24">
        <f t="shared" si="32"/>
        <v>2.7164141308122423</v>
      </c>
      <c r="AO122" s="24">
        <f>+PAM!AV95</f>
        <v>2.716389568991961</v>
      </c>
      <c r="AQ122" s="24">
        <f t="shared" si="27"/>
        <v>-2.2048107785410664E-3</v>
      </c>
      <c r="AR122" s="24">
        <f t="shared" si="33"/>
        <v>9.6500676681174902E-3</v>
      </c>
      <c r="AS122" s="35">
        <f t="shared" si="35"/>
        <v>45444</v>
      </c>
      <c r="AT122" s="19">
        <f t="shared" si="35"/>
        <v>6448.1966473186321</v>
      </c>
      <c r="AU122" s="19">
        <f t="shared" si="26"/>
        <v>6364.6305101640392</v>
      </c>
      <c r="AV122" s="53">
        <f t="shared" si="28"/>
        <v>0.835661371545946</v>
      </c>
      <c r="AW122" s="53">
        <f t="shared" si="24"/>
        <v>0.13310303730955475</v>
      </c>
    </row>
    <row r="123" spans="4:49" x14ac:dyDescent="0.25">
      <c r="D123" s="38">
        <f>+PAM!A96</f>
        <v>45474</v>
      </c>
      <c r="E123" s="19" cm="1">
        <f t="array" ref="E123">+SUMPRODUCT($E$3:$P$3/100,PAM!$C96:$N96)/D$3*100</f>
        <v>6685.6432704882691</v>
      </c>
      <c r="F123" s="19" cm="1">
        <f t="array" ref="F123">+SUMPRODUCT($E$4:$P$4/100,PAM!$C96:$N96)/D$4*100</f>
        <v>6710.1388216805926</v>
      </c>
      <c r="G123" s="19" cm="1">
        <f t="array" ref="G123">+SUMPRODUCT($E$5:$P$5/100,PAM!$C96:$N96)/D$5*100</f>
        <v>6645.4359724170045</v>
      </c>
      <c r="H123" s="19" cm="1">
        <f t="array" ref="H123">+SUMPRODUCT($E$6:$P$6/100,PAM!$C96:$N96)/D$6*100</f>
        <v>6659.4164103103903</v>
      </c>
      <c r="I123" s="19" cm="1">
        <f t="array" ref="I123">+SUMPRODUCT($E$7:$P$7/100,PAM!$C96:$N96)/D$7*100</f>
        <v>6691.6205906362311</v>
      </c>
      <c r="J123" s="19" cm="1">
        <f t="array" ref="J123">+SUMPRODUCT($E$8:$P$8/100,PAM!$C96:$N96)/D$8*100</f>
        <v>6673.7383712828287</v>
      </c>
      <c r="K123" s="19" cm="1">
        <f t="array" ref="K123">+SUMPRODUCT($E$9:$P$9/100,PAM!$C96:$N96)/D$9*100</f>
        <v>6680.0038387340937</v>
      </c>
      <c r="L123" s="19" cm="1">
        <f t="array" ref="L123">+SUMPRODUCT($E$10:$P$10/100,PAM!$C96:$N96)/D$10*100</f>
        <v>6657.66455816712</v>
      </c>
      <c r="M123" s="19" cm="1">
        <f t="array" ref="M123">+SUMPRODUCT($E$11:$P$11/100,PAM!$C96:$N96)/D$11*100</f>
        <v>6645.4182585398012</v>
      </c>
      <c r="N123" s="19" cm="1">
        <f t="array" ref="N123">+SUMPRODUCT($E$12:$P$12/100,PAM!$C96:$N96)/D$12*100</f>
        <v>6627.0057670352389</v>
      </c>
      <c r="O123" s="19" cm="1">
        <f t="array" ref="O123">+SUMPRODUCT(_xlfn.ANCHORARRAY($E$30)/100,$E123:$N123)/$D$14*100</f>
        <v>6662.3316528999994</v>
      </c>
      <c r="Q123" s="24">
        <f t="shared" ref="Q123" si="36">+E123/E122-1</f>
        <v>3.6823725478095426E-2</v>
      </c>
      <c r="R123" s="24">
        <f t="shared" ref="R123" si="37">+F123/F122-1</f>
        <v>3.7321499858272045E-2</v>
      </c>
      <c r="S123" s="24">
        <f t="shared" ref="S123" si="38">+G123/G122-1</f>
        <v>3.7792213836745692E-2</v>
      </c>
      <c r="T123" s="24">
        <f t="shared" ref="T123" si="39">+H123/H122-1</f>
        <v>3.8110784128997599E-2</v>
      </c>
      <c r="U123" s="24">
        <f t="shared" ref="U123" si="40">+I123/I122-1</f>
        <v>3.9098930630454998E-2</v>
      </c>
      <c r="V123" s="24">
        <f t="shared" ref="V123" si="41">+J123/J122-1</f>
        <v>3.8936731053495599E-2</v>
      </c>
      <c r="W123" s="24">
        <f t="shared" ref="W123" si="42">+K123/K122-1</f>
        <v>3.9499031658368988E-2</v>
      </c>
      <c r="X123" s="24">
        <f t="shared" ref="X123" si="43">+L123/L122-1</f>
        <v>3.9233734536054943E-2</v>
      </c>
      <c r="Y123" s="24">
        <f t="shared" ref="Y123" si="44">+M123/M122-1</f>
        <v>4.0775142305630618E-2</v>
      </c>
      <c r="Z123" s="24">
        <f t="shared" ref="Z123" si="45">+N123/N122-1</f>
        <v>4.1223957376975484E-2</v>
      </c>
      <c r="AA123" s="24">
        <f t="shared" ref="AA123" si="46">+O123/O122-1</f>
        <v>3.931930137461892E-2</v>
      </c>
      <c r="AB123" s="24">
        <f>+PAM!Y96</f>
        <v>3.9323157743564652E-2</v>
      </c>
      <c r="AD123" s="24">
        <f t="shared" ref="AD123" si="47">+E123/E111-1</f>
        <v>2.633787834546399</v>
      </c>
      <c r="AE123" s="24">
        <f t="shared" ref="AE123" si="48">+F123/F111-1</f>
        <v>2.6357281645925132</v>
      </c>
      <c r="AF123" s="24">
        <f t="shared" ref="AF123" si="49">+G123/G111-1</f>
        <v>2.6405543242755538</v>
      </c>
      <c r="AG123" s="24">
        <f t="shared" ref="AG123" si="50">+H123/H111-1</f>
        <v>2.6184154371552317</v>
      </c>
      <c r="AH123" s="24">
        <f t="shared" ref="AH123" si="51">+I123/I111-1</f>
        <v>2.6358067332564916</v>
      </c>
      <c r="AI123" s="24">
        <f t="shared" ref="AI123" si="52">+J123/J111-1</f>
        <v>2.6314437663106176</v>
      </c>
      <c r="AJ123" s="24">
        <f t="shared" ref="AJ123" si="53">+K123/K111-1</f>
        <v>2.6414583163689591</v>
      </c>
      <c r="AK123" s="24">
        <f t="shared" ref="AK123" si="54">+L123/L111-1</f>
        <v>2.6230926307190803</v>
      </c>
      <c r="AL123" s="24">
        <f t="shared" ref="AL123" si="55">+M123/M111-1</f>
        <v>2.6225836231154123</v>
      </c>
      <c r="AM123" s="24">
        <f t="shared" ref="AM123" si="56">+N123/N111-1</f>
        <v>2.6208835156131522</v>
      </c>
      <c r="AN123" s="24">
        <f t="shared" ref="AN123" si="57">+O123/O111-1</f>
        <v>2.6289527882305594</v>
      </c>
      <c r="AO123" s="24">
        <f>+PAM!AV96</f>
        <v>2.6289225516379786</v>
      </c>
      <c r="AQ123" s="24">
        <f t="shared" ref="AQ123" si="58">+Q123-Z123</f>
        <v>-4.4002318988800582E-3</v>
      </c>
      <c r="AR123" s="24">
        <f t="shared" ref="AR123" si="59">+AD123-AM123</f>
        <v>1.2904318933246728E-2</v>
      </c>
      <c r="AS123" s="35">
        <f t="shared" si="35"/>
        <v>45474</v>
      </c>
      <c r="AT123" s="19">
        <f t="shared" si="35"/>
        <v>6685.6432704882691</v>
      </c>
      <c r="AU123" s="19">
        <f t="shared" si="26"/>
        <v>6627.0057670352389</v>
      </c>
      <c r="AV123" s="53">
        <f t="shared" si="28"/>
        <v>0.58637503453032025</v>
      </c>
      <c r="AW123" s="53">
        <f t="shared" si="24"/>
        <v>7.1807091667718481E-2</v>
      </c>
    </row>
    <row r="124" spans="4:49" x14ac:dyDescent="0.25">
      <c r="D124" s="38">
        <f>+PAM!A97</f>
        <v>45505</v>
      </c>
      <c r="E124" s="19" cm="1">
        <f t="array" ref="E124">+SUMPRODUCT($E$3:$P$3/100,PAM!$C97:$N97)/D$3*100</f>
        <v>6941.5472689961671</v>
      </c>
      <c r="F124" s="19" cm="1">
        <f t="array" ref="F124">+SUMPRODUCT($E$4:$P$4/100,PAM!$C97:$N97)/D$4*100</f>
        <v>6969.0356146925669</v>
      </c>
      <c r="G124" s="19" cm="1">
        <f t="array" ref="G124">+SUMPRODUCT($E$5:$P$5/100,PAM!$C97:$N97)/D$5*100</f>
        <v>6904.0752767975537</v>
      </c>
      <c r="H124" s="19" cm="1">
        <f t="array" ref="H124">+SUMPRODUCT($E$6:$P$6/100,PAM!$C97:$N97)/D$6*100</f>
        <v>6915.3317746098965</v>
      </c>
      <c r="I124" s="19" cm="1">
        <f t="array" ref="I124">+SUMPRODUCT($E$7:$P$7/100,PAM!$C97:$N97)/D$7*100</f>
        <v>6951.0061653006733</v>
      </c>
      <c r="J124" s="19" cm="1">
        <f t="array" ref="J124">+SUMPRODUCT($E$8:$P$8/100,PAM!$C97:$N97)/D$8*100</f>
        <v>6934.0698859409049</v>
      </c>
      <c r="K124" s="19" cm="1">
        <f t="array" ref="K124">+SUMPRODUCT($E$9:$P$9/100,PAM!$C97:$N97)/D$9*100</f>
        <v>6942.6967005440656</v>
      </c>
      <c r="L124" s="19" cm="1">
        <f t="array" ref="L124">+SUMPRODUCT($E$10:$P$10/100,PAM!$C97:$N97)/D$10*100</f>
        <v>6917.7291055165297</v>
      </c>
      <c r="M124" s="19" cm="1">
        <f t="array" ref="M124">+SUMPRODUCT($E$11:$P$11/100,PAM!$C97:$N97)/D$11*100</f>
        <v>6908.0944850384794</v>
      </c>
      <c r="N124" s="19" cm="1">
        <f t="array" ref="N124">+SUMPRODUCT($E$12:$P$12/100,PAM!$C97:$N97)/D$12*100</f>
        <v>6888.8957544383829</v>
      </c>
      <c r="O124" s="19" cm="1">
        <f t="array" ref="O124">+SUMPRODUCT(_xlfn.ANCHORARRAY($E$30)/100,$E124:$N124)/$D$14*100</f>
        <v>6922.6105874200002</v>
      </c>
      <c r="Q124" s="24">
        <f t="shared" ref="Q124" si="60">+E124/E123-1</f>
        <v>3.8276645665123565E-2</v>
      </c>
      <c r="R124" s="24">
        <f t="shared" ref="R124" si="61">+F124/F123-1</f>
        <v>3.8582926507492399E-2</v>
      </c>
      <c r="S124" s="24">
        <f t="shared" ref="S124" si="62">+G124/G123-1</f>
        <v>3.8919839940385392E-2</v>
      </c>
      <c r="T124" s="24">
        <f t="shared" ref="T124" si="63">+H124/H123-1</f>
        <v>3.8429097766478071E-2</v>
      </c>
      <c r="U124" s="24">
        <f t="shared" ref="U124" si="64">+I124/I123-1</f>
        <v>3.8762743815363265E-2</v>
      </c>
      <c r="V124" s="24">
        <f t="shared" ref="V124" si="65">+J124/J123-1</f>
        <v>3.9008348870594789E-2</v>
      </c>
      <c r="W124" s="24">
        <f t="shared" ref="W124" si="66">+K124/K123-1</f>
        <v>3.9325256115384732E-2</v>
      </c>
      <c r="X124" s="24">
        <f t="shared" ref="X124" si="67">+L124/L123-1</f>
        <v>3.9062428735671562E-2</v>
      </c>
      <c r="Y124" s="24">
        <f t="shared" ref="Y124" si="68">+M124/M123-1</f>
        <v>3.9527418181861229E-2</v>
      </c>
      <c r="Z124" s="24">
        <f t="shared" ref="Z124" si="69">+N124/N123-1</f>
        <v>3.9518599592272219E-2</v>
      </c>
      <c r="AA124" s="24">
        <f t="shared" ref="AA124" si="70">+O124/O123-1</f>
        <v>3.9067243733911905E-2</v>
      </c>
      <c r="AB124" s="24">
        <f>+PAM!Y97</f>
        <v>3.9069410474624977E-2</v>
      </c>
      <c r="AD124" s="24">
        <f t="shared" ref="AD124" si="71">+E124/E112-1</f>
        <v>2.3474060478856056</v>
      </c>
      <c r="AE124" s="24">
        <f t="shared" ref="AE124" si="72">+F124/F112-1</f>
        <v>2.351634159248607</v>
      </c>
      <c r="AF124" s="24">
        <f t="shared" ref="AF124" si="73">+G124/G112-1</f>
        <v>2.3661541692232562</v>
      </c>
      <c r="AG124" s="24">
        <f t="shared" ref="AG124" si="74">+H124/H112-1</f>
        <v>2.3445188816756111</v>
      </c>
      <c r="AH124" s="24">
        <f t="shared" ref="AH124" si="75">+I124/I112-1</f>
        <v>2.3622115491859503</v>
      </c>
      <c r="AI124" s="24">
        <f t="shared" ref="AI124" si="76">+J124/J112-1</f>
        <v>2.3587752971865448</v>
      </c>
      <c r="AJ124" s="24">
        <f t="shared" ref="AJ124" si="77">+K124/K112-1</f>
        <v>2.3716436552337363</v>
      </c>
      <c r="AK124" s="24">
        <f t="shared" ref="AK124" si="78">+L124/L112-1</f>
        <v>2.3560901730346613</v>
      </c>
      <c r="AL124" s="24">
        <f t="shared" ref="AL124" si="79">+M124/M112-1</f>
        <v>2.3614778582086422</v>
      </c>
      <c r="AM124" s="24">
        <f t="shared" ref="AM124" si="80">+N124/N112-1</f>
        <v>2.3623269737335426</v>
      </c>
      <c r="AN124" s="24">
        <f t="shared" ref="AN124" si="81">+O124/O112-1</f>
        <v>2.3594880246447505</v>
      </c>
      <c r="AO124" s="24">
        <f>+PAM!AV97</f>
        <v>2.3594632503441053</v>
      </c>
      <c r="AQ124" s="24">
        <f t="shared" ref="AQ124" si="82">+Q124-Z124</f>
        <v>-1.2419539271486535E-3</v>
      </c>
      <c r="AR124" s="24">
        <f t="shared" ref="AR124" si="83">+AD124-AM124</f>
        <v>-1.4920925847937028E-2</v>
      </c>
      <c r="AS124" s="35">
        <f t="shared" si="35"/>
        <v>45505</v>
      </c>
      <c r="AT124" s="19">
        <f t="shared" si="35"/>
        <v>6941.5472689961671</v>
      </c>
      <c r="AU124" s="19">
        <f t="shared" si="26"/>
        <v>6888.8957544383829</v>
      </c>
      <c r="AV124" s="53">
        <f t="shared" si="28"/>
        <v>0.52651514557786072</v>
      </c>
      <c r="AW124" s="53">
        <f t="shared" si="24"/>
        <v>5.510138409791665E-2</v>
      </c>
    </row>
    <row r="125" spans="4:49" x14ac:dyDescent="0.25">
      <c r="D125" s="38">
        <f>+PAM!A98</f>
        <v>45536</v>
      </c>
      <c r="E125" s="19" cm="1">
        <f t="array" ref="E125">+SUMPRODUCT($E$3:$P$3/100,PAM!$C98:$N98)/D$3*100</f>
        <v>7157.5316866341027</v>
      </c>
      <c r="F125" s="19" cm="1">
        <f t="array" ref="F125">+SUMPRODUCT($E$4:$P$4/100,PAM!$C98:$N98)/D$4*100</f>
        <v>7189.0422608438403</v>
      </c>
      <c r="G125" s="19" cm="1">
        <f t="array" ref="G125">+SUMPRODUCT($E$5:$P$5/100,PAM!$C98:$N98)/D$5*100</f>
        <v>7125.9682206563712</v>
      </c>
      <c r="H125" s="19" cm="1">
        <f t="array" ref="H125">+SUMPRODUCT($E$6:$P$6/100,PAM!$C98:$N98)/D$6*100</f>
        <v>7134.0954495623091</v>
      </c>
      <c r="I125" s="19" cm="1">
        <f t="array" ref="I125">+SUMPRODUCT($E$7:$P$7/100,PAM!$C98:$N98)/D$7*100</f>
        <v>7175.1890770345763</v>
      </c>
      <c r="J125" s="19" cm="1">
        <f t="array" ref="J125">+SUMPRODUCT($E$8:$P$8/100,PAM!$C98:$N98)/D$8*100</f>
        <v>7156.6605241326324</v>
      </c>
      <c r="K125" s="19" cm="1">
        <f t="array" ref="K125">+SUMPRODUCT($E$9:$P$9/100,PAM!$C98:$N98)/D$9*100</f>
        <v>7167.8569170483843</v>
      </c>
      <c r="L125" s="19" cm="1">
        <f t="array" ref="L125">+SUMPRODUCT($E$10:$P$10/100,PAM!$C98:$N98)/D$10*100</f>
        <v>7138.6403243685054</v>
      </c>
      <c r="M125" s="19" cm="1">
        <f t="array" ref="M125">+SUMPRODUCT($E$11:$P$11/100,PAM!$C98:$N98)/D$11*100</f>
        <v>7134.5125130516935</v>
      </c>
      <c r="N125" s="19" cm="1">
        <f t="array" ref="N125">+SUMPRODUCT($E$12:$P$12/100,PAM!$C98:$N98)/D$12*100</f>
        <v>7110.9214799161819</v>
      </c>
      <c r="O125" s="19" cm="1">
        <f t="array" ref="O125">+SUMPRODUCT(_xlfn.ANCHORARRAY($E$30)/100,$E125:$N125)/$D$14*100</f>
        <v>7145.0725176399983</v>
      </c>
      <c r="Q125" s="24">
        <f t="shared" ref="Q125" si="84">+E125/E124-1</f>
        <v>3.1114736998566928E-2</v>
      </c>
      <c r="R125" s="24">
        <f t="shared" ref="R125" si="85">+F125/F124-1</f>
        <v>3.1569166569825224E-2</v>
      </c>
      <c r="S125" s="24">
        <f t="shared" ref="S125" si="86">+G125/G124-1</f>
        <v>3.2139415484725431E-2</v>
      </c>
      <c r="T125" s="24">
        <f t="shared" ref="T125" si="87">+H125/H124-1</f>
        <v>3.1634588488670623E-2</v>
      </c>
      <c r="U125" s="24">
        <f t="shared" ref="U125" si="88">+I125/I124-1</f>
        <v>3.2251864895908255E-2</v>
      </c>
      <c r="V125" s="24">
        <f t="shared" ref="V125" si="89">+J125/J124-1</f>
        <v>3.2101008765867522E-2</v>
      </c>
      <c r="W125" s="24">
        <f t="shared" ref="W125" si="90">+K125/K124-1</f>
        <v>3.2431233311210894E-2</v>
      </c>
      <c r="X125" s="24">
        <f t="shared" ref="X125" si="91">+L125/L124-1</f>
        <v>3.1934066148356477E-2</v>
      </c>
      <c r="Y125" s="24">
        <f t="shared" ref="Y125" si="92">+M125/M124-1</f>
        <v>3.2775757266144678E-2</v>
      </c>
      <c r="Z125" s="24">
        <f t="shared" ref="Z125" si="93">+N125/N124-1</f>
        <v>3.2229508674848528E-2</v>
      </c>
      <c r="AA125" s="24">
        <f t="shared" ref="AA125" si="94">+O125/O124-1</f>
        <v>3.2135554558603063E-2</v>
      </c>
      <c r="AB125" s="24">
        <f>+PAM!Y98</f>
        <v>3.2135128597617024E-2</v>
      </c>
      <c r="AD125" s="24">
        <f t="shared" ref="AD125" si="95">+E125/E113-1</f>
        <v>2.0375662569330415</v>
      </c>
      <c r="AE125" s="24">
        <f t="shared" ref="AE125" si="96">+F125/F113-1</f>
        <v>2.0482924728135878</v>
      </c>
      <c r="AF125" s="24">
        <f t="shared" ref="AF125" si="97">+G125/G113-1</f>
        <v>2.0673901237051027</v>
      </c>
      <c r="AG125" s="24">
        <f t="shared" ref="AG125" si="98">+H125/H113-1</f>
        <v>2.0453330298527153</v>
      </c>
      <c r="AH125" s="24">
        <f t="shared" ref="AH125" si="99">+I125/I113-1</f>
        <v>2.0690556617783056</v>
      </c>
      <c r="AI125" s="24">
        <f t="shared" ref="AI125" si="100">+J125/J113-1</f>
        <v>2.064163693203346</v>
      </c>
      <c r="AJ125" s="24">
        <f t="shared" ref="AJ125" si="101">+K125/K113-1</f>
        <v>2.0811757842233707</v>
      </c>
      <c r="AK125" s="24">
        <f t="shared" ref="AK125" si="102">+L125/L113-1</f>
        <v>2.0634850104311435</v>
      </c>
      <c r="AL125" s="24">
        <f t="shared" ref="AL125" si="103">+M125/M113-1</f>
        <v>2.0772038140560594</v>
      </c>
      <c r="AM125" s="24">
        <f t="shared" ref="AM125" si="104">+N125/N113-1</f>
        <v>2.075748935029611</v>
      </c>
      <c r="AN125" s="24">
        <f t="shared" ref="AN125" si="105">+O125/O113-1</f>
        <v>2.0665024905861595</v>
      </c>
      <c r="AO125" s="24">
        <f>+PAM!AV98</f>
        <v>2.0664824422987369</v>
      </c>
      <c r="AQ125" s="24">
        <f t="shared" ref="AQ125" si="106">+Q125-Z125</f>
        <v>-1.1147716762816007E-3</v>
      </c>
      <c r="AR125" s="24">
        <f t="shared" ref="AR125" si="107">+AD125-AM125</f>
        <v>-3.81826780965695E-2</v>
      </c>
      <c r="AS125" s="35">
        <f t="shared" si="35"/>
        <v>45536</v>
      </c>
      <c r="AT125" s="19">
        <f t="shared" si="35"/>
        <v>7157.5316866341027</v>
      </c>
      <c r="AU125" s="19">
        <f t="shared" si="26"/>
        <v>7110.9214799161819</v>
      </c>
      <c r="AV125" s="53">
        <f t="shared" si="28"/>
        <v>0.46610206717922154</v>
      </c>
      <c r="AW125" s="53">
        <f t="shared" si="24"/>
        <v>3.8663743008516605E-2</v>
      </c>
    </row>
    <row r="126" spans="4:49" x14ac:dyDescent="0.25">
      <c r="D126" s="38">
        <f>+PAM!A99</f>
        <v>45566</v>
      </c>
      <c r="E126" s="19" cm="1">
        <f t="array" ref="E126">+SUMPRODUCT($E$3:$P$3/100,PAM!$C99:$N99)/D$3*100</f>
        <v>7330.2196872541517</v>
      </c>
      <c r="F126" s="19" cm="1">
        <f t="array" ref="F126">+SUMPRODUCT($E$4:$P$4/100,PAM!$C99:$N99)/D$4*100</f>
        <v>7364.7343217428697</v>
      </c>
      <c r="G126" s="19" cm="1">
        <f t="array" ref="G126">+SUMPRODUCT($E$5:$P$5/100,PAM!$C99:$N99)/D$5*100</f>
        <v>7304.5378421222522</v>
      </c>
      <c r="H126" s="19" cm="1">
        <f t="array" ref="H126">+SUMPRODUCT($E$6:$P$6/100,PAM!$C99:$N99)/D$6*100</f>
        <v>7311.976918064971</v>
      </c>
      <c r="I126" s="19" cm="1">
        <f t="array" ref="I126">+SUMPRODUCT($E$7:$P$7/100,PAM!$C99:$N99)/D$7*100</f>
        <v>7359.0526354308122</v>
      </c>
      <c r="J126" s="19" cm="1">
        <f t="array" ref="J126">+SUMPRODUCT($E$8:$P$8/100,PAM!$C99:$N99)/D$8*100</f>
        <v>7338.7892318562917</v>
      </c>
      <c r="K126" s="19" cm="1">
        <f t="array" ref="K126">+SUMPRODUCT($E$9:$P$9/100,PAM!$C99:$N99)/D$9*100</f>
        <v>7351.6730655276679</v>
      </c>
      <c r="L126" s="19" cm="1">
        <f t="array" ref="L126">+SUMPRODUCT($E$10:$P$10/100,PAM!$C99:$N99)/D$10*100</f>
        <v>7320.7418823121043</v>
      </c>
      <c r="M126" s="19" cm="1">
        <f t="array" ref="M126">+SUMPRODUCT($E$11:$P$11/100,PAM!$C99:$N99)/D$11*100</f>
        <v>7324.8069915065007</v>
      </c>
      <c r="N126" s="19" cm="1">
        <f t="array" ref="N126">+SUMPRODUCT($E$12:$P$12/100,PAM!$C99:$N99)/D$12*100</f>
        <v>7299.9192161996161</v>
      </c>
      <c r="O126" s="19" cm="1">
        <f t="array" ref="O126">+SUMPRODUCT(_xlfn.ANCHORARRAY($E$30)/100,$E126:$N126)/$D$14*100</f>
        <v>7328.3691765599979</v>
      </c>
      <c r="Q126" s="24">
        <f t="shared" ref="Q126:Q127" si="108">+E126/E125-1</f>
        <v>2.412675321333535E-2</v>
      </c>
      <c r="R126" s="24">
        <f t="shared" ref="R126:R127" si="109">+F126/F125-1</f>
        <v>2.4438868840146011E-2</v>
      </c>
      <c r="S126" s="24">
        <f t="shared" ref="S126:S127" si="110">+G126/G125-1</f>
        <v>2.5058997730056154E-2</v>
      </c>
      <c r="T126" s="24">
        <f t="shared" ref="T126:T127" si="111">+H126/H125-1</f>
        <v>2.4933990547263418E-2</v>
      </c>
      <c r="U126" s="24">
        <f t="shared" ref="U126:U127" si="112">+I126/I125-1</f>
        <v>2.5624907779046913E-2</v>
      </c>
      <c r="V126" s="24">
        <f t="shared" ref="V126:V127" si="113">+J126/J125-1</f>
        <v>2.5448839875737095E-2</v>
      </c>
      <c r="W126" s="24">
        <f t="shared" ref="W126:W127" si="114">+K126/K125-1</f>
        <v>2.5644505827409292E-2</v>
      </c>
      <c r="X126" s="24">
        <f t="shared" ref="X126:X127" si="115">+L126/L125-1</f>
        <v>2.5509277631200478E-2</v>
      </c>
      <c r="Y126" s="24">
        <f t="shared" ref="Y126:Y127" si="116">+M126/M125-1</f>
        <v>2.6672386950991722E-2</v>
      </c>
      <c r="Z126" s="24">
        <f t="shared" ref="Z126:Z127" si="117">+N126/N125-1</f>
        <v>2.6578515431119998E-2</v>
      </c>
      <c r="AA126" s="24">
        <f t="shared" ref="AA126:AA127" si="118">+O126/O125-1</f>
        <v>2.5653575728933564E-2</v>
      </c>
      <c r="AB126" s="24">
        <f>+PAM!Y99</f>
        <v>2.5654479044446621E-2</v>
      </c>
      <c r="AD126" s="24">
        <f t="shared" ref="AD126:AD127" si="119">+E126/E114-1</f>
        <v>1.8749573389566594</v>
      </c>
      <c r="AE126" s="24">
        <f t="shared" ref="AE126:AE127" si="120">+F126/F114-1</f>
        <v>1.8865982530757144</v>
      </c>
      <c r="AF126" s="24">
        <f t="shared" ref="AF126:AF127" si="121">+G126/G114-1</f>
        <v>1.9040878534509589</v>
      </c>
      <c r="AG126" s="24">
        <f t="shared" ref="AG126:AG127" si="122">+H126/H114-1</f>
        <v>1.8809545831294607</v>
      </c>
      <c r="AH126" s="24">
        <f t="shared" ref="AH126:AH127" si="123">+I126/I114-1</f>
        <v>1.9081383164044552</v>
      </c>
      <c r="AI126" s="24">
        <f t="shared" ref="AI126:AI127" si="124">+J126/J114-1</f>
        <v>1.9023211672444491</v>
      </c>
      <c r="AJ126" s="24">
        <f t="shared" ref="AJ126:AJ127" si="125">+K126/K114-1</f>
        <v>1.9203047233217228</v>
      </c>
      <c r="AK126" s="24">
        <f t="shared" ref="AK126:AK127" si="126">+L126/L114-1</f>
        <v>1.8984192903489712</v>
      </c>
      <c r="AL126" s="24">
        <f t="shared" ref="AL126:AL127" si="127">+M126/M114-1</f>
        <v>1.916337782907616</v>
      </c>
      <c r="AM126" s="24">
        <f t="shared" ref="AM126:AM127" si="128">+N126/N114-1</f>
        <v>1.9119730404279185</v>
      </c>
      <c r="AN126" s="24">
        <f t="shared" ref="AN126:AN127" si="129">+O126/O114-1</f>
        <v>1.9039698253816928</v>
      </c>
      <c r="AO126" s="24">
        <f>+PAM!AV99</f>
        <v>1.9039600685152922</v>
      </c>
      <c r="AQ126" s="24">
        <f t="shared" ref="AQ126:AQ127" si="130">+Q126-Z126</f>
        <v>-2.4517622177846476E-3</v>
      </c>
      <c r="AR126" s="24">
        <f t="shared" ref="AR126:AR127" si="131">+AD126-AM126</f>
        <v>-3.7015701471259099E-2</v>
      </c>
      <c r="AS126" s="35">
        <f t="shared" si="35"/>
        <v>45566</v>
      </c>
      <c r="AT126" s="19">
        <f t="shared" si="35"/>
        <v>7330.2196872541517</v>
      </c>
      <c r="AU126" s="19">
        <f t="shared" si="26"/>
        <v>7299.9192161996161</v>
      </c>
      <c r="AV126" s="53">
        <f t="shared" si="28"/>
        <v>0.30300471054538036</v>
      </c>
      <c r="AW126" s="53">
        <f t="shared" si="24"/>
        <v>-1.6127717667338004E-3</v>
      </c>
    </row>
    <row r="127" spans="4:49" x14ac:dyDescent="0.25">
      <c r="D127" s="38">
        <f>+PAM!A100</f>
        <v>45597</v>
      </c>
      <c r="E127" s="19" cm="1">
        <f t="array" ref="E127">+SUMPRODUCT($E$3:$P$3/100,PAM!$C100:$N100)/D$3*100</f>
        <v>7478.8748828960906</v>
      </c>
      <c r="F127" s="19" cm="1">
        <f t="array" ref="F127">+SUMPRODUCT($E$4:$P$4/100,PAM!$C100:$N100)/D$4*100</f>
        <v>7518.0229198302259</v>
      </c>
      <c r="G127" s="19" cm="1">
        <f t="array" ref="G127">+SUMPRODUCT($E$5:$P$5/100,PAM!$C100:$N100)/D$5*100</f>
        <v>7464.7620038051118</v>
      </c>
      <c r="H127" s="19" cm="1">
        <f t="array" ref="H127">+SUMPRODUCT($E$6:$P$6/100,PAM!$C100:$N100)/D$6*100</f>
        <v>7472.8556692218162</v>
      </c>
      <c r="I127" s="19" cm="1">
        <f t="array" ref="I127">+SUMPRODUCT($E$7:$P$7/100,PAM!$C100:$N100)/D$7*100</f>
        <v>7525.8564732370705</v>
      </c>
      <c r="J127" s="19" cm="1">
        <f t="array" ref="J127">+SUMPRODUCT($E$8:$P$8/100,PAM!$C100:$N100)/D$8*100</f>
        <v>7505.1697089046384</v>
      </c>
      <c r="K127" s="19" cm="1">
        <f t="array" ref="K127">+SUMPRODUCT($E$9:$P$9/100,PAM!$C100:$N100)/D$9*100</f>
        <v>7523.5804159248946</v>
      </c>
      <c r="L127" s="19" cm="1">
        <f t="array" ref="L127">+SUMPRODUCT($E$10:$P$10/100,PAM!$C100:$N100)/D$10*100</f>
        <v>7491.1584846704882</v>
      </c>
      <c r="M127" s="19" cm="1">
        <f t="array" ref="M127">+SUMPRODUCT($E$11:$P$11/100,PAM!$C100:$N100)/D$11*100</f>
        <v>7506.1831310051784</v>
      </c>
      <c r="N127" s="19" cm="1">
        <f t="array" ref="N127">+SUMPRODUCT($E$12:$P$12/100,PAM!$C100:$N100)/D$12*100</f>
        <v>7481.5102406671003</v>
      </c>
      <c r="O127" s="19" cm="1">
        <f t="array" ref="O127">+SUMPRODUCT(_xlfn.ANCHORARRAY($E$30)/100,$E127:$N127)/$D$14*100</f>
        <v>7497.9118234499992</v>
      </c>
      <c r="Q127" s="24">
        <f t="shared" si="108"/>
        <v>2.0279773592655426E-2</v>
      </c>
      <c r="R127" s="24">
        <f t="shared" si="109"/>
        <v>2.0813866650260859E-2</v>
      </c>
      <c r="S127" s="24">
        <f t="shared" si="110"/>
        <v>2.193488009041622E-2</v>
      </c>
      <c r="T127" s="24">
        <f t="shared" si="111"/>
        <v>2.2002086844582047E-2</v>
      </c>
      <c r="U127" s="24">
        <f t="shared" si="112"/>
        <v>2.2666482503898244E-2</v>
      </c>
      <c r="V127" s="24">
        <f t="shared" si="113"/>
        <v>2.2671379677470682E-2</v>
      </c>
      <c r="W127" s="24">
        <f t="shared" si="114"/>
        <v>2.3383432432993789E-2</v>
      </c>
      <c r="X127" s="24">
        <f t="shared" si="115"/>
        <v>2.3278597319505767E-2</v>
      </c>
      <c r="Y127" s="24">
        <f t="shared" si="116"/>
        <v>2.4761900171430096E-2</v>
      </c>
      <c r="Z127" s="24">
        <f t="shared" si="117"/>
        <v>2.4875758085720623E-2</v>
      </c>
      <c r="AA127" s="24">
        <f t="shared" si="118"/>
        <v>2.3135112711336614E-2</v>
      </c>
      <c r="AB127" s="24">
        <f>+PAM!Y100</f>
        <v>2.3137163776276948E-2</v>
      </c>
      <c r="AD127" s="24">
        <f t="shared" si="119"/>
        <v>1.5856338924122202</v>
      </c>
      <c r="AE127" s="24">
        <f t="shared" si="120"/>
        <v>1.5996820636052869</v>
      </c>
      <c r="AF127" s="24">
        <f t="shared" si="121"/>
        <v>1.622572571665271</v>
      </c>
      <c r="AG127" s="24">
        <f t="shared" si="122"/>
        <v>1.6020841743850522</v>
      </c>
      <c r="AH127" s="24">
        <f t="shared" si="123"/>
        <v>1.6294064228040779</v>
      </c>
      <c r="AI127" s="24">
        <f t="shared" si="124"/>
        <v>1.6246678833253365</v>
      </c>
      <c r="AJ127" s="24">
        <f t="shared" si="125"/>
        <v>1.644907918259054</v>
      </c>
      <c r="AK127" s="24">
        <f t="shared" si="126"/>
        <v>1.6260898223255276</v>
      </c>
      <c r="AL127" s="24">
        <f t="shared" si="127"/>
        <v>1.6493424089461919</v>
      </c>
      <c r="AM127" s="24">
        <f t="shared" si="128"/>
        <v>1.6468844351645595</v>
      </c>
      <c r="AN127" s="24">
        <f t="shared" si="129"/>
        <v>1.6290648882255394</v>
      </c>
      <c r="AO127" s="24">
        <f>+PAM!AV100</f>
        <v>1.6290588957648504</v>
      </c>
      <c r="AQ127" s="24">
        <f t="shared" si="130"/>
        <v>-4.5959844930651972E-3</v>
      </c>
      <c r="AR127" s="24">
        <f t="shared" si="131"/>
        <v>-6.1250542752339321E-2</v>
      </c>
      <c r="AS127" s="35">
        <f t="shared" ref="AS127:AT127" si="132">+D127</f>
        <v>45597</v>
      </c>
      <c r="AT127" s="19">
        <f t="shared" si="132"/>
        <v>7478.8748828960906</v>
      </c>
      <c r="AU127" s="19">
        <f>+N127</f>
        <v>7481.5102406671003</v>
      </c>
      <c r="AV127" s="53">
        <f t="shared" si="28"/>
        <v>-2.6353577710082732E-2</v>
      </c>
      <c r="AW127" s="53">
        <f>+($AT127/$AT$82)-($AU127/$AU$82)</f>
        <v>-8.0948200161753192E-2</v>
      </c>
    </row>
    <row r="128" spans="4:49" x14ac:dyDescent="0.25">
      <c r="D128" s="38">
        <f>+PAM!A101</f>
        <v>45627</v>
      </c>
      <c r="E128" s="19" cm="1">
        <f t="array" ref="E128">+SUMPRODUCT($E$3:$P$3/100,PAM!$C101:$N101)/D$3*100</f>
        <v>7663.6961493123708</v>
      </c>
      <c r="F128" s="19" cm="1">
        <f t="array" ref="F128">+SUMPRODUCT($E$4:$P$4/100,PAM!$C101:$N101)/D$4*100</f>
        <v>7702.7996746836761</v>
      </c>
      <c r="G128" s="19" cm="1">
        <f t="array" ref="G128">+SUMPRODUCT($E$5:$P$5/100,PAM!$C101:$N101)/D$5*100</f>
        <v>7655.3505660379169</v>
      </c>
      <c r="H128" s="19" cm="1">
        <f t="array" ref="H128">+SUMPRODUCT($E$6:$P$6/100,PAM!$C101:$N101)/D$6*100</f>
        <v>7657.544003949035</v>
      </c>
      <c r="I128" s="19" cm="1">
        <f t="array" ref="I128">+SUMPRODUCT($E$7:$P$7/100,PAM!$C101:$N101)/D$7*100</f>
        <v>7716.1570154316751</v>
      </c>
      <c r="J128" s="19" cm="1">
        <f t="array" ref="J128">+SUMPRODUCT($E$8:$P$8/100,PAM!$C101:$N101)/D$8*100</f>
        <v>7693.8074854673669</v>
      </c>
      <c r="K128" s="19" cm="1">
        <f t="array" ref="K128">+SUMPRODUCT($E$9:$P$9/100,PAM!$C101:$N101)/D$9*100</f>
        <v>7715.9335143788467</v>
      </c>
      <c r="L128" s="19" cm="1">
        <f t="array" ref="L128">+SUMPRODUCT($E$10:$P$10/100,PAM!$C101:$N101)/D$10*100</f>
        <v>7679.0408150909198</v>
      </c>
      <c r="M128" s="19" cm="1">
        <f t="array" ref="M128">+SUMPRODUCT($E$11:$P$11/100,PAM!$C101:$N101)/D$11*100</f>
        <v>7701.1279130244302</v>
      </c>
      <c r="N128" s="19" cm="1">
        <f t="array" ref="N128">+SUMPRODUCT($E$12:$P$12/100,PAM!$C101:$N101)/D$12*100</f>
        <v>7669.3107723385419</v>
      </c>
      <c r="O128" s="19" cm="1">
        <f t="array" ref="O128">+SUMPRODUCT(_xlfn.ANCHORARRAY($E$30)/100,$E128:$N128)/$D$14*100</f>
        <v>7687.243536349999</v>
      </c>
      <c r="Q128" s="24">
        <f t="shared" ref="Q128" si="133">+E128/E127-1</f>
        <v>2.4712442621410924E-2</v>
      </c>
      <c r="R128" s="24">
        <f t="shared" ref="R128" si="134">+F128/F127-1</f>
        <v>2.4577838724868295E-2</v>
      </c>
      <c r="S128" s="24">
        <f t="shared" ref="S128" si="135">+G128/G127-1</f>
        <v>2.5531766737593831E-2</v>
      </c>
      <c r="T128" s="24">
        <f t="shared" ref="T128" si="136">+H128/H127-1</f>
        <v>2.4714559320058616E-2</v>
      </c>
      <c r="U128" s="24">
        <f t="shared" ref="U128" si="137">+I128/I127-1</f>
        <v>2.5286230593333459E-2</v>
      </c>
      <c r="V128" s="24">
        <f t="shared" ref="V128" si="138">+J128/J127-1</f>
        <v>2.5134378552281955E-2</v>
      </c>
      <c r="W128" s="24">
        <f t="shared" ref="W128" si="139">+K128/K127-1</f>
        <v>2.5566696681649681E-2</v>
      </c>
      <c r="X128" s="24">
        <f t="shared" ref="X128" si="140">+L128/L127-1</f>
        <v>2.5080544058025733E-2</v>
      </c>
      <c r="Y128" s="24">
        <f t="shared" ref="Y128" si="141">+M128/M127-1</f>
        <v>2.5971226469816422E-2</v>
      </c>
      <c r="Z128" s="24">
        <f t="shared" ref="Z128" si="142">+N128/N127-1</f>
        <v>2.5101954769856105E-2</v>
      </c>
      <c r="AA128" s="24">
        <f t="shared" ref="AA128" si="143">+O128/O127-1</f>
        <v>2.5251258931567877E-2</v>
      </c>
      <c r="AB128" s="24">
        <f>+PAM!Y101</f>
        <v>2.5251585398556875E-2</v>
      </c>
      <c r="AD128" s="24">
        <f t="shared" ref="AD128" si="144">+E128/E116-1</f>
        <v>1.1054180078461928</v>
      </c>
      <c r="AE128" s="24">
        <f t="shared" ref="AE128" si="145">+F128/F116-1</f>
        <v>1.1132890223876788</v>
      </c>
      <c r="AF128" s="24">
        <f t="shared" ref="AF128" si="146">+G128/G116-1</f>
        <v>1.140438134547014</v>
      </c>
      <c r="AG128" s="24">
        <f t="shared" ref="AG128" si="147">+H128/H116-1</f>
        <v>1.1235151201855285</v>
      </c>
      <c r="AH128" s="24">
        <f t="shared" ref="AH128" si="148">+I128/I116-1</f>
        <v>1.1425909143842783</v>
      </c>
      <c r="AI128" s="24">
        <f t="shared" ref="AI128" si="149">+J128/J116-1</f>
        <v>1.1391573948348408</v>
      </c>
      <c r="AJ128" s="24">
        <f t="shared" ref="AJ128" si="150">+K128/K116-1</f>
        <v>1.1557683085996708</v>
      </c>
      <c r="AK128" s="24">
        <f t="shared" ref="AK128" si="151">+L128/L116-1</f>
        <v>1.1415751315501899</v>
      </c>
      <c r="AL128" s="24">
        <f t="shared" ref="AL128" si="152">+M128/M116-1</f>
        <v>1.1663453124429397</v>
      </c>
      <c r="AM128" s="24">
        <f t="shared" ref="AM128" si="153">+N128/N116-1</f>
        <v>1.1603333434391381</v>
      </c>
      <c r="AN128" s="24">
        <f t="shared" ref="AN128" si="154">+O128/O116-1</f>
        <v>1.1443794636772164</v>
      </c>
      <c r="AO128" s="24">
        <f>+PAM!AV101</f>
        <v>1.1443823537197813</v>
      </c>
      <c r="AQ128" s="24">
        <f t="shared" ref="AQ128" si="155">+Q128-Z128</f>
        <v>-3.8951214844518134E-4</v>
      </c>
      <c r="AR128" s="24">
        <f t="shared" ref="AR128" si="156">+AD128-AM128</f>
        <v>-5.4915335592945258E-2</v>
      </c>
      <c r="AS128" s="35">
        <f t="shared" ref="AS128" si="157">+D128</f>
        <v>45627</v>
      </c>
      <c r="AT128" s="19">
        <f t="shared" ref="AT128" si="158">+E128</f>
        <v>7663.6961493123708</v>
      </c>
      <c r="AU128" s="19">
        <f>+N128</f>
        <v>7669.3107723385419</v>
      </c>
      <c r="AV128" s="53">
        <f t="shared" si="28"/>
        <v>-5.6146230261688856E-2</v>
      </c>
      <c r="AW128" s="53">
        <f>+($AT128/$AT$82)-($AU128/$AU$82)</f>
        <v>-8.9836764754949172E-2</v>
      </c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049C-19C3-48E8-9FF0-9114876CA325}">
  <sheetPr codeName="Hoja11"/>
  <dimension ref="A1:AW258"/>
  <sheetViews>
    <sheetView workbookViewId="0">
      <pane xSplit="4" ySplit="31" topLeftCell="Y113" activePane="bottomRight" state="frozen"/>
      <selection pane="topRight" activeCell="E1" sqref="E1"/>
      <selection pane="bottomLeft" activeCell="A32" sqref="A32"/>
      <selection pane="bottomRight" activeCell="A128" sqref="A128:XFD128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1" t="s">
        <v>194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Noroeste</v>
      </c>
      <c r="C3" s="25">
        <v>1</v>
      </c>
      <c r="D3" s="93">
        <f>+SUM(E3:P3)</f>
        <v>0.90873749965750894</v>
      </c>
      <c r="E3" s="94">
        <f>+E18/E$15*E$16</f>
        <v>0.42470277040209004</v>
      </c>
      <c r="F3" s="94">
        <f t="shared" ref="F3:P3" si="0">+F18/F$15*F$16</f>
        <v>2.8774562253392574E-2</v>
      </c>
      <c r="G3" s="94">
        <f t="shared" si="0"/>
        <v>0.11542563112518948</v>
      </c>
      <c r="H3" s="94">
        <f t="shared" si="0"/>
        <v>5.5062570822961635E-2</v>
      </c>
      <c r="I3" s="94">
        <f t="shared" si="0"/>
        <v>4.5169681736073768E-2</v>
      </c>
      <c r="J3" s="94">
        <f t="shared" si="0"/>
        <v>3.8264093988365597E-2</v>
      </c>
      <c r="K3" s="94">
        <f t="shared" si="0"/>
        <v>4.4110741107205004E-2</v>
      </c>
      <c r="L3" s="94">
        <f t="shared" si="0"/>
        <v>1.9069950303670077E-2</v>
      </c>
      <c r="M3" s="94">
        <f t="shared" si="0"/>
        <v>4.9111914241943423E-2</v>
      </c>
      <c r="N3" s="94">
        <f t="shared" si="0"/>
        <v>1.0770363008299543E-2</v>
      </c>
      <c r="O3" s="94">
        <f t="shared" si="0"/>
        <v>5.1939260472449587E-2</v>
      </c>
      <c r="P3" s="94">
        <f t="shared" si="0"/>
        <v>2.6335960195868209E-2</v>
      </c>
    </row>
    <row r="4" spans="2:16" s="25" customFormat="1" x14ac:dyDescent="0.25">
      <c r="B4" s="92" t="str">
        <f t="shared" ref="B4:B12" si="1">+B19</f>
        <v>Noroeste</v>
      </c>
      <c r="C4" s="25">
        <v>2</v>
      </c>
      <c r="D4" s="93">
        <f t="shared" ref="D4:D12" si="2">+SUM(E4:P4)</f>
        <v>1.0033849585968651</v>
      </c>
      <c r="E4" s="94">
        <f t="shared" ref="E4:P12" si="3">+E19/E$15*E$16</f>
        <v>0.43146491307670631</v>
      </c>
      <c r="F4" s="94">
        <f t="shared" si="3"/>
        <v>3.2192988491524674E-2</v>
      </c>
      <c r="G4" s="94">
        <f t="shared" si="3"/>
        <v>0.1340038432128641</v>
      </c>
      <c r="H4" s="94">
        <f t="shared" si="3"/>
        <v>6.5139296624136575E-2</v>
      </c>
      <c r="I4" s="94">
        <f t="shared" si="3"/>
        <v>4.5825698146226106E-2</v>
      </c>
      <c r="J4" s="94">
        <f t="shared" si="3"/>
        <v>4.4210085584679967E-2</v>
      </c>
      <c r="K4" s="94">
        <f t="shared" si="3"/>
        <v>6.5057602155851102E-2</v>
      </c>
      <c r="L4" s="94">
        <f t="shared" si="3"/>
        <v>2.4730023522326266E-2</v>
      </c>
      <c r="M4" s="94">
        <f t="shared" si="3"/>
        <v>5.3040495694247229E-2</v>
      </c>
      <c r="N4" s="94">
        <f t="shared" si="3"/>
        <v>1.2090451494522215E-2</v>
      </c>
      <c r="O4" s="94">
        <f t="shared" si="3"/>
        <v>6.456521875999717E-2</v>
      </c>
      <c r="P4" s="94">
        <f t="shared" si="3"/>
        <v>3.1064341833783288E-2</v>
      </c>
    </row>
    <row r="5" spans="2:16" s="25" customFormat="1" x14ac:dyDescent="0.25">
      <c r="B5" s="92" t="str">
        <f t="shared" si="1"/>
        <v>Noroeste</v>
      </c>
      <c r="C5" s="25">
        <v>3</v>
      </c>
      <c r="D5" s="93">
        <f t="shared" si="2"/>
        <v>0.98548301256174176</v>
      </c>
      <c r="E5" s="94">
        <f t="shared" si="3"/>
        <v>0.38684196722762193</v>
      </c>
      <c r="F5" s="94">
        <f t="shared" si="3"/>
        <v>3.8252143544065163E-2</v>
      </c>
      <c r="G5" s="94">
        <f t="shared" si="3"/>
        <v>0.11970378655895374</v>
      </c>
      <c r="H5" s="94">
        <f t="shared" si="3"/>
        <v>6.8099612016727984E-2</v>
      </c>
      <c r="I5" s="94">
        <f t="shared" si="3"/>
        <v>4.5806843713744633E-2</v>
      </c>
      <c r="J5" s="94">
        <f t="shared" si="3"/>
        <v>5.0937076963816129E-2</v>
      </c>
      <c r="K5" s="94">
        <f t="shared" si="3"/>
        <v>7.0490504170236709E-2</v>
      </c>
      <c r="L5" s="94">
        <f t="shared" si="3"/>
        <v>2.533417322930796E-2</v>
      </c>
      <c r="M5" s="94">
        <f t="shared" si="3"/>
        <v>5.6572108678294188E-2</v>
      </c>
      <c r="N5" s="94">
        <f t="shared" si="3"/>
        <v>1.3309321308702078E-2</v>
      </c>
      <c r="O5" s="94">
        <f t="shared" si="3"/>
        <v>7.7030650943632289E-2</v>
      </c>
      <c r="P5" s="94">
        <f t="shared" si="3"/>
        <v>3.3104824206638968E-2</v>
      </c>
    </row>
    <row r="6" spans="2:16" s="25" customFormat="1" x14ac:dyDescent="0.25">
      <c r="B6" s="92" t="str">
        <f t="shared" si="1"/>
        <v>Noroeste</v>
      </c>
      <c r="C6" s="25">
        <v>4</v>
      </c>
      <c r="D6" s="93">
        <f t="shared" si="2"/>
        <v>0.72497313642211814</v>
      </c>
      <c r="E6" s="94">
        <f t="shared" si="3"/>
        <v>0.27563465094724654</v>
      </c>
      <c r="F6" s="94">
        <f t="shared" si="3"/>
        <v>1.7721464891404446E-2</v>
      </c>
      <c r="G6" s="94">
        <f t="shared" si="3"/>
        <v>8.2033094913668794E-2</v>
      </c>
      <c r="H6" s="94">
        <f t="shared" si="3"/>
        <v>5.0934714385027322E-2</v>
      </c>
      <c r="I6" s="94">
        <f t="shared" si="3"/>
        <v>3.3439396567723816E-2</v>
      </c>
      <c r="J6" s="94">
        <f t="shared" si="3"/>
        <v>4.3875317596768409E-2</v>
      </c>
      <c r="K6" s="94">
        <f t="shared" si="3"/>
        <v>6.6928125940891744E-2</v>
      </c>
      <c r="L6" s="94">
        <f t="shared" si="3"/>
        <v>2.0309306076799757E-2</v>
      </c>
      <c r="M6" s="94">
        <f t="shared" si="3"/>
        <v>3.9483629050766952E-2</v>
      </c>
      <c r="N6" s="94">
        <f t="shared" si="3"/>
        <v>1.3241898804002427E-2</v>
      </c>
      <c r="O6" s="94">
        <f t="shared" si="3"/>
        <v>5.8305546854043697E-2</v>
      </c>
      <c r="P6" s="94">
        <f t="shared" si="3"/>
        <v>2.3065990393774296E-2</v>
      </c>
    </row>
    <row r="7" spans="2:16" s="25" customFormat="1" x14ac:dyDescent="0.25">
      <c r="B7" s="92" t="str">
        <f t="shared" si="1"/>
        <v>Noroeste</v>
      </c>
      <c r="C7" s="25">
        <v>5</v>
      </c>
      <c r="D7" s="93">
        <f t="shared" si="2"/>
        <v>0.68974094094925831</v>
      </c>
      <c r="E7" s="94">
        <f t="shared" si="3"/>
        <v>0.23934246119141295</v>
      </c>
      <c r="F7" s="94">
        <f t="shared" si="3"/>
        <v>2.1120739603204187E-2</v>
      </c>
      <c r="G7" s="94">
        <f t="shared" si="3"/>
        <v>8.0846299235458413E-2</v>
      </c>
      <c r="H7" s="94">
        <f t="shared" si="3"/>
        <v>4.5666804760963839E-2</v>
      </c>
      <c r="I7" s="94">
        <f t="shared" si="3"/>
        <v>3.0822401339295022E-2</v>
      </c>
      <c r="J7" s="94">
        <f t="shared" si="3"/>
        <v>5.2152760489471706E-2</v>
      </c>
      <c r="K7" s="94">
        <f t="shared" si="3"/>
        <v>6.2924633695323487E-2</v>
      </c>
      <c r="L7" s="94">
        <f t="shared" si="3"/>
        <v>1.7878214281262048E-2</v>
      </c>
      <c r="M7" s="94">
        <f t="shared" si="3"/>
        <v>4.452643452510751E-2</v>
      </c>
      <c r="N7" s="94">
        <f t="shared" si="3"/>
        <v>1.7561864174393014E-2</v>
      </c>
      <c r="O7" s="94">
        <f t="shared" si="3"/>
        <v>5.3416390735860832E-2</v>
      </c>
      <c r="P7" s="94">
        <f t="shared" si="3"/>
        <v>2.3481936917505369E-2</v>
      </c>
    </row>
    <row r="8" spans="2:16" s="25" customFormat="1" x14ac:dyDescent="0.25">
      <c r="B8" s="92" t="str">
        <f t="shared" si="1"/>
        <v>Noroeste</v>
      </c>
      <c r="C8" s="25">
        <v>6</v>
      </c>
      <c r="D8" s="93">
        <f t="shared" si="2"/>
        <v>0.75256173059574927</v>
      </c>
      <c r="E8" s="94">
        <f t="shared" si="3"/>
        <v>0.24112168932037539</v>
      </c>
      <c r="F8" s="94">
        <f t="shared" si="3"/>
        <v>2.6387409344599815E-2</v>
      </c>
      <c r="G8" s="94">
        <f t="shared" si="3"/>
        <v>9.6246827528485179E-2</v>
      </c>
      <c r="H8" s="94">
        <f t="shared" si="3"/>
        <v>5.2892127149541272E-2</v>
      </c>
      <c r="I8" s="94">
        <f t="shared" si="3"/>
        <v>3.9087831018564834E-2</v>
      </c>
      <c r="J8" s="94">
        <f t="shared" si="3"/>
        <v>5.8548624027546493E-2</v>
      </c>
      <c r="K8" s="94">
        <f t="shared" si="3"/>
        <v>6.1927420988570667E-2</v>
      </c>
      <c r="L8" s="94">
        <f t="shared" si="3"/>
        <v>2.1752184523665907E-2</v>
      </c>
      <c r="M8" s="94">
        <f t="shared" si="3"/>
        <v>4.4104017213672686E-2</v>
      </c>
      <c r="N8" s="94">
        <f t="shared" si="3"/>
        <v>1.957052834148405E-2</v>
      </c>
      <c r="O8" s="94">
        <f t="shared" si="3"/>
        <v>6.4101893039894428E-2</v>
      </c>
      <c r="P8" s="94">
        <f t="shared" si="3"/>
        <v>2.6821178099348426E-2</v>
      </c>
    </row>
    <row r="9" spans="2:16" s="25" customFormat="1" x14ac:dyDescent="0.25">
      <c r="B9" s="92" t="str">
        <f t="shared" si="1"/>
        <v>Noroeste</v>
      </c>
      <c r="C9" s="25">
        <v>7</v>
      </c>
      <c r="D9" s="93">
        <f t="shared" si="2"/>
        <v>0.74350659097598593</v>
      </c>
      <c r="E9" s="94">
        <f t="shared" si="3"/>
        <v>0.21640123593919597</v>
      </c>
      <c r="F9" s="94">
        <f t="shared" si="3"/>
        <v>1.6350797424529839E-2</v>
      </c>
      <c r="G9" s="94">
        <f t="shared" si="3"/>
        <v>9.7514831747176553E-2</v>
      </c>
      <c r="H9" s="94">
        <f t="shared" si="3"/>
        <v>5.1882063818643423E-2</v>
      </c>
      <c r="I9" s="94">
        <f t="shared" si="3"/>
        <v>5.922106538309637E-2</v>
      </c>
      <c r="J9" s="94">
        <f t="shared" si="3"/>
        <v>6.1070618183196666E-2</v>
      </c>
      <c r="K9" s="94">
        <f t="shared" si="3"/>
        <v>6.1449593340101208E-2</v>
      </c>
      <c r="L9" s="94">
        <f t="shared" si="3"/>
        <v>2.1203625699591885E-2</v>
      </c>
      <c r="M9" s="94">
        <f t="shared" si="3"/>
        <v>4.7999029632705498E-2</v>
      </c>
      <c r="N9" s="94">
        <f t="shared" si="3"/>
        <v>2.2168247817267138E-2</v>
      </c>
      <c r="O9" s="94">
        <f t="shared" si="3"/>
        <v>5.8914409794862233E-2</v>
      </c>
      <c r="P9" s="94">
        <f t="shared" si="3"/>
        <v>2.9331072195619052E-2</v>
      </c>
    </row>
    <row r="10" spans="2:16" s="25" customFormat="1" x14ac:dyDescent="0.25">
      <c r="B10" s="92" t="str">
        <f t="shared" si="1"/>
        <v>Noroeste</v>
      </c>
      <c r="C10" s="25">
        <v>8</v>
      </c>
      <c r="D10" s="93">
        <f t="shared" si="2"/>
        <v>0.5400909217123232</v>
      </c>
      <c r="E10" s="94">
        <f t="shared" si="3"/>
        <v>0.13759702870226431</v>
      </c>
      <c r="F10" s="94">
        <f t="shared" si="3"/>
        <v>1.7300616160860701E-2</v>
      </c>
      <c r="G10" s="94">
        <f t="shared" si="3"/>
        <v>6.7012871970650451E-2</v>
      </c>
      <c r="H10" s="94">
        <f t="shared" si="3"/>
        <v>4.1731709823145988E-2</v>
      </c>
      <c r="I10" s="94">
        <f t="shared" si="3"/>
        <v>3.9275668302161532E-2</v>
      </c>
      <c r="J10" s="94">
        <f t="shared" si="3"/>
        <v>4.2687876589778045E-2</v>
      </c>
      <c r="K10" s="94">
        <f t="shared" si="3"/>
        <v>5.8393224737801487E-2</v>
      </c>
      <c r="L10" s="94">
        <f t="shared" si="3"/>
        <v>1.5395517168909677E-2</v>
      </c>
      <c r="M10" s="94">
        <f t="shared" si="3"/>
        <v>3.1510690652359445E-2</v>
      </c>
      <c r="N10" s="94">
        <f t="shared" si="3"/>
        <v>1.6717384565780868E-2</v>
      </c>
      <c r="O10" s="94">
        <f t="shared" si="3"/>
        <v>5.4891224315556458E-2</v>
      </c>
      <c r="P10" s="94">
        <f t="shared" si="3"/>
        <v>1.7577108723054319E-2</v>
      </c>
    </row>
    <row r="11" spans="2:16" s="25" customFormat="1" x14ac:dyDescent="0.25">
      <c r="B11" s="92" t="str">
        <f t="shared" si="1"/>
        <v>Noroeste</v>
      </c>
      <c r="C11" s="25">
        <v>9</v>
      </c>
      <c r="D11" s="93">
        <f t="shared" si="2"/>
        <v>0.5505009678505175</v>
      </c>
      <c r="E11" s="94">
        <f t="shared" si="3"/>
        <v>0.12837707690519407</v>
      </c>
      <c r="F11" s="94">
        <f t="shared" si="3"/>
        <v>1.6056736646793916E-2</v>
      </c>
      <c r="G11" s="94">
        <f t="shared" si="3"/>
        <v>5.9909842287201989E-2</v>
      </c>
      <c r="H11" s="94">
        <f t="shared" si="3"/>
        <v>4.6033733032905116E-2</v>
      </c>
      <c r="I11" s="94">
        <f t="shared" si="3"/>
        <v>5.508063201016436E-2</v>
      </c>
      <c r="J11" s="94">
        <f t="shared" si="3"/>
        <v>3.7248367494859665E-2</v>
      </c>
      <c r="K11" s="94">
        <f t="shared" si="3"/>
        <v>6.8383956314623906E-2</v>
      </c>
      <c r="L11" s="94">
        <f t="shared" si="3"/>
        <v>1.4904723172884967E-2</v>
      </c>
      <c r="M11" s="94">
        <f t="shared" si="3"/>
        <v>3.3121501969566917E-2</v>
      </c>
      <c r="N11" s="94">
        <f t="shared" si="3"/>
        <v>1.3663841405831864E-2</v>
      </c>
      <c r="O11" s="94">
        <f t="shared" si="3"/>
        <v>5.6953888048359207E-2</v>
      </c>
      <c r="P11" s="94">
        <f t="shared" si="3"/>
        <v>2.0766668562131614E-2</v>
      </c>
    </row>
    <row r="12" spans="2:16" s="25" customFormat="1" x14ac:dyDescent="0.25">
      <c r="B12" s="92" t="str">
        <f t="shared" si="1"/>
        <v>Noroeste</v>
      </c>
      <c r="C12" s="25">
        <v>10</v>
      </c>
      <c r="D12" s="93">
        <f t="shared" si="2"/>
        <v>0.57425144067793277</v>
      </c>
      <c r="E12" s="94">
        <f t="shared" si="3"/>
        <v>0.10948546332789273</v>
      </c>
      <c r="F12" s="94">
        <f t="shared" si="3"/>
        <v>1.9754678199624703E-2</v>
      </c>
      <c r="G12" s="94">
        <f t="shared" si="3"/>
        <v>7.1741670860351561E-2</v>
      </c>
      <c r="H12" s="94">
        <f t="shared" si="3"/>
        <v>4.5683551565946993E-2</v>
      </c>
      <c r="I12" s="94">
        <f t="shared" si="3"/>
        <v>6.3632531222949582E-2</v>
      </c>
      <c r="J12" s="94">
        <f t="shared" si="3"/>
        <v>4.4060714041517332E-2</v>
      </c>
      <c r="K12" s="94">
        <f t="shared" si="3"/>
        <v>6.8832941469394726E-2</v>
      </c>
      <c r="L12" s="94">
        <f t="shared" si="3"/>
        <v>1.2978970101581515E-2</v>
      </c>
      <c r="M12" s="94">
        <f t="shared" si="3"/>
        <v>4.5187434741336088E-2</v>
      </c>
      <c r="N12" s="94">
        <f t="shared" si="3"/>
        <v>1.3360015559716807E-2</v>
      </c>
      <c r="O12" s="94">
        <f t="shared" si="3"/>
        <v>5.6992689915344064E-2</v>
      </c>
      <c r="P12" s="94">
        <f t="shared" si="3"/>
        <v>2.2540779672276582E-2</v>
      </c>
    </row>
    <row r="13" spans="2:16" s="25" customFormat="1" x14ac:dyDescent="0.25">
      <c r="D13" s="95">
        <f>+SUM(D3:D12)/100</f>
        <v>7.4732312000000023E-2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71</v>
      </c>
      <c r="D14" s="94">
        <f>+SUM(D18:D27)</f>
        <v>7.4732312000000007</v>
      </c>
      <c r="E14" s="94">
        <f>+SUM(E18:E27)</f>
        <v>2.1676016000000002</v>
      </c>
      <c r="F14" s="94">
        <f t="shared" ref="F14:P14" si="4">+SUM(F18:F27)</f>
        <v>9.6488700000000011E-2</v>
      </c>
      <c r="G14" s="94">
        <f t="shared" si="4"/>
        <v>0.57828259999999998</v>
      </c>
      <c r="H14" s="94">
        <f t="shared" si="4"/>
        <v>0.90588379999999991</v>
      </c>
      <c r="I14" s="94">
        <f t="shared" si="4"/>
        <v>0.38812030000000003</v>
      </c>
      <c r="J14" s="94">
        <f t="shared" si="4"/>
        <v>0.37686969999999997</v>
      </c>
      <c r="K14" s="94">
        <f t="shared" si="4"/>
        <v>1.1418338000000001</v>
      </c>
      <c r="L14" s="94">
        <f t="shared" si="4"/>
        <v>0.37394599999999995</v>
      </c>
      <c r="M14" s="94">
        <f t="shared" si="4"/>
        <v>0.53116680000000005</v>
      </c>
      <c r="N14" s="94">
        <f t="shared" si="4"/>
        <v>0.17953710000000001</v>
      </c>
      <c r="O14" s="94">
        <f t="shared" si="4"/>
        <v>0.49397800000000008</v>
      </c>
      <c r="P14" s="94">
        <f t="shared" si="4"/>
        <v>0.23952269999999998</v>
      </c>
    </row>
    <row r="15" spans="2:16" s="25" customFormat="1" x14ac:dyDescent="0.25">
      <c r="E15" s="94">
        <f>+E14/$D$14*100</f>
        <v>29.004878104132519</v>
      </c>
      <c r="F15" s="94">
        <f t="shared" ref="F15:P15" si="5">+F14/$D$14*100</f>
        <v>1.291124246229663</v>
      </c>
      <c r="G15" s="94">
        <f t="shared" si="5"/>
        <v>7.7380531195127471</v>
      </c>
      <c r="H15" s="94">
        <f t="shared" si="5"/>
        <v>12.121715169202846</v>
      </c>
      <c r="I15" s="94">
        <f t="shared" si="5"/>
        <v>5.193473741318213</v>
      </c>
      <c r="J15" s="94">
        <f t="shared" si="5"/>
        <v>5.0429284189682226</v>
      </c>
      <c r="K15" s="94">
        <f t="shared" si="5"/>
        <v>15.278984008951843</v>
      </c>
      <c r="L15" s="94">
        <f t="shared" si="5"/>
        <v>5.0038061180283018</v>
      </c>
      <c r="M15" s="94">
        <f t="shared" si="5"/>
        <v>7.107592228646693</v>
      </c>
      <c r="N15" s="94">
        <f t="shared" si="5"/>
        <v>2.4024025912646727</v>
      </c>
      <c r="O15" s="94">
        <f t="shared" si="5"/>
        <v>6.6099654457365116</v>
      </c>
      <c r="P15" s="94">
        <f t="shared" si="5"/>
        <v>3.2050754698984814</v>
      </c>
    </row>
    <row r="16" spans="2:16" s="25" customFormat="1" x14ac:dyDescent="0.25">
      <c r="B16" s="223" t="s">
        <v>59</v>
      </c>
      <c r="C16" s="223"/>
      <c r="D16" s="223"/>
      <c r="E16" s="92">
        <f>+NOA!C$3*100</f>
        <v>34.67</v>
      </c>
      <c r="F16" s="92">
        <f>+NOA!D$3*100</f>
        <v>3.1300000000000003</v>
      </c>
      <c r="G16" s="92">
        <f>+NOA!E$3*100</f>
        <v>12.370000000000001</v>
      </c>
      <c r="H16" s="92">
        <f>+NOA!F$3*100</f>
        <v>7.0000000000000009</v>
      </c>
      <c r="I16" s="92">
        <f>+NOA!G$3*100</f>
        <v>6.12</v>
      </c>
      <c r="J16" s="92">
        <f>+NOA!H$3*100</f>
        <v>6.3299999999999992</v>
      </c>
      <c r="K16" s="92">
        <f>+NOA!I$3*100</f>
        <v>8.41</v>
      </c>
      <c r="L16" s="92">
        <f>+NOA!J$3*100</f>
        <v>2.59</v>
      </c>
      <c r="M16" s="92">
        <f>+NOA!K$3*100</f>
        <v>5.9499999999999993</v>
      </c>
      <c r="N16" s="92">
        <f>+NOA!L$3*100</f>
        <v>2.04</v>
      </c>
      <c r="O16" s="92">
        <f>+NOA!M$3*100</f>
        <v>7.99</v>
      </c>
      <c r="P16" s="92">
        <f>+NOA!N$3*100</f>
        <v>3.4000000000000004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70</v>
      </c>
      <c r="C18" s="25">
        <v>1</v>
      </c>
      <c r="D18" s="94">
        <v>0.85967190000000004</v>
      </c>
      <c r="E18" s="94">
        <v>0.3553058</v>
      </c>
      <c r="F18" s="94">
        <v>1.18695E-2</v>
      </c>
      <c r="G18" s="94">
        <v>7.2204500000000005E-2</v>
      </c>
      <c r="H18" s="94">
        <v>9.5350400000000002E-2</v>
      </c>
      <c r="I18" s="94">
        <v>3.8331299999999999E-2</v>
      </c>
      <c r="J18" s="94">
        <v>3.0483900000000001E-2</v>
      </c>
      <c r="K18" s="94">
        <v>8.0138799999999996E-2</v>
      </c>
      <c r="L18" s="94">
        <v>3.6842600000000003E-2</v>
      </c>
      <c r="M18" s="94">
        <v>5.8666799999999998E-2</v>
      </c>
      <c r="N18" s="94">
        <v>1.2683699999999999E-2</v>
      </c>
      <c r="O18" s="94">
        <v>4.2968300000000001E-2</v>
      </c>
      <c r="P18" s="94">
        <v>2.48261E-2</v>
      </c>
    </row>
    <row r="19" spans="1:49" s="25" customFormat="1" hidden="1" x14ac:dyDescent="0.25">
      <c r="B19" s="92" t="s">
        <v>70</v>
      </c>
      <c r="C19" s="25">
        <v>2</v>
      </c>
      <c r="D19" s="94">
        <v>0.97124429999999995</v>
      </c>
      <c r="E19" s="94">
        <v>0.36096299999999998</v>
      </c>
      <c r="F19" s="94">
        <v>1.3279600000000001E-2</v>
      </c>
      <c r="G19" s="94">
        <v>8.3826100000000001E-2</v>
      </c>
      <c r="H19" s="94">
        <v>0.1128</v>
      </c>
      <c r="I19" s="94">
        <v>3.8887999999999999E-2</v>
      </c>
      <c r="J19" s="94">
        <v>3.5220899999999999E-2</v>
      </c>
      <c r="K19" s="94">
        <v>0.1181943</v>
      </c>
      <c r="L19" s="94">
        <v>4.7777699999999999E-2</v>
      </c>
      <c r="M19" s="94">
        <v>6.3359700000000005E-2</v>
      </c>
      <c r="N19" s="94">
        <v>1.4238300000000001E-2</v>
      </c>
      <c r="O19" s="94">
        <v>5.3413500000000003E-2</v>
      </c>
      <c r="P19" s="94">
        <v>2.9283400000000001E-2</v>
      </c>
    </row>
    <row r="20" spans="1:49" s="25" customFormat="1" hidden="1" x14ac:dyDescent="0.25">
      <c r="B20" s="92" t="s">
        <v>70</v>
      </c>
      <c r="C20" s="25">
        <v>3</v>
      </c>
      <c r="D20" s="94">
        <v>0.96686399999999995</v>
      </c>
      <c r="E20" s="94">
        <v>0.32363150000000002</v>
      </c>
      <c r="F20" s="94">
        <v>1.5779000000000001E-2</v>
      </c>
      <c r="G20" s="94">
        <v>7.4880699999999994E-2</v>
      </c>
      <c r="H20" s="94">
        <v>0.1179263</v>
      </c>
      <c r="I20" s="94">
        <v>3.8871999999999997E-2</v>
      </c>
      <c r="J20" s="94">
        <v>4.0580100000000001E-2</v>
      </c>
      <c r="K20" s="94">
        <v>0.1280646</v>
      </c>
      <c r="L20" s="94">
        <v>4.89449E-2</v>
      </c>
      <c r="M20" s="94">
        <v>6.7578399999999997E-2</v>
      </c>
      <c r="N20" s="94">
        <v>1.5673699999999999E-2</v>
      </c>
      <c r="O20" s="94">
        <v>6.3725900000000002E-2</v>
      </c>
      <c r="P20" s="94">
        <v>3.1206899999999999E-2</v>
      </c>
    </row>
    <row r="21" spans="1:49" s="25" customFormat="1" hidden="1" x14ac:dyDescent="0.25">
      <c r="B21" s="92" t="s">
        <v>70</v>
      </c>
      <c r="C21" s="25">
        <v>4</v>
      </c>
      <c r="D21" s="94">
        <v>0.73432260000000005</v>
      </c>
      <c r="E21" s="94">
        <v>0.23059560000000001</v>
      </c>
      <c r="F21" s="94">
        <v>7.3100999999999999E-3</v>
      </c>
      <c r="G21" s="94">
        <v>5.1315800000000002E-2</v>
      </c>
      <c r="H21" s="94">
        <v>8.8202299999999997E-2</v>
      </c>
      <c r="I21" s="94">
        <v>2.83769E-2</v>
      </c>
      <c r="J21" s="94">
        <v>3.4954199999999998E-2</v>
      </c>
      <c r="K21" s="94">
        <v>0.1215926</v>
      </c>
      <c r="L21" s="94">
        <v>3.9237000000000001E-2</v>
      </c>
      <c r="M21" s="94">
        <v>4.71653E-2</v>
      </c>
      <c r="N21" s="94">
        <v>1.55943E-2</v>
      </c>
      <c r="O21" s="94">
        <v>4.8235E-2</v>
      </c>
      <c r="P21" s="94">
        <v>2.1743599999999998E-2</v>
      </c>
    </row>
    <row r="22" spans="1:49" s="25" customFormat="1" hidden="1" x14ac:dyDescent="0.25">
      <c r="B22" s="92" t="s">
        <v>70</v>
      </c>
      <c r="C22" s="25">
        <v>5</v>
      </c>
      <c r="D22" s="94">
        <v>0.69536030000000004</v>
      </c>
      <c r="E22" s="94">
        <v>0.20023360000000001</v>
      </c>
      <c r="F22" s="94">
        <v>8.7122999999999992E-3</v>
      </c>
      <c r="G22" s="94">
        <v>5.0573399999999998E-2</v>
      </c>
      <c r="H22" s="94">
        <v>7.9079999999999998E-2</v>
      </c>
      <c r="I22" s="94">
        <v>2.6156100000000002E-2</v>
      </c>
      <c r="J22" s="94">
        <v>4.1548599999999998E-2</v>
      </c>
      <c r="K22" s="94">
        <v>0.1143192</v>
      </c>
      <c r="L22" s="94">
        <v>3.45402E-2</v>
      </c>
      <c r="M22" s="94">
        <v>5.3189199999999999E-2</v>
      </c>
      <c r="N22" s="94">
        <v>2.0681700000000001E-2</v>
      </c>
      <c r="O22" s="94">
        <v>4.4190300000000002E-2</v>
      </c>
      <c r="P22" s="94">
        <v>2.2135700000000001E-2</v>
      </c>
    </row>
    <row r="23" spans="1:49" s="25" customFormat="1" hidden="1" x14ac:dyDescent="0.25">
      <c r="B23" s="92" t="s">
        <v>70</v>
      </c>
      <c r="C23" s="25">
        <v>6</v>
      </c>
      <c r="D23" s="94">
        <v>0.75279790000000002</v>
      </c>
      <c r="E23" s="94">
        <v>0.20172209999999999</v>
      </c>
      <c r="F23" s="94">
        <v>1.08848E-2</v>
      </c>
      <c r="G23" s="94">
        <v>6.0207200000000002E-2</v>
      </c>
      <c r="H23" s="94">
        <v>9.1591900000000004E-2</v>
      </c>
      <c r="I23" s="94">
        <v>3.3170199999999997E-2</v>
      </c>
      <c r="J23" s="94">
        <v>4.6643999999999998E-2</v>
      </c>
      <c r="K23" s="94">
        <v>0.1125075</v>
      </c>
      <c r="L23" s="94">
        <v>4.2024600000000002E-2</v>
      </c>
      <c r="M23" s="94">
        <v>5.2684599999999998E-2</v>
      </c>
      <c r="N23" s="94">
        <v>2.30472E-2</v>
      </c>
      <c r="O23" s="94">
        <v>5.30302E-2</v>
      </c>
      <c r="P23" s="94">
        <v>2.52835E-2</v>
      </c>
    </row>
    <row r="24" spans="1:49" s="25" customFormat="1" hidden="1" x14ac:dyDescent="0.25">
      <c r="B24" s="92" t="s">
        <v>70</v>
      </c>
      <c r="C24" s="25">
        <v>7</v>
      </c>
      <c r="D24" s="94">
        <v>0.74997369999999997</v>
      </c>
      <c r="E24" s="94">
        <v>0.18104100000000001</v>
      </c>
      <c r="F24" s="94">
        <v>6.7447000000000002E-3</v>
      </c>
      <c r="G24" s="94">
        <v>6.1000400000000003E-2</v>
      </c>
      <c r="H24" s="94">
        <v>8.98428E-2</v>
      </c>
      <c r="I24" s="94">
        <v>5.0255399999999999E-2</v>
      </c>
      <c r="J24" s="94">
        <v>4.8653200000000001E-2</v>
      </c>
      <c r="K24" s="94">
        <v>0.1116394</v>
      </c>
      <c r="L24" s="94">
        <v>4.0964800000000003E-2</v>
      </c>
      <c r="M24" s="94">
        <v>5.7337399999999997E-2</v>
      </c>
      <c r="N24" s="94">
        <v>2.6106399999999998E-2</v>
      </c>
      <c r="O24" s="94">
        <v>4.8738700000000003E-2</v>
      </c>
      <c r="P24" s="94">
        <v>2.76495E-2</v>
      </c>
    </row>
    <row r="25" spans="1:49" s="25" customFormat="1" hidden="1" x14ac:dyDescent="0.25">
      <c r="B25" s="92" t="s">
        <v>70</v>
      </c>
      <c r="C25" s="25">
        <v>8</v>
      </c>
      <c r="D25" s="94">
        <v>0.55891199999999996</v>
      </c>
      <c r="E25" s="94">
        <v>0.11511349999999999</v>
      </c>
      <c r="F25" s="94">
        <v>7.1364999999999996E-3</v>
      </c>
      <c r="G25" s="94">
        <v>4.1919900000000003E-2</v>
      </c>
      <c r="H25" s="94">
        <v>7.2265700000000002E-2</v>
      </c>
      <c r="I25" s="94">
        <v>3.3329600000000001E-2</v>
      </c>
      <c r="J25" s="94">
        <v>3.4008200000000002E-2</v>
      </c>
      <c r="K25" s="94">
        <v>0.10608670000000001</v>
      </c>
      <c r="L25" s="94">
        <v>2.9743700000000001E-2</v>
      </c>
      <c r="M25" s="94">
        <v>3.76412E-2</v>
      </c>
      <c r="N25" s="94">
        <v>1.9687199999999998E-2</v>
      </c>
      <c r="O25" s="94">
        <v>4.5410399999999997E-2</v>
      </c>
      <c r="P25" s="94">
        <v>1.6569400000000001E-2</v>
      </c>
    </row>
    <row r="26" spans="1:49" s="25" customFormat="1" hidden="1" x14ac:dyDescent="0.25">
      <c r="B26" s="92" t="s">
        <v>70</v>
      </c>
      <c r="C26" s="25">
        <v>9</v>
      </c>
      <c r="D26" s="94">
        <v>0.58301449999999999</v>
      </c>
      <c r="E26" s="94">
        <v>0.1074001</v>
      </c>
      <c r="F26" s="94">
        <v>6.6233999999999998E-3</v>
      </c>
      <c r="G26" s="94">
        <v>3.7476599999999999E-2</v>
      </c>
      <c r="H26" s="94">
        <v>7.9715400000000006E-2</v>
      </c>
      <c r="I26" s="94">
        <v>4.67418E-2</v>
      </c>
      <c r="J26" s="94">
        <v>2.9674699999999998E-2</v>
      </c>
      <c r="K26" s="94">
        <v>0.1242375</v>
      </c>
      <c r="L26" s="94">
        <v>2.8795500000000002E-2</v>
      </c>
      <c r="M26" s="94">
        <v>3.9565400000000001E-2</v>
      </c>
      <c r="N26" s="94">
        <v>1.60912E-2</v>
      </c>
      <c r="O26" s="94">
        <v>4.71168E-2</v>
      </c>
      <c r="P26" s="94">
        <v>1.9576099999999999E-2</v>
      </c>
    </row>
    <row r="27" spans="1:49" s="25" customFormat="1" hidden="1" x14ac:dyDescent="0.25">
      <c r="B27" s="92" t="s">
        <v>70</v>
      </c>
      <c r="C27" s="25">
        <v>10</v>
      </c>
      <c r="D27" s="94">
        <v>0.60106999999999999</v>
      </c>
      <c r="E27" s="94">
        <v>9.1595399999999993E-2</v>
      </c>
      <c r="F27" s="94">
        <v>8.1487999999999994E-3</v>
      </c>
      <c r="G27" s="94">
        <v>4.4878000000000001E-2</v>
      </c>
      <c r="H27" s="94">
        <v>7.9108999999999999E-2</v>
      </c>
      <c r="I27" s="94">
        <v>5.3998999999999998E-2</v>
      </c>
      <c r="J27" s="94">
        <v>3.5101899999999998E-2</v>
      </c>
      <c r="K27" s="94">
        <v>0.1250532</v>
      </c>
      <c r="L27" s="94">
        <v>2.5075E-2</v>
      </c>
      <c r="M27" s="94">
        <v>5.39788E-2</v>
      </c>
      <c r="N27" s="94">
        <v>1.5733400000000002E-2</v>
      </c>
      <c r="O27" s="94">
        <v>4.7148900000000001E-2</v>
      </c>
      <c r="P27" s="94">
        <v>2.12485E-2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193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9" s="107" customFormat="1" x14ac:dyDescent="0.25">
      <c r="E30" s="108" cm="1">
        <f t="array" ref="E30:N30">+TRANSPOSE(D3:D12)</f>
        <v>0.90873749965750894</v>
      </c>
      <c r="F30" s="108">
        <v>1.0033849585968651</v>
      </c>
      <c r="G30" s="108">
        <v>0.98548301256174176</v>
      </c>
      <c r="H30" s="108">
        <v>0.72497313642211814</v>
      </c>
      <c r="I30" s="108">
        <v>0.68974094094925831</v>
      </c>
      <c r="J30" s="108">
        <v>0.75256173059574927</v>
      </c>
      <c r="K30" s="108">
        <v>0.74350659097598593</v>
      </c>
      <c r="L30" s="108">
        <v>0.5400909217123232</v>
      </c>
      <c r="M30" s="108">
        <v>0.5505009678505175</v>
      </c>
      <c r="N30" s="108">
        <v>0.57425144067793277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72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NOA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+NOA!A5</f>
        <v>42705</v>
      </c>
      <c r="E32" s="19" cm="1">
        <f t="array" ref="E32">+SUMPRODUCT($E$3:$P$3/100,NOA!$C5:$N5)/D$3*100</f>
        <v>100</v>
      </c>
      <c r="F32" s="19" cm="1">
        <f t="array" ref="F32">+SUMPRODUCT($E$4:$P$4/100,NOA!$C5:$N5)/D$4*100</f>
        <v>100</v>
      </c>
      <c r="G32" s="19" cm="1">
        <f t="array" ref="G32">+SUMPRODUCT($E$5:$P$5/100,NOA!$C5:$N5)/D$5*100</f>
        <v>100</v>
      </c>
      <c r="H32" s="19" cm="1">
        <f t="array" ref="H32">+SUMPRODUCT($E$6:$P$6/100,NOA!$C5:$N5)/D$6*100</f>
        <v>100</v>
      </c>
      <c r="I32" s="19" cm="1">
        <f t="array" ref="I32">+SUMPRODUCT($E$7:$P$7/100,NOA!$C5:$N5)/D$7*100</f>
        <v>100</v>
      </c>
      <c r="J32" s="19" cm="1">
        <f t="array" ref="J32">+SUMPRODUCT($E$8:$P$8/100,NOA!$C5:$N5)/D$8*100</f>
        <v>100</v>
      </c>
      <c r="K32" s="19" cm="1">
        <f t="array" ref="K32">+SUMPRODUCT($E$9:$P$9/100,NOA!$C5:$N5)/D$9*100</f>
        <v>100</v>
      </c>
      <c r="L32" s="19" cm="1">
        <f t="array" ref="L32">+SUMPRODUCT($E$10:$P$10/100,NOA!$C5:$N5)/D$10*100</f>
        <v>100</v>
      </c>
      <c r="M32" s="19" cm="1">
        <f t="array" ref="M32">+SUMPRODUCT($E$11:$P$11/100,NOA!$C5:$N5)/D$11*100</f>
        <v>100</v>
      </c>
      <c r="N32" s="19" cm="1">
        <f t="array" ref="N32">+SUMPRODUCT($E$12:$P$12/100,NOA!$C5:$N5)/D$12*100</f>
        <v>100</v>
      </c>
      <c r="O32" s="19" cm="1">
        <f t="array" ref="O32">+SUMPRODUCT(_xlfn.ANCHORARRAY($E$30)/100,$E32:$N32)/$D$14*100</f>
        <v>100.00000000000003</v>
      </c>
      <c r="AT32" s="19">
        <f>+E32</f>
        <v>100</v>
      </c>
      <c r="AU32" s="19">
        <f>+N32</f>
        <v>100</v>
      </c>
    </row>
    <row r="33" spans="4:49" x14ac:dyDescent="0.25">
      <c r="D33" s="38">
        <f>+NOA!A6</f>
        <v>42736</v>
      </c>
      <c r="E33" s="19" cm="1">
        <f t="array" ref="E33">+SUMPRODUCT($E$3:$P$3/100,NOA!$C6:$N6)/D$3*100</f>
        <v>101.43703847491687</v>
      </c>
      <c r="F33" s="19" cm="1">
        <f t="array" ref="F33">+SUMPRODUCT($E$4:$P$4/100,NOA!$C6:$N6)/D$4*100</f>
        <v>101.49343627543385</v>
      </c>
      <c r="G33" s="19" cm="1">
        <f t="array" ref="G33">+SUMPRODUCT($E$5:$P$5/100,NOA!$C6:$N6)/D$5*100</f>
        <v>101.56548453126373</v>
      </c>
      <c r="H33" s="19" cm="1">
        <f t="array" ref="H33">+SUMPRODUCT($E$6:$P$6/100,NOA!$C6:$N6)/D$6*100</f>
        <v>101.61979403567133</v>
      </c>
      <c r="I33" s="19" cm="1">
        <f t="array" ref="I33">+SUMPRODUCT($E$7:$P$7/100,NOA!$C6:$N6)/D$7*100</f>
        <v>101.65318495634384</v>
      </c>
      <c r="J33" s="19" cm="1">
        <f t="array" ref="J33">+SUMPRODUCT($E$8:$P$8/100,NOA!$C6:$N6)/D$8*100</f>
        <v>101.64075843525026</v>
      </c>
      <c r="K33" s="19" cm="1">
        <f t="array" ref="K33">+SUMPRODUCT($E$9:$P$9/100,NOA!$C6:$N6)/D$9*100</f>
        <v>101.63162420246135</v>
      </c>
      <c r="L33" s="19" cm="1">
        <f t="array" ref="L33">+SUMPRODUCT($E$10:$P$10/100,NOA!$C6:$N6)/D$10*100</f>
        <v>101.70025593396572</v>
      </c>
      <c r="M33" s="19" cm="1">
        <f t="array" ref="M33">+SUMPRODUCT($E$11:$P$11/100,NOA!$C6:$N6)/D$11*100</f>
        <v>101.71671487931802</v>
      </c>
      <c r="N33" s="19" cm="1">
        <f t="array" ref="N33">+SUMPRODUCT($E$12:$P$12/100,NOA!$C6:$N6)/D$12*100</f>
        <v>101.73409528410102</v>
      </c>
      <c r="O33" s="19" cm="1">
        <f t="array" ref="O33">+SUMPRODUCT(_xlfn.ANCHORARRAY($E$30)/100,$E33:$N33)/$D$14*100</f>
        <v>101.60155158000002</v>
      </c>
      <c r="Q33" s="24">
        <f t="shared" ref="Q33:AA33" si="9">+E33/E32-1</f>
        <v>1.4370384749168741E-2</v>
      </c>
      <c r="R33" s="24">
        <f t="shared" si="9"/>
        <v>1.493436275433857E-2</v>
      </c>
      <c r="S33" s="24">
        <f t="shared" si="9"/>
        <v>1.5654845312637278E-2</v>
      </c>
      <c r="T33" s="24">
        <f t="shared" si="9"/>
        <v>1.6197940356713403E-2</v>
      </c>
      <c r="U33" s="24">
        <f t="shared" si="9"/>
        <v>1.6531849563438339E-2</v>
      </c>
      <c r="V33" s="24">
        <f t="shared" si="9"/>
        <v>1.6407584352502669E-2</v>
      </c>
      <c r="W33" s="24">
        <f t="shared" si="9"/>
        <v>1.6316242024613459E-2</v>
      </c>
      <c r="X33" s="24">
        <f t="shared" si="9"/>
        <v>1.7002559339657219E-2</v>
      </c>
      <c r="Y33" s="24">
        <f t="shared" si="9"/>
        <v>1.7167148793180154E-2</v>
      </c>
      <c r="Z33" s="24">
        <f t="shared" si="9"/>
        <v>1.7340952841010226E-2</v>
      </c>
      <c r="AA33" s="24">
        <f t="shared" si="9"/>
        <v>1.6015515799999935E-2</v>
      </c>
      <c r="AB33" s="24">
        <f>+NOA!Y6</f>
        <v>1.6013999999999973E-2</v>
      </c>
      <c r="AQ33" s="24">
        <f>+Q33-Z33</f>
        <v>-2.9705680918414856E-3</v>
      </c>
      <c r="AT33" s="19">
        <f t="shared" ref="AT33:AT96" si="10">+E33</f>
        <v>101.43703847491687</v>
      </c>
      <c r="AU33" s="19">
        <f t="shared" ref="AU33:AU96" si="11">+N33</f>
        <v>101.73409528410102</v>
      </c>
      <c r="AV33" s="53">
        <f>+($AT33/$AT$32)-($AU33/$AU$32)</f>
        <v>-2.9705680918414856E-3</v>
      </c>
      <c r="AW33" s="53"/>
    </row>
    <row r="34" spans="4:49" x14ac:dyDescent="0.25">
      <c r="D34" s="38">
        <f>+NOA!A7</f>
        <v>42767</v>
      </c>
      <c r="E34" s="19" cm="1">
        <f t="array" ref="E34">+SUMPRODUCT($E$3:$P$3/100,NOA!$C7:$N7)/D$3*100</f>
        <v>103.64556822232385</v>
      </c>
      <c r="F34" s="19" cm="1">
        <f t="array" ref="F34">+SUMPRODUCT($E$4:$P$4/100,NOA!$C7:$N7)/D$4*100</f>
        <v>103.68876547098496</v>
      </c>
      <c r="G34" s="19" cm="1">
        <f t="array" ref="G34">+SUMPRODUCT($E$5:$P$5/100,NOA!$C7:$N7)/D$5*100</f>
        <v>103.7598925931722</v>
      </c>
      <c r="H34" s="19" cm="1">
        <f t="array" ref="H34">+SUMPRODUCT($E$6:$P$6/100,NOA!$C7:$N7)/D$6*100</f>
        <v>103.81167659786303</v>
      </c>
      <c r="I34" s="19" cm="1">
        <f t="array" ref="I34">+SUMPRODUCT($E$7:$P$7/100,NOA!$C7:$N7)/D$7*100</f>
        <v>103.78049705061321</v>
      </c>
      <c r="J34" s="19" cm="1">
        <f t="array" ref="J34">+SUMPRODUCT($E$8:$P$8/100,NOA!$C7:$N7)/D$8*100</f>
        <v>103.73498836899053</v>
      </c>
      <c r="K34" s="19" cm="1">
        <f t="array" ref="K34">+SUMPRODUCT($E$9:$P$9/100,NOA!$C7:$N7)/D$9*100</f>
        <v>103.60735934674193</v>
      </c>
      <c r="L34" s="19" cm="1">
        <f t="array" ref="L34">+SUMPRODUCT($E$10:$P$10/100,NOA!$C7:$N7)/D$10*100</f>
        <v>103.73371056073488</v>
      </c>
      <c r="M34" s="19" cm="1">
        <f t="array" ref="M34">+SUMPRODUCT($E$11:$P$11/100,NOA!$C7:$N7)/D$11*100</f>
        <v>103.74119934987836</v>
      </c>
      <c r="N34" s="19" cm="1">
        <f t="array" ref="N34">+SUMPRODUCT($E$12:$P$12/100,NOA!$C7:$N7)/D$12*100</f>
        <v>103.61947646463774</v>
      </c>
      <c r="O34" s="19" cm="1">
        <f t="array" ref="O34">+SUMPRODUCT(_xlfn.ANCHORARRAY($E$30)/100,$E34:$N34)/$D$14*100</f>
        <v>103.71162406000001</v>
      </c>
      <c r="Q34" s="24">
        <f t="shared" ref="Q34:AA57" si="12">+E34/E33-1</f>
        <v>2.1772419429941126E-2</v>
      </c>
      <c r="R34" s="24">
        <f t="shared" si="12"/>
        <v>2.163025783848127E-2</v>
      </c>
      <c r="S34" s="24">
        <f t="shared" si="12"/>
        <v>2.1605844466118684E-2</v>
      </c>
      <c r="T34" s="24">
        <f t="shared" si="12"/>
        <v>2.1569445037669333E-2</v>
      </c>
      <c r="U34" s="24">
        <f t="shared" si="12"/>
        <v>2.0927156342253062E-2</v>
      </c>
      <c r="V34" s="24">
        <f t="shared" si="12"/>
        <v>2.0604233636001279E-2</v>
      </c>
      <c r="W34" s="24">
        <f t="shared" si="12"/>
        <v>1.9440161069793627E-2</v>
      </c>
      <c r="X34" s="24">
        <f t="shared" si="12"/>
        <v>1.9994587113816964E-2</v>
      </c>
      <c r="Y34" s="24">
        <f t="shared" si="12"/>
        <v>1.9903164125604E-2</v>
      </c>
      <c r="Z34" s="24">
        <f t="shared" si="12"/>
        <v>1.853244160939016E-2</v>
      </c>
      <c r="AA34" s="24">
        <f t="shared" si="12"/>
        <v>2.0768112761925028E-2</v>
      </c>
      <c r="AB34" s="24">
        <f>+NOA!Y7</f>
        <v>2.0768414608460128E-2</v>
      </c>
      <c r="AQ34" s="24">
        <f t="shared" ref="AQ34:AQ97" si="13">+Q34-Z34</f>
        <v>3.2399778205509655E-3</v>
      </c>
      <c r="AT34" s="19">
        <f t="shared" si="10"/>
        <v>103.64556822232385</v>
      </c>
      <c r="AU34" s="19">
        <f t="shared" si="11"/>
        <v>103.61947646463774</v>
      </c>
      <c r="AV34" s="53">
        <f t="shared" ref="AV34:AV97" si="14">+($AT34/$AT$32)-($AU34/$AU$32)</f>
        <v>2.6091757686108608E-4</v>
      </c>
    </row>
    <row r="35" spans="4:49" x14ac:dyDescent="0.25">
      <c r="D35" s="38">
        <f>+NOA!A8</f>
        <v>42795</v>
      </c>
      <c r="E35" s="19" cm="1">
        <f t="array" ref="E35">+SUMPRODUCT($E$3:$P$3/100,NOA!$C8:$N8)/D$3*100</f>
        <v>106.68700620510982</v>
      </c>
      <c r="F35" s="19" cm="1">
        <f t="array" ref="F35">+SUMPRODUCT($E$4:$P$4/100,NOA!$C8:$N8)/D$4*100</f>
        <v>106.77921420961613</v>
      </c>
      <c r="G35" s="19" cm="1">
        <f t="array" ref="G35">+SUMPRODUCT($E$5:$P$5/100,NOA!$C8:$N8)/D$5*100</f>
        <v>106.930018349035</v>
      </c>
      <c r="H35" s="19" cm="1">
        <f t="array" ref="H35">+SUMPRODUCT($E$6:$P$6/100,NOA!$C8:$N8)/D$6*100</f>
        <v>107.1182313128248</v>
      </c>
      <c r="I35" s="19" cm="1">
        <f t="array" ref="I35">+SUMPRODUCT($E$7:$P$7/100,NOA!$C8:$N8)/D$7*100</f>
        <v>107.22527196672753</v>
      </c>
      <c r="J35" s="19" cm="1">
        <f t="array" ref="J35">+SUMPRODUCT($E$8:$P$8/100,NOA!$C8:$N8)/D$8*100</f>
        <v>107.25393193020861</v>
      </c>
      <c r="K35" s="19" cm="1">
        <f t="array" ref="K35">+SUMPRODUCT($E$9:$P$9/100,NOA!$C8:$N8)/D$9*100</f>
        <v>107.20471699973923</v>
      </c>
      <c r="L35" s="19" cm="1">
        <f t="array" ref="L35">+SUMPRODUCT($E$10:$P$10/100,NOA!$C8:$N8)/D$10*100</f>
        <v>107.40734086023431</v>
      </c>
      <c r="M35" s="19" cm="1">
        <f t="array" ref="M35">+SUMPRODUCT($E$11:$P$11/100,NOA!$C8:$N8)/D$11*100</f>
        <v>107.27891684008122</v>
      </c>
      <c r="N35" s="19" cm="1">
        <f t="array" ref="N35">+SUMPRODUCT($E$12:$P$12/100,NOA!$C8:$N8)/D$12*100</f>
        <v>107.04336307620137</v>
      </c>
      <c r="O35" s="19" cm="1">
        <f t="array" ref="O35">+SUMPRODUCT(_xlfn.ANCHORARRAY($E$30)/100,$E35:$N35)/$D$14*100</f>
        <v>107.05458415999998</v>
      </c>
      <c r="Q35" s="24">
        <f t="shared" si="12"/>
        <v>2.9344602330337644E-2</v>
      </c>
      <c r="R35" s="24">
        <f t="shared" si="12"/>
        <v>2.9805049029115516E-2</v>
      </c>
      <c r="S35" s="24">
        <f t="shared" si="12"/>
        <v>3.0552515780759348E-2</v>
      </c>
      <c r="T35" s="24">
        <f t="shared" si="12"/>
        <v>3.1851472043654905E-2</v>
      </c>
      <c r="U35" s="24">
        <f t="shared" si="12"/>
        <v>3.319289282681237E-2</v>
      </c>
      <c r="V35" s="24">
        <f t="shared" si="12"/>
        <v>3.3922436552467961E-2</v>
      </c>
      <c r="W35" s="24">
        <f t="shared" si="12"/>
        <v>3.4721063017908449E-2</v>
      </c>
      <c r="X35" s="24">
        <f t="shared" si="12"/>
        <v>3.5414045054799947E-2</v>
      </c>
      <c r="Y35" s="24">
        <f t="shared" si="12"/>
        <v>3.4101374500901338E-2</v>
      </c>
      <c r="Z35" s="24">
        <f t="shared" si="12"/>
        <v>3.3042886611496236E-2</v>
      </c>
      <c r="AA35" s="24">
        <f t="shared" si="12"/>
        <v>3.223322487039626E-2</v>
      </c>
      <c r="AB35" s="24">
        <f>+NOA!Y8</f>
        <v>3.2238469215082333E-2</v>
      </c>
      <c r="AQ35" s="24">
        <f t="shared" si="13"/>
        <v>-3.6982842811585925E-3</v>
      </c>
      <c r="AT35" s="19">
        <f t="shared" si="10"/>
        <v>106.68700620510982</v>
      </c>
      <c r="AU35" s="19">
        <f t="shared" si="11"/>
        <v>107.04336307620137</v>
      </c>
      <c r="AV35" s="53">
        <f t="shared" si="14"/>
        <v>-3.5635687109154546E-3</v>
      </c>
    </row>
    <row r="36" spans="4:49" x14ac:dyDescent="0.25">
      <c r="D36" s="38">
        <f>+NOA!A9</f>
        <v>42826</v>
      </c>
      <c r="E36" s="19" cm="1">
        <f t="array" ref="E36">+SUMPRODUCT($E$3:$P$3/100,NOA!$C9:$N9)/D$3*100</f>
        <v>109.60381034026933</v>
      </c>
      <c r="F36" s="19" cm="1">
        <f t="array" ref="F36">+SUMPRODUCT($E$4:$P$4/100,NOA!$C9:$N9)/D$4*100</f>
        <v>109.72808373402852</v>
      </c>
      <c r="G36" s="19" cm="1">
        <f t="array" ref="G36">+SUMPRODUCT($E$5:$P$5/100,NOA!$C9:$N9)/D$5*100</f>
        <v>109.87882530797796</v>
      </c>
      <c r="H36" s="19" cm="1">
        <f t="array" ref="H36">+SUMPRODUCT($E$6:$P$6/100,NOA!$C9:$N9)/D$6*100</f>
        <v>110.03592985787797</v>
      </c>
      <c r="I36" s="19" cm="1">
        <f t="array" ref="I36">+SUMPRODUCT($E$7:$P$7/100,NOA!$C9:$N9)/D$7*100</f>
        <v>110.09423576814046</v>
      </c>
      <c r="J36" s="19" cm="1">
        <f t="array" ref="J36">+SUMPRODUCT($E$8:$P$8/100,NOA!$C9:$N9)/D$8*100</f>
        <v>110.18456582116329</v>
      </c>
      <c r="K36" s="19" cm="1">
        <f t="array" ref="K36">+SUMPRODUCT($E$9:$P$9/100,NOA!$C9:$N9)/D$9*100</f>
        <v>110.09270669708432</v>
      </c>
      <c r="L36" s="19" cm="1">
        <f t="array" ref="L36">+SUMPRODUCT($E$10:$P$10/100,NOA!$C9:$N9)/D$10*100</f>
        <v>110.30662730744933</v>
      </c>
      <c r="M36" s="19" cm="1">
        <f t="array" ref="M36">+SUMPRODUCT($E$11:$P$11/100,NOA!$C9:$N9)/D$11*100</f>
        <v>110.14409468213987</v>
      </c>
      <c r="N36" s="19" cm="1">
        <f t="array" ref="N36">+SUMPRODUCT($E$12:$P$12/100,NOA!$C9:$N9)/D$12*100</f>
        <v>109.86893851381623</v>
      </c>
      <c r="O36" s="19" cm="1">
        <f t="array" ref="O36">+SUMPRODUCT(_xlfn.ANCHORARRAY($E$30)/100,$E36:$N36)/$D$14*100</f>
        <v>109.96203189999999</v>
      </c>
      <c r="Q36" s="24">
        <f t="shared" si="12"/>
        <v>2.7339825522443073E-2</v>
      </c>
      <c r="R36" s="24">
        <f t="shared" si="12"/>
        <v>2.7616512691538642E-2</v>
      </c>
      <c r="S36" s="24">
        <f t="shared" si="12"/>
        <v>2.7576979827288906E-2</v>
      </c>
      <c r="T36" s="24">
        <f t="shared" si="12"/>
        <v>2.7238113524600704E-2</v>
      </c>
      <c r="U36" s="24">
        <f t="shared" si="12"/>
        <v>2.6756414311573717E-2</v>
      </c>
      <c r="V36" s="24">
        <f t="shared" si="12"/>
        <v>2.7324255980299972E-2</v>
      </c>
      <c r="W36" s="24">
        <f t="shared" si="12"/>
        <v>2.6939017033663859E-2</v>
      </c>
      <c r="X36" s="24">
        <f t="shared" si="12"/>
        <v>2.6993373301995804E-2</v>
      </c>
      <c r="Y36" s="24">
        <f t="shared" si="12"/>
        <v>2.6707743948698903E-2</v>
      </c>
      <c r="Z36" s="24">
        <f t="shared" si="12"/>
        <v>2.6396549551637394E-2</v>
      </c>
      <c r="AA36" s="24">
        <f t="shared" si="12"/>
        <v>2.7158554328272855E-2</v>
      </c>
      <c r="AB36" s="24">
        <f>+NOA!Y9</f>
        <v>2.7159871094297294E-2</v>
      </c>
      <c r="AQ36" s="24">
        <f t="shared" si="13"/>
        <v>9.4327597080567926E-4</v>
      </c>
      <c r="AT36" s="19">
        <f t="shared" si="10"/>
        <v>109.60381034026933</v>
      </c>
      <c r="AU36" s="19">
        <f t="shared" si="11"/>
        <v>109.86893851381623</v>
      </c>
      <c r="AV36" s="53">
        <f t="shared" si="14"/>
        <v>-2.6512817354689133E-3</v>
      </c>
    </row>
    <row r="37" spans="4:49" x14ac:dyDescent="0.25">
      <c r="D37" s="38">
        <f>+NOA!A10</f>
        <v>42856</v>
      </c>
      <c r="E37" s="19" cm="1">
        <f t="array" ref="E37">+SUMPRODUCT($E$3:$P$3/100,NOA!$C10:$N10)/D$3*100</f>
        <v>111.21462188900459</v>
      </c>
      <c r="F37" s="19" cm="1">
        <f t="array" ref="F37">+SUMPRODUCT($E$4:$P$4/100,NOA!$C10:$N10)/D$4*100</f>
        <v>111.3510104334011</v>
      </c>
      <c r="G37" s="19" cm="1">
        <f t="array" ref="G37">+SUMPRODUCT($E$5:$P$5/100,NOA!$C10:$N10)/D$5*100</f>
        <v>111.5217527915284</v>
      </c>
      <c r="H37" s="19" cm="1">
        <f t="array" ref="H37">+SUMPRODUCT($E$6:$P$6/100,NOA!$C10:$N10)/D$6*100</f>
        <v>111.66804462643063</v>
      </c>
      <c r="I37" s="19" cm="1">
        <f t="array" ref="I37">+SUMPRODUCT($E$7:$P$7/100,NOA!$C10:$N10)/D$7*100</f>
        <v>111.72851609298094</v>
      </c>
      <c r="J37" s="19" cm="1">
        <f t="array" ref="J37">+SUMPRODUCT($E$8:$P$8/100,NOA!$C10:$N10)/D$8*100</f>
        <v>111.8563979834708</v>
      </c>
      <c r="K37" s="19" cm="1">
        <f t="array" ref="K37">+SUMPRODUCT($E$9:$P$9/100,NOA!$C10:$N10)/D$9*100</f>
        <v>111.80163334518546</v>
      </c>
      <c r="L37" s="19" cm="1">
        <f t="array" ref="L37">+SUMPRODUCT($E$10:$P$10/100,NOA!$C10:$N10)/D$10*100</f>
        <v>112.03946414785169</v>
      </c>
      <c r="M37" s="19" cm="1">
        <f t="array" ref="M37">+SUMPRODUCT($E$11:$P$11/100,NOA!$C10:$N10)/D$11*100</f>
        <v>111.92403751361179</v>
      </c>
      <c r="N37" s="19" cm="1">
        <f t="array" ref="N37">+SUMPRODUCT($E$12:$P$12/100,NOA!$C10:$N10)/D$12*100</f>
        <v>111.67834176229591</v>
      </c>
      <c r="O37" s="19" cm="1">
        <f t="array" ref="O37">+SUMPRODUCT(_xlfn.ANCHORARRAY($E$30)/100,$E37:$N37)/$D$14*100</f>
        <v>111.63538155999998</v>
      </c>
      <c r="Q37" s="24">
        <f t="shared" si="12"/>
        <v>1.4696674720837022E-2</v>
      </c>
      <c r="R37" s="24">
        <f t="shared" si="12"/>
        <v>1.4790440552178152E-2</v>
      </c>
      <c r="S37" s="24">
        <f t="shared" si="12"/>
        <v>1.4952175534690193E-2</v>
      </c>
      <c r="T37" s="24">
        <f t="shared" si="12"/>
        <v>1.4832562151841477E-2</v>
      </c>
      <c r="U37" s="24">
        <f t="shared" si="12"/>
        <v>1.484437685077622E-2</v>
      </c>
      <c r="V37" s="24">
        <f t="shared" si="12"/>
        <v>1.5173015837998571E-2</v>
      </c>
      <c r="W37" s="24">
        <f t="shared" si="12"/>
        <v>1.5522614525258049E-2</v>
      </c>
      <c r="X37" s="24">
        <f t="shared" si="12"/>
        <v>1.5709272259522011E-2</v>
      </c>
      <c r="Y37" s="24">
        <f t="shared" si="12"/>
        <v>1.6160129479556584E-2</v>
      </c>
      <c r="Z37" s="24">
        <f t="shared" si="12"/>
        <v>1.6468742421245297E-2</v>
      </c>
      <c r="AA37" s="24">
        <f t="shared" si="12"/>
        <v>1.5217522185491772E-2</v>
      </c>
      <c r="AB37" s="24">
        <f>+NOA!Y10</f>
        <v>1.5217901359189323E-2</v>
      </c>
      <c r="AQ37" s="24">
        <f t="shared" si="13"/>
        <v>-1.7720677004082752E-3</v>
      </c>
      <c r="AT37" s="19">
        <f t="shared" si="10"/>
        <v>111.21462188900459</v>
      </c>
      <c r="AU37" s="19">
        <f t="shared" si="11"/>
        <v>111.67834176229591</v>
      </c>
      <c r="AV37" s="53">
        <f t="shared" si="14"/>
        <v>-4.6371987329132391E-3</v>
      </c>
    </row>
    <row r="38" spans="4:49" x14ac:dyDescent="0.25">
      <c r="D38" s="38">
        <f>+NOA!A11</f>
        <v>42887</v>
      </c>
      <c r="E38" s="19" cm="1">
        <f t="array" ref="E38">+SUMPRODUCT($E$3:$P$3/100,NOA!$C11:$N11)/D$3*100</f>
        <v>112.24838933338353</v>
      </c>
      <c r="F38" s="19" cm="1">
        <f t="array" ref="F38">+SUMPRODUCT($E$4:$P$4/100,NOA!$C11:$N11)/D$4*100</f>
        <v>112.40676468081303</v>
      </c>
      <c r="G38" s="19" cm="1">
        <f t="array" ref="G38">+SUMPRODUCT($E$5:$P$5/100,NOA!$C11:$N11)/D$5*100</f>
        <v>112.5560624445872</v>
      </c>
      <c r="H38" s="19" cm="1">
        <f t="array" ref="H38">+SUMPRODUCT($E$6:$P$6/100,NOA!$C11:$N11)/D$6*100</f>
        <v>112.70025621038984</v>
      </c>
      <c r="I38" s="19" cm="1">
        <f t="array" ref="I38">+SUMPRODUCT($E$7:$P$7/100,NOA!$C11:$N11)/D$7*100</f>
        <v>112.79124576989193</v>
      </c>
      <c r="J38" s="19" cm="1">
        <f t="array" ref="J38">+SUMPRODUCT($E$8:$P$8/100,NOA!$C11:$N11)/D$8*100</f>
        <v>112.93631250121356</v>
      </c>
      <c r="K38" s="19" cm="1">
        <f t="array" ref="K38">+SUMPRODUCT($E$9:$P$9/100,NOA!$C11:$N11)/D$9*100</f>
        <v>112.89822900990909</v>
      </c>
      <c r="L38" s="19" cm="1">
        <f t="array" ref="L38">+SUMPRODUCT($E$10:$P$10/100,NOA!$C11:$N11)/D$10*100</f>
        <v>113.11322096372382</v>
      </c>
      <c r="M38" s="19" cm="1">
        <f t="array" ref="M38">+SUMPRODUCT($E$11:$P$11/100,NOA!$C11:$N11)/D$11*100</f>
        <v>112.95013173377831</v>
      </c>
      <c r="N38" s="19" cm="1">
        <f t="array" ref="N38">+SUMPRODUCT($E$12:$P$12/100,NOA!$C11:$N11)/D$12*100</f>
        <v>112.76372032715028</v>
      </c>
      <c r="O38" s="19" cm="1">
        <f t="array" ref="O38">+SUMPRODUCT(_xlfn.ANCHORARRAY($E$30)/100,$E38:$N38)/$D$14*100</f>
        <v>112.69188311999999</v>
      </c>
      <c r="Q38" s="24">
        <f t="shared" si="12"/>
        <v>9.2952475746459484E-3</v>
      </c>
      <c r="R38" s="24">
        <f t="shared" si="12"/>
        <v>9.4813171726302325E-3</v>
      </c>
      <c r="S38" s="24">
        <f t="shared" si="12"/>
        <v>9.2745103728082423E-3</v>
      </c>
      <c r="T38" s="24">
        <f t="shared" si="12"/>
        <v>9.2435717613963408E-3</v>
      </c>
      <c r="U38" s="24">
        <f t="shared" si="12"/>
        <v>9.5117138763982645E-3</v>
      </c>
      <c r="V38" s="24">
        <f t="shared" si="12"/>
        <v>9.6544724951928007E-3</v>
      </c>
      <c r="W38" s="24">
        <f t="shared" si="12"/>
        <v>9.8084046888464727E-3</v>
      </c>
      <c r="X38" s="24">
        <f t="shared" si="12"/>
        <v>9.5837375164089522E-3</v>
      </c>
      <c r="Y38" s="24">
        <f t="shared" si="12"/>
        <v>9.167773455650341E-3</v>
      </c>
      <c r="Z38" s="24">
        <f t="shared" si="12"/>
        <v>9.7187919136958456E-3</v>
      </c>
      <c r="AA38" s="24">
        <f t="shared" si="12"/>
        <v>9.4638594434521828E-3</v>
      </c>
      <c r="AB38" s="24">
        <f>+NOA!Y11</f>
        <v>9.4628972732810901E-3</v>
      </c>
      <c r="AQ38" s="24">
        <f t="shared" si="13"/>
        <v>-4.2354433904989719E-4</v>
      </c>
      <c r="AT38" s="19">
        <f t="shared" si="10"/>
        <v>112.24838933338353</v>
      </c>
      <c r="AU38" s="19">
        <f t="shared" si="11"/>
        <v>112.76372032715028</v>
      </c>
      <c r="AV38" s="53">
        <f t="shared" si="14"/>
        <v>-5.153309937667494E-3</v>
      </c>
    </row>
    <row r="39" spans="4:49" x14ac:dyDescent="0.25">
      <c r="D39" s="38">
        <f>+NOA!A12</f>
        <v>42917</v>
      </c>
      <c r="E39" s="19" cm="1">
        <f t="array" ref="E39">+SUMPRODUCT($E$3:$P$3/100,NOA!$C12:$N12)/D$3*100</f>
        <v>113.65732184426453</v>
      </c>
      <c r="F39" s="19" cm="1">
        <f t="array" ref="F39">+SUMPRODUCT($E$4:$P$4/100,NOA!$C12:$N12)/D$4*100</f>
        <v>113.84244981185907</v>
      </c>
      <c r="G39" s="19" cm="1">
        <f t="array" ref="G39">+SUMPRODUCT($E$5:$P$5/100,NOA!$C12:$N12)/D$5*100</f>
        <v>114.07199337020226</v>
      </c>
      <c r="H39" s="19" cm="1">
        <f t="array" ref="H39">+SUMPRODUCT($E$6:$P$6/100,NOA!$C12:$N12)/D$6*100</f>
        <v>114.27350077565006</v>
      </c>
      <c r="I39" s="19" cm="1">
        <f t="array" ref="I39">+SUMPRODUCT($E$7:$P$7/100,NOA!$C12:$N12)/D$7*100</f>
        <v>114.41365991668624</v>
      </c>
      <c r="J39" s="19" cm="1">
        <f t="array" ref="J39">+SUMPRODUCT($E$8:$P$8/100,NOA!$C12:$N12)/D$8*100</f>
        <v>114.54511511729476</v>
      </c>
      <c r="K39" s="19" cm="1">
        <f t="array" ref="K39">+SUMPRODUCT($E$9:$P$9/100,NOA!$C12:$N12)/D$9*100</f>
        <v>114.55341753364704</v>
      </c>
      <c r="L39" s="19" cm="1">
        <f t="array" ref="L39">+SUMPRODUCT($E$10:$P$10/100,NOA!$C12:$N12)/D$10*100</f>
        <v>114.84214938504111</v>
      </c>
      <c r="M39" s="19" cm="1">
        <f t="array" ref="M39">+SUMPRODUCT($E$11:$P$11/100,NOA!$C12:$N12)/D$11*100</f>
        <v>114.76006914406258</v>
      </c>
      <c r="N39" s="19" cm="1">
        <f t="array" ref="N39">+SUMPRODUCT($E$12:$P$12/100,NOA!$C12:$N12)/D$12*100</f>
        <v>114.61415516399151</v>
      </c>
      <c r="O39" s="19" cm="1">
        <f t="array" ref="O39">+SUMPRODUCT(_xlfn.ANCHORARRAY($E$30)/100,$E39:$N39)/$D$14*100</f>
        <v>114.28537817</v>
      </c>
      <c r="Q39" s="24">
        <f t="shared" si="12"/>
        <v>1.2551917397196632E-2</v>
      </c>
      <c r="R39" s="24">
        <f t="shared" si="12"/>
        <v>1.2772230702687404E-2</v>
      </c>
      <c r="S39" s="24">
        <f t="shared" si="12"/>
        <v>1.3468229899756601E-2</v>
      </c>
      <c r="T39" s="24">
        <f t="shared" si="12"/>
        <v>1.3959547370711256E-2</v>
      </c>
      <c r="U39" s="24">
        <f t="shared" si="12"/>
        <v>1.4384220474913834E-2</v>
      </c>
      <c r="V39" s="24">
        <f t="shared" si="12"/>
        <v>1.4245219986830149E-2</v>
      </c>
      <c r="W39" s="24">
        <f t="shared" si="12"/>
        <v>1.4660890062258458E-2</v>
      </c>
      <c r="X39" s="24">
        <f t="shared" si="12"/>
        <v>1.5284936690749706E-2</v>
      </c>
      <c r="Y39" s="24">
        <f t="shared" si="12"/>
        <v>1.602421690441469E-2</v>
      </c>
      <c r="Z39" s="24">
        <f t="shared" si="12"/>
        <v>1.640984202607676E-2</v>
      </c>
      <c r="AA39" s="24">
        <f t="shared" si="12"/>
        <v>1.4140282386648773E-2</v>
      </c>
      <c r="AB39" s="24">
        <f>+NOA!Y12</f>
        <v>1.4138486712502285E-2</v>
      </c>
      <c r="AQ39" s="24">
        <f t="shared" si="13"/>
        <v>-3.8579246288801272E-3</v>
      </c>
      <c r="AT39" s="19">
        <f t="shared" si="10"/>
        <v>113.65732184426453</v>
      </c>
      <c r="AU39" s="19">
        <f t="shared" si="11"/>
        <v>114.61415516399151</v>
      </c>
      <c r="AV39" s="53">
        <f t="shared" si="14"/>
        <v>-9.568333197269796E-3</v>
      </c>
    </row>
    <row r="40" spans="4:49" x14ac:dyDescent="0.25">
      <c r="D40" s="38">
        <f>+NOA!A13</f>
        <v>42948</v>
      </c>
      <c r="E40" s="19" cm="1">
        <f t="array" ref="E40">+SUMPRODUCT($E$3:$P$3/100,NOA!$C13:$N13)/D$3*100</f>
        <v>115.07064649236185</v>
      </c>
      <c r="F40" s="19" cm="1">
        <f t="array" ref="F40">+SUMPRODUCT($E$4:$P$4/100,NOA!$C13:$N13)/D$4*100</f>
        <v>115.25053082039562</v>
      </c>
      <c r="G40" s="19" cm="1">
        <f t="array" ref="G40">+SUMPRODUCT($E$5:$P$5/100,NOA!$C13:$N13)/D$5*100</f>
        <v>115.52607377253756</v>
      </c>
      <c r="H40" s="19" cm="1">
        <f t="array" ref="H40">+SUMPRODUCT($E$6:$P$6/100,NOA!$C13:$N13)/D$6*100</f>
        <v>115.73678337342641</v>
      </c>
      <c r="I40" s="19" cm="1">
        <f t="array" ref="I40">+SUMPRODUCT($E$7:$P$7/100,NOA!$C13:$N13)/D$7*100</f>
        <v>115.91414292671401</v>
      </c>
      <c r="J40" s="19" cm="1">
        <f t="array" ref="J40">+SUMPRODUCT($E$8:$P$8/100,NOA!$C13:$N13)/D$8*100</f>
        <v>116.02104732786704</v>
      </c>
      <c r="K40" s="19" cm="1">
        <f t="array" ref="K40">+SUMPRODUCT($E$9:$P$9/100,NOA!$C13:$N13)/D$9*100</f>
        <v>116.01456801633007</v>
      </c>
      <c r="L40" s="19" cm="1">
        <f t="array" ref="L40">+SUMPRODUCT($E$10:$P$10/100,NOA!$C13:$N13)/D$10*100</f>
        <v>116.30669377301039</v>
      </c>
      <c r="M40" s="19" cm="1">
        <f t="array" ref="M40">+SUMPRODUCT($E$11:$P$11/100,NOA!$C13:$N13)/D$11*100</f>
        <v>116.21661082210015</v>
      </c>
      <c r="N40" s="19" cm="1">
        <f t="array" ref="N40">+SUMPRODUCT($E$12:$P$12/100,NOA!$C13:$N13)/D$12*100</f>
        <v>116.08091143622457</v>
      </c>
      <c r="O40" s="19" cm="1">
        <f t="array" ref="O40">+SUMPRODUCT(_xlfn.ANCHORARRAY($E$30)/100,$E40:$N40)/$D$14*100</f>
        <v>115.73831754</v>
      </c>
      <c r="Q40" s="24">
        <f t="shared" si="12"/>
        <v>1.2434963495214779E-2</v>
      </c>
      <c r="R40" s="24">
        <f t="shared" si="12"/>
        <v>1.236868154948878E-2</v>
      </c>
      <c r="S40" s="24">
        <f t="shared" si="12"/>
        <v>1.2747041226993439E-2</v>
      </c>
      <c r="T40" s="24">
        <f t="shared" si="12"/>
        <v>1.2805091187756412E-2</v>
      </c>
      <c r="U40" s="24">
        <f t="shared" si="12"/>
        <v>1.3114544287110341E-2</v>
      </c>
      <c r="V40" s="24">
        <f t="shared" si="12"/>
        <v>1.2885160655353278E-2</v>
      </c>
      <c r="W40" s="24">
        <f t="shared" si="12"/>
        <v>1.2755188925322569E-2</v>
      </c>
      <c r="X40" s="24">
        <f t="shared" si="12"/>
        <v>1.2752673089206912E-2</v>
      </c>
      <c r="Y40" s="24">
        <f t="shared" si="12"/>
        <v>1.269205995518452E-2</v>
      </c>
      <c r="Z40" s="24">
        <f t="shared" si="12"/>
        <v>1.279733964914187E-2</v>
      </c>
      <c r="AA40" s="24">
        <f t="shared" si="12"/>
        <v>1.2713256877347368E-2</v>
      </c>
      <c r="AB40" s="24">
        <f>+NOA!Y13</f>
        <v>1.2712001589000099E-2</v>
      </c>
      <c r="AQ40" s="24">
        <f t="shared" si="13"/>
        <v>-3.6237615392709088E-4</v>
      </c>
      <c r="AT40" s="19">
        <f t="shared" si="10"/>
        <v>115.07064649236185</v>
      </c>
      <c r="AU40" s="19">
        <f t="shared" si="11"/>
        <v>116.08091143622457</v>
      </c>
      <c r="AV40" s="53">
        <f t="shared" si="14"/>
        <v>-1.0102649438627154E-2</v>
      </c>
    </row>
    <row r="41" spans="4:49" x14ac:dyDescent="0.25">
      <c r="D41" s="38">
        <f>+NOA!A14</f>
        <v>42979</v>
      </c>
      <c r="E41" s="19" cm="1">
        <f t="array" ref="E41">+SUMPRODUCT($E$3:$P$3/100,NOA!$C14:$N14)/D$3*100</f>
        <v>117.29526653493181</v>
      </c>
      <c r="F41" s="19" cm="1">
        <f t="array" ref="F41">+SUMPRODUCT($E$4:$P$4/100,NOA!$C14:$N14)/D$4*100</f>
        <v>117.41019328788526</v>
      </c>
      <c r="G41" s="19" cm="1">
        <f t="array" ref="G41">+SUMPRODUCT($E$5:$P$5/100,NOA!$C14:$N14)/D$5*100</f>
        <v>117.63176054929015</v>
      </c>
      <c r="H41" s="19" cm="1">
        <f t="array" ref="H41">+SUMPRODUCT($E$6:$P$6/100,NOA!$C14:$N14)/D$6*100</f>
        <v>117.82873701492139</v>
      </c>
      <c r="I41" s="19" cm="1">
        <f t="array" ref="I41">+SUMPRODUCT($E$7:$P$7/100,NOA!$C14:$N14)/D$7*100</f>
        <v>117.96544031026241</v>
      </c>
      <c r="J41" s="19" cm="1">
        <f t="array" ref="J41">+SUMPRODUCT($E$8:$P$8/100,NOA!$C14:$N14)/D$8*100</f>
        <v>118.03554077806409</v>
      </c>
      <c r="K41" s="19" cm="1">
        <f t="array" ref="K41">+SUMPRODUCT($E$9:$P$9/100,NOA!$C14:$N14)/D$9*100</f>
        <v>117.98991090773123</v>
      </c>
      <c r="L41" s="19" cm="1">
        <f t="array" ref="L41">+SUMPRODUCT($E$10:$P$10/100,NOA!$C14:$N14)/D$10*100</f>
        <v>118.20615598169755</v>
      </c>
      <c r="M41" s="19" cm="1">
        <f t="array" ref="M41">+SUMPRODUCT($E$11:$P$11/100,NOA!$C14:$N14)/D$11*100</f>
        <v>118.0596548873005</v>
      </c>
      <c r="N41" s="19" cm="1">
        <f t="array" ref="N41">+SUMPRODUCT($E$12:$P$12/100,NOA!$C14:$N14)/D$12*100</f>
        <v>117.86019472626441</v>
      </c>
      <c r="O41" s="19" cm="1">
        <f t="array" ref="O41">+SUMPRODUCT(_xlfn.ANCHORARRAY($E$30)/100,$E41:$N41)/$D$14*100</f>
        <v>117.77787815000001</v>
      </c>
      <c r="Q41" s="24">
        <f t="shared" si="12"/>
        <v>1.9332645730096187E-2</v>
      </c>
      <c r="R41" s="24">
        <f t="shared" si="12"/>
        <v>1.8738850503476012E-2</v>
      </c>
      <c r="S41" s="24">
        <f t="shared" si="12"/>
        <v>1.8226939668170017E-2</v>
      </c>
      <c r="T41" s="24">
        <f t="shared" si="12"/>
        <v>1.8075097479988367E-2</v>
      </c>
      <c r="U41" s="24">
        <f t="shared" si="12"/>
        <v>1.7696696293957093E-2</v>
      </c>
      <c r="V41" s="24">
        <f t="shared" si="12"/>
        <v>1.7363172429432083E-2</v>
      </c>
      <c r="W41" s="24">
        <f t="shared" si="12"/>
        <v>1.7026679710802517E-2</v>
      </c>
      <c r="X41" s="24">
        <f t="shared" si="12"/>
        <v>1.6331495179411126E-2</v>
      </c>
      <c r="Y41" s="24">
        <f t="shared" si="12"/>
        <v>1.5858697411350375E-2</v>
      </c>
      <c r="Z41" s="24">
        <f t="shared" si="12"/>
        <v>1.5327957611854126E-2</v>
      </c>
      <c r="AA41" s="24">
        <f t="shared" si="12"/>
        <v>1.7622172616213572E-2</v>
      </c>
      <c r="AB41" s="24">
        <f>+NOA!Y14</f>
        <v>1.7622485171312929E-2</v>
      </c>
      <c r="AQ41" s="24">
        <f t="shared" si="13"/>
        <v>4.0046881182420613E-3</v>
      </c>
      <c r="AT41" s="19">
        <f t="shared" si="10"/>
        <v>117.29526653493181</v>
      </c>
      <c r="AU41" s="19">
        <f t="shared" si="11"/>
        <v>117.86019472626441</v>
      </c>
      <c r="AV41" s="53">
        <f t="shared" si="14"/>
        <v>-5.6492819133260319E-3</v>
      </c>
    </row>
    <row r="42" spans="4:49" x14ac:dyDescent="0.25">
      <c r="D42" s="38">
        <f>+NOA!A15</f>
        <v>43009</v>
      </c>
      <c r="E42" s="19" cm="1">
        <f t="array" ref="E42">+SUMPRODUCT($E$3:$P$3/100,NOA!$C15:$N15)/D$3*100</f>
        <v>119.56818638393219</v>
      </c>
      <c r="F42" s="19" cm="1">
        <f t="array" ref="F42">+SUMPRODUCT($E$4:$P$4/100,NOA!$C15:$N15)/D$4*100</f>
        <v>119.69585861246826</v>
      </c>
      <c r="G42" s="19" cm="1">
        <f t="array" ref="G42">+SUMPRODUCT($E$5:$P$5/100,NOA!$C15:$N15)/D$5*100</f>
        <v>119.89709829579678</v>
      </c>
      <c r="H42" s="19" cm="1">
        <f t="array" ref="H42">+SUMPRODUCT($E$6:$P$6/100,NOA!$C15:$N15)/D$6*100</f>
        <v>120.05242780048606</v>
      </c>
      <c r="I42" s="19" cm="1">
        <f t="array" ref="I42">+SUMPRODUCT($E$7:$P$7/100,NOA!$C15:$N15)/D$7*100</f>
        <v>120.17112924960149</v>
      </c>
      <c r="J42" s="19" cm="1">
        <f t="array" ref="J42">+SUMPRODUCT($E$8:$P$8/100,NOA!$C15:$N15)/D$8*100</f>
        <v>120.26761234494685</v>
      </c>
      <c r="K42" s="19" cm="1">
        <f t="array" ref="K42">+SUMPRODUCT($E$9:$P$9/100,NOA!$C15:$N15)/D$9*100</f>
        <v>120.16516657364198</v>
      </c>
      <c r="L42" s="19" cm="1">
        <f t="array" ref="L42">+SUMPRODUCT($E$10:$P$10/100,NOA!$C15:$N15)/D$10*100</f>
        <v>120.37677959924467</v>
      </c>
      <c r="M42" s="19" cm="1">
        <f t="array" ref="M42">+SUMPRODUCT($E$11:$P$11/100,NOA!$C15:$N15)/D$11*100</f>
        <v>120.16611401722608</v>
      </c>
      <c r="N42" s="19" cm="1">
        <f t="array" ref="N42">+SUMPRODUCT($E$12:$P$12/100,NOA!$C15:$N15)/D$12*100</f>
        <v>119.95797154342264</v>
      </c>
      <c r="O42" s="19" cm="1">
        <f t="array" ref="O42">+SUMPRODUCT(_xlfn.ANCHORARRAY($E$30)/100,$E42:$N42)/$D$14*100</f>
        <v>119.99358552</v>
      </c>
      <c r="Q42" s="24">
        <f t="shared" si="12"/>
        <v>1.9377762770362628E-2</v>
      </c>
      <c r="R42" s="24">
        <f t="shared" si="12"/>
        <v>1.9467349985351268E-2</v>
      </c>
      <c r="S42" s="24">
        <f t="shared" si="12"/>
        <v>1.9257875049463413E-2</v>
      </c>
      <c r="T42" s="24">
        <f t="shared" si="12"/>
        <v>1.8872227963226518E-2</v>
      </c>
      <c r="U42" s="24">
        <f t="shared" si="12"/>
        <v>1.869775532171003E-2</v>
      </c>
      <c r="V42" s="24">
        <f t="shared" si="12"/>
        <v>1.8910165126278411E-2</v>
      </c>
      <c r="W42" s="24">
        <f t="shared" si="12"/>
        <v>1.8435946337918896E-2</v>
      </c>
      <c r="X42" s="24">
        <f t="shared" si="12"/>
        <v>1.8363033629849257E-2</v>
      </c>
      <c r="Y42" s="24">
        <f t="shared" si="12"/>
        <v>1.7842328371503458E-2</v>
      </c>
      <c r="Z42" s="24">
        <f t="shared" si="12"/>
        <v>1.7798857553480429E-2</v>
      </c>
      <c r="AA42" s="24">
        <f t="shared" si="12"/>
        <v>1.881259371287114E-2</v>
      </c>
      <c r="AB42" s="24">
        <f>+NOA!Y15</f>
        <v>1.881334475594354E-2</v>
      </c>
      <c r="AQ42" s="24">
        <f t="shared" si="13"/>
        <v>1.5789052168821982E-3</v>
      </c>
      <c r="AT42" s="19">
        <f t="shared" si="10"/>
        <v>119.56818638393219</v>
      </c>
      <c r="AU42" s="19">
        <f t="shared" si="11"/>
        <v>119.95797154342264</v>
      </c>
      <c r="AV42" s="53">
        <f t="shared" si="14"/>
        <v>-3.8978515949046333E-3</v>
      </c>
    </row>
    <row r="43" spans="4:49" x14ac:dyDescent="0.25">
      <c r="D43" s="38">
        <f>+NOA!A16</f>
        <v>43040</v>
      </c>
      <c r="E43" s="19" cm="1">
        <f t="array" ref="E43">+SUMPRODUCT($E$3:$P$3/100,NOA!$C16:$N16)/D$3*100</f>
        <v>120.98884997004242</v>
      </c>
      <c r="F43" s="19" cm="1">
        <f t="array" ref="F43">+SUMPRODUCT($E$4:$P$4/100,NOA!$C16:$N16)/D$4*100</f>
        <v>121.15795255105932</v>
      </c>
      <c r="G43" s="19" cm="1">
        <f t="array" ref="G43">+SUMPRODUCT($E$5:$P$5/100,NOA!$C16:$N16)/D$5*100</f>
        <v>121.37587140670547</v>
      </c>
      <c r="H43" s="19" cm="1">
        <f t="array" ref="H43">+SUMPRODUCT($E$6:$P$6/100,NOA!$C16:$N16)/D$6*100</f>
        <v>121.56766893099642</v>
      </c>
      <c r="I43" s="19" cm="1">
        <f t="array" ref="I43">+SUMPRODUCT($E$7:$P$7/100,NOA!$C16:$N16)/D$7*100</f>
        <v>121.70143486185141</v>
      </c>
      <c r="J43" s="19" cm="1">
        <f t="array" ref="J43">+SUMPRODUCT($E$8:$P$8/100,NOA!$C16:$N16)/D$8*100</f>
        <v>121.77881634955823</v>
      </c>
      <c r="K43" s="19" cm="1">
        <f t="array" ref="K43">+SUMPRODUCT($E$9:$P$9/100,NOA!$C16:$N16)/D$9*100</f>
        <v>121.69484461148316</v>
      </c>
      <c r="L43" s="19" cm="1">
        <f t="array" ref="L43">+SUMPRODUCT($E$10:$P$10/100,NOA!$C16:$N16)/D$10*100</f>
        <v>121.9366154666295</v>
      </c>
      <c r="M43" s="19" cm="1">
        <f t="array" ref="M43">+SUMPRODUCT($E$11:$P$11/100,NOA!$C16:$N16)/D$11*100</f>
        <v>121.76055664522278</v>
      </c>
      <c r="N43" s="19" cm="1">
        <f t="array" ref="N43">+SUMPRODUCT($E$12:$P$12/100,NOA!$C16:$N16)/D$12*100</f>
        <v>121.58878900055301</v>
      </c>
      <c r="O43" s="19" cm="1">
        <f t="array" ref="O43">+SUMPRODUCT(_xlfn.ANCHORARRAY($E$30)/100,$E43:$N43)/$D$14*100</f>
        <v>121.50573964</v>
      </c>
      <c r="Q43" s="24">
        <f t="shared" si="12"/>
        <v>1.1881618589985932E-2</v>
      </c>
      <c r="R43" s="24">
        <f t="shared" si="12"/>
        <v>1.2215075404778952E-2</v>
      </c>
      <c r="S43" s="24">
        <f t="shared" si="12"/>
        <v>1.2333685568106212E-2</v>
      </c>
      <c r="T43" s="24">
        <f t="shared" si="12"/>
        <v>1.2621495110690439E-2</v>
      </c>
      <c r="U43" s="24">
        <f t="shared" si="12"/>
        <v>1.2734386551959576E-2</v>
      </c>
      <c r="V43" s="24">
        <f t="shared" si="12"/>
        <v>1.2565344693773461E-2</v>
      </c>
      <c r="W43" s="24">
        <f t="shared" si="12"/>
        <v>1.2729795842322922E-2</v>
      </c>
      <c r="X43" s="24">
        <f t="shared" si="12"/>
        <v>1.2957946479194682E-2</v>
      </c>
      <c r="Y43" s="24">
        <f t="shared" si="12"/>
        <v>1.3268654321035411E-2</v>
      </c>
      <c r="Z43" s="24">
        <f t="shared" si="12"/>
        <v>1.3594906917378413E-2</v>
      </c>
      <c r="AA43" s="24">
        <f t="shared" si="12"/>
        <v>1.2601957958394028E-2</v>
      </c>
      <c r="AB43" s="24">
        <f>+NOA!Y16</f>
        <v>1.2601473908256944E-2</v>
      </c>
      <c r="AQ43" s="24">
        <f t="shared" si="13"/>
        <v>-1.7132883273924815E-3</v>
      </c>
      <c r="AT43" s="19">
        <f t="shared" si="10"/>
        <v>120.98884997004242</v>
      </c>
      <c r="AU43" s="19">
        <f t="shared" si="11"/>
        <v>121.58878900055301</v>
      </c>
      <c r="AV43" s="53">
        <f t="shared" si="14"/>
        <v>-5.9993903051058783E-3</v>
      </c>
    </row>
    <row r="44" spans="4:49" x14ac:dyDescent="0.25">
      <c r="D44" s="38">
        <f>+NOA!A17</f>
        <v>43070</v>
      </c>
      <c r="E44" s="19" cm="1">
        <f t="array" ref="E44">+SUMPRODUCT($E$3:$P$3/100,NOA!$C17:$N17)/D$3*100</f>
        <v>123.55753129687142</v>
      </c>
      <c r="F44" s="19" cm="1">
        <f t="array" ref="F44">+SUMPRODUCT($E$4:$P$4/100,NOA!$C17:$N17)/D$4*100</f>
        <v>123.82341670397446</v>
      </c>
      <c r="G44" s="19" cm="1">
        <f t="array" ref="G44">+SUMPRODUCT($E$5:$P$5/100,NOA!$C17:$N17)/D$5*100</f>
        <v>124.12051984744082</v>
      </c>
      <c r="H44" s="19" cm="1">
        <f t="array" ref="H44">+SUMPRODUCT($E$6:$P$6/100,NOA!$C17:$N17)/D$6*100</f>
        <v>124.38992410998841</v>
      </c>
      <c r="I44" s="19" cm="1">
        <f t="array" ref="I44">+SUMPRODUCT($E$7:$P$7/100,NOA!$C17:$N17)/D$7*100</f>
        <v>124.43568764310602</v>
      </c>
      <c r="J44" s="19" cm="1">
        <f t="array" ref="J44">+SUMPRODUCT($E$8:$P$8/100,NOA!$C17:$N17)/D$8*100</f>
        <v>124.55470997000431</v>
      </c>
      <c r="K44" s="19" cm="1">
        <f t="array" ref="K44">+SUMPRODUCT($E$9:$P$9/100,NOA!$C17:$N17)/D$9*100</f>
        <v>124.51297349120784</v>
      </c>
      <c r="L44" s="19" cm="1">
        <f t="array" ref="L44">+SUMPRODUCT($E$10:$P$10/100,NOA!$C17:$N17)/D$10*100</f>
        <v>124.91081615741315</v>
      </c>
      <c r="M44" s="19" cm="1">
        <f t="array" ref="M44">+SUMPRODUCT($E$11:$P$11/100,NOA!$C17:$N17)/D$11*100</f>
        <v>124.94293752235595</v>
      </c>
      <c r="N44" s="19" cm="1">
        <f t="array" ref="N44">+SUMPRODUCT($E$12:$P$12/100,NOA!$C17:$N17)/D$12*100</f>
        <v>124.70255888388473</v>
      </c>
      <c r="O44" s="19" cm="1">
        <f t="array" ref="O44">+SUMPRODUCT(_xlfn.ANCHORARRAY($E$30)/100,$E44:$N44)/$D$14*100</f>
        <v>124.31258328000001</v>
      </c>
      <c r="Q44" s="24">
        <f t="shared" si="12"/>
        <v>2.1230727686601059E-2</v>
      </c>
      <c r="R44" s="24">
        <f t="shared" si="12"/>
        <v>2.1999910833685021E-2</v>
      </c>
      <c r="S44" s="24">
        <f t="shared" si="12"/>
        <v>2.2612801118754522E-2</v>
      </c>
      <c r="T44" s="24">
        <f t="shared" si="12"/>
        <v>2.3215507904440935E-2</v>
      </c>
      <c r="U44" s="24">
        <f t="shared" si="12"/>
        <v>2.2466890257772043E-2</v>
      </c>
      <c r="V44" s="24">
        <f t="shared" si="12"/>
        <v>2.2794552481755659E-2</v>
      </c>
      <c r="W44" s="24">
        <f t="shared" si="12"/>
        <v>2.3157339891609174E-2</v>
      </c>
      <c r="X44" s="24">
        <f t="shared" si="12"/>
        <v>2.4391366607986686E-2</v>
      </c>
      <c r="Y44" s="24">
        <f t="shared" si="12"/>
        <v>2.6136385746048818E-2</v>
      </c>
      <c r="Z44" s="24">
        <f t="shared" si="12"/>
        <v>2.5609021266899568E-2</v>
      </c>
      <c r="AA44" s="24">
        <f t="shared" si="12"/>
        <v>2.3100502480921437E-2</v>
      </c>
      <c r="AB44" s="24">
        <f>+NOA!Y17</f>
        <v>2.3101739831777879E-2</v>
      </c>
      <c r="AD44" s="24">
        <f>+E44/E32-1</f>
        <v>0.23557531296871415</v>
      </c>
      <c r="AE44" s="24">
        <f t="shared" ref="AE44:AN59" si="15">+F44/F32-1</f>
        <v>0.23823416703974454</v>
      </c>
      <c r="AF44" s="24">
        <f t="shared" si="15"/>
        <v>0.24120519847440813</v>
      </c>
      <c r="AG44" s="24">
        <f t="shared" si="15"/>
        <v>0.24389924109988415</v>
      </c>
      <c r="AH44" s="24">
        <f t="shared" si="15"/>
        <v>0.24435687643106019</v>
      </c>
      <c r="AI44" s="24">
        <f t="shared" si="15"/>
        <v>0.24554709970004307</v>
      </c>
      <c r="AJ44" s="24">
        <f t="shared" si="15"/>
        <v>0.24512973491207846</v>
      </c>
      <c r="AK44" s="24">
        <f t="shared" si="15"/>
        <v>0.24910816157413151</v>
      </c>
      <c r="AL44" s="24">
        <f t="shared" si="15"/>
        <v>0.24942937522355946</v>
      </c>
      <c r="AM44" s="24">
        <f t="shared" si="15"/>
        <v>0.24702558883884729</v>
      </c>
      <c r="AN44" s="24">
        <f t="shared" si="15"/>
        <v>0.24312583279999966</v>
      </c>
      <c r="AO44" s="24">
        <f>+NOA!AV17</f>
        <v>0.24313000000000007</v>
      </c>
      <c r="AQ44" s="24">
        <f t="shared" si="13"/>
        <v>-4.378293580298509E-3</v>
      </c>
      <c r="AR44" s="24">
        <f>+AD44-AM44</f>
        <v>-1.1450275870133142E-2</v>
      </c>
      <c r="AT44" s="19">
        <f t="shared" si="10"/>
        <v>123.55753129687142</v>
      </c>
      <c r="AU44" s="19">
        <f t="shared" si="11"/>
        <v>124.70255888388473</v>
      </c>
      <c r="AV44" s="53">
        <f t="shared" si="14"/>
        <v>-1.1450275870133142E-2</v>
      </c>
    </row>
    <row r="45" spans="4:49" x14ac:dyDescent="0.25">
      <c r="D45" s="38">
        <f>+NOA!A18</f>
        <v>43101</v>
      </c>
      <c r="E45" s="19" cm="1">
        <f t="array" ref="E45">+SUMPRODUCT($E$3:$P$3/100,NOA!$C18:$N18)/D$3*100</f>
        <v>125.75878276251511</v>
      </c>
      <c r="F45" s="19" cm="1">
        <f t="array" ref="F45">+SUMPRODUCT($E$4:$P$4/100,NOA!$C18:$N18)/D$4*100</f>
        <v>126.06355223380115</v>
      </c>
      <c r="G45" s="19" cm="1">
        <f t="array" ref="G45">+SUMPRODUCT($E$5:$P$5/100,NOA!$C18:$N18)/D$5*100</f>
        <v>126.45591215970211</v>
      </c>
      <c r="H45" s="19" cm="1">
        <f t="array" ref="H45">+SUMPRODUCT($E$6:$P$6/100,NOA!$C18:$N18)/D$6*100</f>
        <v>126.74656376697028</v>
      </c>
      <c r="I45" s="19" cm="1">
        <f t="array" ref="I45">+SUMPRODUCT($E$7:$P$7/100,NOA!$C18:$N18)/D$7*100</f>
        <v>126.77179485387656</v>
      </c>
      <c r="J45" s="19" cm="1">
        <f t="array" ref="J45">+SUMPRODUCT($E$8:$P$8/100,NOA!$C18:$N18)/D$8*100</f>
        <v>126.89634079546859</v>
      </c>
      <c r="K45" s="19" cm="1">
        <f t="array" ref="K45">+SUMPRODUCT($E$9:$P$9/100,NOA!$C18:$N18)/D$9*100</f>
        <v>126.82416929762425</v>
      </c>
      <c r="L45" s="19" cm="1">
        <f t="array" ref="L45">+SUMPRODUCT($E$10:$P$10/100,NOA!$C18:$N18)/D$10*100</f>
        <v>127.33108777270337</v>
      </c>
      <c r="M45" s="19" cm="1">
        <f t="array" ref="M45">+SUMPRODUCT($E$11:$P$11/100,NOA!$C18:$N18)/D$11*100</f>
        <v>127.44321536790932</v>
      </c>
      <c r="N45" s="19" cm="1">
        <f t="array" ref="N45">+SUMPRODUCT($E$12:$P$12/100,NOA!$C18:$N18)/D$12*100</f>
        <v>127.16812576884678</v>
      </c>
      <c r="O45" s="19" cm="1">
        <f t="array" ref="O45">+SUMPRODUCT(_xlfn.ANCHORARRAY($E$30)/100,$E45:$N45)/$D$14*100</f>
        <v>126.64750571999998</v>
      </c>
      <c r="Q45" s="24">
        <f t="shared" si="12"/>
        <v>1.781559928026355E-2</v>
      </c>
      <c r="R45" s="24">
        <f t="shared" si="12"/>
        <v>1.8091372290123475E-2</v>
      </c>
      <c r="S45" s="24">
        <f t="shared" si="12"/>
        <v>1.8815521519985445E-2</v>
      </c>
      <c r="T45" s="24">
        <f t="shared" si="12"/>
        <v>1.8945583204135419E-2</v>
      </c>
      <c r="U45" s="24">
        <f t="shared" si="12"/>
        <v>1.8773611132127277E-2</v>
      </c>
      <c r="V45" s="24">
        <f t="shared" si="12"/>
        <v>1.8800018289378162E-2</v>
      </c>
      <c r="W45" s="24">
        <f t="shared" si="12"/>
        <v>1.8561887501462593E-2</v>
      </c>
      <c r="X45" s="24">
        <f t="shared" si="12"/>
        <v>1.9375997129345235E-2</v>
      </c>
      <c r="Y45" s="24">
        <f t="shared" si="12"/>
        <v>2.0011357945750152E-2</v>
      </c>
      <c r="Z45" s="24">
        <f t="shared" si="12"/>
        <v>1.9771582131348442E-2</v>
      </c>
      <c r="AA45" s="24">
        <f t="shared" si="12"/>
        <v>1.8782671700585896E-2</v>
      </c>
      <c r="AB45" s="24">
        <f>+NOA!Y18</f>
        <v>1.8782428225527559E-2</v>
      </c>
      <c r="AD45" s="24">
        <f t="shared" ref="AD45:AN60" si="16">+E45/E33-1</f>
        <v>0.23977182943498954</v>
      </c>
      <c r="AE45" s="24">
        <f t="shared" si="15"/>
        <v>0.24208576298164419</v>
      </c>
      <c r="AF45" s="24">
        <f t="shared" si="15"/>
        <v>0.24506777812669855</v>
      </c>
      <c r="AG45" s="24">
        <f t="shared" si="15"/>
        <v>0.24726255322342783</v>
      </c>
      <c r="AH45" s="24">
        <f t="shared" si="15"/>
        <v>0.24710106140127541</v>
      </c>
      <c r="AI45" s="24">
        <f t="shared" si="15"/>
        <v>0.24847888533129425</v>
      </c>
      <c r="AJ45" s="24">
        <f t="shared" si="15"/>
        <v>0.24788096513125257</v>
      </c>
      <c r="AK45" s="24">
        <f t="shared" si="15"/>
        <v>0.25202327765408805</v>
      </c>
      <c r="AL45" s="24">
        <f t="shared" si="15"/>
        <v>0.25292303746846878</v>
      </c>
      <c r="AM45" s="24">
        <f t="shared" si="15"/>
        <v>0.25000498027449991</v>
      </c>
      <c r="AN45" s="24">
        <f t="shared" si="15"/>
        <v>0.24651153206335663</v>
      </c>
      <c r="AO45" s="24">
        <f>+NOA!AV18</f>
        <v>0.24651727239978993</v>
      </c>
      <c r="AQ45" s="24">
        <f t="shared" si="13"/>
        <v>-1.955982851084892E-3</v>
      </c>
      <c r="AR45" s="24">
        <f t="shared" ref="AR45:AR108" si="17">+AD45-AM45</f>
        <v>-1.0233150839510374E-2</v>
      </c>
      <c r="AT45" s="19">
        <f t="shared" si="10"/>
        <v>125.75878276251511</v>
      </c>
      <c r="AU45" s="19">
        <f t="shared" si="11"/>
        <v>127.16812576884678</v>
      </c>
      <c r="AV45" s="53">
        <f t="shared" si="14"/>
        <v>-1.4093430063316648E-2</v>
      </c>
    </row>
    <row r="46" spans="4:49" x14ac:dyDescent="0.25">
      <c r="D46" s="38">
        <f>+NOA!A19</f>
        <v>43132</v>
      </c>
      <c r="E46" s="19" cm="1">
        <f t="array" ref="E46">+SUMPRODUCT($E$3:$P$3/100,NOA!$C19:$N19)/D$3*100</f>
        <v>128.13051558871413</v>
      </c>
      <c r="F46" s="19" cm="1">
        <f t="array" ref="F46">+SUMPRODUCT($E$4:$P$4/100,NOA!$C19:$N19)/D$4*100</f>
        <v>128.54160859335946</v>
      </c>
      <c r="G46" s="19" cm="1">
        <f t="array" ref="G46">+SUMPRODUCT($E$5:$P$5/100,NOA!$C19:$N19)/D$5*100</f>
        <v>129.02045590510417</v>
      </c>
      <c r="H46" s="19" cm="1">
        <f t="array" ref="H46">+SUMPRODUCT($E$6:$P$6/100,NOA!$C19:$N19)/D$6*100</f>
        <v>129.43788962115201</v>
      </c>
      <c r="I46" s="19" cm="1">
        <f t="array" ref="I46">+SUMPRODUCT($E$7:$P$7/100,NOA!$C19:$N19)/D$7*100</f>
        <v>129.3888384747458</v>
      </c>
      <c r="J46" s="19" cm="1">
        <f t="array" ref="J46">+SUMPRODUCT($E$8:$P$8/100,NOA!$C19:$N19)/D$8*100</f>
        <v>129.50234349442215</v>
      </c>
      <c r="K46" s="19" cm="1">
        <f t="array" ref="K46">+SUMPRODUCT($E$9:$P$9/100,NOA!$C19:$N19)/D$9*100</f>
        <v>129.38386254968103</v>
      </c>
      <c r="L46" s="19" cm="1">
        <f t="array" ref="L46">+SUMPRODUCT($E$10:$P$10/100,NOA!$C19:$N19)/D$10*100</f>
        <v>130.04897759655955</v>
      </c>
      <c r="M46" s="19" cm="1">
        <f t="array" ref="M46">+SUMPRODUCT($E$11:$P$11/100,NOA!$C19:$N19)/D$11*100</f>
        <v>130.26010884155716</v>
      </c>
      <c r="N46" s="19" cm="1">
        <f t="array" ref="N46">+SUMPRODUCT($E$12:$P$12/100,NOA!$C19:$N19)/D$12*100</f>
        <v>129.83517660882856</v>
      </c>
      <c r="O46" s="19" cm="1">
        <f t="array" ref="O46">+SUMPRODUCT(_xlfn.ANCHORARRAY($E$30)/100,$E46:$N46)/$D$14*100</f>
        <v>129.23537656000002</v>
      </c>
      <c r="Q46" s="24">
        <f t="shared" si="12"/>
        <v>1.8859381222525284E-2</v>
      </c>
      <c r="R46" s="24">
        <f t="shared" si="12"/>
        <v>1.9657199211413845E-2</v>
      </c>
      <c r="S46" s="24">
        <f t="shared" si="12"/>
        <v>2.028014113063592E-2</v>
      </c>
      <c r="T46" s="24">
        <f t="shared" si="12"/>
        <v>2.1233915730684894E-2</v>
      </c>
      <c r="U46" s="24">
        <f t="shared" si="12"/>
        <v>2.0643737227872938E-2</v>
      </c>
      <c r="V46" s="24">
        <f t="shared" si="12"/>
        <v>2.0536468448321132E-2</v>
      </c>
      <c r="W46" s="24">
        <f t="shared" si="12"/>
        <v>2.0183008224953003E-2</v>
      </c>
      <c r="X46" s="24">
        <f t="shared" si="12"/>
        <v>2.1345060906947211E-2</v>
      </c>
      <c r="Y46" s="24">
        <f t="shared" si="12"/>
        <v>2.2103126208138146E-2</v>
      </c>
      <c r="Z46" s="24">
        <f t="shared" si="12"/>
        <v>2.0972636215695006E-2</v>
      </c>
      <c r="AA46" s="24">
        <f t="shared" si="12"/>
        <v>2.0433650274340742E-2</v>
      </c>
      <c r="AB46" s="24">
        <f>+NOA!Y19</f>
        <v>2.0435396086314839E-2</v>
      </c>
      <c r="AD46" s="24">
        <f t="shared" si="16"/>
        <v>0.23623728236859209</v>
      </c>
      <c r="AE46" s="24">
        <f t="shared" si="15"/>
        <v>0.23968694206634189</v>
      </c>
      <c r="AF46" s="24">
        <f t="shared" si="15"/>
        <v>0.24345209580136196</v>
      </c>
      <c r="AG46" s="24">
        <f t="shared" si="15"/>
        <v>0.24685289615885564</v>
      </c>
      <c r="AH46" s="24">
        <f t="shared" si="15"/>
        <v>0.24675485425400812</v>
      </c>
      <c r="AI46" s="24">
        <f t="shared" si="15"/>
        <v>0.24839598992170187</v>
      </c>
      <c r="AJ46" s="24">
        <f t="shared" si="15"/>
        <v>0.2487902728673268</v>
      </c>
      <c r="AK46" s="24">
        <f t="shared" si="15"/>
        <v>0.25368095765182708</v>
      </c>
      <c r="AL46" s="24">
        <f t="shared" si="15"/>
        <v>0.25562563049074583</v>
      </c>
      <c r="AM46" s="24">
        <f t="shared" si="15"/>
        <v>0.25299973555779798</v>
      </c>
      <c r="AN46" s="24">
        <f t="shared" si="15"/>
        <v>0.24610310301604987</v>
      </c>
      <c r="AO46" s="24">
        <f>+NOA!AV19</f>
        <v>0.24611060489916725</v>
      </c>
      <c r="AQ46" s="24">
        <f t="shared" si="13"/>
        <v>-2.113254993169722E-3</v>
      </c>
      <c r="AR46" s="24">
        <f t="shared" si="17"/>
        <v>-1.6762453189205884E-2</v>
      </c>
      <c r="AT46" s="19">
        <f t="shared" si="10"/>
        <v>128.13051558871413</v>
      </c>
      <c r="AU46" s="19">
        <f t="shared" si="11"/>
        <v>129.83517660882856</v>
      </c>
      <c r="AV46" s="53">
        <f t="shared" si="14"/>
        <v>-1.7046610201144174E-2</v>
      </c>
    </row>
    <row r="47" spans="4:49" x14ac:dyDescent="0.25">
      <c r="D47" s="38">
        <f>+NOA!A20</f>
        <v>43160</v>
      </c>
      <c r="E47" s="19" cm="1">
        <f t="array" ref="E47">+SUMPRODUCT($E$3:$P$3/100,NOA!$C20:$N20)/D$3*100</f>
        <v>131.90868245302249</v>
      </c>
      <c r="F47" s="19" cm="1">
        <f t="array" ref="F47">+SUMPRODUCT($E$4:$P$4/100,NOA!$C20:$N20)/D$4*100</f>
        <v>132.31705390683652</v>
      </c>
      <c r="G47" s="19" cm="1">
        <f t="array" ref="G47">+SUMPRODUCT($E$5:$P$5/100,NOA!$C20:$N20)/D$5*100</f>
        <v>132.8330464517046</v>
      </c>
      <c r="H47" s="19" cm="1">
        <f t="array" ref="H47">+SUMPRODUCT($E$6:$P$6/100,NOA!$C20:$N20)/D$6*100</f>
        <v>133.44658260935643</v>
      </c>
      <c r="I47" s="19" cm="1">
        <f t="array" ref="I47">+SUMPRODUCT($E$7:$P$7/100,NOA!$C20:$N20)/D$7*100</f>
        <v>133.52862843957493</v>
      </c>
      <c r="J47" s="19" cm="1">
        <f t="array" ref="J47">+SUMPRODUCT($E$8:$P$8/100,NOA!$C20:$N20)/D$8*100</f>
        <v>133.59144666806631</v>
      </c>
      <c r="K47" s="19" cm="1">
        <f t="array" ref="K47">+SUMPRODUCT($E$9:$P$9/100,NOA!$C20:$N20)/D$9*100</f>
        <v>133.62137929302361</v>
      </c>
      <c r="L47" s="19" cm="1">
        <f t="array" ref="L47">+SUMPRODUCT($E$10:$P$10/100,NOA!$C20:$N20)/D$10*100</f>
        <v>134.3236218715906</v>
      </c>
      <c r="M47" s="19" cm="1">
        <f t="array" ref="M47">+SUMPRODUCT($E$11:$P$11/100,NOA!$C20:$N20)/D$11*100</f>
        <v>134.48235869852203</v>
      </c>
      <c r="N47" s="19" cm="1">
        <f t="array" ref="N47">+SUMPRODUCT($E$12:$P$12/100,NOA!$C20:$N20)/D$12*100</f>
        <v>133.9787367513625</v>
      </c>
      <c r="O47" s="19" cm="1">
        <f t="array" ref="O47">+SUMPRODUCT(_xlfn.ANCHORARRAY($E$30)/100,$E47:$N47)/$D$14*100</f>
        <v>133.24713873999997</v>
      </c>
      <c r="Q47" s="24">
        <f t="shared" si="12"/>
        <v>2.9486862258760294E-2</v>
      </c>
      <c r="R47" s="24">
        <f t="shared" si="12"/>
        <v>2.9371386859025961E-2</v>
      </c>
      <c r="S47" s="24">
        <f t="shared" si="12"/>
        <v>2.955027960376011E-2</v>
      </c>
      <c r="T47" s="24">
        <f t="shared" si="12"/>
        <v>3.0970011948876275E-2</v>
      </c>
      <c r="U47" s="24">
        <f t="shared" si="12"/>
        <v>3.1994954229666028E-2</v>
      </c>
      <c r="V47" s="24">
        <f t="shared" si="12"/>
        <v>3.1575514877229205E-2</v>
      </c>
      <c r="W47" s="24">
        <f t="shared" si="12"/>
        <v>3.2751509035490844E-2</v>
      </c>
      <c r="X47" s="24">
        <f t="shared" si="12"/>
        <v>3.2869495431882001E-2</v>
      </c>
      <c r="Y47" s="24">
        <f t="shared" si="12"/>
        <v>3.2413989935327292E-2</v>
      </c>
      <c r="Z47" s="24">
        <f t="shared" si="12"/>
        <v>3.191400243570186E-2</v>
      </c>
      <c r="AA47" s="24">
        <f t="shared" si="12"/>
        <v>3.1042291103144048E-2</v>
      </c>
      <c r="AB47" s="24">
        <f>+NOA!Y20</f>
        <v>3.1043981553127598E-2</v>
      </c>
      <c r="AD47" s="24">
        <f t="shared" si="16"/>
        <v>0.23640813577075215</v>
      </c>
      <c r="AE47" s="24">
        <f t="shared" si="15"/>
        <v>0.23916489633541937</v>
      </c>
      <c r="AF47" s="24">
        <f t="shared" si="15"/>
        <v>0.24224280985455726</v>
      </c>
      <c r="AG47" s="24">
        <f t="shared" si="15"/>
        <v>0.24578777089441584</v>
      </c>
      <c r="AH47" s="24">
        <f t="shared" si="15"/>
        <v>0.24530930060041678</v>
      </c>
      <c r="AI47" s="24">
        <f t="shared" si="15"/>
        <v>0.24556223034318059</v>
      </c>
      <c r="AJ47" s="24">
        <f t="shared" si="15"/>
        <v>0.24641324591481029</v>
      </c>
      <c r="AK47" s="24">
        <f t="shared" si="15"/>
        <v>0.25060001295797441</v>
      </c>
      <c r="AL47" s="24">
        <f t="shared" si="15"/>
        <v>0.25357677593811379</v>
      </c>
      <c r="AM47" s="24">
        <f t="shared" si="15"/>
        <v>0.25163048787981879</v>
      </c>
      <c r="AN47" s="24">
        <f t="shared" si="15"/>
        <v>0.24466541797830477</v>
      </c>
      <c r="AO47" s="24">
        <f>+NOA!AV20</f>
        <v>0.24466862827518554</v>
      </c>
      <c r="AQ47" s="24">
        <f t="shared" si="13"/>
        <v>-2.4271401769415668E-3</v>
      </c>
      <c r="AR47" s="24">
        <f t="shared" si="17"/>
        <v>-1.5222352109066639E-2</v>
      </c>
      <c r="AT47" s="19">
        <f t="shared" si="10"/>
        <v>131.90868245302249</v>
      </c>
      <c r="AU47" s="19">
        <f t="shared" si="11"/>
        <v>133.9787367513625</v>
      </c>
      <c r="AV47" s="53">
        <f t="shared" si="14"/>
        <v>-2.0700542983400183E-2</v>
      </c>
    </row>
    <row r="48" spans="4:49" x14ac:dyDescent="0.25">
      <c r="D48" s="38">
        <f>+NOA!A21</f>
        <v>43191</v>
      </c>
      <c r="E48" s="19" cm="1">
        <f t="array" ref="E48">+SUMPRODUCT($E$3:$P$3/100,NOA!$C21:$N21)/D$3*100</f>
        <v>135.35962064356525</v>
      </c>
      <c r="F48" s="19" cm="1">
        <f t="array" ref="F48">+SUMPRODUCT($E$4:$P$4/100,NOA!$C21:$N21)/D$4*100</f>
        <v>135.92520805731908</v>
      </c>
      <c r="G48" s="19" cm="1">
        <f t="array" ref="G48">+SUMPRODUCT($E$5:$P$5/100,NOA!$C21:$N21)/D$5*100</f>
        <v>136.52833461035235</v>
      </c>
      <c r="H48" s="19" cm="1">
        <f t="array" ref="H48">+SUMPRODUCT($E$6:$P$6/100,NOA!$C21:$N21)/D$6*100</f>
        <v>137.18596148503767</v>
      </c>
      <c r="I48" s="19" cm="1">
        <f t="array" ref="I48">+SUMPRODUCT($E$7:$P$7/100,NOA!$C21:$N21)/D$7*100</f>
        <v>137.24783134175146</v>
      </c>
      <c r="J48" s="19" cm="1">
        <f t="array" ref="J48">+SUMPRODUCT($E$8:$P$8/100,NOA!$C21:$N21)/D$8*100</f>
        <v>137.41354131526415</v>
      </c>
      <c r="K48" s="19" cm="1">
        <f t="array" ref="K48">+SUMPRODUCT($E$9:$P$9/100,NOA!$C21:$N21)/D$9*100</f>
        <v>137.46718552530498</v>
      </c>
      <c r="L48" s="19" cm="1">
        <f t="array" ref="L48">+SUMPRODUCT($E$10:$P$10/100,NOA!$C21:$N21)/D$10*100</f>
        <v>138.3325970266844</v>
      </c>
      <c r="M48" s="19" cm="1">
        <f t="array" ref="M48">+SUMPRODUCT($E$11:$P$11/100,NOA!$C21:$N21)/D$11*100</f>
        <v>138.57868985686903</v>
      </c>
      <c r="N48" s="19" cm="1">
        <f t="array" ref="N48">+SUMPRODUCT($E$12:$P$12/100,NOA!$C21:$N21)/D$12*100</f>
        <v>138.09120519397749</v>
      </c>
      <c r="O48" s="19" cm="1">
        <f t="array" ref="O48">+SUMPRODUCT(_xlfn.ANCHORARRAY($E$30)/100,$E48:$N48)/$D$14*100</f>
        <v>137.01951295999996</v>
      </c>
      <c r="Q48" s="24">
        <f t="shared" si="12"/>
        <v>2.6161569703887944E-2</v>
      </c>
      <c r="R48" s="24">
        <f t="shared" si="12"/>
        <v>2.7269003079701593E-2</v>
      </c>
      <c r="S48" s="24">
        <f t="shared" si="12"/>
        <v>2.7819042454855447E-2</v>
      </c>
      <c r="T48" s="24">
        <f t="shared" si="12"/>
        <v>2.802154092343967E-2</v>
      </c>
      <c r="U48" s="24">
        <f t="shared" si="12"/>
        <v>2.7853224777633079E-2</v>
      </c>
      <c r="V48" s="24">
        <f t="shared" si="12"/>
        <v>2.8610324556890054E-2</v>
      </c>
      <c r="W48" s="24">
        <f t="shared" si="12"/>
        <v>2.8781369064060813E-2</v>
      </c>
      <c r="X48" s="24">
        <f t="shared" si="12"/>
        <v>2.9845645160806233E-2</v>
      </c>
      <c r="Y48" s="24">
        <f t="shared" si="12"/>
        <v>3.0459988938251747E-2</v>
      </c>
      <c r="Z48" s="24">
        <f t="shared" si="12"/>
        <v>3.0694933706136407E-2</v>
      </c>
      <c r="AA48" s="24">
        <f t="shared" si="12"/>
        <v>2.831110863371622E-2</v>
      </c>
      <c r="AB48" s="24">
        <f>+NOA!Y21</f>
        <v>2.8311869596541861E-2</v>
      </c>
      <c r="AD48" s="24">
        <f t="shared" si="16"/>
        <v>0.23499009955343708</v>
      </c>
      <c r="AE48" s="24">
        <f t="shared" si="15"/>
        <v>0.23874584729639636</v>
      </c>
      <c r="AF48" s="24">
        <f t="shared" si="15"/>
        <v>0.24253544054260501</v>
      </c>
      <c r="AG48" s="24">
        <f t="shared" si="15"/>
        <v>0.24673787609398645</v>
      </c>
      <c r="AH48" s="24">
        <f t="shared" si="15"/>
        <v>0.24663957548873627</v>
      </c>
      <c r="AI48" s="24">
        <f t="shared" si="15"/>
        <v>0.24712150282731304</v>
      </c>
      <c r="AJ48" s="24">
        <f t="shared" si="15"/>
        <v>0.24864933972002734</v>
      </c>
      <c r="AK48" s="24">
        <f t="shared" si="15"/>
        <v>0.25407330822580954</v>
      </c>
      <c r="AL48" s="24">
        <f t="shared" si="15"/>
        <v>0.25815814508065404</v>
      </c>
      <c r="AM48" s="24">
        <f t="shared" si="15"/>
        <v>0.2568721156490672</v>
      </c>
      <c r="AN48" s="24">
        <f t="shared" si="15"/>
        <v>0.24606203243503333</v>
      </c>
      <c r="AO48" s="24">
        <f>+NOA!AV21</f>
        <v>0.24606457104506441</v>
      </c>
      <c r="AQ48" s="24">
        <f t="shared" si="13"/>
        <v>-4.5333640022484634E-3</v>
      </c>
      <c r="AR48" s="24">
        <f t="shared" si="17"/>
        <v>-2.1882016095630119E-2</v>
      </c>
      <c r="AT48" s="19">
        <f t="shared" si="10"/>
        <v>135.35962064356525</v>
      </c>
      <c r="AU48" s="19">
        <f t="shared" si="11"/>
        <v>138.09120519397749</v>
      </c>
      <c r="AV48" s="53">
        <f t="shared" si="14"/>
        <v>-2.7315845504122249E-2</v>
      </c>
    </row>
    <row r="49" spans="4:48" x14ac:dyDescent="0.25">
      <c r="D49" s="38">
        <f>+NOA!A22</f>
        <v>43221</v>
      </c>
      <c r="E49" s="19" cm="1">
        <f t="array" ref="E49">+SUMPRODUCT($E$3:$P$3/100,NOA!$C22:$N22)/D$3*100</f>
        <v>138.63475884339502</v>
      </c>
      <c r="F49" s="19" cm="1">
        <f t="array" ref="F49">+SUMPRODUCT($E$4:$P$4/100,NOA!$C22:$N22)/D$4*100</f>
        <v>139.18496846274112</v>
      </c>
      <c r="G49" s="19" cm="1">
        <f t="array" ref="G49">+SUMPRODUCT($E$5:$P$5/100,NOA!$C22:$N22)/D$5*100</f>
        <v>139.73074586116698</v>
      </c>
      <c r="H49" s="19" cm="1">
        <f t="array" ref="H49">+SUMPRODUCT($E$6:$P$6/100,NOA!$C22:$N22)/D$6*100</f>
        <v>140.39420983660233</v>
      </c>
      <c r="I49" s="19" cm="1">
        <f t="array" ref="I49">+SUMPRODUCT($E$7:$P$7/100,NOA!$C22:$N22)/D$7*100</f>
        <v>140.40206858436147</v>
      </c>
      <c r="J49" s="19" cm="1">
        <f t="array" ref="J49">+SUMPRODUCT($E$8:$P$8/100,NOA!$C22:$N22)/D$8*100</f>
        <v>140.55974476344056</v>
      </c>
      <c r="K49" s="19" cm="1">
        <f t="array" ref="K49">+SUMPRODUCT($E$9:$P$9/100,NOA!$C22:$N22)/D$9*100</f>
        <v>140.57675844088502</v>
      </c>
      <c r="L49" s="19" cm="1">
        <f t="array" ref="L49">+SUMPRODUCT($E$10:$P$10/100,NOA!$C22:$N22)/D$10*100</f>
        <v>141.39337326213334</v>
      </c>
      <c r="M49" s="19" cm="1">
        <f t="array" ref="M49">+SUMPRODUCT($E$11:$P$11/100,NOA!$C22:$N22)/D$11*100</f>
        <v>141.59911624557361</v>
      </c>
      <c r="N49" s="19" cm="1">
        <f t="array" ref="N49">+SUMPRODUCT($E$12:$P$12/100,NOA!$C22:$N22)/D$12*100</f>
        <v>141.04411798564817</v>
      </c>
      <c r="O49" s="19" cm="1">
        <f t="array" ref="O49">+SUMPRODUCT(_xlfn.ANCHORARRAY($E$30)/100,$E49:$N49)/$D$14*100</f>
        <v>140.17687782000002</v>
      </c>
      <c r="Q49" s="24">
        <f t="shared" si="12"/>
        <v>2.4195828743152292E-2</v>
      </c>
      <c r="R49" s="24">
        <f t="shared" si="12"/>
        <v>2.3982015198000806E-2</v>
      </c>
      <c r="S49" s="24">
        <f t="shared" si="12"/>
        <v>2.3456019294121111E-2</v>
      </c>
      <c r="T49" s="24">
        <f t="shared" si="12"/>
        <v>2.3386127245349275E-2</v>
      </c>
      <c r="U49" s="24">
        <f t="shared" si="12"/>
        <v>2.2982055248332856E-2</v>
      </c>
      <c r="V49" s="24">
        <f t="shared" si="12"/>
        <v>2.2895876331126441E-2</v>
      </c>
      <c r="W49" s="24">
        <f t="shared" si="12"/>
        <v>2.2620474142228009E-2</v>
      </c>
      <c r="X49" s="24">
        <f t="shared" si="12"/>
        <v>2.2126211039459553E-2</v>
      </c>
      <c r="Y49" s="24">
        <f t="shared" si="12"/>
        <v>2.1795749345185911E-2</v>
      </c>
      <c r="Z49" s="24">
        <f t="shared" si="12"/>
        <v>2.1383786081978995E-2</v>
      </c>
      <c r="AA49" s="24">
        <f t="shared" si="12"/>
        <v>2.3043176784038E-2</v>
      </c>
      <c r="AB49" s="24">
        <f>+NOA!Y22</f>
        <v>2.3043997066132471E-2</v>
      </c>
      <c r="AD49" s="24">
        <f t="shared" si="16"/>
        <v>0.24655154590874329</v>
      </c>
      <c r="AE49" s="24">
        <f t="shared" si="15"/>
        <v>0.24996592236572002</v>
      </c>
      <c r="AF49" s="24">
        <f t="shared" si="15"/>
        <v>0.25294610570164422</v>
      </c>
      <c r="AG49" s="24">
        <f t="shared" si="15"/>
        <v>0.25724606628754842</v>
      </c>
      <c r="AH49" s="24">
        <f t="shared" si="15"/>
        <v>0.25663593766445691</v>
      </c>
      <c r="AI49" s="24">
        <f t="shared" si="15"/>
        <v>0.25660889584707802</v>
      </c>
      <c r="AJ49" s="24">
        <f t="shared" si="15"/>
        <v>0.25737660743163637</v>
      </c>
      <c r="AK49" s="24">
        <f t="shared" si="15"/>
        <v>0.26199615767123863</v>
      </c>
      <c r="AL49" s="24">
        <f t="shared" si="15"/>
        <v>0.26513588493761087</v>
      </c>
      <c r="AM49" s="24">
        <f t="shared" si="15"/>
        <v>0.26294960831220471</v>
      </c>
      <c r="AN49" s="24">
        <f t="shared" si="15"/>
        <v>0.25566711790795482</v>
      </c>
      <c r="AO49" s="24">
        <f>+NOA!AV22</f>
        <v>0.25567021390949152</v>
      </c>
      <c r="AQ49" s="24">
        <f t="shared" si="13"/>
        <v>2.8120426611732974E-3</v>
      </c>
      <c r="AR49" s="24">
        <f t="shared" si="17"/>
        <v>-1.6398062403461422E-2</v>
      </c>
      <c r="AT49" s="19">
        <f t="shared" si="10"/>
        <v>138.63475884339502</v>
      </c>
      <c r="AU49" s="19">
        <f t="shared" si="11"/>
        <v>141.04411798564817</v>
      </c>
      <c r="AV49" s="53">
        <f t="shared" si="14"/>
        <v>-2.4093591422531535E-2</v>
      </c>
    </row>
    <row r="50" spans="4:48" x14ac:dyDescent="0.25">
      <c r="D50" s="38">
        <f>+NOA!A23</f>
        <v>43252</v>
      </c>
      <c r="E50" s="19" cm="1">
        <f t="array" ref="E50">+SUMPRODUCT($E$3:$P$3/100,NOA!$C23:$N23)/D$3*100</f>
        <v>143.74266503026053</v>
      </c>
      <c r="F50" s="19" cm="1">
        <f t="array" ref="F50">+SUMPRODUCT($E$4:$P$4/100,NOA!$C23:$N23)/D$4*100</f>
        <v>144.18602062213409</v>
      </c>
      <c r="G50" s="19" cm="1">
        <f t="array" ref="G50">+SUMPRODUCT($E$5:$P$5/100,NOA!$C23:$N23)/D$5*100</f>
        <v>144.61185954119611</v>
      </c>
      <c r="H50" s="19" cm="1">
        <f t="array" ref="H50">+SUMPRODUCT($E$6:$P$6/100,NOA!$C23:$N23)/D$6*100</f>
        <v>145.33232911989361</v>
      </c>
      <c r="I50" s="19" cm="1">
        <f t="array" ref="I50">+SUMPRODUCT($E$7:$P$7/100,NOA!$C23:$N23)/D$7*100</f>
        <v>145.1789418883408</v>
      </c>
      <c r="J50" s="19" cm="1">
        <f t="array" ref="J50">+SUMPRODUCT($E$8:$P$8/100,NOA!$C23:$N23)/D$8*100</f>
        <v>145.18946443976142</v>
      </c>
      <c r="K50" s="19" cm="1">
        <f t="array" ref="K50">+SUMPRODUCT($E$9:$P$9/100,NOA!$C23:$N23)/D$9*100</f>
        <v>145.13998645762675</v>
      </c>
      <c r="L50" s="19" cm="1">
        <f t="array" ref="L50">+SUMPRODUCT($E$10:$P$10/100,NOA!$C23:$N23)/D$10*100</f>
        <v>145.87929961046336</v>
      </c>
      <c r="M50" s="19" cm="1">
        <f t="array" ref="M50">+SUMPRODUCT($E$11:$P$11/100,NOA!$C23:$N23)/D$11*100</f>
        <v>146.1241365958895</v>
      </c>
      <c r="N50" s="19" cm="1">
        <f t="array" ref="N50">+SUMPRODUCT($E$12:$P$12/100,NOA!$C23:$N23)/D$12*100</f>
        <v>145.37117986842875</v>
      </c>
      <c r="O50" s="19" cm="1">
        <f t="array" ref="O50">+SUMPRODUCT(_xlfn.ANCHORARRAY($E$30)/100,$E50:$N50)/$D$14*100</f>
        <v>144.94327493000003</v>
      </c>
      <c r="Q50" s="24">
        <f t="shared" si="12"/>
        <v>3.68443399727445E-2</v>
      </c>
      <c r="R50" s="24">
        <f t="shared" si="12"/>
        <v>3.5930978859485929E-2</v>
      </c>
      <c r="S50" s="24">
        <f t="shared" si="12"/>
        <v>3.493228100906931E-2</v>
      </c>
      <c r="T50" s="24">
        <f t="shared" si="12"/>
        <v>3.5173240328347566E-2</v>
      </c>
      <c r="U50" s="24">
        <f t="shared" si="12"/>
        <v>3.4022812855560636E-2</v>
      </c>
      <c r="V50" s="24">
        <f t="shared" si="12"/>
        <v>3.2937735367352783E-2</v>
      </c>
      <c r="W50" s="24">
        <f t="shared" si="12"/>
        <v>3.24607571504123E-2</v>
      </c>
      <c r="X50" s="24">
        <f t="shared" si="12"/>
        <v>3.1726567128527616E-2</v>
      </c>
      <c r="Y50" s="24">
        <f t="shared" si="12"/>
        <v>3.1956557853568768E-2</v>
      </c>
      <c r="Z50" s="24">
        <f t="shared" si="12"/>
        <v>3.067878295513804E-2</v>
      </c>
      <c r="AA50" s="24">
        <f t="shared" si="12"/>
        <v>3.4002734146501012E-2</v>
      </c>
      <c r="AB50" s="24">
        <f>+NOA!Y23</f>
        <v>3.4002482557890623E-2</v>
      </c>
      <c r="AD50" s="24">
        <f t="shared" si="16"/>
        <v>0.28057663797150245</v>
      </c>
      <c r="AE50" s="24">
        <f t="shared" si="15"/>
        <v>0.28271657877139789</v>
      </c>
      <c r="AF50" s="24">
        <f t="shared" si="15"/>
        <v>0.28479849419386349</v>
      </c>
      <c r="AG50" s="24">
        <f t="shared" si="15"/>
        <v>0.28954745984415453</v>
      </c>
      <c r="AH50" s="24">
        <f t="shared" si="15"/>
        <v>0.2871472506343602</v>
      </c>
      <c r="AI50" s="24">
        <f t="shared" si="15"/>
        <v>0.28558708199545024</v>
      </c>
      <c r="AJ50" s="24">
        <f t="shared" si="15"/>
        <v>0.28558249080140841</v>
      </c>
      <c r="AK50" s="24">
        <f t="shared" si="15"/>
        <v>0.28967505626285583</v>
      </c>
      <c r="AL50" s="24">
        <f t="shared" si="15"/>
        <v>0.29370487978094428</v>
      </c>
      <c r="AM50" s="24">
        <f t="shared" si="15"/>
        <v>0.28916622692722149</v>
      </c>
      <c r="AN50" s="24">
        <f t="shared" si="15"/>
        <v>0.28619090316963769</v>
      </c>
      <c r="AO50" s="24">
        <f>+NOA!AV23</f>
        <v>0.28619498741707505</v>
      </c>
      <c r="AQ50" s="24">
        <f t="shared" si="13"/>
        <v>6.16555701760646E-3</v>
      </c>
      <c r="AR50" s="24">
        <f t="shared" si="17"/>
        <v>-8.5895889557190408E-3</v>
      </c>
      <c r="AT50" s="19">
        <f t="shared" si="10"/>
        <v>143.74266503026053</v>
      </c>
      <c r="AU50" s="19">
        <f t="shared" si="11"/>
        <v>145.37117986842875</v>
      </c>
      <c r="AV50" s="53">
        <f t="shared" si="14"/>
        <v>-1.6285148381682379E-2</v>
      </c>
    </row>
    <row r="51" spans="4:48" x14ac:dyDescent="0.25">
      <c r="D51" s="38">
        <f>+NOA!A24</f>
        <v>43282</v>
      </c>
      <c r="E51" s="19" cm="1">
        <f t="array" ref="E51">+SUMPRODUCT($E$3:$P$3/100,NOA!$C24:$N24)/D$3*100</f>
        <v>148.75172797599191</v>
      </c>
      <c r="F51" s="19" cm="1">
        <f t="array" ref="F51">+SUMPRODUCT($E$4:$P$4/100,NOA!$C24:$N24)/D$4*100</f>
        <v>149.15967256744477</v>
      </c>
      <c r="G51" s="19" cm="1">
        <f t="array" ref="G51">+SUMPRODUCT($E$5:$P$5/100,NOA!$C24:$N24)/D$5*100</f>
        <v>149.58826977304562</v>
      </c>
      <c r="H51" s="19" cm="1">
        <f t="array" ref="H51">+SUMPRODUCT($E$6:$P$6/100,NOA!$C24:$N24)/D$6*100</f>
        <v>150.37809385664914</v>
      </c>
      <c r="I51" s="19" cm="1">
        <f t="array" ref="I51">+SUMPRODUCT($E$7:$P$7/100,NOA!$C24:$N24)/D$7*100</f>
        <v>150.17176829763687</v>
      </c>
      <c r="J51" s="19" cm="1">
        <f t="array" ref="J51">+SUMPRODUCT($E$8:$P$8/100,NOA!$C24:$N24)/D$8*100</f>
        <v>150.08020258728052</v>
      </c>
      <c r="K51" s="19" cm="1">
        <f t="array" ref="K51">+SUMPRODUCT($E$9:$P$9/100,NOA!$C24:$N24)/D$9*100</f>
        <v>150.01770612251661</v>
      </c>
      <c r="L51" s="19" cm="1">
        <f t="array" ref="L51">+SUMPRODUCT($E$10:$P$10/100,NOA!$C24:$N24)/D$10*100</f>
        <v>150.78914983492865</v>
      </c>
      <c r="M51" s="19" cm="1">
        <f t="array" ref="M51">+SUMPRODUCT($E$11:$P$11/100,NOA!$C24:$N24)/D$11*100</f>
        <v>151.12207652269336</v>
      </c>
      <c r="N51" s="19" cm="1">
        <f t="array" ref="N51">+SUMPRODUCT($E$12:$P$12/100,NOA!$C24:$N24)/D$12*100</f>
        <v>150.29444535493204</v>
      </c>
      <c r="O51" s="19" cm="1">
        <f t="array" ref="O51">+SUMPRODUCT(_xlfn.ANCHORARRAY($E$30)/100,$E51:$N51)/$D$14*100</f>
        <v>149.90577454999999</v>
      </c>
      <c r="Q51" s="24">
        <f t="shared" si="12"/>
        <v>3.4847433395484018E-2</v>
      </c>
      <c r="R51" s="24">
        <f t="shared" si="12"/>
        <v>3.4494689040243776E-2</v>
      </c>
      <c r="S51" s="24">
        <f t="shared" si="12"/>
        <v>3.4412186162587011E-2</v>
      </c>
      <c r="T51" s="24">
        <f t="shared" si="12"/>
        <v>3.4718804599855879E-2</v>
      </c>
      <c r="U51" s="24">
        <f t="shared" si="12"/>
        <v>3.4390844459633252E-2</v>
      </c>
      <c r="V51" s="24">
        <f t="shared" si="12"/>
        <v>3.3685213774917289E-2</v>
      </c>
      <c r="W51" s="24">
        <f t="shared" si="12"/>
        <v>3.3607000964643863E-2</v>
      </c>
      <c r="X51" s="24">
        <f t="shared" si="12"/>
        <v>3.3656935820064238E-2</v>
      </c>
      <c r="Y51" s="24">
        <f t="shared" si="12"/>
        <v>3.4203383802539067E-2</v>
      </c>
      <c r="Z51" s="24">
        <f t="shared" si="12"/>
        <v>3.3866860618172012E-2</v>
      </c>
      <c r="AA51" s="24">
        <f t="shared" si="12"/>
        <v>3.4237529284449897E-2</v>
      </c>
      <c r="AB51" s="24">
        <f>+NOA!Y24</f>
        <v>3.4235196392547795E-2</v>
      </c>
      <c r="AD51" s="24">
        <f t="shared" si="16"/>
        <v>0.30877382611403092</v>
      </c>
      <c r="AE51" s="24">
        <f t="shared" si="15"/>
        <v>0.31022894196279571</v>
      </c>
      <c r="AF51" s="24">
        <f t="shared" si="15"/>
        <v>0.31134966045154489</v>
      </c>
      <c r="AG51" s="24">
        <f t="shared" si="15"/>
        <v>0.31594895435891313</v>
      </c>
      <c r="AH51" s="24">
        <f t="shared" si="15"/>
        <v>0.31253355942803496</v>
      </c>
      <c r="AI51" s="24">
        <f t="shared" si="15"/>
        <v>0.3102278733894297</v>
      </c>
      <c r="AJ51" s="24">
        <f t="shared" si="15"/>
        <v>0.30958734669310828</v>
      </c>
      <c r="AK51" s="24">
        <f t="shared" si="15"/>
        <v>0.31301225762820706</v>
      </c>
      <c r="AL51" s="24">
        <f t="shared" si="15"/>
        <v>0.31685243525763473</v>
      </c>
      <c r="AM51" s="24">
        <f t="shared" si="15"/>
        <v>0.31130788461415326</v>
      </c>
      <c r="AN51" s="24">
        <f t="shared" si="15"/>
        <v>0.3116793849779671</v>
      </c>
      <c r="AO51" s="24">
        <f>+NOA!AV24</f>
        <v>0.31168291396036407</v>
      </c>
      <c r="AQ51" s="24">
        <f t="shared" si="13"/>
        <v>9.8057277731200543E-4</v>
      </c>
      <c r="AR51" s="24">
        <f t="shared" si="17"/>
        <v>-2.5340585001223381E-3</v>
      </c>
      <c r="AT51" s="19">
        <f t="shared" si="10"/>
        <v>148.75172797599191</v>
      </c>
      <c r="AU51" s="19">
        <f t="shared" si="11"/>
        <v>150.29444535493204</v>
      </c>
      <c r="AV51" s="53">
        <f t="shared" si="14"/>
        <v>-1.5427173789401172E-2</v>
      </c>
    </row>
    <row r="52" spans="4:48" x14ac:dyDescent="0.25">
      <c r="D52" s="38">
        <f>+NOA!A25</f>
        <v>43313</v>
      </c>
      <c r="E52" s="19" cm="1">
        <f t="array" ref="E52">+SUMPRODUCT($E$3:$P$3/100,NOA!$C25:$N25)/D$3*100</f>
        <v>154.89398290681896</v>
      </c>
      <c r="F52" s="19" cm="1">
        <f t="array" ref="F52">+SUMPRODUCT($E$4:$P$4/100,NOA!$C25:$N25)/D$4*100</f>
        <v>155.26004413194849</v>
      </c>
      <c r="G52" s="19" cm="1">
        <f t="array" ref="G52">+SUMPRODUCT($E$5:$P$5/100,NOA!$C25:$N25)/D$5*100</f>
        <v>155.65548142490894</v>
      </c>
      <c r="H52" s="19" cm="1">
        <f t="array" ref="H52">+SUMPRODUCT($E$6:$P$6/100,NOA!$C25:$N25)/D$6*100</f>
        <v>156.56150211433425</v>
      </c>
      <c r="I52" s="19" cm="1">
        <f t="array" ref="I52">+SUMPRODUCT($E$7:$P$7/100,NOA!$C25:$N25)/D$7*100</f>
        <v>156.14719106765119</v>
      </c>
      <c r="J52" s="19" cm="1">
        <f t="array" ref="J52">+SUMPRODUCT($E$8:$P$8/100,NOA!$C25:$N25)/D$8*100</f>
        <v>155.93967011265812</v>
      </c>
      <c r="K52" s="19" cm="1">
        <f t="array" ref="K52">+SUMPRODUCT($E$9:$P$9/100,NOA!$C25:$N25)/D$9*100</f>
        <v>155.79396733734612</v>
      </c>
      <c r="L52" s="19" cm="1">
        <f t="array" ref="L52">+SUMPRODUCT($E$10:$P$10/100,NOA!$C25:$N25)/D$10*100</f>
        <v>156.5623627625333</v>
      </c>
      <c r="M52" s="19" cm="1">
        <f t="array" ref="M52">+SUMPRODUCT($E$11:$P$11/100,NOA!$C25:$N25)/D$11*100</f>
        <v>156.99313352353133</v>
      </c>
      <c r="N52" s="19" cm="1">
        <f t="array" ref="N52">+SUMPRODUCT($E$12:$P$12/100,NOA!$C25:$N25)/D$12*100</f>
        <v>155.85287005712681</v>
      </c>
      <c r="O52" s="19" cm="1">
        <f t="array" ref="O52">+SUMPRODUCT(_xlfn.ANCHORARRAY($E$30)/100,$E52:$N52)/$D$14*100</f>
        <v>155.86470517000001</v>
      </c>
      <c r="Q52" s="24">
        <f t="shared" si="12"/>
        <v>4.1291990448799387E-2</v>
      </c>
      <c r="R52" s="24">
        <f t="shared" si="12"/>
        <v>4.0898263314069316E-2</v>
      </c>
      <c r="S52" s="24">
        <f t="shared" si="12"/>
        <v>4.0559407907240663E-2</v>
      </c>
      <c r="T52" s="24">
        <f t="shared" si="12"/>
        <v>4.1119075917929626E-2</v>
      </c>
      <c r="U52" s="24">
        <f t="shared" si="12"/>
        <v>3.9790586724471222E-2</v>
      </c>
      <c r="V52" s="24">
        <f t="shared" si="12"/>
        <v>3.9042241577265768E-2</v>
      </c>
      <c r="W52" s="24">
        <f t="shared" si="12"/>
        <v>3.8503863071417399E-2</v>
      </c>
      <c r="X52" s="24">
        <f t="shared" si="12"/>
        <v>3.8286660107339721E-2</v>
      </c>
      <c r="Y52" s="24">
        <f t="shared" si="12"/>
        <v>3.8849763951968486E-2</v>
      </c>
      <c r="Z52" s="24">
        <f t="shared" si="12"/>
        <v>3.6983567084386326E-2</v>
      </c>
      <c r="AA52" s="24">
        <f t="shared" si="12"/>
        <v>3.9751174615441309E-2</v>
      </c>
      <c r="AB52" s="24">
        <f>+NOA!Y25</f>
        <v>3.9753419796059841E-2</v>
      </c>
      <c r="AD52" s="24">
        <f t="shared" si="16"/>
        <v>0.34607728059562537</v>
      </c>
      <c r="AE52" s="24">
        <f t="shared" si="15"/>
        <v>0.34715252959574627</v>
      </c>
      <c r="AF52" s="24">
        <f t="shared" si="15"/>
        <v>0.34736234290609813</v>
      </c>
      <c r="AG52" s="24">
        <f t="shared" si="15"/>
        <v>0.35273763060431951</v>
      </c>
      <c r="AH52" s="24">
        <f t="shared" si="15"/>
        <v>0.34709352219749645</v>
      </c>
      <c r="AI52" s="24">
        <f t="shared" si="15"/>
        <v>0.34406363073058599</v>
      </c>
      <c r="AJ52" s="24">
        <f t="shared" si="15"/>
        <v>0.34288279481777439</v>
      </c>
      <c r="AK52" s="24">
        <f t="shared" si="15"/>
        <v>0.34611652763587064</v>
      </c>
      <c r="AL52" s="24">
        <f t="shared" si="15"/>
        <v>0.35086656212897394</v>
      </c>
      <c r="AM52" s="24">
        <f t="shared" si="15"/>
        <v>0.34262272865382482</v>
      </c>
      <c r="AN52" s="24">
        <f t="shared" si="15"/>
        <v>0.34669924777619165</v>
      </c>
      <c r="AO52" s="24">
        <f>+NOA!AV25</f>
        <v>0.34670744825619826</v>
      </c>
      <c r="AQ52" s="24">
        <f t="shared" si="13"/>
        <v>4.308423364413061E-3</v>
      </c>
      <c r="AR52" s="24">
        <f t="shared" si="17"/>
        <v>3.4545519418005544E-3</v>
      </c>
      <c r="AT52" s="19">
        <f t="shared" si="10"/>
        <v>154.89398290681896</v>
      </c>
      <c r="AU52" s="19">
        <f t="shared" si="11"/>
        <v>155.85287005712681</v>
      </c>
      <c r="AV52" s="53">
        <f t="shared" si="14"/>
        <v>-9.5888715030783001E-3</v>
      </c>
    </row>
    <row r="53" spans="4:48" x14ac:dyDescent="0.25">
      <c r="D53" s="38">
        <f>+NOA!A26</f>
        <v>43344</v>
      </c>
      <c r="E53" s="19" cm="1">
        <f t="array" ref="E53">+SUMPRODUCT($E$3:$P$3/100,NOA!$C26:$N26)/D$3*100</f>
        <v>164.1821707539934</v>
      </c>
      <c r="F53" s="19" cm="1">
        <f t="array" ref="F53">+SUMPRODUCT($E$4:$P$4/100,NOA!$C26:$N26)/D$4*100</f>
        <v>164.54468376163683</v>
      </c>
      <c r="G53" s="19" cm="1">
        <f t="array" ref="G53">+SUMPRODUCT($E$5:$P$5/100,NOA!$C26:$N26)/D$5*100</f>
        <v>164.93397234930717</v>
      </c>
      <c r="H53" s="19" cm="1">
        <f t="array" ref="H53">+SUMPRODUCT($E$6:$P$6/100,NOA!$C26:$N26)/D$6*100</f>
        <v>165.89070439070275</v>
      </c>
      <c r="I53" s="19" cm="1">
        <f t="array" ref="I53">+SUMPRODUCT($E$7:$P$7/100,NOA!$C26:$N26)/D$7*100</f>
        <v>165.37011960963579</v>
      </c>
      <c r="J53" s="19" cm="1">
        <f t="array" ref="J53">+SUMPRODUCT($E$8:$P$8/100,NOA!$C26:$N26)/D$8*100</f>
        <v>165.09575490604072</v>
      </c>
      <c r="K53" s="19" cm="1">
        <f t="array" ref="K53">+SUMPRODUCT($E$9:$P$9/100,NOA!$C26:$N26)/D$9*100</f>
        <v>165.07132420859944</v>
      </c>
      <c r="L53" s="19" cm="1">
        <f t="array" ref="L53">+SUMPRODUCT($E$10:$P$10/100,NOA!$C26:$N26)/D$10*100</f>
        <v>165.84175519419884</v>
      </c>
      <c r="M53" s="19" cm="1">
        <f t="array" ref="M53">+SUMPRODUCT($E$11:$P$11/100,NOA!$C26:$N26)/D$11*100</f>
        <v>166.55550747512177</v>
      </c>
      <c r="N53" s="19" cm="1">
        <f t="array" ref="N53">+SUMPRODUCT($E$12:$P$12/100,NOA!$C26:$N26)/D$12*100</f>
        <v>165.42698217563992</v>
      </c>
      <c r="O53" s="19" cm="1">
        <f t="array" ref="O53">+SUMPRODUCT(_xlfn.ANCHORARRAY($E$30)/100,$E53:$N53)/$D$14*100</f>
        <v>165.17624558999998</v>
      </c>
      <c r="Q53" s="24">
        <f t="shared" si="12"/>
        <v>5.9964807366093886E-2</v>
      </c>
      <c r="R53" s="24">
        <f t="shared" si="12"/>
        <v>5.9800573171277405E-2</v>
      </c>
      <c r="S53" s="24">
        <f t="shared" si="12"/>
        <v>5.9609149896043601E-2</v>
      </c>
      <c r="T53" s="24">
        <f t="shared" si="12"/>
        <v>5.958809892840411E-2</v>
      </c>
      <c r="U53" s="24">
        <f t="shared" si="12"/>
        <v>5.9065606489128175E-2</v>
      </c>
      <c r="V53" s="24">
        <f t="shared" si="12"/>
        <v>5.8715558310260763E-2</v>
      </c>
      <c r="W53" s="24">
        <f t="shared" si="12"/>
        <v>5.9548883886914039E-2</v>
      </c>
      <c r="X53" s="24">
        <f t="shared" si="12"/>
        <v>5.9269624371600216E-2</v>
      </c>
      <c r="Y53" s="24">
        <f t="shared" si="12"/>
        <v>6.0909504364770051E-2</v>
      </c>
      <c r="Z53" s="24">
        <f t="shared" si="12"/>
        <v>6.1430451136406994E-2</v>
      </c>
      <c r="AA53" s="24">
        <f t="shared" si="12"/>
        <v>5.974117366625098E-2</v>
      </c>
      <c r="AB53" s="24">
        <f>+NOA!Y26</f>
        <v>5.9741739533791582E-2</v>
      </c>
      <c r="AD53" s="24">
        <f t="shared" si="16"/>
        <v>0.39973398419362605</v>
      </c>
      <c r="AE53" s="24">
        <f t="shared" si="15"/>
        <v>0.40145143410316697</v>
      </c>
      <c r="AF53" s="24">
        <f t="shared" si="15"/>
        <v>0.40212109024923093</v>
      </c>
      <c r="AG53" s="24">
        <f t="shared" si="15"/>
        <v>0.40789682206043665</v>
      </c>
      <c r="AH53" s="24">
        <f t="shared" si="15"/>
        <v>0.40185226431312193</v>
      </c>
      <c r="AI53" s="24">
        <f t="shared" si="15"/>
        <v>0.39869528972177481</v>
      </c>
      <c r="AJ53" s="24">
        <f t="shared" si="15"/>
        <v>0.39902914527739686</v>
      </c>
      <c r="AK53" s="24">
        <f t="shared" si="15"/>
        <v>0.40298746555870535</v>
      </c>
      <c r="AL53" s="24">
        <f t="shared" si="15"/>
        <v>0.41077413477208036</v>
      </c>
      <c r="AM53" s="24">
        <f t="shared" si="15"/>
        <v>0.40358653368808284</v>
      </c>
      <c r="AN53" s="24">
        <f t="shared" si="15"/>
        <v>0.40243862586515755</v>
      </c>
      <c r="AO53" s="24">
        <f>+NOA!AV26</f>
        <v>0.40244748387009155</v>
      </c>
      <c r="AQ53" s="24">
        <f t="shared" si="13"/>
        <v>-1.4656437703131076E-3</v>
      </c>
      <c r="AR53" s="24">
        <f t="shared" si="17"/>
        <v>-3.8525494944567917E-3</v>
      </c>
      <c r="AT53" s="19">
        <f t="shared" si="10"/>
        <v>164.1821707539934</v>
      </c>
      <c r="AU53" s="19">
        <f t="shared" si="11"/>
        <v>165.42698217563992</v>
      </c>
      <c r="AV53" s="53">
        <f t="shared" si="14"/>
        <v>-1.2448114216465189E-2</v>
      </c>
    </row>
    <row r="54" spans="4:48" x14ac:dyDescent="0.25">
      <c r="D54" s="38">
        <f>+NOA!A27</f>
        <v>43374</v>
      </c>
      <c r="E54" s="19" cm="1">
        <f t="array" ref="E54">+SUMPRODUCT($E$3:$P$3/100,NOA!$C27:$N27)/D$3*100</f>
        <v>172.94403933910971</v>
      </c>
      <c r="F54" s="19" cm="1">
        <f t="array" ref="F54">+SUMPRODUCT($E$4:$P$4/100,NOA!$C27:$N27)/D$4*100</f>
        <v>173.37459988039961</v>
      </c>
      <c r="G54" s="19" cm="1">
        <f t="array" ref="G54">+SUMPRODUCT($E$5:$P$5/100,NOA!$C27:$N27)/D$5*100</f>
        <v>173.71657457560758</v>
      </c>
      <c r="H54" s="19" cm="1">
        <f t="array" ref="H54">+SUMPRODUCT($E$6:$P$6/100,NOA!$C27:$N27)/D$6*100</f>
        <v>174.80565858101161</v>
      </c>
      <c r="I54" s="19" cm="1">
        <f t="array" ref="I54">+SUMPRODUCT($E$7:$P$7/100,NOA!$C27:$N27)/D$7*100</f>
        <v>174.12745231612436</v>
      </c>
      <c r="J54" s="19" cm="1">
        <f t="array" ref="J54">+SUMPRODUCT($E$8:$P$8/100,NOA!$C27:$N27)/D$8*100</f>
        <v>173.74799703956404</v>
      </c>
      <c r="K54" s="19" cm="1">
        <f t="array" ref="K54">+SUMPRODUCT($E$9:$P$9/100,NOA!$C27:$N27)/D$9*100</f>
        <v>173.71886899869142</v>
      </c>
      <c r="L54" s="19" cm="1">
        <f t="array" ref="L54">+SUMPRODUCT($E$10:$P$10/100,NOA!$C27:$N27)/D$10*100</f>
        <v>174.57476883809861</v>
      </c>
      <c r="M54" s="19" cm="1">
        <f t="array" ref="M54">+SUMPRODUCT($E$11:$P$11/100,NOA!$C27:$N27)/D$11*100</f>
        <v>175.48665167622758</v>
      </c>
      <c r="N54" s="19" cm="1">
        <f t="array" ref="N54">+SUMPRODUCT($E$12:$P$12/100,NOA!$C27:$N27)/D$12*100</f>
        <v>174.24867110271364</v>
      </c>
      <c r="O54" s="19" cm="1">
        <f t="array" ref="O54">+SUMPRODUCT(_xlfn.ANCHORARRAY($E$30)/100,$E54:$N54)/$D$14*100</f>
        <v>173.95698388999998</v>
      </c>
      <c r="Q54" s="24">
        <f t="shared" si="12"/>
        <v>5.3366748319127133E-2</v>
      </c>
      <c r="R54" s="24">
        <f t="shared" si="12"/>
        <v>5.3662725023398528E-2</v>
      </c>
      <c r="S54" s="24">
        <f t="shared" si="12"/>
        <v>5.3249200884461168E-2</v>
      </c>
      <c r="T54" s="24">
        <f t="shared" si="12"/>
        <v>5.3739926073931965E-2</v>
      </c>
      <c r="U54" s="24">
        <f t="shared" si="12"/>
        <v>5.2955955569002899E-2</v>
      </c>
      <c r="V54" s="24">
        <f t="shared" si="12"/>
        <v>5.2407417370891718E-2</v>
      </c>
      <c r="W54" s="24">
        <f t="shared" si="12"/>
        <v>5.2386717266314164E-2</v>
      </c>
      <c r="X54" s="24">
        <f t="shared" si="12"/>
        <v>5.2658714529845163E-2</v>
      </c>
      <c r="Y54" s="24">
        <f t="shared" si="12"/>
        <v>5.3622629095227303E-2</v>
      </c>
      <c r="Z54" s="24">
        <f t="shared" si="12"/>
        <v>5.3326783884066753E-2</v>
      </c>
      <c r="AA54" s="24">
        <f t="shared" si="12"/>
        <v>5.3159812832866526E-2</v>
      </c>
      <c r="AB54" s="24">
        <f>+NOA!Y27</f>
        <v>5.3158539656708914E-2</v>
      </c>
      <c r="AD54" s="24">
        <f t="shared" si="16"/>
        <v>0.44640513977345297</v>
      </c>
      <c r="AE54" s="24">
        <f t="shared" si="15"/>
        <v>0.44845946961058725</v>
      </c>
      <c r="AF54" s="24">
        <f t="shared" si="15"/>
        <v>0.4488805571176826</v>
      </c>
      <c r="AG54" s="24">
        <f t="shared" si="15"/>
        <v>0.45607766359810231</v>
      </c>
      <c r="AH54" s="24">
        <f t="shared" si="15"/>
        <v>0.4489957230446997</v>
      </c>
      <c r="AI54" s="24">
        <f t="shared" si="15"/>
        <v>0.44467819433570233</v>
      </c>
      <c r="AJ54" s="24">
        <f t="shared" si="15"/>
        <v>0.44566744217201748</v>
      </c>
      <c r="AK54" s="24">
        <f t="shared" si="15"/>
        <v>0.45023624505729853</v>
      </c>
      <c r="AL54" s="24">
        <f t="shared" si="15"/>
        <v>0.46036720178095458</v>
      </c>
      <c r="AM54" s="24">
        <f t="shared" si="15"/>
        <v>0.45258100700409676</v>
      </c>
      <c r="AN54" s="24">
        <f t="shared" si="15"/>
        <v>0.44971902569746613</v>
      </c>
      <c r="AO54" s="24">
        <f>+NOA!AV27</f>
        <v>0.44972536103918626</v>
      </c>
      <c r="AQ54" s="24">
        <f t="shared" si="13"/>
        <v>3.9964435060380055E-5</v>
      </c>
      <c r="AR54" s="24">
        <f t="shared" si="17"/>
        <v>-6.1758672306437834E-3</v>
      </c>
      <c r="AT54" s="19">
        <f t="shared" si="10"/>
        <v>172.94403933910971</v>
      </c>
      <c r="AU54" s="19">
        <f t="shared" si="11"/>
        <v>174.24867110271364</v>
      </c>
      <c r="AV54" s="53">
        <f t="shared" si="14"/>
        <v>-1.3046317636039362E-2</v>
      </c>
    </row>
    <row r="55" spans="4:48" x14ac:dyDescent="0.25">
      <c r="D55" s="38">
        <f>+NOA!A28</f>
        <v>43405</v>
      </c>
      <c r="E55" s="19" cm="1">
        <f t="array" ref="E55">+SUMPRODUCT($E$3:$P$3/100,NOA!$C28:$N28)/D$3*100</f>
        <v>178.4143376724511</v>
      </c>
      <c r="F55" s="19" cm="1">
        <f t="array" ref="F55">+SUMPRODUCT($E$4:$P$4/100,NOA!$C28:$N28)/D$4*100</f>
        <v>178.86572256692611</v>
      </c>
      <c r="G55" s="19" cm="1">
        <f t="array" ref="G55">+SUMPRODUCT($E$5:$P$5/100,NOA!$C28:$N28)/D$5*100</f>
        <v>179.30748120119046</v>
      </c>
      <c r="H55" s="19" cm="1">
        <f t="array" ref="H55">+SUMPRODUCT($E$6:$P$6/100,NOA!$C28:$N28)/D$6*100</f>
        <v>180.45462778005211</v>
      </c>
      <c r="I55" s="19" cm="1">
        <f t="array" ref="I55">+SUMPRODUCT($E$7:$P$7/100,NOA!$C28:$N28)/D$7*100</f>
        <v>179.94034100371209</v>
      </c>
      <c r="J55" s="19" cm="1">
        <f t="array" ref="J55">+SUMPRODUCT($E$8:$P$8/100,NOA!$C28:$N28)/D$8*100</f>
        <v>179.58653719569821</v>
      </c>
      <c r="K55" s="19" cm="1">
        <f t="array" ref="K55">+SUMPRODUCT($E$9:$P$9/100,NOA!$C28:$N28)/D$9*100</f>
        <v>179.58370116861428</v>
      </c>
      <c r="L55" s="19" cm="1">
        <f t="array" ref="L55">+SUMPRODUCT($E$10:$P$10/100,NOA!$C28:$N28)/D$10*100</f>
        <v>180.40948351419118</v>
      </c>
      <c r="M55" s="19" cm="1">
        <f t="array" ref="M55">+SUMPRODUCT($E$11:$P$11/100,NOA!$C28:$N28)/D$11*100</f>
        <v>181.24341088935847</v>
      </c>
      <c r="N55" s="19" cm="1">
        <f t="array" ref="N55">+SUMPRODUCT($E$12:$P$12/100,NOA!$C28:$N28)/D$12*100</f>
        <v>180.08644932877644</v>
      </c>
      <c r="O55" s="19" cm="1">
        <f t="array" ref="O55">+SUMPRODUCT(_xlfn.ANCHORARRAY($E$30)/100,$E55:$N55)/$D$14*100</f>
        <v>179.64694442999999</v>
      </c>
      <c r="Q55" s="24">
        <f t="shared" si="12"/>
        <v>3.1630453146842541E-2</v>
      </c>
      <c r="R55" s="24">
        <f t="shared" si="12"/>
        <v>3.1672013607036309E-2</v>
      </c>
      <c r="S55" s="24">
        <f t="shared" si="12"/>
        <v>3.2184071319858454E-2</v>
      </c>
      <c r="T55" s="24">
        <f t="shared" si="12"/>
        <v>3.2315711315618278E-2</v>
      </c>
      <c r="U55" s="24">
        <f t="shared" si="12"/>
        <v>3.3382953751798894E-2</v>
      </c>
      <c r="V55" s="24">
        <f t="shared" si="12"/>
        <v>3.3603496187669224E-2</v>
      </c>
      <c r="W55" s="24">
        <f t="shared" si="12"/>
        <v>3.3760478661457594E-2</v>
      </c>
      <c r="X55" s="24">
        <f t="shared" si="12"/>
        <v>3.3422439651079827E-2</v>
      </c>
      <c r="Y55" s="24">
        <f t="shared" si="12"/>
        <v>3.2804541873373338E-2</v>
      </c>
      <c r="Z55" s="24">
        <f t="shared" si="12"/>
        <v>3.3502569569793916E-2</v>
      </c>
      <c r="AA55" s="24">
        <f t="shared" si="12"/>
        <v>3.2709008932909622E-2</v>
      </c>
      <c r="AB55" s="24">
        <f>+NOA!Y28</f>
        <v>3.2707282554084838E-2</v>
      </c>
      <c r="AD55" s="24">
        <f t="shared" si="16"/>
        <v>0.47463454456032572</v>
      </c>
      <c r="AE55" s="24">
        <f t="shared" si="15"/>
        <v>0.47630195790529828</v>
      </c>
      <c r="AF55" s="24">
        <f t="shared" si="15"/>
        <v>0.47729098974184181</v>
      </c>
      <c r="AG55" s="24">
        <f t="shared" si="15"/>
        <v>0.48439654528936305</v>
      </c>
      <c r="AH55" s="24">
        <f t="shared" si="15"/>
        <v>0.47853919066747408</v>
      </c>
      <c r="AI55" s="24">
        <f t="shared" si="15"/>
        <v>0.47469438921303575</v>
      </c>
      <c r="AJ55" s="24">
        <f t="shared" si="15"/>
        <v>0.47568865174152752</v>
      </c>
      <c r="AK55" s="24">
        <f t="shared" si="15"/>
        <v>0.47953494382139872</v>
      </c>
      <c r="AL55" s="24">
        <f t="shared" si="15"/>
        <v>0.48852317928746491</v>
      </c>
      <c r="AM55" s="24">
        <f t="shared" si="15"/>
        <v>0.48111064193556019</v>
      </c>
      <c r="AN55" s="24">
        <f t="shared" si="15"/>
        <v>0.47850582994895619</v>
      </c>
      <c r="AO55" s="24">
        <f>+NOA!AV28</f>
        <v>0.47851052622915735</v>
      </c>
      <c r="AQ55" s="24">
        <f t="shared" si="13"/>
        <v>-1.8721164229513754E-3</v>
      </c>
      <c r="AR55" s="24">
        <f t="shared" si="17"/>
        <v>-6.4760973752344686E-3</v>
      </c>
      <c r="AT55" s="19">
        <f t="shared" si="10"/>
        <v>178.4143376724511</v>
      </c>
      <c r="AU55" s="19">
        <f t="shared" si="11"/>
        <v>180.08644932877644</v>
      </c>
      <c r="AV55" s="53">
        <f t="shared" si="14"/>
        <v>-1.672111656325348E-2</v>
      </c>
    </row>
    <row r="56" spans="4:48" x14ac:dyDescent="0.25">
      <c r="D56" s="38">
        <f>+NOA!A29</f>
        <v>43435</v>
      </c>
      <c r="E56" s="19" cm="1">
        <f t="array" ref="E56">+SUMPRODUCT($E$3:$P$3/100,NOA!$C29:$N29)/D$3*100</f>
        <v>182.2663014474515</v>
      </c>
      <c r="F56" s="19" cm="1">
        <f t="array" ref="F56">+SUMPRODUCT($E$4:$P$4/100,NOA!$C29:$N29)/D$4*100</f>
        <v>182.79512761578223</v>
      </c>
      <c r="G56" s="19" cm="1">
        <f t="array" ref="G56">+SUMPRODUCT($E$5:$P$5/100,NOA!$C29:$N29)/D$5*100</f>
        <v>183.32422163997458</v>
      </c>
      <c r="H56" s="19" cm="1">
        <f t="array" ref="H56">+SUMPRODUCT($E$6:$P$6/100,NOA!$C29:$N29)/D$6*100</f>
        <v>184.59187192374588</v>
      </c>
      <c r="I56" s="19" cm="1">
        <f t="array" ref="I56">+SUMPRODUCT($E$7:$P$7/100,NOA!$C29:$N29)/D$7*100</f>
        <v>184.08201459789586</v>
      </c>
      <c r="J56" s="19" cm="1">
        <f t="array" ref="J56">+SUMPRODUCT($E$8:$P$8/100,NOA!$C29:$N29)/D$8*100</f>
        <v>183.71414847836715</v>
      </c>
      <c r="K56" s="19" cm="1">
        <f t="array" ref="K56">+SUMPRODUCT($E$9:$P$9/100,NOA!$C29:$N29)/D$9*100</f>
        <v>183.72214493250331</v>
      </c>
      <c r="L56" s="19" cm="1">
        <f t="array" ref="L56">+SUMPRODUCT($E$10:$P$10/100,NOA!$C29:$N29)/D$10*100</f>
        <v>184.58861988335249</v>
      </c>
      <c r="M56" s="19" cm="1">
        <f t="array" ref="M56">+SUMPRODUCT($E$11:$P$11/100,NOA!$C29:$N29)/D$11*100</f>
        <v>185.45972011728361</v>
      </c>
      <c r="N56" s="19" cm="1">
        <f t="array" ref="N56">+SUMPRODUCT($E$12:$P$12/100,NOA!$C29:$N29)/D$12*100</f>
        <v>184.26134379476429</v>
      </c>
      <c r="O56" s="19" cm="1">
        <f t="array" ref="O56">+SUMPRODUCT(_xlfn.ANCHORARRAY($E$30)/100,$E56:$N56)/$D$14*100</f>
        <v>183.71700580000001</v>
      </c>
      <c r="Q56" s="24">
        <f t="shared" si="12"/>
        <v>2.1589990049298402E-2</v>
      </c>
      <c r="R56" s="24">
        <f t="shared" si="12"/>
        <v>2.1968463227412638E-2</v>
      </c>
      <c r="S56" s="24">
        <f t="shared" si="12"/>
        <v>2.2401410202607108E-2</v>
      </c>
      <c r="T56" s="24">
        <f t="shared" si="12"/>
        <v>2.2926783283920393E-2</v>
      </c>
      <c r="U56" s="24">
        <f t="shared" si="12"/>
        <v>2.3016926449518804E-2</v>
      </c>
      <c r="V56" s="24">
        <f t="shared" si="12"/>
        <v>2.2983968325927639E-2</v>
      </c>
      <c r="W56" s="24">
        <f t="shared" si="12"/>
        <v>2.3044651251526327E-2</v>
      </c>
      <c r="X56" s="24">
        <f t="shared" si="12"/>
        <v>2.3164726641615729E-2</v>
      </c>
      <c r="Y56" s="24">
        <f t="shared" si="12"/>
        <v>2.3263241445500071E-2</v>
      </c>
      <c r="Z56" s="24">
        <f t="shared" si="12"/>
        <v>2.3182724083619988E-2</v>
      </c>
      <c r="AA56" s="24">
        <f t="shared" si="12"/>
        <v>2.2655889767086546E-2</v>
      </c>
      <c r="AB56" s="24">
        <f>+NOA!Y29</f>
        <v>2.2655984289267961E-2</v>
      </c>
      <c r="AD56" s="24">
        <f t="shared" si="16"/>
        <v>0.47515331145230344</v>
      </c>
      <c r="AE56" s="24">
        <f t="shared" si="15"/>
        <v>0.47625653112764499</v>
      </c>
      <c r="AF56" s="24">
        <f t="shared" si="15"/>
        <v>0.47698560935212253</v>
      </c>
      <c r="AG56" s="24">
        <f t="shared" si="15"/>
        <v>0.48397768745743042</v>
      </c>
      <c r="AH56" s="24">
        <f t="shared" si="15"/>
        <v>0.4793345710103798</v>
      </c>
      <c r="AI56" s="24">
        <f t="shared" si="15"/>
        <v>0.47496749438547781</v>
      </c>
      <c r="AJ56" s="24">
        <f t="shared" si="15"/>
        <v>0.47552612214723444</v>
      </c>
      <c r="AK56" s="24">
        <f t="shared" si="15"/>
        <v>0.47776329994300193</v>
      </c>
      <c r="AL56" s="24">
        <f t="shared" si="15"/>
        <v>0.48435536889869768</v>
      </c>
      <c r="AM56" s="24">
        <f t="shared" si="15"/>
        <v>0.47760675838526279</v>
      </c>
      <c r="AN56" s="24">
        <f t="shared" si="15"/>
        <v>0.47786330999331139</v>
      </c>
      <c r="AO56" s="24">
        <f>+NOA!AV29</f>
        <v>0.47786635347871886</v>
      </c>
      <c r="AQ56" s="24">
        <f t="shared" si="13"/>
        <v>-1.5927340343215857E-3</v>
      </c>
      <c r="AR56" s="24">
        <f t="shared" si="17"/>
        <v>-2.4534469329593467E-3</v>
      </c>
      <c r="AT56" s="19">
        <f t="shared" si="10"/>
        <v>182.2663014474515</v>
      </c>
      <c r="AU56" s="19">
        <f t="shared" si="11"/>
        <v>184.26134379476429</v>
      </c>
      <c r="AV56" s="53">
        <f t="shared" si="14"/>
        <v>-1.995042347312781E-2</v>
      </c>
    </row>
    <row r="57" spans="4:48" x14ac:dyDescent="0.25">
      <c r="D57" s="38">
        <f>+NOA!A30</f>
        <v>43466</v>
      </c>
      <c r="E57" s="19" cm="1">
        <f t="array" ref="E57">+SUMPRODUCT($E$3:$P$3/100,NOA!$C30:$N30)/D$3*100</f>
        <v>188.12912174920595</v>
      </c>
      <c r="F57" s="19" cm="1">
        <f t="array" ref="F57">+SUMPRODUCT($E$4:$P$4/100,NOA!$C30:$N30)/D$4*100</f>
        <v>188.6457805485943</v>
      </c>
      <c r="G57" s="19" cm="1">
        <f t="array" ref="G57">+SUMPRODUCT($E$5:$P$5/100,NOA!$C30:$N30)/D$5*100</f>
        <v>189.30122698819048</v>
      </c>
      <c r="H57" s="19" cm="1">
        <f t="array" ref="H57">+SUMPRODUCT($E$6:$P$6/100,NOA!$C30:$N30)/D$6*100</f>
        <v>190.55217181661308</v>
      </c>
      <c r="I57" s="19" cm="1">
        <f t="array" ref="I57">+SUMPRODUCT($E$7:$P$7/100,NOA!$C30:$N30)/D$7*100</f>
        <v>189.96627205777008</v>
      </c>
      <c r="J57" s="19" cm="1">
        <f t="array" ref="J57">+SUMPRODUCT($E$8:$P$8/100,NOA!$C30:$N30)/D$8*100</f>
        <v>189.65725289410196</v>
      </c>
      <c r="K57" s="19" cm="1">
        <f t="array" ref="K57">+SUMPRODUCT($E$9:$P$9/100,NOA!$C30:$N30)/D$9*100</f>
        <v>189.60484153752714</v>
      </c>
      <c r="L57" s="19" cm="1">
        <f t="array" ref="L57">+SUMPRODUCT($E$10:$P$10/100,NOA!$C30:$N30)/D$10*100</f>
        <v>190.48736296759117</v>
      </c>
      <c r="M57" s="19" cm="1">
        <f t="array" ref="M57">+SUMPRODUCT($E$11:$P$11/100,NOA!$C30:$N30)/D$11*100</f>
        <v>191.41476282218019</v>
      </c>
      <c r="N57" s="19" cm="1">
        <f t="array" ref="N57">+SUMPRODUCT($E$12:$P$12/100,NOA!$C30:$N30)/D$12*100</f>
        <v>190.09332896598684</v>
      </c>
      <c r="O57" s="19" cm="1">
        <f t="array" ref="O57">+SUMPRODUCT(_xlfn.ANCHORARRAY($E$30)/100,$E57:$N57)/$D$14*100</f>
        <v>189.62176711999999</v>
      </c>
      <c r="Q57" s="24">
        <f t="shared" si="12"/>
        <v>3.2166232897663516E-2</v>
      </c>
      <c r="R57" s="24">
        <f t="shared" si="12"/>
        <v>3.2006613136371875E-2</v>
      </c>
      <c r="S57" s="24">
        <f t="shared" ref="S57:AA96" si="18">+G57/G56-1</f>
        <v>3.2603467750998982E-2</v>
      </c>
      <c r="T57" s="24">
        <f t="shared" si="18"/>
        <v>3.2289070102335726E-2</v>
      </c>
      <c r="U57" s="24">
        <f t="shared" si="18"/>
        <v>3.1965412116591763E-2</v>
      </c>
      <c r="V57" s="24">
        <f t="shared" si="18"/>
        <v>3.234973715938172E-2</v>
      </c>
      <c r="W57" s="24">
        <f t="shared" si="18"/>
        <v>3.2019529312511841E-2</v>
      </c>
      <c r="X57" s="24">
        <f t="shared" si="18"/>
        <v>3.1956157903809457E-2</v>
      </c>
      <c r="Y57" s="24">
        <f t="shared" si="18"/>
        <v>3.2109628447247962E-2</v>
      </c>
      <c r="Z57" s="24">
        <f t="shared" si="18"/>
        <v>3.1650616733363224E-2</v>
      </c>
      <c r="AA57" s="24">
        <f t="shared" si="18"/>
        <v>3.2140526644703016E-2</v>
      </c>
      <c r="AB57" s="24">
        <f>+NOA!Y30</f>
        <v>3.214219619198988E-2</v>
      </c>
      <c r="AD57" s="24">
        <f t="shared" si="16"/>
        <v>0.49595215233970569</v>
      </c>
      <c r="AE57" s="24">
        <f t="shared" si="15"/>
        <v>0.49643395895053266</v>
      </c>
      <c r="AF57" s="24">
        <f t="shared" si="15"/>
        <v>0.49697411338997388</v>
      </c>
      <c r="AG57" s="24">
        <f t="shared" si="15"/>
        <v>0.50341094979862744</v>
      </c>
      <c r="AH57" s="24">
        <f t="shared" si="15"/>
        <v>0.49849004091749749</v>
      </c>
      <c r="AI57" s="24">
        <f t="shared" si="15"/>
        <v>0.49458409679276216</v>
      </c>
      <c r="AJ57" s="24">
        <f t="shared" si="15"/>
        <v>0.49502135584718499</v>
      </c>
      <c r="AK57" s="24">
        <f t="shared" si="15"/>
        <v>0.49600043712519781</v>
      </c>
      <c r="AL57" s="24">
        <f t="shared" si="15"/>
        <v>0.50196118537651979</v>
      </c>
      <c r="AM57" s="24">
        <f t="shared" si="15"/>
        <v>0.49481898720060613</v>
      </c>
      <c r="AN57" s="24">
        <f t="shared" si="15"/>
        <v>0.49724043945427021</v>
      </c>
      <c r="AO57" s="24">
        <f>+NOA!AV30</f>
        <v>0.49724630254429791</v>
      </c>
      <c r="AQ57" s="24">
        <f t="shared" si="13"/>
        <v>5.1561616430029211E-4</v>
      </c>
      <c r="AR57" s="24">
        <f t="shared" si="17"/>
        <v>1.1331651390995567E-3</v>
      </c>
      <c r="AT57" s="19">
        <f t="shared" si="10"/>
        <v>188.12912174920595</v>
      </c>
      <c r="AU57" s="19">
        <f t="shared" si="11"/>
        <v>190.09332896598684</v>
      </c>
      <c r="AV57" s="53">
        <f t="shared" si="14"/>
        <v>-1.9642072167808999E-2</v>
      </c>
    </row>
    <row r="58" spans="4:48" x14ac:dyDescent="0.25">
      <c r="D58" s="38">
        <f>+NOA!A31</f>
        <v>43497</v>
      </c>
      <c r="E58" s="19" cm="1">
        <f t="array" ref="E58">+SUMPRODUCT($E$3:$P$3/100,NOA!$C31:$N31)/D$3*100</f>
        <v>197.06780680271373</v>
      </c>
      <c r="F58" s="19" cm="1">
        <f t="array" ref="F58">+SUMPRODUCT($E$4:$P$4/100,NOA!$C31:$N31)/D$4*100</f>
        <v>197.27453475636887</v>
      </c>
      <c r="G58" s="19" cm="1">
        <f t="array" ref="G58">+SUMPRODUCT($E$5:$P$5/100,NOA!$C31:$N31)/D$5*100</f>
        <v>197.69520723656879</v>
      </c>
      <c r="H58" s="19" cm="1">
        <f t="array" ref="H58">+SUMPRODUCT($E$6:$P$6/100,NOA!$C31:$N31)/D$6*100</f>
        <v>198.82185975966178</v>
      </c>
      <c r="I58" s="19" cm="1">
        <f t="array" ref="I58">+SUMPRODUCT($E$7:$P$7/100,NOA!$C31:$N31)/D$7*100</f>
        <v>197.8942650683571</v>
      </c>
      <c r="J58" s="19" cm="1">
        <f t="array" ref="J58">+SUMPRODUCT($E$8:$P$8/100,NOA!$C31:$N31)/D$8*100</f>
        <v>197.41409865443924</v>
      </c>
      <c r="K58" s="19" cm="1">
        <f t="array" ref="K58">+SUMPRODUCT($E$9:$P$9/100,NOA!$C31:$N31)/D$9*100</f>
        <v>197.12673044069643</v>
      </c>
      <c r="L58" s="19" cm="1">
        <f t="array" ref="L58">+SUMPRODUCT($E$10:$P$10/100,NOA!$C31:$N31)/D$10*100</f>
        <v>197.74700870533709</v>
      </c>
      <c r="M58" s="19" cm="1">
        <f t="array" ref="M58">+SUMPRODUCT($E$11:$P$11/100,NOA!$C31:$N31)/D$11*100</f>
        <v>198.62501760626458</v>
      </c>
      <c r="N58" s="19" cm="1">
        <f t="array" ref="N58">+SUMPRODUCT($E$12:$P$12/100,NOA!$C31:$N31)/D$12*100</f>
        <v>196.8850492169806</v>
      </c>
      <c r="O58" s="19" cm="1">
        <f t="array" ref="O58">+SUMPRODUCT(_xlfn.ANCHORARRAY($E$30)/100,$E58:$N58)/$D$14*100</f>
        <v>197.61522030999996</v>
      </c>
      <c r="Q58" s="24">
        <f t="shared" ref="Q58:Z83" si="19">+E58/E57-1</f>
        <v>4.7513563930968061E-2</v>
      </c>
      <c r="R58" s="24">
        <f t="shared" si="19"/>
        <v>4.5740509979505406E-2</v>
      </c>
      <c r="S58" s="24">
        <f t="shared" si="19"/>
        <v>4.4341922035729731E-2</v>
      </c>
      <c r="T58" s="24">
        <f t="shared" si="19"/>
        <v>4.3398549931025876E-2</v>
      </c>
      <c r="U58" s="24">
        <f t="shared" si="19"/>
        <v>4.173368737886296E-2</v>
      </c>
      <c r="V58" s="24">
        <f t="shared" si="19"/>
        <v>4.0899283533693431E-2</v>
      </c>
      <c r="W58" s="24">
        <f t="shared" si="19"/>
        <v>3.9671396796481906E-2</v>
      </c>
      <c r="X58" s="24">
        <f t="shared" si="19"/>
        <v>3.8110904705951798E-2</v>
      </c>
      <c r="Y58" s="24">
        <f t="shared" si="19"/>
        <v>3.7668227245265085E-2</v>
      </c>
      <c r="Z58" s="24">
        <f t="shared" si="19"/>
        <v>3.5728346112603449E-2</v>
      </c>
      <c r="AA58" s="24">
        <f t="shared" si="18"/>
        <v>4.2154723644893588E-2</v>
      </c>
      <c r="AB58" s="24">
        <f>+NOA!Y31</f>
        <v>4.2156783640811657E-2</v>
      </c>
      <c r="AD58" s="24">
        <f t="shared" si="16"/>
        <v>0.53802398981427091</v>
      </c>
      <c r="AE58" s="24">
        <f t="shared" si="15"/>
        <v>0.53471344349241479</v>
      </c>
      <c r="AF58" s="24">
        <f t="shared" si="15"/>
        <v>0.53227800855064089</v>
      </c>
      <c r="AG58" s="24">
        <f t="shared" si="15"/>
        <v>0.53604064730650114</v>
      </c>
      <c r="AH58" s="24">
        <f t="shared" si="15"/>
        <v>0.52945391118092644</v>
      </c>
      <c r="AI58" s="24">
        <f t="shared" si="15"/>
        <v>0.52440560786409351</v>
      </c>
      <c r="AJ58" s="24">
        <f t="shared" si="15"/>
        <v>0.52358050344186768</v>
      </c>
      <c r="AK58" s="24">
        <f t="shared" si="15"/>
        <v>0.52055796485222428</v>
      </c>
      <c r="AL58" s="24">
        <f t="shared" si="15"/>
        <v>0.52483380654827783</v>
      </c>
      <c r="AM58" s="24">
        <f t="shared" si="15"/>
        <v>0.51642300922932449</v>
      </c>
      <c r="AN58" s="24">
        <f t="shared" si="15"/>
        <v>0.52911087946769175</v>
      </c>
      <c r="AO58" s="24">
        <f>+NOA!AV31</f>
        <v>0.52911727382463103</v>
      </c>
      <c r="AQ58" s="24">
        <f t="shared" si="13"/>
        <v>1.1785217818364613E-2</v>
      </c>
      <c r="AR58" s="24">
        <f t="shared" si="17"/>
        <v>2.1600980584946416E-2</v>
      </c>
      <c r="AT58" s="19">
        <f t="shared" si="10"/>
        <v>197.06780680271373</v>
      </c>
      <c r="AU58" s="19">
        <f t="shared" si="11"/>
        <v>196.8850492169806</v>
      </c>
      <c r="AV58" s="53">
        <f t="shared" si="14"/>
        <v>1.8275758573313983E-3</v>
      </c>
    </row>
    <row r="59" spans="4:48" x14ac:dyDescent="0.25">
      <c r="D59" s="38">
        <f>+NOA!A32</f>
        <v>43525</v>
      </c>
      <c r="E59" s="19" cm="1">
        <f t="array" ref="E59">+SUMPRODUCT($E$3:$P$3/100,NOA!$C32:$N32)/D$3*100</f>
        <v>206.85447305516917</v>
      </c>
      <c r="F59" s="19" cm="1">
        <f t="array" ref="F59">+SUMPRODUCT($E$4:$P$4/100,NOA!$C32:$N32)/D$4*100</f>
        <v>206.91770092810899</v>
      </c>
      <c r="G59" s="19" cm="1">
        <f t="array" ref="G59">+SUMPRODUCT($E$5:$P$5/100,NOA!$C32:$N32)/D$5*100</f>
        <v>207.25190748777376</v>
      </c>
      <c r="H59" s="19" cm="1">
        <f t="array" ref="H59">+SUMPRODUCT($E$6:$P$6/100,NOA!$C32:$N32)/D$6*100</f>
        <v>208.63244359594154</v>
      </c>
      <c r="I59" s="19" cm="1">
        <f t="array" ref="I59">+SUMPRODUCT($E$7:$P$7/100,NOA!$C32:$N32)/D$7*100</f>
        <v>207.81246918891361</v>
      </c>
      <c r="J59" s="19" cm="1">
        <f t="array" ref="J59">+SUMPRODUCT($E$8:$P$8/100,NOA!$C32:$N32)/D$8*100</f>
        <v>207.1967677821942</v>
      </c>
      <c r="K59" s="19" cm="1">
        <f t="array" ref="K59">+SUMPRODUCT($E$9:$P$9/100,NOA!$C32:$N32)/D$9*100</f>
        <v>206.86965594574764</v>
      </c>
      <c r="L59" s="19" cm="1">
        <f t="array" ref="L59">+SUMPRODUCT($E$10:$P$10/100,NOA!$C32:$N32)/D$10*100</f>
        <v>207.45314505878324</v>
      </c>
      <c r="M59" s="19" cm="1">
        <f t="array" ref="M59">+SUMPRODUCT($E$11:$P$11/100,NOA!$C32:$N32)/D$11*100</f>
        <v>207.97099458367666</v>
      </c>
      <c r="N59" s="19" cm="1">
        <f t="array" ref="N59">+SUMPRODUCT($E$12:$P$12/100,NOA!$C32:$N32)/D$12*100</f>
        <v>205.82158036607018</v>
      </c>
      <c r="O59" s="19" cm="1">
        <f t="array" ref="O59">+SUMPRODUCT(_xlfn.ANCHORARRAY($E$30)/100,$E59:$N59)/$D$14*100</f>
        <v>207.25839293999999</v>
      </c>
      <c r="Q59" s="24">
        <f t="shared" si="19"/>
        <v>4.9661415587036739E-2</v>
      </c>
      <c r="R59" s="24">
        <f t="shared" si="19"/>
        <v>4.8881961291401765E-2</v>
      </c>
      <c r="S59" s="24">
        <f t="shared" si="19"/>
        <v>4.8340576308302241E-2</v>
      </c>
      <c r="T59" s="24">
        <f t="shared" si="19"/>
        <v>4.9343587511649467E-2</v>
      </c>
      <c r="U59" s="24">
        <f t="shared" si="19"/>
        <v>5.0118704132888992E-2</v>
      </c>
      <c r="V59" s="24">
        <f t="shared" si="19"/>
        <v>4.9554055127941421E-2</v>
      </c>
      <c r="W59" s="24">
        <f t="shared" si="19"/>
        <v>4.9424679663026438E-2</v>
      </c>
      <c r="X59" s="24">
        <f t="shared" si="19"/>
        <v>4.9083606457527962E-2</v>
      </c>
      <c r="Y59" s="24">
        <f t="shared" si="19"/>
        <v>4.7053372682078987E-2</v>
      </c>
      <c r="Z59" s="24">
        <f t="shared" si="19"/>
        <v>4.538958739950294E-2</v>
      </c>
      <c r="AA59" s="24">
        <f t="shared" si="18"/>
        <v>4.879772223451595E-2</v>
      </c>
      <c r="AB59" s="24">
        <f>+NOA!Y32</f>
        <v>4.8798433333164803E-2</v>
      </c>
      <c r="AD59" s="24">
        <f t="shared" si="16"/>
        <v>0.56816419668839924</v>
      </c>
      <c r="AE59" s="24">
        <f t="shared" si="15"/>
        <v>0.56380220703673034</v>
      </c>
      <c r="AF59" s="24">
        <f t="shared" si="15"/>
        <v>0.56024357660972823</v>
      </c>
      <c r="AG59" s="24">
        <f t="shared" si="15"/>
        <v>0.56341540949519642</v>
      </c>
      <c r="AH59" s="24">
        <f t="shared" si="15"/>
        <v>0.55631396515807086</v>
      </c>
      <c r="AI59" s="24">
        <f t="shared" si="15"/>
        <v>0.55097330667444977</v>
      </c>
      <c r="AJ59" s="24">
        <f t="shared" si="15"/>
        <v>0.54817782184462405</v>
      </c>
      <c r="AK59" s="24">
        <f t="shared" si="15"/>
        <v>0.54442786881597249</v>
      </c>
      <c r="AL59" s="24">
        <f t="shared" si="15"/>
        <v>0.54645558418482931</v>
      </c>
      <c r="AM59" s="24">
        <f t="shared" si="15"/>
        <v>0.53622571280122977</v>
      </c>
      <c r="AN59" s="24">
        <f t="shared" si="15"/>
        <v>0.55544347818541406</v>
      </c>
      <c r="AO59" s="24">
        <f>+NOA!AV32</f>
        <v>0.55544848703170047</v>
      </c>
      <c r="AQ59" s="24">
        <f t="shared" si="13"/>
        <v>4.2718281875337993E-3</v>
      </c>
      <c r="AR59" s="24">
        <f t="shared" si="17"/>
        <v>3.1938483887169467E-2</v>
      </c>
      <c r="AT59" s="19">
        <f t="shared" si="10"/>
        <v>206.85447305516917</v>
      </c>
      <c r="AU59" s="19">
        <f t="shared" si="11"/>
        <v>205.82158036607018</v>
      </c>
      <c r="AV59" s="53">
        <f t="shared" si="14"/>
        <v>1.0328926890990076E-2</v>
      </c>
    </row>
    <row r="60" spans="4:48" x14ac:dyDescent="0.25">
      <c r="D60" s="38">
        <f>+NOA!A33</f>
        <v>43556</v>
      </c>
      <c r="E60" s="19" cm="1">
        <f t="array" ref="E60">+SUMPRODUCT($E$3:$P$3/100,NOA!$C33:$N33)/D$3*100</f>
        <v>213.89152102289285</v>
      </c>
      <c r="F60" s="19" cm="1">
        <f t="array" ref="F60">+SUMPRODUCT($E$4:$P$4/100,NOA!$C33:$N33)/D$4*100</f>
        <v>214.12389150471233</v>
      </c>
      <c r="G60" s="19" cm="1">
        <f t="array" ref="G60">+SUMPRODUCT($E$5:$P$5/100,NOA!$C33:$N33)/D$5*100</f>
        <v>214.54601503693334</v>
      </c>
      <c r="H60" s="19" cm="1">
        <f t="array" ref="H60">+SUMPRODUCT($E$6:$P$6/100,NOA!$C33:$N33)/D$6*100</f>
        <v>216.11312251969599</v>
      </c>
      <c r="I60" s="19" cm="1">
        <f t="array" ref="I60">+SUMPRODUCT($E$7:$P$7/100,NOA!$C33:$N33)/D$7*100</f>
        <v>215.29830040238886</v>
      </c>
      <c r="J60" s="19" cm="1">
        <f t="array" ref="J60">+SUMPRODUCT($E$8:$P$8/100,NOA!$C33:$N33)/D$8*100</f>
        <v>214.73688798201746</v>
      </c>
      <c r="K60" s="19" cm="1">
        <f t="array" ref="K60">+SUMPRODUCT($E$9:$P$9/100,NOA!$C33:$N33)/D$9*100</f>
        <v>214.61451086115994</v>
      </c>
      <c r="L60" s="19" cm="1">
        <f t="array" ref="L60">+SUMPRODUCT($E$10:$P$10/100,NOA!$C33:$N33)/D$10*100</f>
        <v>215.2938302120551</v>
      </c>
      <c r="M60" s="19" cm="1">
        <f t="array" ref="M60">+SUMPRODUCT($E$11:$P$11/100,NOA!$C33:$N33)/D$11*100</f>
        <v>215.99829538531949</v>
      </c>
      <c r="N60" s="19" cm="1">
        <f t="array" ref="N60">+SUMPRODUCT($E$12:$P$12/100,NOA!$C33:$N33)/D$12*100</f>
        <v>213.93120587745855</v>
      </c>
      <c r="O60" s="19" cm="1">
        <f t="array" ref="O60">+SUMPRODUCT(_xlfn.ANCHORARRAY($E$30)/100,$E60:$N60)/$D$14*100</f>
        <v>214.77102652000002</v>
      </c>
      <c r="Q60" s="24">
        <f t="shared" si="19"/>
        <v>3.4019317367369073E-2</v>
      </c>
      <c r="R60" s="24">
        <f t="shared" si="19"/>
        <v>3.4826361129476568E-2</v>
      </c>
      <c r="S60" s="24">
        <f t="shared" si="19"/>
        <v>3.5194404903558629E-2</v>
      </c>
      <c r="T60" s="24">
        <f t="shared" si="19"/>
        <v>3.5855779642030683E-2</v>
      </c>
      <c r="U60" s="24">
        <f t="shared" si="19"/>
        <v>3.6022050277792594E-2</v>
      </c>
      <c r="V60" s="24">
        <f t="shared" si="19"/>
        <v>3.6391109188293136E-2</v>
      </c>
      <c r="W60" s="24">
        <f t="shared" si="19"/>
        <v>3.7438332267751395E-2</v>
      </c>
      <c r="X60" s="24">
        <f t="shared" si="19"/>
        <v>3.779496884007294E-2</v>
      </c>
      <c r="Y60" s="24">
        <f t="shared" si="19"/>
        <v>3.8598174796981466E-2</v>
      </c>
      <c r="Z60" s="24">
        <f t="shared" si="19"/>
        <v>3.9401240127321602E-2</v>
      </c>
      <c r="AA60" s="24">
        <f t="shared" si="18"/>
        <v>3.6247668784032738E-2</v>
      </c>
      <c r="AB60" s="24">
        <f>+NOA!Y33</f>
        <v>3.6248120721565691E-2</v>
      </c>
      <c r="AD60" s="24">
        <f t="shared" si="16"/>
        <v>0.58017228480656846</v>
      </c>
      <c r="AE60" s="24">
        <f t="shared" si="16"/>
        <v>0.57530670406932316</v>
      </c>
      <c r="AF60" s="24">
        <f t="shared" si="16"/>
        <v>0.57143947920584437</v>
      </c>
      <c r="AG60" s="24">
        <f t="shared" si="16"/>
        <v>0.57532972164405183</v>
      </c>
      <c r="AH60" s="24">
        <f t="shared" si="16"/>
        <v>0.56868271285313976</v>
      </c>
      <c r="AI60" s="24">
        <f t="shared" si="16"/>
        <v>0.56270543591735578</v>
      </c>
      <c r="AJ60" s="24">
        <f t="shared" si="16"/>
        <v>0.56120538906104001</v>
      </c>
      <c r="AK60" s="24">
        <f t="shared" si="16"/>
        <v>0.55634922526991137</v>
      </c>
      <c r="AL60" s="24">
        <f t="shared" si="16"/>
        <v>0.55866890940023528</v>
      </c>
      <c r="AM60" s="24">
        <f t="shared" si="16"/>
        <v>0.5492022506208718</v>
      </c>
      <c r="AN60" s="24">
        <f t="shared" si="16"/>
        <v>0.56744847416512156</v>
      </c>
      <c r="AO60" s="24">
        <f>+NOA!AV33</f>
        <v>0.56745304534722907</v>
      </c>
      <c r="AQ60" s="24">
        <f t="shared" si="13"/>
        <v>-5.3819227599525288E-3</v>
      </c>
      <c r="AR60" s="24">
        <f t="shared" si="17"/>
        <v>3.097003418569666E-2</v>
      </c>
      <c r="AT60" s="19">
        <f t="shared" si="10"/>
        <v>213.89152102289285</v>
      </c>
      <c r="AU60" s="19">
        <f t="shared" si="11"/>
        <v>213.93120587745855</v>
      </c>
      <c r="AV60" s="53">
        <f t="shared" si="14"/>
        <v>-3.9684854565713579E-4</v>
      </c>
    </row>
    <row r="61" spans="4:48" x14ac:dyDescent="0.25">
      <c r="D61" s="38">
        <f>+NOA!A34</f>
        <v>43586</v>
      </c>
      <c r="E61" s="19" cm="1">
        <f t="array" ref="E61">+SUMPRODUCT($E$3:$P$3/100,NOA!$C34:$N34)/D$3*100</f>
        <v>221.57949634629821</v>
      </c>
      <c r="F61" s="19" cm="1">
        <f t="array" ref="F61">+SUMPRODUCT($E$4:$P$4/100,NOA!$C34:$N34)/D$4*100</f>
        <v>222.08724574548154</v>
      </c>
      <c r="G61" s="19" cm="1">
        <f t="array" ref="G61">+SUMPRODUCT($E$5:$P$5/100,NOA!$C34:$N34)/D$5*100</f>
        <v>222.71391433022706</v>
      </c>
      <c r="H61" s="19" cm="1">
        <f t="array" ref="H61">+SUMPRODUCT($E$6:$P$6/100,NOA!$C34:$N34)/D$6*100</f>
        <v>224.45758193919892</v>
      </c>
      <c r="I61" s="19" cm="1">
        <f t="array" ref="I61">+SUMPRODUCT($E$7:$P$7/100,NOA!$C34:$N34)/D$7*100</f>
        <v>223.51285713409627</v>
      </c>
      <c r="J61" s="19" cm="1">
        <f t="array" ref="J61">+SUMPRODUCT($E$8:$P$8/100,NOA!$C34:$N34)/D$8*100</f>
        <v>223.09131907073012</v>
      </c>
      <c r="K61" s="19" cm="1">
        <f t="array" ref="K61">+SUMPRODUCT($E$9:$P$9/100,NOA!$C34:$N34)/D$9*100</f>
        <v>223.01128854699351</v>
      </c>
      <c r="L61" s="19" cm="1">
        <f t="array" ref="L61">+SUMPRODUCT($E$10:$P$10/100,NOA!$C34:$N34)/D$10*100</f>
        <v>224.07479238313798</v>
      </c>
      <c r="M61" s="19" cm="1">
        <f t="array" ref="M61">+SUMPRODUCT($E$11:$P$11/100,NOA!$C34:$N34)/D$11*100</f>
        <v>225.09908352997482</v>
      </c>
      <c r="N61" s="19" cm="1">
        <f t="array" ref="N61">+SUMPRODUCT($E$12:$P$12/100,NOA!$C34:$N34)/D$12*100</f>
        <v>222.93570397624606</v>
      </c>
      <c r="O61" s="19" cm="1">
        <f t="array" ref="O61">+SUMPRODUCT(_xlfn.ANCHORARRAY($E$30)/100,$E61:$N61)/$D$14*100</f>
        <v>223.09340435000001</v>
      </c>
      <c r="Q61" s="24">
        <f t="shared" si="19"/>
        <v>3.5943338411168257E-2</v>
      </c>
      <c r="R61" s="24">
        <f t="shared" si="19"/>
        <v>3.7190404979137837E-2</v>
      </c>
      <c r="S61" s="24">
        <f t="shared" si="19"/>
        <v>3.807061758703667E-2</v>
      </c>
      <c r="T61" s="24">
        <f t="shared" si="19"/>
        <v>3.8611535117412554E-2</v>
      </c>
      <c r="U61" s="24">
        <f t="shared" si="19"/>
        <v>3.8154303663124667E-2</v>
      </c>
      <c r="V61" s="24">
        <f t="shared" si="19"/>
        <v>3.8905430581690714E-2</v>
      </c>
      <c r="W61" s="24">
        <f t="shared" si="19"/>
        <v>3.9124929866767744E-2</v>
      </c>
      <c r="X61" s="24">
        <f t="shared" si="19"/>
        <v>4.0785944318209255E-2</v>
      </c>
      <c r="Y61" s="24">
        <f t="shared" si="19"/>
        <v>4.2133610954755207E-2</v>
      </c>
      <c r="Z61" s="24">
        <f t="shared" si="19"/>
        <v>4.209062470271574E-2</v>
      </c>
      <c r="AA61" s="24">
        <f t="shared" si="18"/>
        <v>3.8750002571808606E-2</v>
      </c>
      <c r="AB61" s="24">
        <f>+NOA!Y34</f>
        <v>3.8750644866305528E-2</v>
      </c>
      <c r="AD61" s="24">
        <f t="shared" ref="AD61:AN76" si="20">+E61/E49-1</f>
        <v>0.59829683547543411</v>
      </c>
      <c r="AE61" s="24">
        <f t="shared" si="20"/>
        <v>0.5956266556537877</v>
      </c>
      <c r="AF61" s="24">
        <f t="shared" si="20"/>
        <v>0.59387909194666499</v>
      </c>
      <c r="AG61" s="24">
        <f t="shared" si="20"/>
        <v>0.59876665996719991</v>
      </c>
      <c r="AH61" s="24">
        <f t="shared" si="20"/>
        <v>0.59194846192595185</v>
      </c>
      <c r="AI61" s="24">
        <f t="shared" si="20"/>
        <v>0.58716366087736338</v>
      </c>
      <c r="AJ61" s="24">
        <f t="shared" si="20"/>
        <v>0.58640226891256475</v>
      </c>
      <c r="AK61" s="24">
        <f t="shared" si="20"/>
        <v>0.58476162788562314</v>
      </c>
      <c r="AL61" s="24">
        <f t="shared" si="20"/>
        <v>0.58969271488663977</v>
      </c>
      <c r="AM61" s="24">
        <f t="shared" si="20"/>
        <v>0.58060972098766084</v>
      </c>
      <c r="AN61" s="24">
        <f t="shared" si="20"/>
        <v>0.59151357784179237</v>
      </c>
      <c r="AO61" s="24">
        <f>+NOA!AV34</f>
        <v>0.59151792720683694</v>
      </c>
      <c r="AQ61" s="24">
        <f t="shared" si="13"/>
        <v>-6.1472862915474824E-3</v>
      </c>
      <c r="AR61" s="24">
        <f t="shared" si="17"/>
        <v>1.768711448777327E-2</v>
      </c>
      <c r="AT61" s="19">
        <f t="shared" si="10"/>
        <v>221.57949634629821</v>
      </c>
      <c r="AU61" s="19">
        <f t="shared" si="11"/>
        <v>222.93570397624606</v>
      </c>
      <c r="AV61" s="53">
        <f t="shared" si="14"/>
        <v>-1.3562076299478587E-2</v>
      </c>
    </row>
    <row r="62" spans="4:48" x14ac:dyDescent="0.25">
      <c r="D62" s="38">
        <f>+NOA!A35</f>
        <v>43617</v>
      </c>
      <c r="E62" s="19" cm="1">
        <f t="array" ref="E62">+SUMPRODUCT($E$3:$P$3/100,NOA!$C35:$N35)/D$3*100</f>
        <v>227.66790029045598</v>
      </c>
      <c r="F62" s="19" cm="1">
        <f t="array" ref="F62">+SUMPRODUCT($E$4:$P$4/100,NOA!$C35:$N35)/D$4*100</f>
        <v>228.20921590946796</v>
      </c>
      <c r="G62" s="19" cm="1">
        <f t="array" ref="G62">+SUMPRODUCT($E$5:$P$5/100,NOA!$C35:$N35)/D$5*100</f>
        <v>228.9530108972431</v>
      </c>
      <c r="H62" s="19" cm="1">
        <f t="array" ref="H62">+SUMPRODUCT($E$6:$P$6/100,NOA!$C35:$N35)/D$6*100</f>
        <v>230.67838674498432</v>
      </c>
      <c r="I62" s="19" cm="1">
        <f t="array" ref="I62">+SUMPRODUCT($E$7:$P$7/100,NOA!$C35:$N35)/D$7*100</f>
        <v>229.79873300834774</v>
      </c>
      <c r="J62" s="19" cm="1">
        <f t="array" ref="J62">+SUMPRODUCT($E$8:$P$8/100,NOA!$C35:$N35)/D$8*100</f>
        <v>229.50786950513532</v>
      </c>
      <c r="K62" s="19" cm="1">
        <f t="array" ref="K62">+SUMPRODUCT($E$9:$P$9/100,NOA!$C35:$N35)/D$9*100</f>
        <v>229.4999762220946</v>
      </c>
      <c r="L62" s="19" cm="1">
        <f t="array" ref="L62">+SUMPRODUCT($E$10:$P$10/100,NOA!$C35:$N35)/D$10*100</f>
        <v>230.5214748914517</v>
      </c>
      <c r="M62" s="19" cm="1">
        <f t="array" ref="M62">+SUMPRODUCT($E$11:$P$11/100,NOA!$C35:$N35)/D$11*100</f>
        <v>231.51165251801382</v>
      </c>
      <c r="N62" s="19" cm="1">
        <f t="array" ref="N62">+SUMPRODUCT($E$12:$P$12/100,NOA!$C35:$N35)/D$12*100</f>
        <v>229.45986563001006</v>
      </c>
      <c r="O62" s="19" cm="1">
        <f t="array" ref="O62">+SUMPRODUCT(_xlfn.ANCHORARRAY($E$30)/100,$E62:$N62)/$D$14*100</f>
        <v>229.39338092000003</v>
      </c>
      <c r="Q62" s="24">
        <f t="shared" si="19"/>
        <v>2.747728939072247E-2</v>
      </c>
      <c r="R62" s="24">
        <f t="shared" si="19"/>
        <v>2.7565608927413887E-2</v>
      </c>
      <c r="S62" s="24">
        <f t="shared" si="19"/>
        <v>2.8013950478931848E-2</v>
      </c>
      <c r="T62" s="24">
        <f t="shared" si="19"/>
        <v>2.7714834812176292E-2</v>
      </c>
      <c r="U62" s="24">
        <f t="shared" si="19"/>
        <v>2.8123106450562041E-2</v>
      </c>
      <c r="V62" s="24">
        <f t="shared" si="19"/>
        <v>2.8761990655364222E-2</v>
      </c>
      <c r="W62" s="24">
        <f t="shared" si="19"/>
        <v>2.9095781282541644E-2</v>
      </c>
      <c r="X62" s="24">
        <f t="shared" si="19"/>
        <v>2.87702264040961E-2</v>
      </c>
      <c r="Y62" s="24">
        <f t="shared" si="19"/>
        <v>2.8487761422560709E-2</v>
      </c>
      <c r="Z62" s="24">
        <f t="shared" si="19"/>
        <v>2.9264767990950125E-2</v>
      </c>
      <c r="AA62" s="24">
        <f t="shared" si="18"/>
        <v>2.8239187923800202E-2</v>
      </c>
      <c r="AB62" s="24">
        <f>+NOA!Y35</f>
        <v>2.8238989707560558E-2</v>
      </c>
      <c r="AD62" s="24">
        <f t="shared" si="20"/>
        <v>0.58385751539062958</v>
      </c>
      <c r="AE62" s="24">
        <f t="shared" si="20"/>
        <v>0.58274162033732835</v>
      </c>
      <c r="AF62" s="24">
        <f t="shared" si="20"/>
        <v>0.58322430555579996</v>
      </c>
      <c r="AG62" s="24">
        <f t="shared" si="20"/>
        <v>0.58724757348850765</v>
      </c>
      <c r="AH62" s="24">
        <f t="shared" si="20"/>
        <v>0.58286546257575855</v>
      </c>
      <c r="AI62" s="24">
        <f t="shared" si="20"/>
        <v>0.58074740747017017</v>
      </c>
      <c r="AJ62" s="24">
        <f t="shared" si="20"/>
        <v>0.58123189772445327</v>
      </c>
      <c r="AK62" s="24">
        <f t="shared" si="20"/>
        <v>0.58022060365662242</v>
      </c>
      <c r="AL62" s="24">
        <f t="shared" si="20"/>
        <v>0.58434915621274786</v>
      </c>
      <c r="AM62" s="24">
        <f t="shared" si="20"/>
        <v>0.57844124150115261</v>
      </c>
      <c r="AN62" s="24">
        <f t="shared" si="20"/>
        <v>0.58264245809807291</v>
      </c>
      <c r="AO62" s="24">
        <f>+NOA!AV35</f>
        <v>0.5826468632109969</v>
      </c>
      <c r="AQ62" s="24">
        <f t="shared" si="13"/>
        <v>-1.7874786002276544E-3</v>
      </c>
      <c r="AR62" s="24">
        <f t="shared" si="17"/>
        <v>5.4162738894769635E-3</v>
      </c>
      <c r="AT62" s="19">
        <f t="shared" si="10"/>
        <v>227.66790029045598</v>
      </c>
      <c r="AU62" s="19">
        <f t="shared" si="11"/>
        <v>229.45986563001006</v>
      </c>
      <c r="AV62" s="53">
        <f t="shared" si="14"/>
        <v>-1.7919653395540802E-2</v>
      </c>
    </row>
    <row r="63" spans="4:48" x14ac:dyDescent="0.25">
      <c r="D63" s="38">
        <f>+NOA!A36</f>
        <v>43647</v>
      </c>
      <c r="E63" s="19" cm="1">
        <f t="array" ref="E63">+SUMPRODUCT($E$3:$P$3/100,NOA!$C36:$N36)/D$3*100</f>
        <v>231.7808202299083</v>
      </c>
      <c r="F63" s="19" cm="1">
        <f t="array" ref="F63">+SUMPRODUCT($E$4:$P$4/100,NOA!$C36:$N36)/D$4*100</f>
        <v>232.40654418326545</v>
      </c>
      <c r="G63" s="19" cm="1">
        <f t="array" ref="G63">+SUMPRODUCT($E$5:$P$5/100,NOA!$C36:$N36)/D$5*100</f>
        <v>233.3041841460365</v>
      </c>
      <c r="H63" s="19" cm="1">
        <f t="array" ref="H63">+SUMPRODUCT($E$6:$P$6/100,NOA!$C36:$N36)/D$6*100</f>
        <v>235.20321654262392</v>
      </c>
      <c r="I63" s="19" cm="1">
        <f t="array" ref="I63">+SUMPRODUCT($E$7:$P$7/100,NOA!$C36:$N36)/D$7*100</f>
        <v>234.44324206184183</v>
      </c>
      <c r="J63" s="19" cm="1">
        <f t="array" ref="J63">+SUMPRODUCT($E$8:$P$8/100,NOA!$C36:$N36)/D$8*100</f>
        <v>234.12455080558314</v>
      </c>
      <c r="K63" s="19" cm="1">
        <f t="array" ref="K63">+SUMPRODUCT($E$9:$P$9/100,NOA!$C36:$N36)/D$9*100</f>
        <v>234.22812989551863</v>
      </c>
      <c r="L63" s="19" cm="1">
        <f t="array" ref="L63">+SUMPRODUCT($E$10:$P$10/100,NOA!$C36:$N36)/D$10*100</f>
        <v>235.36644625999759</v>
      </c>
      <c r="M63" s="19" cm="1">
        <f t="array" ref="M63">+SUMPRODUCT($E$11:$P$11/100,NOA!$C36:$N36)/D$11*100</f>
        <v>236.4258222146232</v>
      </c>
      <c r="N63" s="19" cm="1">
        <f t="array" ref="N63">+SUMPRODUCT($E$12:$P$12/100,NOA!$C36:$N36)/D$12*100</f>
        <v>234.45724009085609</v>
      </c>
      <c r="O63" s="19" cm="1">
        <f t="array" ref="O63">+SUMPRODUCT(_xlfn.ANCHORARRAY($E$30)/100,$E63:$N63)/$D$14*100</f>
        <v>233.92990280000001</v>
      </c>
      <c r="Q63" s="24">
        <f t="shared" si="19"/>
        <v>1.8065436252564071E-2</v>
      </c>
      <c r="R63" s="24">
        <f t="shared" si="19"/>
        <v>1.8392457364485137E-2</v>
      </c>
      <c r="S63" s="24">
        <f t="shared" si="19"/>
        <v>1.900465615953939E-2</v>
      </c>
      <c r="T63" s="24">
        <f t="shared" si="19"/>
        <v>1.961531750541412E-2</v>
      </c>
      <c r="U63" s="24">
        <f t="shared" si="19"/>
        <v>2.0211203920455834E-2</v>
      </c>
      <c r="V63" s="24">
        <f t="shared" si="19"/>
        <v>2.0115568631273062E-2</v>
      </c>
      <c r="W63" s="24">
        <f t="shared" si="19"/>
        <v>2.0601978925036679E-2</v>
      </c>
      <c r="X63" s="24">
        <f t="shared" si="19"/>
        <v>2.101744043945275E-2</v>
      </c>
      <c r="Y63" s="24">
        <f t="shared" si="19"/>
        <v>2.1226446458141091E-2</v>
      </c>
      <c r="Z63" s="24">
        <f t="shared" si="19"/>
        <v>2.1778860748153717E-2</v>
      </c>
      <c r="AA63" s="24">
        <f t="shared" si="18"/>
        <v>1.9776167306161607E-2</v>
      </c>
      <c r="AB63" s="24">
        <f>+NOA!Y36</f>
        <v>1.9774555593432774E-2</v>
      </c>
      <c r="AD63" s="24">
        <f t="shared" si="20"/>
        <v>0.55817228736540825</v>
      </c>
      <c r="AE63" s="24">
        <f t="shared" si="20"/>
        <v>0.55810575461124956</v>
      </c>
      <c r="AF63" s="24">
        <f t="shared" si="20"/>
        <v>0.5596422399965193</v>
      </c>
      <c r="AG63" s="24">
        <f t="shared" si="20"/>
        <v>0.56407898591157823</v>
      </c>
      <c r="AH63" s="24">
        <f t="shared" si="20"/>
        <v>0.5611672201740403</v>
      </c>
      <c r="AI63" s="24">
        <f t="shared" si="20"/>
        <v>0.55999623380989139</v>
      </c>
      <c r="AJ63" s="24">
        <f t="shared" si="20"/>
        <v>0.56133656452678293</v>
      </c>
      <c r="AK63" s="24">
        <f t="shared" si="20"/>
        <v>0.56089776033393046</v>
      </c>
      <c r="AL63" s="24">
        <f t="shared" si="20"/>
        <v>0.56446912095679247</v>
      </c>
      <c r="AM63" s="24">
        <f t="shared" si="20"/>
        <v>0.5599860629390998</v>
      </c>
      <c r="AN63" s="24">
        <f t="shared" si="20"/>
        <v>0.56051295223436748</v>
      </c>
      <c r="AO63" s="24">
        <f>+NOA!AV36</f>
        <v>0.56051834942557566</v>
      </c>
      <c r="AQ63" s="24">
        <f t="shared" si="13"/>
        <v>-3.7134244955896456E-3</v>
      </c>
      <c r="AR63" s="24">
        <f t="shared" si="17"/>
        <v>-1.8137755736915562E-3</v>
      </c>
      <c r="AT63" s="19">
        <f t="shared" si="10"/>
        <v>231.7808202299083</v>
      </c>
      <c r="AU63" s="19">
        <f t="shared" si="11"/>
        <v>234.45724009085609</v>
      </c>
      <c r="AV63" s="53">
        <f t="shared" si="14"/>
        <v>-2.6764198609477763E-2</v>
      </c>
    </row>
    <row r="64" spans="4:48" x14ac:dyDescent="0.25">
      <c r="D64" s="38">
        <f>+NOA!A37</f>
        <v>43678</v>
      </c>
      <c r="E64" s="19" cm="1">
        <f t="array" ref="E64">+SUMPRODUCT($E$3:$P$3/100,NOA!$C37:$N37)/D$3*100</f>
        <v>241.8718365751165</v>
      </c>
      <c r="F64" s="19" cm="1">
        <f t="array" ref="F64">+SUMPRODUCT($E$4:$P$4/100,NOA!$C37:$N37)/D$4*100</f>
        <v>242.26476506070929</v>
      </c>
      <c r="G64" s="19" cm="1">
        <f t="array" ref="G64">+SUMPRODUCT($E$5:$P$5/100,NOA!$C37:$N37)/D$5*100</f>
        <v>243.09227848855807</v>
      </c>
      <c r="H64" s="19" cm="1">
        <f t="array" ref="H64">+SUMPRODUCT($E$6:$P$6/100,NOA!$C37:$N37)/D$6*100</f>
        <v>244.92691592354893</v>
      </c>
      <c r="I64" s="19" cm="1">
        <f t="array" ref="I64">+SUMPRODUCT($E$7:$P$7/100,NOA!$C37:$N37)/D$7*100</f>
        <v>244.09091697017323</v>
      </c>
      <c r="J64" s="19" cm="1">
        <f t="array" ref="J64">+SUMPRODUCT($E$8:$P$8/100,NOA!$C37:$N37)/D$8*100</f>
        <v>243.69519874649001</v>
      </c>
      <c r="K64" s="19" cm="1">
        <f t="array" ref="K64">+SUMPRODUCT($E$9:$P$9/100,NOA!$C37:$N37)/D$9*100</f>
        <v>243.87899023391282</v>
      </c>
      <c r="L64" s="19" cm="1">
        <f t="array" ref="L64">+SUMPRODUCT($E$10:$P$10/100,NOA!$C37:$N37)/D$10*100</f>
        <v>244.76352504416877</v>
      </c>
      <c r="M64" s="19" cm="1">
        <f t="array" ref="M64">+SUMPRODUCT($E$11:$P$11/100,NOA!$C37:$N37)/D$11*100</f>
        <v>245.92497367160894</v>
      </c>
      <c r="N64" s="19" cm="1">
        <f t="array" ref="N64">+SUMPRODUCT($E$12:$P$12/100,NOA!$C37:$N37)/D$12*100</f>
        <v>243.88858447599264</v>
      </c>
      <c r="O64" s="19" cm="1">
        <f t="array" ref="O64">+SUMPRODUCT(_xlfn.ANCHORARRAY($E$30)/100,$E64:$N64)/$D$14*100</f>
        <v>243.63253412999998</v>
      </c>
      <c r="Q64" s="24">
        <f t="shared" si="19"/>
        <v>4.3536891168124647E-2</v>
      </c>
      <c r="R64" s="24">
        <f t="shared" si="19"/>
        <v>4.2418000371237774E-2</v>
      </c>
      <c r="S64" s="24">
        <f t="shared" si="19"/>
        <v>4.1954216887917894E-2</v>
      </c>
      <c r="T64" s="24">
        <f t="shared" si="19"/>
        <v>4.1341693892876119E-2</v>
      </c>
      <c r="U64" s="24">
        <f t="shared" si="19"/>
        <v>4.1151431039272657E-2</v>
      </c>
      <c r="V64" s="24">
        <f t="shared" si="19"/>
        <v>4.0878446570322913E-2</v>
      </c>
      <c r="W64" s="24">
        <f t="shared" si="19"/>
        <v>4.1202823686032453E-2</v>
      </c>
      <c r="X64" s="24">
        <f t="shared" si="19"/>
        <v>3.9925311927387908E-2</v>
      </c>
      <c r="Y64" s="24">
        <f t="shared" si="19"/>
        <v>4.0178147073810733E-2</v>
      </c>
      <c r="Z64" s="24">
        <f t="shared" si="19"/>
        <v>4.0226287665425797E-2</v>
      </c>
      <c r="AA64" s="24">
        <f t="shared" si="18"/>
        <v>4.1476661229989498E-2</v>
      </c>
      <c r="AB64" s="24">
        <f>+NOA!Y37</f>
        <v>4.1477010413282667E-2</v>
      </c>
      <c r="AD64" s="24">
        <f t="shared" si="20"/>
        <v>0.56153152005021156</v>
      </c>
      <c r="AE64" s="24">
        <f t="shared" si="20"/>
        <v>0.56038062732237415</v>
      </c>
      <c r="AF64" s="24">
        <f t="shared" si="20"/>
        <v>0.56173284913085597</v>
      </c>
      <c r="AG64" s="24">
        <f t="shared" si="20"/>
        <v>0.56441342613513568</v>
      </c>
      <c r="AH64" s="24">
        <f t="shared" si="20"/>
        <v>0.56321042537627308</v>
      </c>
      <c r="AI64" s="24">
        <f t="shared" si="20"/>
        <v>0.56275307348305392</v>
      </c>
      <c r="AJ64" s="24">
        <f t="shared" si="20"/>
        <v>0.56539431148725505</v>
      </c>
      <c r="AK64" s="24">
        <f t="shared" si="20"/>
        <v>0.56336121099178227</v>
      </c>
      <c r="AL64" s="24">
        <f t="shared" si="20"/>
        <v>0.56646961655012662</v>
      </c>
      <c r="AM64" s="24">
        <f t="shared" si="20"/>
        <v>0.56486424912545363</v>
      </c>
      <c r="AN64" s="24">
        <f t="shared" si="20"/>
        <v>0.56310265280566574</v>
      </c>
      <c r="AO64" s="24">
        <f>+NOA!AV37</f>
        <v>0.56310520774588912</v>
      </c>
      <c r="AQ64" s="24">
        <f t="shared" si="13"/>
        <v>3.3106035026988501E-3</v>
      </c>
      <c r="AR64" s="24">
        <f t="shared" si="17"/>
        <v>-3.3327290752420691E-3</v>
      </c>
      <c r="AT64" s="19">
        <f t="shared" si="10"/>
        <v>241.8718365751165</v>
      </c>
      <c r="AU64" s="19">
        <f t="shared" si="11"/>
        <v>243.88858447599264</v>
      </c>
      <c r="AV64" s="53">
        <f t="shared" si="14"/>
        <v>-2.0167479008761369E-2</v>
      </c>
    </row>
    <row r="65" spans="4:48" x14ac:dyDescent="0.25">
      <c r="D65" s="38">
        <f>+NOA!A38</f>
        <v>43709</v>
      </c>
      <c r="E65" s="19" cm="1">
        <f t="array" ref="E65">+SUMPRODUCT($E$3:$P$3/100,NOA!$C38:$N38)/D$3*100</f>
        <v>256.04705489870554</v>
      </c>
      <c r="F65" s="19" cm="1">
        <f t="array" ref="F65">+SUMPRODUCT($E$4:$P$4/100,NOA!$C38:$N38)/D$4*100</f>
        <v>256.42320267642071</v>
      </c>
      <c r="G65" s="19" cm="1">
        <f t="array" ref="G65">+SUMPRODUCT($E$5:$P$5/100,NOA!$C38:$N38)/D$5*100</f>
        <v>257.21228872361854</v>
      </c>
      <c r="H65" s="19" cm="1">
        <f t="array" ref="H65">+SUMPRODUCT($E$6:$P$6/100,NOA!$C38:$N38)/D$6*100</f>
        <v>259.03714562428604</v>
      </c>
      <c r="I65" s="19" cm="1">
        <f t="array" ref="I65">+SUMPRODUCT($E$7:$P$7/100,NOA!$C38:$N38)/D$7*100</f>
        <v>258.32361817462737</v>
      </c>
      <c r="J65" s="19" cm="1">
        <f t="array" ref="J65">+SUMPRODUCT($E$8:$P$8/100,NOA!$C38:$N38)/D$8*100</f>
        <v>257.99932995837327</v>
      </c>
      <c r="K65" s="19" cm="1">
        <f t="array" ref="K65">+SUMPRODUCT($E$9:$P$9/100,NOA!$C38:$N38)/D$9*100</f>
        <v>258.34626709724097</v>
      </c>
      <c r="L65" s="19" cm="1">
        <f t="array" ref="L65">+SUMPRODUCT($E$10:$P$10/100,NOA!$C38:$N38)/D$10*100</f>
        <v>258.89725259295966</v>
      </c>
      <c r="M65" s="19" cm="1">
        <f t="array" ref="M65">+SUMPRODUCT($E$11:$P$11/100,NOA!$C38:$N38)/D$11*100</f>
        <v>259.96311714276777</v>
      </c>
      <c r="N65" s="19" cm="1">
        <f t="array" ref="N65">+SUMPRODUCT($E$12:$P$12/100,NOA!$C38:$N38)/D$12*100</f>
        <v>258.15333721414231</v>
      </c>
      <c r="O65" s="19" cm="1">
        <f t="array" ref="O65">+SUMPRODUCT(_xlfn.ANCHORARRAY($E$30)/100,$E65:$N65)/$D$14*100</f>
        <v>257.83304247000001</v>
      </c>
      <c r="Q65" s="24">
        <f t="shared" si="19"/>
        <v>5.8606320290567337E-2</v>
      </c>
      <c r="R65" s="24">
        <f t="shared" si="19"/>
        <v>5.8442000891724577E-2</v>
      </c>
      <c r="S65" s="24">
        <f t="shared" si="19"/>
        <v>5.808498041506116E-2</v>
      </c>
      <c r="T65" s="24">
        <f t="shared" si="19"/>
        <v>5.7609959475182659E-2</v>
      </c>
      <c r="U65" s="24">
        <f t="shared" si="19"/>
        <v>5.8309016087613408E-2</v>
      </c>
      <c r="V65" s="24">
        <f t="shared" si="19"/>
        <v>5.8696811777418256E-2</v>
      </c>
      <c r="W65" s="24">
        <f t="shared" si="19"/>
        <v>5.9321538314768718E-2</v>
      </c>
      <c r="X65" s="24">
        <f t="shared" si="19"/>
        <v>5.7744419011126702E-2</v>
      </c>
      <c r="Y65" s="24">
        <f t="shared" si="19"/>
        <v>5.7083033339689893E-2</v>
      </c>
      <c r="Z65" s="24">
        <f t="shared" si="19"/>
        <v>5.8488808604134634E-2</v>
      </c>
      <c r="AA65" s="24">
        <f t="shared" si="18"/>
        <v>5.8286584715417256E-2</v>
      </c>
      <c r="AB65" s="24">
        <f>+NOA!Y38</f>
        <v>5.8286008402740563E-2</v>
      </c>
      <c r="AD65" s="24">
        <f t="shared" si="20"/>
        <v>0.55953020795638198</v>
      </c>
      <c r="AE65" s="24">
        <f t="shared" si="20"/>
        <v>0.55838035489424365</v>
      </c>
      <c r="AF65" s="24">
        <f t="shared" si="20"/>
        <v>0.55948641180410519</v>
      </c>
      <c r="AG65" s="24">
        <f t="shared" si="20"/>
        <v>0.56149283093166269</v>
      </c>
      <c r="AH65" s="24">
        <f t="shared" si="20"/>
        <v>0.56209367680456923</v>
      </c>
      <c r="AI65" s="24">
        <f t="shared" si="20"/>
        <v>0.56272540202627153</v>
      </c>
      <c r="AJ65" s="24">
        <f t="shared" si="20"/>
        <v>0.56505842753627311</v>
      </c>
      <c r="AK65" s="24">
        <f t="shared" si="20"/>
        <v>0.56111018175002947</v>
      </c>
      <c r="AL65" s="24">
        <f t="shared" si="20"/>
        <v>0.56081969959233091</v>
      </c>
      <c r="AM65" s="24">
        <f t="shared" si="20"/>
        <v>0.56052739292584941</v>
      </c>
      <c r="AN65" s="24">
        <f t="shared" si="20"/>
        <v>0.56095715548585878</v>
      </c>
      <c r="AO65" s="24">
        <f>+NOA!AV38</f>
        <v>0.56095802336394285</v>
      </c>
      <c r="AQ65" s="24">
        <f t="shared" si="13"/>
        <v>1.1751168643270304E-4</v>
      </c>
      <c r="AR65" s="24">
        <f t="shared" si="17"/>
        <v>-9.9718496946743507E-4</v>
      </c>
      <c r="AT65" s="19">
        <f t="shared" si="10"/>
        <v>256.04705489870554</v>
      </c>
      <c r="AU65" s="19">
        <f t="shared" si="11"/>
        <v>258.15333721414231</v>
      </c>
      <c r="AV65" s="53">
        <f t="shared" si="14"/>
        <v>-2.1062823154367916E-2</v>
      </c>
    </row>
    <row r="66" spans="4:48" x14ac:dyDescent="0.25">
      <c r="D66" s="38">
        <f>+NOA!A39</f>
        <v>43739</v>
      </c>
      <c r="E66" s="19" cm="1">
        <f t="array" ref="E66">+SUMPRODUCT($E$3:$P$3/100,NOA!$C39:$N39)/D$3*100</f>
        <v>262.89077005851664</v>
      </c>
      <c r="F66" s="19" cm="1">
        <f t="array" ref="F66">+SUMPRODUCT($E$4:$P$4/100,NOA!$C39:$N39)/D$4*100</f>
        <v>263.3131657770391</v>
      </c>
      <c r="G66" s="19" cm="1">
        <f t="array" ref="G66">+SUMPRODUCT($E$5:$P$5/100,NOA!$C39:$N39)/D$5*100</f>
        <v>264.25487769996749</v>
      </c>
      <c r="H66" s="19" cm="1">
        <f t="array" ref="H66">+SUMPRODUCT($E$6:$P$6/100,NOA!$C39:$N39)/D$6*100</f>
        <v>266.02003393246781</v>
      </c>
      <c r="I66" s="19" cm="1">
        <f t="array" ref="I66">+SUMPRODUCT($E$7:$P$7/100,NOA!$C39:$N39)/D$7*100</f>
        <v>265.52406435708969</v>
      </c>
      <c r="J66" s="19" cm="1">
        <f t="array" ref="J66">+SUMPRODUCT($E$8:$P$8/100,NOA!$C39:$N39)/D$8*100</f>
        <v>265.39534215269452</v>
      </c>
      <c r="K66" s="19" cm="1">
        <f t="array" ref="K66">+SUMPRODUCT($E$9:$P$9/100,NOA!$C39:$N39)/D$9*100</f>
        <v>266.16245482763378</v>
      </c>
      <c r="L66" s="19" cm="1">
        <f t="array" ref="L66">+SUMPRODUCT($E$10:$P$10/100,NOA!$C39:$N39)/D$10*100</f>
        <v>266.67252040858568</v>
      </c>
      <c r="M66" s="19" cm="1">
        <f t="array" ref="M66">+SUMPRODUCT($E$11:$P$11/100,NOA!$C39:$N39)/D$11*100</f>
        <v>268.07726446851046</v>
      </c>
      <c r="N66" s="19" cm="1">
        <f t="array" ref="N66">+SUMPRODUCT($E$12:$P$12/100,NOA!$C39:$N39)/D$12*100</f>
        <v>266.70630836062884</v>
      </c>
      <c r="O66" s="19" cm="1">
        <f t="array" ref="O66">+SUMPRODUCT(_xlfn.ANCHORARRAY($E$30)/100,$E66:$N66)/$D$14*100</f>
        <v>265.20023366000004</v>
      </c>
      <c r="Q66" s="24">
        <f t="shared" si="19"/>
        <v>2.6728349453261746E-2</v>
      </c>
      <c r="R66" s="24">
        <f t="shared" si="19"/>
        <v>2.686949943961503E-2</v>
      </c>
      <c r="S66" s="24">
        <f t="shared" si="19"/>
        <v>2.7380452976398795E-2</v>
      </c>
      <c r="T66" s="24">
        <f t="shared" si="19"/>
        <v>2.6957092548842043E-2</v>
      </c>
      <c r="U66" s="24">
        <f t="shared" si="19"/>
        <v>2.7873743149551267E-2</v>
      </c>
      <c r="V66" s="24">
        <f t="shared" si="19"/>
        <v>2.8666788380863562E-2</v>
      </c>
      <c r="W66" s="24">
        <f t="shared" si="19"/>
        <v>3.0254695832128364E-2</v>
      </c>
      <c r="X66" s="24">
        <f t="shared" si="19"/>
        <v>3.0032253095595207E-2</v>
      </c>
      <c r="Y66" s="24">
        <f t="shared" si="19"/>
        <v>3.1212686687729363E-2</v>
      </c>
      <c r="Z66" s="24">
        <f t="shared" si="19"/>
        <v>3.3131359984673425E-2</v>
      </c>
      <c r="AA66" s="24">
        <f t="shared" si="18"/>
        <v>2.8573495155715944E-2</v>
      </c>
      <c r="AB66" s="24">
        <f>+NOA!Y39</f>
        <v>2.8572891299213143E-2</v>
      </c>
      <c r="AD66" s="24">
        <f t="shared" si="20"/>
        <v>0.52009153401950359</v>
      </c>
      <c r="AE66" s="24">
        <f t="shared" si="20"/>
        <v>0.51875283898957814</v>
      </c>
      <c r="AF66" s="24">
        <f t="shared" si="20"/>
        <v>0.52118402256978902</v>
      </c>
      <c r="AG66" s="24">
        <f t="shared" si="20"/>
        <v>0.52180447756606219</v>
      </c>
      <c r="AH66" s="24">
        <f t="shared" si="20"/>
        <v>0.52488341628657653</v>
      </c>
      <c r="AI66" s="24">
        <f t="shared" si="20"/>
        <v>0.52747281508092159</v>
      </c>
      <c r="AJ66" s="24">
        <f t="shared" si="20"/>
        <v>0.53214475987429277</v>
      </c>
      <c r="AK66" s="24">
        <f t="shared" si="20"/>
        <v>0.52755476741257445</v>
      </c>
      <c r="AL66" s="24">
        <f t="shared" si="20"/>
        <v>0.5276219695792721</v>
      </c>
      <c r="AM66" s="24">
        <f t="shared" si="20"/>
        <v>0.53060741681877488</v>
      </c>
      <c r="AN66" s="24">
        <f t="shared" si="20"/>
        <v>0.52451616330446882</v>
      </c>
      <c r="AO66" s="24">
        <f>+NOA!AV39</f>
        <v>0.52451795891196862</v>
      </c>
      <c r="AQ66" s="24">
        <f t="shared" si="13"/>
        <v>-6.4030105314116792E-3</v>
      </c>
      <c r="AR66" s="24">
        <f t="shared" si="17"/>
        <v>-1.0515882799271292E-2</v>
      </c>
      <c r="AT66" s="19">
        <f t="shared" si="10"/>
        <v>262.89077005851664</v>
      </c>
      <c r="AU66" s="19">
        <f t="shared" si="11"/>
        <v>266.70630836062884</v>
      </c>
      <c r="AV66" s="53">
        <f t="shared" si="14"/>
        <v>-3.8155383021122091E-2</v>
      </c>
    </row>
    <row r="67" spans="4:48" x14ac:dyDescent="0.25">
      <c r="D67" s="38">
        <f>+NOA!A40</f>
        <v>43770</v>
      </c>
      <c r="E67" s="19" cm="1">
        <f t="array" ref="E67">+SUMPRODUCT($E$3:$P$3/100,NOA!$C40:$N40)/D$3*100</f>
        <v>272.8595341519453</v>
      </c>
      <c r="F67" s="19" cm="1">
        <f t="array" ref="F67">+SUMPRODUCT($E$4:$P$4/100,NOA!$C40:$N40)/D$4*100</f>
        <v>273.43678729860466</v>
      </c>
      <c r="G67" s="19" cm="1">
        <f t="array" ref="G67">+SUMPRODUCT($E$5:$P$5/100,NOA!$C40:$N40)/D$5*100</f>
        <v>274.48351499002734</v>
      </c>
      <c r="H67" s="19" cm="1">
        <f t="array" ref="H67">+SUMPRODUCT($E$6:$P$6/100,NOA!$C40:$N40)/D$6*100</f>
        <v>276.44156007227599</v>
      </c>
      <c r="I67" s="19" cm="1">
        <f t="array" ref="I67">+SUMPRODUCT($E$7:$P$7/100,NOA!$C40:$N40)/D$7*100</f>
        <v>276.08248046806688</v>
      </c>
      <c r="J67" s="19" cm="1">
        <f t="array" ref="J67">+SUMPRODUCT($E$8:$P$8/100,NOA!$C40:$N40)/D$8*100</f>
        <v>275.87936119693302</v>
      </c>
      <c r="K67" s="19" cm="1">
        <f t="array" ref="K67">+SUMPRODUCT($E$9:$P$9/100,NOA!$C40:$N40)/D$9*100</f>
        <v>276.41145236379543</v>
      </c>
      <c r="L67" s="19" cm="1">
        <f t="array" ref="L67">+SUMPRODUCT($E$10:$P$10/100,NOA!$C40:$N40)/D$10*100</f>
        <v>276.99732580757205</v>
      </c>
      <c r="M67" s="19" cm="1">
        <f t="array" ref="M67">+SUMPRODUCT($E$11:$P$11/100,NOA!$C40:$N40)/D$11*100</f>
        <v>278.12372283622608</v>
      </c>
      <c r="N67" s="19" cm="1">
        <f t="array" ref="N67">+SUMPRODUCT($E$12:$P$12/100,NOA!$C40:$N40)/D$12*100</f>
        <v>276.66877229407237</v>
      </c>
      <c r="O67" s="19" cm="1">
        <f t="array" ref="O67">+SUMPRODUCT(_xlfn.ANCHORARRAY($E$30)/100,$E67:$N67)/$D$14*100</f>
        <v>275.43313970000003</v>
      </c>
      <c r="Q67" s="24">
        <f t="shared" si="19"/>
        <v>3.7919794944530461E-2</v>
      </c>
      <c r="R67" s="24">
        <f t="shared" si="19"/>
        <v>3.8447076855008921E-2</v>
      </c>
      <c r="S67" s="24">
        <f t="shared" si="19"/>
        <v>3.8707468255981814E-2</v>
      </c>
      <c r="T67" s="24">
        <f t="shared" si="19"/>
        <v>3.9175719158256239E-2</v>
      </c>
      <c r="U67" s="24">
        <f t="shared" si="19"/>
        <v>3.9764441451068278E-2</v>
      </c>
      <c r="V67" s="24">
        <f t="shared" si="19"/>
        <v>3.9503402581219982E-2</v>
      </c>
      <c r="W67" s="24">
        <f t="shared" si="19"/>
        <v>3.8506548727163192E-2</v>
      </c>
      <c r="X67" s="24">
        <f t="shared" si="19"/>
        <v>3.8717170344987561E-2</v>
      </c>
      <c r="Y67" s="24">
        <f t="shared" si="19"/>
        <v>3.7475980619370075E-2</v>
      </c>
      <c r="Z67" s="24">
        <f t="shared" si="19"/>
        <v>3.7353686887573456E-2</v>
      </c>
      <c r="AA67" s="24">
        <f t="shared" si="18"/>
        <v>3.8585584555400843E-2</v>
      </c>
      <c r="AB67" s="24">
        <f>+NOA!Y40</f>
        <v>3.8583361236549818E-2</v>
      </c>
      <c r="AD67" s="24">
        <f t="shared" si="20"/>
        <v>0.52935878198805453</v>
      </c>
      <c r="AE67" s="24">
        <f t="shared" si="20"/>
        <v>0.52872659654670806</v>
      </c>
      <c r="AF67" s="24">
        <f t="shared" si="20"/>
        <v>0.53079789616834461</v>
      </c>
      <c r="AG67" s="24">
        <f t="shared" si="20"/>
        <v>0.53191726625718894</v>
      </c>
      <c r="AH67" s="24">
        <f t="shared" si="20"/>
        <v>0.5343000848396271</v>
      </c>
      <c r="AI67" s="24">
        <f t="shared" si="20"/>
        <v>0.53619177419910402</v>
      </c>
      <c r="AJ67" s="24">
        <f t="shared" si="20"/>
        <v>0.5391789486745675</v>
      </c>
      <c r="AK67" s="24">
        <f t="shared" si="20"/>
        <v>0.5353811807004214</v>
      </c>
      <c r="AL67" s="24">
        <f t="shared" si="20"/>
        <v>0.53453149811889711</v>
      </c>
      <c r="AM67" s="24">
        <f t="shared" si="20"/>
        <v>0.53631088471831401</v>
      </c>
      <c r="AN67" s="24">
        <f t="shared" si="20"/>
        <v>0.53319134134966273</v>
      </c>
      <c r="AO67" s="24">
        <f>+NOA!AV40</f>
        <v>0.533192428077367</v>
      </c>
      <c r="AQ67" s="24">
        <f t="shared" si="13"/>
        <v>5.6610805695700428E-4</v>
      </c>
      <c r="AR67" s="24">
        <f t="shared" si="17"/>
        <v>-6.9521027302594796E-3</v>
      </c>
      <c r="AT67" s="19">
        <f t="shared" si="10"/>
        <v>272.8595341519453</v>
      </c>
      <c r="AU67" s="19">
        <f t="shared" si="11"/>
        <v>276.66877229407237</v>
      </c>
      <c r="AV67" s="53">
        <f t="shared" si="14"/>
        <v>-3.8092381421270805E-2</v>
      </c>
    </row>
    <row r="68" spans="4:48" x14ac:dyDescent="0.25">
      <c r="D68" s="38">
        <f>+NOA!A41</f>
        <v>43800</v>
      </c>
      <c r="E68" s="19" cm="1">
        <f t="array" ref="E68">+SUMPRODUCT($E$3:$P$3/100,NOA!$C41:$N41)/D$3*100</f>
        <v>282.66070251521381</v>
      </c>
      <c r="F68" s="19" cm="1">
        <f t="array" ref="F68">+SUMPRODUCT($E$4:$P$4/100,NOA!$C41:$N41)/D$4*100</f>
        <v>283.36276140913446</v>
      </c>
      <c r="G68" s="19" cm="1">
        <f t="array" ref="G68">+SUMPRODUCT($E$5:$P$5/100,NOA!$C41:$N41)/D$5*100</f>
        <v>284.48229518548135</v>
      </c>
      <c r="H68" s="19" cm="1">
        <f t="array" ref="H68">+SUMPRODUCT($E$6:$P$6/100,NOA!$C41:$N41)/D$6*100</f>
        <v>286.65390021281928</v>
      </c>
      <c r="I68" s="19" cm="1">
        <f t="array" ref="I68">+SUMPRODUCT($E$7:$P$7/100,NOA!$C41:$N41)/D$7*100</f>
        <v>286.24236946816006</v>
      </c>
      <c r="J68" s="19" cm="1">
        <f t="array" ref="J68">+SUMPRODUCT($E$8:$P$8/100,NOA!$C41:$N41)/D$8*100</f>
        <v>286.02481469195544</v>
      </c>
      <c r="K68" s="19" cm="1">
        <f t="array" ref="K68">+SUMPRODUCT($E$9:$P$9/100,NOA!$C41:$N41)/D$9*100</f>
        <v>286.74173633576129</v>
      </c>
      <c r="L68" s="19" cm="1">
        <f t="array" ref="L68">+SUMPRODUCT($E$10:$P$10/100,NOA!$C41:$N41)/D$10*100</f>
        <v>287.33279457112542</v>
      </c>
      <c r="M68" s="19" cm="1">
        <f t="array" ref="M68">+SUMPRODUCT($E$11:$P$11/100,NOA!$C41:$N41)/D$11*100</f>
        <v>288.71385460901985</v>
      </c>
      <c r="N68" s="19" cm="1">
        <f t="array" ref="N68">+SUMPRODUCT($E$12:$P$12/100,NOA!$C41:$N41)/D$12*100</f>
        <v>287.24646585892572</v>
      </c>
      <c r="O68" s="19" cm="1">
        <f t="array" ref="O68">+SUMPRODUCT(_xlfn.ANCHORARRAY($E$30)/100,$E68:$N68)/$D$14*100</f>
        <v>285.59383092999997</v>
      </c>
      <c r="Q68" s="24">
        <f t="shared" si="19"/>
        <v>3.5920197524820896E-2</v>
      </c>
      <c r="R68" s="24">
        <f t="shared" si="19"/>
        <v>3.6300799934758654E-2</v>
      </c>
      <c r="S68" s="24">
        <f t="shared" si="19"/>
        <v>3.64276164119266E-2</v>
      </c>
      <c r="T68" s="24">
        <f t="shared" si="19"/>
        <v>3.6942130329004286E-2</v>
      </c>
      <c r="U68" s="24">
        <f t="shared" si="19"/>
        <v>3.6800194575433487E-2</v>
      </c>
      <c r="V68" s="24">
        <f t="shared" si="19"/>
        <v>3.6774963705169084E-2</v>
      </c>
      <c r="W68" s="24">
        <f t="shared" si="19"/>
        <v>3.737285081216446E-2</v>
      </c>
      <c r="X68" s="24">
        <f t="shared" si="19"/>
        <v>3.7312521820998867E-2</v>
      </c>
      <c r="Y68" s="24">
        <f t="shared" si="19"/>
        <v>3.8077053135916028E-2</v>
      </c>
      <c r="Z68" s="24">
        <f t="shared" si="19"/>
        <v>3.8232336367944875E-2</v>
      </c>
      <c r="AA68" s="24">
        <f t="shared" si="18"/>
        <v>3.6889864600414102E-2</v>
      </c>
      <c r="AB68" s="24">
        <f>+NOA!Y41</f>
        <v>3.6890763258673243E-2</v>
      </c>
      <c r="AD68" s="24">
        <f t="shared" si="20"/>
        <v>0.55081164357036472</v>
      </c>
      <c r="AE68" s="24">
        <f t="shared" si="20"/>
        <v>0.55016583376738426</v>
      </c>
      <c r="AF68" s="24">
        <f t="shared" si="20"/>
        <v>0.55179873472567276</v>
      </c>
      <c r="AG68" s="24">
        <f t="shared" si="20"/>
        <v>0.5529064049539234</v>
      </c>
      <c r="AH68" s="24">
        <f t="shared" si="20"/>
        <v>0.55497195146098721</v>
      </c>
      <c r="AI68" s="24">
        <f t="shared" si="20"/>
        <v>0.55690139850952014</v>
      </c>
      <c r="AJ68" s="24">
        <f t="shared" si="20"/>
        <v>0.56073584075074767</v>
      </c>
      <c r="AK68" s="24">
        <f t="shared" si="20"/>
        <v>0.55661164134983121</v>
      </c>
      <c r="AL68" s="24">
        <f t="shared" si="20"/>
        <v>0.5567469552226163</v>
      </c>
      <c r="AM68" s="24">
        <f t="shared" si="20"/>
        <v>0.55890790734094131</v>
      </c>
      <c r="AN68" s="24">
        <f t="shared" si="20"/>
        <v>0.55453127317405881</v>
      </c>
      <c r="AO68" s="24">
        <f>+NOA!AV41</f>
        <v>0.55453357863682395</v>
      </c>
      <c r="AQ68" s="24">
        <f t="shared" si="13"/>
        <v>-2.3121388431239787E-3</v>
      </c>
      <c r="AR68" s="24">
        <f t="shared" si="17"/>
        <v>-8.096263770576595E-3</v>
      </c>
      <c r="AT68" s="19">
        <f t="shared" si="10"/>
        <v>282.66070251521381</v>
      </c>
      <c r="AU68" s="19">
        <f t="shared" si="11"/>
        <v>287.24646585892572</v>
      </c>
      <c r="AV68" s="53">
        <f t="shared" si="14"/>
        <v>-4.5857633437119016E-2</v>
      </c>
    </row>
    <row r="69" spans="4:48" x14ac:dyDescent="0.25">
      <c r="D69" s="38">
        <f>+NOA!A42</f>
        <v>43831</v>
      </c>
      <c r="E69" s="19" cm="1">
        <f t="array" ref="E69">+SUMPRODUCT($E$3:$P$3/100,NOA!$C42:$N42)/D$3*100</f>
        <v>290.83027456503771</v>
      </c>
      <c r="F69" s="19" cm="1">
        <f t="array" ref="F69">+SUMPRODUCT($E$4:$P$4/100,NOA!$C42:$N42)/D$4*100</f>
        <v>291.23759868151825</v>
      </c>
      <c r="G69" s="19" cm="1">
        <f t="array" ref="G69">+SUMPRODUCT($E$5:$P$5/100,NOA!$C42:$N42)/D$5*100</f>
        <v>292.08497218580516</v>
      </c>
      <c r="H69" s="19" cm="1">
        <f t="array" ref="H69">+SUMPRODUCT($E$6:$P$6/100,NOA!$C42:$N42)/D$6*100</f>
        <v>293.99015382140436</v>
      </c>
      <c r="I69" s="19" cm="1">
        <f t="array" ref="I69">+SUMPRODUCT($E$7:$P$7/100,NOA!$C42:$N42)/D$7*100</f>
        <v>293.21353906889141</v>
      </c>
      <c r="J69" s="19" cm="1">
        <f t="array" ref="J69">+SUMPRODUCT($E$8:$P$8/100,NOA!$C42:$N42)/D$8*100</f>
        <v>292.69762194098649</v>
      </c>
      <c r="K69" s="19" cm="1">
        <f t="array" ref="K69">+SUMPRODUCT($E$9:$P$9/100,NOA!$C42:$N42)/D$9*100</f>
        <v>292.83420025641169</v>
      </c>
      <c r="L69" s="19" cm="1">
        <f t="array" ref="L69">+SUMPRODUCT($E$10:$P$10/100,NOA!$C42:$N42)/D$10*100</f>
        <v>293.31405457025397</v>
      </c>
      <c r="M69" s="19" cm="1">
        <f t="array" ref="M69">+SUMPRODUCT($E$11:$P$11/100,NOA!$C42:$N42)/D$11*100</f>
        <v>294.46688359952276</v>
      </c>
      <c r="N69" s="19" cm="1">
        <f t="array" ref="N69">+SUMPRODUCT($E$12:$P$12/100,NOA!$C42:$N42)/D$12*100</f>
        <v>292.55968065201739</v>
      </c>
      <c r="O69" s="19" cm="1">
        <f t="array" ref="O69">+SUMPRODUCT(_xlfn.ANCHORARRAY($E$30)/100,$E69:$N69)/$D$14*100</f>
        <v>292.54460833999997</v>
      </c>
      <c r="Q69" s="24">
        <f t="shared" si="19"/>
        <v>2.8902397740924624E-2</v>
      </c>
      <c r="R69" s="24">
        <f t="shared" si="19"/>
        <v>2.7790656871153452E-2</v>
      </c>
      <c r="S69" s="24">
        <f t="shared" si="19"/>
        <v>2.6724605112479427E-2</v>
      </c>
      <c r="T69" s="24">
        <f t="shared" si="19"/>
        <v>2.5592722105432619E-2</v>
      </c>
      <c r="U69" s="24">
        <f t="shared" si="19"/>
        <v>2.4354080123371702E-2</v>
      </c>
      <c r="V69" s="24">
        <f t="shared" si="19"/>
        <v>2.3329469704289618E-2</v>
      </c>
      <c r="W69" s="24">
        <f t="shared" si="19"/>
        <v>2.1247217089863879E-2</v>
      </c>
      <c r="X69" s="24">
        <f t="shared" si="19"/>
        <v>2.0816489144777961E-2</v>
      </c>
      <c r="Y69" s="24">
        <f t="shared" si="19"/>
        <v>1.9926404288058031E-2</v>
      </c>
      <c r="Z69" s="24">
        <f t="shared" si="19"/>
        <v>1.8497058883576001E-2</v>
      </c>
      <c r="AA69" s="24">
        <f t="shared" si="18"/>
        <v>2.4337981627144067E-2</v>
      </c>
      <c r="AB69" s="24">
        <f>+NOA!Y42</f>
        <v>2.4337542778990473E-2</v>
      </c>
      <c r="AD69" s="24">
        <f t="shared" si="20"/>
        <v>0.54590778854930377</v>
      </c>
      <c r="AE69" s="24">
        <f t="shared" si="20"/>
        <v>0.54383309202347485</v>
      </c>
      <c r="AF69" s="24">
        <f t="shared" si="20"/>
        <v>0.5429639671803439</v>
      </c>
      <c r="AG69" s="24">
        <f t="shared" si="20"/>
        <v>0.54283286838808498</v>
      </c>
      <c r="AH69" s="24">
        <f t="shared" si="20"/>
        <v>0.54350314870485583</v>
      </c>
      <c r="AI69" s="24">
        <f t="shared" si="20"/>
        <v>0.54329780419427842</v>
      </c>
      <c r="AJ69" s="24">
        <f t="shared" si="20"/>
        <v>0.54444474034410728</v>
      </c>
      <c r="AK69" s="24">
        <f t="shared" si="20"/>
        <v>0.53980846813527128</v>
      </c>
      <c r="AL69" s="24">
        <f t="shared" si="20"/>
        <v>0.5383708093250652</v>
      </c>
      <c r="AM69" s="24">
        <f t="shared" si="20"/>
        <v>0.53903181265432365</v>
      </c>
      <c r="AN69" s="24">
        <f t="shared" si="20"/>
        <v>0.54277967547294526</v>
      </c>
      <c r="AO69" s="24">
        <f>+NOA!AV42</f>
        <v>0.54277880701243664</v>
      </c>
      <c r="AQ69" s="24">
        <f t="shared" si="13"/>
        <v>1.0405338857348623E-2</v>
      </c>
      <c r="AR69" s="24">
        <f t="shared" si="17"/>
        <v>6.8759758949801242E-3</v>
      </c>
      <c r="AT69" s="19">
        <f t="shared" si="10"/>
        <v>290.83027456503771</v>
      </c>
      <c r="AU69" s="19">
        <f t="shared" si="11"/>
        <v>292.55968065201739</v>
      </c>
      <c r="AV69" s="53">
        <f t="shared" si="14"/>
        <v>-1.7294060869796901E-2</v>
      </c>
    </row>
    <row r="70" spans="4:48" x14ac:dyDescent="0.25">
      <c r="D70" s="38">
        <f>+NOA!A43</f>
        <v>43862</v>
      </c>
      <c r="E70" s="19" cm="1">
        <f t="array" ref="E70">+SUMPRODUCT($E$3:$P$3/100,NOA!$C43:$N43)/D$3*100</f>
        <v>297.15133231382191</v>
      </c>
      <c r="F70" s="19" cm="1">
        <f t="array" ref="F70">+SUMPRODUCT($E$4:$P$4/100,NOA!$C43:$N43)/D$4*100</f>
        <v>297.22205721481834</v>
      </c>
      <c r="G70" s="19" cm="1">
        <f t="array" ref="G70">+SUMPRODUCT($E$5:$P$5/100,NOA!$C43:$N43)/D$5*100</f>
        <v>297.77622029262574</v>
      </c>
      <c r="H70" s="19" cm="1">
        <f t="array" ref="H70">+SUMPRODUCT($E$6:$P$6/100,NOA!$C43:$N43)/D$6*100</f>
        <v>299.52753061877496</v>
      </c>
      <c r="I70" s="19" cm="1">
        <f t="array" ref="I70">+SUMPRODUCT($E$7:$P$7/100,NOA!$C43:$N43)/D$7*100</f>
        <v>298.58722203967551</v>
      </c>
      <c r="J70" s="19" cm="1">
        <f t="array" ref="J70">+SUMPRODUCT($E$8:$P$8/100,NOA!$C43:$N43)/D$8*100</f>
        <v>297.82838983074748</v>
      </c>
      <c r="K70" s="19" cm="1">
        <f t="array" ref="K70">+SUMPRODUCT($E$9:$P$9/100,NOA!$C43:$N43)/D$9*100</f>
        <v>297.81871631720298</v>
      </c>
      <c r="L70" s="19" cm="1">
        <f t="array" ref="L70">+SUMPRODUCT($E$10:$P$10/100,NOA!$C43:$N43)/D$10*100</f>
        <v>297.902194235168</v>
      </c>
      <c r="M70" s="19" cm="1">
        <f t="array" ref="M70">+SUMPRODUCT($E$11:$P$11/100,NOA!$C43:$N43)/D$11*100</f>
        <v>298.88398771181386</v>
      </c>
      <c r="N70" s="19" cm="1">
        <f t="array" ref="N70">+SUMPRODUCT($E$12:$P$12/100,NOA!$C43:$N43)/D$12*100</f>
        <v>296.7930460612352</v>
      </c>
      <c r="O70" s="19" cm="1">
        <f t="array" ref="O70">+SUMPRODUCT(_xlfn.ANCHORARRAY($E$30)/100,$E70:$N70)/$D$14*100</f>
        <v>297.89521408000007</v>
      </c>
      <c r="Q70" s="24">
        <f t="shared" si="19"/>
        <v>2.1734524571892955E-2</v>
      </c>
      <c r="R70" s="24">
        <f t="shared" si="19"/>
        <v>2.0548372052210162E-2</v>
      </c>
      <c r="S70" s="24">
        <f t="shared" si="19"/>
        <v>1.9484905588364798E-2</v>
      </c>
      <c r="T70" s="24">
        <f t="shared" si="19"/>
        <v>1.8835245757021113E-2</v>
      </c>
      <c r="U70" s="24">
        <f t="shared" si="19"/>
        <v>1.8326858261212609E-2</v>
      </c>
      <c r="V70" s="24">
        <f t="shared" si="19"/>
        <v>1.7529243509861736E-2</v>
      </c>
      <c r="W70" s="24">
        <f t="shared" si="19"/>
        <v>1.7021632228840566E-2</v>
      </c>
      <c r="X70" s="24">
        <f t="shared" si="19"/>
        <v>1.5642413288501578E-2</v>
      </c>
      <c r="Y70" s="24">
        <f t="shared" si="19"/>
        <v>1.5000342511514386E-2</v>
      </c>
      <c r="Z70" s="24">
        <f t="shared" si="19"/>
        <v>1.447009170840996E-2</v>
      </c>
      <c r="AA70" s="24">
        <f t="shared" si="18"/>
        <v>1.8289879859216374E-2</v>
      </c>
      <c r="AB70" s="24">
        <f>+NOA!Y43</f>
        <v>1.8290425624644335E-2</v>
      </c>
      <c r="AD70" s="24">
        <f t="shared" si="20"/>
        <v>0.50786339552305804</v>
      </c>
      <c r="AE70" s="24">
        <f t="shared" si="20"/>
        <v>0.50664178517456993</v>
      </c>
      <c r="AF70" s="24">
        <f t="shared" si="20"/>
        <v>0.50623894456023222</v>
      </c>
      <c r="AG70" s="24">
        <f t="shared" si="20"/>
        <v>0.50651206552864658</v>
      </c>
      <c r="AH70" s="24">
        <f t="shared" si="20"/>
        <v>0.50882200621901208</v>
      </c>
      <c r="AI70" s="24">
        <f t="shared" si="20"/>
        <v>0.50864802392901542</v>
      </c>
      <c r="AJ70" s="24">
        <f t="shared" si="20"/>
        <v>0.51079823447281658</v>
      </c>
      <c r="AK70" s="24">
        <f t="shared" si="20"/>
        <v>0.50648141878632513</v>
      </c>
      <c r="AL70" s="24">
        <f t="shared" si="20"/>
        <v>0.5047650659208156</v>
      </c>
      <c r="AM70" s="24">
        <f t="shared" si="20"/>
        <v>0.50744328856656473</v>
      </c>
      <c r="AN70" s="24">
        <f t="shared" si="20"/>
        <v>0.50745076018279556</v>
      </c>
      <c r="AO70" s="24">
        <f>+NOA!AV43</f>
        <v>0.50744773981995461</v>
      </c>
      <c r="AQ70" s="24">
        <f t="shared" si="13"/>
        <v>7.2644328634829947E-3</v>
      </c>
      <c r="AR70" s="24">
        <f t="shared" si="17"/>
        <v>4.2010695649330465E-4</v>
      </c>
      <c r="AT70" s="19">
        <f t="shared" si="10"/>
        <v>297.15133231382191</v>
      </c>
      <c r="AU70" s="19">
        <f t="shared" si="11"/>
        <v>296.7930460612352</v>
      </c>
      <c r="AV70" s="53">
        <f t="shared" si="14"/>
        <v>3.5828625258669256E-3</v>
      </c>
    </row>
    <row r="71" spans="4:48" x14ac:dyDescent="0.25">
      <c r="D71" s="38">
        <f>+NOA!A44</f>
        <v>43891</v>
      </c>
      <c r="E71" s="19" cm="1">
        <f t="array" ref="E71">+SUMPRODUCT($E$3:$P$3/100,NOA!$C44:$N44)/D$3*100</f>
        <v>309.08909643510265</v>
      </c>
      <c r="F71" s="19" cm="1">
        <f t="array" ref="F71">+SUMPRODUCT($E$4:$P$4/100,NOA!$C44:$N44)/D$4*100</f>
        <v>308.87428840563678</v>
      </c>
      <c r="G71" s="19" cm="1">
        <f t="array" ref="G71">+SUMPRODUCT($E$5:$P$5/100,NOA!$C44:$N44)/D$5*100</f>
        <v>309.18543993439323</v>
      </c>
      <c r="H71" s="19" cm="1">
        <f t="array" ref="H71">+SUMPRODUCT($E$6:$P$6/100,NOA!$C44:$N44)/D$6*100</f>
        <v>310.96456520171915</v>
      </c>
      <c r="I71" s="19" cm="1">
        <f t="array" ref="I71">+SUMPRODUCT($E$7:$P$7/100,NOA!$C44:$N44)/D$7*100</f>
        <v>310.05570776101985</v>
      </c>
      <c r="J71" s="19" cm="1">
        <f t="array" ref="J71">+SUMPRODUCT($E$8:$P$8/100,NOA!$C44:$N44)/D$8*100</f>
        <v>309.23744904503178</v>
      </c>
      <c r="K71" s="19" cm="1">
        <f t="array" ref="K71">+SUMPRODUCT($E$9:$P$9/100,NOA!$C44:$N44)/D$9*100</f>
        <v>309.16610548621935</v>
      </c>
      <c r="L71" s="19" cm="1">
        <f t="array" ref="L71">+SUMPRODUCT($E$10:$P$10/100,NOA!$C44:$N44)/D$10*100</f>
        <v>308.83246202717254</v>
      </c>
      <c r="M71" s="19" cm="1">
        <f t="array" ref="M71">+SUMPRODUCT($E$11:$P$11/100,NOA!$C44:$N44)/D$11*100</f>
        <v>309.22840973246315</v>
      </c>
      <c r="N71" s="19" cm="1">
        <f t="array" ref="N71">+SUMPRODUCT($E$12:$P$12/100,NOA!$C44:$N44)/D$12*100</f>
        <v>306.73570820198773</v>
      </c>
      <c r="O71" s="19" cm="1">
        <f t="array" ref="O71">+SUMPRODUCT(_xlfn.ANCHORARRAY($E$30)/100,$E71:$N71)/$D$14*100</f>
        <v>309.17759048000011</v>
      </c>
      <c r="Q71" s="24">
        <f t="shared" si="19"/>
        <v>4.0174021863961462E-2</v>
      </c>
      <c r="R71" s="24">
        <f t="shared" si="19"/>
        <v>3.9203790257049231E-2</v>
      </c>
      <c r="S71" s="24">
        <f t="shared" si="19"/>
        <v>3.8314743973026477E-2</v>
      </c>
      <c r="T71" s="24">
        <f t="shared" si="19"/>
        <v>3.8183583857273939E-2</v>
      </c>
      <c r="U71" s="24">
        <f t="shared" si="19"/>
        <v>3.8409164474628499E-2</v>
      </c>
      <c r="V71" s="24">
        <f t="shared" si="19"/>
        <v>3.8307493858352304E-2</v>
      </c>
      <c r="W71" s="24">
        <f t="shared" si="19"/>
        <v>3.8101665702334087E-2</v>
      </c>
      <c r="X71" s="24">
        <f t="shared" si="19"/>
        <v>3.6690793164739333E-2</v>
      </c>
      <c r="Y71" s="24">
        <f t="shared" si="19"/>
        <v>3.4610157940690556E-2</v>
      </c>
      <c r="Z71" s="24">
        <f t="shared" si="19"/>
        <v>3.3500320417551688E-2</v>
      </c>
      <c r="AA71" s="24">
        <f t="shared" si="18"/>
        <v>3.7873641021201943E-2</v>
      </c>
      <c r="AB71" s="24">
        <f>+NOA!Y44</f>
        <v>3.787714759415417E-2</v>
      </c>
      <c r="AD71" s="24">
        <f t="shared" si="20"/>
        <v>0.4942345305371616</v>
      </c>
      <c r="AE71" s="24">
        <f t="shared" si="20"/>
        <v>0.49273980437735165</v>
      </c>
      <c r="AF71" s="24">
        <f t="shared" si="20"/>
        <v>0.49183398928491284</v>
      </c>
      <c r="AG71" s="24">
        <f t="shared" si="20"/>
        <v>0.49048997290164631</v>
      </c>
      <c r="AH71" s="24">
        <f t="shared" si="20"/>
        <v>0.4919976119390661</v>
      </c>
      <c r="AI71" s="24">
        <f t="shared" si="20"/>
        <v>0.49248201289560178</v>
      </c>
      <c r="AJ71" s="24">
        <f t="shared" si="20"/>
        <v>0.49449712222318065</v>
      </c>
      <c r="AK71" s="24">
        <f t="shared" si="20"/>
        <v>0.48868537008519586</v>
      </c>
      <c r="AL71" s="24">
        <f t="shared" si="20"/>
        <v>0.48688239122713717</v>
      </c>
      <c r="AM71" s="24">
        <f t="shared" si="20"/>
        <v>0.49029906220928665</v>
      </c>
      <c r="AN71" s="24">
        <f t="shared" si="20"/>
        <v>0.4917494345790141</v>
      </c>
      <c r="AO71" s="24">
        <f>+NOA!AV44</f>
        <v>0.49175047428259311</v>
      </c>
      <c r="AQ71" s="24">
        <f t="shared" si="13"/>
        <v>6.6737014464097744E-3</v>
      </c>
      <c r="AR71" s="24">
        <f t="shared" si="17"/>
        <v>3.9354683278749469E-3</v>
      </c>
      <c r="AT71" s="19">
        <f t="shared" si="10"/>
        <v>309.08909643510265</v>
      </c>
      <c r="AU71" s="19">
        <f t="shared" si="11"/>
        <v>306.73570820198773</v>
      </c>
      <c r="AV71" s="53">
        <f t="shared" si="14"/>
        <v>2.3533882331149059E-2</v>
      </c>
    </row>
    <row r="72" spans="4:48" x14ac:dyDescent="0.25">
      <c r="D72" s="38">
        <f>+NOA!A45</f>
        <v>43922</v>
      </c>
      <c r="E72" s="19" cm="1">
        <f t="array" ref="E72">+SUMPRODUCT($E$3:$P$3/100,NOA!$C45:$N45)/D$3*100</f>
        <v>318.35801215230248</v>
      </c>
      <c r="F72" s="19" cm="1">
        <f t="array" ref="F72">+SUMPRODUCT($E$4:$P$4/100,NOA!$C45:$N45)/D$4*100</f>
        <v>317.69998518475404</v>
      </c>
      <c r="G72" s="19" cm="1">
        <f t="array" ref="G72">+SUMPRODUCT($E$5:$P$5/100,NOA!$C45:$N45)/D$5*100</f>
        <v>317.62722326420203</v>
      </c>
      <c r="H72" s="19" cm="1">
        <f t="array" ref="H72">+SUMPRODUCT($E$6:$P$6/100,NOA!$C45:$N45)/D$6*100</f>
        <v>319.26054062393808</v>
      </c>
      <c r="I72" s="19" cm="1">
        <f t="array" ref="I72">+SUMPRODUCT($E$7:$P$7/100,NOA!$C45:$N45)/D$7*100</f>
        <v>318.11449522286409</v>
      </c>
      <c r="J72" s="19" cm="1">
        <f t="array" ref="J72">+SUMPRODUCT($E$8:$P$8/100,NOA!$C45:$N45)/D$8*100</f>
        <v>316.94822968709622</v>
      </c>
      <c r="K72" s="19" cm="1">
        <f t="array" ref="K72">+SUMPRODUCT($E$9:$P$9/100,NOA!$C45:$N45)/D$9*100</f>
        <v>316.59579146452825</v>
      </c>
      <c r="L72" s="19" cm="1">
        <f t="array" ref="L72">+SUMPRODUCT($E$10:$P$10/100,NOA!$C45:$N45)/D$10*100</f>
        <v>315.9229073733344</v>
      </c>
      <c r="M72" s="19" cm="1">
        <f t="array" ref="M72">+SUMPRODUCT($E$11:$P$11/100,NOA!$C45:$N45)/D$11*100</f>
        <v>316.06842402118951</v>
      </c>
      <c r="N72" s="19" cm="1">
        <f t="array" ref="N72">+SUMPRODUCT($E$12:$P$12/100,NOA!$C45:$N45)/D$12*100</f>
        <v>313.34512991579811</v>
      </c>
      <c r="O72" s="19" cm="1">
        <f t="array" ref="O72">+SUMPRODUCT(_xlfn.ANCHORARRAY($E$30)/100,$E72:$N72)/$D$14*100</f>
        <v>317.19124597000001</v>
      </c>
      <c r="Q72" s="24">
        <f t="shared" si="19"/>
        <v>2.9987844359776528E-2</v>
      </c>
      <c r="R72" s="24">
        <f t="shared" si="19"/>
        <v>2.8573750261551956E-2</v>
      </c>
      <c r="S72" s="24">
        <f t="shared" si="19"/>
        <v>2.7303301641888655E-2</v>
      </c>
      <c r="T72" s="24">
        <f t="shared" si="19"/>
        <v>2.6678201797164292E-2</v>
      </c>
      <c r="U72" s="24">
        <f t="shared" si="19"/>
        <v>2.599141786499759E-2</v>
      </c>
      <c r="V72" s="24">
        <f t="shared" si="19"/>
        <v>2.4934821658490591E-2</v>
      </c>
      <c r="W72" s="24">
        <f t="shared" si="19"/>
        <v>2.4031372930174211E-2</v>
      </c>
      <c r="X72" s="24">
        <f t="shared" si="19"/>
        <v>2.2958873233792421E-2</v>
      </c>
      <c r="Y72" s="24">
        <f t="shared" si="19"/>
        <v>2.2119617969914795E-2</v>
      </c>
      <c r="Z72" s="24">
        <f t="shared" si="19"/>
        <v>2.15476109793451E-2</v>
      </c>
      <c r="AA72" s="24">
        <f t="shared" si="18"/>
        <v>2.5919263674830662E-2</v>
      </c>
      <c r="AB72" s="24">
        <f>+NOA!Y45</f>
        <v>2.5915580786387782E-2</v>
      </c>
      <c r="AD72" s="24">
        <f t="shared" si="20"/>
        <v>0.48840875332420763</v>
      </c>
      <c r="AE72" s="24">
        <f t="shared" si="20"/>
        <v>0.48372039641247722</v>
      </c>
      <c r="AF72" s="24">
        <f t="shared" si="20"/>
        <v>0.48046200349852053</v>
      </c>
      <c r="AG72" s="24">
        <f t="shared" si="20"/>
        <v>0.47728438190902311</v>
      </c>
      <c r="AH72" s="24">
        <f t="shared" si="20"/>
        <v>0.47755228270875105</v>
      </c>
      <c r="AI72" s="24">
        <f t="shared" si="20"/>
        <v>0.47598408762279432</v>
      </c>
      <c r="AJ72" s="24">
        <f t="shared" si="20"/>
        <v>0.47518352880315162</v>
      </c>
      <c r="AK72" s="24">
        <f t="shared" si="20"/>
        <v>0.46740344143705381</v>
      </c>
      <c r="AL72" s="24">
        <f t="shared" si="20"/>
        <v>0.46329128874538039</v>
      </c>
      <c r="AM72" s="24">
        <f t="shared" si="20"/>
        <v>0.46470043316300758</v>
      </c>
      <c r="AN72" s="24">
        <f t="shared" si="20"/>
        <v>0.47688098860235395</v>
      </c>
      <c r="AO72" s="24">
        <f>+NOA!AV45</f>
        <v>0.47687607206113225</v>
      </c>
      <c r="AQ72" s="24">
        <f t="shared" si="13"/>
        <v>8.4402333804314278E-3</v>
      </c>
      <c r="AR72" s="24">
        <f t="shared" si="17"/>
        <v>2.3708320161200058E-2</v>
      </c>
      <c r="AT72" s="19">
        <f t="shared" si="10"/>
        <v>318.35801215230248</v>
      </c>
      <c r="AU72" s="19">
        <f t="shared" si="11"/>
        <v>313.34512991579811</v>
      </c>
      <c r="AV72" s="53">
        <f t="shared" si="14"/>
        <v>5.0128822365043568E-2</v>
      </c>
    </row>
    <row r="73" spans="4:48" x14ac:dyDescent="0.25">
      <c r="D73" s="38">
        <f>+NOA!A46</f>
        <v>43952</v>
      </c>
      <c r="E73" s="19" cm="1">
        <f t="array" ref="E73">+SUMPRODUCT($E$3:$P$3/100,NOA!$C46:$N46)/D$3*100</f>
        <v>323.44655618281274</v>
      </c>
      <c r="F73" s="19" cm="1">
        <f t="array" ref="F73">+SUMPRODUCT($E$4:$P$4/100,NOA!$C46:$N46)/D$4*100</f>
        <v>322.90552060254328</v>
      </c>
      <c r="G73" s="19" cm="1">
        <f t="array" ref="G73">+SUMPRODUCT($E$5:$P$5/100,NOA!$C46:$N46)/D$5*100</f>
        <v>322.76598604576475</v>
      </c>
      <c r="H73" s="19" cm="1">
        <f t="array" ref="H73">+SUMPRODUCT($E$6:$P$6/100,NOA!$C46:$N46)/D$6*100</f>
        <v>324.28570987177613</v>
      </c>
      <c r="I73" s="19" cm="1">
        <f t="array" ref="I73">+SUMPRODUCT($E$7:$P$7/100,NOA!$C46:$N46)/D$7*100</f>
        <v>323.29909240620748</v>
      </c>
      <c r="J73" s="19" cm="1">
        <f t="array" ref="J73">+SUMPRODUCT($E$8:$P$8/100,NOA!$C46:$N46)/D$8*100</f>
        <v>322.31112016795123</v>
      </c>
      <c r="K73" s="19" cm="1">
        <f t="array" ref="K73">+SUMPRODUCT($E$9:$P$9/100,NOA!$C46:$N46)/D$9*100</f>
        <v>322.23580921228393</v>
      </c>
      <c r="L73" s="19" cm="1">
        <f t="array" ref="L73">+SUMPRODUCT($E$10:$P$10/100,NOA!$C46:$N46)/D$10*100</f>
        <v>321.37538495378169</v>
      </c>
      <c r="M73" s="19" cm="1">
        <f t="array" ref="M73">+SUMPRODUCT($E$11:$P$11/100,NOA!$C46:$N46)/D$11*100</f>
        <v>321.504942454559</v>
      </c>
      <c r="N73" s="19" cm="1">
        <f t="array" ref="N73">+SUMPRODUCT($E$12:$P$12/100,NOA!$C46:$N46)/D$12*100</f>
        <v>319.25206061426832</v>
      </c>
      <c r="O73" s="19" cm="1">
        <f t="array" ref="O73">+SUMPRODUCT(_xlfn.ANCHORARRAY($E$30)/100,$E73:$N73)/$D$14*100</f>
        <v>322.50215005000001</v>
      </c>
      <c r="Q73" s="24">
        <f t="shared" si="19"/>
        <v>1.5983715930717235E-2</v>
      </c>
      <c r="R73" s="24">
        <f t="shared" si="19"/>
        <v>1.6385066605407728E-2</v>
      </c>
      <c r="S73" s="24">
        <f t="shared" si="19"/>
        <v>1.6178596811546875E-2</v>
      </c>
      <c r="T73" s="24">
        <f t="shared" si="19"/>
        <v>1.574002611790748E-2</v>
      </c>
      <c r="U73" s="24">
        <f t="shared" si="19"/>
        <v>1.6297896704490444E-2</v>
      </c>
      <c r="V73" s="24">
        <f t="shared" si="19"/>
        <v>1.6920398912306567E-2</v>
      </c>
      <c r="W73" s="24">
        <f t="shared" si="19"/>
        <v>1.7814569554654325E-2</v>
      </c>
      <c r="X73" s="24">
        <f t="shared" si="19"/>
        <v>1.7258886434607046E-2</v>
      </c>
      <c r="Y73" s="24">
        <f t="shared" si="19"/>
        <v>1.7200447815075126E-2</v>
      </c>
      <c r="Z73" s="24">
        <f t="shared" si="19"/>
        <v>1.8851196762041722E-2</v>
      </c>
      <c r="AA73" s="24">
        <f t="shared" si="18"/>
        <v>1.6743539260545282E-2</v>
      </c>
      <c r="AB73" s="24">
        <f>+NOA!Y46</f>
        <v>1.674404322410239E-2</v>
      </c>
      <c r="AD73" s="24">
        <f t="shared" si="20"/>
        <v>0.45973143506613234</v>
      </c>
      <c r="AE73" s="24">
        <f t="shared" si="20"/>
        <v>0.45395796826893164</v>
      </c>
      <c r="AF73" s="24">
        <f t="shared" si="20"/>
        <v>0.44924032706455153</v>
      </c>
      <c r="AG73" s="24">
        <f t="shared" si="20"/>
        <v>0.44475275493085675</v>
      </c>
      <c r="AH73" s="24">
        <f t="shared" si="20"/>
        <v>0.44644516897855491</v>
      </c>
      <c r="AI73" s="24">
        <f t="shared" si="20"/>
        <v>0.44474971733778634</v>
      </c>
      <c r="AJ73" s="24">
        <f t="shared" si="20"/>
        <v>0.44493048451393324</v>
      </c>
      <c r="AK73" s="24">
        <f t="shared" si="20"/>
        <v>0.43423265747926121</v>
      </c>
      <c r="AL73" s="24">
        <f t="shared" si="20"/>
        <v>0.42828188108436471</v>
      </c>
      <c r="AM73" s="24">
        <f t="shared" si="20"/>
        <v>0.43203647921862176</v>
      </c>
      <c r="AN73" s="24">
        <f t="shared" si="20"/>
        <v>0.44559249068628959</v>
      </c>
      <c r="AO73" s="24">
        <f>+NOA!AV46</f>
        <v>0.44558750097491751</v>
      </c>
      <c r="AQ73" s="24">
        <f t="shared" si="13"/>
        <v>-2.8674808313244871E-3</v>
      </c>
      <c r="AR73" s="24">
        <f t="shared" si="17"/>
        <v>2.7694955847510583E-2</v>
      </c>
      <c r="AT73" s="19">
        <f t="shared" si="10"/>
        <v>323.44655618281274</v>
      </c>
      <c r="AU73" s="19">
        <f t="shared" si="11"/>
        <v>319.25206061426832</v>
      </c>
      <c r="AV73" s="53">
        <f t="shared" si="14"/>
        <v>4.1944955685444096E-2</v>
      </c>
    </row>
    <row r="74" spans="4:48" x14ac:dyDescent="0.25">
      <c r="D74" s="38">
        <f>+NOA!A47</f>
        <v>43983</v>
      </c>
      <c r="E74" s="19" cm="1">
        <f t="array" ref="E74">+SUMPRODUCT($E$3:$P$3/100,NOA!$C47:$N47)/D$3*100</f>
        <v>330.37856782359603</v>
      </c>
      <c r="F74" s="19" cm="1">
        <f t="array" ref="F74">+SUMPRODUCT($E$4:$P$4/100,NOA!$C47:$N47)/D$4*100</f>
        <v>329.88336584756371</v>
      </c>
      <c r="G74" s="19" cm="1">
        <f t="array" ref="G74">+SUMPRODUCT($E$5:$P$5/100,NOA!$C47:$N47)/D$5*100</f>
        <v>329.64481630894784</v>
      </c>
      <c r="H74" s="19" cm="1">
        <f t="array" ref="H74">+SUMPRODUCT($E$6:$P$6/100,NOA!$C47:$N47)/D$6*100</f>
        <v>330.97504202561834</v>
      </c>
      <c r="I74" s="19" cm="1">
        <f t="array" ref="I74">+SUMPRODUCT($E$7:$P$7/100,NOA!$C47:$N47)/D$7*100</f>
        <v>330.28722346410751</v>
      </c>
      <c r="J74" s="19" cm="1">
        <f t="array" ref="J74">+SUMPRODUCT($E$8:$P$8/100,NOA!$C47:$N47)/D$8*100</f>
        <v>329.62039948234144</v>
      </c>
      <c r="K74" s="19" cm="1">
        <f t="array" ref="K74">+SUMPRODUCT($E$9:$P$9/100,NOA!$C47:$N47)/D$9*100</f>
        <v>329.79852802884955</v>
      </c>
      <c r="L74" s="19" cm="1">
        <f t="array" ref="L74">+SUMPRODUCT($E$10:$P$10/100,NOA!$C47:$N47)/D$10*100</f>
        <v>328.82999426460526</v>
      </c>
      <c r="M74" s="19" cm="1">
        <f t="array" ref="M74">+SUMPRODUCT($E$11:$P$11/100,NOA!$C47:$N47)/D$11*100</f>
        <v>328.68472612921147</v>
      </c>
      <c r="N74" s="19" cm="1">
        <f t="array" ref="N74">+SUMPRODUCT($E$12:$P$12/100,NOA!$C47:$N47)/D$12*100</f>
        <v>326.95261791359911</v>
      </c>
      <c r="O74" s="19" cm="1">
        <f t="array" ref="O74">+SUMPRODUCT(_xlfn.ANCHORARRAY($E$30)/100,$E74:$N74)/$D$14*100</f>
        <v>329.63075547</v>
      </c>
      <c r="Q74" s="24">
        <f t="shared" si="19"/>
        <v>2.1431706438900244E-2</v>
      </c>
      <c r="R74" s="24">
        <f t="shared" si="19"/>
        <v>2.1609556975054955E-2</v>
      </c>
      <c r="S74" s="24">
        <f t="shared" si="19"/>
        <v>2.1312128788588458E-2</v>
      </c>
      <c r="T74" s="24">
        <f t="shared" si="19"/>
        <v>2.0627896790417211E-2</v>
      </c>
      <c r="U74" s="24">
        <f t="shared" si="19"/>
        <v>2.1615065498296726E-2</v>
      </c>
      <c r="V74" s="24">
        <f t="shared" si="19"/>
        <v>2.267771372759797E-2</v>
      </c>
      <c r="W74" s="24">
        <f t="shared" si="19"/>
        <v>2.3469517044219623E-2</v>
      </c>
      <c r="X74" s="24">
        <f t="shared" si="19"/>
        <v>2.3195956068308154E-2</v>
      </c>
      <c r="Y74" s="24">
        <f t="shared" si="19"/>
        <v>2.2331798758170818E-2</v>
      </c>
      <c r="Z74" s="24">
        <f t="shared" si="19"/>
        <v>2.4120618938259231E-2</v>
      </c>
      <c r="AA74" s="24">
        <f t="shared" si="18"/>
        <v>2.2104055488916252E-2</v>
      </c>
      <c r="AB74" s="24">
        <f>+NOA!Y47</f>
        <v>2.2102327254348353E-2</v>
      </c>
      <c r="AD74" s="24">
        <f t="shared" si="20"/>
        <v>0.45114250802200484</v>
      </c>
      <c r="AE74" s="24">
        <f t="shared" si="20"/>
        <v>0.44553042931636266</v>
      </c>
      <c r="AF74" s="24">
        <f t="shared" si="20"/>
        <v>0.43979244918904525</v>
      </c>
      <c r="AG74" s="24">
        <f t="shared" si="20"/>
        <v>0.43478999786621664</v>
      </c>
      <c r="AH74" s="24">
        <f t="shared" si="20"/>
        <v>0.43728914054591161</v>
      </c>
      <c r="AI74" s="24">
        <f t="shared" si="20"/>
        <v>0.4362052168105115</v>
      </c>
      <c r="AJ74" s="24">
        <f t="shared" si="20"/>
        <v>0.43703077210645436</v>
      </c>
      <c r="AK74" s="24">
        <f t="shared" si="20"/>
        <v>0.42646143670321912</v>
      </c>
      <c r="AL74" s="24">
        <f t="shared" si="20"/>
        <v>0.41973297047601799</v>
      </c>
      <c r="AM74" s="24">
        <f t="shared" si="20"/>
        <v>0.42487932264716877</v>
      </c>
      <c r="AN74" s="24">
        <f t="shared" si="20"/>
        <v>0.43696716159808169</v>
      </c>
      <c r="AO74" s="24">
        <f>+NOA!AV47</f>
        <v>0.43696004896340734</v>
      </c>
      <c r="AQ74" s="24">
        <f t="shared" si="13"/>
        <v>-2.6889124993589864E-3</v>
      </c>
      <c r="AR74" s="24">
        <f t="shared" si="17"/>
        <v>2.6263185374836073E-2</v>
      </c>
      <c r="AT74" s="19">
        <f t="shared" si="10"/>
        <v>330.37856782359603</v>
      </c>
      <c r="AU74" s="19">
        <f t="shared" si="11"/>
        <v>326.95261791359911</v>
      </c>
      <c r="AV74" s="53">
        <f t="shared" si="14"/>
        <v>3.4259499099968949E-2</v>
      </c>
    </row>
    <row r="75" spans="4:48" x14ac:dyDescent="0.25">
      <c r="D75" s="38">
        <f>+NOA!A48</f>
        <v>44013</v>
      </c>
      <c r="E75" s="19" cm="1">
        <f t="array" ref="E75">+SUMPRODUCT($E$3:$P$3/100,NOA!$C48:$N48)/D$3*100</f>
        <v>335.94689317431909</v>
      </c>
      <c r="F75" s="19" cm="1">
        <f t="array" ref="F75">+SUMPRODUCT($E$4:$P$4/100,NOA!$C48:$N48)/D$4*100</f>
        <v>335.60782773553353</v>
      </c>
      <c r="G75" s="19" cm="1">
        <f t="array" ref="G75">+SUMPRODUCT($E$5:$P$5/100,NOA!$C48:$N48)/D$5*100</f>
        <v>335.50967556970687</v>
      </c>
      <c r="H75" s="19" cm="1">
        <f t="array" ref="H75">+SUMPRODUCT($E$6:$P$6/100,NOA!$C48:$N48)/D$6*100</f>
        <v>336.86435013022344</v>
      </c>
      <c r="I75" s="19" cm="1">
        <f t="array" ref="I75">+SUMPRODUCT($E$7:$P$7/100,NOA!$C48:$N48)/D$7*100</f>
        <v>336.49407376852719</v>
      </c>
      <c r="J75" s="19" cm="1">
        <f t="array" ref="J75">+SUMPRODUCT($E$8:$P$8/100,NOA!$C48:$N48)/D$8*100</f>
        <v>335.94900597165463</v>
      </c>
      <c r="K75" s="19" cm="1">
        <f t="array" ref="K75">+SUMPRODUCT($E$9:$P$9/100,NOA!$C48:$N48)/D$9*100</f>
        <v>336.55801298321421</v>
      </c>
      <c r="L75" s="19" cm="1">
        <f t="array" ref="L75">+SUMPRODUCT($E$10:$P$10/100,NOA!$C48:$N48)/D$10*100</f>
        <v>335.54639730742474</v>
      </c>
      <c r="M75" s="19" cm="1">
        <f t="array" ref="M75">+SUMPRODUCT($E$11:$P$11/100,NOA!$C48:$N48)/D$11*100</f>
        <v>335.58831662781881</v>
      </c>
      <c r="N75" s="19" cm="1">
        <f t="array" ref="N75">+SUMPRODUCT($E$12:$P$12/100,NOA!$C48:$N48)/D$12*100</f>
        <v>334.44933047759076</v>
      </c>
      <c r="O75" s="19" cm="1">
        <f t="array" ref="O75">+SUMPRODUCT(_xlfn.ANCHORARRAY($E$30)/100,$E75:$N75)/$D$14*100</f>
        <v>335.87379814999997</v>
      </c>
      <c r="Q75" s="24">
        <f t="shared" si="19"/>
        <v>1.6854378258871261E-2</v>
      </c>
      <c r="R75" s="24">
        <f t="shared" si="19"/>
        <v>1.7352987390746533E-2</v>
      </c>
      <c r="S75" s="24">
        <f t="shared" si="19"/>
        <v>1.7791449980704144E-2</v>
      </c>
      <c r="T75" s="24">
        <f t="shared" si="19"/>
        <v>1.7793813299521455E-2</v>
      </c>
      <c r="U75" s="24">
        <f t="shared" si="19"/>
        <v>1.8792280970850728E-2</v>
      </c>
      <c r="V75" s="24">
        <f t="shared" si="19"/>
        <v>1.919968090340296E-2</v>
      </c>
      <c r="W75" s="24">
        <f t="shared" si="19"/>
        <v>2.0495800859891666E-2</v>
      </c>
      <c r="X75" s="24">
        <f t="shared" si="19"/>
        <v>2.0425153300993815E-2</v>
      </c>
      <c r="Y75" s="24">
        <f t="shared" si="19"/>
        <v>2.1003685142014783E-2</v>
      </c>
      <c r="Z75" s="24">
        <f t="shared" si="19"/>
        <v>2.2929048899595461E-2</v>
      </c>
      <c r="AA75" s="24">
        <f t="shared" si="18"/>
        <v>1.8939502993579715E-2</v>
      </c>
      <c r="AB75" s="24">
        <f>+NOA!Y48</f>
        <v>1.8938357431879993E-2</v>
      </c>
      <c r="AD75" s="24">
        <f t="shared" si="20"/>
        <v>0.44941627543248086</v>
      </c>
      <c r="AE75" s="24">
        <f t="shared" si="20"/>
        <v>0.44405498095995166</v>
      </c>
      <c r="AF75" s="24">
        <f t="shared" si="20"/>
        <v>0.43807826163844088</v>
      </c>
      <c r="AG75" s="24">
        <f t="shared" si="20"/>
        <v>0.43222679979453571</v>
      </c>
      <c r="AH75" s="24">
        <f t="shared" si="20"/>
        <v>0.43529014020274559</v>
      </c>
      <c r="AI75" s="24">
        <f t="shared" si="20"/>
        <v>0.43491575238782398</v>
      </c>
      <c r="AJ75" s="24">
        <f t="shared" si="20"/>
        <v>0.43688127097860341</v>
      </c>
      <c r="AK75" s="24">
        <f t="shared" si="20"/>
        <v>0.42563395351928524</v>
      </c>
      <c r="AL75" s="24">
        <f t="shared" si="20"/>
        <v>0.41942328246691107</v>
      </c>
      <c r="AM75" s="24">
        <f t="shared" si="20"/>
        <v>0.42648326981920492</v>
      </c>
      <c r="AN75" s="24">
        <f t="shared" si="20"/>
        <v>0.43578821745229201</v>
      </c>
      <c r="AO75" s="24">
        <f>+NOA!AV48</f>
        <v>0.43578176564129745</v>
      </c>
      <c r="AQ75" s="24">
        <f t="shared" si="13"/>
        <v>-6.0746706407242002E-3</v>
      </c>
      <c r="AR75" s="24">
        <f t="shared" si="17"/>
        <v>2.2933005613275936E-2</v>
      </c>
      <c r="AT75" s="19">
        <f t="shared" si="10"/>
        <v>335.94689317431909</v>
      </c>
      <c r="AU75" s="19">
        <f t="shared" si="11"/>
        <v>334.44933047759076</v>
      </c>
      <c r="AV75" s="53">
        <f t="shared" si="14"/>
        <v>1.4975626967283162E-2</v>
      </c>
    </row>
    <row r="76" spans="4:48" x14ac:dyDescent="0.25">
      <c r="D76" s="38">
        <f>+NOA!A49</f>
        <v>44044</v>
      </c>
      <c r="E76" s="19" cm="1">
        <f t="array" ref="E76">+SUMPRODUCT($E$3:$P$3/100,NOA!$C49:$N49)/D$3*100</f>
        <v>344.68289495996373</v>
      </c>
      <c r="F76" s="19" cm="1">
        <f t="array" ref="F76">+SUMPRODUCT($E$4:$P$4/100,NOA!$C49:$N49)/D$4*100</f>
        <v>344.29453478245568</v>
      </c>
      <c r="G76" s="19" cm="1">
        <f t="array" ref="G76">+SUMPRODUCT($E$5:$P$5/100,NOA!$C49:$N49)/D$5*100</f>
        <v>344.09130643082551</v>
      </c>
      <c r="H76" s="19" cm="1">
        <f t="array" ref="H76">+SUMPRODUCT($E$6:$P$6/100,NOA!$C49:$N49)/D$6*100</f>
        <v>345.50484458457595</v>
      </c>
      <c r="I76" s="19" cm="1">
        <f t="array" ref="I76">+SUMPRODUCT($E$7:$P$7/100,NOA!$C49:$N49)/D$7*100</f>
        <v>345.04760651423999</v>
      </c>
      <c r="J76" s="19" cm="1">
        <f t="array" ref="J76">+SUMPRODUCT($E$8:$P$8/100,NOA!$C49:$N49)/D$8*100</f>
        <v>344.45562134486983</v>
      </c>
      <c r="K76" s="19" cm="1">
        <f t="array" ref="K76">+SUMPRODUCT($E$9:$P$9/100,NOA!$C49:$N49)/D$9*100</f>
        <v>345.13426888691015</v>
      </c>
      <c r="L76" s="19" cm="1">
        <f t="array" ref="L76">+SUMPRODUCT($E$10:$P$10/100,NOA!$C49:$N49)/D$10*100</f>
        <v>343.98627831272654</v>
      </c>
      <c r="M76" s="19" cm="1">
        <f t="array" ref="M76">+SUMPRODUCT($E$11:$P$11/100,NOA!$C49:$N49)/D$11*100</f>
        <v>344.05707715353498</v>
      </c>
      <c r="N76" s="19" cm="1">
        <f t="array" ref="N76">+SUMPRODUCT($E$12:$P$12/100,NOA!$C49:$N49)/D$12*100</f>
        <v>342.88439208778823</v>
      </c>
      <c r="O76" s="19" cm="1">
        <f t="array" ref="O76">+SUMPRODUCT(_xlfn.ANCHORARRAY($E$30)/100,$E76:$N76)/$D$14*100</f>
        <v>344.45351523000005</v>
      </c>
      <c r="Q76" s="24">
        <f t="shared" si="19"/>
        <v>2.6004115421634832E-2</v>
      </c>
      <c r="R76" s="24">
        <f t="shared" si="19"/>
        <v>2.5883505475824187E-2</v>
      </c>
      <c r="S76" s="24">
        <f t="shared" si="19"/>
        <v>2.5577893831367771E-2</v>
      </c>
      <c r="T76" s="24">
        <f t="shared" si="19"/>
        <v>2.5649774014413484E-2</v>
      </c>
      <c r="U76" s="24">
        <f t="shared" si="19"/>
        <v>2.5419564302926689E-2</v>
      </c>
      <c r="V76" s="24">
        <f t="shared" si="19"/>
        <v>2.5321150597281239E-2</v>
      </c>
      <c r="W76" s="24">
        <f t="shared" si="19"/>
        <v>2.548225141834215E-2</v>
      </c>
      <c r="X76" s="24">
        <f t="shared" si="19"/>
        <v>2.5152649746882139E-2</v>
      </c>
      <c r="Y76" s="24">
        <f t="shared" si="19"/>
        <v>2.5235564249718401E-2</v>
      </c>
      <c r="Z76" s="24">
        <f t="shared" si="19"/>
        <v>2.5220745989092741E-2</v>
      </c>
      <c r="AA76" s="24">
        <f t="shared" si="18"/>
        <v>2.5544466782634778E-2</v>
      </c>
      <c r="AB76" s="24">
        <f>+NOA!Y49</f>
        <v>2.5544301709592876E-2</v>
      </c>
      <c r="AD76" s="24">
        <f t="shared" si="20"/>
        <v>0.42506419862949985</v>
      </c>
      <c r="AE76" s="24">
        <f t="shared" si="20"/>
        <v>0.42114985105728708</v>
      </c>
      <c r="AF76" s="24">
        <f t="shared" si="20"/>
        <v>0.41547608410368042</v>
      </c>
      <c r="AG76" s="24">
        <f t="shared" si="20"/>
        <v>0.41064465406660844</v>
      </c>
      <c r="AH76" s="24">
        <f t="shared" si="20"/>
        <v>0.41360281159664458</v>
      </c>
      <c r="AI76" s="24">
        <f t="shared" si="20"/>
        <v>0.41346905116172739</v>
      </c>
      <c r="AJ76" s="24">
        <f t="shared" si="20"/>
        <v>0.41518655853003117</v>
      </c>
      <c r="AK76" s="24">
        <f t="shared" si="20"/>
        <v>0.40538210605788816</v>
      </c>
      <c r="AL76" s="24">
        <f t="shared" si="20"/>
        <v>0.39903268877834597</v>
      </c>
      <c r="AM76" s="24">
        <f t="shared" si="20"/>
        <v>0.40590586814259155</v>
      </c>
      <c r="AN76" s="24">
        <f t="shared" si="20"/>
        <v>0.4138239642748327</v>
      </c>
      <c r="AO76" s="24">
        <f>+NOA!AV49</f>
        <v>0.41381690957121053</v>
      </c>
      <c r="AQ76" s="24">
        <f t="shared" si="13"/>
        <v>7.8336943254209146E-4</v>
      </c>
      <c r="AR76" s="24">
        <f t="shared" si="17"/>
        <v>1.9158330486908293E-2</v>
      </c>
      <c r="AT76" s="19">
        <f t="shared" si="10"/>
        <v>344.68289495996373</v>
      </c>
      <c r="AU76" s="19">
        <f t="shared" si="11"/>
        <v>342.88439208778823</v>
      </c>
      <c r="AV76" s="53">
        <f t="shared" si="14"/>
        <v>1.798502872175467E-2</v>
      </c>
    </row>
    <row r="77" spans="4:48" x14ac:dyDescent="0.25">
      <c r="D77" s="38">
        <f>+NOA!A50</f>
        <v>44075</v>
      </c>
      <c r="E77" s="19" cm="1">
        <f t="array" ref="E77">+SUMPRODUCT($E$3:$P$3/100,NOA!$C50:$N50)/D$3*100</f>
        <v>353.26449026345517</v>
      </c>
      <c r="F77" s="19" cm="1">
        <f t="array" ref="F77">+SUMPRODUCT($E$4:$P$4/100,NOA!$C50:$N50)/D$4*100</f>
        <v>352.66875503352099</v>
      </c>
      <c r="G77" s="19" cm="1">
        <f t="array" ref="G77">+SUMPRODUCT($E$5:$P$5/100,NOA!$C50:$N50)/D$5*100</f>
        <v>352.2666358997335</v>
      </c>
      <c r="H77" s="19" cm="1">
        <f t="array" ref="H77">+SUMPRODUCT($E$6:$P$6/100,NOA!$C50:$N50)/D$6*100</f>
        <v>353.56214289107663</v>
      </c>
      <c r="I77" s="19" cm="1">
        <f t="array" ref="I77">+SUMPRODUCT($E$7:$P$7/100,NOA!$C50:$N50)/D$7*100</f>
        <v>353.15379929454627</v>
      </c>
      <c r="J77" s="19" cm="1">
        <f t="array" ref="J77">+SUMPRODUCT($E$8:$P$8/100,NOA!$C50:$N50)/D$8*100</f>
        <v>352.37480238371069</v>
      </c>
      <c r="K77" s="19" cm="1">
        <f t="array" ref="K77">+SUMPRODUCT($E$9:$P$9/100,NOA!$C50:$N50)/D$9*100</f>
        <v>352.90163934506438</v>
      </c>
      <c r="L77" s="19" cm="1">
        <f t="array" ref="L77">+SUMPRODUCT($E$10:$P$10/100,NOA!$C50:$N50)/D$10*100</f>
        <v>351.48279955389523</v>
      </c>
      <c r="M77" s="19" cm="1">
        <f t="array" ref="M77">+SUMPRODUCT($E$11:$P$11/100,NOA!$C50:$N50)/D$11*100</f>
        <v>351.32929071508988</v>
      </c>
      <c r="N77" s="19" cm="1">
        <f t="array" ref="N77">+SUMPRODUCT($E$12:$P$12/100,NOA!$C50:$N50)/D$12*100</f>
        <v>350.22860611254146</v>
      </c>
      <c r="O77" s="19" cm="1">
        <f t="array" ref="O77">+SUMPRODUCT(_xlfn.ANCHORARRAY($E$30)/100,$E77:$N77)/$D$14*100</f>
        <v>352.44128940000002</v>
      </c>
      <c r="Q77" s="24">
        <f t="shared" si="19"/>
        <v>2.4897073307012407E-2</v>
      </c>
      <c r="R77" s="24">
        <f t="shared" si="19"/>
        <v>2.4322838166329408E-2</v>
      </c>
      <c r="S77" s="24">
        <f t="shared" si="19"/>
        <v>2.3759186344196381E-2</v>
      </c>
      <c r="T77" s="24">
        <f t="shared" si="19"/>
        <v>2.3320362746833689E-2</v>
      </c>
      <c r="U77" s="24">
        <f t="shared" si="19"/>
        <v>2.3492969165029631E-2</v>
      </c>
      <c r="V77" s="24">
        <f t="shared" si="19"/>
        <v>2.299042474012114E-2</v>
      </c>
      <c r="W77" s="24">
        <f t="shared" si="19"/>
        <v>2.2505358518018825E-2</v>
      </c>
      <c r="X77" s="24">
        <f t="shared" si="19"/>
        <v>2.1793082206475134E-2</v>
      </c>
      <c r="Y77" s="24">
        <f t="shared" si="19"/>
        <v>2.1136648668063085E-2</v>
      </c>
      <c r="Z77" s="24">
        <f t="shared" si="19"/>
        <v>2.1418921928860746E-2</v>
      </c>
      <c r="AA77" s="24">
        <f t="shared" si="18"/>
        <v>2.3189701416361785E-2</v>
      </c>
      <c r="AB77" s="24">
        <f>+NOA!Y50</f>
        <v>2.3186773308560005E-2</v>
      </c>
      <c r="AD77" s="24">
        <f t="shared" ref="AD77:AN92" si="21">+E77/E65-1</f>
        <v>0.37968581752760144</v>
      </c>
      <c r="AE77" s="24">
        <f t="shared" si="21"/>
        <v>0.37533870317715401</v>
      </c>
      <c r="AF77" s="24">
        <f t="shared" si="21"/>
        <v>0.36955601012614681</v>
      </c>
      <c r="AG77" s="24">
        <f t="shared" si="21"/>
        <v>0.36490904437270166</v>
      </c>
      <c r="AH77" s="24">
        <f t="shared" si="21"/>
        <v>0.36709837757000408</v>
      </c>
      <c r="AI77" s="24">
        <f t="shared" si="21"/>
        <v>0.36579735474725594</v>
      </c>
      <c r="AJ77" s="24">
        <f t="shared" si="21"/>
        <v>0.36600247145136011</v>
      </c>
      <c r="AK77" s="24">
        <f t="shared" si="21"/>
        <v>0.35761502307828397</v>
      </c>
      <c r="AL77" s="24">
        <f t="shared" si="21"/>
        <v>0.3514582167521294</v>
      </c>
      <c r="AM77" s="24">
        <f t="shared" si="21"/>
        <v>0.35666890806846796</v>
      </c>
      <c r="AN77" s="24">
        <f t="shared" si="21"/>
        <v>0.36693608400097943</v>
      </c>
      <c r="AO77" s="24">
        <f>+NOA!AV50</f>
        <v>0.36692609584490565</v>
      </c>
      <c r="AQ77" s="24">
        <f t="shared" si="13"/>
        <v>3.4781513781516615E-3</v>
      </c>
      <c r="AR77" s="24">
        <f t="shared" si="17"/>
        <v>2.3016909459133483E-2</v>
      </c>
      <c r="AT77" s="19">
        <f t="shared" si="10"/>
        <v>353.26449026345517</v>
      </c>
      <c r="AU77" s="19">
        <f t="shared" si="11"/>
        <v>350.22860611254146</v>
      </c>
      <c r="AV77" s="53">
        <f t="shared" si="14"/>
        <v>3.0358841509137147E-2</v>
      </c>
    </row>
    <row r="78" spans="4:48" x14ac:dyDescent="0.25">
      <c r="D78" s="38">
        <f>+NOA!A51</f>
        <v>44105</v>
      </c>
      <c r="E78" s="19" cm="1">
        <f t="array" ref="E78">+SUMPRODUCT($E$3:$P$3/100,NOA!$C51:$N51)/D$3*100</f>
        <v>368.75995263205158</v>
      </c>
      <c r="F78" s="19" cm="1">
        <f t="array" ref="F78">+SUMPRODUCT($E$4:$P$4/100,NOA!$C51:$N51)/D$4*100</f>
        <v>367.84342361403316</v>
      </c>
      <c r="G78" s="19" cm="1">
        <f t="array" ref="G78">+SUMPRODUCT($E$5:$P$5/100,NOA!$C51:$N51)/D$5*100</f>
        <v>366.91167697557557</v>
      </c>
      <c r="H78" s="19" cm="1">
        <f t="array" ref="H78">+SUMPRODUCT($E$6:$P$6/100,NOA!$C51:$N51)/D$6*100</f>
        <v>368.11742567060611</v>
      </c>
      <c r="I78" s="19" cm="1">
        <f t="array" ref="I78">+SUMPRODUCT($E$7:$P$7/100,NOA!$C51:$N51)/D$7*100</f>
        <v>367.3212350096743</v>
      </c>
      <c r="J78" s="19" cm="1">
        <f t="array" ref="J78">+SUMPRODUCT($E$8:$P$8/100,NOA!$C51:$N51)/D$8*100</f>
        <v>366.40094464991785</v>
      </c>
      <c r="K78" s="19" cm="1">
        <f t="array" ref="K78">+SUMPRODUCT($E$9:$P$9/100,NOA!$C51:$N51)/D$9*100</f>
        <v>366.82060692469787</v>
      </c>
      <c r="L78" s="19" cm="1">
        <f t="array" ref="L78">+SUMPRODUCT($E$10:$P$10/100,NOA!$C51:$N51)/D$10*100</f>
        <v>365.02252152060368</v>
      </c>
      <c r="M78" s="19" cm="1">
        <f t="array" ref="M78">+SUMPRODUCT($E$11:$P$11/100,NOA!$C51:$N51)/D$11*100</f>
        <v>364.69623001350044</v>
      </c>
      <c r="N78" s="19" cm="1">
        <f t="array" ref="N78">+SUMPRODUCT($E$12:$P$12/100,NOA!$C51:$N51)/D$12*100</f>
        <v>363.33187890222337</v>
      </c>
      <c r="O78" s="19" cm="1">
        <f t="array" ref="O78">+SUMPRODUCT(_xlfn.ANCHORARRAY($E$30)/100,$E78:$N78)/$D$14*100</f>
        <v>366.78100095999997</v>
      </c>
      <c r="Q78" s="24">
        <f t="shared" si="19"/>
        <v>4.3863628515394604E-2</v>
      </c>
      <c r="R78" s="24">
        <f t="shared" si="19"/>
        <v>4.3028106017131584E-2</v>
      </c>
      <c r="S78" s="24">
        <f t="shared" si="19"/>
        <v>4.1573738706297769E-2</v>
      </c>
      <c r="T78" s="24">
        <f t="shared" si="19"/>
        <v>4.1167537509844809E-2</v>
      </c>
      <c r="U78" s="24">
        <f t="shared" si="19"/>
        <v>4.0116900181814907E-2</v>
      </c>
      <c r="V78" s="24">
        <f t="shared" si="19"/>
        <v>3.9804611939685985E-2</v>
      </c>
      <c r="W78" s="24">
        <f t="shared" si="19"/>
        <v>3.9441493118210325E-2</v>
      </c>
      <c r="X78" s="24">
        <f t="shared" si="19"/>
        <v>3.8521719935920462E-2</v>
      </c>
      <c r="Y78" s="24">
        <f t="shared" si="19"/>
        <v>3.8046754573761055E-2</v>
      </c>
      <c r="Z78" s="24">
        <f t="shared" si="19"/>
        <v>3.7413485252176581E-2</v>
      </c>
      <c r="AA78" s="24">
        <f t="shared" si="18"/>
        <v>4.0686809381534239E-2</v>
      </c>
      <c r="AB78" s="24">
        <f>+NOA!Y51</f>
        <v>4.068586643241523E-2</v>
      </c>
      <c r="AD78" s="24">
        <f t="shared" si="21"/>
        <v>0.40271167584152767</v>
      </c>
      <c r="AE78" s="24">
        <f t="shared" si="21"/>
        <v>0.39698074924785653</v>
      </c>
      <c r="AF78" s="24">
        <f t="shared" si="21"/>
        <v>0.3884764594285508</v>
      </c>
      <c r="AG78" s="24">
        <f t="shared" si="21"/>
        <v>0.38379587517854707</v>
      </c>
      <c r="AH78" s="24">
        <f t="shared" si="21"/>
        <v>0.38338208967637222</v>
      </c>
      <c r="AI78" s="24">
        <f t="shared" si="21"/>
        <v>0.38058543785259813</v>
      </c>
      <c r="AJ78" s="24">
        <f t="shared" si="21"/>
        <v>0.37818313692008165</v>
      </c>
      <c r="AK78" s="24">
        <f t="shared" si="21"/>
        <v>0.36880440834822337</v>
      </c>
      <c r="AL78" s="24">
        <f t="shared" si="21"/>
        <v>0.36041462052571505</v>
      </c>
      <c r="AM78" s="24">
        <f t="shared" si="21"/>
        <v>0.36229203251893671</v>
      </c>
      <c r="AN78" s="24">
        <f t="shared" si="21"/>
        <v>0.38303423001591907</v>
      </c>
      <c r="AO78" s="24">
        <f>+NOA!AV51</f>
        <v>0.38302368304359224</v>
      </c>
      <c r="AQ78" s="24">
        <f t="shared" si="13"/>
        <v>6.4501432632180222E-3</v>
      </c>
      <c r="AR78" s="24">
        <f t="shared" si="17"/>
        <v>4.0419643322590959E-2</v>
      </c>
      <c r="AT78" s="19">
        <f t="shared" si="10"/>
        <v>368.75995263205158</v>
      </c>
      <c r="AU78" s="19">
        <f t="shared" si="11"/>
        <v>363.33187890222337</v>
      </c>
      <c r="AV78" s="53">
        <f t="shared" si="14"/>
        <v>5.4280737298281867E-2</v>
      </c>
    </row>
    <row r="79" spans="4:48" x14ac:dyDescent="0.25">
      <c r="D79" s="38">
        <f>+NOA!A52</f>
        <v>44136</v>
      </c>
      <c r="E79" s="19" cm="1">
        <f t="array" ref="E79">+SUMPRODUCT($E$3:$P$3/100,NOA!$C52:$N52)/D$3*100</f>
        <v>379.6433992491443</v>
      </c>
      <c r="F79" s="19" cm="1">
        <f t="array" ref="F79">+SUMPRODUCT($E$4:$P$4/100,NOA!$C52:$N52)/D$4*100</f>
        <v>378.85761412847199</v>
      </c>
      <c r="G79" s="19" cm="1">
        <f t="array" ref="G79">+SUMPRODUCT($E$5:$P$5/100,NOA!$C52:$N52)/D$5*100</f>
        <v>377.99129963499729</v>
      </c>
      <c r="H79" s="19" cm="1">
        <f t="array" ref="H79">+SUMPRODUCT($E$6:$P$6/100,NOA!$C52:$N52)/D$6*100</f>
        <v>379.1997953803567</v>
      </c>
      <c r="I79" s="19" cm="1">
        <f t="array" ref="I79">+SUMPRODUCT($E$7:$P$7/100,NOA!$C52:$N52)/D$7*100</f>
        <v>378.61657672121549</v>
      </c>
      <c r="J79" s="19" cm="1">
        <f t="array" ref="J79">+SUMPRODUCT($E$8:$P$8/100,NOA!$C52:$N52)/D$8*100</f>
        <v>377.86757660060499</v>
      </c>
      <c r="K79" s="19" cm="1">
        <f t="array" ref="K79">+SUMPRODUCT($E$9:$P$9/100,NOA!$C52:$N52)/D$9*100</f>
        <v>378.61501120809965</v>
      </c>
      <c r="L79" s="19" cm="1">
        <f t="array" ref="L79">+SUMPRODUCT($E$10:$P$10/100,NOA!$C52:$N52)/D$10*100</f>
        <v>376.79773154862403</v>
      </c>
      <c r="M79" s="19" cm="1">
        <f t="array" ref="M79">+SUMPRODUCT($E$11:$P$11/100,NOA!$C52:$N52)/D$11*100</f>
        <v>376.59781463120169</v>
      </c>
      <c r="N79" s="19" cm="1">
        <f t="array" ref="N79">+SUMPRODUCT($E$12:$P$12/100,NOA!$C52:$N52)/D$12*100</f>
        <v>375.73003589191501</v>
      </c>
      <c r="O79" s="19" cm="1">
        <f t="array" ref="O79">+SUMPRODUCT(_xlfn.ANCHORARRAY($E$30)/100,$E79:$N79)/$D$14*100</f>
        <v>378.17038125000005</v>
      </c>
      <c r="Q79" s="24">
        <f t="shared" si="19"/>
        <v>2.9513634925406818E-2</v>
      </c>
      <c r="R79" s="24">
        <f t="shared" si="19"/>
        <v>2.9942605487479623E-2</v>
      </c>
      <c r="S79" s="24">
        <f t="shared" si="19"/>
        <v>3.0196974789001407E-2</v>
      </c>
      <c r="T79" s="24">
        <f t="shared" si="19"/>
        <v>3.0105528662658809E-2</v>
      </c>
      <c r="U79" s="24">
        <f t="shared" si="19"/>
        <v>3.0750581874864125E-2</v>
      </c>
      <c r="V79" s="24">
        <f t="shared" si="19"/>
        <v>3.1295312193157843E-2</v>
      </c>
      <c r="W79" s="24">
        <f t="shared" si="19"/>
        <v>3.2153058090934827E-2</v>
      </c>
      <c r="X79" s="24">
        <f t="shared" si="19"/>
        <v>3.2258858930039214E-2</v>
      </c>
      <c r="Y79" s="24">
        <f t="shared" si="19"/>
        <v>3.2634240878389953E-2</v>
      </c>
      <c r="Z79" s="24">
        <f t="shared" si="19"/>
        <v>3.4123504458655418E-2</v>
      </c>
      <c r="AA79" s="24">
        <f t="shared" si="18"/>
        <v>3.1052263503807298E-2</v>
      </c>
      <c r="AB79" s="24">
        <f>+NOA!Y52</f>
        <v>3.1050664537877193E-2</v>
      </c>
      <c r="AD79" s="24">
        <f t="shared" si="21"/>
        <v>0.39135104964935929</v>
      </c>
      <c r="AE79" s="24">
        <f t="shared" si="21"/>
        <v>0.38554002872606641</v>
      </c>
      <c r="AF79" s="24">
        <f t="shared" si="21"/>
        <v>0.37710018632168363</v>
      </c>
      <c r="AG79" s="24">
        <f t="shared" si="21"/>
        <v>0.3717177521397812</v>
      </c>
      <c r="AH79" s="24">
        <f t="shared" si="21"/>
        <v>0.37138936190124627</v>
      </c>
      <c r="AI79" s="24">
        <f t="shared" si="21"/>
        <v>0.36968410743444102</v>
      </c>
      <c r="AJ79" s="24">
        <f t="shared" si="21"/>
        <v>0.36975153514909476</v>
      </c>
      <c r="AK79" s="24">
        <f t="shared" si="21"/>
        <v>0.36029375175406053</v>
      </c>
      <c r="AL79" s="24">
        <f t="shared" si="21"/>
        <v>0.35406577616164858</v>
      </c>
      <c r="AM79" s="24">
        <f t="shared" si="21"/>
        <v>0.35805003498027599</v>
      </c>
      <c r="AN79" s="24">
        <f t="shared" si="21"/>
        <v>0.37300247044310186</v>
      </c>
      <c r="AO79" s="24">
        <f>+NOA!AV52</f>
        <v>0.37299280991363482</v>
      </c>
      <c r="AQ79" s="24">
        <f t="shared" si="13"/>
        <v>-4.6098695332486006E-3</v>
      </c>
      <c r="AR79" s="24">
        <f t="shared" si="17"/>
        <v>3.3301014669083306E-2</v>
      </c>
      <c r="AT79" s="19">
        <f t="shared" si="10"/>
        <v>379.6433992491443</v>
      </c>
      <c r="AU79" s="19">
        <f t="shared" si="11"/>
        <v>375.73003589191501</v>
      </c>
      <c r="AV79" s="53">
        <f t="shared" si="14"/>
        <v>3.9133633572292492E-2</v>
      </c>
    </row>
    <row r="80" spans="4:48" x14ac:dyDescent="0.25">
      <c r="D80" s="38">
        <f>+NOA!A53</f>
        <v>44166</v>
      </c>
      <c r="E80" s="19" cm="1">
        <f t="array" ref="E80">+SUMPRODUCT($E$3:$P$3/100,NOA!$C53:$N53)/D$3*100</f>
        <v>397.46393727355678</v>
      </c>
      <c r="F80" s="19" cm="1">
        <f t="array" ref="F80">+SUMPRODUCT($E$4:$P$4/100,NOA!$C53:$N53)/D$4*100</f>
        <v>396.22331714532663</v>
      </c>
      <c r="G80" s="19" cm="1">
        <f t="array" ref="G80">+SUMPRODUCT($E$5:$P$5/100,NOA!$C53:$N53)/D$5*100</f>
        <v>394.88086408084342</v>
      </c>
      <c r="H80" s="19" cm="1">
        <f t="array" ref="H80">+SUMPRODUCT($E$6:$P$6/100,NOA!$C53:$N53)/D$6*100</f>
        <v>395.99832610157108</v>
      </c>
      <c r="I80" s="19" cm="1">
        <f t="array" ref="I80">+SUMPRODUCT($E$7:$P$7/100,NOA!$C53:$N53)/D$7*100</f>
        <v>395.09121465125213</v>
      </c>
      <c r="J80" s="19" cm="1">
        <f t="array" ref="J80">+SUMPRODUCT($E$8:$P$8/100,NOA!$C53:$N53)/D$8*100</f>
        <v>393.84355921337135</v>
      </c>
      <c r="K80" s="19" cm="1">
        <f t="array" ref="K80">+SUMPRODUCT($E$9:$P$9/100,NOA!$C53:$N53)/D$9*100</f>
        <v>394.10460955900879</v>
      </c>
      <c r="L80" s="19" cm="1">
        <f t="array" ref="L80">+SUMPRODUCT($E$10:$P$10/100,NOA!$C53:$N53)/D$10*100</f>
        <v>391.88850662047275</v>
      </c>
      <c r="M80" s="19" cm="1">
        <f t="array" ref="M80">+SUMPRODUCT($E$11:$P$11/100,NOA!$C53:$N53)/D$11*100</f>
        <v>391.30754918296111</v>
      </c>
      <c r="N80" s="19" cm="1">
        <f t="array" ref="N80">+SUMPRODUCT($E$12:$P$12/100,NOA!$C53:$N53)/D$12*100</f>
        <v>390.06608577581403</v>
      </c>
      <c r="O80" s="19" cm="1">
        <f t="array" ref="O80">+SUMPRODUCT(_xlfn.ANCHORARRAY($E$30)/100,$E80:$N80)/$D$14*100</f>
        <v>394.4718859599999</v>
      </c>
      <c r="Q80" s="24">
        <f t="shared" si="19"/>
        <v>4.6940202462778968E-2</v>
      </c>
      <c r="R80" s="24">
        <f t="shared" si="19"/>
        <v>4.5837017310059514E-2</v>
      </c>
      <c r="S80" s="24">
        <f t="shared" si="19"/>
        <v>4.4682415870829217E-2</v>
      </c>
      <c r="T80" s="24">
        <f t="shared" si="19"/>
        <v>4.4299946692652137E-2</v>
      </c>
      <c r="U80" s="24">
        <f t="shared" si="19"/>
        <v>4.3512722218095767E-2</v>
      </c>
      <c r="V80" s="24">
        <f t="shared" si="19"/>
        <v>4.2279315829345521E-2</v>
      </c>
      <c r="W80" s="24">
        <f t="shared" si="19"/>
        <v>4.0911210312249091E-2</v>
      </c>
      <c r="X80" s="24">
        <f t="shared" si="19"/>
        <v>4.0050068799051042E-2</v>
      </c>
      <c r="Y80" s="24">
        <f t="shared" si="19"/>
        <v>3.9059532424967847E-2</v>
      </c>
      <c r="Z80" s="24">
        <f t="shared" si="19"/>
        <v>3.8155187273936741E-2</v>
      </c>
      <c r="AA80" s="24">
        <f t="shared" si="18"/>
        <v>4.3106243953101364E-2</v>
      </c>
      <c r="AB80" s="24">
        <f>+NOA!Y53</f>
        <v>4.3102837348282463E-2</v>
      </c>
      <c r="AD80" s="24">
        <f t="shared" si="21"/>
        <v>0.40615208883577947</v>
      </c>
      <c r="AE80" s="24">
        <f t="shared" si="21"/>
        <v>0.39829000527432745</v>
      </c>
      <c r="AF80" s="24">
        <f t="shared" si="21"/>
        <v>0.38806832890385201</v>
      </c>
      <c r="AG80" s="24">
        <f t="shared" si="21"/>
        <v>0.38145103139211312</v>
      </c>
      <c r="AH80" s="24">
        <f t="shared" si="21"/>
        <v>0.38026811120007786</v>
      </c>
      <c r="AI80" s="24">
        <f t="shared" si="21"/>
        <v>0.37695591075737656</v>
      </c>
      <c r="AJ80" s="24">
        <f t="shared" si="21"/>
        <v>0.374423600119135</v>
      </c>
      <c r="AK80" s="24">
        <f t="shared" si="21"/>
        <v>0.36388367086815765</v>
      </c>
      <c r="AL80" s="24">
        <f t="shared" si="21"/>
        <v>0.3553473203178108</v>
      </c>
      <c r="AM80" s="24">
        <f t="shared" si="21"/>
        <v>0.35794912083404262</v>
      </c>
      <c r="AN80" s="24">
        <f t="shared" si="21"/>
        <v>0.38123391767760673</v>
      </c>
      <c r="AO80" s="24">
        <f>+NOA!AV53</f>
        <v>0.3812184913083454</v>
      </c>
      <c r="AQ80" s="24">
        <f t="shared" si="13"/>
        <v>8.7850151888422268E-3</v>
      </c>
      <c r="AR80" s="24">
        <f t="shared" si="17"/>
        <v>4.8202968001736846E-2</v>
      </c>
      <c r="AT80" s="19">
        <f t="shared" si="10"/>
        <v>397.46393727355678</v>
      </c>
      <c r="AU80" s="19">
        <f t="shared" si="11"/>
        <v>390.06608577581403</v>
      </c>
      <c r="AV80" s="53">
        <f t="shared" si="14"/>
        <v>7.397851497742769E-2</v>
      </c>
    </row>
    <row r="81" spans="4:49" x14ac:dyDescent="0.25">
      <c r="D81" s="38">
        <f>+NOA!A54</f>
        <v>44197</v>
      </c>
      <c r="E81" s="19" cm="1">
        <f t="array" ref="E81">+SUMPRODUCT($E$3:$P$3/100,NOA!$C54:$N54)/D$3*100</f>
        <v>419.04384699010438</v>
      </c>
      <c r="F81" s="19" cm="1">
        <f t="array" ref="F81">+SUMPRODUCT($E$4:$P$4/100,NOA!$C54:$N54)/D$4*100</f>
        <v>418.02272025015623</v>
      </c>
      <c r="G81" s="19" cm="1">
        <f t="array" ref="G81">+SUMPRODUCT($E$5:$P$5/100,NOA!$C54:$N54)/D$5*100</f>
        <v>416.78183002129845</v>
      </c>
      <c r="H81" s="19" cm="1">
        <f t="array" ref="H81">+SUMPRODUCT($E$6:$P$6/100,NOA!$C54:$N54)/D$6*100</f>
        <v>418.23890967427747</v>
      </c>
      <c r="I81" s="19" cm="1">
        <f t="array" ref="I81">+SUMPRODUCT($E$7:$P$7/100,NOA!$C54:$N54)/D$7*100</f>
        <v>416.99393805887377</v>
      </c>
      <c r="J81" s="19" cm="1">
        <f t="array" ref="J81">+SUMPRODUCT($E$8:$P$8/100,NOA!$C54:$N54)/D$8*100</f>
        <v>415.65112641059659</v>
      </c>
      <c r="K81" s="19" cm="1">
        <f t="array" ref="K81">+SUMPRODUCT($E$9:$P$9/100,NOA!$C54:$N54)/D$9*100</f>
        <v>415.52130350969463</v>
      </c>
      <c r="L81" s="19" cm="1">
        <f t="array" ref="L81">+SUMPRODUCT($E$10:$P$10/100,NOA!$C54:$N54)/D$10*100</f>
        <v>413.68342778644063</v>
      </c>
      <c r="M81" s="19" cm="1">
        <f t="array" ref="M81">+SUMPRODUCT($E$11:$P$11/100,NOA!$C54:$N54)/D$11*100</f>
        <v>413.0186386697427</v>
      </c>
      <c r="N81" s="19" cm="1">
        <f t="array" ref="N81">+SUMPRODUCT($E$12:$P$12/100,NOA!$C54:$N54)/D$12*100</f>
        <v>411.22013044629773</v>
      </c>
      <c r="O81" s="19" cm="1">
        <f t="array" ref="O81">+SUMPRODUCT(_xlfn.ANCHORARRAY($E$30)/100,$E81:$N81)/$D$14*100</f>
        <v>416.21665360999992</v>
      </c>
      <c r="Q81" s="24">
        <f t="shared" si="19"/>
        <v>5.4294006808710993E-2</v>
      </c>
      <c r="R81" s="24">
        <f t="shared" si="19"/>
        <v>5.5017971334670346E-2</v>
      </c>
      <c r="S81" s="24">
        <f t="shared" si="19"/>
        <v>5.5462211346790635E-2</v>
      </c>
      <c r="T81" s="24">
        <f t="shared" si="19"/>
        <v>5.6163327233362592E-2</v>
      </c>
      <c r="U81" s="24">
        <f t="shared" si="19"/>
        <v>5.5437130959632208E-2</v>
      </c>
      <c r="V81" s="24">
        <f t="shared" si="19"/>
        <v>5.5371140868170521E-2</v>
      </c>
      <c r="W81" s="24">
        <f t="shared" si="19"/>
        <v>5.4342662915438877E-2</v>
      </c>
      <c r="X81" s="24">
        <f t="shared" si="19"/>
        <v>5.5615106842302309E-2</v>
      </c>
      <c r="Y81" s="24">
        <f t="shared" si="19"/>
        <v>5.5483441431461555E-2</v>
      </c>
      <c r="Z81" s="24">
        <f t="shared" si="19"/>
        <v>5.4231950538355056E-2</v>
      </c>
      <c r="AA81" s="24">
        <f t="shared" si="18"/>
        <v>5.5123744996633306E-2</v>
      </c>
      <c r="AB81" s="24">
        <f>+NOA!Y54</f>
        <v>5.5123809098887699E-2</v>
      </c>
      <c r="AD81" s="24">
        <f t="shared" si="21"/>
        <v>0.44085359619737452</v>
      </c>
      <c r="AE81" s="24">
        <f t="shared" si="21"/>
        <v>0.43533225841242884</v>
      </c>
      <c r="AF81" s="24">
        <f t="shared" si="21"/>
        <v>0.42691979974981176</v>
      </c>
      <c r="AG81" s="24">
        <f t="shared" si="21"/>
        <v>0.42262896984078169</v>
      </c>
      <c r="AH81" s="24">
        <f t="shared" si="21"/>
        <v>0.42215103498648388</v>
      </c>
      <c r="AI81" s="24">
        <f t="shared" si="21"/>
        <v>0.42007004926879765</v>
      </c>
      <c r="AJ81" s="24">
        <f t="shared" si="21"/>
        <v>0.41896439400130037</v>
      </c>
      <c r="AK81" s="24">
        <f t="shared" si="21"/>
        <v>0.41037710720185094</v>
      </c>
      <c r="AL81" s="24">
        <f t="shared" si="21"/>
        <v>0.40259792076127399</v>
      </c>
      <c r="AM81" s="24">
        <f t="shared" si="21"/>
        <v>0.40559399548777875</v>
      </c>
      <c r="AN81" s="24">
        <f t="shared" si="21"/>
        <v>0.42274593940308192</v>
      </c>
      <c r="AO81" s="24">
        <f>+NOA!AV54</f>
        <v>0.42273074536868505</v>
      </c>
      <c r="AQ81" s="24">
        <f t="shared" si="13"/>
        <v>6.205627035593686E-5</v>
      </c>
      <c r="AR81" s="24">
        <f t="shared" si="17"/>
        <v>3.5259600709595773E-2</v>
      </c>
      <c r="AT81" s="19">
        <f t="shared" si="10"/>
        <v>419.04384699010438</v>
      </c>
      <c r="AU81" s="19">
        <f t="shared" si="11"/>
        <v>411.22013044629773</v>
      </c>
      <c r="AV81" s="53">
        <f t="shared" si="14"/>
        <v>7.8237165438066469E-2</v>
      </c>
    </row>
    <row r="82" spans="4:49" x14ac:dyDescent="0.25">
      <c r="D82" s="38">
        <f>+NOA!A55</f>
        <v>44228</v>
      </c>
      <c r="E82" s="19" cm="1">
        <f t="array" ref="E82">+SUMPRODUCT($E$3:$P$3/100,NOA!$C55:$N55)/D$3*100</f>
        <v>433.18182609235708</v>
      </c>
      <c r="F82" s="19" cm="1">
        <f t="array" ref="F82">+SUMPRODUCT($E$4:$P$4/100,NOA!$C55:$N55)/D$4*100</f>
        <v>431.97136468734482</v>
      </c>
      <c r="G82" s="19" cm="1">
        <f t="array" ref="G82">+SUMPRODUCT($E$5:$P$5/100,NOA!$C55:$N55)/D$5*100</f>
        <v>430.61452644322708</v>
      </c>
      <c r="H82" s="19" cm="1">
        <f t="array" ref="H82">+SUMPRODUCT($E$6:$P$6/100,NOA!$C55:$N55)/D$6*100</f>
        <v>432.07726829008976</v>
      </c>
      <c r="I82" s="19" cm="1">
        <f t="array" ref="I82">+SUMPRODUCT($E$7:$P$7/100,NOA!$C55:$N55)/D$7*100</f>
        <v>430.61914092536193</v>
      </c>
      <c r="J82" s="19" cm="1">
        <f t="array" ref="J82">+SUMPRODUCT($E$8:$P$8/100,NOA!$C55:$N55)/D$8*100</f>
        <v>429.10510853092234</v>
      </c>
      <c r="K82" s="19" cm="1">
        <f t="array" ref="K82">+SUMPRODUCT($E$9:$P$9/100,NOA!$C55:$N55)/D$9*100</f>
        <v>428.95001108153423</v>
      </c>
      <c r="L82" s="19" cm="1">
        <f t="array" ref="L82">+SUMPRODUCT($E$10:$P$10/100,NOA!$C55:$N55)/D$10*100</f>
        <v>427.04528220631215</v>
      </c>
      <c r="M82" s="19" cm="1">
        <f t="array" ref="M82">+SUMPRODUCT($E$11:$P$11/100,NOA!$C55:$N55)/D$11*100</f>
        <v>426.5829426738452</v>
      </c>
      <c r="N82" s="19" cm="1">
        <f t="array" ref="N82">+SUMPRODUCT($E$12:$P$12/100,NOA!$C55:$N55)/D$12*100</f>
        <v>424.65034642651187</v>
      </c>
      <c r="O82" s="19" cm="1">
        <f t="array" ref="O82">+SUMPRODUCT(_xlfn.ANCHORARRAY($E$30)/100,$E82:$N82)/$D$14*100</f>
        <v>429.92038351999992</v>
      </c>
      <c r="Q82" s="24">
        <f t="shared" si="19"/>
        <v>3.3738662919889029E-2</v>
      </c>
      <c r="R82" s="24">
        <f t="shared" si="19"/>
        <v>3.3368149053815355E-2</v>
      </c>
      <c r="S82" s="24">
        <f t="shared" si="19"/>
        <v>3.3189298154436608E-2</v>
      </c>
      <c r="T82" s="24">
        <f t="shared" si="19"/>
        <v>3.3087209955165342E-2</v>
      </c>
      <c r="U82" s="24">
        <f t="shared" si="19"/>
        <v>3.2674822396493663E-2</v>
      </c>
      <c r="V82" s="24">
        <f t="shared" si="19"/>
        <v>3.2368448598970812E-2</v>
      </c>
      <c r="W82" s="24">
        <f t="shared" si="19"/>
        <v>3.2317735476891762E-2</v>
      </c>
      <c r="X82" s="24">
        <f t="shared" si="19"/>
        <v>3.2299709203650773E-2</v>
      </c>
      <c r="Y82" s="24">
        <f t="shared" si="19"/>
        <v>3.2841868947587116E-2</v>
      </c>
      <c r="Z82" s="24">
        <f t="shared" si="19"/>
        <v>3.2659432225845331E-2</v>
      </c>
      <c r="AA82" s="24">
        <f t="shared" si="18"/>
        <v>3.2924511287913516E-2</v>
      </c>
      <c r="AB82" s="24">
        <f>+NOA!Y55</f>
        <v>3.2923617102607272E-2</v>
      </c>
      <c r="AD82" s="24">
        <f t="shared" si="21"/>
        <v>0.4577818740347197</v>
      </c>
      <c r="AE82" s="24">
        <f t="shared" si="21"/>
        <v>0.45336240767331715</v>
      </c>
      <c r="AF82" s="24">
        <f t="shared" si="21"/>
        <v>0.44610112258144952</v>
      </c>
      <c r="AG82" s="24">
        <f t="shared" si="21"/>
        <v>0.44252939753981435</v>
      </c>
      <c r="AH82" s="24">
        <f t="shared" si="21"/>
        <v>0.44218877815254376</v>
      </c>
      <c r="AI82" s="24">
        <f t="shared" si="21"/>
        <v>0.44077973484924637</v>
      </c>
      <c r="AJ82" s="24">
        <f t="shared" si="21"/>
        <v>0.4403057550777465</v>
      </c>
      <c r="AK82" s="24">
        <f t="shared" si="21"/>
        <v>0.43350834760618406</v>
      </c>
      <c r="AL82" s="24">
        <f t="shared" si="21"/>
        <v>0.4272525803060403</v>
      </c>
      <c r="AM82" s="24">
        <f t="shared" si="21"/>
        <v>0.43079614587363602</v>
      </c>
      <c r="AN82" s="24">
        <f t="shared" si="21"/>
        <v>0.44319332167768333</v>
      </c>
      <c r="AO82" s="24">
        <f>+NOA!AV55</f>
        <v>0.44317588645482875</v>
      </c>
      <c r="AQ82" s="24">
        <f t="shared" si="13"/>
        <v>1.079230694043698E-3</v>
      </c>
      <c r="AR82" s="24">
        <f t="shared" si="17"/>
        <v>2.6985728161083689E-2</v>
      </c>
      <c r="AS82" s="35">
        <f t="shared" ref="AS82:AT101" si="22">+D82</f>
        <v>44228</v>
      </c>
      <c r="AT82" s="19">
        <f t="shared" si="10"/>
        <v>433.18182609235708</v>
      </c>
      <c r="AU82" s="19">
        <f t="shared" si="11"/>
        <v>424.65034642651187</v>
      </c>
      <c r="AV82" s="53">
        <f t="shared" si="14"/>
        <v>8.531479665845243E-2</v>
      </c>
      <c r="AW82" s="53">
        <f>+($AT82/$AT$82)-($AU82/$AU$82)</f>
        <v>0</v>
      </c>
    </row>
    <row r="83" spans="4:49" x14ac:dyDescent="0.25">
      <c r="D83" s="38">
        <f>+NOA!A56</f>
        <v>44256</v>
      </c>
      <c r="E83" s="19" cm="1">
        <f t="array" ref="E83">+SUMPRODUCT($E$3:$P$3/100,NOA!$C56:$N56)/D$3*100</f>
        <v>450.41634995098326</v>
      </c>
      <c r="F83" s="19" cm="1">
        <f t="array" ref="F83">+SUMPRODUCT($E$4:$P$4/100,NOA!$C56:$N56)/D$4*100</f>
        <v>449.33954307695831</v>
      </c>
      <c r="G83" s="19" cm="1">
        <f t="array" ref="G83">+SUMPRODUCT($E$5:$P$5/100,NOA!$C56:$N56)/D$5*100</f>
        <v>448.04129319757288</v>
      </c>
      <c r="H83" s="19" cm="1">
        <f t="array" ref="H83">+SUMPRODUCT($E$6:$P$6/100,NOA!$C56:$N56)/D$6*100</f>
        <v>449.89090804636447</v>
      </c>
      <c r="I83" s="19" cm="1">
        <f t="array" ref="I83">+SUMPRODUCT($E$7:$P$7/100,NOA!$C56:$N56)/D$7*100</f>
        <v>449.09418316868425</v>
      </c>
      <c r="J83" s="19" cm="1">
        <f t="array" ref="J83">+SUMPRODUCT($E$8:$P$8/100,NOA!$C56:$N56)/D$8*100</f>
        <v>447.59436192021337</v>
      </c>
      <c r="K83" s="19" cm="1">
        <f t="array" ref="K83">+SUMPRODUCT($E$9:$P$9/100,NOA!$C56:$N56)/D$9*100</f>
        <v>447.56012112503691</v>
      </c>
      <c r="L83" s="19" cm="1">
        <f t="array" ref="L83">+SUMPRODUCT($E$10:$P$10/100,NOA!$C56:$N56)/D$10*100</f>
        <v>445.99765438214456</v>
      </c>
      <c r="M83" s="19" cm="1">
        <f t="array" ref="M83">+SUMPRODUCT($E$11:$P$11/100,NOA!$C56:$N56)/D$11*100</f>
        <v>444.87276476362928</v>
      </c>
      <c r="N83" s="19" cm="1">
        <f t="array" ref="N83">+SUMPRODUCT($E$12:$P$12/100,NOA!$C56:$N56)/D$12*100</f>
        <v>442.91719236008112</v>
      </c>
      <c r="O83" s="19" cm="1">
        <f t="array" ref="O83">+SUMPRODUCT(_xlfn.ANCHORARRAY($E$30)/100,$E83:$N83)/$D$14*100</f>
        <v>447.91329514000006</v>
      </c>
      <c r="Q83" s="24">
        <f t="shared" si="19"/>
        <v>3.978588855884202E-2</v>
      </c>
      <c r="R83" s="24">
        <f t="shared" si="19"/>
        <v>4.0206781767083921E-2</v>
      </c>
      <c r="S83" s="24">
        <f t="shared" si="19"/>
        <v>4.0469528276917854E-2</v>
      </c>
      <c r="T83" s="24">
        <f t="shared" si="19"/>
        <v>4.1227903117353915E-2</v>
      </c>
      <c r="U83" s="24">
        <f t="shared" si="19"/>
        <v>4.2903439460728832E-2</v>
      </c>
      <c r="V83" s="24">
        <f t="shared" ref="V83:AA122" si="23">+J83/J82-1</f>
        <v>4.3087935850007808E-2</v>
      </c>
      <c r="W83" s="24">
        <f t="shared" si="23"/>
        <v>4.338526532865683E-2</v>
      </c>
      <c r="X83" s="24">
        <f t="shared" si="23"/>
        <v>4.4380240142019023E-2</v>
      </c>
      <c r="Y83" s="24">
        <f t="shared" si="23"/>
        <v>4.2875183839143904E-2</v>
      </c>
      <c r="Z83" s="24">
        <f t="shared" si="23"/>
        <v>4.3016204007101599E-2</v>
      </c>
      <c r="AA83" s="24">
        <f t="shared" si="18"/>
        <v>4.1851729552067507E-2</v>
      </c>
      <c r="AB83" s="24">
        <f>+NOA!Y56</f>
        <v>4.1850519470913339E-2</v>
      </c>
      <c r="AD83" s="24">
        <f t="shared" si="21"/>
        <v>0.45723791342330355</v>
      </c>
      <c r="AE83" s="24">
        <f t="shared" si="21"/>
        <v>0.45476512595587781</v>
      </c>
      <c r="AF83" s="24">
        <f t="shared" si="21"/>
        <v>0.44910217406306008</v>
      </c>
      <c r="AG83" s="24">
        <f t="shared" si="21"/>
        <v>0.44675940088069321</v>
      </c>
      <c r="AH83" s="24">
        <f t="shared" si="21"/>
        <v>0.44843062690795699</v>
      </c>
      <c r="AI83" s="24">
        <f t="shared" si="21"/>
        <v>0.447413187834937</v>
      </c>
      <c r="AJ83" s="24">
        <f t="shared" si="21"/>
        <v>0.44763644262092717</v>
      </c>
      <c r="AK83" s="24">
        <f t="shared" si="21"/>
        <v>0.44414110956672537</v>
      </c>
      <c r="AL83" s="24">
        <f t="shared" si="21"/>
        <v>0.4386542463822205</v>
      </c>
      <c r="AM83" s="24">
        <f t="shared" si="21"/>
        <v>0.44397010363207157</v>
      </c>
      <c r="AN83" s="24">
        <f t="shared" si="21"/>
        <v>0.44872496885887458</v>
      </c>
      <c r="AO83" s="24">
        <f>+NOA!AV56</f>
        <v>0.44870088957658449</v>
      </c>
      <c r="AQ83" s="24">
        <f t="shared" si="13"/>
        <v>-3.2303154482595797E-3</v>
      </c>
      <c r="AR83" s="24">
        <f t="shared" si="17"/>
        <v>1.3267809791231988E-2</v>
      </c>
      <c r="AS83" s="35">
        <f t="shared" si="22"/>
        <v>44256</v>
      </c>
      <c r="AT83" s="19">
        <f t="shared" si="10"/>
        <v>450.41634995098326</v>
      </c>
      <c r="AU83" s="19">
        <f t="shared" si="11"/>
        <v>442.91719236008112</v>
      </c>
      <c r="AV83" s="53">
        <f t="shared" si="14"/>
        <v>7.4991575909021613E-2</v>
      </c>
      <c r="AW83" s="53">
        <f t="shared" ref="AW83:AW128" si="24">+($AT83/$AT$82)-($AU83/$AU$82)</f>
        <v>-3.2303154482595797E-3</v>
      </c>
    </row>
    <row r="84" spans="4:49" x14ac:dyDescent="0.25">
      <c r="D84" s="38">
        <f>+NOA!A57</f>
        <v>44287</v>
      </c>
      <c r="E84" s="19" cm="1">
        <f t="array" ref="E84">+SUMPRODUCT($E$3:$P$3/100,NOA!$C57:$N57)/D$3*100</f>
        <v>468.46645917181252</v>
      </c>
      <c r="F84" s="19" cm="1">
        <f t="array" ref="F84">+SUMPRODUCT($E$4:$P$4/100,NOA!$C57:$N57)/D$4*100</f>
        <v>467.473783051054</v>
      </c>
      <c r="G84" s="19" cm="1">
        <f t="array" ref="G84">+SUMPRODUCT($E$5:$P$5/100,NOA!$C57:$N57)/D$5*100</f>
        <v>465.98247067463018</v>
      </c>
      <c r="H84" s="19" cm="1">
        <f t="array" ref="H84">+SUMPRODUCT($E$6:$P$6/100,NOA!$C57:$N57)/D$6*100</f>
        <v>467.9260964191788</v>
      </c>
      <c r="I84" s="19" cm="1">
        <f t="array" ref="I84">+SUMPRODUCT($E$7:$P$7/100,NOA!$C57:$N57)/D$7*100</f>
        <v>466.98328203881755</v>
      </c>
      <c r="J84" s="19" cm="1">
        <f t="array" ref="J84">+SUMPRODUCT($E$8:$P$8/100,NOA!$C57:$N57)/D$8*100</f>
        <v>465.38745173264664</v>
      </c>
      <c r="K84" s="19" cm="1">
        <f t="array" ref="K84">+SUMPRODUCT($E$9:$P$9/100,NOA!$C57:$N57)/D$9*100</f>
        <v>465.21600822188429</v>
      </c>
      <c r="L84" s="19" cm="1">
        <f t="array" ref="L84">+SUMPRODUCT($E$10:$P$10/100,NOA!$C57:$N57)/D$10*100</f>
        <v>463.77430044127783</v>
      </c>
      <c r="M84" s="19" cm="1">
        <f t="array" ref="M84">+SUMPRODUCT($E$11:$P$11/100,NOA!$C57:$N57)/D$11*100</f>
        <v>462.57164885209107</v>
      </c>
      <c r="N84" s="19" cm="1">
        <f t="array" ref="N84">+SUMPRODUCT($E$12:$P$12/100,NOA!$C57:$N57)/D$12*100</f>
        <v>460.56768299857271</v>
      </c>
      <c r="O84" s="19" cm="1">
        <f t="array" ref="O84">+SUMPRODUCT(_xlfn.ANCHORARRAY($E$30)/100,$E84:$N84)/$D$14*100</f>
        <v>465.80258188999994</v>
      </c>
      <c r="Q84" s="24">
        <f t="shared" ref="Q84:Z121" si="25">+E84/E83-1</f>
        <v>4.0074276217534122E-2</v>
      </c>
      <c r="R84" s="24">
        <f t="shared" si="25"/>
        <v>4.0357543095177473E-2</v>
      </c>
      <c r="S84" s="24">
        <f t="shared" si="25"/>
        <v>4.0043580244613297E-2</v>
      </c>
      <c r="T84" s="24">
        <f t="shared" si="25"/>
        <v>4.0087914759450172E-2</v>
      </c>
      <c r="U84" s="24">
        <f t="shared" si="25"/>
        <v>3.9833735418064897E-2</v>
      </c>
      <c r="V84" s="24">
        <f t="shared" si="23"/>
        <v>3.9752712112144595E-2</v>
      </c>
      <c r="W84" s="24">
        <f t="shared" si="23"/>
        <v>3.9449196350348492E-2</v>
      </c>
      <c r="X84" s="24">
        <f t="shared" si="23"/>
        <v>3.9858160428578593E-2</v>
      </c>
      <c r="Y84" s="24">
        <f t="shared" si="23"/>
        <v>3.978414839097999E-2</v>
      </c>
      <c r="Z84" s="24">
        <f t="shared" si="23"/>
        <v>3.9850543042687203E-2</v>
      </c>
      <c r="AA84" s="24">
        <f t="shared" si="18"/>
        <v>3.9939173371507986E-2</v>
      </c>
      <c r="AB84" s="24">
        <f>+NOA!Y57</f>
        <v>3.9937666118565973E-2</v>
      </c>
      <c r="AD84" s="24">
        <f t="shared" si="21"/>
        <v>0.47150830602528759</v>
      </c>
      <c r="AE84" s="24">
        <f t="shared" si="21"/>
        <v>0.47143155445601015</v>
      </c>
      <c r="AF84" s="24">
        <f t="shared" si="21"/>
        <v>0.46707346393613869</v>
      </c>
      <c r="AG84" s="24">
        <f t="shared" si="21"/>
        <v>0.46565590443685978</v>
      </c>
      <c r="AH84" s="24">
        <f t="shared" si="21"/>
        <v>0.4679723465969674</v>
      </c>
      <c r="AI84" s="24">
        <f t="shared" si="21"/>
        <v>0.46833901609766193</v>
      </c>
      <c r="AJ84" s="24">
        <f t="shared" si="21"/>
        <v>0.46943206689469719</v>
      </c>
      <c r="AK84" s="24">
        <f t="shared" si="21"/>
        <v>0.46799833002683644</v>
      </c>
      <c r="AL84" s="24">
        <f t="shared" si="21"/>
        <v>0.46351743387400135</v>
      </c>
      <c r="AM84" s="24">
        <f t="shared" si="21"/>
        <v>0.46984152305905047</v>
      </c>
      <c r="AN84" s="24">
        <f t="shared" si="21"/>
        <v>0.46852281646529303</v>
      </c>
      <c r="AO84" s="24">
        <f>+NOA!AV57</f>
        <v>0.46850155141941796</v>
      </c>
      <c r="AQ84" s="24">
        <f t="shared" si="13"/>
        <v>2.2373317484691846E-4</v>
      </c>
      <c r="AR84" s="24">
        <f t="shared" si="17"/>
        <v>1.6667829662371236E-3</v>
      </c>
      <c r="AS84" s="35">
        <f t="shared" si="22"/>
        <v>44287</v>
      </c>
      <c r="AT84" s="19">
        <f t="shared" si="10"/>
        <v>468.46645917181252</v>
      </c>
      <c r="AU84" s="19">
        <f t="shared" si="11"/>
        <v>460.56768299857271</v>
      </c>
      <c r="AV84" s="53">
        <f t="shared" si="14"/>
        <v>7.8987761732397743E-2</v>
      </c>
      <c r="AW84" s="53">
        <f t="shared" si="24"/>
        <v>-3.1264106750636955E-3</v>
      </c>
    </row>
    <row r="85" spans="4:49" x14ac:dyDescent="0.25">
      <c r="D85" s="38">
        <f>+NOA!A58</f>
        <v>44317</v>
      </c>
      <c r="E85" s="19" cm="1">
        <f t="array" ref="E85">+SUMPRODUCT($E$3:$P$3/100,NOA!$C58:$N58)/D$3*100</f>
        <v>483.36073622720573</v>
      </c>
      <c r="F85" s="19" cm="1">
        <f t="array" ref="F85">+SUMPRODUCT($E$4:$P$4/100,NOA!$C58:$N58)/D$4*100</f>
        <v>482.4740500436489</v>
      </c>
      <c r="G85" s="19" cm="1">
        <f t="array" ref="G85">+SUMPRODUCT($E$5:$P$5/100,NOA!$C58:$N58)/D$5*100</f>
        <v>481.00878120575572</v>
      </c>
      <c r="H85" s="19" cm="1">
        <f t="array" ref="H85">+SUMPRODUCT($E$6:$P$6/100,NOA!$C58:$N58)/D$6*100</f>
        <v>483.27195396947928</v>
      </c>
      <c r="I85" s="19" cm="1">
        <f t="array" ref="I85">+SUMPRODUCT($E$7:$P$7/100,NOA!$C58:$N58)/D$7*100</f>
        <v>482.28941862408874</v>
      </c>
      <c r="J85" s="19" cm="1">
        <f t="array" ref="J85">+SUMPRODUCT($E$8:$P$8/100,NOA!$C58:$N58)/D$8*100</f>
        <v>480.51588320530794</v>
      </c>
      <c r="K85" s="19" cm="1">
        <f t="array" ref="K85">+SUMPRODUCT($E$9:$P$9/100,NOA!$C58:$N58)/D$9*100</f>
        <v>480.25374883736146</v>
      </c>
      <c r="L85" s="19" cm="1">
        <f t="array" ref="L85">+SUMPRODUCT($E$10:$P$10/100,NOA!$C58:$N58)/D$10*100</f>
        <v>479.02029905134071</v>
      </c>
      <c r="M85" s="19" cm="1">
        <f t="array" ref="M85">+SUMPRODUCT($E$11:$P$11/100,NOA!$C58:$N58)/D$11*100</f>
        <v>477.81845118717598</v>
      </c>
      <c r="N85" s="19" cm="1">
        <f t="array" ref="N85">+SUMPRODUCT($E$12:$P$12/100,NOA!$C58:$N58)/D$12*100</f>
        <v>475.73568683709669</v>
      </c>
      <c r="O85" s="19" cm="1">
        <f t="array" ref="O85">+SUMPRODUCT(_xlfn.ANCHORARRAY($E$30)/100,$E85:$N85)/$D$14*100</f>
        <v>480.92059381999997</v>
      </c>
      <c r="Q85" s="24">
        <f t="shared" si="25"/>
        <v>3.1793689310701811E-2</v>
      </c>
      <c r="R85" s="24">
        <f t="shared" si="25"/>
        <v>3.2087932064752245E-2</v>
      </c>
      <c r="S85" s="24">
        <f t="shared" si="25"/>
        <v>3.2246514572471074E-2</v>
      </c>
      <c r="T85" s="24">
        <f t="shared" si="25"/>
        <v>3.2795472763188949E-2</v>
      </c>
      <c r="U85" s="24">
        <f t="shared" si="25"/>
        <v>3.2776626431776368E-2</v>
      </c>
      <c r="V85" s="24">
        <f t="shared" si="23"/>
        <v>3.2507175293055024E-2</v>
      </c>
      <c r="W85" s="24">
        <f t="shared" si="23"/>
        <v>3.2324211440946327E-2</v>
      </c>
      <c r="X85" s="24">
        <f t="shared" si="23"/>
        <v>3.2873746120810177E-2</v>
      </c>
      <c r="Y85" s="24">
        <f t="shared" si="23"/>
        <v>3.2960952909502961E-2</v>
      </c>
      <c r="Z85" s="24">
        <f t="shared" si="23"/>
        <v>3.2933278643805686E-2</v>
      </c>
      <c r="AA85" s="24">
        <f t="shared" si="18"/>
        <v>3.2455835407048328E-2</v>
      </c>
      <c r="AB85" s="24">
        <f>+NOA!Y58</f>
        <v>3.2453268469876617E-2</v>
      </c>
      <c r="AD85" s="24">
        <f t="shared" si="21"/>
        <v>0.49440680998937303</v>
      </c>
      <c r="AE85" s="24">
        <f t="shared" si="21"/>
        <v>0.49416476108352048</v>
      </c>
      <c r="AF85" s="24">
        <f t="shared" si="21"/>
        <v>0.49027097650107976</v>
      </c>
      <c r="AG85" s="24">
        <f t="shared" si="21"/>
        <v>0.49026595763521907</v>
      </c>
      <c r="AH85" s="24">
        <f t="shared" si="21"/>
        <v>0.49177473723965393</v>
      </c>
      <c r="AI85" s="24">
        <f t="shared" si="21"/>
        <v>0.49084487980097835</v>
      </c>
      <c r="AJ85" s="24">
        <f t="shared" si="21"/>
        <v>0.49037982467360663</v>
      </c>
      <c r="AK85" s="24">
        <f t="shared" si="21"/>
        <v>0.49053201171654948</v>
      </c>
      <c r="AL85" s="24">
        <f t="shared" si="21"/>
        <v>0.48619317494539005</v>
      </c>
      <c r="AM85" s="24">
        <f t="shared" si="21"/>
        <v>0.49015698104419592</v>
      </c>
      <c r="AN85" s="24">
        <f t="shared" si="21"/>
        <v>0.49121670582797394</v>
      </c>
      <c r="AO85" s="24">
        <f>+NOA!AV58</f>
        <v>0.49119066555660473</v>
      </c>
      <c r="AQ85" s="24">
        <f t="shared" si="13"/>
        <v>-1.1395893331038742E-3</v>
      </c>
      <c r="AR85" s="24">
        <f t="shared" si="17"/>
        <v>4.2498289451771143E-3</v>
      </c>
      <c r="AS85" s="35">
        <f t="shared" si="22"/>
        <v>44317</v>
      </c>
      <c r="AT85" s="19">
        <f t="shared" si="10"/>
        <v>483.36073622720573</v>
      </c>
      <c r="AU85" s="19">
        <f t="shared" si="11"/>
        <v>475.73568683709669</v>
      </c>
      <c r="AV85" s="53">
        <f t="shared" si="14"/>
        <v>7.6250493901090621E-2</v>
      </c>
      <c r="AW85" s="53">
        <f t="shared" si="24"/>
        <v>-4.4617877046237986E-3</v>
      </c>
    </row>
    <row r="86" spans="4:49" x14ac:dyDescent="0.25">
      <c r="D86" s="38">
        <f>+NOA!A59</f>
        <v>44348</v>
      </c>
      <c r="E86" s="19" cm="1">
        <f t="array" ref="E86">+SUMPRODUCT($E$3:$P$3/100,NOA!$C59:$N59)/D$3*100</f>
        <v>499.24554512479693</v>
      </c>
      <c r="F86" s="19" cm="1">
        <f t="array" ref="F86">+SUMPRODUCT($E$4:$P$4/100,NOA!$C59:$N59)/D$4*100</f>
        <v>498.36291410615274</v>
      </c>
      <c r="G86" s="19" cm="1">
        <f t="array" ref="G86">+SUMPRODUCT($E$5:$P$5/100,NOA!$C59:$N59)/D$5*100</f>
        <v>496.92689459842671</v>
      </c>
      <c r="H86" s="19" cm="1">
        <f t="array" ref="H86">+SUMPRODUCT($E$6:$P$6/100,NOA!$C59:$N59)/D$6*100</f>
        <v>499.26159894292266</v>
      </c>
      <c r="I86" s="19" cm="1">
        <f t="array" ref="I86">+SUMPRODUCT($E$7:$P$7/100,NOA!$C59:$N59)/D$7*100</f>
        <v>498.12803997028522</v>
      </c>
      <c r="J86" s="19" cm="1">
        <f t="array" ref="J86">+SUMPRODUCT($E$8:$P$8/100,NOA!$C59:$N59)/D$8*100</f>
        <v>496.3688395410112</v>
      </c>
      <c r="K86" s="19" cm="1">
        <f t="array" ref="K86">+SUMPRODUCT($E$9:$P$9/100,NOA!$C59:$N59)/D$9*100</f>
        <v>495.8726178819357</v>
      </c>
      <c r="L86" s="19" cm="1">
        <f t="array" ref="L86">+SUMPRODUCT($E$10:$P$10/100,NOA!$C59:$N59)/D$10*100</f>
        <v>494.76581919628381</v>
      </c>
      <c r="M86" s="19" cm="1">
        <f t="array" ref="M86">+SUMPRODUCT($E$11:$P$11/100,NOA!$C59:$N59)/D$11*100</f>
        <v>493.50030930560615</v>
      </c>
      <c r="N86" s="19" cm="1">
        <f t="array" ref="N86">+SUMPRODUCT($E$12:$P$12/100,NOA!$C59:$N59)/D$12*100</f>
        <v>491.15240888060561</v>
      </c>
      <c r="O86" s="19" cm="1">
        <f t="array" ref="O86">+SUMPRODUCT(_xlfn.ANCHORARRAY($E$30)/100,$E86:$N86)/$D$14*100</f>
        <v>496.72559574000002</v>
      </c>
      <c r="Q86" s="24">
        <f t="shared" si="25"/>
        <v>3.2863258653521354E-2</v>
      </c>
      <c r="R86" s="24">
        <f t="shared" si="25"/>
        <v>3.2932059374108036E-2</v>
      </c>
      <c r="S86" s="24">
        <f t="shared" si="25"/>
        <v>3.3093186683138542E-2</v>
      </c>
      <c r="T86" s="24">
        <f t="shared" si="25"/>
        <v>3.308622576193021E-2</v>
      </c>
      <c r="U86" s="24">
        <f t="shared" si="25"/>
        <v>3.28404910714859E-2</v>
      </c>
      <c r="V86" s="24">
        <f t="shared" si="23"/>
        <v>3.2991534494042574E-2</v>
      </c>
      <c r="W86" s="24">
        <f t="shared" si="23"/>
        <v>3.2522117906181203E-2</v>
      </c>
      <c r="X86" s="24">
        <f t="shared" si="23"/>
        <v>3.287025659690368E-2</v>
      </c>
      <c r="Y86" s="24">
        <f t="shared" si="23"/>
        <v>3.281969978234911E-2</v>
      </c>
      <c r="Z86" s="24">
        <f t="shared" si="23"/>
        <v>3.2406065952306662E-2</v>
      </c>
      <c r="AA86" s="24">
        <f t="shared" si="18"/>
        <v>3.2864057233356059E-2</v>
      </c>
      <c r="AB86" s="24">
        <f>+NOA!Y59</f>
        <v>3.2863347983856483E-2</v>
      </c>
      <c r="AD86" s="24">
        <f t="shared" si="21"/>
        <v>0.51113175534850841</v>
      </c>
      <c r="AE86" s="24">
        <f t="shared" si="21"/>
        <v>0.51072459451150976</v>
      </c>
      <c r="AF86" s="24">
        <f t="shared" si="21"/>
        <v>0.50746157686489979</v>
      </c>
      <c r="AG86" s="24">
        <f t="shared" si="21"/>
        <v>0.50845693949418247</v>
      </c>
      <c r="AH86" s="24">
        <f t="shared" si="21"/>
        <v>0.50816624011620926</v>
      </c>
      <c r="AI86" s="24">
        <f t="shared" si="21"/>
        <v>0.50588021955116558</v>
      </c>
      <c r="AJ86" s="24">
        <f t="shared" si="21"/>
        <v>0.50356225312976122</v>
      </c>
      <c r="AK86" s="24">
        <f t="shared" si="21"/>
        <v>0.50462496677888868</v>
      </c>
      <c r="AL86" s="24">
        <f t="shared" si="21"/>
        <v>0.50143973867408409</v>
      </c>
      <c r="AM86" s="24">
        <f t="shared" si="21"/>
        <v>0.50221280384547384</v>
      </c>
      <c r="AN86" s="24">
        <f t="shared" si="21"/>
        <v>0.50691519980212374</v>
      </c>
      <c r="AO86" s="24">
        <f>+NOA!AV59</f>
        <v>0.50689039858314966</v>
      </c>
      <c r="AQ86" s="24">
        <f t="shared" si="13"/>
        <v>4.5719270121469258E-4</v>
      </c>
      <c r="AR86" s="24">
        <f t="shared" si="17"/>
        <v>8.9189515030345667E-3</v>
      </c>
      <c r="AS86" s="35">
        <f t="shared" si="22"/>
        <v>44348</v>
      </c>
      <c r="AT86" s="19">
        <f t="shared" si="10"/>
        <v>499.24554512479693</v>
      </c>
      <c r="AU86" s="19">
        <f t="shared" si="11"/>
        <v>491.15240888060561</v>
      </c>
      <c r="AV86" s="53">
        <f t="shared" si="14"/>
        <v>8.0931362441913457E-2</v>
      </c>
      <c r="AW86" s="53">
        <f t="shared" si="24"/>
        <v>-4.0962237084887221E-3</v>
      </c>
    </row>
    <row r="87" spans="4:49" x14ac:dyDescent="0.25">
      <c r="D87" s="38">
        <f>+NOA!A60</f>
        <v>44378</v>
      </c>
      <c r="E87" s="19" cm="1">
        <f t="array" ref="E87">+SUMPRODUCT($E$3:$P$3/100,NOA!$C60:$N60)/D$3*100</f>
        <v>512.79857793448946</v>
      </c>
      <c r="F87" s="19" cm="1">
        <f t="array" ref="F87">+SUMPRODUCT($E$4:$P$4/100,NOA!$C60:$N60)/D$4*100</f>
        <v>511.88383154522523</v>
      </c>
      <c r="G87" s="19" cm="1">
        <f t="array" ref="G87">+SUMPRODUCT($E$5:$P$5/100,NOA!$C60:$N60)/D$5*100</f>
        <v>510.62199438763224</v>
      </c>
      <c r="H87" s="19" cm="1">
        <f t="array" ref="H87">+SUMPRODUCT($E$6:$P$6/100,NOA!$C60:$N60)/D$6*100</f>
        <v>513.05152715907752</v>
      </c>
      <c r="I87" s="19" cm="1">
        <f t="array" ref="I87">+SUMPRODUCT($E$7:$P$7/100,NOA!$C60:$N60)/D$7*100</f>
        <v>511.99938289462193</v>
      </c>
      <c r="J87" s="19" cm="1">
        <f t="array" ref="J87">+SUMPRODUCT($E$8:$P$8/100,NOA!$C60:$N60)/D$8*100</f>
        <v>510.14079038495765</v>
      </c>
      <c r="K87" s="19" cm="1">
        <f t="array" ref="K87">+SUMPRODUCT($E$9:$P$9/100,NOA!$C60:$N60)/D$9*100</f>
        <v>509.49905537327584</v>
      </c>
      <c r="L87" s="19" cm="1">
        <f t="array" ref="L87">+SUMPRODUCT($E$10:$P$10/100,NOA!$C60:$N60)/D$10*100</f>
        <v>508.50235425536914</v>
      </c>
      <c r="M87" s="19" cm="1">
        <f t="array" ref="M87">+SUMPRODUCT($E$11:$P$11/100,NOA!$C60:$N60)/D$11*100</f>
        <v>507.13387496960524</v>
      </c>
      <c r="N87" s="19" cm="1">
        <f t="array" ref="N87">+SUMPRODUCT($E$12:$P$12/100,NOA!$C60:$N60)/D$12*100</f>
        <v>504.79916996857429</v>
      </c>
      <c r="O87" s="19" cm="1">
        <f t="array" ref="O87">+SUMPRODUCT(_xlfn.ANCHORARRAY($E$30)/100,$E87:$N87)/$D$14*100</f>
        <v>510.40115465999997</v>
      </c>
      <c r="Q87" s="24">
        <f t="shared" si="25"/>
        <v>2.7147028034681053E-2</v>
      </c>
      <c r="R87" s="24">
        <f t="shared" si="25"/>
        <v>2.7130665337173232E-2</v>
      </c>
      <c r="S87" s="24">
        <f t="shared" si="25"/>
        <v>2.7559586607347475E-2</v>
      </c>
      <c r="T87" s="24">
        <f t="shared" si="25"/>
        <v>2.7620646661693948E-2</v>
      </c>
      <c r="U87" s="24">
        <f t="shared" si="25"/>
        <v>2.784694257557585E-2</v>
      </c>
      <c r="V87" s="24">
        <f t="shared" si="23"/>
        <v>2.7745397669767691E-2</v>
      </c>
      <c r="W87" s="24">
        <f t="shared" si="23"/>
        <v>2.747971353922285E-2</v>
      </c>
      <c r="X87" s="24">
        <f t="shared" si="23"/>
        <v>2.7763710681145026E-2</v>
      </c>
      <c r="Y87" s="24">
        <f t="shared" si="23"/>
        <v>2.7626255560371682E-2</v>
      </c>
      <c r="Z87" s="24">
        <f t="shared" si="23"/>
        <v>2.7785186107651016E-2</v>
      </c>
      <c r="AA87" s="24">
        <f t="shared" si="18"/>
        <v>2.7531415810426951E-2</v>
      </c>
      <c r="AB87" s="24">
        <f>+NOA!Y60</f>
        <v>2.7529381732412039E-2</v>
      </c>
      <c r="AD87" s="24">
        <f t="shared" si="21"/>
        <v>0.52642750492234502</v>
      </c>
      <c r="AE87" s="24">
        <f t="shared" si="21"/>
        <v>0.52524401769496598</v>
      </c>
      <c r="AF87" s="24">
        <f t="shared" si="21"/>
        <v>0.52192926633361214</v>
      </c>
      <c r="AG87" s="24">
        <f t="shared" si="21"/>
        <v>0.52302114177633952</v>
      </c>
      <c r="AH87" s="24">
        <f t="shared" si="21"/>
        <v>0.52157028253289273</v>
      </c>
      <c r="AI87" s="24">
        <f t="shared" si="21"/>
        <v>0.51850662248424784</v>
      </c>
      <c r="AJ87" s="24">
        <f t="shared" si="21"/>
        <v>0.51385210192183739</v>
      </c>
      <c r="AK87" s="24">
        <f t="shared" si="21"/>
        <v>0.51544572773190489</v>
      </c>
      <c r="AL87" s="24">
        <f t="shared" si="21"/>
        <v>0.51117857756662444</v>
      </c>
      <c r="AM87" s="24">
        <f t="shared" si="21"/>
        <v>0.50934423832670084</v>
      </c>
      <c r="AN87" s="24">
        <f t="shared" si="21"/>
        <v>0.51962182662446543</v>
      </c>
      <c r="AO87" s="24">
        <f>+NOA!AV60</f>
        <v>0.51959551655033898</v>
      </c>
      <c r="AQ87" s="24">
        <f t="shared" si="13"/>
        <v>-6.3815807296996319E-4</v>
      </c>
      <c r="AR87" s="24">
        <f t="shared" si="17"/>
        <v>1.7083266595644186E-2</v>
      </c>
      <c r="AS87" s="35">
        <f t="shared" si="22"/>
        <v>44378</v>
      </c>
      <c r="AT87" s="19">
        <f t="shared" si="10"/>
        <v>512.79857793448946</v>
      </c>
      <c r="AU87" s="19">
        <f t="shared" si="11"/>
        <v>504.79916996857429</v>
      </c>
      <c r="AV87" s="53">
        <f t="shared" si="14"/>
        <v>7.9994079659151396E-2</v>
      </c>
      <c r="AW87" s="53">
        <f t="shared" si="24"/>
        <v>-4.9455203679054094E-3</v>
      </c>
    </row>
    <row r="88" spans="4:49" x14ac:dyDescent="0.25">
      <c r="D88" s="38">
        <f>+NOA!A61</f>
        <v>44409</v>
      </c>
      <c r="E88" s="19" cm="1">
        <f t="array" ref="E88">+SUMPRODUCT($E$3:$P$3/100,NOA!$C61:$N61)/D$3*100</f>
        <v>524.13858788827645</v>
      </c>
      <c r="F88" s="19" cm="1">
        <f t="array" ref="F88">+SUMPRODUCT($E$4:$P$4/100,NOA!$C61:$N61)/D$4*100</f>
        <v>523.33084554416848</v>
      </c>
      <c r="G88" s="19" cm="1">
        <f t="array" ref="G88">+SUMPRODUCT($E$5:$P$5/100,NOA!$C61:$N61)/D$5*100</f>
        <v>522.28587623786473</v>
      </c>
      <c r="H88" s="19" cm="1">
        <f t="array" ref="H88">+SUMPRODUCT($E$6:$P$6/100,NOA!$C61:$N61)/D$6*100</f>
        <v>524.83300224689526</v>
      </c>
      <c r="I88" s="19" cm="1">
        <f t="array" ref="I88">+SUMPRODUCT($E$7:$P$7/100,NOA!$C61:$N61)/D$7*100</f>
        <v>524.31420256355659</v>
      </c>
      <c r="J88" s="19" cm="1">
        <f t="array" ref="J88">+SUMPRODUCT($E$8:$P$8/100,NOA!$C61:$N61)/D$8*100</f>
        <v>522.5851158768977</v>
      </c>
      <c r="K88" s="19" cm="1">
        <f t="array" ref="K88">+SUMPRODUCT($E$9:$P$9/100,NOA!$C61:$N61)/D$9*100</f>
        <v>522.38739253196013</v>
      </c>
      <c r="L88" s="19" cm="1">
        <f t="array" ref="L88">+SUMPRODUCT($E$10:$P$10/100,NOA!$C61:$N61)/D$10*100</f>
        <v>521.35728708049601</v>
      </c>
      <c r="M88" s="19" cm="1">
        <f t="array" ref="M88">+SUMPRODUCT($E$11:$P$11/100,NOA!$C61:$N61)/D$11*100</f>
        <v>519.88833567190318</v>
      </c>
      <c r="N88" s="19" cm="1">
        <f t="array" ref="N88">+SUMPRODUCT($E$12:$P$12/100,NOA!$C61:$N61)/D$12*100</f>
        <v>518.14260881698249</v>
      </c>
      <c r="O88" s="19" cm="1">
        <f t="array" ref="O88">+SUMPRODUCT(_xlfn.ANCHORARRAY($E$30)/100,$E88:$N88)/$D$14*100</f>
        <v>522.56390574</v>
      </c>
      <c r="Q88" s="24">
        <f t="shared" si="25"/>
        <v>2.2113965291135518E-2</v>
      </c>
      <c r="R88" s="24">
        <f t="shared" si="25"/>
        <v>2.2362523083388153E-2</v>
      </c>
      <c r="S88" s="24">
        <f t="shared" si="25"/>
        <v>2.2842497930823491E-2</v>
      </c>
      <c r="T88" s="24">
        <f t="shared" si="25"/>
        <v>2.2963531856254882E-2</v>
      </c>
      <c r="U88" s="24">
        <f t="shared" si="25"/>
        <v>2.4052411155872866E-2</v>
      </c>
      <c r="V88" s="24">
        <f t="shared" si="23"/>
        <v>2.4393904048624293E-2</v>
      </c>
      <c r="W88" s="24">
        <f t="shared" si="23"/>
        <v>2.5296096278808244E-2</v>
      </c>
      <c r="X88" s="24">
        <f t="shared" si="23"/>
        <v>2.5279986842835944E-2</v>
      </c>
      <c r="Y88" s="24">
        <f t="shared" si="23"/>
        <v>2.5150086262847982E-2</v>
      </c>
      <c r="Z88" s="24">
        <f t="shared" si="23"/>
        <v>2.643316321070599E-2</v>
      </c>
      <c r="AA88" s="24">
        <f t="shared" si="18"/>
        <v>2.3829787548388603E-2</v>
      </c>
      <c r="AB88" s="24">
        <f>+NOA!Y61</f>
        <v>2.3828622011282885E-2</v>
      </c>
      <c r="AD88" s="24">
        <f t="shared" si="21"/>
        <v>0.52063997242786653</v>
      </c>
      <c r="AE88" s="24">
        <f t="shared" si="21"/>
        <v>0.52000915691222871</v>
      </c>
      <c r="AF88" s="24">
        <f t="shared" si="21"/>
        <v>0.51787001437324198</v>
      </c>
      <c r="AG88" s="24">
        <f t="shared" si="21"/>
        <v>0.51903225229139061</v>
      </c>
      <c r="AH88" s="24">
        <f t="shared" si="21"/>
        <v>0.51954163038635182</v>
      </c>
      <c r="AI88" s="24">
        <f t="shared" si="21"/>
        <v>0.51713336492100437</v>
      </c>
      <c r="AJ88" s="24">
        <f t="shared" si="21"/>
        <v>0.51357729331459212</v>
      </c>
      <c r="AK88" s="24">
        <f t="shared" si="21"/>
        <v>0.5156339655110227</v>
      </c>
      <c r="AL88" s="24">
        <f t="shared" si="21"/>
        <v>0.51105258456841374</v>
      </c>
      <c r="AM88" s="24">
        <f t="shared" si="21"/>
        <v>0.51112917581947892</v>
      </c>
      <c r="AN88" s="24">
        <f t="shared" si="21"/>
        <v>0.51708106503448303</v>
      </c>
      <c r="AO88" s="24">
        <f>+NOA!AV61</f>
        <v>0.51705331610805483</v>
      </c>
      <c r="AQ88" s="24">
        <f t="shared" si="13"/>
        <v>-4.3191979195704722E-3</v>
      </c>
      <c r="AR88" s="24">
        <f t="shared" si="17"/>
        <v>9.5107966083876061E-3</v>
      </c>
      <c r="AS88" s="35">
        <f t="shared" si="22"/>
        <v>44409</v>
      </c>
      <c r="AT88" s="19">
        <f t="shared" si="10"/>
        <v>524.13858788827645</v>
      </c>
      <c r="AU88" s="19">
        <f t="shared" si="11"/>
        <v>518.14260881698249</v>
      </c>
      <c r="AV88" s="53">
        <f t="shared" si="14"/>
        <v>5.9959790712938776E-2</v>
      </c>
      <c r="AW88" s="53">
        <f t="shared" si="24"/>
        <v>-1.0189291994446181E-2</v>
      </c>
    </row>
    <row r="89" spans="4:49" x14ac:dyDescent="0.25">
      <c r="D89" s="38">
        <f>+NOA!A62</f>
        <v>44440</v>
      </c>
      <c r="E89" s="19" cm="1">
        <f t="array" ref="E89">+SUMPRODUCT($E$3:$P$3/100,NOA!$C62:$N62)/D$3*100</f>
        <v>541.12801261769596</v>
      </c>
      <c r="F89" s="19" cm="1">
        <f t="array" ref="F89">+SUMPRODUCT($E$4:$P$4/100,NOA!$C62:$N62)/D$4*100</f>
        <v>540.34400827790193</v>
      </c>
      <c r="G89" s="19" cm="1">
        <f t="array" ref="G89">+SUMPRODUCT($E$5:$P$5/100,NOA!$C62:$N62)/D$5*100</f>
        <v>539.25451853522588</v>
      </c>
      <c r="H89" s="19" cm="1">
        <f t="array" ref="H89">+SUMPRODUCT($E$6:$P$6/100,NOA!$C62:$N62)/D$6*100</f>
        <v>541.49817142054223</v>
      </c>
      <c r="I89" s="19" cm="1">
        <f t="array" ref="I89">+SUMPRODUCT($E$7:$P$7/100,NOA!$C62:$N62)/D$7*100</f>
        <v>541.25966567165744</v>
      </c>
      <c r="J89" s="19" cm="1">
        <f t="array" ref="J89">+SUMPRODUCT($E$8:$P$8/100,NOA!$C62:$N62)/D$8*100</f>
        <v>539.76598273671493</v>
      </c>
      <c r="K89" s="19" cm="1">
        <f t="array" ref="K89">+SUMPRODUCT($E$9:$P$9/100,NOA!$C62:$N62)/D$9*100</f>
        <v>539.6410538811806</v>
      </c>
      <c r="L89" s="19" cm="1">
        <f t="array" ref="L89">+SUMPRODUCT($E$10:$P$10/100,NOA!$C62:$N62)/D$10*100</f>
        <v>538.50725347850425</v>
      </c>
      <c r="M89" s="19" cm="1">
        <f t="array" ref="M89">+SUMPRODUCT($E$11:$P$11/100,NOA!$C62:$N62)/D$11*100</f>
        <v>536.78781765272413</v>
      </c>
      <c r="N89" s="19" cm="1">
        <f t="array" ref="N89">+SUMPRODUCT($E$12:$P$12/100,NOA!$C62:$N62)/D$12*100</f>
        <v>535.59310071556729</v>
      </c>
      <c r="O89" s="19" cm="1">
        <f t="array" ref="O89">+SUMPRODUCT(_xlfn.ANCHORARRAY($E$30)/100,$E89:$N89)/$D$14*100</f>
        <v>539.60423677999995</v>
      </c>
      <c r="Q89" s="24">
        <f t="shared" si="25"/>
        <v>3.2413993401762209E-2</v>
      </c>
      <c r="R89" s="24">
        <f t="shared" si="25"/>
        <v>3.25093826946945E-2</v>
      </c>
      <c r="S89" s="24">
        <f t="shared" si="25"/>
        <v>3.2489184696300466E-2</v>
      </c>
      <c r="T89" s="24">
        <f t="shared" si="25"/>
        <v>3.1753279809578761E-2</v>
      </c>
      <c r="U89" s="24">
        <f t="shared" si="25"/>
        <v>3.2319290656725563E-2</v>
      </c>
      <c r="V89" s="24">
        <f t="shared" si="23"/>
        <v>3.2876686185345561E-2</v>
      </c>
      <c r="W89" s="24">
        <f t="shared" si="23"/>
        <v>3.3028479622361662E-2</v>
      </c>
      <c r="X89" s="24">
        <f t="shared" si="23"/>
        <v>3.2894843561207088E-2</v>
      </c>
      <c r="Y89" s="24">
        <f t="shared" si="23"/>
        <v>3.2505984114800546E-2</v>
      </c>
      <c r="Z89" s="24">
        <f t="shared" si="23"/>
        <v>3.367893626510976E-2</v>
      </c>
      <c r="AA89" s="24">
        <f t="shared" si="18"/>
        <v>3.260908542060359E-2</v>
      </c>
      <c r="AB89" s="24">
        <f>+NOA!Y62</f>
        <v>3.2608142352426484E-2</v>
      </c>
      <c r="AD89" s="24">
        <f t="shared" si="21"/>
        <v>0.53179282812755169</v>
      </c>
      <c r="AE89" s="24">
        <f t="shared" si="21"/>
        <v>0.53215730218726787</v>
      </c>
      <c r="AF89" s="24">
        <f t="shared" si="21"/>
        <v>0.53081349063303063</v>
      </c>
      <c r="AG89" s="24">
        <f t="shared" si="21"/>
        <v>0.53155020215884319</v>
      </c>
      <c r="AH89" s="24">
        <f t="shared" si="21"/>
        <v>0.53264573891847711</v>
      </c>
      <c r="AI89" s="24">
        <f t="shared" si="21"/>
        <v>0.53179506333982651</v>
      </c>
      <c r="AJ89" s="24">
        <f t="shared" si="21"/>
        <v>0.52915428469722658</v>
      </c>
      <c r="AK89" s="24">
        <f t="shared" si="21"/>
        <v>0.53210129816304508</v>
      </c>
      <c r="AL89" s="24">
        <f t="shared" si="21"/>
        <v>0.5278766440456899</v>
      </c>
      <c r="AM89" s="24">
        <f t="shared" si="21"/>
        <v>0.52926714542404141</v>
      </c>
      <c r="AN89" s="24">
        <f t="shared" si="21"/>
        <v>0.53104716447561584</v>
      </c>
      <c r="AO89" s="24">
        <f>+NOA!AV62</f>
        <v>0.53102214323045671</v>
      </c>
      <c r="AQ89" s="24">
        <f t="shared" si="13"/>
        <v>-1.2649428633475512E-3</v>
      </c>
      <c r="AR89" s="24">
        <f t="shared" si="17"/>
        <v>2.5256827035102791E-3</v>
      </c>
      <c r="AS89" s="35">
        <f t="shared" si="22"/>
        <v>44440</v>
      </c>
      <c r="AT89" s="19">
        <f t="shared" si="10"/>
        <v>541.12801261769596</v>
      </c>
      <c r="AU89" s="19">
        <f t="shared" si="11"/>
        <v>535.59310071556729</v>
      </c>
      <c r="AV89" s="53">
        <f t="shared" si="14"/>
        <v>5.5349119021286697E-2</v>
      </c>
      <c r="AW89" s="53">
        <f t="shared" si="24"/>
        <v>-1.2063004022079049E-2</v>
      </c>
    </row>
    <row r="90" spans="4:49" x14ac:dyDescent="0.25">
      <c r="D90" s="38">
        <f>+NOA!A63</f>
        <v>44470</v>
      </c>
      <c r="E90" s="19" cm="1">
        <f t="array" ref="E90">+SUMPRODUCT($E$3:$P$3/100,NOA!$C63:$N63)/D$3*100</f>
        <v>559.07822087630393</v>
      </c>
      <c r="F90" s="19" cm="1">
        <f t="array" ref="F90">+SUMPRODUCT($E$4:$P$4/100,NOA!$C63:$N63)/D$4*100</f>
        <v>558.07159453951169</v>
      </c>
      <c r="G90" s="19" cm="1">
        <f t="array" ref="G90">+SUMPRODUCT($E$5:$P$5/100,NOA!$C63:$N63)/D$5*100</f>
        <v>556.73793988844045</v>
      </c>
      <c r="H90" s="19" cm="1">
        <f t="array" ref="H90">+SUMPRODUCT($E$6:$P$6/100,NOA!$C63:$N63)/D$6*100</f>
        <v>558.81892088243126</v>
      </c>
      <c r="I90" s="19" cm="1">
        <f t="array" ref="I90">+SUMPRODUCT($E$7:$P$7/100,NOA!$C63:$N63)/D$7*100</f>
        <v>558.58008010945048</v>
      </c>
      <c r="J90" s="19" cm="1">
        <f t="array" ref="J90">+SUMPRODUCT($E$8:$P$8/100,NOA!$C63:$N63)/D$8*100</f>
        <v>556.9148667718199</v>
      </c>
      <c r="K90" s="19" cm="1">
        <f t="array" ref="K90">+SUMPRODUCT($E$9:$P$9/100,NOA!$C63:$N63)/D$9*100</f>
        <v>556.71101944474538</v>
      </c>
      <c r="L90" s="19" cm="1">
        <f t="array" ref="L90">+SUMPRODUCT($E$10:$P$10/100,NOA!$C63:$N63)/D$10*100</f>
        <v>555.18961213553075</v>
      </c>
      <c r="M90" s="19" cm="1">
        <f t="array" ref="M90">+SUMPRODUCT($E$11:$P$11/100,NOA!$C63:$N63)/D$11*100</f>
        <v>553.21103215130029</v>
      </c>
      <c r="N90" s="19" cm="1">
        <f t="array" ref="N90">+SUMPRODUCT($E$12:$P$12/100,NOA!$C63:$N63)/D$12*100</f>
        <v>552.20415328233662</v>
      </c>
      <c r="O90" s="19" cm="1">
        <f t="array" ref="O90">+SUMPRODUCT(_xlfn.ANCHORARRAY($E$30)/100,$E90:$N90)/$D$14*100</f>
        <v>556.86852870999996</v>
      </c>
      <c r="Q90" s="24">
        <f t="shared" si="25"/>
        <v>3.3171833355612579E-2</v>
      </c>
      <c r="R90" s="24">
        <f t="shared" si="25"/>
        <v>3.2807963056920464E-2</v>
      </c>
      <c r="S90" s="24">
        <f t="shared" si="25"/>
        <v>3.2421464730058691E-2</v>
      </c>
      <c r="T90" s="24">
        <f t="shared" si="25"/>
        <v>3.1986718286509674E-2</v>
      </c>
      <c r="U90" s="24">
        <f t="shared" si="25"/>
        <v>3.2000194243736679E-2</v>
      </c>
      <c r="V90" s="24">
        <f t="shared" si="23"/>
        <v>3.1770961089761407E-2</v>
      </c>
      <c r="W90" s="24">
        <f t="shared" si="23"/>
        <v>3.1632073654876747E-2</v>
      </c>
      <c r="X90" s="24">
        <f t="shared" si="23"/>
        <v>3.0978893133316809E-2</v>
      </c>
      <c r="Y90" s="24">
        <f t="shared" si="23"/>
        <v>3.0595356225467052E-2</v>
      </c>
      <c r="Z90" s="24">
        <f t="shared" si="23"/>
        <v>3.1014313934545568E-2</v>
      </c>
      <c r="AA90" s="24">
        <f t="shared" si="18"/>
        <v>3.1994359482834689E-2</v>
      </c>
      <c r="AB90" s="24">
        <f>+NOA!Y63</f>
        <v>3.199318305058485E-2</v>
      </c>
      <c r="AD90" s="24">
        <f t="shared" si="21"/>
        <v>0.51610340788320852</v>
      </c>
      <c r="AE90" s="24">
        <f t="shared" si="21"/>
        <v>0.51714441176221526</v>
      </c>
      <c r="AF90" s="24">
        <f t="shared" si="21"/>
        <v>0.51736228314560062</v>
      </c>
      <c r="AG90" s="24">
        <f t="shared" si="21"/>
        <v>0.5180452809709315</v>
      </c>
      <c r="AH90" s="24">
        <f t="shared" si="21"/>
        <v>0.52068551140186314</v>
      </c>
      <c r="AI90" s="24">
        <f t="shared" si="21"/>
        <v>0.51996023728577145</v>
      </c>
      <c r="AJ90" s="24">
        <f t="shared" si="21"/>
        <v>0.51766560802574757</v>
      </c>
      <c r="AK90" s="24">
        <f t="shared" si="21"/>
        <v>0.52097358218537515</v>
      </c>
      <c r="AL90" s="24">
        <f t="shared" si="21"/>
        <v>0.51690910578050486</v>
      </c>
      <c r="AM90" s="24">
        <f t="shared" si="21"/>
        <v>0.51983402874191742</v>
      </c>
      <c r="AN90" s="24">
        <f t="shared" si="21"/>
        <v>0.51825892631426229</v>
      </c>
      <c r="AO90" s="24">
        <f>+NOA!AV63</f>
        <v>0.51823375898219415</v>
      </c>
      <c r="AQ90" s="24">
        <f t="shared" si="13"/>
        <v>2.1575194210670112E-3</v>
      </c>
      <c r="AR90" s="24">
        <f t="shared" si="17"/>
        <v>-3.7306208587088996E-3</v>
      </c>
      <c r="AS90" s="35">
        <f t="shared" si="22"/>
        <v>44470</v>
      </c>
      <c r="AT90" s="19">
        <f t="shared" si="10"/>
        <v>559.07822087630393</v>
      </c>
      <c r="AU90" s="19">
        <f t="shared" si="11"/>
        <v>552.20415328233662</v>
      </c>
      <c r="AV90" s="53">
        <f t="shared" si="14"/>
        <v>6.8740675939673146E-2</v>
      </c>
      <c r="AW90" s="53">
        <f t="shared" si="24"/>
        <v>-9.7419701249334967E-3</v>
      </c>
    </row>
    <row r="91" spans="4:49" x14ac:dyDescent="0.25">
      <c r="D91" s="38">
        <f>+NOA!A64</f>
        <v>44501</v>
      </c>
      <c r="E91" s="19" cm="1">
        <f t="array" ref="E91">+SUMPRODUCT($E$3:$P$3/100,NOA!$C64:$N64)/D$3*100</f>
        <v>573.87157535413644</v>
      </c>
      <c r="F91" s="19" cm="1">
        <f t="array" ref="F91">+SUMPRODUCT($E$4:$P$4/100,NOA!$C64:$N64)/D$4*100</f>
        <v>572.93694053352556</v>
      </c>
      <c r="G91" s="19" cm="1">
        <f t="array" ref="G91">+SUMPRODUCT($E$5:$P$5/100,NOA!$C64:$N64)/D$5*100</f>
        <v>571.49387000329659</v>
      </c>
      <c r="H91" s="19" cm="1">
        <f t="array" ref="H91">+SUMPRODUCT($E$6:$P$6/100,NOA!$C64:$N64)/D$6*100</f>
        <v>573.59230799001693</v>
      </c>
      <c r="I91" s="19" cm="1">
        <f t="array" ref="I91">+SUMPRODUCT($E$7:$P$7/100,NOA!$C64:$N64)/D$7*100</f>
        <v>573.28578124402861</v>
      </c>
      <c r="J91" s="19" cm="1">
        <f t="array" ref="J91">+SUMPRODUCT($E$8:$P$8/100,NOA!$C64:$N64)/D$8*100</f>
        <v>571.72976755827995</v>
      </c>
      <c r="K91" s="19" cm="1">
        <f t="array" ref="K91">+SUMPRODUCT($E$9:$P$9/100,NOA!$C64:$N64)/D$9*100</f>
        <v>571.55495898538788</v>
      </c>
      <c r="L91" s="19" cm="1">
        <f t="array" ref="L91">+SUMPRODUCT($E$10:$P$10/100,NOA!$C64:$N64)/D$10*100</f>
        <v>569.99228628319361</v>
      </c>
      <c r="M91" s="19" cm="1">
        <f t="array" ref="M91">+SUMPRODUCT($E$11:$P$11/100,NOA!$C64:$N64)/D$11*100</f>
        <v>567.89713797528304</v>
      </c>
      <c r="N91" s="19" cm="1">
        <f t="array" ref="N91">+SUMPRODUCT($E$12:$P$12/100,NOA!$C64:$N64)/D$12*100</f>
        <v>566.96768259141402</v>
      </c>
      <c r="O91" s="19" cm="1">
        <f t="array" ref="O91">+SUMPRODUCT(_xlfn.ANCHORARRAY($E$30)/100,$E91:$N91)/$D$14*100</f>
        <v>571.65427086</v>
      </c>
      <c r="Q91" s="24">
        <f t="shared" si="25"/>
        <v>2.6460258914477564E-2</v>
      </c>
      <c r="R91" s="24">
        <f t="shared" si="25"/>
        <v>2.6636987331849271E-2</v>
      </c>
      <c r="S91" s="24">
        <f t="shared" si="25"/>
        <v>2.6504265396054993E-2</v>
      </c>
      <c r="T91" s="24">
        <f t="shared" si="25"/>
        <v>2.6436805475836378E-2</v>
      </c>
      <c r="U91" s="24">
        <f t="shared" si="25"/>
        <v>2.6326934415020098E-2</v>
      </c>
      <c r="V91" s="24">
        <f t="shared" si="23"/>
        <v>2.6601733353492918E-2</v>
      </c>
      <c r="W91" s="24">
        <f t="shared" si="23"/>
        <v>2.6663635211402248E-2</v>
      </c>
      <c r="X91" s="24">
        <f t="shared" si="23"/>
        <v>2.6662375923649728E-2</v>
      </c>
      <c r="Y91" s="24">
        <f t="shared" si="23"/>
        <v>2.6547022691995492E-2</v>
      </c>
      <c r="Z91" s="24">
        <f t="shared" si="23"/>
        <v>2.6735636125374995E-2</v>
      </c>
      <c r="AA91" s="24">
        <f t="shared" si="18"/>
        <v>2.655158513671374E-2</v>
      </c>
      <c r="AB91" s="24">
        <f>+NOA!Y64</f>
        <v>2.655175559512668E-2</v>
      </c>
      <c r="AD91" s="24">
        <f t="shared" si="21"/>
        <v>0.51160688290415446</v>
      </c>
      <c r="AE91" s="24">
        <f t="shared" si="21"/>
        <v>0.51227511119583991</v>
      </c>
      <c r="AF91" s="24">
        <f t="shared" si="21"/>
        <v>0.51192334467791367</v>
      </c>
      <c r="AG91" s="24">
        <f t="shared" si="21"/>
        <v>0.5126387592447792</v>
      </c>
      <c r="AH91" s="24">
        <f t="shared" si="21"/>
        <v>0.51415922199875763</v>
      </c>
      <c r="AI91" s="24">
        <f t="shared" si="21"/>
        <v>0.51304267146101723</v>
      </c>
      <c r="AJ91" s="24">
        <f t="shared" si="21"/>
        <v>0.50959402576682811</v>
      </c>
      <c r="AK91" s="24">
        <f t="shared" si="21"/>
        <v>0.51272748893828912</v>
      </c>
      <c r="AL91" s="24">
        <f t="shared" si="21"/>
        <v>0.50796716261197328</v>
      </c>
      <c r="AM91" s="24">
        <f t="shared" si="21"/>
        <v>0.5089762021434765</v>
      </c>
      <c r="AN91" s="24">
        <f t="shared" si="21"/>
        <v>0.5116315269600451</v>
      </c>
      <c r="AO91" s="24">
        <f>+NOA!AV64</f>
        <v>0.51160906470634915</v>
      </c>
      <c r="AQ91" s="24">
        <f t="shared" si="13"/>
        <v>-2.7537721089743172E-4</v>
      </c>
      <c r="AR91" s="24">
        <f t="shared" si="17"/>
        <v>2.6306807606779614E-3</v>
      </c>
      <c r="AS91" s="35">
        <f t="shared" si="22"/>
        <v>44501</v>
      </c>
      <c r="AT91" s="19">
        <f t="shared" si="10"/>
        <v>573.87157535413644</v>
      </c>
      <c r="AU91" s="19">
        <f t="shared" si="11"/>
        <v>566.96768259141402</v>
      </c>
      <c r="AV91" s="53">
        <f t="shared" si="14"/>
        <v>6.9038927627223856E-2</v>
      </c>
      <c r="AW91" s="53">
        <f t="shared" si="24"/>
        <v>-1.0357838466600544E-2</v>
      </c>
    </row>
    <row r="92" spans="4:49" x14ac:dyDescent="0.25">
      <c r="D92" s="38">
        <f>+NOA!A65</f>
        <v>44531</v>
      </c>
      <c r="E92" s="19" cm="1">
        <f t="array" ref="E92">+SUMPRODUCT($E$3:$P$3/100,NOA!$C65:$N65)/D$3*100</f>
        <v>598.02565787878279</v>
      </c>
      <c r="F92" s="19" cm="1">
        <f t="array" ref="F92">+SUMPRODUCT($E$4:$P$4/100,NOA!$C65:$N65)/D$4*100</f>
        <v>596.94869874448057</v>
      </c>
      <c r="G92" s="19" cm="1">
        <f t="array" ref="G92">+SUMPRODUCT($E$5:$P$5/100,NOA!$C65:$N65)/D$5*100</f>
        <v>595.29651322054451</v>
      </c>
      <c r="H92" s="19" cm="1">
        <f t="array" ref="H92">+SUMPRODUCT($E$6:$P$6/100,NOA!$C65:$N65)/D$6*100</f>
        <v>596.99258313491055</v>
      </c>
      <c r="I92" s="19" cm="1">
        <f t="array" ref="I92">+SUMPRODUCT($E$7:$P$7/100,NOA!$C65:$N65)/D$7*100</f>
        <v>596.12725059777779</v>
      </c>
      <c r="J92" s="19" cm="1">
        <f t="array" ref="J92">+SUMPRODUCT($E$8:$P$8/100,NOA!$C65:$N65)/D$8*100</f>
        <v>594.50346136159737</v>
      </c>
      <c r="K92" s="19" cm="1">
        <f t="array" ref="K92">+SUMPRODUCT($E$9:$P$9/100,NOA!$C65:$N65)/D$9*100</f>
        <v>593.65414224823019</v>
      </c>
      <c r="L92" s="19" cm="1">
        <f t="array" ref="L92">+SUMPRODUCT($E$10:$P$10/100,NOA!$C65:$N65)/D$10*100</f>
        <v>592.35984748376734</v>
      </c>
      <c r="M92" s="19" cm="1">
        <f t="array" ref="M92">+SUMPRODUCT($E$11:$P$11/100,NOA!$C65:$N65)/D$11*100</f>
        <v>590.11121628164415</v>
      </c>
      <c r="N92" s="19" cm="1">
        <f t="array" ref="N92">+SUMPRODUCT($E$12:$P$12/100,NOA!$C65:$N65)/D$12*100</f>
        <v>588.82819271043172</v>
      </c>
      <c r="O92" s="19" cm="1">
        <f t="array" ref="O92">+SUMPRODUCT(_xlfn.ANCHORARRAY($E$30)/100,$E92:$N92)/$D$14*100</f>
        <v>594.75692050999999</v>
      </c>
      <c r="Q92" s="24">
        <f t="shared" si="25"/>
        <v>4.20897001384688E-2</v>
      </c>
      <c r="R92" s="24">
        <f t="shared" si="25"/>
        <v>4.1909949441547578E-2</v>
      </c>
      <c r="S92" s="24">
        <f t="shared" si="25"/>
        <v>4.1649866195608842E-2</v>
      </c>
      <c r="T92" s="24">
        <f t="shared" si="25"/>
        <v>4.0796005837129945E-2</v>
      </c>
      <c r="U92" s="24">
        <f t="shared" si="25"/>
        <v>3.984307670108822E-2</v>
      </c>
      <c r="V92" s="24">
        <f t="shared" si="23"/>
        <v>3.9832968467915064E-2</v>
      </c>
      <c r="W92" s="24">
        <f t="shared" si="23"/>
        <v>3.866501884975726E-2</v>
      </c>
      <c r="X92" s="24">
        <f t="shared" si="23"/>
        <v>3.9241866493366251E-2</v>
      </c>
      <c r="Y92" s="24">
        <f t="shared" si="23"/>
        <v>3.9116376577562395E-2</v>
      </c>
      <c r="Z92" s="24">
        <f t="shared" si="23"/>
        <v>3.8556889202398414E-2</v>
      </c>
      <c r="AA92" s="24">
        <f t="shared" si="18"/>
        <v>4.0413674536611488E-2</v>
      </c>
      <c r="AB92" s="24">
        <f>+NOA!Y65</f>
        <v>4.0413704164750985E-2</v>
      </c>
      <c r="AD92" s="24">
        <f t="shared" si="21"/>
        <v>0.50460356725945754</v>
      </c>
      <c r="AE92" s="24">
        <f t="shared" si="21"/>
        <v>0.50659659064317997</v>
      </c>
      <c r="AF92" s="24">
        <f t="shared" si="21"/>
        <v>0.50753446765825116</v>
      </c>
      <c r="AG92" s="24">
        <f t="shared" si="21"/>
        <v>0.50756340061343019</v>
      </c>
      <c r="AH92" s="24">
        <f t="shared" si="21"/>
        <v>0.50883448806620679</v>
      </c>
      <c r="AI92" s="24">
        <f t="shared" si="21"/>
        <v>0.50949138929428361</v>
      </c>
      <c r="AJ92" s="24">
        <f t="shared" si="21"/>
        <v>0.50633645953167439</v>
      </c>
      <c r="AK92" s="24">
        <f t="shared" si="21"/>
        <v>0.51155197837287547</v>
      </c>
      <c r="AL92" s="24">
        <f t="shared" si="21"/>
        <v>0.50804965943994529</v>
      </c>
      <c r="AM92" s="24">
        <f t="shared" si="21"/>
        <v>0.50956008272109532</v>
      </c>
      <c r="AN92" s="24">
        <f t="shared" si="21"/>
        <v>0.50772955355887972</v>
      </c>
      <c r="AO92" s="24">
        <f>+NOA!AV65</f>
        <v>0.50771211614971157</v>
      </c>
      <c r="AQ92" s="24">
        <f t="shared" si="13"/>
        <v>3.5328109360703852E-3</v>
      </c>
      <c r="AR92" s="24">
        <f t="shared" si="17"/>
        <v>-4.9565154616377782E-3</v>
      </c>
      <c r="AS92" s="35">
        <f t="shared" si="22"/>
        <v>44531</v>
      </c>
      <c r="AT92" s="19">
        <f t="shared" si="10"/>
        <v>598.02565787878279</v>
      </c>
      <c r="AU92" s="19">
        <f t="shared" si="11"/>
        <v>588.82819271043172</v>
      </c>
      <c r="AV92" s="53">
        <f t="shared" si="14"/>
        <v>9.1974651683511155E-2</v>
      </c>
      <c r="AW92" s="53">
        <f t="shared" si="24"/>
        <v>-6.0769994299614272E-3</v>
      </c>
    </row>
    <row r="93" spans="4:49" x14ac:dyDescent="0.25">
      <c r="D93" s="38">
        <f>+NOA!A66</f>
        <v>44562</v>
      </c>
      <c r="E93" s="19" cm="1">
        <f t="array" ref="E93">+SUMPRODUCT($E$3:$P$3/100,NOA!$C66:$N66)/D$3*100</f>
        <v>623.31676894839188</v>
      </c>
      <c r="F93" s="19" cm="1">
        <f t="array" ref="F93">+SUMPRODUCT($E$4:$P$4/100,NOA!$C66:$N66)/D$4*100</f>
        <v>621.86125536178213</v>
      </c>
      <c r="G93" s="19" cm="1">
        <f t="array" ref="G93">+SUMPRODUCT($E$5:$P$5/100,NOA!$C66:$N66)/D$5*100</f>
        <v>619.82928336049724</v>
      </c>
      <c r="H93" s="19" cm="1">
        <f t="array" ref="H93">+SUMPRODUCT($E$6:$P$6/100,NOA!$C66:$N66)/D$6*100</f>
        <v>621.46926894314436</v>
      </c>
      <c r="I93" s="19" cm="1">
        <f t="array" ref="I93">+SUMPRODUCT($E$7:$P$7/100,NOA!$C66:$N66)/D$7*100</f>
        <v>620.0485263413857</v>
      </c>
      <c r="J93" s="19" cm="1">
        <f t="array" ref="J93">+SUMPRODUCT($E$8:$P$8/100,NOA!$C66:$N66)/D$8*100</f>
        <v>618.2234114042958</v>
      </c>
      <c r="K93" s="19" cm="1">
        <f t="array" ref="K93">+SUMPRODUCT($E$9:$P$9/100,NOA!$C66:$N66)/D$9*100</f>
        <v>617.11909703279275</v>
      </c>
      <c r="L93" s="19" cm="1">
        <f t="array" ref="L93">+SUMPRODUCT($E$10:$P$10/100,NOA!$C66:$N66)/D$10*100</f>
        <v>615.3518693064857</v>
      </c>
      <c r="M93" s="19" cm="1">
        <f t="array" ref="M93">+SUMPRODUCT($E$11:$P$11/100,NOA!$C66:$N66)/D$11*100</f>
        <v>612.9002532849488</v>
      </c>
      <c r="N93" s="19" cm="1">
        <f t="array" ref="N93">+SUMPRODUCT($E$12:$P$12/100,NOA!$C66:$N66)/D$12*100</f>
        <v>611.04141610253748</v>
      </c>
      <c r="O93" s="19" cm="1">
        <f t="array" ref="O93">+SUMPRODUCT(_xlfn.ANCHORARRAY($E$30)/100,$E93:$N93)/$D$14*100</f>
        <v>618.76489402000004</v>
      </c>
      <c r="Q93" s="24">
        <f t="shared" si="25"/>
        <v>4.2291013330962191E-2</v>
      </c>
      <c r="R93" s="24">
        <f t="shared" si="25"/>
        <v>4.1733161777047778E-2</v>
      </c>
      <c r="S93" s="24">
        <f t="shared" si="25"/>
        <v>4.1211009295570866E-2</v>
      </c>
      <c r="T93" s="24">
        <f t="shared" si="25"/>
        <v>4.0999983081368541E-2</v>
      </c>
      <c r="U93" s="24">
        <f t="shared" si="25"/>
        <v>4.0127801102231686E-2</v>
      </c>
      <c r="V93" s="24">
        <f t="shared" si="23"/>
        <v>3.9898758517523891E-2</v>
      </c>
      <c r="W93" s="24">
        <f t="shared" si="23"/>
        <v>3.9526305157576047E-2</v>
      </c>
      <c r="X93" s="24">
        <f t="shared" si="23"/>
        <v>3.8814281420970875E-2</v>
      </c>
      <c r="Y93" s="24">
        <f t="shared" si="23"/>
        <v>3.8618206830401958E-2</v>
      </c>
      <c r="Z93" s="24">
        <f t="shared" si="23"/>
        <v>3.7724456245643134E-2</v>
      </c>
      <c r="AA93" s="24">
        <f t="shared" si="18"/>
        <v>4.0366026324524906E-2</v>
      </c>
      <c r="AB93" s="24">
        <f>+NOA!Y66</f>
        <v>4.036788721264073E-2</v>
      </c>
      <c r="AD93" s="24">
        <f t="shared" ref="AD93:AN108" si="26">+E93/E81-1</f>
        <v>0.48747386085139532</v>
      </c>
      <c r="AE93" s="24">
        <f t="shared" si="26"/>
        <v>0.48762549315415993</v>
      </c>
      <c r="AF93" s="24">
        <f t="shared" si="26"/>
        <v>0.48717923554590326</v>
      </c>
      <c r="AG93" s="24">
        <f t="shared" si="26"/>
        <v>0.48591930250378135</v>
      </c>
      <c r="AH93" s="24">
        <f t="shared" si="26"/>
        <v>0.48694853749610978</v>
      </c>
      <c r="AI93" s="24">
        <f t="shared" si="26"/>
        <v>0.4873613280999276</v>
      </c>
      <c r="AJ93" s="24">
        <f t="shared" si="26"/>
        <v>0.48516836999765189</v>
      </c>
      <c r="AK93" s="24">
        <f t="shared" si="26"/>
        <v>0.48749461055073762</v>
      </c>
      <c r="AL93" s="24">
        <f t="shared" si="26"/>
        <v>0.48395301301410543</v>
      </c>
      <c r="AM93" s="24">
        <f t="shared" si="26"/>
        <v>0.4859229178283988</v>
      </c>
      <c r="AN93" s="24">
        <f t="shared" si="26"/>
        <v>0.48664136490749432</v>
      </c>
      <c r="AO93" s="24">
        <f>+NOA!AV66</f>
        <v>0.48662674017676943</v>
      </c>
      <c r="AQ93" s="24">
        <f t="shared" si="13"/>
        <v>4.5665570853190562E-3</v>
      </c>
      <c r="AR93" s="24">
        <f t="shared" si="17"/>
        <v>1.5509430229965204E-3</v>
      </c>
      <c r="AS93" s="35">
        <f t="shared" si="22"/>
        <v>44562</v>
      </c>
      <c r="AT93" s="19">
        <f t="shared" si="10"/>
        <v>623.31676894839188</v>
      </c>
      <c r="AU93" s="19">
        <f t="shared" si="11"/>
        <v>611.04141610253748</v>
      </c>
      <c r="AV93" s="53">
        <f t="shared" si="14"/>
        <v>0.12275352845854393</v>
      </c>
      <c r="AW93" s="53">
        <f t="shared" si="24"/>
        <v>-1.9275694598253068E-6</v>
      </c>
    </row>
    <row r="94" spans="4:49" x14ac:dyDescent="0.25">
      <c r="D94" s="38">
        <f>+NOA!A67</f>
        <v>44593</v>
      </c>
      <c r="E94" s="19" cm="1">
        <f t="array" ref="E94">+SUMPRODUCT($E$3:$P$3/100,NOA!$C67:$N67)/D$3*100</f>
        <v>654.69978845145442</v>
      </c>
      <c r="F94" s="19" cm="1">
        <f t="array" ref="F94">+SUMPRODUCT($E$4:$P$4/100,NOA!$C67:$N67)/D$4*100</f>
        <v>652.76591152505966</v>
      </c>
      <c r="G94" s="19" cm="1">
        <f t="array" ref="G94">+SUMPRODUCT($E$5:$P$5/100,NOA!$C67:$N67)/D$5*100</f>
        <v>650.33130448592522</v>
      </c>
      <c r="H94" s="19" cm="1">
        <f t="array" ref="H94">+SUMPRODUCT($E$6:$P$6/100,NOA!$C67:$N67)/D$6*100</f>
        <v>652.20611345202667</v>
      </c>
      <c r="I94" s="19" cm="1">
        <f t="array" ref="I94">+SUMPRODUCT($E$7:$P$7/100,NOA!$C67:$N67)/D$7*100</f>
        <v>650.2963725740135</v>
      </c>
      <c r="J94" s="19" cm="1">
        <f t="array" ref="J94">+SUMPRODUCT($E$8:$P$8/100,NOA!$C67:$N67)/D$8*100</f>
        <v>647.85278173362121</v>
      </c>
      <c r="K94" s="19" cm="1">
        <f t="array" ref="K94">+SUMPRODUCT($E$9:$P$9/100,NOA!$C67:$N67)/D$9*100</f>
        <v>646.33266501345281</v>
      </c>
      <c r="L94" s="19" cm="1">
        <f t="array" ref="L94">+SUMPRODUCT($E$10:$P$10/100,NOA!$C67:$N67)/D$10*100</f>
        <v>644.36905065532505</v>
      </c>
      <c r="M94" s="19" cm="1">
        <f t="array" ref="M94">+SUMPRODUCT($E$11:$P$11/100,NOA!$C67:$N67)/D$11*100</f>
        <v>641.68608962495296</v>
      </c>
      <c r="N94" s="19" cm="1">
        <f t="array" ref="N94">+SUMPRODUCT($E$12:$P$12/100,NOA!$C67:$N67)/D$12*100</f>
        <v>639.10792880024007</v>
      </c>
      <c r="O94" s="19" cm="1">
        <f t="array" ref="O94">+SUMPRODUCT(_xlfn.ANCHORARRAY($E$30)/100,$E94:$N94)/$D$14*100</f>
        <v>648.79048386999989</v>
      </c>
      <c r="Q94" s="24">
        <f t="shared" si="25"/>
        <v>5.0348428064929784E-2</v>
      </c>
      <c r="R94" s="24">
        <f t="shared" si="25"/>
        <v>4.9697027909059832E-2</v>
      </c>
      <c r="S94" s="24">
        <f t="shared" si="25"/>
        <v>4.9210358310366908E-2</v>
      </c>
      <c r="T94" s="24">
        <f t="shared" si="25"/>
        <v>4.9458349825008519E-2</v>
      </c>
      <c r="U94" s="24">
        <f t="shared" si="25"/>
        <v>4.8783030597792321E-2</v>
      </c>
      <c r="V94" s="24">
        <f t="shared" si="23"/>
        <v>4.7926639112585878E-2</v>
      </c>
      <c r="W94" s="24">
        <f t="shared" si="23"/>
        <v>4.7338622514071504E-2</v>
      </c>
      <c r="X94" s="24">
        <f t="shared" si="23"/>
        <v>4.7155428944324784E-2</v>
      </c>
      <c r="Y94" s="24">
        <f t="shared" si="23"/>
        <v>4.6966592338184343E-2</v>
      </c>
      <c r="Z94" s="24">
        <f t="shared" si="23"/>
        <v>4.5932259185836877E-2</v>
      </c>
      <c r="AA94" s="24">
        <f t="shared" si="18"/>
        <v>4.8525037765037471E-2</v>
      </c>
      <c r="AB94" s="24">
        <f>+NOA!Y67</f>
        <v>4.8523634995495613E-2</v>
      </c>
      <c r="AD94" s="24">
        <f t="shared" si="26"/>
        <v>0.5113740905461448</v>
      </c>
      <c r="AE94" s="24">
        <f t="shared" si="26"/>
        <v>0.51113236868726952</v>
      </c>
      <c r="AF94" s="24">
        <f t="shared" si="26"/>
        <v>0.51024005125304561</v>
      </c>
      <c r="AG94" s="24">
        <f t="shared" si="26"/>
        <v>0.5094663878826089</v>
      </c>
      <c r="AH94" s="24">
        <f t="shared" si="26"/>
        <v>0.51014274743241761</v>
      </c>
      <c r="AI94" s="24">
        <f t="shared" si="26"/>
        <v>0.50977643671407225</v>
      </c>
      <c r="AJ94" s="24">
        <f t="shared" si="26"/>
        <v>0.50677852504029608</v>
      </c>
      <c r="AK94" s="24">
        <f t="shared" si="26"/>
        <v>0.50890099365158292</v>
      </c>
      <c r="AL94" s="24">
        <f t="shared" si="26"/>
        <v>0.50424694809133586</v>
      </c>
      <c r="AM94" s="24">
        <f t="shared" si="26"/>
        <v>0.50502156463174175</v>
      </c>
      <c r="AN94" s="24">
        <f t="shared" si="26"/>
        <v>0.50909449456196376</v>
      </c>
      <c r="AO94" s="24">
        <f>+NOA!AV67</f>
        <v>0.50907893641162416</v>
      </c>
      <c r="AQ94" s="24">
        <f t="shared" si="13"/>
        <v>4.4161688790929077E-3</v>
      </c>
      <c r="AR94" s="24">
        <f t="shared" si="17"/>
        <v>6.352525914403051E-3</v>
      </c>
      <c r="AS94" s="35">
        <f t="shared" si="22"/>
        <v>44593</v>
      </c>
      <c r="AT94" s="19">
        <f t="shared" si="10"/>
        <v>654.69978845145442</v>
      </c>
      <c r="AU94" s="19">
        <f t="shared" si="11"/>
        <v>639.10792880024007</v>
      </c>
      <c r="AV94" s="53">
        <f t="shared" si="14"/>
        <v>0.15591859651214346</v>
      </c>
      <c r="AW94" s="53">
        <f t="shared" si="24"/>
        <v>6.352525914403051E-3</v>
      </c>
    </row>
    <row r="95" spans="4:49" x14ac:dyDescent="0.25">
      <c r="D95" s="38">
        <f>+NOA!A68</f>
        <v>44621</v>
      </c>
      <c r="E95" s="19" cm="1">
        <f t="array" ref="E95">+SUMPRODUCT($E$3:$P$3/100,NOA!$C68:$N68)/D$3*100</f>
        <v>701.13253484544225</v>
      </c>
      <c r="F95" s="19" cm="1">
        <f t="array" ref="F95">+SUMPRODUCT($E$4:$P$4/100,NOA!$C68:$N68)/D$4*100</f>
        <v>698.37485175932079</v>
      </c>
      <c r="G95" s="19" cm="1">
        <f t="array" ref="G95">+SUMPRODUCT($E$5:$P$5/100,NOA!$C68:$N68)/D$5*100</f>
        <v>694.90051133596285</v>
      </c>
      <c r="H95" s="19" cm="1">
        <f t="array" ref="H95">+SUMPRODUCT($E$6:$P$6/100,NOA!$C68:$N68)/D$6*100</f>
        <v>697.01459986463772</v>
      </c>
      <c r="I95" s="19" cm="1">
        <f t="array" ref="I95">+SUMPRODUCT($E$7:$P$7/100,NOA!$C68:$N68)/D$7*100</f>
        <v>694.67190664322982</v>
      </c>
      <c r="J95" s="19" cm="1">
        <f t="array" ref="J95">+SUMPRODUCT($E$8:$P$8/100,NOA!$C68:$N68)/D$8*100</f>
        <v>691.54835010795227</v>
      </c>
      <c r="K95" s="19" cm="1">
        <f t="array" ref="K95">+SUMPRODUCT($E$9:$P$9/100,NOA!$C68:$N68)/D$9*100</f>
        <v>689.35193849884263</v>
      </c>
      <c r="L95" s="19" cm="1">
        <f t="array" ref="L95">+SUMPRODUCT($E$10:$P$10/100,NOA!$C68:$N68)/D$10*100</f>
        <v>686.71660540465837</v>
      </c>
      <c r="M95" s="19" cm="1">
        <f t="array" ref="M95">+SUMPRODUCT($E$11:$P$11/100,NOA!$C68:$N68)/D$11*100</f>
        <v>682.7488127479852</v>
      </c>
      <c r="N95" s="19" cm="1">
        <f t="array" ref="N95">+SUMPRODUCT($E$12:$P$12/100,NOA!$C68:$N68)/D$12*100</f>
        <v>678.7630306970002</v>
      </c>
      <c r="O95" s="19" cm="1">
        <f t="array" ref="O95">+SUMPRODUCT(_xlfn.ANCHORARRAY($E$30)/100,$E95:$N95)/$D$14*100</f>
        <v>692.69259066999996</v>
      </c>
      <c r="Q95" s="24">
        <f t="shared" si="25"/>
        <v>7.0922195505537022E-2</v>
      </c>
      <c r="R95" s="24">
        <f t="shared" si="25"/>
        <v>6.9870284935230176E-2</v>
      </c>
      <c r="S95" s="24">
        <f t="shared" si="25"/>
        <v>6.8533079282210974E-2</v>
      </c>
      <c r="T95" s="24">
        <f t="shared" si="25"/>
        <v>6.8702953695798152E-2</v>
      </c>
      <c r="U95" s="24">
        <f t="shared" si="25"/>
        <v>6.8238938337558785E-2</v>
      </c>
      <c r="V95" s="24">
        <f t="shared" si="23"/>
        <v>6.744675581604187E-2</v>
      </c>
      <c r="W95" s="24">
        <f t="shared" si="23"/>
        <v>6.6559027284338823E-2</v>
      </c>
      <c r="X95" s="24">
        <f t="shared" si="23"/>
        <v>6.5719411424657537E-2</v>
      </c>
      <c r="Y95" s="24">
        <f t="shared" si="23"/>
        <v>6.3991917211470462E-2</v>
      </c>
      <c r="Z95" s="24">
        <f t="shared" si="23"/>
        <v>6.2047582434475945E-2</v>
      </c>
      <c r="AA95" s="24">
        <f t="shared" si="18"/>
        <v>6.7667618270425889E-2</v>
      </c>
      <c r="AB95" s="24">
        <f>+NOA!Y68</f>
        <v>6.7668803239308239E-2</v>
      </c>
      <c r="AD95" s="24">
        <f t="shared" si="26"/>
        <v>0.55663206924380804</v>
      </c>
      <c r="AE95" s="24">
        <f t="shared" si="26"/>
        <v>0.55422522348474956</v>
      </c>
      <c r="AF95" s="24">
        <f t="shared" si="26"/>
        <v>0.55097425591424765</v>
      </c>
      <c r="AG95" s="24">
        <f t="shared" si="26"/>
        <v>0.54929692376180528</v>
      </c>
      <c r="AH95" s="24">
        <f t="shared" si="26"/>
        <v>0.54682900086083741</v>
      </c>
      <c r="AI95" s="24">
        <f t="shared" si="26"/>
        <v>0.54503364863926795</v>
      </c>
      <c r="AJ95" s="24">
        <f t="shared" si="26"/>
        <v>0.54024432911049103</v>
      </c>
      <c r="AK95" s="24">
        <f t="shared" si="26"/>
        <v>0.53973142830984133</v>
      </c>
      <c r="AL95" s="24">
        <f t="shared" si="26"/>
        <v>0.5347058009063439</v>
      </c>
      <c r="AM95" s="24">
        <f t="shared" si="26"/>
        <v>0.53248291645717383</v>
      </c>
      <c r="AN95" s="24">
        <f t="shared" si="26"/>
        <v>0.54648812211187336</v>
      </c>
      <c r="AO95" s="24">
        <f>+NOA!AV68</f>
        <v>0.5464756910141646</v>
      </c>
      <c r="AQ95" s="24">
        <f t="shared" si="13"/>
        <v>8.8746130710610771E-3</v>
      </c>
      <c r="AR95" s="24">
        <f t="shared" si="17"/>
        <v>2.4149152786634209E-2</v>
      </c>
      <c r="AS95" s="35">
        <f t="shared" si="22"/>
        <v>44621</v>
      </c>
      <c r="AT95" s="19">
        <f t="shared" si="10"/>
        <v>701.13253484544225</v>
      </c>
      <c r="AU95" s="19">
        <f t="shared" si="11"/>
        <v>678.7630306970002</v>
      </c>
      <c r="AV95" s="53">
        <f t="shared" si="14"/>
        <v>0.22369504148442054</v>
      </c>
      <c r="AW95" s="53">
        <f t="shared" si="24"/>
        <v>2.0159545048967997E-2</v>
      </c>
    </row>
    <row r="96" spans="4:49" x14ac:dyDescent="0.25">
      <c r="D96" s="38">
        <f>+NOA!A69</f>
        <v>44652</v>
      </c>
      <c r="E96" s="19" cm="1">
        <f t="array" ref="E96">+SUMPRODUCT($E$3:$P$3/100,NOA!$C69:$N69)/D$3*100</f>
        <v>746.65377724835537</v>
      </c>
      <c r="F96" s="19" cm="1">
        <f t="array" ref="F96">+SUMPRODUCT($E$4:$P$4/100,NOA!$C69:$N69)/D$4*100</f>
        <v>743.66623715858282</v>
      </c>
      <c r="G96" s="19" cm="1">
        <f t="array" ref="G96">+SUMPRODUCT($E$5:$P$5/100,NOA!$C69:$N69)/D$5*100</f>
        <v>739.28643545738726</v>
      </c>
      <c r="H96" s="19" cm="1">
        <f t="array" ref="H96">+SUMPRODUCT($E$6:$P$6/100,NOA!$C69:$N69)/D$6*100</f>
        <v>741.17595534272687</v>
      </c>
      <c r="I96" s="19" cm="1">
        <f t="array" ref="I96">+SUMPRODUCT($E$7:$P$7/100,NOA!$C69:$N69)/D$7*100</f>
        <v>738.57531205212183</v>
      </c>
      <c r="J96" s="19" cm="1">
        <f t="array" ref="J96">+SUMPRODUCT($E$8:$P$8/100,NOA!$C69:$N69)/D$8*100</f>
        <v>735.45125005078273</v>
      </c>
      <c r="K96" s="19" cm="1">
        <f t="array" ref="K96">+SUMPRODUCT($E$9:$P$9/100,NOA!$C69:$N69)/D$9*100</f>
        <v>733.2422767091681</v>
      </c>
      <c r="L96" s="19" cm="1">
        <f t="array" ref="L96">+SUMPRODUCT($E$10:$P$10/100,NOA!$C69:$N69)/D$10*100</f>
        <v>729.82414265275395</v>
      </c>
      <c r="M96" s="19" cm="1">
        <f t="array" ref="M96">+SUMPRODUCT($E$11:$P$11/100,NOA!$C69:$N69)/D$11*100</f>
        <v>725.05305384424116</v>
      </c>
      <c r="N96" s="19" cm="1">
        <f t="array" ref="N96">+SUMPRODUCT($E$12:$P$12/100,NOA!$C69:$N69)/D$12*100</f>
        <v>721.26020427826734</v>
      </c>
      <c r="O96" s="19" cm="1">
        <f t="array" ref="O96">+SUMPRODUCT(_xlfn.ANCHORARRAY($E$30)/100,$E96:$N96)/$D$14*100</f>
        <v>736.78300741999999</v>
      </c>
      <c r="Q96" s="24">
        <f t="shared" si="25"/>
        <v>6.4925303192423955E-2</v>
      </c>
      <c r="R96" s="24">
        <f t="shared" si="25"/>
        <v>6.4852543423013609E-2</v>
      </c>
      <c r="S96" s="24">
        <f t="shared" si="25"/>
        <v>6.387378250174458E-2</v>
      </c>
      <c r="T96" s="24">
        <f t="shared" si="25"/>
        <v>6.3357862929507291E-2</v>
      </c>
      <c r="U96" s="24">
        <f t="shared" si="25"/>
        <v>6.3200202842577324E-2</v>
      </c>
      <c r="V96" s="24">
        <f t="shared" si="23"/>
        <v>6.3484931944349343E-2</v>
      </c>
      <c r="W96" s="24">
        <f t="shared" si="23"/>
        <v>6.3668984968552778E-2</v>
      </c>
      <c r="X96" s="24">
        <f t="shared" si="23"/>
        <v>6.2773401587826516E-2</v>
      </c>
      <c r="Y96" s="24">
        <f t="shared" si="23"/>
        <v>6.196164725059905E-2</v>
      </c>
      <c r="Z96" s="24">
        <f t="shared" si="23"/>
        <v>6.2609735149582457E-2</v>
      </c>
      <c r="AA96" s="24">
        <f t="shared" si="18"/>
        <v>6.3650769971935306E-2</v>
      </c>
      <c r="AB96" s="24">
        <f>+NOA!Y69</f>
        <v>6.3651077181514859E-2</v>
      </c>
      <c r="AD96" s="24">
        <f t="shared" si="26"/>
        <v>0.59382547593341406</v>
      </c>
      <c r="AE96" s="24">
        <f t="shared" si="26"/>
        <v>0.59081913065778302</v>
      </c>
      <c r="AF96" s="24">
        <f t="shared" si="26"/>
        <v>0.58651125735927123</v>
      </c>
      <c r="AG96" s="24">
        <f t="shared" si="26"/>
        <v>0.58395943507874937</v>
      </c>
      <c r="AH96" s="24">
        <f t="shared" si="26"/>
        <v>0.58158833615531536</v>
      </c>
      <c r="AI96" s="24">
        <f t="shared" si="26"/>
        <v>0.58029883984341057</v>
      </c>
      <c r="AJ96" s="24">
        <f t="shared" si="26"/>
        <v>0.57613294416010064</v>
      </c>
      <c r="AK96" s="24">
        <f t="shared" si="26"/>
        <v>0.57366232229412373</v>
      </c>
      <c r="AL96" s="24">
        <f t="shared" si="26"/>
        <v>0.56743945644640981</v>
      </c>
      <c r="AM96" s="24">
        <f t="shared" si="26"/>
        <v>0.56602434539572877</v>
      </c>
      <c r="AN96" s="24">
        <f t="shared" si="26"/>
        <v>0.58174951377575779</v>
      </c>
      <c r="AO96" s="24">
        <f>+NOA!AV69</f>
        <v>0.58173954860358235</v>
      </c>
      <c r="AQ96" s="24">
        <f t="shared" si="13"/>
        <v>2.3155680428414982E-3</v>
      </c>
      <c r="AR96" s="24">
        <f t="shared" si="17"/>
        <v>2.7801130537685292E-2</v>
      </c>
      <c r="AS96" s="35">
        <f t="shared" si="22"/>
        <v>44652</v>
      </c>
      <c r="AT96" s="19">
        <f t="shared" si="10"/>
        <v>746.65377724835537</v>
      </c>
      <c r="AU96" s="19">
        <f t="shared" si="11"/>
        <v>721.26020427826734</v>
      </c>
      <c r="AV96" s="53">
        <f t="shared" si="14"/>
        <v>0.25393572970087952</v>
      </c>
      <c r="AW96" s="53">
        <f t="shared" si="24"/>
        <v>2.516962403617562E-2</v>
      </c>
    </row>
    <row r="97" spans="4:49" x14ac:dyDescent="0.25">
      <c r="D97" s="38">
        <f>+NOA!A70</f>
        <v>44682</v>
      </c>
      <c r="E97" s="19" cm="1">
        <f t="array" ref="E97">+SUMPRODUCT($E$3:$P$3/100,NOA!$C70:$N70)/D$3*100</f>
        <v>786.96163735657581</v>
      </c>
      <c r="F97" s="19" cm="1">
        <f t="array" ref="F97">+SUMPRODUCT($E$4:$P$4/100,NOA!$C70:$N70)/D$4*100</f>
        <v>784.19386058777047</v>
      </c>
      <c r="G97" s="19" cm="1">
        <f t="array" ref="G97">+SUMPRODUCT($E$5:$P$5/100,NOA!$C70:$N70)/D$5*100</f>
        <v>780.14402597770709</v>
      </c>
      <c r="H97" s="19" cm="1">
        <f t="array" ref="H97">+SUMPRODUCT($E$6:$P$6/100,NOA!$C70:$N70)/D$6*100</f>
        <v>782.07996785991168</v>
      </c>
      <c r="I97" s="19" cm="1">
        <f t="array" ref="I97">+SUMPRODUCT($E$7:$P$7/100,NOA!$C70:$N70)/D$7*100</f>
        <v>779.40176959395114</v>
      </c>
      <c r="J97" s="19" cm="1">
        <f t="array" ref="J97">+SUMPRODUCT($E$8:$P$8/100,NOA!$C70:$N70)/D$8*100</f>
        <v>776.28517827214193</v>
      </c>
      <c r="K97" s="19" cm="1">
        <f t="array" ref="K97">+SUMPRODUCT($E$9:$P$9/100,NOA!$C70:$N70)/D$9*100</f>
        <v>774.00750917818141</v>
      </c>
      <c r="L97" s="19" cm="1">
        <f t="array" ref="L97">+SUMPRODUCT($E$10:$P$10/100,NOA!$C70:$N70)/D$10*100</f>
        <v>771.03391385144016</v>
      </c>
      <c r="M97" s="19" cm="1">
        <f t="array" ref="M97">+SUMPRODUCT($E$11:$P$11/100,NOA!$C70:$N70)/D$11*100</f>
        <v>766.64803187905966</v>
      </c>
      <c r="N97" s="19" cm="1">
        <f t="array" ref="N97">+SUMPRODUCT($E$12:$P$12/100,NOA!$C70:$N70)/D$12*100</f>
        <v>763.16140238221055</v>
      </c>
      <c r="O97" s="19" cm="1">
        <f t="array" ref="O97">+SUMPRODUCT(_xlfn.ANCHORARRAY($E$30)/100,$E97:$N97)/$D$14*100</f>
        <v>777.67946941000002</v>
      </c>
      <c r="Q97" s="24">
        <f t="shared" si="25"/>
        <v>5.3984673132930538E-2</v>
      </c>
      <c r="R97" s="24">
        <f t="shared" si="25"/>
        <v>5.4497059842378404E-2</v>
      </c>
      <c r="S97" s="24">
        <f t="shared" si="25"/>
        <v>5.5266252105710123E-2</v>
      </c>
      <c r="T97" s="24">
        <f t="shared" si="25"/>
        <v>5.5187991761376454E-2</v>
      </c>
      <c r="U97" s="24">
        <f t="shared" si="25"/>
        <v>5.5277311434081877E-2</v>
      </c>
      <c r="V97" s="24">
        <f t="shared" si="23"/>
        <v>5.5522277266562003E-2</v>
      </c>
      <c r="W97" s="24">
        <f t="shared" si="23"/>
        <v>5.5595856600044957E-2</v>
      </c>
      <c r="X97" s="24">
        <f t="shared" si="23"/>
        <v>5.6465343896267228E-2</v>
      </c>
      <c r="Y97" s="24">
        <f t="shared" si="23"/>
        <v>5.7368185423509743E-2</v>
      </c>
      <c r="Z97" s="24">
        <f t="shared" si="23"/>
        <v>5.8094426748349193E-2</v>
      </c>
      <c r="AA97" s="24">
        <f t="shared" si="23"/>
        <v>5.5506793150954303E-2</v>
      </c>
      <c r="AB97" s="24">
        <f>+NOA!Y70</f>
        <v>5.5505178191320059E-2</v>
      </c>
      <c r="AD97" s="24">
        <f t="shared" si="26"/>
        <v>0.62810418466977258</v>
      </c>
      <c r="AE97" s="24">
        <f t="shared" si="26"/>
        <v>0.62535966549252819</v>
      </c>
      <c r="AF97" s="24">
        <f t="shared" si="26"/>
        <v>0.62189144244332129</v>
      </c>
      <c r="AG97" s="24">
        <f t="shared" si="26"/>
        <v>0.61830199629027804</v>
      </c>
      <c r="AH97" s="24">
        <f t="shared" si="26"/>
        <v>0.61604575903300285</v>
      </c>
      <c r="AI97" s="24">
        <f t="shared" si="26"/>
        <v>0.61552449233080164</v>
      </c>
      <c r="AJ97" s="24">
        <f t="shared" si="26"/>
        <v>0.61166364875227663</v>
      </c>
      <c r="AK97" s="24">
        <f t="shared" si="26"/>
        <v>0.60960592980800143</v>
      </c>
      <c r="AL97" s="24">
        <f t="shared" si="26"/>
        <v>0.60447557011301001</v>
      </c>
      <c r="AM97" s="24">
        <f t="shared" si="26"/>
        <v>0.60417102079528306</v>
      </c>
      <c r="AN97" s="24">
        <f t="shared" si="26"/>
        <v>0.61706418773381055</v>
      </c>
      <c r="AO97" s="24">
        <f>+NOA!AV70</f>
        <v>0.61705554632547877</v>
      </c>
      <c r="AQ97" s="24">
        <f t="shared" si="13"/>
        <v>-4.1097536154186542E-3</v>
      </c>
      <c r="AR97" s="24">
        <f t="shared" si="17"/>
        <v>2.3933163874489516E-2</v>
      </c>
      <c r="AS97" s="35">
        <f t="shared" si="22"/>
        <v>44682</v>
      </c>
      <c r="AT97" s="19">
        <f t="shared" si="22"/>
        <v>786.96163735657581</v>
      </c>
      <c r="AU97" s="19">
        <f t="shared" ref="AU97:AU127" si="27">+N97</f>
        <v>763.16140238221055</v>
      </c>
      <c r="AV97" s="53">
        <f t="shared" si="14"/>
        <v>0.23800234974365253</v>
      </c>
      <c r="AW97" s="53">
        <f t="shared" si="24"/>
        <v>1.9548062830144985E-2</v>
      </c>
    </row>
    <row r="98" spans="4:49" x14ac:dyDescent="0.25">
      <c r="D98" s="38">
        <f>+NOA!A71</f>
        <v>44713</v>
      </c>
      <c r="E98" s="19" cm="1">
        <f t="array" ref="E98">+SUMPRODUCT($E$3:$P$3/100,NOA!$C71:$N71)/D$3*100</f>
        <v>826.63676728076916</v>
      </c>
      <c r="F98" s="19" cm="1">
        <f t="array" ref="F98">+SUMPRODUCT($E$4:$P$4/100,NOA!$C71:$N71)/D$4*100</f>
        <v>824.20057459239331</v>
      </c>
      <c r="G98" s="19" cm="1">
        <f t="array" ref="G98">+SUMPRODUCT($E$5:$P$5/100,NOA!$C71:$N71)/D$5*100</f>
        <v>820.57760256650545</v>
      </c>
      <c r="H98" s="19" cm="1">
        <f t="array" ref="H98">+SUMPRODUCT($E$6:$P$6/100,NOA!$C71:$N71)/D$6*100</f>
        <v>822.74777379896045</v>
      </c>
      <c r="I98" s="19" cm="1">
        <f t="array" ref="I98">+SUMPRODUCT($E$7:$P$7/100,NOA!$C71:$N71)/D$7*100</f>
        <v>820.0136256827916</v>
      </c>
      <c r="J98" s="19" cm="1">
        <f t="array" ref="J98">+SUMPRODUCT($E$8:$P$8/100,NOA!$C71:$N71)/D$8*100</f>
        <v>817.33981748920746</v>
      </c>
      <c r="K98" s="19" cm="1">
        <f t="array" ref="K98">+SUMPRODUCT($E$9:$P$9/100,NOA!$C71:$N71)/D$9*100</f>
        <v>814.9969212603512</v>
      </c>
      <c r="L98" s="19" cm="1">
        <f t="array" ref="L98">+SUMPRODUCT($E$10:$P$10/100,NOA!$C71:$N71)/D$10*100</f>
        <v>812.75304398866092</v>
      </c>
      <c r="M98" s="19" cm="1">
        <f t="array" ref="M98">+SUMPRODUCT($E$11:$P$11/100,NOA!$C71:$N71)/D$11*100</f>
        <v>808.46872960221162</v>
      </c>
      <c r="N98" s="19" cm="1">
        <f t="array" ref="N98">+SUMPRODUCT($E$12:$P$12/100,NOA!$C71:$N71)/D$12*100</f>
        <v>805.01810203028037</v>
      </c>
      <c r="O98" s="19" cm="1">
        <f t="array" ref="O98">+SUMPRODUCT(_xlfn.ANCHORARRAY($E$30)/100,$E98:$N98)/$D$14*100</f>
        <v>818.42496641000014</v>
      </c>
      <c r="Q98" s="24">
        <f t="shared" si="25"/>
        <v>5.0415583226474769E-2</v>
      </c>
      <c r="R98" s="24">
        <f t="shared" si="25"/>
        <v>5.1016357070988727E-2</v>
      </c>
      <c r="S98" s="24">
        <f t="shared" si="25"/>
        <v>5.1828348666934199E-2</v>
      </c>
      <c r="T98" s="24">
        <f t="shared" si="25"/>
        <v>5.1999549419904367E-2</v>
      </c>
      <c r="U98" s="24">
        <f t="shared" si="25"/>
        <v>5.2106445832164505E-2</v>
      </c>
      <c r="V98" s="24">
        <f t="shared" si="23"/>
        <v>5.2886027411273018E-2</v>
      </c>
      <c r="W98" s="24">
        <f t="shared" si="23"/>
        <v>5.2957382966078992E-2</v>
      </c>
      <c r="X98" s="24">
        <f t="shared" si="23"/>
        <v>5.4108035182041325E-2</v>
      </c>
      <c r="Y98" s="24">
        <f t="shared" si="23"/>
        <v>5.4550062067790339E-2</v>
      </c>
      <c r="Z98" s="24">
        <f t="shared" si="23"/>
        <v>5.4846457797019132E-2</v>
      </c>
      <c r="AA98" s="24">
        <f t="shared" si="23"/>
        <v>5.2393689949038258E-2</v>
      </c>
      <c r="AB98" s="24">
        <f>+NOA!Y71</f>
        <v>5.2392063753733176E-2</v>
      </c>
      <c r="AD98" s="24">
        <f t="shared" si="26"/>
        <v>0.65577194499378844</v>
      </c>
      <c r="AE98" s="24">
        <f t="shared" si="26"/>
        <v>0.65381602696230368</v>
      </c>
      <c r="AF98" s="24">
        <f t="shared" si="26"/>
        <v>0.65130447050893725</v>
      </c>
      <c r="AG98" s="24">
        <f t="shared" si="26"/>
        <v>0.6479292129435732</v>
      </c>
      <c r="AH98" s="24">
        <f t="shared" si="26"/>
        <v>0.64619045683858278</v>
      </c>
      <c r="AI98" s="24">
        <f t="shared" si="26"/>
        <v>0.64663804892546417</v>
      </c>
      <c r="AJ98" s="24">
        <f t="shared" si="26"/>
        <v>0.64356105150858944</v>
      </c>
      <c r="AK98" s="24">
        <f t="shared" si="26"/>
        <v>0.64270249167359106</v>
      </c>
      <c r="AL98" s="24">
        <f t="shared" si="26"/>
        <v>0.63823348102819</v>
      </c>
      <c r="AM98" s="24">
        <f t="shared" si="26"/>
        <v>0.63903930322771263</v>
      </c>
      <c r="AN98" s="24">
        <f t="shared" si="26"/>
        <v>0.64764001176695252</v>
      </c>
      <c r="AO98" s="24">
        <f>+NOA!AV71</f>
        <v>0.64762979238613605</v>
      </c>
      <c r="AQ98" s="24">
        <f t="shared" ref="AQ98:AQ122" si="28">+Q98-Z98</f>
        <v>-4.4308745705443631E-3</v>
      </c>
      <c r="AR98" s="24">
        <f t="shared" si="17"/>
        <v>1.6732641766075806E-2</v>
      </c>
      <c r="AS98" s="35">
        <f t="shared" si="22"/>
        <v>44713</v>
      </c>
      <c r="AT98" s="19">
        <f t="shared" si="22"/>
        <v>826.63676728076916</v>
      </c>
      <c r="AU98" s="19">
        <f t="shared" si="27"/>
        <v>805.01810203028037</v>
      </c>
      <c r="AV98" s="53">
        <f t="shared" ref="AV98:AV128" si="29">+($AT98/$AT$32)-($AU98/$AU$32)</f>
        <v>0.21618665250488789</v>
      </c>
      <c r="AW98" s="53">
        <f t="shared" si="24"/>
        <v>1.2570632813006632E-2</v>
      </c>
    </row>
    <row r="99" spans="4:49" x14ac:dyDescent="0.25">
      <c r="D99" s="38">
        <f>+NOA!A72</f>
        <v>44743</v>
      </c>
      <c r="E99" s="19" cm="1">
        <f t="array" ref="E99">+SUMPRODUCT($E$3:$P$3/100,NOA!$C72:$N72)/D$3*100</f>
        <v>881.42996615269317</v>
      </c>
      <c r="F99" s="19" cm="1">
        <f t="array" ref="F99">+SUMPRODUCT($E$4:$P$4/100,NOA!$C72:$N72)/D$4*100</f>
        <v>879.04746985443603</v>
      </c>
      <c r="G99" s="19" cm="1">
        <f t="array" ref="G99">+SUMPRODUCT($E$5:$P$5/100,NOA!$C72:$N72)/D$5*100</f>
        <v>875.17631290218856</v>
      </c>
      <c r="H99" s="19" cm="1">
        <f t="array" ref="H99">+SUMPRODUCT($E$6:$P$6/100,NOA!$C72:$N72)/D$6*100</f>
        <v>876.99980883069736</v>
      </c>
      <c r="I99" s="19" cm="1">
        <f t="array" ref="I99">+SUMPRODUCT($E$7:$P$7/100,NOA!$C72:$N72)/D$7*100</f>
        <v>874.65494995238498</v>
      </c>
      <c r="J99" s="19" cm="1">
        <f t="array" ref="J99">+SUMPRODUCT($E$8:$P$8/100,NOA!$C72:$N72)/D$8*100</f>
        <v>872.39405726190319</v>
      </c>
      <c r="K99" s="19" cm="1">
        <f t="array" ref="K99">+SUMPRODUCT($E$9:$P$9/100,NOA!$C72:$N72)/D$9*100</f>
        <v>871.13310849725258</v>
      </c>
      <c r="L99" s="19" cm="1">
        <f t="array" ref="L99">+SUMPRODUCT($E$10:$P$10/100,NOA!$C72:$N72)/D$10*100</f>
        <v>868.16768405219625</v>
      </c>
      <c r="M99" s="19" cm="1">
        <f t="array" ref="M99">+SUMPRODUCT($E$11:$P$11/100,NOA!$C72:$N72)/D$11*100</f>
        <v>864.07131623036798</v>
      </c>
      <c r="N99" s="19" cm="1">
        <f t="array" ref="N99">+SUMPRODUCT($E$12:$P$12/100,NOA!$C72:$N72)/D$12*100</f>
        <v>862.14201362877191</v>
      </c>
      <c r="O99" s="19" cm="1">
        <f t="array" ref="O99">+SUMPRODUCT(_xlfn.ANCHORARRAY($E$30)/100,$E99:$N99)/$D$14*100</f>
        <v>873.5767408800001</v>
      </c>
      <c r="Q99" s="24">
        <f t="shared" si="25"/>
        <v>6.6284492827686448E-2</v>
      </c>
      <c r="R99" s="24">
        <f t="shared" si="25"/>
        <v>6.6545567854241261E-2</v>
      </c>
      <c r="S99" s="24">
        <f t="shared" si="25"/>
        <v>6.6536924923268348E-2</v>
      </c>
      <c r="T99" s="24">
        <f t="shared" si="25"/>
        <v>6.5940056915904099E-2</v>
      </c>
      <c r="U99" s="24">
        <f t="shared" si="25"/>
        <v>6.6634654057236897E-2</v>
      </c>
      <c r="V99" s="24">
        <f t="shared" si="23"/>
        <v>6.7357834030180141E-2</v>
      </c>
      <c r="W99" s="24">
        <f t="shared" si="23"/>
        <v>6.8879017542900156E-2</v>
      </c>
      <c r="X99" s="24">
        <f t="shared" si="23"/>
        <v>6.8181399594128722E-2</v>
      </c>
      <c r="Y99" s="24">
        <f t="shared" si="23"/>
        <v>6.8775185226414681E-2</v>
      </c>
      <c r="Z99" s="24">
        <f t="shared" si="23"/>
        <v>7.0959785195417791E-2</v>
      </c>
      <c r="AA99" s="24">
        <f t="shared" si="23"/>
        <v>6.738769799743749E-2</v>
      </c>
      <c r="AB99" s="24">
        <f>+NOA!Y72</f>
        <v>6.7388390429747425E-2</v>
      </c>
      <c r="AD99" s="24">
        <f t="shared" si="26"/>
        <v>0.71886195492784055</v>
      </c>
      <c r="AE99" s="24">
        <f t="shared" si="26"/>
        <v>0.71727922564159297</v>
      </c>
      <c r="AF99" s="24">
        <f t="shared" si="26"/>
        <v>0.71394166824276972</v>
      </c>
      <c r="AG99" s="24">
        <f t="shared" si="26"/>
        <v>0.7093795893892223</v>
      </c>
      <c r="AH99" s="24">
        <f t="shared" si="26"/>
        <v>0.70831250812738511</v>
      </c>
      <c r="AI99" s="24">
        <f t="shared" si="26"/>
        <v>0.71010449214144455</v>
      </c>
      <c r="AJ99" s="24">
        <f t="shared" si="26"/>
        <v>0.70978355957702743</v>
      </c>
      <c r="AK99" s="24">
        <f t="shared" si="26"/>
        <v>0.70730317526947717</v>
      </c>
      <c r="AL99" s="24">
        <f t="shared" si="26"/>
        <v>0.70383277252413001</v>
      </c>
      <c r="AM99" s="24">
        <f t="shared" si="26"/>
        <v>0.70789110782896802</v>
      </c>
      <c r="AN99" s="24">
        <f t="shared" si="26"/>
        <v>0.71154930372743164</v>
      </c>
      <c r="AO99" s="24">
        <f>+NOA!AV72</f>
        <v>0.7115431863895112</v>
      </c>
      <c r="AQ99" s="24">
        <f t="shared" si="28"/>
        <v>-4.6752923677313429E-3</v>
      </c>
      <c r="AR99" s="24">
        <f t="shared" si="17"/>
        <v>1.0970847098872527E-2</v>
      </c>
      <c r="AS99" s="35">
        <f t="shared" si="22"/>
        <v>44743</v>
      </c>
      <c r="AT99" s="19">
        <f t="shared" si="22"/>
        <v>881.42996615269317</v>
      </c>
      <c r="AU99" s="19">
        <f t="shared" si="27"/>
        <v>862.14201362877191</v>
      </c>
      <c r="AV99" s="53">
        <f t="shared" si="29"/>
        <v>0.1928795252392117</v>
      </c>
      <c r="AW99" s="53">
        <f t="shared" si="24"/>
        <v>4.5408261663695271E-3</v>
      </c>
    </row>
    <row r="100" spans="4:49" x14ac:dyDescent="0.25">
      <c r="D100" s="38">
        <f>+NOA!A73</f>
        <v>44774</v>
      </c>
      <c r="E100" s="19" cm="1">
        <f t="array" ref="E100">+SUMPRODUCT($E$3:$P$3/100,NOA!$C73:$N73)/D$3*100</f>
        <v>949.26121420203344</v>
      </c>
      <c r="F100" s="19" cm="1">
        <f t="array" ref="F100">+SUMPRODUCT($E$4:$P$4/100,NOA!$C73:$N73)/D$4*100</f>
        <v>946.74108694988297</v>
      </c>
      <c r="G100" s="19" cm="1">
        <f t="array" ref="G100">+SUMPRODUCT($E$5:$P$5/100,NOA!$C73:$N73)/D$5*100</f>
        <v>941.92154529534344</v>
      </c>
      <c r="H100" s="19" cm="1">
        <f t="array" ref="H100">+SUMPRODUCT($E$6:$P$6/100,NOA!$C73:$N73)/D$6*100</f>
        <v>943.06526426023288</v>
      </c>
      <c r="I100" s="19" cm="1">
        <f t="array" ref="I100">+SUMPRODUCT($E$7:$P$7/100,NOA!$C73:$N73)/D$7*100</f>
        <v>940.34565746372346</v>
      </c>
      <c r="J100" s="19" cm="1">
        <f t="array" ref="J100">+SUMPRODUCT($E$8:$P$8/100,NOA!$C73:$N73)/D$8*100</f>
        <v>938.45103764177418</v>
      </c>
      <c r="K100" s="19" cm="1">
        <f t="array" ref="K100">+SUMPRODUCT($E$9:$P$9/100,NOA!$C73:$N73)/D$9*100</f>
        <v>937.47942487848002</v>
      </c>
      <c r="L100" s="19" cm="1">
        <f t="array" ref="L100">+SUMPRODUCT($E$10:$P$10/100,NOA!$C73:$N73)/D$10*100</f>
        <v>933.75251893496306</v>
      </c>
      <c r="M100" s="19" cm="1">
        <f t="array" ref="M100">+SUMPRODUCT($E$11:$P$11/100,NOA!$C73:$N73)/D$11*100</f>
        <v>929.36426653735418</v>
      </c>
      <c r="N100" s="19" cm="1">
        <f t="array" ref="N100">+SUMPRODUCT($E$12:$P$12/100,NOA!$C73:$N73)/D$12*100</f>
        <v>928.09281466011782</v>
      </c>
      <c r="O100" s="19" cm="1">
        <f t="array" ref="O100">+SUMPRODUCT(_xlfn.ANCHORARRAY($E$30)/100,$E100:$N100)/$D$14*100</f>
        <v>940.05721149999988</v>
      </c>
      <c r="Q100" s="24">
        <f t="shared" si="25"/>
        <v>7.6955913293274225E-2</v>
      </c>
      <c r="R100" s="24">
        <f t="shared" si="25"/>
        <v>7.7007919841526329E-2</v>
      </c>
      <c r="S100" s="24">
        <f t="shared" si="25"/>
        <v>7.626489818013904E-2</v>
      </c>
      <c r="T100" s="24">
        <f t="shared" si="25"/>
        <v>7.5331208472691147E-2</v>
      </c>
      <c r="U100" s="24">
        <f t="shared" si="25"/>
        <v>7.5104711309202044E-2</v>
      </c>
      <c r="V100" s="24">
        <f t="shared" si="23"/>
        <v>7.5719200320091051E-2</v>
      </c>
      <c r="W100" s="24">
        <f t="shared" si="23"/>
        <v>7.6160939968953789E-2</v>
      </c>
      <c r="X100" s="24">
        <f t="shared" si="23"/>
        <v>7.5543971616920613E-2</v>
      </c>
      <c r="Y100" s="24">
        <f t="shared" si="23"/>
        <v>7.5564307112792273E-2</v>
      </c>
      <c r="Z100" s="24">
        <f t="shared" si="23"/>
        <v>7.6496447207992757E-2</v>
      </c>
      <c r="AA100" s="24">
        <f t="shared" si="23"/>
        <v>7.6101465971988302E-2</v>
      </c>
      <c r="AB100" s="24">
        <f>+NOA!Y73</f>
        <v>7.6103321296795645E-2</v>
      </c>
      <c r="AD100" s="24">
        <f t="shared" si="26"/>
        <v>0.8110882047943675</v>
      </c>
      <c r="AE100" s="24">
        <f t="shared" si="26"/>
        <v>0.80906800164902415</v>
      </c>
      <c r="AF100" s="24">
        <f t="shared" si="26"/>
        <v>0.80345972990922698</v>
      </c>
      <c r="AG100" s="24">
        <f t="shared" si="26"/>
        <v>0.79688636237206389</v>
      </c>
      <c r="AH100" s="24">
        <f t="shared" si="26"/>
        <v>0.79347737075601366</v>
      </c>
      <c r="AI100" s="24">
        <f t="shared" si="26"/>
        <v>0.79578600524634835</v>
      </c>
      <c r="AJ100" s="24">
        <f t="shared" si="26"/>
        <v>0.79460576246798342</v>
      </c>
      <c r="AK100" s="24">
        <f t="shared" si="26"/>
        <v>0.79100310300409116</v>
      </c>
      <c r="AL100" s="24">
        <f t="shared" si="26"/>
        <v>0.78762284661810056</v>
      </c>
      <c r="AM100" s="24">
        <f t="shared" si="26"/>
        <v>0.79119184345624305</v>
      </c>
      <c r="AN100" s="24">
        <f t="shared" si="26"/>
        <v>0.79893253470843884</v>
      </c>
      <c r="AO100" s="24">
        <f>+NOA!AV73</f>
        <v>0.79893125452821767</v>
      </c>
      <c r="AQ100" s="24">
        <f t="shared" si="28"/>
        <v>4.5946608528146804E-4</v>
      </c>
      <c r="AR100" s="24">
        <f t="shared" si="17"/>
        <v>1.9896361338124446E-2</v>
      </c>
      <c r="AS100" s="35">
        <f t="shared" si="22"/>
        <v>44774</v>
      </c>
      <c r="AT100" s="19">
        <f t="shared" si="22"/>
        <v>949.26121420203344</v>
      </c>
      <c r="AU100" s="19">
        <f t="shared" si="27"/>
        <v>928.09281466011782</v>
      </c>
      <c r="AV100" s="53">
        <f t="shared" si="29"/>
        <v>0.21168399541915583</v>
      </c>
      <c r="AW100" s="53">
        <f t="shared" si="24"/>
        <v>5.8230959017238071E-3</v>
      </c>
    </row>
    <row r="101" spans="4:49" x14ac:dyDescent="0.25">
      <c r="D101" s="38">
        <f>+NOA!A74</f>
        <v>44805</v>
      </c>
      <c r="E101" s="19" cm="1">
        <f t="array" ref="E101">+SUMPRODUCT($E$3:$P$3/100,NOA!$C74:$N74)/D$3*100</f>
        <v>1007.3869103674999</v>
      </c>
      <c r="F101" s="19" cm="1">
        <f t="array" ref="F101">+SUMPRODUCT($E$4:$P$4/100,NOA!$C74:$N74)/D$4*100</f>
        <v>1005.2417321557726</v>
      </c>
      <c r="G101" s="19" cm="1">
        <f t="array" ref="G101">+SUMPRODUCT($E$5:$P$5/100,NOA!$C74:$N74)/D$5*100</f>
        <v>999.71176856568297</v>
      </c>
      <c r="H101" s="19" cm="1">
        <f t="array" ref="H101">+SUMPRODUCT($E$6:$P$6/100,NOA!$C74:$N74)/D$6*100</f>
        <v>1000.1879763359158</v>
      </c>
      <c r="I101" s="19" cm="1">
        <f t="array" ref="I101">+SUMPRODUCT($E$7:$P$7/100,NOA!$C74:$N74)/D$7*100</f>
        <v>997.77126099119937</v>
      </c>
      <c r="J101" s="19" cm="1">
        <f t="array" ref="J101">+SUMPRODUCT($E$8:$P$8/100,NOA!$C74:$N74)/D$8*100</f>
        <v>996.42849530066928</v>
      </c>
      <c r="K101" s="19" cm="1">
        <f t="array" ref="K101">+SUMPRODUCT($E$9:$P$9/100,NOA!$C74:$N74)/D$9*100</f>
        <v>995.21228455388155</v>
      </c>
      <c r="L101" s="19" cm="1">
        <f t="array" ref="L101">+SUMPRODUCT($E$10:$P$10/100,NOA!$C74:$N74)/D$10*100</f>
        <v>991.40900057542979</v>
      </c>
      <c r="M101" s="19" cm="1">
        <f t="array" ref="M101">+SUMPRODUCT($E$11:$P$11/100,NOA!$C74:$N74)/D$11*100</f>
        <v>985.98014784460327</v>
      </c>
      <c r="N101" s="19" cm="1">
        <f t="array" ref="N101">+SUMPRODUCT($E$12:$P$12/100,NOA!$C74:$N74)/D$12*100</f>
        <v>985.77920203274994</v>
      </c>
      <c r="O101" s="19" cm="1">
        <f t="array" ref="O101">+SUMPRODUCT(_xlfn.ANCHORARRAY($E$30)/100,$E101:$N101)/$D$14*100</f>
        <v>997.79420222999988</v>
      </c>
      <c r="Q101" s="24">
        <f t="shared" si="25"/>
        <v>6.1232562013321168E-2</v>
      </c>
      <c r="R101" s="24">
        <f t="shared" si="25"/>
        <v>6.1791598581995899E-2</v>
      </c>
      <c r="S101" s="24">
        <f t="shared" si="25"/>
        <v>6.1353542191477484E-2</v>
      </c>
      <c r="T101" s="24">
        <f t="shared" si="25"/>
        <v>6.0571324425241713E-2</v>
      </c>
      <c r="U101" s="24">
        <f t="shared" si="25"/>
        <v>6.1068611389521132E-2</v>
      </c>
      <c r="V101" s="24">
        <f t="shared" si="23"/>
        <v>6.1779949441567172E-2</v>
      </c>
      <c r="W101" s="24">
        <f t="shared" si="23"/>
        <v>6.1583068538154873E-2</v>
      </c>
      <c r="X101" s="24">
        <f t="shared" si="23"/>
        <v>6.1747069455008852E-2</v>
      </c>
      <c r="Y101" s="24">
        <f t="shared" si="23"/>
        <v>6.0918934959905302E-2</v>
      </c>
      <c r="Z101" s="24">
        <f t="shared" si="23"/>
        <v>6.2155838792651075E-2</v>
      </c>
      <c r="AA101" s="24">
        <f t="shared" si="23"/>
        <v>6.141859242574399E-2</v>
      </c>
      <c r="AB101" s="24">
        <f>+NOA!Y74</f>
        <v>6.1417483490655789E-2</v>
      </c>
      <c r="AD101" s="24">
        <f t="shared" si="26"/>
        <v>0.861642507646732</v>
      </c>
      <c r="AE101" s="24">
        <f t="shared" si="26"/>
        <v>0.86037360784200878</v>
      </c>
      <c r="AF101" s="24">
        <f t="shared" si="26"/>
        <v>0.85387740705668014</v>
      </c>
      <c r="AG101" s="24">
        <f t="shared" si="26"/>
        <v>0.84707544572508353</v>
      </c>
      <c r="AH101" s="24">
        <f t="shared" si="26"/>
        <v>0.84342437516205759</v>
      </c>
      <c r="AI101" s="24">
        <f t="shared" si="26"/>
        <v>0.846037963060565</v>
      </c>
      <c r="AJ101" s="24">
        <f t="shared" si="26"/>
        <v>0.84421158730634627</v>
      </c>
      <c r="AK101" s="24">
        <f t="shared" si="26"/>
        <v>0.84103184157946376</v>
      </c>
      <c r="AL101" s="24">
        <f t="shared" si="26"/>
        <v>0.83681543324905516</v>
      </c>
      <c r="AM101" s="24">
        <f t="shared" si="26"/>
        <v>0.84053752879886146</v>
      </c>
      <c r="AN101" s="24">
        <f t="shared" si="26"/>
        <v>0.84912225334658897</v>
      </c>
      <c r="AO101" s="24">
        <f>+NOA!AV74</f>
        <v>0.84912069432660964</v>
      </c>
      <c r="AQ101" s="24">
        <f t="shared" si="28"/>
        <v>-9.2327677932990682E-4</v>
      </c>
      <c r="AR101" s="24">
        <f t="shared" si="17"/>
        <v>2.1104978847870548E-2</v>
      </c>
      <c r="AS101" s="35">
        <f t="shared" si="22"/>
        <v>44805</v>
      </c>
      <c r="AT101" s="19">
        <f t="shared" si="22"/>
        <v>1007.3869103674999</v>
      </c>
      <c r="AU101" s="19">
        <f t="shared" si="27"/>
        <v>985.77920203274994</v>
      </c>
      <c r="AV101" s="53">
        <f t="shared" si="29"/>
        <v>0.21607708334749987</v>
      </c>
      <c r="AW101" s="53">
        <f t="shared" si="24"/>
        <v>4.1617952223687027E-3</v>
      </c>
    </row>
    <row r="102" spans="4:49" x14ac:dyDescent="0.25">
      <c r="D102" s="38">
        <f>+NOA!A75</f>
        <v>44835</v>
      </c>
      <c r="E102" s="19" cm="1">
        <f t="array" ref="E102">+SUMPRODUCT($E$3:$P$3/100,NOA!$C75:$N75)/D$3*100</f>
        <v>1069.8319902577161</v>
      </c>
      <c r="F102" s="19" cm="1">
        <f t="array" ref="F102">+SUMPRODUCT($E$4:$P$4/100,NOA!$C75:$N75)/D$4*100</f>
        <v>1068.0565553630954</v>
      </c>
      <c r="G102" s="19" cm="1">
        <f t="array" ref="G102">+SUMPRODUCT($E$5:$P$5/100,NOA!$C75:$N75)/D$5*100</f>
        <v>1062.4041447901579</v>
      </c>
      <c r="H102" s="19" cm="1">
        <f t="array" ref="H102">+SUMPRODUCT($E$6:$P$6/100,NOA!$C75:$N75)/D$6*100</f>
        <v>1062.8471444249669</v>
      </c>
      <c r="I102" s="19" cm="1">
        <f t="array" ref="I102">+SUMPRODUCT($E$7:$P$7/100,NOA!$C75:$N75)/D$7*100</f>
        <v>1060.2804945513587</v>
      </c>
      <c r="J102" s="19" cm="1">
        <f t="array" ref="J102">+SUMPRODUCT($E$8:$P$8/100,NOA!$C75:$N75)/D$8*100</f>
        <v>1059.3037633445194</v>
      </c>
      <c r="K102" s="19" cm="1">
        <f t="array" ref="K102">+SUMPRODUCT($E$9:$P$9/100,NOA!$C75:$N75)/D$9*100</f>
        <v>1058.0818469093958</v>
      </c>
      <c r="L102" s="19" cm="1">
        <f t="array" ref="L102">+SUMPRODUCT($E$10:$P$10/100,NOA!$C75:$N75)/D$10*100</f>
        <v>1054.1968733657277</v>
      </c>
      <c r="M102" s="19" cm="1">
        <f t="array" ref="M102">+SUMPRODUCT($E$11:$P$11/100,NOA!$C75:$N75)/D$11*100</f>
        <v>1048.3812482427356</v>
      </c>
      <c r="N102" s="19" cm="1">
        <f t="array" ref="N102">+SUMPRODUCT($E$12:$P$12/100,NOA!$C75:$N75)/D$12*100</f>
        <v>1048.4924213474646</v>
      </c>
      <c r="O102" s="19" cm="1">
        <f t="array" ref="O102">+SUMPRODUCT(_xlfn.ANCHORARRAY($E$30)/100,$E102:$N102)/$D$14*100</f>
        <v>1060.4759154399999</v>
      </c>
      <c r="Q102" s="24">
        <f t="shared" si="25"/>
        <v>6.1987186102543168E-2</v>
      </c>
      <c r="R102" s="24">
        <f t="shared" si="25"/>
        <v>6.2487281613960111E-2</v>
      </c>
      <c r="S102" s="24">
        <f t="shared" si="25"/>
        <v>6.2710451347813612E-2</v>
      </c>
      <c r="T102" s="24">
        <f t="shared" si="25"/>
        <v>6.264739186187418E-2</v>
      </c>
      <c r="U102" s="24">
        <f t="shared" si="25"/>
        <v>6.2648861521689803E-2</v>
      </c>
      <c r="V102" s="24">
        <f t="shared" si="23"/>
        <v>6.310063224845619E-2</v>
      </c>
      <c r="W102" s="24">
        <f t="shared" si="23"/>
        <v>6.3172011972999709E-2</v>
      </c>
      <c r="X102" s="24">
        <f t="shared" si="23"/>
        <v>6.3331957601610256E-2</v>
      </c>
      <c r="Y102" s="24">
        <f t="shared" si="23"/>
        <v>6.3288394329788389E-2</v>
      </c>
      <c r="Z102" s="24">
        <f t="shared" si="23"/>
        <v>6.3617916857441781E-2</v>
      </c>
      <c r="AA102" s="24">
        <f t="shared" si="23"/>
        <v>6.2820282048052345E-2</v>
      </c>
      <c r="AB102" s="24">
        <f>+NOA!Y75</f>
        <v>6.2821457868655228E-2</v>
      </c>
      <c r="AD102" s="24">
        <f t="shared" si="26"/>
        <v>0.91356406010746127</v>
      </c>
      <c r="AE102" s="24">
        <f t="shared" si="26"/>
        <v>0.91383429261328697</v>
      </c>
      <c r="AF102" s="24">
        <f t="shared" si="26"/>
        <v>0.90826611350223985</v>
      </c>
      <c r="AG102" s="24">
        <f t="shared" si="26"/>
        <v>0.90195268038996312</v>
      </c>
      <c r="AH102" s="24">
        <f t="shared" si="26"/>
        <v>0.89817097370103682</v>
      </c>
      <c r="AI102" s="24">
        <f t="shared" si="26"/>
        <v>0.90209280905862244</v>
      </c>
      <c r="AJ102" s="24">
        <f t="shared" si="26"/>
        <v>0.90059440167846816</v>
      </c>
      <c r="AK102" s="24">
        <f t="shared" si="26"/>
        <v>0.89880511148393238</v>
      </c>
      <c r="AL102" s="24">
        <f t="shared" si="26"/>
        <v>0.89508376968883163</v>
      </c>
      <c r="AM102" s="24">
        <f t="shared" si="26"/>
        <v>0.89874055657705387</v>
      </c>
      <c r="AN102" s="24">
        <f t="shared" si="26"/>
        <v>0.90435598487962521</v>
      </c>
      <c r="AO102" s="24">
        <f>+NOA!AV75</f>
        <v>0.90435865701156981</v>
      </c>
      <c r="AQ102" s="24">
        <f t="shared" si="28"/>
        <v>-1.6307307548986127E-3</v>
      </c>
      <c r="AR102" s="24">
        <f t="shared" si="17"/>
        <v>1.48235035304074E-2</v>
      </c>
      <c r="AS102" s="35">
        <f t="shared" ref="AS102:AT117" si="30">+D102</f>
        <v>44835</v>
      </c>
      <c r="AT102" s="19">
        <f t="shared" si="30"/>
        <v>1069.8319902577161</v>
      </c>
      <c r="AU102" s="19">
        <f t="shared" si="27"/>
        <v>1048.4924213474646</v>
      </c>
      <c r="AV102" s="53">
        <f>+($AT102/$AT$32)-($AU102/$AU$32)</f>
        <v>0.21339568910251394</v>
      </c>
      <c r="AW102" s="53">
        <f t="shared" si="24"/>
        <v>6.3421061432933357E-4</v>
      </c>
    </row>
    <row r="103" spans="4:49" x14ac:dyDescent="0.25">
      <c r="D103" s="38">
        <f>+NOA!A76</f>
        <v>44866</v>
      </c>
      <c r="E103" s="19" cm="1">
        <f t="array" ref="E103">+SUMPRODUCT($E$3:$P$3/100,NOA!$C76:$N76)/D$3*100</f>
        <v>1117.4016420633932</v>
      </c>
      <c r="F103" s="19" cm="1">
        <f t="array" ref="F103">+SUMPRODUCT($E$4:$P$4/100,NOA!$C76:$N76)/D$4*100</f>
        <v>1116.0288524739715</v>
      </c>
      <c r="G103" s="19" cm="1">
        <f t="array" ref="G103">+SUMPRODUCT($E$5:$P$5/100,NOA!$C76:$N76)/D$5*100</f>
        <v>1110.5960713325292</v>
      </c>
      <c r="H103" s="19" cm="1">
        <f t="array" ref="H103">+SUMPRODUCT($E$6:$P$6/100,NOA!$C76:$N76)/D$6*100</f>
        <v>1111.0639881288498</v>
      </c>
      <c r="I103" s="19" cm="1">
        <f t="array" ref="I103">+SUMPRODUCT($E$7:$P$7/100,NOA!$C76:$N76)/D$7*100</f>
        <v>1108.5993070603799</v>
      </c>
      <c r="J103" s="19" cm="1">
        <f t="array" ref="J103">+SUMPRODUCT($E$8:$P$8/100,NOA!$C76:$N76)/D$8*100</f>
        <v>1107.9434042147741</v>
      </c>
      <c r="K103" s="19" cm="1">
        <f t="array" ref="K103">+SUMPRODUCT($E$9:$P$9/100,NOA!$C76:$N76)/D$9*100</f>
        <v>1106.6688926345678</v>
      </c>
      <c r="L103" s="19" cm="1">
        <f t="array" ref="L103">+SUMPRODUCT($E$10:$P$10/100,NOA!$C76:$N76)/D$10*100</f>
        <v>1103.1020638098901</v>
      </c>
      <c r="M103" s="19" cm="1">
        <f t="array" ref="M103">+SUMPRODUCT($E$11:$P$11/100,NOA!$C76:$N76)/D$11*100</f>
        <v>1097.3496864059457</v>
      </c>
      <c r="N103" s="19" cm="1">
        <f t="array" ref="N103">+SUMPRODUCT($E$12:$P$12/100,NOA!$C76:$N76)/D$12*100</f>
        <v>1097.7939177313704</v>
      </c>
      <c r="O103" s="19" cm="1">
        <f t="array" ref="O103">+SUMPRODUCT(_xlfn.ANCHORARRAY($E$30)/100,$E103:$N103)/$D$14*100</f>
        <v>1108.8552176499998</v>
      </c>
      <c r="Q103" s="24">
        <f t="shared" si="25"/>
        <v>4.4464600272625887E-2</v>
      </c>
      <c r="R103" s="24">
        <f t="shared" si="25"/>
        <v>4.4915502713774869E-2</v>
      </c>
      <c r="S103" s="24">
        <f t="shared" si="25"/>
        <v>4.5361199670291175E-2</v>
      </c>
      <c r="T103" s="24">
        <f t="shared" si="25"/>
        <v>4.5365736697697612E-2</v>
      </c>
      <c r="U103" s="24">
        <f t="shared" si="25"/>
        <v>4.5571726309523886E-2</v>
      </c>
      <c r="V103" s="24">
        <f t="shared" si="23"/>
        <v>4.591661292383753E-2</v>
      </c>
      <c r="W103" s="24">
        <f t="shared" si="23"/>
        <v>4.5919931305023587E-2</v>
      </c>
      <c r="X103" s="24">
        <f t="shared" si="23"/>
        <v>4.6390946207251593E-2</v>
      </c>
      <c r="Y103" s="24">
        <f t="shared" si="23"/>
        <v>4.6708616970486228E-2</v>
      </c>
      <c r="Z103" s="24">
        <f t="shared" si="23"/>
        <v>4.702131878125182E-2</v>
      </c>
      <c r="AA103" s="24">
        <f t="shared" si="23"/>
        <v>4.5620368652999455E-2</v>
      </c>
      <c r="AB103" s="24">
        <f>+NOA!Y76</f>
        <v>4.5620185345912168E-2</v>
      </c>
      <c r="AD103" s="24">
        <f t="shared" si="26"/>
        <v>0.94712839954452188</v>
      </c>
      <c r="AE103" s="24">
        <f t="shared" si="26"/>
        <v>0.94790870254362103</v>
      </c>
      <c r="AF103" s="24">
        <f t="shared" si="26"/>
        <v>0.94332105666526722</v>
      </c>
      <c r="AG103" s="24">
        <f t="shared" si="26"/>
        <v>0.93702734965578949</v>
      </c>
      <c r="AH103" s="24">
        <f t="shared" si="26"/>
        <v>0.93376382832088112</v>
      </c>
      <c r="AI103" s="24">
        <f t="shared" si="26"/>
        <v>0.93787951420919247</v>
      </c>
      <c r="AJ103" s="24">
        <f t="shared" si="26"/>
        <v>0.93624230747486248</v>
      </c>
      <c r="AK103" s="24">
        <f t="shared" si="26"/>
        <v>0.93529296861717093</v>
      </c>
      <c r="AL103" s="24">
        <f t="shared" si="26"/>
        <v>0.93230360399123269</v>
      </c>
      <c r="AM103" s="24">
        <f t="shared" si="26"/>
        <v>0.93625483680786248</v>
      </c>
      <c r="AN103" s="24">
        <f t="shared" si="26"/>
        <v>0.93973048776812518</v>
      </c>
      <c r="AO103" s="24">
        <f>+NOA!AV76</f>
        <v>0.93973254739128387</v>
      </c>
      <c r="AQ103" s="24">
        <f t="shared" si="28"/>
        <v>-2.5567185086259325E-3</v>
      </c>
      <c r="AR103" s="24">
        <f t="shared" si="17"/>
        <v>1.0873562736659403E-2</v>
      </c>
      <c r="AS103" s="35">
        <f t="shared" si="30"/>
        <v>44866</v>
      </c>
      <c r="AT103" s="19">
        <f t="shared" si="30"/>
        <v>1117.4016420633932</v>
      </c>
      <c r="AU103" s="19">
        <f t="shared" si="27"/>
        <v>1097.7939177313704</v>
      </c>
      <c r="AV103" s="53">
        <f t="shared" si="29"/>
        <v>0.19607724332022691</v>
      </c>
      <c r="AW103" s="53">
        <f t="shared" si="24"/>
        <v>-5.6503123958502321E-3</v>
      </c>
    </row>
    <row r="104" spans="4:49" x14ac:dyDescent="0.25">
      <c r="D104" s="38">
        <f>+NOA!A77</f>
        <v>44896</v>
      </c>
      <c r="E104" s="19" cm="1">
        <f t="array" ref="E104">+SUMPRODUCT($E$3:$P$3/100,NOA!$C77:$N77)/D$3*100</f>
        <v>1166.2554092909209</v>
      </c>
      <c r="F104" s="19" cm="1">
        <f t="array" ref="F104">+SUMPRODUCT($E$4:$P$4/100,NOA!$C77:$N77)/D$4*100</f>
        <v>1165.7216518872156</v>
      </c>
      <c r="G104" s="19" cm="1">
        <f t="array" ref="G104">+SUMPRODUCT($E$5:$P$5/100,NOA!$C77:$N77)/D$5*100</f>
        <v>1161.3779888179754</v>
      </c>
      <c r="H104" s="19" cm="1">
        <f t="array" ref="H104">+SUMPRODUCT($E$6:$P$6/100,NOA!$C77:$N77)/D$6*100</f>
        <v>1161.9933916550087</v>
      </c>
      <c r="I104" s="19" cm="1">
        <f t="array" ref="I104">+SUMPRODUCT($E$7:$P$7/100,NOA!$C77:$N77)/D$7*100</f>
        <v>1160.1230574956239</v>
      </c>
      <c r="J104" s="19" cm="1">
        <f t="array" ref="J104">+SUMPRODUCT($E$8:$P$8/100,NOA!$C77:$N77)/D$8*100</f>
        <v>1159.9541658768978</v>
      </c>
      <c r="K104" s="19" cm="1">
        <f t="array" ref="K104">+SUMPRODUCT($E$9:$P$9/100,NOA!$C77:$N77)/D$9*100</f>
        <v>1159.2362127543026</v>
      </c>
      <c r="L104" s="19" cm="1">
        <f t="array" ref="L104">+SUMPRODUCT($E$10:$P$10/100,NOA!$C77:$N77)/D$10*100</f>
        <v>1156.7146201777095</v>
      </c>
      <c r="M104" s="19" cm="1">
        <f t="array" ref="M104">+SUMPRODUCT($E$11:$P$11/100,NOA!$C77:$N77)/D$11*100</f>
        <v>1151.9765601901656</v>
      </c>
      <c r="N104" s="19" cm="1">
        <f t="array" ref="N104">+SUMPRODUCT($E$12:$P$12/100,NOA!$C77:$N77)/D$12*100</f>
        <v>1153.6874653181001</v>
      </c>
      <c r="O104" s="19" cm="1">
        <f t="array" ref="O104">+SUMPRODUCT(_xlfn.ANCHORARRAY($E$30)/100,$E104:$N104)/$D$14*100</f>
        <v>1160.5211789800001</v>
      </c>
      <c r="Q104" s="24">
        <f t="shared" si="25"/>
        <v>4.3720865791206709E-2</v>
      </c>
      <c r="R104" s="24">
        <f t="shared" si="25"/>
        <v>4.4526446877324766E-2</v>
      </c>
      <c r="S104" s="24">
        <f t="shared" si="25"/>
        <v>4.572492087471236E-2</v>
      </c>
      <c r="T104" s="24">
        <f t="shared" si="25"/>
        <v>4.5838407211747922E-2</v>
      </c>
      <c r="U104" s="24">
        <f t="shared" si="25"/>
        <v>4.6476441133512125E-2</v>
      </c>
      <c r="V104" s="24">
        <f t="shared" si="23"/>
        <v>4.6943518472394308E-2</v>
      </c>
      <c r="W104" s="24">
        <f t="shared" si="23"/>
        <v>4.7500494926347558E-2</v>
      </c>
      <c r="X104" s="24">
        <f t="shared" si="23"/>
        <v>4.8601628196263791E-2</v>
      </c>
      <c r="Y104" s="24">
        <f t="shared" si="23"/>
        <v>4.9780734856848197E-2</v>
      </c>
      <c r="Z104" s="24">
        <f t="shared" si="23"/>
        <v>5.0914426363589005E-2</v>
      </c>
      <c r="AA104" s="24">
        <f t="shared" si="23"/>
        <v>4.6593965116109581E-2</v>
      </c>
      <c r="AB104" s="24">
        <f>+NOA!Y77</f>
        <v>4.659288617966828E-2</v>
      </c>
      <c r="AD104" s="24">
        <f t="shared" si="26"/>
        <v>0.95017620720098894</v>
      </c>
      <c r="AE104" s="24">
        <f t="shared" si="26"/>
        <v>0.95280039028310881</v>
      </c>
      <c r="AF104" s="24">
        <f t="shared" si="26"/>
        <v>0.95092355326413602</v>
      </c>
      <c r="AG104" s="24">
        <f t="shared" si="26"/>
        <v>0.94641177207459082</v>
      </c>
      <c r="AH104" s="24">
        <f t="shared" si="26"/>
        <v>0.94609968984355053</v>
      </c>
      <c r="AI104" s="24">
        <f t="shared" si="26"/>
        <v>0.95113105518383856</v>
      </c>
      <c r="AJ104" s="24">
        <f t="shared" si="26"/>
        <v>0.95271308705798652</v>
      </c>
      <c r="AK104" s="24">
        <f t="shared" si="26"/>
        <v>0.95272286785003168</v>
      </c>
      <c r="AL104" s="24">
        <f t="shared" si="26"/>
        <v>0.95213466276560021</v>
      </c>
      <c r="AM104" s="24">
        <f t="shared" si="26"/>
        <v>0.95929386466291255</v>
      </c>
      <c r="AN104" s="24">
        <f t="shared" si="26"/>
        <v>0.95125292192457556</v>
      </c>
      <c r="AO104" s="24">
        <f>+NOA!AV77</f>
        <v>0.951252926662155</v>
      </c>
      <c r="AQ104" s="24">
        <f t="shared" si="28"/>
        <v>-7.193560572382296E-3</v>
      </c>
      <c r="AR104" s="24">
        <f t="shared" si="17"/>
        <v>-9.1176574619236117E-3</v>
      </c>
      <c r="AS104" s="35">
        <f t="shared" si="30"/>
        <v>44896</v>
      </c>
      <c r="AT104" s="19">
        <f t="shared" si="30"/>
        <v>1166.2554092909209</v>
      </c>
      <c r="AU104" s="19">
        <f t="shared" si="27"/>
        <v>1153.6874653181001</v>
      </c>
      <c r="AV104" s="53">
        <f t="shared" si="29"/>
        <v>0.12567943972820927</v>
      </c>
      <c r="AW104" s="53">
        <f t="shared" si="24"/>
        <v>-2.4493935783989951E-2</v>
      </c>
    </row>
    <row r="105" spans="4:49" x14ac:dyDescent="0.25">
      <c r="D105" s="38">
        <f>+NOA!A78</f>
        <v>44927</v>
      </c>
      <c r="E105" s="19" cm="1">
        <f t="array" ref="E105">+SUMPRODUCT($E$3:$P$3/100,NOA!$C78:$N78)/D$3*100</f>
        <v>1242.8209558421038</v>
      </c>
      <c r="F105" s="19" cm="1">
        <f t="array" ref="F105">+SUMPRODUCT($E$4:$P$4/100,NOA!$C78:$N78)/D$4*100</f>
        <v>1241.2954268155959</v>
      </c>
      <c r="G105" s="19" cm="1">
        <f t="array" ref="G105">+SUMPRODUCT($E$5:$P$5/100,NOA!$C78:$N78)/D$5*100</f>
        <v>1236.8288191509753</v>
      </c>
      <c r="H105" s="19" cm="1">
        <f t="array" ref="H105">+SUMPRODUCT($E$6:$P$6/100,NOA!$C78:$N78)/D$6*100</f>
        <v>1236.8451209408013</v>
      </c>
      <c r="I105" s="19" cm="1">
        <f t="array" ref="I105">+SUMPRODUCT($E$7:$P$7/100,NOA!$C78:$N78)/D$7*100</f>
        <v>1233.2634436955173</v>
      </c>
      <c r="J105" s="19" cm="1">
        <f t="array" ref="J105">+SUMPRODUCT($E$8:$P$8/100,NOA!$C78:$N78)/D$8*100</f>
        <v>1232.4119173884542</v>
      </c>
      <c r="K105" s="19" cm="1">
        <f t="array" ref="K105">+SUMPRODUCT($E$9:$P$9/100,NOA!$C78:$N78)/D$9*100</f>
        <v>1230.1394498409948</v>
      </c>
      <c r="L105" s="19" cm="1">
        <f t="array" ref="L105">+SUMPRODUCT($E$10:$P$10/100,NOA!$C78:$N78)/D$10*100</f>
        <v>1227.6714186524955</v>
      </c>
      <c r="M105" s="19" cm="1">
        <f t="array" ref="M105">+SUMPRODUCT($E$11:$P$11/100,NOA!$C78:$N78)/D$11*100</f>
        <v>1223.2155850359532</v>
      </c>
      <c r="N105" s="19" cm="1">
        <f t="array" ref="N105">+SUMPRODUCT($E$12:$P$12/100,NOA!$C78:$N78)/D$12*100</f>
        <v>1223.2182232636178</v>
      </c>
      <c r="O105" s="19" cm="1">
        <f t="array" ref="O105">+SUMPRODUCT(_xlfn.ANCHORARRAY($E$30)/100,$E105:$N105)/$D$14*100</f>
        <v>1234.0089179099998</v>
      </c>
      <c r="Q105" s="24">
        <f t="shared" si="25"/>
        <v>6.5650753635290382E-2</v>
      </c>
      <c r="R105" s="24">
        <f t="shared" si="25"/>
        <v>6.4830034516414781E-2</v>
      </c>
      <c r="S105" s="24">
        <f t="shared" si="25"/>
        <v>6.4966643986246186E-2</v>
      </c>
      <c r="T105" s="24">
        <f t="shared" si="25"/>
        <v>6.4416656603513367E-2</v>
      </c>
      <c r="U105" s="24">
        <f t="shared" si="25"/>
        <v>6.3045368960929604E-2</v>
      </c>
      <c r="V105" s="24">
        <f t="shared" si="23"/>
        <v>6.2466047058661101E-2</v>
      </c>
      <c r="W105" s="24">
        <f t="shared" si="23"/>
        <v>6.1163752742185773E-2</v>
      </c>
      <c r="X105" s="24">
        <f t="shared" si="23"/>
        <v>6.1343392083939019E-2</v>
      </c>
      <c r="Y105" s="24">
        <f t="shared" si="23"/>
        <v>6.1840689565790807E-2</v>
      </c>
      <c r="Z105" s="24">
        <f t="shared" si="23"/>
        <v>6.0268278919322738E-2</v>
      </c>
      <c r="AA105" s="24">
        <f t="shared" si="23"/>
        <v>6.3323048524275283E-2</v>
      </c>
      <c r="AB105" s="24">
        <f>+NOA!Y78</f>
        <v>6.3323931661345423E-2</v>
      </c>
      <c r="AD105" s="24">
        <f t="shared" si="26"/>
        <v>0.99388339565914086</v>
      </c>
      <c r="AE105" s="24">
        <f t="shared" si="26"/>
        <v>0.99609706524238062</v>
      </c>
      <c r="AF105" s="24">
        <f t="shared" si="26"/>
        <v>0.99543463394520937</v>
      </c>
      <c r="AG105" s="24">
        <f t="shared" si="26"/>
        <v>0.99019514358956195</v>
      </c>
      <c r="AH105" s="24">
        <f t="shared" si="26"/>
        <v>0.98897891262224902</v>
      </c>
      <c r="AI105" s="24">
        <f t="shared" si="26"/>
        <v>0.99347338624564197</v>
      </c>
      <c r="AJ105" s="24">
        <f t="shared" si="26"/>
        <v>0.99335826059459476</v>
      </c>
      <c r="AK105" s="24">
        <f t="shared" si="26"/>
        <v>0.99507221784522515</v>
      </c>
      <c r="AL105" s="24">
        <f t="shared" si="26"/>
        <v>0.99578247599003245</v>
      </c>
      <c r="AM105" s="24">
        <f t="shared" si="26"/>
        <v>1.0018581245536264</v>
      </c>
      <c r="AN105" s="24">
        <f t="shared" si="26"/>
        <v>0.99430984180901749</v>
      </c>
      <c r="AO105" s="24">
        <f>+NOA!AV78</f>
        <v>0.9943079358235114</v>
      </c>
      <c r="AQ105" s="24">
        <f t="shared" si="28"/>
        <v>5.3824747159676445E-3</v>
      </c>
      <c r="AR105" s="24">
        <f t="shared" si="17"/>
        <v>-7.9747288944855832E-3</v>
      </c>
      <c r="AS105" s="35">
        <f t="shared" si="30"/>
        <v>44927</v>
      </c>
      <c r="AT105" s="19">
        <f t="shared" si="30"/>
        <v>1242.8209558421038</v>
      </c>
      <c r="AU105" s="19">
        <f t="shared" si="27"/>
        <v>1223.2182232636178</v>
      </c>
      <c r="AV105" s="53">
        <f t="shared" si="29"/>
        <v>0.19602732578485949</v>
      </c>
      <c r="AW105" s="53">
        <f t="shared" si="24"/>
        <v>-1.147890672199825E-2</v>
      </c>
    </row>
    <row r="106" spans="4:49" x14ac:dyDescent="0.25">
      <c r="D106" s="38">
        <f>+NOA!A79</f>
        <v>44958</v>
      </c>
      <c r="E106" s="19" cm="1">
        <f t="array" ref="E106">+SUMPRODUCT($E$3:$P$3/100,NOA!$C79:$N79)/D$3*100</f>
        <v>1340.6836478268683</v>
      </c>
      <c r="F106" s="19" cm="1">
        <f t="array" ref="F106">+SUMPRODUCT($E$4:$P$4/100,NOA!$C79:$N79)/D$4*100</f>
        <v>1336.4796375617134</v>
      </c>
      <c r="G106" s="19" cm="1">
        <f t="array" ref="G106">+SUMPRODUCT($E$5:$P$5/100,NOA!$C79:$N79)/D$5*100</f>
        <v>1330.069880574594</v>
      </c>
      <c r="H106" s="19" cm="1">
        <f t="array" ref="H106">+SUMPRODUCT($E$6:$P$6/100,NOA!$C79:$N79)/D$6*100</f>
        <v>1329.2558637902644</v>
      </c>
      <c r="I106" s="19" cm="1">
        <f t="array" ref="I106">+SUMPRODUCT($E$7:$P$7/100,NOA!$C79:$N79)/D$7*100</f>
        <v>1323.551798420976</v>
      </c>
      <c r="J106" s="19" cm="1">
        <f t="array" ref="J106">+SUMPRODUCT($E$8:$P$8/100,NOA!$C79:$N79)/D$8*100</f>
        <v>1320.3441020286132</v>
      </c>
      <c r="K106" s="19" cm="1">
        <f t="array" ref="K106">+SUMPRODUCT($E$9:$P$9/100,NOA!$C79:$N79)/D$9*100</f>
        <v>1316.1109223358596</v>
      </c>
      <c r="L106" s="19" cm="1">
        <f t="array" ref="L106">+SUMPRODUCT($E$10:$P$10/100,NOA!$C79:$N79)/D$10*100</f>
        <v>1311.239664274043</v>
      </c>
      <c r="M106" s="19" cm="1">
        <f t="array" ref="M106">+SUMPRODUCT($E$11:$P$11/100,NOA!$C79:$N79)/D$11*100</f>
        <v>1305.7216088756788</v>
      </c>
      <c r="N106" s="19" cm="1">
        <f t="array" ref="N106">+SUMPRODUCT($E$12:$P$12/100,NOA!$C79:$N79)/D$12*100</f>
        <v>1303.6296734567807</v>
      </c>
      <c r="O106" s="19" cm="1">
        <f t="array" ref="O106">+SUMPRODUCT(_xlfn.ANCHORARRAY($E$30)/100,$E106:$N106)/$D$14*100</f>
        <v>1323.9862636799999</v>
      </c>
      <c r="Q106" s="24">
        <f t="shared" si="25"/>
        <v>7.8742389661795809E-2</v>
      </c>
      <c r="R106" s="24">
        <f t="shared" si="25"/>
        <v>7.6681351344620508E-2</v>
      </c>
      <c r="S106" s="24">
        <f t="shared" si="25"/>
        <v>7.5387199893696133E-2</v>
      </c>
      <c r="T106" s="24">
        <f t="shared" si="25"/>
        <v>7.4714886516406454E-2</v>
      </c>
      <c r="U106" s="24">
        <f t="shared" si="25"/>
        <v>7.3210922765136521E-2</v>
      </c>
      <c r="V106" s="24">
        <f t="shared" si="23"/>
        <v>7.1349670836104773E-2</v>
      </c>
      <c r="W106" s="24">
        <f t="shared" si="23"/>
        <v>6.9887582668759496E-2</v>
      </c>
      <c r="X106" s="24">
        <f t="shared" si="23"/>
        <v>6.8070531212067076E-2</v>
      </c>
      <c r="Y106" s="24">
        <f t="shared" si="23"/>
        <v>6.7450108426553967E-2</v>
      </c>
      <c r="Z106" s="24">
        <f t="shared" si="23"/>
        <v>6.5737616284542E-2</v>
      </c>
      <c r="AA106" s="24">
        <f t="shared" si="23"/>
        <v>7.2914664119601014E-2</v>
      </c>
      <c r="AB106" s="24">
        <f>+NOA!Y79</f>
        <v>7.291385735253697E-2</v>
      </c>
      <c r="AD106" s="24">
        <f t="shared" si="26"/>
        <v>1.0477838415038363</v>
      </c>
      <c r="AE106" s="24">
        <f t="shared" si="26"/>
        <v>1.0474102798035063</v>
      </c>
      <c r="AF106" s="24">
        <f t="shared" si="26"/>
        <v>1.0452189082701309</v>
      </c>
      <c r="AG106" s="24">
        <f t="shared" si="26"/>
        <v>1.0380916958209996</v>
      </c>
      <c r="AH106" s="24">
        <f t="shared" si="26"/>
        <v>1.0353055225912948</v>
      </c>
      <c r="AI106" s="24">
        <f t="shared" si="26"/>
        <v>1.0380310762816194</v>
      </c>
      <c r="AJ106" s="24">
        <f t="shared" si="26"/>
        <v>1.0362748064241285</v>
      </c>
      <c r="AK106" s="24">
        <f t="shared" si="26"/>
        <v>1.0349203037304613</v>
      </c>
      <c r="AL106" s="24">
        <f t="shared" si="26"/>
        <v>1.0348292256714426</v>
      </c>
      <c r="AM106" s="24">
        <f t="shared" si="26"/>
        <v>1.0397645134899332</v>
      </c>
      <c r="AN106" s="24">
        <f t="shared" si="26"/>
        <v>1.0406992651656881</v>
      </c>
      <c r="AO106" s="24">
        <f>+NOA!AV79</f>
        <v>1.0406985105131863</v>
      </c>
      <c r="AQ106" s="24">
        <f t="shared" si="28"/>
        <v>1.3004773377253809E-2</v>
      </c>
      <c r="AR106" s="24">
        <f t="shared" si="17"/>
        <v>8.0193280139031486E-3</v>
      </c>
      <c r="AS106" s="35">
        <f t="shared" si="30"/>
        <v>44958</v>
      </c>
      <c r="AT106" s="19">
        <f t="shared" si="30"/>
        <v>1340.6836478268683</v>
      </c>
      <c r="AU106" s="19">
        <f t="shared" si="27"/>
        <v>1303.6296734567807</v>
      </c>
      <c r="AV106" s="53">
        <f t="shared" si="29"/>
        <v>0.37053974370087772</v>
      </c>
      <c r="AW106" s="53">
        <f t="shared" si="24"/>
        <v>2.5077861515028221E-2</v>
      </c>
    </row>
    <row r="107" spans="4:49" x14ac:dyDescent="0.25">
      <c r="D107" s="38">
        <f>+NOA!A80</f>
        <v>44986</v>
      </c>
      <c r="E107" s="19" cm="1">
        <f t="array" ref="E107">+SUMPRODUCT($E$3:$P$3/100,NOA!$C80:$N80)/D$3*100</f>
        <v>1439.8527378417493</v>
      </c>
      <c r="F107" s="19" cm="1">
        <f t="array" ref="F107">+SUMPRODUCT($E$4:$P$4/100,NOA!$C80:$N80)/D$4*100</f>
        <v>1434.1751362976145</v>
      </c>
      <c r="G107" s="19" cm="1">
        <f t="array" ref="G107">+SUMPRODUCT($E$5:$P$5/100,NOA!$C80:$N80)/D$5*100</f>
        <v>1427.098031570283</v>
      </c>
      <c r="H107" s="19" cm="1">
        <f t="array" ref="H107">+SUMPRODUCT($E$6:$P$6/100,NOA!$C80:$N80)/D$6*100</f>
        <v>1426.8504951953687</v>
      </c>
      <c r="I107" s="19" cm="1">
        <f t="array" ref="I107">+SUMPRODUCT($E$7:$P$7/100,NOA!$C80:$N80)/D$7*100</f>
        <v>1422.0341879165494</v>
      </c>
      <c r="J107" s="19" cm="1">
        <f t="array" ref="J107">+SUMPRODUCT($E$8:$P$8/100,NOA!$C80:$N80)/D$8*100</f>
        <v>1418.3796415270015</v>
      </c>
      <c r="K107" s="19" cm="1">
        <f t="array" ref="K107">+SUMPRODUCT($E$9:$P$9/100,NOA!$C80:$N80)/D$9*100</f>
        <v>1413.6569347725294</v>
      </c>
      <c r="L107" s="19" cm="1">
        <f t="array" ref="L107">+SUMPRODUCT($E$10:$P$10/100,NOA!$C80:$N80)/D$10*100</f>
        <v>1408.5530612495438</v>
      </c>
      <c r="M107" s="19" cm="1">
        <f t="array" ref="M107">+SUMPRODUCT($E$11:$P$11/100,NOA!$C80:$N80)/D$11*100</f>
        <v>1400.0418656598165</v>
      </c>
      <c r="N107" s="19" cm="1">
        <f t="array" ref="N107">+SUMPRODUCT($E$12:$P$12/100,NOA!$C80:$N80)/D$12*100</f>
        <v>1395.7439281765951</v>
      </c>
      <c r="O107" s="19" cm="1">
        <f t="array" ref="O107">+SUMPRODUCT(_xlfn.ANCHORARRAY($E$30)/100,$E107:$N107)/$D$14*100</f>
        <v>1421.15004449</v>
      </c>
      <c r="Q107" s="24">
        <f t="shared" si="25"/>
        <v>7.3969045699651348E-2</v>
      </c>
      <c r="R107" s="24">
        <f t="shared" si="25"/>
        <v>7.3099129975625843E-2</v>
      </c>
      <c r="S107" s="24">
        <f t="shared" si="25"/>
        <v>7.2949664083643784E-2</v>
      </c>
      <c r="T107" s="24">
        <f t="shared" si="25"/>
        <v>7.3420500946161926E-2</v>
      </c>
      <c r="U107" s="24">
        <f t="shared" si="25"/>
        <v>7.4407657949666195E-2</v>
      </c>
      <c r="V107" s="24">
        <f t="shared" si="23"/>
        <v>7.4249992367719786E-2</v>
      </c>
      <c r="W107" s="24">
        <f t="shared" si="23"/>
        <v>7.411686263004591E-2</v>
      </c>
      <c r="X107" s="24">
        <f t="shared" si="23"/>
        <v>7.4214805749776902E-2</v>
      </c>
      <c r="Y107" s="24">
        <f t="shared" si="23"/>
        <v>7.2236115373287113E-2</v>
      </c>
      <c r="Z107" s="24">
        <f t="shared" si="23"/>
        <v>7.0659832769500275E-2</v>
      </c>
      <c r="AA107" s="24">
        <f t="shared" si="23"/>
        <v>7.3387302780570263E-2</v>
      </c>
      <c r="AB107" s="24">
        <f>+NOA!Y80</f>
        <v>7.3389077992521701E-2</v>
      </c>
      <c r="AD107" s="24">
        <f t="shared" si="26"/>
        <v>1.0536099329054109</v>
      </c>
      <c r="AE107" s="24">
        <f t="shared" si="26"/>
        <v>1.0535893190951708</v>
      </c>
      <c r="AF107" s="24">
        <f t="shared" si="26"/>
        <v>1.0536724441699614</v>
      </c>
      <c r="AG107" s="24">
        <f t="shared" si="26"/>
        <v>1.0470883902180343</v>
      </c>
      <c r="AH107" s="24">
        <f t="shared" si="26"/>
        <v>1.0470587255904089</v>
      </c>
      <c r="AI107" s="24">
        <f t="shared" si="26"/>
        <v>1.0510202089349057</v>
      </c>
      <c r="AJ107" s="24">
        <f t="shared" si="26"/>
        <v>1.050704227873732</v>
      </c>
      <c r="AK107" s="24">
        <f t="shared" si="26"/>
        <v>1.0511416939153992</v>
      </c>
      <c r="AL107" s="24">
        <f t="shared" si="26"/>
        <v>1.0505958260473709</v>
      </c>
      <c r="AM107" s="24">
        <f t="shared" si="26"/>
        <v>1.0563051684523095</v>
      </c>
      <c r="AN107" s="24">
        <f t="shared" si="26"/>
        <v>1.0516316525277207</v>
      </c>
      <c r="AO107" s="24">
        <f>+NOA!AV80</f>
        <v>1.0516320098654122</v>
      </c>
      <c r="AQ107" s="24">
        <f t="shared" si="28"/>
        <v>3.3092129301510731E-3</v>
      </c>
      <c r="AR107" s="24">
        <f t="shared" si="17"/>
        <v>-2.6952355468985445E-3</v>
      </c>
      <c r="AS107" s="35">
        <f t="shared" si="30"/>
        <v>44986</v>
      </c>
      <c r="AT107" s="19">
        <f t="shared" si="30"/>
        <v>1439.8527378417493</v>
      </c>
      <c r="AU107" s="19">
        <f t="shared" si="27"/>
        <v>1395.7439281765951</v>
      </c>
      <c r="AV107" s="53">
        <f t="shared" si="29"/>
        <v>0.44108809665154247</v>
      </c>
      <c r="AW107" s="53">
        <f t="shared" si="24"/>
        <v>3.7091765290341971E-2</v>
      </c>
    </row>
    <row r="108" spans="4:49" x14ac:dyDescent="0.25">
      <c r="D108" s="38">
        <f>+NOA!A81</f>
        <v>45017</v>
      </c>
      <c r="E108" s="19" cm="1">
        <f t="array" ref="E108">+SUMPRODUCT($E$3:$P$3/100,NOA!$C81:$N81)/D$3*100</f>
        <v>1553.8945140868832</v>
      </c>
      <c r="F108" s="19" cm="1">
        <f t="array" ref="F108">+SUMPRODUCT($E$4:$P$4/100,NOA!$C81:$N81)/D$4*100</f>
        <v>1547.10880271407</v>
      </c>
      <c r="G108" s="19" cm="1">
        <f t="array" ref="G108">+SUMPRODUCT($E$5:$P$5/100,NOA!$C81:$N81)/D$5*100</f>
        <v>1537.9838195117734</v>
      </c>
      <c r="H108" s="19" cm="1">
        <f t="array" ref="H108">+SUMPRODUCT($E$6:$P$6/100,NOA!$C81:$N81)/D$6*100</f>
        <v>1536.8820067268266</v>
      </c>
      <c r="I108" s="19" cm="1">
        <f t="array" ref="I108">+SUMPRODUCT($E$7:$P$7/100,NOA!$C81:$N81)/D$7*100</f>
        <v>1529.9691317631512</v>
      </c>
      <c r="J108" s="19" cm="1">
        <f t="array" ref="J108">+SUMPRODUCT($E$8:$P$8/100,NOA!$C81:$N81)/D$8*100</f>
        <v>1526.6462616583206</v>
      </c>
      <c r="K108" s="19" cm="1">
        <f t="array" ref="K108">+SUMPRODUCT($E$9:$P$9/100,NOA!$C81:$N81)/D$9*100</f>
        <v>1521.2080658005857</v>
      </c>
      <c r="L108" s="19" cm="1">
        <f t="array" ref="L108">+SUMPRODUCT($E$10:$P$10/100,NOA!$C81:$N81)/D$10*100</f>
        <v>1515.0072728112584</v>
      </c>
      <c r="M108" s="19" cm="1">
        <f t="array" ref="M108">+SUMPRODUCT($E$11:$P$11/100,NOA!$C81:$N81)/D$11*100</f>
        <v>1505.1385047846491</v>
      </c>
      <c r="N108" s="19" cm="1">
        <f t="array" ref="N108">+SUMPRODUCT($E$12:$P$12/100,NOA!$C81:$N81)/D$12*100</f>
        <v>1499.7901899009244</v>
      </c>
      <c r="O108" s="19" cm="1">
        <f t="array" ref="O108">+SUMPRODUCT(_xlfn.ANCHORARRAY($E$30)/100,$E108:$N108)/$D$14*100</f>
        <v>1530.4715440299999</v>
      </c>
      <c r="Q108" s="24">
        <f t="shared" si="25"/>
        <v>7.9203777753046767E-2</v>
      </c>
      <c r="R108" s="24">
        <f t="shared" si="25"/>
        <v>7.874468295971071E-2</v>
      </c>
      <c r="S108" s="24">
        <f t="shared" si="25"/>
        <v>7.7700189817709431E-2</v>
      </c>
      <c r="T108" s="24">
        <f t="shared" si="25"/>
        <v>7.7114954861750906E-2</v>
      </c>
      <c r="U108" s="24">
        <f t="shared" si="25"/>
        <v>7.5901792491177345E-2</v>
      </c>
      <c r="V108" s="24">
        <f t="shared" si="25"/>
        <v>7.6331200026786394E-2</v>
      </c>
      <c r="W108" s="24">
        <f t="shared" si="25"/>
        <v>7.6080078824330988E-2</v>
      </c>
      <c r="X108" s="24">
        <f t="shared" si="25"/>
        <v>7.5576997764839504E-2</v>
      </c>
      <c r="Y108" s="24">
        <f t="shared" si="25"/>
        <v>7.5066783146018556E-2</v>
      </c>
      <c r="Z108" s="24">
        <f t="shared" si="25"/>
        <v>7.4545380154550145E-2</v>
      </c>
      <c r="AA108" s="24">
        <f t="shared" si="23"/>
        <v>7.6924670947909224E-2</v>
      </c>
      <c r="AB108" s="24">
        <f>+NOA!Y81</f>
        <v>7.6925545164763243E-2</v>
      </c>
      <c r="AD108" s="24">
        <f t="shared" si="26"/>
        <v>1.0811446502198834</v>
      </c>
      <c r="AE108" s="24">
        <f t="shared" si="26"/>
        <v>1.0803805866261982</v>
      </c>
      <c r="AF108" s="24">
        <f t="shared" si="26"/>
        <v>1.080362557389873</v>
      </c>
      <c r="AG108" s="24">
        <f t="shared" si="26"/>
        <v>1.0735724029473643</v>
      </c>
      <c r="AH108" s="24">
        <f t="shared" si="26"/>
        <v>1.0715140444000921</v>
      </c>
      <c r="AI108" s="24">
        <f t="shared" si="26"/>
        <v>1.0757953182524416</v>
      </c>
      <c r="AJ108" s="24">
        <f t="shared" si="26"/>
        <v>1.0746322383753588</v>
      </c>
      <c r="AK108" s="24">
        <f t="shared" si="26"/>
        <v>1.075852502363833</v>
      </c>
      <c r="AL108" s="24">
        <f t="shared" si="26"/>
        <v>1.075901200338905</v>
      </c>
      <c r="AM108" s="24">
        <f t="shared" si="26"/>
        <v>1.0794023862743085</v>
      </c>
      <c r="AN108" s="24">
        <f t="shared" si="26"/>
        <v>1.0772351270549336</v>
      </c>
      <c r="AO108" s="24">
        <f>+NOA!AV81</f>
        <v>1.0772365751336879</v>
      </c>
      <c r="AQ108" s="24">
        <f t="shared" si="28"/>
        <v>4.6583975984966219E-3</v>
      </c>
      <c r="AR108" s="24">
        <f t="shared" si="17"/>
        <v>1.7422639455748623E-3</v>
      </c>
      <c r="AS108" s="35">
        <f t="shared" si="30"/>
        <v>45017</v>
      </c>
      <c r="AT108" s="19">
        <f t="shared" si="30"/>
        <v>1553.8945140868832</v>
      </c>
      <c r="AU108" s="19">
        <f t="shared" si="27"/>
        <v>1499.7901899009244</v>
      </c>
      <c r="AV108" s="53">
        <f t="shared" si="29"/>
        <v>0.54104324185958852</v>
      </c>
      <c r="AW108" s="53">
        <f t="shared" si="24"/>
        <v>5.5340829221355747E-2</v>
      </c>
    </row>
    <row r="109" spans="4:49" x14ac:dyDescent="0.25">
      <c r="D109" s="38">
        <f>+NOA!A82</f>
        <v>45047</v>
      </c>
      <c r="E109" s="19" cm="1">
        <f t="array" ref="E109">+SUMPRODUCT($E$3:$P$3/100,NOA!$C82:$N82)/D$3*100</f>
        <v>1677.2898287249252</v>
      </c>
      <c r="F109" s="19" cm="1">
        <f t="array" ref="F109">+SUMPRODUCT($E$4:$P$4/100,NOA!$C82:$N82)/D$4*100</f>
        <v>1669.7454054387181</v>
      </c>
      <c r="G109" s="19" cm="1">
        <f t="array" ref="G109">+SUMPRODUCT($E$5:$P$5/100,NOA!$C82:$N82)/D$5*100</f>
        <v>1660.3321500991303</v>
      </c>
      <c r="H109" s="19" cm="1">
        <f t="array" ref="H109">+SUMPRODUCT($E$6:$P$6/100,NOA!$C82:$N82)/D$6*100</f>
        <v>1658.8208569084347</v>
      </c>
      <c r="I109" s="19" cm="1">
        <f t="array" ref="I109">+SUMPRODUCT($E$7:$P$7/100,NOA!$C82:$N82)/D$7*100</f>
        <v>1651.0969186268794</v>
      </c>
      <c r="J109" s="19" cm="1">
        <f t="array" ref="J109">+SUMPRODUCT($E$8:$P$8/100,NOA!$C82:$N82)/D$8*100</f>
        <v>1648.2727621154827</v>
      </c>
      <c r="K109" s="19" cm="1">
        <f t="array" ref="K109">+SUMPRODUCT($E$9:$P$9/100,NOA!$C82:$N82)/D$9*100</f>
        <v>1642.5510825900074</v>
      </c>
      <c r="L109" s="19" cm="1">
        <f t="array" ref="L109">+SUMPRODUCT($E$10:$P$10/100,NOA!$C82:$N82)/D$10*100</f>
        <v>1635.905295160504</v>
      </c>
      <c r="M109" s="19" cm="1">
        <f t="array" ref="M109">+SUMPRODUCT($E$11:$P$11/100,NOA!$C82:$N82)/D$11*100</f>
        <v>1625.7161781308316</v>
      </c>
      <c r="N109" s="19" cm="1">
        <f t="array" ref="N109">+SUMPRODUCT($E$12:$P$12/100,NOA!$C82:$N82)/D$12*100</f>
        <v>1619.9454781146208</v>
      </c>
      <c r="O109" s="19" cm="1">
        <f t="array" ref="O109">+SUMPRODUCT(_xlfn.ANCHORARRAY($E$30)/100,$E109:$N109)/$D$14*100</f>
        <v>1652.2570493400001</v>
      </c>
      <c r="Q109" s="24">
        <f t="shared" si="25"/>
        <v>7.9410354769514635E-2</v>
      </c>
      <c r="R109" s="24">
        <f t="shared" si="25"/>
        <v>7.9268247009847359E-2</v>
      </c>
      <c r="S109" s="24">
        <f t="shared" si="25"/>
        <v>7.9551116881187989E-2</v>
      </c>
      <c r="T109" s="24">
        <f t="shared" si="25"/>
        <v>7.934171240725707E-2</v>
      </c>
      <c r="U109" s="24">
        <f t="shared" si="25"/>
        <v>7.9170085427893166E-2</v>
      </c>
      <c r="V109" s="24">
        <f t="shared" si="25"/>
        <v>7.9669078234957391E-2</v>
      </c>
      <c r="W109" s="24">
        <f t="shared" si="25"/>
        <v>7.9767534446749666E-2</v>
      </c>
      <c r="X109" s="24">
        <f t="shared" si="25"/>
        <v>7.9800291733851836E-2</v>
      </c>
      <c r="Y109" s="24">
        <f t="shared" si="25"/>
        <v>8.0110682812831513E-2</v>
      </c>
      <c r="Z109" s="24">
        <f t="shared" si="25"/>
        <v>8.0114731395618533E-2</v>
      </c>
      <c r="AA109" s="24">
        <f t="shared" si="23"/>
        <v>7.9573844927111503E-2</v>
      </c>
      <c r="AB109" s="24">
        <f>+NOA!Y82</f>
        <v>7.9573527074891404E-2</v>
      </c>
      <c r="AD109" s="24">
        <f t="shared" ref="AD109:AN122" si="31">+E109/E97-1</f>
        <v>1.1313489109316492</v>
      </c>
      <c r="AE109" s="24">
        <f t="shared" si="31"/>
        <v>1.1292508005446602</v>
      </c>
      <c r="AF109" s="24">
        <f t="shared" si="31"/>
        <v>1.1282379853109008</v>
      </c>
      <c r="AG109" s="24">
        <f t="shared" si="31"/>
        <v>1.1210373939734604</v>
      </c>
      <c r="AH109" s="24">
        <f t="shared" si="31"/>
        <v>1.1184156657574178</v>
      </c>
      <c r="AI109" s="24">
        <f t="shared" si="31"/>
        <v>1.1232825361733862</v>
      </c>
      <c r="AJ109" s="24">
        <f t="shared" si="31"/>
        <v>1.1221384329126471</v>
      </c>
      <c r="AK109" s="24">
        <f t="shared" si="31"/>
        <v>1.1217034241579467</v>
      </c>
      <c r="AL109" s="24">
        <f t="shared" si="31"/>
        <v>1.1205509054085616</v>
      </c>
      <c r="AM109" s="24">
        <f t="shared" si="31"/>
        <v>1.1226774219161979</v>
      </c>
      <c r="AN109" s="24">
        <f t="shared" si="31"/>
        <v>1.1245990338326837</v>
      </c>
      <c r="AO109" s="24">
        <f>+NOA!AV82</f>
        <v>1.1246031401084831</v>
      </c>
      <c r="AQ109" s="24">
        <f t="shared" si="28"/>
        <v>-7.0437662610389751E-4</v>
      </c>
      <c r="AR109" s="24">
        <f t="shared" ref="AR109:AR122" si="32">+AD109-AM109</f>
        <v>8.6714890154513391E-3</v>
      </c>
      <c r="AS109" s="35">
        <f t="shared" si="30"/>
        <v>45047</v>
      </c>
      <c r="AT109" s="19">
        <f t="shared" si="30"/>
        <v>1677.2898287249252</v>
      </c>
      <c r="AU109" s="19">
        <f t="shared" si="27"/>
        <v>1619.9454781146208</v>
      </c>
      <c r="AV109" s="53">
        <f t="shared" si="29"/>
        <v>0.57344350610304318</v>
      </c>
      <c r="AW109" s="53">
        <f t="shared" si="24"/>
        <v>5.7247729987887297E-2</v>
      </c>
    </row>
    <row r="110" spans="4:49" x14ac:dyDescent="0.25">
      <c r="D110" s="38">
        <f>+NOA!A83</f>
        <v>45078</v>
      </c>
      <c r="E110" s="19" cm="1">
        <f t="array" ref="E110">+SUMPRODUCT($E$3:$P$3/100,NOA!$C83:$N83)/D$3*100</f>
        <v>1783.6323768263189</v>
      </c>
      <c r="F110" s="19" cm="1">
        <f t="array" ref="F110">+SUMPRODUCT($E$4:$P$4/100,NOA!$C83:$N83)/D$4*100</f>
        <v>1776.8939710536933</v>
      </c>
      <c r="G110" s="19" cm="1">
        <f t="array" ref="G110">+SUMPRODUCT($E$5:$P$5/100,NOA!$C83:$N83)/D$5*100</f>
        <v>1768.2696367093426</v>
      </c>
      <c r="H110" s="19" cm="1">
        <f t="array" ref="H110">+SUMPRODUCT($E$6:$P$6/100,NOA!$C83:$N83)/D$6*100</f>
        <v>1767.7937579037568</v>
      </c>
      <c r="I110" s="19" cm="1">
        <f t="array" ref="I110">+SUMPRODUCT($E$7:$P$7/100,NOA!$C83:$N83)/D$7*100</f>
        <v>1760.1178116569586</v>
      </c>
      <c r="J110" s="19" cm="1">
        <f t="array" ref="J110">+SUMPRODUCT($E$8:$P$8/100,NOA!$C83:$N83)/D$8*100</f>
        <v>1758.3890724648011</v>
      </c>
      <c r="K110" s="19" cm="1">
        <f t="array" ref="K110">+SUMPRODUCT($E$9:$P$9/100,NOA!$C83:$N83)/D$9*100</f>
        <v>1754.0952002248223</v>
      </c>
      <c r="L110" s="19" cm="1">
        <f t="array" ref="L110">+SUMPRODUCT($E$10:$P$10/100,NOA!$C83:$N83)/D$10*100</f>
        <v>1747.4899128310112</v>
      </c>
      <c r="M110" s="19" cm="1">
        <f t="array" ref="M110">+SUMPRODUCT($E$11:$P$11/100,NOA!$C83:$N83)/D$11*100</f>
        <v>1738.330393527835</v>
      </c>
      <c r="N110" s="19" cm="1">
        <f t="array" ref="N110">+SUMPRODUCT($E$12:$P$12/100,NOA!$C83:$N83)/D$12*100</f>
        <v>1732.6938776678073</v>
      </c>
      <c r="O110" s="19" cm="1">
        <f t="array" ref="O110">+SUMPRODUCT(_xlfn.ANCHORARRAY($E$30)/100,$E110:$N110)/$D$14*100</f>
        <v>1761.6510944700001</v>
      </c>
      <c r="Q110" s="24">
        <f t="shared" si="25"/>
        <v>6.3401414758614161E-2</v>
      </c>
      <c r="R110" s="24">
        <f t="shared" si="25"/>
        <v>6.4170600659219978E-2</v>
      </c>
      <c r="S110" s="24">
        <f t="shared" si="25"/>
        <v>6.5009574502166823E-2</v>
      </c>
      <c r="T110" s="24">
        <f t="shared" si="25"/>
        <v>6.569298941563595E-2</v>
      </c>
      <c r="U110" s="24">
        <f t="shared" si="25"/>
        <v>6.6029372231368066E-2</v>
      </c>
      <c r="V110" s="24">
        <f t="shared" si="25"/>
        <v>6.6807092175684035E-2</v>
      </c>
      <c r="W110" s="24">
        <f t="shared" si="25"/>
        <v>6.7909070723651377E-2</v>
      </c>
      <c r="X110" s="24">
        <f t="shared" si="25"/>
        <v>6.8209705048701608E-2</v>
      </c>
      <c r="Y110" s="24">
        <f t="shared" si="25"/>
        <v>6.9270526375939445E-2</v>
      </c>
      <c r="Z110" s="24">
        <f t="shared" si="25"/>
        <v>6.9600119927745396E-2</v>
      </c>
      <c r="AA110" s="24">
        <f t="shared" si="23"/>
        <v>6.6208853624620811E-2</v>
      </c>
      <c r="AB110" s="24">
        <f>+NOA!Y83</f>
        <v>6.6211057437000731E-2</v>
      </c>
      <c r="AD110" s="24">
        <f t="shared" si="31"/>
        <v>1.157697851613348</v>
      </c>
      <c r="AE110" s="24">
        <f t="shared" si="31"/>
        <v>1.1558999421135474</v>
      </c>
      <c r="AF110" s="24">
        <f t="shared" si="31"/>
        <v>1.1549084829743808</v>
      </c>
      <c r="AG110" s="24">
        <f t="shared" si="31"/>
        <v>1.148646054356532</v>
      </c>
      <c r="AH110" s="24">
        <f t="shared" si="31"/>
        <v>1.1464494692894656</v>
      </c>
      <c r="AI110" s="24">
        <f t="shared" si="31"/>
        <v>1.1513561860554038</v>
      </c>
      <c r="AJ110" s="24">
        <f t="shared" si="31"/>
        <v>1.1522721797675057</v>
      </c>
      <c r="AK110" s="24">
        <f t="shared" si="31"/>
        <v>1.1500871953121732</v>
      </c>
      <c r="AL110" s="24">
        <f t="shared" si="31"/>
        <v>1.1501516754805596</v>
      </c>
      <c r="AM110" s="24">
        <f t="shared" si="31"/>
        <v>1.1523663546172442</v>
      </c>
      <c r="AN110" s="24">
        <f t="shared" si="31"/>
        <v>1.1524894361390721</v>
      </c>
      <c r="AO110" s="24">
        <f>+NOA!AV83</f>
        <v>1.152501371560255</v>
      </c>
      <c r="AQ110" s="24">
        <f t="shared" si="28"/>
        <v>-6.1987051691312356E-3</v>
      </c>
      <c r="AR110" s="24">
        <f t="shared" si="32"/>
        <v>5.3314969961038017E-3</v>
      </c>
      <c r="AS110" s="35">
        <f>+D110</f>
        <v>45078</v>
      </c>
      <c r="AT110" s="19">
        <f t="shared" si="30"/>
        <v>1783.6323768263189</v>
      </c>
      <c r="AU110" s="19">
        <f t="shared" si="27"/>
        <v>1732.6938776678073</v>
      </c>
      <c r="AV110" s="53">
        <f t="shared" si="29"/>
        <v>0.50938499158511519</v>
      </c>
      <c r="AW110" s="53">
        <f t="shared" si="24"/>
        <v>3.7230652237882467E-2</v>
      </c>
    </row>
    <row r="111" spans="4:49" x14ac:dyDescent="0.25">
      <c r="D111" s="38">
        <f>+NOA!A84</f>
        <v>45108</v>
      </c>
      <c r="E111" s="19" cm="1">
        <f t="array" ref="E111">+SUMPRODUCT($E$3:$P$3/100,NOA!$C84:$N84)/D$3*100</f>
        <v>1886.9697577451084</v>
      </c>
      <c r="F111" s="19" cm="1">
        <f t="array" ref="F111">+SUMPRODUCT($E$4:$P$4/100,NOA!$C84:$N84)/D$4*100</f>
        <v>1880.6633386531939</v>
      </c>
      <c r="G111" s="19" cm="1">
        <f t="array" ref="G111">+SUMPRODUCT($E$5:$P$5/100,NOA!$C84:$N84)/D$5*100</f>
        <v>1874.0976411131778</v>
      </c>
      <c r="H111" s="19" cm="1">
        <f t="array" ref="H111">+SUMPRODUCT($E$6:$P$6/100,NOA!$C84:$N84)/D$6*100</f>
        <v>1874.6991277962816</v>
      </c>
      <c r="I111" s="19" cm="1">
        <f t="array" ref="I111">+SUMPRODUCT($E$7:$P$7/100,NOA!$C84:$N84)/D$7*100</f>
        <v>1868.729713396946</v>
      </c>
      <c r="J111" s="19" cm="1">
        <f t="array" ref="J111">+SUMPRODUCT($E$8:$P$8/100,NOA!$C84:$N84)/D$8*100</f>
        <v>1866.9492800966093</v>
      </c>
      <c r="K111" s="19" cm="1">
        <f t="array" ref="K111">+SUMPRODUCT($E$9:$P$9/100,NOA!$C84:$N84)/D$9*100</f>
        <v>1862.7681304763043</v>
      </c>
      <c r="L111" s="19" cm="1">
        <f t="array" ref="L111">+SUMPRODUCT($E$10:$P$10/100,NOA!$C84:$N84)/D$10*100</f>
        <v>1857.1396279349515</v>
      </c>
      <c r="M111" s="19" cm="1">
        <f t="array" ref="M111">+SUMPRODUCT($E$11:$P$11/100,NOA!$C84:$N84)/D$11*100</f>
        <v>1847.5323650225882</v>
      </c>
      <c r="N111" s="19" cm="1">
        <f t="array" ref="N111">+SUMPRODUCT($E$12:$P$12/100,NOA!$C84:$N84)/D$12*100</f>
        <v>1842.8988040541483</v>
      </c>
      <c r="O111" s="19" cm="1">
        <f t="array" ref="O111">+SUMPRODUCT(_xlfn.ANCHORARRAY($E$30)/100,$E111:$N111)/$D$14*100</f>
        <v>1868.6805297500005</v>
      </c>
      <c r="Q111" s="24">
        <f t="shared" si="25"/>
        <v>5.7936479658807993E-2</v>
      </c>
      <c r="R111" s="24">
        <f t="shared" si="25"/>
        <v>5.8399301978590001E-2</v>
      </c>
      <c r="S111" s="24">
        <f t="shared" si="25"/>
        <v>5.9848341116559345E-2</v>
      </c>
      <c r="T111" s="24">
        <f t="shared" si="25"/>
        <v>6.0473892621553782E-2</v>
      </c>
      <c r="U111" s="24">
        <f t="shared" si="25"/>
        <v>6.1707177224540999E-2</v>
      </c>
      <c r="V111" s="24">
        <f t="shared" si="25"/>
        <v>6.1738445337149006E-2</v>
      </c>
      <c r="W111" s="24">
        <f t="shared" si="25"/>
        <v>6.1953838216736168E-2</v>
      </c>
      <c r="X111" s="24">
        <f t="shared" si="25"/>
        <v>6.2746980282308407E-2</v>
      </c>
      <c r="Y111" s="24">
        <f t="shared" si="25"/>
        <v>6.2820032314532925E-2</v>
      </c>
      <c r="Z111" s="24">
        <f t="shared" si="25"/>
        <v>6.3603229518347515E-2</v>
      </c>
      <c r="AA111" s="24">
        <f t="shared" si="23"/>
        <v>6.07551833708595E-2</v>
      </c>
      <c r="AB111" s="24">
        <f>+NOA!Y84</f>
        <v>6.0752003200670757E-2</v>
      </c>
      <c r="AD111" s="24">
        <f t="shared" si="31"/>
        <v>1.1408050896901569</v>
      </c>
      <c r="AE111" s="24">
        <f t="shared" si="31"/>
        <v>1.1394331968950646</v>
      </c>
      <c r="AF111" s="24">
        <f t="shared" si="31"/>
        <v>1.1413943836053417</v>
      </c>
      <c r="AG111" s="24">
        <f t="shared" si="31"/>
        <v>1.1376277496523235</v>
      </c>
      <c r="AH111" s="24">
        <f t="shared" si="31"/>
        <v>1.1365336279165597</v>
      </c>
      <c r="AI111" s="24">
        <f t="shared" si="31"/>
        <v>1.1400298002444194</v>
      </c>
      <c r="AJ111" s="24">
        <f t="shared" si="31"/>
        <v>1.1383277851643947</v>
      </c>
      <c r="AK111" s="24">
        <f t="shared" si="31"/>
        <v>1.1391485332265558</v>
      </c>
      <c r="AL111" s="24">
        <f t="shared" si="31"/>
        <v>1.1381711559211416</v>
      </c>
      <c r="AM111" s="24">
        <f t="shared" si="31"/>
        <v>1.1375814830057438</v>
      </c>
      <c r="AN111" s="24">
        <f t="shared" si="31"/>
        <v>1.1391143356994369</v>
      </c>
      <c r="AO111" s="24">
        <f>+NOA!AV84</f>
        <v>1.1391183961214448</v>
      </c>
      <c r="AQ111" s="24">
        <f t="shared" si="28"/>
        <v>-5.6667498595395216E-3</v>
      </c>
      <c r="AR111" s="24">
        <f t="shared" si="32"/>
        <v>3.2236066844131273E-3</v>
      </c>
      <c r="AS111" s="35">
        <f t="shared" ref="AS111:AT126" si="33">+D111</f>
        <v>45108</v>
      </c>
      <c r="AT111" s="19">
        <f t="shared" si="30"/>
        <v>1886.9697577451084</v>
      </c>
      <c r="AU111" s="19">
        <f t="shared" si="27"/>
        <v>1842.8988040541483</v>
      </c>
      <c r="AV111" s="53">
        <f t="shared" si="29"/>
        <v>0.44070953690960124</v>
      </c>
      <c r="AW111" s="53">
        <f t="shared" si="24"/>
        <v>1.6265718200934032E-2</v>
      </c>
    </row>
    <row r="112" spans="4:49" x14ac:dyDescent="0.25">
      <c r="D112" s="38">
        <f>+NOA!A85</f>
        <v>45139</v>
      </c>
      <c r="E112" s="19" cm="1">
        <f t="array" ref="E112">+SUMPRODUCT($E$3:$P$3/100,NOA!$C85:$N85)/D$3*100</f>
        <v>2157.9633778087996</v>
      </c>
      <c r="F112" s="19" cm="1">
        <f t="array" ref="F112">+SUMPRODUCT($E$4:$P$4/100,NOA!$C85:$N85)/D$4*100</f>
        <v>2145.4203629098906</v>
      </c>
      <c r="G112" s="19" cm="1">
        <f t="array" ref="G112">+SUMPRODUCT($E$5:$P$5/100,NOA!$C85:$N85)/D$5*100</f>
        <v>2134.4440242802266</v>
      </c>
      <c r="H112" s="19" cm="1">
        <f t="array" ref="H112">+SUMPRODUCT($E$6:$P$6/100,NOA!$C85:$N85)/D$6*100</f>
        <v>2134.3489341829636</v>
      </c>
      <c r="I112" s="19" cm="1">
        <f t="array" ref="I112">+SUMPRODUCT($E$7:$P$7/100,NOA!$C85:$N85)/D$7*100</f>
        <v>2124.2386139294936</v>
      </c>
      <c r="J112" s="19" cm="1">
        <f t="array" ref="J112">+SUMPRODUCT($E$8:$P$8/100,NOA!$C85:$N85)/D$8*100</f>
        <v>2119.0202632740989</v>
      </c>
      <c r="K112" s="19" cm="1">
        <f t="array" ref="K112">+SUMPRODUCT($E$9:$P$9/100,NOA!$C85:$N85)/D$9*100</f>
        <v>2112.4980398398534</v>
      </c>
      <c r="L112" s="19" cm="1">
        <f t="array" ref="L112">+SUMPRODUCT($E$10:$P$10/100,NOA!$C85:$N85)/D$10*100</f>
        <v>2102.1020429860991</v>
      </c>
      <c r="M112" s="19" cm="1">
        <f t="array" ref="M112">+SUMPRODUCT($E$11:$P$11/100,NOA!$C85:$N85)/D$11*100</f>
        <v>2089.9495954603626</v>
      </c>
      <c r="N112" s="19" cm="1">
        <f t="array" ref="N112">+SUMPRODUCT($E$12:$P$12/100,NOA!$C85:$N85)/D$12*100</f>
        <v>2080.5351643690046</v>
      </c>
      <c r="O112" s="19" cm="1">
        <f t="array" ref="O112">+SUMPRODUCT(_xlfn.ANCHORARRAY($E$30)/100,$E112:$N112)/$D$14*100</f>
        <v>2124.3326003299999</v>
      </c>
      <c r="Q112" s="24">
        <f t="shared" si="25"/>
        <v>0.14361312307809482</v>
      </c>
      <c r="R112" s="24">
        <f t="shared" si="25"/>
        <v>0.14077853213552727</v>
      </c>
      <c r="S112" s="24">
        <f t="shared" si="25"/>
        <v>0.13891825988981443</v>
      </c>
      <c r="T112" s="24">
        <f t="shared" si="25"/>
        <v>0.13850212150677299</v>
      </c>
      <c r="U112" s="24">
        <f t="shared" si="25"/>
        <v>0.1367286551397997</v>
      </c>
      <c r="V112" s="24">
        <f t="shared" si="25"/>
        <v>0.13501758503286476</v>
      </c>
      <c r="W112" s="24">
        <f t="shared" si="25"/>
        <v>0.13406387261934416</v>
      </c>
      <c r="X112" s="24">
        <f t="shared" si="25"/>
        <v>0.13190306822731146</v>
      </c>
      <c r="Y112" s="24">
        <f t="shared" si="25"/>
        <v>0.13121135793191407</v>
      </c>
      <c r="Z112" s="24">
        <f t="shared" si="25"/>
        <v>0.12894704787484046</v>
      </c>
      <c r="AA112" s="24">
        <f t="shared" si="23"/>
        <v>0.13680886941878811</v>
      </c>
      <c r="AB112" s="24">
        <f>+NOA!Y85</f>
        <v>0.13680632267064619</v>
      </c>
      <c r="AD112" s="24">
        <f t="shared" si="31"/>
        <v>1.2733082796633837</v>
      </c>
      <c r="AE112" s="24">
        <f t="shared" si="31"/>
        <v>1.2661109700243331</v>
      </c>
      <c r="AF112" s="24">
        <f t="shared" si="31"/>
        <v>1.2660528734492029</v>
      </c>
      <c r="AG112" s="24">
        <f t="shared" si="31"/>
        <v>1.2632038471454119</v>
      </c>
      <c r="AH112" s="24">
        <f t="shared" si="31"/>
        <v>1.25899763248648</v>
      </c>
      <c r="AI112" s="24">
        <f t="shared" si="31"/>
        <v>1.2579976773204571</v>
      </c>
      <c r="AJ112" s="24">
        <f t="shared" si="31"/>
        <v>1.2533806969829597</v>
      </c>
      <c r="AK112" s="24">
        <f t="shared" si="31"/>
        <v>1.2512410947857511</v>
      </c>
      <c r="AL112" s="24">
        <f t="shared" si="31"/>
        <v>1.2487948705485987</v>
      </c>
      <c r="AM112" s="24">
        <f t="shared" si="31"/>
        <v>1.2417317874946909</v>
      </c>
      <c r="AN112" s="24">
        <f t="shared" si="31"/>
        <v>1.2597907599052554</v>
      </c>
      <c r="AO112" s="24">
        <f>+NOA!AV85</f>
        <v>1.2597860907273004</v>
      </c>
      <c r="AQ112" s="24">
        <f t="shared" si="28"/>
        <v>1.4666075203254358E-2</v>
      </c>
      <c r="AR112" s="24">
        <f t="shared" si="32"/>
        <v>3.1576492168692738E-2</v>
      </c>
      <c r="AS112" s="35">
        <f t="shared" si="33"/>
        <v>45139</v>
      </c>
      <c r="AT112" s="19">
        <f t="shared" si="30"/>
        <v>2157.9633778087996</v>
      </c>
      <c r="AU112" s="19">
        <f t="shared" si="27"/>
        <v>2080.5351643690046</v>
      </c>
      <c r="AV112" s="53">
        <f t="shared" si="29"/>
        <v>0.77428213439795002</v>
      </c>
      <c r="AW112" s="53">
        <f t="shared" si="24"/>
        <v>8.2249564460098235E-2</v>
      </c>
    </row>
    <row r="113" spans="4:49" x14ac:dyDescent="0.25">
      <c r="D113" s="38">
        <f>+NOA!A86</f>
        <v>45170</v>
      </c>
      <c r="E113" s="19" cm="1">
        <f t="array" ref="E113">+SUMPRODUCT($E$3:$P$3/100,NOA!$C86:$N86)/D$3*100</f>
        <v>2448.3468923012251</v>
      </c>
      <c r="F113" s="19" cm="1">
        <f t="array" ref="F113">+SUMPRODUCT($E$4:$P$4/100,NOA!$C86:$N86)/D$4*100</f>
        <v>2432.841181546542</v>
      </c>
      <c r="G113" s="19" cm="1">
        <f t="array" ref="G113">+SUMPRODUCT($E$5:$P$5/100,NOA!$C86:$N86)/D$5*100</f>
        <v>2418.0996733420138</v>
      </c>
      <c r="H113" s="19" cm="1">
        <f t="array" ref="H113">+SUMPRODUCT($E$6:$P$6/100,NOA!$C86:$N86)/D$6*100</f>
        <v>2416.2012689975923</v>
      </c>
      <c r="I113" s="19" cm="1">
        <f t="array" ref="I113">+SUMPRODUCT($E$7:$P$7/100,NOA!$C86:$N86)/D$7*100</f>
        <v>2403.6568501941701</v>
      </c>
      <c r="J113" s="19" cm="1">
        <f t="array" ref="J113">+SUMPRODUCT($E$8:$P$8/100,NOA!$C86:$N86)/D$8*100</f>
        <v>2396.6109027976399</v>
      </c>
      <c r="K113" s="19" cm="1">
        <f t="array" ref="K113">+SUMPRODUCT($E$9:$P$9/100,NOA!$C86:$N86)/D$9*100</f>
        <v>2388.2122677016619</v>
      </c>
      <c r="L113" s="19" cm="1">
        <f t="array" ref="L113">+SUMPRODUCT($E$10:$P$10/100,NOA!$C86:$N86)/D$10*100</f>
        <v>2373.898904983283</v>
      </c>
      <c r="M113" s="19" cm="1">
        <f t="array" ref="M113">+SUMPRODUCT($E$11:$P$11/100,NOA!$C86:$N86)/D$11*100</f>
        <v>2359.1805197555841</v>
      </c>
      <c r="N113" s="19" cm="1">
        <f t="array" ref="N113">+SUMPRODUCT($E$12:$P$12/100,NOA!$C86:$N86)/D$12*100</f>
        <v>2349.2154642296559</v>
      </c>
      <c r="O113" s="19" cm="1">
        <f t="array" ref="O113">+SUMPRODUCT(_xlfn.ANCHORARRAY($E$30)/100,$E113:$N113)/$D$14*100</f>
        <v>2404.2746816299996</v>
      </c>
      <c r="Q113" s="24">
        <f t="shared" si="25"/>
        <v>0.13456368976348498</v>
      </c>
      <c r="R113" s="24">
        <f t="shared" si="25"/>
        <v>0.13396946519460395</v>
      </c>
      <c r="S113" s="24">
        <f t="shared" si="25"/>
        <v>0.13289439584035989</v>
      </c>
      <c r="T113" s="24">
        <f t="shared" si="25"/>
        <v>0.1320554152606368</v>
      </c>
      <c r="U113" s="24">
        <f t="shared" si="25"/>
        <v>0.13153806471288965</v>
      </c>
      <c r="V113" s="24">
        <f t="shared" si="25"/>
        <v>0.13099952102139678</v>
      </c>
      <c r="W113" s="24">
        <f t="shared" si="25"/>
        <v>0.13051573192593824</v>
      </c>
      <c r="X113" s="24">
        <f t="shared" si="25"/>
        <v>0.12929765370052548</v>
      </c>
      <c r="Y113" s="24">
        <f t="shared" si="25"/>
        <v>0.12882173085897652</v>
      </c>
      <c r="Z113" s="24">
        <f t="shared" si="25"/>
        <v>0.12913999458506531</v>
      </c>
      <c r="AA113" s="24">
        <f t="shared" si="23"/>
        <v>0.13177883786018851</v>
      </c>
      <c r="AB113" s="24">
        <f>+NOA!Y86</f>
        <v>0.13177804233588808</v>
      </c>
      <c r="AD113" s="24">
        <f t="shared" si="31"/>
        <v>1.4303937912078446</v>
      </c>
      <c r="AE113" s="24">
        <f t="shared" si="31"/>
        <v>1.420155375293898</v>
      </c>
      <c r="AF113" s="24">
        <f t="shared" si="31"/>
        <v>1.4187968466264387</v>
      </c>
      <c r="AG113" s="24">
        <f t="shared" si="31"/>
        <v>1.4157471656968856</v>
      </c>
      <c r="AH113" s="24">
        <f t="shared" si="31"/>
        <v>1.4090259402804857</v>
      </c>
      <c r="AI113" s="24">
        <f t="shared" si="31"/>
        <v>1.4052010897926697</v>
      </c>
      <c r="AJ113" s="24">
        <f t="shared" si="31"/>
        <v>1.3997013549448023</v>
      </c>
      <c r="AK113" s="24">
        <f t="shared" si="31"/>
        <v>1.394469793602271</v>
      </c>
      <c r="AL113" s="24">
        <f t="shared" si="31"/>
        <v>1.3927261871477414</v>
      </c>
      <c r="AM113" s="24">
        <f t="shared" si="31"/>
        <v>1.3831051206856455</v>
      </c>
      <c r="AN113" s="24">
        <f t="shared" si="31"/>
        <v>1.4095897493256775</v>
      </c>
      <c r="AO113" s="24">
        <f>+NOA!AV86</f>
        <v>1.4095855943979552</v>
      </c>
      <c r="AQ113" s="24">
        <f t="shared" si="28"/>
        <v>5.4236951784196741E-3</v>
      </c>
      <c r="AR113" s="24">
        <f t="shared" si="32"/>
        <v>4.7288670522199094E-2</v>
      </c>
      <c r="AS113" s="35">
        <f t="shared" si="33"/>
        <v>45170</v>
      </c>
      <c r="AT113" s="19">
        <f t="shared" si="30"/>
        <v>2448.3468923012251</v>
      </c>
      <c r="AU113" s="19">
        <f t="shared" si="27"/>
        <v>2349.2154642296559</v>
      </c>
      <c r="AV113" s="53">
        <f t="shared" si="29"/>
        <v>0.99131428071569161</v>
      </c>
      <c r="AW113" s="53">
        <f t="shared" si="24"/>
        <v>0.11989026309241968</v>
      </c>
    </row>
    <row r="114" spans="4:49" x14ac:dyDescent="0.25">
      <c r="D114" s="38">
        <f>+NOA!A87</f>
        <v>45200</v>
      </c>
      <c r="E114" s="19" cm="1">
        <f t="array" ref="E114">+SUMPRODUCT($E$3:$P$3/100,NOA!$C87:$N87)/D$3*100</f>
        <v>2636.1178511875823</v>
      </c>
      <c r="F114" s="19" cm="1">
        <f t="array" ref="F114">+SUMPRODUCT($E$4:$P$4/100,NOA!$C87:$N87)/D$4*100</f>
        <v>2620.0439844210232</v>
      </c>
      <c r="G114" s="19" cm="1">
        <f t="array" ref="G114">+SUMPRODUCT($E$5:$P$5/100,NOA!$C87:$N87)/D$5*100</f>
        <v>2604.2834167455458</v>
      </c>
      <c r="H114" s="19" cm="1">
        <f t="array" ref="H114">+SUMPRODUCT($E$6:$P$6/100,NOA!$C87:$N87)/D$6*100</f>
        <v>2600.2839861777093</v>
      </c>
      <c r="I114" s="19" cm="1">
        <f t="array" ref="I114">+SUMPRODUCT($E$7:$P$7/100,NOA!$C87:$N87)/D$7*100</f>
        <v>2586.8395433861929</v>
      </c>
      <c r="J114" s="19" cm="1">
        <f t="array" ref="J114">+SUMPRODUCT($E$8:$P$8/100,NOA!$C87:$N87)/D$8*100</f>
        <v>2580.7078423777666</v>
      </c>
      <c r="K114" s="19" cm="1">
        <f t="array" ref="K114">+SUMPRODUCT($E$9:$P$9/100,NOA!$C87:$N87)/D$9*100</f>
        <v>2573.6718367829935</v>
      </c>
      <c r="L114" s="19" cm="1">
        <f t="array" ref="L114">+SUMPRODUCT($E$10:$P$10/100,NOA!$C87:$N87)/D$10*100</f>
        <v>2557.921459408497</v>
      </c>
      <c r="M114" s="19" cm="1">
        <f t="array" ref="M114">+SUMPRODUCT($E$11:$P$11/100,NOA!$C87:$N87)/D$11*100</f>
        <v>2544.1884516412829</v>
      </c>
      <c r="N114" s="19" cm="1">
        <f t="array" ref="N114">+SUMPRODUCT($E$12:$P$12/100,NOA!$C87:$N87)/D$12*100</f>
        <v>2536.3171452509505</v>
      </c>
      <c r="O114" s="19" cm="1">
        <f t="array" ref="O114">+SUMPRODUCT(_xlfn.ANCHORARRAY($E$30)/100,$E114:$N114)/$D$14*100</f>
        <v>2589.8529924599993</v>
      </c>
      <c r="Q114" s="24">
        <f t="shared" si="25"/>
        <v>7.6692955347462899E-2</v>
      </c>
      <c r="R114" s="24">
        <f t="shared" si="25"/>
        <v>7.694822181342631E-2</v>
      </c>
      <c r="S114" s="24">
        <f t="shared" si="25"/>
        <v>7.6995892872443239E-2</v>
      </c>
      <c r="T114" s="24">
        <f t="shared" si="25"/>
        <v>7.6186830766994618E-2</v>
      </c>
      <c r="U114" s="24">
        <f t="shared" si="25"/>
        <v>7.6210001929861493E-2</v>
      </c>
      <c r="V114" s="24">
        <f t="shared" si="25"/>
        <v>7.6815531200840503E-2</v>
      </c>
      <c r="W114" s="24">
        <f t="shared" si="25"/>
        <v>7.7656233321258261E-2</v>
      </c>
      <c r="X114" s="24">
        <f t="shared" si="25"/>
        <v>7.7519120144044162E-2</v>
      </c>
      <c r="Y114" s="24">
        <f t="shared" si="25"/>
        <v>7.8420421979775501E-2</v>
      </c>
      <c r="Z114" s="24">
        <f t="shared" si="25"/>
        <v>7.9644325465330734E-2</v>
      </c>
      <c r="AA114" s="24">
        <f t="shared" si="23"/>
        <v>7.7186817399826024E-2</v>
      </c>
      <c r="AB114" s="24">
        <f>+NOA!Y87</f>
        <v>7.7189699649289345E-2</v>
      </c>
      <c r="AD114" s="24">
        <f t="shared" si="31"/>
        <v>1.4640484442352086</v>
      </c>
      <c r="AE114" s="24">
        <f t="shared" si="31"/>
        <v>1.453094802203911</v>
      </c>
      <c r="AF114" s="24">
        <f t="shared" si="31"/>
        <v>1.4513114237331348</v>
      </c>
      <c r="AG114" s="24">
        <f t="shared" si="31"/>
        <v>1.4465267652241218</v>
      </c>
      <c r="AH114" s="24">
        <f t="shared" si="31"/>
        <v>1.4397690579800528</v>
      </c>
      <c r="AI114" s="24">
        <f t="shared" si="31"/>
        <v>1.436230221848497</v>
      </c>
      <c r="AJ114" s="24">
        <f t="shared" si="31"/>
        <v>1.432393906294263</v>
      </c>
      <c r="AK114" s="24">
        <f t="shared" si="31"/>
        <v>1.4264172319557704</v>
      </c>
      <c r="AL114" s="24">
        <f t="shared" si="31"/>
        <v>1.4267779072792206</v>
      </c>
      <c r="AM114" s="24">
        <f t="shared" si="31"/>
        <v>1.4190133315331126</v>
      </c>
      <c r="AN114" s="24">
        <f t="shared" si="31"/>
        <v>1.4421610663222357</v>
      </c>
      <c r="AO114" s="24">
        <f>+NOA!AV87</f>
        <v>1.4421606879427089</v>
      </c>
      <c r="AQ114" s="24">
        <f t="shared" si="28"/>
        <v>-2.9513701178678353E-3</v>
      </c>
      <c r="AR114" s="24">
        <f t="shared" si="32"/>
        <v>4.5035112702096036E-2</v>
      </c>
      <c r="AS114" s="35">
        <f t="shared" si="33"/>
        <v>45200</v>
      </c>
      <c r="AT114" s="19">
        <f t="shared" si="30"/>
        <v>2636.1178511875823</v>
      </c>
      <c r="AU114" s="19">
        <f t="shared" si="27"/>
        <v>2536.3171452509505</v>
      </c>
      <c r="AV114" s="53">
        <f t="shared" si="29"/>
        <v>0.99800705936631928</v>
      </c>
      <c r="AW114" s="53">
        <f t="shared" si="24"/>
        <v>0.11275767644123835</v>
      </c>
    </row>
    <row r="115" spans="4:49" x14ac:dyDescent="0.25">
      <c r="D115" s="38">
        <f>+NOA!A88</f>
        <v>45231</v>
      </c>
      <c r="E115" s="19" cm="1">
        <f t="array" ref="E115">+SUMPRODUCT($E$3:$P$3/100,NOA!$C88:$N88)/D$3*100</f>
        <v>2953.560463459829</v>
      </c>
      <c r="F115" s="19" cm="1">
        <f t="array" ref="F115">+SUMPRODUCT($E$4:$P$4/100,NOA!$C88:$N88)/D$4*100</f>
        <v>2932.9173647444104</v>
      </c>
      <c r="G115" s="19" cm="1">
        <f t="array" ref="G115">+SUMPRODUCT($E$5:$P$5/100,NOA!$C88:$N88)/D$5*100</f>
        <v>2913.5179504521816</v>
      </c>
      <c r="H115" s="19" cm="1">
        <f t="array" ref="H115">+SUMPRODUCT($E$6:$P$6/100,NOA!$C88:$N88)/D$6*100</f>
        <v>2908.7752346515167</v>
      </c>
      <c r="I115" s="19" cm="1">
        <f t="array" ref="I115">+SUMPRODUCT($E$7:$P$7/100,NOA!$C88:$N88)/D$7*100</f>
        <v>2892.5912188899715</v>
      </c>
      <c r="J115" s="19" cm="1">
        <f t="array" ref="J115">+SUMPRODUCT($E$8:$P$8/100,NOA!$C88:$N88)/D$8*100</f>
        <v>2884.3378238783698</v>
      </c>
      <c r="K115" s="19" cm="1">
        <f t="array" ref="K115">+SUMPRODUCT($E$9:$P$9/100,NOA!$C88:$N88)/D$9*100</f>
        <v>2876.4233501810022</v>
      </c>
      <c r="L115" s="19" cm="1">
        <f t="array" ref="L115">+SUMPRODUCT($E$10:$P$10/100,NOA!$C88:$N88)/D$10*100</f>
        <v>2854.7756792261948</v>
      </c>
      <c r="M115" s="19" cm="1">
        <f t="array" ref="M115">+SUMPRODUCT($E$11:$P$11/100,NOA!$C88:$N88)/D$11*100</f>
        <v>2839.1459468054122</v>
      </c>
      <c r="N115" s="19" cm="1">
        <f t="array" ref="N115">+SUMPRODUCT($E$12:$P$12/100,NOA!$C88:$N88)/D$12*100</f>
        <v>2829.1001063569147</v>
      </c>
      <c r="O115" s="19" cm="1">
        <f t="array" ref="O115">+SUMPRODUCT(_xlfn.ANCHORARRAY($E$30)/100,$E115:$N115)/$D$14*100</f>
        <v>2895.7606818499999</v>
      </c>
      <c r="Q115" s="24">
        <f t="shared" si="25"/>
        <v>0.12042049338926075</v>
      </c>
      <c r="R115" s="24">
        <f t="shared" si="25"/>
        <v>0.11941531599612665</v>
      </c>
      <c r="S115" s="24">
        <f t="shared" si="25"/>
        <v>0.11874073755500558</v>
      </c>
      <c r="T115" s="24">
        <f t="shared" si="25"/>
        <v>0.11863752194516053</v>
      </c>
      <c r="U115" s="24">
        <f t="shared" si="25"/>
        <v>0.11819506791037648</v>
      </c>
      <c r="V115" s="24">
        <f t="shared" si="25"/>
        <v>0.117653760148553</v>
      </c>
      <c r="W115" s="24">
        <f t="shared" si="25"/>
        <v>0.11763407792364022</v>
      </c>
      <c r="X115" s="24">
        <f t="shared" si="25"/>
        <v>0.11605290644316479</v>
      </c>
      <c r="Y115" s="24">
        <f t="shared" si="25"/>
        <v>0.11593382360251225</v>
      </c>
      <c r="Z115" s="24">
        <f t="shared" si="25"/>
        <v>0.11543625829844539</v>
      </c>
      <c r="AA115" s="24">
        <f t="shared" si="23"/>
        <v>0.11811778131060291</v>
      </c>
      <c r="AB115" s="24">
        <f>+NOA!Y88</f>
        <v>0.11811740816823679</v>
      </c>
      <c r="AD115" s="24">
        <f t="shared" si="31"/>
        <v>1.6432397736643614</v>
      </c>
      <c r="AE115" s="24">
        <f t="shared" si="31"/>
        <v>1.6279942120159596</v>
      </c>
      <c r="AF115" s="24">
        <f t="shared" si="31"/>
        <v>1.623382186969605</v>
      </c>
      <c r="AG115" s="24">
        <f t="shared" si="31"/>
        <v>1.6180087427279544</v>
      </c>
      <c r="AH115" s="24">
        <f t="shared" si="31"/>
        <v>1.6092305853592115</v>
      </c>
      <c r="AI115" s="24">
        <f t="shared" si="31"/>
        <v>1.6033259577212511</v>
      </c>
      <c r="AJ115" s="24">
        <f t="shared" si="31"/>
        <v>1.5991724980479987</v>
      </c>
      <c r="AK115" s="24">
        <f t="shared" si="31"/>
        <v>1.5879524414689068</v>
      </c>
      <c r="AL115" s="24">
        <f t="shared" si="31"/>
        <v>1.5872754892783729</v>
      </c>
      <c r="AM115" s="24">
        <f t="shared" si="31"/>
        <v>1.5770775923074427</v>
      </c>
      <c r="AN115" s="24">
        <f t="shared" si="31"/>
        <v>1.6114867259108854</v>
      </c>
      <c r="AO115" s="24">
        <f>+NOA!AV88</f>
        <v>1.6114859075999144</v>
      </c>
      <c r="AQ115" s="24">
        <f t="shared" si="28"/>
        <v>4.9842350908153588E-3</v>
      </c>
      <c r="AR115" s="24">
        <f t="shared" si="32"/>
        <v>6.6162181356918648E-2</v>
      </c>
      <c r="AS115" s="35">
        <f t="shared" si="33"/>
        <v>45231</v>
      </c>
      <c r="AT115" s="19">
        <f t="shared" si="30"/>
        <v>2953.560463459829</v>
      </c>
      <c r="AU115" s="19">
        <f t="shared" si="27"/>
        <v>2829.1001063569147</v>
      </c>
      <c r="AV115" s="53">
        <f t="shared" si="29"/>
        <v>1.2446035710291419</v>
      </c>
      <c r="AW115" s="53">
        <f t="shared" si="24"/>
        <v>0.15610544654501446</v>
      </c>
    </row>
    <row r="116" spans="4:49" x14ac:dyDescent="0.25">
      <c r="D116" s="38">
        <f>+NOA!A89</f>
        <v>45261</v>
      </c>
      <c r="E116" s="19" cm="1">
        <f t="array" ref="E116">+SUMPRODUCT($E$3:$P$3/100,NOA!$C89:$N89)/D$3*100</f>
        <v>3708.9775231702665</v>
      </c>
      <c r="F116" s="19" cm="1">
        <f t="array" ref="F116">+SUMPRODUCT($E$4:$P$4/100,NOA!$C89:$N89)/D$4*100</f>
        <v>3677.1345389031026</v>
      </c>
      <c r="G116" s="19" cm="1">
        <f t="array" ref="G116">+SUMPRODUCT($E$5:$P$5/100,NOA!$C89:$N89)/D$5*100</f>
        <v>3649.9466827924552</v>
      </c>
      <c r="H116" s="19" cm="1">
        <f t="array" ref="H116">+SUMPRODUCT($E$6:$P$6/100,NOA!$C89:$N89)/D$6*100</f>
        <v>3650.6719821847105</v>
      </c>
      <c r="I116" s="19" cm="1">
        <f t="array" ref="I116">+SUMPRODUCT($E$7:$P$7/100,NOA!$C89:$N89)/D$7*100</f>
        <v>3627.3847443173672</v>
      </c>
      <c r="J116" s="19" cm="1">
        <f t="array" ref="J116">+SUMPRODUCT($E$8:$P$8/100,NOA!$C89:$N89)/D$8*100</f>
        <v>3607.1147582375993</v>
      </c>
      <c r="K116" s="19" cm="1">
        <f t="array" ref="K116">+SUMPRODUCT($E$9:$P$9/100,NOA!$C89:$N89)/D$9*100</f>
        <v>3597.6696498859942</v>
      </c>
      <c r="L116" s="19" cm="1">
        <f t="array" ref="L116">+SUMPRODUCT($E$10:$P$10/100,NOA!$C89:$N89)/D$10*100</f>
        <v>3563.5901719428716</v>
      </c>
      <c r="M116" s="19" cm="1">
        <f t="array" ref="M116">+SUMPRODUCT($E$11:$P$11/100,NOA!$C89:$N89)/D$11*100</f>
        <v>3548.9504800532236</v>
      </c>
      <c r="N116" s="19" cm="1">
        <f t="array" ref="N116">+SUMPRODUCT($E$12:$P$12/100,NOA!$C89:$N89)/D$12*100</f>
        <v>3529.8593890249144</v>
      </c>
      <c r="O116" s="19" cm="1">
        <f t="array" ref="O116">+SUMPRODUCT(_xlfn.ANCHORARRAY($E$30)/100,$E116:$N116)/$D$14*100</f>
        <v>3626.3405874700011</v>
      </c>
      <c r="Q116" s="24">
        <f t="shared" si="25"/>
        <v>0.25576488751665338</v>
      </c>
      <c r="R116" s="24">
        <f t="shared" si="25"/>
        <v>0.25374638341491318</v>
      </c>
      <c r="S116" s="24">
        <f t="shared" si="25"/>
        <v>0.25276272357476937</v>
      </c>
      <c r="T116" s="24">
        <f t="shared" si="25"/>
        <v>0.25505468373601436</v>
      </c>
      <c r="U116" s="24">
        <f t="shared" si="25"/>
        <v>0.25402605132341227</v>
      </c>
      <c r="V116" s="24">
        <f t="shared" si="25"/>
        <v>0.25058678230255338</v>
      </c>
      <c r="W116" s="24">
        <f t="shared" si="25"/>
        <v>0.25074414016963353</v>
      </c>
      <c r="X116" s="24">
        <f t="shared" si="25"/>
        <v>0.24829078441245711</v>
      </c>
      <c r="Y116" s="24">
        <f t="shared" si="25"/>
        <v>0.25000635632926116</v>
      </c>
      <c r="Z116" s="24">
        <f t="shared" si="25"/>
        <v>0.24769688463600548</v>
      </c>
      <c r="AA116" s="24">
        <f t="shared" si="23"/>
        <v>0.25229291570920132</v>
      </c>
      <c r="AB116" s="24">
        <f>+NOA!Y89</f>
        <v>0.25228747326784617</v>
      </c>
      <c r="AD116" s="24">
        <f t="shared" si="31"/>
        <v>2.1802446476328128</v>
      </c>
      <c r="AE116" s="24">
        <f t="shared" si="31"/>
        <v>2.1543846963381856</v>
      </c>
      <c r="AF116" s="24">
        <f t="shared" si="31"/>
        <v>2.1427723944615908</v>
      </c>
      <c r="AG116" s="24">
        <f t="shared" si="31"/>
        <v>2.1417321375512439</v>
      </c>
      <c r="AH116" s="24">
        <f t="shared" si="31"/>
        <v>2.1267241185153756</v>
      </c>
      <c r="AI116" s="24">
        <f t="shared" si="31"/>
        <v>2.1097045593268819</v>
      </c>
      <c r="AJ116" s="24">
        <f t="shared" si="31"/>
        <v>2.103482802127155</v>
      </c>
      <c r="AK116" s="24">
        <f t="shared" si="31"/>
        <v>2.0807859689673385</v>
      </c>
      <c r="AL116" s="24">
        <f t="shared" si="31"/>
        <v>2.0807488647749666</v>
      </c>
      <c r="AM116" s="24">
        <f t="shared" si="31"/>
        <v>2.0596322618896141</v>
      </c>
      <c r="AN116" s="24">
        <f t="shared" si="31"/>
        <v>2.1247517521888293</v>
      </c>
      <c r="AO116" s="24">
        <f>+NOA!AV89</f>
        <v>2.1247404142411375</v>
      </c>
      <c r="AQ116" s="24">
        <f t="shared" si="28"/>
        <v>8.0680028806479065E-3</v>
      </c>
      <c r="AR116" s="24">
        <f t="shared" si="32"/>
        <v>0.12061238574319866</v>
      </c>
      <c r="AS116" s="35">
        <f t="shared" si="33"/>
        <v>45261</v>
      </c>
      <c r="AT116" s="19">
        <f t="shared" si="30"/>
        <v>3708.9775231702665</v>
      </c>
      <c r="AU116" s="19">
        <f t="shared" si="27"/>
        <v>3529.8593890249144</v>
      </c>
      <c r="AV116" s="53">
        <f t="shared" si="29"/>
        <v>1.7911813414535231</v>
      </c>
      <c r="AW116" s="53">
        <f t="shared" si="24"/>
        <v>0.24978228411680092</v>
      </c>
    </row>
    <row r="117" spans="4:49" x14ac:dyDescent="0.25">
      <c r="D117" s="38">
        <f>+NOA!A90</f>
        <v>45292</v>
      </c>
      <c r="E117" s="19" cm="1">
        <f t="array" ref="E117">+SUMPRODUCT($E$3:$P$3/100,NOA!$C90:$N90)/D$3*100</f>
        <v>4504.1593966146074</v>
      </c>
      <c r="F117" s="19" cm="1">
        <f t="array" ref="F117">+SUMPRODUCT($E$4:$P$4/100,NOA!$C90:$N90)/D$4*100</f>
        <v>4468.344564308768</v>
      </c>
      <c r="G117" s="19" cm="1">
        <f t="array" ref="G117">+SUMPRODUCT($E$5:$P$5/100,NOA!$C90:$N90)/D$5*100</f>
        <v>4441.2314982482594</v>
      </c>
      <c r="H117" s="19" cm="1">
        <f t="array" ref="H117">+SUMPRODUCT($E$6:$P$6/100,NOA!$C90:$N90)/D$6*100</f>
        <v>4447.3698240949625</v>
      </c>
      <c r="I117" s="19" cm="1">
        <f t="array" ref="I117">+SUMPRODUCT($E$7:$P$7/100,NOA!$C90:$N90)/D$7*100</f>
        <v>4414.6976700065206</v>
      </c>
      <c r="J117" s="19" cm="1">
        <f t="array" ref="J117">+SUMPRODUCT($E$8:$P$8/100,NOA!$C90:$N90)/D$8*100</f>
        <v>4385.130323074939</v>
      </c>
      <c r="K117" s="19" cm="1">
        <f t="array" ref="K117">+SUMPRODUCT($E$9:$P$9/100,NOA!$C90:$N90)/D$9*100</f>
        <v>4378.203610914341</v>
      </c>
      <c r="L117" s="19" cm="1">
        <f t="array" ref="L117">+SUMPRODUCT($E$10:$P$10/100,NOA!$C90:$N90)/D$10*100</f>
        <v>4336.5966433501608</v>
      </c>
      <c r="M117" s="19" cm="1">
        <f t="array" ref="M117">+SUMPRODUCT($E$11:$P$11/100,NOA!$C90:$N90)/D$11*100</f>
        <v>4338.97221009647</v>
      </c>
      <c r="N117" s="19" cm="1">
        <f t="array" ref="N117">+SUMPRODUCT($E$12:$P$12/100,NOA!$C90:$N90)/D$12*100</f>
        <v>4311.0102534639946</v>
      </c>
      <c r="O117" s="19" cm="1">
        <f t="array" ref="O117">+SUMPRODUCT(_xlfn.ANCHORARRAY($E$30)/100,$E117:$N117)/$D$14*100</f>
        <v>4413.6492230600006</v>
      </c>
      <c r="Q117" s="24">
        <f t="shared" si="25"/>
        <v>0.21439382376322813</v>
      </c>
      <c r="R117" s="24">
        <f t="shared" si="25"/>
        <v>0.21517026832575059</v>
      </c>
      <c r="S117" s="24">
        <f t="shared" si="25"/>
        <v>0.21679352720035294</v>
      </c>
      <c r="T117" s="24">
        <f t="shared" si="25"/>
        <v>0.21823320358502207</v>
      </c>
      <c r="U117" s="24">
        <f t="shared" si="25"/>
        <v>0.21704698596490268</v>
      </c>
      <c r="V117" s="24">
        <f t="shared" si="25"/>
        <v>0.21568916349572165</v>
      </c>
      <c r="W117" s="24">
        <f t="shared" si="25"/>
        <v>0.21695542864895367</v>
      </c>
      <c r="X117" s="24">
        <f t="shared" si="25"/>
        <v>0.21691789294217445</v>
      </c>
      <c r="Y117" s="24">
        <f t="shared" si="25"/>
        <v>0.22260714385380731</v>
      </c>
      <c r="Z117" s="24">
        <f t="shared" si="25"/>
        <v>0.22129801171906305</v>
      </c>
      <c r="AA117" s="24">
        <f t="shared" si="23"/>
        <v>0.21710829873795268</v>
      </c>
      <c r="AB117" s="24">
        <f>+NOA!Y90</f>
        <v>0.21711863705681056</v>
      </c>
      <c r="AD117" s="24">
        <f t="shared" si="31"/>
        <v>2.6241418166003676</v>
      </c>
      <c r="AE117" s="24">
        <f t="shared" si="31"/>
        <v>2.5997430327861633</v>
      </c>
      <c r="AF117" s="24">
        <f t="shared" si="31"/>
        <v>2.590821485949006</v>
      </c>
      <c r="AG117" s="24">
        <f t="shared" si="31"/>
        <v>2.5957370480728326</v>
      </c>
      <c r="AH117" s="24">
        <f t="shared" si="31"/>
        <v>2.5796874484317187</v>
      </c>
      <c r="AI117" s="24">
        <f t="shared" si="31"/>
        <v>2.5581693597764468</v>
      </c>
      <c r="AJ117" s="24">
        <f t="shared" si="31"/>
        <v>2.5591116206217581</v>
      </c>
      <c r="AK117" s="24">
        <f t="shared" si="31"/>
        <v>2.5323756645813691</v>
      </c>
      <c r="AL117" s="24">
        <f t="shared" si="31"/>
        <v>2.5471851921907431</v>
      </c>
      <c r="AM117" s="24">
        <f t="shared" si="31"/>
        <v>2.5243182054318707</v>
      </c>
      <c r="AN117" s="24">
        <f t="shared" si="31"/>
        <v>2.5766753051795224</v>
      </c>
      <c r="AO117" s="24">
        <f>+NOA!AV90</f>
        <v>2.5766897376187048</v>
      </c>
      <c r="AQ117" s="24">
        <f t="shared" si="28"/>
        <v>-6.9041879558349173E-3</v>
      </c>
      <c r="AR117" s="24">
        <f t="shared" si="32"/>
        <v>9.9823611168496917E-2</v>
      </c>
      <c r="AS117" s="35">
        <f t="shared" si="33"/>
        <v>45292</v>
      </c>
      <c r="AT117" s="19">
        <f t="shared" si="30"/>
        <v>4504.1593966146074</v>
      </c>
      <c r="AU117" s="19">
        <f t="shared" si="27"/>
        <v>4311.0102534639946</v>
      </c>
      <c r="AV117" s="53">
        <f t="shared" si="29"/>
        <v>1.9314914315061316</v>
      </c>
      <c r="AW117" s="53">
        <f t="shared" si="24"/>
        <v>0.24594375863564366</v>
      </c>
    </row>
    <row r="118" spans="4:49" x14ac:dyDescent="0.25">
      <c r="D118" s="38">
        <f>+NOA!A91</f>
        <v>45323</v>
      </c>
      <c r="E118" s="19" cm="1">
        <f t="array" ref="E118">+SUMPRODUCT($E$3:$P$3/100,NOA!$C91:$N91)/D$3*100</f>
        <v>5002.0047922267131</v>
      </c>
      <c r="F118" s="19" cm="1">
        <f t="array" ref="F118">+SUMPRODUCT($E$4:$P$4/100,NOA!$C91:$N91)/D$4*100</f>
        <v>4973.4841629239618</v>
      </c>
      <c r="G118" s="19" cm="1">
        <f t="array" ref="G118">+SUMPRODUCT($E$5:$P$5/100,NOA!$C91:$N91)/D$5*100</f>
        <v>4955.1821015576752</v>
      </c>
      <c r="H118" s="19" cm="1">
        <f t="array" ref="H118">+SUMPRODUCT($E$6:$P$6/100,NOA!$C91:$N91)/D$6*100</f>
        <v>4968.6643379930465</v>
      </c>
      <c r="I118" s="19" cm="1">
        <f t="array" ref="I118">+SUMPRODUCT($E$7:$P$7/100,NOA!$C91:$N91)/D$7*100</f>
        <v>4930.8939001320432</v>
      </c>
      <c r="J118" s="19" cm="1">
        <f t="array" ref="J118">+SUMPRODUCT($E$8:$P$8/100,NOA!$C91:$N91)/D$8*100</f>
        <v>4901.1808084675149</v>
      </c>
      <c r="K118" s="19" cm="1">
        <f t="array" ref="K118">+SUMPRODUCT($E$9:$P$9/100,NOA!$C91:$N91)/D$9*100</f>
        <v>4892.2768705045373</v>
      </c>
      <c r="L118" s="19" cm="1">
        <f t="array" ref="L118">+SUMPRODUCT($E$10:$P$10/100,NOA!$C91:$N91)/D$10*100</f>
        <v>4862.3518197925896</v>
      </c>
      <c r="M118" s="19" cm="1">
        <f t="array" ref="M118">+SUMPRODUCT($E$11:$P$11/100,NOA!$C91:$N91)/D$11*100</f>
        <v>4878.0070795123374</v>
      </c>
      <c r="N118" s="19" cm="1">
        <f t="array" ref="N118">+SUMPRODUCT($E$12:$P$12/100,NOA!$C91:$N91)/D$12*100</f>
        <v>4842.4056185240579</v>
      </c>
      <c r="O118" s="19" cm="1">
        <f t="array" ref="O118">+SUMPRODUCT(_xlfn.ANCHORARRAY($E$30)/100,$E118:$N118)/$D$14*100</f>
        <v>4929.6431760599999</v>
      </c>
      <c r="Q118" s="24">
        <f t="shared" si="25"/>
        <v>0.11053014597713706</v>
      </c>
      <c r="R118" s="24">
        <f t="shared" si="25"/>
        <v>0.1130484883932259</v>
      </c>
      <c r="S118" s="24">
        <f t="shared" si="25"/>
        <v>0.11572254306314167</v>
      </c>
      <c r="T118" s="24">
        <f t="shared" si="25"/>
        <v>0.11721411407565308</v>
      </c>
      <c r="U118" s="24">
        <f t="shared" si="25"/>
        <v>0.11692674531997116</v>
      </c>
      <c r="V118" s="24">
        <f t="shared" si="25"/>
        <v>0.11768190392816225</v>
      </c>
      <c r="W118" s="24">
        <f t="shared" si="25"/>
        <v>0.11741648065628407</v>
      </c>
      <c r="X118" s="24">
        <f t="shared" si="25"/>
        <v>0.12123681764330896</v>
      </c>
      <c r="Y118" s="24">
        <f t="shared" si="25"/>
        <v>0.12423100294617528</v>
      </c>
      <c r="Z118" s="24">
        <f t="shared" si="25"/>
        <v>0.12326469523775208</v>
      </c>
      <c r="AA118" s="24">
        <f t="shared" si="23"/>
        <v>0.1169086909544339</v>
      </c>
      <c r="AB118" s="24">
        <f>+NOA!Y91</f>
        <v>0.1169122273133536</v>
      </c>
      <c r="AD118" s="24">
        <f t="shared" si="31"/>
        <v>2.7309359298403679</v>
      </c>
      <c r="AE118" s="24">
        <f t="shared" si="31"/>
        <v>2.721331790731683</v>
      </c>
      <c r="AF118" s="24">
        <f t="shared" si="31"/>
        <v>2.7255050835502135</v>
      </c>
      <c r="AG118" s="24">
        <f t="shared" si="31"/>
        <v>2.737929222915223</v>
      </c>
      <c r="AH118" s="24">
        <f t="shared" si="31"/>
        <v>2.7255012656208084</v>
      </c>
      <c r="AI118" s="24">
        <f t="shared" si="31"/>
        <v>2.7120480948392203</v>
      </c>
      <c r="AJ118" s="24">
        <f t="shared" si="31"/>
        <v>2.7172223005501905</v>
      </c>
      <c r="AK118" s="24">
        <f t="shared" si="31"/>
        <v>2.7082098355258268</v>
      </c>
      <c r="AL118" s="24">
        <f t="shared" si="31"/>
        <v>2.7358706835775322</v>
      </c>
      <c r="AM118" s="24">
        <f t="shared" si="31"/>
        <v>2.7145561482070688</v>
      </c>
      <c r="AN118" s="24">
        <f t="shared" si="31"/>
        <v>2.7233340792812539</v>
      </c>
      <c r="AO118" s="24">
        <f>+NOA!AV91</f>
        <v>2.72336369213274</v>
      </c>
      <c r="AQ118" s="24">
        <f t="shared" si="28"/>
        <v>-1.2734549260615013E-2</v>
      </c>
      <c r="AR118" s="24">
        <f t="shared" si="32"/>
        <v>1.6379781633299118E-2</v>
      </c>
      <c r="AS118" s="35">
        <f t="shared" si="33"/>
        <v>45323</v>
      </c>
      <c r="AT118" s="19">
        <f t="shared" si="33"/>
        <v>5002.0047922267131</v>
      </c>
      <c r="AU118" s="19">
        <f t="shared" si="27"/>
        <v>4842.4056185240579</v>
      </c>
      <c r="AV118" s="53">
        <f t="shared" si="29"/>
        <v>1.5959917370265515</v>
      </c>
      <c r="AW118" s="53">
        <f t="shared" si="24"/>
        <v>0.14384801552172455</v>
      </c>
    </row>
    <row r="119" spans="4:49" x14ac:dyDescent="0.25">
      <c r="D119" s="38">
        <f>+NOA!A92</f>
        <v>45352</v>
      </c>
      <c r="E119" s="19" cm="1">
        <f t="array" ref="E119">+SUMPRODUCT($E$3:$P$3/100,NOA!$C92:$N92)/D$3*100</f>
        <v>5421.7582504045695</v>
      </c>
      <c r="F119" s="19" cm="1">
        <f t="array" ref="F119">+SUMPRODUCT($E$4:$P$4/100,NOA!$C92:$N92)/D$4*100</f>
        <v>5395.1360759007566</v>
      </c>
      <c r="G119" s="19" cm="1">
        <f t="array" ref="G119">+SUMPRODUCT($E$5:$P$5/100,NOA!$C92:$N92)/D$5*100</f>
        <v>5380.5219041663122</v>
      </c>
      <c r="H119" s="19" cm="1">
        <f t="array" ref="H119">+SUMPRODUCT($E$6:$P$6/100,NOA!$C92:$N92)/D$6*100</f>
        <v>5405.7381901923818</v>
      </c>
      <c r="I119" s="19" cm="1">
        <f t="array" ref="I119">+SUMPRODUCT($E$7:$P$7/100,NOA!$C92:$N92)/D$7*100</f>
        <v>5377.4712403605317</v>
      </c>
      <c r="J119" s="19" cm="1">
        <f t="array" ref="J119">+SUMPRODUCT($E$8:$P$8/100,NOA!$C92:$N92)/D$8*100</f>
        <v>5344.0721882944154</v>
      </c>
      <c r="K119" s="19" cm="1">
        <f t="array" ref="K119">+SUMPRODUCT($E$9:$P$9/100,NOA!$C92:$N92)/D$9*100</f>
        <v>5331.4614994387348</v>
      </c>
      <c r="L119" s="19" cm="1">
        <f t="array" ref="L119">+SUMPRODUCT($E$10:$P$10/100,NOA!$C92:$N92)/D$10*100</f>
        <v>5308.0043009275987</v>
      </c>
      <c r="M119" s="19" cm="1">
        <f t="array" ref="M119">+SUMPRODUCT($E$11:$P$11/100,NOA!$C92:$N92)/D$11*100</f>
        <v>5310.0447954800775</v>
      </c>
      <c r="N119" s="19" cm="1">
        <f t="array" ref="N119">+SUMPRODUCT($E$12:$P$12/100,NOA!$C92:$N92)/D$12*100</f>
        <v>5265.2071941171962</v>
      </c>
      <c r="O119" s="19" cm="1">
        <f t="array" ref="O119">+SUMPRODUCT(_xlfn.ANCHORARRAY($E$30)/100,$E119:$N119)/$D$14*100</f>
        <v>5361.8181829300011</v>
      </c>
      <c r="Q119" s="24">
        <f t="shared" si="25"/>
        <v>8.3917044387915807E-2</v>
      </c>
      <c r="R119" s="24">
        <f t="shared" si="25"/>
        <v>8.4779985049535433E-2</v>
      </c>
      <c r="S119" s="24">
        <f t="shared" si="25"/>
        <v>8.5837370633650378E-2</v>
      </c>
      <c r="T119" s="24">
        <f t="shared" si="25"/>
        <v>8.7966065418675354E-2</v>
      </c>
      <c r="U119" s="24">
        <f t="shared" si="25"/>
        <v>9.0567217480897355E-2</v>
      </c>
      <c r="V119" s="24">
        <f t="shared" si="25"/>
        <v>9.0364219794083045E-2</v>
      </c>
      <c r="W119" s="24">
        <f t="shared" si="25"/>
        <v>8.9771008583352074E-2</v>
      </c>
      <c r="X119" s="24">
        <f t="shared" si="25"/>
        <v>9.1653688924965282E-2</v>
      </c>
      <c r="Y119" s="24">
        <f t="shared" si="25"/>
        <v>8.8568488918825405E-2</v>
      </c>
      <c r="Z119" s="24">
        <f t="shared" si="25"/>
        <v>8.7312300724202041E-2</v>
      </c>
      <c r="AA119" s="24">
        <f t="shared" si="23"/>
        <v>8.766861848516494E-2</v>
      </c>
      <c r="AB119" s="24">
        <f>+NOA!Y92</f>
        <v>8.766686708165472E-2</v>
      </c>
      <c r="AD119" s="24">
        <f t="shared" si="31"/>
        <v>2.7654949759177816</v>
      </c>
      <c r="AE119" s="24">
        <f t="shared" si="31"/>
        <v>2.7618390804267707</v>
      </c>
      <c r="AF119" s="24">
        <f t="shared" si="31"/>
        <v>2.7702538894584183</v>
      </c>
      <c r="AG119" s="24">
        <f t="shared" si="31"/>
        <v>2.7885806595681291</v>
      </c>
      <c r="AH119" s="24">
        <f t="shared" si="31"/>
        <v>2.7815344286758479</v>
      </c>
      <c r="AI119" s="24">
        <f t="shared" si="31"/>
        <v>2.7677304663940929</v>
      </c>
      <c r="AJ119" s="24">
        <f t="shared" si="31"/>
        <v>2.7713969834531436</v>
      </c>
      <c r="AK119" s="24">
        <f t="shared" si="31"/>
        <v>2.768409190221635</v>
      </c>
      <c r="AL119" s="24">
        <f t="shared" si="31"/>
        <v>2.7927757203014365</v>
      </c>
      <c r="AM119" s="24">
        <f t="shared" si="31"/>
        <v>2.7723303593343815</v>
      </c>
      <c r="AN119" s="24">
        <f t="shared" si="31"/>
        <v>2.7728726841465683</v>
      </c>
      <c r="AO119" s="24">
        <f>+NOA!AV92</f>
        <v>2.7728903759684194</v>
      </c>
      <c r="AQ119" s="24">
        <f t="shared" si="28"/>
        <v>-3.3952563362862342E-3</v>
      </c>
      <c r="AR119" s="24">
        <f t="shared" si="32"/>
        <v>-6.8353834165999494E-3</v>
      </c>
      <c r="AS119" s="35">
        <f t="shared" si="33"/>
        <v>45352</v>
      </c>
      <c r="AT119" s="19">
        <f t="shared" si="33"/>
        <v>5421.7582504045695</v>
      </c>
      <c r="AU119" s="19">
        <f t="shared" si="27"/>
        <v>5265.2071941171962</v>
      </c>
      <c r="AV119" s="53">
        <f t="shared" si="29"/>
        <v>1.5655105628737331</v>
      </c>
      <c r="AW119" s="53">
        <f t="shared" si="24"/>
        <v>0.11720226661649669</v>
      </c>
    </row>
    <row r="120" spans="4:49" x14ac:dyDescent="0.25">
      <c r="D120" s="38">
        <f>+NOA!A93</f>
        <v>45383</v>
      </c>
      <c r="E120" s="19" cm="1">
        <f t="array" ref="E120">+SUMPRODUCT($E$3:$P$3/100,NOA!$C93:$N93)/D$3*100</f>
        <v>5907.7521596658744</v>
      </c>
      <c r="F120" s="19" cm="1">
        <f t="array" ref="F120">+SUMPRODUCT($E$4:$P$4/100,NOA!$C93:$N93)/D$4*100</f>
        <v>5883.510301557707</v>
      </c>
      <c r="G120" s="19" cm="1">
        <f t="array" ref="G120">+SUMPRODUCT($E$5:$P$5/100,NOA!$C93:$N93)/D$5*100</f>
        <v>5869.3348408031216</v>
      </c>
      <c r="H120" s="19" cm="1">
        <f t="array" ref="H120">+SUMPRODUCT($E$6:$P$6/100,NOA!$C93:$N93)/D$6*100</f>
        <v>5897.8037053462822</v>
      </c>
      <c r="I120" s="19" cm="1">
        <f t="array" ref="I120">+SUMPRODUCT($E$7:$P$7/100,NOA!$C93:$N93)/D$7*100</f>
        <v>5864.9288850107605</v>
      </c>
      <c r="J120" s="19" cm="1">
        <f t="array" ref="J120">+SUMPRODUCT($E$8:$P$8/100,NOA!$C93:$N93)/D$8*100</f>
        <v>5832.2454940897287</v>
      </c>
      <c r="K120" s="19" cm="1">
        <f t="array" ref="K120">+SUMPRODUCT($E$9:$P$9/100,NOA!$C93:$N93)/D$9*100</f>
        <v>5818.4469004223956</v>
      </c>
      <c r="L120" s="19" cm="1">
        <f t="array" ref="L120">+SUMPRODUCT($E$10:$P$10/100,NOA!$C93:$N93)/D$10*100</f>
        <v>5796.3328255382876</v>
      </c>
      <c r="M120" s="19" cm="1">
        <f t="array" ref="M120">+SUMPRODUCT($E$11:$P$11/100,NOA!$C93:$N93)/D$11*100</f>
        <v>5799.0176183810863</v>
      </c>
      <c r="N120" s="19" cm="1">
        <f t="array" ref="N120">+SUMPRODUCT($E$12:$P$12/100,NOA!$C93:$N93)/D$12*100</f>
        <v>5750.0713892666654</v>
      </c>
      <c r="O120" s="19" cm="1">
        <f t="array" ref="O120">+SUMPRODUCT(_xlfn.ANCHORARRAY($E$30)/100,$E120:$N120)/$D$14*100</f>
        <v>5849.8469813500005</v>
      </c>
      <c r="Q120" s="24">
        <f t="shared" si="25"/>
        <v>8.9637694418603031E-2</v>
      </c>
      <c r="R120" s="24">
        <f t="shared" si="25"/>
        <v>9.0521206284016165E-2</v>
      </c>
      <c r="S120" s="24">
        <f t="shared" si="25"/>
        <v>9.0848610105704664E-2</v>
      </c>
      <c r="T120" s="24">
        <f t="shared" si="25"/>
        <v>9.1026516239105737E-2</v>
      </c>
      <c r="U120" s="24">
        <f t="shared" si="25"/>
        <v>9.0648117463022926E-2</v>
      </c>
      <c r="V120" s="24">
        <f t="shared" si="25"/>
        <v>9.1348561283397745E-2</v>
      </c>
      <c r="W120" s="24">
        <f t="shared" si="25"/>
        <v>9.134182081872444E-2</v>
      </c>
      <c r="X120" s="24">
        <f t="shared" si="25"/>
        <v>9.1998517131071544E-2</v>
      </c>
      <c r="Y120" s="24">
        <f t="shared" si="25"/>
        <v>9.2084500552090276E-2</v>
      </c>
      <c r="Z120" s="24">
        <f t="shared" si="25"/>
        <v>9.2088340928198731E-2</v>
      </c>
      <c r="AA120" s="24">
        <f t="shared" si="23"/>
        <v>9.1019274016731488E-2</v>
      </c>
      <c r="AB120" s="24">
        <f>+NOA!Y93</f>
        <v>9.1020858661966964E-2</v>
      </c>
      <c r="AD120" s="24">
        <f t="shared" si="31"/>
        <v>2.8019003903475737</v>
      </c>
      <c r="AE120" s="24">
        <f t="shared" si="31"/>
        <v>2.8029066160287837</v>
      </c>
      <c r="AF120" s="24">
        <f t="shared" si="31"/>
        <v>2.8162526590600399</v>
      </c>
      <c r="AG120" s="24">
        <f t="shared" si="31"/>
        <v>2.8375123656416057</v>
      </c>
      <c r="AH120" s="24">
        <f t="shared" si="31"/>
        <v>2.8333641922905723</v>
      </c>
      <c r="AI120" s="24">
        <f t="shared" si="31"/>
        <v>2.8202992013057746</v>
      </c>
      <c r="AJ120" s="24">
        <f t="shared" si="31"/>
        <v>2.8248856492620864</v>
      </c>
      <c r="AK120" s="24">
        <f t="shared" si="31"/>
        <v>2.8259438945019522</v>
      </c>
      <c r="AL120" s="24">
        <f t="shared" si="31"/>
        <v>2.8528132792741179</v>
      </c>
      <c r="AM120" s="24">
        <f t="shared" si="31"/>
        <v>2.8339171892079871</v>
      </c>
      <c r="AN120" s="24">
        <f t="shared" si="31"/>
        <v>2.8222513866192687</v>
      </c>
      <c r="AO120" s="24">
        <f>+NOA!AV93</f>
        <v>2.8222717588120418</v>
      </c>
      <c r="AQ120" s="24">
        <f t="shared" si="28"/>
        <v>-2.4506465095956997E-3</v>
      </c>
      <c r="AR120" s="24">
        <f t="shared" si="32"/>
        <v>-3.201679886041342E-2</v>
      </c>
      <c r="AS120" s="35">
        <f t="shared" si="33"/>
        <v>45383</v>
      </c>
      <c r="AT120" s="19">
        <f t="shared" si="33"/>
        <v>5907.7521596658744</v>
      </c>
      <c r="AU120" s="19">
        <f t="shared" si="27"/>
        <v>5750.0713892666654</v>
      </c>
      <c r="AV120" s="53">
        <f t="shared" si="29"/>
        <v>1.5768077039920882</v>
      </c>
      <c r="AW120" s="53">
        <f t="shared" si="24"/>
        <v>9.7322628779364706E-2</v>
      </c>
    </row>
    <row r="121" spans="4:49" x14ac:dyDescent="0.25">
      <c r="D121" s="38">
        <f>+NOA!A94</f>
        <v>45413</v>
      </c>
      <c r="E121" s="19" cm="1">
        <f t="array" ref="E121">+SUMPRODUCT($E$3:$P$3/100,NOA!$C94:$N94)/D$3*100</f>
        <v>6158.595664539449</v>
      </c>
      <c r="F121" s="19" cm="1">
        <f t="array" ref="F121">+SUMPRODUCT($E$4:$P$4/100,NOA!$C94:$N94)/D$4*100</f>
        <v>6133.9966581304234</v>
      </c>
      <c r="G121" s="19" cm="1">
        <f t="array" ref="G121">+SUMPRODUCT($E$5:$P$5/100,NOA!$C94:$N94)/D$5*100</f>
        <v>6118.3438401778149</v>
      </c>
      <c r="H121" s="19" cm="1">
        <f t="array" ref="H121">+SUMPRODUCT($E$6:$P$6/100,NOA!$C94:$N94)/D$6*100</f>
        <v>6147.1395122909162</v>
      </c>
      <c r="I121" s="19" cm="1">
        <f t="array" ref="I121">+SUMPRODUCT($E$7:$P$7/100,NOA!$C94:$N94)/D$7*100</f>
        <v>6109.0779136323463</v>
      </c>
      <c r="J121" s="19" cm="1">
        <f t="array" ref="J121">+SUMPRODUCT($E$8:$P$8/100,NOA!$C94:$N94)/D$8*100</f>
        <v>6073.7526961200992</v>
      </c>
      <c r="K121" s="19" cm="1">
        <f t="array" ref="K121">+SUMPRODUCT($E$9:$P$9/100,NOA!$C94:$N94)/D$9*100</f>
        <v>6053.6533812539592</v>
      </c>
      <c r="L121" s="19" cm="1">
        <f t="array" ref="L121">+SUMPRODUCT($E$10:$P$10/100,NOA!$C94:$N94)/D$10*100</f>
        <v>6034.8961289917315</v>
      </c>
      <c r="M121" s="19" cm="1">
        <f t="array" ref="M121">+SUMPRODUCT($E$11:$P$11/100,NOA!$C94:$N94)/D$11*100</f>
        <v>6036.9736979030477</v>
      </c>
      <c r="N121" s="19" cm="1">
        <f t="array" ref="N121">+SUMPRODUCT($E$12:$P$12/100,NOA!$C94:$N94)/D$12*100</f>
        <v>5981.2154742187067</v>
      </c>
      <c r="O121" s="19" cm="1">
        <f t="array" ref="O121">+SUMPRODUCT(_xlfn.ANCHORARRAY($E$30)/100,$E121:$N121)/$D$14*100</f>
        <v>6093.7900592099995</v>
      </c>
      <c r="Q121" s="24">
        <f t="shared" si="25"/>
        <v>4.2460058935133382E-2</v>
      </c>
      <c r="R121" s="24">
        <f t="shared" si="25"/>
        <v>4.2574304069187718E-2</v>
      </c>
      <c r="S121" s="24">
        <f t="shared" si="25"/>
        <v>4.2425420618977805E-2</v>
      </c>
      <c r="T121" s="24">
        <f t="shared" si="25"/>
        <v>4.2276043659882134E-2</v>
      </c>
      <c r="U121" s="24">
        <f t="shared" si="25"/>
        <v>4.1628642632917101E-2</v>
      </c>
      <c r="V121" s="24">
        <f t="shared" ref="V121:Z122" si="34">+J121/J120-1</f>
        <v>4.1408956854629864E-2</v>
      </c>
      <c r="W121" s="24">
        <f t="shared" si="34"/>
        <v>4.0424272122254523E-2</v>
      </c>
      <c r="X121" s="24">
        <f t="shared" si="34"/>
        <v>4.1157626836462624E-2</v>
      </c>
      <c r="Y121" s="24">
        <f t="shared" si="34"/>
        <v>4.1033860419343204E-2</v>
      </c>
      <c r="Z121" s="24">
        <f t="shared" si="34"/>
        <v>4.0198472210885017E-2</v>
      </c>
      <c r="AA121" s="24">
        <f t="shared" si="23"/>
        <v>4.1700762197322216E-2</v>
      </c>
      <c r="AB121" s="24">
        <f>+NOA!Y94</f>
        <v>4.1700910000279645E-2</v>
      </c>
      <c r="AD121" s="24">
        <f t="shared" si="31"/>
        <v>2.6717540159539452</v>
      </c>
      <c r="AE121" s="24">
        <f t="shared" si="31"/>
        <v>2.6736119399704195</v>
      </c>
      <c r="AF121" s="24">
        <f t="shared" si="31"/>
        <v>2.6850119657157263</v>
      </c>
      <c r="AG121" s="24">
        <f t="shared" si="31"/>
        <v>2.7057283712645241</v>
      </c>
      <c r="AH121" s="24">
        <f t="shared" si="31"/>
        <v>2.7000116981097078</v>
      </c>
      <c r="AI121" s="24">
        <f t="shared" si="31"/>
        <v>2.6849196539077158</v>
      </c>
      <c r="AJ121" s="24">
        <f t="shared" si="31"/>
        <v>2.6855190961296849</v>
      </c>
      <c r="AK121" s="24">
        <f t="shared" si="31"/>
        <v>2.689025365248682</v>
      </c>
      <c r="AL121" s="24">
        <f t="shared" si="31"/>
        <v>2.7134241383044255</v>
      </c>
      <c r="AM121" s="24">
        <f t="shared" si="31"/>
        <v>2.69223258129648</v>
      </c>
      <c r="AN121" s="24">
        <f t="shared" si="31"/>
        <v>2.6881610289659137</v>
      </c>
      <c r="AO121" s="24">
        <f>+NOA!AV94</f>
        <v>2.6881822956618873</v>
      </c>
      <c r="AQ121" s="24">
        <f t="shared" si="28"/>
        <v>2.2615867242483656E-3</v>
      </c>
      <c r="AR121" s="24">
        <f t="shared" si="32"/>
        <v>-2.0478565342534782E-2</v>
      </c>
      <c r="AS121" s="35">
        <f t="shared" si="33"/>
        <v>45413</v>
      </c>
      <c r="AT121" s="19">
        <f t="shared" si="33"/>
        <v>6158.595664539449</v>
      </c>
      <c r="AU121" s="19">
        <f t="shared" si="27"/>
        <v>5981.2154742187067</v>
      </c>
      <c r="AV121" s="53">
        <f t="shared" si="29"/>
        <v>1.7738019032074206</v>
      </c>
      <c r="AW121" s="53">
        <f t="shared" si="24"/>
        <v>0.13207846565767589</v>
      </c>
    </row>
    <row r="122" spans="4:49" x14ac:dyDescent="0.25">
      <c r="D122" s="38">
        <f>+NOA!A95</f>
        <v>45444</v>
      </c>
      <c r="E122" s="19" cm="1">
        <f t="array" ref="E122">+SUMPRODUCT($E$3:$P$3/100,NOA!$C95:$N95)/D$3*100</f>
        <v>6429.2447001466116</v>
      </c>
      <c r="F122" s="19" cm="1">
        <f t="array" ref="F122">+SUMPRODUCT($E$4:$P$4/100,NOA!$C95:$N95)/D$4*100</f>
        <v>6411.2548242727999</v>
      </c>
      <c r="G122" s="19" cm="1">
        <f t="array" ref="G122">+SUMPRODUCT($E$5:$P$5/100,NOA!$C95:$N95)/D$5*100</f>
        <v>6403.1198172818076</v>
      </c>
      <c r="H122" s="19" cm="1">
        <f t="array" ref="H122">+SUMPRODUCT($E$6:$P$6/100,NOA!$C95:$N95)/D$6*100</f>
        <v>6440.3899950745144</v>
      </c>
      <c r="I122" s="19" cm="1">
        <f t="array" ref="I122">+SUMPRODUCT($E$7:$P$7/100,NOA!$C95:$N95)/D$7*100</f>
        <v>6400.8791445707757</v>
      </c>
      <c r="J122" s="19" cm="1">
        <f t="array" ref="J122">+SUMPRODUCT($E$8:$P$8/100,NOA!$C95:$N95)/D$8*100</f>
        <v>6368.1200771947697</v>
      </c>
      <c r="K122" s="19" cm="1">
        <f t="array" ref="K122">+SUMPRODUCT($E$9:$P$9/100,NOA!$C95:$N95)/D$9*100</f>
        <v>6347.435410075409</v>
      </c>
      <c r="L122" s="19" cm="1">
        <f t="array" ref="L122">+SUMPRODUCT($E$10:$P$10/100,NOA!$C95:$N95)/D$10*100</f>
        <v>6340.6651966740374</v>
      </c>
      <c r="M122" s="19" cm="1">
        <f t="array" ref="M122">+SUMPRODUCT($E$11:$P$11/100,NOA!$C95:$N95)/D$11*100</f>
        <v>6345.6544731186032</v>
      </c>
      <c r="N122" s="19" cm="1">
        <f t="array" ref="N122">+SUMPRODUCT($E$12:$P$12/100,NOA!$C95:$N95)/D$12*100</f>
        <v>6283.8029040819119</v>
      </c>
      <c r="O122" s="19" cm="1">
        <f t="array" ref="O122">+SUMPRODUCT(_xlfn.ANCHORARRAY($E$30)/100,$E122:$N122)/$D$14*100</f>
        <v>6383.8179387500004</v>
      </c>
      <c r="Q122" s="24">
        <f t="shared" ref="Q122:U122" si="35">+E122/E121-1</f>
        <v>4.3946550536761331E-2</v>
      </c>
      <c r="R122" s="24">
        <f t="shared" si="35"/>
        <v>4.520024734198036E-2</v>
      </c>
      <c r="S122" s="24">
        <f t="shared" si="35"/>
        <v>4.6544618044172648E-2</v>
      </c>
      <c r="T122" s="24">
        <f t="shared" si="35"/>
        <v>4.7705193968228254E-2</v>
      </c>
      <c r="U122" s="24">
        <f t="shared" si="35"/>
        <v>4.7765184052944942E-2</v>
      </c>
      <c r="V122" s="24">
        <f t="shared" si="34"/>
        <v>4.8465486792491852E-2</v>
      </c>
      <c r="W122" s="24">
        <f t="shared" si="34"/>
        <v>4.852970765243847E-2</v>
      </c>
      <c r="X122" s="24">
        <f t="shared" si="34"/>
        <v>5.066683189680532E-2</v>
      </c>
      <c r="Y122" s="24">
        <f t="shared" si="34"/>
        <v>5.1131707816248539E-2</v>
      </c>
      <c r="Z122" s="24">
        <f t="shared" si="34"/>
        <v>5.0589621986947497E-2</v>
      </c>
      <c r="AA122" s="24">
        <f t="shared" si="23"/>
        <v>4.7594005819360241E-2</v>
      </c>
      <c r="AB122" s="24">
        <f>+NOA!Y95</f>
        <v>4.759406961475765E-2</v>
      </c>
      <c r="AD122" s="24">
        <f t="shared" si="31"/>
        <v>2.604579499496638</v>
      </c>
      <c r="AE122" s="24">
        <f t="shared" si="31"/>
        <v>2.6081245863369906</v>
      </c>
      <c r="AF122" s="24">
        <f t="shared" si="31"/>
        <v>2.6211218494921842</v>
      </c>
      <c r="AG122" s="24">
        <f t="shared" si="31"/>
        <v>2.6431795090800096</v>
      </c>
      <c r="AH122" s="24">
        <f t="shared" si="31"/>
        <v>2.6366197206680431</v>
      </c>
      <c r="AI122" s="24">
        <f t="shared" si="31"/>
        <v>2.6215648612217164</v>
      </c>
      <c r="AJ122" s="24">
        <f t="shared" si="31"/>
        <v>2.6186379218538756</v>
      </c>
      <c r="AK122" s="24">
        <f t="shared" si="31"/>
        <v>2.6284416580132803</v>
      </c>
      <c r="AL122" s="24">
        <f t="shared" si="31"/>
        <v>2.6504306067159571</v>
      </c>
      <c r="AM122" s="24">
        <f t="shared" si="31"/>
        <v>2.6266088228694282</v>
      </c>
      <c r="AN122" s="24">
        <f t="shared" si="31"/>
        <v>2.623769745773977</v>
      </c>
      <c r="AO122" s="24">
        <f>+NOA!AV95</f>
        <v>2.6237833716349646</v>
      </c>
      <c r="AQ122" s="24">
        <f t="shared" si="28"/>
        <v>-6.6430714501861665E-3</v>
      </c>
      <c r="AR122" s="24">
        <f t="shared" si="32"/>
        <v>-2.2029323372790177E-2</v>
      </c>
      <c r="AS122" s="35">
        <f t="shared" si="33"/>
        <v>45444</v>
      </c>
      <c r="AT122" s="19">
        <f t="shared" si="33"/>
        <v>6429.2447001466116</v>
      </c>
      <c r="AU122" s="19">
        <f t="shared" si="27"/>
        <v>6283.8029040819119</v>
      </c>
      <c r="AV122" s="53">
        <f t="shared" si="29"/>
        <v>1.4544179606469925</v>
      </c>
      <c r="AW122" s="53">
        <f t="shared" si="24"/>
        <v>4.4314957199306448E-2</v>
      </c>
    </row>
    <row r="123" spans="4:49" x14ac:dyDescent="0.25">
      <c r="D123" s="38">
        <f>+NOA!A96</f>
        <v>45474</v>
      </c>
      <c r="E123" s="19" cm="1">
        <f t="array" ref="E123">+SUMPRODUCT($E$3:$P$3/100,NOA!$C96:$N96)/D$3*100</f>
        <v>6635.6982010200118</v>
      </c>
      <c r="F123" s="19" cm="1">
        <f t="array" ref="F123">+SUMPRODUCT($E$4:$P$4/100,NOA!$C96:$N96)/D$4*100</f>
        <v>6622.8124844804643</v>
      </c>
      <c r="G123" s="19" cm="1">
        <f t="array" ref="G123">+SUMPRODUCT($E$5:$P$5/100,NOA!$C96:$N96)/D$5*100</f>
        <v>6625.3927505234469</v>
      </c>
      <c r="H123" s="19" cm="1">
        <f t="array" ref="H123">+SUMPRODUCT($E$6:$P$6/100,NOA!$C96:$N96)/D$6*100</f>
        <v>6664.3322296826154</v>
      </c>
      <c r="I123" s="19" cm="1">
        <f t="array" ref="I123">+SUMPRODUCT($E$7:$P$7/100,NOA!$C96:$N96)/D$7*100</f>
        <v>6631.1873744506302</v>
      </c>
      <c r="J123" s="19" cm="1">
        <f t="array" ref="J123">+SUMPRODUCT($E$8:$P$8/100,NOA!$C96:$N96)/D$8*100</f>
        <v>6602.7108916085654</v>
      </c>
      <c r="K123" s="19" cm="1">
        <f t="array" ref="K123">+SUMPRODUCT($E$9:$P$9/100,NOA!$C96:$N96)/D$9*100</f>
        <v>6585.0398155428447</v>
      </c>
      <c r="L123" s="19" cm="1">
        <f t="array" ref="L123">+SUMPRODUCT($E$10:$P$10/100,NOA!$C96:$N96)/D$10*100</f>
        <v>6586.7061944254528</v>
      </c>
      <c r="M123" s="19" cm="1">
        <f t="array" ref="M123">+SUMPRODUCT($E$11:$P$11/100,NOA!$C96:$N96)/D$11*100</f>
        <v>6595.292509180179</v>
      </c>
      <c r="N123" s="19" cm="1">
        <f t="array" ref="N123">+SUMPRODUCT($E$12:$P$12/100,NOA!$C96:$N96)/D$12*100</f>
        <v>6540.1137679824587</v>
      </c>
      <c r="O123" s="19" cm="1">
        <f t="array" ref="O123">+SUMPRODUCT(_xlfn.ANCHORARRAY($E$30)/100,$E123:$N123)/$D$14*100</f>
        <v>6612.7468945300006</v>
      </c>
      <c r="Q123" s="24">
        <f t="shared" ref="Q123" si="36">+E123/E122-1</f>
        <v>3.211162593775474E-2</v>
      </c>
      <c r="R123" s="24">
        <f t="shared" ref="R123" si="37">+F123/F122-1</f>
        <v>3.2997855491052164E-2</v>
      </c>
      <c r="S123" s="24">
        <f t="shared" ref="S123" si="38">+G123/G122-1</f>
        <v>3.4713224113303687E-2</v>
      </c>
      <c r="T123" s="24">
        <f t="shared" ref="T123" si="39">+H123/H122-1</f>
        <v>3.4771533211399808E-2</v>
      </c>
      <c r="U123" s="24">
        <f t="shared" ref="U123" si="40">+I123/I122-1</f>
        <v>3.598071837916228E-2</v>
      </c>
      <c r="V123" s="24">
        <f t="shared" ref="V123" si="41">+J123/J122-1</f>
        <v>3.6838315165240276E-2</v>
      </c>
      <c r="W123" s="24">
        <f t="shared" ref="W123" si="42">+K123/K122-1</f>
        <v>3.7433134820132441E-2</v>
      </c>
      <c r="X123" s="24">
        <f t="shared" ref="X123" si="43">+L123/L122-1</f>
        <v>3.8803657048549933E-2</v>
      </c>
      <c r="Y123" s="24">
        <f t="shared" ref="Y123" si="44">+M123/M122-1</f>
        <v>3.9339998280569777E-2</v>
      </c>
      <c r="Z123" s="24">
        <f t="shared" ref="Z123" si="45">+N123/N122-1</f>
        <v>4.0789131647341881E-2</v>
      </c>
      <c r="AA123" s="24">
        <f t="shared" ref="AA123" si="46">+O123/O122-1</f>
        <v>3.5860821529760889E-2</v>
      </c>
      <c r="AB123" s="24">
        <f>+NOA!Y96</f>
        <v>3.5859446279410845E-2</v>
      </c>
      <c r="AD123" s="24">
        <f t="shared" ref="AD123" si="47">+E123/E111-1</f>
        <v>2.5165895869733177</v>
      </c>
      <c r="AE123" s="24">
        <f t="shared" ref="AE123" si="48">+F123/F111-1</f>
        <v>2.5215300624849113</v>
      </c>
      <c r="AF123" s="24">
        <f t="shared" ref="AF123" si="49">+G123/G111-1</f>
        <v>2.5352441650735398</v>
      </c>
      <c r="AG123" s="24">
        <f t="shared" ref="AG123" si="50">+H123/H111-1</f>
        <v>2.5548809570934043</v>
      </c>
      <c r="AH123" s="24">
        <f t="shared" ref="AH123" si="51">+I123/I111-1</f>
        <v>2.5484999927552754</v>
      </c>
      <c r="AI123" s="24">
        <f t="shared" ref="AI123" si="52">+J123/J111-1</f>
        <v>2.5366311029439932</v>
      </c>
      <c r="AJ123" s="24">
        <f t="shared" ref="AJ123" si="53">+K123/K111-1</f>
        <v>2.5350829272879332</v>
      </c>
      <c r="AK123" s="24">
        <f t="shared" ref="AK123" si="54">+L123/L111-1</f>
        <v>2.5466941178513047</v>
      </c>
      <c r="AL123" s="24">
        <f t="shared" ref="AL123" si="55">+M123/M111-1</f>
        <v>2.569784559146028</v>
      </c>
      <c r="AM123" s="24">
        <f t="shared" ref="AM123" si="56">+N123/N111-1</f>
        <v>2.5488187162501932</v>
      </c>
      <c r="AN123" s="24">
        <f t="shared" ref="AN123" si="57">+O123/O111-1</f>
        <v>2.5387252070393651</v>
      </c>
      <c r="AO123" s="24">
        <f>+NOA!AV96</f>
        <v>2.5387444241933794</v>
      </c>
      <c r="AQ123" s="24">
        <f t="shared" ref="AQ123" si="58">+Q123-Z123</f>
        <v>-8.6775057095871411E-3</v>
      </c>
      <c r="AR123" s="24">
        <f t="shared" ref="AR123" si="59">+AD123-AM123</f>
        <v>-3.222912927687549E-2</v>
      </c>
      <c r="AS123" s="35">
        <f t="shared" si="33"/>
        <v>45474</v>
      </c>
      <c r="AT123" s="19">
        <f t="shared" si="33"/>
        <v>6635.6982010200118</v>
      </c>
      <c r="AU123" s="19">
        <f t="shared" si="27"/>
        <v>6540.1137679824587</v>
      </c>
      <c r="AV123" s="53">
        <f t="shared" si="29"/>
        <v>0.95584433037552685</v>
      </c>
      <c r="AW123" s="53">
        <f t="shared" si="24"/>
        <v>-8.2668213385428402E-2</v>
      </c>
    </row>
    <row r="124" spans="4:49" x14ac:dyDescent="0.25">
      <c r="D124" s="38">
        <f>+NOA!A97</f>
        <v>45505</v>
      </c>
      <c r="E124" s="19" cm="1">
        <f t="array" ref="E124">+SUMPRODUCT($E$3:$P$3/100,NOA!$C97:$N97)/D$3*100</f>
        <v>6965.908737602781</v>
      </c>
      <c r="F124" s="19" cm="1">
        <f t="array" ref="F124">+SUMPRODUCT($E$4:$P$4/100,NOA!$C97:$N97)/D$4*100</f>
        <v>6954.2069773763387</v>
      </c>
      <c r="G124" s="19" cm="1">
        <f t="array" ref="G124">+SUMPRODUCT($E$5:$P$5/100,NOA!$C97:$N97)/D$5*100</f>
        <v>6959.4732849055699</v>
      </c>
      <c r="H124" s="19" cm="1">
        <f t="array" ref="H124">+SUMPRODUCT($E$6:$P$6/100,NOA!$C97:$N97)/D$6*100</f>
        <v>7001.6461420166888</v>
      </c>
      <c r="I124" s="19" cm="1">
        <f t="array" ref="I124">+SUMPRODUCT($E$7:$P$7/100,NOA!$C97:$N97)/D$7*100</f>
        <v>6962.2845576944101</v>
      </c>
      <c r="J124" s="19" cm="1">
        <f t="array" ref="J124">+SUMPRODUCT($E$8:$P$8/100,NOA!$C97:$N97)/D$8*100</f>
        <v>6936.6989611158278</v>
      </c>
      <c r="K124" s="19" cm="1">
        <f t="array" ref="K124">+SUMPRODUCT($E$9:$P$9/100,NOA!$C97:$N97)/D$9*100</f>
        <v>6916.6752584361911</v>
      </c>
      <c r="L124" s="19" cm="1">
        <f t="array" ref="L124">+SUMPRODUCT($E$10:$P$10/100,NOA!$C97:$N97)/D$10*100</f>
        <v>6925.3247479432575</v>
      </c>
      <c r="M124" s="19" cm="1">
        <f t="array" ref="M124">+SUMPRODUCT($E$11:$P$11/100,NOA!$C97:$N97)/D$11*100</f>
        <v>6936.0186595750729</v>
      </c>
      <c r="N124" s="19" cm="1">
        <f t="array" ref="N124">+SUMPRODUCT($E$12:$P$12/100,NOA!$C97:$N97)/D$12*100</f>
        <v>6871.337493594373</v>
      </c>
      <c r="O124" s="19" cm="1">
        <f t="array" ref="O124">+SUMPRODUCT(_xlfn.ANCHORARRAY($E$30)/100,$E124:$N124)/$D$14*100</f>
        <v>6946.3799296100005</v>
      </c>
      <c r="Q124" s="24">
        <f t="shared" ref="Q124" si="60">+E124/E123-1</f>
        <v>4.9762741851642867E-2</v>
      </c>
      <c r="R124" s="24">
        <f t="shared" ref="R124" si="61">+F124/F123-1</f>
        <v>5.0038332456557644E-2</v>
      </c>
      <c r="S124" s="24">
        <f t="shared" ref="S124" si="62">+G124/G123-1</f>
        <v>5.0424261166363005E-2</v>
      </c>
      <c r="T124" s="24">
        <f t="shared" ref="T124" si="63">+H124/H123-1</f>
        <v>5.0614810412916267E-2</v>
      </c>
      <c r="U124" s="24">
        <f t="shared" ref="U124" si="64">+I124/I123-1</f>
        <v>4.9930301248833242E-2</v>
      </c>
      <c r="V124" s="24">
        <f t="shared" ref="V124" si="65">+J124/J123-1</f>
        <v>5.0583476240301684E-2</v>
      </c>
      <c r="W124" s="24">
        <f t="shared" ref="W124" si="66">+K124/K123-1</f>
        <v>5.0361949537583328E-2</v>
      </c>
      <c r="X124" s="24">
        <f t="shared" ref="X124" si="67">+L124/L123-1</f>
        <v>5.1409390903816021E-2</v>
      </c>
      <c r="Y124" s="24">
        <f t="shared" ref="Y124" si="68">+M124/M123-1</f>
        <v>5.1662022559367582E-2</v>
      </c>
      <c r="Z124" s="24">
        <f t="shared" ref="Z124" si="69">+N124/N123-1</f>
        <v>5.0644948599126938E-2</v>
      </c>
      <c r="AA124" s="24">
        <f t="shared" ref="AA124" si="70">+O124/O123-1</f>
        <v>5.0453017543432344E-2</v>
      </c>
      <c r="AB124" s="24">
        <f>+NOA!Y97</f>
        <v>5.0454589804555638E-2</v>
      </c>
      <c r="AD124" s="24">
        <f t="shared" ref="AD124" si="71">+E124/E112-1</f>
        <v>2.2280013688999576</v>
      </c>
      <c r="AE124" s="24">
        <f t="shared" ref="AE124" si="72">+F124/F112-1</f>
        <v>2.2414193029957836</v>
      </c>
      <c r="AF124" s="24">
        <f t="shared" ref="AF124" si="73">+G124/G112-1</f>
        <v>2.2605555384627296</v>
      </c>
      <c r="AG124" s="24">
        <f t="shared" ref="AG124" si="74">+H124/H112-1</f>
        <v>2.2804599238113537</v>
      </c>
      <c r="AH124" s="24">
        <f t="shared" ref="AH124" si="75">+I124/I112-1</f>
        <v>2.2775435452683555</v>
      </c>
      <c r="AI124" s="24">
        <f t="shared" ref="AI124" si="76">+J124/J112-1</f>
        <v>2.2735406458067238</v>
      </c>
      <c r="AJ124" s="24">
        <f t="shared" ref="AJ124" si="77">+K124/K112-1</f>
        <v>2.2741688408669662</v>
      </c>
      <c r="AK124" s="24">
        <f t="shared" ref="AK124" si="78">+L124/L112-1</f>
        <v>2.2944760084556246</v>
      </c>
      <c r="AL124" s="24">
        <f t="shared" ref="AL124" si="79">+M124/M112-1</f>
        <v>2.3187492533987379</v>
      </c>
      <c r="AM124" s="24">
        <f t="shared" ref="AM124" si="80">+N124/N112-1</f>
        <v>2.3026778932997978</v>
      </c>
      <c r="AN124" s="24">
        <f t="shared" ref="AN124" si="81">+O124/O112-1</f>
        <v>2.2699116553269154</v>
      </c>
      <c r="AO124" s="24">
        <f>+NOA!AV97</f>
        <v>2.2699416324553487</v>
      </c>
      <c r="AQ124" s="24">
        <f t="shared" ref="AQ124" si="82">+Q124-Z124</f>
        <v>-8.8220674748407113E-4</v>
      </c>
      <c r="AR124" s="24">
        <f t="shared" ref="AR124" si="83">+AD124-AM124</f>
        <v>-7.4676524399840183E-2</v>
      </c>
      <c r="AS124" s="35">
        <f t="shared" si="33"/>
        <v>45505</v>
      </c>
      <c r="AT124" s="19">
        <f t="shared" si="33"/>
        <v>6965.908737602781</v>
      </c>
      <c r="AU124" s="19">
        <f t="shared" si="27"/>
        <v>6871.337493594373</v>
      </c>
      <c r="AV124" s="53">
        <f t="shared" si="29"/>
        <v>0.94571244008407973</v>
      </c>
      <c r="AW124" s="53">
        <f t="shared" si="24"/>
        <v>-0.1003690297482045</v>
      </c>
    </row>
    <row r="125" spans="4:49" x14ac:dyDescent="0.25">
      <c r="D125" s="38">
        <f>+NOA!A98</f>
        <v>45536</v>
      </c>
      <c r="E125" s="19" cm="1">
        <f t="array" ref="E125">+SUMPRODUCT($E$3:$P$3/100,NOA!$C98:$N98)/D$3*100</f>
        <v>7189.8373101420821</v>
      </c>
      <c r="F125" s="19" cm="1">
        <f t="array" ref="F125">+SUMPRODUCT($E$4:$P$4/100,NOA!$C98:$N98)/D$4*100</f>
        <v>7184.017225020938</v>
      </c>
      <c r="G125" s="19" cm="1">
        <f t="array" ref="G125">+SUMPRODUCT($E$5:$P$5/100,NOA!$C98:$N98)/D$5*100</f>
        <v>7192.7826908811066</v>
      </c>
      <c r="H125" s="19" cm="1">
        <f t="array" ref="H125">+SUMPRODUCT($E$6:$P$6/100,NOA!$C98:$N98)/D$6*100</f>
        <v>7238.498692536361</v>
      </c>
      <c r="I125" s="19" cm="1">
        <f t="array" ref="I125">+SUMPRODUCT($E$7:$P$7/100,NOA!$C98:$N98)/D$7*100</f>
        <v>7198.5403392832013</v>
      </c>
      <c r="J125" s="19" cm="1">
        <f t="array" ref="J125">+SUMPRODUCT($E$8:$P$8/100,NOA!$C98:$N98)/D$8*100</f>
        <v>7176.8591666461543</v>
      </c>
      <c r="K125" s="19" cm="1">
        <f t="array" ref="K125">+SUMPRODUCT($E$9:$P$9/100,NOA!$C98:$N98)/D$9*100</f>
        <v>7158.75213454806</v>
      </c>
      <c r="L125" s="19" cm="1">
        <f t="array" ref="L125">+SUMPRODUCT($E$10:$P$10/100,NOA!$C98:$N98)/D$10*100</f>
        <v>7173.1182228380621</v>
      </c>
      <c r="M125" s="19" cm="1">
        <f t="array" ref="M125">+SUMPRODUCT($E$11:$P$11/100,NOA!$C98:$N98)/D$11*100</f>
        <v>7187.0015751964556</v>
      </c>
      <c r="N125" s="19" cm="1">
        <f t="array" ref="N125">+SUMPRODUCT($E$12:$P$12/100,NOA!$C98:$N98)/D$12*100</f>
        <v>7121.9540152239742</v>
      </c>
      <c r="O125" s="19" cm="1">
        <f t="array" ref="O125">+SUMPRODUCT(_xlfn.ANCHORARRAY($E$30)/100,$E125:$N125)/$D$14*100</f>
        <v>7183.9351775100013</v>
      </c>
      <c r="Q125" s="24">
        <f t="shared" ref="Q125" si="84">+E125/E124-1</f>
        <v>3.2146354621401807E-2</v>
      </c>
      <c r="R125" s="24">
        <f t="shared" ref="R125" si="85">+F125/F124-1</f>
        <v>3.3046219129258869E-2</v>
      </c>
      <c r="S125" s="24">
        <f t="shared" ref="S125" si="86">+G125/G124-1</f>
        <v>3.3524003387090051E-2</v>
      </c>
      <c r="T125" s="24">
        <f t="shared" ref="T125" si="87">+H125/H124-1</f>
        <v>3.3828123517743336E-2</v>
      </c>
      <c r="U125" s="24">
        <f t="shared" ref="U125" si="88">+I125/I124-1</f>
        <v>3.3933657785890414E-2</v>
      </c>
      <c r="V125" s="24">
        <f t="shared" ref="V125" si="89">+J125/J124-1</f>
        <v>3.4621684878724412E-2</v>
      </c>
      <c r="W125" s="24">
        <f t="shared" ref="W125" si="90">+K125/K124-1</f>
        <v>3.4999022950601866E-2</v>
      </c>
      <c r="X125" s="24">
        <f t="shared" ref="X125" si="91">+L125/L124-1</f>
        <v>3.5780773308630165E-2</v>
      </c>
      <c r="Y125" s="24">
        <f t="shared" ref="Y125" si="92">+M125/M124-1</f>
        <v>3.6185444120007348E-2</v>
      </c>
      <c r="Z125" s="24">
        <f t="shared" ref="Z125" si="93">+N125/N124-1</f>
        <v>3.6472742295547533E-2</v>
      </c>
      <c r="AA125" s="24">
        <f t="shared" ref="AA125" si="94">+O125/O124-1</f>
        <v>3.4198424259431315E-2</v>
      </c>
      <c r="AB125" s="24">
        <f>+NOA!Y98</f>
        <v>3.4199871840186358E-2</v>
      </c>
      <c r="AD125" s="24">
        <f t="shared" ref="AD125" si="95">+E125/E113-1</f>
        <v>1.936608914672334</v>
      </c>
      <c r="AE125" s="24">
        <f t="shared" ref="AE125" si="96">+F125/F113-1</f>
        <v>1.9529330888973622</v>
      </c>
      <c r="AF125" s="24">
        <f t="shared" ref="AF125" si="97">+G125/G113-1</f>
        <v>1.9745600523323699</v>
      </c>
      <c r="AG125" s="24">
        <f t="shared" ref="AG125" si="98">+H125/H113-1</f>
        <v>1.9958177679210443</v>
      </c>
      <c r="AH125" s="24">
        <f t="shared" ref="AH125" si="99">+I125/I113-1</f>
        <v>1.9948286248520435</v>
      </c>
      <c r="AI125" s="24">
        <f t="shared" ref="AI125" si="100">+J125/J113-1</f>
        <v>1.9945867133744484</v>
      </c>
      <c r="AJ125" s="24">
        <f t="shared" ref="AJ125" si="101">+K125/K113-1</f>
        <v>1.997535952462639</v>
      </c>
      <c r="AK125" s="24">
        <f t="shared" ref="AK125" si="102">+L125/L113-1</f>
        <v>2.0216612037607282</v>
      </c>
      <c r="AL125" s="24">
        <f t="shared" ref="AL125" si="103">+M125/M113-1</f>
        <v>2.0463974736197992</v>
      </c>
      <c r="AM125" s="24">
        <f t="shared" ref="AM125" si="104">+N125/N113-1</f>
        <v>2.0316308247014598</v>
      </c>
      <c r="AN125" s="24">
        <f t="shared" ref="AN125" si="105">+O125/O113-1</f>
        <v>1.9879843731663756</v>
      </c>
      <c r="AO125" s="24">
        <f>+NOA!AV98</f>
        <v>1.9880180483361696</v>
      </c>
      <c r="AQ125" s="24">
        <f t="shared" ref="AQ125" si="106">+Q125-Z125</f>
        <v>-4.3263876741457263E-3</v>
      </c>
      <c r="AR125" s="24">
        <f t="shared" ref="AR125" si="107">+AD125-AM125</f>
        <v>-9.5021910029125856E-2</v>
      </c>
      <c r="AS125" s="35">
        <f t="shared" si="33"/>
        <v>45536</v>
      </c>
      <c r="AT125" s="19">
        <f t="shared" si="33"/>
        <v>7189.8373101420821</v>
      </c>
      <c r="AU125" s="19">
        <f t="shared" si="27"/>
        <v>7121.9540152239742</v>
      </c>
      <c r="AV125" s="53">
        <f t="shared" si="29"/>
        <v>0.6788329491810714</v>
      </c>
      <c r="AW125" s="53">
        <f t="shared" si="24"/>
        <v>-0.17360152272053497</v>
      </c>
    </row>
    <row r="126" spans="4:49" x14ac:dyDescent="0.25">
      <c r="D126" s="38">
        <f>+NOA!A99</f>
        <v>45566</v>
      </c>
      <c r="E126" s="19" cm="1">
        <f t="array" ref="E126">+SUMPRODUCT($E$3:$P$3/100,NOA!$C99:$N99)/D$3*100</f>
        <v>7349.3343499095672</v>
      </c>
      <c r="F126" s="19" cm="1">
        <f t="array" ref="F126">+SUMPRODUCT($E$4:$P$4/100,NOA!$C99:$N99)/D$4*100</f>
        <v>7350.3235888008912</v>
      </c>
      <c r="G126" s="19" cm="1">
        <f t="array" ref="G126">+SUMPRODUCT($E$5:$P$5/100,NOA!$C99:$N99)/D$5*100</f>
        <v>7367.6890669655177</v>
      </c>
      <c r="H126" s="19" cm="1">
        <f t="array" ref="H126">+SUMPRODUCT($E$6:$P$6/100,NOA!$C99:$N99)/D$6*100</f>
        <v>7416.7060704019068</v>
      </c>
      <c r="I126" s="19" cm="1">
        <f t="array" ref="I126">+SUMPRODUCT($E$7:$P$7/100,NOA!$C99:$N99)/D$7*100</f>
        <v>7381.7549233717973</v>
      </c>
      <c r="J126" s="19" cm="1">
        <f t="array" ref="J126">+SUMPRODUCT($E$8:$P$8/100,NOA!$C99:$N99)/D$8*100</f>
        <v>7366.7838226139866</v>
      </c>
      <c r="K126" s="19" cm="1">
        <f t="array" ref="K126">+SUMPRODUCT($E$9:$P$9/100,NOA!$C99:$N99)/D$9*100</f>
        <v>7352.302971346613</v>
      </c>
      <c r="L126" s="19" cm="1">
        <f t="array" ref="L126">+SUMPRODUCT($E$10:$P$10/100,NOA!$C99:$N99)/D$10*100</f>
        <v>7376.992826017462</v>
      </c>
      <c r="M126" s="19" cm="1">
        <f t="array" ref="M126">+SUMPRODUCT($E$11:$P$11/100,NOA!$C99:$N99)/D$11*100</f>
        <v>7391.9637031947104</v>
      </c>
      <c r="N126" s="19" cm="1">
        <f t="array" ref="N126">+SUMPRODUCT($E$12:$P$12/100,NOA!$C99:$N99)/D$12*100</f>
        <v>7331.407373482627</v>
      </c>
      <c r="O126" s="19" cm="1">
        <f t="array" ref="O126">+SUMPRODUCT(_xlfn.ANCHORARRAY($E$30)/100,$E126:$N126)/$D$14*100</f>
        <v>7367.2295983100003</v>
      </c>
      <c r="Q126" s="24">
        <f t="shared" ref="Q126:Q127" si="108">+E126/E125-1</f>
        <v>2.2183678557301523E-2</v>
      </c>
      <c r="R126" s="24">
        <f t="shared" ref="R126:R127" si="109">+F126/F125-1</f>
        <v>2.3149494018573691E-2</v>
      </c>
      <c r="S126" s="24">
        <f t="shared" ref="S126:S127" si="110">+G126/G125-1</f>
        <v>2.4316927620537498E-2</v>
      </c>
      <c r="T126" s="24">
        <f t="shared" ref="T126:T127" si="111">+H126/H125-1</f>
        <v>2.4619383857773736E-2</v>
      </c>
      <c r="U126" s="24">
        <f t="shared" ref="U126:U127" si="112">+I126/I125-1</f>
        <v>2.5451629837895728E-2</v>
      </c>
      <c r="V126" s="24">
        <f t="shared" ref="V126:V127" si="113">+J126/J125-1</f>
        <v>2.6463478181443456E-2</v>
      </c>
      <c r="W126" s="24">
        <f t="shared" ref="W126:W127" si="114">+K126/K125-1</f>
        <v>2.703695185428745E-2</v>
      </c>
      <c r="X126" s="24">
        <f t="shared" ref="X126:X127" si="115">+L126/L125-1</f>
        <v>2.8422033046980211E-2</v>
      </c>
      <c r="Y126" s="24">
        <f t="shared" ref="Y126:Y127" si="116">+M126/M125-1</f>
        <v>2.8518447624335197E-2</v>
      </c>
      <c r="Z126" s="24">
        <f t="shared" ref="Z126:Z127" si="117">+N126/N125-1</f>
        <v>2.9409535334112391E-2</v>
      </c>
      <c r="AA126" s="24">
        <f t="shared" ref="AA126:AA127" si="118">+O126/O125-1</f>
        <v>2.5514487014557163E-2</v>
      </c>
      <c r="AB126" s="24">
        <f>+NOA!Y99</f>
        <v>2.5513946084953609E-2</v>
      </c>
      <c r="AD126" s="24">
        <f t="shared" ref="AD126:AD127" si="119">+E126/E114-1</f>
        <v>1.7879384628417356</v>
      </c>
      <c r="AE126" s="24">
        <f t="shared" ref="AE126:AE127" si="120">+F126/F114-1</f>
        <v>1.8054199213854663</v>
      </c>
      <c r="AF126" s="24">
        <f t="shared" ref="AF126:AF127" si="121">+G126/G114-1</f>
        <v>1.829065768952514</v>
      </c>
      <c r="AG126" s="24">
        <f t="shared" ref="AG126:AG127" si="122">+H126/H114-1</f>
        <v>1.852267717613453</v>
      </c>
      <c r="AH126" s="24">
        <f t="shared" ref="AH126:AH127" si="123">+I126/I114-1</f>
        <v>1.8535805176802822</v>
      </c>
      <c r="AI126" s="24">
        <f t="shared" ref="AI126:AI127" si="124">+J126/J114-1</f>
        <v>1.8545593970941363</v>
      </c>
      <c r="AJ126" s="24">
        <f t="shared" ref="AJ126:AJ127" si="125">+K126/K114-1</f>
        <v>1.8567367705032485</v>
      </c>
      <c r="AK126" s="24">
        <f t="shared" ref="AK126:AK127" si="126">+L126/L114-1</f>
        <v>1.8839794118320365</v>
      </c>
      <c r="AL126" s="24">
        <f t="shared" ref="AL126:AL127" si="127">+M126/M114-1</f>
        <v>1.9054308844244918</v>
      </c>
      <c r="AM126" s="24">
        <f t="shared" ref="AM126:AM127" si="128">+N126/N114-1</f>
        <v>1.8905720198320215</v>
      </c>
      <c r="AN126" s="24">
        <f t="shared" ref="AN126:AN127" si="129">+O126/O114-1</f>
        <v>1.8446516538810025</v>
      </c>
      <c r="AO126" s="24">
        <f>+NOA!AV99</f>
        <v>1.8446746016230429</v>
      </c>
      <c r="AQ126" s="24">
        <f t="shared" ref="AQ126:AQ127" si="130">+Q126-Z126</f>
        <v>-7.2258567768108684E-3</v>
      </c>
      <c r="AR126" s="24">
        <f t="shared" ref="AR126:AR127" si="131">+AD126-AM126</f>
        <v>-0.10263355699028587</v>
      </c>
      <c r="AS126" s="35">
        <f t="shared" si="33"/>
        <v>45566</v>
      </c>
      <c r="AT126" s="19">
        <f t="shared" si="33"/>
        <v>7349.3343499095672</v>
      </c>
      <c r="AU126" s="19">
        <f t="shared" si="27"/>
        <v>7331.407373482627</v>
      </c>
      <c r="AV126" s="53">
        <f t="shared" si="29"/>
        <v>0.17926976426940655</v>
      </c>
      <c r="AW126" s="53">
        <f t="shared" si="24"/>
        <v>-0.29863992133277151</v>
      </c>
    </row>
    <row r="127" spans="4:49" x14ac:dyDescent="0.25">
      <c r="D127" s="38">
        <f>+NOA!A100</f>
        <v>45597</v>
      </c>
      <c r="E127" s="19" cm="1">
        <f t="array" ref="E127">+SUMPRODUCT($E$3:$P$3/100,NOA!$C100:$N100)/D$3*100</f>
        <v>7462.6788996117175</v>
      </c>
      <c r="F127" s="19" cm="1">
        <f t="array" ref="F127">+SUMPRODUCT($E$4:$P$4/100,NOA!$C100:$N100)/D$4*100</f>
        <v>7471.9041347123803</v>
      </c>
      <c r="G127" s="19" cm="1">
        <f t="array" ref="G127">+SUMPRODUCT($E$5:$P$5/100,NOA!$C100:$N100)/D$5*100</f>
        <v>7501.4414455912256</v>
      </c>
      <c r="H127" s="19" cm="1">
        <f t="array" ref="H127">+SUMPRODUCT($E$6:$P$6/100,NOA!$C100:$N100)/D$6*100</f>
        <v>7553.8080088382831</v>
      </c>
      <c r="I127" s="19" cm="1">
        <f t="array" ref="I127">+SUMPRODUCT($E$7:$P$7/100,NOA!$C100:$N100)/D$7*100</f>
        <v>7527.0218688569457</v>
      </c>
      <c r="J127" s="19" cm="1">
        <f t="array" ref="J127">+SUMPRODUCT($E$8:$P$8/100,NOA!$C100:$N100)/D$8*100</f>
        <v>7515.9334970972477</v>
      </c>
      <c r="K127" s="19" cm="1">
        <f t="array" ref="K127">+SUMPRODUCT($E$9:$P$9/100,NOA!$C100:$N100)/D$9*100</f>
        <v>7503.3212893076934</v>
      </c>
      <c r="L127" s="19" cm="1">
        <f t="array" ref="L127">+SUMPRODUCT($E$10:$P$10/100,NOA!$C100:$N100)/D$10*100</f>
        <v>7540.7899443381357</v>
      </c>
      <c r="M127" s="19" cm="1">
        <f t="array" ref="M127">+SUMPRODUCT($E$11:$P$11/100,NOA!$C100:$N100)/D$11*100</f>
        <v>7558.2311217642055</v>
      </c>
      <c r="N127" s="19" cm="1">
        <f t="array" ref="N127">+SUMPRODUCT($E$12:$P$12/100,NOA!$C100:$N100)/D$12*100</f>
        <v>7505.4592062697166</v>
      </c>
      <c r="O127" s="19" cm="1">
        <f t="array" ref="O127">+SUMPRODUCT(_xlfn.ANCHORARRAY($E$30)/100,$E127:$N127)/$D$14*100</f>
        <v>7509.1852883499996</v>
      </c>
      <c r="Q127" s="24">
        <f t="shared" si="108"/>
        <v>1.5422423896600312E-2</v>
      </c>
      <c r="R127" s="24">
        <f t="shared" si="109"/>
        <v>1.6540842650347054E-2</v>
      </c>
      <c r="S127" s="24">
        <f t="shared" si="110"/>
        <v>1.8153911953941337E-2</v>
      </c>
      <c r="T127" s="24">
        <f t="shared" si="111"/>
        <v>1.8485556409403081E-2</v>
      </c>
      <c r="U127" s="24">
        <f t="shared" si="112"/>
        <v>1.9679188349265075E-2</v>
      </c>
      <c r="V127" s="24">
        <f t="shared" si="113"/>
        <v>2.0246240160517903E-2</v>
      </c>
      <c r="W127" s="24">
        <f t="shared" si="114"/>
        <v>2.0540274054215324E-2</v>
      </c>
      <c r="X127" s="24">
        <f t="shared" si="115"/>
        <v>2.220377899013104E-2</v>
      </c>
      <c r="Y127" s="24">
        <f t="shared" si="116"/>
        <v>2.2492997158202632E-2</v>
      </c>
      <c r="Z127" s="24">
        <f t="shared" si="117"/>
        <v>2.3740575843135936E-2</v>
      </c>
      <c r="AA127" s="24">
        <f t="shared" si="118"/>
        <v>1.9268530747645451E-2</v>
      </c>
      <c r="AB127" s="24">
        <f>+NOA!Y100</f>
        <v>1.9266449044730294E-2</v>
      </c>
      <c r="AD127" s="24">
        <f t="shared" si="119"/>
        <v>1.5266721273990322</v>
      </c>
      <c r="AE127" s="24">
        <f t="shared" si="120"/>
        <v>1.5476013148306076</v>
      </c>
      <c r="AF127" s="24">
        <f t="shared" si="121"/>
        <v>1.5747023265900912</v>
      </c>
      <c r="AG127" s="24">
        <f t="shared" si="122"/>
        <v>1.5969033010359981</v>
      </c>
      <c r="AH127" s="24">
        <f t="shared" si="123"/>
        <v>1.6021726885230025</v>
      </c>
      <c r="AI127" s="24">
        <f t="shared" si="124"/>
        <v>1.6057743426846898</v>
      </c>
      <c r="AJ127" s="24">
        <f t="shared" si="125"/>
        <v>1.6085594420013098</v>
      </c>
      <c r="AK127" s="24">
        <f t="shared" si="126"/>
        <v>1.6414649666561947</v>
      </c>
      <c r="AL127" s="24">
        <f t="shared" si="127"/>
        <v>1.6621495560200685</v>
      </c>
      <c r="AM127" s="24">
        <f t="shared" si="128"/>
        <v>1.6529493210244288</v>
      </c>
      <c r="AN127" s="24">
        <f t="shared" si="129"/>
        <v>1.5931650137443834</v>
      </c>
      <c r="AO127" s="24">
        <f>+NOA!AV100</f>
        <v>1.5931815019624329</v>
      </c>
      <c r="AQ127" s="24">
        <f t="shared" si="130"/>
        <v>-8.3181519465356235E-3</v>
      </c>
      <c r="AR127" s="24">
        <f t="shared" si="131"/>
        <v>-0.12627719362539658</v>
      </c>
      <c r="AS127" s="35">
        <f t="shared" ref="AS127:AT127" si="132">+D127</f>
        <v>45597</v>
      </c>
      <c r="AT127" s="19">
        <f t="shared" si="132"/>
        <v>7462.6788996117175</v>
      </c>
      <c r="AU127" s="19">
        <f t="shared" si="27"/>
        <v>7505.4592062697166</v>
      </c>
      <c r="AV127" s="53">
        <f t="shared" si="29"/>
        <v>-0.42780306657999745</v>
      </c>
      <c r="AW127" s="53">
        <f t="shared" si="24"/>
        <v>-0.446855023467851</v>
      </c>
    </row>
    <row r="128" spans="4:49" x14ac:dyDescent="0.25">
      <c r="D128" s="38">
        <f>+NOA!A101</f>
        <v>45627</v>
      </c>
      <c r="E128" s="19" cm="1">
        <f t="array" ref="E128">+SUMPRODUCT($E$3:$P$3/100,NOA!$C101:$N101)/D$3*100</f>
        <v>7662.0440463734521</v>
      </c>
      <c r="F128" s="19" cm="1">
        <f t="array" ref="F128">+SUMPRODUCT($E$4:$P$4/100,NOA!$C101:$N101)/D$4*100</f>
        <v>7674.367629381436</v>
      </c>
      <c r="G128" s="19" cm="1">
        <f t="array" ref="G128">+SUMPRODUCT($E$5:$P$5/100,NOA!$C101:$N101)/D$5*100</f>
        <v>7706.5284469255803</v>
      </c>
      <c r="H128" s="19" cm="1">
        <f t="array" ref="H128">+SUMPRODUCT($E$6:$P$6/100,NOA!$C101:$N101)/D$6*100</f>
        <v>7761.3996693282115</v>
      </c>
      <c r="I128" s="19" cm="1">
        <f t="array" ref="I128">+SUMPRODUCT($E$7:$P$7/100,NOA!$C101:$N101)/D$7*100</f>
        <v>7731.3977980925174</v>
      </c>
      <c r="J128" s="19" cm="1">
        <f t="array" ref="J128">+SUMPRODUCT($E$8:$P$8/100,NOA!$C101:$N101)/D$8*100</f>
        <v>7721.5473019958363</v>
      </c>
      <c r="K128" s="19" cm="1">
        <f t="array" ref="K128">+SUMPRODUCT($E$9:$P$9/100,NOA!$C101:$N101)/D$9*100</f>
        <v>7705.2848752572199</v>
      </c>
      <c r="L128" s="19" cm="1">
        <f t="array" ref="L128">+SUMPRODUCT($E$10:$P$10/100,NOA!$C101:$N101)/D$10*100</f>
        <v>7748.4898865354226</v>
      </c>
      <c r="M128" s="19" cm="1">
        <f t="array" ref="M128">+SUMPRODUCT($E$11:$P$11/100,NOA!$C101:$N101)/D$11*100</f>
        <v>7765.2731561341834</v>
      </c>
      <c r="N128" s="19" cm="1">
        <f t="array" ref="N128">+SUMPRODUCT($E$12:$P$12/100,NOA!$C101:$N101)/D$12*100</f>
        <v>7706.9520639470256</v>
      </c>
      <c r="O128" s="19" cm="1">
        <f t="array" ref="O128">+SUMPRODUCT(_xlfn.ANCHORARRAY($E$30)/100,$E128:$N128)/$D$14*100</f>
        <v>7713.2005989599993</v>
      </c>
      <c r="Q128" s="24">
        <f t="shared" ref="Q128" si="133">+E128/E127-1</f>
        <v>2.671495711440941E-2</v>
      </c>
      <c r="R128" s="24">
        <f t="shared" ref="R128" si="134">+F128/F127-1</f>
        <v>2.7096639761271524E-2</v>
      </c>
      <c r="S128" s="24">
        <f t="shared" ref="S128" si="135">+G128/G127-1</f>
        <v>2.7339679023274721E-2</v>
      </c>
      <c r="T128" s="24">
        <f t="shared" ref="T128" si="136">+H128/H127-1</f>
        <v>2.7481723158311322E-2</v>
      </c>
      <c r="U128" s="24">
        <f t="shared" ref="U128" si="137">+I128/I127-1</f>
        <v>2.7152296458865965E-2</v>
      </c>
      <c r="V128" s="24">
        <f t="shared" ref="V128" si="138">+J128/J127-1</f>
        <v>2.7357054845948081E-2</v>
      </c>
      <c r="W128" s="24">
        <f t="shared" ref="W128" si="139">+K128/K127-1</f>
        <v>2.6916558436238969E-2</v>
      </c>
      <c r="X128" s="24">
        <f t="shared" ref="X128" si="140">+L128/L127-1</f>
        <v>2.7543525775205469E-2</v>
      </c>
      <c r="Y128" s="24">
        <f t="shared" ref="Y128" si="141">+M128/M127-1</f>
        <v>2.7392921840375228E-2</v>
      </c>
      <c r="Z128" s="24">
        <f t="shared" ref="Z128" si="142">+N128/N127-1</f>
        <v>2.6846173184045918E-2</v>
      </c>
      <c r="AA128" s="24">
        <f t="shared" ref="AA128" si="143">+O128/O127-1</f>
        <v>2.7168767685958661E-2</v>
      </c>
      <c r="AB128" s="24">
        <f>+NOA!Y101</f>
        <v>2.7169856599032816E-2</v>
      </c>
      <c r="AD128" s="24">
        <f t="shared" ref="AD128" si="144">+E128/E116-1</f>
        <v>1.0658103206363685</v>
      </c>
      <c r="AE128" s="24">
        <f t="shared" ref="AE128" si="145">+F128/F116-1</f>
        <v>1.0870510850741724</v>
      </c>
      <c r="AF128" s="24">
        <f t="shared" ref="AF128" si="146">+G128/G116-1</f>
        <v>1.1114084989947215</v>
      </c>
      <c r="AG128" s="24">
        <f t="shared" ref="AG128" si="147">+H128/H116-1</f>
        <v>1.1260194581172627</v>
      </c>
      <c r="AH128" s="24">
        <f t="shared" ref="AH128" si="148">+I128/I116-1</f>
        <v>1.1313972305266113</v>
      </c>
      <c r="AI128" s="24">
        <f t="shared" ref="AI128" si="149">+J128/J116-1</f>
        <v>1.1406436499870352</v>
      </c>
      <c r="AJ128" s="24">
        <f t="shared" ref="AJ128" si="150">+K128/K116-1</f>
        <v>1.1417433019458558</v>
      </c>
      <c r="AK128" s="24">
        <f t="shared" ref="AK128" si="151">+L128/L116-1</f>
        <v>1.1743493254475279</v>
      </c>
      <c r="AL128" s="24">
        <f t="shared" ref="AL128" si="152">+M128/M116-1</f>
        <v>1.1880477622268</v>
      </c>
      <c r="AM128" s="24">
        <f t="shared" ref="AM128" si="153">+N128/N116-1</f>
        <v>1.1833595094211353</v>
      </c>
      <c r="AN128" s="24">
        <f t="shared" ref="AN128" si="154">+O128/O116-1</f>
        <v>1.1269928769545854</v>
      </c>
      <c r="AO128" s="24">
        <f>+NOA!AV101</f>
        <v>1.1270178999357467</v>
      </c>
      <c r="AQ128" s="24">
        <f t="shared" ref="AQ128" si="155">+Q128-Z128</f>
        <v>-1.3121606963650834E-4</v>
      </c>
      <c r="AR128" s="24">
        <f t="shared" ref="AR128" si="156">+AD128-AM128</f>
        <v>-0.11754918878476683</v>
      </c>
      <c r="AS128" s="35">
        <f t="shared" ref="AS128" si="157">+D128</f>
        <v>45627</v>
      </c>
      <c r="AT128" s="19">
        <f t="shared" ref="AT128" si="158">+E128</f>
        <v>7662.0440463734521</v>
      </c>
      <c r="AU128" s="19">
        <f t="shared" ref="AU128" si="159">+N128</f>
        <v>7706.9520639470256</v>
      </c>
      <c r="AV128" s="53">
        <f t="shared" si="29"/>
        <v>-0.44908017573573034</v>
      </c>
      <c r="AW128" s="53">
        <f t="shared" si="24"/>
        <v>-0.4611119074664245</v>
      </c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F7B35-A4A7-45D8-9F4E-C8330EF0A7F2}">
  <sheetPr codeName="Hoja12"/>
  <dimension ref="A1:AW258"/>
  <sheetViews>
    <sheetView workbookViewId="0">
      <pane xSplit="4" ySplit="31" topLeftCell="X117" activePane="bottomRight" state="frozen"/>
      <selection pane="topRight" activeCell="E1" sqref="E1"/>
      <selection pane="bottomLeft" activeCell="A32" sqref="A32"/>
      <selection pane="bottomRight" activeCell="A128" sqref="A128:XFD128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1" t="s">
        <v>195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</row>
    <row r="2" spans="2:16" s="25" customFormat="1" x14ac:dyDescent="0.25">
      <c r="B2" s="92" t="s">
        <v>29</v>
      </c>
      <c r="C2" s="92" t="s">
        <v>30</v>
      </c>
      <c r="D2" s="92" t="s">
        <v>31</v>
      </c>
      <c r="E2" s="92" t="s">
        <v>32</v>
      </c>
      <c r="F2" s="92" t="s">
        <v>33</v>
      </c>
      <c r="G2" s="92" t="s">
        <v>34</v>
      </c>
      <c r="H2" s="92" t="s">
        <v>35</v>
      </c>
      <c r="I2" s="92" t="s">
        <v>36</v>
      </c>
      <c r="J2" s="92" t="s">
        <v>37</v>
      </c>
      <c r="K2" s="92" t="s">
        <v>38</v>
      </c>
      <c r="L2" s="92" t="s">
        <v>39</v>
      </c>
      <c r="M2" s="92" t="s">
        <v>40</v>
      </c>
      <c r="N2" s="92" t="s">
        <v>41</v>
      </c>
      <c r="O2" s="92" t="s">
        <v>42</v>
      </c>
      <c r="P2" s="92" t="s">
        <v>43</v>
      </c>
    </row>
    <row r="3" spans="2:16" s="25" customFormat="1" x14ac:dyDescent="0.25">
      <c r="B3" s="92" t="str">
        <f>+B18</f>
        <v>Noreste</v>
      </c>
      <c r="C3" s="25">
        <v>1</v>
      </c>
      <c r="D3" s="93">
        <f>+SUM(E3:P3)</f>
        <v>0.77722650389035897</v>
      </c>
      <c r="E3" s="94">
        <f>+E18/E$15*E$16</f>
        <v>0.34602709319092184</v>
      </c>
      <c r="F3" s="94">
        <f t="shared" ref="F3:P3" si="0">+F18/F$15*F$16</f>
        <v>2.5841093346328618E-2</v>
      </c>
      <c r="G3" s="94">
        <f t="shared" si="0"/>
        <v>9.2421546492511539E-2</v>
      </c>
      <c r="H3" s="94">
        <f t="shared" si="0"/>
        <v>6.0185067834104294E-2</v>
      </c>
      <c r="I3" s="94">
        <f t="shared" si="0"/>
        <v>5.1592736534478788E-2</v>
      </c>
      <c r="J3" s="94">
        <f t="shared" si="0"/>
        <v>3.4483351586695757E-2</v>
      </c>
      <c r="K3" s="94">
        <f t="shared" si="0"/>
        <v>4.9437346657197102E-2</v>
      </c>
      <c r="L3" s="94">
        <f t="shared" si="0"/>
        <v>1.9196024320939822E-2</v>
      </c>
      <c r="M3" s="94">
        <f t="shared" si="0"/>
        <v>4.233399928512542E-2</v>
      </c>
      <c r="N3" s="94">
        <f t="shared" si="0"/>
        <v>4.9231656024938094E-3</v>
      </c>
      <c r="O3" s="94">
        <f t="shared" si="0"/>
        <v>2.7164680759678168E-2</v>
      </c>
      <c r="P3" s="94">
        <f t="shared" si="0"/>
        <v>2.3620398279883673E-2</v>
      </c>
    </row>
    <row r="4" spans="2:16" s="25" customFormat="1" x14ac:dyDescent="0.25">
      <c r="B4" s="92" t="str">
        <f t="shared" ref="B4:B12" si="1">+B19</f>
        <v>Noreste</v>
      </c>
      <c r="C4" s="25">
        <v>2</v>
      </c>
      <c r="D4" s="93">
        <f t="shared" ref="D4:D12" si="2">+SUM(E4:P4)</f>
        <v>0.66298262827171039</v>
      </c>
      <c r="E4" s="94">
        <f t="shared" ref="E4:P12" si="3">+E19/E$15*E$16</f>
        <v>0.2697393994643667</v>
      </c>
      <c r="F4" s="94">
        <f t="shared" si="3"/>
        <v>2.5911830876182346E-2</v>
      </c>
      <c r="G4" s="94">
        <f t="shared" si="3"/>
        <v>7.9382546883058971E-2</v>
      </c>
      <c r="H4" s="94">
        <f t="shared" si="3"/>
        <v>5.1947615796748621E-2</v>
      </c>
      <c r="I4" s="94">
        <f t="shared" si="3"/>
        <v>4.2397182744402503E-2</v>
      </c>
      <c r="J4" s="94">
        <f t="shared" si="3"/>
        <v>3.1685680888898879E-2</v>
      </c>
      <c r="K4" s="94">
        <f t="shared" si="3"/>
        <v>4.2140508269709095E-2</v>
      </c>
      <c r="L4" s="94">
        <f t="shared" si="3"/>
        <v>1.7449878492682022E-2</v>
      </c>
      <c r="M4" s="94">
        <f t="shared" si="3"/>
        <v>4.2249409461579152E-2</v>
      </c>
      <c r="N4" s="94">
        <f t="shared" si="3"/>
        <v>9.9269722204875822E-3</v>
      </c>
      <c r="O4" s="94">
        <f t="shared" si="3"/>
        <v>2.7238077871682673E-2</v>
      </c>
      <c r="P4" s="94">
        <f t="shared" si="3"/>
        <v>2.2913525301911906E-2</v>
      </c>
    </row>
    <row r="5" spans="2:16" s="25" customFormat="1" x14ac:dyDescent="0.25">
      <c r="B5" s="92" t="str">
        <f t="shared" si="1"/>
        <v>Noreste</v>
      </c>
      <c r="C5" s="25">
        <v>3</v>
      </c>
      <c r="D5" s="93">
        <f t="shared" si="2"/>
        <v>0.55478968792393768</v>
      </c>
      <c r="E5" s="94">
        <f t="shared" si="3"/>
        <v>0.20271044986464584</v>
      </c>
      <c r="F5" s="94">
        <f t="shared" si="3"/>
        <v>1.3637746628625753E-2</v>
      </c>
      <c r="G5" s="94">
        <f t="shared" si="3"/>
        <v>5.9449970461350095E-2</v>
      </c>
      <c r="H5" s="94">
        <f t="shared" si="3"/>
        <v>4.3619893704713641E-2</v>
      </c>
      <c r="I5" s="94">
        <f t="shared" si="3"/>
        <v>4.3201750185570979E-2</v>
      </c>
      <c r="J5" s="94">
        <f t="shared" si="3"/>
        <v>2.5727107141275331E-2</v>
      </c>
      <c r="K5" s="94">
        <f t="shared" si="3"/>
        <v>6.8138528853666003E-2</v>
      </c>
      <c r="L5" s="94">
        <f t="shared" si="3"/>
        <v>1.6052952220291631E-2</v>
      </c>
      <c r="M5" s="94">
        <f t="shared" si="3"/>
        <v>3.0022459375398294E-2</v>
      </c>
      <c r="N5" s="94">
        <f t="shared" si="3"/>
        <v>6.9409067562801116E-3</v>
      </c>
      <c r="O5" s="94">
        <f t="shared" si="3"/>
        <v>2.7936512833426949E-2</v>
      </c>
      <c r="P5" s="94">
        <f t="shared" si="3"/>
        <v>1.7351409898693059E-2</v>
      </c>
    </row>
    <row r="6" spans="2:16" s="25" customFormat="1" x14ac:dyDescent="0.25">
      <c r="B6" s="92" t="str">
        <f t="shared" si="1"/>
        <v>Noreste</v>
      </c>
      <c r="C6" s="25">
        <v>4</v>
      </c>
      <c r="D6" s="93">
        <f t="shared" si="2"/>
        <v>0.51252212732872515</v>
      </c>
      <c r="E6" s="94">
        <f t="shared" si="3"/>
        <v>0.17980269026425105</v>
      </c>
      <c r="F6" s="94">
        <f t="shared" si="3"/>
        <v>2.2812479105183667E-2</v>
      </c>
      <c r="G6" s="94">
        <f t="shared" si="3"/>
        <v>5.8165837671397373E-2</v>
      </c>
      <c r="H6" s="94">
        <f t="shared" si="3"/>
        <v>4.2614953918982658E-2</v>
      </c>
      <c r="I6" s="94">
        <f t="shared" si="3"/>
        <v>4.7397979775555987E-2</v>
      </c>
      <c r="J6" s="94">
        <f t="shared" si="3"/>
        <v>3.1553908034878252E-2</v>
      </c>
      <c r="K6" s="94">
        <f t="shared" si="3"/>
        <v>3.7372191890608517E-2</v>
      </c>
      <c r="L6" s="94">
        <f t="shared" si="3"/>
        <v>1.2933183846197613E-2</v>
      </c>
      <c r="M6" s="94">
        <f t="shared" si="3"/>
        <v>3.0539834342669641E-2</v>
      </c>
      <c r="N6" s="94">
        <f t="shared" si="3"/>
        <v>7.7344035123810906E-3</v>
      </c>
      <c r="O6" s="94">
        <f t="shared" si="3"/>
        <v>2.6722305405877229E-2</v>
      </c>
      <c r="P6" s="94">
        <f t="shared" si="3"/>
        <v>1.4872359560742074E-2</v>
      </c>
    </row>
    <row r="7" spans="2:16" s="25" customFormat="1" x14ac:dyDescent="0.25">
      <c r="B7" s="92" t="str">
        <f t="shared" si="1"/>
        <v>Noreste</v>
      </c>
      <c r="C7" s="25">
        <v>5</v>
      </c>
      <c r="D7" s="93">
        <f t="shared" si="2"/>
        <v>0.38453473577723479</v>
      </c>
      <c r="E7" s="94">
        <f t="shared" si="3"/>
        <v>0.12878393397582255</v>
      </c>
      <c r="F7" s="94">
        <f t="shared" si="3"/>
        <v>1.1258121153440435E-2</v>
      </c>
      <c r="G7" s="94">
        <f t="shared" si="3"/>
        <v>3.4355929844695501E-2</v>
      </c>
      <c r="H7" s="94">
        <f t="shared" si="3"/>
        <v>3.017749743683848E-2</v>
      </c>
      <c r="I7" s="94">
        <f t="shared" si="3"/>
        <v>3.2379119752945308E-2</v>
      </c>
      <c r="J7" s="94">
        <f t="shared" si="3"/>
        <v>1.865415463753773E-2</v>
      </c>
      <c r="K7" s="94">
        <f t="shared" si="3"/>
        <v>5.0910030023634749E-2</v>
      </c>
      <c r="L7" s="94">
        <f t="shared" si="3"/>
        <v>1.0823595981536248E-2</v>
      </c>
      <c r="M7" s="94">
        <f t="shared" si="3"/>
        <v>2.7512733195096901E-2</v>
      </c>
      <c r="N7" s="94">
        <f t="shared" si="3"/>
        <v>6.9703456936294822E-3</v>
      </c>
      <c r="O7" s="94">
        <f t="shared" si="3"/>
        <v>2.0880205263038631E-2</v>
      </c>
      <c r="P7" s="94">
        <f t="shared" si="3"/>
        <v>1.1829068819018813E-2</v>
      </c>
    </row>
    <row r="8" spans="2:16" s="25" customFormat="1" x14ac:dyDescent="0.25">
      <c r="B8" s="92" t="str">
        <f t="shared" si="1"/>
        <v>Noreste</v>
      </c>
      <c r="C8" s="25">
        <v>6</v>
      </c>
      <c r="D8" s="93">
        <f t="shared" si="2"/>
        <v>0.33899556026770777</v>
      </c>
      <c r="E8" s="94">
        <f t="shared" si="3"/>
        <v>0.11622065947600785</v>
      </c>
      <c r="F8" s="94">
        <f t="shared" si="3"/>
        <v>1.4956496292327461E-2</v>
      </c>
      <c r="G8" s="94">
        <f t="shared" si="3"/>
        <v>4.8133794691412747E-2</v>
      </c>
      <c r="H8" s="94">
        <f t="shared" si="3"/>
        <v>2.7397521729408882E-2</v>
      </c>
      <c r="I8" s="94">
        <f t="shared" si="3"/>
        <v>2.0918485682914441E-2</v>
      </c>
      <c r="J8" s="94">
        <f t="shared" si="3"/>
        <v>1.8729570943168683E-2</v>
      </c>
      <c r="K8" s="94">
        <f t="shared" si="3"/>
        <v>2.9217327112705496E-2</v>
      </c>
      <c r="L8" s="94">
        <f t="shared" si="3"/>
        <v>1.1121883681429605E-2</v>
      </c>
      <c r="M8" s="94">
        <f t="shared" si="3"/>
        <v>2.1774652222324536E-2</v>
      </c>
      <c r="N8" s="94">
        <f t="shared" si="3"/>
        <v>2.9121069068788353E-3</v>
      </c>
      <c r="O8" s="94">
        <f t="shared" si="3"/>
        <v>1.6664022743141556E-2</v>
      </c>
      <c r="P8" s="94">
        <f t="shared" si="3"/>
        <v>1.0949038785987745E-2</v>
      </c>
    </row>
    <row r="9" spans="2:16" s="25" customFormat="1" x14ac:dyDescent="0.25">
      <c r="B9" s="92" t="str">
        <f t="shared" si="1"/>
        <v>Noreste</v>
      </c>
      <c r="C9" s="25">
        <v>7</v>
      </c>
      <c r="D9" s="93">
        <f t="shared" si="2"/>
        <v>0.36121752867229406</v>
      </c>
      <c r="E9" s="94">
        <f t="shared" si="3"/>
        <v>0.10696389620306426</v>
      </c>
      <c r="F9" s="94">
        <f t="shared" si="3"/>
        <v>1.1001557255478888E-2</v>
      </c>
      <c r="G9" s="94">
        <f t="shared" si="3"/>
        <v>3.487740508934635E-2</v>
      </c>
      <c r="H9" s="94">
        <f t="shared" si="3"/>
        <v>2.9805155571848395E-2</v>
      </c>
      <c r="I9" s="94">
        <f t="shared" si="3"/>
        <v>3.0648543254842033E-2</v>
      </c>
      <c r="J9" s="94">
        <f t="shared" si="3"/>
        <v>2.4767400371982568E-2</v>
      </c>
      <c r="K9" s="94">
        <f t="shared" si="3"/>
        <v>4.7905644549939487E-2</v>
      </c>
      <c r="L9" s="94">
        <f t="shared" si="3"/>
        <v>1.1770255817763519E-2</v>
      </c>
      <c r="M9" s="94">
        <f t="shared" si="3"/>
        <v>2.6082489484944571E-2</v>
      </c>
      <c r="N9" s="94">
        <f t="shared" si="3"/>
        <v>4.9600094259249243E-3</v>
      </c>
      <c r="O9" s="94">
        <f t="shared" si="3"/>
        <v>1.8847337740053989E-2</v>
      </c>
      <c r="P9" s="94">
        <f t="shared" si="3"/>
        <v>1.3587833907105074E-2</v>
      </c>
    </row>
    <row r="10" spans="2:16" s="25" customFormat="1" x14ac:dyDescent="0.25">
      <c r="B10" s="92" t="str">
        <f t="shared" si="1"/>
        <v>Noreste</v>
      </c>
      <c r="C10" s="25">
        <v>8</v>
      </c>
      <c r="D10" s="93">
        <f t="shared" si="2"/>
        <v>0.35146397122471706</v>
      </c>
      <c r="E10" s="94">
        <f t="shared" si="3"/>
        <v>9.463086683784086E-2</v>
      </c>
      <c r="F10" s="94">
        <f t="shared" si="3"/>
        <v>1.7096400138564019E-2</v>
      </c>
      <c r="G10" s="94">
        <f t="shared" si="3"/>
        <v>4.4833997119870558E-2</v>
      </c>
      <c r="H10" s="94">
        <f t="shared" si="3"/>
        <v>3.0302436852818533E-2</v>
      </c>
      <c r="I10" s="94">
        <f t="shared" si="3"/>
        <v>2.981117184910604E-2</v>
      </c>
      <c r="J10" s="94">
        <f t="shared" si="3"/>
        <v>2.1728671737278042E-2</v>
      </c>
      <c r="K10" s="94">
        <f t="shared" si="3"/>
        <v>3.8668747419273362E-2</v>
      </c>
      <c r="L10" s="94">
        <f t="shared" si="3"/>
        <v>1.141041745041472E-2</v>
      </c>
      <c r="M10" s="94">
        <f t="shared" si="3"/>
        <v>2.3435743186017179E-2</v>
      </c>
      <c r="N10" s="94">
        <f t="shared" si="3"/>
        <v>7.2267172983376511E-3</v>
      </c>
      <c r="O10" s="94">
        <f t="shared" si="3"/>
        <v>1.8919849215714553E-2</v>
      </c>
      <c r="P10" s="94">
        <f t="shared" si="3"/>
        <v>1.3398952119481633E-2</v>
      </c>
    </row>
    <row r="11" spans="2:16" s="25" customFormat="1" x14ac:dyDescent="0.25">
      <c r="B11" s="92" t="str">
        <f t="shared" si="1"/>
        <v>Noreste</v>
      </c>
      <c r="C11" s="25">
        <v>9</v>
      </c>
      <c r="D11" s="93">
        <f t="shared" si="2"/>
        <v>0.23704337086886337</v>
      </c>
      <c r="E11" s="94">
        <f t="shared" si="3"/>
        <v>5.955926609865312E-2</v>
      </c>
      <c r="F11" s="94">
        <f t="shared" si="3"/>
        <v>1.177517881213319E-2</v>
      </c>
      <c r="G11" s="94">
        <f t="shared" si="3"/>
        <v>2.3904099292766941E-2</v>
      </c>
      <c r="H11" s="94">
        <f t="shared" si="3"/>
        <v>2.448222938220853E-2</v>
      </c>
      <c r="I11" s="94">
        <f t="shared" si="3"/>
        <v>2.1573226036935712E-2</v>
      </c>
      <c r="J11" s="94">
        <f t="shared" si="3"/>
        <v>1.28834360512131E-2</v>
      </c>
      <c r="K11" s="94">
        <f t="shared" si="3"/>
        <v>2.8143384969358153E-2</v>
      </c>
      <c r="L11" s="94">
        <f t="shared" si="3"/>
        <v>7.9609854311904951E-3</v>
      </c>
      <c r="M11" s="94">
        <f t="shared" si="3"/>
        <v>1.5725838358810421E-2</v>
      </c>
      <c r="N11" s="94">
        <f t="shared" si="3"/>
        <v>6.867038502440281E-3</v>
      </c>
      <c r="O11" s="94">
        <f t="shared" si="3"/>
        <v>1.5411954361888153E-2</v>
      </c>
      <c r="P11" s="94">
        <f t="shared" si="3"/>
        <v>8.7567335712653016E-3</v>
      </c>
    </row>
    <row r="12" spans="2:16" s="25" customFormat="1" x14ac:dyDescent="0.25">
      <c r="B12" s="92" t="str">
        <f t="shared" si="1"/>
        <v>Noreste</v>
      </c>
      <c r="C12" s="25">
        <v>10</v>
      </c>
      <c r="D12" s="93">
        <f t="shared" si="2"/>
        <v>0.1930932857744509</v>
      </c>
      <c r="E12" s="94">
        <f t="shared" si="3"/>
        <v>3.9975029764426129E-2</v>
      </c>
      <c r="F12" s="94">
        <f t="shared" si="3"/>
        <v>4.9179425517356171E-3</v>
      </c>
      <c r="G12" s="94">
        <f t="shared" si="3"/>
        <v>3.1843722853590044E-2</v>
      </c>
      <c r="H12" s="94">
        <f t="shared" si="3"/>
        <v>1.4188436112327991E-2</v>
      </c>
      <c r="I12" s="94">
        <f t="shared" si="3"/>
        <v>2.0366843503248255E-2</v>
      </c>
      <c r="J12" s="94">
        <f t="shared" si="3"/>
        <v>9.8522490470716647E-3</v>
      </c>
      <c r="K12" s="94">
        <f t="shared" si="3"/>
        <v>2.9269913473907994E-2</v>
      </c>
      <c r="L12" s="94">
        <f t="shared" si="3"/>
        <v>4.6239398375543111E-3</v>
      </c>
      <c r="M12" s="94">
        <f t="shared" si="3"/>
        <v>1.3252291648033876E-2</v>
      </c>
      <c r="N12" s="94">
        <f t="shared" si="3"/>
        <v>1.0229579211462245E-3</v>
      </c>
      <c r="O12" s="94">
        <f t="shared" si="3"/>
        <v>1.6721589105498036E-2</v>
      </c>
      <c r="P12" s="94">
        <f t="shared" si="3"/>
        <v>7.0583699559107274E-3</v>
      </c>
    </row>
    <row r="13" spans="2:16" s="25" customFormat="1" x14ac:dyDescent="0.25">
      <c r="D13" s="95">
        <f>+SUM(D3:D12)/100</f>
        <v>4.3738693999999995E-2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73</v>
      </c>
      <c r="D14" s="94">
        <f>+SUM(D18:D27)</f>
        <v>4.3738694000000002</v>
      </c>
      <c r="E14" s="94">
        <f>+SUM(E18:E27)</f>
        <v>1.3254398000000001</v>
      </c>
      <c r="F14" s="94">
        <f t="shared" ref="F14:P14" si="4">+SUM(F18:F27)</f>
        <v>8.507640000000001E-2</v>
      </c>
      <c r="G14" s="94">
        <f t="shared" si="4"/>
        <v>0.3113437</v>
      </c>
      <c r="H14" s="94">
        <f t="shared" si="4"/>
        <v>0.60161430000000005</v>
      </c>
      <c r="I14" s="94">
        <f t="shared" si="4"/>
        <v>0.25414710000000001</v>
      </c>
      <c r="J14" s="94">
        <f t="shared" si="4"/>
        <v>0.1677834</v>
      </c>
      <c r="K14" s="94">
        <f t="shared" si="4"/>
        <v>0.63517319999999999</v>
      </c>
      <c r="L14" s="94">
        <f t="shared" si="4"/>
        <v>0.25670320000000002</v>
      </c>
      <c r="M14" s="94">
        <f t="shared" si="4"/>
        <v>0.31910130000000003</v>
      </c>
      <c r="N14" s="94">
        <f t="shared" si="4"/>
        <v>6.5871899999999997E-2</v>
      </c>
      <c r="O14" s="94">
        <f t="shared" si="4"/>
        <v>0.19557150000000004</v>
      </c>
      <c r="P14" s="94">
        <f t="shared" si="4"/>
        <v>0.1560434</v>
      </c>
    </row>
    <row r="15" spans="2:16" s="25" customFormat="1" x14ac:dyDescent="0.25">
      <c r="E15" s="94">
        <f>+E14/$D$14*100</f>
        <v>30.303597999519599</v>
      </c>
      <c r="F15" s="94">
        <f t="shared" ref="F15:P15" si="5">+F14/$D$14*100</f>
        <v>1.9451060884442504</v>
      </c>
      <c r="G15" s="94">
        <f t="shared" si="5"/>
        <v>7.1182669514549284</v>
      </c>
      <c r="H15" s="94">
        <f t="shared" si="5"/>
        <v>13.754738538832459</v>
      </c>
      <c r="I15" s="94">
        <f t="shared" si="5"/>
        <v>5.8105781576377202</v>
      </c>
      <c r="J15" s="94">
        <f t="shared" si="5"/>
        <v>3.8360404633938083</v>
      </c>
      <c r="K15" s="94">
        <f t="shared" si="5"/>
        <v>14.521997387484866</v>
      </c>
      <c r="L15" s="94">
        <f t="shared" si="5"/>
        <v>5.8690184027899877</v>
      </c>
      <c r="M15" s="94">
        <f t="shared" si="5"/>
        <v>7.2956293573831905</v>
      </c>
      <c r="N15" s="94">
        <f t="shared" si="5"/>
        <v>1.5060326218245106</v>
      </c>
      <c r="O15" s="94">
        <f t="shared" si="5"/>
        <v>4.4713612162265299</v>
      </c>
      <c r="P15" s="94">
        <f t="shared" si="5"/>
        <v>3.5676282423979098</v>
      </c>
    </row>
    <row r="16" spans="2:16" s="25" customFormat="1" x14ac:dyDescent="0.25">
      <c r="B16" s="223" t="s">
        <v>59</v>
      </c>
      <c r="C16" s="223"/>
      <c r="D16" s="223"/>
      <c r="E16" s="92">
        <f>+NEA!C$3*100</f>
        <v>35.31</v>
      </c>
      <c r="F16" s="92">
        <f>+NEA!D$3*100</f>
        <v>3.64</v>
      </c>
      <c r="G16" s="92">
        <f>+NEA!E$3*100</f>
        <v>11.600000000000001</v>
      </c>
      <c r="H16" s="92">
        <f>+NEA!F$3*100</f>
        <v>8.1100000000000012</v>
      </c>
      <c r="I16" s="92">
        <f>+NEA!G$3*100</f>
        <v>7.7800000000000011</v>
      </c>
      <c r="J16" s="92">
        <f>+NEA!H$3*100</f>
        <v>5.26</v>
      </c>
      <c r="K16" s="92">
        <f>+NEA!I$3*100</f>
        <v>9.629999999999999</v>
      </c>
      <c r="L16" s="92">
        <f>+NEA!J$3*100</f>
        <v>2.82</v>
      </c>
      <c r="M16" s="92">
        <f>+NEA!K$3*100</f>
        <v>6.24</v>
      </c>
      <c r="N16" s="92">
        <f>+NEA!L$3*100</f>
        <v>1.3599999999999997</v>
      </c>
      <c r="O16" s="92">
        <f>+NEA!M$3*100</f>
        <v>4.9499999999999993</v>
      </c>
      <c r="P16" s="92">
        <f>+NEA!N$3*100</f>
        <v>3.3000000000000003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75</v>
      </c>
      <c r="C18" s="25">
        <v>1</v>
      </c>
      <c r="D18" s="94">
        <v>0.75276829999999995</v>
      </c>
      <c r="E18" s="94">
        <v>0.2969659</v>
      </c>
      <c r="F18" s="94">
        <v>1.38087E-2</v>
      </c>
      <c r="G18" s="94">
        <v>5.6713899999999998E-2</v>
      </c>
      <c r="H18" s="94">
        <v>0.1020752</v>
      </c>
      <c r="I18" s="94">
        <v>3.85326E-2</v>
      </c>
      <c r="J18" s="94">
        <v>2.5148199999999999E-2</v>
      </c>
      <c r="K18" s="94">
        <v>7.4551300000000001E-2</v>
      </c>
      <c r="L18" s="94">
        <v>3.9951E-2</v>
      </c>
      <c r="M18" s="94">
        <v>4.9495699999999997E-2</v>
      </c>
      <c r="N18" s="94">
        <v>5.4517999999999997E-3</v>
      </c>
      <c r="O18" s="94">
        <v>2.4538000000000001E-2</v>
      </c>
      <c r="P18" s="94">
        <v>2.5536E-2</v>
      </c>
    </row>
    <row r="19" spans="1:49" s="25" customFormat="1" hidden="1" x14ac:dyDescent="0.25">
      <c r="B19" s="92" t="s">
        <v>75</v>
      </c>
      <c r="C19" s="25">
        <v>2</v>
      </c>
      <c r="D19" s="94">
        <v>0.64656100000000005</v>
      </c>
      <c r="E19" s="94">
        <v>0.23149459999999999</v>
      </c>
      <c r="F19" s="94">
        <v>1.3846499999999999E-2</v>
      </c>
      <c r="G19" s="94">
        <v>4.8712600000000002E-2</v>
      </c>
      <c r="H19" s="94">
        <v>8.8104299999999997E-2</v>
      </c>
      <c r="I19" s="94">
        <v>3.16648E-2</v>
      </c>
      <c r="J19" s="94">
        <v>2.3107900000000001E-2</v>
      </c>
      <c r="K19" s="94">
        <v>6.3547699999999999E-2</v>
      </c>
      <c r="L19" s="94">
        <v>3.6316899999999999E-2</v>
      </c>
      <c r="M19" s="94">
        <v>4.9396799999999998E-2</v>
      </c>
      <c r="N19" s="94">
        <v>1.09929E-2</v>
      </c>
      <c r="O19" s="94">
        <v>2.4604299999999999E-2</v>
      </c>
      <c r="P19" s="94">
        <v>2.47718E-2</v>
      </c>
    </row>
    <row r="20" spans="1:49" s="25" customFormat="1" hidden="1" x14ac:dyDescent="0.25">
      <c r="B20" s="92" t="s">
        <v>75</v>
      </c>
      <c r="C20" s="25">
        <v>3</v>
      </c>
      <c r="D20" s="94">
        <v>0.56569000000000003</v>
      </c>
      <c r="E20" s="94">
        <v>0.17396929999999999</v>
      </c>
      <c r="F20" s="94">
        <v>7.2876E-3</v>
      </c>
      <c r="G20" s="94">
        <v>3.6481100000000002E-2</v>
      </c>
      <c r="H20" s="94">
        <v>7.3980299999999999E-2</v>
      </c>
      <c r="I20" s="94">
        <v>3.2265700000000001E-2</v>
      </c>
      <c r="J20" s="94">
        <v>1.8762399999999999E-2</v>
      </c>
      <c r="K20" s="94">
        <v>0.1027526</v>
      </c>
      <c r="L20" s="94">
        <v>3.3409599999999998E-2</v>
      </c>
      <c r="M20" s="94">
        <v>3.5101399999999998E-2</v>
      </c>
      <c r="N20" s="94">
        <v>7.6861999999999998E-3</v>
      </c>
      <c r="O20" s="94">
        <v>2.5235199999999999E-2</v>
      </c>
      <c r="P20" s="94">
        <v>1.87586E-2</v>
      </c>
    </row>
    <row r="21" spans="1:49" s="25" customFormat="1" hidden="1" x14ac:dyDescent="0.25">
      <c r="B21" s="92" t="s">
        <v>75</v>
      </c>
      <c r="C21" s="25">
        <v>4</v>
      </c>
      <c r="D21" s="94">
        <v>0.50064240000000004</v>
      </c>
      <c r="E21" s="94">
        <v>0.15430949999999999</v>
      </c>
      <c r="F21" s="94">
        <v>1.2190299999999999E-2</v>
      </c>
      <c r="G21" s="94">
        <v>3.5693099999999998E-2</v>
      </c>
      <c r="H21" s="94">
        <v>7.2275900000000004E-2</v>
      </c>
      <c r="I21" s="94">
        <v>3.5399699999999999E-2</v>
      </c>
      <c r="J21" s="94">
        <v>2.3011799999999999E-2</v>
      </c>
      <c r="K21" s="94">
        <v>5.63571E-2</v>
      </c>
      <c r="L21" s="94">
        <v>2.6916699999999998E-2</v>
      </c>
      <c r="M21" s="94">
        <v>3.5706300000000003E-2</v>
      </c>
      <c r="N21" s="94">
        <v>8.5649000000000003E-3</v>
      </c>
      <c r="O21" s="94">
        <v>2.4138400000000001E-2</v>
      </c>
      <c r="P21" s="94">
        <v>1.6078499999999999E-2</v>
      </c>
    </row>
    <row r="22" spans="1:49" s="25" customFormat="1" hidden="1" x14ac:dyDescent="0.25">
      <c r="B22" s="92" t="s">
        <v>75</v>
      </c>
      <c r="C22" s="25">
        <v>5</v>
      </c>
      <c r="D22" s="94">
        <v>0.39742509999999998</v>
      </c>
      <c r="E22" s="94">
        <v>0.11052439999999999</v>
      </c>
      <c r="F22" s="94">
        <v>6.0159999999999996E-3</v>
      </c>
      <c r="G22" s="94">
        <v>2.1082300000000002E-2</v>
      </c>
      <c r="H22" s="94">
        <v>5.1181699999999997E-2</v>
      </c>
      <c r="I22" s="94">
        <v>2.4182700000000001E-2</v>
      </c>
      <c r="J22" s="94">
        <v>1.36042E-2</v>
      </c>
      <c r="K22" s="94">
        <v>7.6772099999999996E-2</v>
      </c>
      <c r="L22" s="94">
        <v>2.25262E-2</v>
      </c>
      <c r="M22" s="94">
        <v>3.2167099999999997E-2</v>
      </c>
      <c r="N22" s="94">
        <v>7.7187999999999996E-3</v>
      </c>
      <c r="O22" s="94">
        <v>1.8861200000000002E-2</v>
      </c>
      <c r="P22" s="94">
        <v>1.27884E-2</v>
      </c>
    </row>
    <row r="23" spans="1:49" s="25" customFormat="1" hidden="1" x14ac:dyDescent="0.25">
      <c r="B23" s="92" t="s">
        <v>75</v>
      </c>
      <c r="C23" s="25">
        <v>6</v>
      </c>
      <c r="D23" s="94">
        <v>0.3358003</v>
      </c>
      <c r="E23" s="94">
        <v>9.9742399999999995E-2</v>
      </c>
      <c r="F23" s="94">
        <v>7.9923000000000008E-3</v>
      </c>
      <c r="G23" s="94">
        <v>2.9537000000000001E-2</v>
      </c>
      <c r="H23" s="94">
        <v>4.6466800000000003E-2</v>
      </c>
      <c r="I23" s="94">
        <v>1.56232E-2</v>
      </c>
      <c r="J23" s="94">
        <v>1.36592E-2</v>
      </c>
      <c r="K23" s="94">
        <v>4.4059599999999997E-2</v>
      </c>
      <c r="L23" s="94">
        <v>2.3147000000000001E-2</v>
      </c>
      <c r="M23" s="94">
        <v>2.54583E-2</v>
      </c>
      <c r="N23" s="94">
        <v>3.2247999999999999E-3</v>
      </c>
      <c r="O23" s="94">
        <v>1.50527E-2</v>
      </c>
      <c r="P23" s="94">
        <v>1.1837E-2</v>
      </c>
    </row>
    <row r="24" spans="1:49" s="25" customFormat="1" hidden="1" x14ac:dyDescent="0.25">
      <c r="B24" s="92" t="s">
        <v>75</v>
      </c>
      <c r="C24" s="25">
        <v>7</v>
      </c>
      <c r="D24" s="94">
        <v>0.37502249999999998</v>
      </c>
      <c r="E24" s="94">
        <v>9.1798099999999994E-2</v>
      </c>
      <c r="F24" s="94">
        <v>5.8789000000000003E-3</v>
      </c>
      <c r="G24" s="94">
        <v>2.1402299999999999E-2</v>
      </c>
      <c r="H24" s="94">
        <v>5.0550200000000003E-2</v>
      </c>
      <c r="I24" s="94">
        <v>2.2890199999999999E-2</v>
      </c>
      <c r="J24" s="94">
        <v>1.8062499999999999E-2</v>
      </c>
      <c r="K24" s="94">
        <v>7.22415E-2</v>
      </c>
      <c r="L24" s="94">
        <v>2.4496400000000002E-2</v>
      </c>
      <c r="M24" s="94">
        <v>3.0494899999999998E-2</v>
      </c>
      <c r="N24" s="94">
        <v>5.4926000000000003E-3</v>
      </c>
      <c r="O24" s="94">
        <v>1.7024899999999999E-2</v>
      </c>
      <c r="P24" s="94">
        <v>1.4689799999999999E-2</v>
      </c>
    </row>
    <row r="25" spans="1:49" s="25" customFormat="1" hidden="1" x14ac:dyDescent="0.25">
      <c r="B25" s="92" t="s">
        <v>75</v>
      </c>
      <c r="C25" s="25">
        <v>8</v>
      </c>
      <c r="D25" s="94">
        <v>0.35640529999999998</v>
      </c>
      <c r="E25" s="94">
        <v>8.12137E-2</v>
      </c>
      <c r="F25" s="94">
        <v>9.1357999999999995E-3</v>
      </c>
      <c r="G25" s="94">
        <v>2.7512100000000001E-2</v>
      </c>
      <c r="H25" s="94">
        <v>5.1393599999999998E-2</v>
      </c>
      <c r="I25" s="94">
        <v>2.2264800000000001E-2</v>
      </c>
      <c r="J25" s="94">
        <v>1.58464E-2</v>
      </c>
      <c r="K25" s="94">
        <v>5.8312299999999997E-2</v>
      </c>
      <c r="L25" s="94">
        <v>2.3747500000000001E-2</v>
      </c>
      <c r="M25" s="94">
        <v>2.7400399999999998E-2</v>
      </c>
      <c r="N25" s="94">
        <v>8.0026999999999997E-3</v>
      </c>
      <c r="O25" s="94">
        <v>1.7090399999999999E-2</v>
      </c>
      <c r="P25" s="94">
        <v>1.44856E-2</v>
      </c>
    </row>
    <row r="26" spans="1:49" s="25" customFormat="1" hidden="1" x14ac:dyDescent="0.25">
      <c r="B26" s="92" t="s">
        <v>75</v>
      </c>
      <c r="C26" s="25">
        <v>9</v>
      </c>
      <c r="D26" s="94">
        <v>0.24749360000000001</v>
      </c>
      <c r="E26" s="94">
        <v>5.1114699999999999E-2</v>
      </c>
      <c r="F26" s="94">
        <v>6.2922999999999998E-3</v>
      </c>
      <c r="G26" s="94">
        <v>1.46686E-2</v>
      </c>
      <c r="H26" s="94">
        <v>4.1522400000000001E-2</v>
      </c>
      <c r="I26" s="94">
        <v>1.61122E-2</v>
      </c>
      <c r="J26" s="94">
        <v>9.3956999999999999E-3</v>
      </c>
      <c r="K26" s="94">
        <v>4.2440100000000001E-2</v>
      </c>
      <c r="L26" s="94">
        <v>1.65685E-2</v>
      </c>
      <c r="M26" s="94">
        <v>1.8386199999999998E-2</v>
      </c>
      <c r="N26" s="94">
        <v>7.6043999999999999E-3</v>
      </c>
      <c r="O26" s="94">
        <v>1.39217E-2</v>
      </c>
      <c r="P26" s="94">
        <v>9.4669000000000003E-3</v>
      </c>
    </row>
    <row r="27" spans="1:49" s="25" customFormat="1" hidden="1" x14ac:dyDescent="0.25">
      <c r="B27" s="92" t="s">
        <v>75</v>
      </c>
      <c r="C27" s="25">
        <v>10</v>
      </c>
      <c r="D27" s="94">
        <v>0.19606090000000001</v>
      </c>
      <c r="E27" s="94">
        <v>3.4307200000000003E-2</v>
      </c>
      <c r="F27" s="94">
        <v>2.6280000000000001E-3</v>
      </c>
      <c r="G27" s="94">
        <v>1.9540700000000001E-2</v>
      </c>
      <c r="H27" s="94">
        <v>2.4063899999999999E-2</v>
      </c>
      <c r="I27" s="94">
        <v>1.5211199999999999E-2</v>
      </c>
      <c r="J27" s="94">
        <v>7.1850999999999998E-3</v>
      </c>
      <c r="K27" s="94">
        <v>4.4138900000000002E-2</v>
      </c>
      <c r="L27" s="94">
        <v>9.6234000000000007E-3</v>
      </c>
      <c r="M27" s="94">
        <v>1.54942E-2</v>
      </c>
      <c r="N27" s="94">
        <v>1.1328E-3</v>
      </c>
      <c r="O27" s="94">
        <v>1.51047E-2</v>
      </c>
      <c r="P27" s="94">
        <v>7.6308000000000001E-3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197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9" s="107" customFormat="1" x14ac:dyDescent="0.25">
      <c r="E30" s="108" cm="1">
        <f t="array" ref="E30:N30">+TRANSPOSE(D3:D12)</f>
        <v>0.77722650389035897</v>
      </c>
      <c r="F30" s="108">
        <v>0.66298262827171039</v>
      </c>
      <c r="G30" s="108">
        <v>0.55478968792393768</v>
      </c>
      <c r="H30" s="108">
        <v>0.51252212732872515</v>
      </c>
      <c r="I30" s="108">
        <v>0.38453473577723479</v>
      </c>
      <c r="J30" s="108">
        <v>0.33899556026770777</v>
      </c>
      <c r="K30" s="108">
        <v>0.36121752867229406</v>
      </c>
      <c r="L30" s="108">
        <v>0.35146397122471706</v>
      </c>
      <c r="M30" s="108">
        <v>0.23704337086886337</v>
      </c>
      <c r="N30" s="108">
        <v>0.1930932857744509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74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NEA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+NEA!A5</f>
        <v>42705</v>
      </c>
      <c r="E32" s="19" cm="1">
        <f t="array" ref="E32">+SUMPRODUCT($E$3:$P$3/100,NEA!$C5:$N5)/D$3*100</f>
        <v>100</v>
      </c>
      <c r="F32" s="19" cm="1">
        <f t="array" ref="F32">+SUMPRODUCT($E$4:$P$4/100,NEA!$C5:$N5)/D$4*100</f>
        <v>100</v>
      </c>
      <c r="G32" s="19" cm="1">
        <f t="array" ref="G32">+SUMPRODUCT($E$5:$P$5/100,NEA!$C5:$N5)/D$5*100</f>
        <v>100</v>
      </c>
      <c r="H32" s="19" cm="1">
        <f t="array" ref="H32">+SUMPRODUCT($E$6:$P$6/100,NEA!$C5:$N5)/D$6*100</f>
        <v>100</v>
      </c>
      <c r="I32" s="19" cm="1">
        <f t="array" ref="I32">+SUMPRODUCT($E$7:$P$7/100,NEA!$C5:$N5)/D$7*100</f>
        <v>100</v>
      </c>
      <c r="J32" s="19" cm="1">
        <f t="array" ref="J32">+SUMPRODUCT($E$8:$P$8/100,NEA!$C5:$N5)/D$8*100</f>
        <v>100</v>
      </c>
      <c r="K32" s="19" cm="1">
        <f t="array" ref="K32">+SUMPRODUCT($E$9:$P$9/100,NEA!$C5:$N5)/D$9*100</f>
        <v>100</v>
      </c>
      <c r="L32" s="19" cm="1">
        <f t="array" ref="L32">+SUMPRODUCT($E$10:$P$10/100,NEA!$C5:$N5)/D$10*100</f>
        <v>100</v>
      </c>
      <c r="M32" s="19" cm="1">
        <f t="array" ref="M32">+SUMPRODUCT($E$11:$P$11/100,NEA!$C5:$N5)/D$11*100</f>
        <v>100</v>
      </c>
      <c r="N32" s="19" cm="1">
        <f t="array" ref="N32">+SUMPRODUCT($E$12:$P$12/100,NEA!$C5:$N5)/D$12*100</f>
        <v>100</v>
      </c>
      <c r="O32" s="19" cm="1">
        <f t="array" ref="O32">+SUMPRODUCT(_xlfn.ANCHORARRAY($E$30)/100,$E32:$N32)/$D$14*100</f>
        <v>99.999999999999972</v>
      </c>
      <c r="AT32" s="19">
        <f>+E32</f>
        <v>100</v>
      </c>
      <c r="AU32" s="19">
        <f>+N32</f>
        <v>100</v>
      </c>
    </row>
    <row r="33" spans="4:49" x14ac:dyDescent="0.25">
      <c r="D33" s="38">
        <f>+NEA!A6</f>
        <v>42736</v>
      </c>
      <c r="E33" s="19" cm="1">
        <f t="array" ref="E33">+SUMPRODUCT($E$3:$P$3/100,NEA!$C6:$N6)/D$3*100</f>
        <v>101.65825619011098</v>
      </c>
      <c r="F33" s="19" cm="1">
        <f t="array" ref="F33">+SUMPRODUCT($E$4:$P$4/100,NEA!$C6:$N6)/D$4*100</f>
        <v>101.69060289950917</v>
      </c>
      <c r="G33" s="19" cm="1">
        <f t="array" ref="G33">+SUMPRODUCT($E$5:$P$5/100,NEA!$C6:$N6)/D$5*100</f>
        <v>101.64197487051172</v>
      </c>
      <c r="H33" s="19" cm="1">
        <f t="array" ref="H33">+SUMPRODUCT($E$6:$P$6/100,NEA!$C6:$N6)/D$6*100</f>
        <v>101.70021489877972</v>
      </c>
      <c r="I33" s="19" cm="1">
        <f t="array" ref="I33">+SUMPRODUCT($E$7:$P$7/100,NEA!$C6:$N6)/D$7*100</f>
        <v>101.69175090746721</v>
      </c>
      <c r="J33" s="19" cm="1">
        <f t="array" ref="J33">+SUMPRODUCT($E$8:$P$8/100,NEA!$C6:$N6)/D$8*100</f>
        <v>101.65632937700855</v>
      </c>
      <c r="K33" s="19" cm="1">
        <f t="array" ref="K33">+SUMPRODUCT($E$9:$P$9/100,NEA!$C6:$N6)/D$9*100</f>
        <v>101.69837688373762</v>
      </c>
      <c r="L33" s="19" cm="1">
        <f t="array" ref="L33">+SUMPRODUCT($E$10:$P$10/100,NEA!$C6:$N6)/D$10*100</f>
        <v>101.65361556324788</v>
      </c>
      <c r="M33" s="19" cm="1">
        <f t="array" ref="M33">+SUMPRODUCT($E$11:$P$11/100,NEA!$C6:$N6)/D$11*100</f>
        <v>101.69316380385132</v>
      </c>
      <c r="N33" s="19" cm="1">
        <f t="array" ref="N33">+SUMPRODUCT($E$12:$P$12/100,NEA!$C6:$N6)/D$12*100</f>
        <v>101.63226204659956</v>
      </c>
      <c r="O33" s="19" cm="1">
        <f t="array" ref="O33">+SUMPRODUCT(_xlfn.ANCHORARRAY($E$30)/100,$E33:$N33)/$D$14*100</f>
        <v>101.67249087999998</v>
      </c>
      <c r="Q33" s="24">
        <f t="shared" ref="Q33:AA33" si="9">+E33/E32-1</f>
        <v>1.6582561901109738E-2</v>
      </c>
      <c r="R33" s="24">
        <f t="shared" si="9"/>
        <v>1.6906028995091749E-2</v>
      </c>
      <c r="S33" s="24">
        <f t="shared" si="9"/>
        <v>1.6419748705117199E-2</v>
      </c>
      <c r="T33" s="24">
        <f t="shared" si="9"/>
        <v>1.7002148987797172E-2</v>
      </c>
      <c r="U33" s="24">
        <f t="shared" si="9"/>
        <v>1.6917509074672044E-2</v>
      </c>
      <c r="V33" s="24">
        <f t="shared" si="9"/>
        <v>1.6563293770085474E-2</v>
      </c>
      <c r="W33" s="24">
        <f t="shared" si="9"/>
        <v>1.6983768837376179E-2</v>
      </c>
      <c r="X33" s="24">
        <f t="shared" si="9"/>
        <v>1.6536155632478788E-2</v>
      </c>
      <c r="Y33" s="24">
        <f t="shared" si="9"/>
        <v>1.6931638038513164E-2</v>
      </c>
      <c r="Z33" s="24">
        <f t="shared" si="9"/>
        <v>1.6322620465995641E-2</v>
      </c>
      <c r="AA33" s="24">
        <f t="shared" si="9"/>
        <v>1.6724908800000104E-2</v>
      </c>
      <c r="AB33" s="24">
        <f>+NEA!Y6</f>
        <v>1.6727000000000158E-2</v>
      </c>
      <c r="AQ33" s="24">
        <f>+Q33-Z33</f>
        <v>2.5994143511409717E-4</v>
      </c>
      <c r="AT33" s="19">
        <f t="shared" ref="AT33:AT96" si="10">+E33</f>
        <v>101.65825619011098</v>
      </c>
      <c r="AU33" s="19">
        <f t="shared" ref="AU33:AU96" si="11">+N33</f>
        <v>101.63226204659956</v>
      </c>
      <c r="AV33" s="53">
        <f>+($AT33/$AT$32)-($AU33/$AU$32)</f>
        <v>2.5994143511409717E-4</v>
      </c>
      <c r="AW33" s="53"/>
    </row>
    <row r="34" spans="4:49" x14ac:dyDescent="0.25">
      <c r="D34" s="38">
        <f>+NEA!A7</f>
        <v>42767</v>
      </c>
      <c r="E34" s="19" cm="1">
        <f t="array" ref="E34">+SUMPRODUCT($E$3:$P$3/100,NEA!$C7:$N7)/D$3*100</f>
        <v>103.369609532987</v>
      </c>
      <c r="F34" s="19" cm="1">
        <f t="array" ref="F34">+SUMPRODUCT($E$4:$P$4/100,NEA!$C7:$N7)/D$4*100</f>
        <v>103.49593930862002</v>
      </c>
      <c r="G34" s="19" cm="1">
        <f t="array" ref="G34">+SUMPRODUCT($E$5:$P$5/100,NEA!$C7:$N7)/D$5*100</f>
        <v>103.38931466195504</v>
      </c>
      <c r="H34" s="19" cm="1">
        <f t="array" ref="H34">+SUMPRODUCT($E$6:$P$6/100,NEA!$C7:$N7)/D$6*100</f>
        <v>103.52539769997769</v>
      </c>
      <c r="I34" s="19" cm="1">
        <f t="array" ref="I34">+SUMPRODUCT($E$7:$P$7/100,NEA!$C7:$N7)/D$7*100</f>
        <v>103.51274022422008</v>
      </c>
      <c r="J34" s="19" cm="1">
        <f t="array" ref="J34">+SUMPRODUCT($E$8:$P$8/100,NEA!$C7:$N7)/D$8*100</f>
        <v>103.43143324953732</v>
      </c>
      <c r="K34" s="19" cm="1">
        <f t="array" ref="K34">+SUMPRODUCT($E$9:$P$9/100,NEA!$C7:$N7)/D$9*100</f>
        <v>103.50925606150381</v>
      </c>
      <c r="L34" s="19" cm="1">
        <f t="array" ref="L34">+SUMPRODUCT($E$10:$P$10/100,NEA!$C7:$N7)/D$10*100</f>
        <v>103.51018044515614</v>
      </c>
      <c r="M34" s="19" cm="1">
        <f t="array" ref="M34">+SUMPRODUCT($E$11:$P$11/100,NEA!$C7:$N7)/D$11*100</f>
        <v>103.67100588231308</v>
      </c>
      <c r="N34" s="19" cm="1">
        <f t="array" ref="N34">+SUMPRODUCT($E$12:$P$12/100,NEA!$C7:$N7)/D$12*100</f>
        <v>103.26866918376561</v>
      </c>
      <c r="O34" s="19" cm="1">
        <f t="array" ref="O34">+SUMPRODUCT(_xlfn.ANCHORARRAY($E$30)/100,$E34:$N34)/$D$14*100</f>
        <v>103.46159437999999</v>
      </c>
      <c r="Q34" s="24">
        <f t="shared" ref="Q34:AA57" si="12">+E34/E33-1</f>
        <v>1.6834376341018809E-2</v>
      </c>
      <c r="R34" s="24">
        <f t="shared" si="12"/>
        <v>1.7753227512033565E-2</v>
      </c>
      <c r="S34" s="24">
        <f t="shared" si="12"/>
        <v>1.7191123978743672E-2</v>
      </c>
      <c r="T34" s="24">
        <f t="shared" si="12"/>
        <v>1.7946695619222908E-2</v>
      </c>
      <c r="U34" s="24">
        <f t="shared" si="12"/>
        <v>1.7906952142163979E-2</v>
      </c>
      <c r="V34" s="24">
        <f t="shared" si="12"/>
        <v>1.7461813577249297E-2</v>
      </c>
      <c r="W34" s="24">
        <f t="shared" si="12"/>
        <v>1.7806372463902598E-2</v>
      </c>
      <c r="X34" s="24">
        <f t="shared" si="12"/>
        <v>1.8263638451237574E-2</v>
      </c>
      <c r="Y34" s="24">
        <f t="shared" si="12"/>
        <v>1.9449115402454087E-2</v>
      </c>
      <c r="Z34" s="24">
        <f t="shared" si="12"/>
        <v>1.6101256670010278E-2</v>
      </c>
      <c r="AA34" s="24">
        <f t="shared" si="12"/>
        <v>1.759673127425998E-2</v>
      </c>
      <c r="AB34" s="24">
        <f>+NEA!Y7</f>
        <v>1.7595677108997565E-2</v>
      </c>
      <c r="AQ34" s="24">
        <f t="shared" ref="AQ34:AQ97" si="13">+Q34-Z34</f>
        <v>7.3311967100853082E-4</v>
      </c>
      <c r="AT34" s="19">
        <f t="shared" si="10"/>
        <v>103.369609532987</v>
      </c>
      <c r="AU34" s="19">
        <f t="shared" si="11"/>
        <v>103.26866918376561</v>
      </c>
      <c r="AV34" s="53">
        <f t="shared" ref="AV34:AV97" si="14">+($AT34/$AT$32)-($AU34/$AU$32)</f>
        <v>1.0094034922139006E-3</v>
      </c>
    </row>
    <row r="35" spans="4:49" x14ac:dyDescent="0.25">
      <c r="D35" s="38">
        <f>+NEA!A8</f>
        <v>42795</v>
      </c>
      <c r="E35" s="19" cm="1">
        <f t="array" ref="E35">+SUMPRODUCT($E$3:$P$3/100,NEA!$C8:$N8)/D$3*100</f>
        <v>105.79399694870359</v>
      </c>
      <c r="F35" s="19" cm="1">
        <f t="array" ref="F35">+SUMPRODUCT($E$4:$P$4/100,NEA!$C8:$N8)/D$4*100</f>
        <v>106.03185476035806</v>
      </c>
      <c r="G35" s="19" cm="1">
        <f t="array" ref="G35">+SUMPRODUCT($E$5:$P$5/100,NEA!$C8:$N8)/D$5*100</f>
        <v>105.86474095017178</v>
      </c>
      <c r="H35" s="19" cm="1">
        <f t="array" ref="H35">+SUMPRODUCT($E$6:$P$6/100,NEA!$C8:$N8)/D$6*100</f>
        <v>106.10354182973585</v>
      </c>
      <c r="I35" s="19" cm="1">
        <f t="array" ref="I35">+SUMPRODUCT($E$7:$P$7/100,NEA!$C8:$N8)/D$7*100</f>
        <v>106.00586308664471</v>
      </c>
      <c r="J35" s="19" cm="1">
        <f t="array" ref="J35">+SUMPRODUCT($E$8:$P$8/100,NEA!$C8:$N8)/D$8*100</f>
        <v>105.94385197171212</v>
      </c>
      <c r="K35" s="19" cm="1">
        <f t="array" ref="K35">+SUMPRODUCT($E$9:$P$9/100,NEA!$C8:$N8)/D$9*100</f>
        <v>106.00591636735948</v>
      </c>
      <c r="L35" s="19" cm="1">
        <f t="array" ref="L35">+SUMPRODUCT($E$10:$P$10/100,NEA!$C8:$N8)/D$10*100</f>
        <v>106.17981262801433</v>
      </c>
      <c r="M35" s="19" cm="1">
        <f t="array" ref="M35">+SUMPRODUCT($E$11:$P$11/100,NEA!$C8:$N8)/D$11*100</f>
        <v>106.54208390187152</v>
      </c>
      <c r="N35" s="19" cm="1">
        <f t="array" ref="N35">+SUMPRODUCT($E$12:$P$12/100,NEA!$C8:$N8)/D$12*100</f>
        <v>105.64408897601261</v>
      </c>
      <c r="O35" s="19" cm="1">
        <f t="array" ref="O35">+SUMPRODUCT(_xlfn.ANCHORARRAY($E$30)/100,$E35:$N35)/$D$14*100</f>
        <v>105.98796581000001</v>
      </c>
      <c r="Q35" s="24">
        <f t="shared" si="12"/>
        <v>2.3453580086736592E-2</v>
      </c>
      <c r="R35" s="24">
        <f t="shared" si="12"/>
        <v>2.4502559894413301E-2</v>
      </c>
      <c r="S35" s="24">
        <f t="shared" si="12"/>
        <v>2.3942767164193635E-2</v>
      </c>
      <c r="T35" s="24">
        <f t="shared" si="12"/>
        <v>2.490349408972814E-2</v>
      </c>
      <c r="U35" s="24">
        <f t="shared" si="12"/>
        <v>2.4085178858411549E-2</v>
      </c>
      <c r="V35" s="24">
        <f t="shared" si="12"/>
        <v>2.429066912486233E-2</v>
      </c>
      <c r="W35" s="24">
        <f t="shared" si="12"/>
        <v>2.412016471620837E-2</v>
      </c>
      <c r="X35" s="24">
        <f t="shared" si="12"/>
        <v>2.5791010810503501E-2</v>
      </c>
      <c r="Y35" s="24">
        <f t="shared" si="12"/>
        <v>2.7694127158539139E-2</v>
      </c>
      <c r="Z35" s="24">
        <f t="shared" si="12"/>
        <v>2.3002327918257182E-2</v>
      </c>
      <c r="AA35" s="24">
        <f t="shared" si="12"/>
        <v>2.4418446720635423E-2</v>
      </c>
      <c r="AB35" s="24">
        <f>+NEA!Y8</f>
        <v>2.4417731392389674E-2</v>
      </c>
      <c r="AQ35" s="24">
        <f t="shared" si="13"/>
        <v>4.5125216847941019E-4</v>
      </c>
      <c r="AT35" s="19">
        <f t="shared" si="10"/>
        <v>105.79399694870359</v>
      </c>
      <c r="AU35" s="19">
        <f t="shared" si="11"/>
        <v>105.64408897601261</v>
      </c>
      <c r="AV35" s="53">
        <f t="shared" si="14"/>
        <v>1.4990797269098799E-3</v>
      </c>
    </row>
    <row r="36" spans="4:49" x14ac:dyDescent="0.25">
      <c r="D36" s="38">
        <f>+NEA!A9</f>
        <v>42826</v>
      </c>
      <c r="E36" s="19" cm="1">
        <f t="array" ref="E36">+SUMPRODUCT($E$3:$P$3/100,NEA!$C9:$N9)/D$3*100</f>
        <v>108.25670696722469</v>
      </c>
      <c r="F36" s="19" cm="1">
        <f t="array" ref="F36">+SUMPRODUCT($E$4:$P$4/100,NEA!$C9:$N9)/D$4*100</f>
        <v>108.48238535256603</v>
      </c>
      <c r="G36" s="19" cm="1">
        <f t="array" ref="G36">+SUMPRODUCT($E$5:$P$5/100,NEA!$C9:$N9)/D$5*100</f>
        <v>108.18415563064742</v>
      </c>
      <c r="H36" s="19" cm="1">
        <f t="array" ref="H36">+SUMPRODUCT($E$6:$P$6/100,NEA!$C9:$N9)/D$6*100</f>
        <v>108.47929016885712</v>
      </c>
      <c r="I36" s="19" cm="1">
        <f t="array" ref="I36">+SUMPRODUCT($E$7:$P$7/100,NEA!$C9:$N9)/D$7*100</f>
        <v>108.33142280405568</v>
      </c>
      <c r="J36" s="19" cm="1">
        <f t="array" ref="J36">+SUMPRODUCT($E$8:$P$8/100,NEA!$C9:$N9)/D$8*100</f>
        <v>108.31086892639334</v>
      </c>
      <c r="K36" s="19" cm="1">
        <f t="array" ref="K36">+SUMPRODUCT($E$9:$P$9/100,NEA!$C9:$N9)/D$9*100</f>
        <v>108.35023370836096</v>
      </c>
      <c r="L36" s="19" cm="1">
        <f t="array" ref="L36">+SUMPRODUCT($E$10:$P$10/100,NEA!$C9:$N9)/D$10*100</f>
        <v>108.47655154169551</v>
      </c>
      <c r="M36" s="19" cm="1">
        <f t="array" ref="M36">+SUMPRODUCT($E$11:$P$11/100,NEA!$C9:$N9)/D$11*100</f>
        <v>108.86198714026901</v>
      </c>
      <c r="N36" s="19" cm="1">
        <f t="array" ref="N36">+SUMPRODUCT($E$12:$P$12/100,NEA!$C9:$N9)/D$12*100</f>
        <v>107.59262771500791</v>
      </c>
      <c r="O36" s="19" cm="1">
        <f t="array" ref="O36">+SUMPRODUCT(_xlfn.ANCHORARRAY($E$30)/100,$E36:$N36)/$D$14*100</f>
        <v>108.34743664999999</v>
      </c>
      <c r="Q36" s="24">
        <f t="shared" si="12"/>
        <v>2.327835311596349E-2</v>
      </c>
      <c r="R36" s="24">
        <f t="shared" si="12"/>
        <v>2.3111267814246883E-2</v>
      </c>
      <c r="S36" s="24">
        <f t="shared" si="12"/>
        <v>2.1909227375026985E-2</v>
      </c>
      <c r="T36" s="24">
        <f t="shared" si="12"/>
        <v>2.2390848581978817E-2</v>
      </c>
      <c r="U36" s="24">
        <f t="shared" si="12"/>
        <v>2.1938029177783758E-2</v>
      </c>
      <c r="V36" s="24">
        <f t="shared" si="12"/>
        <v>2.2342183247341607E-2</v>
      </c>
      <c r="W36" s="24">
        <f t="shared" si="12"/>
        <v>2.2114966988043827E-2</v>
      </c>
      <c r="X36" s="24">
        <f t="shared" si="12"/>
        <v>2.1630655176680946E-2</v>
      </c>
      <c r="Y36" s="24">
        <f t="shared" si="12"/>
        <v>2.1774524708322751E-2</v>
      </c>
      <c r="Z36" s="24">
        <f t="shared" si="12"/>
        <v>1.844437069676208E-2</v>
      </c>
      <c r="AA36" s="24">
        <f t="shared" si="12"/>
        <v>2.2261686239263279E-2</v>
      </c>
      <c r="AB36" s="24">
        <f>+NEA!Y9</f>
        <v>2.2260067177416465E-2</v>
      </c>
      <c r="AQ36" s="24">
        <f t="shared" si="13"/>
        <v>4.8339824192014103E-3</v>
      </c>
      <c r="AT36" s="19">
        <f t="shared" si="10"/>
        <v>108.25670696722469</v>
      </c>
      <c r="AU36" s="19">
        <f t="shared" si="11"/>
        <v>107.59262771500791</v>
      </c>
      <c r="AV36" s="53">
        <f t="shared" si="14"/>
        <v>6.640792522167871E-3</v>
      </c>
    </row>
    <row r="37" spans="4:49" x14ac:dyDescent="0.25">
      <c r="D37" s="38">
        <f>+NEA!A10</f>
        <v>42856</v>
      </c>
      <c r="E37" s="19" cm="1">
        <f t="array" ref="E37">+SUMPRODUCT($E$3:$P$3/100,NEA!$C10:$N10)/D$3*100</f>
        <v>110.35690846467101</v>
      </c>
      <c r="F37" s="19" cm="1">
        <f t="array" ref="F37">+SUMPRODUCT($E$4:$P$4/100,NEA!$C10:$N10)/D$4*100</f>
        <v>110.5638815961758</v>
      </c>
      <c r="G37" s="19" cm="1">
        <f t="array" ref="G37">+SUMPRODUCT($E$5:$P$5/100,NEA!$C10:$N10)/D$5*100</f>
        <v>110.26194522557083</v>
      </c>
      <c r="H37" s="19" cm="1">
        <f t="array" ref="H37">+SUMPRODUCT($E$6:$P$6/100,NEA!$C10:$N10)/D$6*100</f>
        <v>110.56791660822824</v>
      </c>
      <c r="I37" s="19" cm="1">
        <f t="array" ref="I37">+SUMPRODUCT($E$7:$P$7/100,NEA!$C10:$N10)/D$7*100</f>
        <v>110.34366790620705</v>
      </c>
      <c r="J37" s="19" cm="1">
        <f t="array" ref="J37">+SUMPRODUCT($E$8:$P$8/100,NEA!$C10:$N10)/D$8*100</f>
        <v>110.45481977659711</v>
      </c>
      <c r="K37" s="19" cm="1">
        <f t="array" ref="K37">+SUMPRODUCT($E$9:$P$9/100,NEA!$C10:$N10)/D$9*100</f>
        <v>110.38436375610819</v>
      </c>
      <c r="L37" s="19" cm="1">
        <f t="array" ref="L37">+SUMPRODUCT($E$10:$P$10/100,NEA!$C10:$N10)/D$10*100</f>
        <v>110.57115474443428</v>
      </c>
      <c r="M37" s="19" cm="1">
        <f t="array" ref="M37">+SUMPRODUCT($E$11:$P$11/100,NEA!$C10:$N10)/D$11*100</f>
        <v>110.8796755662614</v>
      </c>
      <c r="N37" s="19" cm="1">
        <f t="array" ref="N37">+SUMPRODUCT($E$12:$P$12/100,NEA!$C10:$N10)/D$12*100</f>
        <v>109.85167000662169</v>
      </c>
      <c r="O37" s="19" cm="1">
        <f t="array" ref="O37">+SUMPRODUCT(_xlfn.ANCHORARRAY($E$30)/100,$E37:$N37)/$D$14*100</f>
        <v>110.43289583999997</v>
      </c>
      <c r="Q37" s="24">
        <f t="shared" si="12"/>
        <v>1.94001975146183E-2</v>
      </c>
      <c r="R37" s="24">
        <f t="shared" si="12"/>
        <v>1.9187412194569209E-2</v>
      </c>
      <c r="S37" s="24">
        <f t="shared" si="12"/>
        <v>1.9206043461828193E-2</v>
      </c>
      <c r="T37" s="24">
        <f t="shared" si="12"/>
        <v>1.9253688294973204E-2</v>
      </c>
      <c r="U37" s="24">
        <f t="shared" si="12"/>
        <v>1.8574897754191078E-2</v>
      </c>
      <c r="V37" s="24">
        <f t="shared" si="12"/>
        <v>1.9794420185667239E-2</v>
      </c>
      <c r="W37" s="24">
        <f t="shared" si="12"/>
        <v>1.8773656300754782E-2</v>
      </c>
      <c r="X37" s="24">
        <f t="shared" si="12"/>
        <v>1.9309271662582894E-2</v>
      </c>
      <c r="Y37" s="24">
        <f t="shared" si="12"/>
        <v>1.8534370710986403E-2</v>
      </c>
      <c r="Z37" s="24">
        <f t="shared" si="12"/>
        <v>2.0996255408851416E-2</v>
      </c>
      <c r="AA37" s="24">
        <f t="shared" si="12"/>
        <v>1.924788674730471E-2</v>
      </c>
      <c r="AB37" s="24">
        <f>+NEA!Y10</f>
        <v>1.9251056556093049E-2</v>
      </c>
      <c r="AQ37" s="24">
        <f t="shared" si="13"/>
        <v>-1.5960578942331161E-3</v>
      </c>
      <c r="AT37" s="19">
        <f t="shared" si="10"/>
        <v>110.35690846467101</v>
      </c>
      <c r="AU37" s="19">
        <f t="shared" si="11"/>
        <v>109.85167000662169</v>
      </c>
      <c r="AV37" s="53">
        <f t="shared" si="14"/>
        <v>5.0523845804932854E-3</v>
      </c>
    </row>
    <row r="38" spans="4:49" x14ac:dyDescent="0.25">
      <c r="D38" s="38">
        <f>+NEA!A11</f>
        <v>42887</v>
      </c>
      <c r="E38" s="19" cm="1">
        <f t="array" ref="E38">+SUMPRODUCT($E$3:$P$3/100,NEA!$C11:$N11)/D$3*100</f>
        <v>111.86328420362517</v>
      </c>
      <c r="F38" s="19" cm="1">
        <f t="array" ref="F38">+SUMPRODUCT($E$4:$P$4/100,NEA!$C11:$N11)/D$4*100</f>
        <v>112.0804794999752</v>
      </c>
      <c r="G38" s="19" cm="1">
        <f t="array" ref="G38">+SUMPRODUCT($E$5:$P$5/100,NEA!$C11:$N11)/D$5*100</f>
        <v>111.75084694896238</v>
      </c>
      <c r="H38" s="19" cm="1">
        <f t="array" ref="H38">+SUMPRODUCT($E$6:$P$6/100,NEA!$C11:$N11)/D$6*100</f>
        <v>112.06867526724957</v>
      </c>
      <c r="I38" s="19" cm="1">
        <f t="array" ref="I38">+SUMPRODUCT($E$7:$P$7/100,NEA!$C11:$N11)/D$7*100</f>
        <v>111.86684672346175</v>
      </c>
      <c r="J38" s="19" cm="1">
        <f t="array" ref="J38">+SUMPRODUCT($E$8:$P$8/100,NEA!$C11:$N11)/D$8*100</f>
        <v>111.95688066504599</v>
      </c>
      <c r="K38" s="19" cm="1">
        <f t="array" ref="K38">+SUMPRODUCT($E$9:$P$9/100,NEA!$C11:$N11)/D$9*100</f>
        <v>111.92621094464921</v>
      </c>
      <c r="L38" s="19" cm="1">
        <f t="array" ref="L38">+SUMPRODUCT($E$10:$P$10/100,NEA!$C11:$N11)/D$10*100</f>
        <v>112.08447201325124</v>
      </c>
      <c r="M38" s="19" cm="1">
        <f t="array" ref="M38">+SUMPRODUCT($E$11:$P$11/100,NEA!$C11:$N11)/D$11*100</f>
        <v>112.42261443987185</v>
      </c>
      <c r="N38" s="19" cm="1">
        <f t="array" ref="N38">+SUMPRODUCT($E$12:$P$12/100,NEA!$C11:$N11)/D$12*100</f>
        <v>111.25922736731822</v>
      </c>
      <c r="O38" s="19" cm="1">
        <f t="array" ref="O38">+SUMPRODUCT(_xlfn.ANCHORARRAY($E$30)/100,$E38:$N38)/$D$14*100</f>
        <v>111.94019546999998</v>
      </c>
      <c r="Q38" s="24">
        <f t="shared" si="12"/>
        <v>1.3650035687946094E-2</v>
      </c>
      <c r="R38" s="24">
        <f t="shared" si="12"/>
        <v>1.3716937953920816E-2</v>
      </c>
      <c r="S38" s="24">
        <f t="shared" si="12"/>
        <v>1.3503314496634333E-2</v>
      </c>
      <c r="T38" s="24">
        <f t="shared" si="12"/>
        <v>1.3573183840832614E-2</v>
      </c>
      <c r="U38" s="24">
        <f t="shared" si="12"/>
        <v>1.3803953105396172E-2</v>
      </c>
      <c r="V38" s="24">
        <f t="shared" si="12"/>
        <v>1.3598871389106426E-2</v>
      </c>
      <c r="W38" s="24">
        <f t="shared" si="12"/>
        <v>1.3967985465293875E-2</v>
      </c>
      <c r="X38" s="24">
        <f t="shared" si="12"/>
        <v>1.3686365782420662E-2</v>
      </c>
      <c r="Y38" s="24">
        <f t="shared" si="12"/>
        <v>1.3915434598186449E-2</v>
      </c>
      <c r="Z38" s="24">
        <f t="shared" si="12"/>
        <v>1.2813254096288862E-2</v>
      </c>
      <c r="AA38" s="24">
        <f t="shared" si="12"/>
        <v>1.364900936930824E-2</v>
      </c>
      <c r="AB38" s="24">
        <f>+NEA!Y11</f>
        <v>1.36480819609337E-2</v>
      </c>
      <c r="AQ38" s="24">
        <f t="shared" si="13"/>
        <v>8.3678159165723187E-4</v>
      </c>
      <c r="AT38" s="19">
        <f t="shared" si="10"/>
        <v>111.86328420362517</v>
      </c>
      <c r="AU38" s="19">
        <f t="shared" si="11"/>
        <v>111.25922736731822</v>
      </c>
      <c r="AV38" s="53">
        <f t="shared" si="14"/>
        <v>6.0405683630695428E-3</v>
      </c>
    </row>
    <row r="39" spans="4:49" x14ac:dyDescent="0.25">
      <c r="D39" s="38">
        <f>+NEA!A12</f>
        <v>42917</v>
      </c>
      <c r="E39" s="19" cm="1">
        <f t="array" ref="E39">+SUMPRODUCT($E$3:$P$3/100,NEA!$C12:$N12)/D$3*100</f>
        <v>113.13697659203115</v>
      </c>
      <c r="F39" s="19" cm="1">
        <f t="array" ref="F39">+SUMPRODUCT($E$4:$P$4/100,NEA!$C12:$N12)/D$4*100</f>
        <v>113.38587563937243</v>
      </c>
      <c r="G39" s="19" cm="1">
        <f t="array" ref="G39">+SUMPRODUCT($E$5:$P$5/100,NEA!$C12:$N12)/D$5*100</f>
        <v>113.22972946929271</v>
      </c>
      <c r="H39" s="19" cm="1">
        <f t="array" ref="H39">+SUMPRODUCT($E$6:$P$6/100,NEA!$C12:$N12)/D$6*100</f>
        <v>113.47636243538052</v>
      </c>
      <c r="I39" s="19" cm="1">
        <f t="array" ref="I39">+SUMPRODUCT($E$7:$P$7/100,NEA!$C12:$N12)/D$7*100</f>
        <v>113.45145455565348</v>
      </c>
      <c r="J39" s="19" cm="1">
        <f t="array" ref="J39">+SUMPRODUCT($E$8:$P$8/100,NEA!$C12:$N12)/D$8*100</f>
        <v>113.32323164384712</v>
      </c>
      <c r="K39" s="19" cm="1">
        <f t="array" ref="K39">+SUMPRODUCT($E$9:$P$9/100,NEA!$C12:$N12)/D$9*100</f>
        <v>113.53473145715867</v>
      </c>
      <c r="L39" s="19" cm="1">
        <f t="array" ref="L39">+SUMPRODUCT($E$10:$P$10/100,NEA!$C12:$N12)/D$10*100</f>
        <v>113.61721767025816</v>
      </c>
      <c r="M39" s="19" cm="1">
        <f t="array" ref="M39">+SUMPRODUCT($E$11:$P$11/100,NEA!$C12:$N12)/D$11*100</f>
        <v>114.03470549842186</v>
      </c>
      <c r="N39" s="19" cm="1">
        <f t="array" ref="N39">+SUMPRODUCT($E$12:$P$12/100,NEA!$C12:$N12)/D$12*100</f>
        <v>112.81455763635968</v>
      </c>
      <c r="O39" s="19" cm="1">
        <f t="array" ref="O39">+SUMPRODUCT(_xlfn.ANCHORARRAY($E$30)/100,$E39:$N39)/$D$14*100</f>
        <v>113.37417877999999</v>
      </c>
      <c r="Q39" s="24">
        <f t="shared" si="12"/>
        <v>1.1386152279307948E-2</v>
      </c>
      <c r="R39" s="24">
        <f t="shared" si="12"/>
        <v>1.1646953557131523E-2</v>
      </c>
      <c r="S39" s="24">
        <f t="shared" si="12"/>
        <v>1.3233747758580661E-2</v>
      </c>
      <c r="T39" s="24">
        <f t="shared" si="12"/>
        <v>1.2560933416711162E-2</v>
      </c>
      <c r="U39" s="24">
        <f t="shared" si="12"/>
        <v>1.416512468711062E-2</v>
      </c>
      <c r="V39" s="24">
        <f t="shared" si="12"/>
        <v>1.2204260878694972E-2</v>
      </c>
      <c r="W39" s="24">
        <f t="shared" si="12"/>
        <v>1.4371258518747876E-2</v>
      </c>
      <c r="X39" s="24">
        <f t="shared" si="12"/>
        <v>1.3674915262354093E-2</v>
      </c>
      <c r="Y39" s="24">
        <f t="shared" si="12"/>
        <v>1.4339562076384649E-2</v>
      </c>
      <c r="Z39" s="24">
        <f t="shared" si="12"/>
        <v>1.3979337317403751E-2</v>
      </c>
      <c r="AA39" s="24">
        <f t="shared" si="12"/>
        <v>1.2810262694103791E-2</v>
      </c>
      <c r="AB39" s="24">
        <f>+NEA!Y12</f>
        <v>1.2808613162551774E-2</v>
      </c>
      <c r="AQ39" s="24">
        <f t="shared" si="13"/>
        <v>-2.5931850380958021E-3</v>
      </c>
      <c r="AT39" s="19">
        <f t="shared" si="10"/>
        <v>113.13697659203115</v>
      </c>
      <c r="AU39" s="19">
        <f t="shared" si="11"/>
        <v>112.81455763635968</v>
      </c>
      <c r="AV39" s="53">
        <f t="shared" si="14"/>
        <v>3.2241895567146628E-3</v>
      </c>
    </row>
    <row r="40" spans="4:49" x14ac:dyDescent="0.25">
      <c r="D40" s="38">
        <f>+NEA!A13</f>
        <v>42948</v>
      </c>
      <c r="E40" s="19" cm="1">
        <f t="array" ref="E40">+SUMPRODUCT($E$3:$P$3/100,NEA!$C13:$N13)/D$3*100</f>
        <v>114.45977952659021</v>
      </c>
      <c r="F40" s="19" cm="1">
        <f t="array" ref="F40">+SUMPRODUCT($E$4:$P$4/100,NEA!$C13:$N13)/D$4*100</f>
        <v>114.73170068427223</v>
      </c>
      <c r="G40" s="19" cm="1">
        <f t="array" ref="G40">+SUMPRODUCT($E$5:$P$5/100,NEA!$C13:$N13)/D$5*100</f>
        <v>114.50725284092876</v>
      </c>
      <c r="H40" s="19" cm="1">
        <f t="array" ref="H40">+SUMPRODUCT($E$6:$P$6/100,NEA!$C13:$N13)/D$6*100</f>
        <v>114.79179981427224</v>
      </c>
      <c r="I40" s="19" cm="1">
        <f t="array" ref="I40">+SUMPRODUCT($E$7:$P$7/100,NEA!$C13:$N13)/D$7*100</f>
        <v>114.79431207639215</v>
      </c>
      <c r="J40" s="19" cm="1">
        <f t="array" ref="J40">+SUMPRODUCT($E$8:$P$8/100,NEA!$C13:$N13)/D$8*100</f>
        <v>114.59158545696553</v>
      </c>
      <c r="K40" s="19" cm="1">
        <f t="array" ref="K40">+SUMPRODUCT($E$9:$P$9/100,NEA!$C13:$N13)/D$9*100</f>
        <v>114.90386957126191</v>
      </c>
      <c r="L40" s="19" cm="1">
        <f t="array" ref="L40">+SUMPRODUCT($E$10:$P$10/100,NEA!$C13:$N13)/D$10*100</f>
        <v>114.9077888603717</v>
      </c>
      <c r="M40" s="19" cm="1">
        <f t="array" ref="M40">+SUMPRODUCT($E$11:$P$11/100,NEA!$C13:$N13)/D$11*100</f>
        <v>115.37314158643129</v>
      </c>
      <c r="N40" s="19" cm="1">
        <f t="array" ref="N40">+SUMPRODUCT($E$12:$P$12/100,NEA!$C13:$N13)/D$12*100</f>
        <v>113.85825577333375</v>
      </c>
      <c r="O40" s="19" cm="1">
        <f t="array" ref="O40">+SUMPRODUCT(_xlfn.ANCHORARRAY($E$30)/100,$E40:$N40)/$D$14*100</f>
        <v>114.68117021000002</v>
      </c>
      <c r="Q40" s="24">
        <f t="shared" si="12"/>
        <v>1.1692047767274616E-2</v>
      </c>
      <c r="R40" s="24">
        <f t="shared" si="12"/>
        <v>1.1869424099878456E-2</v>
      </c>
      <c r="S40" s="24">
        <f t="shared" si="12"/>
        <v>1.1282579033119688E-2</v>
      </c>
      <c r="T40" s="24">
        <f t="shared" si="12"/>
        <v>1.1592170833294002E-2</v>
      </c>
      <c r="U40" s="24">
        <f t="shared" si="12"/>
        <v>1.1836406381902531E-2</v>
      </c>
      <c r="V40" s="24">
        <f t="shared" si="12"/>
        <v>1.1192354777744162E-2</v>
      </c>
      <c r="W40" s="24">
        <f t="shared" si="12"/>
        <v>1.2059200709166884E-2</v>
      </c>
      <c r="X40" s="24">
        <f t="shared" si="12"/>
        <v>1.1358940278392016E-2</v>
      </c>
      <c r="Y40" s="24">
        <f t="shared" si="12"/>
        <v>1.173709426581504E-2</v>
      </c>
      <c r="Z40" s="24">
        <f t="shared" si="12"/>
        <v>9.2514490934607618E-3</v>
      </c>
      <c r="AA40" s="24">
        <f t="shared" si="12"/>
        <v>1.1528122576624833E-2</v>
      </c>
      <c r="AB40" s="24">
        <f>+NEA!Y13</f>
        <v>1.1526442106265744E-2</v>
      </c>
      <c r="AQ40" s="24">
        <f t="shared" si="13"/>
        <v>2.4405986738138541E-3</v>
      </c>
      <c r="AT40" s="19">
        <f t="shared" si="10"/>
        <v>114.45977952659021</v>
      </c>
      <c r="AU40" s="19">
        <f t="shared" si="11"/>
        <v>113.85825577333375</v>
      </c>
      <c r="AV40" s="53">
        <f t="shared" si="14"/>
        <v>6.0152375325646101E-3</v>
      </c>
    </row>
    <row r="41" spans="4:49" x14ac:dyDescent="0.25">
      <c r="D41" s="38">
        <f>+NEA!A14</f>
        <v>42979</v>
      </c>
      <c r="E41" s="19" cm="1">
        <f t="array" ref="E41">+SUMPRODUCT($E$3:$P$3/100,NEA!$C14:$N14)/D$3*100</f>
        <v>116.02576435855289</v>
      </c>
      <c r="F41" s="19" cm="1">
        <f t="array" ref="F41">+SUMPRODUCT($E$4:$P$4/100,NEA!$C14:$N14)/D$4*100</f>
        <v>116.28507546104481</v>
      </c>
      <c r="G41" s="19" cm="1">
        <f t="array" ref="G41">+SUMPRODUCT($E$5:$P$5/100,NEA!$C14:$N14)/D$5*100</f>
        <v>115.97557743968665</v>
      </c>
      <c r="H41" s="19" cm="1">
        <f t="array" ref="H41">+SUMPRODUCT($E$6:$P$6/100,NEA!$C14:$N14)/D$6*100</f>
        <v>116.28584180317199</v>
      </c>
      <c r="I41" s="19" cm="1">
        <f t="array" ref="I41">+SUMPRODUCT($E$7:$P$7/100,NEA!$C14:$N14)/D$7*100</f>
        <v>116.23028548640775</v>
      </c>
      <c r="J41" s="19" cm="1">
        <f t="array" ref="J41">+SUMPRODUCT($E$8:$P$8/100,NEA!$C14:$N14)/D$8*100</f>
        <v>116.10818370392512</v>
      </c>
      <c r="K41" s="19" cm="1">
        <f t="array" ref="K41">+SUMPRODUCT($E$9:$P$9/100,NEA!$C14:$N14)/D$9*100</f>
        <v>116.33131197165582</v>
      </c>
      <c r="L41" s="19" cm="1">
        <f t="array" ref="L41">+SUMPRODUCT($E$10:$P$10/100,NEA!$C14:$N14)/D$10*100</f>
        <v>116.35720287876343</v>
      </c>
      <c r="M41" s="19" cm="1">
        <f t="array" ref="M41">+SUMPRODUCT($E$11:$P$11/100,NEA!$C14:$N14)/D$11*100</f>
        <v>116.76396013777577</v>
      </c>
      <c r="N41" s="19" cm="1">
        <f t="array" ref="N41">+SUMPRODUCT($E$12:$P$12/100,NEA!$C14:$N14)/D$12*100</f>
        <v>115.23699204995543</v>
      </c>
      <c r="O41" s="19" cm="1">
        <f t="array" ref="O41">+SUMPRODUCT(_xlfn.ANCHORARRAY($E$30)/100,$E41:$N41)/$D$14*100</f>
        <v>116.17059993999999</v>
      </c>
      <c r="Q41" s="24">
        <f t="shared" si="12"/>
        <v>1.3681529341045717E-2</v>
      </c>
      <c r="R41" s="24">
        <f t="shared" si="12"/>
        <v>1.3539194202718985E-2</v>
      </c>
      <c r="S41" s="24">
        <f t="shared" si="12"/>
        <v>1.2822983368552698E-2</v>
      </c>
      <c r="T41" s="24">
        <f t="shared" si="12"/>
        <v>1.3015232719733039E-2</v>
      </c>
      <c r="U41" s="24">
        <f t="shared" si="12"/>
        <v>1.250909896180219E-2</v>
      </c>
      <c r="V41" s="24">
        <f t="shared" si="12"/>
        <v>1.3234813367069886E-2</v>
      </c>
      <c r="W41" s="24">
        <f t="shared" si="12"/>
        <v>1.2422927145274487E-2</v>
      </c>
      <c r="X41" s="24">
        <f t="shared" si="12"/>
        <v>1.2613714290098832E-2</v>
      </c>
      <c r="Y41" s="24">
        <f t="shared" si="12"/>
        <v>1.2054959518481567E-2</v>
      </c>
      <c r="Z41" s="24">
        <f t="shared" si="12"/>
        <v>1.2109234128497848E-2</v>
      </c>
      <c r="AA41" s="24">
        <f t="shared" si="12"/>
        <v>1.2987570036760099E-2</v>
      </c>
      <c r="AB41" s="24">
        <f>+NEA!Y14</f>
        <v>1.2986469412081592E-2</v>
      </c>
      <c r="AQ41" s="24">
        <f t="shared" si="13"/>
        <v>1.5722952125478695E-3</v>
      </c>
      <c r="AT41" s="19">
        <f t="shared" si="10"/>
        <v>116.02576435855289</v>
      </c>
      <c r="AU41" s="19">
        <f t="shared" si="11"/>
        <v>115.23699204995543</v>
      </c>
      <c r="AV41" s="53">
        <f t="shared" si="14"/>
        <v>7.8877230859746295E-3</v>
      </c>
    </row>
    <row r="42" spans="4:49" x14ac:dyDescent="0.25">
      <c r="D42" s="38">
        <f>+NEA!A15</f>
        <v>43009</v>
      </c>
      <c r="E42" s="19" cm="1">
        <f t="array" ref="E42">+SUMPRODUCT($E$3:$P$3/100,NEA!$C15:$N15)/D$3*100</f>
        <v>117.74517765494619</v>
      </c>
      <c r="F42" s="19" cm="1">
        <f t="array" ref="F42">+SUMPRODUCT($E$4:$P$4/100,NEA!$C15:$N15)/D$4*100</f>
        <v>118.01620740568161</v>
      </c>
      <c r="G42" s="19" cm="1">
        <f t="array" ref="G42">+SUMPRODUCT($E$5:$P$5/100,NEA!$C15:$N15)/D$5*100</f>
        <v>117.71691659876709</v>
      </c>
      <c r="H42" s="19" cm="1">
        <f t="array" ref="H42">+SUMPRODUCT($E$6:$P$6/100,NEA!$C15:$N15)/D$6*100</f>
        <v>117.99328638096382</v>
      </c>
      <c r="I42" s="19" cm="1">
        <f t="array" ref="I42">+SUMPRODUCT($E$7:$P$7/100,NEA!$C15:$N15)/D$7*100</f>
        <v>117.99226677776882</v>
      </c>
      <c r="J42" s="19" cm="1">
        <f t="array" ref="J42">+SUMPRODUCT($E$8:$P$8/100,NEA!$C15:$N15)/D$8*100</f>
        <v>117.85337229714175</v>
      </c>
      <c r="K42" s="19" cm="1">
        <f t="array" ref="K42">+SUMPRODUCT($E$9:$P$9/100,NEA!$C15:$N15)/D$9*100</f>
        <v>118.09849714762719</v>
      </c>
      <c r="L42" s="19" cm="1">
        <f t="array" ref="L42">+SUMPRODUCT($E$10:$P$10/100,NEA!$C15:$N15)/D$10*100</f>
        <v>118.1097184585675</v>
      </c>
      <c r="M42" s="19" cm="1">
        <f t="array" ref="M42">+SUMPRODUCT($E$11:$P$11/100,NEA!$C15:$N15)/D$11*100</f>
        <v>118.52947518165975</v>
      </c>
      <c r="N42" s="19" cm="1">
        <f t="array" ref="N42">+SUMPRODUCT($E$12:$P$12/100,NEA!$C15:$N15)/D$12*100</f>
        <v>116.84896896007201</v>
      </c>
      <c r="O42" s="19" cm="1">
        <f t="array" ref="O42">+SUMPRODUCT(_xlfn.ANCHORARRAY($E$30)/100,$E42:$N42)/$D$14*100</f>
        <v>117.90326900999999</v>
      </c>
      <c r="Q42" s="24">
        <f t="shared" si="12"/>
        <v>1.4819236967746452E-2</v>
      </c>
      <c r="R42" s="24">
        <f t="shared" si="12"/>
        <v>1.488696582749971E-2</v>
      </c>
      <c r="S42" s="24">
        <f t="shared" si="12"/>
        <v>1.5014705660646666E-2</v>
      </c>
      <c r="T42" s="24">
        <f t="shared" si="12"/>
        <v>1.4683168228526888E-2</v>
      </c>
      <c r="U42" s="24">
        <f t="shared" si="12"/>
        <v>1.5159399153046982E-2</v>
      </c>
      <c r="V42" s="24">
        <f t="shared" si="12"/>
        <v>1.5030711337857383E-2</v>
      </c>
      <c r="W42" s="24">
        <f t="shared" si="12"/>
        <v>1.5190967470580352E-2</v>
      </c>
      <c r="X42" s="24">
        <f t="shared" si="12"/>
        <v>1.5061513481293254E-2</v>
      </c>
      <c r="Y42" s="24">
        <f t="shared" si="12"/>
        <v>1.512037654256293E-2</v>
      </c>
      <c r="Z42" s="24">
        <f t="shared" si="12"/>
        <v>1.3988363297592787E-2</v>
      </c>
      <c r="AA42" s="24">
        <f t="shared" si="12"/>
        <v>1.4914867194409709E-2</v>
      </c>
      <c r="AB42" s="24">
        <f>+NEA!Y15</f>
        <v>1.4912602371348394E-2</v>
      </c>
      <c r="AQ42" s="24">
        <f t="shared" si="13"/>
        <v>8.3087367015366453E-4</v>
      </c>
      <c r="AT42" s="19">
        <f t="shared" si="10"/>
        <v>117.74517765494619</v>
      </c>
      <c r="AU42" s="19">
        <f t="shared" si="11"/>
        <v>116.84896896007201</v>
      </c>
      <c r="AV42" s="53">
        <f t="shared" si="14"/>
        <v>8.9620869487416766E-3</v>
      </c>
    </row>
    <row r="43" spans="4:49" x14ac:dyDescent="0.25">
      <c r="D43" s="38">
        <f>+NEA!A16</f>
        <v>43040</v>
      </c>
      <c r="E43" s="19" cm="1">
        <f t="array" ref="E43">+SUMPRODUCT($E$3:$P$3/100,NEA!$C16:$N16)/D$3*100</f>
        <v>119.52607563759375</v>
      </c>
      <c r="F43" s="19" cm="1">
        <f t="array" ref="F43">+SUMPRODUCT($E$4:$P$4/100,NEA!$C16:$N16)/D$4*100</f>
        <v>119.76276299955974</v>
      </c>
      <c r="G43" s="19" cm="1">
        <f t="array" ref="G43">+SUMPRODUCT($E$5:$P$5/100,NEA!$C16:$N16)/D$5*100</f>
        <v>119.57126417149648</v>
      </c>
      <c r="H43" s="19" cm="1">
        <f t="array" ref="H43">+SUMPRODUCT($E$6:$P$6/100,NEA!$C16:$N16)/D$6*100</f>
        <v>119.7341615105981</v>
      </c>
      <c r="I43" s="19" cm="1">
        <f t="array" ref="I43">+SUMPRODUCT($E$7:$P$7/100,NEA!$C16:$N16)/D$7*100</f>
        <v>119.80740381220095</v>
      </c>
      <c r="J43" s="19" cm="1">
        <f t="array" ref="J43">+SUMPRODUCT($E$8:$P$8/100,NEA!$C16:$N16)/D$8*100</f>
        <v>119.65918942755521</v>
      </c>
      <c r="K43" s="19" cm="1">
        <f t="array" ref="K43">+SUMPRODUCT($E$9:$P$9/100,NEA!$C16:$N16)/D$9*100</f>
        <v>119.90897014745468</v>
      </c>
      <c r="L43" s="19" cm="1">
        <f t="array" ref="L43">+SUMPRODUCT($E$10:$P$10/100,NEA!$C16:$N16)/D$10*100</f>
        <v>119.89503939678346</v>
      </c>
      <c r="M43" s="19" cm="1">
        <f t="array" ref="M43">+SUMPRODUCT($E$11:$P$11/100,NEA!$C16:$N16)/D$11*100</f>
        <v>120.30364442589767</v>
      </c>
      <c r="N43" s="19" cm="1">
        <f t="array" ref="N43">+SUMPRODUCT($E$12:$P$12/100,NEA!$C16:$N16)/D$12*100</f>
        <v>118.75669054305673</v>
      </c>
      <c r="O43" s="19" cm="1">
        <f t="array" ref="O43">+SUMPRODUCT(_xlfn.ANCHORARRAY($E$30)/100,$E43:$N43)/$D$14*100</f>
        <v>119.69656173000003</v>
      </c>
      <c r="Q43" s="24">
        <f t="shared" si="12"/>
        <v>1.5125018434865467E-2</v>
      </c>
      <c r="R43" s="24">
        <f t="shared" si="12"/>
        <v>1.479928589701518E-2</v>
      </c>
      <c r="S43" s="24">
        <f t="shared" si="12"/>
        <v>1.5752600614318268E-2</v>
      </c>
      <c r="T43" s="24">
        <f t="shared" si="12"/>
        <v>1.4754018495709342E-2</v>
      </c>
      <c r="U43" s="24">
        <f t="shared" si="12"/>
        <v>1.5383525412312249E-2</v>
      </c>
      <c r="V43" s="24">
        <f t="shared" si="12"/>
        <v>1.5322574952377988E-2</v>
      </c>
      <c r="W43" s="24">
        <f t="shared" si="12"/>
        <v>1.5330195079149345E-2</v>
      </c>
      <c r="X43" s="24">
        <f t="shared" si="12"/>
        <v>1.5115783540219363E-2</v>
      </c>
      <c r="Y43" s="24">
        <f t="shared" si="12"/>
        <v>1.4968169238232187E-2</v>
      </c>
      <c r="Z43" s="24">
        <f t="shared" si="12"/>
        <v>1.6326387814654897E-2</v>
      </c>
      <c r="AA43" s="24">
        <f t="shared" si="12"/>
        <v>1.5209864281608088E-2</v>
      </c>
      <c r="AB43" s="24">
        <f>+NEA!Y16</f>
        <v>1.5210860489929701E-2</v>
      </c>
      <c r="AQ43" s="24">
        <f t="shared" si="13"/>
        <v>-1.2013693797894298E-3</v>
      </c>
      <c r="AT43" s="19">
        <f t="shared" si="10"/>
        <v>119.52607563759375</v>
      </c>
      <c r="AU43" s="19">
        <f t="shared" si="11"/>
        <v>118.75669054305673</v>
      </c>
      <c r="AV43" s="53">
        <f t="shared" si="14"/>
        <v>7.6938509453701176E-3</v>
      </c>
    </row>
    <row r="44" spans="4:49" x14ac:dyDescent="0.25">
      <c r="D44" s="38">
        <f>+NEA!A17</f>
        <v>43070</v>
      </c>
      <c r="E44" s="19" cm="1">
        <f t="array" ref="E44">+SUMPRODUCT($E$3:$P$3/100,NEA!$C17:$N17)/D$3*100</f>
        <v>121.98244127638664</v>
      </c>
      <c r="F44" s="19" cm="1">
        <f t="array" ref="F44">+SUMPRODUCT($E$4:$P$4/100,NEA!$C17:$N17)/D$4*100</f>
        <v>122.21378919104986</v>
      </c>
      <c r="G44" s="19" cm="1">
        <f t="array" ref="G44">+SUMPRODUCT($E$5:$P$5/100,NEA!$C17:$N17)/D$5*100</f>
        <v>122.19119899375561</v>
      </c>
      <c r="H44" s="19" cm="1">
        <f t="array" ref="H44">+SUMPRODUCT($E$6:$P$6/100,NEA!$C17:$N17)/D$6*100</f>
        <v>122.2976119682513</v>
      </c>
      <c r="I44" s="19" cm="1">
        <f t="array" ref="I44">+SUMPRODUCT($E$7:$P$7/100,NEA!$C17:$N17)/D$7*100</f>
        <v>122.44001815957742</v>
      </c>
      <c r="J44" s="19" cm="1">
        <f t="array" ref="J44">+SUMPRODUCT($E$8:$P$8/100,NEA!$C17:$N17)/D$8*100</f>
        <v>122.20050824926561</v>
      </c>
      <c r="K44" s="19" cm="1">
        <f t="array" ref="K44">+SUMPRODUCT($E$9:$P$9/100,NEA!$C17:$N17)/D$9*100</f>
        <v>122.58757824725024</v>
      </c>
      <c r="L44" s="19" cm="1">
        <f t="array" ref="L44">+SUMPRODUCT($E$10:$P$10/100,NEA!$C17:$N17)/D$10*100</f>
        <v>122.55522577855251</v>
      </c>
      <c r="M44" s="19" cm="1">
        <f t="array" ref="M44">+SUMPRODUCT($E$11:$P$11/100,NEA!$C17:$N17)/D$11*100</f>
        <v>123.1888965771503</v>
      </c>
      <c r="N44" s="19" cm="1">
        <f t="array" ref="N44">+SUMPRODUCT($E$12:$P$12/100,NEA!$C17:$N17)/D$12*100</f>
        <v>121.45385479459365</v>
      </c>
      <c r="O44" s="19" cm="1">
        <f t="array" ref="O44">+SUMPRODUCT(_xlfn.ANCHORARRAY($E$30)/100,$E44:$N44)/$D$14*100</f>
        <v>122.27609912999999</v>
      </c>
      <c r="Q44" s="24">
        <f t="shared" si="12"/>
        <v>2.055087666594746E-2</v>
      </c>
      <c r="R44" s="24">
        <f t="shared" si="12"/>
        <v>2.0465678397041609E-2</v>
      </c>
      <c r="S44" s="24">
        <f t="shared" si="12"/>
        <v>2.1911074039507206E-2</v>
      </c>
      <c r="T44" s="24">
        <f t="shared" si="12"/>
        <v>2.1409516092249836E-2</v>
      </c>
      <c r="U44" s="24">
        <f t="shared" si="12"/>
        <v>2.1973720017363085E-2</v>
      </c>
      <c r="V44" s="24">
        <f t="shared" si="12"/>
        <v>2.1237974566499895E-2</v>
      </c>
      <c r="W44" s="24">
        <f t="shared" si="12"/>
        <v>2.2338679887764945E-2</v>
      </c>
      <c r="X44" s="24">
        <f t="shared" si="12"/>
        <v>2.2187626737127708E-2</v>
      </c>
      <c r="Y44" s="24">
        <f t="shared" si="12"/>
        <v>2.3983081851105759E-2</v>
      </c>
      <c r="Z44" s="24">
        <f t="shared" si="12"/>
        <v>2.2711682509871212E-2</v>
      </c>
      <c r="AA44" s="24">
        <f t="shared" si="12"/>
        <v>2.1550639071977962E-2</v>
      </c>
      <c r="AB44" s="24">
        <f>+NEA!Y17</f>
        <v>2.1552098649913143E-2</v>
      </c>
      <c r="AD44" s="24">
        <f>+E44/E32-1</f>
        <v>0.21982441276386644</v>
      </c>
      <c r="AE44" s="24">
        <f t="shared" ref="AE44:AN59" si="15">+F44/F32-1</f>
        <v>0.2221378919104986</v>
      </c>
      <c r="AF44" s="24">
        <f t="shared" si="15"/>
        <v>0.22191198993755612</v>
      </c>
      <c r="AG44" s="24">
        <f t="shared" si="15"/>
        <v>0.22297611968251307</v>
      </c>
      <c r="AH44" s="24">
        <f t="shared" si="15"/>
        <v>0.22440018159577413</v>
      </c>
      <c r="AI44" s="24">
        <f t="shared" si="15"/>
        <v>0.22200508249265605</v>
      </c>
      <c r="AJ44" s="24">
        <f t="shared" si="15"/>
        <v>0.2258757824725024</v>
      </c>
      <c r="AK44" s="24">
        <f t="shared" si="15"/>
        <v>0.22555225778552512</v>
      </c>
      <c r="AL44" s="24">
        <f t="shared" si="15"/>
        <v>0.23188896577150309</v>
      </c>
      <c r="AM44" s="24">
        <f t="shared" si="15"/>
        <v>0.21453854794593652</v>
      </c>
      <c r="AN44" s="24">
        <f t="shared" si="15"/>
        <v>0.22276099130000016</v>
      </c>
      <c r="AO44" s="24">
        <f>+NEA!AV17</f>
        <v>0.22275700000000009</v>
      </c>
      <c r="AQ44" s="24">
        <f t="shared" si="13"/>
        <v>-2.1608058439237521E-3</v>
      </c>
      <c r="AR44" s="24">
        <f>+AD44-AM44</f>
        <v>5.2858648179299195E-3</v>
      </c>
      <c r="AT44" s="19">
        <f t="shared" si="10"/>
        <v>121.98244127638664</v>
      </c>
      <c r="AU44" s="19">
        <f t="shared" si="11"/>
        <v>121.45385479459365</v>
      </c>
      <c r="AV44" s="53">
        <f t="shared" si="14"/>
        <v>5.2858648179299195E-3</v>
      </c>
    </row>
    <row r="45" spans="4:49" x14ac:dyDescent="0.25">
      <c r="D45" s="38">
        <f>+NEA!A18</f>
        <v>43101</v>
      </c>
      <c r="E45" s="19" cm="1">
        <f t="array" ref="E45">+SUMPRODUCT($E$3:$P$3/100,NEA!$C18:$N18)/D$3*100</f>
        <v>124.32471245819549</v>
      </c>
      <c r="F45" s="19" cm="1">
        <f t="array" ref="F45">+SUMPRODUCT($E$4:$P$4/100,NEA!$C18:$N18)/D$4*100</f>
        <v>124.5807655561054</v>
      </c>
      <c r="G45" s="19" cm="1">
        <f t="array" ref="G45">+SUMPRODUCT($E$5:$P$5/100,NEA!$C18:$N18)/D$5*100</f>
        <v>124.66285845883559</v>
      </c>
      <c r="H45" s="19" cm="1">
        <f t="array" ref="H45">+SUMPRODUCT($E$6:$P$6/100,NEA!$C18:$N18)/D$6*100</f>
        <v>124.68828138590564</v>
      </c>
      <c r="I45" s="19" cm="1">
        <f t="array" ref="I45">+SUMPRODUCT($E$7:$P$7/100,NEA!$C18:$N18)/D$7*100</f>
        <v>124.96651992536999</v>
      </c>
      <c r="J45" s="19" cm="1">
        <f t="array" ref="J45">+SUMPRODUCT($E$8:$P$8/100,NEA!$C18:$N18)/D$8*100</f>
        <v>124.62738118292427</v>
      </c>
      <c r="K45" s="19" cm="1">
        <f t="array" ref="K45">+SUMPRODUCT($E$9:$P$9/100,NEA!$C18:$N18)/D$9*100</f>
        <v>125.1493382712801</v>
      </c>
      <c r="L45" s="19" cm="1">
        <f t="array" ref="L45">+SUMPRODUCT($E$10:$P$10/100,NEA!$C18:$N18)/D$10*100</f>
        <v>125.06209347766044</v>
      </c>
      <c r="M45" s="19" cm="1">
        <f t="array" ref="M45">+SUMPRODUCT($E$11:$P$11/100,NEA!$C18:$N18)/D$11*100</f>
        <v>125.83248951626732</v>
      </c>
      <c r="N45" s="19" cm="1">
        <f t="array" ref="N45">+SUMPRODUCT($E$12:$P$12/100,NEA!$C18:$N18)/D$12*100</f>
        <v>123.86678578757852</v>
      </c>
      <c r="O45" s="19" cm="1">
        <f t="array" ref="O45">+SUMPRODUCT(_xlfn.ANCHORARRAY($E$30)/100,$E45:$N45)/$D$14*100</f>
        <v>124.71775449999996</v>
      </c>
      <c r="Q45" s="24">
        <f t="shared" si="12"/>
        <v>1.920170769907581E-2</v>
      </c>
      <c r="R45" s="24">
        <f t="shared" si="12"/>
        <v>1.9367506569617943E-2</v>
      </c>
      <c r="S45" s="24">
        <f t="shared" si="12"/>
        <v>2.0227802701291875E-2</v>
      </c>
      <c r="T45" s="24">
        <f t="shared" si="12"/>
        <v>1.9547964830866515E-2</v>
      </c>
      <c r="U45" s="24">
        <f t="shared" si="12"/>
        <v>2.0634607898373236E-2</v>
      </c>
      <c r="V45" s="24">
        <f t="shared" si="12"/>
        <v>1.9859761374382279E-2</v>
      </c>
      <c r="W45" s="24">
        <f t="shared" si="12"/>
        <v>2.0897386673737639E-2</v>
      </c>
      <c r="X45" s="24">
        <f t="shared" si="12"/>
        <v>2.0455004535160581E-2</v>
      </c>
      <c r="Y45" s="24">
        <f t="shared" si="12"/>
        <v>2.145966895207474E-2</v>
      </c>
      <c r="Z45" s="24">
        <f t="shared" si="12"/>
        <v>1.9867059773983176E-2</v>
      </c>
      <c r="AA45" s="24">
        <f t="shared" si="12"/>
        <v>1.9968378018046407E-2</v>
      </c>
      <c r="AB45" s="24">
        <f>+NEA!Y18</f>
        <v>1.9967172545321876E-2</v>
      </c>
      <c r="AD45" s="24">
        <f t="shared" ref="AD45:AN60" si="16">+E45/E33-1</f>
        <v>0.22296719536184062</v>
      </c>
      <c r="AE45" s="24">
        <f t="shared" si="15"/>
        <v>0.22509614461836103</v>
      </c>
      <c r="AF45" s="24">
        <f t="shared" si="15"/>
        <v>0.22648992817831082</v>
      </c>
      <c r="AG45" s="24">
        <f t="shared" si="15"/>
        <v>0.22603754092364015</v>
      </c>
      <c r="AH45" s="24">
        <f t="shared" si="15"/>
        <v>0.22887568372267775</v>
      </c>
      <c r="AI45" s="24">
        <f t="shared" si="15"/>
        <v>0.22596774786864415</v>
      </c>
      <c r="AJ45" s="24">
        <f t="shared" si="15"/>
        <v>0.23059327106421579</v>
      </c>
      <c r="AK45" s="24">
        <f t="shared" si="15"/>
        <v>0.23027688473951069</v>
      </c>
      <c r="AL45" s="24">
        <f t="shared" si="15"/>
        <v>0.23737412437060779</v>
      </c>
      <c r="AM45" s="24">
        <f t="shared" si="15"/>
        <v>0.21877426806444755</v>
      </c>
      <c r="AN45" s="24">
        <f t="shared" si="15"/>
        <v>0.22666173928205802</v>
      </c>
      <c r="AO45" s="24">
        <f>+NEA!AV18</f>
        <v>0.22665376251442115</v>
      </c>
      <c r="AQ45" s="24">
        <f t="shared" si="13"/>
        <v>-6.6535207490736603E-4</v>
      </c>
      <c r="AR45" s="24">
        <f t="shared" ref="AR45:AR108" si="17">+AD45-AM45</f>
        <v>4.1929272973930676E-3</v>
      </c>
      <c r="AT45" s="19">
        <f t="shared" si="10"/>
        <v>124.32471245819549</v>
      </c>
      <c r="AU45" s="19">
        <f t="shared" si="11"/>
        <v>123.86678578757852</v>
      </c>
      <c r="AV45" s="53">
        <f t="shared" si="14"/>
        <v>4.5792667061697045E-3</v>
      </c>
    </row>
    <row r="46" spans="4:49" x14ac:dyDescent="0.25">
      <c r="D46" s="38">
        <f>+NEA!A19</f>
        <v>43132</v>
      </c>
      <c r="E46" s="19" cm="1">
        <f t="array" ref="E46">+SUMPRODUCT($E$3:$P$3/100,NEA!$C19:$N19)/D$3*100</f>
        <v>126.81201058870235</v>
      </c>
      <c r="F46" s="19" cm="1">
        <f t="array" ref="F46">+SUMPRODUCT($E$4:$P$4/100,NEA!$C19:$N19)/D$4*100</f>
        <v>127.08127885233201</v>
      </c>
      <c r="G46" s="19" cm="1">
        <f t="array" ref="G46">+SUMPRODUCT($E$5:$P$5/100,NEA!$C19:$N19)/D$5*100</f>
        <v>127.31276603231787</v>
      </c>
      <c r="H46" s="19" cm="1">
        <f t="array" ref="H46">+SUMPRODUCT($E$6:$P$6/100,NEA!$C19:$N19)/D$6*100</f>
        <v>127.22632125918855</v>
      </c>
      <c r="I46" s="19" cm="1">
        <f t="array" ref="I46">+SUMPRODUCT($E$7:$P$7/100,NEA!$C19:$N19)/D$7*100</f>
        <v>127.66652041698777</v>
      </c>
      <c r="J46" s="19" cm="1">
        <f t="array" ref="J46">+SUMPRODUCT($E$8:$P$8/100,NEA!$C19:$N19)/D$8*100</f>
        <v>127.14016472252727</v>
      </c>
      <c r="K46" s="19" cm="1">
        <f t="array" ref="K46">+SUMPRODUCT($E$9:$P$9/100,NEA!$C19:$N19)/D$9*100</f>
        <v>127.87574503985077</v>
      </c>
      <c r="L46" s="19" cm="1">
        <f t="array" ref="L46">+SUMPRODUCT($E$10:$P$10/100,NEA!$C19:$N19)/D$10*100</f>
        <v>127.65889432844408</v>
      </c>
      <c r="M46" s="19" cm="1">
        <f t="array" ref="M46">+SUMPRODUCT($E$11:$P$11/100,NEA!$C19:$N19)/D$11*100</f>
        <v>128.61436485332936</v>
      </c>
      <c r="N46" s="19" cm="1">
        <f t="array" ref="N46">+SUMPRODUCT($E$12:$P$12/100,NEA!$C19:$N19)/D$12*100</f>
        <v>126.24241123395441</v>
      </c>
      <c r="O46" s="19" cm="1">
        <f t="array" ref="O46">+SUMPRODUCT(_xlfn.ANCHORARRAY($E$30)/100,$E46:$N46)/$D$14*100</f>
        <v>127.29388322999999</v>
      </c>
      <c r="Q46" s="24">
        <f t="shared" si="12"/>
        <v>2.0006465981919908E-2</v>
      </c>
      <c r="R46" s="24">
        <f t="shared" si="12"/>
        <v>2.0071423426118562E-2</v>
      </c>
      <c r="S46" s="24">
        <f t="shared" si="12"/>
        <v>2.1256592430513699E-2</v>
      </c>
      <c r="T46" s="24">
        <f t="shared" si="12"/>
        <v>2.0355079443494573E-2</v>
      </c>
      <c r="U46" s="24">
        <f t="shared" si="12"/>
        <v>2.160579084086045E-2</v>
      </c>
      <c r="V46" s="24">
        <f t="shared" si="12"/>
        <v>2.0162371348514618E-2</v>
      </c>
      <c r="W46" s="24">
        <f t="shared" si="12"/>
        <v>2.1785227203205526E-2</v>
      </c>
      <c r="X46" s="24">
        <f t="shared" si="12"/>
        <v>2.0764092288663827E-2</v>
      </c>
      <c r="Y46" s="24">
        <f t="shared" si="12"/>
        <v>2.2107766823626473E-2</v>
      </c>
      <c r="Z46" s="24">
        <f t="shared" si="12"/>
        <v>1.917887374949645E-2</v>
      </c>
      <c r="AA46" s="24">
        <f t="shared" si="12"/>
        <v>2.0655669598349302E-2</v>
      </c>
      <c r="AB46" s="24">
        <f>+NEA!Y19</f>
        <v>2.0656332887524664E-2</v>
      </c>
      <c r="AD46" s="24">
        <f t="shared" si="16"/>
        <v>0.2267823314959363</v>
      </c>
      <c r="AE46" s="24">
        <f t="shared" si="15"/>
        <v>0.2278866175935812</v>
      </c>
      <c r="AF46" s="24">
        <f t="shared" si="15"/>
        <v>0.23139191364778555</v>
      </c>
      <c r="AG46" s="24">
        <f t="shared" si="15"/>
        <v>0.22893825173120752</v>
      </c>
      <c r="AH46" s="24">
        <f t="shared" si="15"/>
        <v>0.23334113405217471</v>
      </c>
      <c r="AI46" s="24">
        <f t="shared" si="15"/>
        <v>0.22922172426819776</v>
      </c>
      <c r="AJ46" s="24">
        <f t="shared" si="15"/>
        <v>0.23540396197871161</v>
      </c>
      <c r="AK46" s="24">
        <f t="shared" si="15"/>
        <v>0.23329795948025511</v>
      </c>
      <c r="AL46" s="24">
        <f t="shared" si="15"/>
        <v>0.24060110885132024</v>
      </c>
      <c r="AM46" s="24">
        <f t="shared" si="15"/>
        <v>0.22246575105279276</v>
      </c>
      <c r="AN46" s="24">
        <f t="shared" si="15"/>
        <v>0.23034913576208127</v>
      </c>
      <c r="AO46" s="24">
        <f>+NEA!AV19</f>
        <v>0.23034320912956208</v>
      </c>
      <c r="AQ46" s="24">
        <f t="shared" si="13"/>
        <v>8.2759223242345747E-4</v>
      </c>
      <c r="AR46" s="24">
        <f t="shared" si="17"/>
        <v>4.3165804431435362E-3</v>
      </c>
      <c r="AT46" s="19">
        <f t="shared" si="10"/>
        <v>126.81201058870235</v>
      </c>
      <c r="AU46" s="19">
        <f t="shared" si="11"/>
        <v>126.24241123395441</v>
      </c>
      <c r="AV46" s="53">
        <f t="shared" si="14"/>
        <v>5.6959935474794054E-3</v>
      </c>
    </row>
    <row r="47" spans="4:49" x14ac:dyDescent="0.25">
      <c r="D47" s="38">
        <f>+NEA!A20</f>
        <v>43160</v>
      </c>
      <c r="E47" s="19" cm="1">
        <f t="array" ref="E47">+SUMPRODUCT($E$3:$P$3/100,NEA!$C20:$N20)/D$3*100</f>
        <v>129.68051169349792</v>
      </c>
      <c r="F47" s="19" cm="1">
        <f t="array" ref="F47">+SUMPRODUCT($E$4:$P$4/100,NEA!$C20:$N20)/D$4*100</f>
        <v>130.11291869868734</v>
      </c>
      <c r="G47" s="19" cm="1">
        <f t="array" ref="G47">+SUMPRODUCT($E$5:$P$5/100,NEA!$C20:$N20)/D$5*100</f>
        <v>130.49341177626391</v>
      </c>
      <c r="H47" s="19" cm="1">
        <f t="array" ref="H47">+SUMPRODUCT($E$6:$P$6/100,NEA!$C20:$N20)/D$6*100</f>
        <v>130.30803839103712</v>
      </c>
      <c r="I47" s="19" cm="1">
        <f t="array" ref="I47">+SUMPRODUCT($E$7:$P$7/100,NEA!$C20:$N20)/D$7*100</f>
        <v>131.02058125327488</v>
      </c>
      <c r="J47" s="19" cm="1">
        <f t="array" ref="J47">+SUMPRODUCT($E$8:$P$8/100,NEA!$C20:$N20)/D$8*100</f>
        <v>130.00911847563776</v>
      </c>
      <c r="K47" s="19" cm="1">
        <f t="array" ref="K47">+SUMPRODUCT($E$9:$P$9/100,NEA!$C20:$N20)/D$9*100</f>
        <v>131.08310354650968</v>
      </c>
      <c r="L47" s="19" cm="1">
        <f t="array" ref="L47">+SUMPRODUCT($E$10:$P$10/100,NEA!$C20:$N20)/D$10*100</f>
        <v>130.86850918044357</v>
      </c>
      <c r="M47" s="19" cm="1">
        <f t="array" ref="M47">+SUMPRODUCT($E$11:$P$11/100,NEA!$C20:$N20)/D$11*100</f>
        <v>132.08160114101207</v>
      </c>
      <c r="N47" s="19" cm="1">
        <f t="array" ref="N47">+SUMPRODUCT($E$12:$P$12/100,NEA!$C20:$N20)/D$12*100</f>
        <v>129.18610202385321</v>
      </c>
      <c r="O47" s="19" cm="1">
        <f t="array" ref="O47">+SUMPRODUCT(_xlfn.ANCHORARRAY($E$30)/100,$E47:$N47)/$D$14*100</f>
        <v>130.38557664000001</v>
      </c>
      <c r="Q47" s="24">
        <f t="shared" si="12"/>
        <v>2.2620105867567686E-2</v>
      </c>
      <c r="R47" s="24">
        <f t="shared" si="12"/>
        <v>2.3855912324254103E-2</v>
      </c>
      <c r="S47" s="24">
        <f t="shared" si="12"/>
        <v>2.4982928602294674E-2</v>
      </c>
      <c r="T47" s="24">
        <f t="shared" si="12"/>
        <v>2.4222323661865719E-2</v>
      </c>
      <c r="U47" s="24">
        <f t="shared" si="12"/>
        <v>2.6272047090591943E-2</v>
      </c>
      <c r="V47" s="24">
        <f t="shared" si="12"/>
        <v>2.2565282649835705E-2</v>
      </c>
      <c r="W47" s="24">
        <f t="shared" si="12"/>
        <v>2.5081836322121687E-2</v>
      </c>
      <c r="X47" s="24">
        <f t="shared" si="12"/>
        <v>2.5142116958507543E-2</v>
      </c>
      <c r="Y47" s="24">
        <f t="shared" si="12"/>
        <v>2.6958390624847395E-2</v>
      </c>
      <c r="Z47" s="24">
        <f t="shared" si="12"/>
        <v>2.3317764300647692E-2</v>
      </c>
      <c r="AA47" s="24">
        <f t="shared" si="12"/>
        <v>2.4287839537535438E-2</v>
      </c>
      <c r="AB47" s="24">
        <f>+NEA!Y20</f>
        <v>2.4281698815492359E-2</v>
      </c>
      <c r="AD47" s="24">
        <f t="shared" si="16"/>
        <v>0.22578327158181</v>
      </c>
      <c r="AE47" s="24">
        <f t="shared" si="15"/>
        <v>0.22711159766802846</v>
      </c>
      <c r="AF47" s="24">
        <f t="shared" si="15"/>
        <v>0.23264281010883803</v>
      </c>
      <c r="AG47" s="24">
        <f t="shared" si="15"/>
        <v>0.22812147590833654</v>
      </c>
      <c r="AH47" s="24">
        <f t="shared" si="15"/>
        <v>0.23597485495858095</v>
      </c>
      <c r="AI47" s="24">
        <f t="shared" si="15"/>
        <v>0.22715113766442308</v>
      </c>
      <c r="AJ47" s="24">
        <f t="shared" si="15"/>
        <v>0.23656403376813584</v>
      </c>
      <c r="AK47" s="24">
        <f t="shared" si="15"/>
        <v>0.23251780109014253</v>
      </c>
      <c r="AL47" s="24">
        <f t="shared" si="15"/>
        <v>0.23971295007391835</v>
      </c>
      <c r="AM47" s="24">
        <f t="shared" si="15"/>
        <v>0.22284269073668672</v>
      </c>
      <c r="AN47" s="24">
        <f t="shared" si="15"/>
        <v>0.23019227365620476</v>
      </c>
      <c r="AO47" s="24">
        <f>+NEA!AV20</f>
        <v>0.23017983167905798</v>
      </c>
      <c r="AQ47" s="24">
        <f t="shared" si="13"/>
        <v>-6.9765843308000619E-4</v>
      </c>
      <c r="AR47" s="24">
        <f t="shared" si="17"/>
        <v>2.9405808451232751E-3</v>
      </c>
      <c r="AT47" s="19">
        <f t="shared" si="10"/>
        <v>129.68051169349792</v>
      </c>
      <c r="AU47" s="19">
        <f t="shared" si="11"/>
        <v>129.18610202385321</v>
      </c>
      <c r="AV47" s="53">
        <f t="shared" si="14"/>
        <v>4.9440966964471311E-3</v>
      </c>
    </row>
    <row r="48" spans="4:49" x14ac:dyDescent="0.25">
      <c r="D48" s="38">
        <f>+NEA!A21</f>
        <v>43191</v>
      </c>
      <c r="E48" s="19" cm="1">
        <f t="array" ref="E48">+SUMPRODUCT($E$3:$P$3/100,NEA!$C21:$N21)/D$3*100</f>
        <v>133.07073851208366</v>
      </c>
      <c r="F48" s="19" cm="1">
        <f t="array" ref="F48">+SUMPRODUCT($E$4:$P$4/100,NEA!$C21:$N21)/D$4*100</f>
        <v>133.49189444801922</v>
      </c>
      <c r="G48" s="19" cm="1">
        <f t="array" ref="G48">+SUMPRODUCT($E$5:$P$5/100,NEA!$C21:$N21)/D$5*100</f>
        <v>133.95643816009658</v>
      </c>
      <c r="H48" s="19" cm="1">
        <f t="array" ref="H48">+SUMPRODUCT($E$6:$P$6/100,NEA!$C21:$N21)/D$6*100</f>
        <v>133.74168696131423</v>
      </c>
      <c r="I48" s="19" cm="1">
        <f t="array" ref="I48">+SUMPRODUCT($E$7:$P$7/100,NEA!$C21:$N21)/D$7*100</f>
        <v>134.45911033062566</v>
      </c>
      <c r="J48" s="19" cm="1">
        <f t="array" ref="J48">+SUMPRODUCT($E$8:$P$8/100,NEA!$C21:$N21)/D$8*100</f>
        <v>133.46789958194142</v>
      </c>
      <c r="K48" s="19" cm="1">
        <f t="array" ref="K48">+SUMPRODUCT($E$9:$P$9/100,NEA!$C21:$N21)/D$9*100</f>
        <v>134.592666473778</v>
      </c>
      <c r="L48" s="19" cm="1">
        <f t="array" ref="L48">+SUMPRODUCT($E$10:$P$10/100,NEA!$C21:$N21)/D$10*100</f>
        <v>134.3905936664849</v>
      </c>
      <c r="M48" s="19" cm="1">
        <f t="array" ref="M48">+SUMPRODUCT($E$11:$P$11/100,NEA!$C21:$N21)/D$11*100</f>
        <v>135.826343166036</v>
      </c>
      <c r="N48" s="19" cm="1">
        <f t="array" ref="N48">+SUMPRODUCT($E$12:$P$12/100,NEA!$C21:$N21)/D$12*100</f>
        <v>132.55824401534551</v>
      </c>
      <c r="O48" s="19" cm="1">
        <f t="array" ref="O48">+SUMPRODUCT(_xlfn.ANCHORARRAY($E$30)/100,$E48:$N48)/$D$14*100</f>
        <v>133.83684557000001</v>
      </c>
      <c r="Q48" s="24">
        <f t="shared" si="12"/>
        <v>2.6142916729065657E-2</v>
      </c>
      <c r="R48" s="24">
        <f t="shared" si="12"/>
        <v>2.5969563845976262E-2</v>
      </c>
      <c r="S48" s="24">
        <f t="shared" si="12"/>
        <v>2.6537940396333282E-2</v>
      </c>
      <c r="T48" s="24">
        <f t="shared" si="12"/>
        <v>2.6350243719985844E-2</v>
      </c>
      <c r="U48" s="24">
        <f t="shared" si="12"/>
        <v>2.624419037421144E-2</v>
      </c>
      <c r="V48" s="24">
        <f t="shared" si="12"/>
        <v>2.6604142439069056E-2</v>
      </c>
      <c r="W48" s="24">
        <f t="shared" si="12"/>
        <v>2.6773572125740053E-2</v>
      </c>
      <c r="X48" s="24">
        <f t="shared" si="12"/>
        <v>2.6913155105824815E-2</v>
      </c>
      <c r="Y48" s="24">
        <f t="shared" si="12"/>
        <v>2.8351730995644031E-2</v>
      </c>
      <c r="Z48" s="24">
        <f t="shared" si="12"/>
        <v>2.6102978096433693E-2</v>
      </c>
      <c r="AA48" s="24">
        <f t="shared" si="12"/>
        <v>2.6469714050727289E-2</v>
      </c>
      <c r="AB48" s="24">
        <f>+NEA!Y21</f>
        <v>2.6470978484372854E-2</v>
      </c>
      <c r="AD48" s="24">
        <f t="shared" si="16"/>
        <v>0.22921472710574475</v>
      </c>
      <c r="AE48" s="24">
        <f t="shared" si="15"/>
        <v>0.23053981541955126</v>
      </c>
      <c r="AF48" s="24">
        <f t="shared" si="15"/>
        <v>0.23822603577402357</v>
      </c>
      <c r="AG48" s="24">
        <f t="shared" si="15"/>
        <v>0.2328776004446016</v>
      </c>
      <c r="AH48" s="24">
        <f t="shared" si="15"/>
        <v>0.24118290750993276</v>
      </c>
      <c r="AI48" s="24">
        <f t="shared" si="15"/>
        <v>0.2322669082513269</v>
      </c>
      <c r="AJ48" s="24">
        <f t="shared" si="15"/>
        <v>0.24220005686422441</v>
      </c>
      <c r="AK48" s="24">
        <f t="shared" si="15"/>
        <v>0.23889072575125803</v>
      </c>
      <c r="AL48" s="24">
        <f t="shared" si="15"/>
        <v>0.24769303532024756</v>
      </c>
      <c r="AM48" s="24">
        <f t="shared" si="15"/>
        <v>0.23203835458379829</v>
      </c>
      <c r="AN48" s="24">
        <f t="shared" si="15"/>
        <v>0.23525622486427333</v>
      </c>
      <c r="AO48" s="24">
        <f>+NEA!AV21</f>
        <v>0.23524720966743051</v>
      </c>
      <c r="AQ48" s="24">
        <f t="shared" si="13"/>
        <v>3.9938632631963955E-5</v>
      </c>
      <c r="AR48" s="24">
        <f t="shared" si="17"/>
        <v>-2.8236274780535364E-3</v>
      </c>
      <c r="AT48" s="19">
        <f t="shared" si="10"/>
        <v>133.07073851208366</v>
      </c>
      <c r="AU48" s="19">
        <f t="shared" si="11"/>
        <v>132.55824401534551</v>
      </c>
      <c r="AV48" s="53">
        <f t="shared" si="14"/>
        <v>5.1249449673815839E-3</v>
      </c>
    </row>
    <row r="49" spans="4:48" x14ac:dyDescent="0.25">
      <c r="D49" s="38">
        <f>+NEA!A22</f>
        <v>43221</v>
      </c>
      <c r="E49" s="19" cm="1">
        <f t="array" ref="E49">+SUMPRODUCT($E$3:$P$3/100,NEA!$C22:$N22)/D$3*100</f>
        <v>136.66297707595641</v>
      </c>
      <c r="F49" s="19" cm="1">
        <f t="array" ref="F49">+SUMPRODUCT($E$4:$P$4/100,NEA!$C22:$N22)/D$4*100</f>
        <v>137.01890225182939</v>
      </c>
      <c r="G49" s="19" cm="1">
        <f t="array" ref="G49">+SUMPRODUCT($E$5:$P$5/100,NEA!$C22:$N22)/D$5*100</f>
        <v>137.36778710091184</v>
      </c>
      <c r="H49" s="19" cm="1">
        <f t="array" ref="H49">+SUMPRODUCT($E$6:$P$6/100,NEA!$C22:$N22)/D$6*100</f>
        <v>137.15772617431222</v>
      </c>
      <c r="I49" s="19" cm="1">
        <f t="array" ref="I49">+SUMPRODUCT($E$7:$P$7/100,NEA!$C22:$N22)/D$7*100</f>
        <v>137.81170133776237</v>
      </c>
      <c r="J49" s="19" cm="1">
        <f t="array" ref="J49">+SUMPRODUCT($E$8:$P$8/100,NEA!$C22:$N22)/D$8*100</f>
        <v>136.91975469089263</v>
      </c>
      <c r="K49" s="19" cm="1">
        <f t="array" ref="K49">+SUMPRODUCT($E$9:$P$9/100,NEA!$C22:$N22)/D$9*100</f>
        <v>137.90432338627798</v>
      </c>
      <c r="L49" s="19" cm="1">
        <f t="array" ref="L49">+SUMPRODUCT($E$10:$P$10/100,NEA!$C22:$N22)/D$10*100</f>
        <v>137.66027398237742</v>
      </c>
      <c r="M49" s="19" cm="1">
        <f t="array" ref="M49">+SUMPRODUCT($E$11:$P$11/100,NEA!$C22:$N22)/D$11*100</f>
        <v>139.02021540811131</v>
      </c>
      <c r="N49" s="19" cm="1">
        <f t="array" ref="N49">+SUMPRODUCT($E$12:$P$12/100,NEA!$C22:$N22)/D$12*100</f>
        <v>135.73793030858255</v>
      </c>
      <c r="O49" s="19" cm="1">
        <f t="array" ref="O49">+SUMPRODUCT(_xlfn.ANCHORARRAY($E$30)/100,$E49:$N49)/$D$14*100</f>
        <v>137.25476238000002</v>
      </c>
      <c r="Q49" s="24">
        <f t="shared" si="12"/>
        <v>2.699495474391278E-2</v>
      </c>
      <c r="R49" s="24">
        <f t="shared" si="12"/>
        <v>2.6421138290037227E-2</v>
      </c>
      <c r="S49" s="24">
        <f t="shared" si="12"/>
        <v>2.5466106651314657E-2</v>
      </c>
      <c r="T49" s="24">
        <f t="shared" si="12"/>
        <v>2.554206762762079E-2</v>
      </c>
      <c r="U49" s="24">
        <f t="shared" si="12"/>
        <v>2.4933907407931777E-2</v>
      </c>
      <c r="V49" s="24">
        <f t="shared" si="12"/>
        <v>2.5862811355864324E-2</v>
      </c>
      <c r="W49" s="24">
        <f t="shared" si="12"/>
        <v>2.4605032348810507E-2</v>
      </c>
      <c r="X49" s="24">
        <f t="shared" si="12"/>
        <v>2.4329681316884733E-2</v>
      </c>
      <c r="Y49" s="24">
        <f t="shared" si="12"/>
        <v>2.3514379962148224E-2</v>
      </c>
      <c r="Z49" s="24">
        <f t="shared" si="12"/>
        <v>2.3987088218134112E-2</v>
      </c>
      <c r="AA49" s="24">
        <f t="shared" si="12"/>
        <v>2.5537936100058056E-2</v>
      </c>
      <c r="AB49" s="24">
        <f>+NEA!Y22</f>
        <v>2.5538029090892866E-2</v>
      </c>
      <c r="AD49" s="24">
        <f t="shared" si="16"/>
        <v>0.23837264904631561</v>
      </c>
      <c r="AE49" s="24">
        <f t="shared" si="15"/>
        <v>0.23927362420467535</v>
      </c>
      <c r="AF49" s="24">
        <f t="shared" si="15"/>
        <v>0.24583134117476924</v>
      </c>
      <c r="AG49" s="24">
        <f t="shared" si="15"/>
        <v>0.24048395214227281</v>
      </c>
      <c r="AH49" s="24">
        <f t="shared" si="15"/>
        <v>0.24893166914573994</v>
      </c>
      <c r="AI49" s="24">
        <f t="shared" si="15"/>
        <v>0.23959963872851153</v>
      </c>
      <c r="AJ49" s="24">
        <f t="shared" si="15"/>
        <v>0.24931030712805069</v>
      </c>
      <c r="AK49" s="24">
        <f t="shared" si="15"/>
        <v>0.24499264116898178</v>
      </c>
      <c r="AL49" s="24">
        <f t="shared" si="15"/>
        <v>0.25379349008857077</v>
      </c>
      <c r="AM49" s="24">
        <f t="shared" si="15"/>
        <v>0.23564739890072195</v>
      </c>
      <c r="AN49" s="24">
        <f t="shared" si="15"/>
        <v>0.24287931902882209</v>
      </c>
      <c r="AO49" s="24">
        <f>+NEA!AV22</f>
        <v>0.24286649564306373</v>
      </c>
      <c r="AQ49" s="24">
        <f t="shared" si="13"/>
        <v>3.0078665257786685E-3</v>
      </c>
      <c r="AR49" s="24">
        <f t="shared" si="17"/>
        <v>2.7252501455936606E-3</v>
      </c>
      <c r="AT49" s="19">
        <f t="shared" si="10"/>
        <v>136.66297707595641</v>
      </c>
      <c r="AU49" s="19">
        <f t="shared" si="11"/>
        <v>135.73793030858255</v>
      </c>
      <c r="AV49" s="53">
        <f t="shared" si="14"/>
        <v>9.2504676737386049E-3</v>
      </c>
    </row>
    <row r="50" spans="4:48" x14ac:dyDescent="0.25">
      <c r="D50" s="38">
        <f>+NEA!A23</f>
        <v>43252</v>
      </c>
      <c r="E50" s="19" cm="1">
        <f t="array" ref="E50">+SUMPRODUCT($E$3:$P$3/100,NEA!$C23:$N23)/D$3*100</f>
        <v>140.98653173895187</v>
      </c>
      <c r="F50" s="19" cm="1">
        <f t="array" ref="F50">+SUMPRODUCT($E$4:$P$4/100,NEA!$C23:$N23)/D$4*100</f>
        <v>141.23454857922317</v>
      </c>
      <c r="G50" s="19" cm="1">
        <f t="array" ref="G50">+SUMPRODUCT($E$5:$P$5/100,NEA!$C23:$N23)/D$5*100</f>
        <v>141.74323008123537</v>
      </c>
      <c r="H50" s="19" cm="1">
        <f t="array" ref="H50">+SUMPRODUCT($E$6:$P$6/100,NEA!$C23:$N23)/D$6*100</f>
        <v>141.37888092572948</v>
      </c>
      <c r="I50" s="19" cm="1">
        <f t="array" ref="I50">+SUMPRODUCT($E$7:$P$7/100,NEA!$C23:$N23)/D$7*100</f>
        <v>142.1596359302219</v>
      </c>
      <c r="J50" s="19" cm="1">
        <f t="array" ref="J50">+SUMPRODUCT($E$8:$P$8/100,NEA!$C23:$N23)/D$8*100</f>
        <v>141.05564072702882</v>
      </c>
      <c r="K50" s="19" cm="1">
        <f t="array" ref="K50">+SUMPRODUCT($E$9:$P$9/100,NEA!$C23:$N23)/D$9*100</f>
        <v>142.2535926309458</v>
      </c>
      <c r="L50" s="19" cm="1">
        <f t="array" ref="L50">+SUMPRODUCT($E$10:$P$10/100,NEA!$C23:$N23)/D$10*100</f>
        <v>141.76214047749528</v>
      </c>
      <c r="M50" s="19" cm="1">
        <f t="array" ref="M50">+SUMPRODUCT($E$11:$P$11/100,NEA!$C23:$N23)/D$11*100</f>
        <v>143.10829502934217</v>
      </c>
      <c r="N50" s="19" cm="1">
        <f t="array" ref="N50">+SUMPRODUCT($E$12:$P$12/100,NEA!$C23:$N23)/D$12*100</f>
        <v>139.85536330449165</v>
      </c>
      <c r="O50" s="19" cm="1">
        <f t="array" ref="O50">+SUMPRODUCT(_xlfn.ANCHORARRAY($E$30)/100,$E50:$N50)/$D$14*100</f>
        <v>141.50658976999998</v>
      </c>
      <c r="Q50" s="24">
        <f t="shared" si="12"/>
        <v>3.1636619920788478E-2</v>
      </c>
      <c r="R50" s="24">
        <f t="shared" si="12"/>
        <v>3.0766896085955953E-2</v>
      </c>
      <c r="S50" s="24">
        <f t="shared" si="12"/>
        <v>3.1852030761107653E-2</v>
      </c>
      <c r="T50" s="24">
        <f t="shared" si="12"/>
        <v>3.0775916670218395E-2</v>
      </c>
      <c r="U50" s="24">
        <f t="shared" si="12"/>
        <v>3.1549821606245088E-2</v>
      </c>
      <c r="V50" s="24">
        <f t="shared" si="12"/>
        <v>3.0206642171345388E-2</v>
      </c>
      <c r="W50" s="24">
        <f t="shared" si="12"/>
        <v>3.1538309589361324E-2</v>
      </c>
      <c r="X50" s="24">
        <f t="shared" si="12"/>
        <v>2.9797024053889176E-2</v>
      </c>
      <c r="Y50" s="24">
        <f t="shared" si="12"/>
        <v>2.9406368053953802E-2</v>
      </c>
      <c r="Z50" s="24">
        <f t="shared" si="12"/>
        <v>3.0333695132588545E-2</v>
      </c>
      <c r="AA50" s="24">
        <f t="shared" si="12"/>
        <v>3.0977631058283217E-2</v>
      </c>
      <c r="AB50" s="24">
        <f>+NEA!Y23</f>
        <v>3.0978422423892704E-2</v>
      </c>
      <c r="AD50" s="24">
        <f t="shared" si="16"/>
        <v>0.26034679513175685</v>
      </c>
      <c r="AE50" s="24">
        <f t="shared" si="15"/>
        <v>0.26011727652587724</v>
      </c>
      <c r="AF50" s="24">
        <f t="shared" si="15"/>
        <v>0.26838618186017671</v>
      </c>
      <c r="AG50" s="24">
        <f t="shared" si="15"/>
        <v>0.26153789708483677</v>
      </c>
      <c r="AH50" s="24">
        <f t="shared" si="15"/>
        <v>0.27079326980266849</v>
      </c>
      <c r="AI50" s="24">
        <f t="shared" si="15"/>
        <v>0.25991042166529166</v>
      </c>
      <c r="AJ50" s="24">
        <f t="shared" si="15"/>
        <v>0.27095870958496371</v>
      </c>
      <c r="AK50" s="24">
        <f t="shared" si="15"/>
        <v>0.26477948221708525</v>
      </c>
      <c r="AL50" s="24">
        <f t="shared" si="15"/>
        <v>0.27294935936472342</v>
      </c>
      <c r="AM50" s="24">
        <f t="shared" si="15"/>
        <v>0.25702260040656544</v>
      </c>
      <c r="AN50" s="24">
        <f t="shared" si="15"/>
        <v>0.26412669886684093</v>
      </c>
      <c r="AO50" s="24">
        <f>+NEA!AV23</f>
        <v>0.26411578314512307</v>
      </c>
      <c r="AQ50" s="24">
        <f t="shared" si="13"/>
        <v>1.3029247881999328E-3</v>
      </c>
      <c r="AR50" s="24">
        <f t="shared" si="17"/>
        <v>3.3241947251914095E-3</v>
      </c>
      <c r="AT50" s="19">
        <f t="shared" si="10"/>
        <v>140.98653173895187</v>
      </c>
      <c r="AU50" s="19">
        <f t="shared" si="11"/>
        <v>139.85536330449165</v>
      </c>
      <c r="AV50" s="53">
        <f t="shared" si="14"/>
        <v>1.1311684344602169E-2</v>
      </c>
    </row>
    <row r="51" spans="4:48" x14ac:dyDescent="0.25">
      <c r="D51" s="38">
        <f>+NEA!A24</f>
        <v>43282</v>
      </c>
      <c r="E51" s="19" cm="1">
        <f t="array" ref="E51">+SUMPRODUCT($E$3:$P$3/100,NEA!$C24:$N24)/D$3*100</f>
        <v>145.71681331224997</v>
      </c>
      <c r="F51" s="19" cm="1">
        <f t="array" ref="F51">+SUMPRODUCT($E$4:$P$4/100,NEA!$C24:$N24)/D$4*100</f>
        <v>145.89217005382312</v>
      </c>
      <c r="G51" s="19" cm="1">
        <f t="array" ref="G51">+SUMPRODUCT($E$5:$P$5/100,NEA!$C24:$N24)/D$5*100</f>
        <v>146.80895271909833</v>
      </c>
      <c r="H51" s="19" cm="1">
        <f t="array" ref="H51">+SUMPRODUCT($E$6:$P$6/100,NEA!$C24:$N24)/D$6*100</f>
        <v>146.04558285415388</v>
      </c>
      <c r="I51" s="19" cm="1">
        <f t="array" ref="I51">+SUMPRODUCT($E$7:$P$7/100,NEA!$C24:$N24)/D$7*100</f>
        <v>147.29992940351789</v>
      </c>
      <c r="J51" s="19" cm="1">
        <f t="array" ref="J51">+SUMPRODUCT($E$8:$P$8/100,NEA!$C24:$N24)/D$8*100</f>
        <v>145.7331803025244</v>
      </c>
      <c r="K51" s="19" cm="1">
        <f t="array" ref="K51">+SUMPRODUCT($E$9:$P$9/100,NEA!$C24:$N24)/D$9*100</f>
        <v>147.34014227682576</v>
      </c>
      <c r="L51" s="19" cm="1">
        <f t="array" ref="L51">+SUMPRODUCT($E$10:$P$10/100,NEA!$C24:$N24)/D$10*100</f>
        <v>146.54208890561875</v>
      </c>
      <c r="M51" s="19" cm="1">
        <f t="array" ref="M51">+SUMPRODUCT($E$11:$P$11/100,NEA!$C24:$N24)/D$11*100</f>
        <v>147.94014957648849</v>
      </c>
      <c r="N51" s="19" cm="1">
        <f t="array" ref="N51">+SUMPRODUCT($E$12:$P$12/100,NEA!$C24:$N24)/D$12*100</f>
        <v>144.83877763592662</v>
      </c>
      <c r="O51" s="19" cm="1">
        <f t="array" ref="O51">+SUMPRODUCT(_xlfn.ANCHORARRAY($E$30)/100,$E51:$N51)/$D$14*100</f>
        <v>146.34300784999999</v>
      </c>
      <c r="Q51" s="24">
        <f t="shared" si="12"/>
        <v>3.3551301070775974E-2</v>
      </c>
      <c r="R51" s="24">
        <f t="shared" si="12"/>
        <v>3.2977918798581696E-2</v>
      </c>
      <c r="S51" s="24">
        <f t="shared" si="12"/>
        <v>3.5738727239104984E-2</v>
      </c>
      <c r="T51" s="24">
        <f t="shared" si="12"/>
        <v>3.3008479752191233E-2</v>
      </c>
      <c r="U51" s="24">
        <f t="shared" si="12"/>
        <v>3.6158600432960375E-2</v>
      </c>
      <c r="V51" s="24">
        <f t="shared" si="12"/>
        <v>3.316095372993666E-2</v>
      </c>
      <c r="W51" s="24">
        <f t="shared" si="12"/>
        <v>3.5756915180878313E-2</v>
      </c>
      <c r="X51" s="24">
        <f t="shared" si="12"/>
        <v>3.3718088708474925E-2</v>
      </c>
      <c r="Y51" s="24">
        <f t="shared" si="12"/>
        <v>3.3763623178905355E-2</v>
      </c>
      <c r="Z51" s="24">
        <f t="shared" si="12"/>
        <v>3.5632629408606453E-2</v>
      </c>
      <c r="AA51" s="24">
        <f t="shared" si="12"/>
        <v>3.4178041375040991E-2</v>
      </c>
      <c r="AB51" s="24">
        <f>+NEA!Y24</f>
        <v>3.4176056761044515E-2</v>
      </c>
      <c r="AD51" s="24">
        <f t="shared" si="16"/>
        <v>0.28796806934041408</v>
      </c>
      <c r="AE51" s="24">
        <f t="shared" si="15"/>
        <v>0.28668733412473735</v>
      </c>
      <c r="AF51" s="24">
        <f t="shared" si="15"/>
        <v>0.29655836331316254</v>
      </c>
      <c r="AG51" s="24">
        <f t="shared" si="15"/>
        <v>0.28701325738494665</v>
      </c>
      <c r="AH51" s="24">
        <f t="shared" si="15"/>
        <v>0.2983520571017455</v>
      </c>
      <c r="AI51" s="24">
        <f t="shared" si="15"/>
        <v>0.28599562674435064</v>
      </c>
      <c r="AJ51" s="24">
        <f t="shared" si="15"/>
        <v>0.29775391535076867</v>
      </c>
      <c r="AK51" s="24">
        <f t="shared" si="15"/>
        <v>0.28978769160600049</v>
      </c>
      <c r="AL51" s="24">
        <f t="shared" si="15"/>
        <v>0.29732566002492855</v>
      </c>
      <c r="AM51" s="24">
        <f t="shared" si="15"/>
        <v>0.2838660246560738</v>
      </c>
      <c r="AN51" s="24">
        <f t="shared" si="15"/>
        <v>0.29079662957449304</v>
      </c>
      <c r="AO51" s="24">
        <f>+NEA!AV24</f>
        <v>0.29078510876822827</v>
      </c>
      <c r="AQ51" s="24">
        <f t="shared" si="13"/>
        <v>-2.0813283378304792E-3</v>
      </c>
      <c r="AR51" s="24">
        <f t="shared" si="17"/>
        <v>4.102044684340278E-3</v>
      </c>
      <c r="AT51" s="19">
        <f t="shared" si="10"/>
        <v>145.71681331224997</v>
      </c>
      <c r="AU51" s="19">
        <f t="shared" si="11"/>
        <v>144.83877763592662</v>
      </c>
      <c r="AV51" s="53">
        <f t="shared" si="14"/>
        <v>8.7803567632336321E-3</v>
      </c>
    </row>
    <row r="52" spans="4:48" x14ac:dyDescent="0.25">
      <c r="D52" s="38">
        <f>+NEA!A25</f>
        <v>43313</v>
      </c>
      <c r="E52" s="19" cm="1">
        <f t="array" ref="E52">+SUMPRODUCT($E$3:$P$3/100,NEA!$C25:$N25)/D$3*100</f>
        <v>151.60704522279647</v>
      </c>
      <c r="F52" s="19" cm="1">
        <f t="array" ref="F52">+SUMPRODUCT($E$4:$P$4/100,NEA!$C25:$N25)/D$4*100</f>
        <v>151.68520495674295</v>
      </c>
      <c r="G52" s="19" cm="1">
        <f t="array" ref="G52">+SUMPRODUCT($E$5:$P$5/100,NEA!$C25:$N25)/D$5*100</f>
        <v>152.80976472614392</v>
      </c>
      <c r="H52" s="19" cm="1">
        <f t="array" ref="H52">+SUMPRODUCT($E$6:$P$6/100,NEA!$C25:$N25)/D$6*100</f>
        <v>151.76813780614805</v>
      </c>
      <c r="I52" s="19" cm="1">
        <f t="array" ref="I52">+SUMPRODUCT($E$7:$P$7/100,NEA!$C25:$N25)/D$7*100</f>
        <v>153.26712177037473</v>
      </c>
      <c r="J52" s="19" cm="1">
        <f t="array" ref="J52">+SUMPRODUCT($E$8:$P$8/100,NEA!$C25:$N25)/D$8*100</f>
        <v>151.45942173551404</v>
      </c>
      <c r="K52" s="19" cm="1">
        <f t="array" ref="K52">+SUMPRODUCT($E$9:$P$9/100,NEA!$C25:$N25)/D$9*100</f>
        <v>153.28123932955401</v>
      </c>
      <c r="L52" s="19" cm="1">
        <f t="array" ref="L52">+SUMPRODUCT($E$10:$P$10/100,NEA!$C25:$N25)/D$10*100</f>
        <v>152.22807301368567</v>
      </c>
      <c r="M52" s="19" cm="1">
        <f t="array" ref="M52">+SUMPRODUCT($E$11:$P$11/100,NEA!$C25:$N25)/D$11*100</f>
        <v>153.80247907376742</v>
      </c>
      <c r="N52" s="19" cm="1">
        <f t="array" ref="N52">+SUMPRODUCT($E$12:$P$12/100,NEA!$C25:$N25)/D$12*100</f>
        <v>150.32390454371628</v>
      </c>
      <c r="O52" s="19" cm="1">
        <f t="array" ref="O52">+SUMPRODUCT(_xlfn.ANCHORARRAY($E$30)/100,$E52:$N52)/$D$14*100</f>
        <v>152.17533292000002</v>
      </c>
      <c r="Q52" s="24">
        <f t="shared" si="12"/>
        <v>4.0422458991911991E-2</v>
      </c>
      <c r="R52" s="24">
        <f t="shared" si="12"/>
        <v>3.970764778385738E-2</v>
      </c>
      <c r="S52" s="24">
        <f t="shared" si="12"/>
        <v>4.0874973194090281E-2</v>
      </c>
      <c r="T52" s="24">
        <f t="shared" si="12"/>
        <v>3.9183348377670013E-2</v>
      </c>
      <c r="U52" s="24">
        <f t="shared" si="12"/>
        <v>4.0510490337779537E-2</v>
      </c>
      <c r="V52" s="24">
        <f t="shared" si="12"/>
        <v>3.929264029716939E-2</v>
      </c>
      <c r="W52" s="24">
        <f t="shared" si="12"/>
        <v>4.0322324662657172E-2</v>
      </c>
      <c r="X52" s="24">
        <f t="shared" si="12"/>
        <v>3.8801030820087457E-2</v>
      </c>
      <c r="Y52" s="24">
        <f t="shared" si="12"/>
        <v>3.9626359132805655E-2</v>
      </c>
      <c r="Z52" s="24">
        <f t="shared" si="12"/>
        <v>3.7870568899561752E-2</v>
      </c>
      <c r="AA52" s="24">
        <f t="shared" si="12"/>
        <v>3.9853800708935072E-2</v>
      </c>
      <c r="AB52" s="24">
        <f>+NEA!Y25</f>
        <v>3.9854012802921446E-2</v>
      </c>
      <c r="AD52" s="24">
        <f t="shared" si="16"/>
        <v>0.32454427092074356</v>
      </c>
      <c r="AE52" s="24">
        <f t="shared" si="15"/>
        <v>0.32208625909034772</v>
      </c>
      <c r="AF52" s="24">
        <f t="shared" si="15"/>
        <v>0.33449856611636886</v>
      </c>
      <c r="AG52" s="24">
        <f t="shared" si="15"/>
        <v>0.32211654536039847</v>
      </c>
      <c r="AH52" s="24">
        <f t="shared" si="15"/>
        <v>0.33514560955232775</v>
      </c>
      <c r="AI52" s="24">
        <f t="shared" si="15"/>
        <v>0.32173249136511939</v>
      </c>
      <c r="AJ52" s="24">
        <f t="shared" si="15"/>
        <v>0.33399545116703799</v>
      </c>
      <c r="AK52" s="24">
        <f t="shared" si="15"/>
        <v>0.32478463403958724</v>
      </c>
      <c r="AL52" s="24">
        <f t="shared" si="15"/>
        <v>0.33308738029419915</v>
      </c>
      <c r="AM52" s="24">
        <f t="shared" si="15"/>
        <v>0.32027232915790882</v>
      </c>
      <c r="AN52" s="24">
        <f t="shared" si="15"/>
        <v>0.32694262398388552</v>
      </c>
      <c r="AO52" s="24">
        <f>+NEA!AV25</f>
        <v>0.32693325566855513</v>
      </c>
      <c r="AQ52" s="24">
        <f t="shared" si="13"/>
        <v>2.5518900923502397E-3</v>
      </c>
      <c r="AR52" s="24">
        <f t="shared" si="17"/>
        <v>4.2719417628347411E-3</v>
      </c>
      <c r="AT52" s="19">
        <f t="shared" si="10"/>
        <v>151.60704522279647</v>
      </c>
      <c r="AU52" s="19">
        <f t="shared" si="11"/>
        <v>150.32390454371628</v>
      </c>
      <c r="AV52" s="53">
        <f t="shared" si="14"/>
        <v>1.2831406790801747E-2</v>
      </c>
    </row>
    <row r="53" spans="4:48" x14ac:dyDescent="0.25">
      <c r="D53" s="38">
        <f>+NEA!A26</f>
        <v>43344</v>
      </c>
      <c r="E53" s="19" cm="1">
        <f t="array" ref="E53">+SUMPRODUCT($E$3:$P$3/100,NEA!$C26:$N26)/D$3*100</f>
        <v>162.62756410831128</v>
      </c>
      <c r="F53" s="19" cm="1">
        <f t="array" ref="F53">+SUMPRODUCT($E$4:$P$4/100,NEA!$C26:$N26)/D$4*100</f>
        <v>162.56133809129108</v>
      </c>
      <c r="G53" s="19" cm="1">
        <f t="array" ref="G53">+SUMPRODUCT($E$5:$P$5/100,NEA!$C26:$N26)/D$5*100</f>
        <v>164.17338357981276</v>
      </c>
      <c r="H53" s="19" cm="1">
        <f t="array" ref="H53">+SUMPRODUCT($E$6:$P$6/100,NEA!$C26:$N26)/D$6*100</f>
        <v>162.73041267781986</v>
      </c>
      <c r="I53" s="19" cm="1">
        <f t="array" ref="I53">+SUMPRODUCT($E$7:$P$7/100,NEA!$C26:$N26)/D$7*100</f>
        <v>164.61174744390328</v>
      </c>
      <c r="J53" s="19" cm="1">
        <f t="array" ref="J53">+SUMPRODUCT($E$8:$P$8/100,NEA!$C26:$N26)/D$8*100</f>
        <v>162.47915104014524</v>
      </c>
      <c r="K53" s="19" cm="1">
        <f t="array" ref="K53">+SUMPRODUCT($E$9:$P$9/100,NEA!$C26:$N26)/D$9*100</f>
        <v>164.62942584144619</v>
      </c>
      <c r="L53" s="19" cm="1">
        <f t="array" ref="L53">+SUMPRODUCT($E$10:$P$10/100,NEA!$C26:$N26)/D$10*100</f>
        <v>163.30634951006209</v>
      </c>
      <c r="M53" s="19" cm="1">
        <f t="array" ref="M53">+SUMPRODUCT($E$11:$P$11/100,NEA!$C26:$N26)/D$11*100</f>
        <v>164.85123136269411</v>
      </c>
      <c r="N53" s="19" cm="1">
        <f t="array" ref="N53">+SUMPRODUCT($E$12:$P$12/100,NEA!$C26:$N26)/D$12*100</f>
        <v>162.00140220975669</v>
      </c>
      <c r="O53" s="19" cm="1">
        <f t="array" ref="O53">+SUMPRODUCT(_xlfn.ANCHORARRAY($E$30)/100,$E53:$N53)/$D$14*100</f>
        <v>163.30132914999999</v>
      </c>
      <c r="Q53" s="24">
        <f t="shared" si="12"/>
        <v>7.2691337459413141E-2</v>
      </c>
      <c r="R53" s="24">
        <f t="shared" si="12"/>
        <v>7.1702003749473997E-2</v>
      </c>
      <c r="S53" s="24">
        <f t="shared" si="12"/>
        <v>7.4364481052856757E-2</v>
      </c>
      <c r="T53" s="24">
        <f t="shared" si="12"/>
        <v>7.2230410349198637E-2</v>
      </c>
      <c r="U53" s="24">
        <f t="shared" si="12"/>
        <v>7.4018651505213917E-2</v>
      </c>
      <c r="V53" s="24">
        <f t="shared" si="12"/>
        <v>7.2756974629643034E-2</v>
      </c>
      <c r="W53" s="24">
        <f t="shared" si="12"/>
        <v>7.403506496638923E-2</v>
      </c>
      <c r="X53" s="24">
        <f t="shared" si="12"/>
        <v>7.2774201742542344E-2</v>
      </c>
      <c r="Y53" s="24">
        <f t="shared" si="12"/>
        <v>7.1837283478554559E-2</v>
      </c>
      <c r="Z53" s="24">
        <f t="shared" si="12"/>
        <v>7.7682240236411904E-2</v>
      </c>
      <c r="AA53" s="24">
        <f t="shared" si="12"/>
        <v>7.3113007321948809E-2</v>
      </c>
      <c r="AB53" s="24">
        <f>+NEA!Y26</f>
        <v>7.3114377695518096E-2</v>
      </c>
      <c r="AD53" s="24">
        <f t="shared" si="16"/>
        <v>0.40165044382509274</v>
      </c>
      <c r="AE53" s="24">
        <f t="shared" si="15"/>
        <v>0.39795530464052264</v>
      </c>
      <c r="AF53" s="24">
        <f t="shared" si="15"/>
        <v>0.41558582594849769</v>
      </c>
      <c r="AG53" s="24">
        <f t="shared" si="15"/>
        <v>0.39940004865993051</v>
      </c>
      <c r="AH53" s="24">
        <f t="shared" si="15"/>
        <v>0.41625521055055281</v>
      </c>
      <c r="AI53" s="24">
        <f t="shared" si="15"/>
        <v>0.39937725194690565</v>
      </c>
      <c r="AJ53" s="24">
        <f t="shared" si="15"/>
        <v>0.41517724721920302</v>
      </c>
      <c r="AK53" s="24">
        <f t="shared" si="15"/>
        <v>0.40349153700623575</v>
      </c>
      <c r="AL53" s="24">
        <f t="shared" si="15"/>
        <v>0.41183316468692666</v>
      </c>
      <c r="AM53" s="24">
        <f t="shared" si="15"/>
        <v>0.40581074989816468</v>
      </c>
      <c r="AN53" s="24">
        <f t="shared" si="15"/>
        <v>0.4057027271473348</v>
      </c>
      <c r="AO53" s="24">
        <f>+NEA!AV26</f>
        <v>0.40569612516807263</v>
      </c>
      <c r="AQ53" s="24">
        <f t="shared" si="13"/>
        <v>-4.9909027769987624E-3</v>
      </c>
      <c r="AR53" s="24">
        <f t="shared" si="17"/>
        <v>-4.1603060730719399E-3</v>
      </c>
      <c r="AT53" s="19">
        <f t="shared" si="10"/>
        <v>162.62756410831128</v>
      </c>
      <c r="AU53" s="19">
        <f t="shared" si="11"/>
        <v>162.00140220975669</v>
      </c>
      <c r="AV53" s="53">
        <f t="shared" si="14"/>
        <v>6.2616189855457804E-3</v>
      </c>
    </row>
    <row r="54" spans="4:48" x14ac:dyDescent="0.25">
      <c r="D54" s="38">
        <f>+NEA!A27</f>
        <v>43374</v>
      </c>
      <c r="E54" s="19" cm="1">
        <f t="array" ref="E54">+SUMPRODUCT($E$3:$P$3/100,NEA!$C27:$N27)/D$3*100</f>
        <v>170.6789076725849</v>
      </c>
      <c r="F54" s="19" cm="1">
        <f t="array" ref="F54">+SUMPRODUCT($E$4:$P$4/100,NEA!$C27:$N27)/D$4*100</f>
        <v>170.417577204732</v>
      </c>
      <c r="G54" s="19" cm="1">
        <f t="array" ref="G54">+SUMPRODUCT($E$5:$P$5/100,NEA!$C27:$N27)/D$5*100</f>
        <v>172.36191066265457</v>
      </c>
      <c r="H54" s="19" cm="1">
        <f t="array" ref="H54">+SUMPRODUCT($E$6:$P$6/100,NEA!$C27:$N27)/D$6*100</f>
        <v>170.54365766315144</v>
      </c>
      <c r="I54" s="19" cm="1">
        <f t="array" ref="I54">+SUMPRODUCT($E$7:$P$7/100,NEA!$C27:$N27)/D$7*100</f>
        <v>172.7795792086969</v>
      </c>
      <c r="J54" s="19" cm="1">
        <f t="array" ref="J54">+SUMPRODUCT($E$8:$P$8/100,NEA!$C27:$N27)/D$8*100</f>
        <v>170.24396604179711</v>
      </c>
      <c r="K54" s="19" cm="1">
        <f t="array" ref="K54">+SUMPRODUCT($E$9:$P$9/100,NEA!$C27:$N27)/D$9*100</f>
        <v>172.71822920085745</v>
      </c>
      <c r="L54" s="19" cm="1">
        <f t="array" ref="L54">+SUMPRODUCT($E$10:$P$10/100,NEA!$C27:$N27)/D$10*100</f>
        <v>171.02182739412757</v>
      </c>
      <c r="M54" s="19" cm="1">
        <f t="array" ref="M54">+SUMPRODUCT($E$11:$P$11/100,NEA!$C27:$N27)/D$11*100</f>
        <v>172.47876754046308</v>
      </c>
      <c r="N54" s="19" cm="1">
        <f t="array" ref="N54">+SUMPRODUCT($E$12:$P$12/100,NEA!$C27:$N27)/D$12*100</f>
        <v>170.00556894197641</v>
      </c>
      <c r="O54" s="19" cm="1">
        <f t="array" ref="O54">+SUMPRODUCT(_xlfn.ANCHORARRAY($E$30)/100,$E54:$N54)/$D$14*100</f>
        <v>171.25168761999998</v>
      </c>
      <c r="Q54" s="24">
        <f t="shared" si="12"/>
        <v>4.9507865461917433E-2</v>
      </c>
      <c r="R54" s="24">
        <f t="shared" si="12"/>
        <v>4.8327844773454087E-2</v>
      </c>
      <c r="S54" s="24">
        <f t="shared" si="12"/>
        <v>4.9877312048338007E-2</v>
      </c>
      <c r="T54" s="24">
        <f t="shared" si="12"/>
        <v>4.8013428201651331E-2</v>
      </c>
      <c r="U54" s="24">
        <f t="shared" si="12"/>
        <v>4.9618765924206443E-2</v>
      </c>
      <c r="V54" s="24">
        <f t="shared" si="12"/>
        <v>4.7789608401716421E-2</v>
      </c>
      <c r="W54" s="24">
        <f t="shared" si="12"/>
        <v>4.9133399561276159E-2</v>
      </c>
      <c r="X54" s="24">
        <f t="shared" si="12"/>
        <v>4.7245424977123029E-2</v>
      </c>
      <c r="Y54" s="24">
        <f t="shared" si="12"/>
        <v>4.6269209606250472E-2</v>
      </c>
      <c r="Z54" s="24">
        <f t="shared" si="12"/>
        <v>4.9408008961898009E-2</v>
      </c>
      <c r="AA54" s="24">
        <f t="shared" si="12"/>
        <v>4.8685203674595945E-2</v>
      </c>
      <c r="AB54" s="24">
        <f>+NEA!Y27</f>
        <v>4.8683404776485029E-2</v>
      </c>
      <c r="AD54" s="24">
        <f t="shared" si="16"/>
        <v>0.44956176611123477</v>
      </c>
      <c r="AE54" s="24">
        <f t="shared" si="15"/>
        <v>0.4440184187492171</v>
      </c>
      <c r="AF54" s="24">
        <f t="shared" si="15"/>
        <v>0.46420680767695033</v>
      </c>
      <c r="AG54" s="24">
        <f t="shared" si="15"/>
        <v>0.44536746872630295</v>
      </c>
      <c r="AH54" s="24">
        <f t="shared" si="15"/>
        <v>0.46432968809825992</v>
      </c>
      <c r="AI54" s="24">
        <f t="shared" si="15"/>
        <v>0.44454047197363034</v>
      </c>
      <c r="AJ54" s="24">
        <f t="shared" si="15"/>
        <v>0.46249303227757177</v>
      </c>
      <c r="AK54" s="24">
        <f t="shared" si="15"/>
        <v>0.4479911528543814</v>
      </c>
      <c r="AL54" s="24">
        <f t="shared" si="15"/>
        <v>0.45515507662646759</v>
      </c>
      <c r="AM54" s="24">
        <f t="shared" si="15"/>
        <v>0.45491715036072189</v>
      </c>
      <c r="AN54" s="24">
        <f t="shared" si="15"/>
        <v>0.45247616167008253</v>
      </c>
      <c r="AO54" s="24">
        <f>+NEA!AV27</f>
        <v>0.45247008971812308</v>
      </c>
      <c r="AQ54" s="24">
        <f t="shared" si="13"/>
        <v>9.9856500019424033E-5</v>
      </c>
      <c r="AR54" s="24">
        <f t="shared" si="17"/>
        <v>-5.3553842494871162E-3</v>
      </c>
      <c r="AT54" s="19">
        <f t="shared" si="10"/>
        <v>170.6789076725849</v>
      </c>
      <c r="AU54" s="19">
        <f t="shared" si="11"/>
        <v>170.00556894197641</v>
      </c>
      <c r="AV54" s="53">
        <f t="shared" si="14"/>
        <v>6.7333873060848592E-3</v>
      </c>
    </row>
    <row r="55" spans="4:48" x14ac:dyDescent="0.25">
      <c r="D55" s="38">
        <f>+NEA!A28</f>
        <v>43405</v>
      </c>
      <c r="E55" s="19" cm="1">
        <f t="array" ref="E55">+SUMPRODUCT($E$3:$P$3/100,NEA!$C28:$N28)/D$3*100</f>
        <v>175.82913980678424</v>
      </c>
      <c r="F55" s="19" cm="1">
        <f t="array" ref="F55">+SUMPRODUCT($E$4:$P$4/100,NEA!$C28:$N28)/D$4*100</f>
        <v>175.54800235758242</v>
      </c>
      <c r="G55" s="19" cm="1">
        <f t="array" ref="G55">+SUMPRODUCT($E$5:$P$5/100,NEA!$C28:$N28)/D$5*100</f>
        <v>177.52242093768922</v>
      </c>
      <c r="H55" s="19" cm="1">
        <f t="array" ref="H55">+SUMPRODUCT($E$6:$P$6/100,NEA!$C28:$N28)/D$6*100</f>
        <v>175.79375904169498</v>
      </c>
      <c r="I55" s="19" cm="1">
        <f t="array" ref="I55">+SUMPRODUCT($E$7:$P$7/100,NEA!$C28:$N28)/D$7*100</f>
        <v>177.99630673429382</v>
      </c>
      <c r="J55" s="19" cm="1">
        <f t="array" ref="J55">+SUMPRODUCT($E$8:$P$8/100,NEA!$C28:$N28)/D$8*100</f>
        <v>175.3486901505901</v>
      </c>
      <c r="K55" s="19" cm="1">
        <f t="array" ref="K55">+SUMPRODUCT($E$9:$P$9/100,NEA!$C28:$N28)/D$9*100</f>
        <v>178.10469221149242</v>
      </c>
      <c r="L55" s="19" cm="1">
        <f t="array" ref="L55">+SUMPRODUCT($E$10:$P$10/100,NEA!$C28:$N28)/D$10*100</f>
        <v>176.20348295807665</v>
      </c>
      <c r="M55" s="19" cm="1">
        <f t="array" ref="M55">+SUMPRODUCT($E$11:$P$11/100,NEA!$C28:$N28)/D$11*100</f>
        <v>177.58841560925566</v>
      </c>
      <c r="N55" s="19" cm="1">
        <f t="array" ref="N55">+SUMPRODUCT($E$12:$P$12/100,NEA!$C28:$N28)/D$12*100</f>
        <v>175.05030069963766</v>
      </c>
      <c r="O55" s="19" cm="1">
        <f t="array" ref="O55">+SUMPRODUCT(_xlfn.ANCHORARRAY($E$30)/100,$E55:$N55)/$D$14*100</f>
        <v>176.42941984999999</v>
      </c>
      <c r="Q55" s="24">
        <f t="shared" si="12"/>
        <v>3.0174977121830926E-2</v>
      </c>
      <c r="R55" s="24">
        <f t="shared" si="12"/>
        <v>3.010502341954413E-2</v>
      </c>
      <c r="S55" s="24">
        <f t="shared" si="12"/>
        <v>2.9939969075504003E-2</v>
      </c>
      <c r="T55" s="24">
        <f t="shared" si="12"/>
        <v>3.0784500874921239E-2</v>
      </c>
      <c r="U55" s="24">
        <f t="shared" si="12"/>
        <v>3.0192963482656321E-2</v>
      </c>
      <c r="V55" s="24">
        <f t="shared" si="12"/>
        <v>2.9984757918173344E-2</v>
      </c>
      <c r="W55" s="24">
        <f t="shared" si="12"/>
        <v>3.1186418686419914E-2</v>
      </c>
      <c r="X55" s="24">
        <f t="shared" si="12"/>
        <v>3.0298211888519555E-2</v>
      </c>
      <c r="Y55" s="24">
        <f t="shared" si="12"/>
        <v>2.9624794643745789E-2</v>
      </c>
      <c r="Z55" s="24">
        <f t="shared" si="12"/>
        <v>2.967392061952423E-2</v>
      </c>
      <c r="AA55" s="24">
        <f t="shared" si="12"/>
        <v>3.0234634776208358E-2</v>
      </c>
      <c r="AB55" s="24">
        <f>+NEA!Y28</f>
        <v>3.0238248175182614E-2</v>
      </c>
      <c r="AD55" s="24">
        <f t="shared" si="16"/>
        <v>0.47105256211960711</v>
      </c>
      <c r="AE55" s="24">
        <f t="shared" si="15"/>
        <v>0.46579786538682111</v>
      </c>
      <c r="AF55" s="24">
        <f t="shared" si="15"/>
        <v>0.48465789140671478</v>
      </c>
      <c r="AG55" s="24">
        <f t="shared" si="15"/>
        <v>0.46820052709965188</v>
      </c>
      <c r="AH55" s="24">
        <f t="shared" si="15"/>
        <v>0.48568703661506962</v>
      </c>
      <c r="AI55" s="24">
        <f t="shared" si="15"/>
        <v>0.46540095240032331</v>
      </c>
      <c r="AJ55" s="24">
        <f t="shared" si="15"/>
        <v>0.48533251509435194</v>
      </c>
      <c r="AK55" s="24">
        <f t="shared" si="15"/>
        <v>0.46964781732916161</v>
      </c>
      <c r="AL55" s="24">
        <f t="shared" si="15"/>
        <v>0.47616821133497056</v>
      </c>
      <c r="AM55" s="24">
        <f t="shared" si="15"/>
        <v>0.47402474672507799</v>
      </c>
      <c r="AN55" s="24">
        <f t="shared" si="15"/>
        <v>0.47397232886248197</v>
      </c>
      <c r="AO55" s="24">
        <f>+NEA!AV28</f>
        <v>0.47396989038898552</v>
      </c>
      <c r="AQ55" s="24">
        <f t="shared" si="13"/>
        <v>5.0105650230669596E-4</v>
      </c>
      <c r="AR55" s="24">
        <f t="shared" si="17"/>
        <v>-2.9721846054708845E-3</v>
      </c>
      <c r="AT55" s="19">
        <f t="shared" si="10"/>
        <v>175.82913980678424</v>
      </c>
      <c r="AU55" s="19">
        <f t="shared" si="11"/>
        <v>175.05030069963766</v>
      </c>
      <c r="AV55" s="53">
        <f t="shared" si="14"/>
        <v>7.7883910714660054E-3</v>
      </c>
    </row>
    <row r="56" spans="4:48" x14ac:dyDescent="0.25">
      <c r="D56" s="38">
        <f>+NEA!A29</f>
        <v>43435</v>
      </c>
      <c r="E56" s="19" cm="1">
        <f t="array" ref="E56">+SUMPRODUCT($E$3:$P$3/100,NEA!$C29:$N29)/D$3*100</f>
        <v>180.09810754080166</v>
      </c>
      <c r="F56" s="19" cm="1">
        <f t="array" ref="F56">+SUMPRODUCT($E$4:$P$4/100,NEA!$C29:$N29)/D$4*100</f>
        <v>179.83560273476488</v>
      </c>
      <c r="G56" s="19" cm="1">
        <f t="array" ref="G56">+SUMPRODUCT($E$5:$P$5/100,NEA!$C29:$N29)/D$5*100</f>
        <v>181.92888108435488</v>
      </c>
      <c r="H56" s="19" cm="1">
        <f t="array" ref="H56">+SUMPRODUCT($E$6:$P$6/100,NEA!$C29:$N29)/D$6*100</f>
        <v>180.00188420165284</v>
      </c>
      <c r="I56" s="19" cm="1">
        <f t="array" ref="I56">+SUMPRODUCT($E$7:$P$7/100,NEA!$C29:$N29)/D$7*100</f>
        <v>182.41827188205798</v>
      </c>
      <c r="J56" s="19" cm="1">
        <f t="array" ref="J56">+SUMPRODUCT($E$8:$P$8/100,NEA!$C29:$N29)/D$8*100</f>
        <v>179.73856098778609</v>
      </c>
      <c r="K56" s="19" cm="1">
        <f t="array" ref="K56">+SUMPRODUCT($E$9:$P$9/100,NEA!$C29:$N29)/D$9*100</f>
        <v>182.65197396869078</v>
      </c>
      <c r="L56" s="19" cm="1">
        <f t="array" ref="L56">+SUMPRODUCT($E$10:$P$10/100,NEA!$C29:$N29)/D$10*100</f>
        <v>180.59526373865955</v>
      </c>
      <c r="M56" s="19" cm="1">
        <f t="array" ref="M56">+SUMPRODUCT($E$11:$P$11/100,NEA!$C29:$N29)/D$11*100</f>
        <v>181.91422695661413</v>
      </c>
      <c r="N56" s="19" cm="1">
        <f t="array" ref="N56">+SUMPRODUCT($E$12:$P$12/100,NEA!$C29:$N29)/D$12*100</f>
        <v>179.38161596019873</v>
      </c>
      <c r="O56" s="19" cm="1">
        <f t="array" ref="O56">+SUMPRODUCT(_xlfn.ANCHORARRAY($E$30)/100,$E56:$N56)/$D$14*100</f>
        <v>180.77303026000001</v>
      </c>
      <c r="Q56" s="24">
        <f t="shared" si="12"/>
        <v>2.4279068524753811E-2</v>
      </c>
      <c r="R56" s="24">
        <f t="shared" si="12"/>
        <v>2.4424090958601985E-2</v>
      </c>
      <c r="S56" s="24">
        <f t="shared" si="12"/>
        <v>2.4821992193382325E-2</v>
      </c>
      <c r="T56" s="24">
        <f t="shared" si="12"/>
        <v>2.3937852986918529E-2</v>
      </c>
      <c r="U56" s="24">
        <f t="shared" si="12"/>
        <v>2.4843016290023945E-2</v>
      </c>
      <c r="V56" s="24">
        <f t="shared" si="12"/>
        <v>2.5035093409742304E-2</v>
      </c>
      <c r="W56" s="24">
        <f t="shared" si="12"/>
        <v>2.5531510151336478E-2</v>
      </c>
      <c r="X56" s="24">
        <f t="shared" si="12"/>
        <v>2.4924483369195505E-2</v>
      </c>
      <c r="Y56" s="24">
        <f t="shared" si="12"/>
        <v>2.4358634725794692E-2</v>
      </c>
      <c r="Z56" s="24">
        <f t="shared" si="12"/>
        <v>2.474326089843748E-2</v>
      </c>
      <c r="AA56" s="24">
        <f t="shared" si="12"/>
        <v>2.4619535753690913E-2</v>
      </c>
      <c r="AB56" s="24">
        <f>+NEA!Y29</f>
        <v>2.461906621556742E-2</v>
      </c>
      <c r="AD56" s="24">
        <f t="shared" si="16"/>
        <v>0.47642648938905152</v>
      </c>
      <c r="AE56" s="24">
        <f t="shared" si="15"/>
        <v>0.47148373293326262</v>
      </c>
      <c r="AF56" s="24">
        <f t="shared" si="15"/>
        <v>0.48888694588922132</v>
      </c>
      <c r="AG56" s="24">
        <f t="shared" si="15"/>
        <v>0.47183482412053701</v>
      </c>
      <c r="AH56" s="24">
        <f t="shared" si="15"/>
        <v>0.48985825569145414</v>
      </c>
      <c r="AI56" s="24">
        <f t="shared" si="15"/>
        <v>0.4708495370670136</v>
      </c>
      <c r="AJ56" s="24">
        <f t="shared" si="15"/>
        <v>0.48997130525162214</v>
      </c>
      <c r="AK56" s="24">
        <f t="shared" si="15"/>
        <v>0.4735827264108734</v>
      </c>
      <c r="AL56" s="24">
        <f t="shared" si="15"/>
        <v>0.47670960623212943</v>
      </c>
      <c r="AM56" s="24">
        <f t="shared" si="15"/>
        <v>0.47695284158394324</v>
      </c>
      <c r="AN56" s="24">
        <f t="shared" si="15"/>
        <v>0.47840037052382556</v>
      </c>
      <c r="AO56" s="24">
        <f>+NEA!AV29</f>
        <v>0.4783951349286899</v>
      </c>
      <c r="AQ56" s="24">
        <f t="shared" si="13"/>
        <v>-4.641923736836695E-4</v>
      </c>
      <c r="AR56" s="24">
        <f t="shared" si="17"/>
        <v>-5.2635219489172158E-4</v>
      </c>
      <c r="AT56" s="19">
        <f t="shared" si="10"/>
        <v>180.09810754080166</v>
      </c>
      <c r="AU56" s="19">
        <f t="shared" si="11"/>
        <v>179.38161596019873</v>
      </c>
      <c r="AV56" s="53">
        <f t="shared" si="14"/>
        <v>7.1649158060294038E-3</v>
      </c>
    </row>
    <row r="57" spans="4:48" x14ac:dyDescent="0.25">
      <c r="D57" s="38">
        <f>+NEA!A30</f>
        <v>43466</v>
      </c>
      <c r="E57" s="19" cm="1">
        <f t="array" ref="E57">+SUMPRODUCT($E$3:$P$3/100,NEA!$C30:$N30)/D$3*100</f>
        <v>186.30325386054147</v>
      </c>
      <c r="F57" s="19" cm="1">
        <f t="array" ref="F57">+SUMPRODUCT($E$4:$P$4/100,NEA!$C30:$N30)/D$4*100</f>
        <v>186.10511251748827</v>
      </c>
      <c r="G57" s="19" cm="1">
        <f t="array" ref="G57">+SUMPRODUCT($E$5:$P$5/100,NEA!$C30:$N30)/D$5*100</f>
        <v>188.04008533601115</v>
      </c>
      <c r="H57" s="19" cm="1">
        <f t="array" ref="H57">+SUMPRODUCT($E$6:$P$6/100,NEA!$C30:$N30)/D$6*100</f>
        <v>186.26898189730846</v>
      </c>
      <c r="I57" s="19" cm="1">
        <f t="array" ref="I57">+SUMPRODUCT($E$7:$P$7/100,NEA!$C30:$N30)/D$7*100</f>
        <v>188.548130168287</v>
      </c>
      <c r="J57" s="19" cm="1">
        <f t="array" ref="J57">+SUMPRODUCT($E$8:$P$8/100,NEA!$C30:$N30)/D$8*100</f>
        <v>185.95152063238262</v>
      </c>
      <c r="K57" s="19" cm="1">
        <f t="array" ref="K57">+SUMPRODUCT($E$9:$P$9/100,NEA!$C30:$N30)/D$9*100</f>
        <v>188.89525363274041</v>
      </c>
      <c r="L57" s="19" cm="1">
        <f t="array" ref="L57">+SUMPRODUCT($E$10:$P$10/100,NEA!$C30:$N30)/D$10*100</f>
        <v>186.82570560586478</v>
      </c>
      <c r="M57" s="19" cm="1">
        <f t="array" ref="M57">+SUMPRODUCT($E$11:$P$11/100,NEA!$C30:$N30)/D$11*100</f>
        <v>188.34593237521432</v>
      </c>
      <c r="N57" s="19" cm="1">
        <f t="array" ref="N57">+SUMPRODUCT($E$12:$P$12/100,NEA!$C30:$N30)/D$12*100</f>
        <v>185.12779876429178</v>
      </c>
      <c r="O57" s="19" cm="1">
        <f t="array" ref="O57">+SUMPRODUCT(_xlfn.ANCHORARRAY($E$30)/100,$E57:$N57)/$D$14*100</f>
        <v>186.97446121999999</v>
      </c>
      <c r="Q57" s="24">
        <f t="shared" si="12"/>
        <v>3.4454256096688951E-2</v>
      </c>
      <c r="R57" s="24">
        <f t="shared" si="12"/>
        <v>3.4862450412392221E-2</v>
      </c>
      <c r="S57" s="24">
        <f t="shared" ref="S57:AA96" si="18">+G57/G56-1</f>
        <v>3.3591171534895992E-2</v>
      </c>
      <c r="T57" s="24">
        <f t="shared" si="18"/>
        <v>3.4816844964993265E-2</v>
      </c>
      <c r="U57" s="24">
        <f t="shared" si="18"/>
        <v>3.360331299592767E-2</v>
      </c>
      <c r="V57" s="24">
        <f t="shared" si="18"/>
        <v>3.4566648416745283E-2</v>
      </c>
      <c r="W57" s="24">
        <f t="shared" si="18"/>
        <v>3.4181287660870252E-2</v>
      </c>
      <c r="X57" s="24">
        <f t="shared" si="18"/>
        <v>3.4499475447049122E-2</v>
      </c>
      <c r="Y57" s="24">
        <f t="shared" si="18"/>
        <v>3.535570321354875E-2</v>
      </c>
      <c r="Z57" s="24">
        <f t="shared" si="18"/>
        <v>3.2033287097647856E-2</v>
      </c>
      <c r="AA57" s="24">
        <f t="shared" si="18"/>
        <v>3.4305067249692511E-2</v>
      </c>
      <c r="AB57" s="24">
        <f>+NEA!Y30</f>
        <v>3.4307895368635988E-2</v>
      </c>
      <c r="AD57" s="24">
        <f t="shared" si="16"/>
        <v>0.49852149405281287</v>
      </c>
      <c r="AE57" s="24">
        <f t="shared" si="15"/>
        <v>0.49385109079037681</v>
      </c>
      <c r="AF57" s="24">
        <f t="shared" si="15"/>
        <v>0.5083890074452535</v>
      </c>
      <c r="AG57" s="24">
        <f t="shared" si="15"/>
        <v>0.49387720984631134</v>
      </c>
      <c r="AH57" s="24">
        <f t="shared" si="15"/>
        <v>0.5087891563347362</v>
      </c>
      <c r="AI57" s="24">
        <f t="shared" si="15"/>
        <v>0.49205992188384884</v>
      </c>
      <c r="AJ57" s="24">
        <f t="shared" si="15"/>
        <v>0.50935878880383223</v>
      </c>
      <c r="AK57" s="24">
        <f t="shared" si="15"/>
        <v>0.49386357137254411</v>
      </c>
      <c r="AL57" s="24">
        <f t="shared" si="15"/>
        <v>0.49679890383846703</v>
      </c>
      <c r="AM57" s="24">
        <f t="shared" si="15"/>
        <v>0.49457174970028617</v>
      </c>
      <c r="AN57" s="24">
        <f t="shared" si="15"/>
        <v>0.49918078600428983</v>
      </c>
      <c r="AO57" s="24">
        <f>+NEA!AV30</f>
        <v>0.49918134788144708</v>
      </c>
      <c r="AQ57" s="24">
        <f t="shared" si="13"/>
        <v>2.4209689990410954E-3</v>
      </c>
      <c r="AR57" s="24">
        <f t="shared" si="17"/>
        <v>3.9497443525267073E-3</v>
      </c>
      <c r="AT57" s="19">
        <f t="shared" si="10"/>
        <v>186.30325386054147</v>
      </c>
      <c r="AU57" s="19">
        <f t="shared" si="11"/>
        <v>185.12779876429178</v>
      </c>
      <c r="AV57" s="53">
        <f t="shared" si="14"/>
        <v>1.1754550962497001E-2</v>
      </c>
    </row>
    <row r="58" spans="4:48" x14ac:dyDescent="0.25">
      <c r="D58" s="38">
        <f>+NEA!A31</f>
        <v>43497</v>
      </c>
      <c r="E58" s="19" cm="1">
        <f t="array" ref="E58">+SUMPRODUCT($E$3:$P$3/100,NEA!$C31:$N31)/D$3*100</f>
        <v>195.03499930893548</v>
      </c>
      <c r="F58" s="19" cm="1">
        <f t="array" ref="F58">+SUMPRODUCT($E$4:$P$4/100,NEA!$C31:$N31)/D$4*100</f>
        <v>194.64044102319548</v>
      </c>
      <c r="G58" s="19" cm="1">
        <f t="array" ref="G58">+SUMPRODUCT($E$5:$P$5/100,NEA!$C31:$N31)/D$5*100</f>
        <v>196.60642631314616</v>
      </c>
      <c r="H58" s="19" cm="1">
        <f t="array" ref="H58">+SUMPRODUCT($E$6:$P$6/100,NEA!$C31:$N31)/D$6*100</f>
        <v>194.68600019910468</v>
      </c>
      <c r="I58" s="19" cm="1">
        <f t="array" ref="I58">+SUMPRODUCT($E$7:$P$7/100,NEA!$C31:$N31)/D$7*100</f>
        <v>196.99482316090939</v>
      </c>
      <c r="J58" s="19" cm="1">
        <f t="array" ref="J58">+SUMPRODUCT($E$8:$P$8/100,NEA!$C31:$N31)/D$8*100</f>
        <v>194.27160550867231</v>
      </c>
      <c r="K58" s="19" cm="1">
        <f t="array" ref="K58">+SUMPRODUCT($E$9:$P$9/100,NEA!$C31:$N31)/D$9*100</f>
        <v>197.2406336997</v>
      </c>
      <c r="L58" s="19" cm="1">
        <f t="array" ref="L58">+SUMPRODUCT($E$10:$P$10/100,NEA!$C31:$N31)/D$10*100</f>
        <v>194.97226959419569</v>
      </c>
      <c r="M58" s="19" cm="1">
        <f t="array" ref="M58">+SUMPRODUCT($E$11:$P$11/100,NEA!$C31:$N31)/D$11*100</f>
        <v>196.76421799860935</v>
      </c>
      <c r="N58" s="19" cm="1">
        <f t="array" ref="N58">+SUMPRODUCT($E$12:$P$12/100,NEA!$C31:$N31)/D$12*100</f>
        <v>193.02139640535205</v>
      </c>
      <c r="O58" s="19" cm="1">
        <f t="array" ref="O58">+SUMPRODUCT(_xlfn.ANCHORARRAY($E$30)/100,$E58:$N58)/$D$14*100</f>
        <v>195.42868799000001</v>
      </c>
      <c r="Q58" s="24">
        <f t="shared" ref="Q58:Z83" si="19">+E58/E57-1</f>
        <v>4.6868453810958277E-2</v>
      </c>
      <c r="R58" s="24">
        <f t="shared" si="19"/>
        <v>4.5862944817838702E-2</v>
      </c>
      <c r="S58" s="24">
        <f t="shared" si="19"/>
        <v>4.5555930065803274E-2</v>
      </c>
      <c r="T58" s="24">
        <f t="shared" si="19"/>
        <v>4.5187439240080174E-2</v>
      </c>
      <c r="U58" s="24">
        <f t="shared" si="19"/>
        <v>4.4798603863551278E-2</v>
      </c>
      <c r="V58" s="24">
        <f t="shared" si="19"/>
        <v>4.4743301092643906E-2</v>
      </c>
      <c r="W58" s="24">
        <f t="shared" si="19"/>
        <v>4.417993520993968E-2</v>
      </c>
      <c r="X58" s="24">
        <f t="shared" si="19"/>
        <v>4.3605155735459755E-2</v>
      </c>
      <c r="Y58" s="24">
        <f t="shared" si="19"/>
        <v>4.4695871672049137E-2</v>
      </c>
      <c r="Z58" s="24">
        <f t="shared" si="19"/>
        <v>4.2638640408135364E-2</v>
      </c>
      <c r="AA58" s="24">
        <f t="shared" si="18"/>
        <v>4.5215944010944531E-2</v>
      </c>
      <c r="AB58" s="24">
        <f>+NEA!Y31</f>
        <v>4.521758942567855E-2</v>
      </c>
      <c r="AD58" s="24">
        <f t="shared" si="16"/>
        <v>0.53798523029104239</v>
      </c>
      <c r="AE58" s="24">
        <f t="shared" si="15"/>
        <v>0.53162167379010228</v>
      </c>
      <c r="AF58" s="24">
        <f t="shared" si="15"/>
        <v>0.54427896306359691</v>
      </c>
      <c r="AG58" s="24">
        <f t="shared" si="15"/>
        <v>0.53023366762672985</v>
      </c>
      <c r="AH58" s="24">
        <f t="shared" si="15"/>
        <v>0.54304215793991784</v>
      </c>
      <c r="AI58" s="24">
        <f t="shared" si="15"/>
        <v>0.52801127741696541</v>
      </c>
      <c r="AJ58" s="24">
        <f t="shared" si="15"/>
        <v>0.54243976164700025</v>
      </c>
      <c r="AK58" s="24">
        <f t="shared" si="15"/>
        <v>0.52729091552811069</v>
      </c>
      <c r="AL58" s="24">
        <f t="shared" si="15"/>
        <v>0.52987746137841962</v>
      </c>
      <c r="AM58" s="24">
        <f t="shared" si="15"/>
        <v>0.52897425293661238</v>
      </c>
      <c r="AN58" s="24">
        <f t="shared" si="15"/>
        <v>0.53525592142468592</v>
      </c>
      <c r="AO58" s="24">
        <f>+NEA!AV31</f>
        <v>0.53525791596422123</v>
      </c>
      <c r="AQ58" s="24">
        <f t="shared" si="13"/>
        <v>4.2298134028229128E-3</v>
      </c>
      <c r="AR58" s="24">
        <f t="shared" si="17"/>
        <v>9.0109773544300165E-3</v>
      </c>
      <c r="AT58" s="19">
        <f t="shared" si="10"/>
        <v>195.03499930893548</v>
      </c>
      <c r="AU58" s="19">
        <f t="shared" si="11"/>
        <v>193.02139640535205</v>
      </c>
      <c r="AV58" s="53">
        <f t="shared" si="14"/>
        <v>2.0136029035834335E-2</v>
      </c>
    </row>
    <row r="59" spans="4:48" x14ac:dyDescent="0.25">
      <c r="D59" s="38">
        <f>+NEA!A32</f>
        <v>43525</v>
      </c>
      <c r="E59" s="19" cm="1">
        <f t="array" ref="E59">+SUMPRODUCT($E$3:$P$3/100,NEA!$C32:$N32)/D$3*100</f>
        <v>205.22043804190955</v>
      </c>
      <c r="F59" s="19" cm="1">
        <f t="array" ref="F59">+SUMPRODUCT($E$4:$P$4/100,NEA!$C32:$N32)/D$4*100</f>
        <v>204.90415040841609</v>
      </c>
      <c r="G59" s="19" cm="1">
        <f t="array" ref="G59">+SUMPRODUCT($E$5:$P$5/100,NEA!$C32:$N32)/D$5*100</f>
        <v>206.80212663161095</v>
      </c>
      <c r="H59" s="19" cm="1">
        <f t="array" ref="H59">+SUMPRODUCT($E$6:$P$6/100,NEA!$C32:$N32)/D$6*100</f>
        <v>204.69047046336897</v>
      </c>
      <c r="I59" s="19" cm="1">
        <f t="array" ref="I59">+SUMPRODUCT($E$7:$P$7/100,NEA!$C32:$N32)/D$7*100</f>
        <v>207.18081863896504</v>
      </c>
      <c r="J59" s="19" cm="1">
        <f t="array" ref="J59">+SUMPRODUCT($E$8:$P$8/100,NEA!$C32:$N32)/D$8*100</f>
        <v>204.11113603551013</v>
      </c>
      <c r="K59" s="19" cm="1">
        <f t="array" ref="K59">+SUMPRODUCT($E$9:$P$9/100,NEA!$C32:$N32)/D$9*100</f>
        <v>207.1160898977538</v>
      </c>
      <c r="L59" s="19" cm="1">
        <f t="array" ref="L59">+SUMPRODUCT($E$10:$P$10/100,NEA!$C32:$N32)/D$10*100</f>
        <v>204.87907021945239</v>
      </c>
      <c r="M59" s="19" cm="1">
        <f t="array" ref="M59">+SUMPRODUCT($E$11:$P$11/100,NEA!$C32:$N32)/D$11*100</f>
        <v>206.97400795655966</v>
      </c>
      <c r="N59" s="19" cm="1">
        <f t="array" ref="N59">+SUMPRODUCT($E$12:$P$12/100,NEA!$C32:$N32)/D$12*100</f>
        <v>202.19017740932256</v>
      </c>
      <c r="O59" s="19" cm="1">
        <f t="array" ref="O59">+SUMPRODUCT(_xlfn.ANCHORARRAY($E$30)/100,$E59:$N59)/$D$14*100</f>
        <v>205.48777352999997</v>
      </c>
      <c r="Q59" s="24">
        <f t="shared" si="19"/>
        <v>5.222364585363648E-2</v>
      </c>
      <c r="R59" s="24">
        <f t="shared" si="19"/>
        <v>5.2731638560135963E-2</v>
      </c>
      <c r="S59" s="24">
        <f t="shared" si="19"/>
        <v>5.1858428585775274E-2</v>
      </c>
      <c r="T59" s="24">
        <f t="shared" si="19"/>
        <v>5.1387723072191971E-2</v>
      </c>
      <c r="U59" s="24">
        <f t="shared" si="19"/>
        <v>5.1706919575929655E-2</v>
      </c>
      <c r="V59" s="24">
        <f t="shared" si="19"/>
        <v>5.0648320433006155E-2</v>
      </c>
      <c r="W59" s="24">
        <f t="shared" si="19"/>
        <v>5.0068061599767733E-2</v>
      </c>
      <c r="X59" s="24">
        <f t="shared" si="19"/>
        <v>5.0811331508199276E-2</v>
      </c>
      <c r="Y59" s="24">
        <f t="shared" si="19"/>
        <v>5.1888448325612124E-2</v>
      </c>
      <c r="Z59" s="24">
        <f t="shared" si="19"/>
        <v>4.7501371219570654E-2</v>
      </c>
      <c r="AA59" s="24">
        <f t="shared" si="18"/>
        <v>5.1471898232846369E-2</v>
      </c>
      <c r="AB59" s="24">
        <f>+NEA!Y32</f>
        <v>5.1465448691642157E-2</v>
      </c>
      <c r="AD59" s="24">
        <f t="shared" si="16"/>
        <v>0.58250792938688822</v>
      </c>
      <c r="AE59" s="24">
        <f t="shared" si="15"/>
        <v>0.57481787710049503</v>
      </c>
      <c r="AF59" s="24">
        <f t="shared" si="15"/>
        <v>0.58477063183987665</v>
      </c>
      <c r="AG59" s="24">
        <f t="shared" si="15"/>
        <v>0.57081998156644831</v>
      </c>
      <c r="AH59" s="24">
        <f t="shared" si="15"/>
        <v>0.58128453298848815</v>
      </c>
      <c r="AI59" s="24">
        <f t="shared" si="15"/>
        <v>0.56997554039840859</v>
      </c>
      <c r="AJ59" s="24">
        <f t="shared" si="15"/>
        <v>0.58003651343414231</v>
      </c>
      <c r="AK59" s="24">
        <f t="shared" si="15"/>
        <v>0.56553376746243744</v>
      </c>
      <c r="AL59" s="24">
        <f t="shared" si="15"/>
        <v>0.56701619429636874</v>
      </c>
      <c r="AM59" s="24">
        <f t="shared" si="15"/>
        <v>0.56510781145784339</v>
      </c>
      <c r="AN59" s="24">
        <f t="shared" si="15"/>
        <v>0.57600080335082038</v>
      </c>
      <c r="AO59" s="24">
        <f>+NEA!AV32</f>
        <v>0.57600263221875636</v>
      </c>
      <c r="AQ59" s="24">
        <f t="shared" si="13"/>
        <v>4.7222746340658261E-3</v>
      </c>
      <c r="AR59" s="24">
        <f t="shared" si="17"/>
        <v>1.7400117929044834E-2</v>
      </c>
      <c r="AT59" s="19">
        <f t="shared" si="10"/>
        <v>205.22043804190955</v>
      </c>
      <c r="AU59" s="19">
        <f t="shared" si="11"/>
        <v>202.19017740932256</v>
      </c>
      <c r="AV59" s="53">
        <f t="shared" si="14"/>
        <v>3.0302606325869785E-2</v>
      </c>
    </row>
    <row r="60" spans="4:48" x14ac:dyDescent="0.25">
      <c r="D60" s="38">
        <f>+NEA!A33</f>
        <v>43556</v>
      </c>
      <c r="E60" s="19" cm="1">
        <f t="array" ref="E60">+SUMPRODUCT($E$3:$P$3/100,NEA!$C33:$N33)/D$3*100</f>
        <v>212.38268126915551</v>
      </c>
      <c r="F60" s="19" cm="1">
        <f t="array" ref="F60">+SUMPRODUCT($E$4:$P$4/100,NEA!$C33:$N33)/D$4*100</f>
        <v>212.05200349395045</v>
      </c>
      <c r="G60" s="19" cm="1">
        <f t="array" ref="G60">+SUMPRODUCT($E$5:$P$5/100,NEA!$C33:$N33)/D$5*100</f>
        <v>214.09720425727997</v>
      </c>
      <c r="H60" s="19" cm="1">
        <f t="array" ref="H60">+SUMPRODUCT($E$6:$P$6/100,NEA!$C33:$N33)/D$6*100</f>
        <v>211.93274860002464</v>
      </c>
      <c r="I60" s="19" cm="1">
        <f t="array" ref="I60">+SUMPRODUCT($E$7:$P$7/100,NEA!$C33:$N33)/D$7*100</f>
        <v>214.48548307549652</v>
      </c>
      <c r="J60" s="19" cm="1">
        <f t="array" ref="J60">+SUMPRODUCT($E$8:$P$8/100,NEA!$C33:$N33)/D$8*100</f>
        <v>211.21000304372438</v>
      </c>
      <c r="K60" s="19" cm="1">
        <f t="array" ref="K60">+SUMPRODUCT($E$9:$P$9/100,NEA!$C33:$N33)/D$9*100</f>
        <v>214.37903224480306</v>
      </c>
      <c r="L60" s="19" cm="1">
        <f t="array" ref="L60">+SUMPRODUCT($E$10:$P$10/100,NEA!$C33:$N33)/D$10*100</f>
        <v>212.02494744013811</v>
      </c>
      <c r="M60" s="19" cm="1">
        <f t="array" ref="M60">+SUMPRODUCT($E$11:$P$11/100,NEA!$C33:$N33)/D$11*100</f>
        <v>214.1520158903862</v>
      </c>
      <c r="N60" s="19" cm="1">
        <f t="array" ref="N60">+SUMPRODUCT($E$12:$P$12/100,NEA!$C33:$N33)/D$12*100</f>
        <v>209.56166573431366</v>
      </c>
      <c r="O60" s="19" cm="1">
        <f t="array" ref="O60">+SUMPRODUCT(_xlfn.ANCHORARRAY($E$30)/100,$E60:$N60)/$D$14*100</f>
        <v>212.69876512999994</v>
      </c>
      <c r="Q60" s="24">
        <f t="shared" si="19"/>
        <v>3.4900243346051685E-2</v>
      </c>
      <c r="R60" s="24">
        <f t="shared" si="19"/>
        <v>3.4883886301410705E-2</v>
      </c>
      <c r="S60" s="24">
        <f t="shared" si="19"/>
        <v>3.5275641234890021E-2</v>
      </c>
      <c r="T60" s="24">
        <f t="shared" si="19"/>
        <v>3.5381608729809999E-2</v>
      </c>
      <c r="U60" s="24">
        <f t="shared" si="19"/>
        <v>3.5257435917659175E-2</v>
      </c>
      <c r="V60" s="24">
        <f t="shared" si="19"/>
        <v>3.4779420398597161E-2</v>
      </c>
      <c r="W60" s="24">
        <f t="shared" si="19"/>
        <v>3.5067011696844563E-2</v>
      </c>
      <c r="X60" s="24">
        <f t="shared" si="19"/>
        <v>3.487851254416352E-2</v>
      </c>
      <c r="Y60" s="24">
        <f t="shared" si="19"/>
        <v>3.4680721529696035E-2</v>
      </c>
      <c r="Z60" s="24">
        <f t="shared" si="19"/>
        <v>3.645819208154677E-2</v>
      </c>
      <c r="AA60" s="24">
        <f t="shared" si="18"/>
        <v>3.5092071300033778E-2</v>
      </c>
      <c r="AB60" s="24">
        <f>+NEA!Y33</f>
        <v>3.5093875008516573E-2</v>
      </c>
      <c r="AD60" s="24">
        <f t="shared" si="16"/>
        <v>0.59601339591175284</v>
      </c>
      <c r="AE60" s="24">
        <f t="shared" si="16"/>
        <v>0.58850096757389236</v>
      </c>
      <c r="AF60" s="24">
        <f t="shared" si="16"/>
        <v>0.59825990596587841</v>
      </c>
      <c r="AG60" s="24">
        <f t="shared" si="16"/>
        <v>0.58464240593381889</v>
      </c>
      <c r="AH60" s="24">
        <f t="shared" si="16"/>
        <v>0.59517255876594399</v>
      </c>
      <c r="AI60" s="24">
        <f t="shared" si="16"/>
        <v>0.58247791195705378</v>
      </c>
      <c r="AJ60" s="24">
        <f t="shared" si="16"/>
        <v>0.59279875985345343</v>
      </c>
      <c r="AK60" s="24">
        <f t="shared" si="16"/>
        <v>0.57767699104237313</v>
      </c>
      <c r="AL60" s="24">
        <f t="shared" si="16"/>
        <v>0.57666039516799628</v>
      </c>
      <c r="AM60" s="24">
        <f t="shared" si="16"/>
        <v>0.58090254809088981</v>
      </c>
      <c r="AN60" s="24">
        <f t="shared" si="16"/>
        <v>0.58923922798787998</v>
      </c>
      <c r="AO60" s="24">
        <f>+NEA!AV33</f>
        <v>0.58924188389196619</v>
      </c>
      <c r="AQ60" s="24">
        <f t="shared" si="13"/>
        <v>-1.5579487354950849E-3</v>
      </c>
      <c r="AR60" s="24">
        <f t="shared" si="17"/>
        <v>1.5110847820863027E-2</v>
      </c>
      <c r="AT60" s="19">
        <f t="shared" si="10"/>
        <v>212.38268126915551</v>
      </c>
      <c r="AU60" s="19">
        <f t="shared" si="11"/>
        <v>209.56166573431366</v>
      </c>
      <c r="AV60" s="53">
        <f t="shared" si="14"/>
        <v>2.8210155348418642E-2</v>
      </c>
    </row>
    <row r="61" spans="4:48" x14ac:dyDescent="0.25">
      <c r="D61" s="38">
        <f>+NEA!A34</f>
        <v>43586</v>
      </c>
      <c r="E61" s="19" cm="1">
        <f t="array" ref="E61">+SUMPRODUCT($E$3:$P$3/100,NEA!$C34:$N34)/D$3*100</f>
        <v>218.21859068798793</v>
      </c>
      <c r="F61" s="19" cm="1">
        <f t="array" ref="F61">+SUMPRODUCT($E$4:$P$4/100,NEA!$C34:$N34)/D$4*100</f>
        <v>217.84321801865408</v>
      </c>
      <c r="G61" s="19" cm="1">
        <f t="array" ref="G61">+SUMPRODUCT($E$5:$P$5/100,NEA!$C34:$N34)/D$5*100</f>
        <v>220.05044141728445</v>
      </c>
      <c r="H61" s="19" cm="1">
        <f t="array" ref="H61">+SUMPRODUCT($E$6:$P$6/100,NEA!$C34:$N34)/D$6*100</f>
        <v>217.83061768725082</v>
      </c>
      <c r="I61" s="19" cm="1">
        <f t="array" ref="I61">+SUMPRODUCT($E$7:$P$7/100,NEA!$C34:$N34)/D$7*100</f>
        <v>220.38987020827463</v>
      </c>
      <c r="J61" s="19" cm="1">
        <f t="array" ref="J61">+SUMPRODUCT($E$8:$P$8/100,NEA!$C34:$N34)/D$8*100</f>
        <v>217.09103194180673</v>
      </c>
      <c r="K61" s="19" cm="1">
        <f t="array" ref="K61">+SUMPRODUCT($E$9:$P$9/100,NEA!$C34:$N34)/D$9*100</f>
        <v>220.4589050515379</v>
      </c>
      <c r="L61" s="19" cm="1">
        <f t="array" ref="L61">+SUMPRODUCT($E$10:$P$10/100,NEA!$C34:$N34)/D$10*100</f>
        <v>217.98629905354665</v>
      </c>
      <c r="M61" s="19" cm="1">
        <f t="array" ref="M61">+SUMPRODUCT($E$11:$P$11/100,NEA!$C34:$N34)/D$11*100</f>
        <v>220.17383201000692</v>
      </c>
      <c r="N61" s="19" cm="1">
        <f t="array" ref="N61">+SUMPRODUCT($E$12:$P$12/100,NEA!$C34:$N34)/D$12*100</f>
        <v>215.42830623037318</v>
      </c>
      <c r="O61" s="19" cm="1">
        <f t="array" ref="O61">+SUMPRODUCT(_xlfn.ANCHORARRAY($E$30)/100,$E61:$N61)/$D$14*100</f>
        <v>218.60121918000002</v>
      </c>
      <c r="Q61" s="24">
        <f t="shared" si="19"/>
        <v>2.7478273576537537E-2</v>
      </c>
      <c r="R61" s="24">
        <f t="shared" si="19"/>
        <v>2.7310350429529562E-2</v>
      </c>
      <c r="S61" s="24">
        <f t="shared" si="19"/>
        <v>2.7806234932663987E-2</v>
      </c>
      <c r="T61" s="24">
        <f t="shared" si="19"/>
        <v>2.7828965208001266E-2</v>
      </c>
      <c r="U61" s="24">
        <f t="shared" si="19"/>
        <v>2.7528143388146464E-2</v>
      </c>
      <c r="V61" s="24">
        <f t="shared" si="19"/>
        <v>2.7844461973066892E-2</v>
      </c>
      <c r="W61" s="24">
        <f t="shared" si="19"/>
        <v>2.8360389274414421E-2</v>
      </c>
      <c r="X61" s="24">
        <f t="shared" si="19"/>
        <v>2.8116274454408785E-2</v>
      </c>
      <c r="Y61" s="24">
        <f t="shared" si="19"/>
        <v>2.8119352949276033E-2</v>
      </c>
      <c r="Z61" s="24">
        <f t="shared" si="19"/>
        <v>2.7994817064955768E-2</v>
      </c>
      <c r="AA61" s="24">
        <f t="shared" si="18"/>
        <v>2.7750297686930825E-2</v>
      </c>
      <c r="AB61" s="24">
        <f>+NEA!Y34</f>
        <v>2.7752585481809033E-2</v>
      </c>
      <c r="AD61" s="24">
        <f t="shared" ref="AD61:AN76" si="20">+E61/E49-1</f>
        <v>0.59676450313755014</v>
      </c>
      <c r="AE61" s="24">
        <f t="shared" si="20"/>
        <v>0.5898771223424073</v>
      </c>
      <c r="AF61" s="24">
        <f t="shared" si="20"/>
        <v>0.60190715786688065</v>
      </c>
      <c r="AG61" s="24">
        <f t="shared" si="20"/>
        <v>0.5881760638872966</v>
      </c>
      <c r="AH61" s="24">
        <f t="shared" si="20"/>
        <v>0.59921014013259755</v>
      </c>
      <c r="AI61" s="24">
        <f t="shared" si="20"/>
        <v>0.58553477131117582</v>
      </c>
      <c r="AJ61" s="24">
        <f t="shared" si="20"/>
        <v>0.5986366463219559</v>
      </c>
      <c r="AK61" s="24">
        <f t="shared" si="20"/>
        <v>0.58350911811676442</v>
      </c>
      <c r="AL61" s="24">
        <f t="shared" si="20"/>
        <v>0.58375407032465731</v>
      </c>
      <c r="AM61" s="24">
        <f t="shared" si="20"/>
        <v>0.58708995886871795</v>
      </c>
      <c r="AN61" s="24">
        <f t="shared" si="20"/>
        <v>0.59266764511082171</v>
      </c>
      <c r="AO61" s="24">
        <f>+NEA!AV34</f>
        <v>0.59267370764774108</v>
      </c>
      <c r="AQ61" s="24">
        <f t="shared" si="13"/>
        <v>-5.1654348841823072E-4</v>
      </c>
      <c r="AR61" s="24">
        <f t="shared" si="17"/>
        <v>9.6745442688321859E-3</v>
      </c>
      <c r="AT61" s="19">
        <f t="shared" si="10"/>
        <v>218.21859068798793</v>
      </c>
      <c r="AU61" s="19">
        <f t="shared" si="11"/>
        <v>215.42830623037318</v>
      </c>
      <c r="AV61" s="53">
        <f t="shared" si="14"/>
        <v>2.7902844576147334E-2</v>
      </c>
    </row>
    <row r="62" spans="4:48" x14ac:dyDescent="0.25">
      <c r="D62" s="38">
        <f>+NEA!A35</f>
        <v>43617</v>
      </c>
      <c r="E62" s="19" cm="1">
        <f t="array" ref="E62">+SUMPRODUCT($E$3:$P$3/100,NEA!$C35:$N35)/D$3*100</f>
        <v>224.56863106190221</v>
      </c>
      <c r="F62" s="19" cm="1">
        <f t="array" ref="F62">+SUMPRODUCT($E$4:$P$4/100,NEA!$C35:$N35)/D$4*100</f>
        <v>224.20019753955489</v>
      </c>
      <c r="G62" s="19" cm="1">
        <f t="array" ref="G62">+SUMPRODUCT($E$5:$P$5/100,NEA!$C35:$N35)/D$5*100</f>
        <v>226.35454262037072</v>
      </c>
      <c r="H62" s="19" cm="1">
        <f t="array" ref="H62">+SUMPRODUCT($E$6:$P$6/100,NEA!$C35:$N35)/D$6*100</f>
        <v>224.2727078181407</v>
      </c>
      <c r="I62" s="19" cm="1">
        <f t="array" ref="I62">+SUMPRODUCT($E$7:$P$7/100,NEA!$C35:$N35)/D$7*100</f>
        <v>226.73148180262754</v>
      </c>
      <c r="J62" s="19" cm="1">
        <f t="array" ref="J62">+SUMPRODUCT($E$8:$P$8/100,NEA!$C35:$N35)/D$8*100</f>
        <v>223.4979873460245</v>
      </c>
      <c r="K62" s="19" cm="1">
        <f t="array" ref="K62">+SUMPRODUCT($E$9:$P$9/100,NEA!$C35:$N35)/D$9*100</f>
        <v>226.9715748998716</v>
      </c>
      <c r="L62" s="19" cm="1">
        <f t="array" ref="L62">+SUMPRODUCT($E$10:$P$10/100,NEA!$C35:$N35)/D$10*100</f>
        <v>224.40982674091038</v>
      </c>
      <c r="M62" s="19" cm="1">
        <f t="array" ref="M62">+SUMPRODUCT($E$11:$P$11/100,NEA!$C35:$N35)/D$11*100</f>
        <v>226.63870369862855</v>
      </c>
      <c r="N62" s="19" cm="1">
        <f t="array" ref="N62">+SUMPRODUCT($E$12:$P$12/100,NEA!$C35:$N35)/D$12*100</f>
        <v>221.65793475356716</v>
      </c>
      <c r="O62" s="19" cm="1">
        <f t="array" ref="O62">+SUMPRODUCT(_xlfn.ANCHORARRAY($E$30)/100,$E62:$N62)/$D$14*100</f>
        <v>224.98118416000003</v>
      </c>
      <c r="Q62" s="24">
        <f t="shared" si="19"/>
        <v>2.9099447273920109E-2</v>
      </c>
      <c r="R62" s="24">
        <f t="shared" si="19"/>
        <v>2.9181443327542356E-2</v>
      </c>
      <c r="S62" s="24">
        <f t="shared" si="19"/>
        <v>2.8648436978736758E-2</v>
      </c>
      <c r="T62" s="24">
        <f t="shared" si="19"/>
        <v>2.957385054170425E-2</v>
      </c>
      <c r="U62" s="24">
        <f t="shared" si="19"/>
        <v>2.8774514855695932E-2</v>
      </c>
      <c r="V62" s="24">
        <f t="shared" si="19"/>
        <v>2.9512759448926618E-2</v>
      </c>
      <c r="W62" s="24">
        <f t="shared" si="19"/>
        <v>2.9541423363284913E-2</v>
      </c>
      <c r="X62" s="24">
        <f t="shared" si="19"/>
        <v>2.9467575325850426E-2</v>
      </c>
      <c r="Y62" s="24">
        <f t="shared" si="19"/>
        <v>2.9362579692612245E-2</v>
      </c>
      <c r="Z62" s="24">
        <f t="shared" si="19"/>
        <v>2.8917409379490611E-2</v>
      </c>
      <c r="AA62" s="24">
        <f t="shared" si="18"/>
        <v>2.9185404381238289E-2</v>
      </c>
      <c r="AB62" s="24">
        <f>+NEA!Y35</f>
        <v>2.9187530478014256E-2</v>
      </c>
      <c r="AD62" s="24">
        <f t="shared" si="20"/>
        <v>0.59283747384969687</v>
      </c>
      <c r="AE62" s="24">
        <f t="shared" si="20"/>
        <v>0.58743168576627358</v>
      </c>
      <c r="AF62" s="24">
        <f t="shared" si="20"/>
        <v>0.5969337123941878</v>
      </c>
      <c r="AG62" s="24">
        <f t="shared" si="20"/>
        <v>0.58632397108842449</v>
      </c>
      <c r="AH62" s="24">
        <f t="shared" si="20"/>
        <v>0.59490758624281481</v>
      </c>
      <c r="AI62" s="24">
        <f t="shared" si="20"/>
        <v>0.58446685431416601</v>
      </c>
      <c r="AJ62" s="24">
        <f t="shared" si="20"/>
        <v>0.5955419522423806</v>
      </c>
      <c r="AK62" s="24">
        <f t="shared" si="20"/>
        <v>0.58300252793188756</v>
      </c>
      <c r="AL62" s="24">
        <f t="shared" si="20"/>
        <v>0.58368670140441359</v>
      </c>
      <c r="AM62" s="24">
        <f t="shared" si="20"/>
        <v>0.58490836186936779</v>
      </c>
      <c r="AN62" s="24">
        <f t="shared" si="20"/>
        <v>0.58989899004475221</v>
      </c>
      <c r="AO62" s="24">
        <f>+NEA!AV35</f>
        <v>0.58990710608421582</v>
      </c>
      <c r="AQ62" s="24">
        <f t="shared" si="13"/>
        <v>1.8203789442949869E-4</v>
      </c>
      <c r="AR62" s="24">
        <f t="shared" si="17"/>
        <v>7.9291119803290844E-3</v>
      </c>
      <c r="AT62" s="19">
        <f t="shared" si="10"/>
        <v>224.56863106190221</v>
      </c>
      <c r="AU62" s="19">
        <f t="shared" si="11"/>
        <v>221.65793475356716</v>
      </c>
      <c r="AV62" s="53">
        <f t="shared" si="14"/>
        <v>2.9106963083350479E-2</v>
      </c>
    </row>
    <row r="63" spans="4:48" x14ac:dyDescent="0.25">
      <c r="D63" s="38">
        <f>+NEA!A36</f>
        <v>43647</v>
      </c>
      <c r="E63" s="19" cm="1">
        <f t="array" ref="E63">+SUMPRODUCT($E$3:$P$3/100,NEA!$C36:$N36)/D$3*100</f>
        <v>228.71084668958633</v>
      </c>
      <c r="F63" s="19" cm="1">
        <f t="array" ref="F63">+SUMPRODUCT($E$4:$P$4/100,NEA!$C36:$N36)/D$4*100</f>
        <v>228.38022651807927</v>
      </c>
      <c r="G63" s="19" cm="1">
        <f t="array" ref="G63">+SUMPRODUCT($E$5:$P$5/100,NEA!$C36:$N36)/D$5*100</f>
        <v>230.49117510227387</v>
      </c>
      <c r="H63" s="19" cm="1">
        <f t="array" ref="H63">+SUMPRODUCT($E$6:$P$6/100,NEA!$C36:$N36)/D$6*100</f>
        <v>228.57268106127776</v>
      </c>
      <c r="I63" s="19" cm="1">
        <f t="array" ref="I63">+SUMPRODUCT($E$7:$P$7/100,NEA!$C36:$N36)/D$7*100</f>
        <v>230.93075577940084</v>
      </c>
      <c r="J63" s="19" cm="1">
        <f t="array" ref="J63">+SUMPRODUCT($E$8:$P$8/100,NEA!$C36:$N36)/D$8*100</f>
        <v>227.61791193489728</v>
      </c>
      <c r="K63" s="19" cm="1">
        <f t="array" ref="K63">+SUMPRODUCT($E$9:$P$9/100,NEA!$C36:$N36)/D$9*100</f>
        <v>231.28291501920498</v>
      </c>
      <c r="L63" s="19" cm="1">
        <f t="array" ref="L63">+SUMPRODUCT($E$10:$P$10/100,NEA!$C36:$N36)/D$10*100</f>
        <v>228.62138015157609</v>
      </c>
      <c r="M63" s="19" cm="1">
        <f t="array" ref="M63">+SUMPRODUCT($E$11:$P$11/100,NEA!$C36:$N36)/D$11*100</f>
        <v>230.85549132862758</v>
      </c>
      <c r="N63" s="19" cm="1">
        <f t="array" ref="N63">+SUMPRODUCT($E$12:$P$12/100,NEA!$C36:$N36)/D$12*100</f>
        <v>225.80123662573004</v>
      </c>
      <c r="O63" s="19" cm="1">
        <f t="array" ref="O63">+SUMPRODUCT(_xlfn.ANCHORARRAY($E$30)/100,$E63:$N63)/$D$14*100</f>
        <v>229.17382601999998</v>
      </c>
      <c r="Q63" s="24">
        <f t="shared" si="19"/>
        <v>1.844521030429358E-2</v>
      </c>
      <c r="R63" s="24">
        <f t="shared" si="19"/>
        <v>1.8644180622485518E-2</v>
      </c>
      <c r="S63" s="24">
        <f t="shared" si="19"/>
        <v>1.8275014205660911E-2</v>
      </c>
      <c r="T63" s="24">
        <f t="shared" si="19"/>
        <v>1.9172967076421354E-2</v>
      </c>
      <c r="U63" s="24">
        <f t="shared" si="19"/>
        <v>1.8520912682204571E-2</v>
      </c>
      <c r="V63" s="24">
        <f t="shared" si="19"/>
        <v>1.843383306398283E-2</v>
      </c>
      <c r="W63" s="24">
        <f t="shared" si="19"/>
        <v>1.8995066325971921E-2</v>
      </c>
      <c r="X63" s="24">
        <f t="shared" si="19"/>
        <v>1.8767241487727349E-2</v>
      </c>
      <c r="Y63" s="24">
        <f t="shared" si="19"/>
        <v>1.8605770158332202E-2</v>
      </c>
      <c r="Z63" s="24">
        <f t="shared" si="19"/>
        <v>1.8692323722898863E-2</v>
      </c>
      <c r="AA63" s="24">
        <f t="shared" si="18"/>
        <v>1.8635522235576296E-2</v>
      </c>
      <c r="AB63" s="24">
        <f>+NEA!Y36</f>
        <v>1.8638495941427857E-2</v>
      </c>
      <c r="AD63" s="24">
        <f t="shared" si="20"/>
        <v>0.56955701604242615</v>
      </c>
      <c r="AE63" s="24">
        <f t="shared" si="20"/>
        <v>0.56540427381280511</v>
      </c>
      <c r="AF63" s="24">
        <f t="shared" si="20"/>
        <v>0.57000762442118669</v>
      </c>
      <c r="AG63" s="24">
        <f t="shared" si="20"/>
        <v>0.56507767365712303</v>
      </c>
      <c r="AH63" s="24">
        <f t="shared" si="20"/>
        <v>0.5677587675332969</v>
      </c>
      <c r="AI63" s="24">
        <f t="shared" si="20"/>
        <v>0.56188118218781824</v>
      </c>
      <c r="AJ63" s="24">
        <f t="shared" si="20"/>
        <v>0.56972099690704647</v>
      </c>
      <c r="AK63" s="24">
        <f t="shared" si="20"/>
        <v>0.56010728289004375</v>
      </c>
      <c r="AL63" s="24">
        <f t="shared" si="20"/>
        <v>0.56046544490797556</v>
      </c>
      <c r="AM63" s="24">
        <f t="shared" si="20"/>
        <v>0.55898330758710468</v>
      </c>
      <c r="AN63" s="24">
        <f t="shared" si="20"/>
        <v>0.56600461741841945</v>
      </c>
      <c r="AO63" s="24">
        <f>+NEA!AV36</f>
        <v>0.56602018838115753</v>
      </c>
      <c r="AQ63" s="24">
        <f t="shared" si="13"/>
        <v>-2.4711341860528258E-4</v>
      </c>
      <c r="AR63" s="24">
        <f t="shared" si="17"/>
        <v>1.0573708455321462E-2</v>
      </c>
      <c r="AT63" s="19">
        <f t="shared" si="10"/>
        <v>228.71084668958633</v>
      </c>
      <c r="AU63" s="19">
        <f t="shared" si="11"/>
        <v>225.80123662573004</v>
      </c>
      <c r="AV63" s="53">
        <f t="shared" si="14"/>
        <v>2.9096100638562827E-2</v>
      </c>
    </row>
    <row r="64" spans="4:48" x14ac:dyDescent="0.25">
      <c r="D64" s="38">
        <f>+NEA!A37</f>
        <v>43678</v>
      </c>
      <c r="E64" s="19" cm="1">
        <f t="array" ref="E64">+SUMPRODUCT($E$3:$P$3/100,NEA!$C37:$N37)/D$3*100</f>
        <v>239.1603195760604</v>
      </c>
      <c r="F64" s="19" cm="1">
        <f t="array" ref="F64">+SUMPRODUCT($E$4:$P$4/100,NEA!$C37:$N37)/D$4*100</f>
        <v>238.70115153224791</v>
      </c>
      <c r="G64" s="19" cm="1">
        <f t="array" ref="G64">+SUMPRODUCT($E$5:$P$5/100,NEA!$C37:$N37)/D$5*100</f>
        <v>240.76987642234627</v>
      </c>
      <c r="H64" s="19" cm="1">
        <f t="array" ref="H64">+SUMPRODUCT($E$6:$P$6/100,NEA!$C37:$N37)/D$6*100</f>
        <v>238.89005030960257</v>
      </c>
      <c r="I64" s="19" cm="1">
        <f t="array" ref="I64">+SUMPRODUCT($E$7:$P$7/100,NEA!$C37:$N37)/D$7*100</f>
        <v>241.20313417968106</v>
      </c>
      <c r="J64" s="19" cm="1">
        <f t="array" ref="J64">+SUMPRODUCT($E$8:$P$8/100,NEA!$C37:$N37)/D$8*100</f>
        <v>237.62860514436474</v>
      </c>
      <c r="K64" s="19" cm="1">
        <f t="array" ref="K64">+SUMPRODUCT($E$9:$P$9/100,NEA!$C37:$N37)/D$9*100</f>
        <v>241.46614670957311</v>
      </c>
      <c r="L64" s="19" cm="1">
        <f t="array" ref="L64">+SUMPRODUCT($E$10:$P$10/100,NEA!$C37:$N37)/D$10*100</f>
        <v>238.60468577671728</v>
      </c>
      <c r="M64" s="19" cm="1">
        <f t="array" ref="M64">+SUMPRODUCT($E$11:$P$11/100,NEA!$C37:$N37)/D$11*100</f>
        <v>240.75777094102526</v>
      </c>
      <c r="N64" s="19" cm="1">
        <f t="array" ref="N64">+SUMPRODUCT($E$12:$P$12/100,NEA!$C37:$N37)/D$12*100</f>
        <v>235.60503179590904</v>
      </c>
      <c r="O64" s="19" cm="1">
        <f t="array" ref="O64">+SUMPRODUCT(_xlfn.ANCHORARRAY($E$30)/100,$E64:$N64)/$D$14*100</f>
        <v>239.39948947000005</v>
      </c>
      <c r="Q64" s="24">
        <f t="shared" si="19"/>
        <v>4.5688575936481124E-2</v>
      </c>
      <c r="R64" s="24">
        <f t="shared" si="19"/>
        <v>4.5191850325762006E-2</v>
      </c>
      <c r="S64" s="24">
        <f t="shared" si="19"/>
        <v>4.4594771645862563E-2</v>
      </c>
      <c r="T64" s="24">
        <f t="shared" si="19"/>
        <v>4.5138243119958954E-2</v>
      </c>
      <c r="U64" s="24">
        <f t="shared" si="19"/>
        <v>4.4482504574198112E-2</v>
      </c>
      <c r="V64" s="24">
        <f t="shared" si="19"/>
        <v>4.3980252364017369E-2</v>
      </c>
      <c r="W64" s="24">
        <f t="shared" si="19"/>
        <v>4.4029329574657661E-2</v>
      </c>
      <c r="X64" s="24">
        <f t="shared" si="19"/>
        <v>4.3667419112430661E-2</v>
      </c>
      <c r="Y64" s="24">
        <f t="shared" si="19"/>
        <v>4.2893844783191915E-2</v>
      </c>
      <c r="Z64" s="24">
        <f t="shared" si="19"/>
        <v>4.3417809914074956E-2</v>
      </c>
      <c r="AA64" s="24">
        <f t="shared" si="18"/>
        <v>4.4619682917488523E-2</v>
      </c>
      <c r="AB64" s="24">
        <f>+NEA!Y37</f>
        <v>4.4618518950020114E-2</v>
      </c>
      <c r="AD64" s="24">
        <f t="shared" si="20"/>
        <v>0.57750135704180949</v>
      </c>
      <c r="AE64" s="24">
        <f t="shared" si="20"/>
        <v>0.57366139697223506</v>
      </c>
      <c r="AF64" s="24">
        <f t="shared" si="20"/>
        <v>0.57561839620549726</v>
      </c>
      <c r="AG64" s="24">
        <f t="shared" si="20"/>
        <v>0.57404613223056411</v>
      </c>
      <c r="AH64" s="24">
        <f t="shared" si="20"/>
        <v>0.57374348388333618</v>
      </c>
      <c r="AI64" s="24">
        <f t="shared" si="20"/>
        <v>0.56892587084693624</v>
      </c>
      <c r="AJ64" s="24">
        <f t="shared" si="20"/>
        <v>0.57531442051053561</v>
      </c>
      <c r="AK64" s="24">
        <f t="shared" si="20"/>
        <v>0.56741579298101041</v>
      </c>
      <c r="AL64" s="24">
        <f t="shared" si="20"/>
        <v>0.56536989774756474</v>
      </c>
      <c r="AM64" s="24">
        <f t="shared" si="20"/>
        <v>0.56731580723005925</v>
      </c>
      <c r="AN64" s="24">
        <f t="shared" si="20"/>
        <v>0.57318196632994778</v>
      </c>
      <c r="AO64" s="24">
        <f>+NEA!AV37</f>
        <v>0.5731955348453317</v>
      </c>
      <c r="AQ64" s="24">
        <f t="shared" si="13"/>
        <v>2.2707660224061677E-3</v>
      </c>
      <c r="AR64" s="24">
        <f t="shared" si="17"/>
        <v>1.0185549811750239E-2</v>
      </c>
      <c r="AT64" s="19">
        <f t="shared" si="10"/>
        <v>239.1603195760604</v>
      </c>
      <c r="AU64" s="19">
        <f t="shared" si="11"/>
        <v>235.60503179590904</v>
      </c>
      <c r="AV64" s="53">
        <f t="shared" si="14"/>
        <v>3.5552877801513727E-2</v>
      </c>
    </row>
    <row r="65" spans="4:48" x14ac:dyDescent="0.25">
      <c r="D65" s="38">
        <f>+NEA!A38</f>
        <v>43709</v>
      </c>
      <c r="E65" s="19" cm="1">
        <f t="array" ref="E65">+SUMPRODUCT($E$3:$P$3/100,NEA!$C38:$N38)/D$3*100</f>
        <v>253.93608730253749</v>
      </c>
      <c r="F65" s="19" cm="1">
        <f t="array" ref="F65">+SUMPRODUCT($E$4:$P$4/100,NEA!$C38:$N38)/D$4*100</f>
        <v>253.46148863027923</v>
      </c>
      <c r="G65" s="19" cm="1">
        <f t="array" ref="G65">+SUMPRODUCT($E$5:$P$5/100,NEA!$C38:$N38)/D$5*100</f>
        <v>255.53861501750768</v>
      </c>
      <c r="H65" s="19" cm="1">
        <f t="array" ref="H65">+SUMPRODUCT($E$6:$P$6/100,NEA!$C38:$N38)/D$6*100</f>
        <v>253.70083509686589</v>
      </c>
      <c r="I65" s="19" cm="1">
        <f t="array" ref="I65">+SUMPRODUCT($E$7:$P$7/100,NEA!$C38:$N38)/D$7*100</f>
        <v>255.94916637070949</v>
      </c>
      <c r="J65" s="19" cm="1">
        <f t="array" ref="J65">+SUMPRODUCT($E$8:$P$8/100,NEA!$C38:$N38)/D$8*100</f>
        <v>252.54236353488832</v>
      </c>
      <c r="K65" s="19" cm="1">
        <f t="array" ref="K65">+SUMPRODUCT($E$9:$P$9/100,NEA!$C38:$N38)/D$9*100</f>
        <v>256.47255927346816</v>
      </c>
      <c r="L65" s="19" cm="1">
        <f t="array" ref="L65">+SUMPRODUCT($E$10:$P$10/100,NEA!$C38:$N38)/D$10*100</f>
        <v>253.44409789585646</v>
      </c>
      <c r="M65" s="19" cm="1">
        <f t="array" ref="M65">+SUMPRODUCT($E$11:$P$11/100,NEA!$C38:$N38)/D$11*100</f>
        <v>255.34931255417735</v>
      </c>
      <c r="N65" s="19" cm="1">
        <f t="array" ref="N65">+SUMPRODUCT($E$12:$P$12/100,NEA!$C38:$N38)/D$12*100</f>
        <v>250.7381798599842</v>
      </c>
      <c r="O65" s="19" cm="1">
        <f t="array" ref="O65">+SUMPRODUCT(_xlfn.ANCHORARRAY($E$30)/100,$E65:$N65)/$D$14*100</f>
        <v>254.21416572000001</v>
      </c>
      <c r="Q65" s="24">
        <f t="shared" si="19"/>
        <v>6.1781853079427407E-2</v>
      </c>
      <c r="R65" s="24">
        <f t="shared" si="19"/>
        <v>6.1836053170599259E-2</v>
      </c>
      <c r="S65" s="24">
        <f t="shared" si="19"/>
        <v>6.1339644371685598E-2</v>
      </c>
      <c r="T65" s="24">
        <f t="shared" si="19"/>
        <v>6.1998332572112069E-2</v>
      </c>
      <c r="U65" s="24">
        <f t="shared" si="19"/>
        <v>6.1135325795740103E-2</v>
      </c>
      <c r="V65" s="24">
        <f t="shared" si="19"/>
        <v>6.2760787496366932E-2</v>
      </c>
      <c r="W65" s="24">
        <f t="shared" si="19"/>
        <v>6.2147066031348119E-2</v>
      </c>
      <c r="X65" s="24">
        <f t="shared" si="19"/>
        <v>6.2192458923567395E-2</v>
      </c>
      <c r="Y65" s="24">
        <f t="shared" si="19"/>
        <v>6.0606731637860012E-2</v>
      </c>
      <c r="Z65" s="24">
        <f t="shared" si="19"/>
        <v>6.4231005376761852E-2</v>
      </c>
      <c r="AA65" s="24">
        <f t="shared" si="18"/>
        <v>6.1882655985598722E-2</v>
      </c>
      <c r="AB65" s="24">
        <f>+NEA!Y38</f>
        <v>6.1886981290254273E-2</v>
      </c>
      <c r="AD65" s="24">
        <f t="shared" si="20"/>
        <v>0.56145785429961914</v>
      </c>
      <c r="AE65" s="24">
        <f t="shared" si="20"/>
        <v>0.55917447288690814</v>
      </c>
      <c r="AF65" s="24">
        <f t="shared" si="20"/>
        <v>0.55651671084233811</v>
      </c>
      <c r="AG65" s="24">
        <f t="shared" si="20"/>
        <v>0.55902532859148391</v>
      </c>
      <c r="AH65" s="24">
        <f t="shared" si="20"/>
        <v>0.55486573920207216</v>
      </c>
      <c r="AI65" s="24">
        <f t="shared" si="20"/>
        <v>0.55430627202434324</v>
      </c>
      <c r="AJ65" s="24">
        <f t="shared" si="20"/>
        <v>0.55787799151092021</v>
      </c>
      <c r="AK65" s="24">
        <f t="shared" si="20"/>
        <v>0.55195495249399684</v>
      </c>
      <c r="AL65" s="24">
        <f t="shared" si="20"/>
        <v>0.54896818448614271</v>
      </c>
      <c r="AM65" s="24">
        <f t="shared" si="20"/>
        <v>0.54775314558902788</v>
      </c>
      <c r="AN65" s="24">
        <f t="shared" si="20"/>
        <v>0.55671828908687138</v>
      </c>
      <c r="AO65" s="24">
        <f>+NEA!AV38</f>
        <v>0.55673606858542546</v>
      </c>
      <c r="AQ65" s="24">
        <f t="shared" si="13"/>
        <v>-2.4491522973344448E-3</v>
      </c>
      <c r="AR65" s="24">
        <f t="shared" si="17"/>
        <v>1.3704708710591262E-2</v>
      </c>
      <c r="AT65" s="19">
        <f t="shared" si="10"/>
        <v>253.93608730253749</v>
      </c>
      <c r="AU65" s="19">
        <f t="shared" si="11"/>
        <v>250.7381798599842</v>
      </c>
      <c r="AV65" s="53">
        <f t="shared" si="14"/>
        <v>3.1979074425533049E-2</v>
      </c>
    </row>
    <row r="66" spans="4:48" x14ac:dyDescent="0.25">
      <c r="D66" s="38">
        <f>+NEA!A39</f>
        <v>43739</v>
      </c>
      <c r="E66" s="19" cm="1">
        <f t="array" ref="E66">+SUMPRODUCT($E$3:$P$3/100,NEA!$C39:$N39)/D$3*100</f>
        <v>261.94694111560574</v>
      </c>
      <c r="F66" s="19" cm="1">
        <f t="array" ref="F66">+SUMPRODUCT($E$4:$P$4/100,NEA!$C39:$N39)/D$4*100</f>
        <v>261.53337413990158</v>
      </c>
      <c r="G66" s="19" cm="1">
        <f t="array" ref="G66">+SUMPRODUCT($E$5:$P$5/100,NEA!$C39:$N39)/D$5*100</f>
        <v>263.88202341363882</v>
      </c>
      <c r="H66" s="19" cm="1">
        <f t="array" ref="H66">+SUMPRODUCT($E$6:$P$6/100,NEA!$C39:$N39)/D$6*100</f>
        <v>262.23771332788135</v>
      </c>
      <c r="I66" s="19" cm="1">
        <f t="array" ref="I66">+SUMPRODUCT($E$7:$P$7/100,NEA!$C39:$N39)/D$7*100</f>
        <v>264.38867536944895</v>
      </c>
      <c r="J66" s="19" cm="1">
        <f t="array" ref="J66">+SUMPRODUCT($E$8:$P$8/100,NEA!$C39:$N39)/D$8*100</f>
        <v>260.88770126110978</v>
      </c>
      <c r="K66" s="19" cm="1">
        <f t="array" ref="K66">+SUMPRODUCT($E$9:$P$9/100,NEA!$C39:$N39)/D$9*100</f>
        <v>265.18973258734474</v>
      </c>
      <c r="L66" s="19" cm="1">
        <f t="array" ref="L66">+SUMPRODUCT($E$10:$P$10/100,NEA!$C39:$N39)/D$10*100</f>
        <v>262.21617057011287</v>
      </c>
      <c r="M66" s="19" cm="1">
        <f t="array" ref="M66">+SUMPRODUCT($E$11:$P$11/100,NEA!$C39:$N39)/D$11*100</f>
        <v>263.93451481883204</v>
      </c>
      <c r="N66" s="19" cm="1">
        <f t="array" ref="N66">+SUMPRODUCT($E$12:$P$12/100,NEA!$C39:$N39)/D$12*100</f>
        <v>259.97555829076322</v>
      </c>
      <c r="O66" s="19" cm="1">
        <f t="array" ref="O66">+SUMPRODUCT(_xlfn.ANCHORARRAY($E$30)/100,$E66:$N66)/$D$14*100</f>
        <v>262.60647502</v>
      </c>
      <c r="Q66" s="24">
        <f t="shared" si="19"/>
        <v>3.1546732479673878E-2</v>
      </c>
      <c r="R66" s="24">
        <f t="shared" si="19"/>
        <v>3.1846595525195198E-2</v>
      </c>
      <c r="S66" s="24">
        <f t="shared" si="19"/>
        <v>3.2650284167657029E-2</v>
      </c>
      <c r="T66" s="24">
        <f t="shared" si="19"/>
        <v>3.3649389556624776E-2</v>
      </c>
      <c r="U66" s="24">
        <f t="shared" si="19"/>
        <v>3.297337951285173E-2</v>
      </c>
      <c r="V66" s="24">
        <f t="shared" si="19"/>
        <v>3.3045298259705813E-2</v>
      </c>
      <c r="W66" s="24">
        <f t="shared" si="19"/>
        <v>3.3988717305938998E-2</v>
      </c>
      <c r="X66" s="24">
        <f t="shared" si="19"/>
        <v>3.461146953937333E-2</v>
      </c>
      <c r="Y66" s="24">
        <f t="shared" si="19"/>
        <v>3.3621403475809997E-2</v>
      </c>
      <c r="Z66" s="24">
        <f t="shared" si="19"/>
        <v>3.6840733373502577E-2</v>
      </c>
      <c r="AA66" s="24">
        <f t="shared" si="18"/>
        <v>3.3012752362681308E-2</v>
      </c>
      <c r="AB66" s="24">
        <f>+NEA!Y39</f>
        <v>3.3015361013315481E-2</v>
      </c>
      <c r="AD66" s="24">
        <f t="shared" si="20"/>
        <v>0.53473527975759749</v>
      </c>
      <c r="AE66" s="24">
        <f t="shared" si="20"/>
        <v>0.53466196638687791</v>
      </c>
      <c r="AF66" s="24">
        <f t="shared" si="20"/>
        <v>0.53097643440554987</v>
      </c>
      <c r="AG66" s="24">
        <f t="shared" si="20"/>
        <v>0.53765737712650119</v>
      </c>
      <c r="AH66" s="24">
        <f t="shared" si="20"/>
        <v>0.53020789019343129</v>
      </c>
      <c r="AI66" s="24">
        <f t="shared" si="20"/>
        <v>0.53243434893345043</v>
      </c>
      <c r="AJ66" s="24">
        <f t="shared" si="20"/>
        <v>0.53538936691477046</v>
      </c>
      <c r="AK66" s="24">
        <f t="shared" si="20"/>
        <v>0.53323218775942438</v>
      </c>
      <c r="AL66" s="24">
        <f t="shared" si="20"/>
        <v>0.53024351102760336</v>
      </c>
      <c r="AM66" s="24">
        <f t="shared" si="20"/>
        <v>0.52921789508844808</v>
      </c>
      <c r="AN66" s="24">
        <f t="shared" si="20"/>
        <v>0.53345335552378503</v>
      </c>
      <c r="AO66" s="24">
        <f>+NEA!AV39</f>
        <v>0.5334773722627737</v>
      </c>
      <c r="AQ66" s="24">
        <f t="shared" si="13"/>
        <v>-5.2940008938286987E-3</v>
      </c>
      <c r="AR66" s="24">
        <f t="shared" si="17"/>
        <v>5.5173846691494166E-3</v>
      </c>
      <c r="AT66" s="19">
        <f t="shared" si="10"/>
        <v>261.94694111560574</v>
      </c>
      <c r="AU66" s="19">
        <f t="shared" si="11"/>
        <v>259.97555829076322</v>
      </c>
      <c r="AV66" s="53">
        <f t="shared" si="14"/>
        <v>1.9713828248425269E-2</v>
      </c>
    </row>
    <row r="67" spans="4:48" x14ac:dyDescent="0.25">
      <c r="D67" s="38">
        <f>+NEA!A40</f>
        <v>43770</v>
      </c>
      <c r="E67" s="19" cm="1">
        <f t="array" ref="E67">+SUMPRODUCT($E$3:$P$3/100,NEA!$C40:$N40)/D$3*100</f>
        <v>273.30735474731182</v>
      </c>
      <c r="F67" s="19" cm="1">
        <f t="array" ref="F67">+SUMPRODUCT($E$4:$P$4/100,NEA!$C40:$N40)/D$4*100</f>
        <v>272.81417499167333</v>
      </c>
      <c r="G67" s="19" cm="1">
        <f t="array" ref="G67">+SUMPRODUCT($E$5:$P$5/100,NEA!$C40:$N40)/D$5*100</f>
        <v>275.29471926379404</v>
      </c>
      <c r="H67" s="19" cm="1">
        <f t="array" ref="H67">+SUMPRODUCT($E$6:$P$6/100,NEA!$C40:$N40)/D$6*100</f>
        <v>273.26429898128708</v>
      </c>
      <c r="I67" s="19" cm="1">
        <f t="array" ref="I67">+SUMPRODUCT($E$7:$P$7/100,NEA!$C40:$N40)/D$7*100</f>
        <v>275.7364178800521</v>
      </c>
      <c r="J67" s="19" cm="1">
        <f t="array" ref="J67">+SUMPRODUCT($E$8:$P$8/100,NEA!$C40:$N40)/D$8*100</f>
        <v>272.31988441419509</v>
      </c>
      <c r="K67" s="19" cm="1">
        <f t="array" ref="K67">+SUMPRODUCT($E$9:$P$9/100,NEA!$C40:$N40)/D$9*100</f>
        <v>276.73279843413974</v>
      </c>
      <c r="L67" s="19" cm="1">
        <f t="array" ref="L67">+SUMPRODUCT($E$10:$P$10/100,NEA!$C40:$N40)/D$10*100</f>
        <v>273.4115476534347</v>
      </c>
      <c r="M67" s="19" cm="1">
        <f t="array" ref="M67">+SUMPRODUCT($E$11:$P$11/100,NEA!$C40:$N40)/D$11*100</f>
        <v>274.86354862719094</v>
      </c>
      <c r="N67" s="19" cm="1">
        <f t="array" ref="N67">+SUMPRODUCT($E$12:$P$12/100,NEA!$C40:$N40)/D$12*100</f>
        <v>270.99376705443075</v>
      </c>
      <c r="O67" s="19" cm="1">
        <f t="array" ref="O67">+SUMPRODUCT(_xlfn.ANCHORARRAY($E$30)/100,$E67:$N67)/$D$14*100</f>
        <v>273.89012050999997</v>
      </c>
      <c r="Q67" s="24">
        <f t="shared" si="19"/>
        <v>4.3369140266815931E-2</v>
      </c>
      <c r="R67" s="24">
        <f t="shared" si="19"/>
        <v>4.3133312866362239E-2</v>
      </c>
      <c r="S67" s="24">
        <f t="shared" si="19"/>
        <v>4.3249235785439044E-2</v>
      </c>
      <c r="T67" s="24">
        <f t="shared" si="19"/>
        <v>4.2048054467356266E-2</v>
      </c>
      <c r="U67" s="24">
        <f t="shared" si="19"/>
        <v>4.2920682948111022E-2</v>
      </c>
      <c r="V67" s="24">
        <f t="shared" si="19"/>
        <v>4.3820322298916636E-2</v>
      </c>
      <c r="W67" s="24">
        <f t="shared" si="19"/>
        <v>4.3527574518719803E-2</v>
      </c>
      <c r="X67" s="24">
        <f t="shared" si="19"/>
        <v>4.2695219974346887E-2</v>
      </c>
      <c r="Y67" s="24">
        <f t="shared" si="19"/>
        <v>4.1408126617546559E-2</v>
      </c>
      <c r="Z67" s="24">
        <f t="shared" si="19"/>
        <v>4.2381710173479137E-2</v>
      </c>
      <c r="AA67" s="24">
        <f t="shared" si="18"/>
        <v>4.2967887555478645E-2</v>
      </c>
      <c r="AB67" s="24">
        <f>+NEA!Y40</f>
        <v>4.29670840187657E-2</v>
      </c>
      <c r="AD67" s="24">
        <f t="shared" si="20"/>
        <v>0.55439169552694612</v>
      </c>
      <c r="AE67" s="24">
        <f t="shared" si="20"/>
        <v>0.55407165748297516</v>
      </c>
      <c r="AF67" s="24">
        <f t="shared" si="20"/>
        <v>0.55076028036156122</v>
      </c>
      <c r="AG67" s="24">
        <f t="shared" si="20"/>
        <v>0.55445961489721562</v>
      </c>
      <c r="AH67" s="24">
        <f t="shared" si="20"/>
        <v>0.5491131413847874</v>
      </c>
      <c r="AI67" s="24">
        <f t="shared" si="20"/>
        <v>0.55301921092382145</v>
      </c>
      <c r="AJ67" s="24">
        <f t="shared" si="20"/>
        <v>0.55376478293749987</v>
      </c>
      <c r="AK67" s="24">
        <f t="shared" si="20"/>
        <v>0.55168072198939644</v>
      </c>
      <c r="AL67" s="24">
        <f t="shared" si="20"/>
        <v>0.54775607228777723</v>
      </c>
      <c r="AM67" s="24">
        <f t="shared" si="20"/>
        <v>0.54809084001186004</v>
      </c>
      <c r="AN67" s="24">
        <f t="shared" si="20"/>
        <v>0.55240617320433816</v>
      </c>
      <c r="AO67" s="24">
        <f>+NEA!AV40</f>
        <v>0.55242384583425674</v>
      </c>
      <c r="AQ67" s="24">
        <f t="shared" si="13"/>
        <v>9.874300933367941E-4</v>
      </c>
      <c r="AR67" s="24">
        <f t="shared" si="17"/>
        <v>6.300855515086079E-3</v>
      </c>
      <c r="AT67" s="19">
        <f t="shared" si="10"/>
        <v>273.30735474731182</v>
      </c>
      <c r="AU67" s="19">
        <f t="shared" si="11"/>
        <v>270.99376705443075</v>
      </c>
      <c r="AV67" s="53">
        <f t="shared" si="14"/>
        <v>2.3135876928810362E-2</v>
      </c>
    </row>
    <row r="68" spans="4:48" x14ac:dyDescent="0.25">
      <c r="D68" s="38">
        <f>+NEA!A41</f>
        <v>43800</v>
      </c>
      <c r="E68" s="19" cm="1">
        <f t="array" ref="E68">+SUMPRODUCT($E$3:$P$3/100,NEA!$C41:$N41)/D$3*100</f>
        <v>284.03584655414772</v>
      </c>
      <c r="F68" s="19" cm="1">
        <f t="array" ref="F68">+SUMPRODUCT($E$4:$P$4/100,NEA!$C41:$N41)/D$4*100</f>
        <v>283.38422846695318</v>
      </c>
      <c r="G68" s="19" cm="1">
        <f t="array" ref="G68">+SUMPRODUCT($E$5:$P$5/100,NEA!$C41:$N41)/D$5*100</f>
        <v>286.54718236659699</v>
      </c>
      <c r="H68" s="19" cm="1">
        <f t="array" ref="H68">+SUMPRODUCT($E$6:$P$6/100,NEA!$C41:$N41)/D$6*100</f>
        <v>284.00321588315086</v>
      </c>
      <c r="I68" s="19" cm="1">
        <f t="array" ref="I68">+SUMPRODUCT($E$7:$P$7/100,NEA!$C41:$N41)/D$7*100</f>
        <v>286.92560198540656</v>
      </c>
      <c r="J68" s="19" cm="1">
        <f t="array" ref="J68">+SUMPRODUCT($E$8:$P$8/100,NEA!$C41:$N41)/D$8*100</f>
        <v>283.12220935776162</v>
      </c>
      <c r="K68" s="19" cm="1">
        <f t="array" ref="K68">+SUMPRODUCT($E$9:$P$9/100,NEA!$C41:$N41)/D$9*100</f>
        <v>288.05617494636164</v>
      </c>
      <c r="L68" s="19" cm="1">
        <f t="array" ref="L68">+SUMPRODUCT($E$10:$P$10/100,NEA!$C41:$N41)/D$10*100</f>
        <v>284.35065457213227</v>
      </c>
      <c r="M68" s="19" cm="1">
        <f t="array" ref="M68">+SUMPRODUCT($E$11:$P$11/100,NEA!$C41:$N41)/D$11*100</f>
        <v>285.76365828120589</v>
      </c>
      <c r="N68" s="19" cm="1">
        <f t="array" ref="N68">+SUMPRODUCT($E$12:$P$12/100,NEA!$C41:$N41)/D$12*100</f>
        <v>282.29926666730915</v>
      </c>
      <c r="O68" s="19" cm="1">
        <f t="array" ref="O68">+SUMPRODUCT(_xlfn.ANCHORARRAY($E$30)/100,$E68:$N68)/$D$14*100</f>
        <v>284.80933131999996</v>
      </c>
      <c r="Q68" s="24">
        <f t="shared" si="19"/>
        <v>3.9254310652397262E-2</v>
      </c>
      <c r="R68" s="24">
        <f t="shared" si="19"/>
        <v>3.8744517126364286E-2</v>
      </c>
      <c r="S68" s="24">
        <f t="shared" si="19"/>
        <v>4.087424245875404E-2</v>
      </c>
      <c r="T68" s="24">
        <f t="shared" si="19"/>
        <v>3.9298645823467648E-2</v>
      </c>
      <c r="U68" s="24">
        <f t="shared" si="19"/>
        <v>4.057927564077457E-2</v>
      </c>
      <c r="V68" s="24">
        <f t="shared" si="19"/>
        <v>3.9667778821234956E-2</v>
      </c>
      <c r="W68" s="24">
        <f t="shared" si="19"/>
        <v>4.0918086241652274E-2</v>
      </c>
      <c r="X68" s="24">
        <f t="shared" si="19"/>
        <v>4.0009674106974868E-2</v>
      </c>
      <c r="Y68" s="24">
        <f t="shared" si="19"/>
        <v>3.9656439380396868E-2</v>
      </c>
      <c r="Z68" s="24">
        <f t="shared" si="19"/>
        <v>4.1718670269665692E-2</v>
      </c>
      <c r="AA68" s="24">
        <f t="shared" si="18"/>
        <v>3.9867121857728005E-2</v>
      </c>
      <c r="AB68" s="24">
        <f>+NEA!Y41</f>
        <v>3.9868707134029346E-2</v>
      </c>
      <c r="AD68" s="24">
        <f t="shared" si="20"/>
        <v>0.57711733028509871</v>
      </c>
      <c r="AE68" s="24">
        <f t="shared" si="20"/>
        <v>0.57579602791394779</v>
      </c>
      <c r="AF68" s="24">
        <f t="shared" si="20"/>
        <v>0.57505053985207422</v>
      </c>
      <c r="AG68" s="24">
        <f t="shared" si="20"/>
        <v>0.57777912793950104</v>
      </c>
      <c r="AH68" s="24">
        <f t="shared" si="20"/>
        <v>0.57289946355219001</v>
      </c>
      <c r="AI68" s="24">
        <f t="shared" si="20"/>
        <v>0.57518902900864344</v>
      </c>
      <c r="AJ68" s="24">
        <f t="shared" si="20"/>
        <v>0.57707671418726991</v>
      </c>
      <c r="AK68" s="24">
        <f t="shared" si="20"/>
        <v>0.57451889205476481</v>
      </c>
      <c r="AL68" s="24">
        <f t="shared" si="20"/>
        <v>0.57087031103597785</v>
      </c>
      <c r="AM68" s="24">
        <f t="shared" si="20"/>
        <v>0.57373577641281726</v>
      </c>
      <c r="AN68" s="24">
        <f t="shared" si="20"/>
        <v>0.57550786702180012</v>
      </c>
      <c r="AO68" s="24">
        <f>+NEA!AV41</f>
        <v>0.57552892652504406</v>
      </c>
      <c r="AQ68" s="24">
        <f t="shared" si="13"/>
        <v>-2.4643596172684301E-3</v>
      </c>
      <c r="AR68" s="24">
        <f t="shared" si="17"/>
        <v>3.3815538722814509E-3</v>
      </c>
      <c r="AT68" s="19">
        <f t="shared" si="10"/>
        <v>284.03584655414772</v>
      </c>
      <c r="AU68" s="19">
        <f t="shared" si="11"/>
        <v>282.29926666730915</v>
      </c>
      <c r="AV68" s="53">
        <f t="shared" si="14"/>
        <v>1.7365798868385518E-2</v>
      </c>
    </row>
    <row r="69" spans="4:48" x14ac:dyDescent="0.25">
      <c r="D69" s="38">
        <f>+NEA!A42</f>
        <v>43831</v>
      </c>
      <c r="E69" s="19" cm="1">
        <f t="array" ref="E69">+SUMPRODUCT($E$3:$P$3/100,NEA!$C42:$N42)/D$3*100</f>
        <v>293.96499765268658</v>
      </c>
      <c r="F69" s="19" cm="1">
        <f t="array" ref="F69">+SUMPRODUCT($E$4:$P$4/100,NEA!$C42:$N42)/D$4*100</f>
        <v>292.91032632086689</v>
      </c>
      <c r="G69" s="19" cm="1">
        <f t="array" ref="G69">+SUMPRODUCT($E$5:$P$5/100,NEA!$C42:$N42)/D$5*100</f>
        <v>295.53006874279873</v>
      </c>
      <c r="H69" s="19" cm="1">
        <f t="array" ref="H69">+SUMPRODUCT($E$6:$P$6/100,NEA!$C42:$N42)/D$6*100</f>
        <v>292.63322586431013</v>
      </c>
      <c r="I69" s="19" cm="1">
        <f t="array" ref="I69">+SUMPRODUCT($E$7:$P$7/100,NEA!$C42:$N42)/D$7*100</f>
        <v>295.60735622826581</v>
      </c>
      <c r="J69" s="19" cm="1">
        <f t="array" ref="J69">+SUMPRODUCT($E$8:$P$8/100,NEA!$C42:$N42)/D$8*100</f>
        <v>291.86684403072962</v>
      </c>
      <c r="K69" s="19" cm="1">
        <f t="array" ref="K69">+SUMPRODUCT($E$9:$P$9/100,NEA!$C42:$N42)/D$9*100</f>
        <v>296.04991574592589</v>
      </c>
      <c r="L69" s="19" cm="1">
        <f t="array" ref="L69">+SUMPRODUCT($E$10:$P$10/100,NEA!$C42:$N42)/D$10*100</f>
        <v>292.04255408310388</v>
      </c>
      <c r="M69" s="19" cm="1">
        <f t="array" ref="M69">+SUMPRODUCT($E$11:$P$11/100,NEA!$C42:$N42)/D$11*100</f>
        <v>293.39540894645654</v>
      </c>
      <c r="N69" s="19" cm="1">
        <f t="array" ref="N69">+SUMPRODUCT($E$12:$P$12/100,NEA!$C42:$N42)/D$12*100</f>
        <v>289.5385487927615</v>
      </c>
      <c r="O69" s="19" cm="1">
        <f t="array" ref="O69">+SUMPRODUCT(_xlfn.ANCHORARRAY($E$30)/100,$E69:$N69)/$D$14*100</f>
        <v>293.62078932000009</v>
      </c>
      <c r="Q69" s="24">
        <f t="shared" si="19"/>
        <v>3.4957387312189114E-2</v>
      </c>
      <c r="R69" s="24">
        <f t="shared" si="19"/>
        <v>3.3615483491963527E-2</v>
      </c>
      <c r="S69" s="24">
        <f t="shared" si="19"/>
        <v>3.1348716473189375E-2</v>
      </c>
      <c r="T69" s="24">
        <f t="shared" si="19"/>
        <v>3.0387015000245432E-2</v>
      </c>
      <c r="U69" s="24">
        <f t="shared" si="19"/>
        <v>3.0257858423176964E-2</v>
      </c>
      <c r="V69" s="24">
        <f t="shared" si="19"/>
        <v>3.0886431314606E-2</v>
      </c>
      <c r="W69" s="24">
        <f t="shared" si="19"/>
        <v>2.7750631629586575E-2</v>
      </c>
      <c r="X69" s="24">
        <f t="shared" si="19"/>
        <v>2.7050753663802052E-2</v>
      </c>
      <c r="Y69" s="24">
        <f t="shared" si="19"/>
        <v>2.6706512336640786E-2</v>
      </c>
      <c r="Z69" s="24">
        <f t="shared" si="19"/>
        <v>2.5643999047237687E-2</v>
      </c>
      <c r="AA69" s="24">
        <f t="shared" si="18"/>
        <v>3.0938094475914335E-2</v>
      </c>
      <c r="AB69" s="24">
        <f>+NEA!Y42</f>
        <v>3.093417674585841E-2</v>
      </c>
      <c r="AD69" s="24">
        <f t="shared" si="20"/>
        <v>0.57788439848042605</v>
      </c>
      <c r="AE69" s="24">
        <f t="shared" si="20"/>
        <v>0.57389725816018178</v>
      </c>
      <c r="AF69" s="24">
        <f t="shared" si="20"/>
        <v>0.57163334729779769</v>
      </c>
      <c r="AG69" s="24">
        <f t="shared" si="20"/>
        <v>0.57102499237173632</v>
      </c>
      <c r="AH69" s="24">
        <f t="shared" si="20"/>
        <v>0.56780847396589951</v>
      </c>
      <c r="AI69" s="24">
        <f t="shared" si="20"/>
        <v>0.56958568038675295</v>
      </c>
      <c r="AJ69" s="24">
        <f t="shared" si="20"/>
        <v>0.56727027308754363</v>
      </c>
      <c r="AK69" s="24">
        <f t="shared" si="20"/>
        <v>0.56318186052624308</v>
      </c>
      <c r="AL69" s="24">
        <f t="shared" si="20"/>
        <v>0.55774751939939615</v>
      </c>
      <c r="AM69" s="24">
        <f t="shared" si="20"/>
        <v>0.56399282401346684</v>
      </c>
      <c r="AN69" s="24">
        <f t="shared" si="20"/>
        <v>0.57037911704164079</v>
      </c>
      <c r="AO69" s="24">
        <f>+NEA!AV42</f>
        <v>0.570389846272497</v>
      </c>
      <c r="AQ69" s="24">
        <f t="shared" si="13"/>
        <v>9.3133882649514277E-3</v>
      </c>
      <c r="AR69" s="24">
        <f t="shared" si="17"/>
        <v>1.3891574466959211E-2</v>
      </c>
      <c r="AT69" s="19">
        <f t="shared" si="10"/>
        <v>293.96499765268658</v>
      </c>
      <c r="AU69" s="19">
        <f t="shared" si="11"/>
        <v>289.5385487927615</v>
      </c>
      <c r="AV69" s="53">
        <f t="shared" si="14"/>
        <v>4.4264488599250917E-2</v>
      </c>
    </row>
    <row r="70" spans="4:48" x14ac:dyDescent="0.25">
      <c r="D70" s="38">
        <f>+NEA!A43</f>
        <v>43862</v>
      </c>
      <c r="E70" s="19" cm="1">
        <f t="array" ref="E70">+SUMPRODUCT($E$3:$P$3/100,NEA!$C43:$N43)/D$3*100</f>
        <v>300.77899039064664</v>
      </c>
      <c r="F70" s="19" cm="1">
        <f t="array" ref="F70">+SUMPRODUCT($E$4:$P$4/100,NEA!$C43:$N43)/D$4*100</f>
        <v>299.66261767871083</v>
      </c>
      <c r="G70" s="19" cm="1">
        <f t="array" ref="G70">+SUMPRODUCT($E$5:$P$5/100,NEA!$C43:$N43)/D$5*100</f>
        <v>302.09605706377778</v>
      </c>
      <c r="H70" s="19" cm="1">
        <f t="array" ref="H70">+SUMPRODUCT($E$6:$P$6/100,NEA!$C43:$N43)/D$6*100</f>
        <v>299.11685698859765</v>
      </c>
      <c r="I70" s="19" cm="1">
        <f t="array" ref="I70">+SUMPRODUCT($E$7:$P$7/100,NEA!$C43:$N43)/D$7*100</f>
        <v>302.22045140214863</v>
      </c>
      <c r="J70" s="19" cm="1">
        <f t="array" ref="J70">+SUMPRODUCT($E$8:$P$8/100,NEA!$C43:$N43)/D$8*100</f>
        <v>298.2561761637204</v>
      </c>
      <c r="K70" s="19" cm="1">
        <f t="array" ref="K70">+SUMPRODUCT($E$9:$P$9/100,NEA!$C43:$N43)/D$9*100</f>
        <v>302.43402936137784</v>
      </c>
      <c r="L70" s="19" cm="1">
        <f t="array" ref="L70">+SUMPRODUCT($E$10:$P$10/100,NEA!$C43:$N43)/D$10*100</f>
        <v>298.30483794922327</v>
      </c>
      <c r="M70" s="19" cm="1">
        <f t="array" ref="M70">+SUMPRODUCT($E$11:$P$11/100,NEA!$C43:$N43)/D$11*100</f>
        <v>299.60056870879617</v>
      </c>
      <c r="N70" s="19" cm="1">
        <f t="array" ref="N70">+SUMPRODUCT($E$12:$P$12/100,NEA!$C43:$N43)/D$12*100</f>
        <v>295.36441534428593</v>
      </c>
      <c r="O70" s="19" cm="1">
        <f t="array" ref="O70">+SUMPRODUCT(_xlfn.ANCHORARRAY($E$30)/100,$E70:$N70)/$D$14*100</f>
        <v>300.14823233999994</v>
      </c>
      <c r="Q70" s="24">
        <f t="shared" si="19"/>
        <v>2.3179605709420681E-2</v>
      </c>
      <c r="R70" s="24">
        <f t="shared" si="19"/>
        <v>2.3052418269635222E-2</v>
      </c>
      <c r="S70" s="24">
        <f t="shared" si="19"/>
        <v>2.2217665866999914E-2</v>
      </c>
      <c r="T70" s="24">
        <f t="shared" si="19"/>
        <v>2.215616871644599E-2</v>
      </c>
      <c r="U70" s="24">
        <f t="shared" si="19"/>
        <v>2.2371213146591185E-2</v>
      </c>
      <c r="V70" s="24">
        <f t="shared" si="19"/>
        <v>2.1891257138882292E-2</v>
      </c>
      <c r="W70" s="24">
        <f t="shared" si="19"/>
        <v>2.1564314920903049E-2</v>
      </c>
      <c r="X70" s="24">
        <f t="shared" si="19"/>
        <v>2.1443052659844142E-2</v>
      </c>
      <c r="Y70" s="24">
        <f t="shared" si="19"/>
        <v>2.1149478052916892E-2</v>
      </c>
      <c r="Z70" s="24">
        <f t="shared" si="19"/>
        <v>2.0121212100480346E-2</v>
      </c>
      <c r="AA70" s="24">
        <f t="shared" si="18"/>
        <v>2.2230861224495913E-2</v>
      </c>
      <c r="AB70" s="24">
        <f>+NEA!Y43</f>
        <v>2.2225544714693957E-2</v>
      </c>
      <c r="AD70" s="24">
        <f t="shared" si="20"/>
        <v>0.54217956498265552</v>
      </c>
      <c r="AE70" s="24">
        <f t="shared" si="20"/>
        <v>0.53957017412943364</v>
      </c>
      <c r="AF70" s="24">
        <f t="shared" si="20"/>
        <v>0.53655230263232756</v>
      </c>
      <c r="AG70" s="24">
        <f t="shared" si="20"/>
        <v>0.53640660696039721</v>
      </c>
      <c r="AH70" s="24">
        <f t="shared" si="20"/>
        <v>0.53415428158377942</v>
      </c>
      <c r="AI70" s="24">
        <f t="shared" si="20"/>
        <v>0.53525357132237317</v>
      </c>
      <c r="AJ70" s="24">
        <f t="shared" si="20"/>
        <v>0.53332517589573047</v>
      </c>
      <c r="AK70" s="24">
        <f t="shared" si="20"/>
        <v>0.52998597477527531</v>
      </c>
      <c r="AL70" s="24">
        <f t="shared" si="20"/>
        <v>0.52263745794935956</v>
      </c>
      <c r="AM70" s="24">
        <f t="shared" si="20"/>
        <v>0.5302159286217667</v>
      </c>
      <c r="AN70" s="24">
        <f t="shared" si="20"/>
        <v>0.53584530207437275</v>
      </c>
      <c r="AO70" s="24">
        <f>+NEA!AV43</f>
        <v>0.53584538976462959</v>
      </c>
      <c r="AQ70" s="24">
        <f t="shared" si="13"/>
        <v>3.0583936089403352E-3</v>
      </c>
      <c r="AR70" s="24">
        <f t="shared" si="17"/>
        <v>1.1963636360888819E-2</v>
      </c>
      <c r="AT70" s="19">
        <f t="shared" si="10"/>
        <v>300.77899039064664</v>
      </c>
      <c r="AU70" s="19">
        <f t="shared" si="11"/>
        <v>295.36441534428593</v>
      </c>
      <c r="AV70" s="53">
        <f t="shared" si="14"/>
        <v>5.4145750463606923E-2</v>
      </c>
    </row>
    <row r="71" spans="4:48" x14ac:dyDescent="0.25">
      <c r="D71" s="38">
        <f>+NEA!A44</f>
        <v>43891</v>
      </c>
      <c r="E71" s="19" cm="1">
        <f t="array" ref="E71">+SUMPRODUCT($E$3:$P$3/100,NEA!$C44:$N44)/D$3*100</f>
        <v>310.89854312241863</v>
      </c>
      <c r="F71" s="19" cm="1">
        <f t="array" ref="F71">+SUMPRODUCT($E$4:$P$4/100,NEA!$C44:$N44)/D$4*100</f>
        <v>310.08896703443696</v>
      </c>
      <c r="G71" s="19" cm="1">
        <f t="array" ref="G71">+SUMPRODUCT($E$5:$P$5/100,NEA!$C44:$N44)/D$5*100</f>
        <v>312.611282801149</v>
      </c>
      <c r="H71" s="19" cm="1">
        <f t="array" ref="H71">+SUMPRODUCT($E$6:$P$6/100,NEA!$C44:$N44)/D$6*100</f>
        <v>309.4419354679664</v>
      </c>
      <c r="I71" s="19" cm="1">
        <f t="array" ref="I71">+SUMPRODUCT($E$7:$P$7/100,NEA!$C44:$N44)/D$7*100</f>
        <v>312.92534611725358</v>
      </c>
      <c r="J71" s="19" cm="1">
        <f t="array" ref="J71">+SUMPRODUCT($E$8:$P$8/100,NEA!$C44:$N44)/D$8*100</f>
        <v>308.5687569011547</v>
      </c>
      <c r="K71" s="19" cm="1">
        <f t="array" ref="K71">+SUMPRODUCT($E$9:$P$9/100,NEA!$C44:$N44)/D$9*100</f>
        <v>313.02005140037596</v>
      </c>
      <c r="L71" s="19" cm="1">
        <f t="array" ref="L71">+SUMPRODUCT($E$10:$P$10/100,NEA!$C44:$N44)/D$10*100</f>
        <v>308.98228911349003</v>
      </c>
      <c r="M71" s="19" cm="1">
        <f t="array" ref="M71">+SUMPRODUCT($E$11:$P$11/100,NEA!$C44:$N44)/D$11*100</f>
        <v>310.54314406478056</v>
      </c>
      <c r="N71" s="19" cm="1">
        <f t="array" ref="N71">+SUMPRODUCT($E$12:$P$12/100,NEA!$C44:$N44)/D$12*100</f>
        <v>305.46697439497967</v>
      </c>
      <c r="O71" s="19" cm="1">
        <f t="array" ref="O71">+SUMPRODUCT(_xlfn.ANCHORARRAY($E$30)/100,$E71:$N71)/$D$14*100</f>
        <v>310.58218892000002</v>
      </c>
      <c r="Q71" s="24">
        <f t="shared" si="19"/>
        <v>3.3644480017134493E-2</v>
      </c>
      <c r="R71" s="24">
        <f t="shared" si="19"/>
        <v>3.4793627034603869E-2</v>
      </c>
      <c r="S71" s="24">
        <f t="shared" si="19"/>
        <v>3.4807557038559089E-2</v>
      </c>
      <c r="T71" s="24">
        <f t="shared" si="19"/>
        <v>3.4518544301775478E-2</v>
      </c>
      <c r="U71" s="24">
        <f t="shared" si="19"/>
        <v>3.54208150554991E-2</v>
      </c>
      <c r="V71" s="24">
        <f t="shared" si="19"/>
        <v>3.4576252100051885E-2</v>
      </c>
      <c r="W71" s="24">
        <f t="shared" si="19"/>
        <v>3.5002747744199425E-2</v>
      </c>
      <c r="X71" s="24">
        <f t="shared" si="19"/>
        <v>3.5793757947982785E-2</v>
      </c>
      <c r="Y71" s="24">
        <f t="shared" si="19"/>
        <v>3.6523880455715307E-2</v>
      </c>
      <c r="Z71" s="24">
        <f t="shared" si="19"/>
        <v>3.4203710825889022E-2</v>
      </c>
      <c r="AA71" s="24">
        <f t="shared" si="18"/>
        <v>3.4762678755944743E-2</v>
      </c>
      <c r="AB71" s="24">
        <f>+NEA!Y44</f>
        <v>3.4757910693908878E-2</v>
      </c>
      <c r="AD71" s="24">
        <f t="shared" si="20"/>
        <v>0.51494922283972411</v>
      </c>
      <c r="AE71" s="24">
        <f t="shared" si="20"/>
        <v>0.51333668164537372</v>
      </c>
      <c r="AF71" s="24">
        <f t="shared" si="20"/>
        <v>0.51164442983713743</v>
      </c>
      <c r="AG71" s="24">
        <f t="shared" si="20"/>
        <v>0.51175545577410531</v>
      </c>
      <c r="AH71" s="24">
        <f t="shared" si="20"/>
        <v>0.51039728568000209</v>
      </c>
      <c r="AI71" s="24">
        <f t="shared" si="20"/>
        <v>0.51176835764351236</v>
      </c>
      <c r="AJ71" s="24">
        <f t="shared" si="20"/>
        <v>0.5113265780312064</v>
      </c>
      <c r="AK71" s="24">
        <f t="shared" si="20"/>
        <v>0.50812032084355629</v>
      </c>
      <c r="AL71" s="24">
        <f t="shared" si="20"/>
        <v>0.50039682340189451</v>
      </c>
      <c r="AM71" s="24">
        <f t="shared" si="20"/>
        <v>0.51079037720303844</v>
      </c>
      <c r="AN71" s="24">
        <f t="shared" si="20"/>
        <v>0.51143877606254229</v>
      </c>
      <c r="AO71" s="24">
        <f>+NEA!AV44</f>
        <v>0.51144116874142287</v>
      </c>
      <c r="AQ71" s="24">
        <f t="shared" si="13"/>
        <v>-5.5923080875452946E-4</v>
      </c>
      <c r="AR71" s="24">
        <f t="shared" si="17"/>
        <v>4.1588456366856708E-3</v>
      </c>
      <c r="AT71" s="19">
        <f t="shared" si="10"/>
        <v>310.89854312241863</v>
      </c>
      <c r="AU71" s="19">
        <f t="shared" si="11"/>
        <v>305.46697439497967</v>
      </c>
      <c r="AV71" s="53">
        <f t="shared" si="14"/>
        <v>5.4315687274389735E-2</v>
      </c>
    </row>
    <row r="72" spans="4:48" x14ac:dyDescent="0.25">
      <c r="D72" s="38">
        <f>+NEA!A45</f>
        <v>43922</v>
      </c>
      <c r="E72" s="19" cm="1">
        <f t="array" ref="E72">+SUMPRODUCT($E$3:$P$3/100,NEA!$C45:$N45)/D$3*100</f>
        <v>318.33023890139361</v>
      </c>
      <c r="F72" s="19" cm="1">
        <f t="array" ref="F72">+SUMPRODUCT($E$4:$P$4/100,NEA!$C45:$N45)/D$4*100</f>
        <v>317.20036614784129</v>
      </c>
      <c r="G72" s="19" cm="1">
        <f t="array" ref="G72">+SUMPRODUCT($E$5:$P$5/100,NEA!$C45:$N45)/D$5*100</f>
        <v>319.20601186355231</v>
      </c>
      <c r="H72" s="19" cm="1">
        <f t="array" ref="H72">+SUMPRODUCT($E$6:$P$6/100,NEA!$C45:$N45)/D$6*100</f>
        <v>316.27162847292414</v>
      </c>
      <c r="I72" s="19" cm="1">
        <f t="array" ref="I72">+SUMPRODUCT($E$7:$P$7/100,NEA!$C45:$N45)/D$7*100</f>
        <v>319.30970309239967</v>
      </c>
      <c r="J72" s="19" cm="1">
        <f t="array" ref="J72">+SUMPRODUCT($E$8:$P$8/100,NEA!$C45:$N45)/D$8*100</f>
        <v>315.12194617260383</v>
      </c>
      <c r="K72" s="19" cm="1">
        <f t="array" ref="K72">+SUMPRODUCT($E$9:$P$9/100,NEA!$C45:$N45)/D$9*100</f>
        <v>319.13661057988685</v>
      </c>
      <c r="L72" s="19" cm="1">
        <f t="array" ref="L72">+SUMPRODUCT($E$10:$P$10/100,NEA!$C45:$N45)/D$10*100</f>
        <v>314.94708103272575</v>
      </c>
      <c r="M72" s="19" cm="1">
        <f t="array" ref="M72">+SUMPRODUCT($E$11:$P$11/100,NEA!$C45:$N45)/D$11*100</f>
        <v>316.26206570979798</v>
      </c>
      <c r="N72" s="19" cm="1">
        <f t="array" ref="N72">+SUMPRODUCT($E$12:$P$12/100,NEA!$C45:$N45)/D$12*100</f>
        <v>311.20060646945262</v>
      </c>
      <c r="O72" s="19" cm="1">
        <f t="array" ref="O72">+SUMPRODUCT(_xlfn.ANCHORARRAY($E$30)/100,$E72:$N72)/$D$14*100</f>
        <v>317.23419063</v>
      </c>
      <c r="Q72" s="24">
        <f t="shared" si="19"/>
        <v>2.3903926034316347E-2</v>
      </c>
      <c r="R72" s="24">
        <f t="shared" si="19"/>
        <v>2.2933415469162943E-2</v>
      </c>
      <c r="S72" s="24">
        <f t="shared" si="19"/>
        <v>2.109562074443172E-2</v>
      </c>
      <c r="T72" s="24">
        <f t="shared" si="19"/>
        <v>2.2071000152675602E-2</v>
      </c>
      <c r="U72" s="24">
        <f t="shared" si="19"/>
        <v>2.0402172768561488E-2</v>
      </c>
      <c r="V72" s="24">
        <f t="shared" si="19"/>
        <v>2.1237371330981247E-2</v>
      </c>
      <c r="W72" s="24">
        <f t="shared" si="19"/>
        <v>1.9540470816955313E-2</v>
      </c>
      <c r="X72" s="24">
        <f t="shared" si="19"/>
        <v>1.9304640199117706E-2</v>
      </c>
      <c r="Y72" s="24">
        <f t="shared" si="19"/>
        <v>1.8415868307897432E-2</v>
      </c>
      <c r="Z72" s="24">
        <f t="shared" si="19"/>
        <v>1.877005553817801E-2</v>
      </c>
      <c r="AA72" s="24">
        <f t="shared" si="18"/>
        <v>2.1417846699874454E-2</v>
      </c>
      <c r="AB72" s="24">
        <f>+NEA!Y45</f>
        <v>2.1417348187262597E-2</v>
      </c>
      <c r="AD72" s="24">
        <f t="shared" si="20"/>
        <v>0.49885215215815681</v>
      </c>
      <c r="AE72" s="24">
        <f t="shared" si="20"/>
        <v>0.49586120820070723</v>
      </c>
      <c r="AF72" s="24">
        <f t="shared" si="20"/>
        <v>0.49093965505482928</v>
      </c>
      <c r="AG72" s="24">
        <f t="shared" si="20"/>
        <v>0.49232070344076773</v>
      </c>
      <c r="AH72" s="24">
        <f t="shared" si="20"/>
        <v>0.48872407826317166</v>
      </c>
      <c r="AI72" s="24">
        <f t="shared" si="20"/>
        <v>0.49198400469398096</v>
      </c>
      <c r="AJ72" s="24">
        <f t="shared" si="20"/>
        <v>0.48865589716563007</v>
      </c>
      <c r="AK72" s="24">
        <f t="shared" si="20"/>
        <v>0.48542463910595268</v>
      </c>
      <c r="AL72" s="24">
        <f t="shared" si="20"/>
        <v>0.47681106056772715</v>
      </c>
      <c r="AM72" s="24">
        <f t="shared" si="20"/>
        <v>0.48500731457249802</v>
      </c>
      <c r="AN72" s="24">
        <f t="shared" si="20"/>
        <v>0.49147170852688671</v>
      </c>
      <c r="AO72" s="24">
        <f>+NEA!AV45</f>
        <v>0.49147074269395996</v>
      </c>
      <c r="AQ72" s="24">
        <f t="shared" si="13"/>
        <v>5.1338704961383375E-3</v>
      </c>
      <c r="AR72" s="24">
        <f t="shared" si="17"/>
        <v>1.3844837585658798E-2</v>
      </c>
      <c r="AT72" s="19">
        <f t="shared" si="10"/>
        <v>318.33023890139361</v>
      </c>
      <c r="AU72" s="19">
        <f t="shared" si="11"/>
        <v>311.20060646945262</v>
      </c>
      <c r="AV72" s="53">
        <f t="shared" si="14"/>
        <v>7.1296324319409798E-2</v>
      </c>
    </row>
    <row r="73" spans="4:48" x14ac:dyDescent="0.25">
      <c r="D73" s="38">
        <f>+NEA!A46</f>
        <v>43952</v>
      </c>
      <c r="E73" s="19" cm="1">
        <f t="array" ref="E73">+SUMPRODUCT($E$3:$P$3/100,NEA!$C46:$N46)/D$3*100</f>
        <v>323.12649174171872</v>
      </c>
      <c r="F73" s="19" cm="1">
        <f t="array" ref="F73">+SUMPRODUCT($E$4:$P$4/100,NEA!$C46:$N46)/D$4*100</f>
        <v>322.1594736204284</v>
      </c>
      <c r="G73" s="19" cm="1">
        <f t="array" ref="G73">+SUMPRODUCT($E$5:$P$5/100,NEA!$C46:$N46)/D$5*100</f>
        <v>324.29739214075573</v>
      </c>
      <c r="H73" s="19" cm="1">
        <f t="array" ref="H73">+SUMPRODUCT($E$6:$P$6/100,NEA!$C46:$N46)/D$6*100</f>
        <v>321.51055682266093</v>
      </c>
      <c r="I73" s="19" cm="1">
        <f t="array" ref="I73">+SUMPRODUCT($E$7:$P$7/100,NEA!$C46:$N46)/D$7*100</f>
        <v>324.56668072940573</v>
      </c>
      <c r="J73" s="19" cm="1">
        <f t="array" ref="J73">+SUMPRODUCT($E$8:$P$8/100,NEA!$C46:$N46)/D$8*100</f>
        <v>320.4776505235302</v>
      </c>
      <c r="K73" s="19" cm="1">
        <f t="array" ref="K73">+SUMPRODUCT($E$9:$P$9/100,NEA!$C46:$N46)/D$9*100</f>
        <v>324.65076640611244</v>
      </c>
      <c r="L73" s="19" cm="1">
        <f t="array" ref="L73">+SUMPRODUCT($E$10:$P$10/100,NEA!$C46:$N46)/D$10*100</f>
        <v>320.54560206417</v>
      </c>
      <c r="M73" s="19" cm="1">
        <f t="array" ref="M73">+SUMPRODUCT($E$11:$P$11/100,NEA!$C46:$N46)/D$11*100</f>
        <v>321.63257230720353</v>
      </c>
      <c r="N73" s="19" cm="1">
        <f t="array" ref="N73">+SUMPRODUCT($E$12:$P$12/100,NEA!$C46:$N46)/D$12*100</f>
        <v>317.71618229361326</v>
      </c>
      <c r="O73" s="19" cm="1">
        <f t="array" ref="O73">+SUMPRODUCT(_xlfn.ANCHORARRAY($E$30)/100,$E73:$N73)/$D$14*100</f>
        <v>322.45908018</v>
      </c>
      <c r="Q73" s="24">
        <f t="shared" si="19"/>
        <v>1.5066909310525123E-2</v>
      </c>
      <c r="R73" s="24">
        <f t="shared" si="19"/>
        <v>1.5633990379051887E-2</v>
      </c>
      <c r="S73" s="24">
        <f t="shared" si="19"/>
        <v>1.5950139057467894E-2</v>
      </c>
      <c r="T73" s="24">
        <f t="shared" si="19"/>
        <v>1.6564648479638455E-2</v>
      </c>
      <c r="U73" s="24">
        <f t="shared" si="19"/>
        <v>1.6463569963875546E-2</v>
      </c>
      <c r="V73" s="24">
        <f t="shared" si="19"/>
        <v>1.699565649417778E-2</v>
      </c>
      <c r="W73" s="24">
        <f t="shared" si="19"/>
        <v>1.7278355548760338E-2</v>
      </c>
      <c r="X73" s="24">
        <f t="shared" si="19"/>
        <v>1.7776068960812186E-2</v>
      </c>
      <c r="Y73" s="24">
        <f t="shared" si="19"/>
        <v>1.6981191169267662E-2</v>
      </c>
      <c r="Z73" s="24">
        <f t="shared" si="19"/>
        <v>2.0936899506975193E-2</v>
      </c>
      <c r="AA73" s="24">
        <f t="shared" si="18"/>
        <v>1.6470133750790872E-2</v>
      </c>
      <c r="AB73" s="24">
        <f>+NEA!Y46</f>
        <v>1.6471551717072597E-2</v>
      </c>
      <c r="AD73" s="24">
        <f t="shared" si="20"/>
        <v>0.48074685444069076</v>
      </c>
      <c r="AE73" s="24">
        <f t="shared" si="20"/>
        <v>0.47885932162846423</v>
      </c>
      <c r="AF73" s="24">
        <f t="shared" si="20"/>
        <v>0.47374115703674713</v>
      </c>
      <c r="AG73" s="24">
        <f t="shared" si="20"/>
        <v>0.47596586850921052</v>
      </c>
      <c r="AH73" s="24">
        <f t="shared" si="20"/>
        <v>0.47269327951725315</v>
      </c>
      <c r="AI73" s="24">
        <f t="shared" si="20"/>
        <v>0.47623624825477462</v>
      </c>
      <c r="AJ73" s="24">
        <f t="shared" si="20"/>
        <v>0.4726135300827019</v>
      </c>
      <c r="AK73" s="24">
        <f t="shared" si="20"/>
        <v>0.47048508762209162</v>
      </c>
      <c r="AL73" s="24">
        <f t="shared" si="20"/>
        <v>0.46081198374466825</v>
      </c>
      <c r="AM73" s="24">
        <f t="shared" si="20"/>
        <v>0.47481168028985099</v>
      </c>
      <c r="AN73" s="24">
        <f t="shared" si="20"/>
        <v>0.47510192939263352</v>
      </c>
      <c r="AO73" s="24">
        <f>+NEA!AV46</f>
        <v>0.47509974830764112</v>
      </c>
      <c r="AQ73" s="24">
        <f t="shared" si="13"/>
        <v>-5.86999019645007E-3</v>
      </c>
      <c r="AR73" s="24">
        <f t="shared" si="17"/>
        <v>5.9351741508397726E-3</v>
      </c>
      <c r="AT73" s="19">
        <f t="shared" si="10"/>
        <v>323.12649174171872</v>
      </c>
      <c r="AU73" s="19">
        <f t="shared" si="11"/>
        <v>317.71618229361326</v>
      </c>
      <c r="AV73" s="53">
        <f t="shared" si="14"/>
        <v>5.4103094481054548E-2</v>
      </c>
    </row>
    <row r="74" spans="4:48" x14ac:dyDescent="0.25">
      <c r="D74" s="38">
        <f>+NEA!A47</f>
        <v>43983</v>
      </c>
      <c r="E74" s="19" cm="1">
        <f t="array" ref="E74">+SUMPRODUCT($E$3:$P$3/100,NEA!$C47:$N47)/D$3*100</f>
        <v>330.40571227995065</v>
      </c>
      <c r="F74" s="19" cm="1">
        <f t="array" ref="F74">+SUMPRODUCT($E$4:$P$4/100,NEA!$C47:$N47)/D$4*100</f>
        <v>329.48820857082438</v>
      </c>
      <c r="G74" s="19" cm="1">
        <f t="array" ref="G74">+SUMPRODUCT($E$5:$P$5/100,NEA!$C47:$N47)/D$5*100</f>
        <v>331.43581097403012</v>
      </c>
      <c r="H74" s="19" cm="1">
        <f t="array" ref="H74">+SUMPRODUCT($E$6:$P$6/100,NEA!$C47:$N47)/D$6*100</f>
        <v>329.37159588058552</v>
      </c>
      <c r="I74" s="19" cm="1">
        <f t="array" ref="I74">+SUMPRODUCT($E$7:$P$7/100,NEA!$C47:$N47)/D$7*100</f>
        <v>331.8788036737966</v>
      </c>
      <c r="J74" s="19" cm="1">
        <f t="array" ref="J74">+SUMPRODUCT($E$8:$P$8/100,NEA!$C47:$N47)/D$8*100</f>
        <v>327.83955564761487</v>
      </c>
      <c r="K74" s="19" cm="1">
        <f t="array" ref="K74">+SUMPRODUCT($E$9:$P$9/100,NEA!$C47:$N47)/D$9*100</f>
        <v>332.08526331952908</v>
      </c>
      <c r="L74" s="19" cm="1">
        <f t="array" ref="L74">+SUMPRODUCT($E$10:$P$10/100,NEA!$C47:$N47)/D$10*100</f>
        <v>328.22257215249988</v>
      </c>
      <c r="M74" s="19" cm="1">
        <f t="array" ref="M74">+SUMPRODUCT($E$11:$P$11/100,NEA!$C47:$N47)/D$11*100</f>
        <v>329.24510700011967</v>
      </c>
      <c r="N74" s="19" cm="1">
        <f t="array" ref="N74">+SUMPRODUCT($E$12:$P$12/100,NEA!$C47:$N47)/D$12*100</f>
        <v>325.61096133569202</v>
      </c>
      <c r="O74" s="19" cm="1">
        <f t="array" ref="O74">+SUMPRODUCT(_xlfn.ANCHORARRAY($E$30)/100,$E74:$N74)/$D$14*100</f>
        <v>329.89544804000002</v>
      </c>
      <c r="Q74" s="24">
        <f t="shared" si="19"/>
        <v>2.2527464396358887E-2</v>
      </c>
      <c r="R74" s="24">
        <f t="shared" si="19"/>
        <v>2.2748779876114344E-2</v>
      </c>
      <c r="S74" s="24">
        <f t="shared" si="19"/>
        <v>2.2011952628271825E-2</v>
      </c>
      <c r="T74" s="24">
        <f t="shared" si="19"/>
        <v>2.4450329518294955E-2</v>
      </c>
      <c r="U74" s="24">
        <f t="shared" si="19"/>
        <v>2.2528877357214094E-2</v>
      </c>
      <c r="V74" s="24">
        <f t="shared" si="19"/>
        <v>2.2971664676330272E-2</v>
      </c>
      <c r="W74" s="24">
        <f t="shared" si="19"/>
        <v>2.2899982635853799E-2</v>
      </c>
      <c r="X74" s="24">
        <f t="shared" si="19"/>
        <v>2.3949697137922499E-2</v>
      </c>
      <c r="Y74" s="24">
        <f t="shared" si="19"/>
        <v>2.3668419645150651E-2</v>
      </c>
      <c r="Z74" s="24">
        <f t="shared" si="19"/>
        <v>2.4848526710493202E-2</v>
      </c>
      <c r="AA74" s="24">
        <f t="shared" si="18"/>
        <v>2.3061431099564489E-2</v>
      </c>
      <c r="AB74" s="24">
        <f>+NEA!Y47</f>
        <v>2.3063843221315272E-2</v>
      </c>
      <c r="AD74" s="24">
        <f t="shared" si="20"/>
        <v>0.47129058371858945</v>
      </c>
      <c r="AE74" s="24">
        <f t="shared" si="20"/>
        <v>0.46961604934667323</v>
      </c>
      <c r="AF74" s="24">
        <f t="shared" si="20"/>
        <v>0.46423308822167475</v>
      </c>
      <c r="AG74" s="24">
        <f t="shared" si="20"/>
        <v>0.46862094405025823</v>
      </c>
      <c r="AH74" s="24">
        <f t="shared" si="20"/>
        <v>0.46375263388743271</v>
      </c>
      <c r="AI74" s="24">
        <f t="shared" si="20"/>
        <v>0.4668568587154498</v>
      </c>
      <c r="AJ74" s="24">
        <f t="shared" si="20"/>
        <v>0.46311388756952643</v>
      </c>
      <c r="AK74" s="24">
        <f t="shared" si="20"/>
        <v>0.46260338470580997</v>
      </c>
      <c r="AL74" s="24">
        <f t="shared" si="20"/>
        <v>0.45273116033142946</v>
      </c>
      <c r="AM74" s="24">
        <f t="shared" si="20"/>
        <v>0.4689794962571352</v>
      </c>
      <c r="AN74" s="24">
        <f t="shared" si="20"/>
        <v>0.46632461408589632</v>
      </c>
      <c r="AO74" s="24">
        <f>+NEA!AV47</f>
        <v>0.46632287406114137</v>
      </c>
      <c r="AQ74" s="24">
        <f t="shared" si="13"/>
        <v>-2.3210623141343145E-3</v>
      </c>
      <c r="AR74" s="24">
        <f t="shared" si="17"/>
        <v>2.3110874614542531E-3</v>
      </c>
      <c r="AT74" s="19">
        <f t="shared" si="10"/>
        <v>330.40571227995065</v>
      </c>
      <c r="AU74" s="19">
        <f t="shared" si="11"/>
        <v>325.61096133569202</v>
      </c>
      <c r="AV74" s="53">
        <f t="shared" si="14"/>
        <v>4.7947509442586078E-2</v>
      </c>
    </row>
    <row r="75" spans="4:48" x14ac:dyDescent="0.25">
      <c r="D75" s="38">
        <f>+NEA!A48</f>
        <v>44013</v>
      </c>
      <c r="E75" s="19" cm="1">
        <f t="array" ref="E75">+SUMPRODUCT($E$3:$P$3/100,NEA!$C48:$N48)/D$3*100</f>
        <v>337.56530926571168</v>
      </c>
      <c r="F75" s="19" cm="1">
        <f t="array" ref="F75">+SUMPRODUCT($E$4:$P$4/100,NEA!$C48:$N48)/D$4*100</f>
        <v>336.60530519896315</v>
      </c>
      <c r="G75" s="19" cm="1">
        <f t="array" ref="G75">+SUMPRODUCT($E$5:$P$5/100,NEA!$C48:$N48)/D$5*100</f>
        <v>338.6955029973978</v>
      </c>
      <c r="H75" s="19" cm="1">
        <f t="array" ref="H75">+SUMPRODUCT($E$6:$P$6/100,NEA!$C48:$N48)/D$6*100</f>
        <v>336.61241452865863</v>
      </c>
      <c r="I75" s="19" cm="1">
        <f t="array" ref="I75">+SUMPRODUCT($E$7:$P$7/100,NEA!$C48:$N48)/D$7*100</f>
        <v>339.0117942036045</v>
      </c>
      <c r="J75" s="19" cm="1">
        <f t="array" ref="J75">+SUMPRODUCT($E$8:$P$8/100,NEA!$C48:$N48)/D$8*100</f>
        <v>335.28229408643381</v>
      </c>
      <c r="K75" s="19" cm="1">
        <f t="array" ref="K75">+SUMPRODUCT($E$9:$P$9/100,NEA!$C48:$N48)/D$9*100</f>
        <v>339.36364963524136</v>
      </c>
      <c r="L75" s="19" cm="1">
        <f t="array" ref="L75">+SUMPRODUCT($E$10:$P$10/100,NEA!$C48:$N48)/D$10*100</f>
        <v>335.61750570549151</v>
      </c>
      <c r="M75" s="19" cm="1">
        <f t="array" ref="M75">+SUMPRODUCT($E$11:$P$11/100,NEA!$C48:$N48)/D$11*100</f>
        <v>336.2928921208445</v>
      </c>
      <c r="N75" s="19" cm="1">
        <f t="array" ref="N75">+SUMPRODUCT($E$12:$P$12/100,NEA!$C48:$N48)/D$12*100</f>
        <v>333.81260706694854</v>
      </c>
      <c r="O75" s="19" cm="1">
        <f t="array" ref="O75">+SUMPRODUCT(_xlfn.ANCHORARRAY($E$30)/100,$E75:$N75)/$D$14*100</f>
        <v>337.15908668999998</v>
      </c>
      <c r="Q75" s="24">
        <f t="shared" si="19"/>
        <v>2.1669107765590834E-2</v>
      </c>
      <c r="R75" s="24">
        <f t="shared" si="19"/>
        <v>2.1600459266841732E-2</v>
      </c>
      <c r="S75" s="24">
        <f t="shared" si="19"/>
        <v>2.1903764720030638E-2</v>
      </c>
      <c r="T75" s="24">
        <f t="shared" si="19"/>
        <v>2.1983737330824038E-2</v>
      </c>
      <c r="U75" s="24">
        <f t="shared" si="19"/>
        <v>2.1492757147633101E-2</v>
      </c>
      <c r="V75" s="24">
        <f t="shared" si="19"/>
        <v>2.2702380815873502E-2</v>
      </c>
      <c r="W75" s="24">
        <f t="shared" si="19"/>
        <v>2.1917221628438011E-2</v>
      </c>
      <c r="X75" s="24">
        <f t="shared" si="19"/>
        <v>2.2530240697631765E-2</v>
      </c>
      <c r="Y75" s="24">
        <f t="shared" si="19"/>
        <v>2.1405891753228934E-2</v>
      </c>
      <c r="Z75" s="24">
        <f t="shared" si="19"/>
        <v>2.5188481670311402E-2</v>
      </c>
      <c r="AA75" s="24">
        <f t="shared" si="18"/>
        <v>2.2018002046270357E-2</v>
      </c>
      <c r="AB75" s="24">
        <f>+NEA!Y48</f>
        <v>2.2019483822389052E-2</v>
      </c>
      <c r="AD75" s="24">
        <f t="shared" si="20"/>
        <v>0.47594796727706612</v>
      </c>
      <c r="AE75" s="24">
        <f t="shared" si="20"/>
        <v>0.47388112504703406</v>
      </c>
      <c r="AF75" s="24">
        <f t="shared" si="20"/>
        <v>0.46945106617253929</v>
      </c>
      <c r="AG75" s="24">
        <f t="shared" si="20"/>
        <v>0.47267124385007597</v>
      </c>
      <c r="AH75" s="24">
        <f t="shared" si="20"/>
        <v>0.46802357728153487</v>
      </c>
      <c r="AI75" s="24">
        <f t="shared" si="20"/>
        <v>0.47300487574251382</v>
      </c>
      <c r="AJ75" s="24">
        <f t="shared" si="20"/>
        <v>0.46730963507210088</v>
      </c>
      <c r="AK75" s="24">
        <f t="shared" si="20"/>
        <v>0.46800577217658712</v>
      </c>
      <c r="AL75" s="24">
        <f t="shared" si="20"/>
        <v>0.45672468168463265</v>
      </c>
      <c r="AM75" s="24">
        <f t="shared" si="20"/>
        <v>0.47834711649630801</v>
      </c>
      <c r="AN75" s="24">
        <f t="shared" si="20"/>
        <v>0.47119368972168818</v>
      </c>
      <c r="AO75" s="24">
        <f>+NEA!AV48</f>
        <v>0.47118978208251461</v>
      </c>
      <c r="AQ75" s="24">
        <f t="shared" si="13"/>
        <v>-3.5193739047205685E-3</v>
      </c>
      <c r="AR75" s="24">
        <f t="shared" si="17"/>
        <v>-2.3991492192418917E-3</v>
      </c>
      <c r="AT75" s="19">
        <f t="shared" si="10"/>
        <v>337.56530926571168</v>
      </c>
      <c r="AU75" s="19">
        <f t="shared" si="11"/>
        <v>333.81260706694854</v>
      </c>
      <c r="AV75" s="53">
        <f t="shared" si="14"/>
        <v>3.7527021987631581E-2</v>
      </c>
    </row>
    <row r="76" spans="4:48" x14ac:dyDescent="0.25">
      <c r="D76" s="38">
        <f>+NEA!A49</f>
        <v>44044</v>
      </c>
      <c r="E76" s="19" cm="1">
        <f t="array" ref="E76">+SUMPRODUCT($E$3:$P$3/100,NEA!$C49:$N49)/D$3*100</f>
        <v>345.50425281249022</v>
      </c>
      <c r="F76" s="19" cm="1">
        <f t="array" ref="F76">+SUMPRODUCT($E$4:$P$4/100,NEA!$C49:$N49)/D$4*100</f>
        <v>344.36364993054269</v>
      </c>
      <c r="G76" s="19" cm="1">
        <f t="array" ref="G76">+SUMPRODUCT($E$5:$P$5/100,NEA!$C49:$N49)/D$5*100</f>
        <v>346.90153015934214</v>
      </c>
      <c r="H76" s="19" cm="1">
        <f t="array" ref="H76">+SUMPRODUCT($E$6:$P$6/100,NEA!$C49:$N49)/D$6*100</f>
        <v>344.42894407890509</v>
      </c>
      <c r="I76" s="19" cm="1">
        <f t="array" ref="I76">+SUMPRODUCT($E$7:$P$7/100,NEA!$C49:$N49)/D$7*100</f>
        <v>347.32424117155949</v>
      </c>
      <c r="J76" s="19" cm="1">
        <f t="array" ref="J76">+SUMPRODUCT($E$8:$P$8/100,NEA!$C49:$N49)/D$8*100</f>
        <v>342.76784859412845</v>
      </c>
      <c r="K76" s="19" cm="1">
        <f t="array" ref="K76">+SUMPRODUCT($E$9:$P$9/100,NEA!$C49:$N49)/D$9*100</f>
        <v>347.58216369585966</v>
      </c>
      <c r="L76" s="19" cm="1">
        <f t="array" ref="L76">+SUMPRODUCT($E$10:$P$10/100,NEA!$C49:$N49)/D$10*100</f>
        <v>343.24010541702506</v>
      </c>
      <c r="M76" s="19" cm="1">
        <f t="array" ref="M76">+SUMPRODUCT($E$11:$P$11/100,NEA!$C49:$N49)/D$11*100</f>
        <v>344.0441172371859</v>
      </c>
      <c r="N76" s="19" cm="1">
        <f t="array" ref="N76">+SUMPRODUCT($E$12:$P$12/100,NEA!$C49:$N49)/D$12*100</f>
        <v>341.33843864619143</v>
      </c>
      <c r="O76" s="19" cm="1">
        <f t="array" ref="O76">+SUMPRODUCT(_xlfn.ANCHORARRAY($E$30)/100,$E76:$N76)/$D$14*100</f>
        <v>345.05714319000003</v>
      </c>
      <c r="Q76" s="24">
        <f t="shared" si="19"/>
        <v>2.3518244703662594E-2</v>
      </c>
      <c r="R76" s="24">
        <f t="shared" si="19"/>
        <v>2.3048789225094568E-2</v>
      </c>
      <c r="S76" s="24">
        <f t="shared" si="19"/>
        <v>2.4228332201999825E-2</v>
      </c>
      <c r="T76" s="24">
        <f t="shared" si="19"/>
        <v>2.3221156478116178E-2</v>
      </c>
      <c r="U76" s="24">
        <f t="shared" si="19"/>
        <v>2.4519639464114507E-2</v>
      </c>
      <c r="V76" s="24">
        <f t="shared" si="19"/>
        <v>2.2326125297164934E-2</v>
      </c>
      <c r="W76" s="24">
        <f t="shared" si="19"/>
        <v>2.4217425966074568E-2</v>
      </c>
      <c r="X76" s="24">
        <f t="shared" si="19"/>
        <v>2.2712163644474703E-2</v>
      </c>
      <c r="Y76" s="24">
        <f t="shared" si="19"/>
        <v>2.3049030467037213E-2</v>
      </c>
      <c r="Z76" s="24">
        <f t="shared" si="19"/>
        <v>2.2545078945246377E-2</v>
      </c>
      <c r="AA76" s="24">
        <f t="shared" si="18"/>
        <v>2.3425311112145408E-2</v>
      </c>
      <c r="AB76" s="24">
        <f>+NEA!Y49</f>
        <v>2.3424605000084586E-2</v>
      </c>
      <c r="AD76" s="24">
        <f t="shared" si="20"/>
        <v>0.44465542371300071</v>
      </c>
      <c r="AE76" s="24">
        <f t="shared" si="20"/>
        <v>0.44265600614004597</v>
      </c>
      <c r="AF76" s="24">
        <f t="shared" si="20"/>
        <v>0.44080121364860902</v>
      </c>
      <c r="AG76" s="24">
        <f t="shared" si="20"/>
        <v>0.44178857023356</v>
      </c>
      <c r="AH76" s="24">
        <f t="shared" si="20"/>
        <v>0.43996570505930888</v>
      </c>
      <c r="AI76" s="24">
        <f t="shared" si="20"/>
        <v>0.44245196568775569</v>
      </c>
      <c r="AJ76" s="24">
        <f t="shared" si="20"/>
        <v>0.43946540097779896</v>
      </c>
      <c r="AK76" s="24">
        <f t="shared" si="20"/>
        <v>0.43853044754629855</v>
      </c>
      <c r="AL76" s="24">
        <f t="shared" si="20"/>
        <v>0.42900524411924845</v>
      </c>
      <c r="AM76" s="24">
        <f t="shared" si="20"/>
        <v>0.44877397585410272</v>
      </c>
      <c r="AN76" s="24">
        <f t="shared" si="20"/>
        <v>0.44134452397502</v>
      </c>
      <c r="AO76" s="24">
        <f>+NEA!AV49</f>
        <v>0.44134130718009623</v>
      </c>
      <c r="AQ76" s="24">
        <f t="shared" si="13"/>
        <v>9.7316575841621678E-4</v>
      </c>
      <c r="AR76" s="24">
        <f t="shared" si="17"/>
        <v>-4.1185521411020165E-3</v>
      </c>
      <c r="AT76" s="19">
        <f t="shared" si="10"/>
        <v>345.50425281249022</v>
      </c>
      <c r="AU76" s="19">
        <f t="shared" si="11"/>
        <v>341.33843864619143</v>
      </c>
      <c r="AV76" s="53">
        <f t="shared" si="14"/>
        <v>4.165814166298798E-2</v>
      </c>
    </row>
    <row r="77" spans="4:48" x14ac:dyDescent="0.25">
      <c r="D77" s="38">
        <f>+NEA!A50</f>
        <v>44075</v>
      </c>
      <c r="E77" s="19" cm="1">
        <f t="array" ref="E77">+SUMPRODUCT($E$3:$P$3/100,NEA!$C50:$N50)/D$3*100</f>
        <v>357.53294287545259</v>
      </c>
      <c r="F77" s="19" cm="1">
        <f t="array" ref="F77">+SUMPRODUCT($E$4:$P$4/100,NEA!$C50:$N50)/D$4*100</f>
        <v>356.20713610720321</v>
      </c>
      <c r="G77" s="19" cm="1">
        <f t="array" ref="G77">+SUMPRODUCT($E$5:$P$5/100,NEA!$C50:$N50)/D$5*100</f>
        <v>358.54662559675216</v>
      </c>
      <c r="H77" s="19" cm="1">
        <f t="array" ref="H77">+SUMPRODUCT($E$6:$P$6/100,NEA!$C50:$N50)/D$6*100</f>
        <v>356.29567911945003</v>
      </c>
      <c r="I77" s="19" cm="1">
        <f t="array" ref="I77">+SUMPRODUCT($E$7:$P$7/100,NEA!$C50:$N50)/D$7*100</f>
        <v>358.81176065295068</v>
      </c>
      <c r="J77" s="19" cm="1">
        <f t="array" ref="J77">+SUMPRODUCT($E$8:$P$8/100,NEA!$C50:$N50)/D$8*100</f>
        <v>354.63243135640778</v>
      </c>
      <c r="K77" s="19" cm="1">
        <f t="array" ref="K77">+SUMPRODUCT($E$9:$P$9/100,NEA!$C50:$N50)/D$9*100</f>
        <v>359.12458041576804</v>
      </c>
      <c r="L77" s="19" cm="1">
        <f t="array" ref="L77">+SUMPRODUCT($E$10:$P$10/100,NEA!$C50:$N50)/D$10*100</f>
        <v>354.76482082692087</v>
      </c>
      <c r="M77" s="19" cm="1">
        <f t="array" ref="M77">+SUMPRODUCT($E$11:$P$11/100,NEA!$C50:$N50)/D$11*100</f>
        <v>355.12939031959587</v>
      </c>
      <c r="N77" s="19" cm="1">
        <f t="array" ref="N77">+SUMPRODUCT($E$12:$P$12/100,NEA!$C50:$N50)/D$12*100</f>
        <v>353.13489357476186</v>
      </c>
      <c r="O77" s="19" cm="1">
        <f t="array" ref="O77">+SUMPRODUCT(_xlfn.ANCHORARRAY($E$30)/100,$E77:$N77)/$D$14*100</f>
        <v>356.78779268000005</v>
      </c>
      <c r="Q77" s="24">
        <f t="shared" si="19"/>
        <v>3.4814882783774204E-2</v>
      </c>
      <c r="R77" s="24">
        <f t="shared" si="19"/>
        <v>3.4392381945798745E-2</v>
      </c>
      <c r="S77" s="24">
        <f t="shared" si="19"/>
        <v>3.3568878845997352E-2</v>
      </c>
      <c r="T77" s="24">
        <f t="shared" si="19"/>
        <v>3.4453361845880215E-2</v>
      </c>
      <c r="U77" s="24">
        <f t="shared" si="19"/>
        <v>3.3074338383761059E-2</v>
      </c>
      <c r="V77" s="24">
        <f t="shared" si="19"/>
        <v>3.4614047994706132E-2</v>
      </c>
      <c r="W77" s="24">
        <f t="shared" si="19"/>
        <v>3.3207735970042895E-2</v>
      </c>
      <c r="X77" s="24">
        <f t="shared" si="19"/>
        <v>3.3576249476714448E-2</v>
      </c>
      <c r="Y77" s="24">
        <f t="shared" si="19"/>
        <v>3.2220498845988654E-2</v>
      </c>
      <c r="Z77" s="24">
        <f t="shared" si="19"/>
        <v>3.4559409644449257E-2</v>
      </c>
      <c r="AA77" s="24">
        <f t="shared" si="18"/>
        <v>3.3996251697768098E-2</v>
      </c>
      <c r="AB77" s="24">
        <f>+NEA!Y50</f>
        <v>3.3996790666793064E-2</v>
      </c>
      <c r="AD77" s="24">
        <f t="shared" ref="AD77:AN92" si="21">+E77/E65-1</f>
        <v>0.40796429004393775</v>
      </c>
      <c r="AE77" s="24">
        <f t="shared" si="21"/>
        <v>0.40536985729929809</v>
      </c>
      <c r="AF77" s="24">
        <f t="shared" si="21"/>
        <v>0.40310154522903363</v>
      </c>
      <c r="AG77" s="24">
        <f t="shared" si="21"/>
        <v>0.40439300873176975</v>
      </c>
      <c r="AH77" s="24">
        <f t="shared" si="21"/>
        <v>0.40188681112271318</v>
      </c>
      <c r="AI77" s="24">
        <f t="shared" si="21"/>
        <v>0.40424927680466527</v>
      </c>
      <c r="AJ77" s="24">
        <f t="shared" si="21"/>
        <v>0.40024563030482119</v>
      </c>
      <c r="AK77" s="24">
        <f t="shared" si="21"/>
        <v>0.39977542887070294</v>
      </c>
      <c r="AL77" s="24">
        <f t="shared" si="21"/>
        <v>0.39075913996928513</v>
      </c>
      <c r="AM77" s="24">
        <f t="shared" si="21"/>
        <v>0.40838102028162382</v>
      </c>
      <c r="AN77" s="24">
        <f t="shared" si="21"/>
        <v>0.40349296298845161</v>
      </c>
      <c r="AO77" s="24">
        <f>+NEA!AV50</f>
        <v>0.40348484550478925</v>
      </c>
      <c r="AQ77" s="24">
        <f t="shared" si="13"/>
        <v>2.5547313932494653E-4</v>
      </c>
      <c r="AR77" s="24">
        <f t="shared" si="17"/>
        <v>-4.1673023768606932E-4</v>
      </c>
      <c r="AT77" s="19">
        <f t="shared" si="10"/>
        <v>357.53294287545259</v>
      </c>
      <c r="AU77" s="19">
        <f t="shared" si="11"/>
        <v>353.13489357476186</v>
      </c>
      <c r="AV77" s="53">
        <f t="shared" si="14"/>
        <v>4.3980493006907651E-2</v>
      </c>
    </row>
    <row r="78" spans="4:48" x14ac:dyDescent="0.25">
      <c r="D78" s="38">
        <f>+NEA!A51</f>
        <v>44105</v>
      </c>
      <c r="E78" s="19" cm="1">
        <f t="array" ref="E78">+SUMPRODUCT($E$3:$P$3/100,NEA!$C51:$N51)/D$3*100</f>
        <v>371.438377148158</v>
      </c>
      <c r="F78" s="19" cm="1">
        <f t="array" ref="F78">+SUMPRODUCT($E$4:$P$4/100,NEA!$C51:$N51)/D$4*100</f>
        <v>369.69269565993653</v>
      </c>
      <c r="G78" s="19" cm="1">
        <f t="array" ref="G78">+SUMPRODUCT($E$5:$P$5/100,NEA!$C51:$N51)/D$5*100</f>
        <v>372.12808464128972</v>
      </c>
      <c r="H78" s="19" cm="1">
        <f t="array" ref="H78">+SUMPRODUCT($E$6:$P$6/100,NEA!$C51:$N51)/D$6*100</f>
        <v>369.61322684516841</v>
      </c>
      <c r="I78" s="19" cm="1">
        <f t="array" ref="I78">+SUMPRODUCT($E$7:$P$7/100,NEA!$C51:$N51)/D$7*100</f>
        <v>372.10825592576043</v>
      </c>
      <c r="J78" s="19" cm="1">
        <f t="array" ref="J78">+SUMPRODUCT($E$8:$P$8/100,NEA!$C51:$N51)/D$8*100</f>
        <v>367.85849110880611</v>
      </c>
      <c r="K78" s="19" cm="1">
        <f t="array" ref="K78">+SUMPRODUCT($E$9:$P$9/100,NEA!$C51:$N51)/D$9*100</f>
        <v>372.25208160080257</v>
      </c>
      <c r="L78" s="19" cm="1">
        <f t="array" ref="L78">+SUMPRODUCT($E$10:$P$10/100,NEA!$C51:$N51)/D$10*100</f>
        <v>367.58791180972963</v>
      </c>
      <c r="M78" s="19" cm="1">
        <f t="array" ref="M78">+SUMPRODUCT($E$11:$P$11/100,NEA!$C51:$N51)/D$11*100</f>
        <v>367.60902034675667</v>
      </c>
      <c r="N78" s="19" cm="1">
        <f t="array" ref="N78">+SUMPRODUCT($E$12:$P$12/100,NEA!$C51:$N51)/D$12*100</f>
        <v>366.3272143556166</v>
      </c>
      <c r="O78" s="19" cm="1">
        <f t="array" ref="O78">+SUMPRODUCT(_xlfn.ANCHORARRAY($E$30)/100,$E78:$N78)/$D$14*100</f>
        <v>370.15343983000008</v>
      </c>
      <c r="Q78" s="24">
        <f t="shared" si="19"/>
        <v>3.8892735759874952E-2</v>
      </c>
      <c r="R78" s="24">
        <f t="shared" si="19"/>
        <v>3.7858757407585264E-2</v>
      </c>
      <c r="S78" s="24">
        <f t="shared" si="19"/>
        <v>3.7879199175094858E-2</v>
      </c>
      <c r="T78" s="24">
        <f t="shared" si="19"/>
        <v>3.7377797447983196E-2</v>
      </c>
      <c r="U78" s="24">
        <f t="shared" si="19"/>
        <v>3.7057021900880116E-2</v>
      </c>
      <c r="V78" s="24">
        <f t="shared" si="19"/>
        <v>3.7295121886655735E-2</v>
      </c>
      <c r="W78" s="24">
        <f t="shared" si="19"/>
        <v>3.6554170616326154E-2</v>
      </c>
      <c r="X78" s="24">
        <f t="shared" si="19"/>
        <v>3.6145328482456218E-2</v>
      </c>
      <c r="Y78" s="24">
        <f t="shared" si="19"/>
        <v>3.5141079187869684E-2</v>
      </c>
      <c r="Z78" s="24">
        <f t="shared" si="19"/>
        <v>3.7357737852834916E-2</v>
      </c>
      <c r="AA78" s="24">
        <f t="shared" si="18"/>
        <v>3.7461055070310501E-2</v>
      </c>
      <c r="AB78" s="24">
        <f>+NEA!Y51</f>
        <v>3.746017580802441E-2</v>
      </c>
      <c r="AD78" s="24">
        <f t="shared" si="21"/>
        <v>0.41799089375214393</v>
      </c>
      <c r="AE78" s="24">
        <f t="shared" si="21"/>
        <v>0.41355839145094153</v>
      </c>
      <c r="AF78" s="24">
        <f t="shared" si="21"/>
        <v>0.41020627258861686</v>
      </c>
      <c r="AG78" s="24">
        <f t="shared" si="21"/>
        <v>0.40945870124726569</v>
      </c>
      <c r="AH78" s="24">
        <f t="shared" si="21"/>
        <v>0.40742887495384328</v>
      </c>
      <c r="AI78" s="24">
        <f t="shared" si="21"/>
        <v>0.41002618878010844</v>
      </c>
      <c r="AJ78" s="24">
        <f t="shared" si="21"/>
        <v>0.4037198121092227</v>
      </c>
      <c r="AK78" s="24">
        <f t="shared" si="21"/>
        <v>0.40185066012716364</v>
      </c>
      <c r="AL78" s="24">
        <f t="shared" si="21"/>
        <v>0.39280389531125959</v>
      </c>
      <c r="AM78" s="24">
        <f t="shared" si="21"/>
        <v>0.40908328753700385</v>
      </c>
      <c r="AN78" s="24">
        <f t="shared" si="21"/>
        <v>0.40953660720593188</v>
      </c>
      <c r="AO78" s="24">
        <f>+NEA!AV51</f>
        <v>0.40952370072503497</v>
      </c>
      <c r="AQ78" s="24">
        <f t="shared" si="13"/>
        <v>1.5349979070400366E-3</v>
      </c>
      <c r="AR78" s="24">
        <f t="shared" si="17"/>
        <v>8.9076062151400848E-3</v>
      </c>
      <c r="AT78" s="19">
        <f t="shared" si="10"/>
        <v>371.438377148158</v>
      </c>
      <c r="AU78" s="19">
        <f t="shared" si="11"/>
        <v>366.3272143556166</v>
      </c>
      <c r="AV78" s="53">
        <f t="shared" si="14"/>
        <v>5.1111627925414016E-2</v>
      </c>
    </row>
    <row r="79" spans="4:48" x14ac:dyDescent="0.25">
      <c r="D79" s="38">
        <f>+NEA!A52</f>
        <v>44136</v>
      </c>
      <c r="E79" s="19" cm="1">
        <f t="array" ref="E79">+SUMPRODUCT($E$3:$P$3/100,NEA!$C52:$N52)/D$3*100</f>
        <v>385.06133529154062</v>
      </c>
      <c r="F79" s="19" cm="1">
        <f t="array" ref="F79">+SUMPRODUCT($E$4:$P$4/100,NEA!$C52:$N52)/D$4*100</f>
        <v>383.19892948238964</v>
      </c>
      <c r="G79" s="19" cm="1">
        <f t="array" ref="G79">+SUMPRODUCT($E$5:$P$5/100,NEA!$C52:$N52)/D$5*100</f>
        <v>385.76205373312854</v>
      </c>
      <c r="H79" s="19" cm="1">
        <f t="array" ref="H79">+SUMPRODUCT($E$6:$P$6/100,NEA!$C52:$N52)/D$6*100</f>
        <v>383.23458356708244</v>
      </c>
      <c r="I79" s="19" cm="1">
        <f t="array" ref="I79">+SUMPRODUCT($E$7:$P$7/100,NEA!$C52:$N52)/D$7*100</f>
        <v>385.81918967264568</v>
      </c>
      <c r="J79" s="19" cm="1">
        <f t="array" ref="J79">+SUMPRODUCT($E$8:$P$8/100,NEA!$C52:$N52)/D$8*100</f>
        <v>381.45130571987551</v>
      </c>
      <c r="K79" s="19" cm="1">
        <f t="array" ref="K79">+SUMPRODUCT($E$9:$P$9/100,NEA!$C52:$N52)/D$9*100</f>
        <v>386.00625673734135</v>
      </c>
      <c r="L79" s="19" cm="1">
        <f t="array" ref="L79">+SUMPRODUCT($E$10:$P$10/100,NEA!$C52:$N52)/D$10*100</f>
        <v>381.09430355198538</v>
      </c>
      <c r="M79" s="19" cm="1">
        <f t="array" ref="M79">+SUMPRODUCT($E$11:$P$11/100,NEA!$C52:$N52)/D$11*100</f>
        <v>380.86737721409611</v>
      </c>
      <c r="N79" s="19" cm="1">
        <f t="array" ref="N79">+SUMPRODUCT($E$12:$P$12/100,NEA!$C52:$N52)/D$12*100</f>
        <v>380.43221198653572</v>
      </c>
      <c r="O79" s="19" cm="1">
        <f t="array" ref="O79">+SUMPRODUCT(_xlfn.ANCHORARRAY($E$30)/100,$E79:$N79)/$D$14*100</f>
        <v>383.76830312999999</v>
      </c>
      <c r="Q79" s="24">
        <f t="shared" si="19"/>
        <v>3.6676226748505236E-2</v>
      </c>
      <c r="R79" s="24">
        <f t="shared" si="19"/>
        <v>3.6533677784309937E-2</v>
      </c>
      <c r="S79" s="24">
        <f t="shared" si="19"/>
        <v>3.6637839643254067E-2</v>
      </c>
      <c r="T79" s="24">
        <f t="shared" si="19"/>
        <v>3.6853001279686382E-2</v>
      </c>
      <c r="U79" s="24">
        <f t="shared" si="19"/>
        <v>3.6846626024929385E-2</v>
      </c>
      <c r="V79" s="24">
        <f t="shared" si="19"/>
        <v>3.6951205258570097E-2</v>
      </c>
      <c r="W79" s="24">
        <f t="shared" si="19"/>
        <v>3.6948551308004562E-2</v>
      </c>
      <c r="X79" s="24">
        <f t="shared" si="19"/>
        <v>3.6743296796024394E-2</v>
      </c>
      <c r="Y79" s="24">
        <f t="shared" si="19"/>
        <v>3.6066462283306233E-2</v>
      </c>
      <c r="Z79" s="24">
        <f t="shared" si="19"/>
        <v>3.8503821387472881E-2</v>
      </c>
      <c r="AA79" s="24">
        <f t="shared" si="18"/>
        <v>3.6781674394955832E-2</v>
      </c>
      <c r="AB79" s="24">
        <f>+NEA!Y52</f>
        <v>3.67810862666762E-2</v>
      </c>
      <c r="AD79" s="24">
        <f t="shared" si="21"/>
        <v>0.40889488922664263</v>
      </c>
      <c r="AE79" s="24">
        <f t="shared" si="21"/>
        <v>0.40461517255870372</v>
      </c>
      <c r="AF79" s="24">
        <f t="shared" si="21"/>
        <v>0.40126935512875583</v>
      </c>
      <c r="AG79" s="24">
        <f t="shared" si="21"/>
        <v>0.40243194956588901</v>
      </c>
      <c r="AH79" s="24">
        <f t="shared" si="21"/>
        <v>0.39923189196024378</v>
      </c>
      <c r="AI79" s="24">
        <f t="shared" si="21"/>
        <v>0.40074716372783459</v>
      </c>
      <c r="AJ79" s="24">
        <f t="shared" si="21"/>
        <v>0.39486992117129849</v>
      </c>
      <c r="AK79" s="24">
        <f t="shared" si="21"/>
        <v>0.39384860230938368</v>
      </c>
      <c r="AL79" s="24">
        <f t="shared" si="21"/>
        <v>0.38565982690808753</v>
      </c>
      <c r="AM79" s="24">
        <f t="shared" si="21"/>
        <v>0.4038411883846893</v>
      </c>
      <c r="AN79" s="24">
        <f t="shared" si="21"/>
        <v>0.40117614470868901</v>
      </c>
      <c r="AO79" s="24">
        <f>+NEA!AV52</f>
        <v>0.4011635994545284</v>
      </c>
      <c r="AQ79" s="24">
        <f t="shared" si="13"/>
        <v>-1.8275946389676445E-3</v>
      </c>
      <c r="AR79" s="24">
        <f t="shared" si="17"/>
        <v>5.0537008419533347E-3</v>
      </c>
      <c r="AT79" s="19">
        <f t="shared" si="10"/>
        <v>385.06133529154062</v>
      </c>
      <c r="AU79" s="19">
        <f t="shared" si="11"/>
        <v>380.43221198653572</v>
      </c>
      <c r="AV79" s="53">
        <f t="shared" si="14"/>
        <v>4.6291233050049119E-2</v>
      </c>
    </row>
    <row r="80" spans="4:48" x14ac:dyDescent="0.25">
      <c r="D80" s="38">
        <f>+NEA!A53</f>
        <v>44166</v>
      </c>
      <c r="E80" s="19" cm="1">
        <f t="array" ref="E80">+SUMPRODUCT($E$3:$P$3/100,NEA!$C53:$N53)/D$3*100</f>
        <v>408.55618967085047</v>
      </c>
      <c r="F80" s="19" cm="1">
        <f t="array" ref="F80">+SUMPRODUCT($E$4:$P$4/100,NEA!$C53:$N53)/D$4*100</f>
        <v>405.70548123787142</v>
      </c>
      <c r="G80" s="19" cm="1">
        <f t="array" ref="G80">+SUMPRODUCT($E$5:$P$5/100,NEA!$C53:$N53)/D$5*100</f>
        <v>407.30758237492682</v>
      </c>
      <c r="H80" s="19" cm="1">
        <f t="array" ref="H80">+SUMPRODUCT($E$6:$P$6/100,NEA!$C53:$N53)/D$6*100</f>
        <v>404.50670464741876</v>
      </c>
      <c r="I80" s="19" cm="1">
        <f t="array" ref="I80">+SUMPRODUCT($E$7:$P$7/100,NEA!$C53:$N53)/D$7*100</f>
        <v>406.43342058495762</v>
      </c>
      <c r="J80" s="19" cm="1">
        <f t="array" ref="J80">+SUMPRODUCT($E$8:$P$8/100,NEA!$C53:$N53)/D$8*100</f>
        <v>402.82990035428139</v>
      </c>
      <c r="K80" s="19" cm="1">
        <f t="array" ref="K80">+SUMPRODUCT($E$9:$P$9/100,NEA!$C53:$N53)/D$9*100</f>
        <v>405.8302857959406</v>
      </c>
      <c r="L80" s="19" cm="1">
        <f t="array" ref="L80">+SUMPRODUCT($E$10:$P$10/100,NEA!$C53:$N53)/D$10*100</f>
        <v>400.43551217211586</v>
      </c>
      <c r="M80" s="19" cm="1">
        <f t="array" ref="M80">+SUMPRODUCT($E$11:$P$11/100,NEA!$C53:$N53)/D$11*100</f>
        <v>399.38814531571063</v>
      </c>
      <c r="N80" s="19" cm="1">
        <f t="array" ref="N80">+SUMPRODUCT($E$12:$P$12/100,NEA!$C53:$N53)/D$12*100</f>
        <v>399.00780684318795</v>
      </c>
      <c r="O80" s="19" cm="1">
        <f t="array" ref="O80">+SUMPRODUCT(_xlfn.ANCHORARRAY($E$30)/100,$E80:$N80)/$D$14*100</f>
        <v>405.0646992799999</v>
      </c>
      <c r="Q80" s="24">
        <f t="shared" si="19"/>
        <v>6.1015875202118819E-2</v>
      </c>
      <c r="R80" s="24">
        <f t="shared" si="19"/>
        <v>5.873333671856229E-2</v>
      </c>
      <c r="S80" s="24">
        <f t="shared" si="19"/>
        <v>5.5851861097524047E-2</v>
      </c>
      <c r="T80" s="24">
        <f t="shared" si="19"/>
        <v>5.5506788772399007E-2</v>
      </c>
      <c r="U80" s="24">
        <f t="shared" si="19"/>
        <v>5.3429770898130835E-2</v>
      </c>
      <c r="V80" s="24">
        <f t="shared" si="19"/>
        <v>5.6045409502689214E-2</v>
      </c>
      <c r="W80" s="24">
        <f t="shared" si="19"/>
        <v>5.1356755784631059E-2</v>
      </c>
      <c r="X80" s="24">
        <f t="shared" si="19"/>
        <v>5.0751765218899791E-2</v>
      </c>
      <c r="Y80" s="24">
        <f t="shared" si="19"/>
        <v>4.8627866836711275E-2</v>
      </c>
      <c r="Z80" s="24">
        <f t="shared" si="19"/>
        <v>4.8827607840183695E-2</v>
      </c>
      <c r="AA80" s="24">
        <f t="shared" si="18"/>
        <v>5.5492848096904579E-2</v>
      </c>
      <c r="AB80" s="24">
        <f>+NEA!Y53</f>
        <v>5.548968800844678E-2</v>
      </c>
      <c r="AD80" s="24">
        <f t="shared" si="21"/>
        <v>0.43839657785224162</v>
      </c>
      <c r="AE80" s="24">
        <f t="shared" si="21"/>
        <v>0.43164453234624078</v>
      </c>
      <c r="AF80" s="24">
        <f t="shared" si="21"/>
        <v>0.42143286495078436</v>
      </c>
      <c r="AG80" s="24">
        <f t="shared" si="21"/>
        <v>0.42430325441753936</v>
      </c>
      <c r="AH80" s="24">
        <f t="shared" si="21"/>
        <v>0.41651151996408253</v>
      </c>
      <c r="AI80" s="24">
        <f t="shared" si="21"/>
        <v>0.42281278910639464</v>
      </c>
      <c r="AJ80" s="24">
        <f t="shared" si="21"/>
        <v>0.40885813633923807</v>
      </c>
      <c r="AK80" s="24">
        <f t="shared" si="21"/>
        <v>0.4082454382764078</v>
      </c>
      <c r="AL80" s="24">
        <f t="shared" si="21"/>
        <v>0.39761699481986779</v>
      </c>
      <c r="AM80" s="24">
        <f t="shared" si="21"/>
        <v>0.41342133670301129</v>
      </c>
      <c r="AN80" s="24">
        <f t="shared" si="21"/>
        <v>0.42223113759178776</v>
      </c>
      <c r="AO80" s="24">
        <f>+NEA!AV53</f>
        <v>0.42221197761885776</v>
      </c>
      <c r="AQ80" s="24">
        <f t="shared" si="13"/>
        <v>1.2188267361935123E-2</v>
      </c>
      <c r="AR80" s="24">
        <f t="shared" si="17"/>
        <v>2.4975241149230332E-2</v>
      </c>
      <c r="AT80" s="19">
        <f t="shared" si="10"/>
        <v>408.55618967085047</v>
      </c>
      <c r="AU80" s="19">
        <f t="shared" si="11"/>
        <v>399.00780684318795</v>
      </c>
      <c r="AV80" s="53">
        <f t="shared" si="14"/>
        <v>9.5483828276625715E-2</v>
      </c>
    </row>
    <row r="81" spans="4:49" x14ac:dyDescent="0.25">
      <c r="D81" s="38">
        <f>+NEA!A54</f>
        <v>44197</v>
      </c>
      <c r="E81" s="19" cm="1">
        <f t="array" ref="E81">+SUMPRODUCT($E$3:$P$3/100,NEA!$C54:$N54)/D$3*100</f>
        <v>426.50101346019324</v>
      </c>
      <c r="F81" s="19" cm="1">
        <f t="array" ref="F81">+SUMPRODUCT($E$4:$P$4/100,NEA!$C54:$N54)/D$4*100</f>
        <v>423.20440941138065</v>
      </c>
      <c r="G81" s="19" cm="1">
        <f t="array" ref="G81">+SUMPRODUCT($E$5:$P$5/100,NEA!$C54:$N54)/D$5*100</f>
        <v>425.38561927636681</v>
      </c>
      <c r="H81" s="19" cm="1">
        <f t="array" ref="H81">+SUMPRODUCT($E$6:$P$6/100,NEA!$C54:$N54)/D$6*100</f>
        <v>421.5728603733412</v>
      </c>
      <c r="I81" s="19" cm="1">
        <f t="array" ref="I81">+SUMPRODUCT($E$7:$P$7/100,NEA!$C54:$N54)/D$7*100</f>
        <v>424.46060844813314</v>
      </c>
      <c r="J81" s="19" cm="1">
        <f t="array" ref="J81">+SUMPRODUCT($E$8:$P$8/100,NEA!$C54:$N54)/D$8*100</f>
        <v>420.07697823130724</v>
      </c>
      <c r="K81" s="19" cm="1">
        <f t="array" ref="K81">+SUMPRODUCT($E$9:$P$9/100,NEA!$C54:$N54)/D$9*100</f>
        <v>423.57369799118419</v>
      </c>
      <c r="L81" s="19" cm="1">
        <f t="array" ref="L81">+SUMPRODUCT($E$10:$P$10/100,NEA!$C54:$N54)/D$10*100</f>
        <v>417.11707758920528</v>
      </c>
      <c r="M81" s="19" cm="1">
        <f t="array" ref="M81">+SUMPRODUCT($E$11:$P$11/100,NEA!$C54:$N54)/D$11*100</f>
        <v>416.03042571082398</v>
      </c>
      <c r="N81" s="19" cm="1">
        <f t="array" ref="N81">+SUMPRODUCT($E$12:$P$12/100,NEA!$C54:$N54)/D$12*100</f>
        <v>415.23398391464445</v>
      </c>
      <c r="O81" s="19" cm="1">
        <f t="array" ref="O81">+SUMPRODUCT(_xlfn.ANCHORARRAY($E$30)/100,$E81:$N81)/$D$14*100</f>
        <v>422.54442570000003</v>
      </c>
      <c r="Q81" s="24">
        <f t="shared" si="19"/>
        <v>4.3922535609605795E-2</v>
      </c>
      <c r="R81" s="24">
        <f t="shared" si="19"/>
        <v>4.3132097008197201E-2</v>
      </c>
      <c r="S81" s="24">
        <f t="shared" si="19"/>
        <v>4.4384238555124966E-2</v>
      </c>
      <c r="T81" s="24">
        <f t="shared" si="19"/>
        <v>4.2190044144751138E-2</v>
      </c>
      <c r="U81" s="24">
        <f t="shared" si="19"/>
        <v>4.4354590321903142E-2</v>
      </c>
      <c r="V81" s="24">
        <f t="shared" si="19"/>
        <v>4.2814790714039264E-2</v>
      </c>
      <c r="W81" s="24">
        <f t="shared" si="19"/>
        <v>4.3721261858128857E-2</v>
      </c>
      <c r="X81" s="24">
        <f t="shared" si="19"/>
        <v>4.1658556521628753E-2</v>
      </c>
      <c r="Y81" s="24">
        <f t="shared" si="19"/>
        <v>4.1669440093065058E-2</v>
      </c>
      <c r="Z81" s="24">
        <f t="shared" si="19"/>
        <v>4.0666314776726775E-2</v>
      </c>
      <c r="AA81" s="24">
        <f t="shared" si="18"/>
        <v>4.3152924584813901E-2</v>
      </c>
      <c r="AB81" s="24">
        <f>+NEA!Y54</f>
        <v>4.3149207565559733E-2</v>
      </c>
      <c r="AD81" s="24">
        <f t="shared" si="21"/>
        <v>0.45085645184225354</v>
      </c>
      <c r="AE81" s="24">
        <f t="shared" si="21"/>
        <v>0.44482584389252255</v>
      </c>
      <c r="AF81" s="24">
        <f t="shared" si="21"/>
        <v>0.43939877619215117</v>
      </c>
      <c r="AG81" s="24">
        <f t="shared" si="21"/>
        <v>0.44061857339746702</v>
      </c>
      <c r="AH81" s="24">
        <f t="shared" si="21"/>
        <v>0.43589325334775442</v>
      </c>
      <c r="AI81" s="24">
        <f t="shared" si="21"/>
        <v>0.43927611793780463</v>
      </c>
      <c r="AJ81" s="24">
        <f t="shared" si="21"/>
        <v>0.43075094929160862</v>
      </c>
      <c r="AK81" s="24">
        <f t="shared" si="21"/>
        <v>0.42827499539847902</v>
      </c>
      <c r="AL81" s="24">
        <f t="shared" si="21"/>
        <v>0.41798546611459697</v>
      </c>
      <c r="AM81" s="24">
        <f t="shared" si="21"/>
        <v>0.43412331672578075</v>
      </c>
      <c r="AN81" s="24">
        <f t="shared" si="21"/>
        <v>0.43908211226655891</v>
      </c>
      <c r="AO81" s="24">
        <f>+NEA!AV54</f>
        <v>0.43906306620493862</v>
      </c>
      <c r="AQ81" s="24">
        <f t="shared" si="13"/>
        <v>3.2562208328790199E-3</v>
      </c>
      <c r="AR81" s="24">
        <f t="shared" si="17"/>
        <v>1.6733135116472786E-2</v>
      </c>
      <c r="AT81" s="19">
        <f t="shared" si="10"/>
        <v>426.50101346019324</v>
      </c>
      <c r="AU81" s="19">
        <f t="shared" si="11"/>
        <v>415.23398391464445</v>
      </c>
      <c r="AV81" s="53">
        <f t="shared" si="14"/>
        <v>0.11267029545548812</v>
      </c>
    </row>
    <row r="82" spans="4:49" x14ac:dyDescent="0.25">
      <c r="D82" s="38">
        <f>+NEA!A55</f>
        <v>44228</v>
      </c>
      <c r="E82" s="19" cm="1">
        <f t="array" ref="E82">+SUMPRODUCT($E$3:$P$3/100,NEA!$C55:$N55)/D$3*100</f>
        <v>442.4124696825013</v>
      </c>
      <c r="F82" s="19" cm="1">
        <f t="array" ref="F82">+SUMPRODUCT($E$4:$P$4/100,NEA!$C55:$N55)/D$4*100</f>
        <v>438.9506222247494</v>
      </c>
      <c r="G82" s="19" cm="1">
        <f t="array" ref="G82">+SUMPRODUCT($E$5:$P$5/100,NEA!$C55:$N55)/D$5*100</f>
        <v>441.68942489707854</v>
      </c>
      <c r="H82" s="19" cm="1">
        <f t="array" ref="H82">+SUMPRODUCT($E$6:$P$6/100,NEA!$C55:$N55)/D$6*100</f>
        <v>437.60382578538639</v>
      </c>
      <c r="I82" s="19" cm="1">
        <f t="array" ref="I82">+SUMPRODUCT($E$7:$P$7/100,NEA!$C55:$N55)/D$7*100</f>
        <v>440.74643225576222</v>
      </c>
      <c r="J82" s="19" cm="1">
        <f t="array" ref="J82">+SUMPRODUCT($E$8:$P$8/100,NEA!$C55:$N55)/D$8*100</f>
        <v>435.97418177267883</v>
      </c>
      <c r="K82" s="19" cm="1">
        <f t="array" ref="K82">+SUMPRODUCT($E$9:$P$9/100,NEA!$C55:$N55)/D$9*100</f>
        <v>440.01825047064676</v>
      </c>
      <c r="L82" s="19" cm="1">
        <f t="array" ref="L82">+SUMPRODUCT($E$10:$P$10/100,NEA!$C55:$N55)/D$10*100</f>
        <v>433.03134101739317</v>
      </c>
      <c r="M82" s="19" cm="1">
        <f t="array" ref="M82">+SUMPRODUCT($E$11:$P$11/100,NEA!$C55:$N55)/D$11*100</f>
        <v>431.74934397383993</v>
      </c>
      <c r="N82" s="19" cm="1">
        <f t="array" ref="N82">+SUMPRODUCT($E$12:$P$12/100,NEA!$C55:$N55)/D$12*100</f>
        <v>431.72789115038188</v>
      </c>
      <c r="O82" s="19" cm="1">
        <f t="array" ref="O82">+SUMPRODUCT(_xlfn.ANCHORARRAY($E$30)/100,$E82:$N82)/$D$14*100</f>
        <v>438.58594356000003</v>
      </c>
      <c r="Q82" s="24">
        <f t="shared" si="19"/>
        <v>3.7306959937137618E-2</v>
      </c>
      <c r="R82" s="24">
        <f t="shared" si="19"/>
        <v>3.7207109527213067E-2</v>
      </c>
      <c r="S82" s="24">
        <f t="shared" si="19"/>
        <v>3.832711986937043E-2</v>
      </c>
      <c r="T82" s="24">
        <f t="shared" si="19"/>
        <v>3.8026559389635173E-2</v>
      </c>
      <c r="U82" s="24">
        <f t="shared" si="19"/>
        <v>3.8368280786223119E-2</v>
      </c>
      <c r="V82" s="24">
        <f t="shared" si="19"/>
        <v>3.7843548599842736E-2</v>
      </c>
      <c r="W82" s="24">
        <f t="shared" si="19"/>
        <v>3.8823356023878652E-2</v>
      </c>
      <c r="X82" s="24">
        <f t="shared" si="19"/>
        <v>3.8152989372113311E-2</v>
      </c>
      <c r="Y82" s="24">
        <f t="shared" si="19"/>
        <v>3.778309780146194E-2</v>
      </c>
      <c r="Z82" s="24">
        <f t="shared" si="19"/>
        <v>3.9721958882652286E-2</v>
      </c>
      <c r="AA82" s="24">
        <f t="shared" si="18"/>
        <v>3.7964097700319055E-2</v>
      </c>
      <c r="AB82" s="24">
        <f>+NEA!Y55</f>
        <v>3.7966819709376542E-2</v>
      </c>
      <c r="AD82" s="24">
        <f t="shared" si="21"/>
        <v>0.47088887128686574</v>
      </c>
      <c r="AE82" s="24">
        <f t="shared" si="21"/>
        <v>0.46481608425171994</v>
      </c>
      <c r="AF82" s="24">
        <f t="shared" si="21"/>
        <v>0.46208272027804109</v>
      </c>
      <c r="AG82" s="24">
        <f t="shared" si="21"/>
        <v>0.46298617266517983</v>
      </c>
      <c r="AH82" s="24">
        <f t="shared" si="21"/>
        <v>0.45836071057045857</v>
      </c>
      <c r="AI82" s="24">
        <f t="shared" si="21"/>
        <v>0.46174401945447574</v>
      </c>
      <c r="AJ82" s="24">
        <f t="shared" si="21"/>
        <v>0.45492308322510167</v>
      </c>
      <c r="AK82" s="24">
        <f t="shared" si="21"/>
        <v>0.45164035553155446</v>
      </c>
      <c r="AL82" s="24">
        <f t="shared" si="21"/>
        <v>0.44108319231359294</v>
      </c>
      <c r="AM82" s="24">
        <f t="shared" si="21"/>
        <v>0.46167875587567453</v>
      </c>
      <c r="AN82" s="24">
        <f t="shared" si="21"/>
        <v>0.4612311394963724</v>
      </c>
      <c r="AO82" s="24">
        <f>+NEA!AV55</f>
        <v>0.46122323191097725</v>
      </c>
      <c r="AQ82" s="24">
        <f t="shared" si="13"/>
        <v>-2.4149989455146681E-3</v>
      </c>
      <c r="AR82" s="24">
        <f t="shared" si="17"/>
        <v>9.2101154111912109E-3</v>
      </c>
      <c r="AS82" s="35">
        <f t="shared" ref="AS82:AT101" si="22">+D82</f>
        <v>44228</v>
      </c>
      <c r="AT82" s="19">
        <f t="shared" si="10"/>
        <v>442.4124696825013</v>
      </c>
      <c r="AU82" s="19">
        <f t="shared" si="11"/>
        <v>431.72789115038188</v>
      </c>
      <c r="AV82" s="53">
        <f t="shared" si="14"/>
        <v>0.10684578532119371</v>
      </c>
      <c r="AW82" s="53">
        <f>+($AT82/$AT$82)-($AU82/$AU$82)</f>
        <v>0</v>
      </c>
    </row>
    <row r="83" spans="4:49" x14ac:dyDescent="0.25">
      <c r="D83" s="38">
        <f>+NEA!A56</f>
        <v>44256</v>
      </c>
      <c r="E83" s="19" cm="1">
        <f t="array" ref="E83">+SUMPRODUCT($E$3:$P$3/100,NEA!$C56:$N56)/D$3*100</f>
        <v>456.5438266070376</v>
      </c>
      <c r="F83" s="19" cm="1">
        <f t="array" ref="F83">+SUMPRODUCT($E$4:$P$4/100,NEA!$C56:$N56)/D$4*100</f>
        <v>453.53992701471253</v>
      </c>
      <c r="G83" s="19" cm="1">
        <f t="array" ref="G83">+SUMPRODUCT($E$5:$P$5/100,NEA!$C56:$N56)/D$5*100</f>
        <v>456.39409399225468</v>
      </c>
      <c r="H83" s="19" cm="1">
        <f t="array" ref="H83">+SUMPRODUCT($E$6:$P$6/100,NEA!$C56:$N56)/D$6*100</f>
        <v>452.24614283920215</v>
      </c>
      <c r="I83" s="19" cm="1">
        <f t="array" ref="I83">+SUMPRODUCT($E$7:$P$7/100,NEA!$C56:$N56)/D$7*100</f>
        <v>455.77057678140972</v>
      </c>
      <c r="J83" s="19" cm="1">
        <f t="array" ref="J83">+SUMPRODUCT($E$8:$P$8/100,NEA!$C56:$N56)/D$8*100</f>
        <v>450.17093589823236</v>
      </c>
      <c r="K83" s="19" cm="1">
        <f t="array" ref="K83">+SUMPRODUCT($E$9:$P$9/100,NEA!$C56:$N56)/D$9*100</f>
        <v>454.6306862291276</v>
      </c>
      <c r="L83" s="19" cm="1">
        <f t="array" ref="L83">+SUMPRODUCT($E$10:$P$10/100,NEA!$C56:$N56)/D$10*100</f>
        <v>447.99864676382742</v>
      </c>
      <c r="M83" s="19" cm="1">
        <f t="array" ref="M83">+SUMPRODUCT($E$11:$P$11/100,NEA!$C56:$N56)/D$11*100</f>
        <v>447.22796149911977</v>
      </c>
      <c r="N83" s="19" cm="1">
        <f t="array" ref="N83">+SUMPRODUCT($E$12:$P$12/100,NEA!$C56:$N56)/D$12*100</f>
        <v>445.84285972449544</v>
      </c>
      <c r="O83" s="19" cm="1">
        <f t="array" ref="O83">+SUMPRODUCT(_xlfn.ANCHORARRAY($E$30)/100,$E83:$N83)/$D$14*100</f>
        <v>453.18206275000011</v>
      </c>
      <c r="Q83" s="24">
        <f t="shared" si="19"/>
        <v>3.1941588207669014E-2</v>
      </c>
      <c r="R83" s="24">
        <f t="shared" si="19"/>
        <v>3.3236778925200383E-2</v>
      </c>
      <c r="S83" s="24">
        <f t="shared" si="19"/>
        <v>3.3291874938148114E-2</v>
      </c>
      <c r="T83" s="24">
        <f t="shared" si="19"/>
        <v>3.3460212619340179E-2</v>
      </c>
      <c r="U83" s="24">
        <f t="shared" si="19"/>
        <v>3.4087954946687038E-2</v>
      </c>
      <c r="V83" s="24">
        <f t="shared" ref="V83:AA122" si="23">+J83/J82-1</f>
        <v>3.2563290944957579E-2</v>
      </c>
      <c r="W83" s="24">
        <f t="shared" si="23"/>
        <v>3.3208703827287245E-2</v>
      </c>
      <c r="X83" s="24">
        <f t="shared" si="23"/>
        <v>3.4564024191110709E-2</v>
      </c>
      <c r="Y83" s="24">
        <f t="shared" si="23"/>
        <v>3.5850934671524781E-2</v>
      </c>
      <c r="Z83" s="24">
        <f t="shared" si="23"/>
        <v>3.2694131797931458E-2</v>
      </c>
      <c r="AA83" s="24">
        <f t="shared" si="18"/>
        <v>3.3279952092224896E-2</v>
      </c>
      <c r="AB83" s="24">
        <f>+NEA!Y56</f>
        <v>3.3275381484669353E-2</v>
      </c>
      <c r="AD83" s="24">
        <f t="shared" si="21"/>
        <v>0.46846563519363316</v>
      </c>
      <c r="AE83" s="24">
        <f t="shared" si="21"/>
        <v>0.46261226689933999</v>
      </c>
      <c r="AF83" s="24">
        <f t="shared" si="21"/>
        <v>0.4599412084642045</v>
      </c>
      <c r="AG83" s="24">
        <f t="shared" si="21"/>
        <v>0.46148951064203425</v>
      </c>
      <c r="AH83" s="24">
        <f t="shared" si="21"/>
        <v>0.45648341509106083</v>
      </c>
      <c r="AI83" s="24">
        <f t="shared" si="21"/>
        <v>0.45889992369654498</v>
      </c>
      <c r="AJ83" s="24">
        <f t="shared" si="21"/>
        <v>0.45240116150776899</v>
      </c>
      <c r="AK83" s="24">
        <f t="shared" si="21"/>
        <v>0.44991691287288083</v>
      </c>
      <c r="AL83" s="24">
        <f t="shared" si="21"/>
        <v>0.4401475931660761</v>
      </c>
      <c r="AM83" s="24">
        <f t="shared" si="21"/>
        <v>0.45954521141786264</v>
      </c>
      <c r="AN83" s="24">
        <f t="shared" si="21"/>
        <v>0.45913731990191842</v>
      </c>
      <c r="AO83" s="24">
        <f>+NEA!AV56</f>
        <v>0.45912969283276461</v>
      </c>
      <c r="AQ83" s="24">
        <f t="shared" si="13"/>
        <v>-7.5254359026244444E-4</v>
      </c>
      <c r="AR83" s="24">
        <f t="shared" si="17"/>
        <v>8.920423775770514E-3</v>
      </c>
      <c r="AS83" s="35">
        <f t="shared" si="22"/>
        <v>44256</v>
      </c>
      <c r="AT83" s="19">
        <f t="shared" si="10"/>
        <v>456.5438266070376</v>
      </c>
      <c r="AU83" s="19">
        <f t="shared" si="11"/>
        <v>445.84285972449544</v>
      </c>
      <c r="AV83" s="53">
        <f t="shared" si="14"/>
        <v>0.1070096688254214</v>
      </c>
      <c r="AW83" s="53">
        <f t="shared" ref="AW83:AW128" si="24">+($AT83/$AT$82)-($AU83/$AU$82)</f>
        <v>-7.5254359026244444E-4</v>
      </c>
    </row>
    <row r="84" spans="4:49" x14ac:dyDescent="0.25">
      <c r="D84" s="38">
        <f>+NEA!A57</f>
        <v>44287</v>
      </c>
      <c r="E84" s="19" cm="1">
        <f t="array" ref="E84">+SUMPRODUCT($E$3:$P$3/100,NEA!$C57:$N57)/D$3*100</f>
        <v>474.95201641605922</v>
      </c>
      <c r="F84" s="19" cm="1">
        <f t="array" ref="F84">+SUMPRODUCT($E$4:$P$4/100,NEA!$C57:$N57)/D$4*100</f>
        <v>471.91538828878379</v>
      </c>
      <c r="G84" s="19" cm="1">
        <f t="array" ref="G84">+SUMPRODUCT($E$5:$P$5/100,NEA!$C57:$N57)/D$5*100</f>
        <v>475.44504974491548</v>
      </c>
      <c r="H84" s="19" cm="1">
        <f t="array" ref="H84">+SUMPRODUCT($E$6:$P$6/100,NEA!$C57:$N57)/D$6*100</f>
        <v>470.73436826970055</v>
      </c>
      <c r="I84" s="19" cm="1">
        <f t="array" ref="I84">+SUMPRODUCT($E$7:$P$7/100,NEA!$C57:$N57)/D$7*100</f>
        <v>474.78185876143073</v>
      </c>
      <c r="J84" s="19" cm="1">
        <f t="array" ref="J84">+SUMPRODUCT($E$8:$P$8/100,NEA!$C57:$N57)/D$8*100</f>
        <v>468.7811947531161</v>
      </c>
      <c r="K84" s="19" cm="1">
        <f t="array" ref="K84">+SUMPRODUCT($E$9:$P$9/100,NEA!$C57:$N57)/D$9*100</f>
        <v>473.59255039597485</v>
      </c>
      <c r="L84" s="19" cm="1">
        <f t="array" ref="L84">+SUMPRODUCT($E$10:$P$10/100,NEA!$C57:$N57)/D$10*100</f>
        <v>466.94242777508384</v>
      </c>
      <c r="M84" s="19" cm="1">
        <f t="array" ref="M84">+SUMPRODUCT($E$11:$P$11/100,NEA!$C57:$N57)/D$11*100</f>
        <v>466.19851099484669</v>
      </c>
      <c r="N84" s="19" cm="1">
        <f t="array" ref="N84">+SUMPRODUCT($E$12:$P$12/100,NEA!$C57:$N57)/D$12*100</f>
        <v>465.4337187394338</v>
      </c>
      <c r="O84" s="19" cm="1">
        <f t="array" ref="O84">+SUMPRODUCT(_xlfn.ANCHORARRAY($E$30)/100,$E84:$N84)/$D$14*100</f>
        <v>471.91633429000001</v>
      </c>
      <c r="Q84" s="24">
        <f t="shared" ref="Q84:Z121" si="25">+E84/E83-1</f>
        <v>4.0320750684175177E-2</v>
      </c>
      <c r="R84" s="24">
        <f t="shared" si="25"/>
        <v>4.0515641908358768E-2</v>
      </c>
      <c r="S84" s="24">
        <f t="shared" si="25"/>
        <v>4.1742336291021642E-2</v>
      </c>
      <c r="T84" s="24">
        <f t="shared" si="25"/>
        <v>4.0880891353609616E-2</v>
      </c>
      <c r="U84" s="24">
        <f t="shared" si="25"/>
        <v>4.1712394236319783E-2</v>
      </c>
      <c r="V84" s="24">
        <f t="shared" si="23"/>
        <v>4.1340427315127437E-2</v>
      </c>
      <c r="W84" s="24">
        <f t="shared" si="23"/>
        <v>4.170828045973729E-2</v>
      </c>
      <c r="X84" s="24">
        <f t="shared" si="23"/>
        <v>4.2285353199388309E-2</v>
      </c>
      <c r="Y84" s="24">
        <f t="shared" si="23"/>
        <v>4.2418075632250529E-2</v>
      </c>
      <c r="Z84" s="24">
        <f t="shared" si="23"/>
        <v>4.3941174760641744E-2</v>
      </c>
      <c r="AA84" s="24">
        <f t="shared" si="18"/>
        <v>4.1339393325315221E-2</v>
      </c>
      <c r="AB84" s="24">
        <f>+NEA!Y57</f>
        <v>4.1338639580825509E-2</v>
      </c>
      <c r="AD84" s="24">
        <f t="shared" si="21"/>
        <v>0.49201036651494801</v>
      </c>
      <c r="AE84" s="24">
        <f t="shared" si="21"/>
        <v>0.4877517135930185</v>
      </c>
      <c r="AF84" s="24">
        <f t="shared" si="21"/>
        <v>0.48946145145959541</v>
      </c>
      <c r="AG84" s="24">
        <f t="shared" si="21"/>
        <v>0.48838632963247264</v>
      </c>
      <c r="AH84" s="24">
        <f t="shared" si="21"/>
        <v>0.48690081811902086</v>
      </c>
      <c r="AI84" s="24">
        <f t="shared" si="21"/>
        <v>0.48761836630809419</v>
      </c>
      <c r="AJ84" s="24">
        <f t="shared" si="21"/>
        <v>0.48398063617782361</v>
      </c>
      <c r="AK84" s="24">
        <f t="shared" si="21"/>
        <v>0.48260598651671405</v>
      </c>
      <c r="AL84" s="24">
        <f t="shared" si="21"/>
        <v>0.47408924920711293</v>
      </c>
      <c r="AM84" s="24">
        <f t="shared" si="21"/>
        <v>0.49560672139988471</v>
      </c>
      <c r="AN84" s="24">
        <f t="shared" si="21"/>
        <v>0.48759606697126334</v>
      </c>
      <c r="AO84" s="24">
        <f>+NEA!AV57</f>
        <v>0.48758794042715747</v>
      </c>
      <c r="AQ84" s="24">
        <f t="shared" si="13"/>
        <v>-3.6204240764665663E-3</v>
      </c>
      <c r="AR84" s="24">
        <f t="shared" si="17"/>
        <v>-3.5963548849367033E-3</v>
      </c>
      <c r="AS84" s="35">
        <f t="shared" si="22"/>
        <v>44287</v>
      </c>
      <c r="AT84" s="19">
        <f t="shared" si="10"/>
        <v>474.95201641605922</v>
      </c>
      <c r="AU84" s="19">
        <f t="shared" si="11"/>
        <v>465.4337187394338</v>
      </c>
      <c r="AV84" s="53">
        <f t="shared" si="14"/>
        <v>9.5182976766253979E-2</v>
      </c>
      <c r="AW84" s="53">
        <f t="shared" si="24"/>
        <v>-4.5216774111314084E-3</v>
      </c>
    </row>
    <row r="85" spans="4:49" x14ac:dyDescent="0.25">
      <c r="D85" s="38">
        <f>+NEA!A58</f>
        <v>44317</v>
      </c>
      <c r="E85" s="19" cm="1">
        <f t="array" ref="E85">+SUMPRODUCT($E$3:$P$3/100,NEA!$C58:$N58)/D$3*100</f>
        <v>489.77315165058667</v>
      </c>
      <c r="F85" s="19" cm="1">
        <f t="array" ref="F85">+SUMPRODUCT($E$4:$P$4/100,NEA!$C58:$N58)/D$4*100</f>
        <v>486.57669943246742</v>
      </c>
      <c r="G85" s="19" cm="1">
        <f t="array" ref="G85">+SUMPRODUCT($E$5:$P$5/100,NEA!$C58:$N58)/D$5*100</f>
        <v>490.51885909986794</v>
      </c>
      <c r="H85" s="19" cm="1">
        <f t="array" ref="H85">+SUMPRODUCT($E$6:$P$6/100,NEA!$C58:$N58)/D$6*100</f>
        <v>485.17494378759653</v>
      </c>
      <c r="I85" s="19" cm="1">
        <f t="array" ref="I85">+SUMPRODUCT($E$7:$P$7/100,NEA!$C58:$N58)/D$7*100</f>
        <v>489.58501087364601</v>
      </c>
      <c r="J85" s="19" cm="1">
        <f t="array" ref="J85">+SUMPRODUCT($E$8:$P$8/100,NEA!$C58:$N58)/D$8*100</f>
        <v>483.9569329189053</v>
      </c>
      <c r="K85" s="19" cm="1">
        <f t="array" ref="K85">+SUMPRODUCT($E$9:$P$9/100,NEA!$C58:$N58)/D$9*100</f>
        <v>488.61862394811686</v>
      </c>
      <c r="L85" s="19" cm="1">
        <f t="array" ref="L85">+SUMPRODUCT($E$10:$P$10/100,NEA!$C58:$N58)/D$10*100</f>
        <v>481.78376160890946</v>
      </c>
      <c r="M85" s="19" cm="1">
        <f t="array" ref="M85">+SUMPRODUCT($E$11:$P$11/100,NEA!$C58:$N58)/D$11*100</f>
        <v>480.49285792330681</v>
      </c>
      <c r="N85" s="19" cm="1">
        <f t="array" ref="N85">+SUMPRODUCT($E$12:$P$12/100,NEA!$C58:$N58)/D$12*100</f>
        <v>481.26654526634746</v>
      </c>
      <c r="O85" s="19" cm="1">
        <f t="array" ref="O85">+SUMPRODUCT(_xlfn.ANCHORARRAY($E$30)/100,$E85:$N85)/$D$14*100</f>
        <v>486.76126409</v>
      </c>
      <c r="Q85" s="24">
        <f t="shared" si="25"/>
        <v>3.1205542291127042E-2</v>
      </c>
      <c r="R85" s="24">
        <f t="shared" si="25"/>
        <v>3.1067669136298104E-2</v>
      </c>
      <c r="S85" s="24">
        <f t="shared" si="25"/>
        <v>3.1704629931555317E-2</v>
      </c>
      <c r="T85" s="24">
        <f t="shared" si="25"/>
        <v>3.0676696861917874E-2</v>
      </c>
      <c r="U85" s="24">
        <f t="shared" si="25"/>
        <v>3.1178849484334581E-2</v>
      </c>
      <c r="V85" s="24">
        <f t="shared" si="23"/>
        <v>3.2372753718889147E-2</v>
      </c>
      <c r="W85" s="24">
        <f t="shared" si="23"/>
        <v>3.1727850321080053E-2</v>
      </c>
      <c r="X85" s="24">
        <f t="shared" si="23"/>
        <v>3.1784076475000367E-2</v>
      </c>
      <c r="Y85" s="24">
        <f t="shared" si="23"/>
        <v>3.0661502753315695E-2</v>
      </c>
      <c r="Z85" s="24">
        <f t="shared" si="23"/>
        <v>3.4017360344658298E-2</v>
      </c>
      <c r="AA85" s="24">
        <f t="shared" si="18"/>
        <v>3.1456698404674244E-2</v>
      </c>
      <c r="AB85" s="24">
        <f>+NEA!Y58</f>
        <v>3.1457044157977565E-2</v>
      </c>
      <c r="AD85" s="24">
        <f t="shared" si="21"/>
        <v>0.51573196307925095</v>
      </c>
      <c r="AE85" s="24">
        <f t="shared" si="21"/>
        <v>0.51035974191389788</v>
      </c>
      <c r="AF85" s="24">
        <f t="shared" si="21"/>
        <v>0.51255875313041876</v>
      </c>
      <c r="AG85" s="24">
        <f t="shared" si="21"/>
        <v>0.5090482520460744</v>
      </c>
      <c r="AH85" s="24">
        <f t="shared" si="21"/>
        <v>0.50842658825419473</v>
      </c>
      <c r="AI85" s="24">
        <f t="shared" si="21"/>
        <v>0.51011133577744472</v>
      </c>
      <c r="AJ85" s="24">
        <f t="shared" si="21"/>
        <v>0.50505920363943813</v>
      </c>
      <c r="AK85" s="24">
        <f t="shared" si="21"/>
        <v>0.50301161053665377</v>
      </c>
      <c r="AL85" s="24">
        <f t="shared" si="21"/>
        <v>0.49391852472071696</v>
      </c>
      <c r="AM85" s="24">
        <f t="shared" si="21"/>
        <v>0.5147687530174061</v>
      </c>
      <c r="AN85" s="24">
        <f t="shared" si="21"/>
        <v>0.50952878677903812</v>
      </c>
      <c r="AO85" s="24">
        <f>+NEA!AV58</f>
        <v>0.50951894065908299</v>
      </c>
      <c r="AQ85" s="24">
        <f t="shared" si="13"/>
        <v>-2.8118180535312565E-3</v>
      </c>
      <c r="AR85" s="24">
        <f t="shared" si="17"/>
        <v>9.6321006184485469E-4</v>
      </c>
      <c r="AS85" s="35">
        <f t="shared" si="22"/>
        <v>44317</v>
      </c>
      <c r="AT85" s="19">
        <f t="shared" si="10"/>
        <v>489.77315165058667</v>
      </c>
      <c r="AU85" s="19">
        <f t="shared" si="11"/>
        <v>481.26654526634746</v>
      </c>
      <c r="AV85" s="53">
        <f t="shared" si="14"/>
        <v>8.5066063842392126E-2</v>
      </c>
      <c r="AW85" s="53">
        <f t="shared" si="24"/>
        <v>-7.6941209088619011E-3</v>
      </c>
    </row>
    <row r="86" spans="4:49" x14ac:dyDescent="0.25">
      <c r="D86" s="38">
        <f>+NEA!A59</f>
        <v>44348</v>
      </c>
      <c r="E86" s="19" cm="1">
        <f t="array" ref="E86">+SUMPRODUCT($E$3:$P$3/100,NEA!$C59:$N59)/D$3*100</f>
        <v>503.5219244647468</v>
      </c>
      <c r="F86" s="19" cm="1">
        <f t="array" ref="F86">+SUMPRODUCT($E$4:$P$4/100,NEA!$C59:$N59)/D$4*100</f>
        <v>500.34350600618376</v>
      </c>
      <c r="G86" s="19" cm="1">
        <f t="array" ref="G86">+SUMPRODUCT($E$5:$P$5/100,NEA!$C59:$N59)/D$5*100</f>
        <v>504.29188254669492</v>
      </c>
      <c r="H86" s="19" cm="1">
        <f t="array" ref="H86">+SUMPRODUCT($E$6:$P$6/100,NEA!$C59:$N59)/D$6*100</f>
        <v>499.23601277848866</v>
      </c>
      <c r="I86" s="19" cm="1">
        <f t="array" ref="I86">+SUMPRODUCT($E$7:$P$7/100,NEA!$C59:$N59)/D$7*100</f>
        <v>503.53325735581853</v>
      </c>
      <c r="J86" s="19" cm="1">
        <f t="array" ref="J86">+SUMPRODUCT($E$8:$P$8/100,NEA!$C59:$N59)/D$8*100</f>
        <v>497.87639247167573</v>
      </c>
      <c r="K86" s="19" cm="1">
        <f t="array" ref="K86">+SUMPRODUCT($E$9:$P$9/100,NEA!$C59:$N59)/D$9*100</f>
        <v>502.84342084052253</v>
      </c>
      <c r="L86" s="19" cm="1">
        <f t="array" ref="L86">+SUMPRODUCT($E$10:$P$10/100,NEA!$C59:$N59)/D$10*100</f>
        <v>495.85759332126793</v>
      </c>
      <c r="M86" s="19" cm="1">
        <f t="array" ref="M86">+SUMPRODUCT($E$11:$P$11/100,NEA!$C59:$N59)/D$11*100</f>
        <v>494.51046488295572</v>
      </c>
      <c r="N86" s="19" cm="1">
        <f t="array" ref="N86">+SUMPRODUCT($E$12:$P$12/100,NEA!$C59:$N59)/D$12*100</f>
        <v>494.73276754784854</v>
      </c>
      <c r="O86" s="19" cm="1">
        <f t="array" ref="O86">+SUMPRODUCT(_xlfn.ANCHORARRAY($E$30)/100,$E86:$N86)/$D$14*100</f>
        <v>500.6507353999998</v>
      </c>
      <c r="Q86" s="24">
        <f t="shared" si="25"/>
        <v>2.8071715993057911E-2</v>
      </c>
      <c r="R86" s="24">
        <f t="shared" si="25"/>
        <v>2.8293189110316197E-2</v>
      </c>
      <c r="S86" s="24">
        <f t="shared" si="25"/>
        <v>2.8078478923524663E-2</v>
      </c>
      <c r="T86" s="24">
        <f t="shared" si="25"/>
        <v>2.8981440964618077E-2</v>
      </c>
      <c r="U86" s="24">
        <f t="shared" si="25"/>
        <v>2.8489937748058081E-2</v>
      </c>
      <c r="V86" s="24">
        <f t="shared" si="23"/>
        <v>2.8761773219814213E-2</v>
      </c>
      <c r="W86" s="24">
        <f t="shared" si="23"/>
        <v>2.9112269150666004E-2</v>
      </c>
      <c r="X86" s="24">
        <f t="shared" si="23"/>
        <v>2.9211926249567144E-2</v>
      </c>
      <c r="Y86" s="24">
        <f t="shared" si="23"/>
        <v>2.9173392962037026E-2</v>
      </c>
      <c r="Z86" s="24">
        <f t="shared" si="23"/>
        <v>2.7980798611398239E-2</v>
      </c>
      <c r="AA86" s="24">
        <f t="shared" si="18"/>
        <v>2.8534463061612225E-2</v>
      </c>
      <c r="AB86" s="24">
        <f>+NEA!Y59</f>
        <v>2.8534883353045437E-2</v>
      </c>
      <c r="AD86" s="24">
        <f t="shared" si="21"/>
        <v>0.52395042140831971</v>
      </c>
      <c r="AE86" s="24">
        <f t="shared" si="21"/>
        <v>0.51854753217559701</v>
      </c>
      <c r="AF86" s="24">
        <f t="shared" si="21"/>
        <v>0.52153709964132111</v>
      </c>
      <c r="AG86" s="24">
        <f t="shared" si="21"/>
        <v>0.51572272479588044</v>
      </c>
      <c r="AH86" s="24">
        <f t="shared" si="21"/>
        <v>0.51722029783722179</v>
      </c>
      <c r="AI86" s="24">
        <f t="shared" si="21"/>
        <v>0.51865869720378854</v>
      </c>
      <c r="AJ86" s="24">
        <f t="shared" si="21"/>
        <v>0.51419974440928939</v>
      </c>
      <c r="AK86" s="24">
        <f t="shared" si="21"/>
        <v>0.51073580975680399</v>
      </c>
      <c r="AL86" s="24">
        <f t="shared" si="21"/>
        <v>0.50195235819488104</v>
      </c>
      <c r="AM86" s="24">
        <f t="shared" si="21"/>
        <v>0.51939838117979886</v>
      </c>
      <c r="AN86" s="24">
        <f t="shared" si="21"/>
        <v>0.51760425424025747</v>
      </c>
      <c r="AO86" s="24">
        <f>+NEA!AV59</f>
        <v>0.51759139748440552</v>
      </c>
      <c r="AQ86" s="24">
        <f t="shared" si="13"/>
        <v>9.0917381659672003E-5</v>
      </c>
      <c r="AR86" s="24">
        <f t="shared" si="17"/>
        <v>4.5520402285208483E-3</v>
      </c>
      <c r="AS86" s="35">
        <f t="shared" si="22"/>
        <v>44348</v>
      </c>
      <c r="AT86" s="19">
        <f t="shared" si="10"/>
        <v>503.5219244647468</v>
      </c>
      <c r="AU86" s="19">
        <f t="shared" si="11"/>
        <v>494.73276754784854</v>
      </c>
      <c r="AV86" s="53">
        <f t="shared" si="14"/>
        <v>8.7891569168982997E-2</v>
      </c>
      <c r="AW86" s="53">
        <f t="shared" si="24"/>
        <v>-7.8087583813699624E-3</v>
      </c>
    </row>
    <row r="87" spans="4:49" x14ac:dyDescent="0.25">
      <c r="D87" s="38">
        <f>+NEA!A60</f>
        <v>44378</v>
      </c>
      <c r="E87" s="19" cm="1">
        <f t="array" ref="E87">+SUMPRODUCT($E$3:$P$3/100,NEA!$C60:$N60)/D$3*100</f>
        <v>518.53641472410334</v>
      </c>
      <c r="F87" s="19" cm="1">
        <f t="array" ref="F87">+SUMPRODUCT($E$4:$P$4/100,NEA!$C60:$N60)/D$4*100</f>
        <v>515.17673620599135</v>
      </c>
      <c r="G87" s="19" cm="1">
        <f t="array" ref="G87">+SUMPRODUCT($E$5:$P$5/100,NEA!$C60:$N60)/D$5*100</f>
        <v>519.30007462385004</v>
      </c>
      <c r="H87" s="19" cm="1">
        <f t="array" ref="H87">+SUMPRODUCT($E$6:$P$6/100,NEA!$C60:$N60)/D$6*100</f>
        <v>514.16256147300464</v>
      </c>
      <c r="I87" s="19" cm="1">
        <f t="array" ref="I87">+SUMPRODUCT($E$7:$P$7/100,NEA!$C60:$N60)/D$7*100</f>
        <v>518.46249034937478</v>
      </c>
      <c r="J87" s="19" cm="1">
        <f t="array" ref="J87">+SUMPRODUCT($E$8:$P$8/100,NEA!$C60:$N60)/D$8*100</f>
        <v>512.74540860672835</v>
      </c>
      <c r="K87" s="19" cm="1">
        <f t="array" ref="K87">+SUMPRODUCT($E$9:$P$9/100,NEA!$C60:$N60)/D$9*100</f>
        <v>517.88914714226132</v>
      </c>
      <c r="L87" s="19" cm="1">
        <f t="array" ref="L87">+SUMPRODUCT($E$10:$P$10/100,NEA!$C60:$N60)/D$10*100</f>
        <v>510.50482092755749</v>
      </c>
      <c r="M87" s="19" cm="1">
        <f t="array" ref="M87">+SUMPRODUCT($E$11:$P$11/100,NEA!$C60:$N60)/D$11*100</f>
        <v>508.88543178782083</v>
      </c>
      <c r="N87" s="19" cm="1">
        <f t="array" ref="N87">+SUMPRODUCT($E$12:$P$12/100,NEA!$C60:$N60)/D$12*100</f>
        <v>509.88709876808639</v>
      </c>
      <c r="O87" s="19" cm="1">
        <f t="array" ref="O87">+SUMPRODUCT(_xlfn.ANCHORARRAY($E$30)/100,$E87:$N87)/$D$14*100</f>
        <v>515.55245893999995</v>
      </c>
      <c r="Q87" s="24">
        <f t="shared" si="25"/>
        <v>2.9818940407246863E-2</v>
      </c>
      <c r="R87" s="24">
        <f t="shared" si="25"/>
        <v>2.9646093177482458E-2</v>
      </c>
      <c r="S87" s="24">
        <f t="shared" si="25"/>
        <v>2.9760923379061888E-2</v>
      </c>
      <c r="T87" s="24">
        <f t="shared" si="25"/>
        <v>2.9898781963750176E-2</v>
      </c>
      <c r="U87" s="24">
        <f t="shared" si="25"/>
        <v>2.96489512370115E-2</v>
      </c>
      <c r="V87" s="24">
        <f t="shared" si="23"/>
        <v>2.9864874816089015E-2</v>
      </c>
      <c r="W87" s="24">
        <f t="shared" si="23"/>
        <v>2.9921294936283038E-2</v>
      </c>
      <c r="X87" s="24">
        <f t="shared" si="23"/>
        <v>2.9539181820695815E-2</v>
      </c>
      <c r="Y87" s="24">
        <f t="shared" si="23"/>
        <v>2.9069085339311185E-2</v>
      </c>
      <c r="Z87" s="24">
        <f t="shared" si="23"/>
        <v>3.0631347293510691E-2</v>
      </c>
      <c r="AA87" s="24">
        <f t="shared" si="18"/>
        <v>2.9764709180131854E-2</v>
      </c>
      <c r="AB87" s="24">
        <f>+NEA!Y60</f>
        <v>2.9767024352205018E-2</v>
      </c>
      <c r="AD87" s="24">
        <f t="shared" si="21"/>
        <v>0.53610694135617409</v>
      </c>
      <c r="AE87" s="24">
        <f t="shared" si="21"/>
        <v>0.53050688224143361</v>
      </c>
      <c r="AF87" s="24">
        <f t="shared" si="21"/>
        <v>0.53323581219157745</v>
      </c>
      <c r="AG87" s="24">
        <f t="shared" si="21"/>
        <v>0.5274616718844447</v>
      </c>
      <c r="AH87" s="24">
        <f t="shared" si="21"/>
        <v>0.52933466980796351</v>
      </c>
      <c r="AI87" s="24">
        <f t="shared" si="21"/>
        <v>0.52929462023588281</v>
      </c>
      <c r="AJ87" s="24">
        <f t="shared" si="21"/>
        <v>0.52605957561720218</v>
      </c>
      <c r="AK87" s="24">
        <f t="shared" si="21"/>
        <v>0.52109115957596019</v>
      </c>
      <c r="AL87" s="24">
        <f t="shared" si="21"/>
        <v>0.51322089675614202</v>
      </c>
      <c r="AM87" s="24">
        <f t="shared" si="21"/>
        <v>0.5274650746363958</v>
      </c>
      <c r="AN87" s="24">
        <f t="shared" si="21"/>
        <v>0.52910741336188072</v>
      </c>
      <c r="AO87" s="24">
        <f>+NEA!AV60</f>
        <v>0.52909567998177698</v>
      </c>
      <c r="AQ87" s="24">
        <f t="shared" si="13"/>
        <v>-8.1240688626382784E-4</v>
      </c>
      <c r="AR87" s="24">
        <f t="shared" si="17"/>
        <v>8.6418667197782906E-3</v>
      </c>
      <c r="AS87" s="35">
        <f t="shared" si="22"/>
        <v>44378</v>
      </c>
      <c r="AT87" s="19">
        <f t="shared" si="10"/>
        <v>518.53641472410334</v>
      </c>
      <c r="AU87" s="19">
        <f t="shared" si="11"/>
        <v>509.88709876808639</v>
      </c>
      <c r="AV87" s="53">
        <f t="shared" si="14"/>
        <v>8.6493159560169453E-2</v>
      </c>
      <c r="AW87" s="53">
        <f t="shared" si="24"/>
        <v>-8.9725740217931893E-3</v>
      </c>
    </row>
    <row r="88" spans="4:49" x14ac:dyDescent="0.25">
      <c r="D88" s="38">
        <f>+NEA!A61</f>
        <v>44409</v>
      </c>
      <c r="E88" s="19" cm="1">
        <f t="array" ref="E88">+SUMPRODUCT($E$3:$P$3/100,NEA!$C61:$N61)/D$3*100</f>
        <v>532.34277309277832</v>
      </c>
      <c r="F88" s="19" cm="1">
        <f t="array" ref="F88">+SUMPRODUCT($E$4:$P$4/100,NEA!$C61:$N61)/D$4*100</f>
        <v>529.01558891676905</v>
      </c>
      <c r="G88" s="19" cm="1">
        <f t="array" ref="G88">+SUMPRODUCT($E$5:$P$5/100,NEA!$C61:$N61)/D$5*100</f>
        <v>533.30541284581136</v>
      </c>
      <c r="H88" s="19" cm="1">
        <f t="array" ref="H88">+SUMPRODUCT($E$6:$P$6/100,NEA!$C61:$N61)/D$6*100</f>
        <v>528.35101245016972</v>
      </c>
      <c r="I88" s="19" cm="1">
        <f t="array" ref="I88">+SUMPRODUCT($E$7:$P$7/100,NEA!$C61:$N61)/D$7*100</f>
        <v>532.45787576952637</v>
      </c>
      <c r="J88" s="19" cm="1">
        <f t="array" ref="J88">+SUMPRODUCT($E$8:$P$8/100,NEA!$C61:$N61)/D$8*100</f>
        <v>527.0016622793662</v>
      </c>
      <c r="K88" s="19" cm="1">
        <f t="array" ref="K88">+SUMPRODUCT($E$9:$P$9/100,NEA!$C61:$N61)/D$9*100</f>
        <v>532.18431828748896</v>
      </c>
      <c r="L88" s="19" cm="1">
        <f t="array" ref="L88">+SUMPRODUCT($E$10:$P$10/100,NEA!$C61:$N61)/D$10*100</f>
        <v>525.00492105010142</v>
      </c>
      <c r="M88" s="19" cm="1">
        <f t="array" ref="M88">+SUMPRODUCT($E$11:$P$11/100,NEA!$C61:$N61)/D$11*100</f>
        <v>523.04299474768845</v>
      </c>
      <c r="N88" s="19" cm="1">
        <f t="array" ref="N88">+SUMPRODUCT($E$12:$P$12/100,NEA!$C61:$N61)/D$12*100</f>
        <v>525.15477410052335</v>
      </c>
      <c r="O88" s="19" cm="1">
        <f t="array" ref="O88">+SUMPRODUCT(_xlfn.ANCHORARRAY($E$30)/100,$E88:$N88)/$D$14*100</f>
        <v>529.66490332000001</v>
      </c>
      <c r="Q88" s="24">
        <f t="shared" si="25"/>
        <v>2.662562932252488E-2</v>
      </c>
      <c r="R88" s="24">
        <f t="shared" si="25"/>
        <v>2.6862340121748707E-2</v>
      </c>
      <c r="S88" s="24">
        <f t="shared" si="25"/>
        <v>2.696964415440517E-2</v>
      </c>
      <c r="T88" s="24">
        <f t="shared" si="25"/>
        <v>2.7595262744368521E-2</v>
      </c>
      <c r="U88" s="24">
        <f t="shared" si="25"/>
        <v>2.6994017273497484E-2</v>
      </c>
      <c r="V88" s="24">
        <f t="shared" si="23"/>
        <v>2.780376661270556E-2</v>
      </c>
      <c r="W88" s="24">
        <f t="shared" si="23"/>
        <v>2.7602762529605362E-2</v>
      </c>
      <c r="X88" s="24">
        <f t="shared" si="23"/>
        <v>2.8403453852204663E-2</v>
      </c>
      <c r="Y88" s="24">
        <f t="shared" si="23"/>
        <v>2.7820727565591952E-2</v>
      </c>
      <c r="Z88" s="24">
        <f t="shared" si="23"/>
        <v>2.9943246984135197E-2</v>
      </c>
      <c r="AA88" s="24">
        <f t="shared" si="18"/>
        <v>2.7373440151979622E-2</v>
      </c>
      <c r="AB88" s="24">
        <f>+NEA!Y61</f>
        <v>2.7374985767552262E-2</v>
      </c>
      <c r="AD88" s="24">
        <f t="shared" si="21"/>
        <v>0.54077053685845033</v>
      </c>
      <c r="AE88" s="24">
        <f t="shared" si="21"/>
        <v>0.53621205090453139</v>
      </c>
      <c r="AF88" s="24">
        <f t="shared" si="21"/>
        <v>0.53733946518151243</v>
      </c>
      <c r="AG88" s="24">
        <f t="shared" si="21"/>
        <v>0.5339913254477533</v>
      </c>
      <c r="AH88" s="24">
        <f t="shared" si="21"/>
        <v>0.53302825617207872</v>
      </c>
      <c r="AI88" s="24">
        <f t="shared" si="21"/>
        <v>0.53748860764181261</v>
      </c>
      <c r="AJ88" s="24">
        <f t="shared" si="21"/>
        <v>0.53110364648388386</v>
      </c>
      <c r="AK88" s="24">
        <f t="shared" si="21"/>
        <v>0.52955587871131282</v>
      </c>
      <c r="AL88" s="24">
        <f t="shared" si="21"/>
        <v>0.52027884954969239</v>
      </c>
      <c r="AM88" s="24">
        <f t="shared" si="21"/>
        <v>0.53851636570255601</v>
      </c>
      <c r="AN88" s="24">
        <f t="shared" si="21"/>
        <v>0.53500634249541901</v>
      </c>
      <c r="AO88" s="24">
        <f>+NEA!AV61</f>
        <v>0.5349979322202969</v>
      </c>
      <c r="AQ88" s="24">
        <f t="shared" si="13"/>
        <v>-3.317617661610317E-3</v>
      </c>
      <c r="AR88" s="24">
        <f t="shared" si="17"/>
        <v>2.2541711558943245E-3</v>
      </c>
      <c r="AS88" s="35">
        <f t="shared" si="22"/>
        <v>44409</v>
      </c>
      <c r="AT88" s="19">
        <f t="shared" si="10"/>
        <v>532.34277309277832</v>
      </c>
      <c r="AU88" s="19">
        <f t="shared" si="11"/>
        <v>525.15477410052335</v>
      </c>
      <c r="AV88" s="53">
        <f t="shared" si="14"/>
        <v>7.1879989922549292E-2</v>
      </c>
      <c r="AW88" s="53">
        <f t="shared" si="24"/>
        <v>-1.3129707391947187E-2</v>
      </c>
    </row>
    <row r="89" spans="4:49" x14ac:dyDescent="0.25">
      <c r="D89" s="38">
        <f>+NEA!A62</f>
        <v>44440</v>
      </c>
      <c r="E89" s="19" cm="1">
        <f t="array" ref="E89">+SUMPRODUCT($E$3:$P$3/100,NEA!$C62:$N62)/D$3*100</f>
        <v>547.25971712100534</v>
      </c>
      <c r="F89" s="19" cm="1">
        <f t="array" ref="F89">+SUMPRODUCT($E$4:$P$4/100,NEA!$C62:$N62)/D$4*100</f>
        <v>544.03901248338252</v>
      </c>
      <c r="G89" s="19" cm="1">
        <f t="array" ref="G89">+SUMPRODUCT($E$5:$P$5/100,NEA!$C62:$N62)/D$5*100</f>
        <v>548.06733095569155</v>
      </c>
      <c r="H89" s="19" cm="1">
        <f t="array" ref="H89">+SUMPRODUCT($E$6:$P$6/100,NEA!$C62:$N62)/D$6*100</f>
        <v>543.42692099895078</v>
      </c>
      <c r="I89" s="19" cm="1">
        <f t="array" ref="I89">+SUMPRODUCT($E$7:$P$7/100,NEA!$C62:$N62)/D$7*100</f>
        <v>547.19236242281352</v>
      </c>
      <c r="J89" s="19" cm="1">
        <f t="array" ref="J89">+SUMPRODUCT($E$8:$P$8/100,NEA!$C62:$N62)/D$8*100</f>
        <v>542.29990338719313</v>
      </c>
      <c r="K89" s="19" cm="1">
        <f t="array" ref="K89">+SUMPRODUCT($E$9:$P$9/100,NEA!$C62:$N62)/D$9*100</f>
        <v>547.15866647880409</v>
      </c>
      <c r="L89" s="19" cm="1">
        <f t="array" ref="L89">+SUMPRODUCT($E$10:$P$10/100,NEA!$C62:$N62)/D$10*100</f>
        <v>540.22793268155363</v>
      </c>
      <c r="M89" s="19" cm="1">
        <f t="array" ref="M89">+SUMPRODUCT($E$11:$P$11/100,NEA!$C62:$N62)/D$11*100</f>
        <v>538.02236169747516</v>
      </c>
      <c r="N89" s="19" cm="1">
        <f t="array" ref="N89">+SUMPRODUCT($E$12:$P$12/100,NEA!$C62:$N62)/D$12*100</f>
        <v>540.3740587654562</v>
      </c>
      <c r="O89" s="19" cm="1">
        <f t="array" ref="O89">+SUMPRODUCT(_xlfn.ANCHORARRAY($E$30)/100,$E89:$N89)/$D$14*100</f>
        <v>544.65652743999988</v>
      </c>
      <c r="Q89" s="24">
        <f t="shared" si="25"/>
        <v>2.8021314052153468E-2</v>
      </c>
      <c r="R89" s="24">
        <f t="shared" si="25"/>
        <v>2.8398829602310993E-2</v>
      </c>
      <c r="S89" s="24">
        <f t="shared" si="25"/>
        <v>2.7680045531711439E-2</v>
      </c>
      <c r="T89" s="24">
        <f t="shared" si="25"/>
        <v>2.8533887876675434E-2</v>
      </c>
      <c r="U89" s="24">
        <f t="shared" si="25"/>
        <v>2.7672586553429079E-2</v>
      </c>
      <c r="V89" s="24">
        <f t="shared" si="23"/>
        <v>2.9028828944598795E-2</v>
      </c>
      <c r="W89" s="24">
        <f t="shared" si="23"/>
        <v>2.8137522427381878E-2</v>
      </c>
      <c r="X89" s="24">
        <f t="shared" si="23"/>
        <v>2.8995940839951606E-2</v>
      </c>
      <c r="Y89" s="24">
        <f t="shared" si="23"/>
        <v>2.8638882654403286E-2</v>
      </c>
      <c r="Z89" s="24">
        <f t="shared" si="23"/>
        <v>2.8980569949116797E-2</v>
      </c>
      <c r="AA89" s="24">
        <f t="shared" si="18"/>
        <v>2.830397865901757E-2</v>
      </c>
      <c r="AB89" s="24">
        <f>+NEA!Y62</f>
        <v>2.8305117769801269E-2</v>
      </c>
      <c r="AD89" s="24">
        <f t="shared" si="21"/>
        <v>0.53065536484464459</v>
      </c>
      <c r="AE89" s="24">
        <f t="shared" si="21"/>
        <v>0.52731081816297443</v>
      </c>
      <c r="AF89" s="24">
        <f t="shared" si="21"/>
        <v>0.52858036257769236</v>
      </c>
      <c r="AG89" s="24">
        <f t="shared" si="21"/>
        <v>0.52521333500865719</v>
      </c>
      <c r="AH89" s="24">
        <f t="shared" si="21"/>
        <v>0.52501233913586232</v>
      </c>
      <c r="AI89" s="24">
        <f t="shared" si="21"/>
        <v>0.52918869070431507</v>
      </c>
      <c r="AJ89" s="24">
        <f t="shared" si="21"/>
        <v>0.52359013088255901</v>
      </c>
      <c r="AK89" s="24">
        <f t="shared" si="21"/>
        <v>0.52277762891578994</v>
      </c>
      <c r="AL89" s="24">
        <f t="shared" si="21"/>
        <v>0.51500376021620231</v>
      </c>
      <c r="AM89" s="24">
        <f t="shared" si="21"/>
        <v>0.53021994879997347</v>
      </c>
      <c r="AN89" s="24">
        <f t="shared" si="21"/>
        <v>0.52655594898253066</v>
      </c>
      <c r="AO89" s="24">
        <f>+NEA!AV62</f>
        <v>0.52654848033938473</v>
      </c>
      <c r="AQ89" s="24">
        <f t="shared" si="13"/>
        <v>-9.5925589696332914E-4</v>
      </c>
      <c r="AR89" s="24">
        <f t="shared" si="17"/>
        <v>4.3541604467112194E-4</v>
      </c>
      <c r="AS89" s="35">
        <f t="shared" si="22"/>
        <v>44440</v>
      </c>
      <c r="AT89" s="19">
        <f t="shared" si="10"/>
        <v>547.25971712100534</v>
      </c>
      <c r="AU89" s="19">
        <f t="shared" si="11"/>
        <v>540.3740587654562</v>
      </c>
      <c r="AV89" s="53">
        <f t="shared" si="14"/>
        <v>6.8856583555491291E-2</v>
      </c>
      <c r="AW89" s="53">
        <f t="shared" si="24"/>
        <v>-1.4664460068510854E-2</v>
      </c>
    </row>
    <row r="90" spans="4:49" x14ac:dyDescent="0.25">
      <c r="D90" s="38">
        <f>+NEA!A63</f>
        <v>44470</v>
      </c>
      <c r="E90" s="19" cm="1">
        <f t="array" ref="E90">+SUMPRODUCT($E$3:$P$3/100,NEA!$C63:$N63)/D$3*100</f>
        <v>566.46315408409964</v>
      </c>
      <c r="F90" s="19" cm="1">
        <f t="array" ref="F90">+SUMPRODUCT($E$4:$P$4/100,NEA!$C63:$N63)/D$4*100</f>
        <v>563.0875632970176</v>
      </c>
      <c r="G90" s="19" cm="1">
        <f t="array" ref="G90">+SUMPRODUCT($E$5:$P$5/100,NEA!$C63:$N63)/D$5*100</f>
        <v>567.32796824802995</v>
      </c>
      <c r="H90" s="19" cm="1">
        <f t="array" ref="H90">+SUMPRODUCT($E$6:$P$6/100,NEA!$C63:$N63)/D$6*100</f>
        <v>562.39304041617356</v>
      </c>
      <c r="I90" s="19" cm="1">
        <f t="array" ref="I90">+SUMPRODUCT($E$7:$P$7/100,NEA!$C63:$N63)/D$7*100</f>
        <v>566.14004386711429</v>
      </c>
      <c r="J90" s="19" cm="1">
        <f t="array" ref="J90">+SUMPRODUCT($E$8:$P$8/100,NEA!$C63:$N63)/D$8*100</f>
        <v>561.92560841789816</v>
      </c>
      <c r="K90" s="19" cm="1">
        <f t="array" ref="K90">+SUMPRODUCT($E$9:$P$9/100,NEA!$C63:$N63)/D$9*100</f>
        <v>566.2312321594917</v>
      </c>
      <c r="L90" s="19" cm="1">
        <f t="array" ref="L90">+SUMPRODUCT($E$10:$P$10/100,NEA!$C63:$N63)/D$10*100</f>
        <v>559.39092535508598</v>
      </c>
      <c r="M90" s="19" cm="1">
        <f t="array" ref="M90">+SUMPRODUCT($E$11:$P$11/100,NEA!$C63:$N63)/D$11*100</f>
        <v>556.47395485073116</v>
      </c>
      <c r="N90" s="19" cm="1">
        <f t="array" ref="N90">+SUMPRODUCT($E$12:$P$12/100,NEA!$C63:$N63)/D$12*100</f>
        <v>561.02792202730279</v>
      </c>
      <c r="O90" s="19" cm="1">
        <f t="array" ref="O90">+SUMPRODUCT(_xlfn.ANCHORARRAY($E$30)/100,$E90:$N90)/$D$14*100</f>
        <v>563.83540427999992</v>
      </c>
      <c r="Q90" s="24">
        <f t="shared" si="25"/>
        <v>3.5090170831719059E-2</v>
      </c>
      <c r="R90" s="24">
        <f t="shared" si="25"/>
        <v>3.5013207465920404E-2</v>
      </c>
      <c r="S90" s="24">
        <f t="shared" si="25"/>
        <v>3.514283045981359E-2</v>
      </c>
      <c r="T90" s="24">
        <f t="shared" si="25"/>
        <v>3.4900956659192461E-2</v>
      </c>
      <c r="U90" s="24">
        <f t="shared" si="25"/>
        <v>3.4627094136339576E-2</v>
      </c>
      <c r="V90" s="24">
        <f t="shared" si="23"/>
        <v>3.6189763096255989E-2</v>
      </c>
      <c r="W90" s="24">
        <f t="shared" si="23"/>
        <v>3.4857467950617727E-2</v>
      </c>
      <c r="X90" s="24">
        <f t="shared" si="23"/>
        <v>3.5472050803467603E-2</v>
      </c>
      <c r="Y90" s="24">
        <f t="shared" si="23"/>
        <v>3.4295216085518776E-2</v>
      </c>
      <c r="Z90" s="24">
        <f t="shared" si="23"/>
        <v>3.8221418898295445E-2</v>
      </c>
      <c r="AA90" s="24">
        <f t="shared" si="18"/>
        <v>3.5212791683861377E-2</v>
      </c>
      <c r="AB90" s="24">
        <f>+NEA!Y63</f>
        <v>3.521419620767352E-2</v>
      </c>
      <c r="AD90" s="24">
        <f t="shared" si="21"/>
        <v>0.52505284573260691</v>
      </c>
      <c r="AE90" s="24">
        <f t="shared" si="21"/>
        <v>0.5231233127066599</v>
      </c>
      <c r="AF90" s="24">
        <f t="shared" si="21"/>
        <v>0.52455026014739459</v>
      </c>
      <c r="AG90" s="24">
        <f t="shared" si="21"/>
        <v>0.52157173923800326</v>
      </c>
      <c r="AH90" s="24">
        <f t="shared" si="21"/>
        <v>0.5214390835232241</v>
      </c>
      <c r="AI90" s="24">
        <f t="shared" si="21"/>
        <v>0.52755916201398878</v>
      </c>
      <c r="AJ90" s="24">
        <f t="shared" si="21"/>
        <v>0.52109621449131183</v>
      </c>
      <c r="AK90" s="24">
        <f t="shared" si="21"/>
        <v>0.52178814205576263</v>
      </c>
      <c r="AL90" s="24">
        <f t="shared" si="21"/>
        <v>0.51376577845076477</v>
      </c>
      <c r="AM90" s="24">
        <f t="shared" si="21"/>
        <v>0.53149397599130621</v>
      </c>
      <c r="AN90" s="24">
        <f t="shared" si="21"/>
        <v>0.52324777675699008</v>
      </c>
      <c r="AO90" s="24">
        <f>+NEA!AV63</f>
        <v>0.52324368192327375</v>
      </c>
      <c r="AQ90" s="24">
        <f t="shared" si="13"/>
        <v>-3.1312480665763864E-3</v>
      </c>
      <c r="AR90" s="24">
        <f t="shared" si="17"/>
        <v>-6.4411302586993013E-3</v>
      </c>
      <c r="AS90" s="35">
        <f t="shared" si="22"/>
        <v>44470</v>
      </c>
      <c r="AT90" s="19">
        <f t="shared" si="10"/>
        <v>566.46315408409964</v>
      </c>
      <c r="AU90" s="19">
        <f t="shared" si="11"/>
        <v>561.02792202730279</v>
      </c>
      <c r="AV90" s="53">
        <f t="shared" si="14"/>
        <v>5.4352320567969237E-2</v>
      </c>
      <c r="AW90" s="53">
        <f t="shared" si="24"/>
        <v>-1.9098278492815535E-2</v>
      </c>
    </row>
    <row r="91" spans="4:49" x14ac:dyDescent="0.25">
      <c r="D91" s="38">
        <f>+NEA!A64</f>
        <v>44501</v>
      </c>
      <c r="E91" s="19" cm="1">
        <f t="array" ref="E91">+SUMPRODUCT($E$3:$P$3/100,NEA!$C64:$N64)/D$3*100</f>
        <v>582.97136465203062</v>
      </c>
      <c r="F91" s="19" cm="1">
        <f t="array" ref="F91">+SUMPRODUCT($E$4:$P$4/100,NEA!$C64:$N64)/D$4*100</f>
        <v>579.4633067887853</v>
      </c>
      <c r="G91" s="19" cm="1">
        <f t="array" ref="G91">+SUMPRODUCT($E$5:$P$5/100,NEA!$C64:$N64)/D$5*100</f>
        <v>584.32544160679106</v>
      </c>
      <c r="H91" s="19" cm="1">
        <f t="array" ref="H91">+SUMPRODUCT($E$6:$P$6/100,NEA!$C64:$N64)/D$6*100</f>
        <v>579.06002162386983</v>
      </c>
      <c r="I91" s="19" cm="1">
        <f t="array" ref="I91">+SUMPRODUCT($E$7:$P$7/100,NEA!$C64:$N64)/D$7*100</f>
        <v>583.06597868329084</v>
      </c>
      <c r="J91" s="19" cm="1">
        <f t="array" ref="J91">+SUMPRODUCT($E$8:$P$8/100,NEA!$C64:$N64)/D$8*100</f>
        <v>578.67975519694733</v>
      </c>
      <c r="K91" s="19" cm="1">
        <f t="array" ref="K91">+SUMPRODUCT($E$9:$P$9/100,NEA!$C64:$N64)/D$9*100</f>
        <v>583.23383171649914</v>
      </c>
      <c r="L91" s="19" cm="1">
        <f t="array" ref="L91">+SUMPRODUCT($E$10:$P$10/100,NEA!$C64:$N64)/D$10*100</f>
        <v>576.1200024731346</v>
      </c>
      <c r="M91" s="19" cm="1">
        <f t="array" ref="M91">+SUMPRODUCT($E$11:$P$11/100,NEA!$C64:$N64)/D$11*100</f>
        <v>573.1337497330079</v>
      </c>
      <c r="N91" s="19" cm="1">
        <f t="array" ref="N91">+SUMPRODUCT($E$12:$P$12/100,NEA!$C64:$N64)/D$12*100</f>
        <v>578.93252842740264</v>
      </c>
      <c r="O91" s="19" cm="1">
        <f t="array" ref="O91">+SUMPRODUCT(_xlfn.ANCHORARRAY($E$30)/100,$E91:$N91)/$D$14*100</f>
        <v>580.58842419999996</v>
      </c>
      <c r="Q91" s="24">
        <f t="shared" si="25"/>
        <v>2.9142602566309295E-2</v>
      </c>
      <c r="R91" s="24">
        <f t="shared" si="25"/>
        <v>2.9082055010918095E-2</v>
      </c>
      <c r="S91" s="24">
        <f t="shared" si="25"/>
        <v>2.9960577144206635E-2</v>
      </c>
      <c r="T91" s="24">
        <f t="shared" si="25"/>
        <v>2.9635824076632566E-2</v>
      </c>
      <c r="U91" s="24">
        <f t="shared" si="25"/>
        <v>2.989708111894207E-2</v>
      </c>
      <c r="V91" s="24">
        <f t="shared" si="23"/>
        <v>2.9815595744462353E-2</v>
      </c>
      <c r="W91" s="24">
        <f t="shared" si="23"/>
        <v>3.0027661123818605E-2</v>
      </c>
      <c r="X91" s="24">
        <f t="shared" si="23"/>
        <v>2.9905878625809734E-2</v>
      </c>
      <c r="Y91" s="24">
        <f t="shared" si="23"/>
        <v>2.9938139488928206E-2</v>
      </c>
      <c r="Z91" s="24">
        <f t="shared" si="23"/>
        <v>3.1913931013274111E-2</v>
      </c>
      <c r="AA91" s="24">
        <f t="shared" si="18"/>
        <v>2.971260724819702E-2</v>
      </c>
      <c r="AB91" s="24">
        <f>+NEA!Y64</f>
        <v>2.9715411682912585E-2</v>
      </c>
      <c r="AD91" s="24">
        <f t="shared" si="21"/>
        <v>0.51397014247261885</v>
      </c>
      <c r="AE91" s="24">
        <f t="shared" si="21"/>
        <v>0.51217360542082413</v>
      </c>
      <c r="AF91" s="24">
        <f t="shared" si="21"/>
        <v>0.51473022282028125</v>
      </c>
      <c r="AG91" s="24">
        <f t="shared" si="21"/>
        <v>0.51098060157848346</v>
      </c>
      <c r="AH91" s="24">
        <f t="shared" si="21"/>
        <v>0.51124152009650503</v>
      </c>
      <c r="AI91" s="24">
        <f t="shared" si="21"/>
        <v>0.51704751437372054</v>
      </c>
      <c r="AJ91" s="24">
        <f t="shared" si="21"/>
        <v>0.51094398481048886</v>
      </c>
      <c r="AK91" s="24">
        <f t="shared" si="21"/>
        <v>0.5117518081572312</v>
      </c>
      <c r="AL91" s="24">
        <f t="shared" si="21"/>
        <v>0.50481186896412389</v>
      </c>
      <c r="AM91" s="24">
        <f t="shared" si="21"/>
        <v>0.52177578603121089</v>
      </c>
      <c r="AN91" s="24">
        <f t="shared" si="21"/>
        <v>0.51286184779916</v>
      </c>
      <c r="AO91" s="24">
        <f>+NEA!AV64</f>
        <v>0.51286275936323844</v>
      </c>
      <c r="AQ91" s="24">
        <f t="shared" si="13"/>
        <v>-2.7713284469648158E-3</v>
      </c>
      <c r="AR91" s="24">
        <f t="shared" si="17"/>
        <v>-7.8056435585920347E-3</v>
      </c>
      <c r="AS91" s="35">
        <f t="shared" si="22"/>
        <v>44501</v>
      </c>
      <c r="AT91" s="19">
        <f t="shared" si="10"/>
        <v>582.97136465203062</v>
      </c>
      <c r="AU91" s="19">
        <f t="shared" si="11"/>
        <v>578.93252842740264</v>
      </c>
      <c r="AV91" s="53">
        <f t="shared" si="14"/>
        <v>4.0388362246280174E-2</v>
      </c>
      <c r="AW91" s="53">
        <f t="shared" si="24"/>
        <v>-2.3256177477956053E-2</v>
      </c>
    </row>
    <row r="92" spans="4:49" x14ac:dyDescent="0.25">
      <c r="D92" s="38">
        <f>+NEA!A65</f>
        <v>44531</v>
      </c>
      <c r="E92" s="19" cm="1">
        <f t="array" ref="E92">+SUMPRODUCT($E$3:$P$3/100,NEA!$C65:$N65)/D$3*100</f>
        <v>609.9853007383191</v>
      </c>
      <c r="F92" s="19" cm="1">
        <f t="array" ref="F92">+SUMPRODUCT($E$4:$P$4/100,NEA!$C65:$N65)/D$4*100</f>
        <v>605.83945036104512</v>
      </c>
      <c r="G92" s="19" cm="1">
        <f t="array" ref="G92">+SUMPRODUCT($E$5:$P$5/100,NEA!$C65:$N65)/D$5*100</f>
        <v>610.17330611674743</v>
      </c>
      <c r="H92" s="19" cm="1">
        <f t="array" ref="H92">+SUMPRODUCT($E$6:$P$6/100,NEA!$C65:$N65)/D$6*100</f>
        <v>604.60011665890113</v>
      </c>
      <c r="I92" s="19" cm="1">
        <f t="array" ref="I92">+SUMPRODUCT($E$7:$P$7/100,NEA!$C65:$N65)/D$7*100</f>
        <v>608.21019954605367</v>
      </c>
      <c r="J92" s="19" cm="1">
        <f t="array" ref="J92">+SUMPRODUCT($E$8:$P$8/100,NEA!$C65:$N65)/D$8*100</f>
        <v>604.48937088729883</v>
      </c>
      <c r="K92" s="19" cm="1">
        <f t="array" ref="K92">+SUMPRODUCT($E$9:$P$9/100,NEA!$C65:$N65)/D$9*100</f>
        <v>607.44689692587383</v>
      </c>
      <c r="L92" s="19" cm="1">
        <f t="array" ref="L92">+SUMPRODUCT($E$10:$P$10/100,NEA!$C65:$N65)/D$10*100</f>
        <v>600.36905519364927</v>
      </c>
      <c r="M92" s="19" cm="1">
        <f t="array" ref="M92">+SUMPRODUCT($E$11:$P$11/100,NEA!$C65:$N65)/D$11*100</f>
        <v>596.95110264490847</v>
      </c>
      <c r="N92" s="19" cm="1">
        <f t="array" ref="N92">+SUMPRODUCT($E$12:$P$12/100,NEA!$C65:$N65)/D$12*100</f>
        <v>603.88188313247213</v>
      </c>
      <c r="O92" s="19" cm="1">
        <f t="array" ref="O92">+SUMPRODUCT(_xlfn.ANCHORARRAY($E$30)/100,$E92:$N92)/$D$14*100</f>
        <v>606.20948789999989</v>
      </c>
      <c r="Q92" s="24">
        <f t="shared" si="25"/>
        <v>4.6338358492810094E-2</v>
      </c>
      <c r="R92" s="24">
        <f t="shared" si="25"/>
        <v>4.5518229132451182E-2</v>
      </c>
      <c r="S92" s="24">
        <f t="shared" si="25"/>
        <v>4.4235391221164821E-2</v>
      </c>
      <c r="T92" s="24">
        <f t="shared" si="25"/>
        <v>4.4106127311998922E-2</v>
      </c>
      <c r="U92" s="24">
        <f t="shared" si="25"/>
        <v>4.3124143376612079E-2</v>
      </c>
      <c r="V92" s="24">
        <f t="shared" si="23"/>
        <v>4.4600861631261868E-2</v>
      </c>
      <c r="W92" s="24">
        <f t="shared" si="23"/>
        <v>4.1515193208380818E-2</v>
      </c>
      <c r="X92" s="24">
        <f t="shared" si="23"/>
        <v>4.2090280872769004E-2</v>
      </c>
      <c r="Y92" s="24">
        <f t="shared" si="23"/>
        <v>4.1556360837231798E-2</v>
      </c>
      <c r="Z92" s="24">
        <f t="shared" si="23"/>
        <v>4.3095444598425514E-2</v>
      </c>
      <c r="AA92" s="24">
        <f t="shared" si="18"/>
        <v>4.4129477323464616E-2</v>
      </c>
      <c r="AB92" s="24">
        <f>+NEA!Y65</f>
        <v>4.4130030581145174E-2</v>
      </c>
      <c r="AD92" s="24">
        <f t="shared" si="21"/>
        <v>0.4930267027155999</v>
      </c>
      <c r="AE92" s="24">
        <f t="shared" si="21"/>
        <v>0.49329865722428345</v>
      </c>
      <c r="AF92" s="24">
        <f t="shared" si="21"/>
        <v>0.49806517855364296</v>
      </c>
      <c r="AG92" s="24">
        <f t="shared" si="21"/>
        <v>0.49466031023117485</v>
      </c>
      <c r="AH92" s="24">
        <f t="shared" si="21"/>
        <v>0.49645715322989359</v>
      </c>
      <c r="AI92" s="24">
        <f t="shared" si="21"/>
        <v>0.50060700647012979</v>
      </c>
      <c r="AJ92" s="24">
        <f t="shared" si="21"/>
        <v>0.49680030837153932</v>
      </c>
      <c r="AK92" s="24">
        <f t="shared" si="21"/>
        <v>0.49929024011136569</v>
      </c>
      <c r="AL92" s="24">
        <f t="shared" si="21"/>
        <v>0.49466404961275745</v>
      </c>
      <c r="AM92" s="24">
        <f t="shared" si="21"/>
        <v>0.51345881653338354</v>
      </c>
      <c r="AN92" s="24">
        <f t="shared" si="21"/>
        <v>0.49657447064020555</v>
      </c>
      <c r="AO92" s="24">
        <f>+NEA!AV65</f>
        <v>0.49658064606915642</v>
      </c>
      <c r="AQ92" s="24">
        <f t="shared" si="13"/>
        <v>3.2429138943845803E-3</v>
      </c>
      <c r="AR92" s="24">
        <f t="shared" si="17"/>
        <v>-2.0432113817783648E-2</v>
      </c>
      <c r="AS92" s="35">
        <f t="shared" si="22"/>
        <v>44531</v>
      </c>
      <c r="AT92" s="19">
        <f t="shared" si="10"/>
        <v>609.9853007383191</v>
      </c>
      <c r="AU92" s="19">
        <f t="shared" si="11"/>
        <v>603.88188313247213</v>
      </c>
      <c r="AV92" s="53">
        <f t="shared" si="14"/>
        <v>6.103417605847028E-2</v>
      </c>
      <c r="AW92" s="53">
        <f t="shared" si="24"/>
        <v>-1.9985192504024862E-2</v>
      </c>
    </row>
    <row r="93" spans="4:49" x14ac:dyDescent="0.25">
      <c r="D93" s="38">
        <f>+NEA!A66</f>
        <v>44562</v>
      </c>
      <c r="E93" s="19" cm="1">
        <f t="array" ref="E93">+SUMPRODUCT($E$3:$P$3/100,NEA!$C66:$N66)/D$3*100</f>
        <v>631.10110402939745</v>
      </c>
      <c r="F93" s="19" cm="1">
        <f t="array" ref="F93">+SUMPRODUCT($E$4:$P$4/100,NEA!$C66:$N66)/D$4*100</f>
        <v>626.63449082083866</v>
      </c>
      <c r="G93" s="19" cm="1">
        <f t="array" ref="G93">+SUMPRODUCT($E$5:$P$5/100,NEA!$C66:$N66)/D$5*100</f>
        <v>631.23830845184955</v>
      </c>
      <c r="H93" s="19" cm="1">
        <f t="array" ref="H93">+SUMPRODUCT($E$6:$P$6/100,NEA!$C66:$N66)/D$6*100</f>
        <v>625.23646751089223</v>
      </c>
      <c r="I93" s="19" cm="1">
        <f t="array" ref="I93">+SUMPRODUCT($E$7:$P$7/100,NEA!$C66:$N66)/D$7*100</f>
        <v>629.09224604916312</v>
      </c>
      <c r="J93" s="19" cm="1">
        <f t="array" ref="J93">+SUMPRODUCT($E$8:$P$8/100,NEA!$C66:$N66)/D$8*100</f>
        <v>625.15982433002239</v>
      </c>
      <c r="K93" s="19" cm="1">
        <f t="array" ref="K93">+SUMPRODUCT($E$9:$P$9/100,NEA!$C66:$N66)/D$9*100</f>
        <v>628.23937239491283</v>
      </c>
      <c r="L93" s="19" cm="1">
        <f t="array" ref="L93">+SUMPRODUCT($E$10:$P$10/100,NEA!$C66:$N66)/D$10*100</f>
        <v>620.50559545798865</v>
      </c>
      <c r="M93" s="19" cm="1">
        <f t="array" ref="M93">+SUMPRODUCT($E$11:$P$11/100,NEA!$C66:$N66)/D$11*100</f>
        <v>617.01246288402842</v>
      </c>
      <c r="N93" s="19" cm="1">
        <f t="array" ref="N93">+SUMPRODUCT($E$12:$P$12/100,NEA!$C66:$N66)/D$12*100</f>
        <v>624.27854953363226</v>
      </c>
      <c r="O93" s="19" cm="1">
        <f t="array" ref="O93">+SUMPRODUCT(_xlfn.ANCHORARRAY($E$30)/100,$E93:$N93)/$D$14*100</f>
        <v>626.96469289999993</v>
      </c>
      <c r="Q93" s="24">
        <f t="shared" si="25"/>
        <v>3.4616905137746734E-2</v>
      </c>
      <c r="R93" s="24">
        <f t="shared" si="25"/>
        <v>3.4324341948020809E-2</v>
      </c>
      <c r="S93" s="24">
        <f t="shared" si="25"/>
        <v>3.4522982444387118E-2</v>
      </c>
      <c r="T93" s="24">
        <f t="shared" si="25"/>
        <v>3.4132231012508285E-2</v>
      </c>
      <c r="U93" s="24">
        <f t="shared" si="25"/>
        <v>3.4333601308716988E-2</v>
      </c>
      <c r="V93" s="24">
        <f t="shared" si="23"/>
        <v>3.4194899758754227E-2</v>
      </c>
      <c r="W93" s="24">
        <f t="shared" si="23"/>
        <v>3.4229289135007779E-2</v>
      </c>
      <c r="X93" s="24">
        <f t="shared" si="23"/>
        <v>3.354027008911098E-2</v>
      </c>
      <c r="Y93" s="24">
        <f t="shared" si="23"/>
        <v>3.3606371024752502E-2</v>
      </c>
      <c r="Z93" s="24">
        <f t="shared" si="23"/>
        <v>3.3775920375948454E-2</v>
      </c>
      <c r="AA93" s="24">
        <f t="shared" si="18"/>
        <v>3.4237677592112936E-2</v>
      </c>
      <c r="AB93" s="24">
        <f>+NEA!Y66</f>
        <v>3.4239414273455449E-2</v>
      </c>
      <c r="AD93" s="24">
        <f t="shared" ref="AD93:AN108" si="26">+E93/E81-1</f>
        <v>0.47971771253082895</v>
      </c>
      <c r="AE93" s="24">
        <f t="shared" si="26"/>
        <v>0.48068989094986359</v>
      </c>
      <c r="AF93" s="24">
        <f t="shared" si="26"/>
        <v>0.48392018875876297</v>
      </c>
      <c r="AG93" s="24">
        <f t="shared" si="26"/>
        <v>0.48310417078838608</v>
      </c>
      <c r="AH93" s="24">
        <f t="shared" si="26"/>
        <v>0.4820980640563608</v>
      </c>
      <c r="AI93" s="24">
        <f t="shared" si="26"/>
        <v>0.48820301212933948</v>
      </c>
      <c r="AJ93" s="24">
        <f t="shared" si="26"/>
        <v>0.48318787350197634</v>
      </c>
      <c r="AK93" s="24">
        <f t="shared" si="26"/>
        <v>0.48760534822573032</v>
      </c>
      <c r="AL93" s="24">
        <f t="shared" si="26"/>
        <v>0.48309456412907603</v>
      </c>
      <c r="AM93" s="24">
        <f t="shared" si="26"/>
        <v>0.5034379981335031</v>
      </c>
      <c r="AN93" s="24">
        <f t="shared" si="26"/>
        <v>0.48378408225679714</v>
      </c>
      <c r="AO93" s="24">
        <f>+NEA!AV66</f>
        <v>0.48379798362285231</v>
      </c>
      <c r="AQ93" s="24">
        <f t="shared" si="13"/>
        <v>8.4098476179828019E-4</v>
      </c>
      <c r="AR93" s="24">
        <f t="shared" si="17"/>
        <v>-2.372028560267414E-2</v>
      </c>
      <c r="AS93" s="35">
        <f t="shared" si="22"/>
        <v>44562</v>
      </c>
      <c r="AT93" s="19">
        <f t="shared" si="10"/>
        <v>631.10110402939745</v>
      </c>
      <c r="AU93" s="19">
        <f t="shared" si="11"/>
        <v>624.27854953363226</v>
      </c>
      <c r="AV93" s="53">
        <f t="shared" si="14"/>
        <v>6.8225544957651429E-2</v>
      </c>
      <c r="AW93" s="53">
        <f t="shared" si="24"/>
        <v>-1.9500685720641675E-2</v>
      </c>
    </row>
    <row r="94" spans="4:49" x14ac:dyDescent="0.25">
      <c r="D94" s="38">
        <f>+NEA!A67</f>
        <v>44593</v>
      </c>
      <c r="E94" s="19" cm="1">
        <f t="array" ref="E94">+SUMPRODUCT($E$3:$P$3/100,NEA!$C67:$N67)/D$3*100</f>
        <v>663.21902451252356</v>
      </c>
      <c r="F94" s="19" cm="1">
        <f t="array" ref="F94">+SUMPRODUCT($E$4:$P$4/100,NEA!$C67:$N67)/D$4*100</f>
        <v>658.09692740526509</v>
      </c>
      <c r="G94" s="19" cm="1">
        <f t="array" ref="G94">+SUMPRODUCT($E$5:$P$5/100,NEA!$C67:$N67)/D$5*100</f>
        <v>663.06063974643814</v>
      </c>
      <c r="H94" s="19" cm="1">
        <f t="array" ref="H94">+SUMPRODUCT($E$6:$P$6/100,NEA!$C67:$N67)/D$6*100</f>
        <v>656.13763977758003</v>
      </c>
      <c r="I94" s="19" cm="1">
        <f t="array" ref="I94">+SUMPRODUCT($E$7:$P$7/100,NEA!$C67:$N67)/D$7*100</f>
        <v>660.72171482479553</v>
      </c>
      <c r="J94" s="19" cm="1">
        <f t="array" ref="J94">+SUMPRODUCT($E$8:$P$8/100,NEA!$C67:$N67)/D$8*100</f>
        <v>655.59063892865436</v>
      </c>
      <c r="K94" s="19" cm="1">
        <f t="array" ref="K94">+SUMPRODUCT($E$9:$P$9/100,NEA!$C67:$N67)/D$9*100</f>
        <v>659.15899143310344</v>
      </c>
      <c r="L94" s="19" cm="1">
        <f t="array" ref="L94">+SUMPRODUCT($E$10:$P$10/100,NEA!$C67:$N67)/D$10*100</f>
        <v>650.28455453661934</v>
      </c>
      <c r="M94" s="19" cm="1">
        <f t="array" ref="M94">+SUMPRODUCT($E$11:$P$11/100,NEA!$C67:$N67)/D$11*100</f>
        <v>646.61139151952693</v>
      </c>
      <c r="N94" s="19" cm="1">
        <f t="array" ref="N94">+SUMPRODUCT($E$12:$P$12/100,NEA!$C67:$N67)/D$12*100</f>
        <v>653.66135408400021</v>
      </c>
      <c r="O94" s="19" cm="1">
        <f t="array" ref="O94">+SUMPRODUCT(_xlfn.ANCHORARRAY($E$30)/100,$E94:$N94)/$D$14*100</f>
        <v>658.0853102399999</v>
      </c>
      <c r="Q94" s="24">
        <f t="shared" si="25"/>
        <v>5.0891878144504021E-2</v>
      </c>
      <c r="R94" s="24">
        <f t="shared" si="25"/>
        <v>5.0208593758082509E-2</v>
      </c>
      <c r="S94" s="24">
        <f t="shared" si="25"/>
        <v>5.0412547636145222E-2</v>
      </c>
      <c r="T94" s="24">
        <f t="shared" si="25"/>
        <v>4.9423176465869689E-2</v>
      </c>
      <c r="U94" s="24">
        <f t="shared" si="25"/>
        <v>5.0277950450466236E-2</v>
      </c>
      <c r="V94" s="24">
        <f t="shared" si="23"/>
        <v>4.8676855764434812E-2</v>
      </c>
      <c r="W94" s="24">
        <f t="shared" si="23"/>
        <v>4.9216302570024961E-2</v>
      </c>
      <c r="X94" s="24">
        <f t="shared" si="23"/>
        <v>4.7991443262733524E-2</v>
      </c>
      <c r="Y94" s="24">
        <f t="shared" si="23"/>
        <v>4.7971362680662377E-2</v>
      </c>
      <c r="Z94" s="24">
        <f t="shared" si="23"/>
        <v>4.7066817484468171E-2</v>
      </c>
      <c r="AA94" s="24">
        <f t="shared" si="18"/>
        <v>4.963695355164699E-2</v>
      </c>
      <c r="AB94" s="24">
        <f>+NEA!Y67</f>
        <v>4.9633790775865716E-2</v>
      </c>
      <c r="AD94" s="24">
        <f t="shared" si="26"/>
        <v>0.49909658963384285</v>
      </c>
      <c r="AE94" s="24">
        <f t="shared" si="26"/>
        <v>0.49925047165853997</v>
      </c>
      <c r="AF94" s="24">
        <f t="shared" si="26"/>
        <v>0.50119201948505565</v>
      </c>
      <c r="AG94" s="24">
        <f t="shared" si="26"/>
        <v>0.4993873479053379</v>
      </c>
      <c r="AH94" s="24">
        <f t="shared" si="26"/>
        <v>0.49909713719788695</v>
      </c>
      <c r="AI94" s="24">
        <f t="shared" si="26"/>
        <v>0.50373729990847416</v>
      </c>
      <c r="AJ94" s="24">
        <f t="shared" si="26"/>
        <v>0.4980264812381352</v>
      </c>
      <c r="AK94" s="24">
        <f t="shared" si="26"/>
        <v>0.50170320930766055</v>
      </c>
      <c r="AL94" s="24">
        <f t="shared" si="26"/>
        <v>0.49765460108888004</v>
      </c>
      <c r="AM94" s="24">
        <f t="shared" si="26"/>
        <v>0.51405866399378208</v>
      </c>
      <c r="AN94" s="24">
        <f t="shared" si="26"/>
        <v>0.50047059168911012</v>
      </c>
      <c r="AO94" s="24">
        <f>+NEA!AV67</f>
        <v>0.5004761931905628</v>
      </c>
      <c r="AQ94" s="24">
        <f t="shared" si="13"/>
        <v>3.8250606600358505E-3</v>
      </c>
      <c r="AR94" s="24">
        <f t="shared" si="17"/>
        <v>-1.4962074359939237E-2</v>
      </c>
      <c r="AS94" s="35">
        <f t="shared" si="22"/>
        <v>44593</v>
      </c>
      <c r="AT94" s="19">
        <f t="shared" si="10"/>
        <v>663.21902451252356</v>
      </c>
      <c r="AU94" s="19">
        <f t="shared" si="11"/>
        <v>653.66135408400021</v>
      </c>
      <c r="AV94" s="53">
        <f t="shared" si="14"/>
        <v>9.5576704285233127E-2</v>
      </c>
      <c r="AW94" s="53">
        <f t="shared" si="24"/>
        <v>-1.4962074359939237E-2</v>
      </c>
    </row>
    <row r="95" spans="4:49" x14ac:dyDescent="0.25">
      <c r="D95" s="38">
        <f>+NEA!A68</f>
        <v>44621</v>
      </c>
      <c r="E95" s="19" cm="1">
        <f t="array" ref="E95">+SUMPRODUCT($E$3:$P$3/100,NEA!$C68:$N68)/D$3*100</f>
        <v>711.63087092117053</v>
      </c>
      <c r="F95" s="19" cm="1">
        <f t="array" ref="F95">+SUMPRODUCT($E$4:$P$4/100,NEA!$C68:$N68)/D$4*100</f>
        <v>706.29212689600513</v>
      </c>
      <c r="G95" s="19" cm="1">
        <f t="array" ref="G95">+SUMPRODUCT($E$5:$P$5/100,NEA!$C68:$N68)/D$5*100</f>
        <v>711.66027798556661</v>
      </c>
      <c r="H95" s="19" cm="1">
        <f t="array" ref="H95">+SUMPRODUCT($E$6:$P$6/100,NEA!$C68:$N68)/D$6*100</f>
        <v>703.22992215710019</v>
      </c>
      <c r="I95" s="19" cm="1">
        <f t="array" ref="I95">+SUMPRODUCT($E$7:$P$7/100,NEA!$C68:$N68)/D$7*100</f>
        <v>708.81026087678174</v>
      </c>
      <c r="J95" s="19" cm="1">
        <f t="array" ref="J95">+SUMPRODUCT($E$8:$P$8/100,NEA!$C68:$N68)/D$8*100</f>
        <v>702.64243442967688</v>
      </c>
      <c r="K95" s="19" cm="1">
        <f t="array" ref="K95">+SUMPRODUCT($E$9:$P$9/100,NEA!$C68:$N68)/D$9*100</f>
        <v>706.21141494420112</v>
      </c>
      <c r="L95" s="19" cm="1">
        <f t="array" ref="L95">+SUMPRODUCT($E$10:$P$10/100,NEA!$C68:$N68)/D$10*100</f>
        <v>697.20107272106975</v>
      </c>
      <c r="M95" s="19" cm="1">
        <f t="array" ref="M95">+SUMPRODUCT($E$11:$P$11/100,NEA!$C68:$N68)/D$11*100</f>
        <v>694.52966170168656</v>
      </c>
      <c r="N95" s="19" cm="1">
        <f t="array" ref="N95">+SUMPRODUCT($E$12:$P$12/100,NEA!$C68:$N68)/D$12*100</f>
        <v>698.68739570167656</v>
      </c>
      <c r="O95" s="19" cm="1">
        <f t="array" ref="O95">+SUMPRODUCT(_xlfn.ANCHORARRAY($E$30)/100,$E95:$N95)/$D$14*100</f>
        <v>705.79103087999999</v>
      </c>
      <c r="Q95" s="24">
        <f t="shared" si="25"/>
        <v>7.2995261926074084E-2</v>
      </c>
      <c r="R95" s="24">
        <f t="shared" si="25"/>
        <v>7.3234196185603562E-2</v>
      </c>
      <c r="S95" s="24">
        <f t="shared" si="25"/>
        <v>7.3295917938536626E-2</v>
      </c>
      <c r="T95" s="24">
        <f t="shared" si="25"/>
        <v>7.1771956864848718E-2</v>
      </c>
      <c r="U95" s="24">
        <f t="shared" si="25"/>
        <v>7.2781845931517264E-2</v>
      </c>
      <c r="V95" s="24">
        <f t="shared" si="23"/>
        <v>7.1770084420230695E-2</v>
      </c>
      <c r="W95" s="24">
        <f t="shared" si="23"/>
        <v>7.1382510323949599E-2</v>
      </c>
      <c r="X95" s="24">
        <f t="shared" si="23"/>
        <v>7.2147674209919188E-2</v>
      </c>
      <c r="Y95" s="24">
        <f t="shared" si="23"/>
        <v>7.4106752232670159E-2</v>
      </c>
      <c r="Z95" s="24">
        <f t="shared" si="23"/>
        <v>6.8882826461070135E-2</v>
      </c>
      <c r="AA95" s="24">
        <f t="shared" si="18"/>
        <v>7.2491696589614074E-2</v>
      </c>
      <c r="AB95" s="24">
        <f>+NEA!Y68</f>
        <v>7.2485125727378419E-2</v>
      </c>
      <c r="AD95" s="24">
        <f t="shared" si="26"/>
        <v>0.55873506429798869</v>
      </c>
      <c r="AE95" s="24">
        <f t="shared" si="26"/>
        <v>0.55728764950190035</v>
      </c>
      <c r="AF95" s="24">
        <f t="shared" si="26"/>
        <v>0.55931088362778847</v>
      </c>
      <c r="AG95" s="24">
        <f t="shared" si="26"/>
        <v>0.55497163058643562</v>
      </c>
      <c r="AH95" s="24">
        <f t="shared" si="26"/>
        <v>0.5551909161892461</v>
      </c>
      <c r="AI95" s="24">
        <f t="shared" si="26"/>
        <v>0.56083473720417909</v>
      </c>
      <c r="AJ95" s="24">
        <f t="shared" si="26"/>
        <v>0.55337384020813829</v>
      </c>
      <c r="AK95" s="24">
        <f t="shared" si="26"/>
        <v>0.55625709532246637</v>
      </c>
      <c r="AL95" s="24">
        <f t="shared" si="26"/>
        <v>0.55296564949473437</v>
      </c>
      <c r="AM95" s="24">
        <f t="shared" si="26"/>
        <v>0.56711581325632121</v>
      </c>
      <c r="AN95" s="24">
        <f t="shared" si="26"/>
        <v>0.55741166496554984</v>
      </c>
      <c r="AO95" s="24">
        <f>+NEA!AV68</f>
        <v>0.55741482623216365</v>
      </c>
      <c r="AQ95" s="24">
        <f t="shared" si="13"/>
        <v>4.1124354650039496E-3</v>
      </c>
      <c r="AR95" s="24">
        <f t="shared" si="17"/>
        <v>-8.3807489583325179E-3</v>
      </c>
      <c r="AS95" s="35">
        <f t="shared" si="22"/>
        <v>44621</v>
      </c>
      <c r="AT95" s="19">
        <f t="shared" si="10"/>
        <v>711.63087092117053</v>
      </c>
      <c r="AU95" s="19">
        <f t="shared" si="11"/>
        <v>698.68739570167656</v>
      </c>
      <c r="AV95" s="53">
        <f t="shared" si="14"/>
        <v>0.12943475219493994</v>
      </c>
      <c r="AW95" s="53">
        <f t="shared" si="24"/>
        <v>-9.8277663508963276E-3</v>
      </c>
    </row>
    <row r="96" spans="4:49" x14ac:dyDescent="0.25">
      <c r="D96" s="38">
        <f>+NEA!A69</f>
        <v>44652</v>
      </c>
      <c r="E96" s="19" cm="1">
        <f t="array" ref="E96">+SUMPRODUCT($E$3:$P$3/100,NEA!$C69:$N69)/D$3*100</f>
        <v>755.54294574593894</v>
      </c>
      <c r="F96" s="19" cm="1">
        <f t="array" ref="F96">+SUMPRODUCT($E$4:$P$4/100,NEA!$C69:$N69)/D$4*100</f>
        <v>749.46979379597724</v>
      </c>
      <c r="G96" s="19" cm="1">
        <f t="array" ref="G96">+SUMPRODUCT($E$5:$P$5/100,NEA!$C69:$N69)/D$5*100</f>
        <v>754.28809302611194</v>
      </c>
      <c r="H96" s="19" cm="1">
        <f t="array" ref="H96">+SUMPRODUCT($E$6:$P$6/100,NEA!$C69:$N69)/D$6*100</f>
        <v>745.81581439106958</v>
      </c>
      <c r="I96" s="19" cm="1">
        <f t="array" ref="I96">+SUMPRODUCT($E$7:$P$7/100,NEA!$C69:$N69)/D$7*100</f>
        <v>750.38127263808792</v>
      </c>
      <c r="J96" s="19" cm="1">
        <f t="array" ref="J96">+SUMPRODUCT($E$8:$P$8/100,NEA!$C69:$N69)/D$8*100</f>
        <v>745.51894157547963</v>
      </c>
      <c r="K96" s="19" cm="1">
        <f t="array" ref="K96">+SUMPRODUCT($E$9:$P$9/100,NEA!$C69:$N69)/D$9*100</f>
        <v>747.62562923967369</v>
      </c>
      <c r="L96" s="19" cm="1">
        <f t="array" ref="L96">+SUMPRODUCT($E$10:$P$10/100,NEA!$C69:$N69)/D$10*100</f>
        <v>738.53247380108087</v>
      </c>
      <c r="M96" s="19" cm="1">
        <f t="array" ref="M96">+SUMPRODUCT($E$11:$P$11/100,NEA!$C69:$N69)/D$11*100</f>
        <v>734.87948489907353</v>
      </c>
      <c r="N96" s="19" cm="1">
        <f t="array" ref="N96">+SUMPRODUCT($E$12:$P$12/100,NEA!$C69:$N69)/D$12*100</f>
        <v>741.0120639493914</v>
      </c>
      <c r="O96" s="19" cm="1">
        <f t="array" ref="O96">+SUMPRODUCT(_xlfn.ANCHORARRAY($E$30)/100,$E96:$N96)/$D$14*100</f>
        <v>748.31061438999996</v>
      </c>
      <c r="Q96" s="24">
        <f t="shared" si="25"/>
        <v>6.1706253366898611E-2</v>
      </c>
      <c r="R96" s="24">
        <f t="shared" si="25"/>
        <v>6.1132873007841981E-2</v>
      </c>
      <c r="S96" s="24">
        <f t="shared" si="25"/>
        <v>5.9899106862066454E-2</v>
      </c>
      <c r="T96" s="24">
        <f t="shared" si="25"/>
        <v>6.055756572948523E-2</v>
      </c>
      <c r="U96" s="24">
        <f t="shared" si="25"/>
        <v>5.8648998266311425E-2</v>
      </c>
      <c r="V96" s="24">
        <f t="shared" si="23"/>
        <v>6.1021801480869664E-2</v>
      </c>
      <c r="W96" s="24">
        <f t="shared" si="23"/>
        <v>5.8642799336151796E-2</v>
      </c>
      <c r="X96" s="24">
        <f t="shared" si="23"/>
        <v>5.9281895420356889E-2</v>
      </c>
      <c r="Y96" s="24">
        <f t="shared" si="23"/>
        <v>5.8096616202862661E-2</v>
      </c>
      <c r="Z96" s="24">
        <f t="shared" si="23"/>
        <v>6.0577403439787458E-2</v>
      </c>
      <c r="AA96" s="24">
        <f t="shared" si="18"/>
        <v>6.0243870564613555E-2</v>
      </c>
      <c r="AB96" s="24">
        <f>+NEA!Y69</f>
        <v>6.0247628239695983E-2</v>
      </c>
      <c r="AD96" s="24">
        <f t="shared" si="26"/>
        <v>0.59077742515378917</v>
      </c>
      <c r="AE96" s="24">
        <f t="shared" si="26"/>
        <v>0.58814442672368816</v>
      </c>
      <c r="AF96" s="24">
        <f t="shared" si="26"/>
        <v>0.58648847733465859</v>
      </c>
      <c r="AG96" s="24">
        <f t="shared" si="26"/>
        <v>0.58436660814144137</v>
      </c>
      <c r="AH96" s="24">
        <f t="shared" si="26"/>
        <v>0.58047587284740998</v>
      </c>
      <c r="AI96" s="24">
        <f t="shared" si="26"/>
        <v>0.59033457382629795</v>
      </c>
      <c r="AJ96" s="24">
        <f t="shared" si="26"/>
        <v>0.57862624446811384</v>
      </c>
      <c r="AK96" s="24">
        <f t="shared" si="26"/>
        <v>0.58163497226004091</v>
      </c>
      <c r="AL96" s="24">
        <f t="shared" si="26"/>
        <v>0.57632310607529336</v>
      </c>
      <c r="AM96" s="24">
        <f t="shared" si="26"/>
        <v>0.59208934401298952</v>
      </c>
      <c r="AN96" s="24">
        <f t="shared" si="26"/>
        <v>0.58568491916228371</v>
      </c>
      <c r="AO96" s="24">
        <f>+NEA!AV69</f>
        <v>0.58569490551380343</v>
      </c>
      <c r="AQ96" s="24">
        <f t="shared" si="13"/>
        <v>1.128849927111153E-3</v>
      </c>
      <c r="AR96" s="24">
        <f t="shared" si="17"/>
        <v>-1.311918859200345E-3</v>
      </c>
      <c r="AS96" s="35">
        <f t="shared" si="22"/>
        <v>44652</v>
      </c>
      <c r="AT96" s="19">
        <f t="shared" si="10"/>
        <v>755.54294574593894</v>
      </c>
      <c r="AU96" s="19">
        <f t="shared" si="11"/>
        <v>741.0120639493914</v>
      </c>
      <c r="AV96" s="53">
        <f t="shared" si="14"/>
        <v>0.14530881796547579</v>
      </c>
      <c r="AW96" s="53">
        <f t="shared" si="24"/>
        <v>-8.6073252395917343E-3</v>
      </c>
    </row>
    <row r="97" spans="4:49" x14ac:dyDescent="0.25">
      <c r="D97" s="38">
        <f>+NEA!A70</f>
        <v>44682</v>
      </c>
      <c r="E97" s="19" cm="1">
        <f t="array" ref="E97">+SUMPRODUCT($E$3:$P$3/100,NEA!$C70:$N70)/D$3*100</f>
        <v>794.91356688506426</v>
      </c>
      <c r="F97" s="19" cm="1">
        <f t="array" ref="F97">+SUMPRODUCT($E$4:$P$4/100,NEA!$C70:$N70)/D$4*100</f>
        <v>788.63791625646172</v>
      </c>
      <c r="G97" s="19" cm="1">
        <f t="array" ref="G97">+SUMPRODUCT($E$5:$P$5/100,NEA!$C70:$N70)/D$5*100</f>
        <v>793.90531606090087</v>
      </c>
      <c r="H97" s="19" cm="1">
        <f t="array" ref="H97">+SUMPRODUCT($E$6:$P$6/100,NEA!$C70:$N70)/D$6*100</f>
        <v>785.23552871879303</v>
      </c>
      <c r="I97" s="19" cm="1">
        <f t="array" ref="I97">+SUMPRODUCT($E$7:$P$7/100,NEA!$C70:$N70)/D$7*100</f>
        <v>790.00026077012126</v>
      </c>
      <c r="J97" s="19" cm="1">
        <f t="array" ref="J97">+SUMPRODUCT($E$8:$P$8/100,NEA!$C70:$N70)/D$8*100</f>
        <v>784.78360158202679</v>
      </c>
      <c r="K97" s="19" cm="1">
        <f t="array" ref="K97">+SUMPRODUCT($E$9:$P$9/100,NEA!$C70:$N70)/D$9*100</f>
        <v>787.23316713872089</v>
      </c>
      <c r="L97" s="19" cm="1">
        <f t="array" ref="L97">+SUMPRODUCT($E$10:$P$10/100,NEA!$C70:$N70)/D$10*100</f>
        <v>777.68871153454336</v>
      </c>
      <c r="M97" s="19" cm="1">
        <f t="array" ref="M97">+SUMPRODUCT($E$11:$P$11/100,NEA!$C70:$N70)/D$11*100</f>
        <v>773.99298953945276</v>
      </c>
      <c r="N97" s="19" cm="1">
        <f t="array" ref="N97">+SUMPRODUCT($E$12:$P$12/100,NEA!$C70:$N70)/D$12*100</f>
        <v>780.66491695950924</v>
      </c>
      <c r="O97" s="19" cm="1">
        <f t="array" ref="O97">+SUMPRODUCT(_xlfn.ANCHORARRAY($E$30)/100,$E97:$N97)/$D$14*100</f>
        <v>787.70206046999988</v>
      </c>
      <c r="Q97" s="24">
        <f t="shared" si="25"/>
        <v>5.2109044708577246E-2</v>
      </c>
      <c r="R97" s="24">
        <f t="shared" si="25"/>
        <v>5.2261108832822423E-2</v>
      </c>
      <c r="S97" s="24">
        <f t="shared" si="25"/>
        <v>5.2522667931624634E-2</v>
      </c>
      <c r="T97" s="24">
        <f t="shared" si="25"/>
        <v>5.285448976421625E-2</v>
      </c>
      <c r="U97" s="24">
        <f t="shared" si="25"/>
        <v>5.2798476690051555E-2</v>
      </c>
      <c r="V97" s="24">
        <f t="shared" si="23"/>
        <v>5.2667555197954519E-2</v>
      </c>
      <c r="W97" s="24">
        <f t="shared" si="23"/>
        <v>5.2977769019673104E-2</v>
      </c>
      <c r="X97" s="24">
        <f t="shared" si="23"/>
        <v>5.3018979019206824E-2</v>
      </c>
      <c r="Y97" s="24">
        <f t="shared" si="23"/>
        <v>5.3224379567148983E-2</v>
      </c>
      <c r="Z97" s="24">
        <f t="shared" si="23"/>
        <v>5.3511750940705261E-2</v>
      </c>
      <c r="AA97" s="24">
        <f t="shared" si="23"/>
        <v>5.2640501581165733E-2</v>
      </c>
      <c r="AB97" s="24">
        <f>+NEA!Y70</f>
        <v>5.2642129098058321E-2</v>
      </c>
      <c r="AD97" s="24">
        <f t="shared" si="26"/>
        <v>0.62302397386651864</v>
      </c>
      <c r="AE97" s="24">
        <f t="shared" si="26"/>
        <v>0.62078849475593878</v>
      </c>
      <c r="AF97" s="24">
        <f t="shared" si="26"/>
        <v>0.61850110619144316</v>
      </c>
      <c r="AG97" s="24">
        <f t="shared" si="26"/>
        <v>0.61845853495385628</v>
      </c>
      <c r="AH97" s="24">
        <f t="shared" si="26"/>
        <v>0.61361202492779654</v>
      </c>
      <c r="AI97" s="24">
        <f t="shared" si="26"/>
        <v>0.62159801461823427</v>
      </c>
      <c r="AJ97" s="24">
        <f t="shared" si="26"/>
        <v>0.611140322032244</v>
      </c>
      <c r="AK97" s="24">
        <f t="shared" si="26"/>
        <v>0.6141862252423449</v>
      </c>
      <c r="AL97" s="24">
        <f t="shared" si="26"/>
        <v>0.61083141357117232</v>
      </c>
      <c r="AM97" s="24">
        <f t="shared" si="26"/>
        <v>0.62210509880229803</v>
      </c>
      <c r="AN97" s="24">
        <f t="shared" si="26"/>
        <v>0.61825132478979938</v>
      </c>
      <c r="AO97" s="24">
        <f>+NEA!AV70</f>
        <v>0.61826347582182484</v>
      </c>
      <c r="AQ97" s="24">
        <f t="shared" si="13"/>
        <v>-1.4027062321280148E-3</v>
      </c>
      <c r="AR97" s="24">
        <f t="shared" si="17"/>
        <v>9.1887506422061449E-4</v>
      </c>
      <c r="AS97" s="35">
        <f t="shared" si="22"/>
        <v>44682</v>
      </c>
      <c r="AT97" s="19">
        <f t="shared" si="22"/>
        <v>794.91356688506426</v>
      </c>
      <c r="AU97" s="19">
        <f t="shared" ref="AU97:AU127" si="27">+N97</f>
        <v>780.66491695950924</v>
      </c>
      <c r="AV97" s="53">
        <f t="shared" si="14"/>
        <v>0.14248649925554968</v>
      </c>
      <c r="AW97" s="53">
        <f t="shared" si="24"/>
        <v>-1.1463431230173127E-2</v>
      </c>
    </row>
    <row r="98" spans="4:49" x14ac:dyDescent="0.25">
      <c r="D98" s="38">
        <f>+NEA!A71</f>
        <v>44713</v>
      </c>
      <c r="E98" s="19" cm="1">
        <f t="array" ref="E98">+SUMPRODUCT($E$3:$P$3/100,NEA!$C71:$N71)/D$3*100</f>
        <v>833.24587711614504</v>
      </c>
      <c r="F98" s="19" cm="1">
        <f t="array" ref="F98">+SUMPRODUCT($E$4:$P$4/100,NEA!$C71:$N71)/D$4*100</f>
        <v>826.60620708379065</v>
      </c>
      <c r="G98" s="19" cm="1">
        <f t="array" ref="G98">+SUMPRODUCT($E$5:$P$5/100,NEA!$C71:$N71)/D$5*100</f>
        <v>833.17174052902624</v>
      </c>
      <c r="H98" s="19" cm="1">
        <f t="array" ref="H98">+SUMPRODUCT($E$6:$P$6/100,NEA!$C71:$N71)/D$6*100</f>
        <v>823.7970624094205</v>
      </c>
      <c r="I98" s="19" cm="1">
        <f t="array" ref="I98">+SUMPRODUCT($E$7:$P$7/100,NEA!$C71:$N71)/D$7*100</f>
        <v>829.04883926809293</v>
      </c>
      <c r="J98" s="19" cm="1">
        <f t="array" ref="J98">+SUMPRODUCT($E$8:$P$8/100,NEA!$C71:$N71)/D$8*100</f>
        <v>823.60953687559504</v>
      </c>
      <c r="K98" s="19" cm="1">
        <f t="array" ref="K98">+SUMPRODUCT($E$9:$P$9/100,NEA!$C71:$N71)/D$9*100</f>
        <v>826.79446796984826</v>
      </c>
      <c r="L98" s="19" cm="1">
        <f t="array" ref="L98">+SUMPRODUCT($E$10:$P$10/100,NEA!$C71:$N71)/D$10*100</f>
        <v>816.65798942426807</v>
      </c>
      <c r="M98" s="19" cm="1">
        <f t="array" ref="M98">+SUMPRODUCT($E$11:$P$11/100,NEA!$C71:$N71)/D$11*100</f>
        <v>812.33026178358682</v>
      </c>
      <c r="N98" s="19" cm="1">
        <f t="array" ref="N98">+SUMPRODUCT($E$12:$P$12/100,NEA!$C71:$N71)/D$12*100</f>
        <v>821.39182569187903</v>
      </c>
      <c r="O98" s="19" cm="1">
        <f t="array" ref="O98">+SUMPRODUCT(_xlfn.ANCHORARRAY($E$30)/100,$E98:$N98)/$D$14*100</f>
        <v>826.48443179999992</v>
      </c>
      <c r="Q98" s="24">
        <f t="shared" si="25"/>
        <v>4.8221985166625236E-2</v>
      </c>
      <c r="R98" s="24">
        <f t="shared" si="25"/>
        <v>4.8144135660580956E-2</v>
      </c>
      <c r="S98" s="24">
        <f t="shared" si="25"/>
        <v>4.9459833148558063E-2</v>
      </c>
      <c r="T98" s="24">
        <f t="shared" si="25"/>
        <v>4.9108238586128783E-2</v>
      </c>
      <c r="U98" s="24">
        <f t="shared" si="25"/>
        <v>4.9428564061365865E-2</v>
      </c>
      <c r="V98" s="24">
        <f t="shared" si="23"/>
        <v>4.9473428363309369E-2</v>
      </c>
      <c r="W98" s="24">
        <f t="shared" si="23"/>
        <v>5.0253600181655145E-2</v>
      </c>
      <c r="X98" s="24">
        <f t="shared" si="23"/>
        <v>5.0109095466783993E-2</v>
      </c>
      <c r="Y98" s="24">
        <f t="shared" si="23"/>
        <v>4.9531808120052645E-2</v>
      </c>
      <c r="Z98" s="24">
        <f t="shared" si="23"/>
        <v>5.216951325415109E-2</v>
      </c>
      <c r="AA98" s="24">
        <f t="shared" si="23"/>
        <v>4.9234822753744911E-2</v>
      </c>
      <c r="AB98" s="24">
        <f>+NEA!Y71</f>
        <v>4.9237398089115425E-2</v>
      </c>
      <c r="AD98" s="24">
        <f t="shared" si="26"/>
        <v>0.65483534406550614</v>
      </c>
      <c r="AE98" s="24">
        <f t="shared" si="26"/>
        <v>0.65207741713664724</v>
      </c>
      <c r="AF98" s="24">
        <f t="shared" si="26"/>
        <v>0.65216171301722015</v>
      </c>
      <c r="AG98" s="24">
        <f t="shared" si="26"/>
        <v>0.65011545906833401</v>
      </c>
      <c r="AH98" s="24">
        <f t="shared" si="26"/>
        <v>0.64646292406114281</v>
      </c>
      <c r="AI98" s="24">
        <f t="shared" si="26"/>
        <v>0.65424500805679453</v>
      </c>
      <c r="AJ98" s="24">
        <f t="shared" si="26"/>
        <v>0.64423841240247071</v>
      </c>
      <c r="AK98" s="24">
        <f t="shared" si="26"/>
        <v>0.64696074119641933</v>
      </c>
      <c r="AL98" s="24">
        <f t="shared" si="26"/>
        <v>0.64269579608563987</v>
      </c>
      <c r="AM98" s="24">
        <f t="shared" si="26"/>
        <v>0.660273746902033</v>
      </c>
      <c r="AN98" s="24">
        <f t="shared" si="26"/>
        <v>0.65082036909357988</v>
      </c>
      <c r="AO98" s="24">
        <f>+NEA!AV71</f>
        <v>0.65083614204567475</v>
      </c>
      <c r="AQ98" s="24">
        <f t="shared" ref="AQ98:AQ122" si="28">+Q98-Z98</f>
        <v>-3.9475280875258534E-3</v>
      </c>
      <c r="AR98" s="24">
        <f t="shared" si="17"/>
        <v>-5.4384028365268566E-3</v>
      </c>
      <c r="AS98" s="35">
        <f t="shared" si="22"/>
        <v>44713</v>
      </c>
      <c r="AT98" s="19">
        <f t="shared" si="22"/>
        <v>833.24587711614504</v>
      </c>
      <c r="AU98" s="19">
        <f t="shared" si="27"/>
        <v>821.39182569187903</v>
      </c>
      <c r="AV98" s="53">
        <f t="shared" ref="AV98:AV128" si="29">+($AT98/$AT$32)-($AU98/$AU$32)</f>
        <v>0.11854051424266032</v>
      </c>
      <c r="AW98" s="53">
        <f t="shared" si="24"/>
        <v>-1.9154273914312236E-2</v>
      </c>
    </row>
    <row r="99" spans="4:49" x14ac:dyDescent="0.25">
      <c r="D99" s="38">
        <f>+NEA!A72</f>
        <v>44743</v>
      </c>
      <c r="E99" s="19" cm="1">
        <f t="array" ref="E99">+SUMPRODUCT($E$3:$P$3/100,NEA!$C72:$N72)/D$3*100</f>
        <v>894.85692912939317</v>
      </c>
      <c r="F99" s="19" cm="1">
        <f t="array" ref="F99">+SUMPRODUCT($E$4:$P$4/100,NEA!$C72:$N72)/D$4*100</f>
        <v>888.04246977649052</v>
      </c>
      <c r="G99" s="19" cm="1">
        <f t="array" ref="G99">+SUMPRODUCT($E$5:$P$5/100,NEA!$C72:$N72)/D$5*100</f>
        <v>894.25838714599399</v>
      </c>
      <c r="H99" s="19" cm="1">
        <f t="array" ref="H99">+SUMPRODUCT($E$6:$P$6/100,NEA!$C72:$N72)/D$6*100</f>
        <v>885.67345411879899</v>
      </c>
      <c r="I99" s="19" cm="1">
        <f t="array" ref="I99">+SUMPRODUCT($E$7:$P$7/100,NEA!$C72:$N72)/D$7*100</f>
        <v>890.04152240861652</v>
      </c>
      <c r="J99" s="19" cm="1">
        <f t="array" ref="J99">+SUMPRODUCT($E$8:$P$8/100,NEA!$C72:$N72)/D$8*100</f>
        <v>885.24911290018485</v>
      </c>
      <c r="K99" s="19" cm="1">
        <f t="array" ref="K99">+SUMPRODUCT($E$9:$P$9/100,NEA!$C72:$N72)/D$9*100</f>
        <v>888.05483896480746</v>
      </c>
      <c r="L99" s="19" cm="1">
        <f t="array" ref="L99">+SUMPRODUCT($E$10:$P$10/100,NEA!$C72:$N72)/D$10*100</f>
        <v>877.99120887500737</v>
      </c>
      <c r="M99" s="19" cm="1">
        <f t="array" ref="M99">+SUMPRODUCT($E$11:$P$11/100,NEA!$C72:$N72)/D$11*100</f>
        <v>872.65096199241918</v>
      </c>
      <c r="N99" s="19" cm="1">
        <f t="array" ref="N99">+SUMPRODUCT($E$12:$P$12/100,NEA!$C72:$N72)/D$12*100</f>
        <v>885.18898602647459</v>
      </c>
      <c r="O99" s="19" cm="1">
        <f t="array" ref="O99">+SUMPRODUCT(_xlfn.ANCHORARRAY($E$30)/100,$E99:$N99)/$D$14*100</f>
        <v>887.95670369999993</v>
      </c>
      <c r="Q99" s="24">
        <f t="shared" si="25"/>
        <v>7.3941022338428253E-2</v>
      </c>
      <c r="R99" s="24">
        <f t="shared" si="25"/>
        <v>7.4323495476089851E-2</v>
      </c>
      <c r="S99" s="24">
        <f t="shared" si="25"/>
        <v>7.3318193171290735E-2</v>
      </c>
      <c r="T99" s="24">
        <f t="shared" si="25"/>
        <v>7.5111207034902483E-2</v>
      </c>
      <c r="U99" s="24">
        <f t="shared" si="25"/>
        <v>7.3569469314219926E-2</v>
      </c>
      <c r="V99" s="24">
        <f t="shared" si="23"/>
        <v>7.4840774984736846E-2</v>
      </c>
      <c r="W99" s="24">
        <f t="shared" si="23"/>
        <v>7.4093832709573926E-2</v>
      </c>
      <c r="X99" s="24">
        <f t="shared" si="23"/>
        <v>7.5102699349060886E-2</v>
      </c>
      <c r="Y99" s="24">
        <f t="shared" si="23"/>
        <v>7.4256374588815177E-2</v>
      </c>
      <c r="Z99" s="24">
        <f t="shared" si="23"/>
        <v>7.7669582699897877E-2</v>
      </c>
      <c r="AA99" s="24">
        <f t="shared" si="23"/>
        <v>7.4378015525494723E-2</v>
      </c>
      <c r="AB99" s="24">
        <f>+NEA!Y72</f>
        <v>7.4381759219980692E-2</v>
      </c>
      <c r="AD99" s="24">
        <f t="shared" si="26"/>
        <v>0.72573594393658536</v>
      </c>
      <c r="AE99" s="24">
        <f t="shared" si="26"/>
        <v>0.72376275434419135</v>
      </c>
      <c r="AF99" s="24">
        <f t="shared" si="26"/>
        <v>0.72204555871427778</v>
      </c>
      <c r="AG99" s="24">
        <f t="shared" si="26"/>
        <v>0.72255531709945386</v>
      </c>
      <c r="AH99" s="24">
        <f t="shared" si="26"/>
        <v>0.71669414658878572</v>
      </c>
      <c r="AI99" s="24">
        <f t="shared" si="26"/>
        <v>0.72648861996766101</v>
      </c>
      <c r="AJ99" s="24">
        <f t="shared" si="26"/>
        <v>0.7147585421805791</v>
      </c>
      <c r="AK99" s="24">
        <f t="shared" si="26"/>
        <v>0.71984900608724622</v>
      </c>
      <c r="AL99" s="24">
        <f t="shared" si="26"/>
        <v>0.71482795042218839</v>
      </c>
      <c r="AM99" s="24">
        <f t="shared" si="26"/>
        <v>0.73604899626826592</v>
      </c>
      <c r="AN99" s="24">
        <f t="shared" si="26"/>
        <v>0.72234015821722708</v>
      </c>
      <c r="AO99" s="24">
        <f>+NEA!AV72</f>
        <v>0.72235874380488485</v>
      </c>
      <c r="AQ99" s="24">
        <f t="shared" si="28"/>
        <v>-3.7285603614696239E-3</v>
      </c>
      <c r="AR99" s="24">
        <f t="shared" si="17"/>
        <v>-1.0313052331680561E-2</v>
      </c>
      <c r="AS99" s="35">
        <f t="shared" si="22"/>
        <v>44743</v>
      </c>
      <c r="AT99" s="19">
        <f t="shared" si="22"/>
        <v>894.85692912939317</v>
      </c>
      <c r="AU99" s="19">
        <f t="shared" si="27"/>
        <v>885.18898602647459</v>
      </c>
      <c r="AV99" s="53">
        <f t="shared" si="29"/>
        <v>9.6679431029185636E-2</v>
      </c>
      <c r="AW99" s="53">
        <f t="shared" si="24"/>
        <v>-2.7664401480556489E-2</v>
      </c>
    </row>
    <row r="100" spans="4:49" x14ac:dyDescent="0.25">
      <c r="D100" s="38">
        <f>+NEA!A73</f>
        <v>44774</v>
      </c>
      <c r="E100" s="19" cm="1">
        <f t="array" ref="E100">+SUMPRODUCT($E$3:$P$3/100,NEA!$C73:$N73)/D$3*100</f>
        <v>963.51343306378305</v>
      </c>
      <c r="F100" s="19" cm="1">
        <f t="array" ref="F100">+SUMPRODUCT($E$4:$P$4/100,NEA!$C73:$N73)/D$4*100</f>
        <v>955.73476070904815</v>
      </c>
      <c r="G100" s="19" cm="1">
        <f t="array" ref="G100">+SUMPRODUCT($E$5:$P$5/100,NEA!$C73:$N73)/D$5*100</f>
        <v>962.59143251026308</v>
      </c>
      <c r="H100" s="19" cm="1">
        <f t="array" ref="H100">+SUMPRODUCT($E$6:$P$6/100,NEA!$C73:$N73)/D$6*100</f>
        <v>952.93978867412966</v>
      </c>
      <c r="I100" s="19" cm="1">
        <f t="array" ref="I100">+SUMPRODUCT($E$7:$P$7/100,NEA!$C73:$N73)/D$7*100</f>
        <v>957.18295308008624</v>
      </c>
      <c r="J100" s="19" cm="1">
        <f t="array" ref="J100">+SUMPRODUCT($E$8:$P$8/100,NEA!$C73:$N73)/D$8*100</f>
        <v>953.07864755908872</v>
      </c>
      <c r="K100" s="19" cm="1">
        <f t="array" ref="K100">+SUMPRODUCT($E$9:$P$9/100,NEA!$C73:$N73)/D$9*100</f>
        <v>954.8686006467351</v>
      </c>
      <c r="L100" s="19" cm="1">
        <f t="array" ref="L100">+SUMPRODUCT($E$10:$P$10/100,NEA!$C73:$N73)/D$10*100</f>
        <v>944.7982120906529</v>
      </c>
      <c r="M100" s="19" cm="1">
        <f t="array" ref="M100">+SUMPRODUCT($E$11:$P$11/100,NEA!$C73:$N73)/D$11*100</f>
        <v>938.37001831180282</v>
      </c>
      <c r="N100" s="19" cm="1">
        <f t="array" ref="N100">+SUMPRODUCT($E$12:$P$12/100,NEA!$C73:$N73)/D$12*100</f>
        <v>954.61338468913493</v>
      </c>
      <c r="O100" s="19" cm="1">
        <f t="array" ref="O100">+SUMPRODUCT(_xlfn.ANCHORARRAY($E$30)/100,$E100:$N100)/$D$14*100</f>
        <v>955.63973811000005</v>
      </c>
      <c r="Q100" s="24">
        <f t="shared" si="25"/>
        <v>7.672344226153105E-2</v>
      </c>
      <c r="R100" s="24">
        <f t="shared" si="25"/>
        <v>7.6226411727352339E-2</v>
      </c>
      <c r="S100" s="24">
        <f t="shared" si="25"/>
        <v>7.6413088595514989E-2</v>
      </c>
      <c r="T100" s="24">
        <f t="shared" si="25"/>
        <v>7.5949362874669468E-2</v>
      </c>
      <c r="U100" s="24">
        <f t="shared" si="25"/>
        <v>7.5436290308987575E-2</v>
      </c>
      <c r="V100" s="24">
        <f t="shared" si="23"/>
        <v>7.662197416576455E-2</v>
      </c>
      <c r="W100" s="24">
        <f t="shared" si="23"/>
        <v>7.5236076366422822E-2</v>
      </c>
      <c r="X100" s="24">
        <f t="shared" si="23"/>
        <v>7.6090742754983953E-2</v>
      </c>
      <c r="Y100" s="24">
        <f t="shared" si="23"/>
        <v>7.5309670397125661E-2</v>
      </c>
      <c r="Z100" s="24">
        <f t="shared" si="23"/>
        <v>7.8428900221973574E-2</v>
      </c>
      <c r="AA100" s="24">
        <f t="shared" si="23"/>
        <v>7.6223349773669957E-2</v>
      </c>
      <c r="AB100" s="24">
        <f>+NEA!Y73</f>
        <v>7.6225165756825808E-2</v>
      </c>
      <c r="AD100" s="24">
        <f t="shared" si="26"/>
        <v>0.80994930665821019</v>
      </c>
      <c r="AE100" s="24">
        <f t="shared" si="26"/>
        <v>0.80662872840107469</v>
      </c>
      <c r="AF100" s="24">
        <f t="shared" si="26"/>
        <v>0.80495342691855698</v>
      </c>
      <c r="AG100" s="24">
        <f t="shared" si="26"/>
        <v>0.80361117177570307</v>
      </c>
      <c r="AH100" s="24">
        <f t="shared" si="26"/>
        <v>0.79766887980900392</v>
      </c>
      <c r="AI100" s="24">
        <f t="shared" si="26"/>
        <v>0.808492678062668</v>
      </c>
      <c r="AJ100" s="24">
        <f t="shared" si="26"/>
        <v>0.79424415157402239</v>
      </c>
      <c r="AK100" s="24">
        <f t="shared" si="26"/>
        <v>0.79959877366652421</v>
      </c>
      <c r="AL100" s="24">
        <f t="shared" si="26"/>
        <v>0.79405905008720112</v>
      </c>
      <c r="AM100" s="24">
        <f t="shared" si="26"/>
        <v>0.81777531457117836</v>
      </c>
      <c r="AN100" s="24">
        <f t="shared" si="26"/>
        <v>0.80423458703784445</v>
      </c>
      <c r="AO100" s="24">
        <f>+NEA!AV73</f>
        <v>0.80425438639550939</v>
      </c>
      <c r="AQ100" s="24">
        <f t="shared" si="28"/>
        <v>-1.7054579604425246E-3</v>
      </c>
      <c r="AR100" s="24">
        <f t="shared" si="17"/>
        <v>-7.8260079129681692E-3</v>
      </c>
      <c r="AS100" s="35">
        <f t="shared" si="22"/>
        <v>44774</v>
      </c>
      <c r="AT100" s="19">
        <f t="shared" si="22"/>
        <v>963.51343306378305</v>
      </c>
      <c r="AU100" s="19">
        <f t="shared" si="27"/>
        <v>954.61338468913493</v>
      </c>
      <c r="AV100" s="53">
        <f t="shared" si="29"/>
        <v>8.9000483746481507E-2</v>
      </c>
      <c r="AW100" s="53">
        <f t="shared" si="24"/>
        <v>-3.3283678350527257E-2</v>
      </c>
    </row>
    <row r="101" spans="4:49" x14ac:dyDescent="0.25">
      <c r="D101" s="38">
        <f>+NEA!A74</f>
        <v>44805</v>
      </c>
      <c r="E101" s="19" cm="1">
        <f t="array" ref="E101">+SUMPRODUCT($E$3:$P$3/100,NEA!$C74:$N74)/D$3*100</f>
        <v>1031.1065745448527</v>
      </c>
      <c r="F101" s="19" cm="1">
        <f t="array" ref="F101">+SUMPRODUCT($E$4:$P$4/100,NEA!$C74:$N74)/D$4*100</f>
        <v>1022.3590637389032</v>
      </c>
      <c r="G101" s="19" cm="1">
        <f t="array" ref="G101">+SUMPRODUCT($E$5:$P$5/100,NEA!$C74:$N74)/D$5*100</f>
        <v>1027.4921516119846</v>
      </c>
      <c r="H101" s="19" cm="1">
        <f t="array" ref="H101">+SUMPRODUCT($E$6:$P$6/100,NEA!$C74:$N74)/D$6*100</f>
        <v>1018.5720851577411</v>
      </c>
      <c r="I101" s="19" cm="1">
        <f t="array" ref="I101">+SUMPRODUCT($E$7:$P$7/100,NEA!$C74:$N74)/D$7*100</f>
        <v>1020.2959297970972</v>
      </c>
      <c r="J101" s="19" cm="1">
        <f t="array" ref="J101">+SUMPRODUCT($E$8:$P$8/100,NEA!$C74:$N74)/D$8*100</f>
        <v>1019.8397284609422</v>
      </c>
      <c r="K101" s="19" cm="1">
        <f t="array" ref="K101">+SUMPRODUCT($E$9:$P$9/100,NEA!$C74:$N74)/D$9*100</f>
        <v>1017.9581612790919</v>
      </c>
      <c r="L101" s="19" cm="1">
        <f t="array" ref="L101">+SUMPRODUCT($E$10:$P$10/100,NEA!$C74:$N74)/D$10*100</f>
        <v>1009.3573042777081</v>
      </c>
      <c r="M101" s="19" cm="1">
        <f t="array" ref="M101">+SUMPRODUCT($E$11:$P$11/100,NEA!$C74:$N74)/D$11*100</f>
        <v>1001.4243082371713</v>
      </c>
      <c r="N101" s="19" cm="1">
        <f t="array" ref="N101">+SUMPRODUCT($E$12:$P$12/100,NEA!$C74:$N74)/D$12*100</f>
        <v>1019.3528271476472</v>
      </c>
      <c r="O101" s="19" cm="1">
        <f t="array" ref="O101">+SUMPRODUCT(_xlfn.ANCHORARRAY($E$30)/100,$E101:$N101)/$D$14*100</f>
        <v>1021.0686774199999</v>
      </c>
      <c r="Q101" s="24">
        <f t="shared" si="25"/>
        <v>7.0152775417086533E-2</v>
      </c>
      <c r="R101" s="24">
        <f t="shared" si="25"/>
        <v>6.9710034382789665E-2</v>
      </c>
      <c r="S101" s="24">
        <f t="shared" si="25"/>
        <v>6.7422913719969779E-2</v>
      </c>
      <c r="T101" s="24">
        <f t="shared" si="25"/>
        <v>6.8873497847045329E-2</v>
      </c>
      <c r="U101" s="24">
        <f t="shared" si="25"/>
        <v>6.5936168748014001E-2</v>
      </c>
      <c r="V101" s="24">
        <f t="shared" si="23"/>
        <v>7.0047819319878801E-2</v>
      </c>
      <c r="W101" s="24">
        <f t="shared" si="23"/>
        <v>6.607145798869718E-2</v>
      </c>
      <c r="X101" s="24">
        <f t="shared" si="23"/>
        <v>6.8331090555515006E-2</v>
      </c>
      <c r="Y101" s="24">
        <f t="shared" si="23"/>
        <v>6.7195550470386722E-2</v>
      </c>
      <c r="Z101" s="24">
        <f t="shared" si="23"/>
        <v>6.7817446829110173E-2</v>
      </c>
      <c r="AA101" s="24">
        <f t="shared" si="23"/>
        <v>6.8466114060305561E-2</v>
      </c>
      <c r="AB101" s="24">
        <f>+NEA!Y74</f>
        <v>6.8467264052096466E-2</v>
      </c>
      <c r="AD101" s="24">
        <f t="shared" si="26"/>
        <v>0.88412657151022023</v>
      </c>
      <c r="AE101" s="24">
        <f t="shared" si="26"/>
        <v>0.87920174891893565</v>
      </c>
      <c r="AF101" s="24">
        <f t="shared" si="26"/>
        <v>0.87475533310897546</v>
      </c>
      <c r="AG101" s="24">
        <f t="shared" si="26"/>
        <v>0.87434969781283201</v>
      </c>
      <c r="AH101" s="24">
        <f t="shared" si="26"/>
        <v>0.86460192039142214</v>
      </c>
      <c r="AI101" s="24">
        <f t="shared" si="26"/>
        <v>0.88058253761626348</v>
      </c>
      <c r="AJ101" s="24">
        <f t="shared" si="26"/>
        <v>0.86044418857528182</v>
      </c>
      <c r="AK101" s="24">
        <f t="shared" si="26"/>
        <v>0.86839154959558629</v>
      </c>
      <c r="AL101" s="24">
        <f t="shared" si="26"/>
        <v>0.86130610831425369</v>
      </c>
      <c r="AM101" s="24">
        <f t="shared" si="26"/>
        <v>0.88638371996699927</v>
      </c>
      <c r="AN101" s="24">
        <f t="shared" si="26"/>
        <v>0.87470199286738959</v>
      </c>
      <c r="AO101" s="24">
        <f>+NEA!AV74</f>
        <v>0.87472250655234296</v>
      </c>
      <c r="AQ101" s="24">
        <f t="shared" si="28"/>
        <v>2.3353285879763597E-3</v>
      </c>
      <c r="AR101" s="24">
        <f t="shared" si="17"/>
        <v>-2.2571484567790456E-3</v>
      </c>
      <c r="AS101" s="35">
        <f t="shared" si="22"/>
        <v>44805</v>
      </c>
      <c r="AT101" s="19">
        <f t="shared" si="22"/>
        <v>1031.1065745448527</v>
      </c>
      <c r="AU101" s="19">
        <f t="shared" si="27"/>
        <v>1019.3528271476472</v>
      </c>
      <c r="AV101" s="53">
        <f t="shared" si="29"/>
        <v>0.11753747397205494</v>
      </c>
      <c r="AW101" s="53">
        <f t="shared" si="24"/>
        <v>-3.0454868377603805E-2</v>
      </c>
    </row>
    <row r="102" spans="4:49" x14ac:dyDescent="0.25">
      <c r="D102" s="38">
        <f>+NEA!A75</f>
        <v>44835</v>
      </c>
      <c r="E102" s="19" cm="1">
        <f t="array" ref="E102">+SUMPRODUCT($E$3:$P$3/100,NEA!$C75:$N75)/D$3*100</f>
        <v>1095.2806991257826</v>
      </c>
      <c r="F102" s="19" cm="1">
        <f t="array" ref="F102">+SUMPRODUCT($E$4:$P$4/100,NEA!$C75:$N75)/D$4*100</f>
        <v>1085.7766133352702</v>
      </c>
      <c r="G102" s="19" cm="1">
        <f t="array" ref="G102">+SUMPRODUCT($E$5:$P$5/100,NEA!$C75:$N75)/D$5*100</f>
        <v>1091.5144842333384</v>
      </c>
      <c r="H102" s="19" cm="1">
        <f t="array" ref="H102">+SUMPRODUCT($E$6:$P$6/100,NEA!$C75:$N75)/D$6*100</f>
        <v>1081.5212046470429</v>
      </c>
      <c r="I102" s="19" cm="1">
        <f t="array" ref="I102">+SUMPRODUCT($E$7:$P$7/100,NEA!$C75:$N75)/D$7*100</f>
        <v>1083.0321509764071</v>
      </c>
      <c r="J102" s="19" cm="1">
        <f t="array" ref="J102">+SUMPRODUCT($E$8:$P$8/100,NEA!$C75:$N75)/D$8*100</f>
        <v>1084.3704468422909</v>
      </c>
      <c r="K102" s="19" cm="1">
        <f t="array" ref="K102">+SUMPRODUCT($E$9:$P$9/100,NEA!$C75:$N75)/D$9*100</f>
        <v>1081.0665081909251</v>
      </c>
      <c r="L102" s="19" cm="1">
        <f t="array" ref="L102">+SUMPRODUCT($E$10:$P$10/100,NEA!$C75:$N75)/D$10*100</f>
        <v>1072.438273601171</v>
      </c>
      <c r="M102" s="19" cm="1">
        <f t="array" ref="M102">+SUMPRODUCT($E$11:$P$11/100,NEA!$C75:$N75)/D$11*100</f>
        <v>1063.5137838392345</v>
      </c>
      <c r="N102" s="19" cm="1">
        <f t="array" ref="N102">+SUMPRODUCT($E$12:$P$12/100,NEA!$C75:$N75)/D$12*100</f>
        <v>1084.423226394139</v>
      </c>
      <c r="O102" s="19" cm="1">
        <f t="array" ref="O102">+SUMPRODUCT(_xlfn.ANCHORARRAY($E$30)/100,$E102:$N102)/$D$14*100</f>
        <v>1084.61727787</v>
      </c>
      <c r="Q102" s="24">
        <f t="shared" si="25"/>
        <v>6.2238110167474492E-2</v>
      </c>
      <c r="R102" s="24">
        <f t="shared" si="25"/>
        <v>6.2030603381595384E-2</v>
      </c>
      <c r="S102" s="24">
        <f t="shared" si="25"/>
        <v>6.2309315473516813E-2</v>
      </c>
      <c r="T102" s="24">
        <f t="shared" si="25"/>
        <v>6.1801339744700812E-2</v>
      </c>
      <c r="U102" s="24">
        <f t="shared" si="25"/>
        <v>6.1488259775559495E-2</v>
      </c>
      <c r="V102" s="24">
        <f t="shared" si="23"/>
        <v>6.3275352568126664E-2</v>
      </c>
      <c r="W102" s="24">
        <f t="shared" si="23"/>
        <v>6.1995030161687392E-2</v>
      </c>
      <c r="X102" s="24">
        <f t="shared" si="23"/>
        <v>6.2496173610794292E-2</v>
      </c>
      <c r="Y102" s="24">
        <f t="shared" si="23"/>
        <v>6.2001166829433796E-2</v>
      </c>
      <c r="Z102" s="24">
        <f t="shared" si="23"/>
        <v>6.3835011306704992E-2</v>
      </c>
      <c r="AA102" s="24">
        <f t="shared" si="23"/>
        <v>6.2237341968585769E-2</v>
      </c>
      <c r="AB102" s="24">
        <f>+NEA!Y75</f>
        <v>6.2240156745021924E-2</v>
      </c>
      <c r="AD102" s="24">
        <f t="shared" si="26"/>
        <v>0.93354270481495849</v>
      </c>
      <c r="AE102" s="24">
        <f t="shared" si="26"/>
        <v>0.92825536223492189</v>
      </c>
      <c r="AF102" s="24">
        <f t="shared" si="26"/>
        <v>0.92395676808258376</v>
      </c>
      <c r="AG102" s="24">
        <f t="shared" si="26"/>
        <v>0.92307003629830109</v>
      </c>
      <c r="AH102" s="24">
        <f t="shared" si="26"/>
        <v>0.91301103447580712</v>
      </c>
      <c r="AI102" s="24">
        <f t="shared" si="26"/>
        <v>0.92974021934208784</v>
      </c>
      <c r="AJ102" s="24">
        <f t="shared" si="26"/>
        <v>0.90923150612507819</v>
      </c>
      <c r="AK102" s="24">
        <f t="shared" si="26"/>
        <v>0.91715350569982279</v>
      </c>
      <c r="AL102" s="24">
        <f t="shared" si="26"/>
        <v>0.911165427543706</v>
      </c>
      <c r="AM102" s="24">
        <f t="shared" si="26"/>
        <v>0.93292202369450838</v>
      </c>
      <c r="AN102" s="24">
        <f t="shared" si="26"/>
        <v>0.92364166853804108</v>
      </c>
      <c r="AO102" s="24">
        <f>+NEA!AV75</f>
        <v>0.92366520523843998</v>
      </c>
      <c r="AQ102" s="24">
        <f t="shared" si="28"/>
        <v>-1.5969011392304999E-3</v>
      </c>
      <c r="AR102" s="24">
        <f t="shared" si="17"/>
        <v>6.2068112045010615E-4</v>
      </c>
      <c r="AS102" s="35">
        <f t="shared" ref="AS102:AT117" si="30">+D102</f>
        <v>44835</v>
      </c>
      <c r="AT102" s="19">
        <f t="shared" si="30"/>
        <v>1095.2806991257826</v>
      </c>
      <c r="AU102" s="19">
        <f t="shared" si="27"/>
        <v>1084.423226394139</v>
      </c>
      <c r="AV102" s="53">
        <f>+($AT102/$AT$32)-($AU102/$AU$32)</f>
        <v>0.10857472731643547</v>
      </c>
      <c r="AW102" s="53">
        <f t="shared" si="24"/>
        <v>-3.612076549294807E-2</v>
      </c>
    </row>
    <row r="103" spans="4:49" x14ac:dyDescent="0.25">
      <c r="D103" s="38">
        <f>+NEA!A76</f>
        <v>44866</v>
      </c>
      <c r="E103" s="19" cm="1">
        <f t="array" ref="E103">+SUMPRODUCT($E$3:$P$3/100,NEA!$C76:$N76)/D$3*100</f>
        <v>1143.5728856226815</v>
      </c>
      <c r="F103" s="19" cm="1">
        <f t="array" ref="F103">+SUMPRODUCT($E$4:$P$4/100,NEA!$C76:$N76)/D$4*100</f>
        <v>1134.1474584806176</v>
      </c>
      <c r="G103" s="19" cm="1">
        <f t="array" ref="G103">+SUMPRODUCT($E$5:$P$5/100,NEA!$C76:$N76)/D$5*100</f>
        <v>1140.5031352285712</v>
      </c>
      <c r="H103" s="19" cm="1">
        <f t="array" ref="H103">+SUMPRODUCT($E$6:$P$6/100,NEA!$C76:$N76)/D$6*100</f>
        <v>1130.7540596384638</v>
      </c>
      <c r="I103" s="19" cm="1">
        <f t="array" ref="I103">+SUMPRODUCT($E$7:$P$7/100,NEA!$C76:$N76)/D$7*100</f>
        <v>1132.3842516728666</v>
      </c>
      <c r="J103" s="19" cm="1">
        <f t="array" ref="J103">+SUMPRODUCT($E$8:$P$8/100,NEA!$C76:$N76)/D$8*100</f>
        <v>1133.6775432129359</v>
      </c>
      <c r="K103" s="19" cm="1">
        <f t="array" ref="K103">+SUMPRODUCT($E$9:$P$9/100,NEA!$C76:$N76)/D$9*100</f>
        <v>1131.1178173643257</v>
      </c>
      <c r="L103" s="19" cm="1">
        <f t="array" ref="L103">+SUMPRODUCT($E$10:$P$10/100,NEA!$C76:$N76)/D$10*100</f>
        <v>1122.2148587354818</v>
      </c>
      <c r="M103" s="19" cm="1">
        <f t="array" ref="M103">+SUMPRODUCT($E$11:$P$11/100,NEA!$C76:$N76)/D$11*100</f>
        <v>1113.523430669728</v>
      </c>
      <c r="N103" s="19" cm="1">
        <f t="array" ref="N103">+SUMPRODUCT($E$12:$P$12/100,NEA!$C76:$N76)/D$12*100</f>
        <v>1135.0019866821847</v>
      </c>
      <c r="O103" s="19" cm="1">
        <f t="array" ref="O103">+SUMPRODUCT(_xlfn.ANCHORARRAY($E$30)/100,$E103:$N103)/$D$14*100</f>
        <v>1133.7503790600001</v>
      </c>
      <c r="Q103" s="24">
        <f t="shared" si="25"/>
        <v>4.4091150821377711E-2</v>
      </c>
      <c r="R103" s="24">
        <f t="shared" si="25"/>
        <v>4.4549536756702368E-2</v>
      </c>
      <c r="S103" s="24">
        <f t="shared" si="25"/>
        <v>4.4881356778001535E-2</v>
      </c>
      <c r="T103" s="24">
        <f t="shared" si="25"/>
        <v>4.5521858267668636E-2</v>
      </c>
      <c r="U103" s="24">
        <f t="shared" si="25"/>
        <v>4.5568453948450216E-2</v>
      </c>
      <c r="V103" s="24">
        <f t="shared" si="23"/>
        <v>4.5470712074668018E-2</v>
      </c>
      <c r="W103" s="24">
        <f t="shared" si="23"/>
        <v>4.6298085080035634E-2</v>
      </c>
      <c r="X103" s="24">
        <f t="shared" si="23"/>
        <v>4.6414405714153339E-2</v>
      </c>
      <c r="Y103" s="24">
        <f t="shared" si="23"/>
        <v>4.7023035893301701E-2</v>
      </c>
      <c r="Z103" s="24">
        <f t="shared" si="23"/>
        <v>4.6641162838449324E-2</v>
      </c>
      <c r="AA103" s="24">
        <f t="shared" si="23"/>
        <v>4.5299943300266321E-2</v>
      </c>
      <c r="AB103" s="24">
        <f>+NEA!Y76</f>
        <v>4.5301597604330945E-2</v>
      </c>
      <c r="AD103" s="24">
        <f t="shared" si="26"/>
        <v>0.96162788596875237</v>
      </c>
      <c r="AE103" s="24">
        <f t="shared" si="26"/>
        <v>0.95723774947153806</v>
      </c>
      <c r="AF103" s="24">
        <f t="shared" si="26"/>
        <v>0.95182864551026625</v>
      </c>
      <c r="AG103" s="24">
        <f t="shared" si="26"/>
        <v>0.95274067870799839</v>
      </c>
      <c r="AH103" s="24">
        <f t="shared" si="26"/>
        <v>0.94212026266748428</v>
      </c>
      <c r="AI103" s="24">
        <f t="shared" si="26"/>
        <v>0.95907586714710824</v>
      </c>
      <c r="AJ103" s="24">
        <f t="shared" si="26"/>
        <v>0.93938992536726573</v>
      </c>
      <c r="AK103" s="24">
        <f t="shared" si="26"/>
        <v>0.94788386780202538</v>
      </c>
      <c r="AL103" s="24">
        <f t="shared" si="26"/>
        <v>0.94286836395249529</v>
      </c>
      <c r="AM103" s="24">
        <f t="shared" si="26"/>
        <v>0.96050823014777698</v>
      </c>
      <c r="AN103" s="24">
        <f t="shared" si="26"/>
        <v>0.95276090911080247</v>
      </c>
      <c r="AO103" s="24">
        <f>+NEA!AV76</f>
        <v>0.95278257417284062</v>
      </c>
      <c r="AQ103" s="24">
        <f t="shared" si="28"/>
        <v>-2.5500120170716123E-3</v>
      </c>
      <c r="AR103" s="24">
        <f t="shared" si="17"/>
        <v>1.119655820975396E-3</v>
      </c>
      <c r="AS103" s="35">
        <f t="shared" si="30"/>
        <v>44866</v>
      </c>
      <c r="AT103" s="19">
        <f t="shared" si="30"/>
        <v>1143.5728856226815</v>
      </c>
      <c r="AU103" s="19">
        <f t="shared" si="27"/>
        <v>1135.0019866821847</v>
      </c>
      <c r="AV103" s="53">
        <f t="shared" si="29"/>
        <v>8.570898940496896E-2</v>
      </c>
      <c r="AW103" s="53">
        <f t="shared" si="24"/>
        <v>-4.4118545601485426E-2</v>
      </c>
    </row>
    <row r="104" spans="4:49" x14ac:dyDescent="0.25">
      <c r="D104" s="38">
        <f>+NEA!A77</f>
        <v>44896</v>
      </c>
      <c r="E104" s="19" cm="1">
        <f t="array" ref="E104">+SUMPRODUCT($E$3:$P$3/100,NEA!$C77:$N77)/D$3*100</f>
        <v>1195.7267910163987</v>
      </c>
      <c r="F104" s="19" cm="1">
        <f t="array" ref="F104">+SUMPRODUCT($E$4:$P$4/100,NEA!$C77:$N77)/D$4*100</f>
        <v>1186.5774406889866</v>
      </c>
      <c r="G104" s="19" cm="1">
        <f t="array" ref="G104">+SUMPRODUCT($E$5:$P$5/100,NEA!$C77:$N77)/D$5*100</f>
        <v>1195.1150050188874</v>
      </c>
      <c r="H104" s="19" cm="1">
        <f t="array" ref="H104">+SUMPRODUCT($E$6:$P$6/100,NEA!$C77:$N77)/D$6*100</f>
        <v>1185.037397773867</v>
      </c>
      <c r="I104" s="19" cm="1">
        <f t="array" ref="I104">+SUMPRODUCT($E$7:$P$7/100,NEA!$C77:$N77)/D$7*100</f>
        <v>1187.8021953141204</v>
      </c>
      <c r="J104" s="19" cm="1">
        <f t="array" ref="J104">+SUMPRODUCT($E$8:$P$8/100,NEA!$C77:$N77)/D$8*100</f>
        <v>1187.8214287405888</v>
      </c>
      <c r="K104" s="19" cm="1">
        <f t="array" ref="K104">+SUMPRODUCT($E$9:$P$9/100,NEA!$C77:$N77)/D$9*100</f>
        <v>1187.14930776087</v>
      </c>
      <c r="L104" s="19" cm="1">
        <f t="array" ref="L104">+SUMPRODUCT($E$10:$P$10/100,NEA!$C77:$N77)/D$10*100</f>
        <v>1177.7807485220005</v>
      </c>
      <c r="M104" s="19" cm="1">
        <f t="array" ref="M104">+SUMPRODUCT($E$11:$P$11/100,NEA!$C77:$N77)/D$11*100</f>
        <v>1169.3242945284951</v>
      </c>
      <c r="N104" s="19" cm="1">
        <f t="array" ref="N104">+SUMPRODUCT($E$12:$P$12/100,NEA!$C77:$N77)/D$12*100</f>
        <v>1194.153052882783</v>
      </c>
      <c r="O104" s="19" cm="1">
        <f t="array" ref="O104">+SUMPRODUCT(_xlfn.ANCHORARRAY($E$30)/100,$E104:$N104)/$D$14*100</f>
        <v>1188.04957775</v>
      </c>
      <c r="Q104" s="24">
        <f t="shared" si="25"/>
        <v>4.5606105259586638E-2</v>
      </c>
      <c r="R104" s="24">
        <f t="shared" si="25"/>
        <v>4.6228540932947038E-2</v>
      </c>
      <c r="S104" s="24">
        <f t="shared" si="25"/>
        <v>4.7884015487051901E-2</v>
      </c>
      <c r="T104" s="24">
        <f t="shared" si="25"/>
        <v>4.8006317264745579E-2</v>
      </c>
      <c r="U104" s="24">
        <f t="shared" si="25"/>
        <v>4.8939168448682624E-2</v>
      </c>
      <c r="V104" s="24">
        <f t="shared" si="23"/>
        <v>4.7759511381167963E-2</v>
      </c>
      <c r="W104" s="24">
        <f t="shared" si="23"/>
        <v>4.953638740047972E-2</v>
      </c>
      <c r="X104" s="24">
        <f t="shared" si="23"/>
        <v>4.951448410612791E-2</v>
      </c>
      <c r="Y104" s="24">
        <f t="shared" si="23"/>
        <v>5.0111979974418519E-2</v>
      </c>
      <c r="Z104" s="24">
        <f t="shared" si="23"/>
        <v>5.2115385606951614E-2</v>
      </c>
      <c r="AA104" s="24">
        <f t="shared" si="23"/>
        <v>4.7893433768921634E-2</v>
      </c>
      <c r="AB104" s="24">
        <f>+NEA!Y77</f>
        <v>4.7896149376340125E-2</v>
      </c>
      <c r="AD104" s="24">
        <f t="shared" si="26"/>
        <v>0.96025509068678372</v>
      </c>
      <c r="AE104" s="24">
        <f t="shared" si="26"/>
        <v>0.9585674719298245</v>
      </c>
      <c r="AF104" s="24">
        <f t="shared" si="26"/>
        <v>0.95864845780424912</v>
      </c>
      <c r="AG104" s="24">
        <f t="shared" si="26"/>
        <v>0.96003501342761521</v>
      </c>
      <c r="AH104" s="24">
        <f t="shared" si="26"/>
        <v>0.95294685324358808</v>
      </c>
      <c r="AI104" s="24">
        <f t="shared" si="26"/>
        <v>0.96499969386897044</v>
      </c>
      <c r="AJ104" s="24">
        <f t="shared" si="26"/>
        <v>0.95432607157714511</v>
      </c>
      <c r="AK104" s="24">
        <f t="shared" si="26"/>
        <v>0.96176125057296113</v>
      </c>
      <c r="AL104" s="24">
        <f t="shared" si="26"/>
        <v>0.95882759801862405</v>
      </c>
      <c r="AM104" s="24">
        <f t="shared" si="26"/>
        <v>0.97746129870371434</v>
      </c>
      <c r="AN104" s="24">
        <f t="shared" si="26"/>
        <v>0.95980036845939343</v>
      </c>
      <c r="AO104" s="24">
        <f>+NEA!AV77</f>
        <v>0.95982615202245802</v>
      </c>
      <c r="AQ104" s="24">
        <f t="shared" si="28"/>
        <v>-6.5092803473649763E-3</v>
      </c>
      <c r="AR104" s="24">
        <f t="shared" si="17"/>
        <v>-1.7206208016930624E-2</v>
      </c>
      <c r="AS104" s="35">
        <f t="shared" si="30"/>
        <v>44896</v>
      </c>
      <c r="AT104" s="19">
        <f t="shared" si="30"/>
        <v>1195.7267910163987</v>
      </c>
      <c r="AU104" s="19">
        <f t="shared" si="27"/>
        <v>1194.153052882783</v>
      </c>
      <c r="AV104" s="53">
        <f t="shared" si="29"/>
        <v>1.5737381336156986E-2</v>
      </c>
      <c r="AW104" s="53">
        <f t="shared" si="24"/>
        <v>-6.3243358259881255E-2</v>
      </c>
    </row>
    <row r="105" spans="4:49" x14ac:dyDescent="0.25">
      <c r="D105" s="38">
        <f>+NEA!A78</f>
        <v>44927</v>
      </c>
      <c r="E105" s="19" cm="1">
        <f t="array" ref="E105">+SUMPRODUCT($E$3:$P$3/100,NEA!$C78:$N78)/D$3*100</f>
        <v>1264.7670193026158</v>
      </c>
      <c r="F105" s="19" cm="1">
        <f t="array" ref="F105">+SUMPRODUCT($E$4:$P$4/100,NEA!$C78:$N78)/D$4*100</f>
        <v>1254.4403511162845</v>
      </c>
      <c r="G105" s="19" cm="1">
        <f t="array" ref="G105">+SUMPRODUCT($E$5:$P$5/100,NEA!$C78:$N78)/D$5*100</f>
        <v>1262.7295414529228</v>
      </c>
      <c r="H105" s="19" cm="1">
        <f t="array" ref="H105">+SUMPRODUCT($E$6:$P$6/100,NEA!$C78:$N78)/D$6*100</f>
        <v>1251.8608317046931</v>
      </c>
      <c r="I105" s="19" cm="1">
        <f t="array" ref="I105">+SUMPRODUCT($E$7:$P$7/100,NEA!$C78:$N78)/D$7*100</f>
        <v>1255.2110837858988</v>
      </c>
      <c r="J105" s="19" cm="1">
        <f t="array" ref="J105">+SUMPRODUCT($E$8:$P$8/100,NEA!$C78:$N78)/D$8*100</f>
        <v>1254.2831364776528</v>
      </c>
      <c r="K105" s="19" cm="1">
        <f t="array" ref="K105">+SUMPRODUCT($E$9:$P$9/100,NEA!$C78:$N78)/D$9*100</f>
        <v>1253.7785926338865</v>
      </c>
      <c r="L105" s="19" cm="1">
        <f t="array" ref="L105">+SUMPRODUCT($E$10:$P$10/100,NEA!$C78:$N78)/D$10*100</f>
        <v>1242.6742736604649</v>
      </c>
      <c r="M105" s="19" cm="1">
        <f t="array" ref="M105">+SUMPRODUCT($E$11:$P$11/100,NEA!$C78:$N78)/D$11*100</f>
        <v>1233.505303673908</v>
      </c>
      <c r="N105" s="19" cm="1">
        <f t="array" ref="N105">+SUMPRODUCT($E$12:$P$12/100,NEA!$C78:$N78)/D$12*100</f>
        <v>1258.6074877259143</v>
      </c>
      <c r="O105" s="19" cm="1">
        <f t="array" ref="O105">+SUMPRODUCT(_xlfn.ANCHORARRAY($E$30)/100,$E105:$N105)/$D$14*100</f>
        <v>1255.1293693999999</v>
      </c>
      <c r="Q105" s="24">
        <f t="shared" si="25"/>
        <v>5.7739133056917691E-2</v>
      </c>
      <c r="R105" s="24">
        <f t="shared" si="25"/>
        <v>5.7192146167799551E-2</v>
      </c>
      <c r="S105" s="24">
        <f t="shared" si="25"/>
        <v>5.6575757270294513E-2</v>
      </c>
      <c r="T105" s="24">
        <f t="shared" si="25"/>
        <v>5.6389303878811026E-2</v>
      </c>
      <c r="U105" s="24">
        <f t="shared" si="25"/>
        <v>5.675093777205209E-2</v>
      </c>
      <c r="V105" s="24">
        <f t="shared" si="23"/>
        <v>5.5952608808826909E-2</v>
      </c>
      <c r="W105" s="24">
        <f t="shared" si="23"/>
        <v>5.6125446426523062E-2</v>
      </c>
      <c r="X105" s="24">
        <f t="shared" si="23"/>
        <v>5.5098137085276111E-2</v>
      </c>
      <c r="Y105" s="24">
        <f t="shared" si="23"/>
        <v>5.4887262195550734E-2</v>
      </c>
      <c r="Z105" s="24">
        <f t="shared" si="23"/>
        <v>5.3975019941985725E-2</v>
      </c>
      <c r="AA105" s="24">
        <f t="shared" si="23"/>
        <v>5.646211480251484E-2</v>
      </c>
      <c r="AB105" s="24">
        <f>+NEA!Y78</f>
        <v>5.6460189490126877E-2</v>
      </c>
      <c r="AD105" s="24">
        <f t="shared" si="26"/>
        <v>1.0040640259182645</v>
      </c>
      <c r="AE105" s="24">
        <f t="shared" si="26"/>
        <v>1.0018693025867007</v>
      </c>
      <c r="AF105" s="24">
        <f t="shared" si="26"/>
        <v>1.0004006799743252</v>
      </c>
      <c r="AG105" s="24">
        <f t="shared" si="26"/>
        <v>1.0022197948376776</v>
      </c>
      <c r="AH105" s="24">
        <f t="shared" si="26"/>
        <v>0.99527349394130815</v>
      </c>
      <c r="AI105" s="24">
        <f t="shared" si="26"/>
        <v>1.0063399592605871</v>
      </c>
      <c r="AJ105" s="24">
        <f t="shared" si="26"/>
        <v>0.99570203289608239</v>
      </c>
      <c r="AK105" s="24">
        <f t="shared" si="26"/>
        <v>1.0026802058783373</v>
      </c>
      <c r="AL105" s="24">
        <f t="shared" si="26"/>
        <v>0.99915784181778111</v>
      </c>
      <c r="AM105" s="24">
        <f t="shared" si="26"/>
        <v>1.0160992055007463</v>
      </c>
      <c r="AN105" s="24">
        <f t="shared" si="26"/>
        <v>1.0019139572189455</v>
      </c>
      <c r="AO105" s="24">
        <f>+NEA!AV78</f>
        <v>1.001933284845701</v>
      </c>
      <c r="AQ105" s="24">
        <f t="shared" si="28"/>
        <v>3.7641131149319662E-3</v>
      </c>
      <c r="AR105" s="24">
        <f t="shared" si="17"/>
        <v>-1.2035179582481792E-2</v>
      </c>
      <c r="AS105" s="35">
        <f t="shared" si="30"/>
        <v>44927</v>
      </c>
      <c r="AT105" s="19">
        <f t="shared" si="30"/>
        <v>1264.7670193026158</v>
      </c>
      <c r="AU105" s="19">
        <f t="shared" si="27"/>
        <v>1258.6074877259143</v>
      </c>
      <c r="AV105" s="53">
        <f t="shared" si="29"/>
        <v>6.1595315767014824E-2</v>
      </c>
      <c r="AW105" s="53">
        <f t="shared" si="24"/>
        <v>-5.6483492937456248E-2</v>
      </c>
    </row>
    <row r="106" spans="4:49" x14ac:dyDescent="0.25">
      <c r="D106" s="38">
        <f>+NEA!A79</f>
        <v>44958</v>
      </c>
      <c r="E106" s="19" cm="1">
        <f t="array" ref="E106">+SUMPRODUCT($E$3:$P$3/100,NEA!$C79:$N79)/D$3*100</f>
        <v>1365.441272740509</v>
      </c>
      <c r="F106" s="19" cm="1">
        <f t="array" ref="F106">+SUMPRODUCT($E$4:$P$4/100,NEA!$C79:$N79)/D$4*100</f>
        <v>1353.5164418912468</v>
      </c>
      <c r="G106" s="19" cm="1">
        <f t="array" ref="G106">+SUMPRODUCT($E$5:$P$5/100,NEA!$C79:$N79)/D$5*100</f>
        <v>1361.7739648135525</v>
      </c>
      <c r="H106" s="19" cm="1">
        <f t="array" ref="H106">+SUMPRODUCT($E$6:$P$6/100,NEA!$C79:$N79)/D$6*100</f>
        <v>1348.8316307230587</v>
      </c>
      <c r="I106" s="19" cm="1">
        <f t="array" ref="I106">+SUMPRODUCT($E$7:$P$7/100,NEA!$C79:$N79)/D$7*100</f>
        <v>1353.6038961909212</v>
      </c>
      <c r="J106" s="19" cm="1">
        <f t="array" ref="J106">+SUMPRODUCT($E$8:$P$8/100,NEA!$C79:$N79)/D$8*100</f>
        <v>1349.9827262225722</v>
      </c>
      <c r="K106" s="19" cm="1">
        <f t="array" ref="K106">+SUMPRODUCT($E$9:$P$9/100,NEA!$C79:$N79)/D$9*100</f>
        <v>1349.3466186105484</v>
      </c>
      <c r="L106" s="19" cm="1">
        <f t="array" ref="L106">+SUMPRODUCT($E$10:$P$10/100,NEA!$C79:$N79)/D$10*100</f>
        <v>1335.9287266160345</v>
      </c>
      <c r="M106" s="19" cm="1">
        <f t="array" ref="M106">+SUMPRODUCT($E$11:$P$11/100,NEA!$C79:$N79)/D$11*100</f>
        <v>1327.1431285840074</v>
      </c>
      <c r="N106" s="19" cm="1">
        <f t="array" ref="N106">+SUMPRODUCT($E$12:$P$12/100,NEA!$C79:$N79)/D$12*100</f>
        <v>1350.5712505087495</v>
      </c>
      <c r="O106" s="19" cm="1">
        <f t="array" ref="O106">+SUMPRODUCT(_xlfn.ANCHORARRAY($E$30)/100,$E106:$N106)/$D$14*100</f>
        <v>1352.5507413100001</v>
      </c>
      <c r="Q106" s="24">
        <f t="shared" si="25"/>
        <v>7.9599050181909714E-2</v>
      </c>
      <c r="R106" s="24">
        <f t="shared" si="25"/>
        <v>7.8980312365428684E-2</v>
      </c>
      <c r="S106" s="24">
        <f t="shared" si="25"/>
        <v>7.8436767422632059E-2</v>
      </c>
      <c r="T106" s="24">
        <f t="shared" si="25"/>
        <v>7.7461325222802691E-2</v>
      </c>
      <c r="U106" s="24">
        <f t="shared" si="25"/>
        <v>7.8387463013994019E-2</v>
      </c>
      <c r="V106" s="24">
        <f t="shared" si="23"/>
        <v>7.6298235192468811E-2</v>
      </c>
      <c r="W106" s="24">
        <f t="shared" si="23"/>
        <v>7.622400520964101E-2</v>
      </c>
      <c r="X106" s="24">
        <f t="shared" si="23"/>
        <v>7.5043360059974473E-2</v>
      </c>
      <c r="Y106" s="24">
        <f t="shared" si="23"/>
        <v>7.5911975920335273E-2</v>
      </c>
      <c r="Z106" s="24">
        <f t="shared" si="23"/>
        <v>7.3067865621074368E-2</v>
      </c>
      <c r="AA106" s="24">
        <f t="shared" si="23"/>
        <v>7.7618589991700571E-2</v>
      </c>
      <c r="AB106" s="24">
        <f>+NEA!Y79</f>
        <v>7.7614443200404448E-2</v>
      </c>
      <c r="AD106" s="24">
        <f t="shared" si="26"/>
        <v>1.0588089639680192</v>
      </c>
      <c r="AE106" s="24">
        <f t="shared" si="26"/>
        <v>1.0567129028057791</v>
      </c>
      <c r="AF106" s="24">
        <f t="shared" si="26"/>
        <v>1.0537698713865904</v>
      </c>
      <c r="AG106" s="24">
        <f t="shared" si="26"/>
        <v>1.0557144552479731</v>
      </c>
      <c r="AH106" s="24">
        <f t="shared" si="26"/>
        <v>1.0486747534093959</v>
      </c>
      <c r="AI106" s="24">
        <f t="shared" si="26"/>
        <v>1.0591854826186529</v>
      </c>
      <c r="AJ106" s="24">
        <f t="shared" si="26"/>
        <v>1.047073067571878</v>
      </c>
      <c r="AK106" s="24">
        <f t="shared" si="26"/>
        <v>1.0543756072570298</v>
      </c>
      <c r="AL106" s="24">
        <f t="shared" si="26"/>
        <v>1.0524586266029758</v>
      </c>
      <c r="AM106" s="24">
        <f t="shared" si="26"/>
        <v>1.0661635295868988</v>
      </c>
      <c r="AN106" s="24">
        <f t="shared" si="26"/>
        <v>1.0552817701047492</v>
      </c>
      <c r="AO106" s="24">
        <f>+NEA!AV79</f>
        <v>1.055299897003811</v>
      </c>
      <c r="AQ106" s="24">
        <f t="shared" si="28"/>
        <v>6.5311845608353458E-3</v>
      </c>
      <c r="AR106" s="24">
        <f t="shared" si="17"/>
        <v>-7.3545656188795938E-3</v>
      </c>
      <c r="AS106" s="35">
        <f t="shared" si="30"/>
        <v>44958</v>
      </c>
      <c r="AT106" s="19">
        <f t="shared" si="30"/>
        <v>1365.441272740509</v>
      </c>
      <c r="AU106" s="19">
        <f t="shared" si="27"/>
        <v>1350.5712505087495</v>
      </c>
      <c r="AV106" s="53">
        <f t="shared" si="29"/>
        <v>0.14870022231759528</v>
      </c>
      <c r="AW106" s="53">
        <f t="shared" si="24"/>
        <v>-4.1939296606974263E-2</v>
      </c>
    </row>
    <row r="107" spans="4:49" x14ac:dyDescent="0.25">
      <c r="D107" s="38">
        <f>+NEA!A80</f>
        <v>44986</v>
      </c>
      <c r="E107" s="19" cm="1">
        <f t="array" ref="E107">+SUMPRODUCT($E$3:$P$3/100,NEA!$C80:$N80)/D$3*100</f>
        <v>1451.2988740556623</v>
      </c>
      <c r="F107" s="19" cm="1">
        <f t="array" ref="F107">+SUMPRODUCT($E$4:$P$4/100,NEA!$C80:$N80)/D$4*100</f>
        <v>1439.4988716679616</v>
      </c>
      <c r="G107" s="19" cm="1">
        <f t="array" ref="G107">+SUMPRODUCT($E$5:$P$5/100,NEA!$C80:$N80)/D$5*100</f>
        <v>1446.3300829787072</v>
      </c>
      <c r="H107" s="19" cm="1">
        <f t="array" ref="H107">+SUMPRODUCT($E$6:$P$6/100,NEA!$C80:$N80)/D$6*100</f>
        <v>1433.9531544952492</v>
      </c>
      <c r="I107" s="19" cm="1">
        <f t="array" ref="I107">+SUMPRODUCT($E$7:$P$7/100,NEA!$C80:$N80)/D$7*100</f>
        <v>1438.1064215646345</v>
      </c>
      <c r="J107" s="19" cm="1">
        <f t="array" ref="J107">+SUMPRODUCT($E$8:$P$8/100,NEA!$C80:$N80)/D$8*100</f>
        <v>1433.5314593343587</v>
      </c>
      <c r="K107" s="19" cm="1">
        <f t="array" ref="K107">+SUMPRODUCT($E$9:$P$9/100,NEA!$C80:$N80)/D$9*100</f>
        <v>1432.023046713766</v>
      </c>
      <c r="L107" s="19" cm="1">
        <f t="array" ref="L107">+SUMPRODUCT($E$10:$P$10/100,NEA!$C80:$N80)/D$10*100</f>
        <v>1419.1584532217255</v>
      </c>
      <c r="M107" s="19" cm="1">
        <f t="array" ref="M107">+SUMPRODUCT($E$11:$P$11/100,NEA!$C80:$N80)/D$11*100</f>
        <v>1410.9426491237157</v>
      </c>
      <c r="N107" s="19" cm="1">
        <f t="array" ref="N107">+SUMPRODUCT($E$12:$P$12/100,NEA!$C80:$N80)/D$12*100</f>
        <v>1431.3009462426421</v>
      </c>
      <c r="O107" s="19" cm="1">
        <f t="array" ref="O107">+SUMPRODUCT(_xlfn.ANCHORARRAY($E$30)/100,$E107:$N107)/$D$14*100</f>
        <v>1437.06604522</v>
      </c>
      <c r="Q107" s="24">
        <f t="shared" si="25"/>
        <v>6.287901430050713E-2</v>
      </c>
      <c r="R107" s="24">
        <f t="shared" si="25"/>
        <v>6.3525220023609608E-2</v>
      </c>
      <c r="S107" s="24">
        <f t="shared" si="25"/>
        <v>6.2092623555724646E-2</v>
      </c>
      <c r="T107" s="24">
        <f t="shared" si="25"/>
        <v>6.3107597592858999E-2</v>
      </c>
      <c r="U107" s="24">
        <f t="shared" si="25"/>
        <v>6.242780891182842E-2</v>
      </c>
      <c r="V107" s="24">
        <f t="shared" si="23"/>
        <v>6.1888742343812586E-2</v>
      </c>
      <c r="W107" s="24">
        <f t="shared" si="23"/>
        <v>6.1271453133629583E-2</v>
      </c>
      <c r="X107" s="24">
        <f t="shared" si="23"/>
        <v>6.2301023211406958E-2</v>
      </c>
      <c r="Y107" s="24">
        <f t="shared" si="23"/>
        <v>6.3142790506038438E-2</v>
      </c>
      <c r="Z107" s="24">
        <f t="shared" si="23"/>
        <v>5.9774481134173607E-2</v>
      </c>
      <c r="AA107" s="24">
        <f t="shared" si="23"/>
        <v>6.2485865652732064E-2</v>
      </c>
      <c r="AB107" s="24">
        <f>+NEA!Y80</f>
        <v>6.2482537705801811E-2</v>
      </c>
      <c r="AD107" s="24">
        <f t="shared" si="26"/>
        <v>1.039398420387565</v>
      </c>
      <c r="AE107" s="24">
        <f t="shared" si="26"/>
        <v>1.0381069204243221</v>
      </c>
      <c r="AF107" s="24">
        <f t="shared" si="26"/>
        <v>1.0323321783150594</v>
      </c>
      <c r="AG107" s="24">
        <f t="shared" si="26"/>
        <v>1.0390957627296564</v>
      </c>
      <c r="AH107" s="24">
        <f t="shared" si="26"/>
        <v>1.0289018104587404</v>
      </c>
      <c r="AI107" s="24">
        <f t="shared" si="26"/>
        <v>1.0402005189139083</v>
      </c>
      <c r="AJ107" s="24">
        <f t="shared" si="26"/>
        <v>1.0277540357046089</v>
      </c>
      <c r="AK107" s="24">
        <f t="shared" si="26"/>
        <v>1.0355081320844302</v>
      </c>
      <c r="AL107" s="24">
        <f t="shared" si="26"/>
        <v>1.031508122585759</v>
      </c>
      <c r="AM107" s="24">
        <f t="shared" si="26"/>
        <v>1.0485569870703304</v>
      </c>
      <c r="AN107" s="24">
        <f t="shared" si="26"/>
        <v>1.0361069811672525</v>
      </c>
      <c r="AO107" s="24">
        <f>+NEA!AV80</f>
        <v>1.0361310361614984</v>
      </c>
      <c r="AQ107" s="24">
        <f t="shared" si="28"/>
        <v>3.1045331663335229E-3</v>
      </c>
      <c r="AR107" s="24">
        <f t="shared" si="17"/>
        <v>-9.1585666827653789E-3</v>
      </c>
      <c r="AS107" s="35">
        <f t="shared" si="30"/>
        <v>44986</v>
      </c>
      <c r="AT107" s="19">
        <f t="shared" si="30"/>
        <v>1451.2988740556623</v>
      </c>
      <c r="AU107" s="19">
        <f t="shared" si="27"/>
        <v>1431.3009462426421</v>
      </c>
      <c r="AV107" s="53">
        <f t="shared" si="29"/>
        <v>0.19997927813020056</v>
      </c>
      <c r="AW107" s="53">
        <f t="shared" si="24"/>
        <v>-3.4864509507589236E-2</v>
      </c>
    </row>
    <row r="108" spans="4:49" x14ac:dyDescent="0.25">
      <c r="D108" s="38">
        <f>+NEA!A81</f>
        <v>45017</v>
      </c>
      <c r="E108" s="19" cm="1">
        <f t="array" ref="E108">+SUMPRODUCT($E$3:$P$3/100,NEA!$C81:$N81)/D$3*100</f>
        <v>1575.8745865923681</v>
      </c>
      <c r="F108" s="19" cm="1">
        <f t="array" ref="F108">+SUMPRODUCT($E$4:$P$4/100,NEA!$C81:$N81)/D$4*100</f>
        <v>1561.6651496872109</v>
      </c>
      <c r="G108" s="19" cm="1">
        <f t="array" ref="G108">+SUMPRODUCT($E$5:$P$5/100,NEA!$C81:$N81)/D$5*100</f>
        <v>1566.8457543994109</v>
      </c>
      <c r="H108" s="19" cm="1">
        <f t="array" ref="H108">+SUMPRODUCT($E$6:$P$6/100,NEA!$C81:$N81)/D$6*100</f>
        <v>1554.3245361264071</v>
      </c>
      <c r="I108" s="19" cm="1">
        <f t="array" ref="I108">+SUMPRODUCT($E$7:$P$7/100,NEA!$C81:$N81)/D$7*100</f>
        <v>1556.0189076659342</v>
      </c>
      <c r="J108" s="19" cm="1">
        <f t="array" ref="J108">+SUMPRODUCT($E$8:$P$8/100,NEA!$C81:$N81)/D$8*100</f>
        <v>1553.469198156941</v>
      </c>
      <c r="K108" s="19" cm="1">
        <f t="array" ref="K108">+SUMPRODUCT($E$9:$P$9/100,NEA!$C81:$N81)/D$9*100</f>
        <v>1547.747974406466</v>
      </c>
      <c r="L108" s="19" cm="1">
        <f t="array" ref="L108">+SUMPRODUCT($E$10:$P$10/100,NEA!$C81:$N81)/D$10*100</f>
        <v>1533.928171948412</v>
      </c>
      <c r="M108" s="19" cm="1">
        <f t="array" ref="M108">+SUMPRODUCT($E$11:$P$11/100,NEA!$C81:$N81)/D$11*100</f>
        <v>1523.7011041356504</v>
      </c>
      <c r="N108" s="19" cm="1">
        <f t="array" ref="N108">+SUMPRODUCT($E$12:$P$12/100,NEA!$C81:$N81)/D$12*100</f>
        <v>1549.8331374997279</v>
      </c>
      <c r="O108" s="19" cm="1">
        <f t="array" ref="O108">+SUMPRODUCT(_xlfn.ANCHORARRAY($E$30)/100,$E108:$N108)/$D$14*100</f>
        <v>1556.8974763199999</v>
      </c>
      <c r="Q108" s="24">
        <f t="shared" si="25"/>
        <v>8.5837393498817027E-2</v>
      </c>
      <c r="R108" s="24">
        <f t="shared" si="25"/>
        <v>8.4867227355096331E-2</v>
      </c>
      <c r="S108" s="24">
        <f t="shared" si="25"/>
        <v>8.3325150212254728E-2</v>
      </c>
      <c r="T108" s="24">
        <f t="shared" si="25"/>
        <v>8.3943733624637584E-2</v>
      </c>
      <c r="U108" s="24">
        <f t="shared" si="25"/>
        <v>8.1991488483176944E-2</v>
      </c>
      <c r="V108" s="24">
        <f t="shared" si="25"/>
        <v>8.3665927274643614E-2</v>
      </c>
      <c r="W108" s="24">
        <f t="shared" si="25"/>
        <v>8.0812196394651536E-2</v>
      </c>
      <c r="X108" s="24">
        <f t="shared" si="25"/>
        <v>8.0871673255470622E-2</v>
      </c>
      <c r="Y108" s="24">
        <f t="shared" si="25"/>
        <v>7.9917107248806296E-2</v>
      </c>
      <c r="Z108" s="24">
        <f t="shared" si="25"/>
        <v>8.2814303706183257E-2</v>
      </c>
      <c r="AA108" s="24">
        <f t="shared" si="23"/>
        <v>8.3386168296569085E-2</v>
      </c>
      <c r="AB108" s="24">
        <f>+NEA!Y81</f>
        <v>8.3391165193748895E-2</v>
      </c>
      <c r="AD108" s="24">
        <f t="shared" si="26"/>
        <v>1.0857511746556314</v>
      </c>
      <c r="AE108" s="24">
        <f t="shared" si="26"/>
        <v>1.0836932490335052</v>
      </c>
      <c r="AF108" s="24">
        <f t="shared" si="26"/>
        <v>1.0772510780508502</v>
      </c>
      <c r="AG108" s="24">
        <f t="shared" si="26"/>
        <v>1.0840595038809338</v>
      </c>
      <c r="AH108" s="24">
        <f t="shared" si="26"/>
        <v>1.0736377151251331</v>
      </c>
      <c r="AI108" s="24">
        <f t="shared" si="26"/>
        <v>1.0837420909441251</v>
      </c>
      <c r="AJ108" s="24">
        <f t="shared" si="26"/>
        <v>1.0702179190680061</v>
      </c>
      <c r="AK108" s="24">
        <f t="shared" si="26"/>
        <v>1.0769948869730621</v>
      </c>
      <c r="AL108" s="24">
        <f t="shared" si="26"/>
        <v>1.0734026945178794</v>
      </c>
      <c r="AM108" s="24">
        <f t="shared" si="26"/>
        <v>1.09150864459553</v>
      </c>
      <c r="AN108" s="24">
        <f t="shared" si="26"/>
        <v>1.0805497695487527</v>
      </c>
      <c r="AO108" s="24">
        <f>+NEA!AV81</f>
        <v>1.0805765719246252</v>
      </c>
      <c r="AQ108" s="24">
        <f t="shared" si="28"/>
        <v>3.0230897926337708E-3</v>
      </c>
      <c r="AR108" s="24">
        <f t="shared" si="17"/>
        <v>-5.7574699398985629E-3</v>
      </c>
      <c r="AS108" s="35">
        <f t="shared" si="30"/>
        <v>45017</v>
      </c>
      <c r="AT108" s="19">
        <f t="shared" si="30"/>
        <v>1575.8745865923681</v>
      </c>
      <c r="AU108" s="19">
        <f t="shared" si="27"/>
        <v>1549.8331374997279</v>
      </c>
      <c r="AV108" s="53">
        <f t="shared" si="29"/>
        <v>0.26041449092640256</v>
      </c>
      <c r="AW108" s="53">
        <f t="shared" si="24"/>
        <v>-2.7834784273880864E-2</v>
      </c>
    </row>
    <row r="109" spans="4:49" x14ac:dyDescent="0.25">
      <c r="D109" s="38">
        <f>+NEA!A82</f>
        <v>45047</v>
      </c>
      <c r="E109" s="19" cm="1">
        <f t="array" ref="E109">+SUMPRODUCT($E$3:$P$3/100,NEA!$C82:$N82)/D$3*100</f>
        <v>1688.7414726451559</v>
      </c>
      <c r="F109" s="19" cm="1">
        <f t="array" ref="F109">+SUMPRODUCT($E$4:$P$4/100,NEA!$C82:$N82)/D$4*100</f>
        <v>1674.3545838782768</v>
      </c>
      <c r="G109" s="19" cm="1">
        <f t="array" ref="G109">+SUMPRODUCT($E$5:$P$5/100,NEA!$C82:$N82)/D$5*100</f>
        <v>1679.1779359558391</v>
      </c>
      <c r="H109" s="19" cm="1">
        <f t="array" ref="H109">+SUMPRODUCT($E$6:$P$6/100,NEA!$C82:$N82)/D$6*100</f>
        <v>1669.2025963206613</v>
      </c>
      <c r="I109" s="19" cm="1">
        <f t="array" ref="I109">+SUMPRODUCT($E$7:$P$7/100,NEA!$C82:$N82)/D$7*100</f>
        <v>1667.6863617898605</v>
      </c>
      <c r="J109" s="19" cm="1">
        <f t="array" ref="J109">+SUMPRODUCT($E$8:$P$8/100,NEA!$C82:$N82)/D$8*100</f>
        <v>1667.8032230972733</v>
      </c>
      <c r="K109" s="19" cm="1">
        <f t="array" ref="K109">+SUMPRODUCT($E$9:$P$9/100,NEA!$C82:$N82)/D$9*100</f>
        <v>1661.7277671573906</v>
      </c>
      <c r="L109" s="19" cm="1">
        <f t="array" ref="L109">+SUMPRODUCT($E$10:$P$10/100,NEA!$C82:$N82)/D$10*100</f>
        <v>1648.6065639317119</v>
      </c>
      <c r="M109" s="19" cm="1">
        <f t="array" ref="M109">+SUMPRODUCT($E$11:$P$11/100,NEA!$C82:$N82)/D$11*100</f>
        <v>1637.7591166197608</v>
      </c>
      <c r="N109" s="19" cm="1">
        <f t="array" ref="N109">+SUMPRODUCT($E$12:$P$12/100,NEA!$C82:$N82)/D$12*100</f>
        <v>1665.5116044714855</v>
      </c>
      <c r="O109" s="19" cm="1">
        <f t="array" ref="O109">+SUMPRODUCT(_xlfn.ANCHORARRAY($E$30)/100,$E109:$N109)/$D$14*100</f>
        <v>1670.3397183799996</v>
      </c>
      <c r="Q109" s="24">
        <f t="shared" si="25"/>
        <v>7.1621743895780687E-2</v>
      </c>
      <c r="R109" s="24">
        <f t="shared" si="25"/>
        <v>7.2159793162853481E-2</v>
      </c>
      <c r="S109" s="24">
        <f t="shared" si="25"/>
        <v>7.1693197138914533E-2</v>
      </c>
      <c r="T109" s="24">
        <f t="shared" si="25"/>
        <v>7.3908670631003703E-2</v>
      </c>
      <c r="U109" s="24">
        <f t="shared" si="25"/>
        <v>7.1764843970585357E-2</v>
      </c>
      <c r="V109" s="24">
        <f t="shared" si="25"/>
        <v>7.3599157985224206E-2</v>
      </c>
      <c r="W109" s="24">
        <f t="shared" si="25"/>
        <v>7.3642346580769402E-2</v>
      </c>
      <c r="X109" s="24">
        <f t="shared" si="25"/>
        <v>7.4761252893369878E-2</v>
      </c>
      <c r="Y109" s="24">
        <f t="shared" si="25"/>
        <v>7.4855896720513293E-2</v>
      </c>
      <c r="Z109" s="24">
        <f t="shared" si="25"/>
        <v>7.4639304175916799E-2</v>
      </c>
      <c r="AA109" s="24">
        <f t="shared" si="23"/>
        <v>7.2864298250479687E-2</v>
      </c>
      <c r="AB109" s="24">
        <f>+NEA!Y82</f>
        <v>7.2870564981044827E-2</v>
      </c>
      <c r="AD109" s="24">
        <f t="shared" ref="AD109:AN122" si="31">+E109/E97-1</f>
        <v>1.1244340806292081</v>
      </c>
      <c r="AE109" s="24">
        <f t="shared" si="31"/>
        <v>1.123096733449199</v>
      </c>
      <c r="AF109" s="24">
        <f t="shared" si="31"/>
        <v>1.1150858949872915</v>
      </c>
      <c r="AG109" s="24">
        <f t="shared" si="31"/>
        <v>1.1257349359168294</v>
      </c>
      <c r="AH109" s="24">
        <f t="shared" si="31"/>
        <v>1.1109946978550851</v>
      </c>
      <c r="AI109" s="24">
        <f t="shared" si="31"/>
        <v>1.1251759335123568</v>
      </c>
      <c r="AJ109" s="24">
        <f t="shared" si="31"/>
        <v>1.1108457271904708</v>
      </c>
      <c r="AK109" s="24">
        <f t="shared" si="31"/>
        <v>1.1198797661324726</v>
      </c>
      <c r="AL109" s="24">
        <f t="shared" si="31"/>
        <v>1.1159870163607977</v>
      </c>
      <c r="AM109" s="24">
        <f t="shared" si="31"/>
        <v>1.1334526098063025</v>
      </c>
      <c r="AN109" s="24">
        <f t="shared" si="31"/>
        <v>1.1205222154469858</v>
      </c>
      <c r="AO109" s="24">
        <f>+NEA!AV82</f>
        <v>1.1205586404941994</v>
      </c>
      <c r="AQ109" s="24">
        <f t="shared" si="28"/>
        <v>-3.0175602801361112E-3</v>
      </c>
      <c r="AR109" s="24">
        <f t="shared" ref="AR109:AR122" si="32">+AD109-AM109</f>
        <v>-9.0185291770943365E-3</v>
      </c>
      <c r="AS109" s="35">
        <f t="shared" si="30"/>
        <v>45047</v>
      </c>
      <c r="AT109" s="19">
        <f t="shared" si="30"/>
        <v>1688.7414726451559</v>
      </c>
      <c r="AU109" s="19">
        <f t="shared" si="27"/>
        <v>1665.5116044714855</v>
      </c>
      <c r="AV109" s="53">
        <f t="shared" si="29"/>
        <v>0.23229868173670454</v>
      </c>
      <c r="AW109" s="53">
        <f t="shared" si="24"/>
        <v>-4.0660912263324356E-2</v>
      </c>
    </row>
    <row r="110" spans="4:49" x14ac:dyDescent="0.25">
      <c r="D110" s="38">
        <f>+NEA!A83</f>
        <v>45078</v>
      </c>
      <c r="E110" s="19" cm="1">
        <f t="array" ref="E110">+SUMPRODUCT($E$3:$P$3/100,NEA!$C83:$N83)/D$3*100</f>
        <v>1798.9581532688455</v>
      </c>
      <c r="F110" s="19" cm="1">
        <f t="array" ref="F110">+SUMPRODUCT($E$4:$P$4/100,NEA!$C83:$N83)/D$4*100</f>
        <v>1784.478273415315</v>
      </c>
      <c r="G110" s="19" cm="1">
        <f t="array" ref="G110">+SUMPRODUCT($E$5:$P$5/100,NEA!$C83:$N83)/D$5*100</f>
        <v>1789.6481374257892</v>
      </c>
      <c r="H110" s="19" cm="1">
        <f t="array" ref="H110">+SUMPRODUCT($E$6:$P$6/100,NEA!$C83:$N83)/D$6*100</f>
        <v>1780.4982765409845</v>
      </c>
      <c r="I110" s="19" cm="1">
        <f t="array" ref="I110">+SUMPRODUCT($E$7:$P$7/100,NEA!$C83:$N83)/D$7*100</f>
        <v>1778.7311974162371</v>
      </c>
      <c r="J110" s="19" cm="1">
        <f t="array" ref="J110">+SUMPRODUCT($E$8:$P$8/100,NEA!$C83:$N83)/D$8*100</f>
        <v>1776.3975026763035</v>
      </c>
      <c r="K110" s="19" cm="1">
        <f t="array" ref="K110">+SUMPRODUCT($E$9:$P$9/100,NEA!$C83:$N83)/D$9*100</f>
        <v>1773.6597737762895</v>
      </c>
      <c r="L110" s="19" cm="1">
        <f t="array" ref="L110">+SUMPRODUCT($E$10:$P$10/100,NEA!$C83:$N83)/D$10*100</f>
        <v>1758.9769009727761</v>
      </c>
      <c r="M110" s="19" cm="1">
        <f t="array" ref="M110">+SUMPRODUCT($E$11:$P$11/100,NEA!$C83:$N83)/D$11*100</f>
        <v>1750.7170449958935</v>
      </c>
      <c r="N110" s="19" cm="1">
        <f t="array" ref="N110">+SUMPRODUCT($E$12:$P$12/100,NEA!$C83:$N83)/D$12*100</f>
        <v>1770.9968775750774</v>
      </c>
      <c r="O110" s="19" cm="1">
        <f t="array" ref="O110">+SUMPRODUCT(_xlfn.ANCHORARRAY($E$30)/100,$E110:$N110)/$D$14*100</f>
        <v>1780.7416537700003</v>
      </c>
      <c r="Q110" s="24">
        <f t="shared" si="25"/>
        <v>6.5265573451602332E-2</v>
      </c>
      <c r="R110" s="24">
        <f t="shared" si="25"/>
        <v>6.5770829307828516E-2</v>
      </c>
      <c r="S110" s="24">
        <f t="shared" si="25"/>
        <v>6.5788264069267299E-2</v>
      </c>
      <c r="T110" s="24">
        <f t="shared" si="25"/>
        <v>6.667595681054328E-2</v>
      </c>
      <c r="U110" s="24">
        <f t="shared" si="25"/>
        <v>6.6586162824523454E-2</v>
      </c>
      <c r="V110" s="24">
        <f t="shared" si="25"/>
        <v>6.5112165557133395E-2</v>
      </c>
      <c r="W110" s="24">
        <f t="shared" si="25"/>
        <v>6.7358811010526543E-2</v>
      </c>
      <c r="X110" s="24">
        <f t="shared" si="25"/>
        <v>6.6947651098661964E-2</v>
      </c>
      <c r="Y110" s="24">
        <f t="shared" si="25"/>
        <v>6.8971027075868996E-2</v>
      </c>
      <c r="Z110" s="24">
        <f t="shared" si="25"/>
        <v>6.3335057420428775E-2</v>
      </c>
      <c r="AA110" s="24">
        <f t="shared" si="23"/>
        <v>6.6095497924862467E-2</v>
      </c>
      <c r="AB110" s="24">
        <f>+NEA!Y83</f>
        <v>6.6095580125910658E-2</v>
      </c>
      <c r="AD110" s="24">
        <f t="shared" si="31"/>
        <v>1.1589763630094638</v>
      </c>
      <c r="AE110" s="24">
        <f t="shared" si="31"/>
        <v>1.1588009600252467</v>
      </c>
      <c r="AF110" s="24">
        <f t="shared" si="31"/>
        <v>1.1479942854152059</v>
      </c>
      <c r="AG110" s="24">
        <f t="shared" si="31"/>
        <v>1.1613311794696486</v>
      </c>
      <c r="AH110" s="24">
        <f t="shared" si="31"/>
        <v>1.1455083381897619</v>
      </c>
      <c r="AI110" s="24">
        <f t="shared" si="31"/>
        <v>1.1568442607101885</v>
      </c>
      <c r="AJ110" s="24">
        <f t="shared" si="31"/>
        <v>1.145224529781169</v>
      </c>
      <c r="AK110" s="24">
        <f t="shared" si="31"/>
        <v>1.1538721518084079</v>
      </c>
      <c r="AL110" s="24">
        <f t="shared" si="31"/>
        <v>1.1551789061162694</v>
      </c>
      <c r="AM110" s="24">
        <f t="shared" si="31"/>
        <v>1.1560926493069519</v>
      </c>
      <c r="AN110" s="24">
        <f t="shared" si="31"/>
        <v>1.1545979394817203</v>
      </c>
      <c r="AO110" s="24">
        <f>+NEA!AV83</f>
        <v>1.1546298274784381</v>
      </c>
      <c r="AQ110" s="24">
        <f t="shared" si="28"/>
        <v>1.930516031173557E-3</v>
      </c>
      <c r="AR110" s="24">
        <f t="shared" si="32"/>
        <v>2.8837137025119475E-3</v>
      </c>
      <c r="AS110" s="35">
        <f>+D110</f>
        <v>45078</v>
      </c>
      <c r="AT110" s="19">
        <f t="shared" si="30"/>
        <v>1798.9581532688455</v>
      </c>
      <c r="AU110" s="19">
        <f t="shared" si="27"/>
        <v>1770.9968775750774</v>
      </c>
      <c r="AV110" s="53">
        <f t="shared" si="29"/>
        <v>0.27961275693768073</v>
      </c>
      <c r="AW110" s="53">
        <f t="shared" si="24"/>
        <v>-3.5867162182848134E-2</v>
      </c>
    </row>
    <row r="111" spans="4:49" x14ac:dyDescent="0.25">
      <c r="D111" s="38">
        <f>+NEA!A84</f>
        <v>45108</v>
      </c>
      <c r="E111" s="19" cm="1">
        <f t="array" ref="E111">+SUMPRODUCT($E$3:$P$3/100,NEA!$C84:$N84)/D$3*100</f>
        <v>1908.2328890103704</v>
      </c>
      <c r="F111" s="19" cm="1">
        <f t="array" ref="F111">+SUMPRODUCT($E$4:$P$4/100,NEA!$C84:$N84)/D$4*100</f>
        <v>1894.7063112711935</v>
      </c>
      <c r="G111" s="19" cm="1">
        <f t="array" ref="G111">+SUMPRODUCT($E$5:$P$5/100,NEA!$C84:$N84)/D$5*100</f>
        <v>1900.2136894221155</v>
      </c>
      <c r="H111" s="19" cm="1">
        <f t="array" ref="H111">+SUMPRODUCT($E$6:$P$6/100,NEA!$C84:$N84)/D$6*100</f>
        <v>1893.1638864577892</v>
      </c>
      <c r="I111" s="19" cm="1">
        <f t="array" ref="I111">+SUMPRODUCT($E$7:$P$7/100,NEA!$C84:$N84)/D$7*100</f>
        <v>1891.2361994200965</v>
      </c>
      <c r="J111" s="19" cm="1">
        <f t="array" ref="J111">+SUMPRODUCT($E$8:$P$8/100,NEA!$C84:$N84)/D$8*100</f>
        <v>1887.4886981778996</v>
      </c>
      <c r="K111" s="19" cm="1">
        <f t="array" ref="K111">+SUMPRODUCT($E$9:$P$9/100,NEA!$C84:$N84)/D$9*100</f>
        <v>1887.9100611201989</v>
      </c>
      <c r="L111" s="19" cm="1">
        <f t="array" ref="L111">+SUMPRODUCT($E$10:$P$10/100,NEA!$C84:$N84)/D$10*100</f>
        <v>1871.8855569526522</v>
      </c>
      <c r="M111" s="19" cm="1">
        <f t="array" ref="M111">+SUMPRODUCT($E$11:$P$11/100,NEA!$C84:$N84)/D$11*100</f>
        <v>1864.3385575020995</v>
      </c>
      <c r="N111" s="19" cm="1">
        <f t="array" ref="N111">+SUMPRODUCT($E$12:$P$12/100,NEA!$C84:$N84)/D$12*100</f>
        <v>1882.818648594586</v>
      </c>
      <c r="O111" s="19" cm="1">
        <f t="array" ref="O111">+SUMPRODUCT(_xlfn.ANCHORARRAY($E$30)/100,$E111:$N111)/$D$14*100</f>
        <v>1892.1976645700004</v>
      </c>
      <c r="Q111" s="24">
        <f t="shared" si="25"/>
        <v>6.0743344998305915E-2</v>
      </c>
      <c r="R111" s="24">
        <f t="shared" si="25"/>
        <v>6.1770456664015816E-2</v>
      </c>
      <c r="S111" s="24">
        <f t="shared" si="25"/>
        <v>6.1780609095239525E-2</v>
      </c>
      <c r="T111" s="24">
        <f t="shared" si="25"/>
        <v>6.3277573138505128E-2</v>
      </c>
      <c r="U111" s="24">
        <f t="shared" si="25"/>
        <v>6.3250142667583997E-2</v>
      </c>
      <c r="V111" s="24">
        <f t="shared" si="25"/>
        <v>6.253735176627262E-2</v>
      </c>
      <c r="W111" s="24">
        <f t="shared" si="25"/>
        <v>6.4414996062440721E-2</v>
      </c>
      <c r="X111" s="24">
        <f t="shared" si="25"/>
        <v>6.418995946873074E-2</v>
      </c>
      <c r="Y111" s="24">
        <f t="shared" si="25"/>
        <v>6.4899986454677316E-2</v>
      </c>
      <c r="Z111" s="24">
        <f t="shared" si="25"/>
        <v>6.3140580559701176E-2</v>
      </c>
      <c r="AA111" s="24">
        <f t="shared" si="23"/>
        <v>6.2589657833878931E-2</v>
      </c>
      <c r="AB111" s="24">
        <f>+NEA!Y84</f>
        <v>6.2591028386031144E-2</v>
      </c>
      <c r="AD111" s="24">
        <f t="shared" si="31"/>
        <v>1.1324446700847379</v>
      </c>
      <c r="AE111" s="24">
        <f t="shared" si="31"/>
        <v>1.1335762373482745</v>
      </c>
      <c r="AF111" s="24">
        <f t="shared" si="31"/>
        <v>1.1249045205900789</v>
      </c>
      <c r="AG111" s="24">
        <f t="shared" si="31"/>
        <v>1.137541638686002</v>
      </c>
      <c r="AH111" s="24">
        <f t="shared" si="31"/>
        <v>1.1248853584966043</v>
      </c>
      <c r="AI111" s="24">
        <f t="shared" si="31"/>
        <v>1.1321554245835443</v>
      </c>
      <c r="AJ111" s="24">
        <f t="shared" si="31"/>
        <v>1.1258935577907643</v>
      </c>
      <c r="AK111" s="24">
        <f t="shared" si="31"/>
        <v>1.1320094529774929</v>
      </c>
      <c r="AL111" s="24">
        <f t="shared" si="31"/>
        <v>1.1364080700094332</v>
      </c>
      <c r="AM111" s="24">
        <f t="shared" si="31"/>
        <v>1.1270244866538297</v>
      </c>
      <c r="AN111" s="24">
        <f t="shared" si="31"/>
        <v>1.1309571251452453</v>
      </c>
      <c r="AO111" s="24">
        <f>+NEA!AV84</f>
        <v>1.1309839863939417</v>
      </c>
      <c r="AQ111" s="24">
        <f t="shared" si="28"/>
        <v>-2.3972355613952612E-3</v>
      </c>
      <c r="AR111" s="24">
        <f t="shared" si="32"/>
        <v>5.4201834309082209E-3</v>
      </c>
      <c r="AS111" s="35">
        <f t="shared" ref="AS111:AT126" si="33">+D111</f>
        <v>45108</v>
      </c>
      <c r="AT111" s="19">
        <f t="shared" si="30"/>
        <v>1908.2328890103704</v>
      </c>
      <c r="AU111" s="19">
        <f t="shared" si="27"/>
        <v>1882.818648594586</v>
      </c>
      <c r="AV111" s="53">
        <f t="shared" si="29"/>
        <v>0.25414240415784306</v>
      </c>
      <c r="AW111" s="53">
        <f t="shared" si="24"/>
        <v>-4.7879586320319412E-2</v>
      </c>
    </row>
    <row r="112" spans="4:49" x14ac:dyDescent="0.25">
      <c r="D112" s="38">
        <f>+NEA!A85</f>
        <v>45139</v>
      </c>
      <c r="E112" s="19" cm="1">
        <f t="array" ref="E112">+SUMPRODUCT($E$3:$P$3/100,NEA!$C85:$N85)/D$3*100</f>
        <v>2188.5841496517342</v>
      </c>
      <c r="F112" s="19" cm="1">
        <f t="array" ref="F112">+SUMPRODUCT($E$4:$P$4/100,NEA!$C85:$N85)/D$4*100</f>
        <v>2168.5484410084687</v>
      </c>
      <c r="G112" s="19" cm="1">
        <f t="array" ref="G112">+SUMPRODUCT($E$5:$P$5/100,NEA!$C85:$N85)/D$5*100</f>
        <v>2169.8263222013525</v>
      </c>
      <c r="H112" s="19" cm="1">
        <f t="array" ref="H112">+SUMPRODUCT($E$6:$P$6/100,NEA!$C85:$N85)/D$6*100</f>
        <v>2163.8940386183363</v>
      </c>
      <c r="I112" s="19" cm="1">
        <f t="array" ref="I112">+SUMPRODUCT($E$7:$P$7/100,NEA!$C85:$N85)/D$7*100</f>
        <v>2156.8493615618336</v>
      </c>
      <c r="J112" s="19" cm="1">
        <f t="array" ref="J112">+SUMPRODUCT($E$8:$P$8/100,NEA!$C85:$N85)/D$8*100</f>
        <v>2153.2990750453346</v>
      </c>
      <c r="K112" s="19" cm="1">
        <f t="array" ref="K112">+SUMPRODUCT($E$9:$P$9/100,NEA!$C85:$N85)/D$9*100</f>
        <v>2151.0335550673408</v>
      </c>
      <c r="L112" s="19" cm="1">
        <f t="array" ref="L112">+SUMPRODUCT($E$10:$P$10/100,NEA!$C85:$N85)/D$10*100</f>
        <v>2128.3582129832694</v>
      </c>
      <c r="M112" s="19" cm="1">
        <f t="array" ref="M112">+SUMPRODUCT($E$11:$P$11/100,NEA!$C85:$N85)/D$11*100</f>
        <v>2115.1236192868728</v>
      </c>
      <c r="N112" s="19" cm="1">
        <f t="array" ref="N112">+SUMPRODUCT($E$12:$P$12/100,NEA!$C85:$N85)/D$12*100</f>
        <v>2136.318017526442</v>
      </c>
      <c r="O112" s="19" cm="1">
        <f t="array" ref="O112">+SUMPRODUCT(_xlfn.ANCHORARRAY($E$30)/100,$E112:$N112)/$D$14*100</f>
        <v>2160.5207678299994</v>
      </c>
      <c r="Q112" s="24">
        <f t="shared" si="25"/>
        <v>0.14691669043958089</v>
      </c>
      <c r="R112" s="24">
        <f t="shared" si="25"/>
        <v>0.14453011958014184</v>
      </c>
      <c r="S112" s="24">
        <f t="shared" si="25"/>
        <v>0.14188542808636972</v>
      </c>
      <c r="T112" s="24">
        <f t="shared" si="25"/>
        <v>0.14300407592662134</v>
      </c>
      <c r="U112" s="24">
        <f t="shared" si="25"/>
        <v>0.14044420375581912</v>
      </c>
      <c r="V112" s="24">
        <f t="shared" si="25"/>
        <v>0.14082753296697192</v>
      </c>
      <c r="W112" s="24">
        <f t="shared" si="25"/>
        <v>0.13937289671045905</v>
      </c>
      <c r="X112" s="24">
        <f t="shared" si="25"/>
        <v>0.13701300011531869</v>
      </c>
      <c r="Y112" s="24">
        <f t="shared" si="25"/>
        <v>0.13451690991189014</v>
      </c>
      <c r="Z112" s="24">
        <f t="shared" si="25"/>
        <v>0.13463822929578395</v>
      </c>
      <c r="AA112" s="24">
        <f t="shared" si="23"/>
        <v>0.14180500710055322</v>
      </c>
      <c r="AB112" s="24">
        <f>+NEA!Y85</f>
        <v>0.14180495639256052</v>
      </c>
      <c r="AD112" s="24">
        <f t="shared" si="31"/>
        <v>1.2714619999562098</v>
      </c>
      <c r="AE112" s="24">
        <f t="shared" si="31"/>
        <v>1.2689856330009892</v>
      </c>
      <c r="AF112" s="24">
        <f t="shared" si="31"/>
        <v>1.25415087743181</v>
      </c>
      <c r="AG112" s="24">
        <f t="shared" si="31"/>
        <v>1.2707563104580455</v>
      </c>
      <c r="AH112" s="24">
        <f t="shared" si="31"/>
        <v>1.2533303112235563</v>
      </c>
      <c r="AI112" s="24">
        <f t="shared" si="31"/>
        <v>1.2593089044226384</v>
      </c>
      <c r="AJ112" s="24">
        <f t="shared" si="31"/>
        <v>1.2527011084147492</v>
      </c>
      <c r="AK112" s="24">
        <f t="shared" si="31"/>
        <v>1.25271193969941</v>
      </c>
      <c r="AL112" s="24">
        <f t="shared" si="31"/>
        <v>1.254040067362912</v>
      </c>
      <c r="AM112" s="24">
        <f t="shared" si="31"/>
        <v>1.2378881878155554</v>
      </c>
      <c r="AN112" s="24">
        <f t="shared" si="31"/>
        <v>1.2608109328970896</v>
      </c>
      <c r="AO112" s="24">
        <f>+NEA!AV85</f>
        <v>1.2608355157228837</v>
      </c>
      <c r="AQ112" s="24">
        <f t="shared" si="28"/>
        <v>1.2278461143796937E-2</v>
      </c>
      <c r="AR112" s="24">
        <f t="shared" si="32"/>
        <v>3.3573812140654358E-2</v>
      </c>
      <c r="AS112" s="35">
        <f t="shared" si="33"/>
        <v>45139</v>
      </c>
      <c r="AT112" s="19">
        <f t="shared" si="30"/>
        <v>2188.5841496517342</v>
      </c>
      <c r="AU112" s="19">
        <f t="shared" si="27"/>
        <v>2136.318017526442</v>
      </c>
      <c r="AV112" s="53">
        <f t="shared" si="29"/>
        <v>0.52266132125292231</v>
      </c>
      <c r="AW112" s="53">
        <f t="shared" si="24"/>
        <v>-1.3660113324247547E-3</v>
      </c>
    </row>
    <row r="113" spans="4:49" x14ac:dyDescent="0.25">
      <c r="D113" s="38">
        <f>+NEA!A86</f>
        <v>45170</v>
      </c>
      <c r="E113" s="19" cm="1">
        <f t="array" ref="E113">+SUMPRODUCT($E$3:$P$3/100,NEA!$C86:$N86)/D$3*100</f>
        <v>2479.1914480545706</v>
      </c>
      <c r="F113" s="19" cm="1">
        <f t="array" ref="F113">+SUMPRODUCT($E$4:$P$4/100,NEA!$C86:$N86)/D$4*100</f>
        <v>2452.9218307628917</v>
      </c>
      <c r="G113" s="19" cm="1">
        <f t="array" ref="G113">+SUMPRODUCT($E$5:$P$5/100,NEA!$C86:$N86)/D$5*100</f>
        <v>2452.6002692821603</v>
      </c>
      <c r="H113" s="19" cm="1">
        <f t="array" ref="H113">+SUMPRODUCT($E$6:$P$6/100,NEA!$C86:$N86)/D$6*100</f>
        <v>2443.3799211692003</v>
      </c>
      <c r="I113" s="19" cm="1">
        <f t="array" ref="I113">+SUMPRODUCT($E$7:$P$7/100,NEA!$C86:$N86)/D$7*100</f>
        <v>2435.9080861767175</v>
      </c>
      <c r="J113" s="19" cm="1">
        <f t="array" ref="J113">+SUMPRODUCT($E$8:$P$8/100,NEA!$C86:$N86)/D$8*100</f>
        <v>2430.8898706583582</v>
      </c>
      <c r="K113" s="19" cm="1">
        <f t="array" ref="K113">+SUMPRODUCT($E$9:$P$9/100,NEA!$C86:$N86)/D$9*100</f>
        <v>2424.6723636555553</v>
      </c>
      <c r="L113" s="19" cm="1">
        <f t="array" ref="L113">+SUMPRODUCT($E$10:$P$10/100,NEA!$C86:$N86)/D$10*100</f>
        <v>2396.7357819432095</v>
      </c>
      <c r="M113" s="19" cm="1">
        <f t="array" ref="M113">+SUMPRODUCT($E$11:$P$11/100,NEA!$C86:$N86)/D$11*100</f>
        <v>2379.8005857144235</v>
      </c>
      <c r="N113" s="19" cm="1">
        <f t="array" ref="N113">+SUMPRODUCT($E$12:$P$12/100,NEA!$C86:$N86)/D$12*100</f>
        <v>2407.0872886385146</v>
      </c>
      <c r="O113" s="19" cm="1">
        <f t="array" ref="O113">+SUMPRODUCT(_xlfn.ANCHORARRAY($E$30)/100,$E113:$N113)/$D$14*100</f>
        <v>2440.3934887599999</v>
      </c>
      <c r="Q113" s="24">
        <f t="shared" si="25"/>
        <v>0.13278324182740708</v>
      </c>
      <c r="R113" s="24">
        <f t="shared" si="25"/>
        <v>0.13113536427259942</v>
      </c>
      <c r="S113" s="24">
        <f t="shared" si="25"/>
        <v>0.13032100504427713</v>
      </c>
      <c r="T113" s="24">
        <f t="shared" si="25"/>
        <v>0.12915876543073157</v>
      </c>
      <c r="U113" s="24">
        <f t="shared" si="25"/>
        <v>0.12938257515249463</v>
      </c>
      <c r="V113" s="24">
        <f t="shared" si="25"/>
        <v>0.12891418513574537</v>
      </c>
      <c r="W113" s="24">
        <f t="shared" si="25"/>
        <v>0.12721271034735104</v>
      </c>
      <c r="X113" s="24">
        <f t="shared" si="25"/>
        <v>0.12609605249849443</v>
      </c>
      <c r="Y113" s="24">
        <f t="shared" si="25"/>
        <v>0.12513545970272322</v>
      </c>
      <c r="Z113" s="24">
        <f t="shared" si="25"/>
        <v>0.1267457695393055</v>
      </c>
      <c r="AA113" s="24">
        <f t="shared" si="23"/>
        <v>0.12953947265737287</v>
      </c>
      <c r="AB113" s="24">
        <f>+NEA!Y86</f>
        <v>0.12953542006163632</v>
      </c>
      <c r="AD113" s="24">
        <f t="shared" si="31"/>
        <v>1.4043988364140985</v>
      </c>
      <c r="AE113" s="24">
        <f t="shared" si="31"/>
        <v>1.3992762599396635</v>
      </c>
      <c r="AF113" s="24">
        <f t="shared" si="31"/>
        <v>1.3869771320728725</v>
      </c>
      <c r="AG113" s="24">
        <f t="shared" si="31"/>
        <v>1.3988286708159752</v>
      </c>
      <c r="AH113" s="24">
        <f t="shared" si="31"/>
        <v>1.3874525174878807</v>
      </c>
      <c r="AI113" s="24">
        <f t="shared" si="31"/>
        <v>1.3835998959629237</v>
      </c>
      <c r="AJ113" s="24">
        <f t="shared" si="31"/>
        <v>1.3818978577753027</v>
      </c>
      <c r="AK113" s="24">
        <f t="shared" si="31"/>
        <v>1.3745167066069865</v>
      </c>
      <c r="AL113" s="24">
        <f t="shared" si="31"/>
        <v>1.3764158370627508</v>
      </c>
      <c r="AM113" s="24">
        <f t="shared" si="31"/>
        <v>1.3613877595003347</v>
      </c>
      <c r="AN113" s="24">
        <f t="shared" si="31"/>
        <v>1.390038537786018</v>
      </c>
      <c r="AO113" s="24">
        <f>+NEA!AV86</f>
        <v>1.3900533781985858</v>
      </c>
      <c r="AQ113" s="24">
        <f t="shared" si="28"/>
        <v>6.0374722881015863E-3</v>
      </c>
      <c r="AR113" s="24">
        <f t="shared" si="32"/>
        <v>4.3011076913763713E-2</v>
      </c>
      <c r="AS113" s="35">
        <f t="shared" si="33"/>
        <v>45170</v>
      </c>
      <c r="AT113" s="19">
        <f t="shared" si="30"/>
        <v>2479.1914480545706</v>
      </c>
      <c r="AU113" s="19">
        <f t="shared" si="27"/>
        <v>2407.0872886385146</v>
      </c>
      <c r="AV113" s="53">
        <f t="shared" si="29"/>
        <v>0.72104159416056035</v>
      </c>
      <c r="AW113" s="53">
        <f t="shared" si="24"/>
        <v>2.832781390736816E-2</v>
      </c>
    </row>
    <row r="114" spans="4:49" x14ac:dyDescent="0.25">
      <c r="D114" s="38">
        <f>+NEA!A87</f>
        <v>45200</v>
      </c>
      <c r="E114" s="19" cm="1">
        <f t="array" ref="E114">+SUMPRODUCT($E$3:$P$3/100,NEA!$C87:$N87)/D$3*100</f>
        <v>2657.4779880512233</v>
      </c>
      <c r="F114" s="19" cm="1">
        <f t="array" ref="F114">+SUMPRODUCT($E$4:$P$4/100,NEA!$C87:$N87)/D$4*100</f>
        <v>2631.5460927707313</v>
      </c>
      <c r="G114" s="19" cm="1">
        <f t="array" ref="G114">+SUMPRODUCT($E$5:$P$5/100,NEA!$C87:$N87)/D$5*100</f>
        <v>2632.341644544279</v>
      </c>
      <c r="H114" s="19" cm="1">
        <f t="array" ref="H114">+SUMPRODUCT($E$6:$P$6/100,NEA!$C87:$N87)/D$6*100</f>
        <v>2623.8786708743964</v>
      </c>
      <c r="I114" s="19" cm="1">
        <f t="array" ref="I114">+SUMPRODUCT($E$7:$P$7/100,NEA!$C87:$N87)/D$7*100</f>
        <v>2616.510794783072</v>
      </c>
      <c r="J114" s="19" cm="1">
        <f t="array" ref="J114">+SUMPRODUCT($E$8:$P$8/100,NEA!$C87:$N87)/D$8*100</f>
        <v>2612.8435157702638</v>
      </c>
      <c r="K114" s="19" cm="1">
        <f t="array" ref="K114">+SUMPRODUCT($E$9:$P$9/100,NEA!$C87:$N87)/D$9*100</f>
        <v>2605.2173040287335</v>
      </c>
      <c r="L114" s="19" cm="1">
        <f t="array" ref="L114">+SUMPRODUCT($E$10:$P$10/100,NEA!$C87:$N87)/D$10*100</f>
        <v>2578.7033855105528</v>
      </c>
      <c r="M114" s="19" cm="1">
        <f t="array" ref="M114">+SUMPRODUCT($E$11:$P$11/100,NEA!$C87:$N87)/D$11*100</f>
        <v>2560.3861288330672</v>
      </c>
      <c r="N114" s="19" cm="1">
        <f t="array" ref="N114">+SUMPRODUCT($E$12:$P$12/100,NEA!$C87:$N87)/D$12*100</f>
        <v>2599.0983458234741</v>
      </c>
      <c r="O114" s="19" cm="1">
        <f t="array" ref="O114">+SUMPRODUCT(_xlfn.ANCHORARRAY($E$30)/100,$E114:$N114)/$D$14*100</f>
        <v>2620.8756197100001</v>
      </c>
      <c r="Q114" s="24">
        <f t="shared" si="25"/>
        <v>7.191317965240418E-2</v>
      </c>
      <c r="R114" s="24">
        <f t="shared" si="25"/>
        <v>7.2821016865541655E-2</v>
      </c>
      <c r="S114" s="24">
        <f t="shared" si="25"/>
        <v>7.3286045636261177E-2</v>
      </c>
      <c r="T114" s="24">
        <f t="shared" si="25"/>
        <v>7.3872568134563554E-2</v>
      </c>
      <c r="U114" s="24">
        <f t="shared" si="25"/>
        <v>7.4141840421335425E-2</v>
      </c>
      <c r="V114" s="24">
        <f t="shared" si="25"/>
        <v>7.4850632810702811E-2</v>
      </c>
      <c r="W114" s="24">
        <f t="shared" si="25"/>
        <v>7.4461582141753579E-2</v>
      </c>
      <c r="X114" s="24">
        <f t="shared" si="25"/>
        <v>7.5923097129967587E-2</v>
      </c>
      <c r="Y114" s="24">
        <f t="shared" si="25"/>
        <v>7.5882636638830547E-2</v>
      </c>
      <c r="Z114" s="24">
        <f t="shared" si="25"/>
        <v>7.9769046220822259E-2</v>
      </c>
      <c r="AA114" s="24">
        <f t="shared" si="23"/>
        <v>7.3956159849330572E-2</v>
      </c>
      <c r="AB114" s="24">
        <f>+NEA!Y87</f>
        <v>7.3956982684887596E-2</v>
      </c>
      <c r="AD114" s="24">
        <f t="shared" si="31"/>
        <v>1.4262985645344939</v>
      </c>
      <c r="AE114" s="24">
        <f t="shared" si="31"/>
        <v>1.4236533191548424</v>
      </c>
      <c r="AF114" s="24">
        <f t="shared" si="31"/>
        <v>1.4116415151313286</v>
      </c>
      <c r="AG114" s="24">
        <f t="shared" si="31"/>
        <v>1.4261000705304765</v>
      </c>
      <c r="AH114" s="24">
        <f t="shared" si="31"/>
        <v>1.4159123922813905</v>
      </c>
      <c r="AI114" s="24">
        <f t="shared" si="31"/>
        <v>1.409548806294858</v>
      </c>
      <c r="AJ114" s="24">
        <f t="shared" si="31"/>
        <v>1.4098584909344272</v>
      </c>
      <c r="AK114" s="24">
        <f t="shared" si="31"/>
        <v>1.4045238304032654</v>
      </c>
      <c r="AL114" s="24">
        <f t="shared" si="31"/>
        <v>1.4074780860763219</v>
      </c>
      <c r="AM114" s="24">
        <f t="shared" si="31"/>
        <v>1.3967564347232257</v>
      </c>
      <c r="AN114" s="24">
        <f t="shared" si="31"/>
        <v>1.4164059278651222</v>
      </c>
      <c r="AO114" s="24">
        <f>+NEA!AV87</f>
        <v>1.4164163802386818</v>
      </c>
      <c r="AQ114" s="24">
        <f t="shared" si="28"/>
        <v>-7.8558665684180795E-3</v>
      </c>
      <c r="AR114" s="24">
        <f t="shared" si="32"/>
        <v>2.9542129811268136E-2</v>
      </c>
      <c r="AS114" s="35">
        <f t="shared" si="33"/>
        <v>45200</v>
      </c>
      <c r="AT114" s="19">
        <f t="shared" si="30"/>
        <v>2657.4779880512233</v>
      </c>
      <c r="AU114" s="19">
        <f t="shared" si="27"/>
        <v>2599.0983458234741</v>
      </c>
      <c r="AV114" s="53">
        <f t="shared" si="29"/>
        <v>0.58379642227749073</v>
      </c>
      <c r="AW114" s="53">
        <f t="shared" si="24"/>
        <v>-1.3435216470369937E-2</v>
      </c>
    </row>
    <row r="115" spans="4:49" x14ac:dyDescent="0.25">
      <c r="D115" s="38">
        <f>+NEA!A88</f>
        <v>45231</v>
      </c>
      <c r="E115" s="19" cm="1">
        <f t="array" ref="E115">+SUMPRODUCT($E$3:$P$3/100,NEA!$C88:$N88)/D$3*100</f>
        <v>3006.625879274789</v>
      </c>
      <c r="F115" s="19" cm="1">
        <f t="array" ref="F115">+SUMPRODUCT($E$4:$P$4/100,NEA!$C88:$N88)/D$4*100</f>
        <v>2973.732142917293</v>
      </c>
      <c r="G115" s="19" cm="1">
        <f t="array" ref="G115">+SUMPRODUCT($E$5:$P$5/100,NEA!$C88:$N88)/D$5*100</f>
        <v>2969.2251252245624</v>
      </c>
      <c r="H115" s="19" cm="1">
        <f t="array" ref="H115">+SUMPRODUCT($E$6:$P$6/100,NEA!$C88:$N88)/D$6*100</f>
        <v>2961.6855575903928</v>
      </c>
      <c r="I115" s="19" cm="1">
        <f t="array" ref="I115">+SUMPRODUCT($E$7:$P$7/100,NEA!$C88:$N88)/D$7*100</f>
        <v>2948.2004813125459</v>
      </c>
      <c r="J115" s="19" cm="1">
        <f t="array" ref="J115">+SUMPRODUCT($E$8:$P$8/100,NEA!$C88:$N88)/D$8*100</f>
        <v>2949.3568972092339</v>
      </c>
      <c r="K115" s="19" cm="1">
        <f t="array" ref="K115">+SUMPRODUCT($E$9:$P$9/100,NEA!$C88:$N88)/D$9*100</f>
        <v>2936.0766050075354</v>
      </c>
      <c r="L115" s="19" cm="1">
        <f t="array" ref="L115">+SUMPRODUCT($E$10:$P$10/100,NEA!$C88:$N88)/D$10*100</f>
        <v>2902.7700924245974</v>
      </c>
      <c r="M115" s="19" cm="1">
        <f t="array" ref="M115">+SUMPRODUCT($E$11:$P$11/100,NEA!$C88:$N88)/D$11*100</f>
        <v>2875.8514184609894</v>
      </c>
      <c r="N115" s="19" cm="1">
        <f t="array" ref="N115">+SUMPRODUCT($E$12:$P$12/100,NEA!$C88:$N88)/D$12*100</f>
        <v>2921.1603596363948</v>
      </c>
      <c r="O115" s="19" cm="1">
        <f t="array" ref="O115">+SUMPRODUCT(_xlfn.ANCHORARRAY($E$30)/100,$E115:$N115)/$D$14*100</f>
        <v>2957.0226144500002</v>
      </c>
      <c r="Q115" s="24">
        <f t="shared" si="25"/>
        <v>0.13138317336716754</v>
      </c>
      <c r="R115" s="24">
        <f t="shared" si="25"/>
        <v>0.13003232247635732</v>
      </c>
      <c r="S115" s="24">
        <f t="shared" si="25"/>
        <v>0.12797863126106712</v>
      </c>
      <c r="T115" s="24">
        <f t="shared" si="25"/>
        <v>0.12874333347258915</v>
      </c>
      <c r="U115" s="24">
        <f t="shared" si="25"/>
        <v>0.12676794117983881</v>
      </c>
      <c r="V115" s="24">
        <f t="shared" si="25"/>
        <v>0.12879201506247351</v>
      </c>
      <c r="W115" s="24">
        <f t="shared" si="25"/>
        <v>0.12699873460350419</v>
      </c>
      <c r="X115" s="24">
        <f t="shared" si="25"/>
        <v>0.12567040813415731</v>
      </c>
      <c r="Y115" s="24">
        <f t="shared" si="25"/>
        <v>0.12321004479574338</v>
      </c>
      <c r="Z115" s="24">
        <f t="shared" si="25"/>
        <v>0.12391297710240412</v>
      </c>
      <c r="AA115" s="24">
        <f t="shared" si="23"/>
        <v>0.12825751524110651</v>
      </c>
      <c r="AB115" s="24">
        <f>+NEA!Y88</f>
        <v>0.12825834239127931</v>
      </c>
      <c r="AD115" s="24">
        <f t="shared" si="31"/>
        <v>1.6291510729879408</v>
      </c>
      <c r="AE115" s="24">
        <f t="shared" si="31"/>
        <v>1.6219978016801364</v>
      </c>
      <c r="AF115" s="24">
        <f t="shared" si="31"/>
        <v>1.6034344260083881</v>
      </c>
      <c r="AG115" s="24">
        <f t="shared" si="31"/>
        <v>1.6192128450437164</v>
      </c>
      <c r="AH115" s="24">
        <f t="shared" si="31"/>
        <v>1.603533629999871</v>
      </c>
      <c r="AI115" s="24">
        <f t="shared" si="31"/>
        <v>1.6015835939119976</v>
      </c>
      <c r="AJ115" s="24">
        <f t="shared" si="31"/>
        <v>1.5957301352117632</v>
      </c>
      <c r="AK115" s="24">
        <f t="shared" si="31"/>
        <v>1.5866437873541037</v>
      </c>
      <c r="AL115" s="24">
        <f t="shared" si="31"/>
        <v>1.5826590974662387</v>
      </c>
      <c r="AM115" s="24">
        <f t="shared" si="31"/>
        <v>1.573705062997707</v>
      </c>
      <c r="AN115" s="24">
        <f t="shared" si="31"/>
        <v>1.6081778397301947</v>
      </c>
      <c r="AO115" s="24">
        <f>+NEA!AV88</f>
        <v>1.608186906002615</v>
      </c>
      <c r="AQ115" s="24">
        <f t="shared" si="28"/>
        <v>7.4701962647634179E-3</v>
      </c>
      <c r="AR115" s="24">
        <f t="shared" si="32"/>
        <v>5.5446009990233858E-2</v>
      </c>
      <c r="AS115" s="35">
        <f t="shared" si="33"/>
        <v>45231</v>
      </c>
      <c r="AT115" s="19">
        <f t="shared" si="30"/>
        <v>3006.625879274789</v>
      </c>
      <c r="AU115" s="19">
        <f t="shared" si="27"/>
        <v>2921.1603596363948</v>
      </c>
      <c r="AV115" s="53">
        <f t="shared" si="29"/>
        <v>0.85465519638394127</v>
      </c>
      <c r="AW115" s="53">
        <f t="shared" si="24"/>
        <v>2.9771872390988996E-2</v>
      </c>
    </row>
    <row r="116" spans="4:49" x14ac:dyDescent="0.25">
      <c r="D116" s="38">
        <f>+NEA!A89</f>
        <v>45261</v>
      </c>
      <c r="E116" s="19" cm="1">
        <f t="array" ref="E116">+SUMPRODUCT($E$3:$P$3/100,NEA!$C89:$N89)/D$3*100</f>
        <v>3863.3056020844997</v>
      </c>
      <c r="F116" s="19" cm="1">
        <f t="array" ref="F116">+SUMPRODUCT($E$4:$P$4/100,NEA!$C89:$N89)/D$4*100</f>
        <v>3811.480246977876</v>
      </c>
      <c r="G116" s="19" cm="1">
        <f t="array" ref="G116">+SUMPRODUCT($E$5:$P$5/100,NEA!$C89:$N89)/D$5*100</f>
        <v>3824.4461105489577</v>
      </c>
      <c r="H116" s="19" cm="1">
        <f t="array" ref="H116">+SUMPRODUCT($E$6:$P$6/100,NEA!$C89:$N89)/D$6*100</f>
        <v>3795.8161745081779</v>
      </c>
      <c r="I116" s="19" cm="1">
        <f t="array" ref="I116">+SUMPRODUCT($E$7:$P$7/100,NEA!$C89:$N89)/D$7*100</f>
        <v>3796.6773801542581</v>
      </c>
      <c r="J116" s="19" cm="1">
        <f t="array" ref="J116">+SUMPRODUCT($E$8:$P$8/100,NEA!$C89:$N89)/D$8*100</f>
        <v>3772.6407819794772</v>
      </c>
      <c r="K116" s="19" cm="1">
        <f t="array" ref="K116">+SUMPRODUCT($E$9:$P$9/100,NEA!$C89:$N89)/D$9*100</f>
        <v>3779.7607110098033</v>
      </c>
      <c r="L116" s="19" cm="1">
        <f t="array" ref="L116">+SUMPRODUCT($E$10:$P$10/100,NEA!$C89:$N89)/D$10*100</f>
        <v>3713.5000826033443</v>
      </c>
      <c r="M116" s="19" cm="1">
        <f t="array" ref="M116">+SUMPRODUCT($E$11:$P$11/100,NEA!$C89:$N89)/D$11*100</f>
        <v>3677.6873819655038</v>
      </c>
      <c r="N116" s="19" cm="1">
        <f t="array" ref="N116">+SUMPRODUCT($E$12:$P$12/100,NEA!$C89:$N89)/D$12*100</f>
        <v>3744.1672831482733</v>
      </c>
      <c r="O116" s="19" cm="1">
        <f t="array" ref="O116">+SUMPRODUCT(_xlfn.ANCHORARRAY($E$30)/100,$E116:$N116)/$D$14*100</f>
        <v>3795.4715425099989</v>
      </c>
      <c r="Q116" s="24">
        <f t="shared" si="25"/>
        <v>0.28493060234562528</v>
      </c>
      <c r="R116" s="24">
        <f t="shared" si="25"/>
        <v>0.28171606042457298</v>
      </c>
      <c r="S116" s="24">
        <f t="shared" si="25"/>
        <v>0.28802834047812897</v>
      </c>
      <c r="T116" s="24">
        <f t="shared" si="25"/>
        <v>0.28164050527917217</v>
      </c>
      <c r="U116" s="24">
        <f t="shared" si="25"/>
        <v>0.28779484442115288</v>
      </c>
      <c r="V116" s="24">
        <f t="shared" si="25"/>
        <v>0.2791401357866381</v>
      </c>
      <c r="W116" s="24">
        <f t="shared" si="25"/>
        <v>0.28735084928075394</v>
      </c>
      <c r="X116" s="24">
        <f t="shared" si="25"/>
        <v>0.27929528152936434</v>
      </c>
      <c r="Y116" s="24">
        <f t="shared" si="25"/>
        <v>0.27881689518355457</v>
      </c>
      <c r="Z116" s="24">
        <f t="shared" si="25"/>
        <v>0.28173972743294406</v>
      </c>
      <c r="AA116" s="24">
        <f t="shared" si="23"/>
        <v>0.28354498337712175</v>
      </c>
      <c r="AB116" s="24">
        <f>+NEA!Y89</f>
        <v>0.28354861333531112</v>
      </c>
      <c r="AD116" s="24">
        <f t="shared" si="31"/>
        <v>2.2309266891984496</v>
      </c>
      <c r="AE116" s="24">
        <f t="shared" si="31"/>
        <v>2.2121630803672945</v>
      </c>
      <c r="AF116" s="24">
        <f t="shared" si="31"/>
        <v>2.2000653447477356</v>
      </c>
      <c r="AG116" s="24">
        <f t="shared" si="31"/>
        <v>2.203119312216431</v>
      </c>
      <c r="AH116" s="24">
        <f t="shared" si="31"/>
        <v>2.1963885865274122</v>
      </c>
      <c r="AI116" s="24">
        <f t="shared" si="31"/>
        <v>2.1761009615557234</v>
      </c>
      <c r="AJ116" s="24">
        <f t="shared" si="31"/>
        <v>2.1838966558797579</v>
      </c>
      <c r="AK116" s="24">
        <f t="shared" si="31"/>
        <v>2.1529638154329005</v>
      </c>
      <c r="AL116" s="24">
        <f t="shared" si="31"/>
        <v>2.1451389483431988</v>
      </c>
      <c r="AM116" s="24">
        <f t="shared" si="31"/>
        <v>2.1354165817434776</v>
      </c>
      <c r="AN116" s="24">
        <f t="shared" si="31"/>
        <v>2.1947080438327262</v>
      </c>
      <c r="AO116" s="24">
        <f>+NEA!AV89</f>
        <v>2.1947199047457042</v>
      </c>
      <c r="AQ116" s="24">
        <f t="shared" si="28"/>
        <v>3.1908749126812186E-3</v>
      </c>
      <c r="AR116" s="24">
        <f t="shared" si="32"/>
        <v>9.5510107454972015E-2</v>
      </c>
      <c r="AS116" s="35">
        <f t="shared" si="33"/>
        <v>45261</v>
      </c>
      <c r="AT116" s="19">
        <f t="shared" si="30"/>
        <v>3863.3056020844997</v>
      </c>
      <c r="AU116" s="19">
        <f t="shared" si="27"/>
        <v>3744.1672831482733</v>
      </c>
      <c r="AV116" s="53">
        <f t="shared" si="29"/>
        <v>1.1913831893622628</v>
      </c>
      <c r="AW116" s="53">
        <f t="shared" si="24"/>
        <v>5.984491068914366E-2</v>
      </c>
    </row>
    <row r="117" spans="4:49" x14ac:dyDescent="0.25">
      <c r="D117" s="38">
        <f>+NEA!A90</f>
        <v>45292</v>
      </c>
      <c r="E117" s="19" cm="1">
        <f t="array" ref="E117">+SUMPRODUCT($E$3:$P$3/100,NEA!$C90:$N90)/D$3*100</f>
        <v>4604.1649832462472</v>
      </c>
      <c r="F117" s="19" cm="1">
        <f t="array" ref="F117">+SUMPRODUCT($E$4:$P$4/100,NEA!$C90:$N90)/D$4*100</f>
        <v>4546.1183702034286</v>
      </c>
      <c r="G117" s="19" cm="1">
        <f t="array" ref="G117">+SUMPRODUCT($E$5:$P$5/100,NEA!$C90:$N90)/D$5*100</f>
        <v>4574.3344530330369</v>
      </c>
      <c r="H117" s="19" cm="1">
        <f t="array" ref="H117">+SUMPRODUCT($E$6:$P$6/100,NEA!$C90:$N90)/D$6*100</f>
        <v>4530.1943919771211</v>
      </c>
      <c r="I117" s="19" cm="1">
        <f t="array" ref="I117">+SUMPRODUCT($E$7:$P$7/100,NEA!$C90:$N90)/D$7*100</f>
        <v>4548.9629559495388</v>
      </c>
      <c r="J117" s="19" cm="1">
        <f t="array" ref="J117">+SUMPRODUCT($E$8:$P$8/100,NEA!$C90:$N90)/D$8*100</f>
        <v>4501.7438400412675</v>
      </c>
      <c r="K117" s="19" cm="1">
        <f t="array" ref="K117">+SUMPRODUCT($E$9:$P$9/100,NEA!$C90:$N90)/D$9*100</f>
        <v>4537.0996397758354</v>
      </c>
      <c r="L117" s="19" cm="1">
        <f t="array" ref="L117">+SUMPRODUCT($E$10:$P$10/100,NEA!$C90:$N90)/D$10*100</f>
        <v>4444.4498031366393</v>
      </c>
      <c r="M117" s="19" cm="1">
        <f t="array" ref="M117">+SUMPRODUCT($E$11:$P$11/100,NEA!$C90:$N90)/D$11*100</f>
        <v>4408.3327386203973</v>
      </c>
      <c r="N117" s="19" cm="1">
        <f t="array" ref="N117">+SUMPRODUCT($E$12:$P$12/100,NEA!$C90:$N90)/D$12*100</f>
        <v>4481.0187278638368</v>
      </c>
      <c r="O117" s="19" cm="1">
        <f t="array" ref="O117">+SUMPRODUCT(_xlfn.ANCHORARRAY($E$30)/100,$E117:$N117)/$D$14*100</f>
        <v>4535.7012790500003</v>
      </c>
      <c r="Q117" s="24">
        <f t="shared" si="25"/>
        <v>0.19176825689430488</v>
      </c>
      <c r="R117" s="24">
        <f t="shared" si="25"/>
        <v>0.19274352105275838</v>
      </c>
      <c r="S117" s="24">
        <f t="shared" si="25"/>
        <v>0.19607763341616047</v>
      </c>
      <c r="T117" s="24">
        <f t="shared" si="25"/>
        <v>0.19347043789972163</v>
      </c>
      <c r="U117" s="24">
        <f t="shared" si="25"/>
        <v>0.19814313950602669</v>
      </c>
      <c r="V117" s="24">
        <f t="shared" si="25"/>
        <v>0.19326066280798537</v>
      </c>
      <c r="W117" s="24">
        <f t="shared" si="25"/>
        <v>0.20036689797849694</v>
      </c>
      <c r="X117" s="24">
        <f t="shared" si="25"/>
        <v>0.19683578949077707</v>
      </c>
      <c r="Y117" s="24">
        <f t="shared" si="25"/>
        <v>0.19866978369009902</v>
      </c>
      <c r="Z117" s="24">
        <f t="shared" si="25"/>
        <v>0.19679981929012103</v>
      </c>
      <c r="AA117" s="24">
        <f t="shared" si="23"/>
        <v>0.19502971587305784</v>
      </c>
      <c r="AB117" s="24">
        <f>+NEA!Y90</f>
        <v>0.19503902622166902</v>
      </c>
      <c r="AD117" s="24">
        <f t="shared" si="31"/>
        <v>2.640326568433887</v>
      </c>
      <c r="AE117" s="24">
        <f t="shared" si="31"/>
        <v>2.6240211550577035</v>
      </c>
      <c r="AF117" s="24">
        <f t="shared" si="31"/>
        <v>2.622576571519593</v>
      </c>
      <c r="AG117" s="24">
        <f t="shared" si="31"/>
        <v>2.6187683784372675</v>
      </c>
      <c r="AH117" s="24">
        <f t="shared" si="31"/>
        <v>2.6240621316290533</v>
      </c>
      <c r="AI117" s="24">
        <f t="shared" si="31"/>
        <v>2.5890969982131096</v>
      </c>
      <c r="AJ117" s="24">
        <f t="shared" si="31"/>
        <v>2.6187407142153249</v>
      </c>
      <c r="AK117" s="24">
        <f t="shared" si="31"/>
        <v>2.5765203298567632</v>
      </c>
      <c r="AL117" s="24">
        <f t="shared" si="31"/>
        <v>2.5738255242928356</v>
      </c>
      <c r="AM117" s="24">
        <f t="shared" si="31"/>
        <v>2.5602987997157567</v>
      </c>
      <c r="AN117" s="24">
        <f t="shared" si="31"/>
        <v>2.6137320897990302</v>
      </c>
      <c r="AO117" s="24">
        <f>+NEA!AV90</f>
        <v>2.613780246523874</v>
      </c>
      <c r="AQ117" s="24">
        <f t="shared" si="28"/>
        <v>-5.0315623958161471E-3</v>
      </c>
      <c r="AR117" s="24">
        <f t="shared" si="32"/>
        <v>8.0027768718130332E-2</v>
      </c>
      <c r="AS117" s="35">
        <f t="shared" si="33"/>
        <v>45292</v>
      </c>
      <c r="AT117" s="19">
        <f t="shared" si="30"/>
        <v>4604.1649832462472</v>
      </c>
      <c r="AU117" s="19">
        <f t="shared" si="27"/>
        <v>4481.0187278638368</v>
      </c>
      <c r="AV117" s="53">
        <f t="shared" si="29"/>
        <v>1.2314625538241017</v>
      </c>
      <c r="AW117" s="53">
        <f t="shared" si="24"/>
        <v>2.7684956722028531E-2</v>
      </c>
    </row>
    <row r="118" spans="4:49" x14ac:dyDescent="0.25">
      <c r="D118" s="38">
        <f>+NEA!A91</f>
        <v>45323</v>
      </c>
      <c r="E118" s="19" cm="1">
        <f t="array" ref="E118">+SUMPRODUCT($E$3:$P$3/100,NEA!$C91:$N91)/D$3*100</f>
        <v>5087.7999554054231</v>
      </c>
      <c r="F118" s="19" cm="1">
        <f t="array" ref="F118">+SUMPRODUCT($E$4:$P$4/100,NEA!$C91:$N91)/D$4*100</f>
        <v>5032.6220765406651</v>
      </c>
      <c r="G118" s="19" cm="1">
        <f t="array" ref="G118">+SUMPRODUCT($E$5:$P$5/100,NEA!$C91:$N91)/D$5*100</f>
        <v>5071.1316622526701</v>
      </c>
      <c r="H118" s="19" cm="1">
        <f t="array" ref="H118">+SUMPRODUCT($E$6:$P$6/100,NEA!$C91:$N91)/D$6*100</f>
        <v>5021.3191495182973</v>
      </c>
      <c r="I118" s="19" cm="1">
        <f t="array" ref="I118">+SUMPRODUCT($E$7:$P$7/100,NEA!$C91:$N91)/D$7*100</f>
        <v>5048.6944183466521</v>
      </c>
      <c r="J118" s="19" cm="1">
        <f t="array" ref="J118">+SUMPRODUCT($E$8:$P$8/100,NEA!$C91:$N91)/D$8*100</f>
        <v>4995.8349743676117</v>
      </c>
      <c r="K118" s="19" cm="1">
        <f t="array" ref="K118">+SUMPRODUCT($E$9:$P$9/100,NEA!$C91:$N91)/D$9*100</f>
        <v>5044.5334311672295</v>
      </c>
      <c r="L118" s="19" cm="1">
        <f t="array" ref="L118">+SUMPRODUCT($E$10:$P$10/100,NEA!$C91:$N91)/D$10*100</f>
        <v>4946.8211392116618</v>
      </c>
      <c r="M118" s="19" cm="1">
        <f t="array" ref="M118">+SUMPRODUCT($E$11:$P$11/100,NEA!$C91:$N91)/D$11*100</f>
        <v>4912.0171960136986</v>
      </c>
      <c r="N118" s="19" cm="1">
        <f t="array" ref="N118">+SUMPRODUCT($E$12:$P$12/100,NEA!$C91:$N91)/D$12*100</f>
        <v>4982.7136721630222</v>
      </c>
      <c r="O118" s="19" cm="1">
        <f t="array" ref="O118">+SUMPRODUCT(_xlfn.ANCHORARRAY($E$30)/100,$E118:$N118)/$D$14*100</f>
        <v>5029.89868174</v>
      </c>
      <c r="Q118" s="24">
        <f t="shared" si="25"/>
        <v>0.10504292828754824</v>
      </c>
      <c r="R118" s="24">
        <f t="shared" si="25"/>
        <v>0.10701518674170951</v>
      </c>
      <c r="S118" s="24">
        <f t="shared" si="25"/>
        <v>0.10860535326406429</v>
      </c>
      <c r="T118" s="24">
        <f t="shared" si="25"/>
        <v>0.10841140910221148</v>
      </c>
      <c r="U118" s="24">
        <f t="shared" si="25"/>
        <v>0.10985612924007659</v>
      </c>
      <c r="V118" s="24">
        <f t="shared" si="25"/>
        <v>0.10975549739894008</v>
      </c>
      <c r="W118" s="24">
        <f t="shared" si="25"/>
        <v>0.11184100673981789</v>
      </c>
      <c r="X118" s="24">
        <f t="shared" si="25"/>
        <v>0.11303341433184322</v>
      </c>
      <c r="Y118" s="24">
        <f t="shared" si="25"/>
        <v>0.11425735924619218</v>
      </c>
      <c r="Z118" s="24">
        <f t="shared" si="25"/>
        <v>0.11196001953295798</v>
      </c>
      <c r="AA118" s="24">
        <f t="shared" si="23"/>
        <v>0.10895722012661047</v>
      </c>
      <c r="AB118" s="24">
        <f>+NEA!Y91</f>
        <v>0.1089586501875468</v>
      </c>
      <c r="AD118" s="24">
        <f t="shared" si="31"/>
        <v>2.7261214063010955</v>
      </c>
      <c r="AE118" s="24">
        <f t="shared" si="31"/>
        <v>2.7181831862409171</v>
      </c>
      <c r="AF118" s="24">
        <f t="shared" si="31"/>
        <v>2.7239158577590996</v>
      </c>
      <c r="AG118" s="24">
        <f t="shared" si="31"/>
        <v>2.7227175246672961</v>
      </c>
      <c r="AH118" s="24">
        <f t="shared" si="31"/>
        <v>2.7298167008486143</v>
      </c>
      <c r="AI118" s="24">
        <f t="shared" si="31"/>
        <v>2.7006658509969306</v>
      </c>
      <c r="AJ118" s="24">
        <f t="shared" si="31"/>
        <v>2.7385008133504609</v>
      </c>
      <c r="AK118" s="24">
        <f t="shared" si="31"/>
        <v>2.7029079775402201</v>
      </c>
      <c r="AL118" s="24">
        <f t="shared" si="31"/>
        <v>2.7011962690524309</v>
      </c>
      <c r="AM118" s="24">
        <f t="shared" si="31"/>
        <v>2.6893378785355262</v>
      </c>
      <c r="AN118" s="24">
        <f t="shared" si="31"/>
        <v>2.7188243872228703</v>
      </c>
      <c r="AO118" s="24">
        <f>+NEA!AV91</f>
        <v>2.7188930507998514</v>
      </c>
      <c r="AQ118" s="24">
        <f t="shared" si="28"/>
        <v>-6.9170912454097344E-3</v>
      </c>
      <c r="AR118" s="24">
        <f t="shared" si="32"/>
        <v>3.6783527765569257E-2</v>
      </c>
      <c r="AS118" s="35">
        <f t="shared" si="33"/>
        <v>45323</v>
      </c>
      <c r="AT118" s="19">
        <f t="shared" si="33"/>
        <v>5087.7999554054231</v>
      </c>
      <c r="AU118" s="19">
        <f t="shared" si="27"/>
        <v>4982.7136721630222</v>
      </c>
      <c r="AV118" s="53">
        <f t="shared" si="29"/>
        <v>1.0508628324240092</v>
      </c>
      <c r="AW118" s="53">
        <f t="shared" si="24"/>
        <v>-4.1201266034992301E-2</v>
      </c>
    </row>
    <row r="119" spans="4:49" x14ac:dyDescent="0.25">
      <c r="D119" s="38">
        <f>+NEA!A92</f>
        <v>45352</v>
      </c>
      <c r="E119" s="19" cm="1">
        <f t="array" ref="E119">+SUMPRODUCT($E$3:$P$3/100,NEA!$C92:$N92)/D$3*100</f>
        <v>5577.542690923764</v>
      </c>
      <c r="F119" s="19" cm="1">
        <f t="array" ref="F119">+SUMPRODUCT($E$4:$P$4/100,NEA!$C92:$N92)/D$4*100</f>
        <v>5524.1662551553873</v>
      </c>
      <c r="G119" s="19" cm="1">
        <f t="array" ref="G119">+SUMPRODUCT($E$5:$P$5/100,NEA!$C92:$N92)/D$5*100</f>
        <v>5617.4786143961182</v>
      </c>
      <c r="H119" s="19" cm="1">
        <f t="array" ref="H119">+SUMPRODUCT($E$6:$P$6/100,NEA!$C92:$N92)/D$6*100</f>
        <v>5519.2590287580124</v>
      </c>
      <c r="I119" s="19" cm="1">
        <f t="array" ref="I119">+SUMPRODUCT($E$7:$P$7/100,NEA!$C92:$N92)/D$7*100</f>
        <v>5605.9617530601945</v>
      </c>
      <c r="J119" s="19" cm="1">
        <f t="array" ref="J119">+SUMPRODUCT($E$8:$P$8/100,NEA!$C92:$N92)/D$8*100</f>
        <v>5503.8832669918083</v>
      </c>
      <c r="K119" s="19" cm="1">
        <f t="array" ref="K119">+SUMPRODUCT($E$9:$P$9/100,NEA!$C92:$N92)/D$9*100</f>
        <v>5604.0195536993306</v>
      </c>
      <c r="L119" s="19" cm="1">
        <f t="array" ref="L119">+SUMPRODUCT($E$10:$P$10/100,NEA!$C92:$N92)/D$10*100</f>
        <v>5478.7421502161887</v>
      </c>
      <c r="M119" s="19" cm="1">
        <f t="array" ref="M119">+SUMPRODUCT($E$11:$P$11/100,NEA!$C92:$N92)/D$11*100</f>
        <v>5458.151931250547</v>
      </c>
      <c r="N119" s="19" cm="1">
        <f t="array" ref="N119">+SUMPRODUCT($E$12:$P$12/100,NEA!$C92:$N92)/D$12*100</f>
        <v>5533.3514017270727</v>
      </c>
      <c r="O119" s="19" cm="1">
        <f t="array" ref="O119">+SUMPRODUCT(_xlfn.ANCHORARRAY($E$30)/100,$E119:$N119)/$D$14*100</f>
        <v>5550.3036216399996</v>
      </c>
      <c r="Q119" s="24">
        <f t="shared" si="25"/>
        <v>9.6258253038825625E-2</v>
      </c>
      <c r="R119" s="24">
        <f t="shared" si="25"/>
        <v>9.7671585733813071E-2</v>
      </c>
      <c r="S119" s="24">
        <f t="shared" si="25"/>
        <v>0.10773669242512884</v>
      </c>
      <c r="T119" s="24">
        <f t="shared" si="25"/>
        <v>9.91651525052899E-2</v>
      </c>
      <c r="U119" s="24">
        <f t="shared" si="25"/>
        <v>0.11037850353716516</v>
      </c>
      <c r="V119" s="24">
        <f t="shared" si="25"/>
        <v>0.10169437045676366</v>
      </c>
      <c r="W119" s="24">
        <f t="shared" si="25"/>
        <v>0.11090938937491468</v>
      </c>
      <c r="X119" s="24">
        <f t="shared" si="25"/>
        <v>0.1075278438486853</v>
      </c>
      <c r="Y119" s="24">
        <f t="shared" si="25"/>
        <v>0.11118339237086938</v>
      </c>
      <c r="Z119" s="24">
        <f t="shared" si="25"/>
        <v>0.1105096069718603</v>
      </c>
      <c r="AA119" s="24">
        <f t="shared" si="23"/>
        <v>0.10346231064041533</v>
      </c>
      <c r="AB119" s="24">
        <f>+NEA!Y92</f>
        <v>0.10345253032237367</v>
      </c>
      <c r="AD119" s="24">
        <f t="shared" si="31"/>
        <v>2.8431385778845759</v>
      </c>
      <c r="AE119" s="24">
        <f t="shared" si="31"/>
        <v>2.8375620598816318</v>
      </c>
      <c r="AF119" s="24">
        <f t="shared" si="31"/>
        <v>2.8839533800105701</v>
      </c>
      <c r="AG119" s="24">
        <f t="shared" si="31"/>
        <v>2.848981406021446</v>
      </c>
      <c r="AH119" s="24">
        <f t="shared" si="31"/>
        <v>2.8981550106430976</v>
      </c>
      <c r="AI119" s="24">
        <f t="shared" si="31"/>
        <v>2.8393878496028706</v>
      </c>
      <c r="AJ119" s="24">
        <f t="shared" si="31"/>
        <v>2.9133584941663768</v>
      </c>
      <c r="AK119" s="24">
        <f t="shared" si="31"/>
        <v>2.8605570348952463</v>
      </c>
      <c r="AL119" s="24">
        <f t="shared" si="31"/>
        <v>2.8684435080620769</v>
      </c>
      <c r="AM119" s="24">
        <f t="shared" si="31"/>
        <v>2.8659594379874238</v>
      </c>
      <c r="AN119" s="24">
        <f t="shared" si="31"/>
        <v>2.862246721437431</v>
      </c>
      <c r="AO119" s="24">
        <f>+NEA!AV92</f>
        <v>2.8622958978358928</v>
      </c>
      <c r="AQ119" s="24">
        <f t="shared" si="28"/>
        <v>-1.4251353933034672E-2</v>
      </c>
      <c r="AR119" s="24">
        <f t="shared" si="32"/>
        <v>-2.2820860102847895E-2</v>
      </c>
      <c r="AS119" s="35">
        <f t="shared" si="33"/>
        <v>45352</v>
      </c>
      <c r="AT119" s="19">
        <f t="shared" si="33"/>
        <v>5577.542690923764</v>
      </c>
      <c r="AU119" s="19">
        <f t="shared" si="27"/>
        <v>5533.3514017270727</v>
      </c>
      <c r="AV119" s="53">
        <f t="shared" si="29"/>
        <v>0.44191289196690775</v>
      </c>
      <c r="AW119" s="53">
        <f t="shared" si="24"/>
        <v>-0.2096467937468951</v>
      </c>
    </row>
    <row r="120" spans="4:49" x14ac:dyDescent="0.25">
      <c r="D120" s="38">
        <f>+NEA!A93</f>
        <v>45383</v>
      </c>
      <c r="E120" s="19" cm="1">
        <f t="array" ref="E120">+SUMPRODUCT($E$3:$P$3/100,NEA!$C93:$N93)/D$3*100</f>
        <v>5922.54157191798</v>
      </c>
      <c r="F120" s="19" cm="1">
        <f t="array" ref="F120">+SUMPRODUCT($E$4:$P$4/100,NEA!$C93:$N93)/D$4*100</f>
        <v>5871.8615895635321</v>
      </c>
      <c r="G120" s="19" cm="1">
        <f t="array" ref="G120">+SUMPRODUCT($E$5:$P$5/100,NEA!$C93:$N93)/D$5*100</f>
        <v>5963.3569016515594</v>
      </c>
      <c r="H120" s="19" cm="1">
        <f t="array" ref="H120">+SUMPRODUCT($E$6:$P$6/100,NEA!$C93:$N93)/D$6*100</f>
        <v>5869.9750377629061</v>
      </c>
      <c r="I120" s="19" cm="1">
        <f t="array" ref="I120">+SUMPRODUCT($E$7:$P$7/100,NEA!$C93:$N93)/D$7*100</f>
        <v>5951.6080321367881</v>
      </c>
      <c r="J120" s="19" cm="1">
        <f t="array" ref="J120">+SUMPRODUCT($E$8:$P$8/100,NEA!$C93:$N93)/D$8*100</f>
        <v>5856.0105685504186</v>
      </c>
      <c r="K120" s="19" cm="1">
        <f t="array" ref="K120">+SUMPRODUCT($E$9:$P$9/100,NEA!$C93:$N93)/D$9*100</f>
        <v>5957.2555916168112</v>
      </c>
      <c r="L120" s="19" cm="1">
        <f t="array" ref="L120">+SUMPRODUCT($E$10:$P$10/100,NEA!$C93:$N93)/D$10*100</f>
        <v>5833.4362714342124</v>
      </c>
      <c r="M120" s="19" cm="1">
        <f t="array" ref="M120">+SUMPRODUCT($E$11:$P$11/100,NEA!$C93:$N93)/D$11*100</f>
        <v>5815.1204003662751</v>
      </c>
      <c r="N120" s="19" cm="1">
        <f t="array" ref="N120">+SUMPRODUCT($E$12:$P$12/100,NEA!$C93:$N93)/D$12*100</f>
        <v>5878.980837230527</v>
      </c>
      <c r="O120" s="19" cm="1">
        <f t="array" ref="O120">+SUMPRODUCT(_xlfn.ANCHORARRAY($E$30)/100,$E120:$N120)/$D$14*100</f>
        <v>5899.2379636099995</v>
      </c>
      <c r="Q120" s="24">
        <f t="shared" si="25"/>
        <v>6.1854996028201992E-2</v>
      </c>
      <c r="R120" s="24">
        <f t="shared" si="25"/>
        <v>6.2940780264109764E-2</v>
      </c>
      <c r="S120" s="24">
        <f t="shared" si="25"/>
        <v>6.1571803116267532E-2</v>
      </c>
      <c r="T120" s="24">
        <f t="shared" si="25"/>
        <v>6.3544038643139178E-2</v>
      </c>
      <c r="U120" s="24">
        <f t="shared" si="25"/>
        <v>6.1656909965165374E-2</v>
      </c>
      <c r="V120" s="24">
        <f t="shared" si="25"/>
        <v>6.3977974182411801E-2</v>
      </c>
      <c r="W120" s="24">
        <f t="shared" si="25"/>
        <v>6.303262052044456E-2</v>
      </c>
      <c r="X120" s="24">
        <f t="shared" si="25"/>
        <v>6.474006468875837E-2</v>
      </c>
      <c r="Y120" s="24">
        <f t="shared" si="25"/>
        <v>6.5400977036185415E-2</v>
      </c>
      <c r="Z120" s="24">
        <f t="shared" si="25"/>
        <v>6.2462947029819249E-2</v>
      </c>
      <c r="AA120" s="24">
        <f t="shared" si="23"/>
        <v>6.2867613333718264E-2</v>
      </c>
      <c r="AB120" s="24">
        <f>+NEA!Y93</f>
        <v>6.2869625393418893E-2</v>
      </c>
      <c r="AD120" s="24">
        <f t="shared" si="31"/>
        <v>2.7582569211454424</v>
      </c>
      <c r="AE120" s="24">
        <f t="shared" si="31"/>
        <v>2.7600004013277872</v>
      </c>
      <c r="AF120" s="24">
        <f t="shared" si="31"/>
        <v>2.8059629576858884</v>
      </c>
      <c r="AG120" s="24">
        <f t="shared" si="31"/>
        <v>2.7765440236771273</v>
      </c>
      <c r="AH120" s="24">
        <f t="shared" si="31"/>
        <v>2.8248944166522651</v>
      </c>
      <c r="AI120" s="24">
        <f t="shared" si="31"/>
        <v>2.7696341681560708</v>
      </c>
      <c r="AJ120" s="24">
        <f t="shared" si="31"/>
        <v>2.8489829675928431</v>
      </c>
      <c r="AK120" s="24">
        <f t="shared" si="31"/>
        <v>2.8029396539634051</v>
      </c>
      <c r="AL120" s="24">
        <f t="shared" si="31"/>
        <v>2.8164443043211005</v>
      </c>
      <c r="AM120" s="24">
        <f t="shared" si="31"/>
        <v>2.7932992236279111</v>
      </c>
      <c r="AN120" s="24">
        <f t="shared" si="31"/>
        <v>2.7890985458810573</v>
      </c>
      <c r="AO120" s="24">
        <f>+NEA!AV93</f>
        <v>2.789136487334408</v>
      </c>
      <c r="AQ120" s="24">
        <f t="shared" si="28"/>
        <v>-6.0795100161725735E-4</v>
      </c>
      <c r="AR120" s="24">
        <f t="shared" si="32"/>
        <v>-3.5042302482468646E-2</v>
      </c>
      <c r="AS120" s="35">
        <f t="shared" si="33"/>
        <v>45383</v>
      </c>
      <c r="AT120" s="19">
        <f t="shared" si="33"/>
        <v>5922.54157191798</v>
      </c>
      <c r="AU120" s="19">
        <f t="shared" si="27"/>
        <v>5878.980837230527</v>
      </c>
      <c r="AV120" s="53">
        <f t="shared" si="29"/>
        <v>0.43560734687453362</v>
      </c>
      <c r="AW120" s="53">
        <f t="shared" si="24"/>
        <v>-0.23040645549952643</v>
      </c>
    </row>
    <row r="121" spans="4:49" x14ac:dyDescent="0.25">
      <c r="D121" s="38">
        <f>+NEA!A94</f>
        <v>45413</v>
      </c>
      <c r="E121" s="19" cm="1">
        <f t="array" ref="E121">+SUMPRODUCT($E$3:$P$3/100,NEA!$C94:$N94)/D$3*100</f>
        <v>6138.4749173994906</v>
      </c>
      <c r="F121" s="19" cm="1">
        <f t="array" ref="F121">+SUMPRODUCT($E$4:$P$4/100,NEA!$C94:$N94)/D$4*100</f>
        <v>6088.0561791125774</v>
      </c>
      <c r="G121" s="19" cm="1">
        <f t="array" ref="G121">+SUMPRODUCT($E$5:$P$5/100,NEA!$C94:$N94)/D$5*100</f>
        <v>6188.3183956500434</v>
      </c>
      <c r="H121" s="19" cm="1">
        <f t="array" ref="H121">+SUMPRODUCT($E$6:$P$6/100,NEA!$C94:$N94)/D$6*100</f>
        <v>6085.6748468035948</v>
      </c>
      <c r="I121" s="19" cm="1">
        <f t="array" ref="I121">+SUMPRODUCT($E$7:$P$7/100,NEA!$C94:$N94)/D$7*100</f>
        <v>6178.8569416905884</v>
      </c>
      <c r="J121" s="19" cm="1">
        <f t="array" ref="J121">+SUMPRODUCT($E$8:$P$8/100,NEA!$C94:$N94)/D$8*100</f>
        <v>6073.1039363953396</v>
      </c>
      <c r="K121" s="19" cm="1">
        <f t="array" ref="K121">+SUMPRODUCT($E$9:$P$9/100,NEA!$C94:$N94)/D$9*100</f>
        <v>6181.8475303787463</v>
      </c>
      <c r="L121" s="19" cm="1">
        <f t="array" ref="L121">+SUMPRODUCT($E$10:$P$10/100,NEA!$C94:$N94)/D$10*100</f>
        <v>6055.0601737628785</v>
      </c>
      <c r="M121" s="19" cm="1">
        <f t="array" ref="M121">+SUMPRODUCT($E$11:$P$11/100,NEA!$C94:$N94)/D$11*100</f>
        <v>6042.2725865749053</v>
      </c>
      <c r="N121" s="19" cm="1">
        <f t="array" ref="N121">+SUMPRODUCT($E$12:$P$12/100,NEA!$C94:$N94)/D$12*100</f>
        <v>6098.4129902836394</v>
      </c>
      <c r="O121" s="19" cm="1">
        <f t="array" ref="O121">+SUMPRODUCT(_xlfn.ANCHORARRAY($E$30)/100,$E121:$N121)/$D$14*100</f>
        <v>6119.3482309499996</v>
      </c>
      <c r="Q121" s="24">
        <f t="shared" si="25"/>
        <v>3.6459574468057587E-2</v>
      </c>
      <c r="R121" s="24">
        <f t="shared" si="25"/>
        <v>3.6818747555852349E-2</v>
      </c>
      <c r="S121" s="24">
        <f t="shared" si="25"/>
        <v>3.7723969520620182E-2</v>
      </c>
      <c r="T121" s="24">
        <f t="shared" si="25"/>
        <v>3.6746290683187244E-2</v>
      </c>
      <c r="U121" s="24">
        <f t="shared" si="25"/>
        <v>3.8182774861302837E-2</v>
      </c>
      <c r="V121" s="24">
        <f t="shared" ref="V121:Z122" si="34">+J121/J120-1</f>
        <v>3.7071887986475982E-2</v>
      </c>
      <c r="W121" s="24">
        <f t="shared" si="34"/>
        <v>3.7700571229138724E-2</v>
      </c>
      <c r="X121" s="24">
        <f t="shared" si="34"/>
        <v>3.7991998543626337E-2</v>
      </c>
      <c r="Y121" s="24">
        <f t="shared" si="34"/>
        <v>3.9062335870865716E-2</v>
      </c>
      <c r="Z121" s="24">
        <f t="shared" si="34"/>
        <v>3.7324862782931456E-2</v>
      </c>
      <c r="AA121" s="24">
        <f t="shared" si="23"/>
        <v>3.7311644096707175E-2</v>
      </c>
      <c r="AB121" s="24">
        <f>+NEA!Y94</f>
        <v>3.7307587374065143E-2</v>
      </c>
      <c r="AD121" s="24">
        <f t="shared" si="31"/>
        <v>2.6349405855382386</v>
      </c>
      <c r="AE121" s="24">
        <f t="shared" si="31"/>
        <v>2.636061463761711</v>
      </c>
      <c r="AF121" s="24">
        <f t="shared" si="31"/>
        <v>2.6853261724925326</v>
      </c>
      <c r="AG121" s="24">
        <f t="shared" si="31"/>
        <v>2.6458575251547893</v>
      </c>
      <c r="AH121" s="24">
        <f t="shared" si="31"/>
        <v>2.7050473537836397</v>
      </c>
      <c r="AI121" s="24">
        <f t="shared" si="31"/>
        <v>2.6413791820818004</v>
      </c>
      <c r="AJ121" s="24">
        <f t="shared" si="31"/>
        <v>2.7201325346772234</v>
      </c>
      <c r="AK121" s="24">
        <f t="shared" si="31"/>
        <v>2.6728351725849913</v>
      </c>
      <c r="AL121" s="24">
        <f t="shared" si="31"/>
        <v>2.6893536572373371</v>
      </c>
      <c r="AM121" s="24">
        <f t="shared" si="31"/>
        <v>2.661585409498747</v>
      </c>
      <c r="AN121" s="24">
        <f t="shared" si="31"/>
        <v>2.6635351261867424</v>
      </c>
      <c r="AO121" s="24">
        <f>+NEA!AV94</f>
        <v>2.6635360836629327</v>
      </c>
      <c r="AQ121" s="24">
        <f t="shared" si="28"/>
        <v>-8.6528831487386881E-4</v>
      </c>
      <c r="AR121" s="24">
        <f t="shared" si="32"/>
        <v>-2.6644823960508379E-2</v>
      </c>
      <c r="AS121" s="35">
        <f t="shared" si="33"/>
        <v>45413</v>
      </c>
      <c r="AT121" s="19">
        <f t="shared" si="33"/>
        <v>6138.4749173994906</v>
      </c>
      <c r="AU121" s="19">
        <f t="shared" si="27"/>
        <v>6098.4129902836394</v>
      </c>
      <c r="AV121" s="53">
        <f t="shared" si="29"/>
        <v>0.40061927115851148</v>
      </c>
      <c r="AW121" s="53">
        <f t="shared" si="24"/>
        <v>-0.25058989269558829</v>
      </c>
    </row>
    <row r="122" spans="4:49" x14ac:dyDescent="0.25">
      <c r="D122" s="38">
        <f>+NEA!A95</f>
        <v>45444</v>
      </c>
      <c r="E122" s="19" cm="1">
        <f t="array" ref="E122">+SUMPRODUCT($E$3:$P$3/100,NEA!$C95:$N95)/D$3*100</f>
        <v>6406.046546228542</v>
      </c>
      <c r="F122" s="19" cm="1">
        <f t="array" ref="F122">+SUMPRODUCT($E$4:$P$4/100,NEA!$C95:$N95)/D$4*100</f>
        <v>6356.1942120238164</v>
      </c>
      <c r="G122" s="19" cm="1">
        <f t="array" ref="G122">+SUMPRODUCT($E$5:$P$5/100,NEA!$C95:$N95)/D$5*100</f>
        <v>6452.7894402062484</v>
      </c>
      <c r="H122" s="19" cm="1">
        <f t="array" ref="H122">+SUMPRODUCT($E$6:$P$6/100,NEA!$C95:$N95)/D$6*100</f>
        <v>6357.5862584131382</v>
      </c>
      <c r="I122" s="19" cm="1">
        <f t="array" ref="I122">+SUMPRODUCT($E$7:$P$7/100,NEA!$C95:$N95)/D$7*100</f>
        <v>6442.7311435002421</v>
      </c>
      <c r="J122" s="19" cm="1">
        <f t="array" ref="J122">+SUMPRODUCT($E$8:$P$8/100,NEA!$C95:$N95)/D$8*100</f>
        <v>6341.864961884462</v>
      </c>
      <c r="K122" s="19" cm="1">
        <f t="array" ref="K122">+SUMPRODUCT($E$9:$P$9/100,NEA!$C95:$N95)/D$9*100</f>
        <v>6450.1683175582248</v>
      </c>
      <c r="L122" s="19" cm="1">
        <f t="array" ref="L122">+SUMPRODUCT($E$10:$P$10/100,NEA!$C95:$N95)/D$10*100</f>
        <v>6324.8422888038949</v>
      </c>
      <c r="M122" s="19" cm="1">
        <f t="array" ref="M122">+SUMPRODUCT($E$11:$P$11/100,NEA!$C95:$N95)/D$11*100</f>
        <v>6324.414649522746</v>
      </c>
      <c r="N122" s="19" cm="1">
        <f t="array" ref="N122">+SUMPRODUCT($E$12:$P$12/100,NEA!$C95:$N95)/D$12*100</f>
        <v>6355.8592001962716</v>
      </c>
      <c r="O122" s="19" cm="1">
        <f t="array" ref="O122">+SUMPRODUCT(_xlfn.ANCHORARRAY($E$30)/100,$E122:$N122)/$D$14*100</f>
        <v>6387.4702144500006</v>
      </c>
      <c r="Q122" s="24">
        <f t="shared" ref="Q122:U122" si="35">+E122/E121-1</f>
        <v>4.3589268088498612E-2</v>
      </c>
      <c r="R122" s="24">
        <f t="shared" si="35"/>
        <v>4.4043291491164149E-2</v>
      </c>
      <c r="S122" s="24">
        <f t="shared" si="35"/>
        <v>4.2737142410466333E-2</v>
      </c>
      <c r="T122" s="24">
        <f t="shared" si="35"/>
        <v>4.4680568458625558E-2</v>
      </c>
      <c r="U122" s="24">
        <f t="shared" si="35"/>
        <v>4.270598984566476E-2</v>
      </c>
      <c r="V122" s="24">
        <f t="shared" si="34"/>
        <v>4.4254310201818248E-2</v>
      </c>
      <c r="W122" s="24">
        <f t="shared" si="34"/>
        <v>4.3404627154083109E-2</v>
      </c>
      <c r="X122" s="24">
        <f t="shared" si="34"/>
        <v>4.4554819819959235E-2</v>
      </c>
      <c r="Y122" s="24">
        <f t="shared" si="34"/>
        <v>4.6694692916489977E-2</v>
      </c>
      <c r="Z122" s="24">
        <f t="shared" si="34"/>
        <v>4.2215279667482619E-2</v>
      </c>
      <c r="AA122" s="24">
        <f t="shared" si="23"/>
        <v>4.3815447884451686E-2</v>
      </c>
      <c r="AB122" s="24">
        <f>+NEA!Y95</f>
        <v>4.3818115281907044E-2</v>
      </c>
      <c r="AD122" s="24">
        <f t="shared" si="31"/>
        <v>2.5609758540454441</v>
      </c>
      <c r="AE122" s="24">
        <f t="shared" si="31"/>
        <v>2.5619342116498225</v>
      </c>
      <c r="AF122" s="24">
        <f t="shared" si="31"/>
        <v>2.6056190629113676</v>
      </c>
      <c r="AG122" s="24">
        <f t="shared" si="31"/>
        <v>2.57067813104777</v>
      </c>
      <c r="AH122" s="24">
        <f t="shared" si="31"/>
        <v>2.6220937446078829</v>
      </c>
      <c r="AI122" s="24">
        <f t="shared" si="31"/>
        <v>2.5700708610149863</v>
      </c>
      <c r="AJ122" s="24">
        <f t="shared" si="31"/>
        <v>2.6366435169385425</v>
      </c>
      <c r="AK122" s="24">
        <f t="shared" si="31"/>
        <v>2.5957506237324859</v>
      </c>
      <c r="AL122" s="24">
        <f t="shared" si="31"/>
        <v>2.6124710544173522</v>
      </c>
      <c r="AM122" s="24">
        <f t="shared" si="31"/>
        <v>2.58885963079674</v>
      </c>
      <c r="AN122" s="24">
        <f t="shared" si="31"/>
        <v>2.5869718669898667</v>
      </c>
      <c r="AO122" s="24">
        <f>+NEA!AV95</f>
        <v>2.5869816941410284</v>
      </c>
      <c r="AQ122" s="24">
        <f t="shared" si="28"/>
        <v>1.3739884210159925E-3</v>
      </c>
      <c r="AR122" s="24">
        <f t="shared" si="32"/>
        <v>-2.788377675129583E-2</v>
      </c>
      <c r="AS122" s="35">
        <f t="shared" si="33"/>
        <v>45444</v>
      </c>
      <c r="AT122" s="19">
        <f t="shared" si="33"/>
        <v>6406.046546228542</v>
      </c>
      <c r="AU122" s="19">
        <f t="shared" si="27"/>
        <v>6355.8592001962716</v>
      </c>
      <c r="AV122" s="53">
        <f t="shared" si="29"/>
        <v>0.50187346032270597</v>
      </c>
      <c r="AW122" s="53">
        <f t="shared" si="24"/>
        <v>-0.24210451985347703</v>
      </c>
    </row>
    <row r="123" spans="4:49" x14ac:dyDescent="0.25">
      <c r="D123" s="38">
        <f>+NEA!A96</f>
        <v>45474</v>
      </c>
      <c r="E123" s="19" cm="1">
        <f t="array" ref="E123">+SUMPRODUCT($E$3:$P$3/100,NEA!$C96:$N96)/D$3*100</f>
        <v>6687.6930114956222</v>
      </c>
      <c r="F123" s="19" cm="1">
        <f t="array" ref="F123">+SUMPRODUCT($E$4:$P$4/100,NEA!$C96:$N96)/D$4*100</f>
        <v>6645.3633760330522</v>
      </c>
      <c r="G123" s="19" cm="1">
        <f t="array" ref="G123">+SUMPRODUCT($E$5:$P$5/100,NEA!$C96:$N96)/D$5*100</f>
        <v>6740.6876119481585</v>
      </c>
      <c r="H123" s="19" cm="1">
        <f t="array" ref="H123">+SUMPRODUCT($E$6:$P$6/100,NEA!$C96:$N96)/D$6*100</f>
        <v>6656.7062642593182</v>
      </c>
      <c r="I123" s="19" cm="1">
        <f t="array" ref="I123">+SUMPRODUCT($E$7:$P$7/100,NEA!$C96:$N96)/D$7*100</f>
        <v>6734.844887394368</v>
      </c>
      <c r="J123" s="19" cm="1">
        <f t="array" ref="J123">+SUMPRODUCT($E$8:$P$8/100,NEA!$C96:$N96)/D$8*100</f>
        <v>6636.5509516944812</v>
      </c>
      <c r="K123" s="19" cm="1">
        <f t="array" ref="K123">+SUMPRODUCT($E$9:$P$9/100,NEA!$C96:$N96)/D$9*100</f>
        <v>6751.9861164478243</v>
      </c>
      <c r="L123" s="19" cm="1">
        <f t="array" ref="L123">+SUMPRODUCT($E$10:$P$10/100,NEA!$C96:$N96)/D$10*100</f>
        <v>6633.4852537225852</v>
      </c>
      <c r="M123" s="19" cm="1">
        <f t="array" ref="M123">+SUMPRODUCT($E$11:$P$11/100,NEA!$C96:$N96)/D$11*100</f>
        <v>6652.0267562630079</v>
      </c>
      <c r="N123" s="19" cm="1">
        <f t="array" ref="N123">+SUMPRODUCT($E$12:$P$12/100,NEA!$C96:$N96)/D$12*100</f>
        <v>6645.4094768616333</v>
      </c>
      <c r="O123" s="19" cm="1">
        <f t="array" ref="O123">+SUMPRODUCT(_xlfn.ANCHORARRAY($E$30)/100,$E123:$N123)/$D$14*100</f>
        <v>6681.7035461599999</v>
      </c>
      <c r="Q123" s="24">
        <f t="shared" ref="Q123:Q124" si="36">+E123/E122-1</f>
        <v>4.3965722577038679E-2</v>
      </c>
      <c r="R123" s="24">
        <f t="shared" ref="R123:R124" si="37">+F123/F122-1</f>
        <v>4.5494073082635422E-2</v>
      </c>
      <c r="S123" s="24">
        <f t="shared" ref="S123:S124" si="38">+G123/G122-1</f>
        <v>4.4616080287397164E-2</v>
      </c>
      <c r="T123" s="24">
        <f t="shared" ref="T123:T124" si="39">+H123/H122-1</f>
        <v>4.7049303570257939E-2</v>
      </c>
      <c r="U123" s="24">
        <f t="shared" ref="U123:U124" si="40">+I123/I122-1</f>
        <v>4.5340048713475412E-2</v>
      </c>
      <c r="V123" s="24">
        <f t="shared" ref="V123:V124" si="41">+J123/J122-1</f>
        <v>4.6466771459361844E-2</v>
      </c>
      <c r="W123" s="24">
        <f t="shared" ref="W123:W124" si="42">+K123/K122-1</f>
        <v>4.6792236113902819E-2</v>
      </c>
      <c r="X123" s="24">
        <f t="shared" ref="X123:X124" si="43">+L123/L122-1</f>
        <v>4.8798523477026956E-2</v>
      </c>
      <c r="Y123" s="24">
        <f t="shared" ref="Y123:Y124" si="44">+M123/M122-1</f>
        <v>5.1801174479441325E-2</v>
      </c>
      <c r="Z123" s="24">
        <f t="shared" ref="Z123:Z124" si="45">+N123/N122-1</f>
        <v>4.5556433449063904E-2</v>
      </c>
      <c r="AA123" s="24">
        <f t="shared" ref="AA123:AA124" si="46">+O123/O122-1</f>
        <v>4.6064141488186161E-2</v>
      </c>
      <c r="AB123" s="24">
        <f>+NEA!Y96</f>
        <v>4.606758600499572E-2</v>
      </c>
      <c r="AD123" s="24">
        <f t="shared" ref="AD123:AD124" si="47">+E123/E111-1</f>
        <v>2.5046524195293216</v>
      </c>
      <c r="AE123" s="24">
        <f t="shared" ref="AE123:AE124" si="48">+F123/F111-1</f>
        <v>2.5073316305019087</v>
      </c>
      <c r="AF123" s="24">
        <f t="shared" ref="AF123:AF124" si="49">+G123/G111-1</f>
        <v>2.5473313603998435</v>
      </c>
      <c r="AG123" s="24">
        <f t="shared" ref="AG123:AG124" si="50">+H123/H111-1</f>
        <v>2.5161806708210408</v>
      </c>
      <c r="AH123" s="24">
        <f t="shared" ref="AH123:AH124" si="51">+I123/I111-1</f>
        <v>2.5610807838066187</v>
      </c>
      <c r="AI123" s="24">
        <f t="shared" ref="AI123:AI124" si="52">+J123/J111-1</f>
        <v>2.5160745376123961</v>
      </c>
      <c r="AJ123" s="24">
        <f t="shared" ref="AJ123:AJ124" si="53">+K123/K111-1</f>
        <v>2.5764342038844301</v>
      </c>
      <c r="AK123" s="24">
        <f t="shared" ref="AK123:AK124" si="54">+L123/L111-1</f>
        <v>2.5437450911911563</v>
      </c>
      <c r="AL123" s="24">
        <f t="shared" ref="AL123:AL124" si="55">+M123/M111-1</f>
        <v>2.5680358213347292</v>
      </c>
      <c r="AM123" s="24">
        <f t="shared" ref="AM123:AM124" si="56">+N123/N111-1</f>
        <v>2.5295005612048951</v>
      </c>
      <c r="AN123" s="24">
        <f t="shared" ref="AN123:AN124" si="57">+O123/O111-1</f>
        <v>2.5311868687241028</v>
      </c>
      <c r="AO123" s="24">
        <f>+NEA!AV96</f>
        <v>2.5312036160642801</v>
      </c>
      <c r="AQ123" s="24">
        <f t="shared" ref="AQ123:AQ124" si="58">+Q123-Z123</f>
        <v>-1.590710872025225E-3</v>
      </c>
      <c r="AR123" s="24">
        <f t="shared" ref="AR123:AR124" si="59">+AD123-AM123</f>
        <v>-2.4848141675573476E-2</v>
      </c>
      <c r="AS123" s="35">
        <f t="shared" si="33"/>
        <v>45474</v>
      </c>
      <c r="AT123" s="19">
        <f t="shared" si="33"/>
        <v>6687.6930114956222</v>
      </c>
      <c r="AU123" s="19">
        <f t="shared" si="27"/>
        <v>6645.4094768616333</v>
      </c>
      <c r="AV123" s="53">
        <f t="shared" si="29"/>
        <v>0.42283534633989461</v>
      </c>
      <c r="AW123" s="53">
        <f t="shared" si="24"/>
        <v>-0.2761671224574318</v>
      </c>
    </row>
    <row r="124" spans="4:49" x14ac:dyDescent="0.25">
      <c r="D124" s="38">
        <f>+NEA!A97</f>
        <v>45505</v>
      </c>
      <c r="E124" s="19" cm="1">
        <f t="array" ref="E124">+SUMPRODUCT($E$3:$P$3/100,NEA!$C97:$N97)/D$3*100</f>
        <v>6985.9994817600182</v>
      </c>
      <c r="F124" s="19" cm="1">
        <f t="array" ref="F124">+SUMPRODUCT($E$4:$P$4/100,NEA!$C97:$N97)/D$4*100</f>
        <v>6939.4958514895752</v>
      </c>
      <c r="G124" s="19" cm="1">
        <f t="array" ref="G124">+SUMPRODUCT($E$5:$P$5/100,NEA!$C97:$N97)/D$5*100</f>
        <v>7035.9568596897216</v>
      </c>
      <c r="H124" s="19" cm="1">
        <f t="array" ref="H124">+SUMPRODUCT($E$6:$P$6/100,NEA!$C97:$N97)/D$6*100</f>
        <v>6948.7199174891357</v>
      </c>
      <c r="I124" s="19" cm="1">
        <f t="array" ref="I124">+SUMPRODUCT($E$7:$P$7/100,NEA!$C97:$N97)/D$7*100</f>
        <v>7030.0142471243307</v>
      </c>
      <c r="J124" s="19" cm="1">
        <f t="array" ref="J124">+SUMPRODUCT($E$8:$P$8/100,NEA!$C97:$N97)/D$8*100</f>
        <v>6923.4279301765146</v>
      </c>
      <c r="K124" s="19" cm="1">
        <f t="array" ref="K124">+SUMPRODUCT($E$9:$P$9/100,NEA!$C97:$N97)/D$9*100</f>
        <v>7042.613251609544</v>
      </c>
      <c r="L124" s="19" cm="1">
        <f t="array" ref="L124">+SUMPRODUCT($E$10:$P$10/100,NEA!$C97:$N97)/D$10*100</f>
        <v>6914.7609390518228</v>
      </c>
      <c r="M124" s="19" cm="1">
        <f t="array" ref="M124">+SUMPRODUCT($E$11:$P$11/100,NEA!$C97:$N97)/D$11*100</f>
        <v>6937.7273708194834</v>
      </c>
      <c r="N124" s="19" cm="1">
        <f t="array" ref="N124">+SUMPRODUCT($E$12:$P$12/100,NEA!$C97:$N97)/D$12*100</f>
        <v>6921.2442922102482</v>
      </c>
      <c r="O124" s="19" cm="1">
        <f t="array" ref="O124">+SUMPRODUCT(_xlfn.ANCHORARRAY($E$30)/100,$E124:$N124)/$D$14*100</f>
        <v>6973.4151083399993</v>
      </c>
      <c r="Q124" s="24">
        <f t="shared" si="36"/>
        <v>4.4605287615868461E-2</v>
      </c>
      <c r="R124" s="24">
        <f t="shared" si="37"/>
        <v>4.4261308044843961E-2</v>
      </c>
      <c r="S124" s="24">
        <f t="shared" si="38"/>
        <v>4.3804024862120317E-2</v>
      </c>
      <c r="T124" s="24">
        <f t="shared" si="39"/>
        <v>4.3867588810050817E-2</v>
      </c>
      <c r="U124" s="24">
        <f t="shared" si="40"/>
        <v>4.3827194933981684E-2</v>
      </c>
      <c r="V124" s="24">
        <f t="shared" si="41"/>
        <v>4.3226817750685154E-2</v>
      </c>
      <c r="W124" s="24">
        <f t="shared" si="42"/>
        <v>4.3043206865273742E-2</v>
      </c>
      <c r="X124" s="24">
        <f t="shared" si="43"/>
        <v>4.2402398523670559E-2</v>
      </c>
      <c r="Y124" s="24">
        <f t="shared" si="44"/>
        <v>4.2949408507336972E-2</v>
      </c>
      <c r="Z124" s="24">
        <f t="shared" si="45"/>
        <v>4.1507572454192898E-2</v>
      </c>
      <c r="AA124" s="24">
        <f t="shared" si="46"/>
        <v>4.3658261723935166E-2</v>
      </c>
      <c r="AB124" s="24">
        <f>+NEA!Y97</f>
        <v>4.3657400949174807E-2</v>
      </c>
      <c r="AD124" s="24">
        <f t="shared" si="47"/>
        <v>2.1920177631148836</v>
      </c>
      <c r="AE124" s="24">
        <f t="shared" si="48"/>
        <v>2.200064946791048</v>
      </c>
      <c r="AF124" s="24">
        <f t="shared" si="49"/>
        <v>2.2426359601682484</v>
      </c>
      <c r="AG124" s="24">
        <f t="shared" si="50"/>
        <v>2.2112108049088897</v>
      </c>
      <c r="AH124" s="24">
        <f t="shared" si="51"/>
        <v>2.2593904666729738</v>
      </c>
      <c r="AI124" s="24">
        <f t="shared" si="52"/>
        <v>2.2152653620727309</v>
      </c>
      <c r="AJ124" s="24">
        <f t="shared" si="53"/>
        <v>2.2740601535567708</v>
      </c>
      <c r="AK124" s="24">
        <f t="shared" si="54"/>
        <v>2.2488708417929169</v>
      </c>
      <c r="AL124" s="24">
        <f t="shared" si="55"/>
        <v>2.280057632356534</v>
      </c>
      <c r="AM124" s="24">
        <f t="shared" si="56"/>
        <v>2.2398005518972699</v>
      </c>
      <c r="AN124" s="24">
        <f t="shared" si="57"/>
        <v>2.2276547451770212</v>
      </c>
      <c r="AO124" s="24">
        <f>+NEA!AV97</f>
        <v>2.2276675342236993</v>
      </c>
      <c r="AQ124" s="24">
        <f t="shared" si="58"/>
        <v>3.0977151616755627E-3</v>
      </c>
      <c r="AR124" s="24">
        <f t="shared" si="59"/>
        <v>-4.7782788782386287E-2</v>
      </c>
      <c r="AS124" s="35">
        <f t="shared" si="33"/>
        <v>45505</v>
      </c>
      <c r="AT124" s="19">
        <f t="shared" si="33"/>
        <v>6985.9994817600182</v>
      </c>
      <c r="AU124" s="19">
        <f t="shared" si="27"/>
        <v>6921.2442922102482</v>
      </c>
      <c r="AV124" s="53">
        <f t="shared" si="29"/>
        <v>0.64755189549769909</v>
      </c>
      <c r="AW124" s="53">
        <f t="shared" si="24"/>
        <v>-0.24080378373170852</v>
      </c>
    </row>
    <row r="125" spans="4:49" x14ac:dyDescent="0.25">
      <c r="D125" s="38">
        <f>+NEA!A98</f>
        <v>45536</v>
      </c>
      <c r="E125" s="19" cm="1">
        <f t="array" ref="E125">+SUMPRODUCT($E$3:$P$3/100,NEA!$C98:$N98)/D$3*100</f>
        <v>7210.5371234202212</v>
      </c>
      <c r="F125" s="19" cm="1">
        <f t="array" ref="F125">+SUMPRODUCT($E$4:$P$4/100,NEA!$C98:$N98)/D$4*100</f>
        <v>7165.4702676045899</v>
      </c>
      <c r="G125" s="19" cm="1">
        <f t="array" ref="G125">+SUMPRODUCT($E$5:$P$5/100,NEA!$C98:$N98)/D$5*100</f>
        <v>7261.258448004266</v>
      </c>
      <c r="H125" s="19" cm="1">
        <f t="array" ref="H125">+SUMPRODUCT($E$6:$P$6/100,NEA!$C98:$N98)/D$6*100</f>
        <v>7176.9816219410686</v>
      </c>
      <c r="I125" s="19" cm="1">
        <f t="array" ref="I125">+SUMPRODUCT($E$7:$P$7/100,NEA!$C98:$N98)/D$7*100</f>
        <v>7255.9341338343875</v>
      </c>
      <c r="J125" s="19" cm="1">
        <f t="array" ref="J125">+SUMPRODUCT($E$8:$P$8/100,NEA!$C98:$N98)/D$8*100</f>
        <v>7153.2331403514117</v>
      </c>
      <c r="K125" s="19" cm="1">
        <f t="array" ref="K125">+SUMPRODUCT($E$9:$P$9/100,NEA!$C98:$N98)/D$9*100</f>
        <v>7273.678540581599</v>
      </c>
      <c r="L125" s="19" cm="1">
        <f t="array" ref="L125">+SUMPRODUCT($E$10:$P$10/100,NEA!$C98:$N98)/D$10*100</f>
        <v>7145.8991914198823</v>
      </c>
      <c r="M125" s="19" cm="1">
        <f t="array" ref="M125">+SUMPRODUCT($E$11:$P$11/100,NEA!$C98:$N98)/D$11*100</f>
        <v>7172.6546061332001</v>
      </c>
      <c r="N125" s="19" cm="1">
        <f t="array" ref="N125">+SUMPRODUCT($E$12:$P$12/100,NEA!$C98:$N98)/D$12*100</f>
        <v>7151.9217966436599</v>
      </c>
      <c r="O125" s="19" cm="1">
        <f t="array" ref="O125">+SUMPRODUCT(_xlfn.ANCHORARRAY($E$30)/100,$E125:$N125)/$D$14*100</f>
        <v>7201.1372032099998</v>
      </c>
      <c r="Q125" s="24">
        <f t="shared" ref="Q125" si="60">+E125/E124-1</f>
        <v>3.2141090512024295E-2</v>
      </c>
      <c r="R125" s="24">
        <f t="shared" ref="R125" si="61">+F125/F124-1</f>
        <v>3.2563520600204621E-2</v>
      </c>
      <c r="S125" s="24">
        <f t="shared" ref="S125" si="62">+G125/G124-1</f>
        <v>3.2021456755276345E-2</v>
      </c>
      <c r="T125" s="24">
        <f t="shared" ref="T125" si="63">+H125/H124-1</f>
        <v>3.2849461075186603E-2</v>
      </c>
      <c r="U125" s="24">
        <f t="shared" ref="U125" si="64">+I125/I124-1</f>
        <v>3.2136476366668942E-2</v>
      </c>
      <c r="V125" s="24">
        <f t="shared" ref="V125" si="65">+J125/J124-1</f>
        <v>3.3192403025279704E-2</v>
      </c>
      <c r="W125" s="24">
        <f t="shared" ref="W125" si="66">+K125/K124-1</f>
        <v>3.2809595063202801E-2</v>
      </c>
      <c r="X125" s="24">
        <f t="shared" ref="X125" si="67">+L125/L124-1</f>
        <v>3.3426788634540072E-2</v>
      </c>
      <c r="Y125" s="24">
        <f t="shared" ref="Y125" si="68">+M125/M124-1</f>
        <v>3.3862275462399394E-2</v>
      </c>
      <c r="Z125" s="24">
        <f t="shared" ref="Z125" si="69">+N125/N124-1</f>
        <v>3.3328906580141426E-2</v>
      </c>
      <c r="AA125" s="24">
        <f t="shared" ref="AA125" si="70">+O125/O124-1</f>
        <v>3.2655749203521767E-2</v>
      </c>
      <c r="AB125" s="24">
        <f>+NEA!Y98</f>
        <v>3.2656876874425755E-2</v>
      </c>
      <c r="AD125" s="24">
        <f t="shared" ref="AD125" si="71">+E125/E113-1</f>
        <v>1.9084228767723252</v>
      </c>
      <c r="AE125" s="24">
        <f t="shared" ref="AE125" si="72">+F125/F113-1</f>
        <v>1.9211979679662408</v>
      </c>
      <c r="AF125" s="24">
        <f t="shared" ref="AF125" si="73">+G125/G113-1</f>
        <v>1.9606367327560998</v>
      </c>
      <c r="AG125" s="24">
        <f t="shared" ref="AG125" si="74">+H125/H113-1</f>
        <v>1.9373170990562762</v>
      </c>
      <c r="AH125" s="24">
        <f t="shared" ref="AH125" si="75">+I125/I113-1</f>
        <v>1.9787388838726456</v>
      </c>
      <c r="AI125" s="24">
        <f t="shared" ref="AI125" si="76">+J125/J113-1</f>
        <v>1.9426397413940029</v>
      </c>
      <c r="AJ125" s="24">
        <f t="shared" ref="AJ125" si="77">+K125/K113-1</f>
        <v>1.9998603727290574</v>
      </c>
      <c r="AK125" s="24">
        <f t="shared" ref="AK125" si="78">+L125/L113-1</f>
        <v>1.9815131251665035</v>
      </c>
      <c r="AL125" s="24">
        <f t="shared" ref="AL125" si="79">+M125/M113-1</f>
        <v>2.0139729560491504</v>
      </c>
      <c r="AM125" s="24">
        <f t="shared" ref="AM125" si="80">+N125/N113-1</f>
        <v>1.9711933715078924</v>
      </c>
      <c r="AN125" s="24">
        <f t="shared" ref="AN125" si="81">+O125/O113-1</f>
        <v>1.9508098740539603</v>
      </c>
      <c r="AO125" s="24">
        <f>+NEA!AV98</f>
        <v>1.9508353755728578</v>
      </c>
      <c r="AQ125" s="24">
        <f t="shared" ref="AQ125" si="82">+Q125-Z125</f>
        <v>-1.1878160681171313E-3</v>
      </c>
      <c r="AR125" s="24">
        <f t="shared" ref="AR125" si="83">+AD125-AM125</f>
        <v>-6.2770494735567173E-2</v>
      </c>
      <c r="AS125" s="35">
        <f t="shared" si="33"/>
        <v>45536</v>
      </c>
      <c r="AT125" s="19">
        <f t="shared" si="33"/>
        <v>7210.5371234202212</v>
      </c>
      <c r="AU125" s="19">
        <f t="shared" si="27"/>
        <v>7151.9217966436599</v>
      </c>
      <c r="AV125" s="53">
        <f t="shared" si="29"/>
        <v>0.58615326776561005</v>
      </c>
      <c r="AW125" s="53">
        <f t="shared" si="24"/>
        <v>-0.26758594939885327</v>
      </c>
    </row>
    <row r="126" spans="4:49" x14ac:dyDescent="0.25">
      <c r="D126" s="38">
        <f>+NEA!A99</f>
        <v>45566</v>
      </c>
      <c r="E126" s="19" cm="1">
        <f t="array" ref="E126">+SUMPRODUCT($E$3:$P$3/100,NEA!$C99:$N99)/D$3*100</f>
        <v>7387.4550912830355</v>
      </c>
      <c r="F126" s="19" cm="1">
        <f t="array" ref="F126">+SUMPRODUCT($E$4:$P$4/100,NEA!$C99:$N99)/D$4*100</f>
        <v>7346.4659946347892</v>
      </c>
      <c r="G126" s="19" cm="1">
        <f t="array" ref="G126">+SUMPRODUCT($E$5:$P$5/100,NEA!$C99:$N99)/D$5*100</f>
        <v>7439.7603120352669</v>
      </c>
      <c r="H126" s="19" cm="1">
        <f t="array" ref="H126">+SUMPRODUCT($E$6:$P$6/100,NEA!$C99:$N99)/D$6*100</f>
        <v>7365.734755518567</v>
      </c>
      <c r="I126" s="19" cm="1">
        <f t="array" ref="I126">+SUMPRODUCT($E$7:$P$7/100,NEA!$C99:$N99)/D$7*100</f>
        <v>7433.9467212835398</v>
      </c>
      <c r="J126" s="19" cm="1">
        <f t="array" ref="J126">+SUMPRODUCT($E$8:$P$8/100,NEA!$C99:$N99)/D$8*100</f>
        <v>7342.6312777860476</v>
      </c>
      <c r="K126" s="19" cm="1">
        <f t="array" ref="K126">+SUMPRODUCT($E$9:$P$9/100,NEA!$C99:$N99)/D$9*100</f>
        <v>7459.2540746567165</v>
      </c>
      <c r="L126" s="19" cm="1">
        <f t="array" ref="L126">+SUMPRODUCT($E$10:$P$10/100,NEA!$C99:$N99)/D$10*100</f>
        <v>7339.412396524287</v>
      </c>
      <c r="M126" s="19" cm="1">
        <f t="array" ref="M126">+SUMPRODUCT($E$11:$P$11/100,NEA!$C99:$N99)/D$11*100</f>
        <v>7371.3560489403844</v>
      </c>
      <c r="N126" s="19" cm="1">
        <f t="array" ref="N126">+SUMPRODUCT($E$12:$P$12/100,NEA!$C99:$N99)/D$12*100</f>
        <v>7352.9105787139488</v>
      </c>
      <c r="O126" s="19" cm="1">
        <f t="array" ref="O126">+SUMPRODUCT(_xlfn.ANCHORARRAY($E$30)/100,$E126:$N126)/$D$14*100</f>
        <v>7385.6162271900002</v>
      </c>
      <c r="Q126" s="24">
        <f t="shared" ref="Q126:Q127" si="84">+E126/E125-1</f>
        <v>2.4536031759433641E-2</v>
      </c>
      <c r="R126" s="24">
        <f t="shared" ref="R126:R127" si="85">+F126/F125-1</f>
        <v>2.5259434520088497E-2</v>
      </c>
      <c r="S126" s="24">
        <f t="shared" ref="S126:S127" si="86">+G126/G125-1</f>
        <v>2.4582772436651412E-2</v>
      </c>
      <c r="T126" s="24">
        <f t="shared" ref="T126:T127" si="87">+H126/H125-1</f>
        <v>2.6299793356088896E-2</v>
      </c>
      <c r="U126" s="24">
        <f t="shared" ref="U126:U127" si="88">+I126/I125-1</f>
        <v>2.4533379736604966E-2</v>
      </c>
      <c r="V126" s="24">
        <f t="shared" ref="V126:V127" si="89">+J126/J125-1</f>
        <v>2.6477277298043056E-2</v>
      </c>
      <c r="W126" s="24">
        <f t="shared" ref="W126:W127" si="90">+K126/K125-1</f>
        <v>2.5513298812938512E-2</v>
      </c>
      <c r="X126" s="24">
        <f t="shared" ref="X126:X127" si="91">+L126/L125-1</f>
        <v>2.7080315565710444E-2</v>
      </c>
      <c r="Y126" s="24">
        <f t="shared" ref="Y126:Y127" si="92">+M126/M125-1</f>
        <v>2.7702636432162642E-2</v>
      </c>
      <c r="Z126" s="24">
        <f t="shared" ref="Z126:Z127" si="93">+N126/N125-1</f>
        <v>2.8102765632114668E-2</v>
      </c>
      <c r="AA126" s="24">
        <f t="shared" ref="AA126:AA127" si="94">+O126/O125-1</f>
        <v>2.56180404253048E-2</v>
      </c>
      <c r="AB126" s="24">
        <f>+NEA!Y99</f>
        <v>2.5623967395638658E-2</v>
      </c>
      <c r="AD126" s="24">
        <f t="shared" ref="AD126:AD127" si="95">+E126/E114-1</f>
        <v>1.7798744239836171</v>
      </c>
      <c r="AE126" s="24">
        <f t="shared" ref="AE126:AE127" si="96">+F126/F114-1</f>
        <v>1.7916919315290278</v>
      </c>
      <c r="AF126" s="24">
        <f t="shared" ref="AF126:AF127" si="97">+G126/G114-1</f>
        <v>1.8262897893420162</v>
      </c>
      <c r="AG126" s="24">
        <f t="shared" ref="AG126:AG127" si="98">+H126/H114-1</f>
        <v>1.8071933497839545</v>
      </c>
      <c r="AH126" s="24">
        <f t="shared" ref="AH126:AH127" si="99">+I126/I114-1</f>
        <v>1.8411679921618167</v>
      </c>
      <c r="AI126" s="24">
        <f t="shared" ref="AI126:AI127" si="100">+J126/J114-1</f>
        <v>1.8102070535293602</v>
      </c>
      <c r="AJ126" s="24">
        <f t="shared" ref="AJ126:AJ127" si="101">+K126/K114-1</f>
        <v>1.8631984223049853</v>
      </c>
      <c r="AK126" s="24">
        <f t="shared" ref="AK126:AK127" si="102">+L126/L114-1</f>
        <v>1.8461638658263793</v>
      </c>
      <c r="AL126" s="24">
        <f t="shared" ref="AL126:AL127" si="103">+M126/M114-1</f>
        <v>1.8790017122534506</v>
      </c>
      <c r="AM126" s="24">
        <f t="shared" ref="AM126:AM127" si="104">+N126/N114-1</f>
        <v>1.829023607563538</v>
      </c>
      <c r="AN126" s="24">
        <f t="shared" ref="AN126:AN127" si="105">+O126/O114-1</f>
        <v>1.8179957002336566</v>
      </c>
      <c r="AO126" s="24">
        <f>+NEA!AV99</f>
        <v>1.8180341799727664</v>
      </c>
      <c r="AQ126" s="24">
        <f t="shared" ref="AQ126:AQ127" si="106">+Q126-Z126</f>
        <v>-3.5667338726810272E-3</v>
      </c>
      <c r="AR126" s="24">
        <f t="shared" ref="AR126:AR127" si="107">+AD126-AM126</f>
        <v>-4.914918357992093E-2</v>
      </c>
      <c r="AS126" s="35">
        <f t="shared" si="33"/>
        <v>45566</v>
      </c>
      <c r="AT126" s="19">
        <f t="shared" si="33"/>
        <v>7387.4550912830355</v>
      </c>
      <c r="AU126" s="19">
        <f t="shared" si="27"/>
        <v>7352.9105787139488</v>
      </c>
      <c r="AV126" s="53">
        <f t="shared" si="29"/>
        <v>0.3454451256908726</v>
      </c>
      <c r="AW126" s="53">
        <f t="shared" si="24"/>
        <v>-0.33323727893843724</v>
      </c>
    </row>
    <row r="127" spans="4:49" x14ac:dyDescent="0.25">
      <c r="D127" s="38">
        <f>+NEA!A100</f>
        <v>45597</v>
      </c>
      <c r="E127" s="19" cm="1">
        <f t="array" ref="E127">+SUMPRODUCT($E$3:$P$3/100,NEA!$C100:$N100)/D$3*100</f>
        <v>7501.4006880512852</v>
      </c>
      <c r="F127" s="19" cm="1">
        <f t="array" ref="F127">+SUMPRODUCT($E$4:$P$4/100,NEA!$C100:$N100)/D$4*100</f>
        <v>7466.9779735180146</v>
      </c>
      <c r="G127" s="19" cm="1">
        <f t="array" ref="G127">+SUMPRODUCT($E$5:$P$5/100,NEA!$C100:$N100)/D$5*100</f>
        <v>7568.3491225326661</v>
      </c>
      <c r="H127" s="19" cm="1">
        <f t="array" ref="H127">+SUMPRODUCT($E$6:$P$6/100,NEA!$C100:$N100)/D$6*100</f>
        <v>7498.0590568714488</v>
      </c>
      <c r="I127" s="19" cm="1">
        <f t="array" ref="I127">+SUMPRODUCT($E$7:$P$7/100,NEA!$C100:$N100)/D$7*100</f>
        <v>7567.4137360163213</v>
      </c>
      <c r="J127" s="19" cm="1">
        <f t="array" ref="J127">+SUMPRODUCT($E$8:$P$8/100,NEA!$C100:$N100)/D$8*100</f>
        <v>7477.5243748539124</v>
      </c>
      <c r="K127" s="19" cm="1">
        <f t="array" ref="K127">+SUMPRODUCT($E$9:$P$9/100,NEA!$C100:$N100)/D$9*100</f>
        <v>7600.3395687587072</v>
      </c>
      <c r="L127" s="19" cm="1">
        <f t="array" ref="L127">+SUMPRODUCT($E$10:$P$10/100,NEA!$C100:$N100)/D$10*100</f>
        <v>7485.4446077654911</v>
      </c>
      <c r="M127" s="19" cm="1">
        <f t="array" ref="M127">+SUMPRODUCT($E$11:$P$11/100,NEA!$C100:$N100)/D$11*100</f>
        <v>7520.1076545973392</v>
      </c>
      <c r="N127" s="19" cm="1">
        <f t="array" ref="N127">+SUMPRODUCT($E$12:$P$12/100,NEA!$C100:$N100)/D$12*100</f>
        <v>7516.0510402042046</v>
      </c>
      <c r="O127" s="19" cm="1">
        <f t="array" ref="O127">+SUMPRODUCT(_xlfn.ANCHORARRAY($E$30)/100,$E127:$N127)/$D$14*100</f>
        <v>7516.7857022600001</v>
      </c>
      <c r="Q127" s="24">
        <f t="shared" si="84"/>
        <v>1.5424201617509903E-2</v>
      </c>
      <c r="R127" s="24">
        <f t="shared" si="85"/>
        <v>1.6404074962197646E-2</v>
      </c>
      <c r="S127" s="24">
        <f t="shared" si="86"/>
        <v>1.7283999094618974E-2</v>
      </c>
      <c r="T127" s="24">
        <f t="shared" si="87"/>
        <v>1.7964847465318012E-2</v>
      </c>
      <c r="U127" s="24">
        <f t="shared" si="88"/>
        <v>1.7953722260433125E-2</v>
      </c>
      <c r="V127" s="24">
        <f t="shared" si="89"/>
        <v>1.8371220338404104E-2</v>
      </c>
      <c r="W127" s="24">
        <f t="shared" si="90"/>
        <v>1.8914155851231573E-2</v>
      </c>
      <c r="X127" s="24">
        <f t="shared" si="91"/>
        <v>1.9896989479751825E-2</v>
      </c>
      <c r="Y127" s="24">
        <f t="shared" si="92"/>
        <v>2.0179679921761062E-2</v>
      </c>
      <c r="Z127" s="24">
        <f t="shared" si="93"/>
        <v>2.2187195090136669E-2</v>
      </c>
      <c r="AA127" s="24">
        <f t="shared" si="94"/>
        <v>1.7760126038921742E-2</v>
      </c>
      <c r="AB127" s="24">
        <f>+NEA!Y100</f>
        <v>1.7763802482029467E-2</v>
      </c>
      <c r="AD127" s="24">
        <f t="shared" si="95"/>
        <v>1.4949564692301043</v>
      </c>
      <c r="AE127" s="24">
        <f t="shared" si="96"/>
        <v>1.5109786674306025</v>
      </c>
      <c r="AF127" s="24">
        <f t="shared" si="97"/>
        <v>1.5489307153698131</v>
      </c>
      <c r="AG127" s="24">
        <f t="shared" si="98"/>
        <v>1.5316864032560629</v>
      </c>
      <c r="AH127" s="24">
        <f t="shared" si="99"/>
        <v>1.5667907538795633</v>
      </c>
      <c r="AI127" s="24">
        <f t="shared" si="100"/>
        <v>1.5353067246386356</v>
      </c>
      <c r="AJ127" s="24">
        <f t="shared" si="101"/>
        <v>1.5886039743636733</v>
      </c>
      <c r="AK127" s="24">
        <f t="shared" si="102"/>
        <v>1.5787245870075512</v>
      </c>
      <c r="AL127" s="24">
        <f t="shared" si="103"/>
        <v>1.6149152234790076</v>
      </c>
      <c r="AM127" s="24">
        <f t="shared" si="104"/>
        <v>1.5729676275422788</v>
      </c>
      <c r="AN127" s="24">
        <f t="shared" si="105"/>
        <v>1.5420115712094766</v>
      </c>
      <c r="AO127" s="24">
        <f>+NEA!AV100</f>
        <v>1.5420536013539685</v>
      </c>
      <c r="AQ127" s="24">
        <f t="shared" si="106"/>
        <v>-6.762993472626766E-3</v>
      </c>
      <c r="AR127" s="24">
        <f t="shared" si="107"/>
        <v>-7.8011158312174533E-2</v>
      </c>
      <c r="AS127" s="35">
        <f t="shared" ref="AS127:AT127" si="108">+D127</f>
        <v>45597</v>
      </c>
      <c r="AT127" s="19">
        <f t="shared" si="108"/>
        <v>7501.4006880512852</v>
      </c>
      <c r="AU127" s="19">
        <f t="shared" si="27"/>
        <v>7516.0510402042046</v>
      </c>
      <c r="AV127" s="53">
        <f t="shared" si="29"/>
        <v>-0.14650352152919766</v>
      </c>
      <c r="AW127" s="53">
        <f t="shared" si="24"/>
        <v>-0.45356013436197173</v>
      </c>
    </row>
    <row r="128" spans="4:49" x14ac:dyDescent="0.25">
      <c r="D128" s="38">
        <f>+NEA!A101</f>
        <v>45627</v>
      </c>
      <c r="E128" s="19" cm="1">
        <f t="array" ref="E128">+SUMPRODUCT($E$3:$P$3/100,NEA!$C101:$N101)/D$3*100</f>
        <v>7708.2522123368835</v>
      </c>
      <c r="F128" s="19" cm="1">
        <f t="array" ref="F128">+SUMPRODUCT($E$4:$P$4/100,NEA!$C101:$N101)/D$4*100</f>
        <v>7673.1566676874809</v>
      </c>
      <c r="G128" s="19" cm="1">
        <f t="array" ref="G128">+SUMPRODUCT($E$5:$P$5/100,NEA!$C101:$N101)/D$5*100</f>
        <v>7801.4736060262803</v>
      </c>
      <c r="H128" s="19" cm="1">
        <f t="array" ref="H128">+SUMPRODUCT($E$6:$P$6/100,NEA!$C101:$N101)/D$6*100</f>
        <v>7706.2926208059707</v>
      </c>
      <c r="I128" s="19" cm="1">
        <f t="array" ref="I128">+SUMPRODUCT($E$7:$P$7/100,NEA!$C101:$N101)/D$7*100</f>
        <v>7804.8823411181456</v>
      </c>
      <c r="J128" s="19" cm="1">
        <f t="array" ref="J128">+SUMPRODUCT($E$8:$P$8/100,NEA!$C101:$N101)/D$8*100</f>
        <v>7694.0101314724161</v>
      </c>
      <c r="K128" s="19" cm="1">
        <f t="array" ref="K128">+SUMPRODUCT($E$9:$P$9/100,NEA!$C101:$N101)/D$9*100</f>
        <v>7837.3710330001704</v>
      </c>
      <c r="L128" s="19" cm="1">
        <f t="array" ref="L128">+SUMPRODUCT($E$10:$P$10/100,NEA!$C101:$N101)/D$10*100</f>
        <v>7709.2379468731424</v>
      </c>
      <c r="M128" s="19" cm="1">
        <f t="array" ref="M128">+SUMPRODUCT($E$11:$P$11/100,NEA!$C101:$N101)/D$11*100</f>
        <v>7750.1717578097196</v>
      </c>
      <c r="N128" s="19" cm="1">
        <f t="array" ref="N128">+SUMPRODUCT($E$12:$P$12/100,NEA!$C101:$N101)/D$12*100</f>
        <v>7756.453046404371</v>
      </c>
      <c r="O128" s="19" cm="1">
        <f t="array" ref="O128">+SUMPRODUCT(_xlfn.ANCHORARRAY($E$30)/100,$E128:$N128)/$D$14*100</f>
        <v>7737.0610916299984</v>
      </c>
      <c r="Q128" s="24">
        <f t="shared" ref="Q128" si="109">+E128/E127-1</f>
        <v>2.7575053365044955E-2</v>
      </c>
      <c r="R128" s="24">
        <f t="shared" ref="R128" si="110">+F128/F127-1</f>
        <v>2.7612066742487951E-2</v>
      </c>
      <c r="S128" s="24">
        <f t="shared" ref="S128" si="111">+G128/G127-1</f>
        <v>3.0802554126308834E-2</v>
      </c>
      <c r="T128" s="24">
        <f t="shared" ref="T128" si="112">+H128/H127-1</f>
        <v>2.7771662286880883E-2</v>
      </c>
      <c r="U128" s="24">
        <f t="shared" ref="U128" si="113">+I128/I127-1</f>
        <v>3.1380417852881148E-2</v>
      </c>
      <c r="V128" s="24">
        <f t="shared" ref="V128" si="114">+J128/J127-1</f>
        <v>2.8951528041355701E-2</v>
      </c>
      <c r="W128" s="24">
        <f t="shared" ref="W128" si="115">+K128/K127-1</f>
        <v>3.1186957121729586E-2</v>
      </c>
      <c r="X128" s="24">
        <f t="shared" ref="X128" si="116">+L128/L127-1</f>
        <v>2.9897133815603327E-2</v>
      </c>
      <c r="Y128" s="24">
        <f t="shared" ref="Y128" si="117">+M128/M127-1</f>
        <v>3.059319278118755E-2</v>
      </c>
      <c r="Z128" s="24">
        <f t="shared" ref="Z128" si="118">+N128/N127-1</f>
        <v>3.1985148173452993E-2</v>
      </c>
      <c r="AA128" s="24">
        <f t="shared" ref="AA128" si="119">+O128/O127-1</f>
        <v>2.9304465777675537E-2</v>
      </c>
      <c r="AB128" s="24">
        <f>+NEA!Y101</f>
        <v>2.9301617430987692E-2</v>
      </c>
      <c r="AD128" s="24">
        <f t="shared" ref="AD128" si="120">+E128/E116-1</f>
        <v>0.99524785411171979</v>
      </c>
      <c r="AE128" s="24">
        <f t="shared" ref="AE128" si="121">+F128/F116-1</f>
        <v>1.0131697320933331</v>
      </c>
      <c r="AF128" s="24">
        <f t="shared" ref="AF128" si="122">+G128/G116-1</f>
        <v>1.0398963354477662</v>
      </c>
      <c r="AG128" s="24">
        <f t="shared" ref="AG128" si="123">+H128/H116-1</f>
        <v>1.030207013859008</v>
      </c>
      <c r="AH128" s="24">
        <f t="shared" ref="AH128" si="124">+I128/I116-1</f>
        <v>1.0557138675820368</v>
      </c>
      <c r="AI128" s="24">
        <f t="shared" ref="AI128" si="125">+J128/J116-1</f>
        <v>1.0394229337242717</v>
      </c>
      <c r="AJ128" s="24">
        <f t="shared" ref="AJ128" si="126">+K128/K116-1</f>
        <v>1.0735098415545816</v>
      </c>
      <c r="AK128" s="24">
        <f t="shared" ref="AK128" si="127">+L128/L116-1</f>
        <v>1.0760031709676419</v>
      </c>
      <c r="AL128" s="24">
        <f t="shared" ref="AL128" si="128">+M128/M116-1</f>
        <v>1.1073492531786964</v>
      </c>
      <c r="AM128" s="24">
        <f t="shared" ref="AM128" si="129">+N128/N116-1</f>
        <v>1.0716096423668278</v>
      </c>
      <c r="AN128" s="24">
        <f t="shared" ref="AN128" si="130">+O128/O116-1</f>
        <v>1.0384979850259581</v>
      </c>
      <c r="AO128" s="24">
        <f>+NEA!AV101</f>
        <v>1.0385202837552119</v>
      </c>
      <c r="AQ128" s="24">
        <f t="shared" ref="AQ128" si="131">+Q128-Z128</f>
        <v>-4.4100948084080382E-3</v>
      </c>
      <c r="AR128" s="24">
        <f t="shared" ref="AR128" si="132">+AD128-AM128</f>
        <v>-7.6361788255107976E-2</v>
      </c>
      <c r="AS128" s="35">
        <f t="shared" ref="AS128" si="133">+D128</f>
        <v>45627</v>
      </c>
      <c r="AT128" s="19">
        <f t="shared" ref="AT128" si="134">+E128</f>
        <v>7708.2522123368835</v>
      </c>
      <c r="AU128" s="19">
        <f t="shared" ref="AU128" si="135">+N128</f>
        <v>7756.453046404371</v>
      </c>
      <c r="AV128" s="53">
        <f t="shared" si="29"/>
        <v>-0.48200834067488074</v>
      </c>
      <c r="AW128" s="53">
        <f t="shared" si="24"/>
        <v>-0.54284344316059219</v>
      </c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9558-29B2-4EC3-984B-13F604F4E6F2}">
  <sheetPr codeName="Hoja13"/>
  <dimension ref="A1:AW258"/>
  <sheetViews>
    <sheetView zoomScale="107" workbookViewId="0">
      <pane xSplit="4" ySplit="31" topLeftCell="AE110" activePane="bottomRight" state="frozen"/>
      <selection pane="topRight" activeCell="E1" sqref="E1"/>
      <selection pane="bottomLeft" activeCell="A32" sqref="A32"/>
      <selection pane="bottomRight" activeCell="A128" sqref="A128:XFD128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1" t="s">
        <v>196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Cuyo</v>
      </c>
      <c r="C3" s="25">
        <v>1</v>
      </c>
      <c r="D3" s="93">
        <f>+SUM(E3:P3)</f>
        <v>0.39953379100515701</v>
      </c>
      <c r="E3" s="94">
        <f>+E18/E$15*E$16</f>
        <v>0.16373627841044749</v>
      </c>
      <c r="F3" s="94">
        <f t="shared" ref="F3:P3" si="0">+F18/F$15*F$16</f>
        <v>1.700275705372618E-2</v>
      </c>
      <c r="G3" s="94">
        <f t="shared" si="0"/>
        <v>5.6687918418795717E-2</v>
      </c>
      <c r="H3" s="94">
        <f t="shared" si="0"/>
        <v>3.3001418518412019E-2</v>
      </c>
      <c r="I3" s="94">
        <f t="shared" si="0"/>
        <v>1.6753677647002189E-2</v>
      </c>
      <c r="J3" s="94">
        <f t="shared" si="0"/>
        <v>1.6754897087591963E-2</v>
      </c>
      <c r="K3" s="94">
        <f t="shared" si="0"/>
        <v>3.1716933997020642E-2</v>
      </c>
      <c r="L3" s="94">
        <f t="shared" si="0"/>
        <v>8.3369324952788423E-3</v>
      </c>
      <c r="M3" s="94">
        <f t="shared" si="0"/>
        <v>2.4220239468574538E-2</v>
      </c>
      <c r="N3" s="94">
        <f t="shared" si="0"/>
        <v>1.5386540873508488E-3</v>
      </c>
      <c r="O3" s="94">
        <f t="shared" si="0"/>
        <v>1.6261545917060007E-2</v>
      </c>
      <c r="P3" s="94">
        <f t="shared" si="0"/>
        <v>1.352253790389658E-2</v>
      </c>
    </row>
    <row r="4" spans="2:16" s="25" customFormat="1" x14ac:dyDescent="0.25">
      <c r="B4" s="92" t="str">
        <f t="shared" ref="B4:B12" si="1">+B19</f>
        <v>Cuyo</v>
      </c>
      <c r="C4" s="25">
        <v>2</v>
      </c>
      <c r="D4" s="93">
        <f t="shared" ref="D4:D12" si="2">+SUM(E4:P4)</f>
        <v>0.52431725210654423</v>
      </c>
      <c r="E4" s="94">
        <f t="shared" ref="E4:P12" si="3">+E19/E$15*E$16</f>
        <v>0.1926425517447008</v>
      </c>
      <c r="F4" s="94">
        <f t="shared" si="3"/>
        <v>2.1191955681048778E-2</v>
      </c>
      <c r="G4" s="94">
        <f t="shared" si="3"/>
        <v>7.7230927144495656E-2</v>
      </c>
      <c r="H4" s="94">
        <f t="shared" si="3"/>
        <v>4.6074563276514116E-2</v>
      </c>
      <c r="I4" s="94">
        <f t="shared" si="3"/>
        <v>2.4326200171937422E-2</v>
      </c>
      <c r="J4" s="94">
        <f t="shared" si="3"/>
        <v>3.3122570308233547E-2</v>
      </c>
      <c r="K4" s="94">
        <f t="shared" si="3"/>
        <v>4.1499198989429366E-2</v>
      </c>
      <c r="L4" s="94">
        <f t="shared" si="3"/>
        <v>1.2001439901444647E-2</v>
      </c>
      <c r="M4" s="94">
        <f t="shared" si="3"/>
        <v>2.7391745438958625E-2</v>
      </c>
      <c r="N4" s="94">
        <f t="shared" si="3"/>
        <v>8.1907092631594552E-3</v>
      </c>
      <c r="O4" s="94">
        <f t="shared" si="3"/>
        <v>2.6421752219372395E-2</v>
      </c>
      <c r="P4" s="94">
        <f t="shared" si="3"/>
        <v>1.4223637967249294E-2</v>
      </c>
    </row>
    <row r="5" spans="2:16" s="25" customFormat="1" x14ac:dyDescent="0.25">
      <c r="B5" s="92" t="str">
        <f t="shared" si="1"/>
        <v>Cuyo</v>
      </c>
      <c r="C5" s="25">
        <v>3</v>
      </c>
      <c r="D5" s="93">
        <f t="shared" si="2"/>
        <v>0.60928198975845715</v>
      </c>
      <c r="E5" s="94">
        <f t="shared" si="3"/>
        <v>0.20745543495121918</v>
      </c>
      <c r="F5" s="94">
        <f t="shared" si="3"/>
        <v>2.8820201241999219E-2</v>
      </c>
      <c r="G5" s="94">
        <f t="shared" si="3"/>
        <v>7.537958713195346E-2</v>
      </c>
      <c r="H5" s="94">
        <f t="shared" si="3"/>
        <v>5.4430303166133724E-2</v>
      </c>
      <c r="I5" s="94">
        <f t="shared" si="3"/>
        <v>2.9540135753125713E-2</v>
      </c>
      <c r="J5" s="94">
        <f t="shared" si="3"/>
        <v>3.70635329198521E-2</v>
      </c>
      <c r="K5" s="94">
        <f t="shared" si="3"/>
        <v>6.0969480856589937E-2</v>
      </c>
      <c r="L5" s="94">
        <f t="shared" si="3"/>
        <v>1.5280059120502112E-2</v>
      </c>
      <c r="M5" s="94">
        <f t="shared" si="3"/>
        <v>3.2570479410208727E-2</v>
      </c>
      <c r="N5" s="94">
        <f t="shared" si="3"/>
        <v>1.0814231093291932E-2</v>
      </c>
      <c r="O5" s="94">
        <f t="shared" si="3"/>
        <v>4.0368311087476065E-2</v>
      </c>
      <c r="P5" s="94">
        <f t="shared" si="3"/>
        <v>1.6590233026104996E-2</v>
      </c>
    </row>
    <row r="6" spans="2:16" s="25" customFormat="1" x14ac:dyDescent="0.25">
      <c r="B6" s="92" t="str">
        <f t="shared" si="1"/>
        <v>Cuyo</v>
      </c>
      <c r="C6" s="25">
        <v>4</v>
      </c>
      <c r="D6" s="93">
        <f t="shared" si="2"/>
        <v>0.65859966082085475</v>
      </c>
      <c r="E6" s="94">
        <f t="shared" si="3"/>
        <v>0.20980152790534662</v>
      </c>
      <c r="F6" s="94">
        <f t="shared" si="3"/>
        <v>2.022343557878984E-2</v>
      </c>
      <c r="G6" s="94">
        <f t="shared" si="3"/>
        <v>7.9881076261338793E-2</v>
      </c>
      <c r="H6" s="94">
        <f t="shared" si="3"/>
        <v>6.2360069689950996E-2</v>
      </c>
      <c r="I6" s="94">
        <f t="shared" si="3"/>
        <v>3.3411462872966043E-2</v>
      </c>
      <c r="J6" s="94">
        <f t="shared" si="3"/>
        <v>4.9537757840578664E-2</v>
      </c>
      <c r="K6" s="94">
        <f t="shared" si="3"/>
        <v>7.6565963948778196E-2</v>
      </c>
      <c r="L6" s="94">
        <f t="shared" si="3"/>
        <v>1.7632057763560766E-2</v>
      </c>
      <c r="M6" s="94">
        <f t="shared" si="3"/>
        <v>3.6571998124107594E-2</v>
      </c>
      <c r="N6" s="94">
        <f t="shared" si="3"/>
        <v>1.2242334695008926E-2</v>
      </c>
      <c r="O6" s="94">
        <f t="shared" si="3"/>
        <v>3.9823546269856396E-2</v>
      </c>
      <c r="P6" s="94">
        <f t="shared" si="3"/>
        <v>2.0548429870571858E-2</v>
      </c>
    </row>
    <row r="7" spans="2:16" s="25" customFormat="1" x14ac:dyDescent="0.25">
      <c r="B7" s="92" t="str">
        <f t="shared" si="1"/>
        <v>Cuyo</v>
      </c>
      <c r="C7" s="25">
        <v>5</v>
      </c>
      <c r="D7" s="93">
        <f t="shared" si="2"/>
        <v>0.61646864685000358</v>
      </c>
      <c r="E7" s="94">
        <f t="shared" si="3"/>
        <v>0.19716678221601974</v>
      </c>
      <c r="F7" s="94">
        <f t="shared" si="3"/>
        <v>2.0050716728334236E-2</v>
      </c>
      <c r="G7" s="94">
        <f t="shared" si="3"/>
        <v>7.6662623469918256E-2</v>
      </c>
      <c r="H7" s="94">
        <f t="shared" si="3"/>
        <v>5.2788327950326237E-2</v>
      </c>
      <c r="I7" s="94">
        <f t="shared" si="3"/>
        <v>3.3379842433053759E-2</v>
      </c>
      <c r="J7" s="94">
        <f t="shared" si="3"/>
        <v>4.5403894232817155E-2</v>
      </c>
      <c r="K7" s="94">
        <f t="shared" si="3"/>
        <v>6.1538058487118928E-2</v>
      </c>
      <c r="L7" s="94">
        <f t="shared" si="3"/>
        <v>1.6669599883219376E-2</v>
      </c>
      <c r="M7" s="94">
        <f t="shared" si="3"/>
        <v>3.7689358941363119E-2</v>
      </c>
      <c r="N7" s="94">
        <f t="shared" si="3"/>
        <v>1.7660305823693195E-2</v>
      </c>
      <c r="O7" s="94">
        <f t="shared" si="3"/>
        <v>3.2317092758985304E-2</v>
      </c>
      <c r="P7" s="94">
        <f t="shared" si="3"/>
        <v>2.5142043925154258E-2</v>
      </c>
    </row>
    <row r="8" spans="2:16" s="25" customFormat="1" x14ac:dyDescent="0.25">
      <c r="B8" s="92" t="str">
        <f t="shared" si="1"/>
        <v>Cuyo</v>
      </c>
      <c r="C8" s="25">
        <v>6</v>
      </c>
      <c r="D8" s="93">
        <f t="shared" si="2"/>
        <v>0.64066899853472725</v>
      </c>
      <c r="E8" s="94">
        <f t="shared" si="3"/>
        <v>0.18567946580653558</v>
      </c>
      <c r="F8" s="94">
        <f t="shared" si="3"/>
        <v>2.3357073341937512E-2</v>
      </c>
      <c r="G8" s="94">
        <f t="shared" si="3"/>
        <v>7.7479674011103797E-2</v>
      </c>
      <c r="H8" s="94">
        <f t="shared" si="3"/>
        <v>5.7679332243465685E-2</v>
      </c>
      <c r="I8" s="94">
        <f t="shared" si="3"/>
        <v>3.9396203960421851E-2</v>
      </c>
      <c r="J8" s="94">
        <f t="shared" si="3"/>
        <v>5.6394985388972772E-2</v>
      </c>
      <c r="K8" s="94">
        <f t="shared" si="3"/>
        <v>7.531875676984652E-2</v>
      </c>
      <c r="L8" s="94">
        <f t="shared" si="3"/>
        <v>1.6935752983830429E-2</v>
      </c>
      <c r="M8" s="94">
        <f t="shared" si="3"/>
        <v>3.7699490552316819E-2</v>
      </c>
      <c r="N8" s="94">
        <f t="shared" si="3"/>
        <v>1.3030841212250252E-2</v>
      </c>
      <c r="O8" s="94">
        <f t="shared" si="3"/>
        <v>3.6833135143348392E-2</v>
      </c>
      <c r="P8" s="94">
        <f t="shared" si="3"/>
        <v>2.0864287120697697E-2</v>
      </c>
    </row>
    <row r="9" spans="2:16" s="25" customFormat="1" x14ac:dyDescent="0.25">
      <c r="B9" s="92" t="str">
        <f t="shared" si="1"/>
        <v>Cuyo</v>
      </c>
      <c r="C9" s="25">
        <v>7</v>
      </c>
      <c r="D9" s="93">
        <f t="shared" si="2"/>
        <v>0.69462506911970168</v>
      </c>
      <c r="E9" s="94">
        <f t="shared" si="3"/>
        <v>0.1725263558242805</v>
      </c>
      <c r="F9" s="94">
        <f t="shared" si="3"/>
        <v>1.895444599704009E-2</v>
      </c>
      <c r="G9" s="94">
        <f t="shared" si="3"/>
        <v>7.1269791401853771E-2</v>
      </c>
      <c r="H9" s="94">
        <f t="shared" si="3"/>
        <v>5.9464014916679749E-2</v>
      </c>
      <c r="I9" s="94">
        <f t="shared" si="3"/>
        <v>4.9515088432786021E-2</v>
      </c>
      <c r="J9" s="94">
        <f t="shared" si="3"/>
        <v>5.2929047404834048E-2</v>
      </c>
      <c r="K9" s="94">
        <f t="shared" si="3"/>
        <v>9.5114884263296354E-2</v>
      </c>
      <c r="L9" s="94">
        <f t="shared" si="3"/>
        <v>1.8871071445338342E-2</v>
      </c>
      <c r="M9" s="94">
        <f t="shared" si="3"/>
        <v>5.2242093173384518E-2</v>
      </c>
      <c r="N9" s="94">
        <f t="shared" si="3"/>
        <v>1.9694404072198399E-2</v>
      </c>
      <c r="O9" s="94">
        <f t="shared" si="3"/>
        <v>5.0823159289453634E-2</v>
      </c>
      <c r="P9" s="94">
        <f t="shared" si="3"/>
        <v>3.3220712898556305E-2</v>
      </c>
    </row>
    <row r="10" spans="2:16" s="25" customFormat="1" x14ac:dyDescent="0.25">
      <c r="B10" s="92" t="str">
        <f t="shared" si="1"/>
        <v>Cuyo</v>
      </c>
      <c r="C10" s="25">
        <v>8</v>
      </c>
      <c r="D10" s="93">
        <f t="shared" si="2"/>
        <v>0.70804316808326229</v>
      </c>
      <c r="E10" s="94">
        <f t="shared" si="3"/>
        <v>0.16726076243674237</v>
      </c>
      <c r="F10" s="94">
        <f t="shared" si="3"/>
        <v>2.3780013091130082E-2</v>
      </c>
      <c r="G10" s="94">
        <f t="shared" si="3"/>
        <v>6.9921085891104406E-2</v>
      </c>
      <c r="H10" s="94">
        <f t="shared" si="3"/>
        <v>6.0768730437853892E-2</v>
      </c>
      <c r="I10" s="94">
        <f t="shared" si="3"/>
        <v>5.1220873685880117E-2</v>
      </c>
      <c r="J10" s="94">
        <f t="shared" si="3"/>
        <v>5.2609007115778678E-2</v>
      </c>
      <c r="K10" s="94">
        <f t="shared" si="3"/>
        <v>0.10322546637003986</v>
      </c>
      <c r="L10" s="94">
        <f t="shared" si="3"/>
        <v>1.8005722777199581E-2</v>
      </c>
      <c r="M10" s="94">
        <f t="shared" si="3"/>
        <v>5.1551429048217579E-2</v>
      </c>
      <c r="N10" s="94">
        <f t="shared" si="3"/>
        <v>1.8203928822445096E-2</v>
      </c>
      <c r="O10" s="94">
        <f t="shared" si="3"/>
        <v>6.502128991811186E-2</v>
      </c>
      <c r="P10" s="94">
        <f t="shared" si="3"/>
        <v>2.6474858488758645E-2</v>
      </c>
    </row>
    <row r="11" spans="2:16" s="25" customFormat="1" x14ac:dyDescent="0.25">
      <c r="B11" s="92" t="str">
        <f t="shared" si="1"/>
        <v>Cuyo</v>
      </c>
      <c r="C11" s="25">
        <v>9</v>
      </c>
      <c r="D11" s="93">
        <f t="shared" si="2"/>
        <v>0.54575557017196796</v>
      </c>
      <c r="E11" s="94">
        <f t="shared" si="3"/>
        <v>0.11637517961535554</v>
      </c>
      <c r="F11" s="94">
        <f t="shared" si="3"/>
        <v>1.3412283041148599E-2</v>
      </c>
      <c r="G11" s="94">
        <f t="shared" si="3"/>
        <v>4.6819798557961936E-2</v>
      </c>
      <c r="H11" s="94">
        <f t="shared" si="3"/>
        <v>4.9636138474679119E-2</v>
      </c>
      <c r="I11" s="94">
        <f t="shared" si="3"/>
        <v>4.3810119498467144E-2</v>
      </c>
      <c r="J11" s="94">
        <f t="shared" si="3"/>
        <v>4.8388883111707547E-2</v>
      </c>
      <c r="K11" s="94">
        <f t="shared" si="3"/>
        <v>7.3195157033434918E-2</v>
      </c>
      <c r="L11" s="94">
        <f t="shared" si="3"/>
        <v>1.4183042304987611E-2</v>
      </c>
      <c r="M11" s="94">
        <f t="shared" si="3"/>
        <v>5.3663402319251104E-2</v>
      </c>
      <c r="N11" s="94">
        <f t="shared" si="3"/>
        <v>1.5329462760176363E-2</v>
      </c>
      <c r="O11" s="94">
        <f t="shared" si="3"/>
        <v>4.9393941920983842E-2</v>
      </c>
      <c r="P11" s="94">
        <f t="shared" si="3"/>
        <v>2.1548161533814187E-2</v>
      </c>
    </row>
    <row r="12" spans="2:16" s="25" customFormat="1" x14ac:dyDescent="0.25">
      <c r="B12" s="92" t="str">
        <f t="shared" si="1"/>
        <v>Cuyo</v>
      </c>
      <c r="C12" s="25">
        <v>10</v>
      </c>
      <c r="D12" s="93">
        <f t="shared" si="2"/>
        <v>0.65146315354932471</v>
      </c>
      <c r="E12" s="94">
        <f t="shared" si="3"/>
        <v>0.10641248574935226</v>
      </c>
      <c r="F12" s="94">
        <f t="shared" si="3"/>
        <v>2.9147753854845502E-2</v>
      </c>
      <c r="G12" s="94">
        <f t="shared" si="3"/>
        <v>5.7016098451474061E-2</v>
      </c>
      <c r="H12" s="94">
        <f t="shared" si="3"/>
        <v>6.0926749565984574E-2</v>
      </c>
      <c r="I12" s="94">
        <f t="shared" si="3"/>
        <v>5.8508353984359711E-2</v>
      </c>
      <c r="J12" s="94">
        <f t="shared" si="3"/>
        <v>5.5403464789633511E-2</v>
      </c>
      <c r="K12" s="94">
        <f t="shared" si="3"/>
        <v>0.11275573258444535</v>
      </c>
      <c r="L12" s="94">
        <f t="shared" si="3"/>
        <v>1.5117881014638273E-2</v>
      </c>
      <c r="M12" s="94">
        <f t="shared" si="3"/>
        <v>5.2876254083617354E-2</v>
      </c>
      <c r="N12" s="94">
        <f t="shared" si="3"/>
        <v>1.8787291690425541E-2</v>
      </c>
      <c r="O12" s="94">
        <f t="shared" si="3"/>
        <v>5.707610052535219E-2</v>
      </c>
      <c r="P12" s="94">
        <f t="shared" si="3"/>
        <v>2.7434987255196209E-2</v>
      </c>
    </row>
    <row r="13" spans="2:16" s="25" customFormat="1" x14ac:dyDescent="0.25">
      <c r="D13" s="95">
        <f>+SUM(D3:D12)/100</f>
        <v>6.0487573000000003E-2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76</v>
      </c>
      <c r="D14" s="94">
        <f>+SUM(D18:D27)</f>
        <v>6.0487573000000001</v>
      </c>
      <c r="E14" s="94">
        <f>+SUM(E18:E27)</f>
        <v>1.3991513</v>
      </c>
      <c r="F14" s="94">
        <f t="shared" ref="F14:P14" si="4">+SUM(F18:F27)</f>
        <v>0.12677469999999999</v>
      </c>
      <c r="G14" s="94">
        <f t="shared" si="4"/>
        <v>0.41508980000000001</v>
      </c>
      <c r="H14" s="94">
        <f t="shared" si="4"/>
        <v>0.79981839999999993</v>
      </c>
      <c r="I14" s="94">
        <f t="shared" si="4"/>
        <v>0.33156369999999996</v>
      </c>
      <c r="J14" s="94">
        <f t="shared" si="4"/>
        <v>0.37776160000000003</v>
      </c>
      <c r="K14" s="94">
        <f t="shared" si="4"/>
        <v>1.0188557</v>
      </c>
      <c r="L14" s="94">
        <f t="shared" si="4"/>
        <v>0.29421890000000001</v>
      </c>
      <c r="M14" s="94">
        <f t="shared" si="4"/>
        <v>0.5215552</v>
      </c>
      <c r="N14" s="94">
        <f t="shared" si="4"/>
        <v>0.17661089999999999</v>
      </c>
      <c r="O14" s="94">
        <f t="shared" si="4"/>
        <v>0.31457789999999997</v>
      </c>
      <c r="P14" s="94">
        <f t="shared" si="4"/>
        <v>0.27277899999999999</v>
      </c>
    </row>
    <row r="15" spans="2:16" s="25" customFormat="1" x14ac:dyDescent="0.25">
      <c r="E15" s="94">
        <f>+E14/$D$14*100</f>
        <v>23.131219035685231</v>
      </c>
      <c r="F15" s="94">
        <f t="shared" ref="F15:P15" si="5">+F14/$D$14*100</f>
        <v>2.0958800909403323</v>
      </c>
      <c r="G15" s="94">
        <f t="shared" si="5"/>
        <v>6.8623980003297547</v>
      </c>
      <c r="H15" s="94">
        <f t="shared" si="5"/>
        <v>13.222854882936035</v>
      </c>
      <c r="I15" s="94">
        <f t="shared" si="5"/>
        <v>5.4815176664469574</v>
      </c>
      <c r="J15" s="94">
        <f t="shared" si="5"/>
        <v>6.245276199129365</v>
      </c>
      <c r="K15" s="94">
        <f t="shared" si="5"/>
        <v>16.844049934025289</v>
      </c>
      <c r="L15" s="94">
        <f t="shared" si="5"/>
        <v>4.8641214287106544</v>
      </c>
      <c r="M15" s="94">
        <f t="shared" si="5"/>
        <v>8.6225182154357558</v>
      </c>
      <c r="N15" s="94">
        <f t="shared" si="5"/>
        <v>2.9197881687202094</v>
      </c>
      <c r="O15" s="94">
        <f t="shared" si="5"/>
        <v>5.2007029609205837</v>
      </c>
      <c r="P15" s="94">
        <f t="shared" si="5"/>
        <v>4.5096701102555388</v>
      </c>
    </row>
    <row r="16" spans="2:16" s="25" customFormat="1" x14ac:dyDescent="0.25">
      <c r="B16" s="223" t="s">
        <v>59</v>
      </c>
      <c r="C16" s="223"/>
      <c r="D16" s="223"/>
      <c r="E16" s="92">
        <f>+CUY!C$3*100</f>
        <v>28.42</v>
      </c>
      <c r="F16" s="92">
        <f>+CUY!D$3*100</f>
        <v>3.5700000000000003</v>
      </c>
      <c r="G16" s="92">
        <f>+CUY!E$3*100</f>
        <v>11.379999999999999</v>
      </c>
      <c r="H16" s="92">
        <f>+CUY!F$3*100</f>
        <v>8.8800000000000008</v>
      </c>
      <c r="I16" s="92">
        <f>+CUY!G$3*100</f>
        <v>6.2799999999999994</v>
      </c>
      <c r="J16" s="92">
        <f>+CUY!H$3*100</f>
        <v>7.3999999999999995</v>
      </c>
      <c r="K16" s="92">
        <f>+CUY!I$3*100</f>
        <v>12.1</v>
      </c>
      <c r="L16" s="92">
        <f>+CUY!J$3*100</f>
        <v>2.5299999999999998</v>
      </c>
      <c r="M16" s="92">
        <f>+CUY!K$3*100</f>
        <v>6.72</v>
      </c>
      <c r="N16" s="92">
        <f>+CUY!L$3*100</f>
        <v>2.2399999999999998</v>
      </c>
      <c r="O16" s="92">
        <f>+CUY!M$3*100</f>
        <v>6.8500000000000005</v>
      </c>
      <c r="P16" s="92">
        <f>+CUY!N$3*100</f>
        <v>3.63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78</v>
      </c>
      <c r="C18" s="25">
        <v>1</v>
      </c>
      <c r="D18" s="94">
        <v>0.37774639999999998</v>
      </c>
      <c r="E18" s="94">
        <v>0.133266</v>
      </c>
      <c r="F18" s="94">
        <v>9.9819999999999996E-3</v>
      </c>
      <c r="G18" s="94">
        <v>3.4184100000000002E-2</v>
      </c>
      <c r="H18" s="94">
        <v>4.91411E-2</v>
      </c>
      <c r="I18" s="94">
        <v>1.4623499999999999E-2</v>
      </c>
      <c r="J18" s="94">
        <v>1.4140399999999999E-2</v>
      </c>
      <c r="K18" s="94">
        <v>4.4152200000000003E-2</v>
      </c>
      <c r="L18" s="94">
        <v>1.6028400000000002E-2</v>
      </c>
      <c r="M18" s="94">
        <v>3.1077299999999999E-2</v>
      </c>
      <c r="N18" s="94">
        <v>2.0056000000000002E-3</v>
      </c>
      <c r="O18" s="94">
        <v>1.23462E-2</v>
      </c>
      <c r="P18" s="94">
        <v>1.6799499999999998E-2</v>
      </c>
    </row>
    <row r="19" spans="1:49" s="25" customFormat="1" hidden="1" x14ac:dyDescent="0.25">
      <c r="B19" s="92" t="s">
        <v>78</v>
      </c>
      <c r="C19" s="25">
        <v>2</v>
      </c>
      <c r="D19" s="94">
        <v>0.49799850000000001</v>
      </c>
      <c r="E19" s="94">
        <v>0.15679299999999999</v>
      </c>
      <c r="F19" s="94">
        <v>1.24414E-2</v>
      </c>
      <c r="G19" s="94">
        <v>4.6572000000000002E-2</v>
      </c>
      <c r="H19" s="94">
        <v>6.8607799999999997E-2</v>
      </c>
      <c r="I19" s="94">
        <v>2.1233200000000001E-2</v>
      </c>
      <c r="J19" s="94">
        <v>2.7954E-2</v>
      </c>
      <c r="K19" s="94">
        <v>5.7769800000000003E-2</v>
      </c>
      <c r="L19" s="94">
        <v>2.3073699999999999E-2</v>
      </c>
      <c r="M19" s="94">
        <v>3.5146700000000003E-2</v>
      </c>
      <c r="N19" s="94">
        <v>1.0676400000000001E-2</v>
      </c>
      <c r="O19" s="94">
        <v>2.0060100000000001E-2</v>
      </c>
      <c r="P19" s="94">
        <v>1.7670499999999999E-2</v>
      </c>
    </row>
    <row r="20" spans="1:49" s="25" customFormat="1" hidden="1" x14ac:dyDescent="0.25">
      <c r="B20" s="92" t="s">
        <v>78</v>
      </c>
      <c r="C20" s="25">
        <v>3</v>
      </c>
      <c r="D20" s="94">
        <v>0.59073679999999995</v>
      </c>
      <c r="E20" s="94">
        <v>0.16884930000000001</v>
      </c>
      <c r="F20" s="94">
        <v>1.6919799999999999E-2</v>
      </c>
      <c r="G20" s="94">
        <v>4.5455599999999999E-2</v>
      </c>
      <c r="H20" s="94">
        <v>8.1049999999999997E-2</v>
      </c>
      <c r="I20" s="94">
        <v>2.57842E-2</v>
      </c>
      <c r="J20" s="94">
        <v>3.1280000000000002E-2</v>
      </c>
      <c r="K20" s="94">
        <v>8.4873799999999999E-2</v>
      </c>
      <c r="L20" s="94">
        <v>2.93771E-2</v>
      </c>
      <c r="M20" s="94">
        <v>4.1791599999999998E-2</v>
      </c>
      <c r="N20" s="94">
        <v>1.40961E-2</v>
      </c>
      <c r="O20" s="94">
        <v>3.0648700000000001E-2</v>
      </c>
      <c r="P20" s="94">
        <v>2.06106E-2</v>
      </c>
    </row>
    <row r="21" spans="1:49" s="25" customFormat="1" hidden="1" x14ac:dyDescent="0.25">
      <c r="B21" s="92" t="s">
        <v>78</v>
      </c>
      <c r="C21" s="25">
        <v>4</v>
      </c>
      <c r="D21" s="94">
        <v>0.65376140000000005</v>
      </c>
      <c r="E21" s="94">
        <v>0.17075879999999999</v>
      </c>
      <c r="F21" s="94">
        <v>1.1872799999999999E-2</v>
      </c>
      <c r="G21" s="94">
        <v>4.81701E-2</v>
      </c>
      <c r="H21" s="94">
        <v>9.2857899999999993E-2</v>
      </c>
      <c r="I21" s="94">
        <v>2.91633E-2</v>
      </c>
      <c r="J21" s="94">
        <v>4.1807700000000003E-2</v>
      </c>
      <c r="K21" s="94">
        <v>0.1065852</v>
      </c>
      <c r="L21" s="94">
        <v>3.3898999999999999E-2</v>
      </c>
      <c r="M21" s="94">
        <v>4.6926000000000002E-2</v>
      </c>
      <c r="N21" s="94">
        <v>1.5957599999999999E-2</v>
      </c>
      <c r="O21" s="94">
        <v>3.0235100000000001E-2</v>
      </c>
      <c r="P21" s="94">
        <v>2.5527999999999999E-2</v>
      </c>
    </row>
    <row r="22" spans="1:49" s="25" customFormat="1" hidden="1" x14ac:dyDescent="0.25">
      <c r="B22" s="92" t="s">
        <v>78</v>
      </c>
      <c r="C22" s="25">
        <v>5</v>
      </c>
      <c r="D22" s="94">
        <v>0.60939980000000005</v>
      </c>
      <c r="E22" s="94">
        <v>0.16047529999999999</v>
      </c>
      <c r="F22" s="94">
        <v>1.17714E-2</v>
      </c>
      <c r="G22" s="94">
        <v>4.6229300000000001E-2</v>
      </c>
      <c r="H22" s="94">
        <v>7.8604999999999994E-2</v>
      </c>
      <c r="I22" s="94">
        <v>2.91357E-2</v>
      </c>
      <c r="J22" s="94">
        <v>3.8318900000000003E-2</v>
      </c>
      <c r="K22" s="94">
        <v>8.56653E-2</v>
      </c>
      <c r="L22" s="94">
        <v>3.2048599999999997E-2</v>
      </c>
      <c r="M22" s="94">
        <v>4.8359699999999999E-2</v>
      </c>
      <c r="N22" s="94">
        <v>2.30198E-2</v>
      </c>
      <c r="O22" s="94">
        <v>2.4535999999999999E-2</v>
      </c>
      <c r="P22" s="94">
        <v>3.12348E-2</v>
      </c>
    </row>
    <row r="23" spans="1:49" s="25" customFormat="1" hidden="1" x14ac:dyDescent="0.25">
      <c r="B23" s="92" t="s">
        <v>78</v>
      </c>
      <c r="C23" s="25">
        <v>6</v>
      </c>
      <c r="D23" s="94">
        <v>0.63608290000000001</v>
      </c>
      <c r="E23" s="94">
        <v>0.1511257</v>
      </c>
      <c r="F23" s="94">
        <v>1.3712500000000001E-2</v>
      </c>
      <c r="G23" s="94">
        <v>4.6722E-2</v>
      </c>
      <c r="H23" s="94">
        <v>8.5888000000000006E-2</v>
      </c>
      <c r="I23" s="94">
        <v>3.4387099999999997E-2</v>
      </c>
      <c r="J23" s="94">
        <v>4.7594900000000002E-2</v>
      </c>
      <c r="K23" s="94">
        <v>0.104849</v>
      </c>
      <c r="L23" s="94">
        <v>3.25603E-2</v>
      </c>
      <c r="M23" s="94">
        <v>4.8372699999999998E-2</v>
      </c>
      <c r="N23" s="94">
        <v>1.6985400000000001E-2</v>
      </c>
      <c r="O23" s="94">
        <v>2.7964699999999999E-2</v>
      </c>
      <c r="P23" s="94">
        <v>2.59204E-2</v>
      </c>
    </row>
    <row r="24" spans="1:49" s="25" customFormat="1" hidden="1" x14ac:dyDescent="0.25">
      <c r="B24" s="92" t="s">
        <v>78</v>
      </c>
      <c r="C24" s="25">
        <v>7</v>
      </c>
      <c r="D24" s="94">
        <v>0.71220899999999998</v>
      </c>
      <c r="E24" s="94">
        <v>0.1404203</v>
      </c>
      <c r="F24" s="94">
        <v>1.11278E-2</v>
      </c>
      <c r="G24" s="94">
        <v>4.2977300000000003E-2</v>
      </c>
      <c r="H24" s="94">
        <v>8.8545499999999999E-2</v>
      </c>
      <c r="I24" s="94">
        <v>4.3219399999999998E-2</v>
      </c>
      <c r="J24" s="94">
        <v>4.4669800000000003E-2</v>
      </c>
      <c r="K24" s="94">
        <v>0.13240660000000001</v>
      </c>
      <c r="L24" s="94">
        <v>3.6281099999999997E-2</v>
      </c>
      <c r="M24" s="94">
        <v>6.7032499999999995E-2</v>
      </c>
      <c r="N24" s="94">
        <v>2.5671200000000002E-2</v>
      </c>
      <c r="O24" s="94">
        <v>3.8586299999999997E-2</v>
      </c>
      <c r="P24" s="94">
        <v>4.1271200000000001E-2</v>
      </c>
    </row>
    <row r="25" spans="1:49" s="25" customFormat="1" hidden="1" x14ac:dyDescent="0.25">
      <c r="B25" s="92" t="s">
        <v>78</v>
      </c>
      <c r="C25" s="25">
        <v>8</v>
      </c>
      <c r="D25" s="94">
        <v>0.72230139999999998</v>
      </c>
      <c r="E25" s="94">
        <v>0.13613459999999999</v>
      </c>
      <c r="F25" s="94">
        <v>1.3960800000000001E-2</v>
      </c>
      <c r="G25" s="94">
        <v>4.2164E-2</v>
      </c>
      <c r="H25" s="94">
        <v>9.0488299999999994E-2</v>
      </c>
      <c r="I25" s="94">
        <v>4.4708299999999999E-2</v>
      </c>
      <c r="J25" s="94">
        <v>4.43997E-2</v>
      </c>
      <c r="K25" s="94">
        <v>0.14369709999999999</v>
      </c>
      <c r="L25" s="94">
        <v>3.46174E-2</v>
      </c>
      <c r="M25" s="94">
        <v>6.6146300000000005E-2</v>
      </c>
      <c r="N25" s="94">
        <v>2.37284E-2</v>
      </c>
      <c r="O25" s="94">
        <v>4.9365899999999997E-2</v>
      </c>
      <c r="P25" s="94">
        <v>3.2890599999999999E-2</v>
      </c>
    </row>
    <row r="26" spans="1:49" s="25" customFormat="1" hidden="1" x14ac:dyDescent="0.25">
      <c r="B26" s="92" t="s">
        <v>78</v>
      </c>
      <c r="C26" s="25">
        <v>9</v>
      </c>
      <c r="D26" s="94">
        <v>0.56608499999999995</v>
      </c>
      <c r="E26" s="94">
        <v>9.4718499999999997E-2</v>
      </c>
      <c r="F26" s="94">
        <v>7.8741000000000002E-3</v>
      </c>
      <c r="G26" s="94">
        <v>2.8233399999999999E-2</v>
      </c>
      <c r="H26" s="94">
        <v>7.3911199999999996E-2</v>
      </c>
      <c r="I26" s="94">
        <v>3.8239799999999997E-2</v>
      </c>
      <c r="J26" s="94">
        <v>4.0838100000000002E-2</v>
      </c>
      <c r="K26" s="94">
        <v>0.10189280000000001</v>
      </c>
      <c r="L26" s="94">
        <v>2.7268000000000001E-2</v>
      </c>
      <c r="M26" s="94">
        <v>6.8856200000000006E-2</v>
      </c>
      <c r="N26" s="94">
        <v>1.9981599999999999E-2</v>
      </c>
      <c r="O26" s="94">
        <v>3.7501199999999998E-2</v>
      </c>
      <c r="P26" s="94">
        <v>2.6769999999999999E-2</v>
      </c>
    </row>
    <row r="27" spans="1:49" s="25" customFormat="1" hidden="1" x14ac:dyDescent="0.25">
      <c r="B27" s="92" t="s">
        <v>78</v>
      </c>
      <c r="C27" s="25">
        <v>10</v>
      </c>
      <c r="D27" s="94">
        <v>0.68243609999999999</v>
      </c>
      <c r="E27" s="94">
        <v>8.6609800000000001E-2</v>
      </c>
      <c r="F27" s="94">
        <v>1.7112100000000002E-2</v>
      </c>
      <c r="G27" s="94">
        <v>3.4382000000000003E-2</v>
      </c>
      <c r="H27" s="94">
        <v>9.0723600000000001E-2</v>
      </c>
      <c r="I27" s="94">
        <v>5.1069200000000002E-2</v>
      </c>
      <c r="J27" s="94">
        <v>4.6758099999999997E-2</v>
      </c>
      <c r="K27" s="94">
        <v>0.15696389999999999</v>
      </c>
      <c r="L27" s="94">
        <v>2.9065299999999999E-2</v>
      </c>
      <c r="M27" s="94">
        <v>6.7846199999999995E-2</v>
      </c>
      <c r="N27" s="94">
        <v>2.4488800000000002E-2</v>
      </c>
      <c r="O27" s="94">
        <v>4.3333700000000003E-2</v>
      </c>
      <c r="P27" s="94">
        <v>3.40834E-2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198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9" s="107" customFormat="1" x14ac:dyDescent="0.25">
      <c r="E30" s="108" cm="1">
        <f t="array" ref="E30:N30">+TRANSPOSE(D3:D12)</f>
        <v>0.39953379100515701</v>
      </c>
      <c r="F30" s="108">
        <v>0.52431725210654423</v>
      </c>
      <c r="G30" s="108">
        <v>0.60928198975845715</v>
      </c>
      <c r="H30" s="108">
        <v>0.65859966082085475</v>
      </c>
      <c r="I30" s="108">
        <v>0.61646864685000358</v>
      </c>
      <c r="J30" s="108">
        <v>0.64066899853472725</v>
      </c>
      <c r="K30" s="108">
        <v>0.69462506911970168</v>
      </c>
      <c r="L30" s="108">
        <v>0.70804316808326229</v>
      </c>
      <c r="M30" s="108">
        <v>0.54575557017196796</v>
      </c>
      <c r="N30" s="108">
        <v>0.65146315354932471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77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CUY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+CUY!A5</f>
        <v>42705</v>
      </c>
      <c r="E32" s="19" cm="1">
        <f t="array" ref="E32">+SUMPRODUCT($E$3:$P$3/100,CUY!$C5:$N5)/D$3*100</f>
        <v>100</v>
      </c>
      <c r="F32" s="19" cm="1">
        <f t="array" ref="F32">+SUMPRODUCT($E$4:$P$4/100,CUY!$C5:$N5)/D$4*100</f>
        <v>100</v>
      </c>
      <c r="G32" s="19" cm="1">
        <f t="array" ref="G32">+SUMPRODUCT($E$5:$P$5/100,CUY!$C5:$N5)/D$5*100</f>
        <v>100</v>
      </c>
      <c r="H32" s="19" cm="1">
        <f t="array" ref="H32">+SUMPRODUCT($E$6:$P$6/100,CUY!$C5:$N5)/D$6*100</f>
        <v>100</v>
      </c>
      <c r="I32" s="19" cm="1">
        <f t="array" ref="I32">+SUMPRODUCT($E$7:$P$7/100,CUY!$C5:$N5)/D$7*100</f>
        <v>100</v>
      </c>
      <c r="J32" s="19" cm="1">
        <f t="array" ref="J32">+SUMPRODUCT($E$8:$P$8/100,CUY!$C5:$N5)/D$8*100</f>
        <v>100</v>
      </c>
      <c r="K32" s="19" cm="1">
        <f t="array" ref="K32">+SUMPRODUCT($E$9:$P$9/100,CUY!$C5:$N5)/D$9*100</f>
        <v>100</v>
      </c>
      <c r="L32" s="19" cm="1">
        <f t="array" ref="L32">+SUMPRODUCT($E$10:$P$10/100,CUY!$C5:$N5)/D$10*100</f>
        <v>100</v>
      </c>
      <c r="M32" s="19" cm="1">
        <f t="array" ref="M32">+SUMPRODUCT($E$11:$P$11/100,CUY!$C5:$N5)/D$11*100</f>
        <v>100</v>
      </c>
      <c r="N32" s="19" cm="1">
        <f t="array" ref="N32">+SUMPRODUCT($E$12:$P$12/100,CUY!$C5:$N5)/D$12*100</f>
        <v>99.999999999999972</v>
      </c>
      <c r="O32" s="19" cm="1">
        <f t="array" ref="O32">+SUMPRODUCT(_xlfn.ANCHORARRAY($E$30)/100,$E32:$N32)/$D$14*100</f>
        <v>100</v>
      </c>
      <c r="AT32" s="19">
        <f>+E32</f>
        <v>100</v>
      </c>
      <c r="AU32" s="19">
        <f>+N32</f>
        <v>99.999999999999972</v>
      </c>
    </row>
    <row r="33" spans="4:49" x14ac:dyDescent="0.25">
      <c r="D33" s="38">
        <f>+CUY!A6</f>
        <v>42736</v>
      </c>
      <c r="E33" s="19" cm="1">
        <f t="array" ref="E33">+SUMPRODUCT($E$3:$P$3/100,CUY!$C6:$N6)/D$3*100</f>
        <v>101.56361630329079</v>
      </c>
      <c r="F33" s="19" cm="1">
        <f t="array" ref="F33">+SUMPRODUCT($E$4:$P$4/100,CUY!$C6:$N6)/D$4*100</f>
        <v>101.58298891775584</v>
      </c>
      <c r="G33" s="19" cm="1">
        <f t="array" ref="G33">+SUMPRODUCT($E$5:$P$5/100,CUY!$C6:$N6)/D$5*100</f>
        <v>101.64775006327847</v>
      </c>
      <c r="H33" s="19" cm="1">
        <f t="array" ref="H33">+SUMPRODUCT($E$6:$P$6/100,CUY!$C6:$N6)/D$6*100</f>
        <v>101.70505694997922</v>
      </c>
      <c r="I33" s="19" cm="1">
        <f t="array" ref="I33">+SUMPRODUCT($E$7:$P$7/100,CUY!$C6:$N6)/D$7*100</f>
        <v>101.65211219392647</v>
      </c>
      <c r="J33" s="19" cm="1">
        <f t="array" ref="J33">+SUMPRODUCT($E$8:$P$8/100,CUY!$C6:$N6)/D$8*100</f>
        <v>101.71532258768774</v>
      </c>
      <c r="K33" s="19" cm="1">
        <f t="array" ref="K33">+SUMPRODUCT($E$9:$P$9/100,CUY!$C6:$N6)/D$9*100</f>
        <v>101.74396170354922</v>
      </c>
      <c r="L33" s="19" cm="1">
        <f t="array" ref="L33">+SUMPRODUCT($E$10:$P$10/100,CUY!$C6:$N6)/D$10*100</f>
        <v>101.75955174473528</v>
      </c>
      <c r="M33" s="19" cm="1">
        <f t="array" ref="M33">+SUMPRODUCT($E$11:$P$11/100,CUY!$C6:$N6)/D$11*100</f>
        <v>101.79595921228885</v>
      </c>
      <c r="N33" s="19" cm="1">
        <f t="array" ref="N33">+SUMPRODUCT($E$12:$P$12/100,CUY!$C6:$N6)/D$12*100</f>
        <v>101.82699456711009</v>
      </c>
      <c r="O33" s="19" cm="1">
        <f t="array" ref="O33">+SUMPRODUCT(_xlfn.ANCHORARRAY($E$30)/100,$E33:$N33)/$D$14*100</f>
        <v>101.70723367999999</v>
      </c>
      <c r="Q33" s="24">
        <f t="shared" ref="Q33:AA33" si="9">+E33/E32-1</f>
        <v>1.5636163032907824E-2</v>
      </c>
      <c r="R33" s="24">
        <f t="shared" si="9"/>
        <v>1.5829889177558343E-2</v>
      </c>
      <c r="S33" s="24">
        <f t="shared" si="9"/>
        <v>1.6477500632784636E-2</v>
      </c>
      <c r="T33" s="24">
        <f t="shared" si="9"/>
        <v>1.7050569499792223E-2</v>
      </c>
      <c r="U33" s="24">
        <f t="shared" si="9"/>
        <v>1.6521121939264694E-2</v>
      </c>
      <c r="V33" s="24">
        <f t="shared" si="9"/>
        <v>1.7153225876877398E-2</v>
      </c>
      <c r="W33" s="24">
        <f t="shared" si="9"/>
        <v>1.7439617035492239E-2</v>
      </c>
      <c r="X33" s="24">
        <f t="shared" si="9"/>
        <v>1.7595517447352771E-2</v>
      </c>
      <c r="Y33" s="24">
        <f t="shared" si="9"/>
        <v>1.7959592122888557E-2</v>
      </c>
      <c r="Z33" s="24">
        <f t="shared" si="9"/>
        <v>1.8269945671101295E-2</v>
      </c>
      <c r="AA33" s="24">
        <f t="shared" si="9"/>
        <v>1.7072336799999865E-2</v>
      </c>
      <c r="AB33" s="24">
        <f>+CUY!Y6</f>
        <v>1.7074000000000034E-2</v>
      </c>
      <c r="AQ33" s="24">
        <f>+Q33-Z33</f>
        <v>-2.6337826381934715E-3</v>
      </c>
      <c r="AT33" s="19">
        <f t="shared" ref="AT33:AT96" si="10">+E33</f>
        <v>101.56361630329079</v>
      </c>
      <c r="AU33" s="19">
        <f t="shared" ref="AU33:AU96" si="11">+N33</f>
        <v>101.82699456711009</v>
      </c>
      <c r="AV33" s="53">
        <f>+($AT33/$AT$32)-($AU33/$AU$32)</f>
        <v>-2.6337826381934715E-3</v>
      </c>
      <c r="AW33" s="53"/>
    </row>
    <row r="34" spans="4:49" x14ac:dyDescent="0.25">
      <c r="D34" s="38">
        <f>+CUY!A7</f>
        <v>42767</v>
      </c>
      <c r="E34" s="19" cm="1">
        <f t="array" ref="E34">+SUMPRODUCT($E$3:$P$3/100,CUY!$C7:$N7)/D$3*100</f>
        <v>102.97390035130559</v>
      </c>
      <c r="F34" s="19" cm="1">
        <f t="array" ref="F34">+SUMPRODUCT($E$4:$P$4/100,CUY!$C7:$N7)/D$4*100</f>
        <v>103.00325370702548</v>
      </c>
      <c r="G34" s="19" cm="1">
        <f t="array" ref="G34">+SUMPRODUCT($E$5:$P$5/100,CUY!$C7:$N7)/D$5*100</f>
        <v>103.1818583221682</v>
      </c>
      <c r="H34" s="19" cm="1">
        <f t="array" ref="H34">+SUMPRODUCT($E$6:$P$6/100,CUY!$C7:$N7)/D$6*100</f>
        <v>103.26209442814485</v>
      </c>
      <c r="I34" s="19" cm="1">
        <f t="array" ref="I34">+SUMPRODUCT($E$7:$P$7/100,CUY!$C7:$N7)/D$7*100</f>
        <v>103.16313986322096</v>
      </c>
      <c r="J34" s="19" cm="1">
        <f t="array" ref="J34">+SUMPRODUCT($E$8:$P$8/100,CUY!$C7:$N7)/D$8*100</f>
        <v>103.25683061085324</v>
      </c>
      <c r="K34" s="19" cm="1">
        <f t="array" ref="K34">+SUMPRODUCT($E$9:$P$9/100,CUY!$C7:$N7)/D$9*100</f>
        <v>103.32948849775154</v>
      </c>
      <c r="L34" s="19" cm="1">
        <f t="array" ref="L34">+SUMPRODUCT($E$10:$P$10/100,CUY!$C7:$N7)/D$10*100</f>
        <v>103.37386495989422</v>
      </c>
      <c r="M34" s="19" cm="1">
        <f t="array" ref="M34">+SUMPRODUCT($E$11:$P$11/100,CUY!$C7:$N7)/D$11*100</f>
        <v>103.45072862358009</v>
      </c>
      <c r="N34" s="19" cm="1">
        <f t="array" ref="N34">+SUMPRODUCT($E$12:$P$12/100,CUY!$C7:$N7)/D$12*100</f>
        <v>103.49685691023134</v>
      </c>
      <c r="O34" s="19" cm="1">
        <f t="array" ref="O34">+SUMPRODUCT(_xlfn.ANCHORARRAY($E$30)/100,$E34:$N34)/$D$14*100</f>
        <v>103.26502398000001</v>
      </c>
      <c r="Q34" s="24">
        <f t="shared" ref="Q34:AA57" si="12">+E34/E33-1</f>
        <v>1.3885721081488445E-2</v>
      </c>
      <c r="R34" s="24">
        <f t="shared" si="12"/>
        <v>1.3981325066340755E-2</v>
      </c>
      <c r="S34" s="24">
        <f t="shared" si="12"/>
        <v>1.5092397597927132E-2</v>
      </c>
      <c r="T34" s="24">
        <f t="shared" si="12"/>
        <v>1.530934178554566E-2</v>
      </c>
      <c r="U34" s="24">
        <f t="shared" si="12"/>
        <v>1.4864695250127458E-2</v>
      </c>
      <c r="V34" s="24">
        <f t="shared" si="12"/>
        <v>1.5155121017647932E-2</v>
      </c>
      <c r="W34" s="24">
        <f t="shared" si="12"/>
        <v>1.5583497709889205E-2</v>
      </c>
      <c r="X34" s="24">
        <f t="shared" si="12"/>
        <v>1.5863996917050649E-2</v>
      </c>
      <c r="Y34" s="24">
        <f t="shared" si="12"/>
        <v>1.6255747517839314E-2</v>
      </c>
      <c r="Z34" s="24">
        <f t="shared" si="12"/>
        <v>1.6399014330337636E-2</v>
      </c>
      <c r="AA34" s="24">
        <f t="shared" si="12"/>
        <v>1.5316415987689513E-2</v>
      </c>
      <c r="AB34" s="24">
        <f>+CUY!Y7</f>
        <v>1.5316486312696886E-2</v>
      </c>
      <c r="AQ34" s="24">
        <f t="shared" ref="AQ34:AQ97" si="13">+Q34-Z34</f>
        <v>-2.513293248849191E-3</v>
      </c>
      <c r="AT34" s="19">
        <f t="shared" si="10"/>
        <v>102.97390035130559</v>
      </c>
      <c r="AU34" s="19">
        <f t="shared" si="11"/>
        <v>103.49685691023134</v>
      </c>
      <c r="AV34" s="53">
        <f t="shared" ref="AV34:AV97" si="14">+($AT34/$AT$32)-($AU34/$AU$32)</f>
        <v>-5.2295655892580228E-3</v>
      </c>
    </row>
    <row r="35" spans="4:49" x14ac:dyDescent="0.25">
      <c r="D35" s="38">
        <f>+CUY!A8</f>
        <v>42795</v>
      </c>
      <c r="E35" s="19" cm="1">
        <f t="array" ref="E35">+SUMPRODUCT($E$3:$P$3/100,CUY!$C8:$N8)/D$3*100</f>
        <v>105.55429314482888</v>
      </c>
      <c r="F35" s="19" cm="1">
        <f t="array" ref="F35">+SUMPRODUCT($E$4:$P$4/100,CUY!$C8:$N8)/D$4*100</f>
        <v>105.65158868989859</v>
      </c>
      <c r="G35" s="19" cm="1">
        <f t="array" ref="G35">+SUMPRODUCT($E$5:$P$5/100,CUY!$C8:$N8)/D$5*100</f>
        <v>105.83740826323698</v>
      </c>
      <c r="H35" s="19" cm="1">
        <f t="array" ref="H35">+SUMPRODUCT($E$6:$P$6/100,CUY!$C8:$N8)/D$6*100</f>
        <v>105.92625227783456</v>
      </c>
      <c r="I35" s="19" cm="1">
        <f t="array" ref="I35">+SUMPRODUCT($E$7:$P$7/100,CUY!$C8:$N8)/D$7*100</f>
        <v>105.89207884781662</v>
      </c>
      <c r="J35" s="19" cm="1">
        <f t="array" ref="J35">+SUMPRODUCT($E$8:$P$8/100,CUY!$C8:$N8)/D$8*100</f>
        <v>105.92088777842794</v>
      </c>
      <c r="K35" s="19" cm="1">
        <f t="array" ref="K35">+SUMPRODUCT($E$9:$P$9/100,CUY!$C8:$N8)/D$9*100</f>
        <v>106.00220713907878</v>
      </c>
      <c r="L35" s="19" cm="1">
        <f t="array" ref="L35">+SUMPRODUCT($E$10:$P$10/100,CUY!$C8:$N8)/D$10*100</f>
        <v>105.99763575787087</v>
      </c>
      <c r="M35" s="19" cm="1">
        <f t="array" ref="M35">+SUMPRODUCT($E$11:$P$11/100,CUY!$C8:$N8)/D$11*100</f>
        <v>106.08632363424736</v>
      </c>
      <c r="N35" s="19" cm="1">
        <f t="array" ref="N35">+SUMPRODUCT($E$12:$P$12/100,CUY!$C8:$N8)/D$12*100</f>
        <v>106.17994173715198</v>
      </c>
      <c r="O35" s="19" cm="1">
        <f t="array" ref="O35">+SUMPRODUCT(_xlfn.ANCHORARRAY($E$30)/100,$E35:$N35)/$D$14*100</f>
        <v>105.92371887000003</v>
      </c>
      <c r="Q35" s="24">
        <f t="shared" si="12"/>
        <v>2.5058706960890298E-2</v>
      </c>
      <c r="R35" s="24">
        <f t="shared" si="12"/>
        <v>2.5711177924590878E-2</v>
      </c>
      <c r="S35" s="24">
        <f t="shared" si="12"/>
        <v>2.5736597346185386E-2</v>
      </c>
      <c r="T35" s="24">
        <f t="shared" si="12"/>
        <v>2.5799959456987098E-2</v>
      </c>
      <c r="U35" s="24">
        <f t="shared" si="12"/>
        <v>2.6452655359402888E-2</v>
      </c>
      <c r="V35" s="24">
        <f t="shared" si="12"/>
        <v>2.5800299620029943E-2</v>
      </c>
      <c r="W35" s="24">
        <f t="shared" si="12"/>
        <v>2.5865981533290894E-2</v>
      </c>
      <c r="X35" s="24">
        <f t="shared" si="12"/>
        <v>2.5381374673323798E-2</v>
      </c>
      <c r="Y35" s="24">
        <f t="shared" si="12"/>
        <v>2.5476814380469559E-2</v>
      </c>
      <c r="Z35" s="24">
        <f t="shared" si="12"/>
        <v>2.5924312167738828E-2</v>
      </c>
      <c r="AA35" s="24">
        <f t="shared" si="12"/>
        <v>2.5746325207990584E-2</v>
      </c>
      <c r="AB35" s="24">
        <f>+CUY!Y8</f>
        <v>2.5745362426064178E-2</v>
      </c>
      <c r="AQ35" s="24">
        <f t="shared" si="13"/>
        <v>-8.6560520684852982E-4</v>
      </c>
      <c r="AT35" s="19">
        <f t="shared" si="10"/>
        <v>105.55429314482888</v>
      </c>
      <c r="AU35" s="19">
        <f t="shared" si="11"/>
        <v>106.17994173715198</v>
      </c>
      <c r="AV35" s="53">
        <f t="shared" si="14"/>
        <v>-6.2564859232314696E-3</v>
      </c>
    </row>
    <row r="36" spans="4:49" x14ac:dyDescent="0.25">
      <c r="D36" s="38">
        <f>+CUY!A9</f>
        <v>42826</v>
      </c>
      <c r="E36" s="19" cm="1">
        <f t="array" ref="E36">+SUMPRODUCT($E$3:$P$3/100,CUY!$C9:$N9)/D$3*100</f>
        <v>109.06148540789513</v>
      </c>
      <c r="F36" s="19" cm="1">
        <f t="array" ref="F36">+SUMPRODUCT($E$4:$P$4/100,CUY!$C9:$N9)/D$4*100</f>
        <v>109.29320443848309</v>
      </c>
      <c r="G36" s="19" cm="1">
        <f t="array" ref="G36">+SUMPRODUCT($E$5:$P$5/100,CUY!$C9:$N9)/D$5*100</f>
        <v>109.44689829350476</v>
      </c>
      <c r="H36" s="19" cm="1">
        <f t="array" ref="H36">+SUMPRODUCT($E$6:$P$6/100,CUY!$C9:$N9)/D$6*100</f>
        <v>109.53996873556943</v>
      </c>
      <c r="I36" s="19" cm="1">
        <f t="array" ref="I36">+SUMPRODUCT($E$7:$P$7/100,CUY!$C9:$N9)/D$7*100</f>
        <v>109.52626396131633</v>
      </c>
      <c r="J36" s="19" cm="1">
        <f t="array" ref="J36">+SUMPRODUCT($E$8:$P$8/100,CUY!$C9:$N9)/D$8*100</f>
        <v>109.4715106424385</v>
      </c>
      <c r="K36" s="19" cm="1">
        <f t="array" ref="K36">+SUMPRODUCT($E$9:$P$9/100,CUY!$C9:$N9)/D$9*100</f>
        <v>109.47379669413554</v>
      </c>
      <c r="L36" s="19" cm="1">
        <f t="array" ref="L36">+SUMPRODUCT($E$10:$P$10/100,CUY!$C9:$N9)/D$10*100</f>
        <v>109.42878913122722</v>
      </c>
      <c r="M36" s="19" cm="1">
        <f t="array" ref="M36">+SUMPRODUCT($E$11:$P$11/100,CUY!$C9:$N9)/D$11*100</f>
        <v>109.54913356955802</v>
      </c>
      <c r="N36" s="19" cm="1">
        <f t="array" ref="N36">+SUMPRODUCT($E$12:$P$12/100,CUY!$C9:$N9)/D$12*100</f>
        <v>109.55325481552582</v>
      </c>
      <c r="O36" s="19" cm="1">
        <f t="array" ref="O36">+SUMPRODUCT(_xlfn.ANCHORARRAY($E$30)/100,$E36:$N36)/$D$14*100</f>
        <v>109.45059594999999</v>
      </c>
      <c r="Q36" s="24">
        <f t="shared" si="12"/>
        <v>3.3226429343372166E-2</v>
      </c>
      <c r="R36" s="24">
        <f t="shared" si="12"/>
        <v>3.4468158914989111E-2</v>
      </c>
      <c r="S36" s="24">
        <f t="shared" si="12"/>
        <v>3.4104104489126597E-2</v>
      </c>
      <c r="T36" s="24">
        <f t="shared" si="12"/>
        <v>3.4115399912917121E-2</v>
      </c>
      <c r="U36" s="24">
        <f t="shared" si="12"/>
        <v>3.4319706941655204E-2</v>
      </c>
      <c r="V36" s="24">
        <f t="shared" si="12"/>
        <v>3.352146057761507E-2</v>
      </c>
      <c r="W36" s="24">
        <f t="shared" si="12"/>
        <v>3.2750162932946525E-2</v>
      </c>
      <c r="X36" s="24">
        <f t="shared" si="12"/>
        <v>3.2370093434858305E-2</v>
      </c>
      <c r="Y36" s="24">
        <f t="shared" si="12"/>
        <v>3.2641435923911777E-2</v>
      </c>
      <c r="Z36" s="24">
        <f t="shared" si="12"/>
        <v>3.1769777070743466E-2</v>
      </c>
      <c r="AA36" s="24">
        <f t="shared" si="12"/>
        <v>3.3296386471555861E-2</v>
      </c>
      <c r="AB36" s="24">
        <f>+CUY!Y9</f>
        <v>3.3295633275996384E-2</v>
      </c>
      <c r="AQ36" s="24">
        <f t="shared" si="13"/>
        <v>1.4566522726287001E-3</v>
      </c>
      <c r="AT36" s="19">
        <f t="shared" si="10"/>
        <v>109.06148540789513</v>
      </c>
      <c r="AU36" s="19">
        <f t="shared" si="11"/>
        <v>109.55325481552582</v>
      </c>
      <c r="AV36" s="53">
        <f t="shared" si="14"/>
        <v>-4.9176940763071553E-3</v>
      </c>
    </row>
    <row r="37" spans="4:49" x14ac:dyDescent="0.25">
      <c r="D37" s="38">
        <f>+CUY!A10</f>
        <v>42856</v>
      </c>
      <c r="E37" s="19" cm="1">
        <f t="array" ref="E37">+SUMPRODUCT($E$3:$P$3/100,CUY!$C10:$N10)/D$3*100</f>
        <v>110.98443284977523</v>
      </c>
      <c r="F37" s="19" cm="1">
        <f t="array" ref="F37">+SUMPRODUCT($E$4:$P$4/100,CUY!$C10:$N10)/D$4*100</f>
        <v>111.21037901993473</v>
      </c>
      <c r="G37" s="19" cm="1">
        <f t="array" ref="G37">+SUMPRODUCT($E$5:$P$5/100,CUY!$C10:$N10)/D$5*100</f>
        <v>111.31070932267686</v>
      </c>
      <c r="H37" s="19" cm="1">
        <f t="array" ref="H37">+SUMPRODUCT($E$6:$P$6/100,CUY!$C10:$N10)/D$6*100</f>
        <v>111.40094789912311</v>
      </c>
      <c r="I37" s="19" cm="1">
        <f t="array" ref="I37">+SUMPRODUCT($E$7:$P$7/100,CUY!$C10:$N10)/D$7*100</f>
        <v>111.4248389048649</v>
      </c>
      <c r="J37" s="19" cm="1">
        <f t="array" ref="J37">+SUMPRODUCT($E$8:$P$8/100,CUY!$C10:$N10)/D$8*100</f>
        <v>111.33141898064429</v>
      </c>
      <c r="K37" s="19" cm="1">
        <f t="array" ref="K37">+SUMPRODUCT($E$9:$P$9/100,CUY!$C10:$N10)/D$9*100</f>
        <v>111.31847888498956</v>
      </c>
      <c r="L37" s="19" cm="1">
        <f t="array" ref="L37">+SUMPRODUCT($E$10:$P$10/100,CUY!$C10:$N10)/D$10*100</f>
        <v>111.23354389840875</v>
      </c>
      <c r="M37" s="19" cm="1">
        <f t="array" ref="M37">+SUMPRODUCT($E$11:$P$11/100,CUY!$C10:$N10)/D$11*100</f>
        <v>111.4093347657557</v>
      </c>
      <c r="N37" s="19" cm="1">
        <f t="array" ref="N37">+SUMPRODUCT($E$12:$P$12/100,CUY!$C10:$N10)/D$12*100</f>
        <v>111.35031984177877</v>
      </c>
      <c r="O37" s="19" cm="1">
        <f t="array" ref="O37">+SUMPRODUCT(_xlfn.ANCHORARRAY($E$30)/100,$E37:$N37)/$D$14*100</f>
        <v>111.30913606000001</v>
      </c>
      <c r="Q37" s="24">
        <f t="shared" si="12"/>
        <v>1.7631773808032936E-2</v>
      </c>
      <c r="R37" s="24">
        <f t="shared" si="12"/>
        <v>1.7541571695161906E-2</v>
      </c>
      <c r="S37" s="24">
        <f t="shared" si="12"/>
        <v>1.7029363629601502E-2</v>
      </c>
      <c r="T37" s="24">
        <f t="shared" si="12"/>
        <v>1.6989042310630031E-2</v>
      </c>
      <c r="U37" s="24">
        <f t="shared" si="12"/>
        <v>1.7334426236059075E-2</v>
      </c>
      <c r="V37" s="24">
        <f t="shared" si="12"/>
        <v>1.6989884649356135E-2</v>
      </c>
      <c r="W37" s="24">
        <f t="shared" si="12"/>
        <v>1.685044500656141E-2</v>
      </c>
      <c r="X37" s="24">
        <f t="shared" si="12"/>
        <v>1.6492504225896765E-2</v>
      </c>
      <c r="Y37" s="24">
        <f t="shared" si="12"/>
        <v>1.6980519476373024E-2</v>
      </c>
      <c r="Z37" s="24">
        <f t="shared" si="12"/>
        <v>1.6403574948813615E-2</v>
      </c>
      <c r="AA37" s="24">
        <f t="shared" si="12"/>
        <v>1.6980630337079639E-2</v>
      </c>
      <c r="AB37" s="24">
        <f>+CUY!Y10</f>
        <v>1.6980263242047267E-2</v>
      </c>
      <c r="AQ37" s="24">
        <f t="shared" si="13"/>
        <v>1.2281988592193205E-3</v>
      </c>
      <c r="AT37" s="19">
        <f t="shared" si="10"/>
        <v>110.98443284977523</v>
      </c>
      <c r="AU37" s="19">
        <f t="shared" si="11"/>
        <v>111.35031984177877</v>
      </c>
      <c r="AV37" s="53">
        <f t="shared" si="14"/>
        <v>-3.6588699200357233E-3</v>
      </c>
    </row>
    <row r="38" spans="4:49" x14ac:dyDescent="0.25">
      <c r="D38" s="38">
        <f>+CUY!A11</f>
        <v>42887</v>
      </c>
      <c r="E38" s="19" cm="1">
        <f t="array" ref="E38">+SUMPRODUCT($E$3:$P$3/100,CUY!$C11:$N11)/D$3*100</f>
        <v>111.91366497038089</v>
      </c>
      <c r="F38" s="19" cm="1">
        <f t="array" ref="F38">+SUMPRODUCT($E$4:$P$4/100,CUY!$C11:$N11)/D$4*100</f>
        <v>112.15861815323518</v>
      </c>
      <c r="G38" s="19" cm="1">
        <f t="array" ref="G38">+SUMPRODUCT($E$5:$P$5/100,CUY!$C11:$N11)/D$5*100</f>
        <v>112.32349743267029</v>
      </c>
      <c r="H38" s="19" cm="1">
        <f t="array" ref="H38">+SUMPRODUCT($E$6:$P$6/100,CUY!$C11:$N11)/D$6*100</f>
        <v>112.48334705701339</v>
      </c>
      <c r="I38" s="19" cm="1">
        <f t="array" ref="I38">+SUMPRODUCT($E$7:$P$7/100,CUY!$C11:$N11)/D$7*100</f>
        <v>112.46494774842061</v>
      </c>
      <c r="J38" s="19" cm="1">
        <f t="array" ref="J38">+SUMPRODUCT($E$8:$P$8/100,CUY!$C11:$N11)/D$8*100</f>
        <v>112.44325152556974</v>
      </c>
      <c r="K38" s="19" cm="1">
        <f t="array" ref="K38">+SUMPRODUCT($E$9:$P$9/100,CUY!$C11:$N11)/D$9*100</f>
        <v>112.50577109714311</v>
      </c>
      <c r="L38" s="19" cm="1">
        <f t="array" ref="L38">+SUMPRODUCT($E$10:$P$10/100,CUY!$C11:$N11)/D$10*100</f>
        <v>112.44375798017998</v>
      </c>
      <c r="M38" s="19" cm="1">
        <f t="array" ref="M38">+SUMPRODUCT($E$11:$P$11/100,CUY!$C11:$N11)/D$11*100</f>
        <v>112.66658297411855</v>
      </c>
      <c r="N38" s="19" cm="1">
        <f t="array" ref="N38">+SUMPRODUCT($E$12:$P$12/100,CUY!$C11:$N11)/D$12*100</f>
        <v>112.66888597967812</v>
      </c>
      <c r="O38" s="19" cm="1">
        <f t="array" ref="O38">+SUMPRODUCT(_xlfn.ANCHORARRAY($E$30)/100,$E38:$N38)/$D$14*100</f>
        <v>112.42980333999999</v>
      </c>
      <c r="Q38" s="24">
        <f t="shared" si="12"/>
        <v>8.3726347627819386E-3</v>
      </c>
      <c r="R38" s="24">
        <f t="shared" si="12"/>
        <v>8.5265344984615243E-3</v>
      </c>
      <c r="S38" s="24">
        <f t="shared" si="12"/>
        <v>9.0987481452253771E-3</v>
      </c>
      <c r="T38" s="24">
        <f t="shared" si="12"/>
        <v>9.7162472878635775E-3</v>
      </c>
      <c r="U38" s="24">
        <f t="shared" si="12"/>
        <v>9.3346228164059575E-3</v>
      </c>
      <c r="V38" s="24">
        <f t="shared" si="12"/>
        <v>9.9866915836108738E-3</v>
      </c>
      <c r="W38" s="24">
        <f t="shared" si="12"/>
        <v>1.066572436172275E-2</v>
      </c>
      <c r="X38" s="24">
        <f t="shared" si="12"/>
        <v>1.087993818552202E-2</v>
      </c>
      <c r="Y38" s="24">
        <f t="shared" si="12"/>
        <v>1.1284944937570041E-2</v>
      </c>
      <c r="Z38" s="24">
        <f t="shared" si="12"/>
        <v>1.184160171046611E-2</v>
      </c>
      <c r="AA38" s="24">
        <f t="shared" si="12"/>
        <v>1.0068061972881459E-2</v>
      </c>
      <c r="AB38" s="24">
        <f>+CUY!Y11</f>
        <v>1.0068359190757992E-2</v>
      </c>
      <c r="AQ38" s="24">
        <f t="shared" si="13"/>
        <v>-3.4689669476841711E-3</v>
      </c>
      <c r="AT38" s="19">
        <f t="shared" si="10"/>
        <v>111.91366497038089</v>
      </c>
      <c r="AU38" s="19">
        <f t="shared" si="11"/>
        <v>112.66888597967812</v>
      </c>
      <c r="AV38" s="53">
        <f t="shared" si="14"/>
        <v>-7.5522100929725777E-3</v>
      </c>
    </row>
    <row r="39" spans="4:49" x14ac:dyDescent="0.25">
      <c r="D39" s="38">
        <f>+CUY!A12</f>
        <v>42917</v>
      </c>
      <c r="E39" s="19" cm="1">
        <f t="array" ref="E39">+SUMPRODUCT($E$3:$P$3/100,CUY!$C12:$N12)/D$3*100</f>
        <v>113.35462225640806</v>
      </c>
      <c r="F39" s="19" cm="1">
        <f t="array" ref="F39">+SUMPRODUCT($E$4:$P$4/100,CUY!$C12:$N12)/D$4*100</f>
        <v>113.64393877785912</v>
      </c>
      <c r="G39" s="19" cm="1">
        <f t="array" ref="G39">+SUMPRODUCT($E$5:$P$5/100,CUY!$C12:$N12)/D$5*100</f>
        <v>113.86420763150582</v>
      </c>
      <c r="H39" s="19" cm="1">
        <f t="array" ref="H39">+SUMPRODUCT($E$6:$P$6/100,CUY!$C12:$N12)/D$6*100</f>
        <v>114.03100102600297</v>
      </c>
      <c r="I39" s="19" cm="1">
        <f t="array" ref="I39">+SUMPRODUCT($E$7:$P$7/100,CUY!$C12:$N12)/D$7*100</f>
        <v>114.00862010243364</v>
      </c>
      <c r="J39" s="19" cm="1">
        <f t="array" ref="J39">+SUMPRODUCT($E$8:$P$8/100,CUY!$C12:$N12)/D$8*100</f>
        <v>114.03260669973419</v>
      </c>
      <c r="K39" s="19" cm="1">
        <f t="array" ref="K39">+SUMPRODUCT($E$9:$P$9/100,CUY!$C12:$N12)/D$9*100</f>
        <v>114.12049414062058</v>
      </c>
      <c r="L39" s="19" cm="1">
        <f t="array" ref="L39">+SUMPRODUCT($E$10:$P$10/100,CUY!$C12:$N12)/D$10*100</f>
        <v>114.0864760314079</v>
      </c>
      <c r="M39" s="19" cm="1">
        <f t="array" ref="M39">+SUMPRODUCT($E$11:$P$11/100,CUY!$C12:$N12)/D$11*100</f>
        <v>114.38163420241909</v>
      </c>
      <c r="N39" s="19" cm="1">
        <f t="array" ref="N39">+SUMPRODUCT($E$12:$P$12/100,CUY!$C12:$N12)/D$12*100</f>
        <v>114.36643034460153</v>
      </c>
      <c r="O39" s="19" cm="1">
        <f t="array" ref="O39">+SUMPRODUCT(_xlfn.ANCHORARRAY($E$30)/100,$E39:$N39)/$D$14*100</f>
        <v>114.01839521000001</v>
      </c>
      <c r="Q39" s="24">
        <f t="shared" si="12"/>
        <v>1.2875615202205593E-2</v>
      </c>
      <c r="R39" s="24">
        <f t="shared" si="12"/>
        <v>1.3243036059829461E-2</v>
      </c>
      <c r="S39" s="24">
        <f t="shared" si="12"/>
        <v>1.371672209333652E-2</v>
      </c>
      <c r="T39" s="24">
        <f t="shared" si="12"/>
        <v>1.3758960854935554E-2</v>
      </c>
      <c r="U39" s="24">
        <f t="shared" si="12"/>
        <v>1.3725808662323535E-2</v>
      </c>
      <c r="V39" s="24">
        <f t="shared" si="12"/>
        <v>1.4134731543253398E-2</v>
      </c>
      <c r="W39" s="24">
        <f t="shared" si="12"/>
        <v>1.435235746336283E-2</v>
      </c>
      <c r="X39" s="24">
        <f t="shared" si="12"/>
        <v>1.460924181774037E-2</v>
      </c>
      <c r="Y39" s="24">
        <f t="shared" si="12"/>
        <v>1.5222359487857329E-2</v>
      </c>
      <c r="Z39" s="24">
        <f t="shared" si="12"/>
        <v>1.5066665035008642E-2</v>
      </c>
      <c r="AA39" s="24">
        <f t="shared" si="12"/>
        <v>1.4129633093779681E-2</v>
      </c>
      <c r="AB39" s="24">
        <f>+CUY!Y12</f>
        <v>1.4129705825323802E-2</v>
      </c>
      <c r="AQ39" s="24">
        <f t="shared" si="13"/>
        <v>-2.1910498328030492E-3</v>
      </c>
      <c r="AT39" s="19">
        <f t="shared" si="10"/>
        <v>113.35462225640806</v>
      </c>
      <c r="AU39" s="19">
        <f t="shared" si="11"/>
        <v>114.36643034460153</v>
      </c>
      <c r="AV39" s="53">
        <f t="shared" si="14"/>
        <v>-1.0118080881934999E-2</v>
      </c>
    </row>
    <row r="40" spans="4:49" x14ac:dyDescent="0.25">
      <c r="D40" s="38">
        <f>+CUY!A13</f>
        <v>42948</v>
      </c>
      <c r="E40" s="19" cm="1">
        <f t="array" ref="E40">+SUMPRODUCT($E$3:$P$3/100,CUY!$C13:$N13)/D$3*100</f>
        <v>115.0091967691788</v>
      </c>
      <c r="F40" s="19" cm="1">
        <f t="array" ref="F40">+SUMPRODUCT($E$4:$P$4/100,CUY!$C13:$N13)/D$4*100</f>
        <v>115.25670846503459</v>
      </c>
      <c r="G40" s="19" cm="1">
        <f t="array" ref="G40">+SUMPRODUCT($E$5:$P$5/100,CUY!$C13:$N13)/D$5*100</f>
        <v>115.47534942686903</v>
      </c>
      <c r="H40" s="19" cm="1">
        <f t="array" ref="H40">+SUMPRODUCT($E$6:$P$6/100,CUY!$C13:$N13)/D$6*100</f>
        <v>115.61894873974312</v>
      </c>
      <c r="I40" s="19" cm="1">
        <f t="array" ref="I40">+SUMPRODUCT($E$7:$P$7/100,CUY!$C13:$N13)/D$7*100</f>
        <v>115.60014562301895</v>
      </c>
      <c r="J40" s="19" cm="1">
        <f t="array" ref="J40">+SUMPRODUCT($E$8:$P$8/100,CUY!$C13:$N13)/D$8*100</f>
        <v>115.59638468473842</v>
      </c>
      <c r="K40" s="19" cm="1">
        <f t="array" ref="K40">+SUMPRODUCT($E$9:$P$9/100,CUY!$C13:$N13)/D$9*100</f>
        <v>115.62860118891854</v>
      </c>
      <c r="L40" s="19" cm="1">
        <f t="array" ref="L40">+SUMPRODUCT($E$10:$P$10/100,CUY!$C13:$N13)/D$10*100</f>
        <v>115.56993976469523</v>
      </c>
      <c r="M40" s="19" cm="1">
        <f t="array" ref="M40">+SUMPRODUCT($E$11:$P$11/100,CUY!$C13:$N13)/D$11*100</f>
        <v>115.88520426758234</v>
      </c>
      <c r="N40" s="19" cm="1">
        <f t="array" ref="N40">+SUMPRODUCT($E$12:$P$12/100,CUY!$C13:$N13)/D$12*100</f>
        <v>115.79877814710942</v>
      </c>
      <c r="O40" s="19" cm="1">
        <f t="array" ref="O40">+SUMPRODUCT(_xlfn.ANCHORARRAY($E$30)/100,$E40:$N40)/$D$14*100</f>
        <v>115.56726565999999</v>
      </c>
      <c r="Q40" s="24">
        <f t="shared" si="12"/>
        <v>1.4596445030958582E-2</v>
      </c>
      <c r="R40" s="24">
        <f t="shared" si="12"/>
        <v>1.4191427228934517E-2</v>
      </c>
      <c r="S40" s="24">
        <f t="shared" si="12"/>
        <v>1.4149677311919406E-2</v>
      </c>
      <c r="T40" s="24">
        <f t="shared" si="12"/>
        <v>1.3925579004415045E-2</v>
      </c>
      <c r="U40" s="24">
        <f t="shared" si="12"/>
        <v>1.3959694619190666E-2</v>
      </c>
      <c r="V40" s="24">
        <f t="shared" si="12"/>
        <v>1.3713428380374593E-2</v>
      </c>
      <c r="W40" s="24">
        <f t="shared" si="12"/>
        <v>1.3215041344279976E-2</v>
      </c>
      <c r="X40" s="24">
        <f t="shared" si="12"/>
        <v>1.3002976206215155E-2</v>
      </c>
      <c r="Y40" s="24">
        <f t="shared" si="12"/>
        <v>1.3145205308943364E-2</v>
      </c>
      <c r="Z40" s="24">
        <f t="shared" si="12"/>
        <v>1.2524197862887165E-2</v>
      </c>
      <c r="AA40" s="24">
        <f t="shared" si="12"/>
        <v>1.3584390897164011E-2</v>
      </c>
      <c r="AB40" s="24">
        <f>+CUY!Y13</f>
        <v>1.3585526546592508E-2</v>
      </c>
      <c r="AQ40" s="24">
        <f t="shared" si="13"/>
        <v>2.0722471680714172E-3</v>
      </c>
      <c r="AT40" s="19">
        <f t="shared" si="10"/>
        <v>115.0091967691788</v>
      </c>
      <c r="AU40" s="19">
        <f t="shared" si="11"/>
        <v>115.79877814710942</v>
      </c>
      <c r="AV40" s="53">
        <f t="shared" si="14"/>
        <v>-7.895813779306593E-3</v>
      </c>
    </row>
    <row r="41" spans="4:49" x14ac:dyDescent="0.25">
      <c r="D41" s="38">
        <f>+CUY!A14</f>
        <v>42979</v>
      </c>
      <c r="E41" s="19" cm="1">
        <f t="array" ref="E41">+SUMPRODUCT($E$3:$P$3/100,CUY!$C14:$N14)/D$3*100</f>
        <v>117.06689707947757</v>
      </c>
      <c r="F41" s="19" cm="1">
        <f t="array" ref="F41">+SUMPRODUCT($E$4:$P$4/100,CUY!$C14:$N14)/D$4*100</f>
        <v>117.33505244386335</v>
      </c>
      <c r="G41" s="19" cm="1">
        <f t="array" ref="G41">+SUMPRODUCT($E$5:$P$5/100,CUY!$C14:$N14)/D$5*100</f>
        <v>117.49258993189724</v>
      </c>
      <c r="H41" s="19" cm="1">
        <f t="array" ref="H41">+SUMPRODUCT($E$6:$P$6/100,CUY!$C14:$N14)/D$6*100</f>
        <v>117.6536948380097</v>
      </c>
      <c r="I41" s="19" cm="1">
        <f t="array" ref="I41">+SUMPRODUCT($E$7:$P$7/100,CUY!$C14:$N14)/D$7*100</f>
        <v>117.62409187788209</v>
      </c>
      <c r="J41" s="19" cm="1">
        <f t="array" ref="J41">+SUMPRODUCT($E$8:$P$8/100,CUY!$C14:$N14)/D$8*100</f>
        <v>117.63799099721422</v>
      </c>
      <c r="K41" s="19" cm="1">
        <f t="array" ref="K41">+SUMPRODUCT($E$9:$P$9/100,CUY!$C14:$N14)/D$9*100</f>
        <v>117.60213695380459</v>
      </c>
      <c r="L41" s="19" cm="1">
        <f t="array" ref="L41">+SUMPRODUCT($E$10:$P$10/100,CUY!$C14:$N14)/D$10*100</f>
        <v>117.54180259728741</v>
      </c>
      <c r="M41" s="19" cm="1">
        <f t="array" ref="M41">+SUMPRODUCT($E$11:$P$11/100,CUY!$C14:$N14)/D$11*100</f>
        <v>117.9059088583985</v>
      </c>
      <c r="N41" s="19" cm="1">
        <f t="array" ref="N41">+SUMPRODUCT($E$12:$P$12/100,CUY!$C14:$N14)/D$12*100</f>
        <v>117.72235584189976</v>
      </c>
      <c r="O41" s="19" cm="1">
        <f t="array" ref="O41">+SUMPRODUCT(_xlfn.ANCHORARRAY($E$30)/100,$E41:$N41)/$D$14*100</f>
        <v>117.57753962000004</v>
      </c>
      <c r="Q41" s="24">
        <f t="shared" si="12"/>
        <v>1.7891615349931778E-2</v>
      </c>
      <c r="R41" s="24">
        <f t="shared" si="12"/>
        <v>1.8032303772229197E-2</v>
      </c>
      <c r="S41" s="24">
        <f t="shared" si="12"/>
        <v>1.7469014079976697E-2</v>
      </c>
      <c r="T41" s="24">
        <f t="shared" si="12"/>
        <v>1.7598725126335202E-2</v>
      </c>
      <c r="U41" s="24">
        <f t="shared" si="12"/>
        <v>1.750816354041107E-2</v>
      </c>
      <c r="V41" s="24">
        <f t="shared" si="12"/>
        <v>1.766150661237198E-2</v>
      </c>
      <c r="W41" s="24">
        <f t="shared" si="12"/>
        <v>1.7067885839608277E-2</v>
      </c>
      <c r="X41" s="24">
        <f t="shared" si="12"/>
        <v>1.7062073724421589E-2</v>
      </c>
      <c r="Y41" s="24">
        <f t="shared" si="12"/>
        <v>1.743712325993152E-2</v>
      </c>
      <c r="Z41" s="24">
        <f t="shared" si="12"/>
        <v>1.6611381618782284E-2</v>
      </c>
      <c r="AA41" s="24">
        <f t="shared" si="12"/>
        <v>1.7394838828447279E-2</v>
      </c>
      <c r="AB41" s="24">
        <f>+CUY!Y14</f>
        <v>1.7395043931073939E-2</v>
      </c>
      <c r="AQ41" s="24">
        <f t="shared" si="13"/>
        <v>1.2802337311494938E-3</v>
      </c>
      <c r="AT41" s="19">
        <f t="shared" si="10"/>
        <v>117.06689707947757</v>
      </c>
      <c r="AU41" s="19">
        <f t="shared" si="11"/>
        <v>117.72235584189976</v>
      </c>
      <c r="AV41" s="53">
        <f t="shared" si="14"/>
        <v>-6.554587624222119E-3</v>
      </c>
    </row>
    <row r="42" spans="4:49" x14ac:dyDescent="0.25">
      <c r="D42" s="38">
        <f>+CUY!A15</f>
        <v>43009</v>
      </c>
      <c r="E42" s="19" cm="1">
        <f t="array" ref="E42">+SUMPRODUCT($E$3:$P$3/100,CUY!$C15:$N15)/D$3*100</f>
        <v>119.16498640041118</v>
      </c>
      <c r="F42" s="19" cm="1">
        <f t="array" ref="F42">+SUMPRODUCT($E$4:$P$4/100,CUY!$C15:$N15)/D$4*100</f>
        <v>119.40502430047748</v>
      </c>
      <c r="G42" s="19" cm="1">
        <f t="array" ref="G42">+SUMPRODUCT($E$5:$P$5/100,CUY!$C15:$N15)/D$5*100</f>
        <v>119.5290304191285</v>
      </c>
      <c r="H42" s="19" cm="1">
        <f t="array" ref="H42">+SUMPRODUCT($E$6:$P$6/100,CUY!$C15:$N15)/D$6*100</f>
        <v>119.69897080117407</v>
      </c>
      <c r="I42" s="19" cm="1">
        <f t="array" ref="I42">+SUMPRODUCT($E$7:$P$7/100,CUY!$C15:$N15)/D$7*100</f>
        <v>119.69834510911565</v>
      </c>
      <c r="J42" s="19" cm="1">
        <f t="array" ref="J42">+SUMPRODUCT($E$8:$P$8/100,CUY!$C15:$N15)/D$8*100</f>
        <v>119.6941773233591</v>
      </c>
      <c r="K42" s="19" cm="1">
        <f t="array" ref="K42">+SUMPRODUCT($E$9:$P$9/100,CUY!$C15:$N15)/D$9*100</f>
        <v>119.60445939112483</v>
      </c>
      <c r="L42" s="19" cm="1">
        <f t="array" ref="L42">+SUMPRODUCT($E$10:$P$10/100,CUY!$C15:$N15)/D$10*100</f>
        <v>119.48538760263673</v>
      </c>
      <c r="M42" s="19" cm="1">
        <f t="array" ref="M42">+SUMPRODUCT($E$11:$P$11/100,CUY!$C15:$N15)/D$11*100</f>
        <v>119.85702774706641</v>
      </c>
      <c r="N42" s="19" cm="1">
        <f t="array" ref="N42">+SUMPRODUCT($E$12:$P$12/100,CUY!$C15:$N15)/D$12*100</f>
        <v>119.67309021342271</v>
      </c>
      <c r="O42" s="19" cm="1">
        <f t="array" ref="O42">+SUMPRODUCT(_xlfn.ANCHORARRAY($E$30)/100,$E42:$N42)/$D$14*100</f>
        <v>119.59614963</v>
      </c>
      <c r="Q42" s="24">
        <f t="shared" si="12"/>
        <v>1.7922140018020727E-2</v>
      </c>
      <c r="R42" s="24">
        <f t="shared" si="12"/>
        <v>1.7641547120835543E-2</v>
      </c>
      <c r="S42" s="24">
        <f t="shared" si="12"/>
        <v>1.7332501465936234E-2</v>
      </c>
      <c r="T42" s="24">
        <f t="shared" si="12"/>
        <v>1.7383865130460974E-2</v>
      </c>
      <c r="U42" s="24">
        <f t="shared" si="12"/>
        <v>1.76345950741712E-2</v>
      </c>
      <c r="V42" s="24">
        <f t="shared" si="12"/>
        <v>1.7478930987469665E-2</v>
      </c>
      <c r="W42" s="24">
        <f t="shared" si="12"/>
        <v>1.7026241947514675E-2</v>
      </c>
      <c r="X42" s="24">
        <f t="shared" si="12"/>
        <v>1.6535266283164596E-2</v>
      </c>
      <c r="Y42" s="24">
        <f t="shared" si="12"/>
        <v>1.6548101003242666E-2</v>
      </c>
      <c r="Z42" s="24">
        <f t="shared" si="12"/>
        <v>1.6570636541990202E-2</v>
      </c>
      <c r="AA42" s="24">
        <f t="shared" si="12"/>
        <v>1.7168330078380034E-2</v>
      </c>
      <c r="AB42" s="24">
        <f>+CUY!Y15</f>
        <v>1.7169072026413268E-2</v>
      </c>
      <c r="AQ42" s="24">
        <f t="shared" si="13"/>
        <v>1.3515034760305245E-3</v>
      </c>
      <c r="AT42" s="19">
        <f t="shared" si="10"/>
        <v>119.16498640041118</v>
      </c>
      <c r="AU42" s="19">
        <f t="shared" si="11"/>
        <v>119.67309021342271</v>
      </c>
      <c r="AV42" s="53">
        <f t="shared" si="14"/>
        <v>-5.0810381301156227E-3</v>
      </c>
    </row>
    <row r="43" spans="4:49" x14ac:dyDescent="0.25">
      <c r="D43" s="38">
        <f>+CUY!A16</f>
        <v>43040</v>
      </c>
      <c r="E43" s="19" cm="1">
        <f t="array" ref="E43">+SUMPRODUCT($E$3:$P$3/100,CUY!$C16:$N16)/D$3*100</f>
        <v>120.85098009646964</v>
      </c>
      <c r="F43" s="19" cm="1">
        <f t="array" ref="F43">+SUMPRODUCT($E$4:$P$4/100,CUY!$C16:$N16)/D$4*100</f>
        <v>121.13084243626406</v>
      </c>
      <c r="G43" s="19" cm="1">
        <f t="array" ref="G43">+SUMPRODUCT($E$5:$P$5/100,CUY!$C16:$N16)/D$5*100</f>
        <v>121.36845026001622</v>
      </c>
      <c r="H43" s="19" cm="1">
        <f t="array" ref="H43">+SUMPRODUCT($E$6:$P$6/100,CUY!$C16:$N16)/D$6*100</f>
        <v>121.57098620394132</v>
      </c>
      <c r="I43" s="19" cm="1">
        <f t="array" ref="I43">+SUMPRODUCT($E$7:$P$7/100,CUY!$C16:$N16)/D$7*100</f>
        <v>121.47514380240536</v>
      </c>
      <c r="J43" s="19" cm="1">
        <f t="array" ref="J43">+SUMPRODUCT($E$8:$P$8/100,CUY!$C16:$N16)/D$8*100</f>
        <v>121.54046742029634</v>
      </c>
      <c r="K43" s="19" cm="1">
        <f t="array" ref="K43">+SUMPRODUCT($E$9:$P$9/100,CUY!$C16:$N16)/D$9*100</f>
        <v>121.50407585287326</v>
      </c>
      <c r="L43" s="19" cm="1">
        <f t="array" ref="L43">+SUMPRODUCT($E$10:$P$10/100,CUY!$C16:$N16)/D$10*100</f>
        <v>121.45992986789163</v>
      </c>
      <c r="M43" s="19" cm="1">
        <f t="array" ref="M43">+SUMPRODUCT($E$11:$P$11/100,CUY!$C16:$N16)/D$11*100</f>
        <v>121.80606829840683</v>
      </c>
      <c r="N43" s="19" cm="1">
        <f t="array" ref="N43">+SUMPRODUCT($E$12:$P$12/100,CUY!$C16:$N16)/D$12*100</f>
        <v>121.70409274418645</v>
      </c>
      <c r="O43" s="19" cm="1">
        <f t="array" ref="O43">+SUMPRODUCT(_xlfn.ANCHORARRAY($E$30)/100,$E43:$N43)/$D$14*100</f>
        <v>121.46673695000001</v>
      </c>
      <c r="Q43" s="24">
        <f t="shared" si="12"/>
        <v>1.4148398342389568E-2</v>
      </c>
      <c r="R43" s="24">
        <f t="shared" si="12"/>
        <v>1.4453480043215228E-2</v>
      </c>
      <c r="S43" s="24">
        <f t="shared" si="12"/>
        <v>1.5388896190639212E-2</v>
      </c>
      <c r="T43" s="24">
        <f t="shared" si="12"/>
        <v>1.5639360892056198E-2</v>
      </c>
      <c r="U43" s="24">
        <f t="shared" si="12"/>
        <v>1.4843970413041196E-2</v>
      </c>
      <c r="V43" s="24">
        <f t="shared" si="12"/>
        <v>1.5425061922180294E-2</v>
      </c>
      <c r="W43" s="24">
        <f t="shared" si="12"/>
        <v>1.5882488591302257E-2</v>
      </c>
      <c r="X43" s="24">
        <f t="shared" si="12"/>
        <v>1.6525386952097154E-2</v>
      </c>
      <c r="Y43" s="24">
        <f t="shared" si="12"/>
        <v>1.6261378977738827E-2</v>
      </c>
      <c r="Z43" s="24">
        <f t="shared" si="12"/>
        <v>1.6971255000950425E-2</v>
      </c>
      <c r="AA43" s="24">
        <f t="shared" si="12"/>
        <v>1.5640865745152555E-2</v>
      </c>
      <c r="AB43" s="24">
        <f>+CUY!Y16</f>
        <v>1.5641775170490035E-2</v>
      </c>
      <c r="AQ43" s="24">
        <f t="shared" si="13"/>
        <v>-2.8228566585608572E-3</v>
      </c>
      <c r="AT43" s="19">
        <f t="shared" si="10"/>
        <v>120.85098009646964</v>
      </c>
      <c r="AU43" s="19">
        <f t="shared" si="11"/>
        <v>121.70409274418645</v>
      </c>
      <c r="AV43" s="53">
        <f t="shared" si="14"/>
        <v>-8.5311264771685824E-3</v>
      </c>
    </row>
    <row r="44" spans="4:49" x14ac:dyDescent="0.25">
      <c r="D44" s="38">
        <f>+CUY!A17</f>
        <v>43070</v>
      </c>
      <c r="E44" s="19" cm="1">
        <f t="array" ref="E44">+SUMPRODUCT($E$3:$P$3/100,CUY!$C17:$N17)/D$3*100</f>
        <v>124.44169744473881</v>
      </c>
      <c r="F44" s="19" cm="1">
        <f t="array" ref="F44">+SUMPRODUCT($E$4:$P$4/100,CUY!$C17:$N17)/D$4*100</f>
        <v>124.91294160921973</v>
      </c>
      <c r="G44" s="19" cm="1">
        <f t="array" ref="G44">+SUMPRODUCT($E$5:$P$5/100,CUY!$C17:$N17)/D$5*100</f>
        <v>125.2850615927676</v>
      </c>
      <c r="H44" s="19" cm="1">
        <f t="array" ref="H44">+SUMPRODUCT($E$6:$P$6/100,CUY!$C17:$N17)/D$6*100</f>
        <v>125.72582137397733</v>
      </c>
      <c r="I44" s="19" cm="1">
        <f t="array" ref="I44">+SUMPRODUCT($E$7:$P$7/100,CUY!$C17:$N17)/D$7*100</f>
        <v>125.3365600753734</v>
      </c>
      <c r="J44" s="19" cm="1">
        <f t="array" ref="J44">+SUMPRODUCT($E$8:$P$8/100,CUY!$C17:$N17)/D$8*100</f>
        <v>125.62509893146085</v>
      </c>
      <c r="K44" s="19" cm="1">
        <f t="array" ref="K44">+SUMPRODUCT($E$9:$P$9/100,CUY!$C17:$N17)/D$9*100</f>
        <v>125.59684141707667</v>
      </c>
      <c r="L44" s="19" cm="1">
        <f t="array" ref="L44">+SUMPRODUCT($E$10:$P$10/100,CUY!$C17:$N17)/D$10*100</f>
        <v>125.60023161364795</v>
      </c>
      <c r="M44" s="19" cm="1">
        <f t="array" ref="M44">+SUMPRODUCT($E$11:$P$11/100,CUY!$C17:$N17)/D$11*100</f>
        <v>126.0712267091816</v>
      </c>
      <c r="N44" s="19" cm="1">
        <f t="array" ref="N44">+SUMPRODUCT($E$12:$P$12/100,CUY!$C17:$N17)/D$12*100</f>
        <v>126.19829978929171</v>
      </c>
      <c r="O44" s="19" cm="1">
        <f t="array" ref="O44">+SUMPRODUCT(_xlfn.ANCHORARRAY($E$30)/100,$E44:$N44)/$D$14*100</f>
        <v>125.52834139999997</v>
      </c>
      <c r="Q44" s="24">
        <f t="shared" si="12"/>
        <v>2.9711942306159811E-2</v>
      </c>
      <c r="R44" s="24">
        <f t="shared" si="12"/>
        <v>3.1223254927379207E-2</v>
      </c>
      <c r="S44" s="24">
        <f t="shared" si="12"/>
        <v>3.2270423856946007E-2</v>
      </c>
      <c r="T44" s="24">
        <f t="shared" si="12"/>
        <v>3.4176206838250511E-2</v>
      </c>
      <c r="U44" s="24">
        <f t="shared" si="12"/>
        <v>3.1787706950560324E-2</v>
      </c>
      <c r="V44" s="24">
        <f t="shared" si="12"/>
        <v>3.3607172967663024E-2</v>
      </c>
      <c r="W44" s="24">
        <f t="shared" si="12"/>
        <v>3.3684183312165272E-2</v>
      </c>
      <c r="X44" s="24">
        <f t="shared" si="12"/>
        <v>3.4087799575214683E-2</v>
      </c>
      <c r="Y44" s="24">
        <f t="shared" si="12"/>
        <v>3.501597638243914E-2</v>
      </c>
      <c r="Z44" s="24">
        <f t="shared" si="12"/>
        <v>3.6927328767420775E-2</v>
      </c>
      <c r="AA44" s="24">
        <f t="shared" si="12"/>
        <v>3.3437997529083718E-2</v>
      </c>
      <c r="AB44" s="24">
        <f>+CUY!Y17</f>
        <v>3.3444447097197516E-2</v>
      </c>
      <c r="AD44" s="24">
        <f>+E44/E32-1</f>
        <v>0.24441697444738808</v>
      </c>
      <c r="AE44" s="24">
        <f t="shared" ref="AE44:AN59" si="15">+F44/F32-1</f>
        <v>0.2491294160921973</v>
      </c>
      <c r="AF44" s="24">
        <f t="shared" si="15"/>
        <v>0.25285061592767599</v>
      </c>
      <c r="AG44" s="24">
        <f t="shared" si="15"/>
        <v>0.2572582137397732</v>
      </c>
      <c r="AH44" s="24">
        <f t="shared" si="15"/>
        <v>0.25336560075373393</v>
      </c>
      <c r="AI44" s="24">
        <f t="shared" si="15"/>
        <v>0.25625098931460855</v>
      </c>
      <c r="AJ44" s="24">
        <f t="shared" si="15"/>
        <v>0.25596841417076677</v>
      </c>
      <c r="AK44" s="24">
        <f t="shared" si="15"/>
        <v>0.2560023161364795</v>
      </c>
      <c r="AL44" s="24">
        <f t="shared" si="15"/>
        <v>0.26071226709181605</v>
      </c>
      <c r="AM44" s="24">
        <f t="shared" si="15"/>
        <v>0.26198299789291735</v>
      </c>
      <c r="AN44" s="24">
        <f t="shared" si="15"/>
        <v>0.25528341399999976</v>
      </c>
      <c r="AO44" s="24">
        <f>+CUY!AV17</f>
        <v>0.25529500000000005</v>
      </c>
      <c r="AQ44" s="24">
        <f t="shared" si="13"/>
        <v>-7.2153864612609642E-3</v>
      </c>
      <c r="AR44" s="24">
        <f>+AD44-AM44</f>
        <v>-1.7566023445529266E-2</v>
      </c>
      <c r="AT44" s="19">
        <f t="shared" si="10"/>
        <v>124.44169744473881</v>
      </c>
      <c r="AU44" s="19">
        <f t="shared" si="11"/>
        <v>126.19829978929171</v>
      </c>
      <c r="AV44" s="53">
        <f t="shared" si="14"/>
        <v>-1.7566023445529266E-2</v>
      </c>
    </row>
    <row r="45" spans="4:49" x14ac:dyDescent="0.25">
      <c r="D45" s="38">
        <f>+CUY!A18</f>
        <v>43101</v>
      </c>
      <c r="E45" s="19" cm="1">
        <f t="array" ref="E45">+SUMPRODUCT($E$3:$P$3/100,CUY!$C18:$N18)/D$3*100</f>
        <v>125.9499744502891</v>
      </c>
      <c r="F45" s="19" cm="1">
        <f t="array" ref="F45">+SUMPRODUCT($E$4:$P$4/100,CUY!$C18:$N18)/D$4*100</f>
        <v>126.47374870981491</v>
      </c>
      <c r="G45" s="19" cm="1">
        <f t="array" ref="G45">+SUMPRODUCT($E$5:$P$5/100,CUY!$C18:$N18)/D$5*100</f>
        <v>127.03061810077811</v>
      </c>
      <c r="H45" s="19" cm="1">
        <f t="array" ref="H45">+SUMPRODUCT($E$6:$P$6/100,CUY!$C18:$N18)/D$6*100</f>
        <v>127.5319559261997</v>
      </c>
      <c r="I45" s="19" cm="1">
        <f t="array" ref="I45">+SUMPRODUCT($E$7:$P$7/100,CUY!$C18:$N18)/D$7*100</f>
        <v>127.05482975548388</v>
      </c>
      <c r="J45" s="19" cm="1">
        <f t="array" ref="J45">+SUMPRODUCT($E$8:$P$8/100,CUY!$C18:$N18)/D$8*100</f>
        <v>127.45314406704999</v>
      </c>
      <c r="K45" s="19" cm="1">
        <f t="array" ref="K45">+SUMPRODUCT($E$9:$P$9/100,CUY!$C18:$N18)/D$9*100</f>
        <v>127.58644284436269</v>
      </c>
      <c r="L45" s="19" cm="1">
        <f t="array" ref="L45">+SUMPRODUCT($E$10:$P$10/100,CUY!$C18:$N18)/D$10*100</f>
        <v>127.6863553903322</v>
      </c>
      <c r="M45" s="19" cm="1">
        <f t="array" ref="M45">+SUMPRODUCT($E$11:$P$11/100,CUY!$C18:$N18)/D$11*100</f>
        <v>128.18508052624148</v>
      </c>
      <c r="N45" s="19" cm="1">
        <f t="array" ref="N45">+SUMPRODUCT($E$12:$P$12/100,CUY!$C18:$N18)/D$12*100</f>
        <v>128.47465222480295</v>
      </c>
      <c r="O45" s="19" cm="1">
        <f t="array" ref="O45">+SUMPRODUCT(_xlfn.ANCHORARRAY($E$30)/100,$E45:$N45)/$D$14*100</f>
        <v>127.41305128</v>
      </c>
      <c r="Q45" s="24">
        <f t="shared" si="12"/>
        <v>1.2120350626204646E-2</v>
      </c>
      <c r="R45" s="24">
        <f t="shared" si="12"/>
        <v>1.2495159272431833E-2</v>
      </c>
      <c r="S45" s="24">
        <f t="shared" si="12"/>
        <v>1.393267869144954E-2</v>
      </c>
      <c r="T45" s="24">
        <f t="shared" si="12"/>
        <v>1.4365661186256595E-2</v>
      </c>
      <c r="U45" s="24">
        <f t="shared" si="12"/>
        <v>1.3709245563123584E-2</v>
      </c>
      <c r="V45" s="24">
        <f t="shared" si="12"/>
        <v>1.4551591609782477E-2</v>
      </c>
      <c r="W45" s="24">
        <f t="shared" si="12"/>
        <v>1.5841174068056629E-2</v>
      </c>
      <c r="X45" s="24">
        <f t="shared" si="12"/>
        <v>1.6609235109543929E-2</v>
      </c>
      <c r="Y45" s="24">
        <f t="shared" si="12"/>
        <v>1.6767139277037879E-2</v>
      </c>
      <c r="Z45" s="24">
        <f t="shared" si="12"/>
        <v>1.8037900980536037E-2</v>
      </c>
      <c r="AA45" s="24">
        <f t="shared" si="12"/>
        <v>1.5014217976435651E-2</v>
      </c>
      <c r="AB45" s="24">
        <f>+CUY!Y18</f>
        <v>1.5014000693064133E-2</v>
      </c>
      <c r="AD45" s="24">
        <f t="shared" ref="AD45:AN60" si="16">+E45/E33-1</f>
        <v>0.24010919495201333</v>
      </c>
      <c r="AE45" s="24">
        <f t="shared" si="15"/>
        <v>0.24502881887253047</v>
      </c>
      <c r="AF45" s="24">
        <f t="shared" si="15"/>
        <v>0.24971401749372846</v>
      </c>
      <c r="AG45" s="24">
        <f t="shared" si="15"/>
        <v>0.25393918208927135</v>
      </c>
      <c r="AH45" s="24">
        <f t="shared" si="15"/>
        <v>0.24989857085404643</v>
      </c>
      <c r="AI45" s="24">
        <f t="shared" si="15"/>
        <v>0.2530378002505369</v>
      </c>
      <c r="AJ45" s="24">
        <f t="shared" si="15"/>
        <v>0.25399523183607253</v>
      </c>
      <c r="AK45" s="24">
        <f t="shared" si="15"/>
        <v>0.25478496319082189</v>
      </c>
      <c r="AL45" s="24">
        <f t="shared" si="15"/>
        <v>0.25923545019031491</v>
      </c>
      <c r="AM45" s="24">
        <f t="shared" si="15"/>
        <v>0.26169541555240983</v>
      </c>
      <c r="AN45" s="24">
        <f t="shared" si="15"/>
        <v>0.25274325797590635</v>
      </c>
      <c r="AO45" s="24">
        <f>+CUY!AV18</f>
        <v>0.25275250375095593</v>
      </c>
      <c r="AQ45" s="24">
        <f t="shared" si="13"/>
        <v>-5.9175503543313912E-3</v>
      </c>
      <c r="AR45" s="24">
        <f t="shared" ref="AR45:AR108" si="17">+AD45-AM45</f>
        <v>-2.15862206003965E-2</v>
      </c>
      <c r="AT45" s="19">
        <f t="shared" si="10"/>
        <v>125.9499744502891</v>
      </c>
      <c r="AU45" s="19">
        <f t="shared" si="11"/>
        <v>128.47465222480295</v>
      </c>
      <c r="AV45" s="53">
        <f t="shared" si="14"/>
        <v>-2.5246777745138838E-2</v>
      </c>
    </row>
    <row r="46" spans="4:49" x14ac:dyDescent="0.25">
      <c r="D46" s="38">
        <f>+CUY!A19</f>
        <v>43132</v>
      </c>
      <c r="E46" s="19" cm="1">
        <f t="array" ref="E46">+SUMPRODUCT($E$3:$P$3/100,CUY!$C19:$N19)/D$3*100</f>
        <v>129.06785673287237</v>
      </c>
      <c r="F46" s="19" cm="1">
        <f t="array" ref="F46">+SUMPRODUCT($E$4:$P$4/100,CUY!$C19:$N19)/D$4*100</f>
        <v>129.60494798787005</v>
      </c>
      <c r="G46" s="19" cm="1">
        <f t="array" ref="G46">+SUMPRODUCT($E$5:$P$5/100,CUY!$C19:$N19)/D$5*100</f>
        <v>130.32689581630586</v>
      </c>
      <c r="H46" s="19" cm="1">
        <f t="array" ref="H46">+SUMPRODUCT($E$6:$P$6/100,CUY!$C19:$N19)/D$6*100</f>
        <v>130.87937656106493</v>
      </c>
      <c r="I46" s="19" cm="1">
        <f t="array" ref="I46">+SUMPRODUCT($E$7:$P$7/100,CUY!$C19:$N19)/D$7*100</f>
        <v>130.26681892759265</v>
      </c>
      <c r="J46" s="19" cm="1">
        <f t="array" ref="J46">+SUMPRODUCT($E$8:$P$8/100,CUY!$C19:$N19)/D$8*100</f>
        <v>130.76774328528256</v>
      </c>
      <c r="K46" s="19" cm="1">
        <f t="array" ref="K46">+SUMPRODUCT($E$9:$P$9/100,CUY!$C19:$N19)/D$9*100</f>
        <v>131.01472855342803</v>
      </c>
      <c r="L46" s="19" cm="1">
        <f t="array" ref="L46">+SUMPRODUCT($E$10:$P$10/100,CUY!$C19:$N19)/D$10*100</f>
        <v>131.21890618324139</v>
      </c>
      <c r="M46" s="19" cm="1">
        <f t="array" ref="M46">+SUMPRODUCT($E$11:$P$11/100,CUY!$C19:$N19)/D$11*100</f>
        <v>131.66141376498967</v>
      </c>
      <c r="N46" s="19" cm="1">
        <f t="array" ref="N46">+SUMPRODUCT($E$12:$P$12/100,CUY!$C19:$N19)/D$12*100</f>
        <v>132.05494477509623</v>
      </c>
      <c r="O46" s="19" cm="1">
        <f t="array" ref="O46">+SUMPRODUCT(_xlfn.ANCHORARRAY($E$30)/100,$E46:$N46)/$D$14*100</f>
        <v>130.77180630999999</v>
      </c>
      <c r="Q46" s="24">
        <f t="shared" si="12"/>
        <v>2.4754925883798906E-2</v>
      </c>
      <c r="R46" s="24">
        <f t="shared" si="12"/>
        <v>2.4757701183029335E-2</v>
      </c>
      <c r="S46" s="24">
        <f t="shared" si="12"/>
        <v>2.594868674033135E-2</v>
      </c>
      <c r="T46" s="24">
        <f t="shared" si="12"/>
        <v>2.6247700904096005E-2</v>
      </c>
      <c r="U46" s="24">
        <f t="shared" si="12"/>
        <v>2.5280339033866062E-2</v>
      </c>
      <c r="V46" s="24">
        <f t="shared" si="12"/>
        <v>2.600641390603009E-2</v>
      </c>
      <c r="W46" s="24">
        <f t="shared" si="12"/>
        <v>2.687029775763361E-2</v>
      </c>
      <c r="X46" s="24">
        <f t="shared" si="12"/>
        <v>2.7665844029382214E-2</v>
      </c>
      <c r="Y46" s="24">
        <f t="shared" si="12"/>
        <v>2.7119640011744828E-2</v>
      </c>
      <c r="Z46" s="24">
        <f t="shared" si="12"/>
        <v>2.7867695987443097E-2</v>
      </c>
      <c r="AA46" s="24">
        <f t="shared" si="12"/>
        <v>2.6361153714299368E-2</v>
      </c>
      <c r="AB46" s="24">
        <f>+CUY!Y19</f>
        <v>2.6361268995135578E-2</v>
      </c>
      <c r="AD46" s="24">
        <f t="shared" si="16"/>
        <v>0.2534035934595531</v>
      </c>
      <c r="AE46" s="24">
        <f t="shared" si="15"/>
        <v>0.25826071821486707</v>
      </c>
      <c r="AF46" s="24">
        <f t="shared" si="15"/>
        <v>0.26307955618885837</v>
      </c>
      <c r="AG46" s="24">
        <f t="shared" si="15"/>
        <v>0.26744840191225849</v>
      </c>
      <c r="AH46" s="24">
        <f t="shared" si="15"/>
        <v>0.26272638754798616</v>
      </c>
      <c r="AI46" s="24">
        <f t="shared" si="15"/>
        <v>0.26643189134973966</v>
      </c>
      <c r="AJ46" s="24">
        <f t="shared" si="15"/>
        <v>0.26793164718200391</v>
      </c>
      <c r="AK46" s="24">
        <f t="shared" si="15"/>
        <v>0.269362485712904</v>
      </c>
      <c r="AL46" s="24">
        <f t="shared" si="15"/>
        <v>0.27269682405097506</v>
      </c>
      <c r="AM46" s="24">
        <f t="shared" si="15"/>
        <v>0.27593193375558189</v>
      </c>
      <c r="AN46" s="24">
        <f t="shared" si="15"/>
        <v>0.26637075429651169</v>
      </c>
      <c r="AO46" s="24">
        <f>+CUY!AV19</f>
        <v>0.26638015517328206</v>
      </c>
      <c r="AQ46" s="24">
        <f t="shared" si="13"/>
        <v>-3.1127701036441913E-3</v>
      </c>
      <c r="AR46" s="24">
        <f t="shared" si="17"/>
        <v>-2.2528340296028793E-2</v>
      </c>
      <c r="AT46" s="19">
        <f t="shared" si="10"/>
        <v>129.06785673287237</v>
      </c>
      <c r="AU46" s="19">
        <f t="shared" si="11"/>
        <v>132.05494477509623</v>
      </c>
      <c r="AV46" s="53">
        <f t="shared" si="14"/>
        <v>-2.9870880422238955E-2</v>
      </c>
    </row>
    <row r="47" spans="4:49" x14ac:dyDescent="0.25">
      <c r="D47" s="38">
        <f>+CUY!A20</f>
        <v>43160</v>
      </c>
      <c r="E47" s="19" cm="1">
        <f t="array" ref="E47">+SUMPRODUCT($E$3:$P$3/100,CUY!$C20:$N20)/D$3*100</f>
        <v>131.70618202501245</v>
      </c>
      <c r="F47" s="19" cm="1">
        <f t="array" ref="F47">+SUMPRODUCT($E$4:$P$4/100,CUY!$C20:$N20)/D$4*100</f>
        <v>132.37880360126005</v>
      </c>
      <c r="G47" s="19" cm="1">
        <f t="array" ref="G47">+SUMPRODUCT($E$5:$P$5/100,CUY!$C20:$N20)/D$5*100</f>
        <v>133.10709871074141</v>
      </c>
      <c r="H47" s="19" cm="1">
        <f t="array" ref="H47">+SUMPRODUCT($E$6:$P$6/100,CUY!$C20:$N20)/D$6*100</f>
        <v>133.63697011142912</v>
      </c>
      <c r="I47" s="19" cm="1">
        <f t="array" ref="I47">+SUMPRODUCT($E$7:$P$7/100,CUY!$C20:$N20)/D$7*100</f>
        <v>133.14618372246878</v>
      </c>
      <c r="J47" s="19" cm="1">
        <f t="array" ref="J47">+SUMPRODUCT($E$8:$P$8/100,CUY!$C20:$N20)/D$8*100</f>
        <v>133.52601383487996</v>
      </c>
      <c r="K47" s="19" cm="1">
        <f t="array" ref="K47">+SUMPRODUCT($E$9:$P$9/100,CUY!$C20:$N20)/D$9*100</f>
        <v>133.82903550850256</v>
      </c>
      <c r="L47" s="19" cm="1">
        <f t="array" ref="L47">+SUMPRODUCT($E$10:$P$10/100,CUY!$C20:$N20)/D$10*100</f>
        <v>134.01024263856297</v>
      </c>
      <c r="M47" s="19" cm="1">
        <f t="array" ref="M47">+SUMPRODUCT($E$11:$P$11/100,CUY!$C20:$N20)/D$11*100</f>
        <v>134.43765413628955</v>
      </c>
      <c r="N47" s="19" cm="1">
        <f t="array" ref="N47">+SUMPRODUCT($E$12:$P$12/100,CUY!$C20:$N20)/D$12*100</f>
        <v>134.76692482684521</v>
      </c>
      <c r="O47" s="19" cm="1">
        <f t="array" ref="O47">+SUMPRODUCT(_xlfn.ANCHORARRAY($E$30)/100,$E47:$N47)/$D$14*100</f>
        <v>133.54492357999999</v>
      </c>
      <c r="Q47" s="24">
        <f t="shared" si="12"/>
        <v>2.0441381447904083E-2</v>
      </c>
      <c r="R47" s="24">
        <f t="shared" si="12"/>
        <v>2.140238977334108E-2</v>
      </c>
      <c r="S47" s="24">
        <f t="shared" si="12"/>
        <v>2.1332533680186838E-2</v>
      </c>
      <c r="T47" s="24">
        <f t="shared" si="12"/>
        <v>2.1069733236982247E-2</v>
      </c>
      <c r="U47" s="24">
        <f t="shared" si="12"/>
        <v>2.2103593367675423E-2</v>
      </c>
      <c r="V47" s="24">
        <f t="shared" si="12"/>
        <v>2.1092897073095251E-2</v>
      </c>
      <c r="W47" s="24">
        <f t="shared" si="12"/>
        <v>2.1480844071106509E-2</v>
      </c>
      <c r="X47" s="24">
        <f t="shared" si="12"/>
        <v>2.1272364909242558E-2</v>
      </c>
      <c r="Y47" s="24">
        <f t="shared" si="12"/>
        <v>2.1086211152611112E-2</v>
      </c>
      <c r="Z47" s="24">
        <f t="shared" si="12"/>
        <v>2.0536755033049081E-2</v>
      </c>
      <c r="AA47" s="24">
        <f t="shared" si="12"/>
        <v>2.1205773233920144E-2</v>
      </c>
      <c r="AB47" s="24">
        <f>+CUY!Y20</f>
        <v>2.1200859504637792E-2</v>
      </c>
      <c r="AD47" s="24">
        <f t="shared" si="16"/>
        <v>0.24775769986258256</v>
      </c>
      <c r="AE47" s="24">
        <f t="shared" si="15"/>
        <v>0.25297504034519891</v>
      </c>
      <c r="AF47" s="24">
        <f t="shared" si="15"/>
        <v>0.25765644581620628</v>
      </c>
      <c r="AG47" s="24">
        <f t="shared" si="15"/>
        <v>0.2616038728615826</v>
      </c>
      <c r="AH47" s="24">
        <f t="shared" si="15"/>
        <v>0.25737623787536124</v>
      </c>
      <c r="AI47" s="24">
        <f t="shared" si="15"/>
        <v>0.26062022926203365</v>
      </c>
      <c r="AJ47" s="24">
        <f t="shared" si="15"/>
        <v>0.26251178273027809</v>
      </c>
      <c r="AK47" s="24">
        <f t="shared" si="15"/>
        <v>0.2642757706849328</v>
      </c>
      <c r="AL47" s="24">
        <f t="shared" si="15"/>
        <v>0.26724774250627026</v>
      </c>
      <c r="AM47" s="24">
        <f t="shared" si="15"/>
        <v>0.26923148216129378</v>
      </c>
      <c r="AN47" s="24">
        <f t="shared" si="15"/>
        <v>0.26076505814433704</v>
      </c>
      <c r="AO47" s="24">
        <f>+CUY!AV20</f>
        <v>0.26076953432561911</v>
      </c>
      <c r="AQ47" s="24">
        <f t="shared" si="13"/>
        <v>-9.5373585144997719E-5</v>
      </c>
      <c r="AR47" s="24">
        <f t="shared" si="17"/>
        <v>-2.1473782298711219E-2</v>
      </c>
      <c r="AT47" s="19">
        <f t="shared" si="10"/>
        <v>131.70618202501245</v>
      </c>
      <c r="AU47" s="19">
        <f t="shared" si="11"/>
        <v>134.76692482684521</v>
      </c>
      <c r="AV47" s="53">
        <f t="shared" si="14"/>
        <v>-3.0607428018327942E-2</v>
      </c>
    </row>
    <row r="48" spans="4:49" x14ac:dyDescent="0.25">
      <c r="D48" s="38">
        <f>+CUY!A21</f>
        <v>43191</v>
      </c>
      <c r="E48" s="19" cm="1">
        <f t="array" ref="E48">+SUMPRODUCT($E$3:$P$3/100,CUY!$C21:$N21)/D$3*100</f>
        <v>135.91384591364627</v>
      </c>
      <c r="F48" s="19" cm="1">
        <f t="array" ref="F48">+SUMPRODUCT($E$4:$P$4/100,CUY!$C21:$N21)/D$4*100</f>
        <v>136.78361796545741</v>
      </c>
      <c r="G48" s="19" cm="1">
        <f t="array" ref="G48">+SUMPRODUCT($E$5:$P$5/100,CUY!$C21:$N21)/D$5*100</f>
        <v>137.52817719354579</v>
      </c>
      <c r="H48" s="19" cm="1">
        <f t="array" ref="H48">+SUMPRODUCT($E$6:$P$6/100,CUY!$C21:$N21)/D$6*100</f>
        <v>138.21237938002972</v>
      </c>
      <c r="I48" s="19" cm="1">
        <f t="array" ref="I48">+SUMPRODUCT($E$7:$P$7/100,CUY!$C21:$N21)/D$7*100</f>
        <v>137.59459294562589</v>
      </c>
      <c r="J48" s="19" cm="1">
        <f t="array" ref="J48">+SUMPRODUCT($E$8:$P$8/100,CUY!$C21:$N21)/D$8*100</f>
        <v>138.03552703295512</v>
      </c>
      <c r="K48" s="19" cm="1">
        <f t="array" ref="K48">+SUMPRODUCT($E$9:$P$9/100,CUY!$C21:$N21)/D$9*100</f>
        <v>138.29590715490977</v>
      </c>
      <c r="L48" s="19" cm="1">
        <f t="array" ref="L48">+SUMPRODUCT($E$10:$P$10/100,CUY!$C21:$N21)/D$10*100</f>
        <v>138.46690681383532</v>
      </c>
      <c r="M48" s="19" cm="1">
        <f t="array" ref="M48">+SUMPRODUCT($E$11:$P$11/100,CUY!$C21:$N21)/D$11*100</f>
        <v>138.97088578628438</v>
      </c>
      <c r="N48" s="19" cm="1">
        <f t="array" ref="N48">+SUMPRODUCT($E$12:$P$12/100,CUY!$C21:$N21)/D$12*100</f>
        <v>139.41635536037194</v>
      </c>
      <c r="O48" s="19" cm="1">
        <f t="array" ref="O48">+SUMPRODUCT(_xlfn.ANCHORARRAY($E$30)/100,$E48:$N48)/$D$14*100</f>
        <v>138.02358921000001</v>
      </c>
      <c r="Q48" s="24">
        <f t="shared" si="12"/>
        <v>3.1947352993914491E-2</v>
      </c>
      <c r="R48" s="24">
        <f t="shared" si="12"/>
        <v>3.3274317672980169E-2</v>
      </c>
      <c r="S48" s="24">
        <f t="shared" si="12"/>
        <v>3.3214445552689487E-2</v>
      </c>
      <c r="T48" s="24">
        <f t="shared" si="12"/>
        <v>3.4237601052953703E-2</v>
      </c>
      <c r="U48" s="24">
        <f t="shared" si="12"/>
        <v>3.3409964137082859E-2</v>
      </c>
      <c r="V48" s="24">
        <f t="shared" si="12"/>
        <v>3.3772544154966555E-2</v>
      </c>
      <c r="W48" s="24">
        <f t="shared" si="12"/>
        <v>3.3377447796994808E-2</v>
      </c>
      <c r="X48" s="24">
        <f t="shared" si="12"/>
        <v>3.3256145855151908E-2</v>
      </c>
      <c r="Y48" s="24">
        <f t="shared" si="12"/>
        <v>3.3719955016465519E-2</v>
      </c>
      <c r="Z48" s="24">
        <f t="shared" si="12"/>
        <v>3.4499789466150732E-2</v>
      </c>
      <c r="AA48" s="24">
        <f t="shared" si="12"/>
        <v>3.3536771821334632E-2</v>
      </c>
      <c r="AB48" s="24">
        <f>+CUY!Y21</f>
        <v>3.3539879666480532E-2</v>
      </c>
      <c r="AD48" s="24">
        <f t="shared" si="16"/>
        <v>0.24621304583668602</v>
      </c>
      <c r="AE48" s="24">
        <f t="shared" si="15"/>
        <v>0.25152902843513569</v>
      </c>
      <c r="AF48" s="24">
        <f t="shared" si="15"/>
        <v>0.25657446065520473</v>
      </c>
      <c r="AG48" s="24">
        <f t="shared" si="15"/>
        <v>0.2617529562535823</v>
      </c>
      <c r="AH48" s="24">
        <f t="shared" si="15"/>
        <v>0.25627030420961883</v>
      </c>
      <c r="AI48" s="24">
        <f t="shared" si="15"/>
        <v>0.26092648418650111</v>
      </c>
      <c r="AJ48" s="24">
        <f t="shared" si="15"/>
        <v>0.26327862311473305</v>
      </c>
      <c r="AK48" s="24">
        <f t="shared" si="15"/>
        <v>0.2653608608223339</v>
      </c>
      <c r="AL48" s="24">
        <f t="shared" si="15"/>
        <v>0.2685712908723743</v>
      </c>
      <c r="AM48" s="24">
        <f t="shared" si="15"/>
        <v>0.27258980662082477</v>
      </c>
      <c r="AN48" s="24">
        <f t="shared" si="15"/>
        <v>0.26105836164704788</v>
      </c>
      <c r="AO48" s="24">
        <f>+CUY!AV21</f>
        <v>0.26106755010936444</v>
      </c>
      <c r="AQ48" s="24">
        <f t="shared" si="13"/>
        <v>-2.5524364722362414E-3</v>
      </c>
      <c r="AR48" s="24">
        <f t="shared" si="17"/>
        <v>-2.6376760784138753E-2</v>
      </c>
      <c r="AT48" s="19">
        <f t="shared" si="10"/>
        <v>135.91384591364627</v>
      </c>
      <c r="AU48" s="19">
        <f t="shared" si="11"/>
        <v>139.41635536037194</v>
      </c>
      <c r="AV48" s="53">
        <f t="shared" si="14"/>
        <v>-3.502509446725699E-2</v>
      </c>
    </row>
    <row r="49" spans="4:48" x14ac:dyDescent="0.25">
      <c r="D49" s="38">
        <f>+CUY!A22</f>
        <v>43221</v>
      </c>
      <c r="E49" s="19" cm="1">
        <f t="array" ref="E49">+SUMPRODUCT($E$3:$P$3/100,CUY!$C22:$N22)/D$3*100</f>
        <v>138.51864773579612</v>
      </c>
      <c r="F49" s="19" cm="1">
        <f t="array" ref="F49">+SUMPRODUCT($E$4:$P$4/100,CUY!$C22:$N22)/D$4*100</f>
        <v>139.27192413162211</v>
      </c>
      <c r="G49" s="19" cm="1">
        <f t="array" ref="G49">+SUMPRODUCT($E$5:$P$5/100,CUY!$C22:$N22)/D$5*100</f>
        <v>140.04009100464208</v>
      </c>
      <c r="H49" s="19" cm="1">
        <f t="array" ref="H49">+SUMPRODUCT($E$6:$P$6/100,CUY!$C22:$N22)/D$6*100</f>
        <v>140.69976689471585</v>
      </c>
      <c r="I49" s="19" cm="1">
        <f t="array" ref="I49">+SUMPRODUCT($E$7:$P$7/100,CUY!$C22:$N22)/D$7*100</f>
        <v>140.09369006289879</v>
      </c>
      <c r="J49" s="19" cm="1">
        <f t="array" ref="J49">+SUMPRODUCT($E$8:$P$8/100,CUY!$C22:$N22)/D$8*100</f>
        <v>140.5132097600156</v>
      </c>
      <c r="K49" s="19" cm="1">
        <f t="array" ref="K49">+SUMPRODUCT($E$9:$P$9/100,CUY!$C22:$N22)/D$9*100</f>
        <v>140.80323074788424</v>
      </c>
      <c r="L49" s="19" cm="1">
        <f t="array" ref="L49">+SUMPRODUCT($E$10:$P$10/100,CUY!$C22:$N22)/D$10*100</f>
        <v>140.96120418573148</v>
      </c>
      <c r="M49" s="19" cm="1">
        <f t="array" ref="M49">+SUMPRODUCT($E$11:$P$11/100,CUY!$C22:$N22)/D$11*100</f>
        <v>141.46338983985063</v>
      </c>
      <c r="N49" s="19" cm="1">
        <f t="array" ref="N49">+SUMPRODUCT($E$12:$P$12/100,CUY!$C22:$N22)/D$12*100</f>
        <v>141.86059724961129</v>
      </c>
      <c r="O49" s="19" cm="1">
        <f t="array" ref="O49">+SUMPRODUCT(_xlfn.ANCHORARRAY($E$30)/100,$E49:$N49)/$D$14*100</f>
        <v>140.52036085</v>
      </c>
      <c r="Q49" s="24">
        <f t="shared" si="12"/>
        <v>1.9165095392891907E-2</v>
      </c>
      <c r="R49" s="24">
        <f t="shared" si="12"/>
        <v>1.8191551029108632E-2</v>
      </c>
      <c r="S49" s="24">
        <f t="shared" si="12"/>
        <v>1.8264721181908916E-2</v>
      </c>
      <c r="T49" s="24">
        <f t="shared" si="12"/>
        <v>1.7996850396785335E-2</v>
      </c>
      <c r="U49" s="24">
        <f t="shared" si="12"/>
        <v>1.8162756717195139E-2</v>
      </c>
      <c r="V49" s="24">
        <f t="shared" si="12"/>
        <v>1.7949601673697746E-2</v>
      </c>
      <c r="W49" s="24">
        <f t="shared" si="12"/>
        <v>1.8130135913320578E-2</v>
      </c>
      <c r="X49" s="24">
        <f t="shared" si="12"/>
        <v>1.801367149227695E-2</v>
      </c>
      <c r="Y49" s="24">
        <f t="shared" si="12"/>
        <v>1.7935440502259814E-2</v>
      </c>
      <c r="Z49" s="24">
        <f t="shared" si="12"/>
        <v>1.7531959452829815E-2</v>
      </c>
      <c r="AA49" s="24">
        <f t="shared" si="12"/>
        <v>1.8089455971190604E-2</v>
      </c>
      <c r="AB49" s="24">
        <f>+CUY!Y22</f>
        <v>1.80888044594949E-2</v>
      </c>
      <c r="AD49" s="24">
        <f t="shared" si="16"/>
        <v>0.24809078335598889</v>
      </c>
      <c r="AE49" s="24">
        <f t="shared" si="15"/>
        <v>0.25232847292658978</v>
      </c>
      <c r="AF49" s="24">
        <f t="shared" si="15"/>
        <v>0.25810078703821815</v>
      </c>
      <c r="AG49" s="24">
        <f t="shared" si="15"/>
        <v>0.26300331862637027</v>
      </c>
      <c r="AH49" s="24">
        <f t="shared" si="15"/>
        <v>0.25729318022628234</v>
      </c>
      <c r="AI49" s="24">
        <f t="shared" si="15"/>
        <v>0.26211640026293703</v>
      </c>
      <c r="AJ49" s="24">
        <f t="shared" si="15"/>
        <v>0.26486844015679845</v>
      </c>
      <c r="AK49" s="24">
        <f t="shared" si="15"/>
        <v>0.26725445621397648</v>
      </c>
      <c r="AL49" s="24">
        <f t="shared" si="15"/>
        <v>0.26976244977393726</v>
      </c>
      <c r="AM49" s="24">
        <f t="shared" si="15"/>
        <v>0.2740026023381481</v>
      </c>
      <c r="AN49" s="24">
        <f t="shared" si="15"/>
        <v>0.26243330802831832</v>
      </c>
      <c r="AO49" s="24">
        <f>+CUY!AV22</f>
        <v>0.26244215432520779</v>
      </c>
      <c r="AQ49" s="24">
        <f t="shared" si="13"/>
        <v>1.6331359400620915E-3</v>
      </c>
      <c r="AR49" s="24">
        <f t="shared" si="17"/>
        <v>-2.5911818982159218E-2</v>
      </c>
      <c r="AT49" s="19">
        <f t="shared" si="10"/>
        <v>138.51864773579612</v>
      </c>
      <c r="AU49" s="19">
        <f t="shared" si="11"/>
        <v>141.86059724961129</v>
      </c>
      <c r="AV49" s="53">
        <f t="shared" si="14"/>
        <v>-3.3419495138152122E-2</v>
      </c>
    </row>
    <row r="50" spans="4:48" x14ac:dyDescent="0.25">
      <c r="D50" s="38">
        <f>+CUY!A23</f>
        <v>43252</v>
      </c>
      <c r="E50" s="19" cm="1">
        <f t="array" ref="E50">+SUMPRODUCT($E$3:$P$3/100,CUY!$C23:$N23)/D$3*100</f>
        <v>143.92968778622836</v>
      </c>
      <c r="F50" s="19" cm="1">
        <f t="array" ref="F50">+SUMPRODUCT($E$4:$P$4/100,CUY!$C23:$N23)/D$4*100</f>
        <v>144.47281008506116</v>
      </c>
      <c r="G50" s="19" cm="1">
        <f t="array" ref="G50">+SUMPRODUCT($E$5:$P$5/100,CUY!$C23:$N23)/D$5*100</f>
        <v>145.22713941774049</v>
      </c>
      <c r="H50" s="19" cm="1">
        <f t="array" ref="H50">+SUMPRODUCT($E$6:$P$6/100,CUY!$C23:$N23)/D$6*100</f>
        <v>145.9055068315046</v>
      </c>
      <c r="I50" s="19" cm="1">
        <f t="array" ref="I50">+SUMPRODUCT($E$7:$P$7/100,CUY!$C23:$N23)/D$7*100</f>
        <v>145.24610049820859</v>
      </c>
      <c r="J50" s="19" cm="1">
        <f t="array" ref="J50">+SUMPRODUCT($E$8:$P$8/100,CUY!$C23:$N23)/D$8*100</f>
        <v>145.62973593468493</v>
      </c>
      <c r="K50" s="19" cm="1">
        <f t="array" ref="K50">+SUMPRODUCT($E$9:$P$9/100,CUY!$C23:$N23)/D$9*100</f>
        <v>145.89914989345777</v>
      </c>
      <c r="L50" s="19" cm="1">
        <f t="array" ref="L50">+SUMPRODUCT($E$10:$P$10/100,CUY!$C23:$N23)/D$10*100</f>
        <v>146.02664282268819</v>
      </c>
      <c r="M50" s="19" cm="1">
        <f t="array" ref="M50">+SUMPRODUCT($E$11:$P$11/100,CUY!$C23:$N23)/D$11*100</f>
        <v>146.52586609108425</v>
      </c>
      <c r="N50" s="19" cm="1">
        <f t="array" ref="N50">+SUMPRODUCT($E$12:$P$12/100,CUY!$C23:$N23)/D$12*100</f>
        <v>146.74720032907504</v>
      </c>
      <c r="O50" s="19" cm="1">
        <f t="array" ref="O50">+SUMPRODUCT(_xlfn.ANCHORARRAY($E$30)/100,$E50:$N50)/$D$14*100</f>
        <v>145.64614088000002</v>
      </c>
      <c r="Q50" s="24">
        <f t="shared" si="12"/>
        <v>3.9063621677515981E-2</v>
      </c>
      <c r="R50" s="24">
        <f t="shared" si="12"/>
        <v>3.7343391253242375E-2</v>
      </c>
      <c r="S50" s="24">
        <f t="shared" si="12"/>
        <v>3.7039738948230649E-2</v>
      </c>
      <c r="T50" s="24">
        <f t="shared" si="12"/>
        <v>3.6998923677564743E-2</v>
      </c>
      <c r="U50" s="24">
        <f t="shared" si="12"/>
        <v>3.6778319087722666E-2</v>
      </c>
      <c r="V50" s="24">
        <f t="shared" si="12"/>
        <v>3.6413132853543972E-2</v>
      </c>
      <c r="W50" s="24">
        <f t="shared" si="12"/>
        <v>3.6191777124049418E-2</v>
      </c>
      <c r="X50" s="24">
        <f t="shared" si="12"/>
        <v>3.5934984141327675E-2</v>
      </c>
      <c r="Y50" s="24">
        <f t="shared" si="12"/>
        <v>3.5786476324120242E-2</v>
      </c>
      <c r="Z50" s="24">
        <f t="shared" si="12"/>
        <v>3.4446514213284374E-2</v>
      </c>
      <c r="AA50" s="24">
        <f t="shared" si="12"/>
        <v>3.6477133982537824E-2</v>
      </c>
      <c r="AB50" s="24">
        <f>+CUY!Y23</f>
        <v>3.647774394344494E-2</v>
      </c>
      <c r="AD50" s="24">
        <f t="shared" si="16"/>
        <v>0.28607786926038781</v>
      </c>
      <c r="AE50" s="24">
        <f t="shared" si="15"/>
        <v>0.28811153760540398</v>
      </c>
      <c r="AF50" s="24">
        <f t="shared" si="15"/>
        <v>0.29293640900732743</v>
      </c>
      <c r="AG50" s="24">
        <f t="shared" si="15"/>
        <v>0.29712984765247796</v>
      </c>
      <c r="AH50" s="24">
        <f t="shared" si="15"/>
        <v>0.2914788421288208</v>
      </c>
      <c r="AI50" s="24">
        <f t="shared" si="15"/>
        <v>0.29513985018094702</v>
      </c>
      <c r="AJ50" s="24">
        <f t="shared" si="15"/>
        <v>0.2968148075486825</v>
      </c>
      <c r="AK50" s="24">
        <f t="shared" si="15"/>
        <v>0.29866384266904111</v>
      </c>
      <c r="AL50" s="24">
        <f t="shared" si="15"/>
        <v>0.30052640475254111</v>
      </c>
      <c r="AM50" s="24">
        <f t="shared" si="15"/>
        <v>0.30246428774971257</v>
      </c>
      <c r="AN50" s="24">
        <f t="shared" si="15"/>
        <v>0.29544067990184231</v>
      </c>
      <c r="AO50" s="24">
        <f>+CUY!AV23</f>
        <v>0.29545013866430425</v>
      </c>
      <c r="AQ50" s="24">
        <f t="shared" si="13"/>
        <v>4.6171074642316068E-3</v>
      </c>
      <c r="AR50" s="24">
        <f t="shared" si="17"/>
        <v>-1.6386418489324761E-2</v>
      </c>
      <c r="AT50" s="19">
        <f t="shared" si="10"/>
        <v>143.92968778622836</v>
      </c>
      <c r="AU50" s="19">
        <f t="shared" si="11"/>
        <v>146.74720032907504</v>
      </c>
      <c r="AV50" s="53">
        <f t="shared" si="14"/>
        <v>-2.8175125428467229E-2</v>
      </c>
    </row>
    <row r="51" spans="4:48" x14ac:dyDescent="0.25">
      <c r="D51" s="38">
        <f>+CUY!A24</f>
        <v>43282</v>
      </c>
      <c r="E51" s="19" cm="1">
        <f t="array" ref="E51">+SUMPRODUCT($E$3:$P$3/100,CUY!$C24:$N24)/D$3*100</f>
        <v>149.22860435287134</v>
      </c>
      <c r="F51" s="19" cm="1">
        <f t="array" ref="F51">+SUMPRODUCT($E$4:$P$4/100,CUY!$C24:$N24)/D$4*100</f>
        <v>149.64401147249188</v>
      </c>
      <c r="G51" s="19" cm="1">
        <f t="array" ref="G51">+SUMPRODUCT($E$5:$P$5/100,CUY!$C24:$N24)/D$5*100</f>
        <v>150.48091863966943</v>
      </c>
      <c r="H51" s="19" cm="1">
        <f t="array" ref="H51">+SUMPRODUCT($E$6:$P$6/100,CUY!$C24:$N24)/D$6*100</f>
        <v>151.18579400721737</v>
      </c>
      <c r="I51" s="19" cm="1">
        <f t="array" ref="I51">+SUMPRODUCT($E$7:$P$7/100,CUY!$C24:$N24)/D$7*100</f>
        <v>150.44114575953353</v>
      </c>
      <c r="J51" s="19" cm="1">
        <f t="array" ref="J51">+SUMPRODUCT($E$8:$P$8/100,CUY!$C24:$N24)/D$8*100</f>
        <v>150.87801776380684</v>
      </c>
      <c r="K51" s="19" cm="1">
        <f t="array" ref="K51">+SUMPRODUCT($E$9:$P$9/100,CUY!$C24:$N24)/D$9*100</f>
        <v>151.24332564476805</v>
      </c>
      <c r="L51" s="19" cm="1">
        <f t="array" ref="L51">+SUMPRODUCT($E$10:$P$10/100,CUY!$C24:$N24)/D$10*100</f>
        <v>151.42765692989357</v>
      </c>
      <c r="M51" s="19" cm="1">
        <f t="array" ref="M51">+SUMPRODUCT($E$11:$P$11/100,CUY!$C24:$N24)/D$11*100</f>
        <v>151.9180692609097</v>
      </c>
      <c r="N51" s="19" cm="1">
        <f t="array" ref="N51">+SUMPRODUCT($E$12:$P$12/100,CUY!$C24:$N24)/D$12*100</f>
        <v>152.15896037044789</v>
      </c>
      <c r="O51" s="19" cm="1">
        <f t="array" ref="O51">+SUMPRODUCT(_xlfn.ANCHORARRAY($E$30)/100,$E51:$N51)/$D$14*100</f>
        <v>150.94918147000001</v>
      </c>
      <c r="Q51" s="24">
        <f t="shared" si="12"/>
        <v>3.6816008206126405E-2</v>
      </c>
      <c r="R51" s="24">
        <f t="shared" si="12"/>
        <v>3.5793595932591682E-2</v>
      </c>
      <c r="S51" s="24">
        <f t="shared" si="12"/>
        <v>3.6176290760755458E-2</v>
      </c>
      <c r="T51" s="24">
        <f t="shared" si="12"/>
        <v>3.6189773027625272E-2</v>
      </c>
      <c r="U51" s="24">
        <f t="shared" si="12"/>
        <v>3.576719267164763E-2</v>
      </c>
      <c r="V51" s="24">
        <f t="shared" si="12"/>
        <v>3.6038531522681438E-2</v>
      </c>
      <c r="W51" s="24">
        <f t="shared" si="12"/>
        <v>3.6629245305492386E-2</v>
      </c>
      <c r="X51" s="24">
        <f t="shared" si="12"/>
        <v>3.6986497825356013E-2</v>
      </c>
      <c r="Y51" s="24">
        <f t="shared" si="12"/>
        <v>3.680035009295568E-2</v>
      </c>
      <c r="Z51" s="24">
        <f t="shared" si="12"/>
        <v>3.6878114398347428E-2</v>
      </c>
      <c r="AA51" s="24">
        <f t="shared" si="12"/>
        <v>3.6410443544599325E-2</v>
      </c>
      <c r="AB51" s="24">
        <f>+CUY!Y24</f>
        <v>3.6410586677945167E-2</v>
      </c>
      <c r="AD51" s="24">
        <f t="shared" si="16"/>
        <v>0.31647568826365413</v>
      </c>
      <c r="AE51" s="24">
        <f t="shared" si="15"/>
        <v>0.31677952279533761</v>
      </c>
      <c r="AF51" s="24">
        <f t="shared" si="15"/>
        <v>0.3215822756758191</v>
      </c>
      <c r="AG51" s="24">
        <f t="shared" si="15"/>
        <v>0.32583063067859808</v>
      </c>
      <c r="AH51" s="24">
        <f t="shared" si="15"/>
        <v>0.31955939493317476</v>
      </c>
      <c r="AI51" s="24">
        <f t="shared" si="15"/>
        <v>0.32311294225775633</v>
      </c>
      <c r="AJ51" s="24">
        <f t="shared" si="15"/>
        <v>0.32529504699133427</v>
      </c>
      <c r="AK51" s="24">
        <f t="shared" si="15"/>
        <v>0.32730593666689889</v>
      </c>
      <c r="AL51" s="24">
        <f t="shared" si="15"/>
        <v>0.32816837528359732</v>
      </c>
      <c r="AM51" s="24">
        <f t="shared" si="15"/>
        <v>0.33045125140281417</v>
      </c>
      <c r="AN51" s="24">
        <f t="shared" si="15"/>
        <v>0.32390200012884396</v>
      </c>
      <c r="AO51" s="24">
        <f>+CUY!AV24</f>
        <v>0.32391175459399535</v>
      </c>
      <c r="AQ51" s="24">
        <f t="shared" si="13"/>
        <v>-6.2106192221023093E-5</v>
      </c>
      <c r="AR51" s="24">
        <f t="shared" si="17"/>
        <v>-1.3975563139160041E-2</v>
      </c>
      <c r="AT51" s="19">
        <f t="shared" si="10"/>
        <v>149.22860435287134</v>
      </c>
      <c r="AU51" s="19">
        <f t="shared" si="11"/>
        <v>152.15896037044789</v>
      </c>
      <c r="AV51" s="53">
        <f t="shared" si="14"/>
        <v>-2.9303560175765853E-2</v>
      </c>
    </row>
    <row r="52" spans="4:48" x14ac:dyDescent="0.25">
      <c r="D52" s="38">
        <f>+CUY!A25</f>
        <v>43313</v>
      </c>
      <c r="E52" s="19" cm="1">
        <f t="array" ref="E52">+SUMPRODUCT($E$3:$P$3/100,CUY!$C25:$N25)/D$3*100</f>
        <v>154.43154625683098</v>
      </c>
      <c r="F52" s="19" cm="1">
        <f t="array" ref="F52">+SUMPRODUCT($E$4:$P$4/100,CUY!$C25:$N25)/D$4*100</f>
        <v>154.75101177990723</v>
      </c>
      <c r="G52" s="19" cm="1">
        <f t="array" ref="G52">+SUMPRODUCT($E$5:$P$5/100,CUY!$C25:$N25)/D$5*100</f>
        <v>155.63956483921356</v>
      </c>
      <c r="H52" s="19" cm="1">
        <f t="array" ref="H52">+SUMPRODUCT($E$6:$P$6/100,CUY!$C25:$N25)/D$6*100</f>
        <v>156.45541857694357</v>
      </c>
      <c r="I52" s="19" cm="1">
        <f t="array" ref="I52">+SUMPRODUCT($E$7:$P$7/100,CUY!$C25:$N25)/D$7*100</f>
        <v>155.60343015593469</v>
      </c>
      <c r="J52" s="19" cm="1">
        <f t="array" ref="J52">+SUMPRODUCT($E$8:$P$8/100,CUY!$C25:$N25)/D$8*100</f>
        <v>156.04339146506115</v>
      </c>
      <c r="K52" s="19" cm="1">
        <f t="array" ref="K52">+SUMPRODUCT($E$9:$P$9/100,CUY!$C25:$N25)/D$9*100</f>
        <v>156.36850651436157</v>
      </c>
      <c r="L52" s="19" cm="1">
        <f t="array" ref="L52">+SUMPRODUCT($E$10:$P$10/100,CUY!$C25:$N25)/D$10*100</f>
        <v>156.47488828714523</v>
      </c>
      <c r="M52" s="19" cm="1">
        <f t="array" ref="M52">+SUMPRODUCT($E$11:$P$11/100,CUY!$C25:$N25)/D$11*100</f>
        <v>157.01844792336877</v>
      </c>
      <c r="N52" s="19" cm="1">
        <f t="array" ref="N52">+SUMPRODUCT($E$12:$P$12/100,CUY!$C25:$N25)/D$12*100</f>
        <v>157.16471147728134</v>
      </c>
      <c r="O52" s="19" cm="1">
        <f t="array" ref="O52">+SUMPRODUCT(_xlfn.ANCHORARRAY($E$30)/100,$E52:$N52)/$D$14*100</f>
        <v>156.08083440999999</v>
      </c>
      <c r="Q52" s="24">
        <f t="shared" si="12"/>
        <v>3.4865580406130192E-2</v>
      </c>
      <c r="R52" s="24">
        <f t="shared" si="12"/>
        <v>3.41276624247282E-2</v>
      </c>
      <c r="S52" s="24">
        <f t="shared" si="12"/>
        <v>3.4281065308330971E-2</v>
      </c>
      <c r="T52" s="24">
        <f t="shared" si="12"/>
        <v>3.4855289177994075E-2</v>
      </c>
      <c r="U52" s="24">
        <f t="shared" si="12"/>
        <v>3.431431188813594E-2</v>
      </c>
      <c r="V52" s="24">
        <f t="shared" si="12"/>
        <v>3.4235429241524562E-2</v>
      </c>
      <c r="W52" s="24">
        <f t="shared" si="12"/>
        <v>3.3886988716654187E-2</v>
      </c>
      <c r="X52" s="24">
        <f t="shared" si="12"/>
        <v>3.3330974404420566E-2</v>
      </c>
      <c r="Y52" s="24">
        <f t="shared" si="12"/>
        <v>3.3573219349565919E-2</v>
      </c>
      <c r="Z52" s="24">
        <f t="shared" si="12"/>
        <v>3.289816843284421E-2</v>
      </c>
      <c r="AA52" s="24">
        <f t="shared" si="12"/>
        <v>3.3995897758609894E-2</v>
      </c>
      <c r="AB52" s="24">
        <f>+CUY!Y25</f>
        <v>3.3997282549289354E-2</v>
      </c>
      <c r="AD52" s="24">
        <f t="shared" si="16"/>
        <v>0.34277562660290606</v>
      </c>
      <c r="AE52" s="24">
        <f t="shared" si="15"/>
        <v>0.34266381402739787</v>
      </c>
      <c r="AF52" s="24">
        <f t="shared" si="15"/>
        <v>0.3478163574450206</v>
      </c>
      <c r="AG52" s="24">
        <f t="shared" si="15"/>
        <v>0.35319876440948161</v>
      </c>
      <c r="AH52" s="24">
        <f t="shared" si="15"/>
        <v>0.34604873823748949</v>
      </c>
      <c r="AI52" s="24">
        <f t="shared" si="15"/>
        <v>0.3498985447566747</v>
      </c>
      <c r="AJ52" s="24">
        <f t="shared" si="15"/>
        <v>0.35233415354459385</v>
      </c>
      <c r="AK52" s="24">
        <f t="shared" si="15"/>
        <v>0.35394107330793823</v>
      </c>
      <c r="AL52" s="24">
        <f t="shared" si="15"/>
        <v>0.35494819132223787</v>
      </c>
      <c r="AM52" s="24">
        <f t="shared" si="15"/>
        <v>0.35722253716374386</v>
      </c>
      <c r="AN52" s="24">
        <f t="shared" si="15"/>
        <v>0.35056266598183017</v>
      </c>
      <c r="AO52" s="24">
        <f>+CUY!AV25</f>
        <v>0.35057291243032207</v>
      </c>
      <c r="AQ52" s="24">
        <f t="shared" si="13"/>
        <v>1.9674119732859818E-3</v>
      </c>
      <c r="AR52" s="24">
        <f t="shared" si="17"/>
        <v>-1.44469105608378E-2</v>
      </c>
      <c r="AT52" s="19">
        <f t="shared" si="10"/>
        <v>154.43154625683098</v>
      </c>
      <c r="AU52" s="19">
        <f t="shared" si="11"/>
        <v>157.16471147728134</v>
      </c>
      <c r="AV52" s="53">
        <f t="shared" si="14"/>
        <v>-2.7331652204504175E-2</v>
      </c>
    </row>
    <row r="53" spans="4:48" x14ac:dyDescent="0.25">
      <c r="D53" s="38">
        <f>+CUY!A26</f>
        <v>43344</v>
      </c>
      <c r="E53" s="19" cm="1">
        <f t="array" ref="E53">+SUMPRODUCT($E$3:$P$3/100,CUY!$C26:$N26)/D$3*100</f>
        <v>165.46615106604455</v>
      </c>
      <c r="F53" s="19" cm="1">
        <f t="array" ref="F53">+SUMPRODUCT($E$4:$P$4/100,CUY!$C26:$N26)/D$4*100</f>
        <v>165.45390882985009</v>
      </c>
      <c r="G53" s="19" cm="1">
        <f t="array" ref="G53">+SUMPRODUCT($E$5:$P$5/100,CUY!$C26:$N26)/D$5*100</f>
        <v>166.31370355620189</v>
      </c>
      <c r="H53" s="19" cm="1">
        <f t="array" ref="H53">+SUMPRODUCT($E$6:$P$6/100,CUY!$C26:$N26)/D$6*100</f>
        <v>167.14489472139812</v>
      </c>
      <c r="I53" s="19" cm="1">
        <f t="array" ref="I53">+SUMPRODUCT($E$7:$P$7/100,CUY!$C26:$N26)/D$7*100</f>
        <v>166.20110817007645</v>
      </c>
      <c r="J53" s="19" cm="1">
        <f t="array" ref="J53">+SUMPRODUCT($E$8:$P$8/100,CUY!$C26:$N26)/D$8*100</f>
        <v>166.65656374361114</v>
      </c>
      <c r="K53" s="19" cm="1">
        <f t="array" ref="K53">+SUMPRODUCT($E$9:$P$9/100,CUY!$C26:$N26)/D$9*100</f>
        <v>167.05997552451967</v>
      </c>
      <c r="L53" s="19" cm="1">
        <f t="array" ref="L53">+SUMPRODUCT($E$10:$P$10/100,CUY!$C26:$N26)/D$10*100</f>
        <v>167.16941262300247</v>
      </c>
      <c r="M53" s="19" cm="1">
        <f t="array" ref="M53">+SUMPRODUCT($E$11:$P$11/100,CUY!$C26:$N26)/D$11*100</f>
        <v>167.59239534859435</v>
      </c>
      <c r="N53" s="19" cm="1">
        <f t="array" ref="N53">+SUMPRODUCT($E$12:$P$12/100,CUY!$C26:$N26)/D$12*100</f>
        <v>167.75166006547465</v>
      </c>
      <c r="O53" s="19" cm="1">
        <f t="array" ref="O53">+SUMPRODUCT(_xlfn.ANCHORARRAY($E$30)/100,$E53:$N53)/$D$14*100</f>
        <v>166.75464149000001</v>
      </c>
      <c r="Q53" s="24">
        <f t="shared" si="12"/>
        <v>7.1453048788763684E-2</v>
      </c>
      <c r="R53" s="24">
        <f t="shared" si="12"/>
        <v>6.9162048938102849E-2</v>
      </c>
      <c r="S53" s="24">
        <f t="shared" si="12"/>
        <v>6.8582424578322643E-2</v>
      </c>
      <c r="T53" s="24">
        <f t="shared" si="12"/>
        <v>6.8322824748939803E-2</v>
      </c>
      <c r="U53" s="24">
        <f t="shared" si="12"/>
        <v>6.810696912993186E-2</v>
      </c>
      <c r="V53" s="24">
        <f t="shared" si="12"/>
        <v>6.8014237443219994E-2</v>
      </c>
      <c r="W53" s="24">
        <f t="shared" si="12"/>
        <v>6.8373544318376833E-2</v>
      </c>
      <c r="X53" s="24">
        <f t="shared" si="12"/>
        <v>6.8346585531550819E-2</v>
      </c>
      <c r="Y53" s="24">
        <f t="shared" si="12"/>
        <v>6.7342070725256997E-2</v>
      </c>
      <c r="Z53" s="24">
        <f t="shared" si="12"/>
        <v>6.7362122760767917E-2</v>
      </c>
      <c r="AA53" s="24">
        <f t="shared" si="12"/>
        <v>6.8386404521400657E-2</v>
      </c>
      <c r="AB53" s="24">
        <f>+CUY!Y26</f>
        <v>6.8387042212372684E-2</v>
      </c>
      <c r="AD53" s="24">
        <f t="shared" si="16"/>
        <v>0.41343244925769551</v>
      </c>
      <c r="AE53" s="24">
        <f t="shared" si="15"/>
        <v>0.41009788110000867</v>
      </c>
      <c r="AF53" s="24">
        <f t="shared" si="15"/>
        <v>0.41552504419728131</v>
      </c>
      <c r="AG53" s="24">
        <f t="shared" si="15"/>
        <v>0.42065147169011463</v>
      </c>
      <c r="AH53" s="24">
        <f t="shared" si="15"/>
        <v>0.412985261069027</v>
      </c>
      <c r="AI53" s="24">
        <f t="shared" si="15"/>
        <v>0.41668998535989732</v>
      </c>
      <c r="AJ53" s="24">
        <f t="shared" si="15"/>
        <v>0.42055220977951002</v>
      </c>
      <c r="AK53" s="24">
        <f t="shared" si="15"/>
        <v>0.42221242935796477</v>
      </c>
      <c r="AL53" s="24">
        <f t="shared" si="15"/>
        <v>0.42140794275092563</v>
      </c>
      <c r="AM53" s="24">
        <f t="shared" si="15"/>
        <v>0.42497709008443452</v>
      </c>
      <c r="AN53" s="24">
        <f t="shared" si="15"/>
        <v>0.41825251684068165</v>
      </c>
      <c r="AO53" s="24">
        <f>+CUY!AV26</f>
        <v>0.41826383744536599</v>
      </c>
      <c r="AQ53" s="24">
        <f t="shared" si="13"/>
        <v>4.0909260279957671E-3</v>
      </c>
      <c r="AR53" s="24">
        <f t="shared" si="17"/>
        <v>-1.1544640826739005E-2</v>
      </c>
      <c r="AT53" s="19">
        <f t="shared" si="10"/>
        <v>165.46615106604455</v>
      </c>
      <c r="AU53" s="19">
        <f t="shared" si="11"/>
        <v>167.75166006547465</v>
      </c>
      <c r="AV53" s="53">
        <f t="shared" si="14"/>
        <v>-2.2855089994301636E-2</v>
      </c>
    </row>
    <row r="54" spans="4:48" x14ac:dyDescent="0.25">
      <c r="D54" s="38">
        <f>+CUY!A27</f>
        <v>43374</v>
      </c>
      <c r="E54" s="19" cm="1">
        <f t="array" ref="E54">+SUMPRODUCT($E$3:$P$3/100,CUY!$C27:$N27)/D$3*100</f>
        <v>175.3103962074745</v>
      </c>
      <c r="F54" s="19" cm="1">
        <f t="array" ref="F54">+SUMPRODUCT($E$4:$P$4/100,CUY!$C27:$N27)/D$4*100</f>
        <v>175.30050240977855</v>
      </c>
      <c r="G54" s="19" cm="1">
        <f t="array" ref="G54">+SUMPRODUCT($E$5:$P$5/100,CUY!$C27:$N27)/D$5*100</f>
        <v>176.16801806280634</v>
      </c>
      <c r="H54" s="19" cm="1">
        <f t="array" ref="H54">+SUMPRODUCT($E$6:$P$6/100,CUY!$C27:$N27)/D$6*100</f>
        <v>177.28921617966608</v>
      </c>
      <c r="I54" s="19" cm="1">
        <f t="array" ref="I54">+SUMPRODUCT($E$7:$P$7/100,CUY!$C27:$N27)/D$7*100</f>
        <v>176.09521119414592</v>
      </c>
      <c r="J54" s="19" cm="1">
        <f t="array" ref="J54">+SUMPRODUCT($E$8:$P$8/100,CUY!$C27:$N27)/D$8*100</f>
        <v>176.65487693862772</v>
      </c>
      <c r="K54" s="19" cm="1">
        <f t="array" ref="K54">+SUMPRODUCT($E$9:$P$9/100,CUY!$C27:$N27)/D$9*100</f>
        <v>176.96986611539182</v>
      </c>
      <c r="L54" s="19" cm="1">
        <f t="array" ref="L54">+SUMPRODUCT($E$10:$P$10/100,CUY!$C27:$N27)/D$10*100</f>
        <v>176.98940951402983</v>
      </c>
      <c r="M54" s="19" cm="1">
        <f t="array" ref="M54">+SUMPRODUCT($E$11:$P$11/100,CUY!$C27:$N27)/D$11*100</f>
        <v>177.36783338400949</v>
      </c>
      <c r="N54" s="19" cm="1">
        <f t="array" ref="N54">+SUMPRODUCT($E$12:$P$12/100,CUY!$C27:$N27)/D$12*100</f>
        <v>177.74587731230201</v>
      </c>
      <c r="O54" s="19" cm="1">
        <f t="array" ref="O54">+SUMPRODUCT(_xlfn.ANCHORARRAY($E$30)/100,$E54:$N54)/$D$14*100</f>
        <v>176.66882143000004</v>
      </c>
      <c r="Q54" s="24">
        <f t="shared" si="12"/>
        <v>5.9494011784323675E-2</v>
      </c>
      <c r="R54" s="24">
        <f t="shared" si="12"/>
        <v>5.9512607768333448E-2</v>
      </c>
      <c r="S54" s="24">
        <f t="shared" si="12"/>
        <v>5.9251368323202547E-2</v>
      </c>
      <c r="T54" s="24">
        <f t="shared" si="12"/>
        <v>6.0691781673480438E-2</v>
      </c>
      <c r="U54" s="24">
        <f t="shared" si="12"/>
        <v>5.953090886701351E-2</v>
      </c>
      <c r="V54" s="24">
        <f t="shared" si="12"/>
        <v>5.9993515829344979E-2</v>
      </c>
      <c r="W54" s="24">
        <f t="shared" si="12"/>
        <v>5.9319358570225855E-2</v>
      </c>
      <c r="X54" s="24">
        <f t="shared" si="12"/>
        <v>5.8742785159945798E-2</v>
      </c>
      <c r="Y54" s="24">
        <f t="shared" si="12"/>
        <v>5.8328649191283999E-2</v>
      </c>
      <c r="Z54" s="24">
        <f t="shared" si="12"/>
        <v>5.9577456598203238E-2</v>
      </c>
      <c r="AA54" s="24">
        <f t="shared" si="12"/>
        <v>5.9453697069023148E-2</v>
      </c>
      <c r="AB54" s="24">
        <f>+CUY!Y27</f>
        <v>5.9458658808487996E-2</v>
      </c>
      <c r="AD54" s="24">
        <f t="shared" si="16"/>
        <v>0.47115693546430504</v>
      </c>
      <c r="AE54" s="24">
        <f t="shared" si="15"/>
        <v>0.46811663442773188</v>
      </c>
      <c r="AF54" s="24">
        <f t="shared" si="15"/>
        <v>0.47385130997108615</v>
      </c>
      <c r="AG54" s="24">
        <f t="shared" si="15"/>
        <v>0.4811256520672369</v>
      </c>
      <c r="AH54" s="24">
        <f t="shared" si="15"/>
        <v>0.47115827736481686</v>
      </c>
      <c r="AI54" s="24">
        <f t="shared" si="15"/>
        <v>0.47588530109853866</v>
      </c>
      <c r="AJ54" s="24">
        <f t="shared" si="15"/>
        <v>0.47962598565554604</v>
      </c>
      <c r="AK54" s="24">
        <f t="shared" si="15"/>
        <v>0.48126405299558273</v>
      </c>
      <c r="AL54" s="24">
        <f t="shared" si="15"/>
        <v>0.47982839820046097</v>
      </c>
      <c r="AM54" s="24">
        <f t="shared" si="15"/>
        <v>0.48526186626678891</v>
      </c>
      <c r="AN54" s="24">
        <f t="shared" si="15"/>
        <v>0.47721161572984028</v>
      </c>
      <c r="AO54" s="24">
        <f>+CUY!AV27</f>
        <v>0.47722924770310815</v>
      </c>
      <c r="AQ54" s="24">
        <f t="shared" si="13"/>
        <v>-8.3444813879562929E-5</v>
      </c>
      <c r="AR54" s="24">
        <f t="shared" si="17"/>
        <v>-1.4104930802483873E-2</v>
      </c>
      <c r="AT54" s="19">
        <f t="shared" si="10"/>
        <v>175.3103962074745</v>
      </c>
      <c r="AU54" s="19">
        <f t="shared" si="11"/>
        <v>177.74587731230201</v>
      </c>
      <c r="AV54" s="53">
        <f t="shared" si="14"/>
        <v>-2.4354811048275637E-2</v>
      </c>
    </row>
    <row r="55" spans="4:48" x14ac:dyDescent="0.25">
      <c r="D55" s="38">
        <f>+CUY!A28</f>
        <v>43405</v>
      </c>
      <c r="E55" s="19" cm="1">
        <f t="array" ref="E55">+SUMPRODUCT($E$3:$P$3/100,CUY!$C28:$N28)/D$3*100</f>
        <v>181.63048487485528</v>
      </c>
      <c r="F55" s="19" cm="1">
        <f t="array" ref="F55">+SUMPRODUCT($E$4:$P$4/100,CUY!$C28:$N28)/D$4*100</f>
        <v>181.74845652447272</v>
      </c>
      <c r="G55" s="19" cm="1">
        <f t="array" ref="G55">+SUMPRODUCT($E$5:$P$5/100,CUY!$C28:$N28)/D$5*100</f>
        <v>182.50891727191402</v>
      </c>
      <c r="H55" s="19" cm="1">
        <f t="array" ref="H55">+SUMPRODUCT($E$6:$P$6/100,CUY!$C28:$N28)/D$6*100</f>
        <v>183.80090972728487</v>
      </c>
      <c r="I55" s="19" cm="1">
        <f t="array" ref="I55">+SUMPRODUCT($E$7:$P$7/100,CUY!$C28:$N28)/D$7*100</f>
        <v>182.63412641122002</v>
      </c>
      <c r="J55" s="19" cm="1">
        <f t="array" ref="J55">+SUMPRODUCT($E$8:$P$8/100,CUY!$C28:$N28)/D$8*100</f>
        <v>183.31339287388852</v>
      </c>
      <c r="K55" s="19" cm="1">
        <f t="array" ref="K55">+SUMPRODUCT($E$9:$P$9/100,CUY!$C28:$N28)/D$9*100</f>
        <v>183.44505075646492</v>
      </c>
      <c r="L55" s="19" cm="1">
        <f t="array" ref="L55">+SUMPRODUCT($E$10:$P$10/100,CUY!$C28:$N28)/D$10*100</f>
        <v>183.32504145285421</v>
      </c>
      <c r="M55" s="19" cm="1">
        <f t="array" ref="M55">+SUMPRODUCT($E$11:$P$11/100,CUY!$C28:$N28)/D$11*100</f>
        <v>183.88157182501638</v>
      </c>
      <c r="N55" s="19" cm="1">
        <f t="array" ref="N55">+SUMPRODUCT($E$12:$P$12/100,CUY!$C28:$N28)/D$12*100</f>
        <v>184.23463007282064</v>
      </c>
      <c r="O55" s="19" cm="1">
        <f t="array" ref="O55">+SUMPRODUCT(_xlfn.ANCHORARRAY($E$30)/100,$E55:$N55)/$D$14*100</f>
        <v>183.13636762000002</v>
      </c>
      <c r="Q55" s="24">
        <f t="shared" si="12"/>
        <v>3.6050849259967155E-2</v>
      </c>
      <c r="R55" s="24">
        <f t="shared" si="12"/>
        <v>3.678229112898701E-2</v>
      </c>
      <c r="S55" s="24">
        <f t="shared" si="12"/>
        <v>3.5993475313135681E-2</v>
      </c>
      <c r="T55" s="24">
        <f t="shared" si="12"/>
        <v>3.6729213924775905E-2</v>
      </c>
      <c r="U55" s="24">
        <f t="shared" si="12"/>
        <v>3.7132839517509231E-2</v>
      </c>
      <c r="V55" s="24">
        <f t="shared" si="12"/>
        <v>3.7692228205927547E-2</v>
      </c>
      <c r="W55" s="24">
        <f t="shared" si="12"/>
        <v>3.6589193308486756E-2</v>
      </c>
      <c r="X55" s="24">
        <f t="shared" si="12"/>
        <v>3.5796672559225362E-2</v>
      </c>
      <c r="Y55" s="24">
        <f t="shared" si="12"/>
        <v>3.6724463036678978E-2</v>
      </c>
      <c r="Z55" s="24">
        <f t="shared" si="12"/>
        <v>3.6505784880274783E-2</v>
      </c>
      <c r="AA55" s="24">
        <f t="shared" si="12"/>
        <v>3.6608305515654083E-2</v>
      </c>
      <c r="AB55" s="24">
        <f>+CUY!Y28</f>
        <v>3.6610926619094375E-2</v>
      </c>
      <c r="AD55" s="24">
        <f t="shared" si="16"/>
        <v>0.50292934926856381</v>
      </c>
      <c r="AE55" s="24">
        <f t="shared" si="15"/>
        <v>0.50043088010474368</v>
      </c>
      <c r="AF55" s="24">
        <f t="shared" si="15"/>
        <v>0.5037591472982661</v>
      </c>
      <c r="AG55" s="24">
        <f t="shared" si="15"/>
        <v>0.51188137454893878</v>
      </c>
      <c r="AH55" s="24">
        <f t="shared" si="15"/>
        <v>0.50346911058856181</v>
      </c>
      <c r="AI55" s="24">
        <f t="shared" si="15"/>
        <v>0.50824985920102339</v>
      </c>
      <c r="AJ55" s="24">
        <f t="shared" si="15"/>
        <v>0.50978516126977258</v>
      </c>
      <c r="AK55" s="24">
        <f t="shared" si="15"/>
        <v>0.50934585300890123</v>
      </c>
      <c r="AL55" s="24">
        <f t="shared" si="15"/>
        <v>0.50962570579434319</v>
      </c>
      <c r="AM55" s="24">
        <f t="shared" si="15"/>
        <v>0.51379157363318106</v>
      </c>
      <c r="AN55" s="24">
        <f t="shared" si="15"/>
        <v>0.50770797189839212</v>
      </c>
      <c r="AO55" s="24">
        <f>+CUY!AV28</f>
        <v>0.50772843016751024</v>
      </c>
      <c r="AQ55" s="24">
        <f t="shared" si="13"/>
        <v>-4.5493562030762824E-4</v>
      </c>
      <c r="AR55" s="24">
        <f t="shared" si="17"/>
        <v>-1.0862224364617257E-2</v>
      </c>
      <c r="AT55" s="19">
        <f t="shared" si="10"/>
        <v>181.63048487485528</v>
      </c>
      <c r="AU55" s="19">
        <f t="shared" si="11"/>
        <v>184.23463007282064</v>
      </c>
      <c r="AV55" s="53">
        <f t="shared" si="14"/>
        <v>-2.6041451979653907E-2</v>
      </c>
    </row>
    <row r="56" spans="4:48" x14ac:dyDescent="0.25">
      <c r="D56" s="38">
        <f>+CUY!A29</f>
        <v>43435</v>
      </c>
      <c r="E56" s="19" cm="1">
        <f t="array" ref="E56">+SUMPRODUCT($E$3:$P$3/100,CUY!$C29:$N29)/D$3*100</f>
        <v>185.5244493665879</v>
      </c>
      <c r="F56" s="19" cm="1">
        <f t="array" ref="F56">+SUMPRODUCT($E$4:$P$4/100,CUY!$C29:$N29)/D$4*100</f>
        <v>185.81515309520108</v>
      </c>
      <c r="G56" s="19" cm="1">
        <f t="array" ref="G56">+SUMPRODUCT($E$5:$P$5/100,CUY!$C29:$N29)/D$5*100</f>
        <v>186.76501330333539</v>
      </c>
      <c r="H56" s="19" cm="1">
        <f t="array" ref="H56">+SUMPRODUCT($E$6:$P$6/100,CUY!$C29:$N29)/D$6*100</f>
        <v>188.26414420926477</v>
      </c>
      <c r="I56" s="19" cm="1">
        <f t="array" ref="I56">+SUMPRODUCT($E$7:$P$7/100,CUY!$C29:$N29)/D$7*100</f>
        <v>186.99202854241156</v>
      </c>
      <c r="J56" s="19" cm="1">
        <f t="array" ref="J56">+SUMPRODUCT($E$8:$P$8/100,CUY!$C29:$N29)/D$8*100</f>
        <v>187.88925923203561</v>
      </c>
      <c r="K56" s="19" cm="1">
        <f t="array" ref="K56">+SUMPRODUCT($E$9:$P$9/100,CUY!$C29:$N29)/D$9*100</f>
        <v>188.22518452822268</v>
      </c>
      <c r="L56" s="19" cm="1">
        <f t="array" ref="L56">+SUMPRODUCT($E$10:$P$10/100,CUY!$C29:$N29)/D$10*100</f>
        <v>188.16738114008399</v>
      </c>
      <c r="M56" s="19" cm="1">
        <f t="array" ref="M56">+SUMPRODUCT($E$11:$P$11/100,CUY!$C29:$N29)/D$11*100</f>
        <v>188.83331811854555</v>
      </c>
      <c r="N56" s="19" cm="1">
        <f t="array" ref="N56">+SUMPRODUCT($E$12:$P$12/100,CUY!$C29:$N29)/D$12*100</f>
        <v>189.37251699449195</v>
      </c>
      <c r="O56" s="19" cm="1">
        <f t="array" ref="O56">+SUMPRODUCT(_xlfn.ANCHORARRAY($E$30)/100,$E56:$N56)/$D$14*100</f>
        <v>187.70546417</v>
      </c>
      <c r="Q56" s="24">
        <f t="shared" si="12"/>
        <v>2.1438936830541433E-2</v>
      </c>
      <c r="R56" s="24">
        <f t="shared" si="12"/>
        <v>2.2375411865909189E-2</v>
      </c>
      <c r="S56" s="24">
        <f t="shared" si="12"/>
        <v>2.3319934691631294E-2</v>
      </c>
      <c r="T56" s="24">
        <f t="shared" si="12"/>
        <v>2.4282983629418498E-2</v>
      </c>
      <c r="U56" s="24">
        <f t="shared" si="12"/>
        <v>2.386137912352293E-2</v>
      </c>
      <c r="V56" s="24">
        <f t="shared" si="12"/>
        <v>2.4961986063370079E-2</v>
      </c>
      <c r="W56" s="24">
        <f t="shared" si="12"/>
        <v>2.6057578288681604E-2</v>
      </c>
      <c r="X56" s="24">
        <f t="shared" si="12"/>
        <v>2.6413956592368226E-2</v>
      </c>
      <c r="Y56" s="24">
        <f t="shared" si="12"/>
        <v>2.6928996986393505E-2</v>
      </c>
      <c r="Z56" s="24">
        <f t="shared" si="12"/>
        <v>2.7887737064635987E-2</v>
      </c>
      <c r="AA56" s="24">
        <f t="shared" si="12"/>
        <v>2.4949149147047933E-2</v>
      </c>
      <c r="AB56" s="24">
        <f>+CUY!Y29</f>
        <v>2.4948754882892388E-2</v>
      </c>
      <c r="AD56" s="24">
        <f t="shared" si="16"/>
        <v>0.49085437740010174</v>
      </c>
      <c r="AE56" s="24">
        <f t="shared" si="15"/>
        <v>0.48755725949124717</v>
      </c>
      <c r="AF56" s="24">
        <f t="shared" si="15"/>
        <v>0.49072052907955688</v>
      </c>
      <c r="AG56" s="24">
        <f t="shared" si="15"/>
        <v>0.49741828807993449</v>
      </c>
      <c r="AH56" s="24">
        <f t="shared" si="15"/>
        <v>0.49191926465797797</v>
      </c>
      <c r="AI56" s="24">
        <f t="shared" si="15"/>
        <v>0.49563471655091096</v>
      </c>
      <c r="AJ56" s="24">
        <f t="shared" si="15"/>
        <v>0.49864584494742559</v>
      </c>
      <c r="AK56" s="24">
        <f t="shared" si="15"/>
        <v>0.49814517634724953</v>
      </c>
      <c r="AL56" s="24">
        <f t="shared" si="15"/>
        <v>0.49783041735718325</v>
      </c>
      <c r="AM56" s="24">
        <f t="shared" si="15"/>
        <v>0.50059483614818667</v>
      </c>
      <c r="AN56" s="24">
        <f t="shared" si="15"/>
        <v>0.49532338336145698</v>
      </c>
      <c r="AO56" s="24">
        <f>+CUY!AV29</f>
        <v>0.49533376616651847</v>
      </c>
      <c r="AQ56" s="24">
        <f t="shared" si="13"/>
        <v>-6.4488002340945538E-3</v>
      </c>
      <c r="AR56" s="24">
        <f t="shared" si="17"/>
        <v>-9.7404587480849347E-3</v>
      </c>
      <c r="AT56" s="19">
        <f t="shared" si="10"/>
        <v>185.5244493665879</v>
      </c>
      <c r="AU56" s="19">
        <f t="shared" si="11"/>
        <v>189.37251699449195</v>
      </c>
      <c r="AV56" s="53">
        <f t="shared" si="14"/>
        <v>-3.8480676279041059E-2</v>
      </c>
    </row>
    <row r="57" spans="4:48" x14ac:dyDescent="0.25">
      <c r="D57" s="38">
        <f>+CUY!A30</f>
        <v>43466</v>
      </c>
      <c r="E57" s="19" cm="1">
        <f t="array" ref="E57">+SUMPRODUCT($E$3:$P$3/100,CUY!$C30:$N30)/D$3*100</f>
        <v>190.63628405378594</v>
      </c>
      <c r="F57" s="19" cm="1">
        <f t="array" ref="F57">+SUMPRODUCT($E$4:$P$4/100,CUY!$C30:$N30)/D$4*100</f>
        <v>190.96119153274404</v>
      </c>
      <c r="G57" s="19" cm="1">
        <f t="array" ref="G57">+SUMPRODUCT($E$5:$P$5/100,CUY!$C30:$N30)/D$5*100</f>
        <v>192.13698681134423</v>
      </c>
      <c r="H57" s="19" cm="1">
        <f t="array" ref="H57">+SUMPRODUCT($E$6:$P$6/100,CUY!$C30:$N30)/D$6*100</f>
        <v>193.68410380931905</v>
      </c>
      <c r="I57" s="19" cm="1">
        <f t="array" ref="I57">+SUMPRODUCT($E$7:$P$7/100,CUY!$C30:$N30)/D$7*100</f>
        <v>192.33214157293617</v>
      </c>
      <c r="J57" s="19" cm="1">
        <f t="array" ref="J57">+SUMPRODUCT($E$8:$P$8/100,CUY!$C30:$N30)/D$8*100</f>
        <v>193.31721287795784</v>
      </c>
      <c r="K57" s="19" cm="1">
        <f t="array" ref="K57">+SUMPRODUCT($E$9:$P$9/100,CUY!$C30:$N30)/D$9*100</f>
        <v>193.84282742466388</v>
      </c>
      <c r="L57" s="19" cm="1">
        <f t="array" ref="L57">+SUMPRODUCT($E$10:$P$10/100,CUY!$C30:$N30)/D$10*100</f>
        <v>193.87322562597782</v>
      </c>
      <c r="M57" s="19" cm="1">
        <f t="array" ref="M57">+SUMPRODUCT($E$11:$P$11/100,CUY!$C30:$N30)/D$11*100</f>
        <v>194.72230536787828</v>
      </c>
      <c r="N57" s="19" cm="1">
        <f t="array" ref="N57">+SUMPRODUCT($E$12:$P$12/100,CUY!$C30:$N30)/D$12*100</f>
        <v>195.12872232880912</v>
      </c>
      <c r="O57" s="19" cm="1">
        <f t="array" ref="O57">+SUMPRODUCT(_xlfn.ANCHORARRAY($E$30)/100,$E57:$N57)/$D$14*100</f>
        <v>193.20390178000005</v>
      </c>
      <c r="Q57" s="24">
        <f t="shared" si="12"/>
        <v>2.7553428697137949E-2</v>
      </c>
      <c r="R57" s="24">
        <f t="shared" si="12"/>
        <v>2.7694396026498591E-2</v>
      </c>
      <c r="S57" s="24">
        <f t="shared" ref="S57:AA96" si="18">+G57/G56-1</f>
        <v>2.8763275374729336E-2</v>
      </c>
      <c r="T57" s="24">
        <f t="shared" si="18"/>
        <v>2.8789122978349679E-2</v>
      </c>
      <c r="U57" s="24">
        <f t="shared" si="18"/>
        <v>2.8557971546436356E-2</v>
      </c>
      <c r="V57" s="24">
        <f t="shared" si="18"/>
        <v>2.8889110894939174E-2</v>
      </c>
      <c r="W57" s="24">
        <f t="shared" si="18"/>
        <v>2.9845330796309577E-2</v>
      </c>
      <c r="X57" s="24">
        <f t="shared" si="18"/>
        <v>3.0323239082793219E-2</v>
      </c>
      <c r="Y57" s="24">
        <f t="shared" si="18"/>
        <v>3.1186166233840851E-2</v>
      </c>
      <c r="Z57" s="24">
        <f t="shared" si="18"/>
        <v>3.0396202287814589E-2</v>
      </c>
      <c r="AA57" s="24">
        <f t="shared" si="18"/>
        <v>2.9292901164668539E-2</v>
      </c>
      <c r="AB57" s="24">
        <f>+CUY!Y30</f>
        <v>2.9291694302602256E-2</v>
      </c>
      <c r="AD57" s="24">
        <f t="shared" si="16"/>
        <v>0.51358731818582237</v>
      </c>
      <c r="AE57" s="24">
        <f t="shared" si="15"/>
        <v>0.50988796869531416</v>
      </c>
      <c r="AF57" s="24">
        <f t="shared" si="15"/>
        <v>0.51252500919829269</v>
      </c>
      <c r="AG57" s="24">
        <f t="shared" si="15"/>
        <v>0.51871036872829213</v>
      </c>
      <c r="AH57" s="24">
        <f t="shared" si="15"/>
        <v>0.51377276993781362</v>
      </c>
      <c r="AI57" s="24">
        <f t="shared" si="15"/>
        <v>0.51677084385033578</v>
      </c>
      <c r="AJ57" s="24">
        <f t="shared" si="15"/>
        <v>0.5193058376987949</v>
      </c>
      <c r="AK57" s="24">
        <f t="shared" si="15"/>
        <v>0.5183550743015175</v>
      </c>
      <c r="AL57" s="24">
        <f t="shared" si="15"/>
        <v>0.51907152196246109</v>
      </c>
      <c r="AM57" s="24">
        <f t="shared" si="15"/>
        <v>0.51881105688751661</v>
      </c>
      <c r="AN57" s="24">
        <f t="shared" si="15"/>
        <v>0.51635880185790062</v>
      </c>
      <c r="AO57" s="24">
        <f>+CUY!AV30</f>
        <v>0.51636787736374745</v>
      </c>
      <c r="AQ57" s="24">
        <f t="shared" si="13"/>
        <v>-2.8427735906766394E-3</v>
      </c>
      <c r="AR57" s="24">
        <f t="shared" si="17"/>
        <v>-5.223738701694236E-3</v>
      </c>
      <c r="AT57" s="19">
        <f t="shared" si="10"/>
        <v>190.63628405378594</v>
      </c>
      <c r="AU57" s="19">
        <f t="shared" si="11"/>
        <v>195.12872232880912</v>
      </c>
      <c r="AV57" s="53">
        <f t="shared" si="14"/>
        <v>-4.4924382750232361E-2</v>
      </c>
    </row>
    <row r="58" spans="4:48" x14ac:dyDescent="0.25">
      <c r="D58" s="38">
        <f>+CUY!A31</f>
        <v>43497</v>
      </c>
      <c r="E58" s="19" cm="1">
        <f t="array" ref="E58">+SUMPRODUCT($E$3:$P$3/100,CUY!$C31:$N31)/D$3*100</f>
        <v>198.71724706692703</v>
      </c>
      <c r="F58" s="19" cm="1">
        <f t="array" ref="F58">+SUMPRODUCT($E$4:$P$4/100,CUY!$C31:$N31)/D$4*100</f>
        <v>198.76357263659438</v>
      </c>
      <c r="G58" s="19" cm="1">
        <f t="array" ref="G58">+SUMPRODUCT($E$5:$P$5/100,CUY!$C31:$N31)/D$5*100</f>
        <v>199.827441990778</v>
      </c>
      <c r="H58" s="19" cm="1">
        <f t="array" ref="H58">+SUMPRODUCT($E$6:$P$6/100,CUY!$C31:$N31)/D$6*100</f>
        <v>201.27778240814283</v>
      </c>
      <c r="I58" s="19" cm="1">
        <f t="array" ref="I58">+SUMPRODUCT($E$7:$P$7/100,CUY!$C31:$N31)/D$7*100</f>
        <v>199.76671664414826</v>
      </c>
      <c r="J58" s="19" cm="1">
        <f t="array" ref="J58">+SUMPRODUCT($E$8:$P$8/100,CUY!$C31:$N31)/D$8*100</f>
        <v>200.66460430467973</v>
      </c>
      <c r="K58" s="19" cm="1">
        <f t="array" ref="K58">+SUMPRODUCT($E$9:$P$9/100,CUY!$C31:$N31)/D$9*100</f>
        <v>200.85349289424869</v>
      </c>
      <c r="L58" s="19" cm="1">
        <f t="array" ref="L58">+SUMPRODUCT($E$10:$P$10/100,CUY!$C31:$N31)/D$10*100</f>
        <v>200.85524703508204</v>
      </c>
      <c r="M58" s="19" cm="1">
        <f t="array" ref="M58">+SUMPRODUCT($E$11:$P$11/100,CUY!$C31:$N31)/D$11*100</f>
        <v>201.69223846066257</v>
      </c>
      <c r="N58" s="19" cm="1">
        <f t="array" ref="N58">+SUMPRODUCT($E$12:$P$12/100,CUY!$C31:$N31)/D$12*100</f>
        <v>201.69982677706369</v>
      </c>
      <c r="O58" s="19" cm="1">
        <f t="array" ref="O58">+SUMPRODUCT(_xlfn.ANCHORARRAY($E$30)/100,$E58:$N58)/$D$14*100</f>
        <v>200.51034270999997</v>
      </c>
      <c r="Q58" s="24">
        <f t="shared" ref="Q58:Z83" si="19">+E58/E57-1</f>
        <v>4.2389427874397256E-2</v>
      </c>
      <c r="R58" s="24">
        <f t="shared" si="19"/>
        <v>4.0858464702826724E-2</v>
      </c>
      <c r="S58" s="24">
        <f t="shared" si="19"/>
        <v>4.0025896663950844E-2</v>
      </c>
      <c r="T58" s="24">
        <f t="shared" si="19"/>
        <v>3.9206514367847722E-2</v>
      </c>
      <c r="U58" s="24">
        <f t="shared" si="19"/>
        <v>3.865487593706618E-2</v>
      </c>
      <c r="V58" s="24">
        <f t="shared" si="19"/>
        <v>3.8006917839025212E-2</v>
      </c>
      <c r="W58" s="24">
        <f t="shared" si="19"/>
        <v>3.6166752016189463E-2</v>
      </c>
      <c r="X58" s="24">
        <f t="shared" si="19"/>
        <v>3.6013334933489016E-2</v>
      </c>
      <c r="Y58" s="24">
        <f t="shared" si="19"/>
        <v>3.5794220285223055E-2</v>
      </c>
      <c r="Z58" s="24">
        <f t="shared" si="19"/>
        <v>3.3675741683900862E-2</v>
      </c>
      <c r="AA58" s="24">
        <f t="shared" si="18"/>
        <v>3.7817253495841419E-2</v>
      </c>
      <c r="AB58" s="24">
        <f>+CUY!Y31</f>
        <v>3.7820097429283051E-2</v>
      </c>
      <c r="AD58" s="24">
        <f t="shared" si="16"/>
        <v>0.53963389566626008</v>
      </c>
      <c r="AE58" s="24">
        <f t="shared" si="15"/>
        <v>0.53361099033963577</v>
      </c>
      <c r="AF58" s="24">
        <f t="shared" si="15"/>
        <v>0.53327861251627051</v>
      </c>
      <c r="AG58" s="24">
        <f t="shared" si="15"/>
        <v>0.5378876924450493</v>
      </c>
      <c r="AH58" s="24">
        <f t="shared" si="15"/>
        <v>0.53351957381554205</v>
      </c>
      <c r="AI58" s="24">
        <f t="shared" si="15"/>
        <v>0.5345114877979531</v>
      </c>
      <c r="AJ58" s="24">
        <f t="shared" si="15"/>
        <v>0.5330604055889816</v>
      </c>
      <c r="AK58" s="24">
        <f t="shared" si="15"/>
        <v>0.53068831982638676</v>
      </c>
      <c r="AL58" s="24">
        <f t="shared" si="15"/>
        <v>0.53190090166185744</v>
      </c>
      <c r="AM58" s="24">
        <f t="shared" si="15"/>
        <v>0.52739321591160548</v>
      </c>
      <c r="AN58" s="24">
        <f t="shared" si="15"/>
        <v>0.53328418691932655</v>
      </c>
      <c r="AO58" s="24">
        <f>+CUY!AV31</f>
        <v>0.53329739319278446</v>
      </c>
      <c r="AQ58" s="24">
        <f t="shared" si="13"/>
        <v>8.7136861904963947E-3</v>
      </c>
      <c r="AR58" s="24">
        <f t="shared" si="17"/>
        <v>1.2240679754654593E-2</v>
      </c>
      <c r="AT58" s="19">
        <f t="shared" si="10"/>
        <v>198.71724706692703</v>
      </c>
      <c r="AU58" s="19">
        <f t="shared" si="11"/>
        <v>201.69982677706369</v>
      </c>
      <c r="AV58" s="53">
        <f t="shared" si="14"/>
        <v>-2.9825797101366902E-2</v>
      </c>
    </row>
    <row r="59" spans="4:48" x14ac:dyDescent="0.25">
      <c r="D59" s="38">
        <f>+CUY!A32</f>
        <v>43525</v>
      </c>
      <c r="E59" s="19" cm="1">
        <f t="array" ref="E59">+SUMPRODUCT($E$3:$P$3/100,CUY!$C32:$N32)/D$3*100</f>
        <v>207.87376171310359</v>
      </c>
      <c r="F59" s="19" cm="1">
        <f t="array" ref="F59">+SUMPRODUCT($E$4:$P$4/100,CUY!$C32:$N32)/D$4*100</f>
        <v>207.93697468893617</v>
      </c>
      <c r="G59" s="19" cm="1">
        <f t="array" ref="G59">+SUMPRODUCT($E$5:$P$5/100,CUY!$C32:$N32)/D$5*100</f>
        <v>209.00410368195028</v>
      </c>
      <c r="H59" s="19" cm="1">
        <f t="array" ref="H59">+SUMPRODUCT($E$6:$P$6/100,CUY!$C32:$N32)/D$6*100</f>
        <v>210.2964311501199</v>
      </c>
      <c r="I59" s="19" cm="1">
        <f t="array" ref="I59">+SUMPRODUCT($E$7:$P$7/100,CUY!$C32:$N32)/D$7*100</f>
        <v>208.93590025788947</v>
      </c>
      <c r="J59" s="19" cm="1">
        <f t="array" ref="J59">+SUMPRODUCT($E$8:$P$8/100,CUY!$C32:$N32)/D$8*100</f>
        <v>209.53624012923942</v>
      </c>
      <c r="K59" s="19" cm="1">
        <f t="array" ref="K59">+SUMPRODUCT($E$9:$P$9/100,CUY!$C32:$N32)/D$9*100</f>
        <v>209.67950324990645</v>
      </c>
      <c r="L59" s="19" cm="1">
        <f t="array" ref="L59">+SUMPRODUCT($E$10:$P$10/100,CUY!$C32:$N32)/D$10*100</f>
        <v>209.68188924933622</v>
      </c>
      <c r="M59" s="19" cm="1">
        <f t="array" ref="M59">+SUMPRODUCT($E$11:$P$11/100,CUY!$C32:$N32)/D$11*100</f>
        <v>210.29392681400486</v>
      </c>
      <c r="N59" s="19" cm="1">
        <f t="array" ref="N59">+SUMPRODUCT($E$12:$P$12/100,CUY!$C32:$N32)/D$12*100</f>
        <v>210.02378759311827</v>
      </c>
      <c r="O59" s="19" cm="1">
        <f t="array" ref="O59">+SUMPRODUCT(_xlfn.ANCHORARRAY($E$30)/100,$E59:$N59)/$D$14*100</f>
        <v>209.41016165000002</v>
      </c>
      <c r="Q59" s="24">
        <f t="shared" si="19"/>
        <v>4.6078107367764964E-2</v>
      </c>
      <c r="R59" s="24">
        <f t="shared" si="19"/>
        <v>4.615233028193666E-2</v>
      </c>
      <c r="S59" s="24">
        <f t="shared" si="19"/>
        <v>4.5922930303015086E-2</v>
      </c>
      <c r="T59" s="24">
        <f t="shared" si="19"/>
        <v>4.4806975882163869E-2</v>
      </c>
      <c r="U59" s="24">
        <f t="shared" si="19"/>
        <v>4.5899455964301561E-2</v>
      </c>
      <c r="V59" s="24">
        <f t="shared" si="19"/>
        <v>4.4211264140483042E-2</v>
      </c>
      <c r="W59" s="24">
        <f t="shared" si="19"/>
        <v>4.3942528598717168E-2</v>
      </c>
      <c r="X59" s="24">
        <f t="shared" si="19"/>
        <v>4.3945290673499171E-2</v>
      </c>
      <c r="Y59" s="24">
        <f t="shared" si="19"/>
        <v>4.2647592287097025E-2</v>
      </c>
      <c r="Z59" s="24">
        <f t="shared" si="19"/>
        <v>4.126905287457161E-2</v>
      </c>
      <c r="AA59" s="24">
        <f t="shared" si="18"/>
        <v>4.4385834764004928E-2</v>
      </c>
      <c r="AB59" s="24">
        <f>+CUY!Y32</f>
        <v>4.4380464396732489E-2</v>
      </c>
      <c r="AD59" s="24">
        <f t="shared" si="16"/>
        <v>0.57831438522472745</v>
      </c>
      <c r="AE59" s="24">
        <f t="shared" si="15"/>
        <v>0.57077242755015289</v>
      </c>
      <c r="AF59" s="24">
        <f t="shared" si="15"/>
        <v>0.57019502119975352</v>
      </c>
      <c r="AG59" s="24">
        <f t="shared" si="15"/>
        <v>0.5736396221402702</v>
      </c>
      <c r="AH59" s="24">
        <f t="shared" si="15"/>
        <v>0.56922184636848128</v>
      </c>
      <c r="AI59" s="24">
        <f t="shared" si="15"/>
        <v>0.56925406601559092</v>
      </c>
      <c r="AJ59" s="24">
        <f t="shared" si="15"/>
        <v>0.56677138449962805</v>
      </c>
      <c r="AK59" s="24">
        <f t="shared" si="15"/>
        <v>0.56467061860984846</v>
      </c>
      <c r="AL59" s="24">
        <f t="shared" si="15"/>
        <v>0.56424870818419737</v>
      </c>
      <c r="AM59" s="24">
        <f t="shared" si="15"/>
        <v>0.55842234927424927</v>
      </c>
      <c r="AN59" s="24">
        <f t="shared" si="15"/>
        <v>0.56808777178679515</v>
      </c>
      <c r="AO59" s="24">
        <f>+CUY!AV32</f>
        <v>0.56810075966618112</v>
      </c>
      <c r="AQ59" s="24">
        <f t="shared" si="13"/>
        <v>4.8090544931933543E-3</v>
      </c>
      <c r="AR59" s="24">
        <f t="shared" si="17"/>
        <v>1.9892035950478171E-2</v>
      </c>
      <c r="AT59" s="19">
        <f t="shared" si="10"/>
        <v>207.87376171310359</v>
      </c>
      <c r="AU59" s="19">
        <f t="shared" si="11"/>
        <v>210.02378759311827</v>
      </c>
      <c r="AV59" s="53">
        <f t="shared" si="14"/>
        <v>-2.1500258800147609E-2</v>
      </c>
    </row>
    <row r="60" spans="4:48" x14ac:dyDescent="0.25">
      <c r="D60" s="38">
        <f>+CUY!A33</f>
        <v>43556</v>
      </c>
      <c r="E60" s="19" cm="1">
        <f t="array" ref="E60">+SUMPRODUCT($E$3:$P$3/100,CUY!$C33:$N33)/D$3*100</f>
        <v>214.61003123892061</v>
      </c>
      <c r="F60" s="19" cm="1">
        <f t="array" ref="F60">+SUMPRODUCT($E$4:$P$4/100,CUY!$C33:$N33)/D$4*100</f>
        <v>214.7802418093018</v>
      </c>
      <c r="G60" s="19" cm="1">
        <f t="array" ref="G60">+SUMPRODUCT($E$5:$P$5/100,CUY!$C33:$N33)/D$5*100</f>
        <v>215.82708924345201</v>
      </c>
      <c r="H60" s="19" cm="1">
        <f t="array" ref="H60">+SUMPRODUCT($E$6:$P$6/100,CUY!$C33:$N33)/D$6*100</f>
        <v>217.29075582109107</v>
      </c>
      <c r="I60" s="19" cm="1">
        <f t="array" ref="I60">+SUMPRODUCT($E$7:$P$7/100,CUY!$C33:$N33)/D$7*100</f>
        <v>215.9678605054801</v>
      </c>
      <c r="J60" s="19" cm="1">
        <f t="array" ref="J60">+SUMPRODUCT($E$8:$P$8/100,CUY!$C33:$N33)/D$8*100</f>
        <v>216.58377609506263</v>
      </c>
      <c r="K60" s="19" cm="1">
        <f t="array" ref="K60">+SUMPRODUCT($E$9:$P$9/100,CUY!$C33:$N33)/D$9*100</f>
        <v>216.82504267973695</v>
      </c>
      <c r="L60" s="19" cm="1">
        <f t="array" ref="L60">+SUMPRODUCT($E$10:$P$10/100,CUY!$C33:$N33)/D$10*100</f>
        <v>216.76675581998154</v>
      </c>
      <c r="M60" s="19" cm="1">
        <f t="array" ref="M60">+SUMPRODUCT($E$11:$P$11/100,CUY!$C33:$N33)/D$11*100</f>
        <v>217.38287380557165</v>
      </c>
      <c r="N60" s="19" cm="1">
        <f t="array" ref="N60">+SUMPRODUCT($E$12:$P$12/100,CUY!$C33:$N33)/D$12*100</f>
        <v>217.18897529207015</v>
      </c>
      <c r="O60" s="19" cm="1">
        <f t="array" ref="O60">+SUMPRODUCT(_xlfn.ANCHORARRAY($E$30)/100,$E60:$N60)/$D$14*100</f>
        <v>216.42146353999999</v>
      </c>
      <c r="Q60" s="24">
        <f t="shared" si="19"/>
        <v>3.2405578608396324E-2</v>
      </c>
      <c r="R60" s="24">
        <f t="shared" si="19"/>
        <v>3.2910294720805755E-2</v>
      </c>
      <c r="S60" s="24">
        <f t="shared" si="19"/>
        <v>3.2645222946839914E-2</v>
      </c>
      <c r="T60" s="24">
        <f t="shared" si="19"/>
        <v>3.3259359812807698E-2</v>
      </c>
      <c r="U60" s="24">
        <f t="shared" si="19"/>
        <v>3.3656065036746119E-2</v>
      </c>
      <c r="V60" s="24">
        <f t="shared" si="19"/>
        <v>3.3633971677053953E-2</v>
      </c>
      <c r="W60" s="24">
        <f t="shared" si="19"/>
        <v>3.407838782083572E-2</v>
      </c>
      <c r="X60" s="24">
        <f t="shared" si="19"/>
        <v>3.3788643339723867E-2</v>
      </c>
      <c r="Y60" s="24">
        <f t="shared" si="19"/>
        <v>3.3709708591996623E-2</v>
      </c>
      <c r="Z60" s="24">
        <f t="shared" si="19"/>
        <v>3.4116076950450491E-2</v>
      </c>
      <c r="AA60" s="24">
        <f t="shared" si="18"/>
        <v>3.3481192291510586E-2</v>
      </c>
      <c r="AB60" s="24">
        <f>+CUY!Y33</f>
        <v>3.3479328866239388E-2</v>
      </c>
      <c r="AD60" s="24">
        <f t="shared" si="16"/>
        <v>0.57901521950364399</v>
      </c>
      <c r="AE60" s="24">
        <f t="shared" si="16"/>
        <v>0.57021904380056121</v>
      </c>
      <c r="AF60" s="24">
        <f t="shared" si="16"/>
        <v>0.56932996312250106</v>
      </c>
      <c r="AG60" s="24">
        <f t="shared" si="16"/>
        <v>0.57215118353202565</v>
      </c>
      <c r="AH60" s="24">
        <f t="shared" si="16"/>
        <v>0.56959554792117051</v>
      </c>
      <c r="AI60" s="24">
        <f t="shared" si="16"/>
        <v>0.5690437146906</v>
      </c>
      <c r="AJ60" s="24">
        <f t="shared" si="16"/>
        <v>0.5678341256828674</v>
      </c>
      <c r="AK60" s="24">
        <f t="shared" si="16"/>
        <v>0.56547698513564737</v>
      </c>
      <c r="AL60" s="24">
        <f t="shared" si="16"/>
        <v>0.56423320306004743</v>
      </c>
      <c r="AM60" s="24">
        <f t="shared" si="16"/>
        <v>0.55784430550251285</v>
      </c>
      <c r="AN60" s="24">
        <f t="shared" si="16"/>
        <v>0.56800344621323573</v>
      </c>
      <c r="AO60" s="24">
        <f>+CUY!AV33</f>
        <v>0.56800889116867581</v>
      </c>
      <c r="AQ60" s="24">
        <f t="shared" si="13"/>
        <v>-1.7104983420541675E-3</v>
      </c>
      <c r="AR60" s="24">
        <f t="shared" si="17"/>
        <v>2.1170914001131136E-2</v>
      </c>
      <c r="AT60" s="19">
        <f t="shared" si="10"/>
        <v>214.61003123892061</v>
      </c>
      <c r="AU60" s="19">
        <f t="shared" si="11"/>
        <v>217.18897529207015</v>
      </c>
      <c r="AV60" s="53">
        <f t="shared" si="14"/>
        <v>-2.5789440531495789E-2</v>
      </c>
    </row>
    <row r="61" spans="4:48" x14ac:dyDescent="0.25">
      <c r="D61" s="38">
        <f>+CUY!A34</f>
        <v>43586</v>
      </c>
      <c r="E61" s="19" cm="1">
        <f t="array" ref="E61">+SUMPRODUCT($E$3:$P$3/100,CUY!$C34:$N34)/D$3*100</f>
        <v>220.62008127787811</v>
      </c>
      <c r="F61" s="19" cm="1">
        <f t="array" ref="F61">+SUMPRODUCT($E$4:$P$4/100,CUY!$C34:$N34)/D$4*100</f>
        <v>220.81596653762068</v>
      </c>
      <c r="G61" s="19" cm="1">
        <f t="array" ref="G61">+SUMPRODUCT($E$5:$P$5/100,CUY!$C34:$N34)/D$5*100</f>
        <v>221.87686674754937</v>
      </c>
      <c r="H61" s="19" cm="1">
        <f t="array" ref="H61">+SUMPRODUCT($E$6:$P$6/100,CUY!$C34:$N34)/D$6*100</f>
        <v>223.52141873607852</v>
      </c>
      <c r="I61" s="19" cm="1">
        <f t="array" ref="I61">+SUMPRODUCT($E$7:$P$7/100,CUY!$C34:$N34)/D$7*100</f>
        <v>222.11053889422229</v>
      </c>
      <c r="J61" s="19" cm="1">
        <f t="array" ref="J61">+SUMPRODUCT($E$8:$P$8/100,CUY!$C34:$N34)/D$8*100</f>
        <v>222.8904257933527</v>
      </c>
      <c r="K61" s="19" cm="1">
        <f t="array" ref="K61">+SUMPRODUCT($E$9:$P$9/100,CUY!$C34:$N34)/D$9*100</f>
        <v>223.1470918298088</v>
      </c>
      <c r="L61" s="19" cm="1">
        <f t="array" ref="L61">+SUMPRODUCT($E$10:$P$10/100,CUY!$C34:$N34)/D$10*100</f>
        <v>223.0621782467677</v>
      </c>
      <c r="M61" s="19" cm="1">
        <f t="array" ref="M61">+SUMPRODUCT($E$11:$P$11/100,CUY!$C34:$N34)/D$11*100</f>
        <v>223.76863820406405</v>
      </c>
      <c r="N61" s="19" cm="1">
        <f t="array" ref="N61">+SUMPRODUCT($E$12:$P$12/100,CUY!$C34:$N34)/D$12*100</f>
        <v>223.65821197077912</v>
      </c>
      <c r="O61" s="19" cm="1">
        <f t="array" ref="O61">+SUMPRODUCT(_xlfn.ANCHORARRAY($E$30)/100,$E61:$N61)/$D$14*100</f>
        <v>222.65928195999999</v>
      </c>
      <c r="Q61" s="24">
        <f t="shared" si="19"/>
        <v>2.80045159318143E-2</v>
      </c>
      <c r="R61" s="24">
        <f t="shared" si="19"/>
        <v>2.8101862058977689E-2</v>
      </c>
      <c r="S61" s="24">
        <f t="shared" si="19"/>
        <v>2.8030668093166122E-2</v>
      </c>
      <c r="T61" s="24">
        <f t="shared" si="19"/>
        <v>2.8674311944119513E-2</v>
      </c>
      <c r="U61" s="24">
        <f t="shared" si="19"/>
        <v>2.8442557954526437E-2</v>
      </c>
      <c r="V61" s="24">
        <f t="shared" si="19"/>
        <v>2.9118754008250258E-2</v>
      </c>
      <c r="W61" s="24">
        <f t="shared" si="19"/>
        <v>2.9157375328687785E-2</v>
      </c>
      <c r="X61" s="24">
        <f t="shared" si="19"/>
        <v>2.9042379690427778E-2</v>
      </c>
      <c r="Y61" s="24">
        <f t="shared" si="19"/>
        <v>2.9375655435505355E-2</v>
      </c>
      <c r="Z61" s="24">
        <f t="shared" si="19"/>
        <v>2.9786211155558462E-2</v>
      </c>
      <c r="AA61" s="24">
        <f t="shared" si="18"/>
        <v>2.8822549843107836E-2</v>
      </c>
      <c r="AB61" s="24">
        <f>+CUY!Y34</f>
        <v>2.8824001796475374E-2</v>
      </c>
      <c r="AD61" s="24">
        <f t="shared" ref="AD61:AN76" si="20">+E61/E49-1</f>
        <v>0.59271033094893011</v>
      </c>
      <c r="AE61" s="24">
        <f t="shared" si="20"/>
        <v>0.58550237540290961</v>
      </c>
      <c r="AF61" s="24">
        <f t="shared" si="20"/>
        <v>0.58438105228162529</v>
      </c>
      <c r="AG61" s="24">
        <f t="shared" si="20"/>
        <v>0.58864100253511609</v>
      </c>
      <c r="AH61" s="24">
        <f t="shared" si="20"/>
        <v>0.58544284752939157</v>
      </c>
      <c r="AI61" s="24">
        <f t="shared" si="20"/>
        <v>0.58625958494600083</v>
      </c>
      <c r="AJ61" s="24">
        <f t="shared" si="20"/>
        <v>0.58481513985546019</v>
      </c>
      <c r="AK61" s="24">
        <f t="shared" si="20"/>
        <v>0.58243666784273063</v>
      </c>
      <c r="AL61" s="24">
        <f t="shared" si="20"/>
        <v>0.58181306454900028</v>
      </c>
      <c r="AM61" s="24">
        <f t="shared" si="20"/>
        <v>0.57660559949032608</v>
      </c>
      <c r="AN61" s="24">
        <f t="shared" si="20"/>
        <v>0.58453394663339986</v>
      </c>
      <c r="AO61" s="24">
        <f>+CUY!AV34</f>
        <v>0.58454269922068769</v>
      </c>
      <c r="AQ61" s="24">
        <f t="shared" si="13"/>
        <v>-1.7816952237441619E-3</v>
      </c>
      <c r="AR61" s="24">
        <f t="shared" si="17"/>
        <v>1.6104731458604027E-2</v>
      </c>
      <c r="AT61" s="19">
        <f t="shared" si="10"/>
        <v>220.62008127787811</v>
      </c>
      <c r="AU61" s="19">
        <f t="shared" si="11"/>
        <v>223.65821197077912</v>
      </c>
      <c r="AV61" s="53">
        <f t="shared" si="14"/>
        <v>-3.0381306929010865E-2</v>
      </c>
    </row>
    <row r="62" spans="4:48" x14ac:dyDescent="0.25">
      <c r="D62" s="38">
        <f>+CUY!A35</f>
        <v>43617</v>
      </c>
      <c r="E62" s="19" cm="1">
        <f t="array" ref="E62">+SUMPRODUCT($E$3:$P$3/100,CUY!$C35:$N35)/D$3*100</f>
        <v>226.3826825086519</v>
      </c>
      <c r="F62" s="19" cm="1">
        <f t="array" ref="F62">+SUMPRODUCT($E$4:$P$4/100,CUY!$C35:$N35)/D$4*100</f>
        <v>226.68516413358702</v>
      </c>
      <c r="G62" s="19" cm="1">
        <f t="array" ref="G62">+SUMPRODUCT($E$5:$P$5/100,CUY!$C35:$N35)/D$5*100</f>
        <v>227.69523167292601</v>
      </c>
      <c r="H62" s="19" cm="1">
        <f t="array" ref="H62">+SUMPRODUCT($E$6:$P$6/100,CUY!$C35:$N35)/D$6*100</f>
        <v>229.41729266330162</v>
      </c>
      <c r="I62" s="19" cm="1">
        <f t="array" ref="I62">+SUMPRODUCT($E$7:$P$7/100,CUY!$C35:$N35)/D$7*100</f>
        <v>228.02420523437155</v>
      </c>
      <c r="J62" s="19" cm="1">
        <f t="array" ref="J62">+SUMPRODUCT($E$8:$P$8/100,CUY!$C35:$N35)/D$8*100</f>
        <v>228.84611057185555</v>
      </c>
      <c r="K62" s="19" cm="1">
        <f t="array" ref="K62">+SUMPRODUCT($E$9:$P$9/100,CUY!$C35:$N35)/D$9*100</f>
        <v>228.98175953859274</v>
      </c>
      <c r="L62" s="19" cm="1">
        <f t="array" ref="L62">+SUMPRODUCT($E$10:$P$10/100,CUY!$C35:$N35)/D$10*100</f>
        <v>228.82410060236788</v>
      </c>
      <c r="M62" s="19" cm="1">
        <f t="array" ref="M62">+SUMPRODUCT($E$11:$P$11/100,CUY!$C35:$N35)/D$11*100</f>
        <v>229.66182442797836</v>
      </c>
      <c r="N62" s="19" cm="1">
        <f t="array" ref="N62">+SUMPRODUCT($E$12:$P$12/100,CUY!$C35:$N35)/D$12*100</f>
        <v>229.39861976601472</v>
      </c>
      <c r="O62" s="19" cm="1">
        <f t="array" ref="O62">+SUMPRODUCT(_xlfn.ANCHORARRAY($E$30)/100,$E62:$N62)/$D$14*100</f>
        <v>228.50468645000004</v>
      </c>
      <c r="Q62" s="24">
        <f t="shared" si="19"/>
        <v>2.6120021338926103E-2</v>
      </c>
      <c r="R62" s="24">
        <f t="shared" si="19"/>
        <v>2.657958882228928E-2</v>
      </c>
      <c r="S62" s="24">
        <f t="shared" si="19"/>
        <v>2.6223395934271698E-2</v>
      </c>
      <c r="T62" s="24">
        <f t="shared" si="19"/>
        <v>2.6377221299693998E-2</v>
      </c>
      <c r="U62" s="24">
        <f t="shared" si="19"/>
        <v>2.6624879528861944E-2</v>
      </c>
      <c r="V62" s="24">
        <f t="shared" si="19"/>
        <v>2.6720235996249064E-2</v>
      </c>
      <c r="W62" s="24">
        <f t="shared" si="19"/>
        <v>2.6147182385123591E-2</v>
      </c>
      <c r="X62" s="24">
        <f t="shared" si="19"/>
        <v>2.5831014477164738E-2</v>
      </c>
      <c r="Y62" s="24">
        <f t="shared" si="19"/>
        <v>2.6336068678846969E-2</v>
      </c>
      <c r="Z62" s="24">
        <f t="shared" si="19"/>
        <v>2.5665982682476107E-2</v>
      </c>
      <c r="AA62" s="24">
        <f t="shared" si="18"/>
        <v>2.6252687238298655E-2</v>
      </c>
      <c r="AB62" s="24">
        <f>+CUY!Y35</f>
        <v>2.6252795717275346E-2</v>
      </c>
      <c r="AD62" s="24">
        <f t="shared" si="20"/>
        <v>0.57286996165021131</v>
      </c>
      <c r="AE62" s="24">
        <f t="shared" si="20"/>
        <v>0.56905070234407251</v>
      </c>
      <c r="AF62" s="24">
        <f t="shared" si="20"/>
        <v>0.56785592958606101</v>
      </c>
      <c r="AG62" s="24">
        <f t="shared" si="20"/>
        <v>0.57236897801423336</v>
      </c>
      <c r="AH62" s="24">
        <f t="shared" si="20"/>
        <v>0.56991619363429247</v>
      </c>
      <c r="AI62" s="24">
        <f t="shared" si="20"/>
        <v>0.57142433242132107</v>
      </c>
      <c r="AJ62" s="24">
        <f t="shared" si="20"/>
        <v>0.56945232172912363</v>
      </c>
      <c r="AK62" s="24">
        <f t="shared" si="20"/>
        <v>0.56700240572000227</v>
      </c>
      <c r="AL62" s="24">
        <f t="shared" si="20"/>
        <v>0.56738076733301579</v>
      </c>
      <c r="AM62" s="24">
        <f t="shared" si="20"/>
        <v>0.56322314328039647</v>
      </c>
      <c r="AN62" s="24">
        <f t="shared" si="20"/>
        <v>0.56890313103639589</v>
      </c>
      <c r="AO62" s="24">
        <f>+CUY!AV35</f>
        <v>0.56891103982774816</v>
      </c>
      <c r="AQ62" s="24">
        <f t="shared" si="13"/>
        <v>4.5403865644999541E-4</v>
      </c>
      <c r="AR62" s="24">
        <f t="shared" si="17"/>
        <v>9.6468183698148469E-3</v>
      </c>
      <c r="AT62" s="19">
        <f t="shared" si="10"/>
        <v>226.3826825086519</v>
      </c>
      <c r="AU62" s="19">
        <f t="shared" si="11"/>
        <v>229.39861976601472</v>
      </c>
      <c r="AV62" s="53">
        <f t="shared" si="14"/>
        <v>-3.0159372573628662E-2</v>
      </c>
    </row>
    <row r="63" spans="4:48" x14ac:dyDescent="0.25">
      <c r="D63" s="38">
        <f>+CUY!A36</f>
        <v>43647</v>
      </c>
      <c r="E63" s="19" cm="1">
        <f t="array" ref="E63">+SUMPRODUCT($E$3:$P$3/100,CUY!$C36:$N36)/D$3*100</f>
        <v>232.03067481429741</v>
      </c>
      <c r="F63" s="19" cm="1">
        <f t="array" ref="F63">+SUMPRODUCT($E$4:$P$4/100,CUY!$C36:$N36)/D$4*100</f>
        <v>232.47341512455569</v>
      </c>
      <c r="G63" s="19" cm="1">
        <f t="array" ref="G63">+SUMPRODUCT($E$5:$P$5/100,CUY!$C36:$N36)/D$5*100</f>
        <v>233.7538826311644</v>
      </c>
      <c r="H63" s="19" cm="1">
        <f t="array" ref="H63">+SUMPRODUCT($E$6:$P$6/100,CUY!$C36:$N36)/D$6*100</f>
        <v>235.69264645421728</v>
      </c>
      <c r="I63" s="19" cm="1">
        <f t="array" ref="I63">+SUMPRODUCT($E$7:$P$7/100,CUY!$C36:$N36)/D$7*100</f>
        <v>234.10132621920536</v>
      </c>
      <c r="J63" s="19" cm="1">
        <f t="array" ref="J63">+SUMPRODUCT($E$8:$P$8/100,CUY!$C36:$N36)/D$8*100</f>
        <v>235.15307677360292</v>
      </c>
      <c r="K63" s="19" cm="1">
        <f t="array" ref="K63">+SUMPRODUCT($E$9:$P$9/100,CUY!$C36:$N36)/D$9*100</f>
        <v>235.60028952447945</v>
      </c>
      <c r="L63" s="19" cm="1">
        <f t="array" ref="L63">+SUMPRODUCT($E$10:$P$10/100,CUY!$C36:$N36)/D$10*100</f>
        <v>235.59496499388825</v>
      </c>
      <c r="M63" s="19" cm="1">
        <f t="array" ref="M63">+SUMPRODUCT($E$11:$P$11/100,CUY!$C36:$N36)/D$11*100</f>
        <v>236.70034821587831</v>
      </c>
      <c r="N63" s="19" cm="1">
        <f t="array" ref="N63">+SUMPRODUCT($E$12:$P$12/100,CUY!$C36:$N36)/D$12*100</f>
        <v>236.44966942178937</v>
      </c>
      <c r="O63" s="19" cm="1">
        <f t="array" ref="O63">+SUMPRODUCT(_xlfn.ANCHORARRAY($E$30)/100,$E63:$N63)/$D$14*100</f>
        <v>234.90750946000003</v>
      </c>
      <c r="Q63" s="24">
        <f t="shared" si="19"/>
        <v>2.4948870837015802E-2</v>
      </c>
      <c r="R63" s="24">
        <f t="shared" si="19"/>
        <v>2.5534317665171891E-2</v>
      </c>
      <c r="S63" s="24">
        <f t="shared" si="19"/>
        <v>2.6608598316812282E-2</v>
      </c>
      <c r="T63" s="24">
        <f t="shared" si="19"/>
        <v>2.7353447153286359E-2</v>
      </c>
      <c r="U63" s="24">
        <f t="shared" si="19"/>
        <v>2.6651210026529926E-2</v>
      </c>
      <c r="V63" s="24">
        <f t="shared" si="19"/>
        <v>2.7559857521664233E-2</v>
      </c>
      <c r="W63" s="24">
        <f t="shared" si="19"/>
        <v>2.8904179962732979E-2</v>
      </c>
      <c r="X63" s="24">
        <f t="shared" si="19"/>
        <v>2.9589821936135241E-2</v>
      </c>
      <c r="Y63" s="24">
        <f t="shared" si="19"/>
        <v>3.0647338996939943E-2</v>
      </c>
      <c r="Z63" s="24">
        <f t="shared" si="19"/>
        <v>3.0737105842078227E-2</v>
      </c>
      <c r="AA63" s="24">
        <f t="shared" si="18"/>
        <v>2.8020532574070556E-2</v>
      </c>
      <c r="AB63" s="24">
        <f>+CUY!Y36</f>
        <v>2.8020086868046024E-2</v>
      </c>
      <c r="AD63" s="24">
        <f t="shared" si="20"/>
        <v>0.55486728446263101</v>
      </c>
      <c r="AE63" s="24">
        <f t="shared" si="20"/>
        <v>0.55350964490343002</v>
      </c>
      <c r="AF63" s="24">
        <f t="shared" si="20"/>
        <v>0.55337889178424216</v>
      </c>
      <c r="AG63" s="24">
        <f t="shared" si="20"/>
        <v>0.55896027137950344</v>
      </c>
      <c r="AH63" s="24">
        <f t="shared" si="20"/>
        <v>0.55609906476912241</v>
      </c>
      <c r="AI63" s="24">
        <f t="shared" si="20"/>
        <v>0.55856419814399416</v>
      </c>
      <c r="AJ63" s="24">
        <f t="shared" si="20"/>
        <v>0.55775660525902726</v>
      </c>
      <c r="AK63" s="24">
        <f t="shared" si="20"/>
        <v>0.55582520241306788</v>
      </c>
      <c r="AL63" s="24">
        <f t="shared" si="20"/>
        <v>0.55807896563877724</v>
      </c>
      <c r="AM63" s="24">
        <f t="shared" si="20"/>
        <v>0.55396480658205327</v>
      </c>
      <c r="AN63" s="24">
        <f t="shared" si="20"/>
        <v>0.55620260522370635</v>
      </c>
      <c r="AO63" s="24">
        <f>+CUY!AV36</f>
        <v>0.55620956036523284</v>
      </c>
      <c r="AQ63" s="24">
        <f t="shared" si="13"/>
        <v>-5.7882350050624254E-3</v>
      </c>
      <c r="AR63" s="24">
        <f t="shared" si="17"/>
        <v>9.0247788057773448E-4</v>
      </c>
      <c r="AT63" s="19">
        <f t="shared" si="10"/>
        <v>232.03067481429741</v>
      </c>
      <c r="AU63" s="19">
        <f t="shared" si="11"/>
        <v>236.44966942178937</v>
      </c>
      <c r="AV63" s="53">
        <f t="shared" si="14"/>
        <v>-4.4189946074919995E-2</v>
      </c>
    </row>
    <row r="64" spans="4:48" x14ac:dyDescent="0.25">
      <c r="D64" s="38">
        <f>+CUY!A37</f>
        <v>43678</v>
      </c>
      <c r="E64" s="19" cm="1">
        <f t="array" ref="E64">+SUMPRODUCT($E$3:$P$3/100,CUY!$C37:$N37)/D$3*100</f>
        <v>242.65857123041036</v>
      </c>
      <c r="F64" s="19" cm="1">
        <f t="array" ref="F64">+SUMPRODUCT($E$4:$P$4/100,CUY!$C37:$N37)/D$4*100</f>
        <v>242.95201859709658</v>
      </c>
      <c r="G64" s="19" cm="1">
        <f t="array" ref="G64">+SUMPRODUCT($E$5:$P$5/100,CUY!$C37:$N37)/D$5*100</f>
        <v>244.17788678025917</v>
      </c>
      <c r="H64" s="19" cm="1">
        <f t="array" ref="H64">+SUMPRODUCT($E$6:$P$6/100,CUY!$C37:$N37)/D$6*100</f>
        <v>246.09464048906543</v>
      </c>
      <c r="I64" s="19" cm="1">
        <f t="array" ref="I64">+SUMPRODUCT($E$7:$P$7/100,CUY!$C37:$N37)/D$7*100</f>
        <v>244.42090830876793</v>
      </c>
      <c r="J64" s="19" cm="1">
        <f t="array" ref="J64">+SUMPRODUCT($E$8:$P$8/100,CUY!$C37:$N37)/D$8*100</f>
        <v>245.44846034442619</v>
      </c>
      <c r="K64" s="19" cm="1">
        <f t="array" ref="K64">+SUMPRODUCT($E$9:$P$9/100,CUY!$C37:$N37)/D$9*100</f>
        <v>245.75042701061989</v>
      </c>
      <c r="L64" s="19" cm="1">
        <f t="array" ref="L64">+SUMPRODUCT($E$10:$P$10/100,CUY!$C37:$N37)/D$10*100</f>
        <v>245.72114721509141</v>
      </c>
      <c r="M64" s="19" cm="1">
        <f t="array" ref="M64">+SUMPRODUCT($E$11:$P$11/100,CUY!$C37:$N37)/D$11*100</f>
        <v>246.87831700719514</v>
      </c>
      <c r="N64" s="19" cm="1">
        <f t="array" ref="N64">+SUMPRODUCT($E$12:$P$12/100,CUY!$C37:$N37)/D$12*100</f>
        <v>246.38082966145953</v>
      </c>
      <c r="O64" s="19" cm="1">
        <f t="array" ref="O64">+SUMPRODUCT(_xlfn.ANCHORARRAY($E$30)/100,$E64:$N64)/$D$14*100</f>
        <v>245.18146080000008</v>
      </c>
      <c r="Q64" s="24">
        <f t="shared" si="19"/>
        <v>4.5803842205858425E-2</v>
      </c>
      <c r="R64" s="24">
        <f t="shared" si="19"/>
        <v>4.5074416216265512E-2</v>
      </c>
      <c r="S64" s="24">
        <f t="shared" si="19"/>
        <v>4.4593929443057068E-2</v>
      </c>
      <c r="T64" s="24">
        <f t="shared" si="19"/>
        <v>4.41337232677248E-2</v>
      </c>
      <c r="U64" s="24">
        <f t="shared" si="19"/>
        <v>4.4081689993928697E-2</v>
      </c>
      <c r="V64" s="24">
        <f t="shared" si="19"/>
        <v>4.3781623919534329E-2</v>
      </c>
      <c r="W64" s="24">
        <f t="shared" si="19"/>
        <v>4.3082024672494335E-2</v>
      </c>
      <c r="X64" s="24">
        <f t="shared" si="19"/>
        <v>4.2981318473702679E-2</v>
      </c>
      <c r="Y64" s="24">
        <f t="shared" si="19"/>
        <v>4.2999382417613585E-2</v>
      </c>
      <c r="Z64" s="24">
        <f t="shared" si="19"/>
        <v>4.2001159333213245E-2</v>
      </c>
      <c r="AA64" s="24">
        <f t="shared" si="18"/>
        <v>4.3736155406941091E-2</v>
      </c>
      <c r="AB64" s="24">
        <f>+CUY!Y37</f>
        <v>4.3737120083708447E-2</v>
      </c>
      <c r="AD64" s="24">
        <f t="shared" si="20"/>
        <v>0.57130182991790668</v>
      </c>
      <c r="AE64" s="24">
        <f t="shared" si="20"/>
        <v>0.56995431437070132</v>
      </c>
      <c r="AF64" s="24">
        <f t="shared" si="20"/>
        <v>0.56886770425316868</v>
      </c>
      <c r="AG64" s="24">
        <f t="shared" si="20"/>
        <v>0.57293779101704922</v>
      </c>
      <c r="AH64" s="24">
        <f t="shared" si="20"/>
        <v>0.57079383188292621</v>
      </c>
      <c r="AI64" s="24">
        <f t="shared" si="20"/>
        <v>0.57295004959811613</v>
      </c>
      <c r="AJ64" s="24">
        <f t="shared" si="20"/>
        <v>0.57161075774583225</v>
      </c>
      <c r="AK64" s="24">
        <f t="shared" si="20"/>
        <v>0.57035515350023069</v>
      </c>
      <c r="AL64" s="24">
        <f t="shared" si="20"/>
        <v>0.5722886085823593</v>
      </c>
      <c r="AM64" s="24">
        <f t="shared" si="20"/>
        <v>0.56765998770070381</v>
      </c>
      <c r="AN64" s="24">
        <f t="shared" si="20"/>
        <v>0.57086205828414949</v>
      </c>
      <c r="AO64" s="24">
        <f>+CUY!AV37</f>
        <v>0.57086842702114637</v>
      </c>
      <c r="AQ64" s="24">
        <f t="shared" si="13"/>
        <v>3.80268287264518E-3</v>
      </c>
      <c r="AR64" s="24">
        <f t="shared" si="17"/>
        <v>3.641842217202873E-3</v>
      </c>
      <c r="AT64" s="19">
        <f t="shared" si="10"/>
        <v>242.65857123041036</v>
      </c>
      <c r="AU64" s="19">
        <f t="shared" si="11"/>
        <v>246.38082966145953</v>
      </c>
      <c r="AV64" s="53">
        <f t="shared" si="14"/>
        <v>-3.7222584310492302E-2</v>
      </c>
    </row>
    <row r="65" spans="4:48" x14ac:dyDescent="0.25">
      <c r="D65" s="38">
        <f>+CUY!A38</f>
        <v>43709</v>
      </c>
      <c r="E65" s="19" cm="1">
        <f t="array" ref="E65">+SUMPRODUCT($E$3:$P$3/100,CUY!$C38:$N38)/D$3*100</f>
        <v>256.70222336630246</v>
      </c>
      <c r="F65" s="19" cm="1">
        <f t="array" ref="F65">+SUMPRODUCT($E$4:$P$4/100,CUY!$C38:$N38)/D$4*100</f>
        <v>256.95669600729241</v>
      </c>
      <c r="G65" s="19" cm="1">
        <f t="array" ref="G65">+SUMPRODUCT($E$5:$P$5/100,CUY!$C38:$N38)/D$5*100</f>
        <v>258.11921924779682</v>
      </c>
      <c r="H65" s="19" cm="1">
        <f t="array" ref="H65">+SUMPRODUCT($E$6:$P$6/100,CUY!$C38:$N38)/D$6*100</f>
        <v>260.25921672033576</v>
      </c>
      <c r="I65" s="19" cm="1">
        <f t="array" ref="I65">+SUMPRODUCT($E$7:$P$7/100,CUY!$C38:$N38)/D$7*100</f>
        <v>258.62295255382656</v>
      </c>
      <c r="J65" s="19" cm="1">
        <f t="array" ref="J65">+SUMPRODUCT($E$8:$P$8/100,CUY!$C38:$N38)/D$8*100</f>
        <v>259.81005827590036</v>
      </c>
      <c r="K65" s="19" cm="1">
        <f t="array" ref="K65">+SUMPRODUCT($E$9:$P$9/100,CUY!$C38:$N38)/D$9*100</f>
        <v>260.20178745331106</v>
      </c>
      <c r="L65" s="19" cm="1">
        <f t="array" ref="L65">+SUMPRODUCT($E$10:$P$10/100,CUY!$C38:$N38)/D$10*100</f>
        <v>260.04368414250172</v>
      </c>
      <c r="M65" s="19" cm="1">
        <f t="array" ref="M65">+SUMPRODUCT($E$11:$P$11/100,CUY!$C38:$N38)/D$11*100</f>
        <v>261.55740974937328</v>
      </c>
      <c r="N65" s="19" cm="1">
        <f t="array" ref="N65">+SUMPRODUCT($E$12:$P$12/100,CUY!$C38:$N38)/D$12*100</f>
        <v>260.90190364693757</v>
      </c>
      <c r="O65" s="19" cm="1">
        <f t="array" ref="O65">+SUMPRODUCT(_xlfn.ANCHORARRAY($E$30)/100,$E65:$N65)/$D$14*100</f>
        <v>259.46263123999995</v>
      </c>
      <c r="Q65" s="24">
        <f t="shared" si="19"/>
        <v>5.7874123566636015E-2</v>
      </c>
      <c r="R65" s="24">
        <f t="shared" si="19"/>
        <v>5.7643799343856106E-2</v>
      </c>
      <c r="S65" s="24">
        <f t="shared" si="19"/>
        <v>5.7094983707856262E-2</v>
      </c>
      <c r="T65" s="24">
        <f t="shared" si="19"/>
        <v>5.7557434827190779E-2</v>
      </c>
      <c r="U65" s="24">
        <f t="shared" si="19"/>
        <v>5.8104866491690332E-2</v>
      </c>
      <c r="V65" s="24">
        <f t="shared" si="19"/>
        <v>5.8511664368646743E-2</v>
      </c>
      <c r="W65" s="24">
        <f t="shared" si="19"/>
        <v>5.8805026784619407E-2</v>
      </c>
      <c r="X65" s="24">
        <f t="shared" si="19"/>
        <v>5.8287766802883834E-2</v>
      </c>
      <c r="Y65" s="24">
        <f t="shared" si="19"/>
        <v>5.94588172834567E-2</v>
      </c>
      <c r="Z65" s="24">
        <f t="shared" si="19"/>
        <v>5.8937515574692956E-2</v>
      </c>
      <c r="AA65" s="24">
        <f t="shared" si="18"/>
        <v>5.8247350323315628E-2</v>
      </c>
      <c r="AB65" s="24">
        <f>+CUY!Y38</f>
        <v>5.8247540832499389E-2</v>
      </c>
      <c r="AD65" s="24">
        <f t="shared" si="20"/>
        <v>0.55138813414377252</v>
      </c>
      <c r="AE65" s="24">
        <f t="shared" si="20"/>
        <v>0.55304095155311317</v>
      </c>
      <c r="AF65" s="24">
        <f t="shared" si="20"/>
        <v>0.55200211244512021</v>
      </c>
      <c r="AG65" s="24">
        <f t="shared" si="20"/>
        <v>0.55708744292874313</v>
      </c>
      <c r="AH65" s="24">
        <f t="shared" si="20"/>
        <v>0.55608440522053115</v>
      </c>
      <c r="AI65" s="24">
        <f t="shared" si="20"/>
        <v>0.55895484966076103</v>
      </c>
      <c r="AJ65" s="24">
        <f t="shared" si="20"/>
        <v>0.55753517044614198</v>
      </c>
      <c r="AK65" s="24">
        <f t="shared" si="20"/>
        <v>0.55556976639588762</v>
      </c>
      <c r="AL65" s="24">
        <f t="shared" si="20"/>
        <v>0.56067588392259982</v>
      </c>
      <c r="AM65" s="24">
        <f t="shared" si="20"/>
        <v>0.55528656792490594</v>
      </c>
      <c r="AN65" s="24">
        <f t="shared" si="20"/>
        <v>0.55595447851782565</v>
      </c>
      <c r="AO65" s="24">
        <f>+CUY!AV38</f>
        <v>0.55596013821375156</v>
      </c>
      <c r="AQ65" s="24">
        <f t="shared" si="13"/>
        <v>-1.0633920080569403E-3</v>
      </c>
      <c r="AR65" s="24">
        <f t="shared" si="17"/>
        <v>-3.8984337811334147E-3</v>
      </c>
      <c r="AT65" s="19">
        <f t="shared" si="10"/>
        <v>256.70222336630246</v>
      </c>
      <c r="AU65" s="19">
        <f t="shared" si="11"/>
        <v>260.90190364693757</v>
      </c>
      <c r="AV65" s="53">
        <f t="shared" si="14"/>
        <v>-4.1996802806351763E-2</v>
      </c>
    </row>
    <row r="66" spans="4:48" x14ac:dyDescent="0.25">
      <c r="D66" s="38">
        <f>+CUY!A39</f>
        <v>43739</v>
      </c>
      <c r="E66" s="19" cm="1">
        <f t="array" ref="E66">+SUMPRODUCT($E$3:$P$3/100,CUY!$C39:$N39)/D$3*100</f>
        <v>265.73778306155884</v>
      </c>
      <c r="F66" s="19" cm="1">
        <f t="array" ref="F66">+SUMPRODUCT($E$4:$P$4/100,CUY!$C39:$N39)/D$4*100</f>
        <v>266.23068131348703</v>
      </c>
      <c r="G66" s="19" cm="1">
        <f t="array" ref="G66">+SUMPRODUCT($E$5:$P$5/100,CUY!$C39:$N39)/D$5*100</f>
        <v>267.41902363000162</v>
      </c>
      <c r="H66" s="19" cm="1">
        <f t="array" ref="H66">+SUMPRODUCT($E$6:$P$6/100,CUY!$C39:$N39)/D$6*100</f>
        <v>269.70567683092821</v>
      </c>
      <c r="I66" s="19" cm="1">
        <f t="array" ref="I66">+SUMPRODUCT($E$7:$P$7/100,CUY!$C39:$N39)/D$7*100</f>
        <v>268.0755240910654</v>
      </c>
      <c r="J66" s="19" cm="1">
        <f t="array" ref="J66">+SUMPRODUCT($E$8:$P$8/100,CUY!$C39:$N39)/D$8*100</f>
        <v>269.56235399774238</v>
      </c>
      <c r="K66" s="19" cm="1">
        <f t="array" ref="K66">+SUMPRODUCT($E$9:$P$9/100,CUY!$C39:$N39)/D$9*100</f>
        <v>270.02916519576115</v>
      </c>
      <c r="L66" s="19" cm="1">
        <f t="array" ref="L66">+SUMPRODUCT($E$10:$P$10/100,CUY!$C39:$N39)/D$10*100</f>
        <v>269.89986987090145</v>
      </c>
      <c r="M66" s="19" cm="1">
        <f t="array" ref="M66">+SUMPRODUCT($E$11:$P$11/100,CUY!$C39:$N39)/D$11*100</f>
        <v>271.44461053279775</v>
      </c>
      <c r="N66" s="19" cm="1">
        <f t="array" ref="N66">+SUMPRODUCT($E$12:$P$12/100,CUY!$C39:$N39)/D$12*100</f>
        <v>271.32572678019648</v>
      </c>
      <c r="O66" s="19" cm="1">
        <f t="array" ref="O66">+SUMPRODUCT(_xlfn.ANCHORARRAY($E$30)/100,$E66:$N66)/$D$14*100</f>
        <v>269.12197857000007</v>
      </c>
      <c r="Q66" s="24">
        <f t="shared" si="19"/>
        <v>3.5198603178294485E-2</v>
      </c>
      <c r="R66" s="24">
        <f t="shared" si="19"/>
        <v>3.6091627306460428E-2</v>
      </c>
      <c r="S66" s="24">
        <f t="shared" si="19"/>
        <v>3.602910472651355E-2</v>
      </c>
      <c r="T66" s="24">
        <f t="shared" si="19"/>
        <v>3.6296351881913269E-2</v>
      </c>
      <c r="U66" s="24">
        <f t="shared" si="19"/>
        <v>3.6549623472694304E-2</v>
      </c>
      <c r="V66" s="24">
        <f t="shared" si="19"/>
        <v>3.7536251623814243E-2</v>
      </c>
      <c r="W66" s="24">
        <f t="shared" si="19"/>
        <v>3.7768294517244394E-2</v>
      </c>
      <c r="X66" s="24">
        <f t="shared" si="19"/>
        <v>3.7902038501341329E-2</v>
      </c>
      <c r="Y66" s="24">
        <f t="shared" si="19"/>
        <v>3.7801264330070028E-2</v>
      </c>
      <c r="Z66" s="24">
        <f t="shared" si="19"/>
        <v>3.9953035940147208E-2</v>
      </c>
      <c r="AA66" s="24">
        <f t="shared" si="18"/>
        <v>3.7228279401303688E-2</v>
      </c>
      <c r="AB66" s="24">
        <f>+CUY!Y39</f>
        <v>3.7229155265044334E-2</v>
      </c>
      <c r="AD66" s="24">
        <f t="shared" si="20"/>
        <v>0.51581303111691268</v>
      </c>
      <c r="AE66" s="24">
        <f t="shared" si="20"/>
        <v>0.51871031545107682</v>
      </c>
      <c r="AF66" s="24">
        <f t="shared" si="20"/>
        <v>0.51797713665974854</v>
      </c>
      <c r="AG66" s="24">
        <f t="shared" si="20"/>
        <v>0.52127513812011372</v>
      </c>
      <c r="AH66" s="24">
        <f t="shared" si="20"/>
        <v>0.52233284637996591</v>
      </c>
      <c r="AI66" s="24">
        <f t="shared" si="20"/>
        <v>0.52592647692026051</v>
      </c>
      <c r="AJ66" s="24">
        <f t="shared" si="20"/>
        <v>0.52584827645001853</v>
      </c>
      <c r="AK66" s="24">
        <f t="shared" si="20"/>
        <v>0.52494926454628721</v>
      </c>
      <c r="AL66" s="24">
        <f t="shared" si="20"/>
        <v>0.53040495197969606</v>
      </c>
      <c r="AM66" s="24">
        <f t="shared" si="20"/>
        <v>0.52648112509227629</v>
      </c>
      <c r="AN66" s="24">
        <f t="shared" si="20"/>
        <v>0.52331337466148176</v>
      </c>
      <c r="AO66" s="24">
        <f>+CUY!AV39</f>
        <v>0.52331306782708897</v>
      </c>
      <c r="AQ66" s="24">
        <f t="shared" si="13"/>
        <v>-4.7544327618527227E-3</v>
      </c>
      <c r="AR66" s="24">
        <f t="shared" si="17"/>
        <v>-1.0668093975363613E-2</v>
      </c>
      <c r="AT66" s="19">
        <f t="shared" si="10"/>
        <v>265.73778306155884</v>
      </c>
      <c r="AU66" s="19">
        <f t="shared" si="11"/>
        <v>271.32572678019648</v>
      </c>
      <c r="AV66" s="53">
        <f t="shared" si="14"/>
        <v>-5.587943718637689E-2</v>
      </c>
    </row>
    <row r="67" spans="4:48" x14ac:dyDescent="0.25">
      <c r="D67" s="38">
        <f>+CUY!A40</f>
        <v>43770</v>
      </c>
      <c r="E67" s="19" cm="1">
        <f t="array" ref="E67">+SUMPRODUCT($E$3:$P$3/100,CUY!$C40:$N40)/D$3*100</f>
        <v>278.3504508799673</v>
      </c>
      <c r="F67" s="19" cm="1">
        <f t="array" ref="F67">+SUMPRODUCT($E$4:$P$4/100,CUY!$C40:$N40)/D$4*100</f>
        <v>278.67524344663377</v>
      </c>
      <c r="G67" s="19" cm="1">
        <f t="array" ref="G67">+SUMPRODUCT($E$5:$P$5/100,CUY!$C40:$N40)/D$5*100</f>
        <v>279.72274121864871</v>
      </c>
      <c r="H67" s="19" cm="1">
        <f t="array" ref="H67">+SUMPRODUCT($E$6:$P$6/100,CUY!$C40:$N40)/D$6*100</f>
        <v>282.05163333845968</v>
      </c>
      <c r="I67" s="19" cm="1">
        <f t="array" ref="I67">+SUMPRODUCT($E$7:$P$7/100,CUY!$C40:$N40)/D$7*100</f>
        <v>280.4165644685786</v>
      </c>
      <c r="J67" s="19" cm="1">
        <f t="array" ref="J67">+SUMPRODUCT($E$8:$P$8/100,CUY!$C40:$N40)/D$8*100</f>
        <v>281.90387779305894</v>
      </c>
      <c r="K67" s="19" cm="1">
        <f t="array" ref="K67">+SUMPRODUCT($E$9:$P$9/100,CUY!$C40:$N40)/D$9*100</f>
        <v>282.05517380313671</v>
      </c>
      <c r="L67" s="19" cm="1">
        <f t="array" ref="L67">+SUMPRODUCT($E$10:$P$10/100,CUY!$C40:$N40)/D$10*100</f>
        <v>281.78827768386549</v>
      </c>
      <c r="M67" s="19" cm="1">
        <f t="array" ref="M67">+SUMPRODUCT($E$11:$P$11/100,CUY!$C40:$N40)/D$11*100</f>
        <v>283.26479323272332</v>
      </c>
      <c r="N67" s="19" cm="1">
        <f t="array" ref="N67">+SUMPRODUCT($E$12:$P$12/100,CUY!$C40:$N40)/D$12*100</f>
        <v>282.94202093692388</v>
      </c>
      <c r="O67" s="19" cm="1">
        <f t="array" ref="O67">+SUMPRODUCT(_xlfn.ANCHORARRAY($E$30)/100,$E67:$N67)/$D$14*100</f>
        <v>281.27254861</v>
      </c>
      <c r="Q67" s="24">
        <f t="shared" si="19"/>
        <v>4.7462832244245412E-2</v>
      </c>
      <c r="R67" s="24">
        <f t="shared" si="19"/>
        <v>4.6743531105241987E-2</v>
      </c>
      <c r="S67" s="24">
        <f t="shared" si="19"/>
        <v>4.6009133612238351E-2</v>
      </c>
      <c r="T67" s="24">
        <f t="shared" si="19"/>
        <v>4.5775664244808834E-2</v>
      </c>
      <c r="U67" s="24">
        <f t="shared" si="19"/>
        <v>4.6035684978539715E-2</v>
      </c>
      <c r="V67" s="24">
        <f t="shared" si="19"/>
        <v>4.5783558469072894E-2</v>
      </c>
      <c r="W67" s="24">
        <f t="shared" si="19"/>
        <v>4.4535961878996E-2</v>
      </c>
      <c r="X67" s="24">
        <f t="shared" si="19"/>
        <v>4.4047475156807181E-2</v>
      </c>
      <c r="Y67" s="24">
        <f t="shared" si="19"/>
        <v>4.3545468361757544E-2</v>
      </c>
      <c r="Z67" s="24">
        <f t="shared" si="19"/>
        <v>4.2813095147950619E-2</v>
      </c>
      <c r="AA67" s="24">
        <f t="shared" si="18"/>
        <v>4.5148932482448778E-2</v>
      </c>
      <c r="AB67" s="24">
        <f>+CUY!Y40</f>
        <v>4.5150648934680016E-2</v>
      </c>
      <c r="AD67" s="24">
        <f t="shared" si="20"/>
        <v>0.53250954029965158</v>
      </c>
      <c r="AE67" s="24">
        <f t="shared" si="20"/>
        <v>0.53330184352410015</v>
      </c>
      <c r="AF67" s="24">
        <f t="shared" si="20"/>
        <v>0.5326524610405694</v>
      </c>
      <c r="AG67" s="24">
        <f t="shared" si="20"/>
        <v>0.53454971336624291</v>
      </c>
      <c r="AH67" s="24">
        <f t="shared" si="20"/>
        <v>0.53540069415718672</v>
      </c>
      <c r="AI67" s="24">
        <f t="shared" si="20"/>
        <v>0.53782477850375243</v>
      </c>
      <c r="AJ67" s="24">
        <f t="shared" si="20"/>
        <v>0.5375458353334539</v>
      </c>
      <c r="AK67" s="24">
        <f t="shared" si="20"/>
        <v>0.53709648965950518</v>
      </c>
      <c r="AL67" s="24">
        <f t="shared" si="20"/>
        <v>0.54047406937700671</v>
      </c>
      <c r="AM67" s="24">
        <f t="shared" si="20"/>
        <v>0.5357700168805839</v>
      </c>
      <c r="AN67" s="24">
        <f t="shared" si="20"/>
        <v>0.5358639699222838</v>
      </c>
      <c r="AO67" s="24">
        <f>+CUY!AV40</f>
        <v>0.5358622994287412</v>
      </c>
      <c r="AQ67" s="24">
        <f t="shared" si="13"/>
        <v>4.6497370962947926E-3</v>
      </c>
      <c r="AR67" s="24">
        <f t="shared" si="17"/>
        <v>-3.2604765809323144E-3</v>
      </c>
      <c r="AT67" s="19">
        <f t="shared" si="10"/>
        <v>278.3504508799673</v>
      </c>
      <c r="AU67" s="19">
        <f t="shared" si="11"/>
        <v>282.94202093692388</v>
      </c>
      <c r="AV67" s="53">
        <f t="shared" si="14"/>
        <v>-4.5915700569566731E-2</v>
      </c>
    </row>
    <row r="68" spans="4:48" x14ac:dyDescent="0.25">
      <c r="D68" s="38">
        <f>+CUY!A41</f>
        <v>43800</v>
      </c>
      <c r="E68" s="19" cm="1">
        <f t="array" ref="E68">+SUMPRODUCT($E$3:$P$3/100,CUY!$C41:$N41)/D$3*100</f>
        <v>286.73769488086447</v>
      </c>
      <c r="F68" s="19" cm="1">
        <f t="array" ref="F68">+SUMPRODUCT($E$4:$P$4/100,CUY!$C41:$N41)/D$4*100</f>
        <v>287.18207678713844</v>
      </c>
      <c r="G68" s="19" cm="1">
        <f t="array" ref="G68">+SUMPRODUCT($E$5:$P$5/100,CUY!$C41:$N41)/D$5*100</f>
        <v>288.49170085164462</v>
      </c>
      <c r="H68" s="19" cm="1">
        <f t="array" ref="H68">+SUMPRODUCT($E$6:$P$6/100,CUY!$C41:$N41)/D$6*100</f>
        <v>291.14949663506962</v>
      </c>
      <c r="I68" s="19" cm="1">
        <f t="array" ref="I68">+SUMPRODUCT($E$7:$P$7/100,CUY!$C41:$N41)/D$7*100</f>
        <v>289.36187726079095</v>
      </c>
      <c r="J68" s="19" cm="1">
        <f t="array" ref="J68">+SUMPRODUCT($E$8:$P$8/100,CUY!$C41:$N41)/D$8*100</f>
        <v>291.21562845511681</v>
      </c>
      <c r="K68" s="19" cm="1">
        <f t="array" ref="K68">+SUMPRODUCT($E$9:$P$9/100,CUY!$C41:$N41)/D$9*100</f>
        <v>291.52416539171173</v>
      </c>
      <c r="L68" s="19" cm="1">
        <f t="array" ref="L68">+SUMPRODUCT($E$10:$P$10/100,CUY!$C41:$N41)/D$10*100</f>
        <v>291.28086414694241</v>
      </c>
      <c r="M68" s="19" cm="1">
        <f t="array" ref="M68">+SUMPRODUCT($E$11:$P$11/100,CUY!$C41:$N41)/D$11*100</f>
        <v>292.8231791246975</v>
      </c>
      <c r="N68" s="19" cm="1">
        <f t="array" ref="N68">+SUMPRODUCT($E$12:$P$12/100,CUY!$C41:$N41)/D$12*100</f>
        <v>292.8511389247268</v>
      </c>
      <c r="O68" s="19" cm="1">
        <f t="array" ref="O68">+SUMPRODUCT(_xlfn.ANCHORARRAY($E$30)/100,$E68:$N68)/$D$14*100</f>
        <v>290.46396848999996</v>
      </c>
      <c r="Q68" s="24">
        <f t="shared" si="19"/>
        <v>3.0131957661221787E-2</v>
      </c>
      <c r="R68" s="24">
        <f t="shared" si="19"/>
        <v>3.052597437537985E-2</v>
      </c>
      <c r="S68" s="24">
        <f t="shared" si="19"/>
        <v>3.1348754823411262E-2</v>
      </c>
      <c r="T68" s="24">
        <f t="shared" si="19"/>
        <v>3.2256020604896074E-2</v>
      </c>
      <c r="U68" s="24">
        <f t="shared" si="19"/>
        <v>3.1900086962283192E-2</v>
      </c>
      <c r="V68" s="24">
        <f t="shared" si="19"/>
        <v>3.303165155072274E-2</v>
      </c>
      <c r="W68" s="24">
        <f t="shared" si="19"/>
        <v>3.3571416049201774E-2</v>
      </c>
      <c r="X68" s="24">
        <f t="shared" si="19"/>
        <v>3.3686945891079789E-2</v>
      </c>
      <c r="Y68" s="24">
        <f t="shared" si="19"/>
        <v>3.3743642416307118E-2</v>
      </c>
      <c r="Z68" s="24">
        <f t="shared" si="19"/>
        <v>3.5021726200266112E-2</v>
      </c>
      <c r="AA68" s="24">
        <f t="shared" si="18"/>
        <v>3.2677984131129545E-2</v>
      </c>
      <c r="AB68" s="24">
        <f>+CUY!Y41</f>
        <v>3.2678830007014437E-2</v>
      </c>
      <c r="AD68" s="24">
        <f t="shared" si="20"/>
        <v>0.54555205990280986</v>
      </c>
      <c r="AE68" s="24">
        <f t="shared" si="20"/>
        <v>0.54552560436232422</v>
      </c>
      <c r="AF68" s="24">
        <f t="shared" si="20"/>
        <v>0.5446774304729618</v>
      </c>
      <c r="AG68" s="24">
        <f t="shared" si="20"/>
        <v>0.54649467564807641</v>
      </c>
      <c r="AH68" s="24">
        <f t="shared" si="20"/>
        <v>0.54745568309165082</v>
      </c>
      <c r="AI68" s="24">
        <f t="shared" si="20"/>
        <v>0.54993228269359085</v>
      </c>
      <c r="AJ68" s="24">
        <f t="shared" si="20"/>
        <v>0.54880531063047133</v>
      </c>
      <c r="AK68" s="24">
        <f t="shared" si="20"/>
        <v>0.54798808583138037</v>
      </c>
      <c r="AL68" s="24">
        <f t="shared" si="20"/>
        <v>0.55069657220591406</v>
      </c>
      <c r="AM68" s="24">
        <f t="shared" si="20"/>
        <v>0.54642893051500496</v>
      </c>
      <c r="AN68" s="24">
        <f t="shared" si="20"/>
        <v>0.54744546076151646</v>
      </c>
      <c r="AO68" s="24">
        <f>+CUY!AV41</f>
        <v>0.54744564044782229</v>
      </c>
      <c r="AQ68" s="24">
        <f t="shared" si="13"/>
        <v>-4.8897685390443257E-3</v>
      </c>
      <c r="AR68" s="24">
        <f t="shared" si="17"/>
        <v>-8.7687061219510198E-4</v>
      </c>
      <c r="AT68" s="19">
        <f t="shared" si="10"/>
        <v>286.73769488086447</v>
      </c>
      <c r="AU68" s="19">
        <f t="shared" si="11"/>
        <v>292.8511389247268</v>
      </c>
      <c r="AV68" s="53">
        <f t="shared" si="14"/>
        <v>-6.113444043862426E-2</v>
      </c>
    </row>
    <row r="69" spans="4:48" x14ac:dyDescent="0.25">
      <c r="D69" s="38">
        <f>+CUY!A42</f>
        <v>43831</v>
      </c>
      <c r="E69" s="19" cm="1">
        <f t="array" ref="E69">+SUMPRODUCT($E$3:$P$3/100,CUY!$C42:$N42)/D$3*100</f>
        <v>295.18121379881387</v>
      </c>
      <c r="F69" s="19" cm="1">
        <f t="array" ref="F69">+SUMPRODUCT($E$4:$P$4/100,CUY!$C42:$N42)/D$4*100</f>
        <v>294.92219404363021</v>
      </c>
      <c r="G69" s="19" cm="1">
        <f t="array" ref="G69">+SUMPRODUCT($E$5:$P$5/100,CUY!$C42:$N42)/D$5*100</f>
        <v>296.33290245665876</v>
      </c>
      <c r="H69" s="19" cm="1">
        <f t="array" ref="H69">+SUMPRODUCT($E$6:$P$6/100,CUY!$C42:$N42)/D$6*100</f>
        <v>298.5887012824125</v>
      </c>
      <c r="I69" s="19" cm="1">
        <f t="array" ref="I69">+SUMPRODUCT($E$7:$P$7/100,CUY!$C42:$N42)/D$7*100</f>
        <v>296.69995904900094</v>
      </c>
      <c r="J69" s="19" cm="1">
        <f t="array" ref="J69">+SUMPRODUCT($E$8:$P$8/100,CUY!$C42:$N42)/D$8*100</f>
        <v>298.2096406010383</v>
      </c>
      <c r="K69" s="19" cm="1">
        <f t="array" ref="K69">+SUMPRODUCT($E$9:$P$9/100,CUY!$C42:$N42)/D$9*100</f>
        <v>298.61293195336106</v>
      </c>
      <c r="L69" s="19" cm="1">
        <f t="array" ref="L69">+SUMPRODUCT($E$10:$P$10/100,CUY!$C42:$N42)/D$10*100</f>
        <v>298.47912636998319</v>
      </c>
      <c r="M69" s="19" cm="1">
        <f t="array" ref="M69">+SUMPRODUCT($E$11:$P$11/100,CUY!$C42:$N42)/D$11*100</f>
        <v>299.65438769626576</v>
      </c>
      <c r="N69" s="19" cm="1">
        <f t="array" ref="N69">+SUMPRODUCT($E$12:$P$12/100,CUY!$C42:$N42)/D$12*100</f>
        <v>299.45402186697237</v>
      </c>
      <c r="O69" s="19" cm="1">
        <f t="array" ref="O69">+SUMPRODUCT(_xlfn.ANCHORARRAY($E$30)/100,$E69:$N69)/$D$14*100</f>
        <v>297.76524891000003</v>
      </c>
      <c r="Q69" s="24">
        <f t="shared" si="19"/>
        <v>2.9446839633197053E-2</v>
      </c>
      <c r="R69" s="24">
        <f t="shared" si="19"/>
        <v>2.6951950982055273E-2</v>
      </c>
      <c r="S69" s="24">
        <f t="shared" si="19"/>
        <v>2.7179990210693949E-2</v>
      </c>
      <c r="T69" s="24">
        <f t="shared" si="19"/>
        <v>2.5551150640206188E-2</v>
      </c>
      <c r="U69" s="24">
        <f t="shared" si="19"/>
        <v>2.5359532007723562E-2</v>
      </c>
      <c r="V69" s="24">
        <f t="shared" si="19"/>
        <v>2.4016609901825525E-2</v>
      </c>
      <c r="W69" s="24">
        <f t="shared" si="19"/>
        <v>2.4316222815094601E-2</v>
      </c>
      <c r="X69" s="24">
        <f t="shared" si="19"/>
        <v>2.4712444616373785E-2</v>
      </c>
      <c r="Y69" s="24">
        <f t="shared" si="19"/>
        <v>2.3328783575084389E-2</v>
      </c>
      <c r="Z69" s="24">
        <f t="shared" si="19"/>
        <v>2.2546891797961433E-2</v>
      </c>
      <c r="AA69" s="24">
        <f t="shared" si="18"/>
        <v>2.513661318461069E-2</v>
      </c>
      <c r="AB69" s="24">
        <f>+CUY!Y42</f>
        <v>2.5135582594613348E-2</v>
      </c>
      <c r="AD69" s="24">
        <f t="shared" si="20"/>
        <v>0.54839995577930867</v>
      </c>
      <c r="AE69" s="24">
        <f t="shared" si="20"/>
        <v>0.54440905859691413</v>
      </c>
      <c r="AF69" s="24">
        <f t="shared" si="20"/>
        <v>0.54230014415507921</v>
      </c>
      <c r="AG69" s="24">
        <f t="shared" si="20"/>
        <v>0.54162729625127848</v>
      </c>
      <c r="AH69" s="24">
        <f t="shared" si="20"/>
        <v>0.54264366123374352</v>
      </c>
      <c r="AI69" s="24">
        <f t="shared" si="20"/>
        <v>0.54259228219527245</v>
      </c>
      <c r="AJ69" s="24">
        <f t="shared" si="20"/>
        <v>0.54048997283335432</v>
      </c>
      <c r="AK69" s="24">
        <f t="shared" si="20"/>
        <v>0.53955826239674853</v>
      </c>
      <c r="AL69" s="24">
        <f t="shared" si="20"/>
        <v>0.53888064918985523</v>
      </c>
      <c r="AM69" s="24">
        <f t="shared" si="20"/>
        <v>0.53464860679180748</v>
      </c>
      <c r="AN69" s="24">
        <f t="shared" si="20"/>
        <v>0.54119687111217485</v>
      </c>
      <c r="AO69" s="24">
        <f>+CUY!AV42</f>
        <v>0.54119730775521346</v>
      </c>
      <c r="AQ69" s="24">
        <f t="shared" si="13"/>
        <v>6.8999478352356203E-3</v>
      </c>
      <c r="AR69" s="24">
        <f t="shared" si="17"/>
        <v>1.3751348987501189E-2</v>
      </c>
      <c r="AT69" s="19">
        <f t="shared" si="10"/>
        <v>295.18121379881387</v>
      </c>
      <c r="AU69" s="19">
        <f t="shared" si="11"/>
        <v>299.45402186697237</v>
      </c>
      <c r="AV69" s="53">
        <f t="shared" si="14"/>
        <v>-4.2728080681586178E-2</v>
      </c>
    </row>
    <row r="70" spans="4:48" x14ac:dyDescent="0.25">
      <c r="D70" s="38">
        <f>+CUY!A43</f>
        <v>43862</v>
      </c>
      <c r="E70" s="19" cm="1">
        <f t="array" ref="E70">+SUMPRODUCT($E$3:$P$3/100,CUY!$C43:$N43)/D$3*100</f>
        <v>302.99523328721659</v>
      </c>
      <c r="F70" s="19" cm="1">
        <f t="array" ref="F70">+SUMPRODUCT($E$4:$P$4/100,CUY!$C43:$N43)/D$4*100</f>
        <v>302.33118864470373</v>
      </c>
      <c r="G70" s="19" cm="1">
        <f t="array" ref="G70">+SUMPRODUCT($E$5:$P$5/100,CUY!$C43:$N43)/D$5*100</f>
        <v>303.46504124676659</v>
      </c>
      <c r="H70" s="19" cm="1">
        <f t="array" ref="H70">+SUMPRODUCT($E$6:$P$6/100,CUY!$C43:$N43)/D$6*100</f>
        <v>305.55184395034723</v>
      </c>
      <c r="I70" s="19" cm="1">
        <f t="array" ref="I70">+SUMPRODUCT($E$7:$P$7/100,CUY!$C43:$N43)/D$7*100</f>
        <v>303.78978356648577</v>
      </c>
      <c r="J70" s="19" cm="1">
        <f t="array" ref="J70">+SUMPRODUCT($E$8:$P$8/100,CUY!$C43:$N43)/D$8*100</f>
        <v>304.9890177220359</v>
      </c>
      <c r="K70" s="19" cm="1">
        <f t="array" ref="K70">+SUMPRODUCT($E$9:$P$9/100,CUY!$C43:$N43)/D$9*100</f>
        <v>305.26221746365525</v>
      </c>
      <c r="L70" s="19" cm="1">
        <f t="array" ref="L70">+SUMPRODUCT($E$10:$P$10/100,CUY!$C43:$N43)/D$10*100</f>
        <v>304.96135070861385</v>
      </c>
      <c r="M70" s="19" cm="1">
        <f t="array" ref="M70">+SUMPRODUCT($E$11:$P$11/100,CUY!$C43:$N43)/D$11*100</f>
        <v>306.19309309418031</v>
      </c>
      <c r="N70" s="19" cm="1">
        <f t="array" ref="N70">+SUMPRODUCT($E$12:$P$12/100,CUY!$C43:$N43)/D$12*100</f>
        <v>305.44732406957735</v>
      </c>
      <c r="O70" s="19" cm="1">
        <f t="array" ref="O70">+SUMPRODUCT(_xlfn.ANCHORARRAY($E$30)/100,$E70:$N70)/$D$14*100</f>
        <v>304.59862482</v>
      </c>
      <c r="Q70" s="24">
        <f t="shared" si="19"/>
        <v>2.6471940364499291E-2</v>
      </c>
      <c r="R70" s="24">
        <f t="shared" si="19"/>
        <v>2.5121861801887357E-2</v>
      </c>
      <c r="S70" s="24">
        <f t="shared" si="19"/>
        <v>2.4067994917138735E-2</v>
      </c>
      <c r="T70" s="24">
        <f t="shared" si="19"/>
        <v>2.3320181366637938E-2</v>
      </c>
      <c r="U70" s="24">
        <f t="shared" si="19"/>
        <v>2.3895603289631362E-2</v>
      </c>
      <c r="V70" s="24">
        <f t="shared" si="19"/>
        <v>2.2733594753455488E-2</v>
      </c>
      <c r="W70" s="24">
        <f t="shared" si="19"/>
        <v>2.226723895310978E-2</v>
      </c>
      <c r="X70" s="24">
        <f t="shared" si="19"/>
        <v>2.1717513105407482E-2</v>
      </c>
      <c r="Y70" s="24">
        <f t="shared" si="19"/>
        <v>2.1820823142901125E-2</v>
      </c>
      <c r="Z70" s="24">
        <f t="shared" si="19"/>
        <v>2.0014098208597231E-2</v>
      </c>
      <c r="AA70" s="24">
        <f t="shared" si="18"/>
        <v>2.2948869738877331E-2</v>
      </c>
      <c r="AB70" s="24">
        <f>+CUY!Y43</f>
        <v>2.2947928231808801E-2</v>
      </c>
      <c r="AD70" s="24">
        <f t="shared" si="20"/>
        <v>0.52475558996230065</v>
      </c>
      <c r="AE70" s="24">
        <f t="shared" si="20"/>
        <v>0.52105934017127598</v>
      </c>
      <c r="AF70" s="24">
        <f t="shared" si="20"/>
        <v>0.51863546980084663</v>
      </c>
      <c r="AG70" s="24">
        <f t="shared" si="20"/>
        <v>0.5180604649685665</v>
      </c>
      <c r="AH70" s="24">
        <f t="shared" si="20"/>
        <v>0.52072271432301509</v>
      </c>
      <c r="AI70" s="24">
        <f t="shared" si="20"/>
        <v>0.5198944466506652</v>
      </c>
      <c r="AJ70" s="24">
        <f t="shared" si="20"/>
        <v>0.51982528690391638</v>
      </c>
      <c r="AK70" s="24">
        <f t="shared" si="20"/>
        <v>0.5183140854435746</v>
      </c>
      <c r="AL70" s="24">
        <f t="shared" si="20"/>
        <v>0.51812035718915017</v>
      </c>
      <c r="AM70" s="24">
        <f t="shared" si="20"/>
        <v>0.51436582247135232</v>
      </c>
      <c r="AN70" s="24">
        <f t="shared" si="20"/>
        <v>0.51911677324567695</v>
      </c>
      <c r="AO70" s="24">
        <f>+CUY!AV43</f>
        <v>0.51911164263425125</v>
      </c>
      <c r="AQ70" s="24">
        <f t="shared" si="13"/>
        <v>6.4578421559020605E-3</v>
      </c>
      <c r="AR70" s="24">
        <f t="shared" si="17"/>
        <v>1.0389767490948332E-2</v>
      </c>
      <c r="AT70" s="19">
        <f t="shared" si="10"/>
        <v>302.99523328721659</v>
      </c>
      <c r="AU70" s="19">
        <f t="shared" si="11"/>
        <v>305.44732406957735</v>
      </c>
      <c r="AV70" s="53">
        <f t="shared" si="14"/>
        <v>-2.4520907823608162E-2</v>
      </c>
    </row>
    <row r="71" spans="4:48" x14ac:dyDescent="0.25">
      <c r="D71" s="38">
        <f>+CUY!A44</f>
        <v>43891</v>
      </c>
      <c r="E71" s="19" cm="1">
        <f t="array" ref="E71">+SUMPRODUCT($E$3:$P$3/100,CUY!$C44:$N44)/D$3*100</f>
        <v>312.61003235135416</v>
      </c>
      <c r="F71" s="19" cm="1">
        <f t="array" ref="F71">+SUMPRODUCT($E$4:$P$4/100,CUY!$C44:$N44)/D$4*100</f>
        <v>312.20827686417073</v>
      </c>
      <c r="G71" s="19" cm="1">
        <f t="array" ref="G71">+SUMPRODUCT($E$5:$P$5/100,CUY!$C44:$N44)/D$5*100</f>
        <v>313.19575552560292</v>
      </c>
      <c r="H71" s="19" cm="1">
        <f t="array" ref="H71">+SUMPRODUCT($E$6:$P$6/100,CUY!$C44:$N44)/D$6*100</f>
        <v>315.16826705899933</v>
      </c>
      <c r="I71" s="19" cm="1">
        <f t="array" ref="I71">+SUMPRODUCT($E$7:$P$7/100,CUY!$C44:$N44)/D$7*100</f>
        <v>313.75255503395175</v>
      </c>
      <c r="J71" s="19" cm="1">
        <f t="array" ref="J71">+SUMPRODUCT($E$8:$P$8/100,CUY!$C44:$N44)/D$8*100</f>
        <v>314.55194511984934</v>
      </c>
      <c r="K71" s="19" cm="1">
        <f t="array" ref="K71">+SUMPRODUCT($E$9:$P$9/100,CUY!$C44:$N44)/D$9*100</f>
        <v>314.74853609754729</v>
      </c>
      <c r="L71" s="19" cm="1">
        <f t="array" ref="L71">+SUMPRODUCT($E$10:$P$10/100,CUY!$C44:$N44)/D$10*100</f>
        <v>314.30837513249571</v>
      </c>
      <c r="M71" s="19" cm="1">
        <f t="array" ref="M71">+SUMPRODUCT($E$11:$P$11/100,CUY!$C44:$N44)/D$11*100</f>
        <v>315.43319548174441</v>
      </c>
      <c r="N71" s="19" cm="1">
        <f t="array" ref="N71">+SUMPRODUCT($E$12:$P$12/100,CUY!$C44:$N44)/D$12*100</f>
        <v>314.32687727405653</v>
      </c>
      <c r="O71" s="19" cm="1">
        <f t="array" ref="O71">+SUMPRODUCT(_xlfn.ANCHORARRAY($E$30)/100,$E71:$N71)/$D$14*100</f>
        <v>314.11888856000007</v>
      </c>
      <c r="Q71" s="24">
        <f t="shared" si="19"/>
        <v>3.1732509319786883E-2</v>
      </c>
      <c r="R71" s="24">
        <f t="shared" si="19"/>
        <v>3.2669762798023694E-2</v>
      </c>
      <c r="S71" s="24">
        <f t="shared" si="19"/>
        <v>3.2065355003852547E-2</v>
      </c>
      <c r="T71" s="24">
        <f t="shared" si="19"/>
        <v>3.1472312470203212E-2</v>
      </c>
      <c r="U71" s="24">
        <f t="shared" si="19"/>
        <v>3.2794952320329029E-2</v>
      </c>
      <c r="V71" s="24">
        <f t="shared" si="19"/>
        <v>3.1354989334497985E-2</v>
      </c>
      <c r="W71" s="24">
        <f t="shared" si="19"/>
        <v>3.107596712331917E-2</v>
      </c>
      <c r="X71" s="24">
        <f t="shared" si="19"/>
        <v>3.0649865637605966E-2</v>
      </c>
      <c r="Y71" s="24">
        <f t="shared" si="19"/>
        <v>3.0177370410906068E-2</v>
      </c>
      <c r="Z71" s="24">
        <f t="shared" si="19"/>
        <v>2.9070653120066403E-2</v>
      </c>
      <c r="AA71" s="24">
        <f t="shared" si="18"/>
        <v>3.1255110707167466E-2</v>
      </c>
      <c r="AB71" s="24">
        <f>+CUY!Y44</f>
        <v>3.1250184666598679E-2</v>
      </c>
      <c r="AD71" s="24">
        <f t="shared" si="20"/>
        <v>0.50384555402813191</v>
      </c>
      <c r="AE71" s="24">
        <f t="shared" si="20"/>
        <v>0.50145628179509427</v>
      </c>
      <c r="AF71" s="24">
        <f t="shared" si="20"/>
        <v>0.49851486170915171</v>
      </c>
      <c r="AG71" s="24">
        <f t="shared" si="20"/>
        <v>0.4986857615002358</v>
      </c>
      <c r="AH71" s="24">
        <f t="shared" si="20"/>
        <v>0.50166895515173371</v>
      </c>
      <c r="AI71" s="24">
        <f t="shared" si="20"/>
        <v>0.50118158522763179</v>
      </c>
      <c r="AJ71" s="24">
        <f t="shared" si="20"/>
        <v>0.50109348419437238</v>
      </c>
      <c r="AK71" s="24">
        <f t="shared" si="20"/>
        <v>0.49897721857487842</v>
      </c>
      <c r="AL71" s="24">
        <f t="shared" si="20"/>
        <v>0.49996340959827301</v>
      </c>
      <c r="AM71" s="24">
        <f t="shared" si="20"/>
        <v>0.49662512459305774</v>
      </c>
      <c r="AN71" s="24">
        <f t="shared" si="20"/>
        <v>0.50001741121333998</v>
      </c>
      <c r="AO71" s="24">
        <f>+CUY!AV44</f>
        <v>0.50001289319468523</v>
      </c>
      <c r="AQ71" s="24">
        <f t="shared" si="13"/>
        <v>2.6618561997204804E-3</v>
      </c>
      <c r="AR71" s="24">
        <f t="shared" si="17"/>
        <v>7.2204294350741716E-3</v>
      </c>
      <c r="AT71" s="19">
        <f t="shared" si="10"/>
        <v>312.61003235135416</v>
      </c>
      <c r="AU71" s="19">
        <f t="shared" si="11"/>
        <v>314.32687727405653</v>
      </c>
      <c r="AV71" s="53">
        <f t="shared" si="14"/>
        <v>-1.7168449227024318E-2</v>
      </c>
    </row>
    <row r="72" spans="4:48" x14ac:dyDescent="0.25">
      <c r="D72" s="38">
        <f>+CUY!A45</f>
        <v>43922</v>
      </c>
      <c r="E72" s="19" cm="1">
        <f t="array" ref="E72">+SUMPRODUCT($E$3:$P$3/100,CUY!$C45:$N45)/D$3*100</f>
        <v>317.82327926074976</v>
      </c>
      <c r="F72" s="19" cm="1">
        <f t="array" ref="F72">+SUMPRODUCT($E$4:$P$4/100,CUY!$C45:$N45)/D$4*100</f>
        <v>317.14866402224271</v>
      </c>
      <c r="G72" s="19" cm="1">
        <f t="array" ref="G72">+SUMPRODUCT($E$5:$P$5/100,CUY!$C45:$N45)/D$5*100</f>
        <v>317.76145605145973</v>
      </c>
      <c r="H72" s="19" cm="1">
        <f t="array" ref="H72">+SUMPRODUCT($E$6:$P$6/100,CUY!$C45:$N45)/D$6*100</f>
        <v>319.42411121230316</v>
      </c>
      <c r="I72" s="19" cm="1">
        <f t="array" ref="I72">+SUMPRODUCT($E$7:$P$7/100,CUY!$C45:$N45)/D$7*100</f>
        <v>318.2187881038783</v>
      </c>
      <c r="J72" s="19" cm="1">
        <f t="array" ref="J72">+SUMPRODUCT($E$8:$P$8/100,CUY!$C45:$N45)/D$8*100</f>
        <v>318.67708323381908</v>
      </c>
      <c r="K72" s="19" cm="1">
        <f t="array" ref="K72">+SUMPRODUCT($E$9:$P$9/100,CUY!$C45:$N45)/D$9*100</f>
        <v>318.45280413000779</v>
      </c>
      <c r="L72" s="19" cm="1">
        <f t="array" ref="L72">+SUMPRODUCT($E$10:$P$10/100,CUY!$C45:$N45)/D$10*100</f>
        <v>317.90393386053341</v>
      </c>
      <c r="M72" s="19" cm="1">
        <f t="array" ref="M72">+SUMPRODUCT($E$11:$P$11/100,CUY!$C45:$N45)/D$11*100</f>
        <v>318.96299931889382</v>
      </c>
      <c r="N72" s="19" cm="1">
        <f t="array" ref="N72">+SUMPRODUCT($E$12:$P$12/100,CUY!$C45:$N45)/D$12*100</f>
        <v>317.23325598463236</v>
      </c>
      <c r="O72" s="19" cm="1">
        <f t="array" ref="O72">+SUMPRODUCT(_xlfn.ANCHORARRAY($E$30)/100,$E72:$N72)/$D$14*100</f>
        <v>318.18463821</v>
      </c>
      <c r="Q72" s="24">
        <f t="shared" si="19"/>
        <v>1.6676518249216787E-2</v>
      </c>
      <c r="R72" s="24">
        <f t="shared" si="19"/>
        <v>1.5824010842035996E-2</v>
      </c>
      <c r="S72" s="24">
        <f t="shared" si="19"/>
        <v>1.4577785443466995E-2</v>
      </c>
      <c r="T72" s="24">
        <f t="shared" si="19"/>
        <v>1.3503403096439159E-2</v>
      </c>
      <c r="U72" s="24">
        <f t="shared" si="19"/>
        <v>1.4234889878245838E-2</v>
      </c>
      <c r="V72" s="24">
        <f t="shared" si="19"/>
        <v>1.311433032912257E-2</v>
      </c>
      <c r="W72" s="24">
        <f t="shared" si="19"/>
        <v>1.17689762068105E-2</v>
      </c>
      <c r="X72" s="24">
        <f t="shared" si="19"/>
        <v>1.1439589309454545E-2</v>
      </c>
      <c r="Y72" s="24">
        <f t="shared" si="19"/>
        <v>1.1190337249567417E-2</v>
      </c>
      <c r="Z72" s="24">
        <f t="shared" si="19"/>
        <v>9.246357600027455E-3</v>
      </c>
      <c r="AA72" s="24">
        <f t="shared" si="18"/>
        <v>1.2943346605606365E-2</v>
      </c>
      <c r="AB72" s="24">
        <f>+CUY!Y45</f>
        <v>1.2942427764508047E-2</v>
      </c>
      <c r="AD72" s="24">
        <f t="shared" si="20"/>
        <v>0.48093394062705341</v>
      </c>
      <c r="AE72" s="24">
        <f t="shared" si="20"/>
        <v>0.47661936382319259</v>
      </c>
      <c r="AF72" s="24">
        <f t="shared" si="20"/>
        <v>0.47229644418280703</v>
      </c>
      <c r="AG72" s="24">
        <f t="shared" si="20"/>
        <v>0.47003083497626941</v>
      </c>
      <c r="AH72" s="24">
        <f t="shared" si="20"/>
        <v>0.47345437121558942</v>
      </c>
      <c r="AI72" s="24">
        <f t="shared" si="20"/>
        <v>0.47138021591213652</v>
      </c>
      <c r="AJ72" s="24">
        <f t="shared" si="20"/>
        <v>0.46870859654519181</v>
      </c>
      <c r="AK72" s="24">
        <f t="shared" si="20"/>
        <v>0.46657144292247166</v>
      </c>
      <c r="AL72" s="24">
        <f t="shared" si="20"/>
        <v>0.4672866989704807</v>
      </c>
      <c r="AM72" s="24">
        <f t="shared" si="20"/>
        <v>0.46063240805858241</v>
      </c>
      <c r="AN72" s="24">
        <f t="shared" si="20"/>
        <v>0.4702083287187071</v>
      </c>
      <c r="AO72" s="24">
        <f>+CUY!AV45</f>
        <v>0.47020521772559221</v>
      </c>
      <c r="AQ72" s="24">
        <f t="shared" si="13"/>
        <v>7.4301606491893324E-3</v>
      </c>
      <c r="AR72" s="24">
        <f t="shared" si="17"/>
        <v>2.0301532568471004E-2</v>
      </c>
      <c r="AT72" s="19">
        <f t="shared" si="10"/>
        <v>317.82327926074976</v>
      </c>
      <c r="AU72" s="19">
        <f t="shared" si="11"/>
        <v>317.23325598463236</v>
      </c>
      <c r="AV72" s="53">
        <f t="shared" si="14"/>
        <v>5.9002327611730188E-3</v>
      </c>
    </row>
    <row r="73" spans="4:48" x14ac:dyDescent="0.25">
      <c r="D73" s="38">
        <f>+CUY!A46</f>
        <v>43952</v>
      </c>
      <c r="E73" s="19" cm="1">
        <f t="array" ref="E73">+SUMPRODUCT($E$3:$P$3/100,CUY!$C46:$N46)/D$3*100</f>
        <v>321.82597441723749</v>
      </c>
      <c r="F73" s="19" cm="1">
        <f t="array" ref="F73">+SUMPRODUCT($E$4:$P$4/100,CUY!$C46:$N46)/D$4*100</f>
        <v>321.13676782786189</v>
      </c>
      <c r="G73" s="19" cm="1">
        <f t="array" ref="G73">+SUMPRODUCT($E$5:$P$5/100,CUY!$C46:$N46)/D$5*100</f>
        <v>321.77857773592609</v>
      </c>
      <c r="H73" s="19" cm="1">
        <f t="array" ref="H73">+SUMPRODUCT($E$6:$P$6/100,CUY!$C46:$N46)/D$6*100</f>
        <v>323.52218317492583</v>
      </c>
      <c r="I73" s="19" cm="1">
        <f t="array" ref="I73">+SUMPRODUCT($E$7:$P$7/100,CUY!$C46:$N46)/D$7*100</f>
        <v>322.37166146127475</v>
      </c>
      <c r="J73" s="19" cm="1">
        <f t="array" ref="J73">+SUMPRODUCT($E$8:$P$8/100,CUY!$C46:$N46)/D$8*100</f>
        <v>322.86641022797505</v>
      </c>
      <c r="K73" s="19" cm="1">
        <f t="array" ref="K73">+SUMPRODUCT($E$9:$P$9/100,CUY!$C46:$N46)/D$9*100</f>
        <v>322.91714512830362</v>
      </c>
      <c r="L73" s="19" cm="1">
        <f t="array" ref="L73">+SUMPRODUCT($E$10:$P$10/100,CUY!$C46:$N46)/D$10*100</f>
        <v>322.37717596729095</v>
      </c>
      <c r="M73" s="19" cm="1">
        <f t="array" ref="M73">+SUMPRODUCT($E$11:$P$11/100,CUY!$C46:$N46)/D$11*100</f>
        <v>323.57405601723531</v>
      </c>
      <c r="N73" s="19" cm="1">
        <f t="array" ref="N73">+SUMPRODUCT($E$12:$P$12/100,CUY!$C46:$N46)/D$12*100</f>
        <v>321.9096630318748</v>
      </c>
      <c r="O73" s="19" cm="1">
        <f t="array" ref="O73">+SUMPRODUCT(_xlfn.ANCHORARRAY($E$30)/100,$E73:$N73)/$D$14*100</f>
        <v>322.46852456999994</v>
      </c>
      <c r="Q73" s="24">
        <f t="shared" si="19"/>
        <v>1.2594090545531733E-2</v>
      </c>
      <c r="R73" s="24">
        <f t="shared" si="19"/>
        <v>1.2574871844137636E-2</v>
      </c>
      <c r="S73" s="24">
        <f t="shared" si="19"/>
        <v>1.2641941330404194E-2</v>
      </c>
      <c r="T73" s="24">
        <f t="shared" si="19"/>
        <v>1.2829563638979469E-2</v>
      </c>
      <c r="U73" s="24">
        <f t="shared" si="19"/>
        <v>1.3050371356579937E-2</v>
      </c>
      <c r="V73" s="24">
        <f t="shared" si="19"/>
        <v>1.314599390594462E-2</v>
      </c>
      <c r="W73" s="24">
        <f t="shared" si="19"/>
        <v>1.4018846561870024E-2</v>
      </c>
      <c r="X73" s="24">
        <f t="shared" si="19"/>
        <v>1.4071049868543017E-2</v>
      </c>
      <c r="Y73" s="24">
        <f t="shared" si="19"/>
        <v>1.4456399984285939E-2</v>
      </c>
      <c r="Z73" s="24">
        <f t="shared" si="19"/>
        <v>1.474122576691328E-2</v>
      </c>
      <c r="AA73" s="24">
        <f t="shared" si="18"/>
        <v>1.3463523519235965E-2</v>
      </c>
      <c r="AB73" s="24">
        <f>+CUY!Y46</f>
        <v>1.346219240611024E-2</v>
      </c>
      <c r="AD73" s="24">
        <f t="shared" si="20"/>
        <v>0.458733822203099</v>
      </c>
      <c r="AE73" s="24">
        <f t="shared" si="20"/>
        <v>0.4543186023332666</v>
      </c>
      <c r="AF73" s="24">
        <f t="shared" si="20"/>
        <v>0.45025744437812221</v>
      </c>
      <c r="AG73" s="24">
        <f t="shared" si="20"/>
        <v>0.44738783873290711</v>
      </c>
      <c r="AH73" s="24">
        <f t="shared" si="20"/>
        <v>0.4514019148582622</v>
      </c>
      <c r="AI73" s="24">
        <f t="shared" si="20"/>
        <v>0.44854319820498967</v>
      </c>
      <c r="AJ73" s="24">
        <f t="shared" si="20"/>
        <v>0.44710442999897149</v>
      </c>
      <c r="AK73" s="24">
        <f t="shared" si="20"/>
        <v>0.44523459109528529</v>
      </c>
      <c r="AL73" s="24">
        <f t="shared" si="20"/>
        <v>0.44602058006964529</v>
      </c>
      <c r="AM73" s="24">
        <f t="shared" si="20"/>
        <v>0.4392928397099598</v>
      </c>
      <c r="AN73" s="24">
        <f t="shared" si="20"/>
        <v>0.44825996801665058</v>
      </c>
      <c r="AO73" s="24">
        <f>+CUY!AV46</f>
        <v>0.44825295739731064</v>
      </c>
      <c r="AQ73" s="24">
        <f t="shared" si="13"/>
        <v>-2.1471352213815464E-3</v>
      </c>
      <c r="AR73" s="24">
        <f t="shared" si="17"/>
        <v>1.9440982493139192E-2</v>
      </c>
      <c r="AT73" s="19">
        <f t="shared" si="10"/>
        <v>321.82597441723749</v>
      </c>
      <c r="AU73" s="19">
        <f t="shared" si="11"/>
        <v>321.9096630318748</v>
      </c>
      <c r="AV73" s="53">
        <f t="shared" si="14"/>
        <v>-8.3688614637367209E-4</v>
      </c>
    </row>
    <row r="74" spans="4:48" x14ac:dyDescent="0.25">
      <c r="D74" s="38">
        <f>+CUY!A47</f>
        <v>43983</v>
      </c>
      <c r="E74" s="19" cm="1">
        <f t="array" ref="E74">+SUMPRODUCT($E$3:$P$3/100,CUY!$C47:$N47)/D$3*100</f>
        <v>329.78838353090197</v>
      </c>
      <c r="F74" s="19" cm="1">
        <f t="array" ref="F74">+SUMPRODUCT($E$4:$P$4/100,CUY!$C47:$N47)/D$4*100</f>
        <v>329.18127684066121</v>
      </c>
      <c r="G74" s="19" cm="1">
        <f t="array" ref="G74">+SUMPRODUCT($E$5:$P$5/100,CUY!$C47:$N47)/D$5*100</f>
        <v>329.42970422880597</v>
      </c>
      <c r="H74" s="19" cm="1">
        <f t="array" ref="H74">+SUMPRODUCT($E$6:$P$6/100,CUY!$C47:$N47)/D$6*100</f>
        <v>331.04784035516752</v>
      </c>
      <c r="I74" s="19" cm="1">
        <f t="array" ref="I74">+SUMPRODUCT($E$7:$P$7/100,CUY!$C47:$N47)/D$7*100</f>
        <v>329.9046207838864</v>
      </c>
      <c r="J74" s="19" cm="1">
        <f t="array" ref="J74">+SUMPRODUCT($E$8:$P$8/100,CUY!$C47:$N47)/D$8*100</f>
        <v>330.47983399606824</v>
      </c>
      <c r="K74" s="19" cm="1">
        <f t="array" ref="K74">+SUMPRODUCT($E$9:$P$9/100,CUY!$C47:$N47)/D$9*100</f>
        <v>330.19190108895532</v>
      </c>
      <c r="L74" s="19" cm="1">
        <f t="array" ref="L74">+SUMPRODUCT($E$10:$P$10/100,CUY!$C47:$N47)/D$10*100</f>
        <v>329.70606664057038</v>
      </c>
      <c r="M74" s="19" cm="1">
        <f t="array" ref="M74">+SUMPRODUCT($E$11:$P$11/100,CUY!$C47:$N47)/D$11*100</f>
        <v>330.71454875028724</v>
      </c>
      <c r="N74" s="19" cm="1">
        <f t="array" ref="N74">+SUMPRODUCT($E$12:$P$12/100,CUY!$C47:$N47)/D$12*100</f>
        <v>329.17812811604824</v>
      </c>
      <c r="O74" s="19" cm="1">
        <f t="array" ref="O74">+SUMPRODUCT(_xlfn.ANCHORARRAY($E$30)/100,$E74:$N74)/$D$14*100</f>
        <v>329.97638617999996</v>
      </c>
      <c r="Q74" s="24">
        <f t="shared" si="19"/>
        <v>2.4741350129003026E-2</v>
      </c>
      <c r="R74" s="24">
        <f t="shared" si="19"/>
        <v>2.5050102693664256E-2</v>
      </c>
      <c r="S74" s="24">
        <f t="shared" si="19"/>
        <v>2.3777612999330566E-2</v>
      </c>
      <c r="T74" s="24">
        <f t="shared" si="19"/>
        <v>2.3261641926336285E-2</v>
      </c>
      <c r="U74" s="24">
        <f t="shared" si="19"/>
        <v>2.336731240105161E-2</v>
      </c>
      <c r="V74" s="24">
        <f t="shared" si="19"/>
        <v>2.3580724184709689E-2</v>
      </c>
      <c r="W74" s="24">
        <f t="shared" si="19"/>
        <v>2.252824314348878E-2</v>
      </c>
      <c r="X74" s="24">
        <f t="shared" si="19"/>
        <v>2.2733900597302403E-2</v>
      </c>
      <c r="Y74" s="24">
        <f t="shared" si="19"/>
        <v>2.2067568769084556E-2</v>
      </c>
      <c r="Z74" s="24">
        <f t="shared" si="19"/>
        <v>2.2579207519638045E-2</v>
      </c>
      <c r="AA74" s="24">
        <f t="shared" si="18"/>
        <v>2.328246336603379E-2</v>
      </c>
      <c r="AB74" s="24">
        <f>+CUY!Y47</f>
        <v>2.3283651331019284E-2</v>
      </c>
      <c r="AD74" s="24">
        <f t="shared" si="20"/>
        <v>0.45677390106152704</v>
      </c>
      <c r="AE74" s="24">
        <f t="shared" si="20"/>
        <v>0.45215183401535963</v>
      </c>
      <c r="AF74" s="24">
        <f t="shared" si="20"/>
        <v>0.44680106741109515</v>
      </c>
      <c r="AG74" s="24">
        <f t="shared" si="20"/>
        <v>0.44299427698774796</v>
      </c>
      <c r="AH74" s="24">
        <f t="shared" si="20"/>
        <v>0.44679649445460612</v>
      </c>
      <c r="AI74" s="24">
        <f t="shared" si="20"/>
        <v>0.44411383339766508</v>
      </c>
      <c r="AJ74" s="24">
        <f t="shared" si="20"/>
        <v>0.44200089017703847</v>
      </c>
      <c r="AK74" s="24">
        <f t="shared" si="20"/>
        <v>0.44087124464877525</v>
      </c>
      <c r="AL74" s="24">
        <f t="shared" si="20"/>
        <v>0.44000662528046264</v>
      </c>
      <c r="AM74" s="24">
        <f t="shared" si="20"/>
        <v>0.43496124105632394</v>
      </c>
      <c r="AN74" s="24">
        <f t="shared" si="20"/>
        <v>0.44406835284843638</v>
      </c>
      <c r="AO74" s="24">
        <f>+CUY!AV47</f>
        <v>0.44406288633852276</v>
      </c>
      <c r="AQ74" s="24">
        <f t="shared" si="13"/>
        <v>2.1621426093649809E-3</v>
      </c>
      <c r="AR74" s="24">
        <f t="shared" si="17"/>
        <v>2.1812660005203099E-2</v>
      </c>
      <c r="AT74" s="19">
        <f t="shared" si="10"/>
        <v>329.78838353090197</v>
      </c>
      <c r="AU74" s="19">
        <f t="shared" si="11"/>
        <v>329.17812811604824</v>
      </c>
      <c r="AV74" s="53">
        <f t="shared" si="14"/>
        <v>6.1025541485366652E-3</v>
      </c>
    </row>
    <row r="75" spans="4:48" x14ac:dyDescent="0.25">
      <c r="D75" s="38">
        <f>+CUY!A48</f>
        <v>44013</v>
      </c>
      <c r="E75" s="19" cm="1">
        <f t="array" ref="E75">+SUMPRODUCT($E$3:$P$3/100,CUY!$C48:$N48)/D$3*100</f>
        <v>336.92515570479287</v>
      </c>
      <c r="F75" s="19" cm="1">
        <f t="array" ref="F75">+SUMPRODUCT($E$4:$P$4/100,CUY!$C48:$N48)/D$4*100</f>
        <v>336.56009166347729</v>
      </c>
      <c r="G75" s="19" cm="1">
        <f t="array" ref="G75">+SUMPRODUCT($E$5:$P$5/100,CUY!$C48:$N48)/D$5*100</f>
        <v>336.65739393111443</v>
      </c>
      <c r="H75" s="19" cm="1">
        <f t="array" ref="H75">+SUMPRODUCT($E$6:$P$6/100,CUY!$C48:$N48)/D$6*100</f>
        <v>338.4535588243433</v>
      </c>
      <c r="I75" s="19" cm="1">
        <f t="array" ref="I75">+SUMPRODUCT($E$7:$P$7/100,CUY!$C48:$N48)/D$7*100</f>
        <v>337.28848828118595</v>
      </c>
      <c r="J75" s="19" cm="1">
        <f t="array" ref="J75">+SUMPRODUCT($E$8:$P$8/100,CUY!$C48:$N48)/D$8*100</f>
        <v>338.07222401422877</v>
      </c>
      <c r="K75" s="19" cm="1">
        <f t="array" ref="K75">+SUMPRODUCT($E$9:$P$9/100,CUY!$C48:$N48)/D$9*100</f>
        <v>337.74454347932891</v>
      </c>
      <c r="L75" s="19" cm="1">
        <f t="array" ref="L75">+SUMPRODUCT($E$10:$P$10/100,CUY!$C48:$N48)/D$10*100</f>
        <v>337.25159734499084</v>
      </c>
      <c r="M75" s="19" cm="1">
        <f t="array" ref="M75">+SUMPRODUCT($E$11:$P$11/100,CUY!$C48:$N48)/D$11*100</f>
        <v>338.31910315520003</v>
      </c>
      <c r="N75" s="19" cm="1">
        <f t="array" ref="N75">+SUMPRODUCT($E$12:$P$12/100,CUY!$C48:$N48)/D$12*100</f>
        <v>336.94932880171888</v>
      </c>
      <c r="O75" s="19" cm="1">
        <f t="array" ref="O75">+SUMPRODUCT(_xlfn.ANCHORARRAY($E$30)/100,$E75:$N75)/$D$14*100</f>
        <v>337.45216193000005</v>
      </c>
      <c r="Q75" s="24">
        <f t="shared" si="19"/>
        <v>2.1640459550092528E-2</v>
      </c>
      <c r="R75" s="24">
        <f t="shared" si="19"/>
        <v>2.2415657699717206E-2</v>
      </c>
      <c r="S75" s="24">
        <f t="shared" si="19"/>
        <v>2.1940006045382043E-2</v>
      </c>
      <c r="T75" s="24">
        <f t="shared" si="19"/>
        <v>2.2370538533737383E-2</v>
      </c>
      <c r="U75" s="24">
        <f t="shared" si="19"/>
        <v>2.2381825024926139E-2</v>
      </c>
      <c r="V75" s="24">
        <f t="shared" si="19"/>
        <v>2.2973837545109843E-2</v>
      </c>
      <c r="W75" s="24">
        <f t="shared" si="19"/>
        <v>2.2873493763673203E-2</v>
      </c>
      <c r="X75" s="24">
        <f t="shared" si="19"/>
        <v>2.2885628952185044E-2</v>
      </c>
      <c r="Y75" s="24">
        <f t="shared" si="19"/>
        <v>2.2994314685123696E-2</v>
      </c>
      <c r="Z75" s="24">
        <f t="shared" si="19"/>
        <v>2.3607888926724163E-2</v>
      </c>
      <c r="AA75" s="24">
        <f t="shared" si="18"/>
        <v>2.2655487068465874E-2</v>
      </c>
      <c r="AB75" s="24">
        <f>+CUY!Y48</f>
        <v>2.2655973467418544E-2</v>
      </c>
      <c r="AD75" s="24">
        <f t="shared" si="20"/>
        <v>0.45207161068012369</v>
      </c>
      <c r="AE75" s="24">
        <f t="shared" si="20"/>
        <v>0.44773582597886974</v>
      </c>
      <c r="AF75" s="24">
        <f t="shared" si="20"/>
        <v>0.44022161318415165</v>
      </c>
      <c r="AG75" s="24">
        <f t="shared" si="20"/>
        <v>0.43599541146519005</v>
      </c>
      <c r="AH75" s="24">
        <f t="shared" si="20"/>
        <v>0.44077991239297498</v>
      </c>
      <c r="AI75" s="24">
        <f t="shared" si="20"/>
        <v>0.43766872478437846</v>
      </c>
      <c r="AJ75" s="24">
        <f t="shared" si="20"/>
        <v>0.43354893222334701</v>
      </c>
      <c r="AK75" s="24">
        <f t="shared" si="20"/>
        <v>0.43148898514762291</v>
      </c>
      <c r="AL75" s="24">
        <f t="shared" si="20"/>
        <v>0.42931392245626165</v>
      </c>
      <c r="AM75" s="24">
        <f t="shared" si="20"/>
        <v>0.42503615938939543</v>
      </c>
      <c r="AN75" s="24">
        <f t="shared" si="20"/>
        <v>0.43653203214204317</v>
      </c>
      <c r="AO75" s="24">
        <f>+CUY!AV48</f>
        <v>0.43652790022404298</v>
      </c>
      <c r="AQ75" s="24">
        <f t="shared" si="13"/>
        <v>-1.9674293766316353E-3</v>
      </c>
      <c r="AR75" s="24">
        <f t="shared" si="17"/>
        <v>2.7035451290728263E-2</v>
      </c>
      <c r="AT75" s="19">
        <f t="shared" si="10"/>
        <v>336.92515570479287</v>
      </c>
      <c r="AU75" s="19">
        <f t="shared" si="11"/>
        <v>336.94932880171888</v>
      </c>
      <c r="AV75" s="53">
        <f t="shared" si="14"/>
        <v>-2.4173096926105586E-4</v>
      </c>
    </row>
    <row r="76" spans="4:48" x14ac:dyDescent="0.25">
      <c r="D76" s="38">
        <f>+CUY!A49</f>
        <v>44044</v>
      </c>
      <c r="E76" s="19" cm="1">
        <f t="array" ref="E76">+SUMPRODUCT($E$3:$P$3/100,CUY!$C49:$N49)/D$3*100</f>
        <v>346.35773552532879</v>
      </c>
      <c r="F76" s="19" cm="1">
        <f t="array" ref="F76">+SUMPRODUCT($E$4:$P$4/100,CUY!$C49:$N49)/D$4*100</f>
        <v>345.80728024119679</v>
      </c>
      <c r="G76" s="19" cm="1">
        <f t="array" ref="G76">+SUMPRODUCT($E$5:$P$5/100,CUY!$C49:$N49)/D$5*100</f>
        <v>345.77313923610046</v>
      </c>
      <c r="H76" s="19" cm="1">
        <f t="array" ref="H76">+SUMPRODUCT($E$6:$P$6/100,CUY!$C49:$N49)/D$6*100</f>
        <v>347.67494096844064</v>
      </c>
      <c r="I76" s="19" cm="1">
        <f t="array" ref="I76">+SUMPRODUCT($E$7:$P$7/100,CUY!$C49:$N49)/D$7*100</f>
        <v>346.34722650585275</v>
      </c>
      <c r="J76" s="19" cm="1">
        <f t="array" ref="J76">+SUMPRODUCT($E$8:$P$8/100,CUY!$C49:$N49)/D$8*100</f>
        <v>347.23665587752731</v>
      </c>
      <c r="K76" s="19" cm="1">
        <f t="array" ref="K76">+SUMPRODUCT($E$9:$P$9/100,CUY!$C49:$N49)/D$9*100</f>
        <v>346.718034427558</v>
      </c>
      <c r="L76" s="19" cm="1">
        <f t="array" ref="L76">+SUMPRODUCT($E$10:$P$10/100,CUY!$C49:$N49)/D$10*100</f>
        <v>346.19124630628033</v>
      </c>
      <c r="M76" s="19" cm="1">
        <f t="array" ref="M76">+SUMPRODUCT($E$11:$P$11/100,CUY!$C49:$N49)/D$11*100</f>
        <v>347.29971467511939</v>
      </c>
      <c r="N76" s="19" cm="1">
        <f t="array" ref="N76">+SUMPRODUCT($E$12:$P$12/100,CUY!$C49:$N49)/D$12*100</f>
        <v>345.80865679823739</v>
      </c>
      <c r="O76" s="19" cm="1">
        <f t="array" ref="O76">+SUMPRODUCT(_xlfn.ANCHORARRAY($E$30)/100,$E76:$N76)/$D$14*100</f>
        <v>346.53431879000004</v>
      </c>
      <c r="Q76" s="24">
        <f t="shared" si="19"/>
        <v>2.7996068743529889E-2</v>
      </c>
      <c r="R76" s="24">
        <f t="shared" si="19"/>
        <v>2.7475594423612248E-2</v>
      </c>
      <c r="S76" s="24">
        <f t="shared" si="19"/>
        <v>2.7077216984728647E-2</v>
      </c>
      <c r="T76" s="24">
        <f t="shared" si="19"/>
        <v>2.7245635047032257E-2</v>
      </c>
      <c r="U76" s="24">
        <f t="shared" si="19"/>
        <v>2.685753750692732E-2</v>
      </c>
      <c r="V76" s="24">
        <f t="shared" si="19"/>
        <v>2.7107911305108701E-2</v>
      </c>
      <c r="W76" s="24">
        <f t="shared" si="19"/>
        <v>2.6568870234844555E-2</v>
      </c>
      <c r="X76" s="24">
        <f t="shared" si="19"/>
        <v>2.6507358398497605E-2</v>
      </c>
      <c r="Y76" s="24">
        <f t="shared" si="19"/>
        <v>2.6544795833771229E-2</v>
      </c>
      <c r="Z76" s="24">
        <f t="shared" si="19"/>
        <v>2.6292760481300359E-2</v>
      </c>
      <c r="AA76" s="24">
        <f t="shared" si="18"/>
        <v>2.6913909242886946E-2</v>
      </c>
      <c r="AB76" s="24">
        <f>+CUY!Y49</f>
        <v>2.6915572793070108E-2</v>
      </c>
      <c r="AD76" s="24">
        <f t="shared" si="20"/>
        <v>0.42734597739163926</v>
      </c>
      <c r="AE76" s="24">
        <f t="shared" si="20"/>
        <v>0.42335627519387642</v>
      </c>
      <c r="AF76" s="24">
        <f t="shared" si="20"/>
        <v>0.4160706515871726</v>
      </c>
      <c r="AG76" s="24">
        <f t="shared" si="20"/>
        <v>0.41276925120150532</v>
      </c>
      <c r="AH76" s="24">
        <f t="shared" si="20"/>
        <v>0.41701145332593659</v>
      </c>
      <c r="AI76" s="24">
        <f t="shared" si="20"/>
        <v>0.4147029294470479</v>
      </c>
      <c r="AJ76" s="24">
        <f t="shared" si="20"/>
        <v>0.41085425016402866</v>
      </c>
      <c r="AK76" s="24">
        <f t="shared" si="20"/>
        <v>0.40887852034665406</v>
      </c>
      <c r="AL76" s="24">
        <f t="shared" si="20"/>
        <v>0.40676475311923621</v>
      </c>
      <c r="AM76" s="24">
        <f t="shared" si="20"/>
        <v>0.40355342285922591</v>
      </c>
      <c r="AN76" s="24">
        <f t="shared" si="20"/>
        <v>0.41337896290892773</v>
      </c>
      <c r="AO76" s="24">
        <f>+CUY!AV49</f>
        <v>0.41337588086690613</v>
      </c>
      <c r="AQ76" s="24">
        <f t="shared" si="13"/>
        <v>1.7033082622295304E-3</v>
      </c>
      <c r="AR76" s="24">
        <f t="shared" si="17"/>
        <v>2.3792554532413357E-2</v>
      </c>
      <c r="AT76" s="19">
        <f t="shared" si="10"/>
        <v>346.35773552532879</v>
      </c>
      <c r="AU76" s="19">
        <f t="shared" si="11"/>
        <v>345.80865679823739</v>
      </c>
      <c r="AV76" s="53">
        <f t="shared" si="14"/>
        <v>5.4907872709129002E-3</v>
      </c>
    </row>
    <row r="77" spans="4:48" x14ac:dyDescent="0.25">
      <c r="D77" s="38">
        <f>+CUY!A50</f>
        <v>44075</v>
      </c>
      <c r="E77" s="19" cm="1">
        <f t="array" ref="E77">+SUMPRODUCT($E$3:$P$3/100,CUY!$C50:$N50)/D$3*100</f>
        <v>359.40468951990385</v>
      </c>
      <c r="F77" s="19" cm="1">
        <f t="array" ref="F77">+SUMPRODUCT($E$4:$P$4/100,CUY!$C50:$N50)/D$4*100</f>
        <v>358.92384358685405</v>
      </c>
      <c r="G77" s="19" cm="1">
        <f t="array" ref="G77">+SUMPRODUCT($E$5:$P$5/100,CUY!$C50:$N50)/D$5*100</f>
        <v>358.43687524453367</v>
      </c>
      <c r="H77" s="19" cm="1">
        <f t="array" ref="H77">+SUMPRODUCT($E$6:$P$6/100,CUY!$C50:$N50)/D$6*100</f>
        <v>360.36317156806513</v>
      </c>
      <c r="I77" s="19" cm="1">
        <f t="array" ref="I77">+SUMPRODUCT($E$7:$P$7/100,CUY!$C50:$N50)/D$7*100</f>
        <v>358.82016446395551</v>
      </c>
      <c r="J77" s="19" cm="1">
        <f t="array" ref="J77">+SUMPRODUCT($E$8:$P$8/100,CUY!$C50:$N50)/D$8*100</f>
        <v>359.90093282892849</v>
      </c>
      <c r="K77" s="19" cm="1">
        <f t="array" ref="K77">+SUMPRODUCT($E$9:$P$9/100,CUY!$C50:$N50)/D$9*100</f>
        <v>358.66915555135051</v>
      </c>
      <c r="L77" s="19" cm="1">
        <f t="array" ref="L77">+SUMPRODUCT($E$10:$P$10/100,CUY!$C50:$N50)/D$10*100</f>
        <v>358.15671496038652</v>
      </c>
      <c r="M77" s="19" cm="1">
        <f t="array" ref="M77">+SUMPRODUCT($E$11:$P$11/100,CUY!$C50:$N50)/D$11*100</f>
        <v>358.83664695638623</v>
      </c>
      <c r="N77" s="19" cm="1">
        <f t="array" ref="N77">+SUMPRODUCT($E$12:$P$12/100,CUY!$C50:$N50)/D$12*100</f>
        <v>357.63728565576065</v>
      </c>
      <c r="O77" s="19" cm="1">
        <f t="array" ref="O77">+SUMPRODUCT(_xlfn.ANCHORARRAY($E$30)/100,$E77:$N77)/$D$14*100</f>
        <v>358.89071676999993</v>
      </c>
      <c r="Q77" s="24">
        <f t="shared" si="19"/>
        <v>3.7669012862630247E-2</v>
      </c>
      <c r="R77" s="24">
        <f t="shared" si="19"/>
        <v>3.793026953194456E-2</v>
      </c>
      <c r="S77" s="24">
        <f t="shared" si="19"/>
        <v>3.6624406500778361E-2</v>
      </c>
      <c r="T77" s="24">
        <f t="shared" si="19"/>
        <v>3.6494521475380681E-2</v>
      </c>
      <c r="U77" s="24">
        <f t="shared" si="19"/>
        <v>3.6012813164224999E-2</v>
      </c>
      <c r="V77" s="24">
        <f t="shared" si="19"/>
        <v>3.647160153468354E-2</v>
      </c>
      <c r="W77" s="24">
        <f t="shared" si="19"/>
        <v>3.4469280328968788E-2</v>
      </c>
      <c r="X77" s="24">
        <f t="shared" si="19"/>
        <v>3.4563175070926544E-2</v>
      </c>
      <c r="Y77" s="24">
        <f t="shared" si="19"/>
        <v>3.3218951222171444E-2</v>
      </c>
      <c r="Z77" s="24">
        <f t="shared" si="19"/>
        <v>3.4205704874602727E-2</v>
      </c>
      <c r="AA77" s="24">
        <f t="shared" si="18"/>
        <v>3.5657068607648723E-2</v>
      </c>
      <c r="AB77" s="24">
        <f>+CUY!Y50</f>
        <v>3.5660735619181816E-2</v>
      </c>
      <c r="AD77" s="24">
        <f t="shared" ref="AD77:AN92" si="21">+E77/E65-1</f>
        <v>0.40008405383793511</v>
      </c>
      <c r="AE77" s="24">
        <f t="shared" si="21"/>
        <v>0.39682619353366766</v>
      </c>
      <c r="AF77" s="24">
        <f t="shared" si="21"/>
        <v>0.38864853337569949</v>
      </c>
      <c r="AG77" s="24">
        <f t="shared" si="21"/>
        <v>0.38463173796183803</v>
      </c>
      <c r="AH77" s="24">
        <f t="shared" si="21"/>
        <v>0.38742582945833148</v>
      </c>
      <c r="AI77" s="24">
        <f t="shared" si="21"/>
        <v>0.38524634195162122</v>
      </c>
      <c r="AJ77" s="24">
        <f t="shared" si="21"/>
        <v>0.37842694726187398</v>
      </c>
      <c r="AK77" s="24">
        <f t="shared" si="21"/>
        <v>0.3772944193642469</v>
      </c>
      <c r="AL77" s="24">
        <f t="shared" si="21"/>
        <v>0.3719230791443715</v>
      </c>
      <c r="AM77" s="24">
        <f t="shared" si="21"/>
        <v>0.3707730018701938</v>
      </c>
      <c r="AN77" s="24">
        <f t="shared" si="21"/>
        <v>0.38320772843018824</v>
      </c>
      <c r="AO77" s="24">
        <f>+CUY!AV50</f>
        <v>0.38320936076403078</v>
      </c>
      <c r="AQ77" s="24">
        <f t="shared" si="13"/>
        <v>3.4633079880275197E-3</v>
      </c>
      <c r="AR77" s="24">
        <f t="shared" si="17"/>
        <v>2.9311051967741308E-2</v>
      </c>
      <c r="AT77" s="19">
        <f t="shared" si="10"/>
        <v>359.40468951990385</v>
      </c>
      <c r="AU77" s="19">
        <f t="shared" si="11"/>
        <v>357.63728565576065</v>
      </c>
      <c r="AV77" s="53">
        <f t="shared" si="14"/>
        <v>1.7674038641430911E-2</v>
      </c>
    </row>
    <row r="78" spans="4:48" x14ac:dyDescent="0.25">
      <c r="D78" s="38">
        <f>+CUY!A51</f>
        <v>44105</v>
      </c>
      <c r="E78" s="19" cm="1">
        <f t="array" ref="E78">+SUMPRODUCT($E$3:$P$3/100,CUY!$C51:$N51)/D$3*100</f>
        <v>372.84767435086087</v>
      </c>
      <c r="F78" s="19" cm="1">
        <f t="array" ref="F78">+SUMPRODUCT($E$4:$P$4/100,CUY!$C51:$N51)/D$4*100</f>
        <v>372.11296552563795</v>
      </c>
      <c r="G78" s="19" cm="1">
        <f t="array" ref="G78">+SUMPRODUCT($E$5:$P$5/100,CUY!$C51:$N51)/D$5*100</f>
        <v>371.61265233748111</v>
      </c>
      <c r="H78" s="19" cm="1">
        <f t="array" ref="H78">+SUMPRODUCT($E$6:$P$6/100,CUY!$C51:$N51)/D$6*100</f>
        <v>373.67823469847411</v>
      </c>
      <c r="I78" s="19" cm="1">
        <f t="array" ref="I78">+SUMPRODUCT($E$7:$P$7/100,CUY!$C51:$N51)/D$7*100</f>
        <v>371.89631964413013</v>
      </c>
      <c r="J78" s="19" cm="1">
        <f t="array" ref="J78">+SUMPRODUCT($E$8:$P$8/100,CUY!$C51:$N51)/D$8*100</f>
        <v>373.08453731709909</v>
      </c>
      <c r="K78" s="19" cm="1">
        <f t="array" ref="K78">+SUMPRODUCT($E$9:$P$9/100,CUY!$C51:$N51)/D$9*100</f>
        <v>371.7512973117482</v>
      </c>
      <c r="L78" s="19" cm="1">
        <f t="array" ref="L78">+SUMPRODUCT($E$10:$P$10/100,CUY!$C51:$N51)/D$10*100</f>
        <v>371.26448656646363</v>
      </c>
      <c r="M78" s="19" cm="1">
        <f t="array" ref="M78">+SUMPRODUCT($E$11:$P$11/100,CUY!$C51:$N51)/D$11*100</f>
        <v>371.88286206882174</v>
      </c>
      <c r="N78" s="19" cm="1">
        <f t="array" ref="N78">+SUMPRODUCT($E$12:$P$12/100,CUY!$C51:$N51)/D$12*100</f>
        <v>370.51394427912612</v>
      </c>
      <c r="O78" s="19" cm="1">
        <f t="array" ref="O78">+SUMPRODUCT(_xlfn.ANCHORARRAY($E$30)/100,$E78:$N78)/$D$14*100</f>
        <v>372.02852309999992</v>
      </c>
      <c r="Q78" s="24">
        <f t="shared" si="19"/>
        <v>3.740347642351094E-2</v>
      </c>
      <c r="R78" s="24">
        <f t="shared" si="19"/>
        <v>3.6746296392516919E-2</v>
      </c>
      <c r="S78" s="24">
        <f t="shared" si="19"/>
        <v>3.6758988828810235E-2</v>
      </c>
      <c r="T78" s="24">
        <f t="shared" si="19"/>
        <v>3.6949011943896881E-2</v>
      </c>
      <c r="U78" s="24">
        <f t="shared" si="19"/>
        <v>3.6442085688548786E-2</v>
      </c>
      <c r="V78" s="24">
        <f t="shared" si="19"/>
        <v>3.6631203994231365E-2</v>
      </c>
      <c r="W78" s="24">
        <f t="shared" si="19"/>
        <v>3.6474119834162044E-2</v>
      </c>
      <c r="X78" s="24">
        <f t="shared" si="19"/>
        <v>3.6597866404729729E-2</v>
      </c>
      <c r="Y78" s="24">
        <f t="shared" si="19"/>
        <v>3.6356975306430117E-2</v>
      </c>
      <c r="Z78" s="24">
        <f t="shared" si="19"/>
        <v>3.6004799107439034E-2</v>
      </c>
      <c r="AA78" s="24">
        <f t="shared" si="18"/>
        <v>3.6606704258721479E-2</v>
      </c>
      <c r="AB78" s="24">
        <f>+CUY!Y51</f>
        <v>3.6607839935713926E-2</v>
      </c>
      <c r="AD78" s="24">
        <f t="shared" si="21"/>
        <v>0.40306609792289017</v>
      </c>
      <c r="AE78" s="24">
        <f t="shared" si="21"/>
        <v>0.39770879783564239</v>
      </c>
      <c r="AF78" s="24">
        <f t="shared" si="21"/>
        <v>0.38962683840937506</v>
      </c>
      <c r="AG78" s="24">
        <f t="shared" si="21"/>
        <v>0.38550377985823303</v>
      </c>
      <c r="AH78" s="24">
        <f t="shared" si="21"/>
        <v>0.38728188970283139</v>
      </c>
      <c r="AI78" s="24">
        <f t="shared" si="21"/>
        <v>0.38403798521593169</v>
      </c>
      <c r="AJ78" s="24">
        <f t="shared" si="21"/>
        <v>0.3767079457592748</v>
      </c>
      <c r="AK78" s="24">
        <f t="shared" si="21"/>
        <v>0.37556378498458298</v>
      </c>
      <c r="AL78" s="24">
        <f t="shared" si="21"/>
        <v>0.37001379890682462</v>
      </c>
      <c r="AM78" s="24">
        <f t="shared" si="21"/>
        <v>0.36556878949884086</v>
      </c>
      <c r="AN78" s="24">
        <f t="shared" si="21"/>
        <v>0.38237881973371901</v>
      </c>
      <c r="AO78" s="24">
        <f>+CUY!AV51</f>
        <v>0.38238079826638627</v>
      </c>
      <c r="AQ78" s="24">
        <f t="shared" si="13"/>
        <v>1.3986773160719057E-3</v>
      </c>
      <c r="AR78" s="24">
        <f t="shared" si="17"/>
        <v>3.7497308424049303E-2</v>
      </c>
      <c r="AT78" s="19">
        <f t="shared" si="10"/>
        <v>372.84767435086087</v>
      </c>
      <c r="AU78" s="19">
        <f t="shared" si="11"/>
        <v>370.51394427912612</v>
      </c>
      <c r="AV78" s="53">
        <f t="shared" si="14"/>
        <v>2.3337300717346299E-2</v>
      </c>
    </row>
    <row r="79" spans="4:48" x14ac:dyDescent="0.25">
      <c r="D79" s="38">
        <f>+CUY!A52</f>
        <v>44136</v>
      </c>
      <c r="E79" s="19" cm="1">
        <f t="array" ref="E79">+SUMPRODUCT($E$3:$P$3/100,CUY!$C52:$N52)/D$3*100</f>
        <v>384.533690256162</v>
      </c>
      <c r="F79" s="19" cm="1">
        <f t="array" ref="F79">+SUMPRODUCT($E$4:$P$4/100,CUY!$C52:$N52)/D$4*100</f>
        <v>383.84603631398903</v>
      </c>
      <c r="G79" s="19" cm="1">
        <f t="array" ref="G79">+SUMPRODUCT($E$5:$P$5/100,CUY!$C52:$N52)/D$5*100</f>
        <v>383.19868353864928</v>
      </c>
      <c r="H79" s="19" cm="1">
        <f t="array" ref="H79">+SUMPRODUCT($E$6:$P$6/100,CUY!$C52:$N52)/D$6*100</f>
        <v>385.38764899873672</v>
      </c>
      <c r="I79" s="19" cm="1">
        <f t="array" ref="I79">+SUMPRODUCT($E$7:$P$7/100,CUY!$C52:$N52)/D$7*100</f>
        <v>383.52904636822029</v>
      </c>
      <c r="J79" s="19" cm="1">
        <f t="array" ref="J79">+SUMPRODUCT($E$8:$P$8/100,CUY!$C52:$N52)/D$8*100</f>
        <v>384.91090213080793</v>
      </c>
      <c r="K79" s="19" cm="1">
        <f t="array" ref="K79">+SUMPRODUCT($E$9:$P$9/100,CUY!$C52:$N52)/D$9*100</f>
        <v>383.41986847063851</v>
      </c>
      <c r="L79" s="19" cm="1">
        <f t="array" ref="L79">+SUMPRODUCT($E$10:$P$10/100,CUY!$C52:$N52)/D$10*100</f>
        <v>382.94634535749037</v>
      </c>
      <c r="M79" s="19" cm="1">
        <f t="array" ref="M79">+SUMPRODUCT($E$11:$P$11/100,CUY!$C52:$N52)/D$11*100</f>
        <v>383.73051722926698</v>
      </c>
      <c r="N79" s="19" cm="1">
        <f t="array" ref="N79">+SUMPRODUCT($E$12:$P$12/100,CUY!$C52:$N52)/D$12*100</f>
        <v>382.31658109738873</v>
      </c>
      <c r="O79" s="19" cm="1">
        <f t="array" ref="O79">+SUMPRODUCT(_xlfn.ANCHORARRAY($E$30)/100,$E79:$N79)/$D$14*100</f>
        <v>383.74518295999997</v>
      </c>
      <c r="Q79" s="24">
        <f t="shared" si="19"/>
        <v>3.1342601038471862E-2</v>
      </c>
      <c r="R79" s="24">
        <f t="shared" si="19"/>
        <v>3.1530937847804363E-2</v>
      </c>
      <c r="S79" s="24">
        <f t="shared" si="19"/>
        <v>3.1177709177259816E-2</v>
      </c>
      <c r="T79" s="24">
        <f t="shared" si="19"/>
        <v>3.1335553460080767E-2</v>
      </c>
      <c r="U79" s="24">
        <f t="shared" si="19"/>
        <v>3.1279488689808899E-2</v>
      </c>
      <c r="V79" s="24">
        <f t="shared" si="19"/>
        <v>3.1698887599989511E-2</v>
      </c>
      <c r="W79" s="24">
        <f t="shared" si="19"/>
        <v>3.1388111469333069E-2</v>
      </c>
      <c r="X79" s="24">
        <f t="shared" si="19"/>
        <v>3.146505850603476E-2</v>
      </c>
      <c r="Y79" s="24">
        <f t="shared" si="19"/>
        <v>3.1858567223387313E-2</v>
      </c>
      <c r="Z79" s="24">
        <f t="shared" si="19"/>
        <v>3.1854770921579956E-2</v>
      </c>
      <c r="AA79" s="24">
        <f t="shared" si="18"/>
        <v>3.1493982671997101E-2</v>
      </c>
      <c r="AB79" s="24">
        <f>+CUY!Y52</f>
        <v>3.1494685166041148E-2</v>
      </c>
      <c r="AD79" s="24">
        <f t="shared" si="21"/>
        <v>0.38147320775127458</v>
      </c>
      <c r="AE79" s="24">
        <f t="shared" si="21"/>
        <v>0.37739553598881281</v>
      </c>
      <c r="AF79" s="24">
        <f t="shared" si="21"/>
        <v>0.3699232385225244</v>
      </c>
      <c r="AG79" s="24">
        <f t="shared" si="21"/>
        <v>0.3663726901247002</v>
      </c>
      <c r="AH79" s="24">
        <f t="shared" si="21"/>
        <v>0.36771180794919012</v>
      </c>
      <c r="AI79" s="24">
        <f t="shared" si="21"/>
        <v>0.36539768499873126</v>
      </c>
      <c r="AJ79" s="24">
        <f t="shared" si="21"/>
        <v>0.35937895873610293</v>
      </c>
      <c r="AK79" s="24">
        <f t="shared" si="21"/>
        <v>0.35898607459857779</v>
      </c>
      <c r="AL79" s="24">
        <f t="shared" si="21"/>
        <v>0.35467070527894196</v>
      </c>
      <c r="AM79" s="24">
        <f t="shared" si="21"/>
        <v>0.35121881094720231</v>
      </c>
      <c r="AN79" s="24">
        <f t="shared" si="21"/>
        <v>0.36431793595358619</v>
      </c>
      <c r="AO79" s="24">
        <f>+CUY!AV52</f>
        <v>0.3643185771743076</v>
      </c>
      <c r="AQ79" s="24">
        <f t="shared" si="13"/>
        <v>-5.1216988310809342E-4</v>
      </c>
      <c r="AR79" s="24">
        <f t="shared" si="17"/>
        <v>3.025439680407227E-2</v>
      </c>
      <c r="AT79" s="19">
        <f t="shared" si="10"/>
        <v>384.533690256162</v>
      </c>
      <c r="AU79" s="19">
        <f t="shared" si="11"/>
        <v>382.31658109738873</v>
      </c>
      <c r="AV79" s="53">
        <f t="shared" si="14"/>
        <v>2.2171091587731784E-2</v>
      </c>
    </row>
    <row r="80" spans="4:48" x14ac:dyDescent="0.25">
      <c r="D80" s="38">
        <f>+CUY!A53</f>
        <v>44166</v>
      </c>
      <c r="E80" s="19" cm="1">
        <f t="array" ref="E80">+SUMPRODUCT($E$3:$P$3/100,CUY!$C53:$N53)/D$3*100</f>
        <v>401.7147577712829</v>
      </c>
      <c r="F80" s="19" cm="1">
        <f t="array" ref="F80">+SUMPRODUCT($E$4:$P$4/100,CUY!$C53:$N53)/D$4*100</f>
        <v>400.63988789887139</v>
      </c>
      <c r="G80" s="19" cm="1">
        <f t="array" ref="G80">+SUMPRODUCT($E$5:$P$5/100,CUY!$C53:$N53)/D$5*100</f>
        <v>399.95128627026418</v>
      </c>
      <c r="H80" s="19" cm="1">
        <f t="array" ref="H80">+SUMPRODUCT($E$6:$P$6/100,CUY!$C53:$N53)/D$6*100</f>
        <v>402.11035221433031</v>
      </c>
      <c r="I80" s="19" cm="1">
        <f t="array" ref="I80">+SUMPRODUCT($E$7:$P$7/100,CUY!$C53:$N53)/D$7*100</f>
        <v>399.93670613584584</v>
      </c>
      <c r="J80" s="19" cm="1">
        <f t="array" ref="J80">+SUMPRODUCT($E$8:$P$8/100,CUY!$C53:$N53)/D$8*100</f>
        <v>401.43796180708335</v>
      </c>
      <c r="K80" s="19" cm="1">
        <f t="array" ref="K80">+SUMPRODUCT($E$9:$P$9/100,CUY!$C53:$N53)/D$9*100</f>
        <v>399.56510413607072</v>
      </c>
      <c r="L80" s="19" cm="1">
        <f t="array" ref="L80">+SUMPRODUCT($E$10:$P$10/100,CUY!$C53:$N53)/D$10*100</f>
        <v>399.21342714183913</v>
      </c>
      <c r="M80" s="19" cm="1">
        <f t="array" ref="M80">+SUMPRODUCT($E$11:$P$11/100,CUY!$C53:$N53)/D$11*100</f>
        <v>399.69258030831156</v>
      </c>
      <c r="N80" s="19" cm="1">
        <f t="array" ref="N80">+SUMPRODUCT($E$12:$P$12/100,CUY!$C53:$N53)/D$12*100</f>
        <v>398.07329444651469</v>
      </c>
      <c r="O80" s="19" cm="1">
        <f t="array" ref="O80">+SUMPRODUCT(_xlfn.ANCHORARRAY($E$30)/100,$E80:$N80)/$D$14*100</f>
        <v>400.16219411999998</v>
      </c>
      <c r="Q80" s="24">
        <f t="shared" si="19"/>
        <v>4.4680265866107849E-2</v>
      </c>
      <c r="R80" s="24">
        <f t="shared" si="19"/>
        <v>4.375153055154879E-2</v>
      </c>
      <c r="S80" s="24">
        <f t="shared" si="19"/>
        <v>4.3717798236969196E-2</v>
      </c>
      <c r="T80" s="24">
        <f t="shared" si="19"/>
        <v>4.3391902306781915E-2</v>
      </c>
      <c r="U80" s="24">
        <f t="shared" si="19"/>
        <v>4.2780748741186203E-2</v>
      </c>
      <c r="V80" s="24">
        <f t="shared" si="19"/>
        <v>4.2937364425855939E-2</v>
      </c>
      <c r="W80" s="24">
        <f t="shared" si="19"/>
        <v>4.2108500349320233E-2</v>
      </c>
      <c r="X80" s="24">
        <f t="shared" si="19"/>
        <v>4.2478749259672544E-2</v>
      </c>
      <c r="Y80" s="24">
        <f t="shared" si="19"/>
        <v>4.159706450844447E-2</v>
      </c>
      <c r="Z80" s="24">
        <f t="shared" si="19"/>
        <v>4.1213784931583231E-2</v>
      </c>
      <c r="AA80" s="24">
        <f t="shared" si="18"/>
        <v>4.2781022118292711E-2</v>
      </c>
      <c r="AB80" s="24">
        <f>+CUY!Y53</f>
        <v>4.2782916956893624E-2</v>
      </c>
      <c r="AD80" s="24">
        <f t="shared" si="21"/>
        <v>0.40098342472268889</v>
      </c>
      <c r="AE80" s="24">
        <f t="shared" si="21"/>
        <v>0.39507274402722814</v>
      </c>
      <c r="AF80" s="24">
        <f t="shared" si="21"/>
        <v>0.38635283125852227</v>
      </c>
      <c r="AG80" s="24">
        <f t="shared" si="21"/>
        <v>0.38111299130405296</v>
      </c>
      <c r="AH80" s="24">
        <f t="shared" si="21"/>
        <v>0.38213336850658441</v>
      </c>
      <c r="AI80" s="24">
        <f t="shared" si="21"/>
        <v>0.37849044687845246</v>
      </c>
      <c r="AJ80" s="24">
        <f t="shared" si="21"/>
        <v>0.37060714537742623</v>
      </c>
      <c r="AK80" s="24">
        <f t="shared" si="21"/>
        <v>0.37054464017398692</v>
      </c>
      <c r="AL80" s="24">
        <f t="shared" si="21"/>
        <v>0.36496223250859594</v>
      </c>
      <c r="AM80" s="24">
        <f t="shared" si="21"/>
        <v>0.35930253134113221</v>
      </c>
      <c r="AN80" s="24">
        <f t="shared" si="21"/>
        <v>0.37766551975542773</v>
      </c>
      <c r="AO80" s="24">
        <f>+CUY!AV53</f>
        <v>0.37766754214825893</v>
      </c>
      <c r="AQ80" s="24">
        <f t="shared" si="13"/>
        <v>3.4664809345246184E-3</v>
      </c>
      <c r="AR80" s="24">
        <f t="shared" si="17"/>
        <v>4.1680893381556672E-2</v>
      </c>
      <c r="AT80" s="19">
        <f t="shared" si="10"/>
        <v>401.7147577712829</v>
      </c>
      <c r="AU80" s="19">
        <f t="shared" si="11"/>
        <v>398.07329444651469</v>
      </c>
      <c r="AV80" s="53">
        <f t="shared" si="14"/>
        <v>3.6414633247681127E-2</v>
      </c>
    </row>
    <row r="81" spans="4:49" x14ac:dyDescent="0.25">
      <c r="D81" s="38">
        <f>+CUY!A54</f>
        <v>44197</v>
      </c>
      <c r="E81" s="19" cm="1">
        <f t="array" ref="E81">+SUMPRODUCT($E$3:$P$3/100,CUY!$C54:$N54)/D$3*100</f>
        <v>419.9219351061455</v>
      </c>
      <c r="F81" s="19" cm="1">
        <f t="array" ref="F81">+SUMPRODUCT($E$4:$P$4/100,CUY!$C54:$N54)/D$4*100</f>
        <v>418.63715081354911</v>
      </c>
      <c r="G81" s="19" cm="1">
        <f t="array" ref="G81">+SUMPRODUCT($E$5:$P$5/100,CUY!$C54:$N54)/D$5*100</f>
        <v>418.1354364911985</v>
      </c>
      <c r="H81" s="19" cm="1">
        <f t="array" ref="H81">+SUMPRODUCT($E$6:$P$6/100,CUY!$C54:$N54)/D$6*100</f>
        <v>420.20100190924745</v>
      </c>
      <c r="I81" s="19" cm="1">
        <f t="array" ref="I81">+SUMPRODUCT($E$7:$P$7/100,CUY!$C54:$N54)/D$7*100</f>
        <v>417.6201665507154</v>
      </c>
      <c r="J81" s="19" cm="1">
        <f t="array" ref="J81">+SUMPRODUCT($E$8:$P$8/100,CUY!$C54:$N54)/D$8*100</f>
        <v>419.29843092528768</v>
      </c>
      <c r="K81" s="19" cm="1">
        <f t="array" ref="K81">+SUMPRODUCT($E$9:$P$9/100,CUY!$C54:$N54)/D$9*100</f>
        <v>417.22687771840231</v>
      </c>
      <c r="L81" s="19" cm="1">
        <f t="array" ref="L81">+SUMPRODUCT($E$10:$P$10/100,CUY!$C54:$N54)/D$10*100</f>
        <v>417.15274991436297</v>
      </c>
      <c r="M81" s="19" cm="1">
        <f t="array" ref="M81">+SUMPRODUCT($E$11:$P$11/100,CUY!$C54:$N54)/D$11*100</f>
        <v>417.22831698501369</v>
      </c>
      <c r="N81" s="19" cm="1">
        <f t="array" ref="N81">+SUMPRODUCT($E$12:$P$12/100,CUY!$C54:$N54)/D$12*100</f>
        <v>415.50058347596729</v>
      </c>
      <c r="O81" s="19" cm="1">
        <f t="array" ref="O81">+SUMPRODUCT(_xlfn.ANCHORARRAY($E$30)/100,$E81:$N81)/$D$14*100</f>
        <v>418.00750675</v>
      </c>
      <c r="Q81" s="24">
        <f t="shared" si="19"/>
        <v>4.5323645653140066E-2</v>
      </c>
      <c r="R81" s="24">
        <f t="shared" si="19"/>
        <v>4.4921295802729855E-2</v>
      </c>
      <c r="S81" s="24">
        <f t="shared" si="19"/>
        <v>4.5465912587780766E-2</v>
      </c>
      <c r="T81" s="24">
        <f t="shared" si="19"/>
        <v>4.4989266243199211E-2</v>
      </c>
      <c r="U81" s="24">
        <f t="shared" si="19"/>
        <v>4.4215647485137399E-2</v>
      </c>
      <c r="V81" s="24">
        <f t="shared" si="19"/>
        <v>4.4491231067946169E-2</v>
      </c>
      <c r="W81" s="24">
        <f t="shared" si="19"/>
        <v>4.4202492658910852E-2</v>
      </c>
      <c r="X81" s="24">
        <f t="shared" si="19"/>
        <v>4.4936671847337628E-2</v>
      </c>
      <c r="Y81" s="24">
        <f t="shared" si="19"/>
        <v>4.3873060298431188E-2</v>
      </c>
      <c r="Z81" s="24">
        <f t="shared" si="19"/>
        <v>4.3779096142793739E-2</v>
      </c>
      <c r="AA81" s="24">
        <f t="shared" si="18"/>
        <v>4.4595198877404707E-2</v>
      </c>
      <c r="AB81" s="24">
        <f>+CUY!Y54</f>
        <v>4.4594875219063468E-2</v>
      </c>
      <c r="AD81" s="24">
        <f t="shared" si="21"/>
        <v>0.42259031224240085</v>
      </c>
      <c r="AE81" s="24">
        <f t="shared" si="21"/>
        <v>0.41948337313541328</v>
      </c>
      <c r="AF81" s="24">
        <f t="shared" si="21"/>
        <v>0.41103277099766</v>
      </c>
      <c r="AG81" s="24">
        <f t="shared" si="21"/>
        <v>0.40729036331422019</v>
      </c>
      <c r="AH81" s="24">
        <f t="shared" si="21"/>
        <v>0.40755046913149084</v>
      </c>
      <c r="AI81" s="24">
        <f t="shared" si="21"/>
        <v>0.40605256785191868</v>
      </c>
      <c r="AJ81" s="24">
        <f t="shared" si="21"/>
        <v>0.39721637301216073</v>
      </c>
      <c r="AK81" s="24">
        <f t="shared" si="21"/>
        <v>0.39759438118053358</v>
      </c>
      <c r="AL81" s="24">
        <f t="shared" si="21"/>
        <v>0.39236511833733823</v>
      </c>
      <c r="AM81" s="24">
        <f t="shared" si="21"/>
        <v>0.38752714318375969</v>
      </c>
      <c r="AN81" s="24">
        <f t="shared" si="21"/>
        <v>0.40381561743742433</v>
      </c>
      <c r="AO81" s="24">
        <f>+CUY!AV54</f>
        <v>0.40381865454455101</v>
      </c>
      <c r="AQ81" s="24">
        <f t="shared" si="13"/>
        <v>1.5445495103463269E-3</v>
      </c>
      <c r="AR81" s="24">
        <f t="shared" si="17"/>
        <v>3.5063169058641153E-2</v>
      </c>
      <c r="AT81" s="19">
        <f t="shared" si="10"/>
        <v>419.9219351061455</v>
      </c>
      <c r="AU81" s="19">
        <f t="shared" si="11"/>
        <v>415.50058347596729</v>
      </c>
      <c r="AV81" s="53">
        <f t="shared" si="14"/>
        <v>4.4213516301780942E-2</v>
      </c>
    </row>
    <row r="82" spans="4:49" x14ac:dyDescent="0.25">
      <c r="D82" s="38">
        <f>+CUY!A55</f>
        <v>44228</v>
      </c>
      <c r="E82" s="19" cm="1">
        <f t="array" ref="E82">+SUMPRODUCT($E$3:$P$3/100,CUY!$C55:$N55)/D$3*100</f>
        <v>436.79056624342689</v>
      </c>
      <c r="F82" s="19" cm="1">
        <f t="array" ref="F82">+SUMPRODUCT($E$4:$P$4/100,CUY!$C55:$N55)/D$4*100</f>
        <v>435.55325453751112</v>
      </c>
      <c r="G82" s="19" cm="1">
        <f t="array" ref="G82">+SUMPRODUCT($E$5:$P$5/100,CUY!$C55:$N55)/D$5*100</f>
        <v>435.18115743451295</v>
      </c>
      <c r="H82" s="19" cm="1">
        <f t="array" ref="H82">+SUMPRODUCT($E$6:$P$6/100,CUY!$C55:$N55)/D$6*100</f>
        <v>437.44342452394358</v>
      </c>
      <c r="I82" s="19" cm="1">
        <f t="array" ref="I82">+SUMPRODUCT($E$7:$P$7/100,CUY!$C55:$N55)/D$7*100</f>
        <v>434.35208524045601</v>
      </c>
      <c r="J82" s="19" cm="1">
        <f t="array" ref="J82">+SUMPRODUCT($E$8:$P$8/100,CUY!$C55:$N55)/D$8*100</f>
        <v>436.46012652328648</v>
      </c>
      <c r="K82" s="19" cm="1">
        <f t="array" ref="K82">+SUMPRODUCT($E$9:$P$9/100,CUY!$C55:$N55)/D$9*100</f>
        <v>434.22778216033595</v>
      </c>
      <c r="L82" s="19" cm="1">
        <f t="array" ref="L82">+SUMPRODUCT($E$10:$P$10/100,CUY!$C55:$N55)/D$10*100</f>
        <v>434.39033187103507</v>
      </c>
      <c r="M82" s="19" cm="1">
        <f t="array" ref="M82">+SUMPRODUCT($E$11:$P$11/100,CUY!$C55:$N55)/D$11*100</f>
        <v>434.06520294607498</v>
      </c>
      <c r="N82" s="19" cm="1">
        <f t="array" ref="N82">+SUMPRODUCT($E$12:$P$12/100,CUY!$C55:$N55)/D$12*100</f>
        <v>432.91164593032272</v>
      </c>
      <c r="O82" s="19" cm="1">
        <f t="array" ref="O82">+SUMPRODUCT(_xlfn.ANCHORARRAY($E$30)/100,$E82:$N82)/$D$14*100</f>
        <v>435.06983188999999</v>
      </c>
      <c r="Q82" s="24">
        <f t="shared" si="19"/>
        <v>4.017087398165442E-2</v>
      </c>
      <c r="R82" s="24">
        <f t="shared" si="19"/>
        <v>4.0407555065498757E-2</v>
      </c>
      <c r="S82" s="24">
        <f t="shared" si="19"/>
        <v>4.0766028075387206E-2</v>
      </c>
      <c r="T82" s="24">
        <f t="shared" si="19"/>
        <v>4.1033749411240272E-2</v>
      </c>
      <c r="U82" s="24">
        <f t="shared" si="19"/>
        <v>4.006492030290576E-2</v>
      </c>
      <c r="V82" s="24">
        <f t="shared" si="19"/>
        <v>4.0929548818313455E-2</v>
      </c>
      <c r="W82" s="24">
        <f t="shared" si="19"/>
        <v>4.0747385534946279E-2</v>
      </c>
      <c r="X82" s="24">
        <f t="shared" si="19"/>
        <v>4.1321990470423176E-2</v>
      </c>
      <c r="Y82" s="24">
        <f t="shared" si="19"/>
        <v>4.0354130521936815E-2</v>
      </c>
      <c r="Z82" s="24">
        <f t="shared" si="19"/>
        <v>4.1903821912111727E-2</v>
      </c>
      <c r="AA82" s="24">
        <f t="shared" si="18"/>
        <v>4.0818226621476716E-2</v>
      </c>
      <c r="AB82" s="24">
        <f>+CUY!Y55</f>
        <v>4.0820803473944123E-2</v>
      </c>
      <c r="AD82" s="24">
        <f t="shared" si="21"/>
        <v>0.44157570237873167</v>
      </c>
      <c r="AE82" s="24">
        <f t="shared" si="21"/>
        <v>0.44064942981906019</v>
      </c>
      <c r="AF82" s="24">
        <f t="shared" si="21"/>
        <v>0.43404049325286098</v>
      </c>
      <c r="AG82" s="24">
        <f t="shared" si="21"/>
        <v>0.43165041607482157</v>
      </c>
      <c r="AH82" s="24">
        <f t="shared" si="21"/>
        <v>0.42977844791609354</v>
      </c>
      <c r="AI82" s="24">
        <f t="shared" si="21"/>
        <v>0.43106833742148742</v>
      </c>
      <c r="AJ82" s="24">
        <f t="shared" si="21"/>
        <v>0.42247470311990187</v>
      </c>
      <c r="AK82" s="24">
        <f t="shared" si="21"/>
        <v>0.42441109623130169</v>
      </c>
      <c r="AL82" s="24">
        <f t="shared" si="21"/>
        <v>0.41761918454693281</v>
      </c>
      <c r="AM82" s="24">
        <f t="shared" si="21"/>
        <v>0.4173037765153591</v>
      </c>
      <c r="AN82" s="24">
        <f t="shared" si="21"/>
        <v>0.42833813562717449</v>
      </c>
      <c r="AO82" s="24">
        <f>+CUY!AV55</f>
        <v>0.42834607669655256</v>
      </c>
      <c r="AQ82" s="24">
        <f t="shared" si="13"/>
        <v>-1.732947930457307E-3</v>
      </c>
      <c r="AR82" s="24">
        <f t="shared" si="17"/>
        <v>2.4271925863372568E-2</v>
      </c>
      <c r="AS82" s="35">
        <f t="shared" ref="AS82:AT101" si="22">+D82</f>
        <v>44228</v>
      </c>
      <c r="AT82" s="19">
        <f t="shared" si="10"/>
        <v>436.79056624342689</v>
      </c>
      <c r="AU82" s="19">
        <f t="shared" si="11"/>
        <v>432.91164593032272</v>
      </c>
      <c r="AV82" s="53">
        <f t="shared" si="14"/>
        <v>3.8789203131040395E-2</v>
      </c>
      <c r="AW82" s="53">
        <f>+($AT82/$AT$82)-($AU82/$AU$82)</f>
        <v>0</v>
      </c>
    </row>
    <row r="83" spans="4:49" x14ac:dyDescent="0.25">
      <c r="D83" s="38">
        <f>+CUY!A56</f>
        <v>44256</v>
      </c>
      <c r="E83" s="19" cm="1">
        <f t="array" ref="E83">+SUMPRODUCT($E$3:$P$3/100,CUY!$C56:$N56)/D$3*100</f>
        <v>455.37797722597128</v>
      </c>
      <c r="F83" s="19" cm="1">
        <f t="array" ref="F83">+SUMPRODUCT($E$4:$P$4/100,CUY!$C56:$N56)/D$4*100</f>
        <v>454.3348685014281</v>
      </c>
      <c r="G83" s="19" cm="1">
        <f t="array" ref="G83">+SUMPRODUCT($E$5:$P$5/100,CUY!$C56:$N56)/D$5*100</f>
        <v>454.00790995010738</v>
      </c>
      <c r="H83" s="19" cm="1">
        <f t="array" ref="H83">+SUMPRODUCT($E$6:$P$6/100,CUY!$C56:$N56)/D$6*100</f>
        <v>456.16668726928407</v>
      </c>
      <c r="I83" s="19" cm="1">
        <f t="array" ref="I83">+SUMPRODUCT($E$7:$P$7/100,CUY!$C56:$N56)/D$7*100</f>
        <v>453.34872610992647</v>
      </c>
      <c r="J83" s="19" cm="1">
        <f t="array" ref="J83">+SUMPRODUCT($E$8:$P$8/100,CUY!$C56:$N56)/D$8*100</f>
        <v>455.24352514061263</v>
      </c>
      <c r="K83" s="19" cm="1">
        <f t="array" ref="K83">+SUMPRODUCT($E$9:$P$9/100,CUY!$C56:$N56)/D$9*100</f>
        <v>453.16319020463413</v>
      </c>
      <c r="L83" s="19" cm="1">
        <f t="array" ref="L83">+SUMPRODUCT($E$10:$P$10/100,CUY!$C56:$N56)/D$10*100</f>
        <v>453.35667019669745</v>
      </c>
      <c r="M83" s="19" cm="1">
        <f t="array" ref="M83">+SUMPRODUCT($E$11:$P$11/100,CUY!$C56:$N56)/D$11*100</f>
        <v>453.09394916027037</v>
      </c>
      <c r="N83" s="19" cm="1">
        <f t="array" ref="N83">+SUMPRODUCT($E$12:$P$12/100,CUY!$C56:$N56)/D$12*100</f>
        <v>451.9498455025925</v>
      </c>
      <c r="O83" s="19" cm="1">
        <f t="array" ref="O83">+SUMPRODUCT(_xlfn.ANCHORARRAY($E$30)/100,$E83:$N83)/$D$14*100</f>
        <v>453.94813248999998</v>
      </c>
      <c r="Q83" s="24">
        <f t="shared" si="19"/>
        <v>4.2554515639849022E-2</v>
      </c>
      <c r="R83" s="24">
        <f t="shared" si="19"/>
        <v>4.3121280275726814E-2</v>
      </c>
      <c r="S83" s="24">
        <f t="shared" si="19"/>
        <v>4.3261874265379863E-2</v>
      </c>
      <c r="T83" s="24">
        <f t="shared" si="19"/>
        <v>4.2801564032460826E-2</v>
      </c>
      <c r="U83" s="24">
        <f t="shared" si="19"/>
        <v>4.3735581144853874E-2</v>
      </c>
      <c r="V83" s="24">
        <f t="shared" ref="V83:AA122" si="23">+J83/J82-1</f>
        <v>4.3035772286804663E-2</v>
      </c>
      <c r="W83" s="24">
        <f t="shared" si="23"/>
        <v>4.360708554872339E-2</v>
      </c>
      <c r="X83" s="24">
        <f t="shared" si="23"/>
        <v>4.3661971582031445E-2</v>
      </c>
      <c r="Y83" s="24">
        <f t="shared" si="23"/>
        <v>4.3838451193608741E-2</v>
      </c>
      <c r="Z83" s="24">
        <f t="shared" si="23"/>
        <v>4.3977101912693772E-2</v>
      </c>
      <c r="AA83" s="24">
        <f t="shared" si="18"/>
        <v>4.339142642455851E-2</v>
      </c>
      <c r="AB83" s="24">
        <f>+CUY!Y56</f>
        <v>4.3388032274635391E-2</v>
      </c>
      <c r="AD83" s="24">
        <f t="shared" si="21"/>
        <v>0.4566966191096351</v>
      </c>
      <c r="AE83" s="24">
        <f t="shared" si="21"/>
        <v>0.45523005688632323</v>
      </c>
      <c r="AF83" s="24">
        <f t="shared" si="21"/>
        <v>0.44959790144088796</v>
      </c>
      <c r="AG83" s="24">
        <f t="shared" si="21"/>
        <v>0.44737505309787395</v>
      </c>
      <c r="AH83" s="24">
        <f t="shared" si="21"/>
        <v>0.44492441204460875</v>
      </c>
      <c r="AI83" s="24">
        <f t="shared" si="21"/>
        <v>0.44727614056609166</v>
      </c>
      <c r="AJ83" s="24">
        <f t="shared" si="21"/>
        <v>0.43976266203884484</v>
      </c>
      <c r="AK83" s="24">
        <f t="shared" si="21"/>
        <v>0.44239449555102173</v>
      </c>
      <c r="AL83" s="24">
        <f t="shared" si="21"/>
        <v>0.43641809311884239</v>
      </c>
      <c r="AM83" s="24">
        <f t="shared" si="21"/>
        <v>0.43783391806022598</v>
      </c>
      <c r="AN83" s="24">
        <f t="shared" si="21"/>
        <v>0.4451475190524592</v>
      </c>
      <c r="AO83" s="24">
        <f>+CUY!AV56</f>
        <v>0.44515775563563054</v>
      </c>
      <c r="AQ83" s="24">
        <f t="shared" si="13"/>
        <v>-1.4225862728447503E-3</v>
      </c>
      <c r="AR83" s="24">
        <f t="shared" si="17"/>
        <v>1.8862701049409125E-2</v>
      </c>
      <c r="AS83" s="35">
        <f t="shared" si="22"/>
        <v>44256</v>
      </c>
      <c r="AT83" s="19">
        <f t="shared" si="10"/>
        <v>455.37797722597128</v>
      </c>
      <c r="AU83" s="19">
        <f t="shared" si="11"/>
        <v>451.9498455025925</v>
      </c>
      <c r="AV83" s="53">
        <f t="shared" si="14"/>
        <v>3.4281317233786801E-2</v>
      </c>
      <c r="AW83" s="53">
        <f t="shared" ref="AW83:AW128" si="24">+($AT83/$AT$82)-($AU83/$AU$82)</f>
        <v>-1.4225862728447503E-3</v>
      </c>
    </row>
    <row r="84" spans="4:49" x14ac:dyDescent="0.25">
      <c r="D84" s="38">
        <f>+CUY!A57</f>
        <v>44287</v>
      </c>
      <c r="E84" s="19" cm="1">
        <f t="array" ref="E84">+SUMPRODUCT($E$3:$P$3/100,CUY!$C57:$N57)/D$3*100</f>
        <v>474.8139406618975</v>
      </c>
      <c r="F84" s="19" cm="1">
        <f t="array" ref="F84">+SUMPRODUCT($E$4:$P$4/100,CUY!$C57:$N57)/D$4*100</f>
        <v>473.55130723972866</v>
      </c>
      <c r="G84" s="19" cm="1">
        <f t="array" ref="G84">+SUMPRODUCT($E$5:$P$5/100,CUY!$C57:$N57)/D$5*100</f>
        <v>473.21415518040055</v>
      </c>
      <c r="H84" s="19" cm="1">
        <f t="array" ref="H84">+SUMPRODUCT($E$6:$P$6/100,CUY!$C57:$N57)/D$6*100</f>
        <v>475.41580601222711</v>
      </c>
      <c r="I84" s="19" cm="1">
        <f t="array" ref="I84">+SUMPRODUCT($E$7:$P$7/100,CUY!$C57:$N57)/D$7*100</f>
        <v>472.11912785078613</v>
      </c>
      <c r="J84" s="19" cm="1">
        <f t="array" ref="J84">+SUMPRODUCT($E$8:$P$8/100,CUY!$C57:$N57)/D$8*100</f>
        <v>474.26821537514263</v>
      </c>
      <c r="K84" s="19" cm="1">
        <f t="array" ref="K84">+SUMPRODUCT($E$9:$P$9/100,CUY!$C57:$N57)/D$9*100</f>
        <v>471.88272413869942</v>
      </c>
      <c r="L84" s="19" cm="1">
        <f t="array" ref="L84">+SUMPRODUCT($E$10:$P$10/100,CUY!$C57:$N57)/D$10*100</f>
        <v>472.33948251203611</v>
      </c>
      <c r="M84" s="19" cm="1">
        <f t="array" ref="M84">+SUMPRODUCT($E$11:$P$11/100,CUY!$C57:$N57)/D$11*100</f>
        <v>471.29266691549515</v>
      </c>
      <c r="N84" s="19" cm="1">
        <f t="array" ref="N84">+SUMPRODUCT($E$12:$P$12/100,CUY!$C57:$N57)/D$12*100</f>
        <v>470.55391830375288</v>
      </c>
      <c r="O84" s="19" cm="1">
        <f t="array" ref="O84">+SUMPRODUCT(_xlfn.ANCHORARRAY($E$30)/100,$E84:$N84)/$D$14*100</f>
        <v>472.87364599000006</v>
      </c>
      <c r="Q84" s="24">
        <f t="shared" ref="Q84:Z121" si="25">+E84/E83-1</f>
        <v>4.2680947274447378E-2</v>
      </c>
      <c r="R84" s="24">
        <f t="shared" si="25"/>
        <v>4.2295760397355719E-2</v>
      </c>
      <c r="S84" s="24">
        <f t="shared" si="25"/>
        <v>4.2303767862555075E-2</v>
      </c>
      <c r="T84" s="24">
        <f t="shared" si="25"/>
        <v>4.2197554710039276E-2</v>
      </c>
      <c r="U84" s="24">
        <f t="shared" si="25"/>
        <v>4.1403892102937601E-2</v>
      </c>
      <c r="V84" s="24">
        <f t="shared" si="23"/>
        <v>4.1790139087983347E-2</v>
      </c>
      <c r="W84" s="24">
        <f t="shared" si="23"/>
        <v>4.1308593325093623E-2</v>
      </c>
      <c r="X84" s="24">
        <f t="shared" si="23"/>
        <v>4.1871695208769211E-2</v>
      </c>
      <c r="Y84" s="24">
        <f t="shared" si="23"/>
        <v>4.0165439836380212E-2</v>
      </c>
      <c r="Z84" s="24">
        <f t="shared" si="23"/>
        <v>4.1164020712235683E-2</v>
      </c>
      <c r="AA84" s="24">
        <f t="shared" si="18"/>
        <v>4.1690916088121588E-2</v>
      </c>
      <c r="AB84" s="24">
        <f>+CUY!Y57</f>
        <v>4.169239421379678E-2</v>
      </c>
      <c r="AD84" s="24">
        <f t="shared" si="21"/>
        <v>0.49395582905791136</v>
      </c>
      <c r="AE84" s="24">
        <f t="shared" si="21"/>
        <v>0.49315245801103824</v>
      </c>
      <c r="AF84" s="24">
        <f t="shared" si="21"/>
        <v>0.48921194238160237</v>
      </c>
      <c r="AG84" s="24">
        <f t="shared" si="21"/>
        <v>0.48835291176953488</v>
      </c>
      <c r="AH84" s="24">
        <f t="shared" si="21"/>
        <v>0.48363058845120466</v>
      </c>
      <c r="AI84" s="24">
        <f t="shared" si="21"/>
        <v>0.48824073122058653</v>
      </c>
      <c r="AJ84" s="24">
        <f t="shared" si="21"/>
        <v>0.48179798707645904</v>
      </c>
      <c r="AK84" s="24">
        <f t="shared" si="21"/>
        <v>0.48579313497660159</v>
      </c>
      <c r="AL84" s="24">
        <f t="shared" si="21"/>
        <v>0.47757786301822636</v>
      </c>
      <c r="AM84" s="24">
        <f t="shared" si="21"/>
        <v>0.48330576768580591</v>
      </c>
      <c r="AN84" s="24">
        <f t="shared" si="21"/>
        <v>0.48616114420302781</v>
      </c>
      <c r="AO84" s="24">
        <f>+CUY!AV57</f>
        <v>0.4861751282420359</v>
      </c>
      <c r="AQ84" s="24">
        <f t="shared" si="13"/>
        <v>1.5169265622116956E-3</v>
      </c>
      <c r="AR84" s="24">
        <f t="shared" si="17"/>
        <v>1.0650061372105446E-2</v>
      </c>
      <c r="AS84" s="35">
        <f t="shared" si="22"/>
        <v>44287</v>
      </c>
      <c r="AT84" s="19">
        <f t="shared" si="10"/>
        <v>474.8139406618975</v>
      </c>
      <c r="AU84" s="19">
        <f t="shared" si="11"/>
        <v>470.55391830375288</v>
      </c>
      <c r="AV84" s="53">
        <f t="shared" si="14"/>
        <v>4.2600223581445107E-2</v>
      </c>
      <c r="AW84" s="53">
        <f t="shared" si="24"/>
        <v>1.0033299368306103E-4</v>
      </c>
    </row>
    <row r="85" spans="4:49" x14ac:dyDescent="0.25">
      <c r="D85" s="38">
        <f>+CUY!A58</f>
        <v>44317</v>
      </c>
      <c r="E85" s="19" cm="1">
        <f t="array" ref="E85">+SUMPRODUCT($E$3:$P$3/100,CUY!$C58:$N58)/D$3*100</f>
        <v>490.63952943629567</v>
      </c>
      <c r="F85" s="19" cm="1">
        <f t="array" ref="F85">+SUMPRODUCT($E$4:$P$4/100,CUY!$C58:$N58)/D$4*100</f>
        <v>489.54514974924359</v>
      </c>
      <c r="G85" s="19" cm="1">
        <f t="array" ref="G85">+SUMPRODUCT($E$5:$P$5/100,CUY!$C58:$N58)/D$5*100</f>
        <v>489.74467758652207</v>
      </c>
      <c r="H85" s="19" cm="1">
        <f t="array" ref="H85">+SUMPRODUCT($E$6:$P$6/100,CUY!$C58:$N58)/D$6*100</f>
        <v>492.43362528569276</v>
      </c>
      <c r="I85" s="19" cm="1">
        <f t="array" ref="I85">+SUMPRODUCT($E$7:$P$7/100,CUY!$C58:$N58)/D$7*100</f>
        <v>488.76851940545379</v>
      </c>
      <c r="J85" s="19" cm="1">
        <f t="array" ref="J85">+SUMPRODUCT($E$8:$P$8/100,CUY!$C58:$N58)/D$8*100</f>
        <v>491.4198892603701</v>
      </c>
      <c r="K85" s="19" cm="1">
        <f t="array" ref="K85">+SUMPRODUCT($E$9:$P$9/100,CUY!$C58:$N58)/D$9*100</f>
        <v>489.54313681474008</v>
      </c>
      <c r="L85" s="19" cm="1">
        <f t="array" ref="L85">+SUMPRODUCT($E$10:$P$10/100,CUY!$C58:$N58)/D$10*100</f>
        <v>490.32870839876085</v>
      </c>
      <c r="M85" s="19" cm="1">
        <f t="array" ref="M85">+SUMPRODUCT($E$11:$P$11/100,CUY!$C58:$N58)/D$11*100</f>
        <v>489.09495316998084</v>
      </c>
      <c r="N85" s="19" cm="1">
        <f t="array" ref="N85">+SUMPRODUCT($E$12:$P$12/100,CUY!$C58:$N58)/D$12*100</f>
        <v>489.03162920461023</v>
      </c>
      <c r="O85" s="19" cm="1">
        <f t="array" ref="O85">+SUMPRODUCT(_xlfn.ANCHORARRAY($E$30)/100,$E85:$N85)/$D$14*100</f>
        <v>490.06701507999998</v>
      </c>
      <c r="Q85" s="24">
        <f t="shared" si="25"/>
        <v>3.3330084521817183E-2</v>
      </c>
      <c r="R85" s="24">
        <f t="shared" si="25"/>
        <v>3.3774254795623015E-2</v>
      </c>
      <c r="S85" s="24">
        <f t="shared" si="25"/>
        <v>3.4932434343219798E-2</v>
      </c>
      <c r="T85" s="24">
        <f t="shared" si="25"/>
        <v>3.5795653106720504E-2</v>
      </c>
      <c r="U85" s="24">
        <f t="shared" si="25"/>
        <v>3.5265234074417062E-2</v>
      </c>
      <c r="V85" s="24">
        <f t="shared" si="23"/>
        <v>3.6164502130214604E-2</v>
      </c>
      <c r="W85" s="24">
        <f t="shared" si="23"/>
        <v>3.7425427490008767E-2</v>
      </c>
      <c r="X85" s="24">
        <f t="shared" si="23"/>
        <v>3.8085374085293333E-2</v>
      </c>
      <c r="Y85" s="24">
        <f t="shared" si="23"/>
        <v>3.7773314766380128E-2</v>
      </c>
      <c r="Z85" s="24">
        <f t="shared" si="23"/>
        <v>3.9267999228367989E-2</v>
      </c>
      <c r="AA85" s="24">
        <f t="shared" si="18"/>
        <v>3.6359330311174665E-2</v>
      </c>
      <c r="AB85" s="24">
        <f>+CUY!Y58</f>
        <v>3.6358526499834287E-2</v>
      </c>
      <c r="AD85" s="24">
        <f t="shared" si="21"/>
        <v>0.52454919254030319</v>
      </c>
      <c r="AE85" s="24">
        <f t="shared" si="21"/>
        <v>0.52441326809284328</v>
      </c>
      <c r="AF85" s="24">
        <f t="shared" si="21"/>
        <v>0.52199279713530422</v>
      </c>
      <c r="AG85" s="24">
        <f t="shared" si="21"/>
        <v>0.52210157724930362</v>
      </c>
      <c r="AH85" s="24">
        <f t="shared" si="21"/>
        <v>0.51616465662620792</v>
      </c>
      <c r="AI85" s="24">
        <f t="shared" si="21"/>
        <v>0.52205331274126632</v>
      </c>
      <c r="AJ85" s="24">
        <f t="shared" si="21"/>
        <v>0.51600230647471967</v>
      </c>
      <c r="AK85" s="24">
        <f t="shared" si="21"/>
        <v>0.52097835998324715</v>
      </c>
      <c r="AL85" s="24">
        <f t="shared" si="21"/>
        <v>0.51153945773677534</v>
      </c>
      <c r="AM85" s="24">
        <f t="shared" si="21"/>
        <v>0.5191579668616142</v>
      </c>
      <c r="AN85" s="24">
        <f t="shared" si="21"/>
        <v>0.51973596720326909</v>
      </c>
      <c r="AO85" s="24">
        <f>+CUY!AV58</f>
        <v>0.51975108451646346</v>
      </c>
      <c r="AQ85" s="24">
        <f t="shared" si="13"/>
        <v>-5.9379147065508064E-3</v>
      </c>
      <c r="AR85" s="24">
        <f t="shared" si="17"/>
        <v>5.3912256786889934E-3</v>
      </c>
      <c r="AS85" s="35">
        <f t="shared" si="22"/>
        <v>44317</v>
      </c>
      <c r="AT85" s="19">
        <f t="shared" si="10"/>
        <v>490.63952943629567</v>
      </c>
      <c r="AU85" s="19">
        <f t="shared" si="11"/>
        <v>489.03162920461023</v>
      </c>
      <c r="AV85" s="53">
        <f t="shared" si="14"/>
        <v>1.6079002316852886E-2</v>
      </c>
      <c r="AW85" s="53">
        <f t="shared" si="24"/>
        <v>-6.3505475844656267E-3</v>
      </c>
    </row>
    <row r="86" spans="4:49" x14ac:dyDescent="0.25">
      <c r="D86" s="38">
        <f>+CUY!A59</f>
        <v>44348</v>
      </c>
      <c r="E86" s="19" cm="1">
        <f t="array" ref="E86">+SUMPRODUCT($E$3:$P$3/100,CUY!$C59:$N59)/D$3*100</f>
        <v>508.75125711873102</v>
      </c>
      <c r="F86" s="19" cm="1">
        <f t="array" ref="F86">+SUMPRODUCT($E$4:$P$4/100,CUY!$C59:$N59)/D$4*100</f>
        <v>507.62886943003389</v>
      </c>
      <c r="G86" s="19" cm="1">
        <f t="array" ref="G86">+SUMPRODUCT($E$5:$P$5/100,CUY!$C59:$N59)/D$5*100</f>
        <v>507.62471597322644</v>
      </c>
      <c r="H86" s="19" cm="1">
        <f t="array" ref="H86">+SUMPRODUCT($E$6:$P$6/100,CUY!$C59:$N59)/D$6*100</f>
        <v>510.08781297427117</v>
      </c>
      <c r="I86" s="19" cm="1">
        <f t="array" ref="I86">+SUMPRODUCT($E$7:$P$7/100,CUY!$C59:$N59)/D$7*100</f>
        <v>506.31847735657055</v>
      </c>
      <c r="J86" s="19" cm="1">
        <f t="array" ref="J86">+SUMPRODUCT($E$8:$P$8/100,CUY!$C59:$N59)/D$8*100</f>
        <v>509.0209106480055</v>
      </c>
      <c r="K86" s="19" cm="1">
        <f t="array" ref="K86">+SUMPRODUCT($E$9:$P$9/100,CUY!$C59:$N59)/D$9*100</f>
        <v>506.49840006379583</v>
      </c>
      <c r="L86" s="19" cm="1">
        <f t="array" ref="L86">+SUMPRODUCT($E$10:$P$10/100,CUY!$C59:$N59)/D$10*100</f>
        <v>507.34595278238129</v>
      </c>
      <c r="M86" s="19" cm="1">
        <f t="array" ref="M86">+SUMPRODUCT($E$11:$P$11/100,CUY!$C59:$N59)/D$11*100</f>
        <v>505.94447482695574</v>
      </c>
      <c r="N86" s="19" cm="1">
        <f t="array" ref="N86">+SUMPRODUCT($E$12:$P$12/100,CUY!$C59:$N59)/D$12*100</f>
        <v>505.58255906027745</v>
      </c>
      <c r="O86" s="19" cm="1">
        <f t="array" ref="O86">+SUMPRODUCT(_xlfn.ANCHORARRAY($E$30)/100,$E86:$N86)/$D$14*100</f>
        <v>507.44890676</v>
      </c>
      <c r="Q86" s="24">
        <f t="shared" si="25"/>
        <v>3.6914530109802168E-2</v>
      </c>
      <c r="R86" s="24">
        <f t="shared" si="25"/>
        <v>3.6939840360083576E-2</v>
      </c>
      <c r="S86" s="24">
        <f t="shared" si="25"/>
        <v>3.6508897809401031E-2</v>
      </c>
      <c r="T86" s="24">
        <f t="shared" si="25"/>
        <v>3.5850898033894518E-2</v>
      </c>
      <c r="U86" s="24">
        <f t="shared" si="25"/>
        <v>3.5906481809558466E-2</v>
      </c>
      <c r="V86" s="24">
        <f t="shared" si="23"/>
        <v>3.5816664673720133E-2</v>
      </c>
      <c r="W86" s="24">
        <f t="shared" si="23"/>
        <v>3.4634870706955034E-2</v>
      </c>
      <c r="X86" s="24">
        <f t="shared" si="23"/>
        <v>3.4705788366324208E-2</v>
      </c>
      <c r="Y86" s="24">
        <f t="shared" si="23"/>
        <v>3.4450409982290209E-2</v>
      </c>
      <c r="Z86" s="24">
        <f t="shared" si="23"/>
        <v>3.3844293226159339E-2</v>
      </c>
      <c r="AA86" s="24">
        <f t="shared" si="18"/>
        <v>3.546839747450159E-2</v>
      </c>
      <c r="AB86" s="24">
        <f>+CUY!Y59</f>
        <v>3.5469228720880874E-2</v>
      </c>
      <c r="AD86" s="24">
        <f t="shared" si="21"/>
        <v>0.54265972522061201</v>
      </c>
      <c r="AE86" s="24">
        <f t="shared" si="21"/>
        <v>0.54209520754653817</v>
      </c>
      <c r="AF86" s="24">
        <f t="shared" si="21"/>
        <v>0.54091968470655827</v>
      </c>
      <c r="AG86" s="24">
        <f t="shared" si="21"/>
        <v>0.54082809429301548</v>
      </c>
      <c r="AH86" s="24">
        <f t="shared" si="21"/>
        <v>0.53474199953158341</v>
      </c>
      <c r="AI86" s="24">
        <f t="shared" si="21"/>
        <v>0.54024802207465816</v>
      </c>
      <c r="AJ86" s="24">
        <f t="shared" si="21"/>
        <v>0.53395161538908442</v>
      </c>
      <c r="AK86" s="24">
        <f t="shared" si="21"/>
        <v>0.53878258277687485</v>
      </c>
      <c r="AL86" s="24">
        <f t="shared" si="21"/>
        <v>0.52985248680117625</v>
      </c>
      <c r="AM86" s="24">
        <f t="shared" si="21"/>
        <v>0.53589353567877307</v>
      </c>
      <c r="AN86" s="24">
        <f t="shared" si="21"/>
        <v>0.53783400271312121</v>
      </c>
      <c r="AO86" s="24">
        <f>+CUY!AV59</f>
        <v>0.53784874925449855</v>
      </c>
      <c r="AQ86" s="24">
        <f t="shared" si="13"/>
        <v>3.0702368836428295E-3</v>
      </c>
      <c r="AR86" s="24">
        <f t="shared" si="17"/>
        <v>6.7661895418389406E-3</v>
      </c>
      <c r="AS86" s="35">
        <f t="shared" si="22"/>
        <v>44348</v>
      </c>
      <c r="AT86" s="19">
        <f t="shared" si="10"/>
        <v>508.75125711873102</v>
      </c>
      <c r="AU86" s="19">
        <f t="shared" si="11"/>
        <v>505.58255906027745</v>
      </c>
      <c r="AV86" s="53">
        <f t="shared" si="14"/>
        <v>3.1686980584534119E-2</v>
      </c>
      <c r="AW86" s="53">
        <f t="shared" si="24"/>
        <v>-3.1167316957372293E-3</v>
      </c>
    </row>
    <row r="87" spans="4:49" x14ac:dyDescent="0.25">
      <c r="D87" s="38">
        <f>+CUY!A60</f>
        <v>44378</v>
      </c>
      <c r="E87" s="19" cm="1">
        <f t="array" ref="E87">+SUMPRODUCT($E$3:$P$3/100,CUY!$C60:$N60)/D$3*100</f>
        <v>524.75346546965079</v>
      </c>
      <c r="F87" s="19" cm="1">
        <f t="array" ref="F87">+SUMPRODUCT($E$4:$P$4/100,CUY!$C60:$N60)/D$4*100</f>
        <v>523.77236127343144</v>
      </c>
      <c r="G87" s="19" cm="1">
        <f t="array" ref="G87">+SUMPRODUCT($E$5:$P$5/100,CUY!$C60:$N60)/D$5*100</f>
        <v>523.67208063339694</v>
      </c>
      <c r="H87" s="19" cm="1">
        <f t="array" ref="H87">+SUMPRODUCT($E$6:$P$6/100,CUY!$C60:$N60)/D$6*100</f>
        <v>526.2779395986438</v>
      </c>
      <c r="I87" s="19" cm="1">
        <f t="array" ref="I87">+SUMPRODUCT($E$7:$P$7/100,CUY!$C60:$N60)/D$7*100</f>
        <v>522.26882066852113</v>
      </c>
      <c r="J87" s="19" cm="1">
        <f t="array" ref="J87">+SUMPRODUCT($E$8:$P$8/100,CUY!$C60:$N60)/D$8*100</f>
        <v>525.25602576838935</v>
      </c>
      <c r="K87" s="19" cm="1">
        <f t="array" ref="K87">+SUMPRODUCT($E$9:$P$9/100,CUY!$C60:$N60)/D$9*100</f>
        <v>522.45034822360617</v>
      </c>
      <c r="L87" s="19" cm="1">
        <f t="array" ref="L87">+SUMPRODUCT($E$10:$P$10/100,CUY!$C60:$N60)/D$10*100</f>
        <v>523.45923276326062</v>
      </c>
      <c r="M87" s="19" cm="1">
        <f t="array" ref="M87">+SUMPRODUCT($E$11:$P$11/100,CUY!$C60:$N60)/D$11*100</f>
        <v>522.1591817088073</v>
      </c>
      <c r="N87" s="19" cm="1">
        <f t="array" ref="N87">+SUMPRODUCT($E$12:$P$12/100,CUY!$C60:$N60)/D$12*100</f>
        <v>521.52722208806722</v>
      </c>
      <c r="O87" s="19" cm="1">
        <f t="array" ref="O87">+SUMPRODUCT(_xlfn.ANCHORARRAY($E$30)/100,$E87:$N87)/$D$14*100</f>
        <v>523.52795921000006</v>
      </c>
      <c r="Q87" s="24">
        <f t="shared" si="25"/>
        <v>3.1453894466122678E-2</v>
      </c>
      <c r="R87" s="24">
        <f t="shared" si="25"/>
        <v>3.1801760726342332E-2</v>
      </c>
      <c r="S87" s="24">
        <f t="shared" si="25"/>
        <v>3.1612654299947307E-2</v>
      </c>
      <c r="T87" s="24">
        <f t="shared" si="25"/>
        <v>3.1739881276460213E-2</v>
      </c>
      <c r="U87" s="24">
        <f t="shared" si="25"/>
        <v>3.1502589822961724E-2</v>
      </c>
      <c r="V87" s="24">
        <f t="shared" si="23"/>
        <v>3.189479013684493E-2</v>
      </c>
      <c r="W87" s="24">
        <f t="shared" si="23"/>
        <v>3.149456771788639E-2</v>
      </c>
      <c r="X87" s="24">
        <f t="shared" si="23"/>
        <v>3.1759945836782766E-2</v>
      </c>
      <c r="Y87" s="24">
        <f t="shared" si="23"/>
        <v>3.2048392044200735E-2</v>
      </c>
      <c r="Z87" s="24">
        <f t="shared" si="23"/>
        <v>3.1537209387574539E-2</v>
      </c>
      <c r="AA87" s="24">
        <f t="shared" si="18"/>
        <v>3.1686052006029364E-2</v>
      </c>
      <c r="AB87" s="24">
        <f>+CUY!Y60</f>
        <v>3.1686556978792968E-2</v>
      </c>
      <c r="AD87" s="24">
        <f t="shared" si="21"/>
        <v>0.55747784510762188</v>
      </c>
      <c r="AE87" s="24">
        <f t="shared" si="21"/>
        <v>0.55625213519713923</v>
      </c>
      <c r="AF87" s="24">
        <f t="shared" si="21"/>
        <v>0.55550446855935909</v>
      </c>
      <c r="AG87" s="24">
        <f t="shared" si="21"/>
        <v>0.55494875405278554</v>
      </c>
      <c r="AH87" s="24">
        <f t="shared" si="21"/>
        <v>0.5484335778252929</v>
      </c>
      <c r="AI87" s="24">
        <f t="shared" si="21"/>
        <v>0.55367991943130601</v>
      </c>
      <c r="AJ87" s="24">
        <f t="shared" si="21"/>
        <v>0.54688020372291191</v>
      </c>
      <c r="AK87" s="24">
        <f t="shared" si="21"/>
        <v>0.55213270117676871</v>
      </c>
      <c r="AL87" s="24">
        <f t="shared" si="21"/>
        <v>0.54339254520095115</v>
      </c>
      <c r="AM87" s="24">
        <f t="shared" si="21"/>
        <v>0.54779124784950972</v>
      </c>
      <c r="AN87" s="24">
        <f t="shared" si="21"/>
        <v>0.55141385438389623</v>
      </c>
      <c r="AO87" s="24">
        <f>+CUY!AV60</f>
        <v>0.5514287526166437</v>
      </c>
      <c r="AQ87" s="24">
        <f t="shared" si="13"/>
        <v>-8.3314921451860258E-5</v>
      </c>
      <c r="AR87" s="24">
        <f t="shared" si="17"/>
        <v>9.6865972581121618E-3</v>
      </c>
      <c r="AS87" s="35">
        <f t="shared" si="22"/>
        <v>44378</v>
      </c>
      <c r="AT87" s="19">
        <f t="shared" si="10"/>
        <v>524.75346546965079</v>
      </c>
      <c r="AU87" s="19">
        <f t="shared" si="11"/>
        <v>521.52722208806722</v>
      </c>
      <c r="AV87" s="53">
        <f t="shared" si="14"/>
        <v>3.2262433815834157E-2</v>
      </c>
      <c r="AW87" s="53">
        <f t="shared" si="24"/>
        <v>-3.3120656647456226E-3</v>
      </c>
    </row>
    <row r="88" spans="4:49" x14ac:dyDescent="0.25">
      <c r="D88" s="38">
        <f>+CUY!A61</f>
        <v>44409</v>
      </c>
      <c r="E88" s="19" cm="1">
        <f t="array" ref="E88">+SUMPRODUCT($E$3:$P$3/100,CUY!$C61:$N61)/D$3*100</f>
        <v>532.83565889962074</v>
      </c>
      <c r="F88" s="19" cm="1">
        <f t="array" ref="F88">+SUMPRODUCT($E$4:$P$4/100,CUY!$C61:$N61)/D$4*100</f>
        <v>532.159001885473</v>
      </c>
      <c r="G88" s="19" cm="1">
        <f t="array" ref="G88">+SUMPRODUCT($E$5:$P$5/100,CUY!$C61:$N61)/D$5*100</f>
        <v>532.22832049806016</v>
      </c>
      <c r="H88" s="19" cm="1">
        <f t="array" ref="H88">+SUMPRODUCT($E$6:$P$6/100,CUY!$C61:$N61)/D$6*100</f>
        <v>535.18090597309731</v>
      </c>
      <c r="I88" s="19" cm="1">
        <f t="array" ref="I88">+SUMPRODUCT($E$7:$P$7/100,CUY!$C61:$N61)/D$7*100</f>
        <v>531.26498020604561</v>
      </c>
      <c r="J88" s="19" cm="1">
        <f t="array" ref="J88">+SUMPRODUCT($E$8:$P$8/100,CUY!$C61:$N61)/D$8*100</f>
        <v>534.63591191157229</v>
      </c>
      <c r="K88" s="19" cm="1">
        <f t="array" ref="K88">+SUMPRODUCT($E$9:$P$9/100,CUY!$C61:$N61)/D$9*100</f>
        <v>532.22811946510819</v>
      </c>
      <c r="L88" s="19" cm="1">
        <f t="array" ref="L88">+SUMPRODUCT($E$10:$P$10/100,CUY!$C61:$N61)/D$10*100</f>
        <v>533.29465518178552</v>
      </c>
      <c r="M88" s="19" cm="1">
        <f t="array" ref="M88">+SUMPRODUCT($E$11:$P$11/100,CUY!$C61:$N61)/D$11*100</f>
        <v>532.26615080636145</v>
      </c>
      <c r="N88" s="19" cm="1">
        <f t="array" ref="N88">+SUMPRODUCT($E$12:$P$12/100,CUY!$C61:$N61)/D$12*100</f>
        <v>531.91446478890293</v>
      </c>
      <c r="O88" s="19" cm="1">
        <f t="array" ref="O88">+SUMPRODUCT(_xlfn.ANCHORARRAY($E$30)/100,$E88:$N88)/$D$14*100</f>
        <v>532.83514450999996</v>
      </c>
      <c r="Q88" s="24">
        <f t="shared" si="25"/>
        <v>1.5401886717863578E-2</v>
      </c>
      <c r="R88" s="24">
        <f t="shared" si="25"/>
        <v>1.6011995347847918E-2</v>
      </c>
      <c r="S88" s="24">
        <f t="shared" si="25"/>
        <v>1.6338926937472298E-2</v>
      </c>
      <c r="T88" s="24">
        <f t="shared" si="25"/>
        <v>1.6916852682905992E-2</v>
      </c>
      <c r="U88" s="24">
        <f t="shared" si="25"/>
        <v>1.7225151457460397E-2</v>
      </c>
      <c r="V88" s="24">
        <f t="shared" si="23"/>
        <v>1.7857741145303807E-2</v>
      </c>
      <c r="W88" s="24">
        <f t="shared" si="23"/>
        <v>1.8715216239682197E-2</v>
      </c>
      <c r="X88" s="24">
        <f t="shared" si="23"/>
        <v>1.8789280621922089E-2</v>
      </c>
      <c r="Y88" s="24">
        <f t="shared" si="23"/>
        <v>1.9356107201789152E-2</v>
      </c>
      <c r="Z88" s="24">
        <f t="shared" si="23"/>
        <v>1.991697127380565E-2</v>
      </c>
      <c r="AA88" s="24">
        <f t="shared" si="18"/>
        <v>1.7777818999475059E-2</v>
      </c>
      <c r="AB88" s="24">
        <f>+CUY!Y61</f>
        <v>1.777637025948664E-2</v>
      </c>
      <c r="AD88" s="24">
        <f t="shared" si="21"/>
        <v>0.53839687770061362</v>
      </c>
      <c r="AE88" s="24">
        <f t="shared" si="21"/>
        <v>0.53888894853311919</v>
      </c>
      <c r="AF88" s="24">
        <f t="shared" si="21"/>
        <v>0.53924136985853188</v>
      </c>
      <c r="AG88" s="24">
        <f t="shared" si="21"/>
        <v>0.53931400543957264</v>
      </c>
      <c r="AH88" s="24">
        <f t="shared" si="21"/>
        <v>0.53390857367546452</v>
      </c>
      <c r="AI88" s="24">
        <f t="shared" si="21"/>
        <v>0.53968742315080331</v>
      </c>
      <c r="AJ88" s="24">
        <f t="shared" si="21"/>
        <v>0.53504596420498562</v>
      </c>
      <c r="AK88" s="24">
        <f t="shared" si="21"/>
        <v>0.54046256475812826</v>
      </c>
      <c r="AL88" s="24">
        <f t="shared" si="21"/>
        <v>0.53258447477927939</v>
      </c>
      <c r="AM88" s="24">
        <f t="shared" si="21"/>
        <v>0.53817567701681135</v>
      </c>
      <c r="AN88" s="24">
        <f t="shared" si="21"/>
        <v>0.5376114734335975</v>
      </c>
      <c r="AO88" s="24">
        <f>+CUY!AV61</f>
        <v>0.53762155954036772</v>
      </c>
      <c r="AQ88" s="24">
        <f t="shared" si="13"/>
        <v>-4.5150845559420727E-3</v>
      </c>
      <c r="AR88" s="24">
        <f t="shared" si="17"/>
        <v>2.2120068380226954E-4</v>
      </c>
      <c r="AS88" s="35">
        <f t="shared" si="22"/>
        <v>44409</v>
      </c>
      <c r="AT88" s="19">
        <f t="shared" si="10"/>
        <v>532.83565889962074</v>
      </c>
      <c r="AU88" s="19">
        <f t="shared" si="11"/>
        <v>531.91446478890293</v>
      </c>
      <c r="AV88" s="53">
        <f t="shared" si="14"/>
        <v>9.2119411071767132E-3</v>
      </c>
      <c r="AW88" s="53">
        <f t="shared" si="24"/>
        <v>-8.8023850941900683E-3</v>
      </c>
    </row>
    <row r="89" spans="4:49" x14ac:dyDescent="0.25">
      <c r="D89" s="38">
        <f>+CUY!A62</f>
        <v>44440</v>
      </c>
      <c r="E89" s="19" cm="1">
        <f t="array" ref="E89">+SUMPRODUCT($E$3:$P$3/100,CUY!$C62:$N62)/D$3*100</f>
        <v>548.62083587051961</v>
      </c>
      <c r="F89" s="19" cm="1">
        <f t="array" ref="F89">+SUMPRODUCT($E$4:$P$4/100,CUY!$C62:$N62)/D$4*100</f>
        <v>548.18773494997049</v>
      </c>
      <c r="G89" s="19" cm="1">
        <f t="array" ref="G89">+SUMPRODUCT($E$5:$P$5/100,CUY!$C62:$N62)/D$5*100</f>
        <v>547.80441899799985</v>
      </c>
      <c r="H89" s="19" cm="1">
        <f t="array" ref="H89">+SUMPRODUCT($E$6:$P$6/100,CUY!$C62:$N62)/D$6*100</f>
        <v>550.60805964323731</v>
      </c>
      <c r="I89" s="19" cm="1">
        <f t="array" ref="I89">+SUMPRODUCT($E$7:$P$7/100,CUY!$C62:$N62)/D$7*100</f>
        <v>546.75541794296385</v>
      </c>
      <c r="J89" s="19" cm="1">
        <f t="array" ref="J89">+SUMPRODUCT($E$8:$P$8/100,CUY!$C62:$N62)/D$8*100</f>
        <v>550.25518268838698</v>
      </c>
      <c r="K89" s="19" cm="1">
        <f t="array" ref="K89">+SUMPRODUCT($E$9:$P$9/100,CUY!$C62:$N62)/D$9*100</f>
        <v>547.13563408078335</v>
      </c>
      <c r="L89" s="19" cm="1">
        <f t="array" ref="L89">+SUMPRODUCT($E$10:$P$10/100,CUY!$C62:$N62)/D$10*100</f>
        <v>548.18274391818363</v>
      </c>
      <c r="M89" s="19" cm="1">
        <f t="array" ref="M89">+SUMPRODUCT($E$11:$P$11/100,CUY!$C62:$N62)/D$11*100</f>
        <v>546.96044824689648</v>
      </c>
      <c r="N89" s="19" cm="1">
        <f t="array" ref="N89">+SUMPRODUCT($E$12:$P$12/100,CUY!$C62:$N62)/D$12*100</f>
        <v>546.72914843313936</v>
      </c>
      <c r="O89" s="19" cm="1">
        <f t="array" ref="O89">+SUMPRODUCT(_xlfn.ANCHORARRAY($E$30)/100,$E89:$N89)/$D$14*100</f>
        <v>548.12503176999996</v>
      </c>
      <c r="Q89" s="24">
        <f t="shared" si="25"/>
        <v>2.9624850940902503E-2</v>
      </c>
      <c r="R89" s="24">
        <f t="shared" si="25"/>
        <v>3.0120195294464081E-2</v>
      </c>
      <c r="S89" s="24">
        <f t="shared" si="25"/>
        <v>2.9265820513578733E-2</v>
      </c>
      <c r="T89" s="24">
        <f t="shared" si="25"/>
        <v>2.8826053952895503E-2</v>
      </c>
      <c r="U89" s="24">
        <f t="shared" si="25"/>
        <v>2.9157648845798967E-2</v>
      </c>
      <c r="V89" s="24">
        <f t="shared" si="23"/>
        <v>2.9214780430608434E-2</v>
      </c>
      <c r="W89" s="24">
        <f t="shared" si="23"/>
        <v>2.8009633595942329E-2</v>
      </c>
      <c r="X89" s="24">
        <f t="shared" si="23"/>
        <v>2.7917190978265394E-2</v>
      </c>
      <c r="Y89" s="24">
        <f t="shared" si="23"/>
        <v>2.7607048500592812E-2</v>
      </c>
      <c r="Z89" s="24">
        <f t="shared" si="23"/>
        <v>2.7851627705059334E-2</v>
      </c>
      <c r="AA89" s="24">
        <f t="shared" si="18"/>
        <v>2.8695343048478428E-2</v>
      </c>
      <c r="AB89" s="24">
        <f>+CUY!Y62</f>
        <v>2.86967506267779E-2</v>
      </c>
      <c r="AD89" s="24">
        <f t="shared" si="21"/>
        <v>0.52647100015131265</v>
      </c>
      <c r="AE89" s="24">
        <f t="shared" si="21"/>
        <v>0.52730932966652433</v>
      </c>
      <c r="AF89" s="24">
        <f t="shared" si="21"/>
        <v>0.52831490516782176</v>
      </c>
      <c r="AG89" s="24">
        <f t="shared" si="21"/>
        <v>0.52792544600867708</v>
      </c>
      <c r="AH89" s="24">
        <f t="shared" si="21"/>
        <v>0.52375889677149678</v>
      </c>
      <c r="AI89" s="24">
        <f t="shared" si="21"/>
        <v>0.52890735337421169</v>
      </c>
      <c r="AJ89" s="24">
        <f t="shared" si="21"/>
        <v>0.52546051315653264</v>
      </c>
      <c r="AK89" s="24">
        <f t="shared" si="21"/>
        <v>0.53056670731083377</v>
      </c>
      <c r="AL89" s="24">
        <f t="shared" si="21"/>
        <v>0.52426028078836451</v>
      </c>
      <c r="AM89" s="24">
        <f t="shared" si="21"/>
        <v>0.52872524862910053</v>
      </c>
      <c r="AN89" s="24">
        <f t="shared" si="21"/>
        <v>0.52727559158704418</v>
      </c>
      <c r="AO89" s="24">
        <f>+CUY!AV62</f>
        <v>0.52728229196329424</v>
      </c>
      <c r="AQ89" s="24">
        <f t="shared" si="13"/>
        <v>1.7732232358431688E-3</v>
      </c>
      <c r="AR89" s="24">
        <f t="shared" si="17"/>
        <v>-2.2542484777878791E-3</v>
      </c>
      <c r="AS89" s="35">
        <f t="shared" si="22"/>
        <v>44440</v>
      </c>
      <c r="AT89" s="19">
        <f t="shared" si="10"/>
        <v>548.62083587051961</v>
      </c>
      <c r="AU89" s="19">
        <f t="shared" si="11"/>
        <v>546.72914843313936</v>
      </c>
      <c r="AV89" s="53">
        <f t="shared" si="14"/>
        <v>1.8916874373800852E-2</v>
      </c>
      <c r="AW89" s="53">
        <f t="shared" si="24"/>
        <v>-6.8844117402313554E-3</v>
      </c>
    </row>
    <row r="90" spans="4:49" x14ac:dyDescent="0.25">
      <c r="D90" s="38">
        <f>+CUY!A63</f>
        <v>44470</v>
      </c>
      <c r="E90" s="19" cm="1">
        <f t="array" ref="E90">+SUMPRODUCT($E$3:$P$3/100,CUY!$C63:$N63)/D$3*100</f>
        <v>564.88699638600076</v>
      </c>
      <c r="F90" s="19" cm="1">
        <f t="array" ref="F90">+SUMPRODUCT($E$4:$P$4/100,CUY!$C63:$N63)/D$4*100</f>
        <v>564.71719686283529</v>
      </c>
      <c r="G90" s="19" cm="1">
        <f t="array" ref="G90">+SUMPRODUCT($E$5:$P$5/100,CUY!$C63:$N63)/D$5*100</f>
        <v>564.48145906992499</v>
      </c>
      <c r="H90" s="19" cm="1">
        <f t="array" ref="H90">+SUMPRODUCT($E$6:$P$6/100,CUY!$C63:$N63)/D$6*100</f>
        <v>567.60186136528091</v>
      </c>
      <c r="I90" s="19" cm="1">
        <f t="array" ref="I90">+SUMPRODUCT($E$7:$P$7/100,CUY!$C63:$N63)/D$7*100</f>
        <v>563.54055078978638</v>
      </c>
      <c r="J90" s="19" cm="1">
        <f t="array" ref="J90">+SUMPRODUCT($E$8:$P$8/100,CUY!$C63:$N63)/D$8*100</f>
        <v>567.34061017005945</v>
      </c>
      <c r="K90" s="19" cm="1">
        <f t="array" ref="K90">+SUMPRODUCT($E$9:$P$9/100,CUY!$C63:$N63)/D$9*100</f>
        <v>564.30264317444164</v>
      </c>
      <c r="L90" s="19" cm="1">
        <f t="array" ref="L90">+SUMPRODUCT($E$10:$P$10/100,CUY!$C63:$N63)/D$10*100</f>
        <v>565.43635223119998</v>
      </c>
      <c r="M90" s="19" cm="1">
        <f t="array" ref="M90">+SUMPRODUCT($E$11:$P$11/100,CUY!$C63:$N63)/D$11*100</f>
        <v>564.44152631873339</v>
      </c>
      <c r="N90" s="19" cm="1">
        <f t="array" ref="N90">+SUMPRODUCT($E$12:$P$12/100,CUY!$C63:$N63)/D$12*100</f>
        <v>564.36024296502399</v>
      </c>
      <c r="O90" s="19" cm="1">
        <f t="array" ref="O90">+SUMPRODUCT(_xlfn.ANCHORARRAY($E$30)/100,$E90:$N90)/$D$14*100</f>
        <v>565.14995777000013</v>
      </c>
      <c r="Q90" s="24">
        <f t="shared" si="25"/>
        <v>2.9649184740989654E-2</v>
      </c>
      <c r="R90" s="24">
        <f t="shared" si="25"/>
        <v>3.0152921816781086E-2</v>
      </c>
      <c r="S90" s="24">
        <f t="shared" si="25"/>
        <v>3.044342012141743E-2</v>
      </c>
      <c r="T90" s="24">
        <f t="shared" si="25"/>
        <v>3.0863699548921542E-2</v>
      </c>
      <c r="U90" s="24">
        <f t="shared" si="25"/>
        <v>3.0699527240118707E-2</v>
      </c>
      <c r="V90" s="24">
        <f t="shared" si="23"/>
        <v>3.1050007376937527E-2</v>
      </c>
      <c r="W90" s="24">
        <f t="shared" si="23"/>
        <v>3.1376148845614349E-2</v>
      </c>
      <c r="X90" s="24">
        <f t="shared" si="23"/>
        <v>3.1474190868714169E-2</v>
      </c>
      <c r="Y90" s="24">
        <f t="shared" si="23"/>
        <v>3.1960406146124054E-2</v>
      </c>
      <c r="Z90" s="24">
        <f t="shared" si="23"/>
        <v>3.2248316341671579E-2</v>
      </c>
      <c r="AA90" s="24">
        <f t="shared" si="18"/>
        <v>3.1060296489330952E-2</v>
      </c>
      <c r="AB90" s="24">
        <f>+CUY!Y63</f>
        <v>3.1060585052738787E-2</v>
      </c>
      <c r="AD90" s="24">
        <f t="shared" si="21"/>
        <v>0.51506106983096034</v>
      </c>
      <c r="AE90" s="24">
        <f t="shared" si="21"/>
        <v>0.51759613123162529</v>
      </c>
      <c r="AF90" s="24">
        <f t="shared" si="21"/>
        <v>0.51900495184778994</v>
      </c>
      <c r="AG90" s="24">
        <f t="shared" si="21"/>
        <v>0.51895884924442104</v>
      </c>
      <c r="AH90" s="24">
        <f t="shared" si="21"/>
        <v>0.51531628849955213</v>
      </c>
      <c r="AI90" s="24">
        <f t="shared" si="21"/>
        <v>0.52067575421346013</v>
      </c>
      <c r="AJ90" s="24">
        <f t="shared" si="21"/>
        <v>0.5179574281383641</v>
      </c>
      <c r="AK90" s="24">
        <f t="shared" si="21"/>
        <v>0.52300145230824757</v>
      </c>
      <c r="AL90" s="24">
        <f t="shared" si="21"/>
        <v>0.51779386438699659</v>
      </c>
      <c r="AM90" s="24">
        <f t="shared" si="21"/>
        <v>0.52318219510751818</v>
      </c>
      <c r="AN90" s="24">
        <f t="shared" si="21"/>
        <v>0.51910383929914383</v>
      </c>
      <c r="AO90" s="24">
        <f>+CUY!AV63</f>
        <v>0.51910926468588126</v>
      </c>
      <c r="AQ90" s="24">
        <f t="shared" si="13"/>
        <v>-2.5991316006819254E-3</v>
      </c>
      <c r="AR90" s="24">
        <f t="shared" si="17"/>
        <v>-8.121125276557839E-3</v>
      </c>
      <c r="AS90" s="35">
        <f t="shared" si="22"/>
        <v>44470</v>
      </c>
      <c r="AT90" s="19">
        <f t="shared" si="10"/>
        <v>564.88699638600076</v>
      </c>
      <c r="AU90" s="19">
        <f t="shared" si="11"/>
        <v>564.36024296502399</v>
      </c>
      <c r="AV90" s="53">
        <f t="shared" si="14"/>
        <v>5.2675342097661115E-3</v>
      </c>
      <c r="AW90" s="53">
        <f t="shared" si="24"/>
        <v>-1.0371002438289034E-2</v>
      </c>
    </row>
    <row r="91" spans="4:49" x14ac:dyDescent="0.25">
      <c r="D91" s="38">
        <f>+CUY!A64</f>
        <v>44501</v>
      </c>
      <c r="E91" s="19" cm="1">
        <f t="array" ref="E91">+SUMPRODUCT($E$3:$P$3/100,CUY!$C64:$N64)/D$3*100</f>
        <v>579.52596045322537</v>
      </c>
      <c r="F91" s="19" cm="1">
        <f t="array" ref="F91">+SUMPRODUCT($E$4:$P$4/100,CUY!$C64:$N64)/D$4*100</f>
        <v>579.37899512413651</v>
      </c>
      <c r="G91" s="19" cm="1">
        <f t="array" ref="G91">+SUMPRODUCT($E$5:$P$5/100,CUY!$C64:$N64)/D$5*100</f>
        <v>579.27434986588685</v>
      </c>
      <c r="H91" s="19" cm="1">
        <f t="array" ref="H91">+SUMPRODUCT($E$6:$P$6/100,CUY!$C64:$N64)/D$6*100</f>
        <v>582.58390400697931</v>
      </c>
      <c r="I91" s="19" cm="1">
        <f t="array" ref="I91">+SUMPRODUCT($E$7:$P$7/100,CUY!$C64:$N64)/D$7*100</f>
        <v>578.26466769309388</v>
      </c>
      <c r="J91" s="19" cm="1">
        <f t="array" ref="J91">+SUMPRODUCT($E$8:$P$8/100,CUY!$C64:$N64)/D$8*100</f>
        <v>582.28293092768877</v>
      </c>
      <c r="K91" s="19" cm="1">
        <f t="array" ref="K91">+SUMPRODUCT($E$9:$P$9/100,CUY!$C64:$N64)/D$9*100</f>
        <v>579.3864820380968</v>
      </c>
      <c r="L91" s="19" cm="1">
        <f t="array" ref="L91">+SUMPRODUCT($E$10:$P$10/100,CUY!$C64:$N64)/D$10*100</f>
        <v>580.72003456234381</v>
      </c>
      <c r="M91" s="19" cm="1">
        <f t="array" ref="M91">+SUMPRODUCT($E$11:$P$11/100,CUY!$C64:$N64)/D$11*100</f>
        <v>579.68605036515009</v>
      </c>
      <c r="N91" s="19" cm="1">
        <f t="array" ref="N91">+SUMPRODUCT($E$12:$P$12/100,CUY!$C64:$N64)/D$12*100</f>
        <v>579.57057056987935</v>
      </c>
      <c r="O91" s="19" cm="1">
        <f t="array" ref="O91">+SUMPRODUCT(_xlfn.ANCHORARRAY($E$30)/100,$E91:$N91)/$D$14*100</f>
        <v>580.1273010000001</v>
      </c>
      <c r="Q91" s="24">
        <f t="shared" si="25"/>
        <v>2.5914854052015546E-2</v>
      </c>
      <c r="R91" s="24">
        <f t="shared" si="25"/>
        <v>2.5963080888543377E-2</v>
      </c>
      <c r="S91" s="24">
        <f t="shared" si="25"/>
        <v>2.6206158870719198E-2</v>
      </c>
      <c r="T91" s="24">
        <f t="shared" si="25"/>
        <v>2.6395337403688934E-2</v>
      </c>
      <c r="U91" s="24">
        <f t="shared" si="25"/>
        <v>2.6127874706925791E-2</v>
      </c>
      <c r="V91" s="24">
        <f t="shared" si="23"/>
        <v>2.6337477856821057E-2</v>
      </c>
      <c r="W91" s="24">
        <f t="shared" si="23"/>
        <v>2.6730051765843532E-2</v>
      </c>
      <c r="X91" s="24">
        <f t="shared" si="23"/>
        <v>2.7029889873254165E-2</v>
      </c>
      <c r="Y91" s="24">
        <f t="shared" si="23"/>
        <v>2.7008154672532481E-2</v>
      </c>
      <c r="Z91" s="24">
        <f t="shared" si="23"/>
        <v>2.6951451301643115E-2</v>
      </c>
      <c r="AA91" s="24">
        <f t="shared" si="18"/>
        <v>2.6501538262691193E-2</v>
      </c>
      <c r="AB91" s="24">
        <f>+CUY!Y64</f>
        <v>2.6500962735193978E-2</v>
      </c>
      <c r="AD91" s="24">
        <f t="shared" si="21"/>
        <v>0.5070876106256561</v>
      </c>
      <c r="AE91" s="24">
        <f t="shared" si="21"/>
        <v>0.50940465788788303</v>
      </c>
      <c r="AF91" s="24">
        <f t="shared" si="21"/>
        <v>0.51168147164957944</v>
      </c>
      <c r="AG91" s="24">
        <f t="shared" si="21"/>
        <v>0.51168286145280439</v>
      </c>
      <c r="AH91" s="24">
        <f t="shared" si="21"/>
        <v>0.50774673566160855</v>
      </c>
      <c r="AI91" s="24">
        <f t="shared" si="21"/>
        <v>0.51277328780312392</v>
      </c>
      <c r="AJ91" s="24">
        <f t="shared" si="21"/>
        <v>0.51110187468666624</v>
      </c>
      <c r="AK91" s="24">
        <f t="shared" si="21"/>
        <v>0.5164527396657268</v>
      </c>
      <c r="AL91" s="24">
        <f t="shared" si="21"/>
        <v>0.51065923698428661</v>
      </c>
      <c r="AM91" s="24">
        <f t="shared" si="21"/>
        <v>0.51594411340020718</v>
      </c>
      <c r="AN91" s="24">
        <f t="shared" si="21"/>
        <v>0.51175135678633454</v>
      </c>
      <c r="AO91" s="24">
        <f>+CUY!AV64</f>
        <v>0.51175487874568737</v>
      </c>
      <c r="AQ91" s="24">
        <f t="shared" si="13"/>
        <v>-1.0365972496275688E-3</v>
      </c>
      <c r="AR91" s="24">
        <f t="shared" si="17"/>
        <v>-8.8565027745510783E-3</v>
      </c>
      <c r="AS91" s="35">
        <f t="shared" si="22"/>
        <v>44501</v>
      </c>
      <c r="AT91" s="19">
        <f t="shared" si="10"/>
        <v>579.52596045322537</v>
      </c>
      <c r="AU91" s="19">
        <f t="shared" si="11"/>
        <v>579.57057056987935</v>
      </c>
      <c r="AV91" s="53">
        <f t="shared" si="14"/>
        <v>-4.4610116654197896E-4</v>
      </c>
      <c r="AW91" s="53">
        <f t="shared" si="24"/>
        <v>-1.1991113426868427E-2</v>
      </c>
    </row>
    <row r="92" spans="4:49" x14ac:dyDescent="0.25">
      <c r="D92" s="38">
        <f>+CUY!A65</f>
        <v>44531</v>
      </c>
      <c r="E92" s="19" cm="1">
        <f t="array" ref="E92">+SUMPRODUCT($E$3:$P$3/100,CUY!$C65:$N65)/D$3*100</f>
        <v>603.81798070395689</v>
      </c>
      <c r="F92" s="19" cm="1">
        <f t="array" ref="F92">+SUMPRODUCT($E$4:$P$4/100,CUY!$C65:$N65)/D$4*100</f>
        <v>603.00885407300029</v>
      </c>
      <c r="G92" s="19" cm="1">
        <f t="array" ref="G92">+SUMPRODUCT($E$5:$P$5/100,CUY!$C65:$N65)/D$5*100</f>
        <v>602.66911204552946</v>
      </c>
      <c r="H92" s="19" cm="1">
        <f t="array" ref="H92">+SUMPRODUCT($E$6:$P$6/100,CUY!$C65:$N65)/D$6*100</f>
        <v>605.41688689966543</v>
      </c>
      <c r="I92" s="19" cm="1">
        <f t="array" ref="I92">+SUMPRODUCT($E$7:$P$7/100,CUY!$C65:$N65)/D$7*100</f>
        <v>600.94181330373772</v>
      </c>
      <c r="J92" s="19" cm="1">
        <f t="array" ref="J92">+SUMPRODUCT($E$8:$P$8/100,CUY!$C65:$N65)/D$8*100</f>
        <v>604.75928409147878</v>
      </c>
      <c r="K92" s="19" cm="1">
        <f t="array" ref="K92">+SUMPRODUCT($E$9:$P$9/100,CUY!$C65:$N65)/D$9*100</f>
        <v>601.66203019920431</v>
      </c>
      <c r="L92" s="19" cm="1">
        <f t="array" ref="L92">+SUMPRODUCT($E$10:$P$10/100,CUY!$C65:$N65)/D$10*100</f>
        <v>603.27339523175897</v>
      </c>
      <c r="M92" s="19" cm="1">
        <f t="array" ref="M92">+SUMPRODUCT($E$11:$P$11/100,CUY!$C65:$N65)/D$11*100</f>
        <v>601.48006381992377</v>
      </c>
      <c r="N92" s="19" cm="1">
        <f t="array" ref="N92">+SUMPRODUCT($E$12:$P$12/100,CUY!$C65:$N65)/D$12*100</f>
        <v>601.29173649817119</v>
      </c>
      <c r="O92" s="19" cm="1">
        <f t="array" ref="O92">+SUMPRODUCT(_xlfn.ANCHORARRAY($E$30)/100,$E92:$N92)/$D$14*100</f>
        <v>602.81842967999989</v>
      </c>
      <c r="Q92" s="24">
        <f t="shared" si="25"/>
        <v>4.1917052743821293E-2</v>
      </c>
      <c r="R92" s="24">
        <f t="shared" si="25"/>
        <v>4.0784804329678792E-2</v>
      </c>
      <c r="S92" s="24">
        <f t="shared" si="25"/>
        <v>4.038632503762507E-2</v>
      </c>
      <c r="T92" s="24">
        <f t="shared" si="25"/>
        <v>3.9192608542121032E-2</v>
      </c>
      <c r="U92" s="24">
        <f t="shared" si="25"/>
        <v>3.9215858892280409E-2</v>
      </c>
      <c r="V92" s="24">
        <f t="shared" si="23"/>
        <v>3.8600398483226828E-2</v>
      </c>
      <c r="W92" s="24">
        <f t="shared" si="23"/>
        <v>3.8446786129267663E-2</v>
      </c>
      <c r="X92" s="24">
        <f t="shared" si="23"/>
        <v>3.8836890975205263E-2</v>
      </c>
      <c r="Y92" s="24">
        <f t="shared" si="23"/>
        <v>3.7596235826350188E-2</v>
      </c>
      <c r="Z92" s="24">
        <f t="shared" si="23"/>
        <v>3.7478034654061076E-2</v>
      </c>
      <c r="AA92" s="24">
        <f t="shared" si="18"/>
        <v>3.9114050727979466E-2</v>
      </c>
      <c r="AB92" s="24">
        <f>+CUY!Y65</f>
        <v>3.9113286685803494E-2</v>
      </c>
      <c r="AD92" s="24">
        <f t="shared" si="21"/>
        <v>0.50310131510712841</v>
      </c>
      <c r="AE92" s="24">
        <f t="shared" si="21"/>
        <v>0.50511437399665615</v>
      </c>
      <c r="AF92" s="24">
        <f t="shared" si="21"/>
        <v>0.50685629158917167</v>
      </c>
      <c r="AG92" s="24">
        <f t="shared" si="21"/>
        <v>0.50559885754189682</v>
      </c>
      <c r="AH92" s="24">
        <f t="shared" si="21"/>
        <v>0.50259229544091122</v>
      </c>
      <c r="AI92" s="24">
        <f t="shared" si="21"/>
        <v>0.50648254930634673</v>
      </c>
      <c r="AJ92" s="24">
        <f t="shared" si="21"/>
        <v>0.50579223253267402</v>
      </c>
      <c r="AK92" s="24">
        <f t="shared" si="21"/>
        <v>0.51115507198964538</v>
      </c>
      <c r="AL92" s="24">
        <f t="shared" si="21"/>
        <v>0.50485671601899407</v>
      </c>
      <c r="AM92" s="24">
        <f t="shared" si="21"/>
        <v>0.51050508759753299</v>
      </c>
      <c r="AN92" s="24">
        <f t="shared" si="21"/>
        <v>0.50643523685605274</v>
      </c>
      <c r="AO92" s="24">
        <f>+CUY!AV65</f>
        <v>0.50643490142797032</v>
      </c>
      <c r="AQ92" s="24">
        <f t="shared" si="13"/>
        <v>4.4390180897602161E-3</v>
      </c>
      <c r="AR92" s="24">
        <f t="shared" si="17"/>
        <v>-7.403772490404581E-3</v>
      </c>
      <c r="AS92" s="35">
        <f t="shared" si="22"/>
        <v>44531</v>
      </c>
      <c r="AT92" s="19">
        <f t="shared" si="10"/>
        <v>603.81798070395689</v>
      </c>
      <c r="AU92" s="19">
        <f t="shared" si="11"/>
        <v>601.29173649817119</v>
      </c>
      <c r="AV92" s="53">
        <f t="shared" si="14"/>
        <v>2.5262442057854884E-2</v>
      </c>
      <c r="AW92" s="53">
        <f t="shared" si="24"/>
        <v>-6.5509064821551721E-3</v>
      </c>
    </row>
    <row r="93" spans="4:49" x14ac:dyDescent="0.25">
      <c r="D93" s="38">
        <f>+CUY!A66</f>
        <v>44562</v>
      </c>
      <c r="E93" s="19" cm="1">
        <f t="array" ref="E93">+SUMPRODUCT($E$3:$P$3/100,CUY!$C66:$N66)/D$3*100</f>
        <v>627.91711496289349</v>
      </c>
      <c r="F93" s="19" cm="1">
        <f t="array" ref="F93">+SUMPRODUCT($E$4:$P$4/100,CUY!$C66:$N66)/D$4*100</f>
        <v>627.00003956149567</v>
      </c>
      <c r="G93" s="19" cm="1">
        <f t="array" ref="G93">+SUMPRODUCT($E$5:$P$5/100,CUY!$C66:$N66)/D$5*100</f>
        <v>627.04463212721123</v>
      </c>
      <c r="H93" s="19" cm="1">
        <f t="array" ref="H93">+SUMPRODUCT($E$6:$P$6/100,CUY!$C66:$N66)/D$6*100</f>
        <v>629.78304427609658</v>
      </c>
      <c r="I93" s="19" cm="1">
        <f t="array" ref="I93">+SUMPRODUCT($E$7:$P$7/100,CUY!$C66:$N66)/D$7*100</f>
        <v>624.88424453177402</v>
      </c>
      <c r="J93" s="19" cm="1">
        <f t="array" ref="J93">+SUMPRODUCT($E$8:$P$8/100,CUY!$C66:$N66)/D$8*100</f>
        <v>628.84941453214753</v>
      </c>
      <c r="K93" s="19" cm="1">
        <f t="array" ref="K93">+SUMPRODUCT($E$9:$P$9/100,CUY!$C66:$N66)/D$9*100</f>
        <v>626.18460765021155</v>
      </c>
      <c r="L93" s="19" cm="1">
        <f t="array" ref="L93">+SUMPRODUCT($E$10:$P$10/100,CUY!$C66:$N66)/D$10*100</f>
        <v>628.29249566540989</v>
      </c>
      <c r="M93" s="19" cm="1">
        <f t="array" ref="M93">+SUMPRODUCT($E$11:$P$11/100,CUY!$C66:$N66)/D$11*100</f>
        <v>626.71350917772634</v>
      </c>
      <c r="N93" s="19" cm="1">
        <f t="array" ref="N93">+SUMPRODUCT($E$12:$P$12/100,CUY!$C66:$N66)/D$12*100</f>
        <v>625.66156960694695</v>
      </c>
      <c r="O93" s="19" cm="1">
        <f t="array" ref="O93">+SUMPRODUCT(_xlfn.ANCHORARRAY($E$30)/100,$E93:$N93)/$D$14*100</f>
        <v>627.23601030999987</v>
      </c>
      <c r="Q93" s="24">
        <f t="shared" si="25"/>
        <v>3.991125642009008E-2</v>
      </c>
      <c r="R93" s="24">
        <f t="shared" si="25"/>
        <v>3.9785793071607234E-2</v>
      </c>
      <c r="S93" s="24">
        <f t="shared" si="25"/>
        <v>4.0445942216863262E-2</v>
      </c>
      <c r="T93" s="24">
        <f t="shared" si="25"/>
        <v>4.0246907385107944E-2</v>
      </c>
      <c r="U93" s="24">
        <f t="shared" si="25"/>
        <v>3.9841513267999007E-2</v>
      </c>
      <c r="V93" s="24">
        <f t="shared" si="23"/>
        <v>3.9834246574418586E-2</v>
      </c>
      <c r="W93" s="24">
        <f t="shared" si="23"/>
        <v>4.0758060539216823E-2</v>
      </c>
      <c r="X93" s="24">
        <f t="shared" si="23"/>
        <v>4.147224232230462E-2</v>
      </c>
      <c r="Y93" s="24">
        <f t="shared" si="23"/>
        <v>4.1952255570281372E-2</v>
      </c>
      <c r="Z93" s="24">
        <f t="shared" si="23"/>
        <v>4.0529133579486398E-2</v>
      </c>
      <c r="AA93" s="24">
        <f t="shared" si="18"/>
        <v>4.0505696952499948E-2</v>
      </c>
      <c r="AB93" s="24">
        <f>+CUY!Y66</f>
        <v>4.0503028221933635E-2</v>
      </c>
      <c r="AD93" s="24">
        <f t="shared" ref="AD93:AN108" si="26">+E93/E81-1</f>
        <v>0.49531868299323811</v>
      </c>
      <c r="AE93" s="24">
        <f t="shared" si="26"/>
        <v>0.49771714799565503</v>
      </c>
      <c r="AF93" s="24">
        <f t="shared" si="26"/>
        <v>0.49962088214546752</v>
      </c>
      <c r="AG93" s="24">
        <f t="shared" si="26"/>
        <v>0.49876616527466888</v>
      </c>
      <c r="AH93" s="24">
        <f t="shared" si="26"/>
        <v>0.49629805881486</v>
      </c>
      <c r="AI93" s="24">
        <f t="shared" si="26"/>
        <v>0.49976572329267444</v>
      </c>
      <c r="AJ93" s="24">
        <f t="shared" si="26"/>
        <v>0.50082518910212803</v>
      </c>
      <c r="AK93" s="24">
        <f t="shared" si="26"/>
        <v>0.50614492124141974</v>
      </c>
      <c r="AL93" s="24">
        <f t="shared" si="26"/>
        <v>0.50208766678757599</v>
      </c>
      <c r="AM93" s="24">
        <f t="shared" si="26"/>
        <v>0.50580190374903644</v>
      </c>
      <c r="AN93" s="24">
        <f t="shared" si="26"/>
        <v>0.50053767021254547</v>
      </c>
      <c r="AO93" s="24">
        <f>+CUY!AV66</f>
        <v>0.50053395238637499</v>
      </c>
      <c r="AQ93" s="24">
        <f t="shared" si="13"/>
        <v>-6.1787715939631838E-4</v>
      </c>
      <c r="AR93" s="24">
        <f t="shared" si="17"/>
        <v>-1.0483220755798328E-2</v>
      </c>
      <c r="AS93" s="35">
        <f t="shared" si="22"/>
        <v>44562</v>
      </c>
      <c r="AT93" s="19">
        <f t="shared" si="10"/>
        <v>627.91711496289349</v>
      </c>
      <c r="AU93" s="19">
        <f t="shared" si="11"/>
        <v>625.66156960694695</v>
      </c>
      <c r="AV93" s="53">
        <f t="shared" si="14"/>
        <v>2.2555453559463423E-2</v>
      </c>
      <c r="AW93" s="53">
        <f t="shared" si="24"/>
        <v>-7.6705605949556332E-3</v>
      </c>
    </row>
    <row r="94" spans="4:49" x14ac:dyDescent="0.25">
      <c r="D94" s="38">
        <f>+CUY!A67</f>
        <v>44593</v>
      </c>
      <c r="E94" s="19" cm="1">
        <f t="array" ref="E94">+SUMPRODUCT($E$3:$P$3/100,CUY!$C67:$N67)/D$3*100</f>
        <v>663.71575321748173</v>
      </c>
      <c r="F94" s="19" cm="1">
        <f t="array" ref="F94">+SUMPRODUCT($E$4:$P$4/100,CUY!$C67:$N67)/D$4*100</f>
        <v>661.86450076045537</v>
      </c>
      <c r="G94" s="19" cm="1">
        <f t="array" ref="G94">+SUMPRODUCT($E$5:$P$5/100,CUY!$C67:$N67)/D$5*100</f>
        <v>661.7848105951889</v>
      </c>
      <c r="H94" s="19" cm="1">
        <f t="array" ref="H94">+SUMPRODUCT($E$6:$P$6/100,CUY!$C67:$N67)/D$6*100</f>
        <v>664.4158331201678</v>
      </c>
      <c r="I94" s="19" cm="1">
        <f t="array" ref="I94">+SUMPRODUCT($E$7:$P$7/100,CUY!$C67:$N67)/D$7*100</f>
        <v>658.9421074026717</v>
      </c>
      <c r="J94" s="19" cm="1">
        <f t="array" ref="J94">+SUMPRODUCT($E$8:$P$8/100,CUY!$C67:$N67)/D$8*100</f>
        <v>662.76471111171759</v>
      </c>
      <c r="K94" s="19" cm="1">
        <f t="array" ref="K94">+SUMPRODUCT($E$9:$P$9/100,CUY!$C67:$N67)/D$9*100</f>
        <v>659.58301204105555</v>
      </c>
      <c r="L94" s="19" cm="1">
        <f t="array" ref="L94">+SUMPRODUCT($E$10:$P$10/100,CUY!$C67:$N67)/D$10*100</f>
        <v>661.83981708179374</v>
      </c>
      <c r="M94" s="19" cm="1">
        <f t="array" ref="M94">+SUMPRODUCT($E$11:$P$11/100,CUY!$C67:$N67)/D$11*100</f>
        <v>659.51183176681945</v>
      </c>
      <c r="N94" s="19" cm="1">
        <f t="array" ref="N94">+SUMPRODUCT($E$12:$P$12/100,CUY!$C67:$N67)/D$12*100</f>
        <v>657.77039112641</v>
      </c>
      <c r="O94" s="19" cm="1">
        <f t="array" ref="O94">+SUMPRODUCT(_xlfn.ANCHORARRAY($E$30)/100,$E94:$N94)/$D$14*100</f>
        <v>661.13594840000007</v>
      </c>
      <c r="Q94" s="24">
        <f t="shared" si="25"/>
        <v>5.7011725594872109E-2</v>
      </c>
      <c r="R94" s="24">
        <f t="shared" si="25"/>
        <v>5.5605197765765446E-2</v>
      </c>
      <c r="S94" s="24">
        <f t="shared" si="25"/>
        <v>5.5403039413835176E-2</v>
      </c>
      <c r="T94" s="24">
        <f t="shared" si="25"/>
        <v>5.4991618397538522E-2</v>
      </c>
      <c r="U94" s="24">
        <f t="shared" si="25"/>
        <v>5.4502674965692721E-2</v>
      </c>
      <c r="V94" s="24">
        <f t="shared" si="23"/>
        <v>5.3932302067582372E-2</v>
      </c>
      <c r="W94" s="24">
        <f t="shared" si="23"/>
        <v>5.3336354779101258E-2</v>
      </c>
      <c r="X94" s="24">
        <f t="shared" si="23"/>
        <v>5.3394432764718447E-2</v>
      </c>
      <c r="Y94" s="24">
        <f t="shared" si="23"/>
        <v>5.233383692674165E-2</v>
      </c>
      <c r="Z94" s="24">
        <f t="shared" si="23"/>
        <v>5.1319791847906693E-2</v>
      </c>
      <c r="AA94" s="24">
        <f t="shared" si="18"/>
        <v>5.4046543139711911E-2</v>
      </c>
      <c r="AB94" s="24">
        <f>+CUY!Y67</f>
        <v>5.4047108197206484E-2</v>
      </c>
      <c r="AD94" s="24">
        <f t="shared" si="26"/>
        <v>0.51952858992743822</v>
      </c>
      <c r="AE94" s="24">
        <f t="shared" si="26"/>
        <v>0.51959489193405539</v>
      </c>
      <c r="AF94" s="24">
        <f t="shared" si="26"/>
        <v>0.520711086152152</v>
      </c>
      <c r="AG94" s="24">
        <f t="shared" si="26"/>
        <v>0.51886117351799599</v>
      </c>
      <c r="AH94" s="24">
        <f t="shared" si="26"/>
        <v>0.51706905479199738</v>
      </c>
      <c r="AI94" s="24">
        <f t="shared" si="26"/>
        <v>0.51850002058860944</v>
      </c>
      <c r="AJ94" s="24">
        <f t="shared" si="26"/>
        <v>0.51897929874396787</v>
      </c>
      <c r="AK94" s="24">
        <f t="shared" si="26"/>
        <v>0.52360623274250373</v>
      </c>
      <c r="AL94" s="24">
        <f t="shared" si="26"/>
        <v>0.51938424755220991</v>
      </c>
      <c r="AM94" s="24">
        <f t="shared" si="26"/>
        <v>0.51941024758728349</v>
      </c>
      <c r="AN94" s="24">
        <f t="shared" si="26"/>
        <v>0.51960880745957372</v>
      </c>
      <c r="AO94" s="24">
        <f>+CUY!AV67</f>
        <v>0.51960209479438757</v>
      </c>
      <c r="AQ94" s="24">
        <f t="shared" si="13"/>
        <v>5.6919337469654163E-3</v>
      </c>
      <c r="AR94" s="24">
        <f t="shared" si="17"/>
        <v>1.1834234015473122E-4</v>
      </c>
      <c r="AS94" s="35">
        <f t="shared" si="22"/>
        <v>44593</v>
      </c>
      <c r="AT94" s="19">
        <f t="shared" si="10"/>
        <v>663.71575321748173</v>
      </c>
      <c r="AU94" s="19">
        <f t="shared" si="11"/>
        <v>657.77039112641</v>
      </c>
      <c r="AV94" s="53">
        <f t="shared" si="14"/>
        <v>5.9453620910715266E-2</v>
      </c>
      <c r="AW94" s="53">
        <f t="shared" si="24"/>
        <v>1.1834234015473122E-4</v>
      </c>
    </row>
    <row r="95" spans="4:49" x14ac:dyDescent="0.25">
      <c r="D95" s="38">
        <f>+CUY!A68</f>
        <v>44621</v>
      </c>
      <c r="E95" s="19" cm="1">
        <f t="array" ref="E95">+SUMPRODUCT($E$3:$P$3/100,CUY!$C68:$N68)/D$3*100</f>
        <v>711.83118205500375</v>
      </c>
      <c r="F95" s="19" cm="1">
        <f t="array" ref="F95">+SUMPRODUCT($E$4:$P$4/100,CUY!$C68:$N68)/D$4*100</f>
        <v>709.20896373405833</v>
      </c>
      <c r="G95" s="19" cm="1">
        <f t="array" ref="G95">+SUMPRODUCT($E$5:$P$5/100,CUY!$C68:$N68)/D$5*100</f>
        <v>708.30060576692154</v>
      </c>
      <c r="H95" s="19" cm="1">
        <f t="array" ref="H95">+SUMPRODUCT($E$6:$P$6/100,CUY!$C68:$N68)/D$6*100</f>
        <v>710.47254633717762</v>
      </c>
      <c r="I95" s="19" cm="1">
        <f t="array" ref="I95">+SUMPRODUCT($E$7:$P$7/100,CUY!$C68:$N68)/D$7*100</f>
        <v>705.00643947782999</v>
      </c>
      <c r="J95" s="19" cm="1">
        <f t="array" ref="J95">+SUMPRODUCT($E$8:$P$8/100,CUY!$C68:$N68)/D$8*100</f>
        <v>707.92108977050918</v>
      </c>
      <c r="K95" s="19" cm="1">
        <f t="array" ref="K95">+SUMPRODUCT($E$9:$P$9/100,CUY!$C68:$N68)/D$9*100</f>
        <v>703.50856820411479</v>
      </c>
      <c r="L95" s="19" cm="1">
        <f t="array" ref="L95">+SUMPRODUCT($E$10:$P$10/100,CUY!$C68:$N68)/D$10*100</f>
        <v>705.48262969919369</v>
      </c>
      <c r="M95" s="19" cm="1">
        <f t="array" ref="M95">+SUMPRODUCT($E$11:$P$11/100,CUY!$C68:$N68)/D$11*100</f>
        <v>701.78197563600804</v>
      </c>
      <c r="N95" s="19" cm="1">
        <f t="array" ref="N95">+SUMPRODUCT($E$12:$P$12/100,CUY!$C68:$N68)/D$12*100</f>
        <v>699.44548152251889</v>
      </c>
      <c r="O95" s="19" cm="1">
        <f t="array" ref="O95">+SUMPRODUCT(_xlfn.ANCHORARRAY($E$30)/100,$E95:$N95)/$D$14*100</f>
        <v>706.05107151000004</v>
      </c>
      <c r="Q95" s="24">
        <f t="shared" si="25"/>
        <v>7.249402866253174E-2</v>
      </c>
      <c r="R95" s="24">
        <f t="shared" si="25"/>
        <v>7.1531956947692654E-2</v>
      </c>
      <c r="S95" s="24">
        <f t="shared" si="25"/>
        <v>7.0288399532618007E-2</v>
      </c>
      <c r="T95" s="24">
        <f t="shared" si="25"/>
        <v>6.9319108487710945E-2</v>
      </c>
      <c r="U95" s="24">
        <f t="shared" si="25"/>
        <v>6.9906493389424451E-2</v>
      </c>
      <c r="V95" s="24">
        <f t="shared" si="23"/>
        <v>6.8133347931344401E-2</v>
      </c>
      <c r="W95" s="24">
        <f t="shared" si="23"/>
        <v>6.659594829031934E-2</v>
      </c>
      <c r="X95" s="24">
        <f t="shared" si="23"/>
        <v>6.5941654598285382E-2</v>
      </c>
      <c r="Y95" s="24">
        <f t="shared" si="23"/>
        <v>6.4093078900415934E-2</v>
      </c>
      <c r="Z95" s="24">
        <f t="shared" si="23"/>
        <v>6.3358112433035574E-2</v>
      </c>
      <c r="AA95" s="24">
        <f t="shared" si="18"/>
        <v>6.7936289379964876E-2</v>
      </c>
      <c r="AB95" s="24">
        <f>+CUY!Y68</f>
        <v>6.793580602898408E-2</v>
      </c>
      <c r="AD95" s="24">
        <f t="shared" si="26"/>
        <v>0.5631655847550423</v>
      </c>
      <c r="AE95" s="24">
        <f t="shared" si="26"/>
        <v>0.56098290688826813</v>
      </c>
      <c r="AF95" s="24">
        <f t="shared" si="26"/>
        <v>0.56010631146219314</v>
      </c>
      <c r="AG95" s="24">
        <f t="shared" si="26"/>
        <v>0.55748450328590482</v>
      </c>
      <c r="AH95" s="24">
        <f t="shared" si="26"/>
        <v>0.55510846038394379</v>
      </c>
      <c r="AI95" s="24">
        <f t="shared" si="26"/>
        <v>0.55503823926293339</v>
      </c>
      <c r="AJ95" s="24">
        <f t="shared" si="26"/>
        <v>0.55243979081008909</v>
      </c>
      <c r="AK95" s="24">
        <f t="shared" si="26"/>
        <v>0.55613157603506003</v>
      </c>
      <c r="AL95" s="24">
        <f t="shared" si="26"/>
        <v>0.54886635969568132</v>
      </c>
      <c r="AM95" s="24">
        <f t="shared" si="26"/>
        <v>0.5476174811935115</v>
      </c>
      <c r="AN95" s="24">
        <f t="shared" si="26"/>
        <v>0.55535626424358875</v>
      </c>
      <c r="AO95" s="24">
        <f>+CUY!AV68</f>
        <v>0.55535374927553516</v>
      </c>
      <c r="AQ95" s="24">
        <f t="shared" si="13"/>
        <v>9.135916229496166E-3</v>
      </c>
      <c r="AR95" s="24">
        <f t="shared" si="17"/>
        <v>1.5548103561530802E-2</v>
      </c>
      <c r="AS95" s="35">
        <f t="shared" si="22"/>
        <v>44621</v>
      </c>
      <c r="AT95" s="19">
        <f t="shared" si="10"/>
        <v>711.83118205500375</v>
      </c>
      <c r="AU95" s="19">
        <f t="shared" si="11"/>
        <v>699.44548152251889</v>
      </c>
      <c r="AV95" s="53">
        <f t="shared" si="14"/>
        <v>0.12385700532484645</v>
      </c>
      <c r="AW95" s="53">
        <f t="shared" si="24"/>
        <v>1.4008126193349346E-2</v>
      </c>
    </row>
    <row r="96" spans="4:49" x14ac:dyDescent="0.25">
      <c r="D96" s="38">
        <f>+CUY!A69</f>
        <v>44652</v>
      </c>
      <c r="E96" s="19" cm="1">
        <f t="array" ref="E96">+SUMPRODUCT($E$3:$P$3/100,CUY!$C69:$N69)/D$3*100</f>
        <v>753.71244639344059</v>
      </c>
      <c r="F96" s="19" cm="1">
        <f t="array" ref="F96">+SUMPRODUCT($E$4:$P$4/100,CUY!$C69:$N69)/D$4*100</f>
        <v>751.48464985005648</v>
      </c>
      <c r="G96" s="19" cm="1">
        <f t="array" ref="G96">+SUMPRODUCT($E$5:$P$5/100,CUY!$C69:$N69)/D$5*100</f>
        <v>749.8461151121046</v>
      </c>
      <c r="H96" s="19" cm="1">
        <f t="array" ref="H96">+SUMPRODUCT($E$6:$P$6/100,CUY!$C69:$N69)/D$6*100</f>
        <v>752.26565004949248</v>
      </c>
      <c r="I96" s="19" cm="1">
        <f t="array" ref="I96">+SUMPRODUCT($E$7:$P$7/100,CUY!$C69:$N69)/D$7*100</f>
        <v>746.50144567750033</v>
      </c>
      <c r="J96" s="19" cm="1">
        <f t="array" ref="J96">+SUMPRODUCT($E$8:$P$8/100,CUY!$C69:$N69)/D$8*100</f>
        <v>749.62916818124756</v>
      </c>
      <c r="K96" s="19" cm="1">
        <f t="array" ref="K96">+SUMPRODUCT($E$9:$P$9/100,CUY!$C69:$N69)/D$9*100</f>
        <v>744.42190317982613</v>
      </c>
      <c r="L96" s="19" cm="1">
        <f t="array" ref="L96">+SUMPRODUCT($E$10:$P$10/100,CUY!$C69:$N69)/D$10*100</f>
        <v>746.52887208511095</v>
      </c>
      <c r="M96" s="19" cm="1">
        <f t="array" ref="M96">+SUMPRODUCT($E$11:$P$11/100,CUY!$C69:$N69)/D$11*100</f>
        <v>742.18513997618913</v>
      </c>
      <c r="N96" s="19" cm="1">
        <f t="array" ref="N96">+SUMPRODUCT($E$12:$P$12/100,CUY!$C69:$N69)/D$12*100</f>
        <v>739.60116225966203</v>
      </c>
      <c r="O96" s="19" cm="1">
        <f t="array" ref="O96">+SUMPRODUCT(_xlfn.ANCHORARRAY($E$30)/100,$E96:$N96)/$D$14*100</f>
        <v>747.33728539000003</v>
      </c>
      <c r="Q96" s="24">
        <f t="shared" si="25"/>
        <v>5.8835950706077167E-2</v>
      </c>
      <c r="R96" s="24">
        <f t="shared" si="25"/>
        <v>5.9609633095177417E-2</v>
      </c>
      <c r="S96" s="24">
        <f t="shared" si="25"/>
        <v>5.865519386390905E-2</v>
      </c>
      <c r="T96" s="24">
        <f t="shared" si="25"/>
        <v>5.8824375308768939E-2</v>
      </c>
      <c r="U96" s="24">
        <f t="shared" si="25"/>
        <v>5.8857627216006847E-2</v>
      </c>
      <c r="V96" s="24">
        <f t="shared" si="23"/>
        <v>5.8916281791038472E-2</v>
      </c>
      <c r="W96" s="24">
        <f t="shared" si="23"/>
        <v>5.8156128901390769E-2</v>
      </c>
      <c r="X96" s="24">
        <f t="shared" si="23"/>
        <v>5.8181790249631993E-2</v>
      </c>
      <c r="Y96" s="24">
        <f t="shared" si="23"/>
        <v>5.7572245715721948E-2</v>
      </c>
      <c r="Z96" s="24">
        <f t="shared" si="23"/>
        <v>5.7410737216765151E-2</v>
      </c>
      <c r="AA96" s="24">
        <f t="shared" si="18"/>
        <v>5.8474826462203255E-2</v>
      </c>
      <c r="AB96" s="24">
        <f>+CUY!Y69</f>
        <v>5.8474493093167323E-2</v>
      </c>
      <c r="AD96" s="24">
        <f t="shared" si="26"/>
        <v>0.58738482981934892</v>
      </c>
      <c r="AE96" s="24">
        <f t="shared" si="26"/>
        <v>0.58691283998425958</v>
      </c>
      <c r="AF96" s="24">
        <f t="shared" si="26"/>
        <v>0.58458090676988594</v>
      </c>
      <c r="AG96" s="24">
        <f t="shared" si="26"/>
        <v>0.58233201449374006</v>
      </c>
      <c r="AH96" s="24">
        <f t="shared" si="26"/>
        <v>0.58117178830643157</v>
      </c>
      <c r="AI96" s="24">
        <f t="shared" si="26"/>
        <v>0.58060174365321204</v>
      </c>
      <c r="AJ96" s="24">
        <f t="shared" si="26"/>
        <v>0.57755701808871462</v>
      </c>
      <c r="AK96" s="24">
        <f t="shared" si="26"/>
        <v>0.58049220894018316</v>
      </c>
      <c r="AL96" s="24">
        <f t="shared" si="26"/>
        <v>0.57478609806009606</v>
      </c>
      <c r="AM96" s="24">
        <f t="shared" si="26"/>
        <v>0.57176708872336546</v>
      </c>
      <c r="AN96" s="24">
        <f t="shared" si="26"/>
        <v>0.58041644258983327</v>
      </c>
      <c r="AO96" s="24">
        <f>+CUY!AV69</f>
        <v>0.58041114679300665</v>
      </c>
      <c r="AQ96" s="24">
        <f t="shared" si="13"/>
        <v>1.4252134893120161E-3</v>
      </c>
      <c r="AR96" s="24">
        <f t="shared" si="17"/>
        <v>1.5617741095983462E-2</v>
      </c>
      <c r="AS96" s="35">
        <f t="shared" si="22"/>
        <v>44652</v>
      </c>
      <c r="AT96" s="19">
        <f t="shared" si="10"/>
        <v>753.71244639344059</v>
      </c>
      <c r="AU96" s="19">
        <f t="shared" si="11"/>
        <v>739.60116225966203</v>
      </c>
      <c r="AV96" s="53">
        <f t="shared" si="14"/>
        <v>0.14111284133778312</v>
      </c>
      <c r="AW96" s="53">
        <f t="shared" si="24"/>
        <v>1.7134992573724528E-2</v>
      </c>
    </row>
    <row r="97" spans="4:49" x14ac:dyDescent="0.25">
      <c r="D97" s="38">
        <f>+CUY!A70</f>
        <v>44682</v>
      </c>
      <c r="E97" s="19" cm="1">
        <f t="array" ref="E97">+SUMPRODUCT($E$3:$P$3/100,CUY!$C70:$N70)/D$3*100</f>
        <v>791.92823147997035</v>
      </c>
      <c r="F97" s="19" cm="1">
        <f t="array" ref="F97">+SUMPRODUCT($E$4:$P$4/100,CUY!$C70:$N70)/D$4*100</f>
        <v>790.31873504825342</v>
      </c>
      <c r="G97" s="19" cm="1">
        <f t="array" ref="G97">+SUMPRODUCT($E$5:$P$5/100,CUY!$C70:$N70)/D$5*100</f>
        <v>788.57009312151501</v>
      </c>
      <c r="H97" s="19" cm="1">
        <f t="array" ref="H97">+SUMPRODUCT($E$6:$P$6/100,CUY!$C70:$N70)/D$6*100</f>
        <v>791.23980725660408</v>
      </c>
      <c r="I97" s="19" cm="1">
        <f t="array" ref="I97">+SUMPRODUCT($E$7:$P$7/100,CUY!$C70:$N70)/D$7*100</f>
        <v>785.07371214941509</v>
      </c>
      <c r="J97" s="19" cm="1">
        <f t="array" ref="J97">+SUMPRODUCT($E$8:$P$8/100,CUY!$C70:$N70)/D$8*100</f>
        <v>788.93137965643848</v>
      </c>
      <c r="K97" s="19" cm="1">
        <f t="array" ref="K97">+SUMPRODUCT($E$9:$P$9/100,CUY!$C70:$N70)/D$9*100</f>
        <v>783.41205634830885</v>
      </c>
      <c r="L97" s="19" cm="1">
        <f t="array" ref="L97">+SUMPRODUCT($E$10:$P$10/100,CUY!$C70:$N70)/D$10*100</f>
        <v>785.99625832134632</v>
      </c>
      <c r="M97" s="19" cm="1">
        <f t="array" ref="M97">+SUMPRODUCT($E$11:$P$11/100,CUY!$C70:$N70)/D$11*100</f>
        <v>781.01863529458444</v>
      </c>
      <c r="N97" s="19" cm="1">
        <f t="array" ref="N97">+SUMPRODUCT($E$12:$P$12/100,CUY!$C70:$N70)/D$12*100</f>
        <v>779.25010842861616</v>
      </c>
      <c r="O97" s="19" cm="1">
        <f t="array" ref="O97">+SUMPRODUCT(_xlfn.ANCHORARRAY($E$30)/100,$E97:$N97)/$D$14*100</f>
        <v>786.33735301000002</v>
      </c>
      <c r="Q97" s="24">
        <f t="shared" si="25"/>
        <v>5.0703401900014544E-2</v>
      </c>
      <c r="R97" s="24">
        <f t="shared" si="25"/>
        <v>5.1676484950085699E-2</v>
      </c>
      <c r="S97" s="24">
        <f t="shared" si="25"/>
        <v>5.1642566693328895E-2</v>
      </c>
      <c r="T97" s="24">
        <f t="shared" si="25"/>
        <v>5.1809034753278249E-2</v>
      </c>
      <c r="U97" s="24">
        <f t="shared" si="25"/>
        <v>5.1670719052536951E-2</v>
      </c>
      <c r="V97" s="24">
        <f t="shared" si="23"/>
        <v>5.2428871692047574E-2</v>
      </c>
      <c r="W97" s="24">
        <f t="shared" si="23"/>
        <v>5.2376418536228986E-2</v>
      </c>
      <c r="X97" s="24">
        <f t="shared" si="23"/>
        <v>5.2867863135688253E-2</v>
      </c>
      <c r="Y97" s="24">
        <f t="shared" si="23"/>
        <v>5.2323191649513712E-2</v>
      </c>
      <c r="Z97" s="24">
        <f t="shared" si="23"/>
        <v>5.3608550381149866E-2</v>
      </c>
      <c r="AA97" s="24">
        <f t="shared" si="23"/>
        <v>5.2185363131785456E-2</v>
      </c>
      <c r="AB97" s="24">
        <f>+CUY!Y70</f>
        <v>5.2185573982037603E-2</v>
      </c>
      <c r="AD97" s="24">
        <f t="shared" si="26"/>
        <v>0.61407343674454951</v>
      </c>
      <c r="AE97" s="24">
        <f t="shared" si="26"/>
        <v>0.6143939643832097</v>
      </c>
      <c r="AF97" s="24">
        <f t="shared" si="26"/>
        <v>0.61016572351049203</v>
      </c>
      <c r="AG97" s="24">
        <f t="shared" si="26"/>
        <v>0.60679483818261692</v>
      </c>
      <c r="AH97" s="24">
        <f t="shared" si="26"/>
        <v>0.60622806293742459</v>
      </c>
      <c r="AI97" s="24">
        <f t="shared" si="26"/>
        <v>0.60541198453291978</v>
      </c>
      <c r="AJ97" s="24">
        <f t="shared" si="26"/>
        <v>0.60029218557869157</v>
      </c>
      <c r="AK97" s="24">
        <f t="shared" si="26"/>
        <v>0.60299865143146625</v>
      </c>
      <c r="AL97" s="24">
        <f t="shared" si="26"/>
        <v>0.59686504682281605</v>
      </c>
      <c r="AM97" s="24">
        <f t="shared" si="26"/>
        <v>0.59345543701546322</v>
      </c>
      <c r="AN97" s="24">
        <f t="shared" si="26"/>
        <v>0.6045506610593574</v>
      </c>
      <c r="AO97" s="24">
        <f>+CUY!AV70</f>
        <v>0.60454685043426992</v>
      </c>
      <c r="AQ97" s="24">
        <f t="shared" si="13"/>
        <v>-2.9051484811353223E-3</v>
      </c>
      <c r="AR97" s="24">
        <f t="shared" si="17"/>
        <v>2.0617999729086289E-2</v>
      </c>
      <c r="AS97" s="35">
        <f t="shared" si="22"/>
        <v>44682</v>
      </c>
      <c r="AT97" s="19">
        <f t="shared" si="22"/>
        <v>791.92823147997035</v>
      </c>
      <c r="AU97" s="19">
        <f t="shared" ref="AU97:AU127" si="27">+N97</f>
        <v>779.25010842861616</v>
      </c>
      <c r="AV97" s="53">
        <f t="shared" si="14"/>
        <v>0.12678123051354007</v>
      </c>
      <c r="AW97" s="53">
        <f t="shared" si="24"/>
        <v>1.3040539291228281E-2</v>
      </c>
    </row>
    <row r="98" spans="4:49" x14ac:dyDescent="0.25">
      <c r="D98" s="38">
        <f>+CUY!A71</f>
        <v>44713</v>
      </c>
      <c r="E98" s="19" cm="1">
        <f t="array" ref="E98">+SUMPRODUCT($E$3:$P$3/100,CUY!$C71:$N71)/D$3*100</f>
        <v>832.02045604546379</v>
      </c>
      <c r="F98" s="19" cm="1">
        <f t="array" ref="F98">+SUMPRODUCT($E$4:$P$4/100,CUY!$C71:$N71)/D$4*100</f>
        <v>831.01386554682279</v>
      </c>
      <c r="G98" s="19" cm="1">
        <f t="array" ref="G98">+SUMPRODUCT($E$5:$P$5/100,CUY!$C71:$N71)/D$5*100</f>
        <v>829.64002788582616</v>
      </c>
      <c r="H98" s="19" cm="1">
        <f t="array" ref="H98">+SUMPRODUCT($E$6:$P$6/100,CUY!$C71:$N71)/D$6*100</f>
        <v>832.82317013062186</v>
      </c>
      <c r="I98" s="19" cm="1">
        <f t="array" ref="I98">+SUMPRODUCT($E$7:$P$7/100,CUY!$C71:$N71)/D$7*100</f>
        <v>825.95187501024338</v>
      </c>
      <c r="J98" s="19" cm="1">
        <f t="array" ref="J98">+SUMPRODUCT($E$8:$P$8/100,CUY!$C71:$N71)/D$8*100</f>
        <v>830.81463373020574</v>
      </c>
      <c r="K98" s="19" cm="1">
        <f t="array" ref="K98">+SUMPRODUCT($E$9:$P$9/100,CUY!$C71:$N71)/D$9*100</f>
        <v>825.19217321129452</v>
      </c>
      <c r="L98" s="19" cm="1">
        <f t="array" ref="L98">+SUMPRODUCT($E$10:$P$10/100,CUY!$C71:$N71)/D$10*100</f>
        <v>828.31749006672271</v>
      </c>
      <c r="M98" s="19" cm="1">
        <f t="array" ref="M98">+SUMPRODUCT($E$11:$P$11/100,CUY!$C71:$N71)/D$11*100</f>
        <v>823.37015729112113</v>
      </c>
      <c r="N98" s="19" cm="1">
        <f t="array" ref="N98">+SUMPRODUCT($E$12:$P$12/100,CUY!$C71:$N71)/D$12*100</f>
        <v>822.2465389926009</v>
      </c>
      <c r="O98" s="19" cm="1">
        <f t="array" ref="O98">+SUMPRODUCT(_xlfn.ANCHORARRAY($E$30)/100,$E98:$N98)/$D$14*100</f>
        <v>827.9838695200001</v>
      </c>
      <c r="Q98" s="24">
        <f t="shared" si="25"/>
        <v>5.0626083238083819E-2</v>
      </c>
      <c r="R98" s="24">
        <f t="shared" si="25"/>
        <v>5.1492048326659878E-2</v>
      </c>
      <c r="S98" s="24">
        <f t="shared" si="25"/>
        <v>5.2081527213057033E-2</v>
      </c>
      <c r="T98" s="24">
        <f t="shared" si="25"/>
        <v>5.255469011120173E-2</v>
      </c>
      <c r="U98" s="24">
        <f t="shared" si="25"/>
        <v>5.2069203475059611E-2</v>
      </c>
      <c r="V98" s="24">
        <f t="shared" si="23"/>
        <v>5.308858939291583E-2</v>
      </c>
      <c r="W98" s="24">
        <f t="shared" si="23"/>
        <v>5.3330959773243647E-2</v>
      </c>
      <c r="X98" s="24">
        <f t="shared" si="23"/>
        <v>5.3844062611394516E-2</v>
      </c>
      <c r="Y98" s="24">
        <f t="shared" si="23"/>
        <v>5.4226007015264921E-2</v>
      </c>
      <c r="Z98" s="24">
        <f t="shared" si="23"/>
        <v>5.5176675753935367E-2</v>
      </c>
      <c r="AA98" s="24">
        <f t="shared" si="23"/>
        <v>5.2962658266941576E-2</v>
      </c>
      <c r="AB98" s="24">
        <f>+CUY!Y71</f>
        <v>5.2963880800524832E-2</v>
      </c>
      <c r="AD98" s="24">
        <f t="shared" si="26"/>
        <v>0.63541700271669121</v>
      </c>
      <c r="AE98" s="24">
        <f t="shared" si="26"/>
        <v>0.63705004894596673</v>
      </c>
      <c r="AF98" s="24">
        <f t="shared" si="26"/>
        <v>0.63435703932427057</v>
      </c>
      <c r="AG98" s="24">
        <f t="shared" si="26"/>
        <v>0.63270548510954017</v>
      </c>
      <c r="AH98" s="24">
        <f t="shared" si="26"/>
        <v>0.63128922199806214</v>
      </c>
      <c r="AI98" s="24">
        <f t="shared" si="26"/>
        <v>0.63218173625233387</v>
      </c>
      <c r="AJ98" s="24">
        <f t="shared" si="26"/>
        <v>0.62920983187184354</v>
      </c>
      <c r="AK98" s="24">
        <f t="shared" si="26"/>
        <v>0.63264826598906088</v>
      </c>
      <c r="AL98" s="24">
        <f t="shared" si="26"/>
        <v>0.62739232911424136</v>
      </c>
      <c r="AM98" s="24">
        <f t="shared" si="26"/>
        <v>0.62633485720097704</v>
      </c>
      <c r="AN98" s="24">
        <f t="shared" si="26"/>
        <v>0.63165957890534652</v>
      </c>
      <c r="AO98" s="24">
        <f>+CUY!AV71</f>
        <v>0.63165628846992483</v>
      </c>
      <c r="AQ98" s="24">
        <f t="shared" ref="AQ98:AQ122" si="28">+Q98-Z98</f>
        <v>-4.5505925158515481E-3</v>
      </c>
      <c r="AR98" s="24">
        <f t="shared" si="17"/>
        <v>9.0821455157141795E-3</v>
      </c>
      <c r="AS98" s="35">
        <f t="shared" si="22"/>
        <v>44713</v>
      </c>
      <c r="AT98" s="19">
        <f t="shared" si="22"/>
        <v>832.02045604546379</v>
      </c>
      <c r="AU98" s="19">
        <f t="shared" si="27"/>
        <v>822.2465389926009</v>
      </c>
      <c r="AV98" s="53">
        <f t="shared" ref="AV98:AV128" si="29">+($AT98/$AT$32)-($AU98/$AU$32)</f>
        <v>9.7739170528626573E-2</v>
      </c>
      <c r="AW98" s="53">
        <f t="shared" si="24"/>
        <v>5.5095680538468361E-3</v>
      </c>
    </row>
    <row r="99" spans="4:49" x14ac:dyDescent="0.25">
      <c r="D99" s="38">
        <f>+CUY!A72</f>
        <v>44743</v>
      </c>
      <c r="E99" s="19" cm="1">
        <f t="array" ref="E99">+SUMPRODUCT($E$3:$P$3/100,CUY!$C72:$N72)/D$3*100</f>
        <v>891.26550806450098</v>
      </c>
      <c r="F99" s="19" cm="1">
        <f t="array" ref="F99">+SUMPRODUCT($E$4:$P$4/100,CUY!$C72:$N72)/D$4*100</f>
        <v>890.50081737962182</v>
      </c>
      <c r="G99" s="19" cm="1">
        <f t="array" ref="G99">+SUMPRODUCT($E$5:$P$5/100,CUY!$C72:$N72)/D$5*100</f>
        <v>889.1558114725766</v>
      </c>
      <c r="H99" s="19" cm="1">
        <f t="array" ref="H99">+SUMPRODUCT($E$6:$P$6/100,CUY!$C72:$N72)/D$6*100</f>
        <v>892.8256319856971</v>
      </c>
      <c r="I99" s="19" cm="1">
        <f t="array" ref="I99">+SUMPRODUCT($E$7:$P$7/100,CUY!$C72:$N72)/D$7*100</f>
        <v>885.90167026962354</v>
      </c>
      <c r="J99" s="19" cm="1">
        <f t="array" ref="J99">+SUMPRODUCT($E$8:$P$8/100,CUY!$C72:$N72)/D$8*100</f>
        <v>891.19995613041408</v>
      </c>
      <c r="K99" s="19" cm="1">
        <f t="array" ref="K99">+SUMPRODUCT($E$9:$P$9/100,CUY!$C72:$N72)/D$9*100</f>
        <v>886.5698025112024</v>
      </c>
      <c r="L99" s="19" cm="1">
        <f t="array" ref="L99">+SUMPRODUCT($E$10:$P$10/100,CUY!$C72:$N72)/D$10*100</f>
        <v>890.02986929084113</v>
      </c>
      <c r="M99" s="19" cm="1">
        <f t="array" ref="M99">+SUMPRODUCT($E$11:$P$11/100,CUY!$C72:$N72)/D$11*100</f>
        <v>885.83122374216782</v>
      </c>
      <c r="N99" s="19" cm="1">
        <f t="array" ref="N99">+SUMPRODUCT($E$12:$P$12/100,CUY!$C72:$N72)/D$12*100</f>
        <v>884.40752667747142</v>
      </c>
      <c r="O99" s="19" cm="1">
        <f t="array" ref="O99">+SUMPRODUCT(_xlfn.ANCHORARRAY($E$30)/100,$E99:$N99)/$D$14*100</f>
        <v>888.69016387000011</v>
      </c>
      <c r="Q99" s="24">
        <f t="shared" si="25"/>
        <v>7.1206244496228921E-2</v>
      </c>
      <c r="R99" s="24">
        <f t="shared" si="25"/>
        <v>7.1583585183209397E-2</v>
      </c>
      <c r="S99" s="24">
        <f t="shared" si="25"/>
        <v>7.1736875736835737E-2</v>
      </c>
      <c r="T99" s="24">
        <f t="shared" si="25"/>
        <v>7.2047061137437307E-2</v>
      </c>
      <c r="U99" s="24">
        <f t="shared" si="25"/>
        <v>7.2582673486438543E-2</v>
      </c>
      <c r="V99" s="24">
        <f t="shared" si="23"/>
        <v>7.2682064023221749E-2</v>
      </c>
      <c r="W99" s="24">
        <f t="shared" si="23"/>
        <v>7.4379800599722712E-2</v>
      </c>
      <c r="X99" s="24">
        <f t="shared" si="23"/>
        <v>7.4503291267153271E-2</v>
      </c>
      <c r="Y99" s="24">
        <f t="shared" si="23"/>
        <v>7.586025057860124E-2</v>
      </c>
      <c r="Z99" s="24">
        <f t="shared" si="23"/>
        <v>7.5598965440497823E-2</v>
      </c>
      <c r="AA99" s="24">
        <f t="shared" si="23"/>
        <v>7.3318208946742791E-2</v>
      </c>
      <c r="AB99" s="24">
        <f>+CUY!Y72</f>
        <v>7.3314861451222235E-2</v>
      </c>
      <c r="AD99" s="24">
        <f t="shared" si="26"/>
        <v>0.69844615941092347</v>
      </c>
      <c r="AE99" s="24">
        <f t="shared" si="26"/>
        <v>0.70016763621237077</v>
      </c>
      <c r="AF99" s="24">
        <f t="shared" si="26"/>
        <v>0.697924797512818</v>
      </c>
      <c r="AG99" s="24">
        <f t="shared" si="26"/>
        <v>0.69649070349898023</v>
      </c>
      <c r="AH99" s="24">
        <f t="shared" si="26"/>
        <v>0.6962560949658847</v>
      </c>
      <c r="AI99" s="24">
        <f t="shared" si="26"/>
        <v>0.69669630124983462</v>
      </c>
      <c r="AJ99" s="24">
        <f t="shared" si="26"/>
        <v>0.69694556722116463</v>
      </c>
      <c r="AK99" s="24">
        <f t="shared" si="26"/>
        <v>0.70028497652531718</v>
      </c>
      <c r="AL99" s="24">
        <f t="shared" si="26"/>
        <v>0.69647734785245929</v>
      </c>
      <c r="AM99" s="24">
        <f t="shared" si="26"/>
        <v>0.69580318959482179</v>
      </c>
      <c r="AN99" s="24">
        <f t="shared" si="26"/>
        <v>0.69750277561302965</v>
      </c>
      <c r="AO99" s="24">
        <f>+CUY!AV72</f>
        <v>0.69749322732632235</v>
      </c>
      <c r="AQ99" s="24">
        <f t="shared" si="28"/>
        <v>-4.3927209442689019E-3</v>
      </c>
      <c r="AR99" s="24">
        <f t="shared" si="17"/>
        <v>2.6429698161016812E-3</v>
      </c>
      <c r="AS99" s="35">
        <f t="shared" si="22"/>
        <v>44743</v>
      </c>
      <c r="AT99" s="19">
        <f t="shared" si="22"/>
        <v>891.26550806450098</v>
      </c>
      <c r="AU99" s="19">
        <f t="shared" si="27"/>
        <v>884.40752667747142</v>
      </c>
      <c r="AV99" s="53">
        <f t="shared" si="29"/>
        <v>6.8579813870293549E-2</v>
      </c>
      <c r="AW99" s="53">
        <f t="shared" si="24"/>
        <v>-2.4413882482439142E-3</v>
      </c>
    </row>
    <row r="100" spans="4:49" x14ac:dyDescent="0.25">
      <c r="D100" s="38">
        <f>+CUY!A73</f>
        <v>44774</v>
      </c>
      <c r="E100" s="19" cm="1">
        <f t="array" ref="E100">+SUMPRODUCT($E$3:$P$3/100,CUY!$C73:$N73)/D$3*100</f>
        <v>952.0550214871065</v>
      </c>
      <c r="F100" s="19" cm="1">
        <f t="array" ref="F100">+SUMPRODUCT($E$4:$P$4/100,CUY!$C73:$N73)/D$4*100</f>
        <v>950.64995155256111</v>
      </c>
      <c r="G100" s="19" cm="1">
        <f t="array" ref="G100">+SUMPRODUCT($E$5:$P$5/100,CUY!$C73:$N73)/D$5*100</f>
        <v>947.93342766407363</v>
      </c>
      <c r="H100" s="19" cm="1">
        <f t="array" ref="H100">+SUMPRODUCT($E$6:$P$6/100,CUY!$C73:$N73)/D$6*100</f>
        <v>950.77504802303815</v>
      </c>
      <c r="I100" s="19" cm="1">
        <f t="array" ref="I100">+SUMPRODUCT($E$7:$P$7/100,CUY!$C73:$N73)/D$7*100</f>
        <v>944.25174592958945</v>
      </c>
      <c r="J100" s="19" cm="1">
        <f t="array" ref="J100">+SUMPRODUCT($E$8:$P$8/100,CUY!$C73:$N73)/D$8*100</f>
        <v>948.65706681180711</v>
      </c>
      <c r="K100" s="19" cm="1">
        <f t="array" ref="K100">+SUMPRODUCT($E$9:$P$9/100,CUY!$C73:$N73)/D$9*100</f>
        <v>942.93520388890806</v>
      </c>
      <c r="L100" s="19" cm="1">
        <f t="array" ref="L100">+SUMPRODUCT($E$10:$P$10/100,CUY!$C73:$N73)/D$10*100</f>
        <v>946.16916741626244</v>
      </c>
      <c r="M100" s="19" cm="1">
        <f t="array" ref="M100">+SUMPRODUCT($E$11:$P$11/100,CUY!$C73:$N73)/D$11*100</f>
        <v>941.23419018846414</v>
      </c>
      <c r="N100" s="19" cm="1">
        <f t="array" ref="N100">+SUMPRODUCT($E$12:$P$12/100,CUY!$C73:$N73)/D$12*100</f>
        <v>938.46461784436849</v>
      </c>
      <c r="O100" s="19" cm="1">
        <f t="array" ref="O100">+SUMPRODUCT(_xlfn.ANCHORARRAY($E$30)/100,$E100:$N100)/$D$14*100</f>
        <v>946.04720675999999</v>
      </c>
      <c r="Q100" s="24">
        <f t="shared" si="25"/>
        <v>6.8205840877448409E-2</v>
      </c>
      <c r="R100" s="24">
        <f t="shared" si="25"/>
        <v>6.7545287998649339E-2</v>
      </c>
      <c r="S100" s="24">
        <f t="shared" si="25"/>
        <v>6.6104967693066508E-2</v>
      </c>
      <c r="T100" s="24">
        <f t="shared" si="25"/>
        <v>6.4905636622974328E-2</v>
      </c>
      <c r="U100" s="24">
        <f t="shared" si="25"/>
        <v>6.5865183031212915E-2</v>
      </c>
      <c r="V100" s="24">
        <f t="shared" si="23"/>
        <v>6.4471626469632559E-2</v>
      </c>
      <c r="W100" s="24">
        <f t="shared" si="23"/>
        <v>6.3576947035699938E-2</v>
      </c>
      <c r="X100" s="24">
        <f t="shared" si="23"/>
        <v>6.3075746177094105E-2</v>
      </c>
      <c r="Y100" s="24">
        <f t="shared" si="23"/>
        <v>6.2543478894600435E-2</v>
      </c>
      <c r="Z100" s="24">
        <f t="shared" si="23"/>
        <v>6.1122378017267609E-2</v>
      </c>
      <c r="AA100" s="24">
        <f t="shared" si="23"/>
        <v>6.4541102424523045E-2</v>
      </c>
      <c r="AB100" s="24">
        <f>+CUY!Y73</f>
        <v>6.4539428696940737E-2</v>
      </c>
      <c r="AD100" s="24">
        <f t="shared" si="26"/>
        <v>0.78677047150566404</v>
      </c>
      <c r="AE100" s="24">
        <f t="shared" si="26"/>
        <v>0.78640208694083569</v>
      </c>
      <c r="AF100" s="24">
        <f t="shared" si="26"/>
        <v>0.7810653645356489</v>
      </c>
      <c r="AG100" s="24">
        <f t="shared" si="26"/>
        <v>0.77654889666566707</v>
      </c>
      <c r="AH100" s="24">
        <f t="shared" si="26"/>
        <v>0.77736493296315379</v>
      </c>
      <c r="AI100" s="24">
        <f t="shared" si="26"/>
        <v>0.77439832543219267</v>
      </c>
      <c r="AJ100" s="24">
        <f t="shared" si="26"/>
        <v>0.77167490668580685</v>
      </c>
      <c r="AK100" s="24">
        <f t="shared" si="26"/>
        <v>0.77419585631087817</v>
      </c>
      <c r="AL100" s="24">
        <f t="shared" si="26"/>
        <v>0.76835252206538551</v>
      </c>
      <c r="AM100" s="24">
        <f t="shared" si="26"/>
        <v>0.76431490393255275</v>
      </c>
      <c r="AN100" s="24">
        <f t="shared" si="26"/>
        <v>0.77549701161321405</v>
      </c>
      <c r="AO100" s="24">
        <f>+CUY!AV73</f>
        <v>0.77548676039135644</v>
      </c>
      <c r="AQ100" s="24">
        <f t="shared" si="28"/>
        <v>7.0834628601808003E-3</v>
      </c>
      <c r="AR100" s="24">
        <f t="shared" si="17"/>
        <v>2.245556757311129E-2</v>
      </c>
      <c r="AS100" s="35">
        <f t="shared" si="22"/>
        <v>44774</v>
      </c>
      <c r="AT100" s="19">
        <f t="shared" si="22"/>
        <v>952.0550214871065</v>
      </c>
      <c r="AU100" s="19">
        <f t="shared" si="27"/>
        <v>938.46461784436849</v>
      </c>
      <c r="AV100" s="53">
        <f t="shared" si="29"/>
        <v>0.1359040364273767</v>
      </c>
      <c r="AW100" s="53">
        <f t="shared" si="24"/>
        <v>1.1863102760093724E-2</v>
      </c>
    </row>
    <row r="101" spans="4:49" x14ac:dyDescent="0.25">
      <c r="D101" s="38">
        <f>+CUY!A74</f>
        <v>44805</v>
      </c>
      <c r="E101" s="19" cm="1">
        <f t="array" ref="E101">+SUMPRODUCT($E$3:$P$3/100,CUY!$C74:$N74)/D$3*100</f>
        <v>1013.9368113485066</v>
      </c>
      <c r="F101" s="19" cm="1">
        <f t="array" ref="F101">+SUMPRODUCT($E$4:$P$4/100,CUY!$C74:$N74)/D$4*100</f>
        <v>1011.8695304509736</v>
      </c>
      <c r="G101" s="19" cm="1">
        <f t="array" ref="G101">+SUMPRODUCT($E$5:$P$5/100,CUY!$C74:$N74)/D$5*100</f>
        <v>1007.0173778610704</v>
      </c>
      <c r="H101" s="19" cm="1">
        <f t="array" ref="H101">+SUMPRODUCT($E$6:$P$6/100,CUY!$C74:$N74)/D$6*100</f>
        <v>1008.8713873777115</v>
      </c>
      <c r="I101" s="19" cm="1">
        <f t="array" ref="I101">+SUMPRODUCT($E$7:$P$7/100,CUY!$C74:$N74)/D$7*100</f>
        <v>1002.8356347973759</v>
      </c>
      <c r="J101" s="19" cm="1">
        <f t="array" ref="J101">+SUMPRODUCT($E$8:$P$8/100,CUY!$C74:$N74)/D$8*100</f>
        <v>1006.7076989287301</v>
      </c>
      <c r="K101" s="19" cm="1">
        <f t="array" ref="K101">+SUMPRODUCT($E$9:$P$9/100,CUY!$C74:$N74)/D$9*100</f>
        <v>998.7499366654514</v>
      </c>
      <c r="L101" s="19" cm="1">
        <f t="array" ref="L101">+SUMPRODUCT($E$10:$P$10/100,CUY!$C74:$N74)/D$10*100</f>
        <v>1001.5728698510422</v>
      </c>
      <c r="M101" s="19" cm="1">
        <f t="array" ref="M101">+SUMPRODUCT($E$11:$P$11/100,CUY!$C74:$N74)/D$11*100</f>
        <v>995.52507700540377</v>
      </c>
      <c r="N101" s="19" cm="1">
        <f t="array" ref="N101">+SUMPRODUCT($E$12:$P$12/100,CUY!$C74:$N74)/D$12*100</f>
        <v>992.07099390501855</v>
      </c>
      <c r="O101" s="19" cm="1">
        <f t="array" ref="O101">+SUMPRODUCT(_xlfn.ANCHORARRAY($E$30)/100,$E101:$N101)/$D$14*100</f>
        <v>1003.40450773</v>
      </c>
      <c r="Q101" s="24">
        <f t="shared" si="25"/>
        <v>6.4998123495783933E-2</v>
      </c>
      <c r="R101" s="24">
        <f t="shared" si="25"/>
        <v>6.4397603764068112E-2</v>
      </c>
      <c r="S101" s="24">
        <f t="shared" si="25"/>
        <v>6.2329218985971657E-2</v>
      </c>
      <c r="T101" s="24">
        <f t="shared" si="25"/>
        <v>6.1104190181971996E-2</v>
      </c>
      <c r="U101" s="24">
        <f t="shared" si="25"/>
        <v>6.2042658772224257E-2</v>
      </c>
      <c r="V101" s="24">
        <f t="shared" si="23"/>
        <v>6.119243101410321E-2</v>
      </c>
      <c r="W101" s="24">
        <f t="shared" si="23"/>
        <v>5.9192543184673818E-2</v>
      </c>
      <c r="X101" s="24">
        <f t="shared" si="23"/>
        <v>5.8555810464710811E-2</v>
      </c>
      <c r="Y101" s="24">
        <f t="shared" si="23"/>
        <v>5.768052986480332E-2</v>
      </c>
      <c r="Z101" s="24">
        <f t="shared" si="23"/>
        <v>5.7121360828480405E-2</v>
      </c>
      <c r="AA101" s="24">
        <f t="shared" si="23"/>
        <v>6.0628370931336439E-2</v>
      </c>
      <c r="AB101" s="24">
        <f>+CUY!Y74</f>
        <v>6.0629580850222631E-2</v>
      </c>
      <c r="AD101" s="24">
        <f t="shared" si="26"/>
        <v>0.84815585747787114</v>
      </c>
      <c r="AE101" s="24">
        <f t="shared" si="26"/>
        <v>0.84584489206662083</v>
      </c>
      <c r="AF101" s="24">
        <f t="shared" si="26"/>
        <v>0.83827903342405707</v>
      </c>
      <c r="AG101" s="24">
        <f t="shared" si="26"/>
        <v>0.83228590593352858</v>
      </c>
      <c r="AH101" s="24">
        <f t="shared" si="26"/>
        <v>0.83415765420360066</v>
      </c>
      <c r="AI101" s="24">
        <f t="shared" si="26"/>
        <v>0.82952879064264096</v>
      </c>
      <c r="AJ101" s="24">
        <f t="shared" si="26"/>
        <v>0.82541562722998996</v>
      </c>
      <c r="AK101" s="24">
        <f t="shared" si="26"/>
        <v>0.82707843499817857</v>
      </c>
      <c r="AL101" s="24">
        <f t="shared" si="26"/>
        <v>0.82010432417231471</v>
      </c>
      <c r="AM101" s="24">
        <f t="shared" si="26"/>
        <v>0.81455661683335512</v>
      </c>
      <c r="AN101" s="24">
        <f t="shared" si="26"/>
        <v>0.83061245075747769</v>
      </c>
      <c r="AO101" s="24">
        <f>+CUY!AV74</f>
        <v>0.83060146474811303</v>
      </c>
      <c r="AQ101" s="24">
        <f t="shared" si="28"/>
        <v>7.8767626673035274E-3</v>
      </c>
      <c r="AR101" s="24">
        <f t="shared" si="17"/>
        <v>3.3599240644516026E-2</v>
      </c>
      <c r="AS101" s="35">
        <f t="shared" si="22"/>
        <v>44805</v>
      </c>
      <c r="AT101" s="19">
        <f t="shared" si="22"/>
        <v>1013.9368113485066</v>
      </c>
      <c r="AU101" s="19">
        <f t="shared" si="27"/>
        <v>992.07099390501855</v>
      </c>
      <c r="AV101" s="53">
        <f t="shared" si="29"/>
        <v>0.21865817443487678</v>
      </c>
      <c r="AW101" s="53">
        <f t="shared" si="24"/>
        <v>2.9709405577643899E-2</v>
      </c>
    </row>
    <row r="102" spans="4:49" x14ac:dyDescent="0.25">
      <c r="D102" s="38">
        <f>+CUY!A75</f>
        <v>44835</v>
      </c>
      <c r="E102" s="19" cm="1">
        <f t="array" ref="E102">+SUMPRODUCT($E$3:$P$3/100,CUY!$C75:$N75)/D$3*100</f>
        <v>1074.898688785029</v>
      </c>
      <c r="F102" s="19" cm="1">
        <f t="array" ref="F102">+SUMPRODUCT($E$4:$P$4/100,CUY!$C75:$N75)/D$4*100</f>
        <v>1072.8157695547404</v>
      </c>
      <c r="G102" s="19" cm="1">
        <f t="array" ref="G102">+SUMPRODUCT($E$5:$P$5/100,CUY!$C75:$N75)/D$5*100</f>
        <v>1067.30982245519</v>
      </c>
      <c r="H102" s="19" cm="1">
        <f t="array" ref="H102">+SUMPRODUCT($E$6:$P$6/100,CUY!$C75:$N75)/D$6*100</f>
        <v>1069.7899926090588</v>
      </c>
      <c r="I102" s="19" cm="1">
        <f t="array" ref="I102">+SUMPRODUCT($E$7:$P$7/100,CUY!$C75:$N75)/D$7*100</f>
        <v>1063.049525876288</v>
      </c>
      <c r="J102" s="19" cm="1">
        <f t="array" ref="J102">+SUMPRODUCT($E$8:$P$8/100,CUY!$C75:$N75)/D$8*100</f>
        <v>1067.51540570464</v>
      </c>
      <c r="K102" s="19" cm="1">
        <f t="array" ref="K102">+SUMPRODUCT($E$9:$P$9/100,CUY!$C75:$N75)/D$9*100</f>
        <v>1058.4020322511521</v>
      </c>
      <c r="L102" s="19" cm="1">
        <f t="array" ref="L102">+SUMPRODUCT($E$10:$P$10/100,CUY!$C75:$N75)/D$10*100</f>
        <v>1061.1340250295229</v>
      </c>
      <c r="M102" s="19" cm="1">
        <f t="array" ref="M102">+SUMPRODUCT($E$11:$P$11/100,CUY!$C75:$N75)/D$11*100</f>
        <v>1054.4901246347638</v>
      </c>
      <c r="N102" s="19" cm="1">
        <f t="array" ref="N102">+SUMPRODUCT($E$12:$P$12/100,CUY!$C75:$N75)/D$12*100</f>
        <v>1050.932615220298</v>
      </c>
      <c r="O102" s="19" cm="1">
        <f t="array" ref="O102">+SUMPRODUCT(_xlfn.ANCHORARRAY($E$30)/100,$E102:$N102)/$D$14*100</f>
        <v>1063.4795825199999</v>
      </c>
      <c r="Q102" s="24">
        <f t="shared" si="25"/>
        <v>6.0123941407596027E-2</v>
      </c>
      <c r="R102" s="24">
        <f t="shared" si="25"/>
        <v>6.0231321597957521E-2</v>
      </c>
      <c r="S102" s="24">
        <f t="shared" si="25"/>
        <v>5.9872298055255291E-2</v>
      </c>
      <c r="T102" s="24">
        <f t="shared" si="25"/>
        <v>6.0382924913440883E-2</v>
      </c>
      <c r="U102" s="24">
        <f t="shared" si="25"/>
        <v>6.0043629274381116E-2</v>
      </c>
      <c r="V102" s="24">
        <f t="shared" si="23"/>
        <v>6.0402544691589455E-2</v>
      </c>
      <c r="W102" s="24">
        <f t="shared" si="23"/>
        <v>5.9726757815737663E-2</v>
      </c>
      <c r="X102" s="24">
        <f t="shared" si="23"/>
        <v>5.9467620351316919E-2</v>
      </c>
      <c r="Y102" s="24">
        <f t="shared" si="23"/>
        <v>5.9230097755779587E-2</v>
      </c>
      <c r="Z102" s="24">
        <f t="shared" si="23"/>
        <v>5.9332065625249841E-2</v>
      </c>
      <c r="AA102" s="24">
        <f t="shared" si="23"/>
        <v>5.9871242681486025E-2</v>
      </c>
      <c r="AB102" s="24">
        <f>+CUY!Y75</f>
        <v>5.9873107604006215E-2</v>
      </c>
      <c r="AD102" s="24">
        <f t="shared" si="26"/>
        <v>0.90285613877102788</v>
      </c>
      <c r="AE102" s="24">
        <f t="shared" si="26"/>
        <v>0.89973986185392851</v>
      </c>
      <c r="AF102" s="24">
        <f t="shared" si="26"/>
        <v>0.89077923695449002</v>
      </c>
      <c r="AG102" s="24">
        <f t="shared" si="26"/>
        <v>0.88475420083337974</v>
      </c>
      <c r="AH102" s="24">
        <f t="shared" si="26"/>
        <v>0.88637627653671736</v>
      </c>
      <c r="AI102" s="24">
        <f t="shared" si="26"/>
        <v>0.88161289103675111</v>
      </c>
      <c r="AJ102" s="24">
        <f t="shared" si="26"/>
        <v>0.87559290223627517</v>
      </c>
      <c r="AK102" s="24">
        <f t="shared" si="26"/>
        <v>0.87666396198672114</v>
      </c>
      <c r="AL102" s="24">
        <f t="shared" si="26"/>
        <v>0.86820082411744059</v>
      </c>
      <c r="AM102" s="24">
        <f t="shared" si="26"/>
        <v>0.86216628176876942</v>
      </c>
      <c r="AN102" s="24">
        <f t="shared" si="26"/>
        <v>0.88176530476324588</v>
      </c>
      <c r="AO102" s="24">
        <f>+CUY!AV75</f>
        <v>0.88175679620978498</v>
      </c>
      <c r="AQ102" s="24">
        <f t="shared" si="28"/>
        <v>7.9187578234618528E-4</v>
      </c>
      <c r="AR102" s="24">
        <f t="shared" si="17"/>
        <v>4.0689857002258467E-2</v>
      </c>
      <c r="AS102" s="35">
        <f t="shared" ref="AS102:AT117" si="30">+D102</f>
        <v>44835</v>
      </c>
      <c r="AT102" s="19">
        <f t="shared" si="30"/>
        <v>1074.898688785029</v>
      </c>
      <c r="AU102" s="19">
        <f t="shared" si="27"/>
        <v>1050.932615220298</v>
      </c>
      <c r="AV102" s="53">
        <f>+($AT102/$AT$32)-($AU102/$AU$32)</f>
        <v>0.23966073564730728</v>
      </c>
      <c r="AW102" s="53">
        <f t="shared" si="24"/>
        <v>3.331033419093421E-2</v>
      </c>
    </row>
    <row r="103" spans="4:49" x14ac:dyDescent="0.25">
      <c r="D103" s="38">
        <f>+CUY!A76</f>
        <v>44866</v>
      </c>
      <c r="E103" s="19" cm="1">
        <f t="array" ref="E103">+SUMPRODUCT($E$3:$P$3/100,CUY!$C76:$N76)/D$3*100</f>
        <v>1124.9456690245634</v>
      </c>
      <c r="F103" s="19" cm="1">
        <f t="array" ref="F103">+SUMPRODUCT($E$4:$P$4/100,CUY!$C76:$N76)/D$4*100</f>
        <v>1123.139033320577</v>
      </c>
      <c r="G103" s="19" cm="1">
        <f t="array" ref="G103">+SUMPRODUCT($E$5:$P$5/100,CUY!$C76:$N76)/D$5*100</f>
        <v>1118.223275646089</v>
      </c>
      <c r="H103" s="19" cm="1">
        <f t="array" ref="H103">+SUMPRODUCT($E$6:$P$6/100,CUY!$C76:$N76)/D$6*100</f>
        <v>1121.378297968886</v>
      </c>
      <c r="I103" s="19" cm="1">
        <f t="array" ref="I103">+SUMPRODUCT($E$7:$P$7/100,CUY!$C76:$N76)/D$7*100</f>
        <v>1114.6652736966919</v>
      </c>
      <c r="J103" s="19" cm="1">
        <f t="array" ref="J103">+SUMPRODUCT($E$8:$P$8/100,CUY!$C76:$N76)/D$8*100</f>
        <v>1119.7655822513673</v>
      </c>
      <c r="K103" s="19" cm="1">
        <f t="array" ref="K103">+SUMPRODUCT($E$9:$P$9/100,CUY!$C76:$N76)/D$9*100</f>
        <v>1111.7693689108783</v>
      </c>
      <c r="L103" s="19" cm="1">
        <f t="array" ref="L103">+SUMPRODUCT($E$10:$P$10/100,CUY!$C76:$N76)/D$10*100</f>
        <v>1114.5455005235065</v>
      </c>
      <c r="M103" s="19" cm="1">
        <f t="array" ref="M103">+SUMPRODUCT($E$11:$P$11/100,CUY!$C76:$N76)/D$11*100</f>
        <v>1108.4951667056653</v>
      </c>
      <c r="N103" s="19" cm="1">
        <f t="array" ref="N103">+SUMPRODUCT($E$12:$P$12/100,CUY!$C76:$N76)/D$12*100</f>
        <v>1105.8747784684774</v>
      </c>
      <c r="O103" s="19" cm="1">
        <f t="array" ref="O103">+SUMPRODUCT(_xlfn.ANCHORARRAY($E$30)/100,$E103:$N103)/$D$14*100</f>
        <v>1115.8583300999999</v>
      </c>
      <c r="Q103" s="24">
        <f t="shared" si="25"/>
        <v>4.655971838248596E-2</v>
      </c>
      <c r="R103" s="24">
        <f t="shared" si="25"/>
        <v>4.6907647327669943E-2</v>
      </c>
      <c r="S103" s="24">
        <f t="shared" si="25"/>
        <v>4.7702599676052948E-2</v>
      </c>
      <c r="T103" s="24">
        <f t="shared" si="25"/>
        <v>4.8222834122808589E-2</v>
      </c>
      <c r="U103" s="24">
        <f t="shared" si="25"/>
        <v>4.8554414976909266E-2</v>
      </c>
      <c r="V103" s="24">
        <f t="shared" si="23"/>
        <v>4.8945594852786378E-2</v>
      </c>
      <c r="W103" s="24">
        <f t="shared" si="23"/>
        <v>5.0422556867372181E-2</v>
      </c>
      <c r="X103" s="24">
        <f t="shared" si="23"/>
        <v>5.033433499835005E-2</v>
      </c>
      <c r="Y103" s="24">
        <f t="shared" si="23"/>
        <v>5.1214364942115287E-2</v>
      </c>
      <c r="Z103" s="24">
        <f t="shared" si="23"/>
        <v>5.227943490616882E-2</v>
      </c>
      <c r="AA103" s="24">
        <f t="shared" si="23"/>
        <v>4.9252236188572995E-2</v>
      </c>
      <c r="AB103" s="24">
        <f>+CUY!Y76</f>
        <v>4.9251204613318444E-2</v>
      </c>
      <c r="AD103" s="24">
        <f t="shared" si="26"/>
        <v>0.94114801715661844</v>
      </c>
      <c r="AE103" s="24">
        <f t="shared" si="26"/>
        <v>0.93852218111555064</v>
      </c>
      <c r="AF103" s="24">
        <f t="shared" si="26"/>
        <v>0.93038631160689089</v>
      </c>
      <c r="AG103" s="24">
        <f t="shared" si="26"/>
        <v>0.92483570221578248</v>
      </c>
      <c r="AH103" s="24">
        <f t="shared" si="26"/>
        <v>0.92760397785237902</v>
      </c>
      <c r="AI103" s="24">
        <f t="shared" si="26"/>
        <v>0.92306097736261172</v>
      </c>
      <c r="AJ103" s="24">
        <f t="shared" si="26"/>
        <v>0.91887350391750311</v>
      </c>
      <c r="AK103" s="24">
        <f t="shared" si="26"/>
        <v>0.91924754475446502</v>
      </c>
      <c r="AL103" s="24">
        <f t="shared" si="26"/>
        <v>0.9122336409637819</v>
      </c>
      <c r="AM103" s="24">
        <f t="shared" si="26"/>
        <v>0.90809339642814235</v>
      </c>
      <c r="AN103" s="24">
        <f t="shared" si="26"/>
        <v>0.92347150043883164</v>
      </c>
      <c r="AO103" s="24">
        <f>+CUY!AV76</f>
        <v>0.92346199067497592</v>
      </c>
      <c r="AQ103" s="24">
        <f t="shared" si="28"/>
        <v>-5.7197165236828607E-3</v>
      </c>
      <c r="AR103" s="24">
        <f t="shared" si="17"/>
        <v>3.3054620728476092E-2</v>
      </c>
      <c r="AS103" s="35">
        <f t="shared" si="30"/>
        <v>44866</v>
      </c>
      <c r="AT103" s="19">
        <f t="shared" si="30"/>
        <v>1124.9456690245634</v>
      </c>
      <c r="AU103" s="19">
        <f t="shared" si="27"/>
        <v>1105.8747784684774</v>
      </c>
      <c r="AV103" s="53">
        <f t="shared" si="29"/>
        <v>0.19070890556085551</v>
      </c>
      <c r="AW103" s="53">
        <f t="shared" si="24"/>
        <v>2.0976118975315927E-2</v>
      </c>
    </row>
    <row r="104" spans="4:49" x14ac:dyDescent="0.25">
      <c r="D104" s="38">
        <f>+CUY!A77</f>
        <v>44896</v>
      </c>
      <c r="E104" s="19" cm="1">
        <f t="array" ref="E104">+SUMPRODUCT($E$3:$P$3/100,CUY!$C77:$N77)/D$3*100</f>
        <v>1175.0513149928547</v>
      </c>
      <c r="F104" s="19" cm="1">
        <f t="array" ref="F104">+SUMPRODUCT($E$4:$P$4/100,CUY!$C77:$N77)/D$4*100</f>
        <v>1174.4379823694812</v>
      </c>
      <c r="G104" s="19" cm="1">
        <f t="array" ref="G104">+SUMPRODUCT($E$5:$P$5/100,CUY!$C77:$N77)/D$5*100</f>
        <v>1171.8094071923131</v>
      </c>
      <c r="H104" s="19" cm="1">
        <f t="array" ref="H104">+SUMPRODUCT($E$6:$P$6/100,CUY!$C77:$N77)/D$6*100</f>
        <v>1175.7449495959947</v>
      </c>
      <c r="I104" s="19" cm="1">
        <f t="array" ref="I104">+SUMPRODUCT($E$7:$P$7/100,CUY!$C77:$N77)/D$7*100</f>
        <v>1167.6904258495692</v>
      </c>
      <c r="J104" s="19" cm="1">
        <f t="array" ref="J104">+SUMPRODUCT($E$8:$P$8/100,CUY!$C77:$N77)/D$8*100</f>
        <v>1175.143729249246</v>
      </c>
      <c r="K104" s="19" cm="1">
        <f t="array" ref="K104">+SUMPRODUCT($E$9:$P$9/100,CUY!$C77:$N77)/D$9*100</f>
        <v>1169.1218039749579</v>
      </c>
      <c r="L104" s="19" cm="1">
        <f t="array" ref="L104">+SUMPRODUCT($E$10:$P$10/100,CUY!$C77:$N77)/D$10*100</f>
        <v>1173.6476159597735</v>
      </c>
      <c r="M104" s="19" cm="1">
        <f t="array" ref="M104">+SUMPRODUCT($E$11:$P$11/100,CUY!$C77:$N77)/D$11*100</f>
        <v>1167.321772854777</v>
      </c>
      <c r="N104" s="19" cm="1">
        <f t="array" ref="N104">+SUMPRODUCT($E$12:$P$12/100,CUY!$C77:$N77)/D$12*100</f>
        <v>1167.8895293234716</v>
      </c>
      <c r="O104" s="19" cm="1">
        <f t="array" ref="O104">+SUMPRODUCT(_xlfn.ANCHORARRAY($E$30)/100,$E104:$N104)/$D$14*100</f>
        <v>1171.6927265299998</v>
      </c>
      <c r="Q104" s="24">
        <f t="shared" si="25"/>
        <v>4.4540503019792732E-2</v>
      </c>
      <c r="R104" s="24">
        <f t="shared" si="25"/>
        <v>4.5674620440568248E-2</v>
      </c>
      <c r="S104" s="24">
        <f t="shared" si="25"/>
        <v>4.7920779967008942E-2</v>
      </c>
      <c r="T104" s="24">
        <f t="shared" si="25"/>
        <v>4.8481990177249745E-2</v>
      </c>
      <c r="U104" s="24">
        <f t="shared" si="25"/>
        <v>4.7570471067986064E-2</v>
      </c>
      <c r="V104" s="24">
        <f t="shared" si="23"/>
        <v>4.9455125140154044E-2</v>
      </c>
      <c r="W104" s="24">
        <f t="shared" si="23"/>
        <v>5.1586629986274612E-2</v>
      </c>
      <c r="X104" s="24">
        <f t="shared" si="23"/>
        <v>5.3027996980389291E-2</v>
      </c>
      <c r="Y104" s="24">
        <f t="shared" si="23"/>
        <v>5.3068888269435011E-2</v>
      </c>
      <c r="Z104" s="24">
        <f t="shared" si="23"/>
        <v>5.607755241590584E-2</v>
      </c>
      <c r="AA104" s="24">
        <f t="shared" si="23"/>
        <v>5.0037173110493605E-2</v>
      </c>
      <c r="AB104" s="24">
        <f>+CUY!Y77</f>
        <v>5.0036957604143506E-2</v>
      </c>
      <c r="AD104" s="24">
        <f t="shared" si="26"/>
        <v>0.94603564740309576</v>
      </c>
      <c r="AE104" s="24">
        <f t="shared" si="26"/>
        <v>0.94762974778360998</v>
      </c>
      <c r="AF104" s="24">
        <f t="shared" si="26"/>
        <v>0.94436612690345934</v>
      </c>
      <c r="AG104" s="24">
        <f t="shared" si="26"/>
        <v>0.94204188062373739</v>
      </c>
      <c r="AH104" s="24">
        <f t="shared" si="26"/>
        <v>0.94310064635055824</v>
      </c>
      <c r="AI104" s="24">
        <f t="shared" si="26"/>
        <v>0.94315946883667534</v>
      </c>
      <c r="AJ104" s="24">
        <f t="shared" si="26"/>
        <v>0.94315370638874008</v>
      </c>
      <c r="AK104" s="24">
        <f t="shared" si="26"/>
        <v>0.94546556376631585</v>
      </c>
      <c r="AL104" s="24">
        <f t="shared" si="26"/>
        <v>0.94074890103798969</v>
      </c>
      <c r="AM104" s="24">
        <f t="shared" si="26"/>
        <v>0.94230098042769916</v>
      </c>
      <c r="AN104" s="24">
        <f t="shared" si="26"/>
        <v>0.94369095044420126</v>
      </c>
      <c r="AO104" s="24">
        <f>+CUY!AV77</f>
        <v>0.94368237095428409</v>
      </c>
      <c r="AQ104" s="24">
        <f t="shared" si="28"/>
        <v>-1.1537049396113108E-2</v>
      </c>
      <c r="AR104" s="24">
        <f t="shared" si="17"/>
        <v>3.7346669753965944E-3</v>
      </c>
      <c r="AS104" s="35">
        <f t="shared" si="30"/>
        <v>44896</v>
      </c>
      <c r="AT104" s="19">
        <f t="shared" si="30"/>
        <v>1175.0513149928547</v>
      </c>
      <c r="AU104" s="19">
        <f t="shared" si="27"/>
        <v>1167.8895293234716</v>
      </c>
      <c r="AV104" s="53">
        <f t="shared" si="29"/>
        <v>7.1617856693828585E-2</v>
      </c>
      <c r="AW104" s="53">
        <f t="shared" si="24"/>
        <v>-7.5610395550183007E-3</v>
      </c>
    </row>
    <row r="105" spans="4:49" x14ac:dyDescent="0.25">
      <c r="D105" s="38">
        <f>+CUY!A78</f>
        <v>44927</v>
      </c>
      <c r="E105" s="19" cm="1">
        <f t="array" ref="E105">+SUMPRODUCT($E$3:$P$3/100,CUY!$C78:$N78)/D$3*100</f>
        <v>1250.7017073874003</v>
      </c>
      <c r="F105" s="19" cm="1">
        <f t="array" ref="F105">+SUMPRODUCT($E$4:$P$4/100,CUY!$C78:$N78)/D$4*100</f>
        <v>1248.5448561715702</v>
      </c>
      <c r="G105" s="19" cm="1">
        <f t="array" ref="G105">+SUMPRODUCT($E$5:$P$5/100,CUY!$C78:$N78)/D$5*100</f>
        <v>1246.8088190675774</v>
      </c>
      <c r="H105" s="19" cm="1">
        <f t="array" ref="H105">+SUMPRODUCT($E$6:$P$6/100,CUY!$C78:$N78)/D$6*100</f>
        <v>1250.5213889230486</v>
      </c>
      <c r="I105" s="19" cm="1">
        <f t="array" ref="I105">+SUMPRODUCT($E$7:$P$7/100,CUY!$C78:$N78)/D$7*100</f>
        <v>1241.2036380763341</v>
      </c>
      <c r="J105" s="19" cm="1">
        <f t="array" ref="J105">+SUMPRODUCT($E$8:$P$8/100,CUY!$C78:$N78)/D$8*100</f>
        <v>1248.9317513376743</v>
      </c>
      <c r="K105" s="19" cm="1">
        <f t="array" ref="K105">+SUMPRODUCT($E$9:$P$9/100,CUY!$C78:$N78)/D$9*100</f>
        <v>1243.3091164359764</v>
      </c>
      <c r="L105" s="19" cm="1">
        <f t="array" ref="L105">+SUMPRODUCT($E$10:$P$10/100,CUY!$C78:$N78)/D$10*100</f>
        <v>1248.4646172482117</v>
      </c>
      <c r="M105" s="19" cm="1">
        <f t="array" ref="M105">+SUMPRODUCT($E$11:$P$11/100,CUY!$C78:$N78)/D$11*100</f>
        <v>1242.2338258822131</v>
      </c>
      <c r="N105" s="19" cm="1">
        <f t="array" ref="N105">+SUMPRODUCT($E$12:$P$12/100,CUY!$C78:$N78)/D$12*100</f>
        <v>1241.9647841888911</v>
      </c>
      <c r="O105" s="19" cm="1">
        <f t="array" ref="O105">+SUMPRODUCT(_xlfn.ANCHORARRAY($E$30)/100,$E105:$N105)/$D$14*100</f>
        <v>1246.1316895000002</v>
      </c>
      <c r="Q105" s="24">
        <f t="shared" si="25"/>
        <v>6.4380501029442927E-2</v>
      </c>
      <c r="R105" s="24">
        <f t="shared" si="25"/>
        <v>6.3099861307767791E-2</v>
      </c>
      <c r="S105" s="24">
        <f t="shared" si="25"/>
        <v>6.4003080547855307E-2</v>
      </c>
      <c r="T105" s="24">
        <f t="shared" si="25"/>
        <v>6.3599200959994162E-2</v>
      </c>
      <c r="U105" s="24">
        <f t="shared" si="25"/>
        <v>6.2956080309795492E-2</v>
      </c>
      <c r="V105" s="24">
        <f t="shared" si="23"/>
        <v>6.2790635946777806E-2</v>
      </c>
      <c r="W105" s="24">
        <f t="shared" si="23"/>
        <v>6.3455588809297137E-2</v>
      </c>
      <c r="X105" s="24">
        <f t="shared" si="23"/>
        <v>6.3747414701861072E-2</v>
      </c>
      <c r="Y105" s="24">
        <f t="shared" si="23"/>
        <v>6.4174296041983991E-2</v>
      </c>
      <c r="Z105" s="24">
        <f t="shared" si="23"/>
        <v>6.3426593873419979E-2</v>
      </c>
      <c r="AA105" s="24">
        <f t="shared" si="23"/>
        <v>6.3531130034794492E-2</v>
      </c>
      <c r="AB105" s="24">
        <f>+CUY!Y78</f>
        <v>6.3531778947333306E-2</v>
      </c>
      <c r="AD105" s="24">
        <f t="shared" si="26"/>
        <v>0.99182611460002978</v>
      </c>
      <c r="AE105" s="24">
        <f t="shared" si="26"/>
        <v>0.99129948547493507</v>
      </c>
      <c r="AF105" s="24">
        <f t="shared" si="26"/>
        <v>0.98838927117173991</v>
      </c>
      <c r="AG105" s="24">
        <f t="shared" si="26"/>
        <v>0.98563838815390614</v>
      </c>
      <c r="AH105" s="24">
        <f t="shared" si="26"/>
        <v>0.98629369989375926</v>
      </c>
      <c r="AI105" s="24">
        <f t="shared" si="26"/>
        <v>0.98605854195929665</v>
      </c>
      <c r="AJ105" s="24">
        <f t="shared" si="26"/>
        <v>0.98553126545469527</v>
      </c>
      <c r="AK105" s="24">
        <f t="shared" si="26"/>
        <v>0.98707548770894027</v>
      </c>
      <c r="AL105" s="24">
        <f t="shared" si="26"/>
        <v>0.98213985767128986</v>
      </c>
      <c r="AM105" s="24">
        <f t="shared" si="26"/>
        <v>0.98504246468121437</v>
      </c>
      <c r="AN105" s="24">
        <f t="shared" si="26"/>
        <v>0.9867030416256275</v>
      </c>
      <c r="AO105" s="24">
        <f>+CUY!AV78</f>
        <v>0.98670058002816741</v>
      </c>
      <c r="AQ105" s="24">
        <f t="shared" si="28"/>
        <v>9.539071560229484E-4</v>
      </c>
      <c r="AR105" s="24">
        <f t="shared" si="17"/>
        <v>6.7836499188154153E-3</v>
      </c>
      <c r="AS105" s="35">
        <f t="shared" si="30"/>
        <v>44927</v>
      </c>
      <c r="AT105" s="19">
        <f t="shared" si="30"/>
        <v>1250.7017073874003</v>
      </c>
      <c r="AU105" s="19">
        <f t="shared" si="27"/>
        <v>1241.9647841888911</v>
      </c>
      <c r="AV105" s="53">
        <f t="shared" si="29"/>
        <v>8.7369231985087836E-2</v>
      </c>
      <c r="AW105" s="53">
        <f t="shared" si="24"/>
        <v>-5.4744153319701283E-3</v>
      </c>
    </row>
    <row r="106" spans="4:49" x14ac:dyDescent="0.25">
      <c r="D106" s="38">
        <f>+CUY!A79</f>
        <v>44958</v>
      </c>
      <c r="E106" s="19" cm="1">
        <f t="array" ref="E106">+SUMPRODUCT($E$3:$P$3/100,CUY!$C79:$N79)/D$3*100</f>
        <v>1341.6017750359845</v>
      </c>
      <c r="F106" s="19" cm="1">
        <f t="array" ref="F106">+SUMPRODUCT($E$4:$P$4/100,CUY!$C79:$N79)/D$4*100</f>
        <v>1336.2908183440072</v>
      </c>
      <c r="G106" s="19" cm="1">
        <f t="array" ref="G106">+SUMPRODUCT($E$5:$P$5/100,CUY!$C79:$N79)/D$5*100</f>
        <v>1334.2153765457742</v>
      </c>
      <c r="H106" s="19" cm="1">
        <f t="array" ref="H106">+SUMPRODUCT($E$6:$P$6/100,CUY!$C79:$N79)/D$6*100</f>
        <v>1336.2380008607875</v>
      </c>
      <c r="I106" s="19" cm="1">
        <f t="array" ref="I106">+SUMPRODUCT($E$7:$P$7/100,CUY!$C79:$N79)/D$7*100</f>
        <v>1325.7325450991311</v>
      </c>
      <c r="J106" s="19" cm="1">
        <f t="array" ref="J106">+SUMPRODUCT($E$8:$P$8/100,CUY!$C79:$N79)/D$8*100</f>
        <v>1332.3656487591954</v>
      </c>
      <c r="K106" s="19" cm="1">
        <f t="array" ref="K106">+SUMPRODUCT($E$9:$P$9/100,CUY!$C79:$N79)/D$9*100</f>
        <v>1324.9365377398476</v>
      </c>
      <c r="L106" s="19" cm="1">
        <f t="array" ref="L106">+SUMPRODUCT($E$10:$P$10/100,CUY!$C79:$N79)/D$10*100</f>
        <v>1330.7812094739907</v>
      </c>
      <c r="M106" s="19" cm="1">
        <f t="array" ref="M106">+SUMPRODUCT($E$11:$P$11/100,CUY!$C79:$N79)/D$11*100</f>
        <v>1322.9511344734235</v>
      </c>
      <c r="N106" s="19" cm="1">
        <f t="array" ref="N106">+SUMPRODUCT($E$12:$P$12/100,CUY!$C79:$N79)/D$12*100</f>
        <v>1318.7782195577447</v>
      </c>
      <c r="O106" s="19" cm="1">
        <f t="array" ref="O106">+SUMPRODUCT(_xlfn.ANCHORARRAY($E$30)/100,$E106:$N106)/$D$14*100</f>
        <v>1329.8964444800004</v>
      </c>
      <c r="Q106" s="24">
        <f t="shared" si="25"/>
        <v>7.2679254463053233E-2</v>
      </c>
      <c r="R106" s="24">
        <f t="shared" si="25"/>
        <v>7.0278582093953323E-2</v>
      </c>
      <c r="S106" s="24">
        <f t="shared" si="25"/>
        <v>7.0104218178023148E-2</v>
      </c>
      <c r="T106" s="24">
        <f t="shared" si="25"/>
        <v>6.854469879284375E-2</v>
      </c>
      <c r="U106" s="24">
        <f t="shared" si="25"/>
        <v>6.8102368080231512E-2</v>
      </c>
      <c r="V106" s="24">
        <f t="shared" si="23"/>
        <v>6.6804208742518467E-2</v>
      </c>
      <c r="W106" s="24">
        <f t="shared" si="23"/>
        <v>6.5653360234228186E-2</v>
      </c>
      <c r="X106" s="24">
        <f t="shared" si="23"/>
        <v>6.5934261242594161E-2</v>
      </c>
      <c r="Y106" s="24">
        <f t="shared" si="23"/>
        <v>6.4977548436894628E-2</v>
      </c>
      <c r="Z106" s="24">
        <f t="shared" si="23"/>
        <v>6.1848319973918819E-2</v>
      </c>
      <c r="AA106" s="24">
        <f t="shared" si="23"/>
        <v>6.7219825710082004E-2</v>
      </c>
      <c r="AB106" s="24">
        <f>+CUY!Y79</f>
        <v>6.7219580839784188E-2</v>
      </c>
      <c r="AD106" s="24">
        <f t="shared" si="26"/>
        <v>1.0213499054863893</v>
      </c>
      <c r="AE106" s="24">
        <f t="shared" si="26"/>
        <v>1.0189794388559341</v>
      </c>
      <c r="AF106" s="24">
        <f t="shared" si="26"/>
        <v>1.0160864304906334</v>
      </c>
      <c r="AG106" s="24">
        <f t="shared" si="26"/>
        <v>1.0111471374570815</v>
      </c>
      <c r="AH106" s="24">
        <f t="shared" si="26"/>
        <v>1.0119105004910418</v>
      </c>
      <c r="AI106" s="24">
        <f t="shared" si="26"/>
        <v>1.01031471112017</v>
      </c>
      <c r="AJ106" s="24">
        <f t="shared" si="26"/>
        <v>1.0087487299587656</v>
      </c>
      <c r="AK106" s="24">
        <f t="shared" si="26"/>
        <v>1.0107300514824202</v>
      </c>
      <c r="AL106" s="24">
        <f t="shared" si="26"/>
        <v>1.0059551182414164</v>
      </c>
      <c r="AM106" s="24">
        <f t="shared" si="26"/>
        <v>1.0049218349573028</v>
      </c>
      <c r="AN106" s="24">
        <f t="shared" si="26"/>
        <v>1.0115324959994267</v>
      </c>
      <c r="AO106" s="24">
        <f>+CUY!AV79</f>
        <v>1.0115284637497726</v>
      </c>
      <c r="AQ106" s="24">
        <f t="shared" si="28"/>
        <v>1.0830934489134414E-2</v>
      </c>
      <c r="AR106" s="24">
        <f t="shared" si="17"/>
        <v>1.6428070529086458E-2</v>
      </c>
      <c r="AS106" s="35">
        <f t="shared" si="30"/>
        <v>44958</v>
      </c>
      <c r="AT106" s="19">
        <f t="shared" si="30"/>
        <v>1341.6017750359845</v>
      </c>
      <c r="AU106" s="19">
        <f t="shared" si="27"/>
        <v>1318.7782195577447</v>
      </c>
      <c r="AV106" s="53">
        <f t="shared" si="29"/>
        <v>0.22823555478239399</v>
      </c>
      <c r="AW106" s="53">
        <f t="shared" si="24"/>
        <v>2.5200189988067834E-2</v>
      </c>
    </row>
    <row r="107" spans="4:49" x14ac:dyDescent="0.25">
      <c r="D107" s="38">
        <f>+CUY!A80</f>
        <v>44986</v>
      </c>
      <c r="E107" s="19" cm="1">
        <f t="array" ref="E107">+SUMPRODUCT($E$3:$P$3/100,CUY!$C80:$N80)/D$3*100</f>
        <v>1450.2072303306045</v>
      </c>
      <c r="F107" s="19" cm="1">
        <f t="array" ref="F107">+SUMPRODUCT($E$4:$P$4/100,CUY!$C80:$N80)/D$4*100</f>
        <v>1444.9100787895109</v>
      </c>
      <c r="G107" s="19" cm="1">
        <f t="array" ref="G107">+SUMPRODUCT($E$5:$P$5/100,CUY!$C80:$N80)/D$5*100</f>
        <v>1441.6853638740115</v>
      </c>
      <c r="H107" s="19" cm="1">
        <f t="array" ref="H107">+SUMPRODUCT($E$6:$P$6/100,CUY!$C80:$N80)/D$6*100</f>
        <v>1441.601909211086</v>
      </c>
      <c r="I107" s="19" cm="1">
        <f t="array" ref="I107">+SUMPRODUCT($E$7:$P$7/100,CUY!$C80:$N80)/D$7*100</f>
        <v>1432.3876544116088</v>
      </c>
      <c r="J107" s="19" cm="1">
        <f t="array" ref="J107">+SUMPRODUCT($E$8:$P$8/100,CUY!$C80:$N80)/D$8*100</f>
        <v>1436.3159667210155</v>
      </c>
      <c r="K107" s="19" cm="1">
        <f t="array" ref="K107">+SUMPRODUCT($E$9:$P$9/100,CUY!$C80:$N80)/D$9*100</f>
        <v>1427.8214379654396</v>
      </c>
      <c r="L107" s="19" cm="1">
        <f t="array" ref="L107">+SUMPRODUCT($E$10:$P$10/100,CUY!$C80:$N80)/D$10*100</f>
        <v>1433.9289259142711</v>
      </c>
      <c r="M107" s="19" cm="1">
        <f t="array" ref="M107">+SUMPRODUCT($E$11:$P$11/100,CUY!$C80:$N80)/D$11*100</f>
        <v>1425.1042395516295</v>
      </c>
      <c r="N107" s="19" cm="1">
        <f t="array" ref="N107">+SUMPRODUCT($E$12:$P$12/100,CUY!$C80:$N80)/D$12*100</f>
        <v>1417.5872909709185</v>
      </c>
      <c r="O107" s="19" cm="1">
        <f t="array" ref="O107">+SUMPRODUCT(_xlfn.ANCHORARRAY($E$30)/100,$E107:$N107)/$D$14*100</f>
        <v>1434.4108879199998</v>
      </c>
      <c r="Q107" s="24">
        <f t="shared" si="25"/>
        <v>8.0952080800360537E-2</v>
      </c>
      <c r="R107" s="24">
        <f t="shared" si="25"/>
        <v>8.1284147847479504E-2</v>
      </c>
      <c r="S107" s="24">
        <f t="shared" si="25"/>
        <v>8.0549204586797929E-2</v>
      </c>
      <c r="T107" s="24">
        <f t="shared" si="25"/>
        <v>7.8851153972888444E-2</v>
      </c>
      <c r="U107" s="24">
        <f t="shared" si="25"/>
        <v>8.0449944226497427E-2</v>
      </c>
      <c r="V107" s="24">
        <f t="shared" si="23"/>
        <v>7.8019362071235276E-2</v>
      </c>
      <c r="W107" s="24">
        <f t="shared" si="23"/>
        <v>7.7652700559604826E-2</v>
      </c>
      <c r="X107" s="24">
        <f t="shared" si="23"/>
        <v>7.7509147037814641E-2</v>
      </c>
      <c r="Y107" s="24">
        <f t="shared" si="23"/>
        <v>7.7216083358109922E-2</v>
      </c>
      <c r="Z107" s="24">
        <f t="shared" si="23"/>
        <v>7.492470678376062E-2</v>
      </c>
      <c r="AA107" s="24">
        <f t="shared" si="23"/>
        <v>7.8588407295776541E-2</v>
      </c>
      <c r="AB107" s="24">
        <f>+CUY!Y80</f>
        <v>7.8582275671276403E-2</v>
      </c>
      <c r="AD107" s="24">
        <f t="shared" si="26"/>
        <v>1.0372909573081133</v>
      </c>
      <c r="AE107" s="24">
        <f t="shared" si="26"/>
        <v>1.0373545071707926</v>
      </c>
      <c r="AF107" s="24">
        <f t="shared" si="26"/>
        <v>1.0354145572316829</v>
      </c>
      <c r="AG107" s="24">
        <f t="shared" si="26"/>
        <v>1.0290747568547531</v>
      </c>
      <c r="AH107" s="24">
        <f t="shared" si="26"/>
        <v>1.0317369802643519</v>
      </c>
      <c r="AI107" s="24">
        <f t="shared" si="26"/>
        <v>1.0289210018967427</v>
      </c>
      <c r="AJ107" s="24">
        <f t="shared" si="26"/>
        <v>1.029572207784645</v>
      </c>
      <c r="AK107" s="24">
        <f t="shared" si="26"/>
        <v>1.0325502933015871</v>
      </c>
      <c r="AL107" s="24">
        <f t="shared" si="26"/>
        <v>1.0306937040668394</v>
      </c>
      <c r="AM107" s="24">
        <f t="shared" si="26"/>
        <v>1.0267302147483797</v>
      </c>
      <c r="AN107" s="24">
        <f t="shared" si="26"/>
        <v>1.0315965031428802</v>
      </c>
      <c r="AO107" s="24">
        <f>+CUY!AV80</f>
        <v>1.0315818008539481</v>
      </c>
      <c r="AQ107" s="24">
        <f t="shared" si="28"/>
        <v>6.0273740165999179E-3</v>
      </c>
      <c r="AR107" s="24">
        <f t="shared" si="17"/>
        <v>1.0560742559733605E-2</v>
      </c>
      <c r="AS107" s="35">
        <f t="shared" si="30"/>
        <v>44986</v>
      </c>
      <c r="AT107" s="19">
        <f t="shared" si="30"/>
        <v>1450.2072303306045</v>
      </c>
      <c r="AU107" s="19">
        <f t="shared" si="27"/>
        <v>1417.5872909709185</v>
      </c>
      <c r="AV107" s="53">
        <f t="shared" si="29"/>
        <v>0.32619939359685546</v>
      </c>
      <c r="AW107" s="53">
        <f t="shared" si="24"/>
        <v>4.5601379927457053E-2</v>
      </c>
    </row>
    <row r="108" spans="4:49" x14ac:dyDescent="0.25">
      <c r="D108" s="38">
        <f>+CUY!A81</f>
        <v>45017</v>
      </c>
      <c r="E108" s="19" cm="1">
        <f t="array" ref="E108">+SUMPRODUCT($E$3:$P$3/100,CUY!$C81:$N81)/D$3*100</f>
        <v>1559.3571801339567</v>
      </c>
      <c r="F108" s="19" cm="1">
        <f t="array" ref="F108">+SUMPRODUCT($E$4:$P$4/100,CUY!$C81:$N81)/D$4*100</f>
        <v>1552.5614070119727</v>
      </c>
      <c r="G108" s="19" cm="1">
        <f t="array" ref="G108">+SUMPRODUCT($E$5:$P$5/100,CUY!$C81:$N81)/D$5*100</f>
        <v>1547.642157284364</v>
      </c>
      <c r="H108" s="19" cm="1">
        <f t="array" ref="H108">+SUMPRODUCT($E$6:$P$6/100,CUY!$C81:$N81)/D$6*100</f>
        <v>1546.6808449918549</v>
      </c>
      <c r="I108" s="19" cm="1">
        <f t="array" ref="I108">+SUMPRODUCT($E$7:$P$7/100,CUY!$C81:$N81)/D$7*100</f>
        <v>1536.6100361911424</v>
      </c>
      <c r="J108" s="19" cm="1">
        <f t="array" ref="J108">+SUMPRODUCT($E$8:$P$8/100,CUY!$C81:$N81)/D$8*100</f>
        <v>1539.9403785142395</v>
      </c>
      <c r="K108" s="19" cm="1">
        <f t="array" ref="K108">+SUMPRODUCT($E$9:$P$9/100,CUY!$C81:$N81)/D$9*100</f>
        <v>1529.8245081218556</v>
      </c>
      <c r="L108" s="19" cm="1">
        <f t="array" ref="L108">+SUMPRODUCT($E$10:$P$10/100,CUY!$C81:$N81)/D$10*100</f>
        <v>1536.6277168884924</v>
      </c>
      <c r="M108" s="19" cm="1">
        <f t="array" ref="M108">+SUMPRODUCT($E$11:$P$11/100,CUY!$C81:$N81)/D$11*100</f>
        <v>1526.255873646712</v>
      </c>
      <c r="N108" s="19" cm="1">
        <f t="array" ref="N108">+SUMPRODUCT($E$12:$P$12/100,CUY!$C81:$N81)/D$12*100</f>
        <v>1515.3354316578543</v>
      </c>
      <c r="O108" s="19" cm="1">
        <f t="array" ref="O108">+SUMPRODUCT(_xlfn.ANCHORARRAY($E$30)/100,$E108:$N108)/$D$14*100</f>
        <v>1538.05305004</v>
      </c>
      <c r="Q108" s="24">
        <f t="shared" si="25"/>
        <v>7.5265070757142283E-2</v>
      </c>
      <c r="R108" s="24">
        <f t="shared" si="25"/>
        <v>7.4503825395590084E-2</v>
      </c>
      <c r="S108" s="24">
        <f t="shared" si="25"/>
        <v>7.3495088502273154E-2</v>
      </c>
      <c r="T108" s="24">
        <f t="shared" si="25"/>
        <v>7.2890397209776969E-2</v>
      </c>
      <c r="U108" s="24">
        <f t="shared" si="25"/>
        <v>7.2761295769716572E-2</v>
      </c>
      <c r="V108" s="24">
        <f t="shared" si="25"/>
        <v>7.2145972191473673E-2</v>
      </c>
      <c r="W108" s="24">
        <f t="shared" si="25"/>
        <v>7.1439654458308466E-2</v>
      </c>
      <c r="X108" s="24">
        <f t="shared" si="25"/>
        <v>7.1620558814475821E-2</v>
      </c>
      <c r="Y108" s="24">
        <f t="shared" si="25"/>
        <v>7.0978410763065991E-2</v>
      </c>
      <c r="Z108" s="24">
        <f t="shared" si="25"/>
        <v>6.8953877697356614E-2</v>
      </c>
      <c r="AA108" s="24">
        <f t="shared" si="23"/>
        <v>7.2254165799235492E-2</v>
      </c>
      <c r="AB108" s="24">
        <f>+CUY!Y81</f>
        <v>7.2252721148119647E-2</v>
      </c>
      <c r="AD108" s="24">
        <f t="shared" si="26"/>
        <v>1.0689019898710375</v>
      </c>
      <c r="AE108" s="24">
        <f t="shared" si="26"/>
        <v>1.0659921760501092</v>
      </c>
      <c r="AF108" s="24">
        <f t="shared" si="26"/>
        <v>1.0639463565840921</v>
      </c>
      <c r="AG108" s="24">
        <f t="shared" si="26"/>
        <v>1.0560301336238029</v>
      </c>
      <c r="AH108" s="24">
        <f t="shared" si="26"/>
        <v>1.058415352158582</v>
      </c>
      <c r="AI108" s="24">
        <f t="shared" si="26"/>
        <v>1.0542695560398845</v>
      </c>
      <c r="AJ108" s="24">
        <f t="shared" si="26"/>
        <v>1.055050370746955</v>
      </c>
      <c r="AK108" s="24">
        <f t="shared" si="26"/>
        <v>1.0583634127861341</v>
      </c>
      <c r="AL108" s="24">
        <f t="shared" si="26"/>
        <v>1.0564355056956241</v>
      </c>
      <c r="AM108" s="24">
        <f t="shared" si="26"/>
        <v>1.0488548544571441</v>
      </c>
      <c r="AN108" s="24">
        <f t="shared" si="26"/>
        <v>1.0580440453166506</v>
      </c>
      <c r="AO108" s="24">
        <f>+CUY!AV81</f>
        <v>1.0580270270234107</v>
      </c>
      <c r="AQ108" s="24">
        <f t="shared" si="28"/>
        <v>6.3111930597856691E-3</v>
      </c>
      <c r="AR108" s="24">
        <f t="shared" si="17"/>
        <v>2.0047135413893358E-2</v>
      </c>
      <c r="AS108" s="35">
        <f t="shared" si="30"/>
        <v>45017</v>
      </c>
      <c r="AT108" s="19">
        <f t="shared" si="30"/>
        <v>1559.3571801339567</v>
      </c>
      <c r="AU108" s="19">
        <f t="shared" si="27"/>
        <v>1515.3354316578543</v>
      </c>
      <c r="AV108" s="53">
        <f t="shared" si="29"/>
        <v>0.44021748476102118</v>
      </c>
      <c r="AW108" s="53">
        <f t="shared" si="24"/>
        <v>6.9699836651941904E-2</v>
      </c>
    </row>
    <row r="109" spans="4:49" x14ac:dyDescent="0.25">
      <c r="D109" s="38">
        <f>+CUY!A82</f>
        <v>45047</v>
      </c>
      <c r="E109" s="19" cm="1">
        <f t="array" ref="E109">+SUMPRODUCT($E$3:$P$3/100,CUY!$C82:$N82)/D$3*100</f>
        <v>1673.311536012691</v>
      </c>
      <c r="F109" s="19" cm="1">
        <f t="array" ref="F109">+SUMPRODUCT($E$4:$P$4/100,CUY!$C82:$N82)/D$4*100</f>
        <v>1668.0968816711804</v>
      </c>
      <c r="G109" s="19" cm="1">
        <f t="array" ref="G109">+SUMPRODUCT($E$5:$P$5/100,CUY!$C82:$N82)/D$5*100</f>
        <v>1662.7697059872742</v>
      </c>
      <c r="H109" s="19" cm="1">
        <f t="array" ref="H109">+SUMPRODUCT($E$6:$P$6/100,CUY!$C82:$N82)/D$6*100</f>
        <v>1662.2752220615578</v>
      </c>
      <c r="I109" s="19" cm="1">
        <f t="array" ref="I109">+SUMPRODUCT($E$7:$P$7/100,CUY!$C82:$N82)/D$7*100</f>
        <v>1651.3644887788473</v>
      </c>
      <c r="J109" s="19" cm="1">
        <f t="array" ref="J109">+SUMPRODUCT($E$8:$P$8/100,CUY!$C82:$N82)/D$8*100</f>
        <v>1655.8043981408346</v>
      </c>
      <c r="K109" s="19" cm="1">
        <f t="array" ref="K109">+SUMPRODUCT($E$9:$P$9/100,CUY!$C82:$N82)/D$9*100</f>
        <v>1643.7317266751647</v>
      </c>
      <c r="L109" s="19" cm="1">
        <f t="array" ref="L109">+SUMPRODUCT($E$10:$P$10/100,CUY!$C82:$N82)/D$10*100</f>
        <v>1650.8488030763606</v>
      </c>
      <c r="M109" s="19" cm="1">
        <f t="array" ref="M109">+SUMPRODUCT($E$11:$P$11/100,CUY!$C82:$N82)/D$11*100</f>
        <v>1641.5776359818981</v>
      </c>
      <c r="N109" s="19" cm="1">
        <f t="array" ref="N109">+SUMPRODUCT($E$12:$P$12/100,CUY!$C82:$N82)/D$12*100</f>
        <v>1629.45200140621</v>
      </c>
      <c r="O109" s="19" cm="1">
        <f t="array" ref="O109">+SUMPRODUCT(_xlfn.ANCHORARRAY($E$30)/100,$E109:$N109)/$D$14*100</f>
        <v>1652.8916680899999</v>
      </c>
      <c r="Q109" s="24">
        <f t="shared" si="25"/>
        <v>7.3077776747047185E-2</v>
      </c>
      <c r="R109" s="24">
        <f t="shared" si="25"/>
        <v>7.4416041863081483E-2</v>
      </c>
      <c r="S109" s="24">
        <f t="shared" si="25"/>
        <v>7.4388997586446903E-2</v>
      </c>
      <c r="T109" s="24">
        <f t="shared" si="25"/>
        <v>7.4737058678910451E-2</v>
      </c>
      <c r="U109" s="24">
        <f t="shared" si="25"/>
        <v>7.4680270130313309E-2</v>
      </c>
      <c r="V109" s="24">
        <f t="shared" si="25"/>
        <v>7.5239289288837607E-2</v>
      </c>
      <c r="W109" s="24">
        <f t="shared" si="25"/>
        <v>7.445770279438868E-2</v>
      </c>
      <c r="X109" s="24">
        <f t="shared" si="25"/>
        <v>7.4332308946732928E-2</v>
      </c>
      <c r="Y109" s="24">
        <f t="shared" si="25"/>
        <v>7.5558603459880969E-2</v>
      </c>
      <c r="Z109" s="24">
        <f t="shared" si="25"/>
        <v>7.5307794805211214E-2</v>
      </c>
      <c r="AA109" s="24">
        <f t="shared" si="23"/>
        <v>7.466492657520063E-2</v>
      </c>
      <c r="AB109" s="24">
        <f>+CUY!Y82</f>
        <v>7.4666967477925228E-2</v>
      </c>
      <c r="AD109" s="24">
        <f t="shared" ref="AD109:AN122" si="31">+E109/E97-1</f>
        <v>1.1129585605068972</v>
      </c>
      <c r="AE109" s="24">
        <f t="shared" si="31"/>
        <v>1.1106634674038616</v>
      </c>
      <c r="AF109" s="24">
        <f t="shared" si="31"/>
        <v>1.1085883429908989</v>
      </c>
      <c r="AG109" s="24">
        <f t="shared" si="31"/>
        <v>1.1008488284038918</v>
      </c>
      <c r="AH109" s="24">
        <f t="shared" si="31"/>
        <v>1.1034515144541737</v>
      </c>
      <c r="AI109" s="24">
        <f t="shared" si="31"/>
        <v>1.098793939292793</v>
      </c>
      <c r="AJ109" s="24">
        <f t="shared" si="31"/>
        <v>1.098170066895618</v>
      </c>
      <c r="AK109" s="24">
        <f t="shared" si="31"/>
        <v>1.1003265417599843</v>
      </c>
      <c r="AL109" s="24">
        <f t="shared" si="31"/>
        <v>1.1018418278364486</v>
      </c>
      <c r="AM109" s="24">
        <f t="shared" si="31"/>
        <v>1.0910513630752705</v>
      </c>
      <c r="AN109" s="24">
        <f t="shared" si="31"/>
        <v>1.102013419256938</v>
      </c>
      <c r="AO109" s="24">
        <f>+CUY!AV82</f>
        <v>1.1019996080621191</v>
      </c>
      <c r="AQ109" s="24">
        <f t="shared" si="28"/>
        <v>-2.2300180581640294E-3</v>
      </c>
      <c r="AR109" s="24">
        <f t="shared" ref="AR109:AR122" si="32">+AD109-AM109</f>
        <v>2.1907197431626724E-2</v>
      </c>
      <c r="AS109" s="35">
        <f t="shared" si="30"/>
        <v>45047</v>
      </c>
      <c r="AT109" s="19">
        <f t="shared" si="30"/>
        <v>1673.311536012691</v>
      </c>
      <c r="AU109" s="19">
        <f t="shared" si="27"/>
        <v>1629.45200140621</v>
      </c>
      <c r="AV109" s="53">
        <f t="shared" si="29"/>
        <v>0.43859534606480466</v>
      </c>
      <c r="AW109" s="53">
        <f t="shared" si="24"/>
        <v>6.6987537320576607E-2</v>
      </c>
    </row>
    <row r="110" spans="4:49" x14ac:dyDescent="0.25">
      <c r="D110" s="38">
        <f>+CUY!A83</f>
        <v>45078</v>
      </c>
      <c r="E110" s="19" cm="1">
        <f t="array" ref="E110">+SUMPRODUCT($E$3:$P$3/100,CUY!$C83:$N83)/D$3*100</f>
        <v>1755.491873112434</v>
      </c>
      <c r="F110" s="19" cm="1">
        <f t="array" ref="F110">+SUMPRODUCT($E$4:$P$4/100,CUY!$C83:$N83)/D$4*100</f>
        <v>1752.212343499709</v>
      </c>
      <c r="G110" s="19" cm="1">
        <f t="array" ref="G110">+SUMPRODUCT($E$5:$P$5/100,CUY!$C83:$N83)/D$5*100</f>
        <v>1747.257008926249</v>
      </c>
      <c r="H110" s="19" cm="1">
        <f t="array" ref="H110">+SUMPRODUCT($E$6:$P$6/100,CUY!$C83:$N83)/D$6*100</f>
        <v>1749.0255704423796</v>
      </c>
      <c r="I110" s="19" cm="1">
        <f t="array" ref="I110">+SUMPRODUCT($E$7:$P$7/100,CUY!$C83:$N83)/D$7*100</f>
        <v>1738.1806090216501</v>
      </c>
      <c r="J110" s="19" cm="1">
        <f t="array" ref="J110">+SUMPRODUCT($E$8:$P$8/100,CUY!$C83:$N83)/D$8*100</f>
        <v>1744.3355788460469</v>
      </c>
      <c r="K110" s="19" cm="1">
        <f t="array" ref="K110">+SUMPRODUCT($E$9:$P$9/100,CUY!$C83:$N83)/D$9*100</f>
        <v>1733.0852897588713</v>
      </c>
      <c r="L110" s="19" cm="1">
        <f t="array" ref="L110">+SUMPRODUCT($E$10:$P$10/100,CUY!$C83:$N83)/D$10*100</f>
        <v>1740.0185457369489</v>
      </c>
      <c r="M110" s="19" cm="1">
        <f t="array" ref="M110">+SUMPRODUCT($E$11:$P$11/100,CUY!$C83:$N83)/D$11*100</f>
        <v>1733.0727650598253</v>
      </c>
      <c r="N110" s="19" cm="1">
        <f t="array" ref="N110">+SUMPRODUCT($E$12:$P$12/100,CUY!$C83:$N83)/D$12*100</f>
        <v>1720.8150404641722</v>
      </c>
      <c r="O110" s="19" cm="1">
        <f t="array" ref="O110">+SUMPRODUCT(_xlfn.ANCHORARRAY($E$30)/100,$E110:$N110)/$D$14*100</f>
        <v>1740.5861822100001</v>
      </c>
      <c r="Q110" s="24">
        <f t="shared" si="25"/>
        <v>4.9112394991054131E-2</v>
      </c>
      <c r="R110" s="24">
        <f t="shared" si="25"/>
        <v>5.0426005079667657E-2</v>
      </c>
      <c r="S110" s="24">
        <f t="shared" si="25"/>
        <v>5.0811187282733261E-2</v>
      </c>
      <c r="T110" s="24">
        <f t="shared" si="25"/>
        <v>5.2187716708689047E-2</v>
      </c>
      <c r="U110" s="24">
        <f t="shared" si="25"/>
        <v>5.2572355063176701E-2</v>
      </c>
      <c r="V110" s="24">
        <f t="shared" si="25"/>
        <v>5.346717329934414E-2</v>
      </c>
      <c r="W110" s="24">
        <f t="shared" si="25"/>
        <v>5.4360186418282108E-2</v>
      </c>
      <c r="X110" s="24">
        <f t="shared" si="25"/>
        <v>5.4014481819546489E-2</v>
      </c>
      <c r="Y110" s="24">
        <f t="shared" si="25"/>
        <v>5.5736096223801157E-2</v>
      </c>
      <c r="Z110" s="24">
        <f t="shared" si="25"/>
        <v>5.6069794617525481E-2</v>
      </c>
      <c r="AA110" s="24">
        <f t="shared" si="23"/>
        <v>5.3055209735151987E-2</v>
      </c>
      <c r="AB110" s="24">
        <f>+CUY!Y83</f>
        <v>5.3054454716255695E-2</v>
      </c>
      <c r="AD110" s="24">
        <f t="shared" si="31"/>
        <v>1.1099143180399271</v>
      </c>
      <c r="AE110" s="24">
        <f t="shared" si="31"/>
        <v>1.1085235952672345</v>
      </c>
      <c r="AF110" s="24">
        <f t="shared" si="31"/>
        <v>1.1060423197983691</v>
      </c>
      <c r="AG110" s="24">
        <f t="shared" si="31"/>
        <v>1.1001163670411072</v>
      </c>
      <c r="AH110" s="24">
        <f t="shared" si="31"/>
        <v>1.1044574891244037</v>
      </c>
      <c r="AI110" s="24">
        <f t="shared" si="31"/>
        <v>1.0995484528411583</v>
      </c>
      <c r="AJ110" s="24">
        <f t="shared" si="31"/>
        <v>1.1002202226597055</v>
      </c>
      <c r="AK110" s="24">
        <f t="shared" si="31"/>
        <v>1.1006661897200636</v>
      </c>
      <c r="AL110" s="24">
        <f t="shared" si="31"/>
        <v>1.1048525377232714</v>
      </c>
      <c r="AM110" s="24">
        <f t="shared" si="31"/>
        <v>1.0928212632825169</v>
      </c>
      <c r="AN110" s="24">
        <f t="shared" si="31"/>
        <v>1.1021981783522605</v>
      </c>
      <c r="AO110" s="24">
        <f>+CUY!AV83</f>
        <v>1.1021804180014136</v>
      </c>
      <c r="AQ110" s="24">
        <f t="shared" si="28"/>
        <v>-6.95739962647135E-3</v>
      </c>
      <c r="AR110" s="24">
        <f t="shared" si="32"/>
        <v>1.7093054757410187E-2</v>
      </c>
      <c r="AS110" s="35">
        <f>+D110</f>
        <v>45078</v>
      </c>
      <c r="AT110" s="19">
        <f t="shared" si="30"/>
        <v>1755.491873112434</v>
      </c>
      <c r="AU110" s="19">
        <f t="shared" si="27"/>
        <v>1720.8150404641722</v>
      </c>
      <c r="AV110" s="53">
        <f t="shared" si="29"/>
        <v>0.34676832648261069</v>
      </c>
      <c r="AW110" s="53">
        <f t="shared" si="24"/>
        <v>4.4090244413569568E-2</v>
      </c>
    </row>
    <row r="111" spans="4:49" x14ac:dyDescent="0.25">
      <c r="D111" s="38">
        <f>+CUY!A84</f>
        <v>45108</v>
      </c>
      <c r="E111" s="19" cm="1">
        <f t="array" ref="E111">+SUMPRODUCT($E$3:$P$3/100,CUY!$C84:$N84)/D$3*100</f>
        <v>1861.6493911845082</v>
      </c>
      <c r="F111" s="19" cm="1">
        <f t="array" ref="F111">+SUMPRODUCT($E$4:$P$4/100,CUY!$C84:$N84)/D$4*100</f>
        <v>1859.2376266475449</v>
      </c>
      <c r="G111" s="19" cm="1">
        <f t="array" ref="G111">+SUMPRODUCT($E$5:$P$5/100,CUY!$C84:$N84)/D$5*100</f>
        <v>1855.5363261159389</v>
      </c>
      <c r="H111" s="19" cm="1">
        <f t="array" ref="H111">+SUMPRODUCT($E$6:$P$6/100,CUY!$C84:$N84)/D$6*100</f>
        <v>1858.1516533917193</v>
      </c>
      <c r="I111" s="19" cm="1">
        <f t="array" ref="I111">+SUMPRODUCT($E$7:$P$7/100,CUY!$C84:$N84)/D$7*100</f>
        <v>1846.6810014261605</v>
      </c>
      <c r="J111" s="19" cm="1">
        <f t="array" ref="J111">+SUMPRODUCT($E$8:$P$8/100,CUY!$C84:$N84)/D$8*100</f>
        <v>1854.6249953139877</v>
      </c>
      <c r="K111" s="19" cm="1">
        <f t="array" ref="K111">+SUMPRODUCT($E$9:$P$9/100,CUY!$C84:$N84)/D$9*100</f>
        <v>1843.4668745172478</v>
      </c>
      <c r="L111" s="19" cm="1">
        <f t="array" ref="L111">+SUMPRODUCT($E$10:$P$10/100,CUY!$C84:$N84)/D$10*100</f>
        <v>1851.1151849018042</v>
      </c>
      <c r="M111" s="19" cm="1">
        <f t="array" ref="M111">+SUMPRODUCT($E$11:$P$11/100,CUY!$C84:$N84)/D$11*100</f>
        <v>1846.3600268573948</v>
      </c>
      <c r="N111" s="19" cm="1">
        <f t="array" ref="N111">+SUMPRODUCT($E$12:$P$12/100,CUY!$C84:$N84)/D$12*100</f>
        <v>1832.9016982894973</v>
      </c>
      <c r="O111" s="19" cm="1">
        <f t="array" ref="O111">+SUMPRODUCT(_xlfn.ANCHORARRAY($E$30)/100,$E111:$N111)/$D$14*100</f>
        <v>1850.3773902599999</v>
      </c>
      <c r="Q111" s="24">
        <f t="shared" si="25"/>
        <v>6.0471665917689599E-2</v>
      </c>
      <c r="R111" s="24">
        <f t="shared" si="25"/>
        <v>6.1080087436248265E-2</v>
      </c>
      <c r="S111" s="24">
        <f t="shared" si="25"/>
        <v>6.1971030384494696E-2</v>
      </c>
      <c r="T111" s="24">
        <f t="shared" si="25"/>
        <v>6.2392502884756951E-2</v>
      </c>
      <c r="U111" s="24">
        <f t="shared" si="25"/>
        <v>6.2421817296409055E-2</v>
      </c>
      <c r="V111" s="24">
        <f t="shared" si="25"/>
        <v>6.3227178190621958E-2</v>
      </c>
      <c r="W111" s="24">
        <f t="shared" si="25"/>
        <v>6.369079779895559E-2</v>
      </c>
      <c r="X111" s="24">
        <f t="shared" si="25"/>
        <v>6.3847962676629288E-2</v>
      </c>
      <c r="Y111" s="24">
        <f t="shared" si="25"/>
        <v>6.5367862262643461E-2</v>
      </c>
      <c r="Z111" s="24">
        <f t="shared" si="25"/>
        <v>6.5135796230076481E-2</v>
      </c>
      <c r="AA111" s="24">
        <f t="shared" si="23"/>
        <v>6.3077145603097406E-2</v>
      </c>
      <c r="AB111" s="24">
        <f>+CUY!Y84</f>
        <v>6.3077290324396795E-2</v>
      </c>
      <c r="AD111" s="24">
        <f t="shared" si="31"/>
        <v>1.0887708256850668</v>
      </c>
      <c r="AE111" s="24">
        <f t="shared" si="31"/>
        <v>1.0878561707764822</v>
      </c>
      <c r="AF111" s="24">
        <f t="shared" si="31"/>
        <v>1.0868517105487845</v>
      </c>
      <c r="AG111" s="24">
        <f t="shared" si="31"/>
        <v>1.0812033019919913</v>
      </c>
      <c r="AH111" s="24">
        <f t="shared" si="31"/>
        <v>1.0845214129285075</v>
      </c>
      <c r="AI111" s="24">
        <f t="shared" si="31"/>
        <v>1.0810425119035694</v>
      </c>
      <c r="AJ111" s="24">
        <f t="shared" si="31"/>
        <v>1.0793251352523416</v>
      </c>
      <c r="AK111" s="24">
        <f t="shared" si="31"/>
        <v>1.0798349007957873</v>
      </c>
      <c r="AL111" s="24">
        <f t="shared" si="31"/>
        <v>1.0843248435717827</v>
      </c>
      <c r="AM111" s="24">
        <f t="shared" si="31"/>
        <v>1.0724627991072331</v>
      </c>
      <c r="AN111" s="24">
        <f t="shared" si="31"/>
        <v>1.0821400590303796</v>
      </c>
      <c r="AO111" s="24">
        <f>+CUY!AV84</f>
        <v>1.0821292453924642</v>
      </c>
      <c r="AQ111" s="24">
        <f t="shared" si="28"/>
        <v>-4.6641303123868827E-3</v>
      </c>
      <c r="AR111" s="24">
        <f t="shared" si="32"/>
        <v>1.6308026577833701E-2</v>
      </c>
      <c r="AS111" s="35">
        <f t="shared" ref="AS111:AT126" si="33">+D111</f>
        <v>45108</v>
      </c>
      <c r="AT111" s="19">
        <f t="shared" si="30"/>
        <v>1861.6493911845082</v>
      </c>
      <c r="AU111" s="19">
        <f t="shared" si="27"/>
        <v>1832.9016982894973</v>
      </c>
      <c r="AV111" s="53">
        <f t="shared" si="29"/>
        <v>0.28747692895010601</v>
      </c>
      <c r="AW111" s="53">
        <f t="shared" si="24"/>
        <v>2.8216631246251289E-2</v>
      </c>
    </row>
    <row r="112" spans="4:49" x14ac:dyDescent="0.25">
      <c r="D112" s="38">
        <f>+CUY!A85</f>
        <v>45139</v>
      </c>
      <c r="E112" s="19" cm="1">
        <f t="array" ref="E112">+SUMPRODUCT($E$3:$P$3/100,CUY!$C85:$N85)/D$3*100</f>
        <v>2099.0146798270457</v>
      </c>
      <c r="F112" s="19" cm="1">
        <f t="array" ref="F112">+SUMPRODUCT($E$4:$P$4/100,CUY!$C85:$N85)/D$4*100</f>
        <v>2092.8627677691143</v>
      </c>
      <c r="G112" s="19" cm="1">
        <f t="array" ref="G112">+SUMPRODUCT($E$5:$P$5/100,CUY!$C85:$N85)/D$5*100</f>
        <v>2087.8519761864186</v>
      </c>
      <c r="H112" s="19" cm="1">
        <f t="array" ref="H112">+SUMPRODUCT($E$6:$P$6/100,CUY!$C85:$N85)/D$6*100</f>
        <v>2089.0509982570825</v>
      </c>
      <c r="I112" s="19" cm="1">
        <f t="array" ref="I112">+SUMPRODUCT($E$7:$P$7/100,CUY!$C85:$N85)/D$7*100</f>
        <v>2075.6033385297101</v>
      </c>
      <c r="J112" s="19" cm="1">
        <f t="array" ref="J112">+SUMPRODUCT($E$8:$P$8/100,CUY!$C85:$N85)/D$8*100</f>
        <v>2082.8805816354393</v>
      </c>
      <c r="K112" s="19" cm="1">
        <f t="array" ref="K112">+SUMPRODUCT($E$9:$P$9/100,CUY!$C85:$N85)/D$9*100</f>
        <v>2068.4253063716928</v>
      </c>
      <c r="L112" s="19" cm="1">
        <f t="array" ref="L112">+SUMPRODUCT($E$10:$P$10/100,CUY!$C85:$N85)/D$10*100</f>
        <v>2077.5411668553152</v>
      </c>
      <c r="M112" s="19" cm="1">
        <f t="array" ref="M112">+SUMPRODUCT($E$11:$P$11/100,CUY!$C85:$N85)/D$11*100</f>
        <v>2071.8162091671225</v>
      </c>
      <c r="N112" s="19" cm="1">
        <f t="array" ref="N112">+SUMPRODUCT($E$12:$P$12/100,CUY!$C85:$N85)/D$12*100</f>
        <v>2050.4684917928762</v>
      </c>
      <c r="O112" s="19" cm="1">
        <f t="array" ref="O112">+SUMPRODUCT(_xlfn.ANCHORARRAY($E$30)/100,$E112:$N112)/$D$14*100</f>
        <v>2078.4683224700002</v>
      </c>
      <c r="Q112" s="24">
        <f t="shared" si="25"/>
        <v>0.1275026810991029</v>
      </c>
      <c r="R112" s="24">
        <f t="shared" si="25"/>
        <v>0.12565641840135666</v>
      </c>
      <c r="S112" s="24">
        <f t="shared" si="25"/>
        <v>0.12520134841917607</v>
      </c>
      <c r="T112" s="24">
        <f t="shared" si="25"/>
        <v>0.1242629171003875</v>
      </c>
      <c r="U112" s="24">
        <f t="shared" si="25"/>
        <v>0.12396420222374993</v>
      </c>
      <c r="V112" s="24">
        <f t="shared" si="25"/>
        <v>0.12307371403824297</v>
      </c>
      <c r="W112" s="24">
        <f t="shared" si="25"/>
        <v>0.12203009176031721</v>
      </c>
      <c r="X112" s="24">
        <f t="shared" si="25"/>
        <v>0.12231868864795792</v>
      </c>
      <c r="Y112" s="24">
        <f t="shared" si="25"/>
        <v>0.12210846152982757</v>
      </c>
      <c r="Z112" s="24">
        <f t="shared" si="25"/>
        <v>0.11870074303843836</v>
      </c>
      <c r="AA112" s="24">
        <f t="shared" si="23"/>
        <v>0.12326724991919136</v>
      </c>
      <c r="AB112" s="24">
        <f>+CUY!Y85</f>
        <v>0.12326648875119295</v>
      </c>
      <c r="AD112" s="24">
        <f t="shared" si="31"/>
        <v>1.2047199294725552</v>
      </c>
      <c r="AE112" s="24">
        <f t="shared" si="31"/>
        <v>1.2015072575884949</v>
      </c>
      <c r="AF112" s="24">
        <f t="shared" si="31"/>
        <v>1.202530172747855</v>
      </c>
      <c r="AG112" s="24">
        <f t="shared" si="31"/>
        <v>1.1972084801771774</v>
      </c>
      <c r="AH112" s="24">
        <f t="shared" si="31"/>
        <v>1.1981461485001934</v>
      </c>
      <c r="AI112" s="24">
        <f t="shared" si="31"/>
        <v>1.1956096196441841</v>
      </c>
      <c r="AJ112" s="24">
        <f t="shared" si="31"/>
        <v>1.1936028030780621</v>
      </c>
      <c r="AK112" s="24">
        <f t="shared" si="31"/>
        <v>1.1957396609408972</v>
      </c>
      <c r="AL112" s="24">
        <f t="shared" si="31"/>
        <v>1.2011697309383553</v>
      </c>
      <c r="AM112" s="24">
        <f t="shared" si="31"/>
        <v>1.184918272681132</v>
      </c>
      <c r="AN112" s="24">
        <f t="shared" si="31"/>
        <v>1.1970027580212292</v>
      </c>
      <c r="AO112" s="24">
        <f>+CUY!AV85</f>
        <v>1.1969933133063724</v>
      </c>
      <c r="AQ112" s="24">
        <f t="shared" si="28"/>
        <v>8.8019380606645381E-3</v>
      </c>
      <c r="AR112" s="24">
        <f t="shared" si="32"/>
        <v>1.9801656791423206E-2</v>
      </c>
      <c r="AS112" s="35">
        <f t="shared" si="33"/>
        <v>45139</v>
      </c>
      <c r="AT112" s="19">
        <f t="shared" si="30"/>
        <v>2099.0146798270457</v>
      </c>
      <c r="AU112" s="19">
        <f t="shared" si="27"/>
        <v>2050.4684917928762</v>
      </c>
      <c r="AV112" s="53">
        <f t="shared" si="29"/>
        <v>0.48546188034169191</v>
      </c>
      <c r="AW112" s="53">
        <f t="shared" si="24"/>
        <v>6.9080793579383126E-2</v>
      </c>
    </row>
    <row r="113" spans="4:49" x14ac:dyDescent="0.25">
      <c r="D113" s="38">
        <f>+CUY!A86</f>
        <v>45170</v>
      </c>
      <c r="E113" s="19" cm="1">
        <f t="array" ref="E113">+SUMPRODUCT($E$3:$P$3/100,CUY!$C86:$N86)/D$3*100</f>
        <v>2399.7470084016395</v>
      </c>
      <c r="F113" s="19" cm="1">
        <f t="array" ref="F113">+SUMPRODUCT($E$4:$P$4/100,CUY!$C86:$N86)/D$4*100</f>
        <v>2388.6589666928712</v>
      </c>
      <c r="G113" s="19" cm="1">
        <f t="array" ref="G113">+SUMPRODUCT($E$5:$P$5/100,CUY!$C86:$N86)/D$5*100</f>
        <v>2377.8053432036309</v>
      </c>
      <c r="H113" s="19" cm="1">
        <f t="array" ref="H113">+SUMPRODUCT($E$6:$P$6/100,CUY!$C86:$N86)/D$6*100</f>
        <v>2377.1685438175841</v>
      </c>
      <c r="I113" s="19" cm="1">
        <f t="array" ref="I113">+SUMPRODUCT($E$7:$P$7/100,CUY!$C86:$N86)/D$7*100</f>
        <v>2362.6241648265054</v>
      </c>
      <c r="J113" s="19" cm="1">
        <f t="array" ref="J113">+SUMPRODUCT($E$8:$P$8/100,CUY!$C86:$N86)/D$8*100</f>
        <v>2369.0297091918628</v>
      </c>
      <c r="K113" s="19" cm="1">
        <f t="array" ref="K113">+SUMPRODUCT($E$9:$P$9/100,CUY!$C86:$N86)/D$9*100</f>
        <v>2346.827565949689</v>
      </c>
      <c r="L113" s="19" cm="1">
        <f t="array" ref="L113">+SUMPRODUCT($E$10:$P$10/100,CUY!$C86:$N86)/D$10*100</f>
        <v>2355.3491376200805</v>
      </c>
      <c r="M113" s="19" cm="1">
        <f t="array" ref="M113">+SUMPRODUCT($E$11:$P$11/100,CUY!$C86:$N86)/D$11*100</f>
        <v>2347.2364363048537</v>
      </c>
      <c r="N113" s="19" cm="1">
        <f t="array" ref="N113">+SUMPRODUCT($E$12:$P$12/100,CUY!$C86:$N86)/D$12*100</f>
        <v>2318.7023011289407</v>
      </c>
      <c r="O113" s="19" cm="1">
        <f t="array" ref="O113">+SUMPRODUCT(_xlfn.ANCHORARRAY($E$30)/100,$E113:$N113)/$D$14*100</f>
        <v>2362.3397328899996</v>
      </c>
      <c r="Q113" s="24">
        <f t="shared" si="25"/>
        <v>0.14327309449754466</v>
      </c>
      <c r="R113" s="24">
        <f t="shared" si="25"/>
        <v>0.14133568788127504</v>
      </c>
      <c r="S113" s="24">
        <f t="shared" si="25"/>
        <v>0.13887640039828342</v>
      </c>
      <c r="T113" s="24">
        <f t="shared" si="25"/>
        <v>0.13791790904141688</v>
      </c>
      <c r="U113" s="24">
        <f t="shared" si="25"/>
        <v>0.13828308182434879</v>
      </c>
      <c r="V113" s="24">
        <f t="shared" si="25"/>
        <v>0.13738143707295247</v>
      </c>
      <c r="W113" s="24">
        <f t="shared" si="25"/>
        <v>0.13459623546491639</v>
      </c>
      <c r="X113" s="24">
        <f t="shared" si="25"/>
        <v>0.13371959853160043</v>
      </c>
      <c r="Y113" s="24">
        <f t="shared" si="25"/>
        <v>0.13293661180904226</v>
      </c>
      <c r="Z113" s="24">
        <f t="shared" si="25"/>
        <v>0.13081586496436626</v>
      </c>
      <c r="AA113" s="24">
        <f t="shared" si="23"/>
        <v>0.13657721282114776</v>
      </c>
      <c r="AB113" s="24">
        <f>+CUY!Y86</f>
        <v>0.13658008573656444</v>
      </c>
      <c r="AD113" s="24">
        <f t="shared" si="31"/>
        <v>1.3667618943729298</v>
      </c>
      <c r="AE113" s="24">
        <f t="shared" si="31"/>
        <v>1.3606392867944992</v>
      </c>
      <c r="AF113" s="24">
        <f t="shared" si="31"/>
        <v>1.3612356603558795</v>
      </c>
      <c r="AG113" s="24">
        <f t="shared" si="31"/>
        <v>1.3562652024420987</v>
      </c>
      <c r="AH113" s="24">
        <f t="shared" si="31"/>
        <v>1.3559435692608552</v>
      </c>
      <c r="AI113" s="24">
        <f t="shared" si="31"/>
        <v>1.3532448512242663</v>
      </c>
      <c r="AJ113" s="24">
        <f t="shared" si="31"/>
        <v>1.3497649209221421</v>
      </c>
      <c r="AK113" s="24">
        <f t="shared" si="31"/>
        <v>1.351650297766529</v>
      </c>
      <c r="AL113" s="24">
        <f t="shared" si="31"/>
        <v>1.3577873531478231</v>
      </c>
      <c r="AM113" s="24">
        <f t="shared" si="31"/>
        <v>1.3372342457085633</v>
      </c>
      <c r="AN113" s="24">
        <f t="shared" si="31"/>
        <v>1.3543244172126712</v>
      </c>
      <c r="AO113" s="24">
        <f>+CUY!AV86</f>
        <v>1.3543175614607326</v>
      </c>
      <c r="AQ113" s="24">
        <f t="shared" si="28"/>
        <v>1.2457229533178404E-2</v>
      </c>
      <c r="AR113" s="24">
        <f t="shared" si="32"/>
        <v>2.9527648664366524E-2</v>
      </c>
      <c r="AS113" s="35">
        <f t="shared" si="33"/>
        <v>45170</v>
      </c>
      <c r="AT113" s="19">
        <f t="shared" si="30"/>
        <v>2399.7470084016395</v>
      </c>
      <c r="AU113" s="19">
        <f t="shared" si="27"/>
        <v>2318.7023011289407</v>
      </c>
      <c r="AV113" s="53">
        <f t="shared" si="29"/>
        <v>0.81044707272698346</v>
      </c>
      <c r="AW113" s="53">
        <f t="shared" si="24"/>
        <v>0.13798137620806106</v>
      </c>
    </row>
    <row r="114" spans="4:49" x14ac:dyDescent="0.25">
      <c r="D114" s="38">
        <f>+CUY!A87</f>
        <v>45200</v>
      </c>
      <c r="E114" s="19" cm="1">
        <f t="array" ref="E114">+SUMPRODUCT($E$3:$P$3/100,CUY!$C87:$N87)/D$3*100</f>
        <v>2580.4221683648288</v>
      </c>
      <c r="F114" s="19" cm="1">
        <f t="array" ref="F114">+SUMPRODUCT($E$4:$P$4/100,CUY!$C87:$N87)/D$4*100</f>
        <v>2566.7748170567147</v>
      </c>
      <c r="G114" s="19" cm="1">
        <f t="array" ref="G114">+SUMPRODUCT($E$5:$P$5/100,CUY!$C87:$N87)/D$5*100</f>
        <v>2554.211644444541</v>
      </c>
      <c r="H114" s="19" cm="1">
        <f t="array" ref="H114">+SUMPRODUCT($E$6:$P$6/100,CUY!$C87:$N87)/D$6*100</f>
        <v>2550.9914880018305</v>
      </c>
      <c r="I114" s="19" cm="1">
        <f t="array" ref="I114">+SUMPRODUCT($E$7:$P$7/100,CUY!$C87:$N87)/D$7*100</f>
        <v>2536.713378652174</v>
      </c>
      <c r="J114" s="19" cm="1">
        <f t="array" ref="J114">+SUMPRODUCT($E$8:$P$8/100,CUY!$C87:$N87)/D$8*100</f>
        <v>2542.4434956729497</v>
      </c>
      <c r="K114" s="19" cm="1">
        <f t="array" ref="K114">+SUMPRODUCT($E$9:$P$9/100,CUY!$C87:$N87)/D$9*100</f>
        <v>2519.6912470977359</v>
      </c>
      <c r="L114" s="19" cm="1">
        <f t="array" ref="L114">+SUMPRODUCT($E$10:$P$10/100,CUY!$C87:$N87)/D$10*100</f>
        <v>2529.0277111680575</v>
      </c>
      <c r="M114" s="19" cm="1">
        <f t="array" ref="M114">+SUMPRODUCT($E$11:$P$11/100,CUY!$C87:$N87)/D$11*100</f>
        <v>2520.9261294685061</v>
      </c>
      <c r="N114" s="19" cm="1">
        <f t="array" ref="N114">+SUMPRODUCT($E$12:$P$12/100,CUY!$C87:$N87)/D$12*100</f>
        <v>2489.3107631577504</v>
      </c>
      <c r="O114" s="19" cm="1">
        <f t="array" ref="O114">+SUMPRODUCT(_xlfn.ANCHORARRAY($E$30)/100,$E114:$N114)/$D$14*100</f>
        <v>2536.7461281100004</v>
      </c>
      <c r="Q114" s="24">
        <f t="shared" si="25"/>
        <v>7.5289253129865896E-2</v>
      </c>
      <c r="R114" s="24">
        <f t="shared" si="25"/>
        <v>7.4567300249833046E-2</v>
      </c>
      <c r="S114" s="24">
        <f t="shared" si="25"/>
        <v>7.4188705877511696E-2</v>
      </c>
      <c r="T114" s="24">
        <f t="shared" si="25"/>
        <v>7.3121842637669188E-2</v>
      </c>
      <c r="U114" s="24">
        <f t="shared" si="25"/>
        <v>7.3684683504645632E-2</v>
      </c>
      <c r="V114" s="24">
        <f t="shared" si="25"/>
        <v>7.3200342658531925E-2</v>
      </c>
      <c r="W114" s="24">
        <f t="shared" si="25"/>
        <v>7.3658450094987726E-2</v>
      </c>
      <c r="X114" s="24">
        <f t="shared" si="25"/>
        <v>7.3737931576236537E-2</v>
      </c>
      <c r="Y114" s="24">
        <f t="shared" si="25"/>
        <v>7.3997527678585362E-2</v>
      </c>
      <c r="Z114" s="24">
        <f t="shared" si="25"/>
        <v>7.35792869769194E-2</v>
      </c>
      <c r="AA114" s="24">
        <f t="shared" si="23"/>
        <v>7.3827821118107595E-2</v>
      </c>
      <c r="AB114" s="24">
        <f>+CUY!Y87</f>
        <v>7.3826180359703342E-2</v>
      </c>
      <c r="AD114" s="24">
        <f t="shared" si="31"/>
        <v>1.4006189562678797</v>
      </c>
      <c r="AE114" s="24">
        <f t="shared" si="31"/>
        <v>1.3925588063661896</v>
      </c>
      <c r="AF114" s="24">
        <f t="shared" si="31"/>
        <v>1.3931304581915596</v>
      </c>
      <c r="AG114" s="24">
        <f t="shared" si="31"/>
        <v>1.3845722110190444</v>
      </c>
      <c r="AH114" s="24">
        <f t="shared" si="31"/>
        <v>1.3862607685762542</v>
      </c>
      <c r="AI114" s="24">
        <f t="shared" si="31"/>
        <v>1.3816457187282905</v>
      </c>
      <c r="AJ114" s="24">
        <f t="shared" si="31"/>
        <v>1.3806560931657668</v>
      </c>
      <c r="AK114" s="24">
        <f t="shared" si="31"/>
        <v>1.3833254344074914</v>
      </c>
      <c r="AL114" s="24">
        <f t="shared" si="31"/>
        <v>1.3906588317663586</v>
      </c>
      <c r="AM114" s="24">
        <f t="shared" si="31"/>
        <v>1.368668292434656</v>
      </c>
      <c r="AN114" s="24">
        <f t="shared" si="31"/>
        <v>1.3853265918833886</v>
      </c>
      <c r="AO114" s="24">
        <f>+CUY!AV87</f>
        <v>1.3853118040633583</v>
      </c>
      <c r="AQ114" s="24">
        <f t="shared" si="28"/>
        <v>1.709966152946496E-3</v>
      </c>
      <c r="AR114" s="24">
        <f t="shared" si="32"/>
        <v>3.1950663833223647E-2</v>
      </c>
      <c r="AS114" s="35">
        <f t="shared" si="33"/>
        <v>45200</v>
      </c>
      <c r="AT114" s="19">
        <f t="shared" si="30"/>
        <v>2580.4221683648288</v>
      </c>
      <c r="AU114" s="19">
        <f t="shared" si="27"/>
        <v>2489.3107631577504</v>
      </c>
      <c r="AV114" s="53">
        <f t="shared" si="29"/>
        <v>0.91111405207077922</v>
      </c>
      <c r="AW114" s="53">
        <f t="shared" si="24"/>
        <v>0.15752857840739054</v>
      </c>
    </row>
    <row r="115" spans="4:49" x14ac:dyDescent="0.25">
      <c r="D115" s="38">
        <f>+CUY!A88</f>
        <v>45231</v>
      </c>
      <c r="E115" s="19" cm="1">
        <f t="array" ref="E115">+SUMPRODUCT($E$3:$P$3/100,CUY!$C88:$N88)/D$3*100</f>
        <v>2918.7983823668337</v>
      </c>
      <c r="F115" s="19" cm="1">
        <f t="array" ref="F115">+SUMPRODUCT($E$4:$P$4/100,CUY!$C88:$N88)/D$4*100</f>
        <v>2902.2353833235661</v>
      </c>
      <c r="G115" s="19" cm="1">
        <f t="array" ref="G115">+SUMPRODUCT($E$5:$P$5/100,CUY!$C88:$N88)/D$5*100</f>
        <v>2884.3704476481139</v>
      </c>
      <c r="H115" s="19" cm="1">
        <f t="array" ref="H115">+SUMPRODUCT($E$6:$P$6/100,CUY!$C88:$N88)/D$6*100</f>
        <v>2879.9472186244034</v>
      </c>
      <c r="I115" s="19" cm="1">
        <f t="array" ref="I115">+SUMPRODUCT($E$7:$P$7/100,CUY!$C88:$N88)/D$7*100</f>
        <v>2865.4981182108759</v>
      </c>
      <c r="J115" s="19" cm="1">
        <f t="array" ref="J115">+SUMPRODUCT($E$8:$P$8/100,CUY!$C88:$N88)/D$8*100</f>
        <v>2869.2104624813956</v>
      </c>
      <c r="K115" s="19" cm="1">
        <f t="array" ref="K115">+SUMPRODUCT($E$9:$P$9/100,CUY!$C88:$N88)/D$9*100</f>
        <v>2837.6831779959484</v>
      </c>
      <c r="L115" s="19" cm="1">
        <f t="array" ref="L115">+SUMPRODUCT($E$10:$P$10/100,CUY!$C88:$N88)/D$10*100</f>
        <v>2845.2052764156124</v>
      </c>
      <c r="M115" s="19" cm="1">
        <f t="array" ref="M115">+SUMPRODUCT($E$11:$P$11/100,CUY!$C88:$N88)/D$11*100</f>
        <v>2837.4490145118807</v>
      </c>
      <c r="N115" s="19" cm="1">
        <f t="array" ref="N115">+SUMPRODUCT($E$12:$P$12/100,CUY!$C88:$N88)/D$12*100</f>
        <v>2795.0000217241136</v>
      </c>
      <c r="O115" s="19" cm="1">
        <f t="array" ref="O115">+SUMPRODUCT(_xlfn.ANCHORARRAY($E$30)/100,$E115:$N115)/$D$14*100</f>
        <v>2860.37745249</v>
      </c>
      <c r="Q115" s="24">
        <f t="shared" si="25"/>
        <v>0.13113211402009783</v>
      </c>
      <c r="R115" s="24">
        <f t="shared" si="25"/>
        <v>0.13069341495703135</v>
      </c>
      <c r="S115" s="24">
        <f t="shared" si="25"/>
        <v>0.1292605504800961</v>
      </c>
      <c r="T115" s="24">
        <f t="shared" si="25"/>
        <v>0.12895210829583803</v>
      </c>
      <c r="U115" s="24">
        <f t="shared" si="25"/>
        <v>0.12961051978737714</v>
      </c>
      <c r="V115" s="24">
        <f t="shared" si="25"/>
        <v>0.1285247705070256</v>
      </c>
      <c r="W115" s="24">
        <f t="shared" si="25"/>
        <v>0.12620273665056625</v>
      </c>
      <c r="X115" s="24">
        <f t="shared" si="25"/>
        <v>0.12501941511013537</v>
      </c>
      <c r="Y115" s="24">
        <f t="shared" si="25"/>
        <v>0.12555817536395164</v>
      </c>
      <c r="Z115" s="24">
        <f t="shared" si="25"/>
        <v>0.12280076199830869</v>
      </c>
      <c r="AA115" s="24">
        <f t="shared" si="23"/>
        <v>0.12757734043379454</v>
      </c>
      <c r="AB115" s="24">
        <f>+CUY!Y88</f>
        <v>0.12757877971198539</v>
      </c>
      <c r="AD115" s="24">
        <f t="shared" si="31"/>
        <v>1.5946127557410965</v>
      </c>
      <c r="AE115" s="24">
        <f t="shared" si="31"/>
        <v>1.5840392838481132</v>
      </c>
      <c r="AF115" s="24">
        <f t="shared" si="31"/>
        <v>1.5794226524050643</v>
      </c>
      <c r="AG115" s="24">
        <f t="shared" si="31"/>
        <v>1.5682209329721761</v>
      </c>
      <c r="AH115" s="24">
        <f t="shared" si="31"/>
        <v>1.570725208571087</v>
      </c>
      <c r="AI115" s="24">
        <f t="shared" si="31"/>
        <v>1.5623313557402314</v>
      </c>
      <c r="AJ115" s="24">
        <f t="shared" si="31"/>
        <v>1.5524027350886862</v>
      </c>
      <c r="AK115" s="24">
        <f t="shared" si="31"/>
        <v>1.5527941883747305</v>
      </c>
      <c r="AL115" s="24">
        <f t="shared" si="31"/>
        <v>1.5597306147436711</v>
      </c>
      <c r="AM115" s="24">
        <f t="shared" si="31"/>
        <v>1.5274109475531223</v>
      </c>
      <c r="AN115" s="24">
        <f t="shared" si="31"/>
        <v>1.5633876410042675</v>
      </c>
      <c r="AO115" s="24">
        <f>+CUY!AV88</f>
        <v>1.5633775414625966</v>
      </c>
      <c r="AQ115" s="24">
        <f t="shared" si="28"/>
        <v>8.3313520217891401E-3</v>
      </c>
      <c r="AR115" s="24">
        <f t="shared" si="32"/>
        <v>6.7201808187974166E-2</v>
      </c>
      <c r="AS115" s="35">
        <f t="shared" si="33"/>
        <v>45231</v>
      </c>
      <c r="AT115" s="19">
        <f t="shared" si="30"/>
        <v>2918.7983823668337</v>
      </c>
      <c r="AU115" s="19">
        <f t="shared" si="27"/>
        <v>2795.0000217241136</v>
      </c>
      <c r="AV115" s="53">
        <f t="shared" si="29"/>
        <v>1.2379836064271927</v>
      </c>
      <c r="AW115" s="53">
        <f t="shared" si="24"/>
        <v>0.22609223207051699</v>
      </c>
    </row>
    <row r="116" spans="4:49" x14ac:dyDescent="0.25">
      <c r="D116" s="38">
        <f>+CUY!A89</f>
        <v>45261</v>
      </c>
      <c r="E116" s="19" cm="1">
        <f t="array" ref="E116">+SUMPRODUCT($E$3:$P$3/100,CUY!$C89:$N89)/D$3*100</f>
        <v>3668.5709478701092</v>
      </c>
      <c r="F116" s="19" cm="1">
        <f t="array" ref="F116">+SUMPRODUCT($E$4:$P$4/100,CUY!$C89:$N89)/D$4*100</f>
        <v>3642.6267780339849</v>
      </c>
      <c r="G116" s="19" cm="1">
        <f t="array" ref="G116">+SUMPRODUCT($E$5:$P$5/100,CUY!$C89:$N89)/D$5*100</f>
        <v>3623.9539850754732</v>
      </c>
      <c r="H116" s="19" cm="1">
        <f t="array" ref="H116">+SUMPRODUCT($E$6:$P$6/100,CUY!$C89:$N89)/D$6*100</f>
        <v>3626.580611782309</v>
      </c>
      <c r="I116" s="19" cm="1">
        <f t="array" ref="I116">+SUMPRODUCT($E$7:$P$7/100,CUY!$C89:$N89)/D$7*100</f>
        <v>3603.4691777313378</v>
      </c>
      <c r="J116" s="19" cm="1">
        <f t="array" ref="J116">+SUMPRODUCT($E$8:$P$8/100,CUY!$C89:$N89)/D$8*100</f>
        <v>3615.2426963756193</v>
      </c>
      <c r="K116" s="19" cm="1">
        <f t="array" ref="K116">+SUMPRODUCT($E$9:$P$9/100,CUY!$C89:$N89)/D$9*100</f>
        <v>3574.7531709292489</v>
      </c>
      <c r="L116" s="19" cm="1">
        <f t="array" ref="L116">+SUMPRODUCT($E$10:$P$10/100,CUY!$C89:$N89)/D$10*100</f>
        <v>3583.0588442678668</v>
      </c>
      <c r="M116" s="19" cm="1">
        <f t="array" ref="M116">+SUMPRODUCT($E$11:$P$11/100,CUY!$C89:$N89)/D$11*100</f>
        <v>3573.8030638101536</v>
      </c>
      <c r="N116" s="19" cm="1">
        <f t="array" ref="N116">+SUMPRODUCT($E$12:$P$12/100,CUY!$C89:$N89)/D$12*100</f>
        <v>3520.1652765481717</v>
      </c>
      <c r="O116" s="19" cm="1">
        <f t="array" ref="O116">+SUMPRODUCT(_xlfn.ANCHORARRAY($E$30)/100,$E116:$N116)/$D$14*100</f>
        <v>3599.6549022200006</v>
      </c>
      <c r="Q116" s="24">
        <f t="shared" si="25"/>
        <v>0.25687713479383589</v>
      </c>
      <c r="R116" s="24">
        <f t="shared" si="25"/>
        <v>0.25511073256316696</v>
      </c>
      <c r="S116" s="24">
        <f t="shared" si="25"/>
        <v>0.25641073185672392</v>
      </c>
      <c r="T116" s="24">
        <f t="shared" si="25"/>
        <v>0.25925245724278678</v>
      </c>
      <c r="U116" s="24">
        <f t="shared" si="25"/>
        <v>0.25753674547210204</v>
      </c>
      <c r="V116" s="24">
        <f t="shared" si="25"/>
        <v>0.26001307455467337</v>
      </c>
      <c r="W116" s="24">
        <f t="shared" si="25"/>
        <v>0.25974358189409985</v>
      </c>
      <c r="X116" s="24">
        <f t="shared" si="25"/>
        <v>0.2593322787527661</v>
      </c>
      <c r="Y116" s="24">
        <f t="shared" si="25"/>
        <v>0.25951269803695354</v>
      </c>
      <c r="Z116" s="24">
        <f t="shared" si="25"/>
        <v>0.25945089416376299</v>
      </c>
      <c r="AA116" s="24">
        <f t="shared" si="23"/>
        <v>0.25845450889233135</v>
      </c>
      <c r="AB116" s="24">
        <f>+CUY!Y89</f>
        <v>0.2584609455383633</v>
      </c>
      <c r="AD116" s="24">
        <f t="shared" si="31"/>
        <v>2.1220516934551212</v>
      </c>
      <c r="AE116" s="24">
        <f t="shared" si="31"/>
        <v>2.1015914273181306</v>
      </c>
      <c r="AF116" s="24">
        <f t="shared" si="31"/>
        <v>2.0926138353493546</v>
      </c>
      <c r="AG116" s="24">
        <f t="shared" si="31"/>
        <v>2.0844960150825753</v>
      </c>
      <c r="AH116" s="24">
        <f t="shared" si="31"/>
        <v>2.085979894979086</v>
      </c>
      <c r="AI116" s="24">
        <f t="shared" si="31"/>
        <v>2.0764259778548606</v>
      </c>
      <c r="AJ116" s="24">
        <f t="shared" si="31"/>
        <v>2.0576396392362715</v>
      </c>
      <c r="AK116" s="24">
        <f t="shared" si="31"/>
        <v>2.0529255932904102</v>
      </c>
      <c r="AL116" s="24">
        <f t="shared" si="31"/>
        <v>2.0615406539279548</v>
      </c>
      <c r="AM116" s="24">
        <f t="shared" si="31"/>
        <v>2.0141252131846006</v>
      </c>
      <c r="AN116" s="24">
        <f t="shared" si="31"/>
        <v>2.0721833640467131</v>
      </c>
      <c r="AO116" s="24">
        <f>+CUY!AV89</f>
        <v>2.0721876037214386</v>
      </c>
      <c r="AQ116" s="24">
        <f t="shared" si="28"/>
        <v>-2.5737593699270978E-3</v>
      </c>
      <c r="AR116" s="24">
        <f t="shared" si="32"/>
        <v>0.10792648027052065</v>
      </c>
      <c r="AS116" s="35">
        <f t="shared" si="33"/>
        <v>45261</v>
      </c>
      <c r="AT116" s="19">
        <f t="shared" si="30"/>
        <v>3668.5709478701092</v>
      </c>
      <c r="AU116" s="19">
        <f t="shared" si="27"/>
        <v>3520.1652765481717</v>
      </c>
      <c r="AV116" s="53">
        <f t="shared" si="29"/>
        <v>1.4840567132193669</v>
      </c>
      <c r="AW116" s="53">
        <f t="shared" si="24"/>
        <v>0.26755323844387746</v>
      </c>
    </row>
    <row r="117" spans="4:49" x14ac:dyDescent="0.25">
      <c r="D117" s="38">
        <f>+CUY!A90</f>
        <v>45292</v>
      </c>
      <c r="E117" s="19" cm="1">
        <f t="array" ref="E117">+SUMPRODUCT($E$3:$P$3/100,CUY!$C90:$N90)/D$3*100</f>
        <v>4457.404112778313</v>
      </c>
      <c r="F117" s="19" cm="1">
        <f t="array" ref="F117">+SUMPRODUCT($E$4:$P$4/100,CUY!$C90:$N90)/D$4*100</f>
        <v>4417.177774282789</v>
      </c>
      <c r="G117" s="19" cm="1">
        <f t="array" ref="G117">+SUMPRODUCT($E$5:$P$5/100,CUY!$C90:$N90)/D$5*100</f>
        <v>4408.4691659724285</v>
      </c>
      <c r="H117" s="19" cm="1">
        <f t="array" ref="H117">+SUMPRODUCT($E$6:$P$6/100,CUY!$C90:$N90)/D$6*100</f>
        <v>4422.4262296421766</v>
      </c>
      <c r="I117" s="19" cm="1">
        <f t="array" ref="I117">+SUMPRODUCT($E$7:$P$7/100,CUY!$C90:$N90)/D$7*100</f>
        <v>4392.3597673497061</v>
      </c>
      <c r="J117" s="19" cm="1">
        <f t="array" ref="J117">+SUMPRODUCT($E$8:$P$8/100,CUY!$C90:$N90)/D$8*100</f>
        <v>4414.1328549372001</v>
      </c>
      <c r="K117" s="19" cm="1">
        <f t="array" ref="K117">+SUMPRODUCT($E$9:$P$9/100,CUY!$C90:$N90)/D$9*100</f>
        <v>4392.2212171274832</v>
      </c>
      <c r="L117" s="19" cm="1">
        <f t="array" ref="L117">+SUMPRODUCT($E$10:$P$10/100,CUY!$C90:$N90)/D$10*100</f>
        <v>4400.5399940634516</v>
      </c>
      <c r="M117" s="19" cm="1">
        <f t="array" ref="M117">+SUMPRODUCT($E$11:$P$11/100,CUY!$C90:$N90)/D$11*100</f>
        <v>4390.2343347733886</v>
      </c>
      <c r="N117" s="19" cm="1">
        <f t="array" ref="N117">+SUMPRODUCT($E$12:$P$12/100,CUY!$C90:$N90)/D$12*100</f>
        <v>4349.2556136936073</v>
      </c>
      <c r="O117" s="19" cm="1">
        <f t="array" ref="O117">+SUMPRODUCT(_xlfn.ANCHORARRAY($E$30)/100,$E117:$N117)/$D$14*100</f>
        <v>4402.1173372700005</v>
      </c>
      <c r="Q117" s="24">
        <f t="shared" si="25"/>
        <v>0.21502464477787542</v>
      </c>
      <c r="R117" s="24">
        <f t="shared" si="25"/>
        <v>0.2126352886108327</v>
      </c>
      <c r="S117" s="24">
        <f t="shared" si="25"/>
        <v>0.21648044763477237</v>
      </c>
      <c r="T117" s="24">
        <f t="shared" si="25"/>
        <v>0.21944793265432017</v>
      </c>
      <c r="U117" s="24">
        <f t="shared" si="25"/>
        <v>0.21892530522906695</v>
      </c>
      <c r="V117" s="24">
        <f t="shared" si="25"/>
        <v>0.22097829265030811</v>
      </c>
      <c r="W117" s="24">
        <f t="shared" si="25"/>
        <v>0.22867817919460309</v>
      </c>
      <c r="X117" s="24">
        <f t="shared" si="25"/>
        <v>0.228151751150663</v>
      </c>
      <c r="Y117" s="24">
        <f t="shared" si="25"/>
        <v>0.22844886984142043</v>
      </c>
      <c r="Z117" s="24">
        <f t="shared" si="25"/>
        <v>0.23552596881429122</v>
      </c>
      <c r="AA117" s="24">
        <f t="shared" si="23"/>
        <v>0.2229276019084776</v>
      </c>
      <c r="AB117" s="24">
        <f>+CUY!Y90</f>
        <v>0.22292733205987769</v>
      </c>
      <c r="AD117" s="24">
        <f t="shared" si="31"/>
        <v>2.5639226255550702</v>
      </c>
      <c r="AE117" s="24">
        <f t="shared" si="31"/>
        <v>2.5378606963527446</v>
      </c>
      <c r="AF117" s="24">
        <f t="shared" si="31"/>
        <v>2.5358020400186856</v>
      </c>
      <c r="AG117" s="24">
        <f t="shared" si="31"/>
        <v>2.5364658844026478</v>
      </c>
      <c r="AH117" s="24">
        <f t="shared" si="31"/>
        <v>2.5387906001928555</v>
      </c>
      <c r="AI117" s="24">
        <f t="shared" si="31"/>
        <v>2.5343267157788421</v>
      </c>
      <c r="AJ117" s="24">
        <f t="shared" si="31"/>
        <v>2.5326864084436709</v>
      </c>
      <c r="AK117" s="24">
        <f t="shared" si="31"/>
        <v>2.5247614816372201</v>
      </c>
      <c r="AL117" s="24">
        <f t="shared" si="31"/>
        <v>2.5341448955115351</v>
      </c>
      <c r="AM117" s="24">
        <f t="shared" si="31"/>
        <v>2.5019154077980095</v>
      </c>
      <c r="AN117" s="24">
        <f t="shared" si="31"/>
        <v>2.5326261055413113</v>
      </c>
      <c r="AO117" s="24">
        <f>+CUY!AV90</f>
        <v>2.5326280457036914</v>
      </c>
      <c r="AQ117" s="24">
        <f t="shared" si="28"/>
        <v>-2.0501324036415802E-2</v>
      </c>
      <c r="AR117" s="24">
        <f t="shared" si="32"/>
        <v>6.2007217757060751E-2</v>
      </c>
      <c r="AS117" s="35">
        <f t="shared" si="33"/>
        <v>45292</v>
      </c>
      <c r="AT117" s="19">
        <f t="shared" si="30"/>
        <v>4457.404112778313</v>
      </c>
      <c r="AU117" s="19">
        <f t="shared" si="27"/>
        <v>4349.2556136936073</v>
      </c>
      <c r="AV117" s="53">
        <f t="shared" si="29"/>
        <v>1.081484990847045</v>
      </c>
      <c r="AW117" s="53">
        <f t="shared" si="24"/>
        <v>0.1583799032983837</v>
      </c>
    </row>
    <row r="118" spans="4:49" x14ac:dyDescent="0.25">
      <c r="D118" s="38">
        <f>+CUY!A91</f>
        <v>45323</v>
      </c>
      <c r="E118" s="19" cm="1">
        <f t="array" ref="E118">+SUMPRODUCT($E$3:$P$3/100,CUY!$C91:$N91)/D$3*100</f>
        <v>5046.0217951088925</v>
      </c>
      <c r="F118" s="19" cm="1">
        <f t="array" ref="F118">+SUMPRODUCT($E$4:$P$4/100,CUY!$C91:$N91)/D$4*100</f>
        <v>5000.1342183729812</v>
      </c>
      <c r="G118" s="19" cm="1">
        <f t="array" ref="G118">+SUMPRODUCT($E$5:$P$5/100,CUY!$C91:$N91)/D$5*100</f>
        <v>5000.8901517465129</v>
      </c>
      <c r="H118" s="19" cm="1">
        <f t="array" ref="H118">+SUMPRODUCT($E$6:$P$6/100,CUY!$C91:$N91)/D$6*100</f>
        <v>5020.6961949021261</v>
      </c>
      <c r="I118" s="19" cm="1">
        <f t="array" ref="I118">+SUMPRODUCT($E$7:$P$7/100,CUY!$C91:$N91)/D$7*100</f>
        <v>4980.9260982357018</v>
      </c>
      <c r="J118" s="19" cm="1">
        <f t="array" ref="J118">+SUMPRODUCT($E$8:$P$8/100,CUY!$C91:$N91)/D$8*100</f>
        <v>5008.7395489809496</v>
      </c>
      <c r="K118" s="19" cm="1">
        <f t="array" ref="K118">+SUMPRODUCT($E$9:$P$9/100,CUY!$C91:$N91)/D$9*100</f>
        <v>4992.416948148657</v>
      </c>
      <c r="L118" s="19" cm="1">
        <f t="array" ref="L118">+SUMPRODUCT($E$10:$P$10/100,CUY!$C91:$N91)/D$10*100</f>
        <v>5002.7836432013473</v>
      </c>
      <c r="M118" s="19" cm="1">
        <f t="array" ref="M118">+SUMPRODUCT($E$11:$P$11/100,CUY!$C91:$N91)/D$11*100</f>
        <v>4989.8886089590615</v>
      </c>
      <c r="N118" s="19" cm="1">
        <f t="array" ref="N118">+SUMPRODUCT($E$12:$P$12/100,CUY!$C91:$N91)/D$12*100</f>
        <v>4953.9695960444596</v>
      </c>
      <c r="O118" s="19" cm="1">
        <f t="array" ref="O118">+SUMPRODUCT(_xlfn.ANCHORARRAY($E$30)/100,$E118:$N118)/$D$14*100</f>
        <v>4997.9614478599997</v>
      </c>
      <c r="Q118" s="24">
        <f t="shared" si="25"/>
        <v>0.13205391915064491</v>
      </c>
      <c r="R118" s="24">
        <f t="shared" si="25"/>
        <v>0.13197486582591655</v>
      </c>
      <c r="S118" s="24">
        <f t="shared" si="25"/>
        <v>0.13438247234364109</v>
      </c>
      <c r="T118" s="24">
        <f t="shared" si="25"/>
        <v>0.13528093724886303</v>
      </c>
      <c r="U118" s="24">
        <f t="shared" si="25"/>
        <v>0.13399775110888257</v>
      </c>
      <c r="V118" s="24">
        <f t="shared" si="25"/>
        <v>0.13470521019291093</v>
      </c>
      <c r="W118" s="24">
        <f t="shared" si="25"/>
        <v>0.13664970440940194</v>
      </c>
      <c r="X118" s="24">
        <f t="shared" si="25"/>
        <v>0.13685676074989717</v>
      </c>
      <c r="Y118" s="24">
        <f t="shared" si="25"/>
        <v>0.1365882156758782</v>
      </c>
      <c r="Z118" s="24">
        <f t="shared" si="25"/>
        <v>0.13903850131202078</v>
      </c>
      <c r="AA118" s="24">
        <f t="shared" si="23"/>
        <v>0.13535398194531445</v>
      </c>
      <c r="AB118" s="24">
        <f>+CUY!Y91</f>
        <v>0.13535663533264719</v>
      </c>
      <c r="AD118" s="24">
        <f t="shared" si="31"/>
        <v>2.7611919490592118</v>
      </c>
      <c r="AE118" s="24">
        <f t="shared" si="31"/>
        <v>2.7418009236712235</v>
      </c>
      <c r="AF118" s="24">
        <f t="shared" si="31"/>
        <v>2.7481880659280069</v>
      </c>
      <c r="AG118" s="24">
        <f t="shared" si="31"/>
        <v>2.7573367855635431</v>
      </c>
      <c r="AH118" s="24">
        <f t="shared" si="31"/>
        <v>2.7571123351001803</v>
      </c>
      <c r="AI118" s="24">
        <f t="shared" si="31"/>
        <v>2.759283011871017</v>
      </c>
      <c r="AJ118" s="24">
        <f t="shared" si="31"/>
        <v>2.7680423219854791</v>
      </c>
      <c r="AK118" s="24">
        <f t="shared" si="31"/>
        <v>2.7592833499495875</v>
      </c>
      <c r="AL118" s="24">
        <f t="shared" si="31"/>
        <v>2.7717860311939604</v>
      </c>
      <c r="AM118" s="24">
        <f t="shared" si="31"/>
        <v>2.7564842386506694</v>
      </c>
      <c r="AN118" s="24">
        <f t="shared" si="31"/>
        <v>2.7581583653411754</v>
      </c>
      <c r="AO118" s="24">
        <f>+CUY!AV91</f>
        <v>2.7581700747055602</v>
      </c>
      <c r="AQ118" s="24">
        <f t="shared" si="28"/>
        <v>-6.9845821613758741E-3</v>
      </c>
      <c r="AR118" s="24">
        <f t="shared" si="32"/>
        <v>4.7077104085424537E-3</v>
      </c>
      <c r="AS118" s="35">
        <f t="shared" si="33"/>
        <v>45323</v>
      </c>
      <c r="AT118" s="19">
        <f t="shared" si="33"/>
        <v>5046.0217951088925</v>
      </c>
      <c r="AU118" s="19">
        <f t="shared" si="27"/>
        <v>4953.9695960444596</v>
      </c>
      <c r="AV118" s="53">
        <f t="shared" si="29"/>
        <v>0.92052199064431761</v>
      </c>
      <c r="AW118" s="53">
        <f t="shared" si="24"/>
        <v>0.10912384417976639</v>
      </c>
    </row>
    <row r="119" spans="4:49" x14ac:dyDescent="0.25">
      <c r="D119" s="38">
        <f>+CUY!A92</f>
        <v>45352</v>
      </c>
      <c r="E119" s="19" cm="1">
        <f t="array" ref="E119">+SUMPRODUCT($E$3:$P$3/100,CUY!$C92:$N92)/D$3*100</f>
        <v>5511.5730350382155</v>
      </c>
      <c r="F119" s="19" cm="1">
        <f t="array" ref="F119">+SUMPRODUCT($E$4:$P$4/100,CUY!$C92:$N92)/D$4*100</f>
        <v>5467.0093094083713</v>
      </c>
      <c r="G119" s="19" cm="1">
        <f t="array" ref="G119">+SUMPRODUCT($E$5:$P$5/100,CUY!$C92:$N92)/D$5*100</f>
        <v>5469.9950162066034</v>
      </c>
      <c r="H119" s="19" cm="1">
        <f t="array" ref="H119">+SUMPRODUCT($E$6:$P$6/100,CUY!$C92:$N92)/D$6*100</f>
        <v>5489.7906068014536</v>
      </c>
      <c r="I119" s="19" cm="1">
        <f t="array" ref="I119">+SUMPRODUCT($E$7:$P$7/100,CUY!$C92:$N92)/D$7*100</f>
        <v>5453.3046553819577</v>
      </c>
      <c r="J119" s="19" cm="1">
        <f t="array" ref="J119">+SUMPRODUCT($E$8:$P$8/100,CUY!$C92:$N92)/D$8*100</f>
        <v>5477.3453625433785</v>
      </c>
      <c r="K119" s="19" cm="1">
        <f t="array" ref="K119">+SUMPRODUCT($E$9:$P$9/100,CUY!$C92:$N92)/D$9*100</f>
        <v>5456.8586834486086</v>
      </c>
      <c r="L119" s="19" cm="1">
        <f t="array" ref="L119">+SUMPRODUCT($E$10:$P$10/100,CUY!$C92:$N92)/D$10*100</f>
        <v>5464.8471324417042</v>
      </c>
      <c r="M119" s="19" cm="1">
        <f t="array" ref="M119">+SUMPRODUCT($E$11:$P$11/100,CUY!$C92:$N92)/D$11*100</f>
        <v>5448.9372808704811</v>
      </c>
      <c r="N119" s="19" cm="1">
        <f t="array" ref="N119">+SUMPRODUCT($E$12:$P$12/100,CUY!$C92:$N92)/D$12*100</f>
        <v>5409.2404250882037</v>
      </c>
      <c r="O119" s="19" cm="1">
        <f t="array" ref="O119">+SUMPRODUCT(_xlfn.ANCHORARRAY($E$30)/100,$E119:$N119)/$D$14*100</f>
        <v>5463.1609324800011</v>
      </c>
      <c r="Q119" s="24">
        <f t="shared" si="25"/>
        <v>9.2261044211220389E-2</v>
      </c>
      <c r="R119" s="24">
        <f t="shared" si="25"/>
        <v>9.3372511745756448E-2</v>
      </c>
      <c r="S119" s="24">
        <f t="shared" si="25"/>
        <v>9.3804272884550288E-2</v>
      </c>
      <c r="T119" s="24">
        <f t="shared" si="25"/>
        <v>9.3432144405716677E-2</v>
      </c>
      <c r="U119" s="24">
        <f t="shared" si="25"/>
        <v>9.4837495644349623E-2</v>
      </c>
      <c r="V119" s="24">
        <f t="shared" si="25"/>
        <v>9.3557632410287583E-2</v>
      </c>
      <c r="W119" s="24">
        <f t="shared" si="25"/>
        <v>9.3029436468078153E-2</v>
      </c>
      <c r="X119" s="24">
        <f t="shared" si="25"/>
        <v>9.2361277679535281E-2</v>
      </c>
      <c r="Y119" s="24">
        <f t="shared" si="25"/>
        <v>9.1995775434189797E-2</v>
      </c>
      <c r="Z119" s="24">
        <f t="shared" si="25"/>
        <v>9.1900206534828E-2</v>
      </c>
      <c r="AA119" s="24">
        <f t="shared" si="23"/>
        <v>9.3077845732321141E-2</v>
      </c>
      <c r="AB119" s="24">
        <f>+CUY!Y92</f>
        <v>9.3075061656613833E-2</v>
      </c>
      <c r="AD119" s="24">
        <f t="shared" si="31"/>
        <v>2.8005416879501692</v>
      </c>
      <c r="AE119" s="24">
        <f t="shared" si="31"/>
        <v>2.7836328984488903</v>
      </c>
      <c r="AF119" s="24">
        <f t="shared" si="31"/>
        <v>2.7941669890495087</v>
      </c>
      <c r="AG119" s="24">
        <f t="shared" si="31"/>
        <v>2.8081182965453562</v>
      </c>
      <c r="AH119" s="24">
        <f t="shared" si="31"/>
        <v>2.8071430164776499</v>
      </c>
      <c r="AI119" s="24">
        <f t="shared" si="31"/>
        <v>2.8134682684393475</v>
      </c>
      <c r="AJ119" s="24">
        <f t="shared" si="31"/>
        <v>2.8218075022212208</v>
      </c>
      <c r="AK119" s="24">
        <f t="shared" si="31"/>
        <v>2.8111004204461008</v>
      </c>
      <c r="AL119" s="24">
        <f t="shared" si="31"/>
        <v>2.8235359418935153</v>
      </c>
      <c r="AM119" s="24">
        <f t="shared" si="31"/>
        <v>2.8158076469374702</v>
      </c>
      <c r="AN119" s="24">
        <f t="shared" si="31"/>
        <v>2.8086443560129286</v>
      </c>
      <c r="AO119" s="24">
        <f>+CUY!AV92</f>
        <v>2.8086681737544339</v>
      </c>
      <c r="AQ119" s="24">
        <f t="shared" si="28"/>
        <v>3.6083767639238928E-4</v>
      </c>
      <c r="AR119" s="24">
        <f t="shared" si="32"/>
        <v>-1.5265958987300987E-2</v>
      </c>
      <c r="AS119" s="35">
        <f t="shared" si="33"/>
        <v>45352</v>
      </c>
      <c r="AT119" s="19">
        <f t="shared" si="33"/>
        <v>5511.5730350382155</v>
      </c>
      <c r="AU119" s="19">
        <f t="shared" si="27"/>
        <v>5409.2404250882037</v>
      </c>
      <c r="AV119" s="53">
        <f t="shared" si="29"/>
        <v>1.0233260995001032</v>
      </c>
      <c r="AW119" s="53">
        <f t="shared" si="24"/>
        <v>0.12332092424525598</v>
      </c>
    </row>
    <row r="120" spans="4:49" x14ac:dyDescent="0.25">
      <c r="D120" s="38">
        <f>+CUY!A93</f>
        <v>45383</v>
      </c>
      <c r="E120" s="19" cm="1">
        <f t="array" ref="E120">+SUMPRODUCT($E$3:$P$3/100,CUY!$C93:$N93)/D$3*100</f>
        <v>5947.3728196355269</v>
      </c>
      <c r="F120" s="19" cm="1">
        <f t="array" ref="F120">+SUMPRODUCT($E$4:$P$4/100,CUY!$C93:$N93)/D$4*100</f>
        <v>5912.2325239277616</v>
      </c>
      <c r="G120" s="19" cm="1">
        <f t="array" ref="G120">+SUMPRODUCT($E$5:$P$5/100,CUY!$C93:$N93)/D$5*100</f>
        <v>5912.2650838303844</v>
      </c>
      <c r="H120" s="19" cm="1">
        <f t="array" ref="H120">+SUMPRODUCT($E$6:$P$6/100,CUY!$C93:$N93)/D$6*100</f>
        <v>5940.7624056326749</v>
      </c>
      <c r="I120" s="19" cm="1">
        <f t="array" ref="I120">+SUMPRODUCT($E$7:$P$7/100,CUY!$C93:$N93)/D$7*100</f>
        <v>5897.8069067125598</v>
      </c>
      <c r="J120" s="19" cm="1">
        <f t="array" ref="J120">+SUMPRODUCT($E$8:$P$8/100,CUY!$C93:$N93)/D$8*100</f>
        <v>5927.5369233458805</v>
      </c>
      <c r="K120" s="19" cm="1">
        <f t="array" ref="K120">+SUMPRODUCT($E$9:$P$9/100,CUY!$C93:$N93)/D$9*100</f>
        <v>5899.9948618671979</v>
      </c>
      <c r="L120" s="19" cm="1">
        <f t="array" ref="L120">+SUMPRODUCT($E$10:$P$10/100,CUY!$C93:$N93)/D$10*100</f>
        <v>5905.9218705744725</v>
      </c>
      <c r="M120" s="19" cm="1">
        <f t="array" ref="M120">+SUMPRODUCT($E$11:$P$11/100,CUY!$C93:$N93)/D$11*100</f>
        <v>5899.3815461250424</v>
      </c>
      <c r="N120" s="19" cm="1">
        <f t="array" ref="N120">+SUMPRODUCT($E$12:$P$12/100,CUY!$C93:$N93)/D$12*100</f>
        <v>5855.1336736241583</v>
      </c>
      <c r="O120" s="19" cm="1">
        <f t="array" ref="O120">+SUMPRODUCT(_xlfn.ANCHORARRAY($E$30)/100,$E120:$N120)/$D$14*100</f>
        <v>5908.3608800800012</v>
      </c>
      <c r="Q120" s="24">
        <f t="shared" si="25"/>
        <v>7.9069946424884741E-2</v>
      </c>
      <c r="R120" s="24">
        <f t="shared" si="25"/>
        <v>8.1438166522451283E-2</v>
      </c>
      <c r="S120" s="24">
        <f t="shared" si="25"/>
        <v>8.0853833744530812E-2</v>
      </c>
      <c r="T120" s="24">
        <f t="shared" si="25"/>
        <v>8.2147358821391014E-2</v>
      </c>
      <c r="U120" s="24">
        <f t="shared" si="25"/>
        <v>8.1510621434273789E-2</v>
      </c>
      <c r="V120" s="24">
        <f t="shared" si="25"/>
        <v>8.2191560145379983E-2</v>
      </c>
      <c r="W120" s="24">
        <f t="shared" si="25"/>
        <v>8.1207193391810151E-2</v>
      </c>
      <c r="X120" s="24">
        <f t="shared" si="25"/>
        <v>8.0711267386484931E-2</v>
      </c>
      <c r="Y120" s="24">
        <f t="shared" si="25"/>
        <v>8.2666443388131894E-2</v>
      </c>
      <c r="Z120" s="24">
        <f t="shared" si="25"/>
        <v>8.2431767400814593E-2</v>
      </c>
      <c r="AA120" s="24">
        <f t="shared" si="23"/>
        <v>8.1491274575706374E-2</v>
      </c>
      <c r="AB120" s="24">
        <f>+CUY!Y93</f>
        <v>8.1495061408456415E-2</v>
      </c>
      <c r="AD120" s="24">
        <f t="shared" si="31"/>
        <v>2.8139900821982411</v>
      </c>
      <c r="AE120" s="24">
        <f t="shared" si="31"/>
        <v>2.8080506814260704</v>
      </c>
      <c r="AF120" s="24">
        <f t="shared" si="31"/>
        <v>2.820175779008625</v>
      </c>
      <c r="AG120" s="24">
        <f t="shared" si="31"/>
        <v>2.8409749657589898</v>
      </c>
      <c r="AH120" s="24">
        <f t="shared" si="31"/>
        <v>2.8381936651485713</v>
      </c>
      <c r="AI120" s="24">
        <f t="shared" si="31"/>
        <v>2.8491989729270353</v>
      </c>
      <c r="AJ120" s="24">
        <f t="shared" si="31"/>
        <v>2.856648151826604</v>
      </c>
      <c r="AK120" s="24">
        <f t="shared" si="31"/>
        <v>2.8434305236491086</v>
      </c>
      <c r="AL120" s="24">
        <f t="shared" si="31"/>
        <v>2.8652637791522721</v>
      </c>
      <c r="AM120" s="24">
        <f t="shared" si="31"/>
        <v>2.8639192031683329</v>
      </c>
      <c r="AN120" s="24">
        <f t="shared" si="31"/>
        <v>2.8414545453593703</v>
      </c>
      <c r="AO120" s="24">
        <f>+CUY!AV93</f>
        <v>2.8414971948483254</v>
      </c>
      <c r="AQ120" s="24">
        <f t="shared" si="28"/>
        <v>-3.3618209759298523E-3</v>
      </c>
      <c r="AR120" s="24">
        <f t="shared" si="32"/>
        <v>-4.9929120970091834E-2</v>
      </c>
      <c r="AS120" s="35">
        <f t="shared" si="33"/>
        <v>45383</v>
      </c>
      <c r="AT120" s="19">
        <f t="shared" si="33"/>
        <v>5947.3728196355269</v>
      </c>
      <c r="AU120" s="19">
        <f t="shared" si="27"/>
        <v>5855.1336736241583</v>
      </c>
      <c r="AV120" s="53">
        <f t="shared" si="29"/>
        <v>0.92239146011366557</v>
      </c>
      <c r="AW120" s="53">
        <f t="shared" si="24"/>
        <v>9.1065876956106351E-2</v>
      </c>
    </row>
    <row r="121" spans="4:49" x14ac:dyDescent="0.25">
      <c r="D121" s="38">
        <f>+CUY!A94</f>
        <v>45413</v>
      </c>
      <c r="E121" s="19" cm="1">
        <f t="array" ref="E121">+SUMPRODUCT($E$3:$P$3/100,CUY!$C94:$N94)/D$3*100</f>
        <v>6193.9594086154857</v>
      </c>
      <c r="F121" s="19" cm="1">
        <f t="array" ref="F121">+SUMPRODUCT($E$4:$P$4/100,CUY!$C94:$N94)/D$4*100</f>
        <v>6155.4849481177653</v>
      </c>
      <c r="G121" s="19" cm="1">
        <f t="array" ref="G121">+SUMPRODUCT($E$5:$P$5/100,CUY!$C94:$N94)/D$5*100</f>
        <v>6161.8716321528009</v>
      </c>
      <c r="H121" s="19" cm="1">
        <f t="array" ref="H121">+SUMPRODUCT($E$6:$P$6/100,CUY!$C94:$N94)/D$6*100</f>
        <v>6191.8174332349972</v>
      </c>
      <c r="I121" s="19" cm="1">
        <f t="array" ref="I121">+SUMPRODUCT($E$7:$P$7/100,CUY!$C94:$N94)/D$7*100</f>
        <v>6146.6208916170262</v>
      </c>
      <c r="J121" s="19" cm="1">
        <f t="array" ref="J121">+SUMPRODUCT($E$8:$P$8/100,CUY!$C94:$N94)/D$8*100</f>
        <v>6176.5545480384208</v>
      </c>
      <c r="K121" s="19" cm="1">
        <f t="array" ref="K121">+SUMPRODUCT($E$9:$P$9/100,CUY!$C94:$N94)/D$9*100</f>
        <v>6156.7290363722623</v>
      </c>
      <c r="L121" s="19" cm="1">
        <f t="array" ref="L121">+SUMPRODUCT($E$10:$P$10/100,CUY!$C94:$N94)/D$10*100</f>
        <v>6164.5721528997137</v>
      </c>
      <c r="M121" s="19" cm="1">
        <f t="array" ref="M121">+SUMPRODUCT($E$11:$P$11/100,CUY!$C94:$N94)/D$11*100</f>
        <v>6150.0259793648684</v>
      </c>
      <c r="N121" s="19" cm="1">
        <f t="array" ref="N121">+SUMPRODUCT($E$12:$P$12/100,CUY!$C94:$N94)/D$12*100</f>
        <v>6116.5913700814299</v>
      </c>
      <c r="O121" s="19" cm="1">
        <f t="array" ref="O121">+SUMPRODUCT(_xlfn.ANCHORARRAY($E$30)/100,$E121:$N121)/$D$14*100</f>
        <v>6160.4789061499996</v>
      </c>
      <c r="Q121" s="24">
        <f t="shared" si="25"/>
        <v>4.1461431199645293E-2</v>
      </c>
      <c r="R121" s="24">
        <f t="shared" si="25"/>
        <v>4.1143920372807008E-2</v>
      </c>
      <c r="S121" s="24">
        <f t="shared" si="25"/>
        <v>4.2218429786761824E-2</v>
      </c>
      <c r="T121" s="24">
        <f t="shared" si="25"/>
        <v>4.2259732078207213E-2</v>
      </c>
      <c r="U121" s="24">
        <f t="shared" si="25"/>
        <v>4.2187543410632911E-2</v>
      </c>
      <c r="V121" s="24">
        <f t="shared" ref="V121:Z122" si="34">+J121/J120-1</f>
        <v>4.2010303421607276E-2</v>
      </c>
      <c r="W121" s="24">
        <f t="shared" si="34"/>
        <v>4.3514304760566391E-2</v>
      </c>
      <c r="X121" s="24">
        <f t="shared" si="34"/>
        <v>4.3795073486145197E-2</v>
      </c>
      <c r="Y121" s="24">
        <f t="shared" si="34"/>
        <v>4.2486560884413382E-2</v>
      </c>
      <c r="Z121" s="24">
        <f t="shared" si="34"/>
        <v>4.4654436778287288E-2</v>
      </c>
      <c r="AA121" s="24">
        <f t="shared" si="23"/>
        <v>4.2671399257281806E-2</v>
      </c>
      <c r="AB121" s="24">
        <f>+CUY!Y94</f>
        <v>4.2669612632195264E-2</v>
      </c>
      <c r="AD121" s="24">
        <f t="shared" si="31"/>
        <v>2.7016175860324125</v>
      </c>
      <c r="AE121" s="24">
        <f t="shared" si="31"/>
        <v>2.6901243661284839</v>
      </c>
      <c r="AF121" s="24">
        <f t="shared" si="31"/>
        <v>2.7057877648150757</v>
      </c>
      <c r="AG121" s="24">
        <f t="shared" si="31"/>
        <v>2.7249050885544035</v>
      </c>
      <c r="AH121" s="24">
        <f t="shared" si="31"/>
        <v>2.7221467055782069</v>
      </c>
      <c r="AI121" s="24">
        <f t="shared" si="31"/>
        <v>2.7302440765186766</v>
      </c>
      <c r="AJ121" s="24">
        <f t="shared" si="31"/>
        <v>2.7455802163201533</v>
      </c>
      <c r="AK121" s="24">
        <f t="shared" si="31"/>
        <v>2.7341833736754202</v>
      </c>
      <c r="AL121" s="24">
        <f t="shared" si="31"/>
        <v>2.7464118933895403</v>
      </c>
      <c r="AM121" s="24">
        <f t="shared" si="31"/>
        <v>2.7537720441000029</v>
      </c>
      <c r="AN121" s="24">
        <f t="shared" si="31"/>
        <v>2.7270917538526556</v>
      </c>
      <c r="AO121" s="24">
        <f>+CUY!AV94</f>
        <v>2.7271196689707913</v>
      </c>
      <c r="AQ121" s="24">
        <f t="shared" si="28"/>
        <v>-3.1930055786419942E-3</v>
      </c>
      <c r="AR121" s="24">
        <f t="shared" si="32"/>
        <v>-5.2154458067590337E-2</v>
      </c>
      <c r="AS121" s="35">
        <f t="shared" si="33"/>
        <v>45413</v>
      </c>
      <c r="AT121" s="19">
        <f t="shared" si="33"/>
        <v>6193.9594086154857</v>
      </c>
      <c r="AU121" s="19">
        <f t="shared" si="27"/>
        <v>6116.5913700814299</v>
      </c>
      <c r="AV121" s="53">
        <f t="shared" si="29"/>
        <v>0.77368038534054051</v>
      </c>
      <c r="AW121" s="53">
        <f t="shared" si="24"/>
        <v>5.1656171084314195E-2</v>
      </c>
    </row>
    <row r="122" spans="4:49" x14ac:dyDescent="0.25">
      <c r="D122" s="38">
        <f>+CUY!A95</f>
        <v>45444</v>
      </c>
      <c r="E122" s="19" cm="1">
        <f t="array" ref="E122">+SUMPRODUCT($E$3:$P$3/100,CUY!$C95:$N95)/D$3*100</f>
        <v>6504.6794478591282</v>
      </c>
      <c r="F122" s="19" cm="1">
        <f t="array" ref="F122">+SUMPRODUCT($E$4:$P$4/100,CUY!$C95:$N95)/D$4*100</f>
        <v>6471.0568517914353</v>
      </c>
      <c r="G122" s="19" cm="1">
        <f t="array" ref="G122">+SUMPRODUCT($E$5:$P$5/100,CUY!$C95:$N95)/D$5*100</f>
        <v>6476.7376018185541</v>
      </c>
      <c r="H122" s="19" cm="1">
        <f t="array" ref="H122">+SUMPRODUCT($E$6:$P$6/100,CUY!$C95:$N95)/D$6*100</f>
        <v>6513.9421040132393</v>
      </c>
      <c r="I122" s="19" cm="1">
        <f t="array" ref="I122">+SUMPRODUCT($E$7:$P$7/100,CUY!$C95:$N95)/D$7*100</f>
        <v>6458.0588802879902</v>
      </c>
      <c r="J122" s="19" cm="1">
        <f t="array" ref="J122">+SUMPRODUCT($E$8:$P$8/100,CUY!$C95:$N95)/D$8*100</f>
        <v>6492.5473642915886</v>
      </c>
      <c r="K122" s="19" cm="1">
        <f t="array" ref="K122">+SUMPRODUCT($E$9:$P$9/100,CUY!$C95:$N95)/D$9*100</f>
        <v>6463.1546099535808</v>
      </c>
      <c r="L122" s="19" cm="1">
        <f t="array" ref="L122">+SUMPRODUCT($E$10:$P$10/100,CUY!$C95:$N95)/D$10*100</f>
        <v>6470.8678584271202</v>
      </c>
      <c r="M122" s="19" cm="1">
        <f t="array" ref="M122">+SUMPRODUCT($E$11:$P$11/100,CUY!$C95:$N95)/D$11*100</f>
        <v>6460.977247588271</v>
      </c>
      <c r="N122" s="19" cm="1">
        <f t="array" ref="N122">+SUMPRODUCT($E$12:$P$12/100,CUY!$C95:$N95)/D$12*100</f>
        <v>6423.0891530276094</v>
      </c>
      <c r="O122" s="19" cm="1">
        <f t="array" ref="O122">+SUMPRODUCT(_xlfn.ANCHORARRAY($E$30)/100,$E122:$N122)/$D$14*100</f>
        <v>6472.4655905000009</v>
      </c>
      <c r="Q122" s="24">
        <f t="shared" ref="Q122:U122" si="35">+E122/E121-1</f>
        <v>5.0165010576505686E-2</v>
      </c>
      <c r="R122" s="24">
        <f t="shared" si="35"/>
        <v>5.1266781794367944E-2</v>
      </c>
      <c r="S122" s="24">
        <f t="shared" si="35"/>
        <v>5.1099079705389405E-2</v>
      </c>
      <c r="T122" s="24">
        <f t="shared" si="35"/>
        <v>5.2024252047422559E-2</v>
      </c>
      <c r="U122" s="24">
        <f t="shared" si="35"/>
        <v>5.0668162908129588E-2</v>
      </c>
      <c r="V122" s="24">
        <f t="shared" si="34"/>
        <v>5.1160046235408485E-2</v>
      </c>
      <c r="W122" s="24">
        <f t="shared" si="34"/>
        <v>4.9770839640828735E-2</v>
      </c>
      <c r="X122" s="24">
        <f t="shared" si="34"/>
        <v>4.9686449915803177E-2</v>
      </c>
      <c r="Y122" s="24">
        <f t="shared" si="34"/>
        <v>5.0560968240904058E-2</v>
      </c>
      <c r="Z122" s="24">
        <f t="shared" si="34"/>
        <v>5.0109246212747927E-2</v>
      </c>
      <c r="AA122" s="24">
        <f t="shared" si="23"/>
        <v>5.0643251783322407E-2</v>
      </c>
      <c r="AB122" s="24">
        <f>+CUY!Y95</f>
        <v>5.0647807869153016E-2</v>
      </c>
      <c r="AD122" s="24">
        <f t="shared" si="31"/>
        <v>2.7053315640399567</v>
      </c>
      <c r="AE122" s="24">
        <f t="shared" si="31"/>
        <v>2.6930779969662448</v>
      </c>
      <c r="AF122" s="24">
        <f t="shared" si="31"/>
        <v>2.7068030454195959</v>
      </c>
      <c r="AG122" s="24">
        <f t="shared" si="31"/>
        <v>2.7243263987076376</v>
      </c>
      <c r="AH122" s="24">
        <f t="shared" si="31"/>
        <v>2.7154130282945479</v>
      </c>
      <c r="AI122" s="24">
        <f t="shared" si="31"/>
        <v>2.7220747217612153</v>
      </c>
      <c r="AJ122" s="24">
        <f t="shared" si="31"/>
        <v>2.729276711391865</v>
      </c>
      <c r="AK122" s="24">
        <f t="shared" si="31"/>
        <v>2.7188499365600256</v>
      </c>
      <c r="AL122" s="24">
        <f t="shared" si="31"/>
        <v>2.7280473029447436</v>
      </c>
      <c r="AM122" s="24">
        <f t="shared" si="31"/>
        <v>2.7325854330602826</v>
      </c>
      <c r="AN122" s="24">
        <f t="shared" si="31"/>
        <v>2.718555080267266</v>
      </c>
      <c r="AO122" s="24">
        <f>+CUY!AV95</f>
        <v>2.7186017231419406</v>
      </c>
      <c r="AQ122" s="24">
        <f t="shared" si="28"/>
        <v>5.5764363757759838E-5</v>
      </c>
      <c r="AR122" s="24">
        <f t="shared" si="32"/>
        <v>-2.7253869020325894E-2</v>
      </c>
      <c r="AS122" s="35">
        <f t="shared" si="33"/>
        <v>45444</v>
      </c>
      <c r="AT122" s="19">
        <f t="shared" si="33"/>
        <v>6504.6794478591282</v>
      </c>
      <c r="AU122" s="19">
        <f t="shared" si="27"/>
        <v>6423.0891530276094</v>
      </c>
      <c r="AV122" s="53">
        <f t="shared" si="29"/>
        <v>0.81590294831516985</v>
      </c>
      <c r="AW122" s="53">
        <f t="shared" si="24"/>
        <v>5.5035395923363595E-2</v>
      </c>
    </row>
    <row r="123" spans="4:49" x14ac:dyDescent="0.25">
      <c r="D123" s="38">
        <f>+CUY!A96</f>
        <v>45474</v>
      </c>
      <c r="E123" s="19" cm="1">
        <f t="array" ref="E123">+SUMPRODUCT($E$3:$P$3/100,CUY!$C96:$N96)/D$3*100</f>
        <v>6771.6158177667112</v>
      </c>
      <c r="F123" s="19" cm="1">
        <f t="array" ref="F123">+SUMPRODUCT($E$4:$P$4/100,CUY!$C96:$N96)/D$4*100</f>
        <v>6745.9732039254322</v>
      </c>
      <c r="G123" s="19" cm="1">
        <f t="array" ref="G123">+SUMPRODUCT($E$5:$P$5/100,CUY!$C96:$N96)/D$5*100</f>
        <v>6765.5690977017684</v>
      </c>
      <c r="H123" s="19" cm="1">
        <f t="array" ref="H123">+SUMPRODUCT($E$6:$P$6/100,CUY!$C96:$N96)/D$6*100</f>
        <v>6805.5183158527188</v>
      </c>
      <c r="I123" s="19" cm="1">
        <f t="array" ref="I123">+SUMPRODUCT($E$7:$P$7/100,CUY!$C96:$N96)/D$7*100</f>
        <v>6741.7079626329351</v>
      </c>
      <c r="J123" s="19" cm="1">
        <f t="array" ref="J123">+SUMPRODUCT($E$8:$P$8/100,CUY!$C96:$N96)/D$8*100</f>
        <v>6784.9932419338202</v>
      </c>
      <c r="K123" s="19" cm="1">
        <f t="array" ref="K123">+SUMPRODUCT($E$9:$P$9/100,CUY!$C96:$N96)/D$9*100</f>
        <v>6766.864808478942</v>
      </c>
      <c r="L123" s="19" cm="1">
        <f t="array" ref="L123">+SUMPRODUCT($E$10:$P$10/100,CUY!$C96:$N96)/D$10*100</f>
        <v>6785.0682034195434</v>
      </c>
      <c r="M123" s="19" cm="1">
        <f t="array" ref="M123">+SUMPRODUCT($E$11:$P$11/100,CUY!$C96:$N96)/D$11*100</f>
        <v>6778.188023950358</v>
      </c>
      <c r="N123" s="19" cm="1">
        <f t="array" ref="N123">+SUMPRODUCT($E$12:$P$12/100,CUY!$C96:$N96)/D$12*100</f>
        <v>6745.5827481141114</v>
      </c>
      <c r="O123" s="19" cm="1">
        <f t="array" ref="O123">+SUMPRODUCT(_xlfn.ANCHORARRAY($E$30)/100,$E123:$N123)/$D$14*100</f>
        <v>6769.6624131099998</v>
      </c>
      <c r="Q123" s="24">
        <f t="shared" ref="Q123" si="36">+E123/E122-1</f>
        <v>4.1037590252881673E-2</v>
      </c>
      <c r="R123" s="24">
        <f t="shared" ref="R123" si="37">+F123/F122-1</f>
        <v>4.2483995803234142E-2</v>
      </c>
      <c r="S123" s="24">
        <f t="shared" ref="S123" si="38">+G123/G122-1</f>
        <v>4.4595213460881133E-2</v>
      </c>
      <c r="T123" s="24">
        <f t="shared" ref="T123" si="39">+H123/H122-1</f>
        <v>4.4761867266188915E-2</v>
      </c>
      <c r="U123" s="24">
        <f t="shared" ref="U123" si="40">+I123/I122-1</f>
        <v>4.392172440711728E-2</v>
      </c>
      <c r="V123" s="24">
        <f t="shared" ref="V123" si="41">+J123/J122-1</f>
        <v>4.5043318320734382E-2</v>
      </c>
      <c r="W123" s="24">
        <f t="shared" ref="W123" si="42">+K123/K122-1</f>
        <v>4.6991015510851719E-2</v>
      </c>
      <c r="X123" s="24">
        <f t="shared" ref="X123" si="43">+L123/L122-1</f>
        <v>4.8556136806786165E-2</v>
      </c>
      <c r="Y123" s="24">
        <f t="shared" ref="Y123" si="44">+M123/M122-1</f>
        <v>4.9096408206745323E-2</v>
      </c>
      <c r="Z123" s="24">
        <f t="shared" ref="Z123" si="45">+N123/N122-1</f>
        <v>5.0208488065978329E-2</v>
      </c>
      <c r="AA123" s="24">
        <f t="shared" ref="AA123" si="46">+O123/O122-1</f>
        <v>4.5917095804450581E-2</v>
      </c>
      <c r="AB123" s="24">
        <f>+CUY!Y96</f>
        <v>4.5914975417206128E-2</v>
      </c>
      <c r="AD123" s="24">
        <f t="shared" ref="AD123" si="47">+E123/E111-1</f>
        <v>2.6374281053309119</v>
      </c>
      <c r="AE123" s="24">
        <f t="shared" ref="AE123" si="48">+F123/F111-1</f>
        <v>2.6283544971544752</v>
      </c>
      <c r="AF123" s="24">
        <f t="shared" ref="AF123" si="49">+G123/G111-1</f>
        <v>2.6461528682996192</v>
      </c>
      <c r="AG123" s="24">
        <f t="shared" ref="AG123" si="50">+H123/H111-1</f>
        <v>2.6625203887048068</v>
      </c>
      <c r="AH123" s="24">
        <f t="shared" ref="AH123" si="51">+I123/I111-1</f>
        <v>2.6507160453951863</v>
      </c>
      <c r="AI123" s="24">
        <f t="shared" ref="AI123" si="52">+J123/J111-1</f>
        <v>2.6584178791277004</v>
      </c>
      <c r="AJ123" s="24">
        <f t="shared" ref="AJ123" si="53">+K123/K111-1</f>
        <v>2.6707276393295616</v>
      </c>
      <c r="AK123" s="24">
        <f t="shared" ref="AK123" si="54">+L123/L111-1</f>
        <v>2.6653949245084223</v>
      </c>
      <c r="AL123" s="24">
        <f t="shared" ref="AL123" si="55">+M123/M111-1</f>
        <v>2.6711085191154202</v>
      </c>
      <c r="AM123" s="24">
        <f t="shared" ref="AM123" si="56">+N123/N111-1</f>
        <v>2.6802752457533496</v>
      </c>
      <c r="AN123" s="24">
        <f t="shared" ref="AN123" si="57">+O123/O111-1</f>
        <v>2.6585306590666797</v>
      </c>
      <c r="AO123" s="24">
        <f>+CUY!AV96</f>
        <v>2.6585686339509285</v>
      </c>
      <c r="AQ123" s="24">
        <f t="shared" ref="AQ123" si="58">+Q123-Z123</f>
        <v>-9.1708978130966567E-3</v>
      </c>
      <c r="AR123" s="24">
        <f t="shared" ref="AR123" si="59">+AD123-AM123</f>
        <v>-4.2847140422437757E-2</v>
      </c>
      <c r="AS123" s="35">
        <f t="shared" si="33"/>
        <v>45474</v>
      </c>
      <c r="AT123" s="19">
        <f t="shared" si="33"/>
        <v>6771.6158177667112</v>
      </c>
      <c r="AU123" s="19">
        <f t="shared" si="27"/>
        <v>6745.5827481141114</v>
      </c>
      <c r="AV123" s="53">
        <f t="shared" si="29"/>
        <v>0.26033069652598329</v>
      </c>
      <c r="AW123" s="53">
        <f t="shared" si="24"/>
        <v>-7.8774251354548852E-2</v>
      </c>
    </row>
    <row r="124" spans="4:49" x14ac:dyDescent="0.25">
      <c r="D124" s="38">
        <f>+CUY!A97</f>
        <v>45505</v>
      </c>
      <c r="E124" s="19" cm="1">
        <f t="array" ref="E124">+SUMPRODUCT($E$3:$P$3/100,CUY!$C97:$N97)/D$3*100</f>
        <v>7082.3334197068843</v>
      </c>
      <c r="F124" s="19" cm="1">
        <f t="array" ref="F124">+SUMPRODUCT($E$4:$P$4/100,CUY!$C97:$N97)/D$4*100</f>
        <v>7055.6851967939092</v>
      </c>
      <c r="G124" s="19" cm="1">
        <f t="array" ref="G124">+SUMPRODUCT($E$5:$P$5/100,CUY!$C97:$N97)/D$5*100</f>
        <v>7077.219516839089</v>
      </c>
      <c r="H124" s="19" cm="1">
        <f t="array" ref="H124">+SUMPRODUCT($E$6:$P$6/100,CUY!$C97:$N97)/D$6*100</f>
        <v>7117.631647526815</v>
      </c>
      <c r="I124" s="19" cm="1">
        <f t="array" ref="I124">+SUMPRODUCT($E$7:$P$7/100,CUY!$C97:$N97)/D$7*100</f>
        <v>7047.6201429096318</v>
      </c>
      <c r="J124" s="19" cm="1">
        <f t="array" ref="J124">+SUMPRODUCT($E$8:$P$8/100,CUY!$C97:$N97)/D$8*100</f>
        <v>7090.8863788489189</v>
      </c>
      <c r="K124" s="19" cm="1">
        <f t="array" ref="K124">+SUMPRODUCT($E$9:$P$9/100,CUY!$C97:$N97)/D$9*100</f>
        <v>7068.9842038040251</v>
      </c>
      <c r="L124" s="19" cm="1">
        <f t="array" ref="L124">+SUMPRODUCT($E$10:$P$10/100,CUY!$C97:$N97)/D$10*100</f>
        <v>7090.2526110265126</v>
      </c>
      <c r="M124" s="19" cm="1">
        <f t="array" ref="M124">+SUMPRODUCT($E$11:$P$11/100,CUY!$C97:$N97)/D$11*100</f>
        <v>7080.8305018031588</v>
      </c>
      <c r="N124" s="19" cm="1">
        <f t="array" ref="N124">+SUMPRODUCT($E$12:$P$12/100,CUY!$C97:$N97)/D$12*100</f>
        <v>7040.5495305695158</v>
      </c>
      <c r="O124" s="19" cm="1">
        <f t="array" ref="O124">+SUMPRODUCT(_xlfn.ANCHORARRAY($E$30)/100,$E124:$N124)/$D$14*100</f>
        <v>7075.47795821</v>
      </c>
      <c r="Q124" s="24">
        <f t="shared" ref="Q124" si="60">+E124/E123-1</f>
        <v>4.5885296848197088E-2</v>
      </c>
      <c r="R124" s="24">
        <f t="shared" ref="R124" si="61">+F124/F123-1</f>
        <v>4.5910646767505447E-2</v>
      </c>
      <c r="S124" s="24">
        <f t="shared" ref="S124" si="62">+G124/G123-1</f>
        <v>4.6064183904822809E-2</v>
      </c>
      <c r="T124" s="24">
        <f t="shared" ref="T124" si="63">+H124/H123-1</f>
        <v>4.586180173037846E-2</v>
      </c>
      <c r="U124" s="24">
        <f t="shared" ref="U124" si="64">+I124/I123-1</f>
        <v>4.5376065230393614E-2</v>
      </c>
      <c r="V124" s="24">
        <f t="shared" ref="V124" si="65">+J124/J123-1</f>
        <v>4.5083779159065918E-2</v>
      </c>
      <c r="W124" s="24">
        <f t="shared" ref="W124" si="66">+K124/K123-1</f>
        <v>4.4646879149488061E-2</v>
      </c>
      <c r="X124" s="24">
        <f t="shared" ref="X124" si="67">+L124/L123-1</f>
        <v>4.4978826808721228E-2</v>
      </c>
      <c r="Y124" s="24">
        <f t="shared" ref="Y124" si="68">+M124/M123-1</f>
        <v>4.4649466315102249E-2</v>
      </c>
      <c r="Z124" s="24">
        <f t="shared" ref="Z124" si="69">+N124/N123-1</f>
        <v>4.3727398131446771E-2</v>
      </c>
      <c r="AA124" s="24">
        <f t="shared" ref="AA124" si="70">+O124/O123-1</f>
        <v>4.517441586271187E-2</v>
      </c>
      <c r="AB124" s="24">
        <f>+CUY!Y97</f>
        <v>4.5173898717675742E-2</v>
      </c>
      <c r="AD124" s="24">
        <f t="shared" ref="AD124" si="71">+E124/E112-1</f>
        <v>2.3741228623948705</v>
      </c>
      <c r="AE124" s="24">
        <f t="shared" ref="AE124" si="72">+F124/F112-1</f>
        <v>2.3713080979097891</v>
      </c>
      <c r="AF124" s="24">
        <f t="shared" ref="AF124" si="73">+G124/G112-1</f>
        <v>2.3897132543687492</v>
      </c>
      <c r="AG124" s="24">
        <f t="shared" ref="AG124" si="74">+H124/H112-1</f>
        <v>2.4071124417092409</v>
      </c>
      <c r="AH124" s="24">
        <f t="shared" ref="AH124" si="75">+I124/I112-1</f>
        <v>2.3954561606660052</v>
      </c>
      <c r="AI124" s="24">
        <f t="shared" ref="AI124" si="76">+J124/J112-1</f>
        <v>2.4043653012892778</v>
      </c>
      <c r="AJ124" s="24">
        <f t="shared" ref="AJ124" si="77">+K124/K112-1</f>
        <v>2.4175680320813768</v>
      </c>
      <c r="AK124" s="24">
        <f t="shared" ref="AK124" si="78">+L124/L112-1</f>
        <v>2.412809682976691</v>
      </c>
      <c r="AL124" s="24">
        <f t="shared" ref="AL124" si="79">+M124/M112-1</f>
        <v>2.4176923949492983</v>
      </c>
      <c r="AM124" s="24">
        <f t="shared" ref="AM124" si="80">+N124/N112-1</f>
        <v>2.433629708893231</v>
      </c>
      <c r="AN124" s="24">
        <f t="shared" ref="AN124" si="81">+O124/O112-1</f>
        <v>2.4041788762032597</v>
      </c>
      <c r="AO124" s="24">
        <f>+CUY!AV97</f>
        <v>2.4042148334042266</v>
      </c>
      <c r="AQ124" s="24">
        <f t="shared" ref="AQ124" si="82">+Q124-Z124</f>
        <v>2.1578987167503172E-3</v>
      </c>
      <c r="AR124" s="24">
        <f t="shared" ref="AR124" si="83">+AD124-AM124</f>
        <v>-5.9506846498360577E-2</v>
      </c>
      <c r="AS124" s="35">
        <f t="shared" si="33"/>
        <v>45505</v>
      </c>
      <c r="AT124" s="19">
        <f t="shared" si="33"/>
        <v>7082.3334197068843</v>
      </c>
      <c r="AU124" s="19">
        <f t="shared" si="27"/>
        <v>7040.5495305695158</v>
      </c>
      <c r="AV124" s="53">
        <f t="shared" si="29"/>
        <v>0.41783889137366259</v>
      </c>
      <c r="AW124" s="53">
        <f t="shared" si="24"/>
        <v>-4.8764685335800806E-2</v>
      </c>
    </row>
    <row r="125" spans="4:49" x14ac:dyDescent="0.25">
      <c r="D125" s="38">
        <f>+CUY!A98</f>
        <v>45536</v>
      </c>
      <c r="E125" s="19" cm="1">
        <f t="array" ref="E125">+SUMPRODUCT($E$3:$P$3/100,CUY!$C98:$N98)/D$3*100</f>
        <v>7290.1695005023921</v>
      </c>
      <c r="F125" s="19" cm="1">
        <f t="array" ref="F125">+SUMPRODUCT($E$4:$P$4/100,CUY!$C98:$N98)/D$4*100</f>
        <v>7270.9290537186316</v>
      </c>
      <c r="G125" s="19" cm="1">
        <f t="array" ref="G125">+SUMPRODUCT($E$5:$P$5/100,CUY!$C98:$N98)/D$5*100</f>
        <v>7288.5453322925641</v>
      </c>
      <c r="H125" s="19" cm="1">
        <f t="array" ref="H125">+SUMPRODUCT($E$6:$P$6/100,CUY!$C98:$N98)/D$6*100</f>
        <v>7334.1523601710551</v>
      </c>
      <c r="I125" s="19" cm="1">
        <f t="array" ref="I125">+SUMPRODUCT($E$7:$P$7/100,CUY!$C98:$N98)/D$7*100</f>
        <v>7263.2954700641176</v>
      </c>
      <c r="J125" s="19" cm="1">
        <f t="array" ref="J125">+SUMPRODUCT($E$8:$P$8/100,CUY!$C98:$N98)/D$8*100</f>
        <v>7308.2905936157767</v>
      </c>
      <c r="K125" s="19" cm="1">
        <f t="array" ref="K125">+SUMPRODUCT($E$9:$P$9/100,CUY!$C98:$N98)/D$9*100</f>
        <v>7283.6616931095632</v>
      </c>
      <c r="L125" s="19" cm="1">
        <f t="array" ref="L125">+SUMPRODUCT($E$10:$P$10/100,CUY!$C98:$N98)/D$10*100</f>
        <v>7302.4972623006988</v>
      </c>
      <c r="M125" s="19" cm="1">
        <f t="array" ref="M125">+SUMPRODUCT($E$11:$P$11/100,CUY!$C98:$N98)/D$11*100</f>
        <v>7297.1831934089678</v>
      </c>
      <c r="N125" s="19" cm="1">
        <f t="array" ref="N125">+SUMPRODUCT($E$12:$P$12/100,CUY!$C98:$N98)/D$12*100</f>
        <v>7256.3065790645869</v>
      </c>
      <c r="O125" s="19" cm="1">
        <f t="array" ref="O125">+SUMPRODUCT(_xlfn.ANCHORARRAY($E$30)/100,$E125:$N125)/$D$14*100</f>
        <v>7289.9888790999994</v>
      </c>
      <c r="Q125" s="24">
        <f t="shared" ref="Q125" si="84">+E125/E124-1</f>
        <v>2.9345706913090908E-2</v>
      </c>
      <c r="R125" s="24">
        <f t="shared" ref="R125" si="85">+F125/F124-1</f>
        <v>3.0506442807642475E-2</v>
      </c>
      <c r="S125" s="24">
        <f t="shared" ref="S125" si="86">+G125/G124-1</f>
        <v>2.9860005748113316E-2</v>
      </c>
      <c r="T125" s="24">
        <f t="shared" ref="T125" si="87">+H125/H124-1</f>
        <v>3.0420331279643387E-2</v>
      </c>
      <c r="U125" s="24">
        <f t="shared" ref="U125" si="88">+I125/I124-1</f>
        <v>3.0602575448319236E-2</v>
      </c>
      <c r="V125" s="24">
        <f t="shared" ref="V125" si="89">+J125/J124-1</f>
        <v>3.0659666951559528E-2</v>
      </c>
      <c r="W125" s="24">
        <f t="shared" ref="W125" si="90">+K125/K124-1</f>
        <v>3.0368930403043448E-2</v>
      </c>
      <c r="X125" s="24">
        <f t="shared" ref="X125" si="91">+L125/L124-1</f>
        <v>2.9934709370454726E-2</v>
      </c>
      <c r="Y125" s="24">
        <f t="shared" ref="Y125" si="92">+M125/M124-1</f>
        <v>3.0554705631029355E-2</v>
      </c>
      <c r="Z125" s="24">
        <f t="shared" ref="Z125" si="93">+N125/N124-1</f>
        <v>3.0644915934227912E-2</v>
      </c>
      <c r="AA125" s="24">
        <f t="shared" ref="AA125" si="94">+O125/O124-1</f>
        <v>3.0317516662049959E-2</v>
      </c>
      <c r="AB125" s="24">
        <f>+CUY!Y98</f>
        <v>3.031806617753996E-2</v>
      </c>
      <c r="AD125" s="24">
        <f t="shared" ref="AD125" si="95">+E125/E113-1</f>
        <v>2.0378908589026796</v>
      </c>
      <c r="AE125" s="24">
        <f t="shared" ref="AE125" si="96">+F125/F113-1</f>
        <v>2.0439376885120297</v>
      </c>
      <c r="AF125" s="24">
        <f t="shared" ref="AF125" si="97">+G125/G113-1</f>
        <v>2.0652405391909268</v>
      </c>
      <c r="AG125" s="24">
        <f t="shared" ref="AG125" si="98">+H125/H113-1</f>
        <v>2.0852471017443572</v>
      </c>
      <c r="AH125" s="24">
        <f t="shared" ref="AH125" si="99">+I125/I113-1</f>
        <v>2.0742492090770108</v>
      </c>
      <c r="AI125" s="24">
        <f t="shared" ref="AI125" si="100">+J125/J113-1</f>
        <v>2.0849299041120188</v>
      </c>
      <c r="AJ125" s="24">
        <f t="shared" ref="AJ125" si="101">+K125/K113-1</f>
        <v>2.103620308022967</v>
      </c>
      <c r="AK125" s="24">
        <f t="shared" ref="AK125" si="102">+L125/L113-1</f>
        <v>2.1003884501298922</v>
      </c>
      <c r="AL125" s="24">
        <f t="shared" ref="AL125" si="103">+M125/M113-1</f>
        <v>2.10884028576882</v>
      </c>
      <c r="AM125" s="24">
        <f t="shared" ref="AM125" si="104">+N125/N113-1</f>
        <v>2.1294688307039684</v>
      </c>
      <c r="AN125" s="24">
        <f t="shared" ref="AN125" si="105">+O125/O113-1</f>
        <v>2.0859189208072522</v>
      </c>
      <c r="AO125" s="24">
        <f>+CUY!AV98</f>
        <v>2.0859453618993697</v>
      </c>
      <c r="AQ125" s="24">
        <f t="shared" ref="AQ125" si="106">+Q125-Z125</f>
        <v>-1.2992090211370044E-3</v>
      </c>
      <c r="AR125" s="24">
        <f t="shared" ref="AR125" si="107">+AD125-AM125</f>
        <v>-9.1577971801288793E-2</v>
      </c>
      <c r="AS125" s="35">
        <f t="shared" si="33"/>
        <v>45536</v>
      </c>
      <c r="AT125" s="19">
        <f t="shared" si="33"/>
        <v>7290.1695005023921</v>
      </c>
      <c r="AU125" s="19">
        <f t="shared" si="27"/>
        <v>7256.3065790645869</v>
      </c>
      <c r="AV125" s="53">
        <f t="shared" si="29"/>
        <v>0.33862921437803095</v>
      </c>
      <c r="AW125" s="53">
        <f t="shared" si="24"/>
        <v>-7.1325078226191607E-2</v>
      </c>
    </row>
    <row r="126" spans="4:49" x14ac:dyDescent="0.25">
      <c r="D126" s="38">
        <f>+CUY!A99</f>
        <v>45566</v>
      </c>
      <c r="E126" s="19" cm="1">
        <f t="array" ref="E126">+SUMPRODUCT($E$3:$P$3/100,CUY!$C99:$N99)/D$3*100</f>
        <v>7422.78314038188</v>
      </c>
      <c r="F126" s="19" cm="1">
        <f t="array" ref="F126">+SUMPRODUCT($E$4:$P$4/100,CUY!$C99:$N99)/D$4*100</f>
        <v>7417.5038537245309</v>
      </c>
      <c r="G126" s="19" cm="1">
        <f t="array" ref="G126">+SUMPRODUCT($E$5:$P$5/100,CUY!$C99:$N99)/D$5*100</f>
        <v>7440.4410477401743</v>
      </c>
      <c r="H126" s="19" cm="1">
        <f t="array" ref="H126">+SUMPRODUCT($E$6:$P$6/100,CUY!$C99:$N99)/D$6*100</f>
        <v>7492.3802098858177</v>
      </c>
      <c r="I126" s="19" cm="1">
        <f t="array" ref="I126">+SUMPRODUCT($E$7:$P$7/100,CUY!$C99:$N99)/D$7*100</f>
        <v>7417.3843575034116</v>
      </c>
      <c r="J126" s="19" cm="1">
        <f t="array" ref="J126">+SUMPRODUCT($E$8:$P$8/100,CUY!$C99:$N99)/D$8*100</f>
        <v>7471.0151078849876</v>
      </c>
      <c r="K126" s="19" cm="1">
        <f t="array" ref="K126">+SUMPRODUCT($E$9:$P$9/100,CUY!$C99:$N99)/D$9*100</f>
        <v>7453.0437423827716</v>
      </c>
      <c r="L126" s="19" cm="1">
        <f t="array" ref="L126">+SUMPRODUCT($E$10:$P$10/100,CUY!$C99:$N99)/D$10*100</f>
        <v>7476.8120595452319</v>
      </c>
      <c r="M126" s="19" cm="1">
        <f t="array" ref="M126">+SUMPRODUCT($E$11:$P$11/100,CUY!$C99:$N99)/D$11*100</f>
        <v>7479.51376530177</v>
      </c>
      <c r="N126" s="19" cm="1">
        <f t="array" ref="N126">+SUMPRODUCT($E$12:$P$12/100,CUY!$C99:$N99)/D$12*100</f>
        <v>7445.5501978474967</v>
      </c>
      <c r="O126" s="19" cm="1">
        <f t="array" ref="O126">+SUMPRODUCT(_xlfn.ANCHORARRAY($E$30)/100,$E126:$N126)/$D$14*100</f>
        <v>7453.6105153899998</v>
      </c>
      <c r="Q126" s="24">
        <f t="shared" ref="Q126:Q127" si="108">+E126/E125-1</f>
        <v>1.819074849636193E-2</v>
      </c>
      <c r="R126" s="24">
        <f t="shared" ref="R126:R127" si="109">+F126/F125-1</f>
        <v>2.0159019421450042E-2</v>
      </c>
      <c r="S126" s="24">
        <f t="shared" ref="S126:S127" si="110">+G126/G125-1</f>
        <v>2.0840333499007269E-2</v>
      </c>
      <c r="T126" s="24">
        <f t="shared" ref="T126:T127" si="111">+H126/H125-1</f>
        <v>2.1574115445710751E-2</v>
      </c>
      <c r="U126" s="24">
        <f t="shared" ref="U126:U127" si="112">+I126/I125-1</f>
        <v>2.1214734836876081E-2</v>
      </c>
      <c r="V126" s="24">
        <f t="shared" ref="V126:V127" si="113">+J126/J125-1</f>
        <v>2.2265742198505301E-2</v>
      </c>
      <c r="W126" s="24">
        <f t="shared" ref="W126:W127" si="114">+K126/K125-1</f>
        <v>2.3255068179985017E-2</v>
      </c>
      <c r="X126" s="24">
        <f t="shared" ref="X126:X127" si="115">+L126/L125-1</f>
        <v>2.3870573446762799E-2</v>
      </c>
      <c r="Y126" s="24">
        <f t="shared" ref="Y126:Y127" si="116">+M126/M125-1</f>
        <v>2.4986432032772399E-2</v>
      </c>
      <c r="Z126" s="24">
        <f t="shared" ref="Z126:Z127" si="117">+N126/N125-1</f>
        <v>2.6079881923526171E-2</v>
      </c>
      <c r="AA126" s="24">
        <f t="shared" ref="AA126:AA127" si="118">+O126/O125-1</f>
        <v>2.2444703140644728E-2</v>
      </c>
      <c r="AB126" s="24">
        <f>+CUY!Y99</f>
        <v>2.2444358129773745E-2</v>
      </c>
      <c r="AD126" s="24">
        <f t="shared" ref="AD126:AD127" si="119">+E126/E114-1</f>
        <v>1.8765770312249237</v>
      </c>
      <c r="AE126" s="24">
        <f t="shared" ref="AE126:AE127" si="120">+F126/F114-1</f>
        <v>1.8898147996597849</v>
      </c>
      <c r="AF126" s="24">
        <f t="shared" ref="AF126:AF127" si="121">+G126/G114-1</f>
        <v>1.9130088197363269</v>
      </c>
      <c r="AG126" s="24">
        <f t="shared" ref="AG126:AG127" si="122">+H126/H114-1</f>
        <v>1.9370463386981092</v>
      </c>
      <c r="AH126" s="24">
        <f t="shared" ref="AH126:AH127" si="123">+I126/I114-1</f>
        <v>1.9240135759620083</v>
      </c>
      <c r="AI126" s="24">
        <f t="shared" ref="AI126:AI127" si="124">+J126/J114-1</f>
        <v>1.9385176585438777</v>
      </c>
      <c r="AJ126" s="24">
        <f t="shared" ref="AJ126:AJ127" si="125">+K126/K114-1</f>
        <v>1.9579194478559367</v>
      </c>
      <c r="AK126" s="24">
        <f t="shared" ref="AK126:AK127" si="126">+L126/L114-1</f>
        <v>1.95639783879315</v>
      </c>
      <c r="AL126" s="24">
        <f t="shared" ref="AL126:AL127" si="127">+M126/M114-1</f>
        <v>1.9669706215781488</v>
      </c>
      <c r="AM126" s="24">
        <f t="shared" ref="AM126:AM127" si="128">+N126/N114-1</f>
        <v>1.9910087193784669</v>
      </c>
      <c r="AN126" s="24">
        <f t="shared" ref="AN126:AN127" si="129">+O126/O114-1</f>
        <v>1.9382563878961365</v>
      </c>
      <c r="AO126" s="24">
        <f>+CUY!AV99</f>
        <v>1.9382850618466412</v>
      </c>
      <c r="AQ126" s="24">
        <f t="shared" ref="AQ126:AQ127" si="130">+Q126-Z126</f>
        <v>-7.889133427164241E-3</v>
      </c>
      <c r="AR126" s="24">
        <f t="shared" ref="AR126:AR127" si="131">+AD126-AM126</f>
        <v>-0.11443168815354321</v>
      </c>
      <c r="AS126" s="35">
        <f t="shared" si="33"/>
        <v>45566</v>
      </c>
      <c r="AT126" s="19">
        <f t="shared" si="33"/>
        <v>7422.78314038188</v>
      </c>
      <c r="AU126" s="19">
        <f t="shared" si="27"/>
        <v>7445.5501978474967</v>
      </c>
      <c r="AV126" s="53">
        <f t="shared" si="29"/>
        <v>-0.22767057465618734</v>
      </c>
      <c r="AW126" s="53">
        <f t="shared" si="24"/>
        <v>-0.20485730215404274</v>
      </c>
    </row>
    <row r="127" spans="4:49" x14ac:dyDescent="0.25">
      <c r="D127" s="38">
        <f>+CUY!A100</f>
        <v>45597</v>
      </c>
      <c r="E127" s="19" cm="1">
        <f t="array" ref="E127">+SUMPRODUCT($E$3:$P$3/100,CUY!$C100:$N100)/D$3*100</f>
        <v>7553.8361093557041</v>
      </c>
      <c r="F127" s="19" cm="1">
        <f t="array" ref="F127">+SUMPRODUCT($E$4:$P$4/100,CUY!$C100:$N100)/D$4*100</f>
        <v>7556.410552234418</v>
      </c>
      <c r="G127" s="19" cm="1">
        <f t="array" ref="G127">+SUMPRODUCT($E$5:$P$5/100,CUY!$C100:$N100)/D$5*100</f>
        <v>7589.6781584427272</v>
      </c>
      <c r="H127" s="19" cm="1">
        <f t="array" ref="H127">+SUMPRODUCT($E$6:$P$6/100,CUY!$C100:$N100)/D$6*100</f>
        <v>7645.5787531009319</v>
      </c>
      <c r="I127" s="19" cm="1">
        <f t="array" ref="I127">+SUMPRODUCT($E$7:$P$7/100,CUY!$C100:$N100)/D$7*100</f>
        <v>7567.4862595552013</v>
      </c>
      <c r="J127" s="19" cm="1">
        <f t="array" ref="J127">+SUMPRODUCT($E$8:$P$8/100,CUY!$C100:$N100)/D$8*100</f>
        <v>7627.3059073620998</v>
      </c>
      <c r="K127" s="19" cm="1">
        <f t="array" ref="K127">+SUMPRODUCT($E$9:$P$9/100,CUY!$C100:$N100)/D$9*100</f>
        <v>7619.1190799181441</v>
      </c>
      <c r="L127" s="19" cm="1">
        <f t="array" ref="L127">+SUMPRODUCT($E$10:$P$10/100,CUY!$C100:$N100)/D$10*100</f>
        <v>7647.5702425516301</v>
      </c>
      <c r="M127" s="19" cm="1">
        <f t="array" ref="M127">+SUMPRODUCT($E$11:$P$11/100,CUY!$C100:$N100)/D$11*100</f>
        <v>7657.2587019864304</v>
      </c>
      <c r="N127" s="19" cm="1">
        <f t="array" ref="N127">+SUMPRODUCT($E$12:$P$12/100,CUY!$C100:$N100)/D$12*100</f>
        <v>7631.1872355605728</v>
      </c>
      <c r="O127" s="19" cm="1">
        <f t="array" ref="O127">+SUMPRODUCT(_xlfn.ANCHORARRAY($E$30)/100,$E127:$N127)/$D$14*100</f>
        <v>7612.9629634900002</v>
      </c>
      <c r="Q127" s="24">
        <f t="shared" si="108"/>
        <v>1.7655502861300354E-2</v>
      </c>
      <c r="R127" s="24">
        <f t="shared" si="109"/>
        <v>1.8726879183236012E-2</v>
      </c>
      <c r="S127" s="24">
        <f t="shared" si="110"/>
        <v>2.0057562413975383E-2</v>
      </c>
      <c r="T127" s="24">
        <f t="shared" si="111"/>
        <v>2.0447246258669116E-2</v>
      </c>
      <c r="U127" s="24">
        <f t="shared" si="112"/>
        <v>2.0236500472022412E-2</v>
      </c>
      <c r="V127" s="24">
        <f t="shared" si="113"/>
        <v>2.0919620322031207E-2</v>
      </c>
      <c r="W127" s="24">
        <f t="shared" si="114"/>
        <v>2.2282887807428597E-2</v>
      </c>
      <c r="X127" s="24">
        <f t="shared" si="115"/>
        <v>2.2838367695547479E-2</v>
      </c>
      <c r="Y127" s="24">
        <f t="shared" si="116"/>
        <v>2.376423685577489E-2</v>
      </c>
      <c r="Z127" s="24">
        <f t="shared" si="117"/>
        <v>2.493261515673395E-2</v>
      </c>
      <c r="AA127" s="24">
        <f t="shared" si="118"/>
        <v>2.1379229270294342E-2</v>
      </c>
      <c r="AB127" s="24">
        <f>+CUY!Y100</f>
        <v>2.1378599320499792E-2</v>
      </c>
      <c r="AD127" s="24">
        <f t="shared" si="119"/>
        <v>1.5879951678027004</v>
      </c>
      <c r="AE127" s="24">
        <f t="shared" si="120"/>
        <v>1.6036518594094904</v>
      </c>
      <c r="AF127" s="24">
        <f t="shared" si="121"/>
        <v>1.6313118568494809</v>
      </c>
      <c r="AG127" s="24">
        <f t="shared" si="122"/>
        <v>1.654763498323006</v>
      </c>
      <c r="AH127" s="24">
        <f t="shared" si="123"/>
        <v>1.6408973055896103</v>
      </c>
      <c r="AI127" s="24">
        <f t="shared" si="124"/>
        <v>1.658329183968517</v>
      </c>
      <c r="AJ127" s="24">
        <f t="shared" si="125"/>
        <v>1.6849787668329417</v>
      </c>
      <c r="AK127" s="24">
        <f t="shared" si="126"/>
        <v>1.6878799592927911</v>
      </c>
      <c r="AL127" s="24">
        <f t="shared" si="127"/>
        <v>1.6986418655715263</v>
      </c>
      <c r="AM127" s="24">
        <f t="shared" si="128"/>
        <v>1.7302995263854153</v>
      </c>
      <c r="AN127" s="24">
        <f t="shared" si="129"/>
        <v>1.6615239037291412</v>
      </c>
      <c r="AO127" s="24">
        <f>+CUY!AV100</f>
        <v>1.6615448382594025</v>
      </c>
      <c r="AQ127" s="24">
        <f t="shared" si="130"/>
        <v>-7.2771122954335965E-3</v>
      </c>
      <c r="AR127" s="24">
        <f t="shared" si="131"/>
        <v>-0.14230435858271484</v>
      </c>
      <c r="AS127" s="35">
        <f t="shared" ref="AS127:AT127" si="132">+D127</f>
        <v>45597</v>
      </c>
      <c r="AT127" s="19">
        <f t="shared" si="132"/>
        <v>7553.8361093557041</v>
      </c>
      <c r="AU127" s="19">
        <f t="shared" si="27"/>
        <v>7631.1872355605728</v>
      </c>
      <c r="AV127" s="53">
        <f t="shared" si="29"/>
        <v>-0.77351126204870013</v>
      </c>
      <c r="AW127" s="53">
        <f t="shared" si="24"/>
        <v>-0.33363158129674986</v>
      </c>
    </row>
    <row r="128" spans="4:49" x14ac:dyDescent="0.25">
      <c r="D128" s="38">
        <f>+CUY!A101</f>
        <v>45627</v>
      </c>
      <c r="E128" s="19" cm="1">
        <f t="array" ref="E128">+SUMPRODUCT($E$3:$P$3/100,CUY!$C101:$N101)/D$3*100</f>
        <v>7723.9281648526612</v>
      </c>
      <c r="F128" s="19" cm="1">
        <f t="array" ref="F128">+SUMPRODUCT($E$4:$P$4/100,CUY!$C101:$N101)/D$4*100</f>
        <v>7728.1012179066029</v>
      </c>
      <c r="G128" s="19" cm="1">
        <f t="array" ref="G128">+SUMPRODUCT($E$5:$P$5/100,CUY!$C101:$N101)/D$5*100</f>
        <v>7767.4487663956388</v>
      </c>
      <c r="H128" s="19" cm="1">
        <f t="array" ref="H128">+SUMPRODUCT($E$6:$P$6/100,CUY!$C101:$N101)/D$6*100</f>
        <v>7821.6679826995614</v>
      </c>
      <c r="I128" s="19" cm="1">
        <f t="array" ref="I128">+SUMPRODUCT($E$7:$P$7/100,CUY!$C101:$N101)/D$7*100</f>
        <v>7737.4184485802261</v>
      </c>
      <c r="J128" s="19" cm="1">
        <f t="array" ref="J128">+SUMPRODUCT($E$8:$P$8/100,CUY!$C101:$N101)/D$8*100</f>
        <v>7799.7548251613462</v>
      </c>
      <c r="K128" s="19" cm="1">
        <f t="array" ref="K128">+SUMPRODUCT($E$9:$P$9/100,CUY!$C101:$N101)/D$9*100</f>
        <v>7794.1951685074955</v>
      </c>
      <c r="L128" s="19" cm="1">
        <f t="array" ref="L128">+SUMPRODUCT($E$10:$P$10/100,CUY!$C101:$N101)/D$10*100</f>
        <v>7829.6813523402934</v>
      </c>
      <c r="M128" s="19" cm="1">
        <f t="array" ref="M128">+SUMPRODUCT($E$11:$P$11/100,CUY!$C101:$N101)/D$11*100</f>
        <v>7837.0931833779505</v>
      </c>
      <c r="N128" s="19" cm="1">
        <f t="array" ref="N128">+SUMPRODUCT($E$12:$P$12/100,CUY!$C101:$N101)/D$12*100</f>
        <v>7809.0175540635801</v>
      </c>
      <c r="O128" s="19" cm="1">
        <f t="array" ref="O128">+SUMPRODUCT(_xlfn.ANCHORARRAY($E$30)/100,$E128:$N128)/$D$14*100</f>
        <v>7788.5450649200011</v>
      </c>
      <c r="Q128" s="24">
        <f t="shared" ref="Q128" si="133">+E128/E127-1</f>
        <v>2.251730816429709E-2</v>
      </c>
      <c r="R128" s="24">
        <f t="shared" ref="R128" si="134">+F128/F127-1</f>
        <v>2.2721193413904217E-2</v>
      </c>
      <c r="S128" s="24">
        <f t="shared" ref="S128" si="135">+G128/G127-1</f>
        <v>2.3422680677857244E-2</v>
      </c>
      <c r="T128" s="24">
        <f t="shared" ref="T128" si="136">+H128/H127-1</f>
        <v>2.3031510796643229E-2</v>
      </c>
      <c r="U128" s="24">
        <f t="shared" ref="U128" si="137">+I128/I127-1</f>
        <v>2.245556624704248E-2</v>
      </c>
      <c r="V128" s="24">
        <f t="shared" ref="V128" si="138">+J128/J127-1</f>
        <v>2.2609414109481696E-2</v>
      </c>
      <c r="W128" s="24">
        <f t="shared" ref="W128" si="139">+K128/K127-1</f>
        <v>2.2978521106305161E-2</v>
      </c>
      <c r="X128" s="24">
        <f t="shared" ref="X128" si="140">+L128/L127-1</f>
        <v>2.3812937183026239E-2</v>
      </c>
      <c r="Y128" s="24">
        <f t="shared" ref="Y128" si="141">+M128/M127-1</f>
        <v>2.3485491138606429E-2</v>
      </c>
      <c r="Z128" s="24">
        <f t="shared" ref="Z128" si="142">+N128/N127-1</f>
        <v>2.3303099899624424E-2</v>
      </c>
      <c r="AA128" s="24">
        <f t="shared" ref="AA128" si="143">+O128/O127-1</f>
        <v>2.3063569634063974E-2</v>
      </c>
      <c r="AB128" s="24">
        <f>+CUY!Y101</f>
        <v>2.3062593615844174E-2</v>
      </c>
      <c r="AD128" s="24">
        <f t="shared" ref="AD128" si="144">+E128/E116-1</f>
        <v>1.1054324080435194</v>
      </c>
      <c r="AE128" s="24">
        <f t="shared" ref="AE128" si="145">+F128/F116-1</f>
        <v>1.1215737128242518</v>
      </c>
      <c r="AF128" s="24">
        <f t="shared" ref="AF128" si="146">+G128/G116-1</f>
        <v>1.1433629671856531</v>
      </c>
      <c r="AG128" s="24">
        <f t="shared" ref="AG128" si="147">+H128/H116-1</f>
        <v>1.1567610981231011</v>
      </c>
      <c r="AH128" s="24">
        <f t="shared" ref="AH128" si="148">+I128/I116-1</f>
        <v>1.1472137173798527</v>
      </c>
      <c r="AI128" s="24">
        <f t="shared" ref="AI128" si="149">+J128/J116-1</f>
        <v>1.1574636836915033</v>
      </c>
      <c r="AJ128" s="24">
        <f t="shared" ref="AJ128" si="150">+K128/K116-1</f>
        <v>1.1803449904994174</v>
      </c>
      <c r="AK128" s="24">
        <f t="shared" ref="AK128" si="151">+L128/L116-1</f>
        <v>1.1851947435544132</v>
      </c>
      <c r="AL128" s="24">
        <f t="shared" ref="AL128" si="152">+M128/M116-1</f>
        <v>1.1929281058432353</v>
      </c>
      <c r="AM128" s="24">
        <f t="shared" ref="AM128" si="153">+N128/N116-1</f>
        <v>1.2183667358144619</v>
      </c>
      <c r="AN128" s="24">
        <f t="shared" ref="AN128" si="154">+O128/O116-1</f>
        <v>1.1636921528551536</v>
      </c>
      <c r="AO128" s="24">
        <f>+CUY!AV101</f>
        <v>1.1636960407139791</v>
      </c>
      <c r="AQ128" s="24">
        <f t="shared" ref="AQ128" si="155">+Q128-Z128</f>
        <v>-7.8579173532733471E-4</v>
      </c>
      <c r="AR128" s="24">
        <f t="shared" ref="AR128" si="156">+AD128-AM128</f>
        <v>-0.11293432777094248</v>
      </c>
      <c r="AS128" s="35">
        <f t="shared" ref="AS128" si="157">+D128</f>
        <v>45627</v>
      </c>
      <c r="AT128" s="19">
        <f t="shared" ref="AT128" si="158">+E128</f>
        <v>7723.9281648526612</v>
      </c>
      <c r="AU128" s="19">
        <f t="shared" ref="AU128" si="159">+N128</f>
        <v>7809.0175540635801</v>
      </c>
      <c r="AV128" s="53">
        <f t="shared" si="29"/>
        <v>-0.8508938921092124</v>
      </c>
      <c r="AW128" s="53">
        <f t="shared" si="24"/>
        <v>-0.35499567775795526</v>
      </c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3874-18AD-47AD-B35C-5B7FEC2DBF9E}">
  <sheetPr codeName="Hoja14"/>
  <dimension ref="A1:AW258"/>
  <sheetViews>
    <sheetView zoomScale="75" workbookViewId="0">
      <pane xSplit="4" ySplit="31" topLeftCell="M102" activePane="bottomRight" state="frozen"/>
      <selection pane="topRight" activeCell="E1" sqref="E1"/>
      <selection pane="bottomLeft" activeCell="A32" sqref="A32"/>
      <selection pane="bottomRight" activeCell="A128" sqref="A128:XFD128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1" t="s">
        <v>199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Patagonia</v>
      </c>
      <c r="C3" s="25">
        <v>1</v>
      </c>
      <c r="D3" s="93">
        <f>+SUM(E3:P3)</f>
        <v>0.19774434866282067</v>
      </c>
      <c r="E3" s="94">
        <f>+E18/E$15*E$16</f>
        <v>8.0130206113320807E-2</v>
      </c>
      <c r="F3" s="94">
        <f t="shared" ref="F3:P3" si="0">+F18/F$15*F$16</f>
        <v>9.1707098452775034E-3</v>
      </c>
      <c r="G3" s="94">
        <f t="shared" si="0"/>
        <v>2.6710798549922046E-2</v>
      </c>
      <c r="H3" s="94">
        <f t="shared" si="0"/>
        <v>2.3404743327638207E-2</v>
      </c>
      <c r="I3" s="94">
        <f t="shared" si="0"/>
        <v>9.8297022937457023E-3</v>
      </c>
      <c r="J3" s="94">
        <f t="shared" si="0"/>
        <v>4.5013941393396636E-3</v>
      </c>
      <c r="K3" s="94">
        <f t="shared" si="0"/>
        <v>1.482679215916621E-2</v>
      </c>
      <c r="L3" s="94">
        <f t="shared" si="0"/>
        <v>5.5534946176149557E-3</v>
      </c>
      <c r="M3" s="94">
        <f t="shared" si="0"/>
        <v>1.0543349724300516E-2</v>
      </c>
      <c r="N3" s="94">
        <f t="shared" si="0"/>
        <v>7.0459119067519489E-4</v>
      </c>
      <c r="O3" s="94">
        <f t="shared" si="0"/>
        <v>6.5899536952225687E-3</v>
      </c>
      <c r="P3" s="94">
        <f t="shared" si="0"/>
        <v>5.7786130065973123E-3</v>
      </c>
    </row>
    <row r="4" spans="2:16" s="25" customFormat="1" x14ac:dyDescent="0.25">
      <c r="B4" s="92" t="str">
        <f t="shared" ref="B4:B12" si="1">+B19</f>
        <v>Patagonia</v>
      </c>
      <c r="C4" s="25">
        <v>2</v>
      </c>
      <c r="D4" s="93">
        <f t="shared" ref="D4:D12" si="2">+SUM(E4:P4)</f>
        <v>0.29282460710420771</v>
      </c>
      <c r="E4" s="94">
        <f t="shared" ref="E4:P12" si="3">+E19/E$15*E$16</f>
        <v>0.10106038701980133</v>
      </c>
      <c r="F4" s="94">
        <f t="shared" si="3"/>
        <v>9.3975926980724225E-3</v>
      </c>
      <c r="G4" s="94">
        <f t="shared" si="3"/>
        <v>5.4368287791070787E-2</v>
      </c>
      <c r="H4" s="94">
        <f t="shared" si="3"/>
        <v>3.0457800576995882E-2</v>
      </c>
      <c r="I4" s="94">
        <f t="shared" si="3"/>
        <v>1.0818568169403717E-2</v>
      </c>
      <c r="J4" s="94">
        <f t="shared" si="3"/>
        <v>1.0327423147346941E-2</v>
      </c>
      <c r="K4" s="94">
        <f t="shared" si="3"/>
        <v>2.5882510121131838E-2</v>
      </c>
      <c r="L4" s="94">
        <f t="shared" si="3"/>
        <v>1.0168175228777989E-2</v>
      </c>
      <c r="M4" s="94">
        <f t="shared" si="3"/>
        <v>1.7186441073744983E-2</v>
      </c>
      <c r="N4" s="94">
        <f t="shared" si="3"/>
        <v>3.8190498231910463E-3</v>
      </c>
      <c r="O4" s="94">
        <f t="shared" si="3"/>
        <v>1.1540947691090337E-2</v>
      </c>
      <c r="P4" s="94">
        <f t="shared" si="3"/>
        <v>7.7974237635804701E-3</v>
      </c>
    </row>
    <row r="5" spans="2:16" s="25" customFormat="1" x14ac:dyDescent="0.25">
      <c r="B5" s="92" t="str">
        <f t="shared" si="1"/>
        <v>Patagonia</v>
      </c>
      <c r="C5" s="25">
        <v>3</v>
      </c>
      <c r="D5" s="93">
        <f t="shared" si="2"/>
        <v>0.29288739262709512</v>
      </c>
      <c r="E5" s="94">
        <f t="shared" si="3"/>
        <v>0.10417618483454855</v>
      </c>
      <c r="F5" s="94">
        <f t="shared" si="3"/>
        <v>9.0009054396818673E-3</v>
      </c>
      <c r="G5" s="94">
        <f t="shared" si="3"/>
        <v>4.6647582641994222E-2</v>
      </c>
      <c r="H5" s="94">
        <f t="shared" si="3"/>
        <v>3.1349880320447887E-2</v>
      </c>
      <c r="I5" s="94">
        <f t="shared" si="3"/>
        <v>1.3644471635555381E-2</v>
      </c>
      <c r="J5" s="94">
        <f t="shared" si="3"/>
        <v>8.9057347081913148E-3</v>
      </c>
      <c r="K5" s="94">
        <f t="shared" si="3"/>
        <v>2.9526183733853656E-2</v>
      </c>
      <c r="L5" s="94">
        <f t="shared" si="3"/>
        <v>1.0477493873586543E-2</v>
      </c>
      <c r="M5" s="94">
        <f t="shared" si="3"/>
        <v>2.0809756200681942E-2</v>
      </c>
      <c r="N5" s="94">
        <f t="shared" si="3"/>
        <v>2.2286605690429889E-3</v>
      </c>
      <c r="O5" s="94">
        <f t="shared" si="3"/>
        <v>8.2788078216578676E-3</v>
      </c>
      <c r="P5" s="94">
        <f t="shared" si="3"/>
        <v>7.8417308478529301E-3</v>
      </c>
    </row>
    <row r="6" spans="2:16" s="25" customFormat="1" x14ac:dyDescent="0.25">
      <c r="B6" s="92" t="str">
        <f t="shared" si="1"/>
        <v>Patagonia</v>
      </c>
      <c r="C6" s="25">
        <v>4</v>
      </c>
      <c r="D6" s="93">
        <f t="shared" si="2"/>
        <v>0.3893015365511816</v>
      </c>
      <c r="E6" s="94">
        <f t="shared" si="3"/>
        <v>0.12659809442662151</v>
      </c>
      <c r="F6" s="94">
        <f t="shared" si="3"/>
        <v>1.0498300469550513E-2</v>
      </c>
      <c r="G6" s="94">
        <f t="shared" si="3"/>
        <v>5.5526794342233281E-2</v>
      </c>
      <c r="H6" s="94">
        <f t="shared" si="3"/>
        <v>4.1144224920685687E-2</v>
      </c>
      <c r="I6" s="94">
        <f t="shared" si="3"/>
        <v>2.2048457835825173E-2</v>
      </c>
      <c r="J6" s="94">
        <f t="shared" si="3"/>
        <v>1.4092020807250917E-2</v>
      </c>
      <c r="K6" s="94">
        <f t="shared" si="3"/>
        <v>4.9328948721411491E-2</v>
      </c>
      <c r="L6" s="94">
        <f t="shared" si="3"/>
        <v>1.2639177780805661E-2</v>
      </c>
      <c r="M6" s="94">
        <f t="shared" si="3"/>
        <v>2.7820691713773951E-2</v>
      </c>
      <c r="N6" s="94">
        <f t="shared" si="3"/>
        <v>5.9092757000713501E-3</v>
      </c>
      <c r="O6" s="94">
        <f t="shared" si="3"/>
        <v>9.1812413234858108E-3</v>
      </c>
      <c r="P6" s="94">
        <f t="shared" si="3"/>
        <v>1.4514308509466308E-2</v>
      </c>
    </row>
    <row r="7" spans="2:16" s="25" customFormat="1" x14ac:dyDescent="0.25">
      <c r="B7" s="92" t="str">
        <f t="shared" si="1"/>
        <v>Patagonia</v>
      </c>
      <c r="C7" s="25">
        <v>5</v>
      </c>
      <c r="D7" s="93">
        <f t="shared" si="2"/>
        <v>0.26489349164589243</v>
      </c>
      <c r="E7" s="94">
        <f t="shared" si="3"/>
        <v>9.1577721118141955E-2</v>
      </c>
      <c r="F7" s="94">
        <f t="shared" si="3"/>
        <v>9.7814015324430882E-3</v>
      </c>
      <c r="G7" s="94">
        <f t="shared" si="3"/>
        <v>3.4645025000640803E-2</v>
      </c>
      <c r="H7" s="94">
        <f t="shared" si="3"/>
        <v>2.5638655338430204E-2</v>
      </c>
      <c r="I7" s="94">
        <f t="shared" si="3"/>
        <v>1.2628359860568051E-2</v>
      </c>
      <c r="J7" s="94">
        <f t="shared" si="3"/>
        <v>1.5305978576394498E-2</v>
      </c>
      <c r="K7" s="94">
        <f t="shared" si="3"/>
        <v>3.2269689423749741E-2</v>
      </c>
      <c r="L7" s="94">
        <f t="shared" si="3"/>
        <v>9.6327467825782533E-3</v>
      </c>
      <c r="M7" s="94">
        <f t="shared" si="3"/>
        <v>1.5417766767713828E-2</v>
      </c>
      <c r="N7" s="94">
        <f t="shared" si="3"/>
        <v>2.7553562815503213E-3</v>
      </c>
      <c r="O7" s="94">
        <f t="shared" si="3"/>
        <v>7.4431595106436918E-3</v>
      </c>
      <c r="P7" s="94">
        <f t="shared" si="3"/>
        <v>7.7976314530379971E-3</v>
      </c>
    </row>
    <row r="8" spans="2:16" s="25" customFormat="1" x14ac:dyDescent="0.25">
      <c r="B8" s="92" t="str">
        <f t="shared" si="1"/>
        <v>Patagonia</v>
      </c>
      <c r="C8" s="25">
        <v>6</v>
      </c>
      <c r="D8" s="93">
        <f t="shared" si="2"/>
        <v>0.56804861115042915</v>
      </c>
      <c r="E8" s="94">
        <f t="shared" si="3"/>
        <v>0.18496209586461329</v>
      </c>
      <c r="F8" s="94">
        <f t="shared" si="3"/>
        <v>2.2441051336887886E-2</v>
      </c>
      <c r="G8" s="94">
        <f t="shared" si="3"/>
        <v>7.2243363404267166E-2</v>
      </c>
      <c r="H8" s="94">
        <f t="shared" si="3"/>
        <v>5.0570311246144958E-2</v>
      </c>
      <c r="I8" s="94">
        <f t="shared" si="3"/>
        <v>3.6000991299511564E-2</v>
      </c>
      <c r="J8" s="94">
        <f t="shared" si="3"/>
        <v>2.8776496240845138E-2</v>
      </c>
      <c r="K8" s="94">
        <f t="shared" si="3"/>
        <v>5.8896833995541936E-2</v>
      </c>
      <c r="L8" s="94">
        <f t="shared" si="3"/>
        <v>1.6773320500836415E-2</v>
      </c>
      <c r="M8" s="94">
        <f t="shared" si="3"/>
        <v>4.5886766839720726E-2</v>
      </c>
      <c r="N8" s="94">
        <f t="shared" si="3"/>
        <v>9.028425474979427E-3</v>
      </c>
      <c r="O8" s="94">
        <f t="shared" si="3"/>
        <v>2.6960437004431709E-2</v>
      </c>
      <c r="P8" s="94">
        <f t="shared" si="3"/>
        <v>1.5508517942648818E-2</v>
      </c>
    </row>
    <row r="9" spans="2:16" s="25" customFormat="1" x14ac:dyDescent="0.25">
      <c r="B9" s="92" t="str">
        <f t="shared" si="1"/>
        <v>Patagonia</v>
      </c>
      <c r="C9" s="25">
        <v>7</v>
      </c>
      <c r="D9" s="93">
        <f t="shared" si="2"/>
        <v>0.71011172595682726</v>
      </c>
      <c r="E9" s="94">
        <f t="shared" si="3"/>
        <v>0.21347299859412464</v>
      </c>
      <c r="F9" s="94">
        <f t="shared" si="3"/>
        <v>3.2882114366349982E-2</v>
      </c>
      <c r="G9" s="94">
        <f t="shared" si="3"/>
        <v>9.5928878911193269E-2</v>
      </c>
      <c r="H9" s="94">
        <f t="shared" si="3"/>
        <v>7.0074131059182018E-2</v>
      </c>
      <c r="I9" s="94">
        <f t="shared" si="3"/>
        <v>4.0313627936208574E-2</v>
      </c>
      <c r="J9" s="94">
        <f t="shared" si="3"/>
        <v>2.5310940672839267E-2</v>
      </c>
      <c r="K9" s="94">
        <f t="shared" si="3"/>
        <v>9.1428928071407747E-2</v>
      </c>
      <c r="L9" s="94">
        <f t="shared" si="3"/>
        <v>2.5450502381927254E-2</v>
      </c>
      <c r="M9" s="94">
        <f t="shared" si="3"/>
        <v>4.6134643382610453E-2</v>
      </c>
      <c r="N9" s="94">
        <f t="shared" si="3"/>
        <v>1.2325838660792008E-2</v>
      </c>
      <c r="O9" s="94">
        <f t="shared" si="3"/>
        <v>3.7598062206129199E-2</v>
      </c>
      <c r="P9" s="94">
        <f t="shared" si="3"/>
        <v>1.9191059714062871E-2</v>
      </c>
    </row>
    <row r="10" spans="2:16" s="25" customFormat="1" x14ac:dyDescent="0.25">
      <c r="B10" s="92" t="str">
        <f t="shared" si="1"/>
        <v>Patagonia</v>
      </c>
      <c r="C10" s="25">
        <v>8</v>
      </c>
      <c r="D10" s="93">
        <f t="shared" si="2"/>
        <v>0.77341951731990344</v>
      </c>
      <c r="E10" s="94">
        <f t="shared" si="3"/>
        <v>0.19758334932507748</v>
      </c>
      <c r="F10" s="94">
        <f t="shared" si="3"/>
        <v>2.0030401151830718E-2</v>
      </c>
      <c r="G10" s="94">
        <f t="shared" si="3"/>
        <v>9.4269313586688316E-2</v>
      </c>
      <c r="H10" s="94">
        <f t="shared" si="3"/>
        <v>6.889166668712611E-2</v>
      </c>
      <c r="I10" s="94">
        <f t="shared" si="3"/>
        <v>4.4194451412106546E-2</v>
      </c>
      <c r="J10" s="94">
        <f t="shared" si="3"/>
        <v>5.1234039423106996E-2</v>
      </c>
      <c r="K10" s="94">
        <f t="shared" si="3"/>
        <v>0.1154131863804353</v>
      </c>
      <c r="L10" s="94">
        <f t="shared" si="3"/>
        <v>2.5794959712087139E-2</v>
      </c>
      <c r="M10" s="94">
        <f t="shared" si="3"/>
        <v>6.0677787598989605E-2</v>
      </c>
      <c r="N10" s="94">
        <f t="shared" si="3"/>
        <v>2.3791082650571338E-2</v>
      </c>
      <c r="O10" s="94">
        <f t="shared" si="3"/>
        <v>4.3820975160490078E-2</v>
      </c>
      <c r="P10" s="94">
        <f t="shared" si="3"/>
        <v>2.7718304231393771E-2</v>
      </c>
    </row>
    <row r="11" spans="2:16" s="25" customFormat="1" x14ac:dyDescent="0.25">
      <c r="B11" s="92" t="str">
        <f t="shared" si="1"/>
        <v>Patagonia</v>
      </c>
      <c r="C11" s="25">
        <v>9</v>
      </c>
      <c r="D11" s="93">
        <f t="shared" si="2"/>
        <v>0.97850325498062429</v>
      </c>
      <c r="E11" s="94">
        <f t="shared" si="3"/>
        <v>0.23789227598848239</v>
      </c>
      <c r="F11" s="94">
        <f t="shared" si="3"/>
        <v>3.9405751600427329E-2</v>
      </c>
      <c r="G11" s="94">
        <f t="shared" si="3"/>
        <v>0.1180314034262321</v>
      </c>
      <c r="H11" s="94">
        <f t="shared" si="3"/>
        <v>9.8794226325912352E-2</v>
      </c>
      <c r="I11" s="94">
        <f t="shared" si="3"/>
        <v>6.6982898715430367E-2</v>
      </c>
      <c r="J11" s="94">
        <f t="shared" si="3"/>
        <v>4.8706030353307256E-2</v>
      </c>
      <c r="K11" s="94">
        <f t="shared" si="3"/>
        <v>0.1532340943750938</v>
      </c>
      <c r="L11" s="94">
        <f t="shared" si="3"/>
        <v>3.0210157351752542E-2</v>
      </c>
      <c r="M11" s="94">
        <f t="shared" si="3"/>
        <v>7.6432558525014765E-2</v>
      </c>
      <c r="N11" s="94">
        <f t="shared" si="3"/>
        <v>2.7228586225861509E-2</v>
      </c>
      <c r="O11" s="94">
        <f t="shared" si="3"/>
        <v>5.1713851255531962E-2</v>
      </c>
      <c r="P11" s="94">
        <f t="shared" si="3"/>
        <v>2.9871420837577826E-2</v>
      </c>
    </row>
    <row r="12" spans="2:16" s="25" customFormat="1" x14ac:dyDescent="0.25">
      <c r="B12" s="92" t="str">
        <f t="shared" si="1"/>
        <v>Patagonia</v>
      </c>
      <c r="C12" s="25">
        <v>10</v>
      </c>
      <c r="D12" s="93">
        <f t="shared" si="2"/>
        <v>1.566041114001018</v>
      </c>
      <c r="E12" s="94">
        <f t="shared" si="3"/>
        <v>0.31761133379526763</v>
      </c>
      <c r="F12" s="94">
        <f t="shared" si="3"/>
        <v>4.857391755947868E-2</v>
      </c>
      <c r="G12" s="94">
        <f t="shared" si="3"/>
        <v>0.175158584265758</v>
      </c>
      <c r="H12" s="94">
        <f t="shared" si="3"/>
        <v>0.16667218555743663</v>
      </c>
      <c r="I12" s="94">
        <f t="shared" si="3"/>
        <v>0.13875077264164493</v>
      </c>
      <c r="J12" s="94">
        <f t="shared" si="3"/>
        <v>9.1511834131377992E-2</v>
      </c>
      <c r="K12" s="94">
        <f t="shared" si="3"/>
        <v>0.23892551853820837</v>
      </c>
      <c r="L12" s="94">
        <f t="shared" si="3"/>
        <v>4.5777413410033267E-2</v>
      </c>
      <c r="M12" s="94">
        <f t="shared" si="3"/>
        <v>0.14791460229344919</v>
      </c>
      <c r="N12" s="94">
        <f t="shared" si="3"/>
        <v>3.8315043463264802E-2</v>
      </c>
      <c r="O12" s="94">
        <f t="shared" si="3"/>
        <v>0.10338836481131672</v>
      </c>
      <c r="P12" s="94">
        <f t="shared" si="3"/>
        <v>5.3441543533781666E-2</v>
      </c>
    </row>
    <row r="13" spans="2:16" s="25" customFormat="1" x14ac:dyDescent="0.25">
      <c r="D13" s="95">
        <f>+SUM(D3:D12)/100</f>
        <v>6.0337755999999992E-2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80</v>
      </c>
      <c r="D14" s="94">
        <f>+SUM(D18:D27)</f>
        <v>6.0337755999999994</v>
      </c>
      <c r="E14" s="94">
        <f>+SUM(E18:E27)</f>
        <v>1.2418571</v>
      </c>
      <c r="F14" s="94">
        <f t="shared" ref="F14:P14" si="4">+SUM(F18:F27)</f>
        <v>0.13282490000000002</v>
      </c>
      <c r="G14" s="94">
        <f t="shared" si="4"/>
        <v>0.45356580000000002</v>
      </c>
      <c r="H14" s="94">
        <f t="shared" si="4"/>
        <v>0.98914109999999988</v>
      </c>
      <c r="I14" s="94">
        <f t="shared" si="4"/>
        <v>0.34522819999999999</v>
      </c>
      <c r="J14" s="94">
        <f t="shared" si="4"/>
        <v>0.26527119999999998</v>
      </c>
      <c r="K14" s="94">
        <f t="shared" si="4"/>
        <v>0.95845469999999999</v>
      </c>
      <c r="L14" s="94">
        <f t="shared" si="4"/>
        <v>0.35276069999999993</v>
      </c>
      <c r="M14" s="94">
        <f t="shared" si="4"/>
        <v>0.60807300000000009</v>
      </c>
      <c r="N14" s="94">
        <f t="shared" si="4"/>
        <v>0.13709670000000002</v>
      </c>
      <c r="O14" s="94">
        <f t="shared" si="4"/>
        <v>0.27583360000000001</v>
      </c>
      <c r="P14" s="94">
        <f t="shared" si="4"/>
        <v>0.273669</v>
      </c>
    </row>
    <row r="15" spans="2:16" s="25" customFormat="1" x14ac:dyDescent="0.25">
      <c r="E15" s="94">
        <f>+E14/$D$14*100</f>
        <v>20.581758128359965</v>
      </c>
      <c r="F15" s="94">
        <f t="shared" ref="F15:P15" si="5">+F14/$D$14*100</f>
        <v>2.2013563116268364</v>
      </c>
      <c r="G15" s="94">
        <f t="shared" si="5"/>
        <v>7.5171141598305384</v>
      </c>
      <c r="H15" s="94">
        <f t="shared" si="5"/>
        <v>16.393402167624529</v>
      </c>
      <c r="I15" s="94">
        <f t="shared" si="5"/>
        <v>5.7215949496033636</v>
      </c>
      <c r="J15" s="94">
        <f t="shared" si="5"/>
        <v>4.3964379450903017</v>
      </c>
      <c r="K15" s="94">
        <f t="shared" si="5"/>
        <v>15.884825083650775</v>
      </c>
      <c r="L15" s="94">
        <f t="shared" si="5"/>
        <v>5.846433864726424</v>
      </c>
      <c r="M15" s="94">
        <f t="shared" si="5"/>
        <v>10.077819267922395</v>
      </c>
      <c r="N15" s="94">
        <f t="shared" si="5"/>
        <v>2.2721544367675857</v>
      </c>
      <c r="O15" s="94">
        <f t="shared" si="5"/>
        <v>4.5714925162281483</v>
      </c>
      <c r="P15" s="94">
        <f t="shared" si="5"/>
        <v>4.5356177979174435</v>
      </c>
    </row>
    <row r="16" spans="2:16" s="25" customFormat="1" x14ac:dyDescent="0.25">
      <c r="B16" s="223" t="s">
        <v>59</v>
      </c>
      <c r="C16" s="223"/>
      <c r="D16" s="223"/>
      <c r="E16" s="92">
        <f>+PAT!C$3*100</f>
        <v>27.43</v>
      </c>
      <c r="F16" s="92">
        <f>+PAT!D$3*100</f>
        <v>3.5000000000000004</v>
      </c>
      <c r="G16" s="92">
        <f>+PAT!E$3*100</f>
        <v>12.82</v>
      </c>
      <c r="H16" s="92">
        <f>+PAT!F$3*100</f>
        <v>10.059999999999999</v>
      </c>
      <c r="I16" s="92">
        <f>+PAT!G$3*100</f>
        <v>6.5500000000000007</v>
      </c>
      <c r="J16" s="92">
        <f>+PAT!H$3*100</f>
        <v>4.95</v>
      </c>
      <c r="K16" s="92">
        <f>+PAT!I$3*100</f>
        <v>13.420000000000002</v>
      </c>
      <c r="L16" s="92">
        <f>+PAT!J$3*100</f>
        <v>3.19</v>
      </c>
      <c r="M16" s="92">
        <f>+PAT!K$3*100</f>
        <v>7.7700000000000005</v>
      </c>
      <c r="N16" s="92">
        <f>+PAT!L$3*100</f>
        <v>2.09</v>
      </c>
      <c r="O16" s="92">
        <f>+PAT!M$3*100</f>
        <v>5.08</v>
      </c>
      <c r="P16" s="92">
        <f>+PAT!N$3*100</f>
        <v>3.1399999999999997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79</v>
      </c>
      <c r="C18" s="25">
        <v>1</v>
      </c>
      <c r="D18" s="94">
        <v>0.188725</v>
      </c>
      <c r="E18" s="94">
        <v>6.0124700000000003E-2</v>
      </c>
      <c r="F18" s="94">
        <v>5.7679999999999997E-3</v>
      </c>
      <c r="G18" s="94">
        <v>1.5662100000000002E-2</v>
      </c>
      <c r="H18" s="94">
        <v>3.81395E-2</v>
      </c>
      <c r="I18" s="94">
        <v>8.5865000000000004E-3</v>
      </c>
      <c r="J18" s="94">
        <v>3.9979999999999998E-3</v>
      </c>
      <c r="K18" s="94">
        <v>1.755E-2</v>
      </c>
      <c r="L18" s="94">
        <v>1.0178100000000001E-2</v>
      </c>
      <c r="M18" s="94">
        <v>1.36749E-2</v>
      </c>
      <c r="N18" s="94">
        <v>7.6599999999999997E-4</v>
      </c>
      <c r="O18" s="94">
        <v>5.9303000000000003E-3</v>
      </c>
      <c r="P18" s="94">
        <v>8.3470000000000003E-3</v>
      </c>
    </row>
    <row r="19" spans="1:49" s="25" customFormat="1" hidden="1" x14ac:dyDescent="0.25">
      <c r="B19" s="92" t="s">
        <v>79</v>
      </c>
      <c r="C19" s="25">
        <v>2</v>
      </c>
      <c r="D19" s="94">
        <v>0.27923880000000001</v>
      </c>
      <c r="E19" s="94">
        <v>7.5829400000000005E-2</v>
      </c>
      <c r="F19" s="94">
        <v>5.9106999999999996E-3</v>
      </c>
      <c r="G19" s="94">
        <v>3.1879299999999999E-2</v>
      </c>
      <c r="H19" s="94">
        <v>4.9632900000000001E-2</v>
      </c>
      <c r="I19" s="94">
        <v>9.4503E-3</v>
      </c>
      <c r="J19" s="94">
        <v>9.1725000000000001E-3</v>
      </c>
      <c r="K19" s="94">
        <v>3.0636300000000002E-2</v>
      </c>
      <c r="L19" s="94">
        <v>1.8635599999999999E-2</v>
      </c>
      <c r="M19" s="94">
        <v>2.2291100000000001E-2</v>
      </c>
      <c r="N19" s="94">
        <v>4.1519E-3</v>
      </c>
      <c r="O19" s="94">
        <v>1.0385699999999999E-2</v>
      </c>
      <c r="P19" s="94">
        <v>1.12631E-2</v>
      </c>
    </row>
    <row r="20" spans="1:49" s="25" customFormat="1" hidden="1" x14ac:dyDescent="0.25">
      <c r="B20" s="92" t="s">
        <v>79</v>
      </c>
      <c r="C20" s="25">
        <v>3</v>
      </c>
      <c r="D20" s="94">
        <v>0.28443829999999998</v>
      </c>
      <c r="E20" s="94">
        <v>7.8167299999999995E-2</v>
      </c>
      <c r="F20" s="94">
        <v>5.6611999999999999E-3</v>
      </c>
      <c r="G20" s="94">
        <v>2.73522E-2</v>
      </c>
      <c r="H20" s="94">
        <v>5.1086600000000003E-2</v>
      </c>
      <c r="I20" s="94">
        <v>1.19188E-2</v>
      </c>
      <c r="J20" s="94">
        <v>7.9097999999999998E-3</v>
      </c>
      <c r="K20" s="94">
        <v>3.49492E-2</v>
      </c>
      <c r="L20" s="94">
        <v>1.9202500000000001E-2</v>
      </c>
      <c r="M20" s="94">
        <v>2.69906E-2</v>
      </c>
      <c r="N20" s="94">
        <v>2.4229E-3</v>
      </c>
      <c r="O20" s="94">
        <v>7.4501000000000003E-3</v>
      </c>
      <c r="P20" s="94">
        <v>1.13271E-2</v>
      </c>
    </row>
    <row r="21" spans="1:49" s="25" customFormat="1" hidden="1" x14ac:dyDescent="0.25">
      <c r="B21" s="92" t="s">
        <v>79</v>
      </c>
      <c r="C21" s="25">
        <v>4</v>
      </c>
      <c r="D21" s="94">
        <v>0.38626509999999997</v>
      </c>
      <c r="E21" s="94">
        <v>9.4991300000000001E-2</v>
      </c>
      <c r="F21" s="94">
        <v>6.6030000000000004E-3</v>
      </c>
      <c r="G21" s="94">
        <v>3.25586E-2</v>
      </c>
      <c r="H21" s="94">
        <v>6.7047099999999998E-2</v>
      </c>
      <c r="I21" s="94">
        <v>1.92599E-2</v>
      </c>
      <c r="J21" s="94">
        <v>1.25161E-2</v>
      </c>
      <c r="K21" s="94">
        <v>5.8389099999999999E-2</v>
      </c>
      <c r="L21" s="94">
        <v>2.3164299999999999E-2</v>
      </c>
      <c r="M21" s="94">
        <v>3.6083900000000002E-2</v>
      </c>
      <c r="N21" s="94">
        <v>6.4243E-3</v>
      </c>
      <c r="O21" s="94">
        <v>8.2622000000000008E-3</v>
      </c>
      <c r="P21" s="94">
        <v>2.0965399999999999E-2</v>
      </c>
    </row>
    <row r="22" spans="1:49" s="25" customFormat="1" hidden="1" x14ac:dyDescent="0.25">
      <c r="B22" s="92" t="s">
        <v>79</v>
      </c>
      <c r="C22" s="25">
        <v>5</v>
      </c>
      <c r="D22" s="94">
        <v>0.25839079999999998</v>
      </c>
      <c r="E22" s="94">
        <v>6.8714200000000003E-2</v>
      </c>
      <c r="F22" s="94">
        <v>6.1520999999999998E-3</v>
      </c>
      <c r="G22" s="94">
        <v>2.03144E-2</v>
      </c>
      <c r="H22" s="94">
        <v>4.1779799999999999E-2</v>
      </c>
      <c r="I22" s="94">
        <v>1.10312E-2</v>
      </c>
      <c r="J22" s="94">
        <v>1.35943E-2</v>
      </c>
      <c r="K22" s="94">
        <v>3.8196599999999997E-2</v>
      </c>
      <c r="L22" s="94">
        <v>1.7654300000000001E-2</v>
      </c>
      <c r="M22" s="94">
        <v>1.99971E-2</v>
      </c>
      <c r="N22" s="94">
        <v>2.9954999999999999E-3</v>
      </c>
      <c r="O22" s="94">
        <v>6.6981000000000002E-3</v>
      </c>
      <c r="P22" s="94">
        <v>1.12634E-2</v>
      </c>
    </row>
    <row r="23" spans="1:49" s="25" customFormat="1" hidden="1" x14ac:dyDescent="0.25">
      <c r="B23" s="92" t="s">
        <v>79</v>
      </c>
      <c r="C23" s="25">
        <v>6</v>
      </c>
      <c r="D23" s="94">
        <v>0.55112220000000001</v>
      </c>
      <c r="E23" s="94">
        <v>0.13878399999999999</v>
      </c>
      <c r="F23" s="94">
        <v>1.41145E-2</v>
      </c>
      <c r="G23" s="94">
        <v>4.2360500000000002E-2</v>
      </c>
      <c r="H23" s="94">
        <v>8.2407499999999995E-2</v>
      </c>
      <c r="I23" s="94">
        <v>3.1447799999999998E-2</v>
      </c>
      <c r="J23" s="94">
        <v>2.5558399999999998E-2</v>
      </c>
      <c r="K23" s="94">
        <v>6.9714300000000007E-2</v>
      </c>
      <c r="L23" s="94">
        <v>3.07411E-2</v>
      </c>
      <c r="M23" s="94">
        <v>5.9515899999999997E-2</v>
      </c>
      <c r="N23" s="94">
        <v>9.8153000000000008E-3</v>
      </c>
      <c r="O23" s="94">
        <v>2.4261700000000001E-2</v>
      </c>
      <c r="P23" s="94">
        <v>2.2401500000000001E-2</v>
      </c>
    </row>
    <row r="24" spans="1:49" s="25" customFormat="1" hidden="1" x14ac:dyDescent="0.25">
      <c r="B24" s="92" t="s">
        <v>79</v>
      </c>
      <c r="C24" s="25">
        <v>7</v>
      </c>
      <c r="D24" s="94">
        <v>0.69865109999999997</v>
      </c>
      <c r="E24" s="94">
        <v>0.16017680000000001</v>
      </c>
      <c r="F24" s="94">
        <v>2.0681499999999998E-2</v>
      </c>
      <c r="G24" s="94">
        <v>5.6248699999999999E-2</v>
      </c>
      <c r="H24" s="94">
        <v>0.11419020000000001</v>
      </c>
      <c r="I24" s="94">
        <v>3.5215000000000003E-2</v>
      </c>
      <c r="J24" s="94">
        <v>2.2480400000000001E-2</v>
      </c>
      <c r="K24" s="94">
        <v>0.1082215</v>
      </c>
      <c r="L24" s="94">
        <v>4.6644100000000001E-2</v>
      </c>
      <c r="M24" s="94">
        <v>5.9837399999999999E-2</v>
      </c>
      <c r="N24" s="94">
        <v>1.34001E-2</v>
      </c>
      <c r="O24" s="94">
        <v>3.3834500000000003E-2</v>
      </c>
      <c r="P24" s="94">
        <v>2.77208E-2</v>
      </c>
    </row>
    <row r="25" spans="1:49" s="25" customFormat="1" hidden="1" x14ac:dyDescent="0.25">
      <c r="B25" s="92" t="s">
        <v>79</v>
      </c>
      <c r="C25" s="25">
        <v>8</v>
      </c>
      <c r="D25" s="94">
        <v>0.78042449999999997</v>
      </c>
      <c r="E25" s="94">
        <v>0.1482542</v>
      </c>
      <c r="F25" s="94">
        <v>1.25983E-2</v>
      </c>
      <c r="G25" s="94">
        <v>5.5275600000000001E-2</v>
      </c>
      <c r="H25" s="94">
        <v>0.1122633</v>
      </c>
      <c r="I25" s="94">
        <v>3.8605E-2</v>
      </c>
      <c r="J25" s="94">
        <v>4.5504500000000003E-2</v>
      </c>
      <c r="K25" s="94">
        <v>0.13661090000000001</v>
      </c>
      <c r="L25" s="94">
        <v>4.7275400000000002E-2</v>
      </c>
      <c r="M25" s="94">
        <v>7.8700099999999995E-2</v>
      </c>
      <c r="N25" s="94">
        <v>2.5864600000000001E-2</v>
      </c>
      <c r="O25" s="94">
        <v>3.9434499999999997E-2</v>
      </c>
      <c r="P25" s="94">
        <v>4.00381E-2</v>
      </c>
    </row>
    <row r="26" spans="1:49" s="25" customFormat="1" hidden="1" x14ac:dyDescent="0.25">
      <c r="B26" s="92" t="s">
        <v>79</v>
      </c>
      <c r="C26" s="25">
        <v>9</v>
      </c>
      <c r="D26" s="94">
        <v>0.99042180000000002</v>
      </c>
      <c r="E26" s="94">
        <v>0.17849950000000001</v>
      </c>
      <c r="F26" s="94">
        <v>2.47846E-2</v>
      </c>
      <c r="G26" s="94">
        <v>6.9208699999999998E-2</v>
      </c>
      <c r="H26" s="94">
        <v>0.16099140000000001</v>
      </c>
      <c r="I26" s="94">
        <v>5.8511300000000002E-2</v>
      </c>
      <c r="J26" s="94">
        <v>4.3259199999999998E-2</v>
      </c>
      <c r="K26" s="94">
        <v>0.18137829999999999</v>
      </c>
      <c r="L26" s="94">
        <v>5.5367300000000001E-2</v>
      </c>
      <c r="M26" s="94">
        <v>9.9134299999999995E-2</v>
      </c>
      <c r="N26" s="94">
        <v>2.9601700000000002E-2</v>
      </c>
      <c r="O26" s="94">
        <v>4.6537299999999997E-2</v>
      </c>
      <c r="P26" s="94">
        <v>4.3148199999999998E-2</v>
      </c>
    </row>
    <row r="27" spans="1:49" s="25" customFormat="1" hidden="1" x14ac:dyDescent="0.25">
      <c r="B27" s="92" t="s">
        <v>79</v>
      </c>
      <c r="C27" s="25">
        <v>10</v>
      </c>
      <c r="D27" s="94">
        <v>1.616098</v>
      </c>
      <c r="E27" s="94">
        <v>0.23831569999999999</v>
      </c>
      <c r="F27" s="94">
        <v>3.0550999999999998E-2</v>
      </c>
      <c r="G27" s="94">
        <v>0.1027057</v>
      </c>
      <c r="H27" s="94">
        <v>0.27160279999999998</v>
      </c>
      <c r="I27" s="94">
        <v>0.1212024</v>
      </c>
      <c r="J27" s="94">
        <v>8.1278000000000003E-2</v>
      </c>
      <c r="K27" s="94">
        <v>0.28280850000000002</v>
      </c>
      <c r="L27" s="94">
        <v>8.3898E-2</v>
      </c>
      <c r="M27" s="94">
        <v>0.19184770000000001</v>
      </c>
      <c r="N27" s="94">
        <v>4.1654400000000001E-2</v>
      </c>
      <c r="O27" s="94">
        <v>9.3039200000000002E-2</v>
      </c>
      <c r="P27" s="94">
        <v>7.7194399999999996E-2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200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9" s="107" customFormat="1" x14ac:dyDescent="0.25">
      <c r="E30" s="108" cm="1">
        <f t="array" ref="E30:N30">+TRANSPOSE(D3:D12)</f>
        <v>0.19774434866282067</v>
      </c>
      <c r="F30" s="108">
        <v>0.29282460710420771</v>
      </c>
      <c r="G30" s="108">
        <v>0.29288739262709512</v>
      </c>
      <c r="H30" s="108">
        <v>0.3893015365511816</v>
      </c>
      <c r="I30" s="108">
        <v>0.26489349164589243</v>
      </c>
      <c r="J30" s="108">
        <v>0.56804861115042915</v>
      </c>
      <c r="K30" s="108">
        <v>0.71011172595682726</v>
      </c>
      <c r="L30" s="108">
        <v>0.77341951731990344</v>
      </c>
      <c r="M30" s="108">
        <v>0.97850325498062429</v>
      </c>
      <c r="N30" s="108">
        <v>1.566041114001018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81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PAT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+PAT!A5</f>
        <v>42705</v>
      </c>
      <c r="E32" s="19" cm="1">
        <f t="array" ref="E32">+SUMPRODUCT($E$3:$P$3/100,PAT!$C5:$N5)/D$3*100</f>
        <v>100</v>
      </c>
      <c r="F32" s="19" cm="1">
        <f t="array" ref="F32">+SUMPRODUCT($E$4:$P$4/100,PAT!$C5:$N5)/D$4*100</f>
        <v>100</v>
      </c>
      <c r="G32" s="19" cm="1">
        <f t="array" ref="G32">+SUMPRODUCT($E$5:$P$5/100,PAT!$C5:$N5)/D$5*100</f>
        <v>100</v>
      </c>
      <c r="H32" s="19" cm="1">
        <f t="array" ref="H32">+SUMPRODUCT($E$6:$P$6/100,PAT!$C5:$N5)/D$6*100</f>
        <v>100</v>
      </c>
      <c r="I32" s="19" cm="1">
        <f t="array" ref="I32">+SUMPRODUCT($E$7:$P$7/100,PAT!$C5:$N5)/D$7*100</f>
        <v>100</v>
      </c>
      <c r="J32" s="19" cm="1">
        <f t="array" ref="J32">+SUMPRODUCT($E$8:$P$8/100,PAT!$C5:$N5)/D$8*100</f>
        <v>99.999999999999972</v>
      </c>
      <c r="K32" s="19" cm="1">
        <f t="array" ref="K32">+SUMPRODUCT($E$9:$P$9/100,PAT!$C5:$N5)/D$9*100</f>
        <v>100</v>
      </c>
      <c r="L32" s="19" cm="1">
        <f t="array" ref="L32">+SUMPRODUCT($E$10:$P$10/100,PAT!$C5:$N5)/D$10*100</f>
        <v>100</v>
      </c>
      <c r="M32" s="19" cm="1">
        <f t="array" ref="M32">+SUMPRODUCT($E$11:$P$11/100,PAT!$C5:$N5)/D$11*100</f>
        <v>100.00000000000003</v>
      </c>
      <c r="N32" s="19" cm="1">
        <f t="array" ref="N32">+SUMPRODUCT($E$12:$P$12/100,PAT!$C5:$N5)/D$12*100</f>
        <v>100</v>
      </c>
      <c r="O32" s="19" cm="1">
        <f t="array" ref="O32">+SUMPRODUCT(_xlfn.ANCHORARRAY($E$30)/100,$E32:$N32)/$D$14*100</f>
        <v>100</v>
      </c>
      <c r="AT32" s="19">
        <f>+E32</f>
        <v>100</v>
      </c>
      <c r="AU32" s="19">
        <f>+N32</f>
        <v>100</v>
      </c>
    </row>
    <row r="33" spans="4:49" x14ac:dyDescent="0.25">
      <c r="D33" s="38">
        <f>+PAT!A6</f>
        <v>42736</v>
      </c>
      <c r="E33" s="19" cm="1">
        <f t="array" ref="E33">+SUMPRODUCT($E$3:$P$3/100,PAT!$C6:$N6)/D$3*100</f>
        <v>102.40077095424863</v>
      </c>
      <c r="F33" s="19" cm="1">
        <f t="array" ref="F33">+SUMPRODUCT($E$4:$P$4/100,PAT!$C6:$N6)/D$4*100</f>
        <v>102.39360815587423</v>
      </c>
      <c r="G33" s="19" cm="1">
        <f t="array" ref="G33">+SUMPRODUCT($E$5:$P$5/100,PAT!$C6:$N6)/D$5*100</f>
        <v>102.37790577938411</v>
      </c>
      <c r="H33" s="19" cm="1">
        <f t="array" ref="H33">+SUMPRODUCT($E$6:$P$6/100,PAT!$C6:$N6)/D$6*100</f>
        <v>102.48100428080484</v>
      </c>
      <c r="I33" s="19" cm="1">
        <f t="array" ref="I33">+SUMPRODUCT($E$7:$P$7/100,PAT!$C6:$N6)/D$7*100</f>
        <v>102.44101928355069</v>
      </c>
      <c r="J33" s="19" cm="1">
        <f t="array" ref="J33">+SUMPRODUCT($E$8:$P$8/100,PAT!$C6:$N6)/D$8*100</f>
        <v>102.36712045052691</v>
      </c>
      <c r="K33" s="19" cm="1">
        <f t="array" ref="K33">+SUMPRODUCT($E$9:$P$9/100,PAT!$C6:$N6)/D$9*100</f>
        <v>102.45979611961256</v>
      </c>
      <c r="L33" s="19" cm="1">
        <f t="array" ref="L33">+SUMPRODUCT($E$10:$P$10/100,PAT!$C6:$N6)/D$10*100</f>
        <v>102.61011878316637</v>
      </c>
      <c r="M33" s="19" cm="1">
        <f t="array" ref="M33">+SUMPRODUCT($E$11:$P$11/100,PAT!$C6:$N6)/D$11*100</f>
        <v>102.64282735147343</v>
      </c>
      <c r="N33" s="19" cm="1">
        <f t="array" ref="N33">+SUMPRODUCT($E$12:$P$12/100,PAT!$C6:$N6)/D$12*100</f>
        <v>102.72272408260343</v>
      </c>
      <c r="O33" s="19" cm="1">
        <f t="array" ref="O33">+SUMPRODUCT(_xlfn.ANCHORARRAY($E$30)/100,$E33:$N33)/$D$14*100</f>
        <v>102.55968637000001</v>
      </c>
      <c r="Q33" s="24">
        <f t="shared" ref="Q33:AA33" si="9">+E33/E32-1</f>
        <v>2.4007709542486211E-2</v>
      </c>
      <c r="R33" s="24">
        <f t="shared" si="9"/>
        <v>2.3936081558742384E-2</v>
      </c>
      <c r="S33" s="24">
        <f t="shared" si="9"/>
        <v>2.3779057793841041E-2</v>
      </c>
      <c r="T33" s="24">
        <f t="shared" si="9"/>
        <v>2.4810042808048438E-2</v>
      </c>
      <c r="U33" s="24">
        <f t="shared" si="9"/>
        <v>2.4410192835506939E-2</v>
      </c>
      <c r="V33" s="24">
        <f t="shared" si="9"/>
        <v>2.3671204505269383E-2</v>
      </c>
      <c r="W33" s="24">
        <f t="shared" si="9"/>
        <v>2.4597961196125562E-2</v>
      </c>
      <c r="X33" s="24">
        <f t="shared" si="9"/>
        <v>2.6101187831663708E-2</v>
      </c>
      <c r="Y33" s="24">
        <f t="shared" si="9"/>
        <v>2.6428273514734091E-2</v>
      </c>
      <c r="Z33" s="24">
        <f t="shared" si="9"/>
        <v>2.7227240826034338E-2</v>
      </c>
      <c r="AA33" s="24">
        <f t="shared" si="9"/>
        <v>2.5596863700000139E-2</v>
      </c>
      <c r="AB33" s="24">
        <f>+PAT!Y6</f>
        <v>2.5592999999999977E-2</v>
      </c>
      <c r="AQ33" s="24">
        <f>+Q33-Z33</f>
        <v>-3.2195312835481271E-3</v>
      </c>
      <c r="AT33" s="19">
        <f t="shared" ref="AT33:AT96" si="10">+E33</f>
        <v>102.40077095424863</v>
      </c>
      <c r="AU33" s="19">
        <f t="shared" ref="AU33:AU96" si="11">+N33</f>
        <v>102.72272408260343</v>
      </c>
      <c r="AV33" s="53">
        <f>+($AT33/$AT$32)-($AU33/$AU$32)</f>
        <v>-3.2195312835481271E-3</v>
      </c>
      <c r="AW33" s="53"/>
    </row>
    <row r="34" spans="4:49" x14ac:dyDescent="0.25">
      <c r="D34" s="38">
        <f>+PAT!A7</f>
        <v>42767</v>
      </c>
      <c r="E34" s="19" cm="1">
        <f t="array" ref="E34">+SUMPRODUCT($E$3:$P$3/100,PAT!$C7:$N7)/D$3*100</f>
        <v>104.09153967218046</v>
      </c>
      <c r="F34" s="19" cm="1">
        <f t="array" ref="F34">+SUMPRODUCT($E$4:$P$4/100,PAT!$C7:$N7)/D$4*100</f>
        <v>104.09647054245529</v>
      </c>
      <c r="G34" s="19" cm="1">
        <f t="array" ref="G34">+SUMPRODUCT($E$5:$P$5/100,PAT!$C7:$N7)/D$5*100</f>
        <v>104.05808578433505</v>
      </c>
      <c r="H34" s="19" cm="1">
        <f t="array" ref="H34">+SUMPRODUCT($E$6:$P$6/100,PAT!$C7:$N7)/D$6*100</f>
        <v>104.13243497803634</v>
      </c>
      <c r="I34" s="19" cm="1">
        <f t="array" ref="I34">+SUMPRODUCT($E$7:$P$7/100,PAT!$C7:$N7)/D$7*100</f>
        <v>104.16387337037334</v>
      </c>
      <c r="J34" s="19" cm="1">
        <f t="array" ref="J34">+SUMPRODUCT($E$8:$P$8/100,PAT!$C7:$N7)/D$8*100</f>
        <v>104.07602238781213</v>
      </c>
      <c r="K34" s="19" cm="1">
        <f t="array" ref="K34">+SUMPRODUCT($E$9:$P$9/100,PAT!$C7:$N7)/D$9*100</f>
        <v>104.22385068014609</v>
      </c>
      <c r="L34" s="19" cm="1">
        <f t="array" ref="L34">+SUMPRODUCT($E$10:$P$10/100,PAT!$C7:$N7)/D$10*100</f>
        <v>104.33960212677009</v>
      </c>
      <c r="M34" s="19" cm="1">
        <f t="array" ref="M34">+SUMPRODUCT($E$11:$P$11/100,PAT!$C7:$N7)/D$11*100</f>
        <v>104.38134144076507</v>
      </c>
      <c r="N34" s="19" cm="1">
        <f t="array" ref="N34">+SUMPRODUCT($E$12:$P$12/100,PAT!$C7:$N7)/D$12*100</f>
        <v>104.4541395260721</v>
      </c>
      <c r="O34" s="19" cm="1">
        <f t="array" ref="O34">+SUMPRODUCT(_xlfn.ANCHORARRAY($E$30)/100,$E34:$N34)/$D$14*100</f>
        <v>104.28298573999999</v>
      </c>
      <c r="Q34" s="24">
        <f t="shared" ref="Q34:AA57" si="12">+E34/E33-1</f>
        <v>1.6511288950033842E-2</v>
      </c>
      <c r="R34" s="24">
        <f t="shared" si="12"/>
        <v>1.6630553578977247E-2</v>
      </c>
      <c r="S34" s="24">
        <f t="shared" si="12"/>
        <v>1.6411548880200577E-2</v>
      </c>
      <c r="T34" s="24">
        <f t="shared" si="12"/>
        <v>1.6114505403425516E-2</v>
      </c>
      <c r="U34" s="24">
        <f t="shared" si="12"/>
        <v>1.68180100009927E-2</v>
      </c>
      <c r="V34" s="24">
        <f t="shared" si="12"/>
        <v>1.6693855700582239E-2</v>
      </c>
      <c r="W34" s="24">
        <f t="shared" si="12"/>
        <v>1.7217041486927709E-2</v>
      </c>
      <c r="X34" s="24">
        <f t="shared" si="12"/>
        <v>1.6854900511892312E-2</v>
      </c>
      <c r="Y34" s="24">
        <f t="shared" si="12"/>
        <v>1.6937511701022867E-2</v>
      </c>
      <c r="Z34" s="24">
        <f t="shared" si="12"/>
        <v>1.6855232948031595E-2</v>
      </c>
      <c r="AA34" s="24">
        <f t="shared" si="12"/>
        <v>1.6802892354632393E-2</v>
      </c>
      <c r="AB34" s="24">
        <f>+PAT!Y7</f>
        <v>1.6803936844342893E-2</v>
      </c>
      <c r="AQ34" s="24">
        <f t="shared" ref="AQ34:AQ97" si="13">+Q34-Z34</f>
        <v>-3.4394399799775321E-4</v>
      </c>
      <c r="AT34" s="19">
        <f t="shared" si="10"/>
        <v>104.09153967218046</v>
      </c>
      <c r="AU34" s="19">
        <f t="shared" si="11"/>
        <v>104.4541395260721</v>
      </c>
      <c r="AV34" s="53">
        <f t="shared" ref="AV34:AV97" si="14">+($AT34/$AT$32)-($AU34/$AU$32)</f>
        <v>-3.6259985389164306E-3</v>
      </c>
    </row>
    <row r="35" spans="4:49" x14ac:dyDescent="0.25">
      <c r="D35" s="38">
        <f>+PAT!A8</f>
        <v>42795</v>
      </c>
      <c r="E35" s="19" cm="1">
        <f t="array" ref="E35">+SUMPRODUCT($E$3:$P$3/100,PAT!$C8:$N8)/D$3*100</f>
        <v>106.10902559481859</v>
      </c>
      <c r="F35" s="19" cm="1">
        <f t="array" ref="F35">+SUMPRODUCT($E$4:$P$4/100,PAT!$C8:$N8)/D$4*100</f>
        <v>106.27896250951432</v>
      </c>
      <c r="G35" s="19" cm="1">
        <f t="array" ref="G35">+SUMPRODUCT($E$5:$P$5/100,PAT!$C8:$N8)/D$5*100</f>
        <v>106.17408395773387</v>
      </c>
      <c r="H35" s="19" cm="1">
        <f t="array" ref="H35">+SUMPRODUCT($E$6:$P$6/100,PAT!$C8:$N8)/D$6*100</f>
        <v>106.35917789066329</v>
      </c>
      <c r="I35" s="19" cm="1">
        <f t="array" ref="I35">+SUMPRODUCT($E$7:$P$7/100,PAT!$C8:$N8)/D$7*100</f>
        <v>106.27643033855063</v>
      </c>
      <c r="J35" s="19" cm="1">
        <f t="array" ref="J35">+SUMPRODUCT($E$8:$P$8/100,PAT!$C8:$N8)/D$8*100</f>
        <v>106.21637321457504</v>
      </c>
      <c r="K35" s="19" cm="1">
        <f t="array" ref="K35">+SUMPRODUCT($E$9:$P$9/100,PAT!$C8:$N8)/D$9*100</f>
        <v>106.3921876764979</v>
      </c>
      <c r="L35" s="19" cm="1">
        <f t="array" ref="L35">+SUMPRODUCT($E$10:$P$10/100,PAT!$C8:$N8)/D$10*100</f>
        <v>106.70236556606262</v>
      </c>
      <c r="M35" s="19" cm="1">
        <f t="array" ref="M35">+SUMPRODUCT($E$11:$P$11/100,PAT!$C8:$N8)/D$11*100</f>
        <v>106.70886003475428</v>
      </c>
      <c r="N35" s="19" cm="1">
        <f t="array" ref="N35">+SUMPRODUCT($E$12:$P$12/100,PAT!$C8:$N8)/D$12*100</f>
        <v>106.71223652770917</v>
      </c>
      <c r="O35" s="19" cm="1">
        <f t="array" ref="O35">+SUMPRODUCT(_xlfn.ANCHORARRAY($E$30)/100,$E35:$N35)/$D$14*100</f>
        <v>106.51724342</v>
      </c>
      <c r="Q35" s="24">
        <f t="shared" si="12"/>
        <v>1.93818434139017E-2</v>
      </c>
      <c r="R35" s="24">
        <f t="shared" si="12"/>
        <v>2.0966051545127984E-2</v>
      </c>
      <c r="S35" s="24">
        <f t="shared" si="12"/>
        <v>2.033477895974678E-2</v>
      </c>
      <c r="T35" s="24">
        <f t="shared" si="12"/>
        <v>2.1383759182205031E-2</v>
      </c>
      <c r="U35" s="24">
        <f t="shared" si="12"/>
        <v>2.0281090745019714E-2</v>
      </c>
      <c r="V35" s="24">
        <f t="shared" si="12"/>
        <v>2.0565263522345667E-2</v>
      </c>
      <c r="W35" s="24">
        <f t="shared" si="12"/>
        <v>2.0804614128163923E-2</v>
      </c>
      <c r="X35" s="24">
        <f t="shared" si="12"/>
        <v>2.264493434067183E-2</v>
      </c>
      <c r="Y35" s="24">
        <f t="shared" si="12"/>
        <v>2.2298224585569626E-2</v>
      </c>
      <c r="Z35" s="24">
        <f t="shared" si="12"/>
        <v>2.1618070972414083E-2</v>
      </c>
      <c r="AA35" s="24">
        <f t="shared" si="12"/>
        <v>2.1424949277636829E-2</v>
      </c>
      <c r="AB35" s="24">
        <f>+PAT!Y8</f>
        <v>2.1422537007576459E-2</v>
      </c>
      <c r="AQ35" s="24">
        <f t="shared" si="13"/>
        <v>-2.2362275585123825E-3</v>
      </c>
      <c r="AT35" s="19">
        <f t="shared" si="10"/>
        <v>106.10902559481859</v>
      </c>
      <c r="AU35" s="19">
        <f t="shared" si="11"/>
        <v>106.71223652770917</v>
      </c>
      <c r="AV35" s="53">
        <f t="shared" si="14"/>
        <v>-6.0321093289057437E-3</v>
      </c>
    </row>
    <row r="36" spans="4:49" x14ac:dyDescent="0.25">
      <c r="D36" s="38">
        <f>+PAT!A9</f>
        <v>42826</v>
      </c>
      <c r="E36" s="19" cm="1">
        <f t="array" ref="E36">+SUMPRODUCT($E$3:$P$3/100,PAT!$C9:$N9)/D$3*100</f>
        <v>108.2314109539132</v>
      </c>
      <c r="F36" s="19" cm="1">
        <f t="array" ref="F36">+SUMPRODUCT($E$4:$P$4/100,PAT!$C9:$N9)/D$4*100</f>
        <v>108.36406891389301</v>
      </c>
      <c r="G36" s="19" cm="1">
        <f t="array" ref="G36">+SUMPRODUCT($E$5:$P$5/100,PAT!$C9:$N9)/D$5*100</f>
        <v>108.30586842218754</v>
      </c>
      <c r="H36" s="19" cm="1">
        <f t="array" ref="H36">+SUMPRODUCT($E$6:$P$6/100,PAT!$C9:$N9)/D$6*100</f>
        <v>108.46406261639561</v>
      </c>
      <c r="I36" s="19" cm="1">
        <f t="array" ref="I36">+SUMPRODUCT($E$7:$P$7/100,PAT!$C9:$N9)/D$7*100</f>
        <v>108.38622506593015</v>
      </c>
      <c r="J36" s="19" cm="1">
        <f t="array" ref="J36">+SUMPRODUCT($E$8:$P$8/100,PAT!$C9:$N9)/D$8*100</f>
        <v>108.33235754283646</v>
      </c>
      <c r="K36" s="19" cm="1">
        <f t="array" ref="K36">+SUMPRODUCT($E$9:$P$9/100,PAT!$C9:$N9)/D$9*100</f>
        <v>108.52737852223309</v>
      </c>
      <c r="L36" s="19" cm="1">
        <f t="array" ref="L36">+SUMPRODUCT($E$10:$P$10/100,PAT!$C9:$N9)/D$10*100</f>
        <v>108.81045782872292</v>
      </c>
      <c r="M36" s="19" cm="1">
        <f t="array" ref="M36">+SUMPRODUCT($E$11:$P$11/100,PAT!$C9:$N9)/D$11*100</f>
        <v>108.83900664260378</v>
      </c>
      <c r="N36" s="19" cm="1">
        <f t="array" ref="N36">+SUMPRODUCT($E$12:$P$12/100,PAT!$C9:$N9)/D$12*100</f>
        <v>108.89439381655832</v>
      </c>
      <c r="O36" s="19" cm="1">
        <f t="array" ref="O36">+SUMPRODUCT(_xlfn.ANCHORARRAY($E$30)/100,$E36:$N36)/$D$14*100</f>
        <v>108.65243848000001</v>
      </c>
      <c r="Q36" s="24">
        <f t="shared" si="12"/>
        <v>2.0001930535099133E-2</v>
      </c>
      <c r="R36" s="24">
        <f t="shared" si="12"/>
        <v>1.9619182904538013E-2</v>
      </c>
      <c r="S36" s="24">
        <f t="shared" si="12"/>
        <v>2.0078199735655833E-2</v>
      </c>
      <c r="T36" s="24">
        <f t="shared" si="12"/>
        <v>1.9790344072573962E-2</v>
      </c>
      <c r="U36" s="24">
        <f t="shared" si="12"/>
        <v>1.9851953256791122E-2</v>
      </c>
      <c r="V36" s="24">
        <f t="shared" si="12"/>
        <v>1.9921451507167953E-2</v>
      </c>
      <c r="W36" s="24">
        <f t="shared" si="12"/>
        <v>2.0069056688895026E-2</v>
      </c>
      <c r="X36" s="24">
        <f t="shared" si="12"/>
        <v>1.9756752828081536E-2</v>
      </c>
      <c r="Y36" s="24">
        <f t="shared" si="12"/>
        <v>1.9962228133219018E-2</v>
      </c>
      <c r="Z36" s="24">
        <f t="shared" si="12"/>
        <v>2.0448988418329428E-2</v>
      </c>
      <c r="AA36" s="24">
        <f t="shared" si="12"/>
        <v>2.0045534332698622E-2</v>
      </c>
      <c r="AB36" s="24">
        <f>+PAT!Y9</f>
        <v>2.0043805337566889E-2</v>
      </c>
      <c r="AQ36" s="24">
        <f t="shared" si="13"/>
        <v>-4.4705788323029516E-4</v>
      </c>
      <c r="AT36" s="19">
        <f t="shared" si="10"/>
        <v>108.2314109539132</v>
      </c>
      <c r="AU36" s="19">
        <f t="shared" si="11"/>
        <v>108.89439381655832</v>
      </c>
      <c r="AV36" s="53">
        <f t="shared" si="14"/>
        <v>-6.6298286264512285E-3</v>
      </c>
    </row>
    <row r="37" spans="4:49" x14ac:dyDescent="0.25">
      <c r="D37" s="38">
        <f>+PAT!A10</f>
        <v>42856</v>
      </c>
      <c r="E37" s="19" cm="1">
        <f t="array" ref="E37">+SUMPRODUCT($E$3:$P$3/100,PAT!$C10:$N10)/D$3*100</f>
        <v>110.23148620083435</v>
      </c>
      <c r="F37" s="19" cm="1">
        <f t="array" ref="F37">+SUMPRODUCT($E$4:$P$4/100,PAT!$C10:$N10)/D$4*100</f>
        <v>110.23698967828443</v>
      </c>
      <c r="G37" s="19" cm="1">
        <f t="array" ref="G37">+SUMPRODUCT($E$5:$P$5/100,PAT!$C10:$N10)/D$5*100</f>
        <v>110.23726210430684</v>
      </c>
      <c r="H37" s="19" cm="1">
        <f t="array" ref="H37">+SUMPRODUCT($E$6:$P$6/100,PAT!$C10:$N10)/D$6*100</f>
        <v>110.3562703756476</v>
      </c>
      <c r="I37" s="19" cm="1">
        <f t="array" ref="I37">+SUMPRODUCT($E$7:$P$7/100,PAT!$C10:$N10)/D$7*100</f>
        <v>110.25696194015511</v>
      </c>
      <c r="J37" s="19" cm="1">
        <f t="array" ref="J37">+SUMPRODUCT($E$8:$P$8/100,PAT!$C10:$N10)/D$8*100</f>
        <v>110.22869219325999</v>
      </c>
      <c r="K37" s="19" cm="1">
        <f t="array" ref="K37">+SUMPRODUCT($E$9:$P$9/100,PAT!$C10:$N10)/D$9*100</f>
        <v>110.34743862299743</v>
      </c>
      <c r="L37" s="19" cm="1">
        <f t="array" ref="L37">+SUMPRODUCT($E$10:$P$10/100,PAT!$C10:$N10)/D$10*100</f>
        <v>110.57028262399864</v>
      </c>
      <c r="M37" s="19" cm="1">
        <f t="array" ref="M37">+SUMPRODUCT($E$11:$P$11/100,PAT!$C10:$N10)/D$11*100</f>
        <v>110.63552300415967</v>
      </c>
      <c r="N37" s="19" cm="1">
        <f t="array" ref="N37">+SUMPRODUCT($E$12:$P$12/100,PAT!$C10:$N10)/D$12*100</f>
        <v>110.72125495980778</v>
      </c>
      <c r="O37" s="19" cm="1">
        <f t="array" ref="O37">+SUMPRODUCT(_xlfn.ANCHORARRAY($E$30)/100,$E37:$N37)/$D$14*100</f>
        <v>110.49065451</v>
      </c>
      <c r="Q37" s="24">
        <f t="shared" si="12"/>
        <v>1.8479619080017606E-2</v>
      </c>
      <c r="R37" s="24">
        <f t="shared" si="12"/>
        <v>1.7283595781915961E-2</v>
      </c>
      <c r="S37" s="24">
        <f t="shared" si="12"/>
        <v>1.7832770377598672E-2</v>
      </c>
      <c r="T37" s="24">
        <f t="shared" si="12"/>
        <v>1.7445481144700903E-2</v>
      </c>
      <c r="U37" s="24">
        <f t="shared" si="12"/>
        <v>1.7259913546089578E-2</v>
      </c>
      <c r="V37" s="24">
        <f t="shared" si="12"/>
        <v>1.750478521316845E-2</v>
      </c>
      <c r="W37" s="24">
        <f t="shared" si="12"/>
        <v>1.677051565740606E-2</v>
      </c>
      <c r="X37" s="24">
        <f t="shared" si="12"/>
        <v>1.6173305676609129E-2</v>
      </c>
      <c r="Y37" s="24">
        <f t="shared" si="12"/>
        <v>1.6506181165867551E-2</v>
      </c>
      <c r="Z37" s="24">
        <f t="shared" si="12"/>
        <v>1.6776448072496342E-2</v>
      </c>
      <c r="AA37" s="24">
        <f t="shared" si="12"/>
        <v>1.6918313622002579E-2</v>
      </c>
      <c r="AB37" s="24">
        <f>+PAT!Y10</f>
        <v>1.6916440331812499E-2</v>
      </c>
      <c r="AQ37" s="24">
        <f t="shared" si="13"/>
        <v>1.7031710075212647E-3</v>
      </c>
      <c r="AT37" s="19">
        <f t="shared" si="10"/>
        <v>110.23148620083435</v>
      </c>
      <c r="AU37" s="19">
        <f t="shared" si="11"/>
        <v>110.72125495980778</v>
      </c>
      <c r="AV37" s="53">
        <f t="shared" si="14"/>
        <v>-4.8976875897341898E-3</v>
      </c>
    </row>
    <row r="38" spans="4:49" x14ac:dyDescent="0.25">
      <c r="D38" s="38">
        <f>+PAT!A11</f>
        <v>42887</v>
      </c>
      <c r="E38" s="19" cm="1">
        <f t="array" ref="E38">+SUMPRODUCT($E$3:$P$3/100,PAT!$C11:$N11)/D$3*100</f>
        <v>111.26878736029988</v>
      </c>
      <c r="F38" s="19" cm="1">
        <f t="array" ref="F38">+SUMPRODUCT($E$4:$P$4/100,PAT!$C11:$N11)/D$4*100</f>
        <v>111.31768853829125</v>
      </c>
      <c r="G38" s="19" cm="1">
        <f t="array" ref="G38">+SUMPRODUCT($E$5:$P$5/100,PAT!$C11:$N11)/D$5*100</f>
        <v>111.32985680307121</v>
      </c>
      <c r="H38" s="19" cm="1">
        <f t="array" ref="H38">+SUMPRODUCT($E$6:$P$6/100,PAT!$C11:$N11)/D$6*100</f>
        <v>111.47931933875516</v>
      </c>
      <c r="I38" s="19" cm="1">
        <f t="array" ref="I38">+SUMPRODUCT($E$7:$P$7/100,PAT!$C11:$N11)/D$7*100</f>
        <v>111.34247940525042</v>
      </c>
      <c r="J38" s="19" cm="1">
        <f t="array" ref="J38">+SUMPRODUCT($E$8:$P$8/100,PAT!$C11:$N11)/D$8*100</f>
        <v>111.37024214927587</v>
      </c>
      <c r="K38" s="19" cm="1">
        <f t="array" ref="K38">+SUMPRODUCT($E$9:$P$9/100,PAT!$C11:$N11)/D$9*100</f>
        <v>111.46398666225177</v>
      </c>
      <c r="L38" s="19" cm="1">
        <f t="array" ref="L38">+SUMPRODUCT($E$10:$P$10/100,PAT!$C11:$N11)/D$10*100</f>
        <v>111.74960969266057</v>
      </c>
      <c r="M38" s="19" cm="1">
        <f t="array" ref="M38">+SUMPRODUCT($E$11:$P$11/100,PAT!$C11:$N11)/D$11*100</f>
        <v>111.82420086778563</v>
      </c>
      <c r="N38" s="19" cm="1">
        <f t="array" ref="N38">+SUMPRODUCT($E$12:$P$12/100,PAT!$C11:$N11)/D$12*100</f>
        <v>111.99864813833982</v>
      </c>
      <c r="O38" s="19" cm="1">
        <f t="array" ref="O38">+SUMPRODUCT(_xlfn.ANCHORARRAY($E$30)/100,$E38:$N38)/$D$14*100</f>
        <v>111.66460498999997</v>
      </c>
      <c r="Q38" s="24">
        <f t="shared" si="12"/>
        <v>9.4102075116326844E-3</v>
      </c>
      <c r="R38" s="24">
        <f t="shared" si="12"/>
        <v>9.8034141095537652E-3</v>
      </c>
      <c r="S38" s="24">
        <f t="shared" si="12"/>
        <v>9.9113011145954832E-3</v>
      </c>
      <c r="T38" s="24">
        <f t="shared" si="12"/>
        <v>1.017657591439769E-2</v>
      </c>
      <c r="U38" s="24">
        <f t="shared" si="12"/>
        <v>9.8453416999146892E-3</v>
      </c>
      <c r="V38" s="24">
        <f t="shared" si="12"/>
        <v>1.0356196134618356E-2</v>
      </c>
      <c r="W38" s="24">
        <f t="shared" si="12"/>
        <v>1.01184771770646E-2</v>
      </c>
      <c r="X38" s="24">
        <f t="shared" si="12"/>
        <v>1.0665859222521057E-2</v>
      </c>
      <c r="Y38" s="24">
        <f t="shared" si="12"/>
        <v>1.0744088619541126E-2</v>
      </c>
      <c r="Z38" s="24">
        <f t="shared" si="12"/>
        <v>1.1537018605829008E-2</v>
      </c>
      <c r="AA38" s="24">
        <f t="shared" si="12"/>
        <v>1.0624884839411708E-2</v>
      </c>
      <c r="AB38" s="24">
        <f>+PAT!Y11</f>
        <v>1.1000120373211297E-2</v>
      </c>
      <c r="AQ38" s="24">
        <f t="shared" si="13"/>
        <v>-2.1268110941963236E-3</v>
      </c>
      <c r="AT38" s="19">
        <f t="shared" si="10"/>
        <v>111.26878736029988</v>
      </c>
      <c r="AU38" s="19">
        <f t="shared" si="11"/>
        <v>111.99864813833982</v>
      </c>
      <c r="AV38" s="53">
        <f t="shared" si="14"/>
        <v>-7.2986077803993687E-3</v>
      </c>
    </row>
    <row r="39" spans="4:49" x14ac:dyDescent="0.25">
      <c r="D39" s="38">
        <f>+PAT!A12</f>
        <v>42917</v>
      </c>
      <c r="E39" s="19" cm="1">
        <f t="array" ref="E39">+SUMPRODUCT($E$3:$P$3/100,PAT!$C12:$N12)/D$3*100</f>
        <v>112.72758063682883</v>
      </c>
      <c r="F39" s="19" cm="1">
        <f t="array" ref="F39">+SUMPRODUCT($E$4:$P$4/100,PAT!$C12:$N12)/D$4*100</f>
        <v>112.73383211329599</v>
      </c>
      <c r="G39" s="19" cm="1">
        <f t="array" ref="G39">+SUMPRODUCT($E$5:$P$5/100,PAT!$C12:$N12)/D$5*100</f>
        <v>112.810288152138</v>
      </c>
      <c r="H39" s="19" cm="1">
        <f t="array" ref="H39">+SUMPRODUCT($E$6:$P$6/100,PAT!$C12:$N12)/D$6*100</f>
        <v>113.0443260513821</v>
      </c>
      <c r="I39" s="19" cm="1">
        <f t="array" ref="I39">+SUMPRODUCT($E$7:$P$7/100,PAT!$C12:$N12)/D$7*100</f>
        <v>112.92452618164322</v>
      </c>
      <c r="J39" s="19" cm="1">
        <f t="array" ref="J39">+SUMPRODUCT($E$8:$P$8/100,PAT!$C12:$N12)/D$8*100</f>
        <v>112.99523716358438</v>
      </c>
      <c r="K39" s="19" cm="1">
        <f t="array" ref="K39">+SUMPRODUCT($E$9:$P$9/100,PAT!$C12:$N12)/D$9*100</f>
        <v>113.11733839621319</v>
      </c>
      <c r="L39" s="19" cm="1">
        <f t="array" ref="L39">+SUMPRODUCT($E$10:$P$10/100,PAT!$C12:$N12)/D$10*100</f>
        <v>113.50443500245308</v>
      </c>
      <c r="M39" s="19" cm="1">
        <f t="array" ref="M39">+SUMPRODUCT($E$11:$P$11/100,PAT!$C12:$N12)/D$11*100</f>
        <v>113.62374971821936</v>
      </c>
      <c r="N39" s="19" cm="1">
        <f t="array" ref="N39">+SUMPRODUCT($E$12:$P$12/100,PAT!$C12:$N12)/D$12*100</f>
        <v>113.89323612656945</v>
      </c>
      <c r="O39" s="19" cm="1">
        <f t="array" ref="O39">+SUMPRODUCT(_xlfn.ANCHORARRAY($E$30)/100,$E39:$N39)/$D$14*100</f>
        <v>113.3795025</v>
      </c>
      <c r="Q39" s="24">
        <f t="shared" si="12"/>
        <v>1.3110534509603644E-2</v>
      </c>
      <c r="R39" s="24">
        <f t="shared" si="12"/>
        <v>1.2721640141832635E-2</v>
      </c>
      <c r="S39" s="24">
        <f t="shared" si="12"/>
        <v>1.3297702804787592E-2</v>
      </c>
      <c r="T39" s="24">
        <f t="shared" si="12"/>
        <v>1.4038538465339201E-2</v>
      </c>
      <c r="U39" s="24">
        <f t="shared" si="12"/>
        <v>1.4208833724949299E-2</v>
      </c>
      <c r="V39" s="24">
        <f t="shared" si="12"/>
        <v>1.4590926471457655E-2</v>
      </c>
      <c r="W39" s="24">
        <f t="shared" si="12"/>
        <v>1.4833057595286414E-2</v>
      </c>
      <c r="X39" s="24">
        <f t="shared" si="12"/>
        <v>1.5703189609509227E-2</v>
      </c>
      <c r="Y39" s="24">
        <f t="shared" si="12"/>
        <v>1.6092660054520813E-2</v>
      </c>
      <c r="Z39" s="24">
        <f t="shared" si="12"/>
        <v>1.6916168362045347E-2</v>
      </c>
      <c r="AA39" s="24">
        <f t="shared" si="12"/>
        <v>1.5357574677791641E-2</v>
      </c>
      <c r="AB39" s="24">
        <f>+PAT!Y12</f>
        <v>1.4980515661326077E-2</v>
      </c>
      <c r="AQ39" s="24">
        <f t="shared" si="13"/>
        <v>-3.8056338524417033E-3</v>
      </c>
      <c r="AT39" s="19">
        <f t="shared" si="10"/>
        <v>112.72758063682883</v>
      </c>
      <c r="AU39" s="19">
        <f t="shared" si="11"/>
        <v>113.89323612656945</v>
      </c>
      <c r="AV39" s="53">
        <f t="shared" si="14"/>
        <v>-1.1656554897406135E-2</v>
      </c>
    </row>
    <row r="40" spans="4:49" x14ac:dyDescent="0.25">
      <c r="D40" s="38">
        <f>+PAT!A13</f>
        <v>42948</v>
      </c>
      <c r="E40" s="19" cm="1">
        <f t="array" ref="E40">+SUMPRODUCT($E$3:$P$3/100,PAT!$C13:$N13)/D$3*100</f>
        <v>114.70951861434484</v>
      </c>
      <c r="F40" s="19" cm="1">
        <f t="array" ref="F40">+SUMPRODUCT($E$4:$P$4/100,PAT!$C13:$N13)/D$4*100</f>
        <v>114.71850672810588</v>
      </c>
      <c r="G40" s="19" cm="1">
        <f t="array" ref="G40">+SUMPRODUCT($E$5:$P$5/100,PAT!$C13:$N13)/D$5*100</f>
        <v>114.78488466355674</v>
      </c>
      <c r="H40" s="19" cm="1">
        <f t="array" ref="H40">+SUMPRODUCT($E$6:$P$6/100,PAT!$C13:$N13)/D$6*100</f>
        <v>115.00547833605432</v>
      </c>
      <c r="I40" s="19" cm="1">
        <f t="array" ref="I40">+SUMPRODUCT($E$7:$P$7/100,PAT!$C13:$N13)/D$7*100</f>
        <v>114.88178515355332</v>
      </c>
      <c r="J40" s="19" cm="1">
        <f t="array" ref="J40">+SUMPRODUCT($E$8:$P$8/100,PAT!$C13:$N13)/D$8*100</f>
        <v>114.90304821111647</v>
      </c>
      <c r="K40" s="19" cm="1">
        <f t="array" ref="K40">+SUMPRODUCT($E$9:$P$9/100,PAT!$C13:$N13)/D$9*100</f>
        <v>115.04373540824598</v>
      </c>
      <c r="L40" s="19" cm="1">
        <f t="array" ref="L40">+SUMPRODUCT($E$10:$P$10/100,PAT!$C13:$N13)/D$10*100</f>
        <v>115.41797786879711</v>
      </c>
      <c r="M40" s="19" cm="1">
        <f t="array" ref="M40">+SUMPRODUCT($E$11:$P$11/100,PAT!$C13:$N13)/D$11*100</f>
        <v>115.53557834363684</v>
      </c>
      <c r="N40" s="19" cm="1">
        <f t="array" ref="N40">+SUMPRODUCT($E$12:$P$12/100,PAT!$C13:$N13)/D$12*100</f>
        <v>115.79623347676291</v>
      </c>
      <c r="O40" s="19" cm="1">
        <f t="array" ref="O40">+SUMPRODUCT(_xlfn.ANCHORARRAY($E$30)/100,$E40:$N40)/$D$14*100</f>
        <v>115.30465171</v>
      </c>
      <c r="Q40" s="24">
        <f t="shared" si="12"/>
        <v>1.7581659841535702E-2</v>
      </c>
      <c r="R40" s="24">
        <f t="shared" si="12"/>
        <v>1.7604960087006738E-2</v>
      </c>
      <c r="S40" s="24">
        <f t="shared" si="12"/>
        <v>1.7503691762188911E-2</v>
      </c>
      <c r="T40" s="24">
        <f t="shared" si="12"/>
        <v>1.7348524717470726E-2</v>
      </c>
      <c r="U40" s="24">
        <f t="shared" si="12"/>
        <v>1.7332452374090757E-2</v>
      </c>
      <c r="V40" s="24">
        <f t="shared" si="12"/>
        <v>1.6883995249907136E-2</v>
      </c>
      <c r="W40" s="24">
        <f t="shared" si="12"/>
        <v>1.7030077257345511E-2</v>
      </c>
      <c r="X40" s="24">
        <f t="shared" si="12"/>
        <v>1.6858749759889768E-2</v>
      </c>
      <c r="Y40" s="24">
        <f t="shared" si="12"/>
        <v>1.6825959626915354E-2</v>
      </c>
      <c r="Z40" s="24">
        <f t="shared" si="12"/>
        <v>1.6708607244056761E-2</v>
      </c>
      <c r="AA40" s="24">
        <f t="shared" si="12"/>
        <v>1.6979693573800914E-2</v>
      </c>
      <c r="AB40" s="24">
        <f>+PAT!Y13</f>
        <v>1.697940967643774E-2</v>
      </c>
      <c r="AQ40" s="24">
        <f t="shared" si="13"/>
        <v>8.7305259747894048E-4</v>
      </c>
      <c r="AT40" s="19">
        <f t="shared" si="10"/>
        <v>114.70951861434484</v>
      </c>
      <c r="AU40" s="19">
        <f t="shared" si="11"/>
        <v>115.79623347676291</v>
      </c>
      <c r="AV40" s="53">
        <f t="shared" si="14"/>
        <v>-1.08671486241807E-2</v>
      </c>
    </row>
    <row r="41" spans="4:49" x14ac:dyDescent="0.25">
      <c r="D41" s="38">
        <f>+PAT!A14</f>
        <v>42979</v>
      </c>
      <c r="E41" s="19" cm="1">
        <f t="array" ref="E41">+SUMPRODUCT($E$3:$P$3/100,PAT!$C14:$N14)/D$3*100</f>
        <v>116.15135254366234</v>
      </c>
      <c r="F41" s="19" cm="1">
        <f t="array" ref="F41">+SUMPRODUCT($E$4:$P$4/100,PAT!$C14:$N14)/D$4*100</f>
        <v>116.12403122319743</v>
      </c>
      <c r="G41" s="19" cm="1">
        <f t="array" ref="G41">+SUMPRODUCT($E$5:$P$5/100,PAT!$C14:$N14)/D$5*100</f>
        <v>116.21346089265802</v>
      </c>
      <c r="H41" s="19" cm="1">
        <f t="array" ref="H41">+SUMPRODUCT($E$6:$P$6/100,PAT!$C14:$N14)/D$6*100</f>
        <v>116.47631913545705</v>
      </c>
      <c r="I41" s="19" cm="1">
        <f t="array" ref="I41">+SUMPRODUCT($E$7:$P$7/100,PAT!$C14:$N14)/D$7*100</f>
        <v>116.40922892560373</v>
      </c>
      <c r="J41" s="19" cm="1">
        <f t="array" ref="J41">+SUMPRODUCT($E$8:$P$8/100,PAT!$C14:$N14)/D$8*100</f>
        <v>116.40011817160349</v>
      </c>
      <c r="K41" s="19" cm="1">
        <f t="array" ref="K41">+SUMPRODUCT($E$9:$P$9/100,PAT!$C14:$N14)/D$9*100</f>
        <v>116.48117423017355</v>
      </c>
      <c r="L41" s="19" cm="1">
        <f t="array" ref="L41">+SUMPRODUCT($E$10:$P$10/100,PAT!$C14:$N14)/D$10*100</f>
        <v>116.9801591061816</v>
      </c>
      <c r="M41" s="19" cm="1">
        <f t="array" ref="M41">+SUMPRODUCT($E$11:$P$11/100,PAT!$C14:$N14)/D$11*100</f>
        <v>117.02931298768904</v>
      </c>
      <c r="N41" s="19" cm="1">
        <f t="array" ref="N41">+SUMPRODUCT($E$12:$P$12/100,PAT!$C14:$N14)/D$12*100</f>
        <v>117.30505396579458</v>
      </c>
      <c r="O41" s="19" cm="1">
        <f t="array" ref="O41">+SUMPRODUCT(_xlfn.ANCHORARRAY($E$30)/100,$E41:$N41)/$D$14*100</f>
        <v>116.79562204</v>
      </c>
      <c r="Q41" s="24">
        <f t="shared" si="12"/>
        <v>1.2569435795166894E-2</v>
      </c>
      <c r="R41" s="24">
        <f t="shared" si="12"/>
        <v>1.2251942037763586E-2</v>
      </c>
      <c r="S41" s="24">
        <f t="shared" si="12"/>
        <v>1.2445682489367282E-2</v>
      </c>
      <c r="T41" s="24">
        <f t="shared" si="12"/>
        <v>1.2789310741396331E-2</v>
      </c>
      <c r="U41" s="24">
        <f t="shared" si="12"/>
        <v>1.3295787230402034E-2</v>
      </c>
      <c r="V41" s="24">
        <f t="shared" si="12"/>
        <v>1.3028983858952126E-2</v>
      </c>
      <c r="W41" s="24">
        <f t="shared" si="12"/>
        <v>1.2494716177518628E-2</v>
      </c>
      <c r="X41" s="24">
        <f t="shared" si="12"/>
        <v>1.3534990529467716E-2</v>
      </c>
      <c r="Y41" s="24">
        <f t="shared" si="12"/>
        <v>1.2928784928997183E-2</v>
      </c>
      <c r="Z41" s="24">
        <f t="shared" si="12"/>
        <v>1.3029961715762095E-2</v>
      </c>
      <c r="AA41" s="24">
        <f t="shared" si="12"/>
        <v>1.2930704077315891E-2</v>
      </c>
      <c r="AB41" s="24">
        <f>+PAT!Y14</f>
        <v>1.2930212066232016E-2</v>
      </c>
      <c r="AQ41" s="24">
        <f t="shared" si="13"/>
        <v>-4.6052592059520059E-4</v>
      </c>
      <c r="AT41" s="19">
        <f t="shared" si="10"/>
        <v>116.15135254366234</v>
      </c>
      <c r="AU41" s="19">
        <f t="shared" si="11"/>
        <v>117.30505396579458</v>
      </c>
      <c r="AV41" s="53">
        <f t="shared" si="14"/>
        <v>-1.1537014221322472E-2</v>
      </c>
    </row>
    <row r="42" spans="4:49" x14ac:dyDescent="0.25">
      <c r="D42" s="38">
        <f>+PAT!A15</f>
        <v>43009</v>
      </c>
      <c r="E42" s="19" cm="1">
        <f t="array" ref="E42">+SUMPRODUCT($E$3:$P$3/100,PAT!$C15:$N15)/D$3*100</f>
        <v>118.15896761103744</v>
      </c>
      <c r="F42" s="19" cm="1">
        <f t="array" ref="F42">+SUMPRODUCT($E$4:$P$4/100,PAT!$C15:$N15)/D$4*100</f>
        <v>118.0897281115237</v>
      </c>
      <c r="G42" s="19" cm="1">
        <f t="array" ref="G42">+SUMPRODUCT($E$5:$P$5/100,PAT!$C15:$N15)/D$5*100</f>
        <v>118.19424019286873</v>
      </c>
      <c r="H42" s="19" cm="1">
        <f t="array" ref="H42">+SUMPRODUCT($E$6:$P$6/100,PAT!$C15:$N15)/D$6*100</f>
        <v>118.39737970052811</v>
      </c>
      <c r="I42" s="19" cm="1">
        <f t="array" ref="I42">+SUMPRODUCT($E$7:$P$7/100,PAT!$C15:$N15)/D$7*100</f>
        <v>118.37894560089602</v>
      </c>
      <c r="J42" s="19" cm="1">
        <f t="array" ref="J42">+SUMPRODUCT($E$8:$P$8/100,PAT!$C15:$N15)/D$8*100</f>
        <v>118.3044982285228</v>
      </c>
      <c r="K42" s="19" cm="1">
        <f t="array" ref="K42">+SUMPRODUCT($E$9:$P$9/100,PAT!$C15:$N15)/D$9*100</f>
        <v>118.45880615683788</v>
      </c>
      <c r="L42" s="19" cm="1">
        <f t="array" ref="L42">+SUMPRODUCT($E$10:$P$10/100,PAT!$C15:$N15)/D$10*100</f>
        <v>118.85454356854714</v>
      </c>
      <c r="M42" s="19" cm="1">
        <f t="array" ref="M42">+SUMPRODUCT($E$11:$P$11/100,PAT!$C15:$N15)/D$11*100</f>
        <v>118.93180569393019</v>
      </c>
      <c r="N42" s="19" cm="1">
        <f t="array" ref="N42">+SUMPRODUCT($E$12:$P$12/100,PAT!$C15:$N15)/D$12*100</f>
        <v>119.17100562699174</v>
      </c>
      <c r="O42" s="19" cm="1">
        <f t="array" ref="O42">+SUMPRODUCT(_xlfn.ANCHORARRAY($E$30)/100,$E42:$N42)/$D$14*100</f>
        <v>118.70851039999999</v>
      </c>
      <c r="Q42" s="24">
        <f t="shared" si="12"/>
        <v>1.7284474295040431E-2</v>
      </c>
      <c r="R42" s="24">
        <f t="shared" si="12"/>
        <v>1.6927563292632231E-2</v>
      </c>
      <c r="S42" s="24">
        <f t="shared" si="12"/>
        <v>1.7044319005698361E-2</v>
      </c>
      <c r="T42" s="24">
        <f t="shared" si="12"/>
        <v>1.6493142806452754E-2</v>
      </c>
      <c r="U42" s="24">
        <f t="shared" si="12"/>
        <v>1.6920622990734824E-2</v>
      </c>
      <c r="V42" s="24">
        <f t="shared" si="12"/>
        <v>1.6360636800314632E-2</v>
      </c>
      <c r="W42" s="24">
        <f t="shared" si="12"/>
        <v>1.6978124917906623E-2</v>
      </c>
      <c r="X42" s="24">
        <f t="shared" si="12"/>
        <v>1.6023097221676608E-2</v>
      </c>
      <c r="Y42" s="24">
        <f t="shared" si="12"/>
        <v>1.6256548531915938E-2</v>
      </c>
      <c r="Z42" s="24">
        <f t="shared" si="12"/>
        <v>1.5906830934507399E-2</v>
      </c>
      <c r="AA42" s="24">
        <f t="shared" si="12"/>
        <v>1.6378082727663168E-2</v>
      </c>
      <c r="AB42" s="24">
        <f>+PAT!Y15</f>
        <v>1.6376627324060644E-2</v>
      </c>
      <c r="AQ42" s="24">
        <f t="shared" si="13"/>
        <v>1.3776433605330318E-3</v>
      </c>
      <c r="AT42" s="19">
        <f t="shared" si="10"/>
        <v>118.15896761103744</v>
      </c>
      <c r="AU42" s="19">
        <f t="shared" si="11"/>
        <v>119.17100562699174</v>
      </c>
      <c r="AV42" s="53">
        <f t="shared" si="14"/>
        <v>-1.0120380159543085E-2</v>
      </c>
    </row>
    <row r="43" spans="4:49" x14ac:dyDescent="0.25">
      <c r="D43" s="38">
        <f>+PAT!A16</f>
        <v>43040</v>
      </c>
      <c r="E43" s="19" cm="1">
        <f t="array" ref="E43">+SUMPRODUCT($E$3:$P$3/100,PAT!$C16:$N16)/D$3*100</f>
        <v>119.77413420133389</v>
      </c>
      <c r="F43" s="19" cm="1">
        <f t="array" ref="F43">+SUMPRODUCT($E$4:$P$4/100,PAT!$C16:$N16)/D$4*100</f>
        <v>119.75458657422313</v>
      </c>
      <c r="G43" s="19" cm="1">
        <f t="array" ref="G43">+SUMPRODUCT($E$5:$P$5/100,PAT!$C16:$N16)/D$5*100</f>
        <v>119.87599374836265</v>
      </c>
      <c r="H43" s="19" cm="1">
        <f t="array" ref="H43">+SUMPRODUCT($E$6:$P$6/100,PAT!$C16:$N16)/D$6*100</f>
        <v>120.12395068591894</v>
      </c>
      <c r="I43" s="19" cm="1">
        <f t="array" ref="I43">+SUMPRODUCT($E$7:$P$7/100,PAT!$C16:$N16)/D$7*100</f>
        <v>120.120022440791</v>
      </c>
      <c r="J43" s="19" cm="1">
        <f t="array" ref="J43">+SUMPRODUCT($E$8:$P$8/100,PAT!$C16:$N16)/D$8*100</f>
        <v>119.97099062432622</v>
      </c>
      <c r="K43" s="19" cm="1">
        <f t="array" ref="K43">+SUMPRODUCT($E$9:$P$9/100,PAT!$C16:$N16)/D$9*100</f>
        <v>120.18797430694946</v>
      </c>
      <c r="L43" s="19" cm="1">
        <f t="array" ref="L43">+SUMPRODUCT($E$10:$P$10/100,PAT!$C16:$N16)/D$10*100</f>
        <v>120.62400154675434</v>
      </c>
      <c r="M43" s="19" cm="1">
        <f t="array" ref="M43">+SUMPRODUCT($E$11:$P$11/100,PAT!$C16:$N16)/D$11*100</f>
        <v>120.70338678988148</v>
      </c>
      <c r="N43" s="19" cm="1">
        <f t="array" ref="N43">+SUMPRODUCT($E$12:$P$12/100,PAT!$C16:$N16)/D$12*100</f>
        <v>120.9147972597104</v>
      </c>
      <c r="O43" s="19" cm="1">
        <f t="array" ref="O43">+SUMPRODUCT(_xlfn.ANCHORARRAY($E$30)/100,$E43:$N43)/$D$14*100</f>
        <v>120.43881248999999</v>
      </c>
      <c r="Q43" s="24">
        <f t="shared" si="12"/>
        <v>1.3669437224717029E-2</v>
      </c>
      <c r="R43" s="24">
        <f t="shared" si="12"/>
        <v>1.409824960497108E-2</v>
      </c>
      <c r="S43" s="24">
        <f t="shared" si="12"/>
        <v>1.4228726820779469E-2</v>
      </c>
      <c r="T43" s="24">
        <f t="shared" si="12"/>
        <v>1.4582847946111643E-2</v>
      </c>
      <c r="U43" s="24">
        <f t="shared" si="12"/>
        <v>1.4707656256416346E-2</v>
      </c>
      <c r="V43" s="24">
        <f t="shared" si="12"/>
        <v>1.4086466877906378E-2</v>
      </c>
      <c r="W43" s="24">
        <f t="shared" si="12"/>
        <v>1.4597210677796069E-2</v>
      </c>
      <c r="X43" s="24">
        <f t="shared" si="12"/>
        <v>1.4887592220542256E-2</v>
      </c>
      <c r="Y43" s="24">
        <f t="shared" si="12"/>
        <v>1.4895772292488729E-2</v>
      </c>
      <c r="Z43" s="24">
        <f t="shared" si="12"/>
        <v>1.4632683709800753E-2</v>
      </c>
      <c r="AA43" s="24">
        <f t="shared" si="12"/>
        <v>1.4576057640430129E-2</v>
      </c>
      <c r="AB43" s="24">
        <f>+PAT!Y16</f>
        <v>1.4577043346991614E-2</v>
      </c>
      <c r="AQ43" s="24">
        <f t="shared" si="13"/>
        <v>-9.6324648508372412E-4</v>
      </c>
      <c r="AT43" s="19">
        <f t="shared" si="10"/>
        <v>119.77413420133389</v>
      </c>
      <c r="AU43" s="19">
        <f t="shared" si="11"/>
        <v>120.9147972597104</v>
      </c>
      <c r="AV43" s="53">
        <f t="shared" si="14"/>
        <v>-1.1406630583765009E-2</v>
      </c>
    </row>
    <row r="44" spans="4:49" x14ac:dyDescent="0.25">
      <c r="D44" s="38">
        <f>+PAT!A17</f>
        <v>43070</v>
      </c>
      <c r="E44" s="19" cm="1">
        <f t="array" ref="E44">+SUMPRODUCT($E$3:$P$3/100,PAT!$C17:$N17)/D$3*100</f>
        <v>122.65304852414162</v>
      </c>
      <c r="F44" s="19" cm="1">
        <f t="array" ref="F44">+SUMPRODUCT($E$4:$P$4/100,PAT!$C17:$N17)/D$4*100</f>
        <v>122.54612845965434</v>
      </c>
      <c r="G44" s="19" cm="1">
        <f t="array" ref="G44">+SUMPRODUCT($E$5:$P$5/100,PAT!$C17:$N17)/D$5*100</f>
        <v>122.74366073357817</v>
      </c>
      <c r="H44" s="19" cm="1">
        <f t="array" ref="H44">+SUMPRODUCT($E$6:$P$6/100,PAT!$C17:$N17)/D$6*100</f>
        <v>123.11304699361816</v>
      </c>
      <c r="I44" s="19" cm="1">
        <f t="array" ref="I44">+SUMPRODUCT($E$7:$P$7/100,PAT!$C17:$N17)/D$7*100</f>
        <v>122.99055450218555</v>
      </c>
      <c r="J44" s="19" cm="1">
        <f t="array" ref="J44">+SUMPRODUCT($E$8:$P$8/100,PAT!$C17:$N17)/D$8*100</f>
        <v>122.72807555374654</v>
      </c>
      <c r="K44" s="19" cm="1">
        <f t="array" ref="K44">+SUMPRODUCT($E$9:$P$9/100,PAT!$C17:$N17)/D$9*100</f>
        <v>123.1464832482214</v>
      </c>
      <c r="L44" s="19" cm="1">
        <f t="array" ref="L44">+SUMPRODUCT($E$10:$P$10/100,PAT!$C17:$N17)/D$10*100</f>
        <v>123.60079305916732</v>
      </c>
      <c r="M44" s="19" cm="1">
        <f t="array" ref="M44">+SUMPRODUCT($E$11:$P$11/100,PAT!$C17:$N17)/D$11*100</f>
        <v>123.83328978951249</v>
      </c>
      <c r="N44" s="19" cm="1">
        <f t="array" ref="N44">+SUMPRODUCT($E$12:$P$12/100,PAT!$C17:$N17)/D$12*100</f>
        <v>124.1528980538275</v>
      </c>
      <c r="O44" s="19" cm="1">
        <f t="array" ref="O44">+SUMPRODUCT(_xlfn.ANCHORARRAY($E$30)/100,$E44:$N44)/$D$14*100</f>
        <v>123.46405390000001</v>
      </c>
      <c r="Q44" s="24">
        <f t="shared" si="12"/>
        <v>2.4036193974639186E-2</v>
      </c>
      <c r="R44" s="24">
        <f t="shared" si="12"/>
        <v>2.3310521670091067E-2</v>
      </c>
      <c r="S44" s="24">
        <f t="shared" si="12"/>
        <v>2.3921945466705896E-2</v>
      </c>
      <c r="T44" s="24">
        <f t="shared" si="12"/>
        <v>2.4883433242339992E-2</v>
      </c>
      <c r="U44" s="24">
        <f t="shared" si="12"/>
        <v>2.389719884384367E-2</v>
      </c>
      <c r="V44" s="24">
        <f t="shared" si="12"/>
        <v>2.2981263346018244E-2</v>
      </c>
      <c r="W44" s="24">
        <f t="shared" si="12"/>
        <v>2.4615681879421425E-2</v>
      </c>
      <c r="X44" s="24">
        <f t="shared" si="12"/>
        <v>2.4678268621847632E-2</v>
      </c>
      <c r="Y44" s="24">
        <f t="shared" si="12"/>
        <v>2.5930531718049377E-2</v>
      </c>
      <c r="Z44" s="24">
        <f t="shared" si="12"/>
        <v>2.6780020870084575E-2</v>
      </c>
      <c r="AA44" s="24">
        <f t="shared" si="12"/>
        <v>2.5118492514621948E-2</v>
      </c>
      <c r="AB44" s="24">
        <f>+PAT!Y17</f>
        <v>2.5117571256816795E-2</v>
      </c>
      <c r="AD44" s="24">
        <f>+E44/E32-1</f>
        <v>0.22653048524141628</v>
      </c>
      <c r="AE44" s="24">
        <f t="shared" ref="AE44:AN59" si="15">+F44/F32-1</f>
        <v>0.22546128459654335</v>
      </c>
      <c r="AF44" s="24">
        <f t="shared" si="15"/>
        <v>0.22743660733578164</v>
      </c>
      <c r="AG44" s="24">
        <f t="shared" si="15"/>
        <v>0.23113046993618158</v>
      </c>
      <c r="AH44" s="24">
        <f t="shared" si="15"/>
        <v>0.22990554502185545</v>
      </c>
      <c r="AI44" s="24">
        <f t="shared" si="15"/>
        <v>0.22728075553746563</v>
      </c>
      <c r="AJ44" s="24">
        <f t="shared" si="15"/>
        <v>0.23146483248221394</v>
      </c>
      <c r="AK44" s="24">
        <f t="shared" si="15"/>
        <v>0.23600793059167313</v>
      </c>
      <c r="AL44" s="24">
        <f t="shared" si="15"/>
        <v>0.23833289789512446</v>
      </c>
      <c r="AM44" s="24">
        <f t="shared" si="15"/>
        <v>0.24152898053827498</v>
      </c>
      <c r="AN44" s="24">
        <f t="shared" si="15"/>
        <v>0.23464053900000015</v>
      </c>
      <c r="AO44" s="24">
        <f>+PAT!AV17</f>
        <v>0.23462699999999992</v>
      </c>
      <c r="AQ44" s="24">
        <f t="shared" si="13"/>
        <v>-2.7438268954453893E-3</v>
      </c>
      <c r="AR44" s="24">
        <f>+AD44-AM44</f>
        <v>-1.4998495296858705E-2</v>
      </c>
      <c r="AT44" s="19">
        <f t="shared" si="10"/>
        <v>122.65304852414162</v>
      </c>
      <c r="AU44" s="19">
        <f t="shared" si="11"/>
        <v>124.1528980538275</v>
      </c>
      <c r="AV44" s="53">
        <f t="shared" si="14"/>
        <v>-1.4998495296858705E-2</v>
      </c>
    </row>
    <row r="45" spans="4:49" x14ac:dyDescent="0.25">
      <c r="D45" s="38">
        <f>+PAT!A18</f>
        <v>43101</v>
      </c>
      <c r="E45" s="19" cm="1">
        <f t="array" ref="E45">+SUMPRODUCT($E$3:$P$3/100,PAT!$C18:$N18)/D$3*100</f>
        <v>125.88103443568667</v>
      </c>
      <c r="F45" s="19" cm="1">
        <f t="array" ref="F45">+SUMPRODUCT($E$4:$P$4/100,PAT!$C18:$N18)/D$4*100</f>
        <v>125.50546471652544</v>
      </c>
      <c r="G45" s="19" cm="1">
        <f t="array" ref="G45">+SUMPRODUCT($E$5:$P$5/100,PAT!$C18:$N18)/D$5*100</f>
        <v>125.8247337701472</v>
      </c>
      <c r="H45" s="19" cm="1">
        <f t="array" ref="H45">+SUMPRODUCT($E$6:$P$6/100,PAT!$C18:$N18)/D$6*100</f>
        <v>126.2298955301647</v>
      </c>
      <c r="I45" s="19" cm="1">
        <f t="array" ref="I45">+SUMPRODUCT($E$7:$P$7/100,PAT!$C18:$N18)/D$7*100</f>
        <v>125.99768007042529</v>
      </c>
      <c r="J45" s="19" cm="1">
        <f t="array" ref="J45">+SUMPRODUCT($E$8:$P$8/100,PAT!$C18:$N18)/D$8*100</f>
        <v>125.72614888194271</v>
      </c>
      <c r="K45" s="19" cm="1">
        <f t="array" ref="K45">+SUMPRODUCT($E$9:$P$9/100,PAT!$C18:$N18)/D$9*100</f>
        <v>126.24115751607209</v>
      </c>
      <c r="L45" s="19" cm="1">
        <f t="array" ref="L45">+SUMPRODUCT($E$10:$P$10/100,PAT!$C18:$N18)/D$10*100</f>
        <v>126.65220085274662</v>
      </c>
      <c r="M45" s="19" cm="1">
        <f t="array" ref="M45">+SUMPRODUCT($E$11:$P$11/100,PAT!$C18:$N18)/D$11*100</f>
        <v>127.05123459253988</v>
      </c>
      <c r="N45" s="19" cm="1">
        <f t="array" ref="N45">+SUMPRODUCT($E$12:$P$12/100,PAT!$C18:$N18)/D$12*100</f>
        <v>127.53066465227279</v>
      </c>
      <c r="O45" s="19" cm="1">
        <f t="array" ref="O45">+SUMPRODUCT(_xlfn.ANCHORARRAY($E$30)/100,$E45:$N45)/$D$14*100</f>
        <v>126.63228191</v>
      </c>
      <c r="Q45" s="24">
        <f t="shared" si="12"/>
        <v>2.6318024300143517E-2</v>
      </c>
      <c r="R45" s="24">
        <f t="shared" si="12"/>
        <v>2.4148753567889258E-2</v>
      </c>
      <c r="S45" s="24">
        <f t="shared" si="12"/>
        <v>2.5101687681098772E-2</v>
      </c>
      <c r="T45" s="24">
        <f t="shared" si="12"/>
        <v>2.5316963657865621E-2</v>
      </c>
      <c r="U45" s="24">
        <f t="shared" si="12"/>
        <v>2.4450052936270783E-2</v>
      </c>
      <c r="V45" s="24">
        <f t="shared" si="12"/>
        <v>2.4428585836361538E-2</v>
      </c>
      <c r="W45" s="24">
        <f t="shared" si="12"/>
        <v>2.513002552913246E-2</v>
      </c>
      <c r="X45" s="24">
        <f t="shared" si="12"/>
        <v>2.4687606916232285E-2</v>
      </c>
      <c r="Y45" s="24">
        <f t="shared" si="12"/>
        <v>2.5986104451372949E-2</v>
      </c>
      <c r="Z45" s="24">
        <f t="shared" si="12"/>
        <v>2.7206506262792418E-2</v>
      </c>
      <c r="AA45" s="24">
        <f t="shared" si="12"/>
        <v>2.5661137067199302E-2</v>
      </c>
      <c r="AB45" s="24">
        <f>+PAT!Y18</f>
        <v>2.5656331831395374E-2</v>
      </c>
      <c r="AD45" s="24">
        <f t="shared" ref="AD45:AN60" si="16">+E45/E33-1</f>
        <v>0.22929772171274698</v>
      </c>
      <c r="AE45" s="24">
        <f t="shared" si="15"/>
        <v>0.22571581348581771</v>
      </c>
      <c r="AF45" s="24">
        <f t="shared" si="15"/>
        <v>0.22902234434536162</v>
      </c>
      <c r="AG45" s="24">
        <f t="shared" si="15"/>
        <v>0.23173944689580028</v>
      </c>
      <c r="AH45" s="24">
        <f t="shared" si="15"/>
        <v>0.2299534010069848</v>
      </c>
      <c r="AI45" s="24">
        <f t="shared" si="15"/>
        <v>0.22818878101299145</v>
      </c>
      <c r="AJ45" s="24">
        <f t="shared" si="15"/>
        <v>0.23210432088598876</v>
      </c>
      <c r="AK45" s="24">
        <f t="shared" si="15"/>
        <v>0.23430517725435518</v>
      </c>
      <c r="AL45" s="24">
        <f t="shared" si="15"/>
        <v>0.23779944367165839</v>
      </c>
      <c r="AM45" s="24">
        <f t="shared" si="15"/>
        <v>0.24150392029830026</v>
      </c>
      <c r="AN45" s="24">
        <f t="shared" si="15"/>
        <v>0.23471791297366451</v>
      </c>
      <c r="AO45" s="24">
        <f>+PAT!AV18</f>
        <v>0.23470323997921216</v>
      </c>
      <c r="AQ45" s="24">
        <f t="shared" si="13"/>
        <v>-8.8848196264890156E-4</v>
      </c>
      <c r="AR45" s="24">
        <f t="shared" ref="AR45:AR108" si="17">+AD45-AM45</f>
        <v>-1.2206198585553274E-2</v>
      </c>
      <c r="AT45" s="19">
        <f t="shared" si="10"/>
        <v>125.88103443568667</v>
      </c>
      <c r="AU45" s="19">
        <f t="shared" si="11"/>
        <v>127.53066465227279</v>
      </c>
      <c r="AV45" s="53">
        <f t="shared" si="14"/>
        <v>-1.6496302165861065E-2</v>
      </c>
    </row>
    <row r="46" spans="4:49" x14ac:dyDescent="0.25">
      <c r="D46" s="38">
        <f>+PAT!A19</f>
        <v>43132</v>
      </c>
      <c r="E46" s="19" cm="1">
        <f t="array" ref="E46">+SUMPRODUCT($E$3:$P$3/100,PAT!$C19:$N19)/D$3*100</f>
        <v>128.24176776037427</v>
      </c>
      <c r="F46" s="19" cm="1">
        <f t="array" ref="F46">+SUMPRODUCT($E$4:$P$4/100,PAT!$C19:$N19)/D$4*100</f>
        <v>127.92777748417512</v>
      </c>
      <c r="G46" s="19" cm="1">
        <f t="array" ref="G46">+SUMPRODUCT($E$5:$P$5/100,PAT!$C19:$N19)/D$5*100</f>
        <v>128.29769603953179</v>
      </c>
      <c r="H46" s="19" cm="1">
        <f t="array" ref="H46">+SUMPRODUCT($E$6:$P$6/100,PAT!$C19:$N19)/D$6*100</f>
        <v>128.75984614850785</v>
      </c>
      <c r="I46" s="19" cm="1">
        <f t="array" ref="I46">+SUMPRODUCT($E$7:$P$7/100,PAT!$C19:$N19)/D$7*100</f>
        <v>128.57820992089447</v>
      </c>
      <c r="J46" s="19" cm="1">
        <f t="array" ref="J46">+SUMPRODUCT($E$8:$P$8/100,PAT!$C19:$N19)/D$8*100</f>
        <v>128.2174038837843</v>
      </c>
      <c r="K46" s="19" cm="1">
        <f t="array" ref="K46">+SUMPRODUCT($E$9:$P$9/100,PAT!$C19:$N19)/D$9*100</f>
        <v>128.83437935480902</v>
      </c>
      <c r="L46" s="19" cm="1">
        <f t="array" ref="L46">+SUMPRODUCT($E$10:$P$10/100,PAT!$C19:$N19)/D$10*100</f>
        <v>129.31481297326292</v>
      </c>
      <c r="M46" s="19" cm="1">
        <f t="array" ref="M46">+SUMPRODUCT($E$11:$P$11/100,PAT!$C19:$N19)/D$11*100</f>
        <v>129.68529529273198</v>
      </c>
      <c r="N46" s="19" cm="1">
        <f t="array" ref="N46">+SUMPRODUCT($E$12:$P$12/100,PAT!$C19:$N19)/D$12*100</f>
        <v>130.13436566659405</v>
      </c>
      <c r="O46" s="19" cm="1">
        <f t="array" ref="O46">+SUMPRODUCT(_xlfn.ANCHORARRAY($E$30)/100,$E46:$N46)/$D$14*100</f>
        <v>129.20775063000002</v>
      </c>
      <c r="Q46" s="24">
        <f t="shared" si="12"/>
        <v>1.8753685456038394E-2</v>
      </c>
      <c r="R46" s="24">
        <f t="shared" si="12"/>
        <v>1.9300456542835631E-2</v>
      </c>
      <c r="S46" s="24">
        <f t="shared" si="12"/>
        <v>1.965402346014189E-2</v>
      </c>
      <c r="T46" s="24">
        <f t="shared" si="12"/>
        <v>2.0042404437691896E-2</v>
      </c>
      <c r="U46" s="24">
        <f t="shared" si="12"/>
        <v>2.0480772733488584E-2</v>
      </c>
      <c r="V46" s="24">
        <f t="shared" si="12"/>
        <v>1.9814931293098637E-2</v>
      </c>
      <c r="W46" s="24">
        <f t="shared" si="12"/>
        <v>2.0541809737500083E-2</v>
      </c>
      <c r="X46" s="24">
        <f t="shared" si="12"/>
        <v>2.1023022913056355E-2</v>
      </c>
      <c r="Y46" s="24">
        <f t="shared" si="12"/>
        <v>2.0732271580356398E-2</v>
      </c>
      <c r="Z46" s="24">
        <f t="shared" si="12"/>
        <v>2.0416274167633031E-2</v>
      </c>
      <c r="AA46" s="24">
        <f t="shared" si="12"/>
        <v>2.0338168760399178E-2</v>
      </c>
      <c r="AB46" s="24">
        <f>+PAT!Y19</f>
        <v>2.0337944394035246E-2</v>
      </c>
      <c r="AD46" s="24">
        <f t="shared" si="16"/>
        <v>0.23200951935432079</v>
      </c>
      <c r="AE46" s="24">
        <f t="shared" si="15"/>
        <v>0.22893482187756153</v>
      </c>
      <c r="AF46" s="24">
        <f t="shared" si="15"/>
        <v>0.23294307282794335</v>
      </c>
      <c r="AG46" s="24">
        <f t="shared" si="15"/>
        <v>0.2365008671473583</v>
      </c>
      <c r="AH46" s="24">
        <f t="shared" si="15"/>
        <v>0.23438391604075215</v>
      </c>
      <c r="AI46" s="24">
        <f t="shared" si="15"/>
        <v>0.23195910971708367</v>
      </c>
      <c r="AJ46" s="24">
        <f t="shared" si="15"/>
        <v>0.23613144701581312</v>
      </c>
      <c r="AK46" s="24">
        <f t="shared" si="15"/>
        <v>0.23936463564571153</v>
      </c>
      <c r="AL46" s="24">
        <f t="shared" si="15"/>
        <v>0.24241836235000425</v>
      </c>
      <c r="AM46" s="24">
        <f t="shared" si="15"/>
        <v>0.24585168435677063</v>
      </c>
      <c r="AN46" s="24">
        <f t="shared" si="15"/>
        <v>0.23901084834819408</v>
      </c>
      <c r="AO46" s="24">
        <f>+PAT!AV19</f>
        <v>0.23899457915838385</v>
      </c>
      <c r="AQ46" s="24">
        <f t="shared" si="13"/>
        <v>-1.6625887115946369E-3</v>
      </c>
      <c r="AR46" s="24">
        <f t="shared" si="17"/>
        <v>-1.3842165002449835E-2</v>
      </c>
      <c r="AT46" s="19">
        <f t="shared" si="10"/>
        <v>128.24176776037427</v>
      </c>
      <c r="AU46" s="19">
        <f t="shared" si="11"/>
        <v>130.13436566659405</v>
      </c>
      <c r="AV46" s="53">
        <f t="shared" si="14"/>
        <v>-1.8925979062197618E-2</v>
      </c>
    </row>
    <row r="47" spans="4:49" x14ac:dyDescent="0.25">
      <c r="D47" s="38">
        <f>+PAT!A20</f>
        <v>43160</v>
      </c>
      <c r="E47" s="19" cm="1">
        <f t="array" ref="E47">+SUMPRODUCT($E$3:$P$3/100,PAT!$C20:$N20)/D$3*100</f>
        <v>131.88705658924565</v>
      </c>
      <c r="F47" s="19" cm="1">
        <f t="array" ref="F47">+SUMPRODUCT($E$4:$P$4/100,PAT!$C20:$N20)/D$4*100</f>
        <v>131.79478966795475</v>
      </c>
      <c r="G47" s="19" cm="1">
        <f t="array" ref="G47">+SUMPRODUCT($E$5:$P$5/100,PAT!$C20:$N20)/D$5*100</f>
        <v>132.01214464378447</v>
      </c>
      <c r="H47" s="19" cm="1">
        <f t="array" ref="H47">+SUMPRODUCT($E$6:$P$6/100,PAT!$C20:$N20)/D$6*100</f>
        <v>132.61392426962095</v>
      </c>
      <c r="I47" s="19" cm="1">
        <f t="array" ref="I47">+SUMPRODUCT($E$7:$P$7/100,PAT!$C20:$N20)/D$7*100</f>
        <v>132.24741310524374</v>
      </c>
      <c r="J47" s="19" cm="1">
        <f t="array" ref="J47">+SUMPRODUCT($E$8:$P$8/100,PAT!$C20:$N20)/D$8*100</f>
        <v>132.06225347565399</v>
      </c>
      <c r="K47" s="19" cm="1">
        <f t="array" ref="K47">+SUMPRODUCT($E$9:$P$9/100,PAT!$C20:$N20)/D$9*100</f>
        <v>132.74378961408678</v>
      </c>
      <c r="L47" s="19" cm="1">
        <f t="array" ref="L47">+SUMPRODUCT($E$10:$P$10/100,PAT!$C20:$N20)/D$10*100</f>
        <v>133.49635317253933</v>
      </c>
      <c r="M47" s="19" cm="1">
        <f t="array" ref="M47">+SUMPRODUCT($E$11:$P$11/100,PAT!$C20:$N20)/D$11*100</f>
        <v>133.84879986117377</v>
      </c>
      <c r="N47" s="19" cm="1">
        <f t="array" ref="N47">+SUMPRODUCT($E$12:$P$12/100,PAT!$C20:$N20)/D$12*100</f>
        <v>134.35245938115452</v>
      </c>
      <c r="O47" s="19" cm="1">
        <f t="array" ref="O47">+SUMPRODUCT(_xlfn.ANCHORARRAY($E$30)/100,$E47:$N47)/$D$14*100</f>
        <v>133.23299621999999</v>
      </c>
      <c r="Q47" s="24">
        <f t="shared" si="12"/>
        <v>2.842512928925589E-2</v>
      </c>
      <c r="R47" s="24">
        <f t="shared" si="12"/>
        <v>3.022808853423542E-2</v>
      </c>
      <c r="S47" s="24">
        <f t="shared" si="12"/>
        <v>2.8951795074388276E-2</v>
      </c>
      <c r="T47" s="24">
        <f t="shared" si="12"/>
        <v>2.9932298277740355E-2</v>
      </c>
      <c r="U47" s="24">
        <f t="shared" si="12"/>
        <v>2.8536741852345671E-2</v>
      </c>
      <c r="V47" s="24">
        <f t="shared" si="12"/>
        <v>2.998695555678732E-2</v>
      </c>
      <c r="W47" s="24">
        <f t="shared" si="12"/>
        <v>3.0344464566490315E-2</v>
      </c>
      <c r="X47" s="24">
        <f t="shared" si="12"/>
        <v>3.2336126876207016E-2</v>
      </c>
      <c r="Y47" s="24">
        <f t="shared" si="12"/>
        <v>3.2104677396490811E-2</v>
      </c>
      <c r="Z47" s="24">
        <f t="shared" si="12"/>
        <v>3.241337284701018E-2</v>
      </c>
      <c r="AA47" s="24">
        <f t="shared" si="12"/>
        <v>3.1153282758761724E-2</v>
      </c>
      <c r="AB47" s="24">
        <f>+PAT!Y20</f>
        <v>3.1149554547516001E-2</v>
      </c>
      <c r="AD47" s="24">
        <f t="shared" si="16"/>
        <v>0.24293909825222082</v>
      </c>
      <c r="AE47" s="24">
        <f t="shared" si="15"/>
        <v>0.24008351752733947</v>
      </c>
      <c r="AF47" s="24">
        <f t="shared" si="15"/>
        <v>0.24335562618403461</v>
      </c>
      <c r="AG47" s="24">
        <f t="shared" si="15"/>
        <v>0.24684984314139213</v>
      </c>
      <c r="AH47" s="24">
        <f t="shared" si="15"/>
        <v>0.24437198995074283</v>
      </c>
      <c r="AI47" s="24">
        <f t="shared" si="15"/>
        <v>0.24333235525624564</v>
      </c>
      <c r="AJ47" s="24">
        <f t="shared" si="15"/>
        <v>0.24768361768925229</v>
      </c>
      <c r="AK47" s="24">
        <f t="shared" si="15"/>
        <v>0.25110959315974823</v>
      </c>
      <c r="AL47" s="24">
        <f t="shared" si="15"/>
        <v>0.25433632987532828</v>
      </c>
      <c r="AM47" s="24">
        <f t="shared" si="15"/>
        <v>0.25901643291177967</v>
      </c>
      <c r="AN47" s="24">
        <f t="shared" si="15"/>
        <v>0.2508115300605287</v>
      </c>
      <c r="AO47" s="24">
        <f>+PAT!AV20</f>
        <v>0.2507935375391841</v>
      </c>
      <c r="AQ47" s="24">
        <f t="shared" si="13"/>
        <v>-3.9882435577542896E-3</v>
      </c>
      <c r="AR47" s="24">
        <f t="shared" si="17"/>
        <v>-1.6077334659558851E-2</v>
      </c>
      <c r="AT47" s="19">
        <f t="shared" si="10"/>
        <v>131.88705658924565</v>
      </c>
      <c r="AU47" s="19">
        <f t="shared" si="11"/>
        <v>134.35245938115452</v>
      </c>
      <c r="AV47" s="53">
        <f t="shared" si="14"/>
        <v>-2.4654027919088772E-2</v>
      </c>
    </row>
    <row r="48" spans="4:49" x14ac:dyDescent="0.25">
      <c r="D48" s="38">
        <f>+PAT!A21</f>
        <v>43191</v>
      </c>
      <c r="E48" s="19" cm="1">
        <f t="array" ref="E48">+SUMPRODUCT($E$3:$P$3/100,PAT!$C21:$N21)/D$3*100</f>
        <v>135.70093711177063</v>
      </c>
      <c r="F48" s="19" cm="1">
        <f t="array" ref="F48">+SUMPRODUCT($E$4:$P$4/100,PAT!$C21:$N21)/D$4*100</f>
        <v>135.58172011271429</v>
      </c>
      <c r="G48" s="19" cm="1">
        <f t="array" ref="G48">+SUMPRODUCT($E$5:$P$5/100,PAT!$C21:$N21)/D$5*100</f>
        <v>135.77074878526918</v>
      </c>
      <c r="H48" s="19" cm="1">
        <f t="array" ref="H48">+SUMPRODUCT($E$6:$P$6/100,PAT!$C21:$N21)/D$6*100</f>
        <v>136.32794066956794</v>
      </c>
      <c r="I48" s="19" cm="1">
        <f t="array" ref="I48">+SUMPRODUCT($E$7:$P$7/100,PAT!$C21:$N21)/D$7*100</f>
        <v>135.90008850869296</v>
      </c>
      <c r="J48" s="19" cm="1">
        <f t="array" ref="J48">+SUMPRODUCT($E$8:$P$8/100,PAT!$C21:$N21)/D$8*100</f>
        <v>135.61513542734644</v>
      </c>
      <c r="K48" s="19" cm="1">
        <f t="array" ref="K48">+SUMPRODUCT($E$9:$P$9/100,PAT!$C21:$N21)/D$9*100</f>
        <v>136.37709382343155</v>
      </c>
      <c r="L48" s="19" cm="1">
        <f t="array" ref="L48">+SUMPRODUCT($E$10:$P$10/100,PAT!$C21:$N21)/D$10*100</f>
        <v>137.01457331435185</v>
      </c>
      <c r="M48" s="19" cm="1">
        <f t="array" ref="M48">+SUMPRODUCT($E$11:$P$11/100,PAT!$C21:$N21)/D$11*100</f>
        <v>137.45220986192231</v>
      </c>
      <c r="N48" s="19" cm="1">
        <f t="array" ref="N48">+SUMPRODUCT($E$12:$P$12/100,PAT!$C21:$N21)/D$12*100</f>
        <v>137.97204984459455</v>
      </c>
      <c r="O48" s="19" cm="1">
        <f t="array" ref="O48">+SUMPRODUCT(_xlfn.ANCHORARRAY($E$30)/100,$E48:$N48)/$D$14*100</f>
        <v>136.86108396999998</v>
      </c>
      <c r="Q48" s="24">
        <f t="shared" si="12"/>
        <v>2.8917777234221509E-2</v>
      </c>
      <c r="R48" s="24">
        <f t="shared" si="12"/>
        <v>2.8733536843910112E-2</v>
      </c>
      <c r="S48" s="24">
        <f t="shared" si="12"/>
        <v>2.8471654268073188E-2</v>
      </c>
      <c r="T48" s="24">
        <f t="shared" si="12"/>
        <v>2.8006232531026853E-2</v>
      </c>
      <c r="U48" s="24">
        <f t="shared" si="12"/>
        <v>2.7620014015263816E-2</v>
      </c>
      <c r="V48" s="24">
        <f t="shared" si="12"/>
        <v>2.6903084402898125E-2</v>
      </c>
      <c r="W48" s="24">
        <f t="shared" si="12"/>
        <v>2.7370803710723646E-2</v>
      </c>
      <c r="X48" s="24">
        <f t="shared" si="12"/>
        <v>2.6354428852939149E-2</v>
      </c>
      <c r="Y48" s="24">
        <f t="shared" si="12"/>
        <v>2.6921496528067079E-2</v>
      </c>
      <c r="Z48" s="24">
        <f t="shared" si="12"/>
        <v>2.6941006365736486E-2</v>
      </c>
      <c r="AA48" s="24">
        <f t="shared" si="12"/>
        <v>2.7231150337632126E-2</v>
      </c>
      <c r="AB48" s="24">
        <f>+PAT!Y21</f>
        <v>2.7230271769806302E-2</v>
      </c>
      <c r="AD48" s="24">
        <f t="shared" si="16"/>
        <v>0.25380364088161467</v>
      </c>
      <c r="AE48" s="24">
        <f t="shared" si="15"/>
        <v>0.25116859741072162</v>
      </c>
      <c r="AF48" s="24">
        <f t="shared" si="15"/>
        <v>0.25358626234379722</v>
      </c>
      <c r="AG48" s="24">
        <f t="shared" si="15"/>
        <v>0.25689502477625603</v>
      </c>
      <c r="AH48" s="24">
        <f t="shared" si="15"/>
        <v>0.25385018646074653</v>
      </c>
      <c r="AI48" s="24">
        <f t="shared" si="15"/>
        <v>0.25184329505357539</v>
      </c>
      <c r="AJ48" s="24">
        <f t="shared" si="15"/>
        <v>0.25661465042660292</v>
      </c>
      <c r="AK48" s="24">
        <f t="shared" si="15"/>
        <v>0.25920408799331263</v>
      </c>
      <c r="AL48" s="24">
        <f t="shared" si="15"/>
        <v>0.26289474795811141</v>
      </c>
      <c r="AM48" s="24">
        <f t="shared" si="15"/>
        <v>0.26702619858484145</v>
      </c>
      <c r="AN48" s="24">
        <f t="shared" si="15"/>
        <v>0.25962275568433202</v>
      </c>
      <c r="AO48" s="24">
        <f>+PAT!AV21</f>
        <v>0.25960569415848989</v>
      </c>
      <c r="AQ48" s="24">
        <f t="shared" si="13"/>
        <v>1.9767708684850227E-3</v>
      </c>
      <c r="AR48" s="24">
        <f t="shared" si="17"/>
        <v>-1.3222557703226778E-2</v>
      </c>
      <c r="AT48" s="19">
        <f t="shared" si="10"/>
        <v>135.70093711177063</v>
      </c>
      <c r="AU48" s="19">
        <f t="shared" si="11"/>
        <v>137.97204984459455</v>
      </c>
      <c r="AV48" s="53">
        <f t="shared" si="14"/>
        <v>-2.2711127328239211E-2</v>
      </c>
    </row>
    <row r="49" spans="4:48" x14ac:dyDescent="0.25">
      <c r="D49" s="38">
        <f>+PAT!A22</f>
        <v>43221</v>
      </c>
      <c r="E49" s="19" cm="1">
        <f t="array" ref="E49">+SUMPRODUCT($E$3:$P$3/100,PAT!$C22:$N22)/D$3*100</f>
        <v>138.32348433276042</v>
      </c>
      <c r="F49" s="19" cm="1">
        <f t="array" ref="F49">+SUMPRODUCT($E$4:$P$4/100,PAT!$C22:$N22)/D$4*100</f>
        <v>138.15962592091117</v>
      </c>
      <c r="G49" s="19" cm="1">
        <f t="array" ref="G49">+SUMPRODUCT($E$5:$P$5/100,PAT!$C22:$N22)/D$5*100</f>
        <v>138.43170382278541</v>
      </c>
      <c r="H49" s="19" cm="1">
        <f t="array" ref="H49">+SUMPRODUCT($E$6:$P$6/100,PAT!$C22:$N22)/D$6*100</f>
        <v>139.03115835609393</v>
      </c>
      <c r="I49" s="19" cm="1">
        <f t="array" ref="I49">+SUMPRODUCT($E$7:$P$7/100,PAT!$C22:$N22)/D$7*100</f>
        <v>138.67719258494844</v>
      </c>
      <c r="J49" s="19" cm="1">
        <f t="array" ref="J49">+SUMPRODUCT($E$8:$P$8/100,PAT!$C22:$N22)/D$8*100</f>
        <v>138.37135865951674</v>
      </c>
      <c r="K49" s="19" cm="1">
        <f t="array" ref="K49">+SUMPRODUCT($E$9:$P$9/100,PAT!$C22:$N22)/D$9*100</f>
        <v>139.07178774420643</v>
      </c>
      <c r="L49" s="19" cm="1">
        <f t="array" ref="L49">+SUMPRODUCT($E$10:$P$10/100,PAT!$C22:$N22)/D$10*100</f>
        <v>139.79077221288702</v>
      </c>
      <c r="M49" s="19" cm="1">
        <f t="array" ref="M49">+SUMPRODUCT($E$11:$P$11/100,PAT!$C22:$N22)/D$11*100</f>
        <v>140.18160027357794</v>
      </c>
      <c r="N49" s="19" cm="1">
        <f t="array" ref="N49">+SUMPRODUCT($E$12:$P$12/100,PAT!$C22:$N22)/D$12*100</f>
        <v>140.70091563749713</v>
      </c>
      <c r="O49" s="19" cm="1">
        <f t="array" ref="O49">+SUMPRODUCT(_xlfn.ANCHORARRAY($E$30)/100,$E49:$N49)/$D$14*100</f>
        <v>139.58101182000001</v>
      </c>
      <c r="Q49" s="24">
        <f t="shared" si="12"/>
        <v>1.932593301717378E-2</v>
      </c>
      <c r="R49" s="24">
        <f t="shared" si="12"/>
        <v>1.9013667963894809E-2</v>
      </c>
      <c r="S49" s="24">
        <f t="shared" si="12"/>
        <v>1.9598883127062372E-2</v>
      </c>
      <c r="T49" s="24">
        <f t="shared" si="12"/>
        <v>1.9828786918142161E-2</v>
      </c>
      <c r="U49" s="24">
        <f t="shared" si="12"/>
        <v>2.0434895272918308E-2</v>
      </c>
      <c r="V49" s="24">
        <f t="shared" si="12"/>
        <v>2.0323861518000585E-2</v>
      </c>
      <c r="W49" s="24">
        <f t="shared" si="12"/>
        <v>1.9759138761702433E-2</v>
      </c>
      <c r="X49" s="24">
        <f t="shared" si="12"/>
        <v>2.0262070168008739E-2</v>
      </c>
      <c r="Y49" s="24">
        <f t="shared" si="12"/>
        <v>1.9857013680590896E-2</v>
      </c>
      <c r="Z49" s="24">
        <f t="shared" si="12"/>
        <v>1.9778395667646054E-2</v>
      </c>
      <c r="AA49" s="24">
        <f t="shared" si="12"/>
        <v>1.9873639540924914E-2</v>
      </c>
      <c r="AB49" s="24">
        <f>+PAT!Y22</f>
        <v>1.9874570997886032E-2</v>
      </c>
      <c r="AD49" s="24">
        <f t="shared" si="16"/>
        <v>0.25484549923190114</v>
      </c>
      <c r="AE49" s="24">
        <f t="shared" si="15"/>
        <v>0.25329643275016989</v>
      </c>
      <c r="AF49" s="24">
        <f t="shared" si="15"/>
        <v>0.25576144744778673</v>
      </c>
      <c r="AG49" s="24">
        <f t="shared" si="15"/>
        <v>0.25983922692238837</v>
      </c>
      <c r="AH49" s="24">
        <f t="shared" si="15"/>
        <v>0.25776359283524575</v>
      </c>
      <c r="AI49" s="24">
        <f t="shared" si="15"/>
        <v>0.2553116244626692</v>
      </c>
      <c r="AJ49" s="24">
        <f t="shared" si="15"/>
        <v>0.26030825436144367</v>
      </c>
      <c r="AK49" s="24">
        <f t="shared" si="15"/>
        <v>0.26427073256432321</v>
      </c>
      <c r="AL49" s="24">
        <f t="shared" si="15"/>
        <v>0.2670577809652277</v>
      </c>
      <c r="AM49" s="24">
        <f t="shared" si="15"/>
        <v>0.27076698768065888</v>
      </c>
      <c r="AN49" s="24">
        <f t="shared" si="15"/>
        <v>0.26328341920870035</v>
      </c>
      <c r="AO49" s="24">
        <f>+PAT!AV22</f>
        <v>0.26326978894865327</v>
      </c>
      <c r="AQ49" s="24">
        <f t="shared" si="13"/>
        <v>-4.5246265047227396E-4</v>
      </c>
      <c r="AR49" s="24">
        <f t="shared" si="17"/>
        <v>-1.5921488448757737E-2</v>
      </c>
      <c r="AT49" s="19">
        <f t="shared" si="10"/>
        <v>138.32348433276042</v>
      </c>
      <c r="AU49" s="19">
        <f t="shared" si="11"/>
        <v>140.70091563749713</v>
      </c>
      <c r="AV49" s="53">
        <f t="shared" si="14"/>
        <v>-2.3774313047367324E-2</v>
      </c>
    </row>
    <row r="50" spans="4:48" x14ac:dyDescent="0.25">
      <c r="D50" s="38">
        <f>+PAT!A23</f>
        <v>43252</v>
      </c>
      <c r="E50" s="19" cm="1">
        <f t="array" ref="E50">+SUMPRODUCT($E$3:$P$3/100,PAT!$C23:$N23)/D$3*100</f>
        <v>142.73226450592171</v>
      </c>
      <c r="F50" s="19" cm="1">
        <f t="array" ref="F50">+SUMPRODUCT($E$4:$P$4/100,PAT!$C23:$N23)/D$4*100</f>
        <v>142.43937229617589</v>
      </c>
      <c r="G50" s="19" cm="1">
        <f t="array" ref="G50">+SUMPRODUCT($E$5:$P$5/100,PAT!$C23:$N23)/D$5*100</f>
        <v>142.90257785950939</v>
      </c>
      <c r="H50" s="19" cm="1">
        <f t="array" ref="H50">+SUMPRODUCT($E$6:$P$6/100,PAT!$C23:$N23)/D$6*100</f>
        <v>143.63726656426354</v>
      </c>
      <c r="I50" s="19" cm="1">
        <f t="array" ref="I50">+SUMPRODUCT($E$7:$P$7/100,PAT!$C23:$N23)/D$7*100</f>
        <v>143.30540151499849</v>
      </c>
      <c r="J50" s="19" cm="1">
        <f t="array" ref="J50">+SUMPRODUCT($E$8:$P$8/100,PAT!$C23:$N23)/D$8*100</f>
        <v>142.95158520893079</v>
      </c>
      <c r="K50" s="19" cm="1">
        <f t="array" ref="K50">+SUMPRODUCT($E$9:$P$9/100,PAT!$C23:$N23)/D$9*100</f>
        <v>143.54566843041385</v>
      </c>
      <c r="L50" s="19" cm="1">
        <f t="array" ref="L50">+SUMPRODUCT($E$10:$P$10/100,PAT!$C23:$N23)/D$10*100</f>
        <v>144.43427652870861</v>
      </c>
      <c r="M50" s="19" cm="1">
        <f t="array" ref="M50">+SUMPRODUCT($E$11:$P$11/100,PAT!$C23:$N23)/D$11*100</f>
        <v>144.76286651961919</v>
      </c>
      <c r="N50" s="19" cm="1">
        <f t="array" ref="N50">+SUMPRODUCT($E$12:$P$12/100,PAT!$C23:$N23)/D$12*100</f>
        <v>145.32030632147581</v>
      </c>
      <c r="O50" s="19" cm="1">
        <f t="array" ref="O50">+SUMPRODUCT(_xlfn.ANCHORARRAY($E$30)/100,$E50:$N50)/$D$14*100</f>
        <v>144.14543405000003</v>
      </c>
      <c r="Q50" s="24">
        <f t="shared" si="12"/>
        <v>3.1872969325694722E-2</v>
      </c>
      <c r="R50" s="24">
        <f t="shared" si="12"/>
        <v>3.0976823704738754E-2</v>
      </c>
      <c r="S50" s="24">
        <f t="shared" si="12"/>
        <v>3.2296604847451782E-2</v>
      </c>
      <c r="T50" s="24">
        <f t="shared" si="12"/>
        <v>3.3130042665488135E-2</v>
      </c>
      <c r="U50" s="24">
        <f t="shared" si="12"/>
        <v>3.3373973353368669E-2</v>
      </c>
      <c r="V50" s="24">
        <f t="shared" si="12"/>
        <v>3.3100972584105159E-2</v>
      </c>
      <c r="W50" s="24">
        <f t="shared" si="12"/>
        <v>3.2169577732301669E-2</v>
      </c>
      <c r="X50" s="24">
        <f t="shared" si="12"/>
        <v>3.3217531045253823E-2</v>
      </c>
      <c r="Y50" s="24">
        <f t="shared" si="12"/>
        <v>3.2680938419168193E-2</v>
      </c>
      <c r="Z50" s="24">
        <f t="shared" si="12"/>
        <v>3.2831276634191386E-2</v>
      </c>
      <c r="AA50" s="24">
        <f t="shared" si="12"/>
        <v>3.2700882236662565E-2</v>
      </c>
      <c r="AB50" s="24">
        <f>+PAT!Y23</f>
        <v>3.2703507636931972E-2</v>
      </c>
      <c r="AD50" s="24">
        <f t="shared" si="16"/>
        <v>0.28277001926640777</v>
      </c>
      <c r="AE50" s="24">
        <f t="shared" si="15"/>
        <v>0.27957536817861017</v>
      </c>
      <c r="AF50" s="24">
        <f t="shared" si="15"/>
        <v>0.28359617054288</v>
      </c>
      <c r="AG50" s="24">
        <f t="shared" si="15"/>
        <v>0.28846558640880438</v>
      </c>
      <c r="AH50" s="24">
        <f t="shared" si="15"/>
        <v>0.28706853197882753</v>
      </c>
      <c r="AI50" s="24">
        <f t="shared" si="15"/>
        <v>0.28357074969204654</v>
      </c>
      <c r="AJ50" s="24">
        <f t="shared" si="15"/>
        <v>0.28782105080606102</v>
      </c>
      <c r="AK50" s="24">
        <f t="shared" si="15"/>
        <v>0.29248126168797417</v>
      </c>
      <c r="AL50" s="24">
        <f t="shared" si="15"/>
        <v>0.29455757694864548</v>
      </c>
      <c r="AM50" s="24">
        <f t="shared" si="15"/>
        <v>0.29751839631115318</v>
      </c>
      <c r="AN50" s="24">
        <f t="shared" si="15"/>
        <v>0.29087846648370674</v>
      </c>
      <c r="AO50" s="24">
        <f>+PAT!AV23</f>
        <v>0.29038871098991903</v>
      </c>
      <c r="AQ50" s="24">
        <f t="shared" si="13"/>
        <v>-9.5830730849666423E-4</v>
      </c>
      <c r="AR50" s="24">
        <f t="shared" si="17"/>
        <v>-1.4748377044745409E-2</v>
      </c>
      <c r="AT50" s="19">
        <f t="shared" si="10"/>
        <v>142.73226450592171</v>
      </c>
      <c r="AU50" s="19">
        <f t="shared" si="11"/>
        <v>145.32030632147581</v>
      </c>
      <c r="AV50" s="53">
        <f t="shared" si="14"/>
        <v>-2.5880418155540985E-2</v>
      </c>
    </row>
    <row r="51" spans="4:48" x14ac:dyDescent="0.25">
      <c r="D51" s="38">
        <f>+PAT!A24</f>
        <v>43282</v>
      </c>
      <c r="E51" s="19" cm="1">
        <f t="array" ref="E51">+SUMPRODUCT($E$3:$P$3/100,PAT!$C24:$N24)/D$3*100</f>
        <v>147.16748614316842</v>
      </c>
      <c r="F51" s="19" cm="1">
        <f t="array" ref="F51">+SUMPRODUCT($E$4:$P$4/100,PAT!$C24:$N24)/D$4*100</f>
        <v>146.57390092952252</v>
      </c>
      <c r="G51" s="19" cm="1">
        <f t="array" ref="G51">+SUMPRODUCT($E$5:$P$5/100,PAT!$C24:$N24)/D$5*100</f>
        <v>147.32824671139696</v>
      </c>
      <c r="H51" s="19" cm="1">
        <f t="array" ref="H51">+SUMPRODUCT($E$6:$P$6/100,PAT!$C24:$N24)/D$6*100</f>
        <v>148.26153509785328</v>
      </c>
      <c r="I51" s="19" cm="1">
        <f t="array" ref="I51">+SUMPRODUCT($E$7:$P$7/100,PAT!$C24:$N24)/D$7*100</f>
        <v>147.90588163328931</v>
      </c>
      <c r="J51" s="19" cm="1">
        <f t="array" ref="J51">+SUMPRODUCT($E$8:$P$8/100,PAT!$C24:$N24)/D$8*100</f>
        <v>147.53231163886878</v>
      </c>
      <c r="K51" s="19" cm="1">
        <f t="array" ref="K51">+SUMPRODUCT($E$9:$P$9/100,PAT!$C24:$N24)/D$9*100</f>
        <v>148.1084152043799</v>
      </c>
      <c r="L51" s="19" cm="1">
        <f t="array" ref="L51">+SUMPRODUCT($E$10:$P$10/100,PAT!$C24:$N24)/D$10*100</f>
        <v>149.11063774963557</v>
      </c>
      <c r="M51" s="19" cm="1">
        <f t="array" ref="M51">+SUMPRODUCT($E$11:$P$11/100,PAT!$C24:$N24)/D$11*100</f>
        <v>149.51392642573012</v>
      </c>
      <c r="N51" s="19" cm="1">
        <f t="array" ref="N51">+SUMPRODUCT($E$12:$P$12/100,PAT!$C24:$N24)/D$12*100</f>
        <v>150.11147015271257</v>
      </c>
      <c r="O51" s="19" cm="1">
        <f t="array" ref="O51">+SUMPRODUCT(_xlfn.ANCHORARRAY($E$30)/100,$E51:$N51)/$D$14*100</f>
        <v>148.78827126000002</v>
      </c>
      <c r="Q51" s="24">
        <f t="shared" si="12"/>
        <v>3.1073714500358784E-2</v>
      </c>
      <c r="R51" s="24">
        <f t="shared" si="12"/>
        <v>2.9026585604081889E-2</v>
      </c>
      <c r="S51" s="24">
        <f t="shared" si="12"/>
        <v>3.0969832162429878E-2</v>
      </c>
      <c r="T51" s="24">
        <f t="shared" si="12"/>
        <v>3.2194072222342385E-2</v>
      </c>
      <c r="U51" s="24">
        <f t="shared" si="12"/>
        <v>3.21026288587547E-2</v>
      </c>
      <c r="V51" s="24">
        <f t="shared" si="12"/>
        <v>3.2043900900035727E-2</v>
      </c>
      <c r="W51" s="24">
        <f t="shared" si="12"/>
        <v>3.1786028961075186E-2</v>
      </c>
      <c r="X51" s="24">
        <f t="shared" si="12"/>
        <v>3.2377087581405561E-2</v>
      </c>
      <c r="Y51" s="24">
        <f t="shared" si="12"/>
        <v>3.2819603675553255E-2</v>
      </c>
      <c r="Z51" s="24">
        <f t="shared" si="12"/>
        <v>3.2969678859868345E-2</v>
      </c>
      <c r="AA51" s="24">
        <f t="shared" si="12"/>
        <v>3.2209394911458133E-2</v>
      </c>
      <c r="AB51" s="24">
        <f>+PAT!Y24</f>
        <v>3.2209680664340157E-2</v>
      </c>
      <c r="AD51" s="24">
        <f t="shared" si="16"/>
        <v>0.30551445628282958</v>
      </c>
      <c r="AE51" s="24">
        <f t="shared" si="15"/>
        <v>0.3001766921416964</v>
      </c>
      <c r="AF51" s="24">
        <f t="shared" si="15"/>
        <v>0.3059823631751335</v>
      </c>
      <c r="AG51" s="24">
        <f t="shared" si="15"/>
        <v>0.31153451284643774</v>
      </c>
      <c r="AH51" s="24">
        <f t="shared" si="15"/>
        <v>0.30977642000797334</v>
      </c>
      <c r="AI51" s="24">
        <f t="shared" si="15"/>
        <v>0.30565071008510492</v>
      </c>
      <c r="AJ51" s="24">
        <f t="shared" si="15"/>
        <v>0.30933433640035246</v>
      </c>
      <c r="AK51" s="24">
        <f t="shared" si="15"/>
        <v>0.31369877966806281</v>
      </c>
      <c r="AL51" s="24">
        <f t="shared" si="15"/>
        <v>0.31586861722585668</v>
      </c>
      <c r="AM51" s="24">
        <f t="shared" si="15"/>
        <v>0.31800162378294194</v>
      </c>
      <c r="AN51" s="24">
        <f t="shared" si="15"/>
        <v>0.31230308811771357</v>
      </c>
      <c r="AO51" s="24">
        <f>+PAT!AV24</f>
        <v>0.31229289503741886</v>
      </c>
      <c r="AQ51" s="24">
        <f t="shared" si="13"/>
        <v>-1.895964359509561E-3</v>
      </c>
      <c r="AR51" s="24">
        <f t="shared" si="17"/>
        <v>-1.2487167500112362E-2</v>
      </c>
      <c r="AT51" s="19">
        <f t="shared" si="10"/>
        <v>147.16748614316842</v>
      </c>
      <c r="AU51" s="19">
        <f t="shared" si="11"/>
        <v>150.11147015271257</v>
      </c>
      <c r="AV51" s="53">
        <f t="shared" si="14"/>
        <v>-2.9439840095441649E-2</v>
      </c>
    </row>
    <row r="52" spans="4:48" x14ac:dyDescent="0.25">
      <c r="D52" s="38">
        <f>+PAT!A25</f>
        <v>43313</v>
      </c>
      <c r="E52" s="19" cm="1">
        <f t="array" ref="E52">+SUMPRODUCT($E$3:$P$3/100,PAT!$C25:$N25)/D$3*100</f>
        <v>152.59229473245944</v>
      </c>
      <c r="F52" s="19" cm="1">
        <f t="array" ref="F52">+SUMPRODUCT($E$4:$P$4/100,PAT!$C25:$N25)/D$4*100</f>
        <v>151.8512398358807</v>
      </c>
      <c r="G52" s="19" cm="1">
        <f t="array" ref="G52">+SUMPRODUCT($E$5:$P$5/100,PAT!$C25:$N25)/D$5*100</f>
        <v>152.76297150187091</v>
      </c>
      <c r="H52" s="19" cm="1">
        <f t="array" ref="H52">+SUMPRODUCT($E$6:$P$6/100,PAT!$C25:$N25)/D$6*100</f>
        <v>153.7755984239937</v>
      </c>
      <c r="I52" s="19" cm="1">
        <f t="array" ref="I52">+SUMPRODUCT($E$7:$P$7/100,PAT!$C25:$N25)/D$7*100</f>
        <v>153.48135281927583</v>
      </c>
      <c r="J52" s="19" cm="1">
        <f t="array" ref="J52">+SUMPRODUCT($E$8:$P$8/100,PAT!$C25:$N25)/D$8*100</f>
        <v>152.89257975007408</v>
      </c>
      <c r="K52" s="19" cm="1">
        <f t="array" ref="K52">+SUMPRODUCT($E$9:$P$9/100,PAT!$C25:$N25)/D$9*100</f>
        <v>153.56004250562958</v>
      </c>
      <c r="L52" s="19" cm="1">
        <f t="array" ref="L52">+SUMPRODUCT($E$10:$P$10/100,PAT!$C25:$N25)/D$10*100</f>
        <v>154.56239347216319</v>
      </c>
      <c r="M52" s="19" cm="1">
        <f t="array" ref="M52">+SUMPRODUCT($E$11:$P$11/100,PAT!$C25:$N25)/D$11*100</f>
        <v>154.94432661597531</v>
      </c>
      <c r="N52" s="19" cm="1">
        <f t="array" ref="N52">+SUMPRODUCT($E$12:$P$12/100,PAT!$C25:$N25)/D$12*100</f>
        <v>155.50761922715151</v>
      </c>
      <c r="O52" s="19" cm="1">
        <f t="array" ref="O52">+SUMPRODUCT(_xlfn.ANCHORARRAY($E$30)/100,$E52:$N52)/$D$14*100</f>
        <v>154.21278006</v>
      </c>
      <c r="Q52" s="24">
        <f t="shared" si="12"/>
        <v>3.6861461260632167E-2</v>
      </c>
      <c r="R52" s="24">
        <f t="shared" si="12"/>
        <v>3.6004628879296119E-2</v>
      </c>
      <c r="S52" s="24">
        <f t="shared" si="12"/>
        <v>3.6888545895208402E-2</v>
      </c>
      <c r="T52" s="24">
        <f t="shared" si="12"/>
        <v>3.7191462522636831E-2</v>
      </c>
      <c r="U52" s="24">
        <f t="shared" si="12"/>
        <v>3.7696074857997086E-2</v>
      </c>
      <c r="V52" s="24">
        <f t="shared" si="12"/>
        <v>3.6332841610495548E-2</v>
      </c>
      <c r="W52" s="24">
        <f t="shared" si="12"/>
        <v>3.6808356187775004E-2</v>
      </c>
      <c r="X52" s="24">
        <f t="shared" si="12"/>
        <v>3.6561816144072834E-2</v>
      </c>
      <c r="Y52" s="24">
        <f t="shared" si="12"/>
        <v>3.6320363728409522E-2</v>
      </c>
      <c r="Z52" s="24">
        <f t="shared" si="12"/>
        <v>3.5947613256663846E-2</v>
      </c>
      <c r="AA52" s="24">
        <f t="shared" si="12"/>
        <v>3.6457905949595526E-2</v>
      </c>
      <c r="AB52" s="24">
        <f>+PAT!Y25</f>
        <v>3.6458452352307713E-2</v>
      </c>
      <c r="AD52" s="24">
        <f t="shared" si="16"/>
        <v>0.33024963033344301</v>
      </c>
      <c r="AE52" s="24">
        <f t="shared" si="15"/>
        <v>0.32368563858474064</v>
      </c>
      <c r="AF52" s="24">
        <f t="shared" si="15"/>
        <v>0.33086313541744494</v>
      </c>
      <c r="AG52" s="24">
        <f t="shared" si="15"/>
        <v>0.33711541962070957</v>
      </c>
      <c r="AH52" s="24">
        <f t="shared" si="15"/>
        <v>0.33599380105496746</v>
      </c>
      <c r="AI52" s="24">
        <f t="shared" si="15"/>
        <v>0.33062248678692807</v>
      </c>
      <c r="AJ52" s="24">
        <f t="shared" si="15"/>
        <v>0.33479708356742788</v>
      </c>
      <c r="AK52" s="24">
        <f t="shared" si="15"/>
        <v>0.33915353852295005</v>
      </c>
      <c r="AL52" s="24">
        <f t="shared" si="15"/>
        <v>0.3410962132818105</v>
      </c>
      <c r="AM52" s="24">
        <f t="shared" si="15"/>
        <v>0.34294194688428759</v>
      </c>
      <c r="AN52" s="24">
        <f t="shared" si="15"/>
        <v>0.33743762955771217</v>
      </c>
      <c r="AO52" s="24">
        <f>+PAT!AV25</f>
        <v>0.33742831967085141</v>
      </c>
      <c r="AQ52" s="24">
        <f t="shared" si="13"/>
        <v>9.1384800396832055E-4</v>
      </c>
      <c r="AR52" s="24">
        <f t="shared" si="17"/>
        <v>-1.2692316550844573E-2</v>
      </c>
      <c r="AT52" s="19">
        <f t="shared" si="10"/>
        <v>152.59229473245944</v>
      </c>
      <c r="AU52" s="19">
        <f t="shared" si="11"/>
        <v>155.50761922715151</v>
      </c>
      <c r="AV52" s="53">
        <f t="shared" si="14"/>
        <v>-2.9153244946920731E-2</v>
      </c>
    </row>
    <row r="53" spans="4:48" x14ac:dyDescent="0.25">
      <c r="D53" s="38">
        <f>+PAT!A26</f>
        <v>43344</v>
      </c>
      <c r="E53" s="19" cm="1">
        <f t="array" ref="E53">+SUMPRODUCT($E$3:$P$3/100,PAT!$C26:$N26)/D$3*100</f>
        <v>162.37337629400722</v>
      </c>
      <c r="F53" s="19" cm="1">
        <f t="array" ref="F53">+SUMPRODUCT($E$4:$P$4/100,PAT!$C26:$N26)/D$4*100</f>
        <v>161.36114443151649</v>
      </c>
      <c r="G53" s="19" cm="1">
        <f t="array" ref="G53">+SUMPRODUCT($E$5:$P$5/100,PAT!$C26:$N26)/D$5*100</f>
        <v>162.61090865412928</v>
      </c>
      <c r="H53" s="19" cm="1">
        <f t="array" ref="H53">+SUMPRODUCT($E$6:$P$6/100,PAT!$C26:$N26)/D$6*100</f>
        <v>163.96539875088828</v>
      </c>
      <c r="I53" s="19" cm="1">
        <f t="array" ref="I53">+SUMPRODUCT($E$7:$P$7/100,PAT!$C26:$N26)/D$7*100</f>
        <v>163.53699687051454</v>
      </c>
      <c r="J53" s="19" cm="1">
        <f t="array" ref="J53">+SUMPRODUCT($E$8:$P$8/100,PAT!$C26:$N26)/D$8*100</f>
        <v>162.72848352541061</v>
      </c>
      <c r="K53" s="19" cm="1">
        <f t="array" ref="K53">+SUMPRODUCT($E$9:$P$9/100,PAT!$C26:$N26)/D$9*100</f>
        <v>163.56958610422419</v>
      </c>
      <c r="L53" s="19" cm="1">
        <f t="array" ref="L53">+SUMPRODUCT($E$10:$P$10/100,PAT!$C26:$N26)/D$10*100</f>
        <v>164.70406830900632</v>
      </c>
      <c r="M53" s="19" cm="1">
        <f t="array" ref="M53">+SUMPRODUCT($E$11:$P$11/100,PAT!$C26:$N26)/D$11*100</f>
        <v>165.2561961072989</v>
      </c>
      <c r="N53" s="19" cm="1">
        <f t="array" ref="N53">+SUMPRODUCT($E$12:$P$12/100,PAT!$C26:$N26)/D$12*100</f>
        <v>165.8595817046949</v>
      </c>
      <c r="O53" s="19" cm="1">
        <f t="array" ref="O53">+SUMPRODUCT(_xlfn.ANCHORARRAY($E$30)/100,$E53:$N53)/$D$14*100</f>
        <v>164.33488928000003</v>
      </c>
      <c r="Q53" s="24">
        <f t="shared" si="12"/>
        <v>6.409944603491935E-2</v>
      </c>
      <c r="R53" s="24">
        <f t="shared" si="12"/>
        <v>6.2626453402119031E-2</v>
      </c>
      <c r="S53" s="24">
        <f t="shared" si="12"/>
        <v>6.4465472590900408E-2</v>
      </c>
      <c r="T53" s="24">
        <f t="shared" si="12"/>
        <v>6.6264091515995993E-2</v>
      </c>
      <c r="U53" s="24">
        <f t="shared" si="12"/>
        <v>6.5517040777450131E-2</v>
      </c>
      <c r="V53" s="24">
        <f t="shared" si="12"/>
        <v>6.4332119919846997E-2</v>
      </c>
      <c r="W53" s="24">
        <f t="shared" si="12"/>
        <v>6.5183256238208198E-2</v>
      </c>
      <c r="X53" s="24">
        <f t="shared" si="12"/>
        <v>6.5615410120247963E-2</v>
      </c>
      <c r="Y53" s="24">
        <f t="shared" si="12"/>
        <v>6.6552094655787153E-2</v>
      </c>
      <c r="Z53" s="24">
        <f t="shared" si="12"/>
        <v>6.6568844208348299E-2</v>
      </c>
      <c r="AA53" s="24">
        <f t="shared" si="12"/>
        <v>6.5637291643803941E-2</v>
      </c>
      <c r="AB53" s="24">
        <f>+PAT!Y26</f>
        <v>6.564023285085363E-2</v>
      </c>
      <c r="AD53" s="24">
        <f t="shared" si="16"/>
        <v>0.39794649599942966</v>
      </c>
      <c r="AE53" s="24">
        <f t="shared" si="15"/>
        <v>0.3895585843155116</v>
      </c>
      <c r="AF53" s="24">
        <f t="shared" si="15"/>
        <v>0.39924331833062632</v>
      </c>
      <c r="AG53" s="24">
        <f t="shared" si="15"/>
        <v>0.40771446048362359</v>
      </c>
      <c r="AH53" s="24">
        <f t="shared" si="15"/>
        <v>0.40484563277220764</v>
      </c>
      <c r="AI53" s="24">
        <f t="shared" si="15"/>
        <v>0.39800960756334702</v>
      </c>
      <c r="AJ53" s="24">
        <f t="shared" si="15"/>
        <v>0.40425770245929349</v>
      </c>
      <c r="AK53" s="24">
        <f t="shared" si="15"/>
        <v>0.40796584281874892</v>
      </c>
      <c r="AL53" s="24">
        <f t="shared" si="15"/>
        <v>0.41209233728205441</v>
      </c>
      <c r="AM53" s="24">
        <f t="shared" si="15"/>
        <v>0.41391675888967683</v>
      </c>
      <c r="AN53" s="24">
        <f t="shared" si="15"/>
        <v>0.40702953081339688</v>
      </c>
      <c r="AO53" s="24">
        <f>+PAT!AV26</f>
        <v>0.4070243033704497</v>
      </c>
      <c r="AQ53" s="24">
        <f t="shared" si="13"/>
        <v>-2.4693981734289494E-3</v>
      </c>
      <c r="AR53" s="24">
        <f t="shared" si="17"/>
        <v>-1.5970262890247167E-2</v>
      </c>
      <c r="AT53" s="19">
        <f t="shared" si="10"/>
        <v>162.37337629400722</v>
      </c>
      <c r="AU53" s="19">
        <f t="shared" si="11"/>
        <v>165.8595817046949</v>
      </c>
      <c r="AV53" s="53">
        <f t="shared" si="14"/>
        <v>-3.4862054106876927E-2</v>
      </c>
    </row>
    <row r="54" spans="4:48" x14ac:dyDescent="0.25">
      <c r="D54" s="38">
        <f>+PAT!A27</f>
        <v>43374</v>
      </c>
      <c r="E54" s="19" cm="1">
        <f t="array" ref="E54">+SUMPRODUCT($E$3:$P$3/100,PAT!$C27:$N27)/D$3*100</f>
        <v>171.97333931207908</v>
      </c>
      <c r="F54" s="19" cm="1">
        <f t="array" ref="F54">+SUMPRODUCT($E$4:$P$4/100,PAT!$C27:$N27)/D$4*100</f>
        <v>170.65623200023941</v>
      </c>
      <c r="G54" s="19" cm="1">
        <f t="array" ref="G54">+SUMPRODUCT($E$5:$P$5/100,PAT!$C27:$N27)/D$5*100</f>
        <v>172.16135387007225</v>
      </c>
      <c r="H54" s="19" cm="1">
        <f t="array" ref="H54">+SUMPRODUCT($E$6:$P$6/100,PAT!$C27:$N27)/D$6*100</f>
        <v>173.7053928560324</v>
      </c>
      <c r="I54" s="19" cm="1">
        <f t="array" ref="I54">+SUMPRODUCT($E$7:$P$7/100,PAT!$C27:$N27)/D$7*100</f>
        <v>173.10236892348976</v>
      </c>
      <c r="J54" s="19" cm="1">
        <f t="array" ref="J54">+SUMPRODUCT($E$8:$P$8/100,PAT!$C27:$N27)/D$8*100</f>
        <v>171.98805812363284</v>
      </c>
      <c r="K54" s="19" cm="1">
        <f t="array" ref="K54">+SUMPRODUCT($E$9:$P$9/100,PAT!$C27:$N27)/D$9*100</f>
        <v>172.99338252860227</v>
      </c>
      <c r="L54" s="19" cm="1">
        <f t="array" ref="L54">+SUMPRODUCT($E$10:$P$10/100,PAT!$C27:$N27)/D$10*100</f>
        <v>174.16789566162802</v>
      </c>
      <c r="M54" s="19" cm="1">
        <f t="array" ref="M54">+SUMPRODUCT($E$11:$P$11/100,PAT!$C27:$N27)/D$11*100</f>
        <v>174.854376477741</v>
      </c>
      <c r="N54" s="19" cm="1">
        <f t="array" ref="N54">+SUMPRODUCT($E$12:$P$12/100,PAT!$C27:$N27)/D$12*100</f>
        <v>175.51892280107211</v>
      </c>
      <c r="O54" s="19" cm="1">
        <f t="array" ref="O54">+SUMPRODUCT(_xlfn.ANCHORARRAY($E$30)/100,$E54:$N54)/$D$14*100</f>
        <v>173.87006239999999</v>
      </c>
      <c r="Q54" s="24">
        <f t="shared" si="12"/>
        <v>5.9122765302911162E-2</v>
      </c>
      <c r="R54" s="24">
        <f t="shared" si="12"/>
        <v>5.7604249160911669E-2</v>
      </c>
      <c r="S54" s="24">
        <f t="shared" si="12"/>
        <v>5.8731885179097221E-2</v>
      </c>
      <c r="T54" s="24">
        <f t="shared" si="12"/>
        <v>5.9402740940129872E-2</v>
      </c>
      <c r="U54" s="24">
        <f t="shared" si="12"/>
        <v>5.8490569326945074E-2</v>
      </c>
      <c r="V54" s="24">
        <f t="shared" si="12"/>
        <v>5.69019903437884E-2</v>
      </c>
      <c r="W54" s="24">
        <f t="shared" si="12"/>
        <v>5.7613378188616116E-2</v>
      </c>
      <c r="X54" s="24">
        <f t="shared" si="12"/>
        <v>5.7459584634341532E-2</v>
      </c>
      <c r="Y54" s="24">
        <f t="shared" si="12"/>
        <v>5.8080608149845725E-2</v>
      </c>
      <c r="Z54" s="24">
        <f t="shared" si="12"/>
        <v>5.8238064977006898E-2</v>
      </c>
      <c r="AA54" s="24">
        <f t="shared" si="12"/>
        <v>5.8022816468106031E-2</v>
      </c>
      <c r="AB54" s="24">
        <f>+PAT!Y27</f>
        <v>5.8023144511104574E-2</v>
      </c>
      <c r="AD54" s="24">
        <f t="shared" si="16"/>
        <v>0.45544043578808946</v>
      </c>
      <c r="AE54" s="24">
        <f t="shared" si="15"/>
        <v>0.44514035834744248</v>
      </c>
      <c r="AF54" s="24">
        <f t="shared" si="15"/>
        <v>0.45659681545513786</v>
      </c>
      <c r="AG54" s="24">
        <f t="shared" si="15"/>
        <v>0.46713882769533632</v>
      </c>
      <c r="AH54" s="24">
        <f t="shared" si="15"/>
        <v>0.46227327878970015</v>
      </c>
      <c r="AI54" s="24">
        <f t="shared" si="15"/>
        <v>0.45377446081054518</v>
      </c>
      <c r="AJ54" s="24">
        <f t="shared" si="15"/>
        <v>0.46036743186117657</v>
      </c>
      <c r="AK54" s="24">
        <f t="shared" si="15"/>
        <v>0.4653869379522706</v>
      </c>
      <c r="AL54" s="24">
        <f t="shared" si="15"/>
        <v>0.47020702710700446</v>
      </c>
      <c r="AM54" s="24">
        <f t="shared" si="15"/>
        <v>0.47283243837390088</v>
      </c>
      <c r="AN54" s="24">
        <f t="shared" si="15"/>
        <v>0.46468068560651399</v>
      </c>
      <c r="AO54" s="24">
        <f>+PAT!AV27</f>
        <v>0.46467779544964416</v>
      </c>
      <c r="AQ54" s="24">
        <f t="shared" si="13"/>
        <v>8.8470032590426406E-4</v>
      </c>
      <c r="AR54" s="24">
        <f t="shared" si="17"/>
        <v>-1.7392002585811417E-2</v>
      </c>
      <c r="AT54" s="19">
        <f t="shared" si="10"/>
        <v>171.97333931207908</v>
      </c>
      <c r="AU54" s="19">
        <f t="shared" si="11"/>
        <v>175.51892280107211</v>
      </c>
      <c r="AV54" s="53">
        <f t="shared" si="14"/>
        <v>-3.5455834889930316E-2</v>
      </c>
    </row>
    <row r="55" spans="4:48" x14ac:dyDescent="0.25">
      <c r="D55" s="38">
        <f>+PAT!A28</f>
        <v>43405</v>
      </c>
      <c r="E55" s="19" cm="1">
        <f t="array" ref="E55">+SUMPRODUCT($E$3:$P$3/100,PAT!$C28:$N28)/D$3*100</f>
        <v>179.66195500274799</v>
      </c>
      <c r="F55" s="19" cm="1">
        <f t="array" ref="F55">+SUMPRODUCT($E$4:$P$4/100,PAT!$C28:$N28)/D$4*100</f>
        <v>178.07295056521849</v>
      </c>
      <c r="G55" s="19" cm="1">
        <f t="array" ref="G55">+SUMPRODUCT($E$5:$P$5/100,PAT!$C28:$N28)/D$5*100</f>
        <v>179.60746118553038</v>
      </c>
      <c r="H55" s="19" cm="1">
        <f t="array" ref="H55">+SUMPRODUCT($E$6:$P$6/100,PAT!$C28:$N28)/D$6*100</f>
        <v>181.12002149000216</v>
      </c>
      <c r="I55" s="19" cm="1">
        <f t="array" ref="I55">+SUMPRODUCT($E$7:$P$7/100,PAT!$C28:$N28)/D$7*100</f>
        <v>180.67509339632934</v>
      </c>
      <c r="J55" s="19" cm="1">
        <f t="array" ref="J55">+SUMPRODUCT($E$8:$P$8/100,PAT!$C28:$N28)/D$8*100</f>
        <v>179.39996004077301</v>
      </c>
      <c r="K55" s="19" cm="1">
        <f t="array" ref="K55">+SUMPRODUCT($E$9:$P$9/100,PAT!$C28:$N28)/D$9*100</f>
        <v>180.23491191119319</v>
      </c>
      <c r="L55" s="19" cm="1">
        <f t="array" ref="L55">+SUMPRODUCT($E$10:$P$10/100,PAT!$C28:$N28)/D$10*100</f>
        <v>181.37725228344152</v>
      </c>
      <c r="M55" s="19" cm="1">
        <f t="array" ref="M55">+SUMPRODUCT($E$11:$P$11/100,PAT!$C28:$N28)/D$11*100</f>
        <v>182.00761062971992</v>
      </c>
      <c r="N55" s="19" cm="1">
        <f t="array" ref="N55">+SUMPRODUCT($E$12:$P$12/100,PAT!$C28:$N28)/D$12*100</f>
        <v>182.70022704326362</v>
      </c>
      <c r="O55" s="19" cm="1">
        <f t="array" ref="O55">+SUMPRODUCT(_xlfn.ANCHORARRAY($E$30)/100,$E55:$N55)/$D$14*100</f>
        <v>181.15235078000003</v>
      </c>
      <c r="Q55" s="24">
        <f t="shared" si="12"/>
        <v>4.4708183962843373E-2</v>
      </c>
      <c r="R55" s="24">
        <f t="shared" si="12"/>
        <v>4.3459992512718149E-2</v>
      </c>
      <c r="S55" s="24">
        <f t="shared" si="12"/>
        <v>4.3250747906394826E-2</v>
      </c>
      <c r="T55" s="24">
        <f t="shared" si="12"/>
        <v>4.2685080250300711E-2</v>
      </c>
      <c r="U55" s="24">
        <f t="shared" si="12"/>
        <v>4.3747087460060508E-2</v>
      </c>
      <c r="V55" s="24">
        <f t="shared" si="12"/>
        <v>4.3095445102427687E-2</v>
      </c>
      <c r="W55" s="24">
        <f t="shared" si="12"/>
        <v>4.1860152548861995E-2</v>
      </c>
      <c r="X55" s="24">
        <f t="shared" si="12"/>
        <v>4.1393143061335458E-2</v>
      </c>
      <c r="Y55" s="24">
        <f t="shared" si="12"/>
        <v>4.0909666066548445E-2</v>
      </c>
      <c r="Z55" s="24">
        <f t="shared" si="12"/>
        <v>4.0914700976888874E-2</v>
      </c>
      <c r="AA55" s="24">
        <f t="shared" si="12"/>
        <v>4.1883509325755242E-2</v>
      </c>
      <c r="AB55" s="24">
        <f>+PAT!Y28</f>
        <v>4.1884696303743585E-2</v>
      </c>
      <c r="AD55" s="24">
        <f t="shared" si="16"/>
        <v>0.50000629268374319</v>
      </c>
      <c r="AE55" s="24">
        <f t="shared" si="15"/>
        <v>0.4869822998791784</v>
      </c>
      <c r="AF55" s="24">
        <f t="shared" si="15"/>
        <v>0.49827714098081111</v>
      </c>
      <c r="AG55" s="24">
        <f t="shared" si="15"/>
        <v>0.50777609673832713</v>
      </c>
      <c r="AH55" s="24">
        <f t="shared" si="15"/>
        <v>0.50412137564648618</v>
      </c>
      <c r="AI55" s="24">
        <f t="shared" si="15"/>
        <v>0.49536116278760245</v>
      </c>
      <c r="AJ55" s="24">
        <f t="shared" si="15"/>
        <v>0.49960853363656144</v>
      </c>
      <c r="AK55" s="24">
        <f t="shared" si="15"/>
        <v>0.50365806106290534</v>
      </c>
      <c r="AL55" s="24">
        <f t="shared" si="15"/>
        <v>0.50789149724983162</v>
      </c>
      <c r="AM55" s="24">
        <f t="shared" si="15"/>
        <v>0.51098319795256808</v>
      </c>
      <c r="AN55" s="24">
        <f t="shared" si="15"/>
        <v>0.50410276417364286</v>
      </c>
      <c r="AO55" s="24">
        <f>+PAT!AV28</f>
        <v>0.50410004848984036</v>
      </c>
      <c r="AQ55" s="24">
        <f t="shared" si="13"/>
        <v>3.7934829859544994E-3</v>
      </c>
      <c r="AR55" s="24">
        <f t="shared" si="17"/>
        <v>-1.0976905268824888E-2</v>
      </c>
      <c r="AT55" s="19">
        <f t="shared" si="10"/>
        <v>179.66195500274799</v>
      </c>
      <c r="AU55" s="19">
        <f t="shared" si="11"/>
        <v>182.70022704326362</v>
      </c>
      <c r="AV55" s="53">
        <f t="shared" si="14"/>
        <v>-3.0382720405156327E-2</v>
      </c>
    </row>
    <row r="56" spans="4:48" x14ac:dyDescent="0.25">
      <c r="D56" s="38">
        <f>+PAT!A29</f>
        <v>43435</v>
      </c>
      <c r="E56" s="19" cm="1">
        <f t="array" ref="E56">+SUMPRODUCT($E$3:$P$3/100,PAT!$C29:$N29)/D$3*100</f>
        <v>184.06155428820398</v>
      </c>
      <c r="F56" s="19" cm="1">
        <f t="array" ref="F56">+SUMPRODUCT($E$4:$P$4/100,PAT!$C29:$N29)/D$4*100</f>
        <v>182.58683792980659</v>
      </c>
      <c r="G56" s="19" cm="1">
        <f t="array" ref="G56">+SUMPRODUCT($E$5:$P$5/100,PAT!$C29:$N29)/D$5*100</f>
        <v>184.14389439085272</v>
      </c>
      <c r="H56" s="19" cm="1">
        <f t="array" ref="H56">+SUMPRODUCT($E$6:$P$6/100,PAT!$C29:$N29)/D$6*100</f>
        <v>185.75660249408006</v>
      </c>
      <c r="I56" s="19" cm="1">
        <f t="array" ref="I56">+SUMPRODUCT($E$7:$P$7/100,PAT!$C29:$N29)/D$7*100</f>
        <v>185.46387433066579</v>
      </c>
      <c r="J56" s="19" cm="1">
        <f t="array" ref="J56">+SUMPRODUCT($E$8:$P$8/100,PAT!$C29:$N29)/D$8*100</f>
        <v>184.06591785898311</v>
      </c>
      <c r="K56" s="19" cm="1">
        <f t="array" ref="K56">+SUMPRODUCT($E$9:$P$9/100,PAT!$C29:$N29)/D$9*100</f>
        <v>184.87716292212704</v>
      </c>
      <c r="L56" s="19" cm="1">
        <f t="array" ref="L56">+SUMPRODUCT($E$10:$P$10/100,PAT!$C29:$N29)/D$10*100</f>
        <v>186.30725585905367</v>
      </c>
      <c r="M56" s="19" cm="1">
        <f t="array" ref="M56">+SUMPRODUCT($E$11:$P$11/100,PAT!$C29:$N29)/D$11*100</f>
        <v>186.76441258081911</v>
      </c>
      <c r="N56" s="19" cm="1">
        <f t="array" ref="N56">+SUMPRODUCT($E$12:$P$12/100,PAT!$C29:$N29)/D$12*100</f>
        <v>187.60485301289114</v>
      </c>
      <c r="O56" s="19" cm="1">
        <f t="array" ref="O56">+SUMPRODUCT(_xlfn.ANCHORARRAY($E$30)/100,$E56:$N56)/$D$14*100</f>
        <v>185.90714198000001</v>
      </c>
      <c r="Q56" s="24">
        <f t="shared" si="12"/>
        <v>2.448820778661065E-2</v>
      </c>
      <c r="R56" s="24">
        <f t="shared" si="12"/>
        <v>2.5348529073397463E-2</v>
      </c>
      <c r="S56" s="24">
        <f t="shared" si="12"/>
        <v>2.5257487497339026E-2</v>
      </c>
      <c r="T56" s="24">
        <f t="shared" si="12"/>
        <v>2.5599494555790026E-2</v>
      </c>
      <c r="U56" s="24">
        <f t="shared" si="12"/>
        <v>2.6504931279220489E-2</v>
      </c>
      <c r="V56" s="24">
        <f t="shared" si="12"/>
        <v>2.6008689283708142E-2</v>
      </c>
      <c r="W56" s="24">
        <f t="shared" si="12"/>
        <v>2.5756669236319807E-2</v>
      </c>
      <c r="X56" s="24">
        <f t="shared" si="12"/>
        <v>2.7180936493116148E-2</v>
      </c>
      <c r="Y56" s="24">
        <f t="shared" si="12"/>
        <v>2.6135181570931865E-2</v>
      </c>
      <c r="Z56" s="24">
        <f t="shared" si="12"/>
        <v>2.6845210041616996E-2</v>
      </c>
      <c r="AA56" s="24">
        <f t="shared" si="12"/>
        <v>2.6247471697314229E-2</v>
      </c>
      <c r="AB56" s="24">
        <f>+PAT!Y29</f>
        <v>2.6248383937748754E-2</v>
      </c>
      <c r="AD56" s="24">
        <f t="shared" si="16"/>
        <v>0.5006684016661469</v>
      </c>
      <c r="AE56" s="24">
        <f t="shared" si="15"/>
        <v>0.48994374791627426</v>
      </c>
      <c r="AF56" s="24">
        <f t="shared" si="15"/>
        <v>0.50023140331904492</v>
      </c>
      <c r="AG56" s="24">
        <f t="shared" si="15"/>
        <v>0.50882954349841714</v>
      </c>
      <c r="AH56" s="24">
        <f t="shared" si="15"/>
        <v>0.50795217633863166</v>
      </c>
      <c r="AI56" s="24">
        <f t="shared" si="15"/>
        <v>0.4997865568125428</v>
      </c>
      <c r="AJ56" s="24">
        <f t="shared" si="15"/>
        <v>0.50127846159827083</v>
      </c>
      <c r="AK56" s="24">
        <f t="shared" si="15"/>
        <v>0.50733058621936977</v>
      </c>
      <c r="AL56" s="24">
        <f t="shared" si="15"/>
        <v>0.50819228737502442</v>
      </c>
      <c r="AM56" s="24">
        <f t="shared" si="15"/>
        <v>0.51107912866885741</v>
      </c>
      <c r="AN56" s="24">
        <f t="shared" si="15"/>
        <v>0.50575925629799845</v>
      </c>
      <c r="AO56" s="24">
        <f>+PAT!AV29</f>
        <v>0.50575922930569317</v>
      </c>
      <c r="AQ56" s="24">
        <f t="shared" si="13"/>
        <v>-2.3570022550063463E-3</v>
      </c>
      <c r="AR56" s="24">
        <f t="shared" si="17"/>
        <v>-1.0410727002710507E-2</v>
      </c>
      <c r="AT56" s="19">
        <f t="shared" si="10"/>
        <v>184.06155428820398</v>
      </c>
      <c r="AU56" s="19">
        <f t="shared" si="11"/>
        <v>187.60485301289114</v>
      </c>
      <c r="AV56" s="53">
        <f t="shared" si="14"/>
        <v>-3.5432987246871495E-2</v>
      </c>
    </row>
    <row r="57" spans="4:48" x14ac:dyDescent="0.25">
      <c r="D57" s="38">
        <f>+PAT!A30</f>
        <v>43466</v>
      </c>
      <c r="E57" s="19" cm="1">
        <f t="array" ref="E57">+SUMPRODUCT($E$3:$P$3/100,PAT!$C30:$N30)/D$3*100</f>
        <v>189.78912835460221</v>
      </c>
      <c r="F57" s="19" cm="1">
        <f t="array" ref="F57">+SUMPRODUCT($E$4:$P$4/100,PAT!$C30:$N30)/D$4*100</f>
        <v>188.16333843410982</v>
      </c>
      <c r="G57" s="19" cm="1">
        <f t="array" ref="G57">+SUMPRODUCT($E$5:$P$5/100,PAT!$C30:$N30)/D$5*100</f>
        <v>189.78077380364007</v>
      </c>
      <c r="H57" s="19" cm="1">
        <f t="array" ref="H57">+SUMPRODUCT($E$6:$P$6/100,PAT!$C30:$N30)/D$6*100</f>
        <v>191.356420111684</v>
      </c>
      <c r="I57" s="19" cm="1">
        <f t="array" ref="I57">+SUMPRODUCT($E$7:$P$7/100,PAT!$C30:$N30)/D$7*100</f>
        <v>191.04662043281121</v>
      </c>
      <c r="J57" s="19" cm="1">
        <f t="array" ref="J57">+SUMPRODUCT($E$8:$P$8/100,PAT!$C30:$N30)/D$8*100</f>
        <v>189.66131523755922</v>
      </c>
      <c r="K57" s="19" cm="1">
        <f t="array" ref="K57">+SUMPRODUCT($E$9:$P$9/100,PAT!$C30:$N30)/D$9*100</f>
        <v>190.4824799822112</v>
      </c>
      <c r="L57" s="19" cm="1">
        <f t="array" ref="L57">+SUMPRODUCT($E$10:$P$10/100,PAT!$C30:$N30)/D$10*100</f>
        <v>191.88476087945821</v>
      </c>
      <c r="M57" s="19" cm="1">
        <f t="array" ref="M57">+SUMPRODUCT($E$11:$P$11/100,PAT!$C30:$N30)/D$11*100</f>
        <v>192.38276561813561</v>
      </c>
      <c r="N57" s="19" cm="1">
        <f t="array" ref="N57">+SUMPRODUCT($E$12:$P$12/100,PAT!$C30:$N30)/D$12*100</f>
        <v>193.35019288665413</v>
      </c>
      <c r="O57" s="19" cm="1">
        <f t="array" ref="O57">+SUMPRODUCT(_xlfn.ANCHORARRAY($E$30)/100,$E57:$N57)/$D$14*100</f>
        <v>191.54921112</v>
      </c>
      <c r="Q57" s="24">
        <f t="shared" si="12"/>
        <v>3.1117709988637721E-2</v>
      </c>
      <c r="R57" s="24">
        <f t="shared" si="12"/>
        <v>3.0541634695744335E-2</v>
      </c>
      <c r="S57" s="24">
        <f t="shared" ref="S57:AA96" si="18">+G57/G56-1</f>
        <v>3.0611275119569514E-2</v>
      </c>
      <c r="T57" s="24">
        <f t="shared" si="18"/>
        <v>3.0145995040915974E-2</v>
      </c>
      <c r="U57" s="24">
        <f t="shared" si="18"/>
        <v>3.0101528517580078E-2</v>
      </c>
      <c r="V57" s="24">
        <f t="shared" si="18"/>
        <v>3.0398877987085404E-2</v>
      </c>
      <c r="W57" s="24">
        <f t="shared" si="18"/>
        <v>3.0319142567355462E-2</v>
      </c>
      <c r="X57" s="24">
        <f t="shared" si="18"/>
        <v>2.9937132586097759E-2</v>
      </c>
      <c r="Y57" s="24">
        <f t="shared" si="18"/>
        <v>3.008256744247384E-2</v>
      </c>
      <c r="Z57" s="24">
        <f t="shared" si="18"/>
        <v>3.0624686843086169E-2</v>
      </c>
      <c r="AA57" s="24">
        <f t="shared" si="18"/>
        <v>3.0348856315627559E-2</v>
      </c>
      <c r="AB57" s="24">
        <f>+PAT!Y30</f>
        <v>3.0346128212727974E-2</v>
      </c>
      <c r="AD57" s="24">
        <f t="shared" si="16"/>
        <v>0.50768643747971853</v>
      </c>
      <c r="AE57" s="24">
        <f t="shared" si="15"/>
        <v>0.49924418716832286</v>
      </c>
      <c r="AF57" s="24">
        <f t="shared" si="15"/>
        <v>0.50829465811011221</v>
      </c>
      <c r="AG57" s="24">
        <f t="shared" si="15"/>
        <v>0.51593581938722477</v>
      </c>
      <c r="AH57" s="24">
        <f t="shared" si="15"/>
        <v>0.5162709371000116</v>
      </c>
      <c r="AI57" s="24">
        <f t="shared" si="15"/>
        <v>0.50852719918791012</v>
      </c>
      <c r="AJ57" s="24">
        <f t="shared" si="15"/>
        <v>0.50887779968240854</v>
      </c>
      <c r="AK57" s="24">
        <f t="shared" si="15"/>
        <v>0.51505271592204593</v>
      </c>
      <c r="AL57" s="24">
        <f t="shared" si="15"/>
        <v>0.51421405888039917</v>
      </c>
      <c r="AM57" s="24">
        <f t="shared" si="15"/>
        <v>0.51610746649714367</v>
      </c>
      <c r="AN57" s="24">
        <f t="shared" si="15"/>
        <v>0.51264123358479563</v>
      </c>
      <c r="AO57" s="24">
        <f>+PAT!AV30</f>
        <v>0.51264428813640972</v>
      </c>
      <c r="AQ57" s="24">
        <f t="shared" si="13"/>
        <v>4.9302314555155213E-4</v>
      </c>
      <c r="AR57" s="24">
        <f t="shared" si="17"/>
        <v>-8.4210290174251412E-3</v>
      </c>
      <c r="AT57" s="19">
        <f t="shared" si="10"/>
        <v>189.78912835460221</v>
      </c>
      <c r="AU57" s="19">
        <f t="shared" si="11"/>
        <v>193.35019288665413</v>
      </c>
      <c r="AV57" s="53">
        <f t="shared" si="14"/>
        <v>-3.5610645320519163E-2</v>
      </c>
    </row>
    <row r="58" spans="4:48" x14ac:dyDescent="0.25">
      <c r="D58" s="38">
        <f>+PAT!A31</f>
        <v>43497</v>
      </c>
      <c r="E58" s="19" cm="1">
        <f t="array" ref="E58">+SUMPRODUCT($E$3:$P$3/100,PAT!$C31:$N31)/D$3*100</f>
        <v>195.95618403904501</v>
      </c>
      <c r="F58" s="19" cm="1">
        <f t="array" ref="F58">+SUMPRODUCT($E$4:$P$4/100,PAT!$C31:$N31)/D$4*100</f>
        <v>193.87688081272699</v>
      </c>
      <c r="G58" s="19" cm="1">
        <f t="array" ref="G58">+SUMPRODUCT($E$5:$P$5/100,PAT!$C31:$N31)/D$5*100</f>
        <v>195.60878122753618</v>
      </c>
      <c r="H58" s="19" cm="1">
        <f t="array" ref="H58">+SUMPRODUCT($E$6:$P$6/100,PAT!$C31:$N31)/D$6*100</f>
        <v>197.21719019738489</v>
      </c>
      <c r="I58" s="19" cm="1">
        <f t="array" ref="I58">+SUMPRODUCT($E$7:$P$7/100,PAT!$C31:$N31)/D$7*100</f>
        <v>196.886918006348</v>
      </c>
      <c r="J58" s="19" cm="1">
        <f t="array" ref="J58">+SUMPRODUCT($E$8:$P$8/100,PAT!$C31:$N31)/D$8*100</f>
        <v>195.3538037775981</v>
      </c>
      <c r="K58" s="19" cm="1">
        <f t="array" ref="K58">+SUMPRODUCT($E$9:$P$9/100,PAT!$C31:$N31)/D$9*100</f>
        <v>196.22226620127495</v>
      </c>
      <c r="L58" s="19" cm="1">
        <f t="array" ref="L58">+SUMPRODUCT($E$10:$P$10/100,PAT!$C31:$N31)/D$10*100</f>
        <v>197.49306555344316</v>
      </c>
      <c r="M58" s="19" cm="1">
        <f t="array" ref="M58">+SUMPRODUCT($E$11:$P$11/100,PAT!$C31:$N31)/D$11*100</f>
        <v>198.08458010171032</v>
      </c>
      <c r="N58" s="19" cm="1">
        <f t="array" ref="N58">+SUMPRODUCT($E$12:$P$12/100,PAT!$C31:$N31)/D$12*100</f>
        <v>199.08434780848526</v>
      </c>
      <c r="O58" s="19" cm="1">
        <f t="array" ref="O58">+SUMPRODUCT(_xlfn.ANCHORARRAY($E$30)/100,$E58:$N58)/$D$14*100</f>
        <v>197.28930164000002</v>
      </c>
      <c r="Q58" s="24">
        <f t="shared" ref="Q58:Z83" si="19">+E58/E57-1</f>
        <v>3.2494251582842359E-2</v>
      </c>
      <c r="R58" s="24">
        <f t="shared" si="19"/>
        <v>3.0364801274069153E-2</v>
      </c>
      <c r="S58" s="24">
        <f t="shared" si="19"/>
        <v>3.0709156186317088E-2</v>
      </c>
      <c r="T58" s="24">
        <f t="shared" si="19"/>
        <v>3.0627506943745608E-2</v>
      </c>
      <c r="U58" s="24">
        <f t="shared" si="19"/>
        <v>3.057001249383906E-2</v>
      </c>
      <c r="V58" s="24">
        <f t="shared" si="19"/>
        <v>3.0013967439320943E-2</v>
      </c>
      <c r="W58" s="24">
        <f t="shared" si="19"/>
        <v>3.013288266511327E-2</v>
      </c>
      <c r="X58" s="24">
        <f t="shared" si="19"/>
        <v>2.9227462609748844E-2</v>
      </c>
      <c r="Y58" s="24">
        <f t="shared" si="19"/>
        <v>2.9637865248763218E-2</v>
      </c>
      <c r="Z58" s="24">
        <f t="shared" si="19"/>
        <v>2.9656835797379433E-2</v>
      </c>
      <c r="AA58" s="24">
        <f t="shared" si="18"/>
        <v>2.9966662281913692E-2</v>
      </c>
      <c r="AB58" s="24">
        <f>+PAT!Y31</f>
        <v>2.9965554074047551E-2</v>
      </c>
      <c r="AD58" s="24">
        <f t="shared" si="16"/>
        <v>0.52802154447214322</v>
      </c>
      <c r="AE58" s="24">
        <f t="shared" si="15"/>
        <v>0.51551824494652765</v>
      </c>
      <c r="AF58" s="24">
        <f t="shared" si="15"/>
        <v>0.52464765358891663</v>
      </c>
      <c r="AG58" s="24">
        <f t="shared" si="15"/>
        <v>0.53166686740150615</v>
      </c>
      <c r="AH58" s="24">
        <f t="shared" si="15"/>
        <v>0.53126193098721219</v>
      </c>
      <c r="AI58" s="24">
        <f t="shared" si="15"/>
        <v>0.52361378299833583</v>
      </c>
      <c r="AJ58" s="24">
        <f t="shared" si="15"/>
        <v>0.52305826429201896</v>
      </c>
      <c r="AK58" s="24">
        <f t="shared" si="15"/>
        <v>0.52722693566650203</v>
      </c>
      <c r="AL58" s="24">
        <f t="shared" si="15"/>
        <v>0.52742513832878379</v>
      </c>
      <c r="AM58" s="24">
        <f t="shared" si="15"/>
        <v>0.5298368481584792</v>
      </c>
      <c r="AN58" s="24">
        <f t="shared" si="15"/>
        <v>0.52691537990595227</v>
      </c>
      <c r="AO58" s="24">
        <f>+PAT!AV31</f>
        <v>0.52691715613165657</v>
      </c>
      <c r="AQ58" s="24">
        <f t="shared" si="13"/>
        <v>2.8374157854629267E-3</v>
      </c>
      <c r="AR58" s="24">
        <f t="shared" si="17"/>
        <v>-1.8153036863359784E-3</v>
      </c>
      <c r="AT58" s="19">
        <f t="shared" si="10"/>
        <v>195.95618403904501</v>
      </c>
      <c r="AU58" s="19">
        <f t="shared" si="11"/>
        <v>199.08434780848526</v>
      </c>
      <c r="AV58" s="53">
        <f t="shared" si="14"/>
        <v>-3.1281637694402287E-2</v>
      </c>
    </row>
    <row r="59" spans="4:48" x14ac:dyDescent="0.25">
      <c r="D59" s="38">
        <f>+PAT!A32</f>
        <v>43525</v>
      </c>
      <c r="E59" s="19" cm="1">
        <f t="array" ref="E59">+SUMPRODUCT($E$3:$P$3/100,PAT!$C32:$N32)/D$3*100</f>
        <v>204.5060509065809</v>
      </c>
      <c r="F59" s="19" cm="1">
        <f t="array" ref="F59">+SUMPRODUCT($E$4:$P$4/100,PAT!$C32:$N32)/D$4*100</f>
        <v>202.57137481499839</v>
      </c>
      <c r="G59" s="19" cm="1">
        <f t="array" ref="G59">+SUMPRODUCT($E$5:$P$5/100,PAT!$C32:$N32)/D$5*100</f>
        <v>204.11720712988921</v>
      </c>
      <c r="H59" s="19" cm="1">
        <f t="array" ref="H59">+SUMPRODUCT($E$6:$P$6/100,PAT!$C32:$N32)/D$6*100</f>
        <v>205.78415584902166</v>
      </c>
      <c r="I59" s="19" cm="1">
        <f t="array" ref="I59">+SUMPRODUCT($E$7:$P$7/100,PAT!$C32:$N32)/D$7*100</f>
        <v>205.50386381044262</v>
      </c>
      <c r="J59" s="19" cm="1">
        <f t="array" ref="J59">+SUMPRODUCT($E$8:$P$8/100,PAT!$C32:$N32)/D$8*100</f>
        <v>203.91401725198989</v>
      </c>
      <c r="K59" s="19" cm="1">
        <f t="array" ref="K59">+SUMPRODUCT($E$9:$P$9/100,PAT!$C32:$N32)/D$9*100</f>
        <v>204.79478486904435</v>
      </c>
      <c r="L59" s="19" cm="1">
        <f t="array" ref="L59">+SUMPRODUCT($E$10:$P$10/100,PAT!$C32:$N32)/D$10*100</f>
        <v>206.2320048578429</v>
      </c>
      <c r="M59" s="19" cm="1">
        <f t="array" ref="M59">+SUMPRODUCT($E$11:$P$11/100,PAT!$C32:$N32)/D$11*100</f>
        <v>206.62478998494319</v>
      </c>
      <c r="N59" s="19" cm="1">
        <f t="array" ref="N59">+SUMPRODUCT($E$12:$P$12/100,PAT!$C32:$N32)/D$12*100</f>
        <v>207.17827762075717</v>
      </c>
      <c r="O59" s="19" cm="1">
        <f t="array" ref="O59">+SUMPRODUCT(_xlfn.ANCHORARRAY($E$30)/100,$E59:$N59)/$D$14*100</f>
        <v>205.75619684999998</v>
      </c>
      <c r="Q59" s="24">
        <f t="shared" si="19"/>
        <v>4.3631523595255794E-2</v>
      </c>
      <c r="R59" s="24">
        <f t="shared" si="19"/>
        <v>4.4845439878258286E-2</v>
      </c>
      <c r="S59" s="24">
        <f t="shared" si="19"/>
        <v>4.3497157177498247E-2</v>
      </c>
      <c r="T59" s="24">
        <f t="shared" si="19"/>
        <v>4.3439244028689927E-2</v>
      </c>
      <c r="U59" s="24">
        <f t="shared" si="19"/>
        <v>4.3765964195837448E-2</v>
      </c>
      <c r="V59" s="24">
        <f t="shared" si="19"/>
        <v>4.3819026345333967E-2</v>
      </c>
      <c r="W59" s="24">
        <f t="shared" si="19"/>
        <v>4.3687797688444441E-2</v>
      </c>
      <c r="X59" s="24">
        <f t="shared" si="19"/>
        <v>4.4249347590560983E-2</v>
      </c>
      <c r="Y59" s="24">
        <f t="shared" si="19"/>
        <v>4.311395606284818E-2</v>
      </c>
      <c r="Z59" s="24">
        <f t="shared" si="19"/>
        <v>4.065578184005747E-2</v>
      </c>
      <c r="AA59" s="24">
        <f t="shared" si="18"/>
        <v>4.2916139596103298E-2</v>
      </c>
      <c r="AB59" s="24">
        <f>+PAT!Y32</f>
        <v>4.2915274443651397E-2</v>
      </c>
      <c r="AD59" s="24">
        <f t="shared" si="16"/>
        <v>0.55061502011909158</v>
      </c>
      <c r="AE59" s="24">
        <f t="shared" si="15"/>
        <v>0.53702111688450627</v>
      </c>
      <c r="AF59" s="24">
        <f t="shared" si="15"/>
        <v>0.54620022029541104</v>
      </c>
      <c r="AG59" s="24">
        <f t="shared" si="15"/>
        <v>0.55175376177418856</v>
      </c>
      <c r="AH59" s="24">
        <f t="shared" si="15"/>
        <v>0.55393484821438976</v>
      </c>
      <c r="AI59" s="24">
        <f t="shared" si="15"/>
        <v>0.54407494863459949</v>
      </c>
      <c r="AJ59" s="24">
        <f t="shared" si="15"/>
        <v>0.54278241915817294</v>
      </c>
      <c r="AK59" s="24">
        <f t="shared" si="15"/>
        <v>0.54485122594544055</v>
      </c>
      <c r="AL59" s="24">
        <f t="shared" si="15"/>
        <v>0.54371791304256534</v>
      </c>
      <c r="AM59" s="24">
        <f t="shared" si="15"/>
        <v>0.54205050339270433</v>
      </c>
      <c r="AN59" s="24">
        <f t="shared" si="15"/>
        <v>0.54433363121434719</v>
      </c>
      <c r="AO59" s="24">
        <f>+PAT!AV32</f>
        <v>0.54433973027176963</v>
      </c>
      <c r="AQ59" s="24">
        <f t="shared" si="13"/>
        <v>2.9757417551983245E-3</v>
      </c>
      <c r="AR59" s="24">
        <f t="shared" si="17"/>
        <v>8.5645167263872501E-3</v>
      </c>
      <c r="AT59" s="19">
        <f t="shared" si="10"/>
        <v>204.5060509065809</v>
      </c>
      <c r="AU59" s="19">
        <f t="shared" si="11"/>
        <v>207.17827762075717</v>
      </c>
      <c r="AV59" s="53">
        <f t="shared" si="14"/>
        <v>-2.6722267141762845E-2</v>
      </c>
    </row>
    <row r="60" spans="4:48" x14ac:dyDescent="0.25">
      <c r="D60" s="38">
        <f>+PAT!A33</f>
        <v>43556</v>
      </c>
      <c r="E60" s="19" cm="1">
        <f t="array" ref="E60">+SUMPRODUCT($E$3:$P$3/100,PAT!$C33:$N33)/D$3*100</f>
        <v>211.58557610429781</v>
      </c>
      <c r="F60" s="19" cm="1">
        <f t="array" ref="F60">+SUMPRODUCT($E$4:$P$4/100,PAT!$C33:$N33)/D$4*100</f>
        <v>209.74853250300444</v>
      </c>
      <c r="G60" s="19" cm="1">
        <f t="array" ref="G60">+SUMPRODUCT($E$5:$P$5/100,PAT!$C33:$N33)/D$5*100</f>
        <v>211.43108747864537</v>
      </c>
      <c r="H60" s="19" cm="1">
        <f t="array" ref="H60">+SUMPRODUCT($E$6:$P$6/100,PAT!$C33:$N33)/D$6*100</f>
        <v>213.15233768197675</v>
      </c>
      <c r="I60" s="19" cm="1">
        <f t="array" ref="I60">+SUMPRODUCT($E$7:$P$7/100,PAT!$C33:$N33)/D$7*100</f>
        <v>212.82274552522929</v>
      </c>
      <c r="J60" s="19" cm="1">
        <f t="array" ref="J60">+SUMPRODUCT($E$8:$P$8/100,PAT!$C33:$N33)/D$8*100</f>
        <v>211.20864372561971</v>
      </c>
      <c r="K60" s="19" cm="1">
        <f t="array" ref="K60">+SUMPRODUCT($E$9:$P$9/100,PAT!$C33:$N33)/D$9*100</f>
        <v>212.0128974709516</v>
      </c>
      <c r="L60" s="19" cm="1">
        <f t="array" ref="L60">+SUMPRODUCT($E$10:$P$10/100,PAT!$C33:$N33)/D$10*100</f>
        <v>213.5737117536577</v>
      </c>
      <c r="M60" s="19" cm="1">
        <f t="array" ref="M60">+SUMPRODUCT($E$11:$P$11/100,PAT!$C33:$N33)/D$11*100</f>
        <v>213.90154051283125</v>
      </c>
      <c r="N60" s="19" cm="1">
        <f t="array" ref="N60">+SUMPRODUCT($E$12:$P$12/100,PAT!$C33:$N33)/D$12*100</f>
        <v>214.53091465303743</v>
      </c>
      <c r="O60" s="19" cm="1">
        <f t="array" ref="O60">+SUMPRODUCT(_xlfn.ANCHORARRAY($E$30)/100,$E60:$N60)/$D$14*100</f>
        <v>213.05400565000002</v>
      </c>
      <c r="Q60" s="24">
        <f t="shared" si="19"/>
        <v>3.4617680828186614E-2</v>
      </c>
      <c r="R60" s="24">
        <f t="shared" si="19"/>
        <v>3.5430265971984953E-2</v>
      </c>
      <c r="S60" s="24">
        <f t="shared" si="19"/>
        <v>3.5831767696596017E-2</v>
      </c>
      <c r="T60" s="24">
        <f t="shared" si="19"/>
        <v>3.5805389402092436E-2</v>
      </c>
      <c r="U60" s="24">
        <f t="shared" si="19"/>
        <v>3.5614326558539133E-2</v>
      </c>
      <c r="V60" s="24">
        <f t="shared" si="19"/>
        <v>3.5773050680549145E-2</v>
      </c>
      <c r="W60" s="24">
        <f t="shared" si="19"/>
        <v>3.5245587950508028E-2</v>
      </c>
      <c r="X60" s="24">
        <f t="shared" si="19"/>
        <v>3.5599260652465103E-2</v>
      </c>
      <c r="Y60" s="24">
        <f t="shared" si="19"/>
        <v>3.5217219233076191E-2</v>
      </c>
      <c r="Z60" s="24">
        <f t="shared" si="19"/>
        <v>3.5489420593308285E-2</v>
      </c>
      <c r="AA60" s="24">
        <f t="shared" si="18"/>
        <v>3.5468233335010035E-2</v>
      </c>
      <c r="AB60" s="24">
        <f>+PAT!Y33</f>
        <v>3.5469227666182324E-2</v>
      </c>
      <c r="AD60" s="24">
        <f t="shared" si="16"/>
        <v>0.55920497387593193</v>
      </c>
      <c r="AE60" s="24">
        <f t="shared" si="16"/>
        <v>0.54702663698788023</v>
      </c>
      <c r="AF60" s="24">
        <f t="shared" si="16"/>
        <v>0.55726538573517215</v>
      </c>
      <c r="AG60" s="24">
        <f t="shared" si="16"/>
        <v>0.56352642484797744</v>
      </c>
      <c r="AH60" s="24">
        <f t="shared" si="16"/>
        <v>0.5660235976344925</v>
      </c>
      <c r="AI60" s="24">
        <f t="shared" si="16"/>
        <v>0.55741203266187966</v>
      </c>
      <c r="AJ60" s="24">
        <f t="shared" si="16"/>
        <v>0.55460782692323907</v>
      </c>
      <c r="AK60" s="24">
        <f t="shared" si="16"/>
        <v>0.55876638949680624</v>
      </c>
      <c r="AL60" s="24">
        <f t="shared" si="16"/>
        <v>0.55618844344304219</v>
      </c>
      <c r="AM60" s="24">
        <f t="shared" si="16"/>
        <v>0.55488676796985548</v>
      </c>
      <c r="AN60" s="24">
        <f t="shared" si="16"/>
        <v>0.55671721624462345</v>
      </c>
      <c r="AO60" s="24">
        <f>+PAT!AV33</f>
        <v>0.55672619051968342</v>
      </c>
      <c r="AQ60" s="24">
        <f t="shared" si="13"/>
        <v>-8.7173976512167073E-4</v>
      </c>
      <c r="AR60" s="24">
        <f t="shared" si="17"/>
        <v>4.3182059060764555E-3</v>
      </c>
      <c r="AT60" s="19">
        <f t="shared" si="10"/>
        <v>211.58557610429781</v>
      </c>
      <c r="AU60" s="19">
        <f t="shared" si="11"/>
        <v>214.53091465303743</v>
      </c>
      <c r="AV60" s="53">
        <f t="shared" si="14"/>
        <v>-2.9453385487395956E-2</v>
      </c>
    </row>
    <row r="61" spans="4:48" x14ac:dyDescent="0.25">
      <c r="D61" s="38">
        <f>+PAT!A34</f>
        <v>43586</v>
      </c>
      <c r="E61" s="19" cm="1">
        <f t="array" ref="E61">+SUMPRODUCT($E$3:$P$3/100,PAT!$C34:$N34)/D$3*100</f>
        <v>218.88027288817767</v>
      </c>
      <c r="F61" s="19" cm="1">
        <f t="array" ref="F61">+SUMPRODUCT($E$4:$P$4/100,PAT!$C34:$N34)/D$4*100</f>
        <v>216.98998503465273</v>
      </c>
      <c r="G61" s="19" cm="1">
        <f t="array" ref="G61">+SUMPRODUCT($E$5:$P$5/100,PAT!$C34:$N34)/D$5*100</f>
        <v>218.74873718290613</v>
      </c>
      <c r="H61" s="19" cm="1">
        <f t="array" ref="H61">+SUMPRODUCT($E$6:$P$6/100,PAT!$C34:$N34)/D$6*100</f>
        <v>220.50713801159719</v>
      </c>
      <c r="I61" s="19" cm="1">
        <f t="array" ref="I61">+SUMPRODUCT($E$7:$P$7/100,PAT!$C34:$N34)/D$7*100</f>
        <v>220.16096970380045</v>
      </c>
      <c r="J61" s="19" cm="1">
        <f t="array" ref="J61">+SUMPRODUCT($E$8:$P$8/100,PAT!$C34:$N34)/D$8*100</f>
        <v>218.42051826664536</v>
      </c>
      <c r="K61" s="19" cm="1">
        <f t="array" ref="K61">+SUMPRODUCT($E$9:$P$9/100,PAT!$C34:$N34)/D$9*100</f>
        <v>219.21130817886504</v>
      </c>
      <c r="L61" s="19" cm="1">
        <f t="array" ref="L61">+SUMPRODUCT($E$10:$P$10/100,PAT!$C34:$N34)/D$10*100</f>
        <v>220.82378572013403</v>
      </c>
      <c r="M61" s="19" cm="1">
        <f t="array" ref="M61">+SUMPRODUCT($E$11:$P$11/100,PAT!$C34:$N34)/D$11*100</f>
        <v>221.16640234948869</v>
      </c>
      <c r="N61" s="19" cm="1">
        <f t="array" ref="N61">+SUMPRODUCT($E$12:$P$12/100,PAT!$C34:$N34)/D$12*100</f>
        <v>221.91848867924827</v>
      </c>
      <c r="O61" s="19" cm="1">
        <f t="array" ref="O61">+SUMPRODUCT(_xlfn.ANCHORARRAY($E$30)/100,$E61:$N61)/$D$14*100</f>
        <v>220.34744001000001</v>
      </c>
      <c r="Q61" s="24">
        <f t="shared" si="19"/>
        <v>3.4476342471870813E-2</v>
      </c>
      <c r="R61" s="24">
        <f t="shared" si="19"/>
        <v>3.4524449087836029E-2</v>
      </c>
      <c r="S61" s="24">
        <f t="shared" si="19"/>
        <v>3.4610093489680693E-2</v>
      </c>
      <c r="T61" s="24">
        <f t="shared" si="19"/>
        <v>3.4504901093760587E-2</v>
      </c>
      <c r="U61" s="24">
        <f t="shared" si="19"/>
        <v>3.4480450670162144E-2</v>
      </c>
      <c r="V61" s="24">
        <f t="shared" si="19"/>
        <v>3.4145735770144681E-2</v>
      </c>
      <c r="W61" s="24">
        <f t="shared" si="19"/>
        <v>3.3952701905315408E-2</v>
      </c>
      <c r="X61" s="24">
        <f t="shared" si="19"/>
        <v>3.3946471721382876E-2</v>
      </c>
      <c r="Y61" s="24">
        <f t="shared" si="19"/>
        <v>3.3963578846790243E-2</v>
      </c>
      <c r="Z61" s="24">
        <f t="shared" si="19"/>
        <v>3.4435941496631539E-2</v>
      </c>
      <c r="AA61" s="24">
        <f t="shared" si="18"/>
        <v>3.4232796223420792E-2</v>
      </c>
      <c r="AB61" s="24">
        <f>+PAT!Y34</f>
        <v>3.4233133960006601E-2</v>
      </c>
      <c r="AD61" s="24">
        <f t="shared" ref="AD61:AN76" si="20">+E61/E49-1</f>
        <v>0.58237969455442817</v>
      </c>
      <c r="AE61" s="24">
        <f t="shared" si="20"/>
        <v>0.57057449734894061</v>
      </c>
      <c r="AF61" s="24">
        <f t="shared" si="20"/>
        <v>0.58019247861703183</v>
      </c>
      <c r="AG61" s="24">
        <f t="shared" si="20"/>
        <v>0.58602676276941246</v>
      </c>
      <c r="AH61" s="24">
        <f t="shared" si="20"/>
        <v>0.58757879071526564</v>
      </c>
      <c r="AI61" s="24">
        <f t="shared" si="20"/>
        <v>0.57850960186133205</v>
      </c>
      <c r="AJ61" s="24">
        <f t="shared" si="20"/>
        <v>0.57624570543422182</v>
      </c>
      <c r="AK61" s="24">
        <f t="shared" si="20"/>
        <v>0.57967355229887452</v>
      </c>
      <c r="AL61" s="24">
        <f t="shared" si="20"/>
        <v>0.57771349390976479</v>
      </c>
      <c r="AM61" s="24">
        <f t="shared" si="20"/>
        <v>0.57723556860852776</v>
      </c>
      <c r="AN61" s="24">
        <f t="shared" si="20"/>
        <v>0.57863478088376552</v>
      </c>
      <c r="AO61" s="24">
        <f>+PAT!AV34</f>
        <v>0.57864295524447562</v>
      </c>
      <c r="AQ61" s="24">
        <f t="shared" si="13"/>
        <v>4.0400975239274217E-5</v>
      </c>
      <c r="AR61" s="24">
        <f t="shared" si="17"/>
        <v>5.1441259459004129E-3</v>
      </c>
      <c r="AT61" s="19">
        <f t="shared" si="10"/>
        <v>218.88027288817767</v>
      </c>
      <c r="AU61" s="19">
        <f t="shared" si="11"/>
        <v>221.91848867924827</v>
      </c>
      <c r="AV61" s="53">
        <f t="shared" si="14"/>
        <v>-3.0382157910706198E-2</v>
      </c>
    </row>
    <row r="62" spans="4:48" x14ac:dyDescent="0.25">
      <c r="D62" s="38">
        <f>+PAT!A35</f>
        <v>43617</v>
      </c>
      <c r="E62" s="19" cm="1">
        <f t="array" ref="E62">+SUMPRODUCT($E$3:$P$3/100,PAT!$C35:$N35)/D$3*100</f>
        <v>225.05367477447189</v>
      </c>
      <c r="F62" s="19" cm="1">
        <f t="array" ref="F62">+SUMPRODUCT($E$4:$P$4/100,PAT!$C35:$N35)/D$4*100</f>
        <v>223.00426682167728</v>
      </c>
      <c r="G62" s="19" cm="1">
        <f t="array" ref="G62">+SUMPRODUCT($E$5:$P$5/100,PAT!$C35:$N35)/D$5*100</f>
        <v>224.88313723876166</v>
      </c>
      <c r="H62" s="19" cm="1">
        <f t="array" ref="H62">+SUMPRODUCT($E$6:$P$6/100,PAT!$C35:$N35)/D$6*100</f>
        <v>226.59676433135706</v>
      </c>
      <c r="I62" s="19" cm="1">
        <f t="array" ref="I62">+SUMPRODUCT($E$7:$P$7/100,PAT!$C35:$N35)/D$7*100</f>
        <v>226.40033205547505</v>
      </c>
      <c r="J62" s="19" cm="1">
        <f t="array" ref="J62">+SUMPRODUCT($E$8:$P$8/100,PAT!$C35:$N35)/D$8*100</f>
        <v>224.59895832018461</v>
      </c>
      <c r="K62" s="19" cm="1">
        <f t="array" ref="K62">+SUMPRODUCT($E$9:$P$9/100,PAT!$C35:$N35)/D$9*100</f>
        <v>225.25138486573053</v>
      </c>
      <c r="L62" s="19" cm="1">
        <f t="array" ref="L62">+SUMPRODUCT($E$10:$P$10/100,PAT!$C35:$N35)/D$10*100</f>
        <v>226.8978658212753</v>
      </c>
      <c r="M62" s="19" cm="1">
        <f t="array" ref="M62">+SUMPRODUCT($E$11:$P$11/100,PAT!$C35:$N35)/D$11*100</f>
        <v>227.17846758400117</v>
      </c>
      <c r="N62" s="19" cm="1">
        <f t="array" ref="N62">+SUMPRODUCT($E$12:$P$12/100,PAT!$C35:$N35)/D$12*100</f>
        <v>228.05746440294965</v>
      </c>
      <c r="O62" s="19" cm="1">
        <f t="array" ref="O62">+SUMPRODUCT(_xlfn.ANCHORARRAY($E$30)/100,$E62:$N62)/$D$14*100</f>
        <v>226.44566983000001</v>
      </c>
      <c r="Q62" s="24">
        <f t="shared" si="19"/>
        <v>2.8204469068110694E-2</v>
      </c>
      <c r="R62" s="24">
        <f t="shared" si="19"/>
        <v>2.7716863458302265E-2</v>
      </c>
      <c r="S62" s="24">
        <f t="shared" si="19"/>
        <v>2.8043133573503853E-2</v>
      </c>
      <c r="T62" s="24">
        <f t="shared" si="19"/>
        <v>2.7616458925876497E-2</v>
      </c>
      <c r="U62" s="24">
        <f t="shared" si="19"/>
        <v>2.8340002136022946E-2</v>
      </c>
      <c r="V62" s="24">
        <f t="shared" si="19"/>
        <v>2.828690318368654E-2</v>
      </c>
      <c r="W62" s="24">
        <f t="shared" si="19"/>
        <v>2.7553672924286898E-2</v>
      </c>
      <c r="X62" s="24">
        <f t="shared" si="19"/>
        <v>2.7506457609776769E-2</v>
      </c>
      <c r="Y62" s="24">
        <f t="shared" si="19"/>
        <v>2.7183447262537408E-2</v>
      </c>
      <c r="Z62" s="24">
        <f t="shared" si="19"/>
        <v>2.7663200845668978E-2</v>
      </c>
      <c r="AA62" s="24">
        <f t="shared" si="18"/>
        <v>2.7675519260506265E-2</v>
      </c>
      <c r="AB62" s="24">
        <f>+PAT!Y35</f>
        <v>2.7674416810419045E-2</v>
      </c>
      <c r="AD62" s="24">
        <f t="shared" si="20"/>
        <v>0.57675404053534662</v>
      </c>
      <c r="AE62" s="24">
        <f t="shared" si="20"/>
        <v>0.56560832322387555</v>
      </c>
      <c r="AF62" s="24">
        <f t="shared" si="20"/>
        <v>0.57368145912559476</v>
      </c>
      <c r="AG62" s="24">
        <f t="shared" si="20"/>
        <v>0.5775624930176273</v>
      </c>
      <c r="AH62" s="24">
        <f t="shared" si="20"/>
        <v>0.57984506977414774</v>
      </c>
      <c r="AI62" s="24">
        <f t="shared" si="20"/>
        <v>0.57115402387404202</v>
      </c>
      <c r="AJ62" s="24">
        <f t="shared" si="20"/>
        <v>0.56919666980355377</v>
      </c>
      <c r="AK62" s="24">
        <f t="shared" si="20"/>
        <v>0.57094196249306339</v>
      </c>
      <c r="AL62" s="24">
        <f t="shared" si="20"/>
        <v>0.56931451445949688</v>
      </c>
      <c r="AM62" s="24">
        <f t="shared" si="20"/>
        <v>0.56934340544564854</v>
      </c>
      <c r="AN62" s="24">
        <f t="shared" si="20"/>
        <v>0.57095277642614972</v>
      </c>
      <c r="AO62" s="24">
        <f>+PAT!AV35</f>
        <v>0.57095523195715381</v>
      </c>
      <c r="AQ62" s="24">
        <f t="shared" si="13"/>
        <v>5.4126822244171535E-4</v>
      </c>
      <c r="AR62" s="24">
        <f t="shared" si="17"/>
        <v>7.410635089698081E-3</v>
      </c>
      <c r="AT62" s="19">
        <f t="shared" si="10"/>
        <v>225.05367477447189</v>
      </c>
      <c r="AU62" s="19">
        <f t="shared" si="11"/>
        <v>228.05746440294965</v>
      </c>
      <c r="AV62" s="53">
        <f t="shared" si="14"/>
        <v>-3.0037896284777599E-2</v>
      </c>
    </row>
    <row r="63" spans="4:48" x14ac:dyDescent="0.25">
      <c r="D63" s="38">
        <f>+PAT!A36</f>
        <v>43647</v>
      </c>
      <c r="E63" s="19" cm="1">
        <f t="array" ref="E63">+SUMPRODUCT($E$3:$P$3/100,PAT!$C36:$N36)/D$3*100</f>
        <v>230.60659549508941</v>
      </c>
      <c r="F63" s="19" cm="1">
        <f t="array" ref="F63">+SUMPRODUCT($E$4:$P$4/100,PAT!$C36:$N36)/D$4*100</f>
        <v>228.6810842984745</v>
      </c>
      <c r="G63" s="19" cm="1">
        <f t="array" ref="G63">+SUMPRODUCT($E$5:$P$5/100,PAT!$C36:$N36)/D$5*100</f>
        <v>230.54291610024381</v>
      </c>
      <c r="H63" s="19" cm="1">
        <f t="array" ref="H63">+SUMPRODUCT($E$6:$P$6/100,PAT!$C36:$N36)/D$6*100</f>
        <v>232.2909148515148</v>
      </c>
      <c r="I63" s="19" cm="1">
        <f t="array" ref="I63">+SUMPRODUCT($E$7:$P$7/100,PAT!$C36:$N36)/D$7*100</f>
        <v>232.08880713769022</v>
      </c>
      <c r="J63" s="19" cm="1">
        <f t="array" ref="J63">+SUMPRODUCT($E$8:$P$8/100,PAT!$C36:$N36)/D$8*100</f>
        <v>230.32731951806679</v>
      </c>
      <c r="K63" s="19" cm="1">
        <f t="array" ref="K63">+SUMPRODUCT($E$9:$P$9/100,PAT!$C36:$N36)/D$9*100</f>
        <v>230.8781788370629</v>
      </c>
      <c r="L63" s="19" cm="1">
        <f t="array" ref="L63">+SUMPRODUCT($E$10:$P$10/100,PAT!$C36:$N36)/D$10*100</f>
        <v>232.74054581108169</v>
      </c>
      <c r="M63" s="19" cm="1">
        <f t="array" ref="M63">+SUMPRODUCT($E$11:$P$11/100,PAT!$C36:$N36)/D$11*100</f>
        <v>232.92153961114823</v>
      </c>
      <c r="N63" s="19" cm="1">
        <f t="array" ref="N63">+SUMPRODUCT($E$12:$P$12/100,PAT!$C36:$N36)/D$12*100</f>
        <v>233.94736591540322</v>
      </c>
      <c r="O63" s="19" cm="1">
        <f t="array" ref="O63">+SUMPRODUCT(_xlfn.ANCHORARRAY($E$30)/100,$E63:$N63)/$D$14*100</f>
        <v>232.20550540000002</v>
      </c>
      <c r="Q63" s="24">
        <f t="shared" si="19"/>
        <v>2.4673761609012468E-2</v>
      </c>
      <c r="R63" s="24">
        <f t="shared" si="19"/>
        <v>2.5456093543432701E-2</v>
      </c>
      <c r="S63" s="24">
        <f t="shared" si="19"/>
        <v>2.5167644541854051E-2</v>
      </c>
      <c r="T63" s="24">
        <f t="shared" si="19"/>
        <v>2.512900189444478E-2</v>
      </c>
      <c r="U63" s="24">
        <f t="shared" si="19"/>
        <v>2.5125736480021255E-2</v>
      </c>
      <c r="V63" s="24">
        <f t="shared" si="19"/>
        <v>2.5504843124498855E-2</v>
      </c>
      <c r="W63" s="24">
        <f t="shared" si="19"/>
        <v>2.4980063828182075E-2</v>
      </c>
      <c r="X63" s="24">
        <f t="shared" si="19"/>
        <v>2.5750264193355576E-2</v>
      </c>
      <c r="Y63" s="24">
        <f t="shared" si="19"/>
        <v>2.528000161381283E-2</v>
      </c>
      <c r="Z63" s="24">
        <f t="shared" si="19"/>
        <v>2.5826392167751289E-2</v>
      </c>
      <c r="AA63" s="24">
        <f t="shared" si="18"/>
        <v>2.543583886732792E-2</v>
      </c>
      <c r="AB63" s="24">
        <f>+PAT!Y36</f>
        <v>2.5435188317371793E-2</v>
      </c>
      <c r="AD63" s="24">
        <f t="shared" si="20"/>
        <v>0.56696700839714831</v>
      </c>
      <c r="AE63" s="24">
        <f t="shared" si="20"/>
        <v>0.56017601256605554</v>
      </c>
      <c r="AF63" s="24">
        <f t="shared" si="20"/>
        <v>0.56482494868656818</v>
      </c>
      <c r="AG63" s="24">
        <f t="shared" si="20"/>
        <v>0.56676453335116039</v>
      </c>
      <c r="AH63" s="24">
        <f t="shared" si="20"/>
        <v>0.56916550291840307</v>
      </c>
      <c r="AI63" s="24">
        <f t="shared" si="20"/>
        <v>0.56119914993174214</v>
      </c>
      <c r="AJ63" s="24">
        <f t="shared" si="20"/>
        <v>0.55884578549075803</v>
      </c>
      <c r="AK63" s="24">
        <f t="shared" si="20"/>
        <v>0.560858093852868</v>
      </c>
      <c r="AL63" s="24">
        <f t="shared" si="20"/>
        <v>0.55785848970296548</v>
      </c>
      <c r="AM63" s="24">
        <f t="shared" si="20"/>
        <v>0.55849093795032489</v>
      </c>
      <c r="AN63" s="24">
        <f t="shared" si="20"/>
        <v>0.56064388297268808</v>
      </c>
      <c r="AO63" s="24">
        <f>+PAT!AV36</f>
        <v>0.56064490025257796</v>
      </c>
      <c r="AQ63" s="24">
        <f t="shared" si="13"/>
        <v>-1.1526305587388208E-3</v>
      </c>
      <c r="AR63" s="24">
        <f t="shared" si="17"/>
        <v>8.4760704468234138E-3</v>
      </c>
      <c r="AT63" s="19">
        <f t="shared" si="10"/>
        <v>230.60659549508941</v>
      </c>
      <c r="AU63" s="19">
        <f t="shared" si="11"/>
        <v>233.94736591540322</v>
      </c>
      <c r="AV63" s="53">
        <f t="shared" si="14"/>
        <v>-3.3407704203137989E-2</v>
      </c>
    </row>
    <row r="64" spans="4:48" x14ac:dyDescent="0.25">
      <c r="D64" s="38">
        <f>+PAT!A37</f>
        <v>43678</v>
      </c>
      <c r="E64" s="19" cm="1">
        <f t="array" ref="E64">+SUMPRODUCT($E$3:$P$3/100,PAT!$C37:$N37)/D$3*100</f>
        <v>239.76736673723101</v>
      </c>
      <c r="F64" s="19" cm="1">
        <f t="array" ref="F64">+SUMPRODUCT($E$4:$P$4/100,PAT!$C37:$N37)/D$4*100</f>
        <v>237.75902877785165</v>
      </c>
      <c r="G64" s="19" cm="1">
        <f t="array" ref="G64">+SUMPRODUCT($E$5:$P$5/100,PAT!$C37:$N37)/D$5*100</f>
        <v>239.81654559440685</v>
      </c>
      <c r="H64" s="19" cm="1">
        <f t="array" ref="H64">+SUMPRODUCT($E$6:$P$6/100,PAT!$C37:$N37)/D$6*100</f>
        <v>241.88077896811328</v>
      </c>
      <c r="I64" s="19" cm="1">
        <f t="array" ref="I64">+SUMPRODUCT($E$7:$P$7/100,PAT!$C37:$N37)/D$7*100</f>
        <v>241.75527776898318</v>
      </c>
      <c r="J64" s="19" cm="1">
        <f t="array" ref="J64">+SUMPRODUCT($E$8:$P$8/100,PAT!$C37:$N37)/D$8*100</f>
        <v>240.03833507847071</v>
      </c>
      <c r="K64" s="19" cm="1">
        <f t="array" ref="K64">+SUMPRODUCT($E$9:$P$9/100,PAT!$C37:$N37)/D$9*100</f>
        <v>240.43012917360551</v>
      </c>
      <c r="L64" s="19" cm="1">
        <f t="array" ref="L64">+SUMPRODUCT($E$10:$P$10/100,PAT!$C37:$N37)/D$10*100</f>
        <v>242.71032531750163</v>
      </c>
      <c r="M64" s="19" cm="1">
        <f t="array" ref="M64">+SUMPRODUCT($E$11:$P$11/100,PAT!$C37:$N37)/D$11*100</f>
        <v>242.87013803613183</v>
      </c>
      <c r="N64" s="19" cm="1">
        <f t="array" ref="N64">+SUMPRODUCT($E$12:$P$12/100,PAT!$C37:$N37)/D$12*100</f>
        <v>244.10489175682972</v>
      </c>
      <c r="O64" s="19" cm="1">
        <f t="array" ref="O64">+SUMPRODUCT(_xlfn.ANCHORARRAY($E$30)/100,$E64:$N64)/$D$14*100</f>
        <v>242.00562811999998</v>
      </c>
      <c r="Q64" s="24">
        <f t="shared" si="19"/>
        <v>3.9724671458222449E-2</v>
      </c>
      <c r="R64" s="24">
        <f t="shared" si="19"/>
        <v>3.9696962725297436E-2</v>
      </c>
      <c r="S64" s="24">
        <f t="shared" si="19"/>
        <v>4.0225176513906558E-2</v>
      </c>
      <c r="T64" s="24">
        <f t="shared" si="19"/>
        <v>4.1283853579588081E-2</v>
      </c>
      <c r="U64" s="24">
        <f t="shared" si="19"/>
        <v>4.1649878555143571E-2</v>
      </c>
      <c r="V64" s="24">
        <f t="shared" si="19"/>
        <v>4.2161805124650842E-2</v>
      </c>
      <c r="W64" s="24">
        <f t="shared" si="19"/>
        <v>4.1372252608089299E-2</v>
      </c>
      <c r="X64" s="24">
        <f t="shared" si="19"/>
        <v>4.2836453234549543E-2</v>
      </c>
      <c r="Y64" s="24">
        <f t="shared" si="19"/>
        <v>4.2712230228223236E-2</v>
      </c>
      <c r="Z64" s="24">
        <f t="shared" si="19"/>
        <v>4.3417996187653296E-2</v>
      </c>
      <c r="AA64" s="24">
        <f t="shared" si="18"/>
        <v>4.2204523545288586E-2</v>
      </c>
      <c r="AB64" s="24">
        <f>+PAT!Y37</f>
        <v>4.2206821824809282E-2</v>
      </c>
      <c r="AD64" s="24">
        <f t="shared" si="20"/>
        <v>0.57129406276782135</v>
      </c>
      <c r="AE64" s="24">
        <f t="shared" si="20"/>
        <v>0.5657364999773411</v>
      </c>
      <c r="AF64" s="24">
        <f t="shared" si="20"/>
        <v>0.56986043958610599</v>
      </c>
      <c r="AG64" s="24">
        <f t="shared" si="20"/>
        <v>0.57294643264007261</v>
      </c>
      <c r="AH64" s="24">
        <f t="shared" si="20"/>
        <v>0.57514429817184265</v>
      </c>
      <c r="AI64" s="24">
        <f t="shared" si="20"/>
        <v>0.56998027942787988</v>
      </c>
      <c r="AJ64" s="24">
        <f t="shared" si="20"/>
        <v>0.56570762322360801</v>
      </c>
      <c r="AK64" s="24">
        <f t="shared" si="20"/>
        <v>0.57030646242686411</v>
      </c>
      <c r="AL64" s="24">
        <f t="shared" si="20"/>
        <v>0.5674671240985667</v>
      </c>
      <c r="AM64" s="24">
        <f t="shared" si="20"/>
        <v>0.56972946386802636</v>
      </c>
      <c r="AN64" s="24">
        <f t="shared" si="20"/>
        <v>0.56929683795235508</v>
      </c>
      <c r="AO64" s="24">
        <f>+PAT!AV37</f>
        <v>0.56930049419526463</v>
      </c>
      <c r="AQ64" s="24">
        <f t="shared" si="13"/>
        <v>-3.6933247294308469E-3</v>
      </c>
      <c r="AR64" s="24">
        <f t="shared" si="17"/>
        <v>1.5645988997949889E-3</v>
      </c>
      <c r="AT64" s="19">
        <f t="shared" si="10"/>
        <v>239.76736673723101</v>
      </c>
      <c r="AU64" s="19">
        <f t="shared" si="11"/>
        <v>244.10489175682972</v>
      </c>
      <c r="AV64" s="53">
        <f t="shared" si="14"/>
        <v>-4.3375250195987203E-2</v>
      </c>
    </row>
    <row r="65" spans="4:48" x14ac:dyDescent="0.25">
      <c r="D65" s="38">
        <f>+PAT!A38</f>
        <v>43709</v>
      </c>
      <c r="E65" s="19" cm="1">
        <f t="array" ref="E65">+SUMPRODUCT($E$3:$P$3/100,PAT!$C38:$N38)/D$3*100</f>
        <v>252.25834913021123</v>
      </c>
      <c r="F65" s="19" cm="1">
        <f t="array" ref="F65">+SUMPRODUCT($E$4:$P$4/100,PAT!$C38:$N38)/D$4*100</f>
        <v>250.31854547906883</v>
      </c>
      <c r="G65" s="19" cm="1">
        <f t="array" ref="G65">+SUMPRODUCT($E$5:$P$5/100,PAT!$C38:$N38)/D$5*100</f>
        <v>252.48873053400192</v>
      </c>
      <c r="H65" s="19" cm="1">
        <f t="array" ref="H65">+SUMPRODUCT($E$6:$P$6/100,PAT!$C38:$N38)/D$6*100</f>
        <v>254.67009278209565</v>
      </c>
      <c r="I65" s="19" cm="1">
        <f t="array" ref="I65">+SUMPRODUCT($E$7:$P$7/100,PAT!$C38:$N38)/D$7*100</f>
        <v>254.63262652250086</v>
      </c>
      <c r="J65" s="19" cm="1">
        <f t="array" ref="J65">+SUMPRODUCT($E$8:$P$8/100,PAT!$C38:$N38)/D$8*100</f>
        <v>252.83759847769414</v>
      </c>
      <c r="K65" s="19" cm="1">
        <f t="array" ref="K65">+SUMPRODUCT($E$9:$P$9/100,PAT!$C38:$N38)/D$9*100</f>
        <v>253.01238890103809</v>
      </c>
      <c r="L65" s="19" cm="1">
        <f t="array" ref="L65">+SUMPRODUCT($E$10:$P$10/100,PAT!$C38:$N38)/D$10*100</f>
        <v>255.5467389988348</v>
      </c>
      <c r="M65" s="19" cm="1">
        <f t="array" ref="M65">+SUMPRODUCT($E$11:$P$11/100,PAT!$C38:$N38)/D$11*100</f>
        <v>255.5410693407091</v>
      </c>
      <c r="N65" s="19" cm="1">
        <f t="array" ref="N65">+SUMPRODUCT($E$12:$P$12/100,PAT!$C38:$N38)/D$12*100</f>
        <v>256.90181860213761</v>
      </c>
      <c r="O65" s="19" cm="1">
        <f t="array" ref="O65">+SUMPRODUCT(_xlfn.ANCHORARRAY($E$30)/100,$E65:$N65)/$D$14*100</f>
        <v>254.73757546999997</v>
      </c>
      <c r="Q65" s="24">
        <f t="shared" si="19"/>
        <v>5.2096257146909908E-2</v>
      </c>
      <c r="R65" s="24">
        <f t="shared" si="19"/>
        <v>5.2824562607681536E-2</v>
      </c>
      <c r="S65" s="24">
        <f t="shared" si="19"/>
        <v>5.2841162014847232E-2</v>
      </c>
      <c r="T65" s="24">
        <f t="shared" si="19"/>
        <v>5.2874452730567567E-2</v>
      </c>
      <c r="U65" s="24">
        <f t="shared" si="19"/>
        <v>5.3266050165916345E-2</v>
      </c>
      <c r="V65" s="24">
        <f t="shared" si="19"/>
        <v>5.3321747107766049E-2</v>
      </c>
      <c r="W65" s="24">
        <f t="shared" si="19"/>
        <v>5.2332292007992942E-2</v>
      </c>
      <c r="X65" s="24">
        <f t="shared" si="19"/>
        <v>5.2887793976384101E-2</v>
      </c>
      <c r="Y65" s="24">
        <f t="shared" si="19"/>
        <v>5.2171631337781799E-2</v>
      </c>
      <c r="Z65" s="24">
        <f t="shared" si="19"/>
        <v>5.2423885294588191E-2</v>
      </c>
      <c r="AA65" s="24">
        <f t="shared" si="18"/>
        <v>5.2610129148264129E-2</v>
      </c>
      <c r="AB65" s="24">
        <f>+PAT!Y38</f>
        <v>5.261354954064501E-2</v>
      </c>
      <c r="AD65" s="24">
        <f t="shared" si="20"/>
        <v>0.55356964847149914</v>
      </c>
      <c r="AE65" s="24">
        <f t="shared" si="20"/>
        <v>0.55129381587465676</v>
      </c>
      <c r="AF65" s="24">
        <f t="shared" si="20"/>
        <v>0.55271705092701562</v>
      </c>
      <c r="AG65" s="24">
        <f t="shared" si="20"/>
        <v>0.5531941173089483</v>
      </c>
      <c r="AH65" s="24">
        <f t="shared" si="20"/>
        <v>0.55703376847572961</v>
      </c>
      <c r="AI65" s="24">
        <f t="shared" si="20"/>
        <v>0.55373904432786469</v>
      </c>
      <c r="AJ65" s="24">
        <f t="shared" si="20"/>
        <v>0.54681805418167562</v>
      </c>
      <c r="AK65" s="24">
        <f t="shared" si="20"/>
        <v>0.55155086102303064</v>
      </c>
      <c r="AL65" s="24">
        <f t="shared" si="20"/>
        <v>0.54633275701680373</v>
      </c>
      <c r="AM65" s="24">
        <f t="shared" si="20"/>
        <v>0.54891153083660305</v>
      </c>
      <c r="AN65" s="24">
        <f t="shared" si="20"/>
        <v>0.55011255726693808</v>
      </c>
      <c r="AO65" s="24">
        <f>+PAT!AV38</f>
        <v>0.55011692742832086</v>
      </c>
      <c r="AQ65" s="24">
        <f t="shared" si="13"/>
        <v>-3.2762814767828274E-4</v>
      </c>
      <c r="AR65" s="24">
        <f t="shared" si="17"/>
        <v>4.6581176348960973E-3</v>
      </c>
      <c r="AT65" s="19">
        <f t="shared" si="10"/>
        <v>252.25834913021123</v>
      </c>
      <c r="AU65" s="19">
        <f t="shared" si="11"/>
        <v>256.90181860213761</v>
      </c>
      <c r="AV65" s="53">
        <f t="shared" si="14"/>
        <v>-4.6434694719263536E-2</v>
      </c>
    </row>
    <row r="66" spans="4:48" x14ac:dyDescent="0.25">
      <c r="D66" s="38">
        <f>+PAT!A39</f>
        <v>43739</v>
      </c>
      <c r="E66" s="19" cm="1">
        <f t="array" ref="E66">+SUMPRODUCT($E$3:$P$3/100,PAT!$C39:$N39)/D$3*100</f>
        <v>260.28641655125557</v>
      </c>
      <c r="F66" s="19" cm="1">
        <f t="array" ref="F66">+SUMPRODUCT($E$4:$P$4/100,PAT!$C39:$N39)/D$4*100</f>
        <v>258.18172190363384</v>
      </c>
      <c r="G66" s="19" cm="1">
        <f t="array" ref="G66">+SUMPRODUCT($E$5:$P$5/100,PAT!$C39:$N39)/D$5*100</f>
        <v>260.42668870977167</v>
      </c>
      <c r="H66" s="19" cm="1">
        <f t="array" ref="H66">+SUMPRODUCT($E$6:$P$6/100,PAT!$C39:$N39)/D$6*100</f>
        <v>262.77902780315304</v>
      </c>
      <c r="I66" s="19" cm="1">
        <f t="array" ref="I66">+SUMPRODUCT($E$7:$P$7/100,PAT!$C39:$N39)/D$7*100</f>
        <v>262.84110227915914</v>
      </c>
      <c r="J66" s="19" cm="1">
        <f t="array" ref="J66">+SUMPRODUCT($E$8:$P$8/100,PAT!$C39:$N39)/D$8*100</f>
        <v>261.07269949889707</v>
      </c>
      <c r="K66" s="19" cm="1">
        <f t="array" ref="K66">+SUMPRODUCT($E$9:$P$9/100,PAT!$C39:$N39)/D$9*100</f>
        <v>261.2318497391073</v>
      </c>
      <c r="L66" s="19" cm="1">
        <f t="array" ref="L66">+SUMPRODUCT($E$10:$P$10/100,PAT!$C39:$N39)/D$10*100</f>
        <v>263.77928937699437</v>
      </c>
      <c r="M66" s="19" cm="1">
        <f t="array" ref="M66">+SUMPRODUCT($E$11:$P$11/100,PAT!$C39:$N39)/D$11*100</f>
        <v>263.87858290374686</v>
      </c>
      <c r="N66" s="19" cm="1">
        <f t="array" ref="N66">+SUMPRODUCT($E$12:$P$12/100,PAT!$C39:$N39)/D$12*100</f>
        <v>265.35800144354312</v>
      </c>
      <c r="O66" s="19" cm="1">
        <f t="array" ref="O66">+SUMPRODUCT(_xlfn.ANCHORARRAY($E$30)/100,$E66:$N66)/$D$14*100</f>
        <v>262.99593025000001</v>
      </c>
      <c r="Q66" s="24">
        <f t="shared" si="19"/>
        <v>3.1824783792985256E-2</v>
      </c>
      <c r="R66" s="24">
        <f t="shared" si="19"/>
        <v>3.141268022917032E-2</v>
      </c>
      <c r="S66" s="24">
        <f t="shared" si="19"/>
        <v>3.143886128692297E-2</v>
      </c>
      <c r="T66" s="24">
        <f t="shared" si="19"/>
        <v>3.1840939516976086E-2</v>
      </c>
      <c r="U66" s="24">
        <f t="shared" si="19"/>
        <v>3.2236543559876152E-2</v>
      </c>
      <c r="V66" s="24">
        <f t="shared" si="19"/>
        <v>3.2570713654873851E-2</v>
      </c>
      <c r="W66" s="24">
        <f t="shared" si="19"/>
        <v>3.2486396708756082E-2</v>
      </c>
      <c r="X66" s="24">
        <f t="shared" si="19"/>
        <v>3.2215438985496503E-2</v>
      </c>
      <c r="Y66" s="24">
        <f t="shared" si="19"/>
        <v>3.2626902534877766E-2</v>
      </c>
      <c r="Z66" s="24">
        <f t="shared" si="19"/>
        <v>3.291601004390543E-2</v>
      </c>
      <c r="AA66" s="24">
        <f t="shared" si="18"/>
        <v>3.2419067994829964E-2</v>
      </c>
      <c r="AB66" s="24">
        <f>+PAT!Y39</f>
        <v>3.2422726528638091E-2</v>
      </c>
      <c r="AD66" s="24">
        <f t="shared" si="20"/>
        <v>0.51352772233442079</v>
      </c>
      <c r="AE66" s="24">
        <f t="shared" si="20"/>
        <v>0.51287602496269602</v>
      </c>
      <c r="AF66" s="24">
        <f t="shared" si="20"/>
        <v>0.51268959528694236</v>
      </c>
      <c r="AG66" s="24">
        <f t="shared" si="20"/>
        <v>0.51278566245174173</v>
      </c>
      <c r="AH66" s="24">
        <f t="shared" si="20"/>
        <v>0.51841424189482566</v>
      </c>
      <c r="AI66" s="24">
        <f t="shared" si="20"/>
        <v>0.51796992388405316</v>
      </c>
      <c r="AJ66" s="24">
        <f t="shared" si="20"/>
        <v>0.51006845418445956</v>
      </c>
      <c r="AK66" s="24">
        <f t="shared" si="20"/>
        <v>0.51451154861205106</v>
      </c>
      <c r="AL66" s="24">
        <f t="shared" si="20"/>
        <v>0.50913341844399684</v>
      </c>
      <c r="AM66" s="24">
        <f t="shared" si="20"/>
        <v>0.51184839337404053</v>
      </c>
      <c r="AN66" s="24">
        <f t="shared" si="20"/>
        <v>0.51260042482161094</v>
      </c>
      <c r="AO66" s="24">
        <f>+PAT!AV39</f>
        <v>0.5126095803823365</v>
      </c>
      <c r="AQ66" s="24">
        <f t="shared" si="13"/>
        <v>-1.0912262509201742E-3</v>
      </c>
      <c r="AR66" s="24">
        <f t="shared" si="17"/>
        <v>1.6793289603802553E-3</v>
      </c>
      <c r="AT66" s="19">
        <f t="shared" si="10"/>
        <v>260.28641655125557</v>
      </c>
      <c r="AU66" s="19">
        <f t="shared" si="11"/>
        <v>265.35800144354312</v>
      </c>
      <c r="AV66" s="53">
        <f t="shared" si="14"/>
        <v>-5.0715848922875839E-2</v>
      </c>
    </row>
    <row r="67" spans="4:48" x14ac:dyDescent="0.25">
      <c r="D67" s="38">
        <f>+PAT!A40</f>
        <v>43770</v>
      </c>
      <c r="E67" s="19" cm="1">
        <f t="array" ref="E67">+SUMPRODUCT($E$3:$P$3/100,PAT!$C40:$N40)/D$3*100</f>
        <v>272.56419688288332</v>
      </c>
      <c r="F67" s="19" cm="1">
        <f t="array" ref="F67">+SUMPRODUCT($E$4:$P$4/100,PAT!$C40:$N40)/D$4*100</f>
        <v>270.30055717172837</v>
      </c>
      <c r="G67" s="19" cm="1">
        <f t="array" ref="G67">+SUMPRODUCT($E$5:$P$5/100,PAT!$C40:$N40)/D$5*100</f>
        <v>272.65219365354687</v>
      </c>
      <c r="H67" s="19" cm="1">
        <f t="array" ref="H67">+SUMPRODUCT($E$6:$P$6/100,PAT!$C40:$N40)/D$6*100</f>
        <v>274.94183129923323</v>
      </c>
      <c r="I67" s="19" cm="1">
        <f t="array" ref="I67">+SUMPRODUCT($E$7:$P$7/100,PAT!$C40:$N40)/D$7*100</f>
        <v>275.41292120993364</v>
      </c>
      <c r="J67" s="19" cm="1">
        <f t="array" ref="J67">+SUMPRODUCT($E$8:$P$8/100,PAT!$C40:$N40)/D$8*100</f>
        <v>273.17641919070331</v>
      </c>
      <c r="K67" s="19" cm="1">
        <f t="array" ref="K67">+SUMPRODUCT($E$9:$P$9/100,PAT!$C40:$N40)/D$9*100</f>
        <v>273.27389995429257</v>
      </c>
      <c r="L67" s="19" cm="1">
        <f t="array" ref="L67">+SUMPRODUCT($E$10:$P$10/100,PAT!$C40:$N40)/D$10*100</f>
        <v>275.82315021994333</v>
      </c>
      <c r="M67" s="19" cm="1">
        <f t="array" ref="M67">+SUMPRODUCT($E$11:$P$11/100,PAT!$C40:$N40)/D$11*100</f>
        <v>275.70637301867345</v>
      </c>
      <c r="N67" s="19" cm="1">
        <f t="array" ref="N67">+SUMPRODUCT($E$12:$P$12/100,PAT!$C40:$N40)/D$12*100</f>
        <v>276.98952659132652</v>
      </c>
      <c r="O67" s="19" cm="1">
        <f t="array" ref="O67">+SUMPRODUCT(_xlfn.ANCHORARRAY($E$30)/100,$E67:$N67)/$D$14*100</f>
        <v>274.95412757000003</v>
      </c>
      <c r="Q67" s="24">
        <f t="shared" si="19"/>
        <v>4.7170269176186608E-2</v>
      </c>
      <c r="R67" s="24">
        <f t="shared" si="19"/>
        <v>4.6939168190294644E-2</v>
      </c>
      <c r="S67" s="24">
        <f t="shared" si="19"/>
        <v>4.6944132355803747E-2</v>
      </c>
      <c r="T67" s="24">
        <f t="shared" si="19"/>
        <v>4.6285289955450004E-2</v>
      </c>
      <c r="U67" s="24">
        <f t="shared" si="19"/>
        <v>4.7830490824156469E-2</v>
      </c>
      <c r="V67" s="24">
        <f t="shared" si="19"/>
        <v>4.6361491320379811E-2</v>
      </c>
      <c r="W67" s="24">
        <f t="shared" si="19"/>
        <v>4.6097174702134147E-2</v>
      </c>
      <c r="X67" s="24">
        <f t="shared" si="19"/>
        <v>4.5658856961039884E-2</v>
      </c>
      <c r="Y67" s="24">
        <f t="shared" si="19"/>
        <v>4.4822849906090756E-2</v>
      </c>
      <c r="Z67" s="24">
        <f t="shared" si="19"/>
        <v>4.3833331139472298E-2</v>
      </c>
      <c r="AA67" s="24">
        <f t="shared" si="18"/>
        <v>4.5469134479125595E-2</v>
      </c>
      <c r="AB67" s="24">
        <f>+PAT!Y40</f>
        <v>4.5470601811979927E-2</v>
      </c>
      <c r="AD67" s="24">
        <f t="shared" si="20"/>
        <v>0.5170946841734767</v>
      </c>
      <c r="AE67" s="24">
        <f t="shared" si="20"/>
        <v>0.51792035968276884</v>
      </c>
      <c r="AF67" s="24">
        <f t="shared" si="20"/>
        <v>0.51804491781053241</v>
      </c>
      <c r="AG67" s="24">
        <f t="shared" si="20"/>
        <v>0.51800904746695853</v>
      </c>
      <c r="AH67" s="24">
        <f t="shared" si="20"/>
        <v>0.52435466357162563</v>
      </c>
      <c r="AI67" s="24">
        <f t="shared" si="20"/>
        <v>0.52272285416684228</v>
      </c>
      <c r="AJ67" s="24">
        <f t="shared" si="20"/>
        <v>0.51620957924590272</v>
      </c>
      <c r="AK67" s="24">
        <f t="shared" si="20"/>
        <v>0.52071523163725897</v>
      </c>
      <c r="AL67" s="24">
        <f t="shared" si="20"/>
        <v>0.51480683727877863</v>
      </c>
      <c r="AM67" s="24">
        <f t="shared" si="20"/>
        <v>0.51608747878422223</v>
      </c>
      <c r="AN67" s="24">
        <f t="shared" si="20"/>
        <v>0.5178060145844714</v>
      </c>
      <c r="AO67" s="24">
        <f>+PAT!AV40</f>
        <v>0.51781560274291727</v>
      </c>
      <c r="AQ67" s="24">
        <f t="shared" si="13"/>
        <v>3.3369380367143098E-3</v>
      </c>
      <c r="AR67" s="24">
        <f t="shared" si="17"/>
        <v>1.007205389254473E-3</v>
      </c>
      <c r="AT67" s="19">
        <f t="shared" si="10"/>
        <v>272.56419688288332</v>
      </c>
      <c r="AU67" s="19">
        <f t="shared" si="11"/>
        <v>276.98952659132652</v>
      </c>
      <c r="AV67" s="53">
        <f t="shared" si="14"/>
        <v>-4.4253297084432042E-2</v>
      </c>
    </row>
    <row r="68" spans="4:48" x14ac:dyDescent="0.25">
      <c r="D68" s="38">
        <f>+PAT!A41</f>
        <v>43800</v>
      </c>
      <c r="E68" s="19" cm="1">
        <f t="array" ref="E68">+SUMPRODUCT($E$3:$P$3/100,PAT!$C41:$N41)/D$3*100</f>
        <v>283.13188850847291</v>
      </c>
      <c r="F68" s="19" cm="1">
        <f t="array" ref="F68">+SUMPRODUCT($E$4:$P$4/100,PAT!$C41:$N41)/D$4*100</f>
        <v>281.05859125314498</v>
      </c>
      <c r="G68" s="19" cm="1">
        <f t="array" ref="G68">+SUMPRODUCT($E$5:$P$5/100,PAT!$C41:$N41)/D$5*100</f>
        <v>283.63727958950381</v>
      </c>
      <c r="H68" s="19" cm="1">
        <f t="array" ref="H68">+SUMPRODUCT($E$6:$P$6/100,PAT!$C41:$N41)/D$6*100</f>
        <v>286.26803728752066</v>
      </c>
      <c r="I68" s="19" cm="1">
        <f t="array" ref="I68">+SUMPRODUCT($E$7:$P$7/100,PAT!$C41:$N41)/D$7*100</f>
        <v>287.00135125545364</v>
      </c>
      <c r="J68" s="19" cm="1">
        <f t="array" ref="J68">+SUMPRODUCT($E$8:$P$8/100,PAT!$C41:$N41)/D$8*100</f>
        <v>284.28996305300603</v>
      </c>
      <c r="K68" s="19" cm="1">
        <f t="array" ref="K68">+SUMPRODUCT($E$9:$P$9/100,PAT!$C41:$N41)/D$9*100</f>
        <v>284.60594372485639</v>
      </c>
      <c r="L68" s="19" cm="1">
        <f t="array" ref="L68">+SUMPRODUCT($E$10:$P$10/100,PAT!$C41:$N41)/D$10*100</f>
        <v>287.54444060770857</v>
      </c>
      <c r="M68" s="19" cm="1">
        <f t="array" ref="M68">+SUMPRODUCT($E$11:$P$11/100,PAT!$C41:$N41)/D$11*100</f>
        <v>287.32534554211293</v>
      </c>
      <c r="N68" s="19" cm="1">
        <f t="array" ref="N68">+SUMPRODUCT($E$12:$P$12/100,PAT!$C41:$N41)/D$12*100</f>
        <v>288.60584400554944</v>
      </c>
      <c r="O68" s="19" cm="1">
        <f t="array" ref="O68">+SUMPRODUCT(_xlfn.ANCHORARRAY($E$30)/100,$E68:$N68)/$D$14*100</f>
        <v>286.37693866000001</v>
      </c>
      <c r="Q68" s="24">
        <f t="shared" si="19"/>
        <v>3.8771385774230449E-2</v>
      </c>
      <c r="R68" s="24">
        <f t="shared" si="19"/>
        <v>3.9800266022321784E-2</v>
      </c>
      <c r="S68" s="24">
        <f t="shared" si="19"/>
        <v>4.0289739791770973E-2</v>
      </c>
      <c r="T68" s="24">
        <f t="shared" si="19"/>
        <v>4.1194917247643348E-2</v>
      </c>
      <c r="U68" s="24">
        <f t="shared" si="19"/>
        <v>4.2076566323069109E-2</v>
      </c>
      <c r="V68" s="24">
        <f t="shared" si="19"/>
        <v>4.0682661758387084E-2</v>
      </c>
      <c r="W68" s="24">
        <f t="shared" si="19"/>
        <v>4.1467713427660646E-2</v>
      </c>
      <c r="X68" s="24">
        <f t="shared" si="19"/>
        <v>4.2495672964428799E-2</v>
      </c>
      <c r="Y68" s="24">
        <f t="shared" si="19"/>
        <v>4.214256056624599E-2</v>
      </c>
      <c r="Z68" s="24">
        <f t="shared" si="19"/>
        <v>4.1937749622431575E-2</v>
      </c>
      <c r="AA68" s="24">
        <f t="shared" si="18"/>
        <v>4.1544424849893735E-2</v>
      </c>
      <c r="AB68" s="24">
        <f>+PAT!Y41</f>
        <v>4.1546797520736201E-2</v>
      </c>
      <c r="AD68" s="24">
        <f t="shared" si="20"/>
        <v>0.5382456678875176</v>
      </c>
      <c r="AE68" s="24">
        <f t="shared" si="20"/>
        <v>0.53931463209409825</v>
      </c>
      <c r="AF68" s="24">
        <f t="shared" si="20"/>
        <v>0.54030238432707645</v>
      </c>
      <c r="AG68" s="24">
        <f t="shared" si="20"/>
        <v>0.54109212509226334</v>
      </c>
      <c r="AH68" s="24">
        <f t="shared" si="20"/>
        <v>0.54747846334621197</v>
      </c>
      <c r="AI68" s="24">
        <f t="shared" si="20"/>
        <v>0.54450083078827616</v>
      </c>
      <c r="AJ68" s="24">
        <f t="shared" si="20"/>
        <v>0.53943266559502834</v>
      </c>
      <c r="AK68" s="24">
        <f t="shared" si="20"/>
        <v>0.54338830917698377</v>
      </c>
      <c r="AL68" s="24">
        <f t="shared" si="20"/>
        <v>0.53843733702628049</v>
      </c>
      <c r="AM68" s="24">
        <f t="shared" si="20"/>
        <v>0.53837088631027097</v>
      </c>
      <c r="AN68" s="24">
        <f t="shared" si="20"/>
        <v>0.54042999967590588</v>
      </c>
      <c r="AO68" s="24">
        <f>+PAT!AV41</f>
        <v>0.54044187061032734</v>
      </c>
      <c r="AQ68" s="24">
        <f t="shared" si="13"/>
        <v>-3.1663638482011258E-3</v>
      </c>
      <c r="AR68" s="24">
        <f t="shared" si="17"/>
        <v>-1.2521842275337036E-4</v>
      </c>
      <c r="AT68" s="19">
        <f t="shared" si="10"/>
        <v>283.13188850847291</v>
      </c>
      <c r="AU68" s="19">
        <f t="shared" si="11"/>
        <v>288.60584400554944</v>
      </c>
      <c r="AV68" s="53">
        <f t="shared" si="14"/>
        <v>-5.4739554970765436E-2</v>
      </c>
    </row>
    <row r="69" spans="4:48" x14ac:dyDescent="0.25">
      <c r="D69" s="38">
        <f>+PAT!A42</f>
        <v>43831</v>
      </c>
      <c r="E69" s="19" cm="1">
        <f t="array" ref="E69">+SUMPRODUCT($E$3:$P$3/100,PAT!$C42:$N42)/D$3*100</f>
        <v>291.15117560431167</v>
      </c>
      <c r="F69" s="19" cm="1">
        <f t="array" ref="F69">+SUMPRODUCT($E$4:$P$4/100,PAT!$C42:$N42)/D$4*100</f>
        <v>288.67338638244127</v>
      </c>
      <c r="G69" s="19" cm="1">
        <f t="array" ref="G69">+SUMPRODUCT($E$5:$P$5/100,PAT!$C42:$N42)/D$5*100</f>
        <v>291.31375087136911</v>
      </c>
      <c r="H69" s="19" cm="1">
        <f t="array" ref="H69">+SUMPRODUCT($E$6:$P$6/100,PAT!$C42:$N42)/D$6*100</f>
        <v>293.70358856158839</v>
      </c>
      <c r="I69" s="19" cm="1">
        <f t="array" ref="I69">+SUMPRODUCT($E$7:$P$7/100,PAT!$C42:$N42)/D$7*100</f>
        <v>294.41143989073231</v>
      </c>
      <c r="J69" s="19" cm="1">
        <f t="array" ref="J69">+SUMPRODUCT($E$8:$P$8/100,PAT!$C42:$N42)/D$8*100</f>
        <v>291.71746723039848</v>
      </c>
      <c r="K69" s="19" cm="1">
        <f t="array" ref="K69">+SUMPRODUCT($E$9:$P$9/100,PAT!$C42:$N42)/D$9*100</f>
        <v>292.13510622956022</v>
      </c>
      <c r="L69" s="19" cm="1">
        <f t="array" ref="L69">+SUMPRODUCT($E$10:$P$10/100,PAT!$C42:$N42)/D$10*100</f>
        <v>294.54765167526261</v>
      </c>
      <c r="M69" s="19" cm="1">
        <f t="array" ref="M69">+SUMPRODUCT($E$11:$P$11/100,PAT!$C42:$N42)/D$11*100</f>
        <v>294.42994757848783</v>
      </c>
      <c r="N69" s="19" cm="1">
        <f t="array" ref="N69">+SUMPRODUCT($E$12:$P$12/100,PAT!$C42:$N42)/D$12*100</f>
        <v>295.44086949896121</v>
      </c>
      <c r="O69" s="19" cm="1">
        <f t="array" ref="O69">+SUMPRODUCT(_xlfn.ANCHORARRAY($E$30)/100,$E69:$N69)/$D$14*100</f>
        <v>293.59620330000007</v>
      </c>
      <c r="Q69" s="24">
        <f t="shared" si="19"/>
        <v>2.8323503714413834E-2</v>
      </c>
      <c r="R69" s="24">
        <f t="shared" si="19"/>
        <v>2.7093265839498004E-2</v>
      </c>
      <c r="S69" s="24">
        <f t="shared" si="19"/>
        <v>2.7064394683855131E-2</v>
      </c>
      <c r="T69" s="24">
        <f t="shared" si="19"/>
        <v>2.5974088286355279E-2</v>
      </c>
      <c r="U69" s="24">
        <f t="shared" si="19"/>
        <v>2.5819002603521213E-2</v>
      </c>
      <c r="V69" s="24">
        <f t="shared" si="19"/>
        <v>2.6126508645004876E-2</v>
      </c>
      <c r="W69" s="24">
        <f t="shared" si="19"/>
        <v>2.6454691726265134E-2</v>
      </c>
      <c r="X69" s="24">
        <f t="shared" si="19"/>
        <v>2.4355230282850027E-2</v>
      </c>
      <c r="Y69" s="24">
        <f t="shared" si="19"/>
        <v>2.4726680561264924E-2</v>
      </c>
      <c r="Z69" s="24">
        <f t="shared" si="19"/>
        <v>2.3682907451036739E-2</v>
      </c>
      <c r="AA69" s="24">
        <f t="shared" si="18"/>
        <v>2.5208959470619519E-2</v>
      </c>
      <c r="AB69" s="24">
        <f>+PAT!Y42</f>
        <v>2.5209514763806951E-2</v>
      </c>
      <c r="AD69" s="24">
        <f t="shared" si="20"/>
        <v>0.53407720520389601</v>
      </c>
      <c r="AE69" s="24">
        <f t="shared" si="20"/>
        <v>0.53416382162844966</v>
      </c>
      <c r="AF69" s="24">
        <f t="shared" si="20"/>
        <v>0.53500138624569993</v>
      </c>
      <c r="AG69" s="24">
        <f t="shared" si="20"/>
        <v>0.53485097803444526</v>
      </c>
      <c r="AH69" s="24">
        <f t="shared" si="20"/>
        <v>0.54104500369465192</v>
      </c>
      <c r="AI69" s="24">
        <f t="shared" si="20"/>
        <v>0.53809682731035258</v>
      </c>
      <c r="AJ69" s="24">
        <f t="shared" si="20"/>
        <v>0.53365866643925552</v>
      </c>
      <c r="AK69" s="24">
        <f t="shared" si="20"/>
        <v>0.53502367944840135</v>
      </c>
      <c r="AL69" s="24">
        <f t="shared" si="20"/>
        <v>0.53043827305668168</v>
      </c>
      <c r="AM69" s="24">
        <f t="shared" si="20"/>
        <v>0.52800917903482381</v>
      </c>
      <c r="AN69" s="24">
        <f t="shared" si="20"/>
        <v>0.53274556226739356</v>
      </c>
      <c r="AO69" s="24">
        <f>+PAT!AV42</f>
        <v>0.53276226255125358</v>
      </c>
      <c r="AQ69" s="24">
        <f t="shared" si="13"/>
        <v>4.6405962633770947E-3</v>
      </c>
      <c r="AR69" s="24">
        <f t="shared" si="17"/>
        <v>6.0680261690722048E-3</v>
      </c>
      <c r="AT69" s="19">
        <f t="shared" si="10"/>
        <v>291.15117560431167</v>
      </c>
      <c r="AU69" s="19">
        <f t="shared" si="11"/>
        <v>295.44086949896121</v>
      </c>
      <c r="AV69" s="53">
        <f t="shared" si="14"/>
        <v>-4.2896938946495045E-2</v>
      </c>
    </row>
    <row r="70" spans="4:48" x14ac:dyDescent="0.25">
      <c r="D70" s="38">
        <f>+PAT!A43</f>
        <v>43862</v>
      </c>
      <c r="E70" s="19" cm="1">
        <f t="array" ref="E70">+SUMPRODUCT($E$3:$P$3/100,PAT!$C43:$N43)/D$3*100</f>
        <v>296.65281288829732</v>
      </c>
      <c r="F70" s="19" cm="1">
        <f t="array" ref="F70">+SUMPRODUCT($E$4:$P$4/100,PAT!$C43:$N43)/D$4*100</f>
        <v>294.05817649067478</v>
      </c>
      <c r="G70" s="19" cm="1">
        <f t="array" ref="G70">+SUMPRODUCT($E$5:$P$5/100,PAT!$C43:$N43)/D$5*100</f>
        <v>296.79457817231503</v>
      </c>
      <c r="H70" s="19" cm="1">
        <f t="array" ref="H70">+SUMPRODUCT($E$6:$P$6/100,PAT!$C43:$N43)/D$6*100</f>
        <v>299.15808178659807</v>
      </c>
      <c r="I70" s="19" cm="1">
        <f t="array" ref="I70">+SUMPRODUCT($E$7:$P$7/100,PAT!$C43:$N43)/D$7*100</f>
        <v>299.82269473505909</v>
      </c>
      <c r="J70" s="19" cm="1">
        <f t="array" ref="J70">+SUMPRODUCT($E$8:$P$8/100,PAT!$C43:$N43)/D$8*100</f>
        <v>297.12307523003159</v>
      </c>
      <c r="K70" s="19" cm="1">
        <f t="array" ref="K70">+SUMPRODUCT($E$9:$P$9/100,PAT!$C43:$N43)/D$9*100</f>
        <v>297.4168556560781</v>
      </c>
      <c r="L70" s="19" cm="1">
        <f t="array" ref="L70">+SUMPRODUCT($E$10:$P$10/100,PAT!$C43:$N43)/D$10*100</f>
        <v>299.75534921557266</v>
      </c>
      <c r="M70" s="19" cm="1">
        <f t="array" ref="M70">+SUMPRODUCT($E$11:$P$11/100,PAT!$C43:$N43)/D$11*100</f>
        <v>299.59107506340195</v>
      </c>
      <c r="N70" s="19" cm="1">
        <f t="array" ref="N70">+SUMPRODUCT($E$12:$P$12/100,PAT!$C43:$N43)/D$12*100</f>
        <v>300.42059599713042</v>
      </c>
      <c r="O70" s="19" cm="1">
        <f t="array" ref="O70">+SUMPRODUCT(_xlfn.ANCHORARRAY($E$30)/100,$E70:$N70)/$D$14*100</f>
        <v>298.82087265000001</v>
      </c>
      <c r="Q70" s="24">
        <f t="shared" si="19"/>
        <v>1.8896153424647899E-2</v>
      </c>
      <c r="R70" s="24">
        <f t="shared" si="19"/>
        <v>1.8653573076873986E-2</v>
      </c>
      <c r="S70" s="24">
        <f t="shared" si="19"/>
        <v>1.8814172982057453E-2</v>
      </c>
      <c r="T70" s="24">
        <f t="shared" si="19"/>
        <v>1.8571421792028531E-2</v>
      </c>
      <c r="U70" s="24">
        <f t="shared" si="19"/>
        <v>1.8379906862094453E-2</v>
      </c>
      <c r="V70" s="24">
        <f t="shared" si="19"/>
        <v>1.8530285659458912E-2</v>
      </c>
      <c r="W70" s="24">
        <f t="shared" si="19"/>
        <v>1.807981757032473E-2</v>
      </c>
      <c r="X70" s="24">
        <f t="shared" si="19"/>
        <v>1.7680322727717801E-2</v>
      </c>
      <c r="Y70" s="24">
        <f t="shared" si="19"/>
        <v>1.7529220540781765E-2</v>
      </c>
      <c r="Z70" s="24">
        <f t="shared" si="19"/>
        <v>1.6855239109654363E-2</v>
      </c>
      <c r="AA70" s="24">
        <f t="shared" si="18"/>
        <v>1.779542545603463E-2</v>
      </c>
      <c r="AB70" s="24">
        <f>+PAT!Y43</f>
        <v>1.7795919145872308E-2</v>
      </c>
      <c r="AD70" s="24">
        <f t="shared" si="20"/>
        <v>0.51387318722836595</v>
      </c>
      <c r="AE70" s="24">
        <f t="shared" si="20"/>
        <v>0.51672636395835503</v>
      </c>
      <c r="AF70" s="24">
        <f t="shared" si="20"/>
        <v>0.51728657737035544</v>
      </c>
      <c r="AG70" s="24">
        <f t="shared" si="20"/>
        <v>0.51689658232725866</v>
      </c>
      <c r="AH70" s="24">
        <f t="shared" si="20"/>
        <v>0.52281674054846161</v>
      </c>
      <c r="AI70" s="24">
        <f t="shared" si="20"/>
        <v>0.52094850207418242</v>
      </c>
      <c r="AJ70" s="24">
        <f t="shared" si="20"/>
        <v>0.51571410020819353</v>
      </c>
      <c r="AK70" s="24">
        <f t="shared" si="20"/>
        <v>0.5178018953503789</v>
      </c>
      <c r="AL70" s="24">
        <f t="shared" si="20"/>
        <v>0.51244016525451497</v>
      </c>
      <c r="AM70" s="24">
        <f t="shared" si="20"/>
        <v>0.50901162901127917</v>
      </c>
      <c r="AN70" s="24">
        <f t="shared" si="20"/>
        <v>0.51463292822267603</v>
      </c>
      <c r="AO70" s="24">
        <f>+PAT!AV43</f>
        <v>0.51465179556218787</v>
      </c>
      <c r="AQ70" s="24">
        <f t="shared" si="13"/>
        <v>2.040914314993536E-3</v>
      </c>
      <c r="AR70" s="24">
        <f t="shared" si="17"/>
        <v>4.861558217086781E-3</v>
      </c>
      <c r="AT70" s="19">
        <f t="shared" si="10"/>
        <v>296.65281288829732</v>
      </c>
      <c r="AU70" s="19">
        <f t="shared" si="11"/>
        <v>300.42059599713042</v>
      </c>
      <c r="AV70" s="53">
        <f t="shared" si="14"/>
        <v>-3.7677831088331004E-2</v>
      </c>
    </row>
    <row r="71" spans="4:48" x14ac:dyDescent="0.25">
      <c r="D71" s="38">
        <f>+PAT!A44</f>
        <v>43891</v>
      </c>
      <c r="E71" s="19" cm="1">
        <f t="array" ref="E71">+SUMPRODUCT($E$3:$P$3/100,PAT!$C44:$N44)/D$3*100</f>
        <v>304.23459652930183</v>
      </c>
      <c r="F71" s="19" cm="1">
        <f t="array" ref="F71">+SUMPRODUCT($E$4:$P$4/100,PAT!$C44:$N44)/D$4*100</f>
        <v>301.66054481450061</v>
      </c>
      <c r="G71" s="19" cm="1">
        <f t="array" ref="G71">+SUMPRODUCT($E$5:$P$5/100,PAT!$C44:$N44)/D$5*100</f>
        <v>304.34153183873036</v>
      </c>
      <c r="H71" s="19" cm="1">
        <f t="array" ref="H71">+SUMPRODUCT($E$6:$P$6/100,PAT!$C44:$N44)/D$6*100</f>
        <v>306.83274895733604</v>
      </c>
      <c r="I71" s="19" cm="1">
        <f t="array" ref="I71">+SUMPRODUCT($E$7:$P$7/100,PAT!$C44:$N44)/D$7*100</f>
        <v>307.59946414335894</v>
      </c>
      <c r="J71" s="19" cm="1">
        <f t="array" ref="J71">+SUMPRODUCT($E$8:$P$8/100,PAT!$C44:$N44)/D$8*100</f>
        <v>304.94987334843995</v>
      </c>
      <c r="K71" s="19" cm="1">
        <f t="array" ref="K71">+SUMPRODUCT($E$9:$P$9/100,PAT!$C44:$N44)/D$9*100</f>
        <v>305.19115052422302</v>
      </c>
      <c r="L71" s="19" cm="1">
        <f t="array" ref="L71">+SUMPRODUCT($E$10:$P$10/100,PAT!$C44:$N44)/D$10*100</f>
        <v>307.76530947276177</v>
      </c>
      <c r="M71" s="19" cm="1">
        <f t="array" ref="M71">+SUMPRODUCT($E$11:$P$11/100,PAT!$C44:$N44)/D$11*100</f>
        <v>307.44693982210293</v>
      </c>
      <c r="N71" s="19" cm="1">
        <f t="array" ref="N71">+SUMPRODUCT($E$12:$P$12/100,PAT!$C44:$N44)/D$12*100</f>
        <v>308.10010371585855</v>
      </c>
      <c r="O71" s="19" cm="1">
        <f t="array" ref="O71">+SUMPRODUCT(_xlfn.ANCHORARRAY($E$30)/100,$E71:$N71)/$D$14*100</f>
        <v>306.58693734999997</v>
      </c>
      <c r="Q71" s="24">
        <f t="shared" si="19"/>
        <v>2.5557767570737244E-2</v>
      </c>
      <c r="R71" s="24">
        <f t="shared" si="19"/>
        <v>2.5853279832424247E-2</v>
      </c>
      <c r="S71" s="24">
        <f t="shared" si="19"/>
        <v>2.5428205976302243E-2</v>
      </c>
      <c r="T71" s="24">
        <f t="shared" si="19"/>
        <v>2.5654219751992668E-2</v>
      </c>
      <c r="U71" s="24">
        <f t="shared" si="19"/>
        <v>2.593789444515493E-2</v>
      </c>
      <c r="V71" s="24">
        <f t="shared" si="19"/>
        <v>2.6341939656988611E-2</v>
      </c>
      <c r="W71" s="24">
        <f t="shared" si="19"/>
        <v>2.6139388942820529E-2</v>
      </c>
      <c r="X71" s="24">
        <f t="shared" si="19"/>
        <v>2.6721659106835993E-2</v>
      </c>
      <c r="Y71" s="24">
        <f t="shared" si="19"/>
        <v>2.6221958571491122E-2</v>
      </c>
      <c r="Z71" s="24">
        <f t="shared" si="19"/>
        <v>2.5562520749414563E-2</v>
      </c>
      <c r="AA71" s="24">
        <f t="shared" si="18"/>
        <v>2.5989030254577106E-2</v>
      </c>
      <c r="AB71" s="24">
        <f>+PAT!Y44</f>
        <v>2.598619504303934E-2</v>
      </c>
      <c r="AD71" s="24">
        <f t="shared" si="20"/>
        <v>0.48765572060397022</v>
      </c>
      <c r="AE71" s="24">
        <f t="shared" si="20"/>
        <v>0.48915682232989255</v>
      </c>
      <c r="AF71" s="24">
        <f t="shared" si="20"/>
        <v>0.49101360006882611</v>
      </c>
      <c r="AG71" s="24">
        <f t="shared" si="20"/>
        <v>0.49104165814617451</v>
      </c>
      <c r="AH71" s="24">
        <f t="shared" si="20"/>
        <v>0.49680623244675148</v>
      </c>
      <c r="AI71" s="24">
        <f t="shared" si="20"/>
        <v>0.4954826424295955</v>
      </c>
      <c r="AJ71" s="24">
        <f t="shared" si="20"/>
        <v>0.49022911261816038</v>
      </c>
      <c r="AK71" s="24">
        <f t="shared" si="20"/>
        <v>0.49232564404785983</v>
      </c>
      <c r="AL71" s="24">
        <f t="shared" si="20"/>
        <v>0.48794798457874622</v>
      </c>
      <c r="AM71" s="24">
        <f t="shared" si="20"/>
        <v>0.48712551940334325</v>
      </c>
      <c r="AN71" s="24">
        <f t="shared" si="20"/>
        <v>0.49004959288544514</v>
      </c>
      <c r="AO71" s="24">
        <f>+PAT!AV44</f>
        <v>0.49006527243831211</v>
      </c>
      <c r="AQ71" s="24">
        <f t="shared" si="13"/>
        <v>-4.7531786773191698E-6</v>
      </c>
      <c r="AR71" s="24">
        <f t="shared" si="17"/>
        <v>5.3020120062696741E-4</v>
      </c>
      <c r="AT71" s="19">
        <f t="shared" si="10"/>
        <v>304.23459652930183</v>
      </c>
      <c r="AU71" s="19">
        <f t="shared" si="11"/>
        <v>308.10010371585855</v>
      </c>
      <c r="AV71" s="53">
        <f t="shared" si="14"/>
        <v>-3.8655071865567603E-2</v>
      </c>
    </row>
    <row r="72" spans="4:48" x14ac:dyDescent="0.25">
      <c r="D72" s="38">
        <f>+PAT!A45</f>
        <v>43922</v>
      </c>
      <c r="E72" s="19" cm="1">
        <f t="array" ref="E72">+SUMPRODUCT($E$3:$P$3/100,PAT!$C45:$N45)/D$3*100</f>
        <v>305.71647571534498</v>
      </c>
      <c r="F72" s="19" cm="1">
        <f t="array" ref="F72">+SUMPRODUCT($E$4:$P$4/100,PAT!$C45:$N45)/D$4*100</f>
        <v>303.17798518047232</v>
      </c>
      <c r="G72" s="19" cm="1">
        <f t="array" ref="G72">+SUMPRODUCT($E$5:$P$5/100,PAT!$C45:$N45)/D$5*100</f>
        <v>305.91333501384042</v>
      </c>
      <c r="H72" s="19" cm="1">
        <f t="array" ref="H72">+SUMPRODUCT($E$6:$P$6/100,PAT!$C45:$N45)/D$6*100</f>
        <v>308.51477184469508</v>
      </c>
      <c r="I72" s="19" cm="1">
        <f t="array" ref="I72">+SUMPRODUCT($E$7:$P$7/100,PAT!$C45:$N45)/D$7*100</f>
        <v>309.32286169327188</v>
      </c>
      <c r="J72" s="19" cm="1">
        <f t="array" ref="J72">+SUMPRODUCT($E$8:$P$8/100,PAT!$C45:$N45)/D$8*100</f>
        <v>306.83718828838431</v>
      </c>
      <c r="K72" s="19" cm="1">
        <f t="array" ref="K72">+SUMPRODUCT($E$9:$P$9/100,PAT!$C45:$N45)/D$9*100</f>
        <v>306.89662048270782</v>
      </c>
      <c r="L72" s="19" cm="1">
        <f t="array" ref="L72">+SUMPRODUCT($E$10:$P$10/100,PAT!$C45:$N45)/D$10*100</f>
        <v>309.74179318547772</v>
      </c>
      <c r="M72" s="19" cm="1">
        <f t="array" ref="M72">+SUMPRODUCT($E$11:$P$11/100,PAT!$C45:$N45)/D$11*100</f>
        <v>309.44016360176386</v>
      </c>
      <c r="N72" s="19" cm="1">
        <f t="array" ref="N72">+SUMPRODUCT($E$12:$P$12/100,PAT!$C45:$N45)/D$12*100</f>
        <v>310.2147229393575</v>
      </c>
      <c r="O72" s="19" cm="1">
        <f t="array" ref="O72">+SUMPRODUCT(_xlfn.ANCHORARRAY($E$30)/100,$E72:$N72)/$D$14*100</f>
        <v>308.47345727000004</v>
      </c>
      <c r="Q72" s="24">
        <f t="shared" si="19"/>
        <v>4.8708437598761201E-3</v>
      </c>
      <c r="R72" s="24">
        <f t="shared" si="19"/>
        <v>5.0302911403439232E-3</v>
      </c>
      <c r="S72" s="24">
        <f t="shared" si="19"/>
        <v>5.1646029564671458E-3</v>
      </c>
      <c r="T72" s="24">
        <f t="shared" si="19"/>
        <v>5.4818884003575707E-3</v>
      </c>
      <c r="U72" s="24">
        <f t="shared" si="19"/>
        <v>5.6027326143510692E-3</v>
      </c>
      <c r="V72" s="24">
        <f t="shared" si="19"/>
        <v>6.1889349853505582E-3</v>
      </c>
      <c r="W72" s="24">
        <f t="shared" si="19"/>
        <v>5.5882025266962287E-3</v>
      </c>
      <c r="X72" s="24">
        <f t="shared" si="19"/>
        <v>6.4220483981833887E-3</v>
      </c>
      <c r="Y72" s="24">
        <f t="shared" si="19"/>
        <v>6.4831472409978552E-3</v>
      </c>
      <c r="Z72" s="24">
        <f t="shared" si="19"/>
        <v>6.8634161364942159E-3</v>
      </c>
      <c r="AA72" s="24">
        <f t="shared" si="18"/>
        <v>6.153295167453221E-3</v>
      </c>
      <c r="AB72" s="24">
        <f>+PAT!Y45</f>
        <v>6.1542395691380758E-3</v>
      </c>
      <c r="AD72" s="24">
        <f t="shared" si="20"/>
        <v>0.44488334859199852</v>
      </c>
      <c r="AE72" s="24">
        <f t="shared" si="20"/>
        <v>0.44543554876184688</v>
      </c>
      <c r="AF72" s="24">
        <f t="shared" si="20"/>
        <v>0.4468701772379513</v>
      </c>
      <c r="AG72" s="24">
        <f t="shared" si="20"/>
        <v>0.44739098430625268</v>
      </c>
      <c r="AH72" s="24">
        <f t="shared" si="20"/>
        <v>0.45342952385041424</v>
      </c>
      <c r="AI72" s="24">
        <f t="shared" si="20"/>
        <v>0.45276813901137136</v>
      </c>
      <c r="AJ72" s="24">
        <f t="shared" si="20"/>
        <v>0.44753750429148531</v>
      </c>
      <c r="AK72" s="24">
        <f t="shared" si="20"/>
        <v>0.45028051740161334</v>
      </c>
      <c r="AL72" s="24">
        <f t="shared" si="20"/>
        <v>0.44664766256417665</v>
      </c>
      <c r="AM72" s="24">
        <f t="shared" si="20"/>
        <v>0.44601407886164224</v>
      </c>
      <c r="AN72" s="24">
        <f t="shared" si="20"/>
        <v>0.44786509096079974</v>
      </c>
      <c r="AO72" s="24">
        <f>+PAT!AV45</f>
        <v>0.44788029527216255</v>
      </c>
      <c r="AQ72" s="24">
        <f t="shared" si="13"/>
        <v>-1.9925723766180958E-3</v>
      </c>
      <c r="AR72" s="24">
        <f t="shared" si="17"/>
        <v>-1.1307302696437205E-3</v>
      </c>
      <c r="AT72" s="19">
        <f t="shared" si="10"/>
        <v>305.71647571534498</v>
      </c>
      <c r="AU72" s="19">
        <f t="shared" si="11"/>
        <v>310.2147229393575</v>
      </c>
      <c r="AV72" s="53">
        <f t="shared" si="14"/>
        <v>-4.498247224012486E-2</v>
      </c>
    </row>
    <row r="73" spans="4:48" x14ac:dyDescent="0.25">
      <c r="D73" s="38">
        <f>+PAT!A46</f>
        <v>43952</v>
      </c>
      <c r="E73" s="19" cm="1">
        <f t="array" ref="E73">+SUMPRODUCT($E$3:$P$3/100,PAT!$C46:$N46)/D$3*100</f>
        <v>310.40293864763919</v>
      </c>
      <c r="F73" s="19" cm="1">
        <f t="array" ref="F73">+SUMPRODUCT($E$4:$P$4/100,PAT!$C46:$N46)/D$4*100</f>
        <v>308.16071147148858</v>
      </c>
      <c r="G73" s="19" cm="1">
        <f t="array" ref="G73">+SUMPRODUCT($E$5:$P$5/100,PAT!$C46:$N46)/D$5*100</f>
        <v>310.9477834919457</v>
      </c>
      <c r="H73" s="19" cm="1">
        <f t="array" ref="H73">+SUMPRODUCT($E$6:$P$6/100,PAT!$C46:$N46)/D$6*100</f>
        <v>313.41947527736863</v>
      </c>
      <c r="I73" s="19" cm="1">
        <f t="array" ref="I73">+SUMPRODUCT($E$7:$P$7/100,PAT!$C46:$N46)/D$7*100</f>
        <v>314.08809971654489</v>
      </c>
      <c r="J73" s="19" cm="1">
        <f t="array" ref="J73">+SUMPRODUCT($E$8:$P$8/100,PAT!$C46:$N46)/D$8*100</f>
        <v>311.95038804271564</v>
      </c>
      <c r="K73" s="19" cm="1">
        <f t="array" ref="K73">+SUMPRODUCT($E$9:$P$9/100,PAT!$C46:$N46)/D$9*100</f>
        <v>311.61039616715351</v>
      </c>
      <c r="L73" s="19" cm="1">
        <f t="array" ref="L73">+SUMPRODUCT($E$10:$P$10/100,PAT!$C46:$N46)/D$10*100</f>
        <v>314.65258998374088</v>
      </c>
      <c r="M73" s="19" cm="1">
        <f t="array" ref="M73">+SUMPRODUCT($E$11:$P$11/100,PAT!$C46:$N46)/D$11*100</f>
        <v>314.21307622144496</v>
      </c>
      <c r="N73" s="19" cm="1">
        <f t="array" ref="N73">+SUMPRODUCT($E$12:$P$12/100,PAT!$C46:$N46)/D$12*100</f>
        <v>315.25903598991368</v>
      </c>
      <c r="O73" s="19" cm="1">
        <f t="array" ref="O73">+SUMPRODUCT(_xlfn.ANCHORARRAY($E$30)/100,$E73:$N73)/$D$14*100</f>
        <v>313.38777223</v>
      </c>
      <c r="Q73" s="24">
        <f t="shared" si="19"/>
        <v>1.5329441834393664E-2</v>
      </c>
      <c r="R73" s="24">
        <f t="shared" si="19"/>
        <v>1.6434987151360048E-2</v>
      </c>
      <c r="S73" s="24">
        <f t="shared" si="19"/>
        <v>1.6457106970761748E-2</v>
      </c>
      <c r="T73" s="24">
        <f t="shared" si="19"/>
        <v>1.5897791225188307E-2</v>
      </c>
      <c r="U73" s="24">
        <f t="shared" si="19"/>
        <v>1.540538580687989E-2</v>
      </c>
      <c r="V73" s="24">
        <f t="shared" si="19"/>
        <v>1.6664211345613245E-2</v>
      </c>
      <c r="W73" s="24">
        <f t="shared" si="19"/>
        <v>1.5359490362036432E-2</v>
      </c>
      <c r="X73" s="24">
        <f t="shared" si="19"/>
        <v>1.5854485595111489E-2</v>
      </c>
      <c r="Y73" s="24">
        <f t="shared" si="19"/>
        <v>1.5424347518842474E-2</v>
      </c>
      <c r="Z73" s="24">
        <f t="shared" si="19"/>
        <v>1.6260714523024911E-2</v>
      </c>
      <c r="AA73" s="24">
        <f t="shared" si="18"/>
        <v>1.5931078814662936E-2</v>
      </c>
      <c r="AB73" s="24">
        <f>+PAT!Y46</f>
        <v>1.5930122714461703E-2</v>
      </c>
      <c r="AD73" s="24">
        <f t="shared" si="20"/>
        <v>0.41814031274631569</v>
      </c>
      <c r="AE73" s="24">
        <f t="shared" si="20"/>
        <v>0.42016098771690369</v>
      </c>
      <c r="AF73" s="24">
        <f t="shared" si="20"/>
        <v>0.42148378773015538</v>
      </c>
      <c r="AG73" s="24">
        <f t="shared" si="20"/>
        <v>0.4213575039048616</v>
      </c>
      <c r="AH73" s="24">
        <f t="shared" si="20"/>
        <v>0.42662934369843963</v>
      </c>
      <c r="AI73" s="24">
        <f t="shared" si="20"/>
        <v>0.42821008996000121</v>
      </c>
      <c r="AJ73" s="24">
        <f t="shared" si="20"/>
        <v>0.42150694120622467</v>
      </c>
      <c r="AK73" s="24">
        <f t="shared" si="20"/>
        <v>0.42490352186300662</v>
      </c>
      <c r="AL73" s="24">
        <f t="shared" si="20"/>
        <v>0.42070890010193884</v>
      </c>
      <c r="AM73" s="24">
        <f t="shared" si="20"/>
        <v>0.42060734941997535</v>
      </c>
      <c r="AN73" s="24">
        <f t="shared" si="20"/>
        <v>0.42224376292176369</v>
      </c>
      <c r="AO73" s="24">
        <f>+PAT!AV46</f>
        <v>0.42225689523168963</v>
      </c>
      <c r="AQ73" s="24">
        <f t="shared" si="13"/>
        <v>-9.3127268863124613E-4</v>
      </c>
      <c r="AR73" s="24">
        <f t="shared" si="17"/>
        <v>-2.4670366736596616E-3</v>
      </c>
      <c r="AT73" s="19">
        <f t="shared" si="10"/>
        <v>310.40293864763919</v>
      </c>
      <c r="AU73" s="19">
        <f t="shared" si="11"/>
        <v>315.25903598991368</v>
      </c>
      <c r="AV73" s="53">
        <f t="shared" si="14"/>
        <v>-4.8560973422744791E-2</v>
      </c>
    </row>
    <row r="74" spans="4:48" x14ac:dyDescent="0.25">
      <c r="D74" s="38">
        <f>+PAT!A47</f>
        <v>43983</v>
      </c>
      <c r="E74" s="19" cm="1">
        <f t="array" ref="E74">+SUMPRODUCT($E$3:$P$3/100,PAT!$C47:$N47)/D$3*100</f>
        <v>316.52794079371739</v>
      </c>
      <c r="F74" s="19" cm="1">
        <f t="array" ref="F74">+SUMPRODUCT($E$4:$P$4/100,PAT!$C47:$N47)/D$4*100</f>
        <v>314.73522408708095</v>
      </c>
      <c r="G74" s="19" cm="1">
        <f t="array" ref="G74">+SUMPRODUCT($E$5:$P$5/100,PAT!$C47:$N47)/D$5*100</f>
        <v>317.19575316814399</v>
      </c>
      <c r="H74" s="19" cm="1">
        <f t="array" ref="H74">+SUMPRODUCT($E$6:$P$6/100,PAT!$C47:$N47)/D$6*100</f>
        <v>319.52292530087578</v>
      </c>
      <c r="I74" s="19" cm="1">
        <f t="array" ref="I74">+SUMPRODUCT($E$7:$P$7/100,PAT!$C47:$N47)/D$7*100</f>
        <v>320.19475433405955</v>
      </c>
      <c r="J74" s="19" cm="1">
        <f t="array" ref="J74">+SUMPRODUCT($E$8:$P$8/100,PAT!$C47:$N47)/D$8*100</f>
        <v>317.84696919404064</v>
      </c>
      <c r="K74" s="19" cm="1">
        <f t="array" ref="K74">+SUMPRODUCT($E$9:$P$9/100,PAT!$C47:$N47)/D$9*100</f>
        <v>317.79228379700743</v>
      </c>
      <c r="L74" s="19" cm="1">
        <f t="array" ref="L74">+SUMPRODUCT($E$10:$P$10/100,PAT!$C47:$N47)/D$10*100</f>
        <v>320.50337027399485</v>
      </c>
      <c r="M74" s="19" cm="1">
        <f t="array" ref="M74">+SUMPRODUCT($E$11:$P$11/100,PAT!$C47:$N47)/D$11*100</f>
        <v>320.22098816984823</v>
      </c>
      <c r="N74" s="19" cm="1">
        <f t="array" ref="N74">+SUMPRODUCT($E$12:$P$12/100,PAT!$C47:$N47)/D$12*100</f>
        <v>321.15636385421573</v>
      </c>
      <c r="O74" s="19" cm="1">
        <f t="array" ref="O74">+SUMPRODUCT(_xlfn.ANCHORARRAY($E$30)/100,$E74:$N74)/$D$14*100</f>
        <v>319.41032190999999</v>
      </c>
      <c r="Q74" s="24">
        <f t="shared" si="19"/>
        <v>1.9732423194070092E-2</v>
      </c>
      <c r="R74" s="24">
        <f t="shared" si="19"/>
        <v>2.1334687943179498E-2</v>
      </c>
      <c r="S74" s="24">
        <f t="shared" si="19"/>
        <v>2.0093308291294187E-2</v>
      </c>
      <c r="T74" s="24">
        <f t="shared" si="19"/>
        <v>1.9473742077150025E-2</v>
      </c>
      <c r="U74" s="24">
        <f t="shared" si="19"/>
        <v>1.9442489616848802E-2</v>
      </c>
      <c r="V74" s="24">
        <f t="shared" si="19"/>
        <v>1.8902304268066938E-2</v>
      </c>
      <c r="W74" s="24">
        <f t="shared" si="19"/>
        <v>1.9838515357291975E-2</v>
      </c>
      <c r="X74" s="24">
        <f t="shared" si="19"/>
        <v>1.8594413256081133E-2</v>
      </c>
      <c r="Y74" s="24">
        <f t="shared" si="19"/>
        <v>1.912050262405085E-2</v>
      </c>
      <c r="Z74" s="24">
        <f t="shared" si="19"/>
        <v>1.8706292892714194E-2</v>
      </c>
      <c r="AA74" s="24">
        <f t="shared" si="18"/>
        <v>1.9217564352127736E-2</v>
      </c>
      <c r="AB74" s="24">
        <f>+PAT!Y47</f>
        <v>1.9220693189425653E-2</v>
      </c>
      <c r="AD74" s="24">
        <f t="shared" si="20"/>
        <v>0.40645533164882819</v>
      </c>
      <c r="AE74" s="24">
        <f t="shared" si="20"/>
        <v>0.41134171364871341</v>
      </c>
      <c r="AF74" s="24">
        <f t="shared" si="20"/>
        <v>0.41049149821924047</v>
      </c>
      <c r="AG74" s="24">
        <f t="shared" si="20"/>
        <v>0.41009482745142334</v>
      </c>
      <c r="AH74" s="24">
        <f t="shared" si="20"/>
        <v>0.41428570986195368</v>
      </c>
      <c r="AI74" s="24">
        <f t="shared" si="20"/>
        <v>0.41517561600140285</v>
      </c>
      <c r="AJ74" s="24">
        <f t="shared" si="20"/>
        <v>0.41083387339189659</v>
      </c>
      <c r="AK74" s="24">
        <f t="shared" si="20"/>
        <v>0.41254466679934065</v>
      </c>
      <c r="AL74" s="24">
        <f t="shared" si="20"/>
        <v>0.40955695130500769</v>
      </c>
      <c r="AM74" s="24">
        <f t="shared" si="20"/>
        <v>0.4082256184641766</v>
      </c>
      <c r="AN74" s="24">
        <f t="shared" si="20"/>
        <v>0.41053844019093644</v>
      </c>
      <c r="AO74" s="24">
        <f>+PAT!AV47</f>
        <v>0.4105573077809701</v>
      </c>
      <c r="AQ74" s="24">
        <f t="shared" si="13"/>
        <v>1.0261303013558987E-3</v>
      </c>
      <c r="AR74" s="24">
        <f t="shared" si="17"/>
        <v>-1.7702868153484097E-3</v>
      </c>
      <c r="AT74" s="19">
        <f t="shared" si="10"/>
        <v>316.52794079371739</v>
      </c>
      <c r="AU74" s="19">
        <f t="shared" si="11"/>
        <v>321.15636385421573</v>
      </c>
      <c r="AV74" s="53">
        <f t="shared" si="14"/>
        <v>-4.6284230604983545E-2</v>
      </c>
    </row>
    <row r="75" spans="4:48" x14ac:dyDescent="0.25">
      <c r="D75" s="38">
        <f>+PAT!A48</f>
        <v>44013</v>
      </c>
      <c r="E75" s="19" cm="1">
        <f t="array" ref="E75">+SUMPRODUCT($E$3:$P$3/100,PAT!$C48:$N48)/D$3*100</f>
        <v>324.88926461520623</v>
      </c>
      <c r="F75" s="19" cm="1">
        <f t="array" ref="F75">+SUMPRODUCT($E$4:$P$4/100,PAT!$C48:$N48)/D$4*100</f>
        <v>323.49270733426323</v>
      </c>
      <c r="G75" s="19" cm="1">
        <f t="array" ref="G75">+SUMPRODUCT($E$5:$P$5/100,PAT!$C48:$N48)/D$5*100</f>
        <v>325.9595296230242</v>
      </c>
      <c r="H75" s="19" cm="1">
        <f t="array" ref="H75">+SUMPRODUCT($E$6:$P$6/100,PAT!$C48:$N48)/D$6*100</f>
        <v>328.18741288401498</v>
      </c>
      <c r="I75" s="19" cm="1">
        <f t="array" ref="I75">+SUMPRODUCT($E$7:$P$7/100,PAT!$C48:$N48)/D$7*100</f>
        <v>328.51643966540405</v>
      </c>
      <c r="J75" s="19" cm="1">
        <f t="array" ref="J75">+SUMPRODUCT($E$8:$P$8/100,PAT!$C48:$N48)/D$8*100</f>
        <v>326.6834643114982</v>
      </c>
      <c r="K75" s="19" cm="1">
        <f t="array" ref="K75">+SUMPRODUCT($E$9:$P$9/100,PAT!$C48:$N48)/D$9*100</f>
        <v>326.2800915015838</v>
      </c>
      <c r="L75" s="19" cm="1">
        <f t="array" ref="L75">+SUMPRODUCT($E$10:$P$10/100,PAT!$C48:$N48)/D$10*100</f>
        <v>329.05907380746726</v>
      </c>
      <c r="M75" s="19" cm="1">
        <f t="array" ref="M75">+SUMPRODUCT($E$11:$P$11/100,PAT!$C48:$N48)/D$11*100</f>
        <v>328.83086773804592</v>
      </c>
      <c r="N75" s="19" cm="1">
        <f t="array" ref="N75">+SUMPRODUCT($E$12:$P$12/100,PAT!$C48:$N48)/D$12*100</f>
        <v>330.20598634052425</v>
      </c>
      <c r="O75" s="19" cm="1">
        <f t="array" ref="O75">+SUMPRODUCT(_xlfn.ANCHORARRAY($E$30)/100,$E75:$N75)/$D$14*100</f>
        <v>328.13171753</v>
      </c>
      <c r="Q75" s="24">
        <f t="shared" si="19"/>
        <v>2.6415752746889343E-2</v>
      </c>
      <c r="R75" s="24">
        <f t="shared" si="19"/>
        <v>2.7824922591947576E-2</v>
      </c>
      <c r="S75" s="24">
        <f t="shared" si="19"/>
        <v>2.7628921154674302E-2</v>
      </c>
      <c r="T75" s="24">
        <f t="shared" si="19"/>
        <v>2.7116951232780462E-2</v>
      </c>
      <c r="U75" s="24">
        <f t="shared" si="19"/>
        <v>2.598944929204694E-2</v>
      </c>
      <c r="V75" s="24">
        <f t="shared" si="19"/>
        <v>2.7801099188908829E-2</v>
      </c>
      <c r="W75" s="24">
        <f t="shared" si="19"/>
        <v>2.670866517954229E-2</v>
      </c>
      <c r="X75" s="24">
        <f t="shared" si="19"/>
        <v>2.6694582107383846E-2</v>
      </c>
      <c r="Y75" s="24">
        <f t="shared" si="19"/>
        <v>2.6887305599191169E-2</v>
      </c>
      <c r="Z75" s="24">
        <f t="shared" si="19"/>
        <v>2.8178244322184742E-2</v>
      </c>
      <c r="AA75" s="24">
        <f t="shared" si="18"/>
        <v>2.7304676842777376E-2</v>
      </c>
      <c r="AB75" s="24">
        <f>+PAT!Y48</f>
        <v>2.7304743719430036E-2</v>
      </c>
      <c r="AD75" s="24">
        <f t="shared" si="20"/>
        <v>0.40884636849913725</v>
      </c>
      <c r="AE75" s="24">
        <f t="shared" si="20"/>
        <v>0.41460194806510797</v>
      </c>
      <c r="AF75" s="24">
        <f t="shared" si="20"/>
        <v>0.41387788068617848</v>
      </c>
      <c r="AG75" s="24">
        <f t="shared" si="20"/>
        <v>0.41282930972052534</v>
      </c>
      <c r="AH75" s="24">
        <f t="shared" si="20"/>
        <v>0.41547730679880068</v>
      </c>
      <c r="AI75" s="24">
        <f t="shared" si="20"/>
        <v>0.41834440219703617</v>
      </c>
      <c r="AJ75" s="24">
        <f t="shared" si="20"/>
        <v>0.41321320683081386</v>
      </c>
      <c r="AK75" s="24">
        <f t="shared" si="20"/>
        <v>0.41384507224868528</v>
      </c>
      <c r="AL75" s="24">
        <f t="shared" si="20"/>
        <v>0.41176667596742611</v>
      </c>
      <c r="AM75" s="24">
        <f t="shared" si="20"/>
        <v>0.41145417495287684</v>
      </c>
      <c r="AN75" s="24">
        <f t="shared" si="20"/>
        <v>0.41310912058159999</v>
      </c>
      <c r="AO75" s="24">
        <f>+PAT!AV48</f>
        <v>0.41312901105848443</v>
      </c>
      <c r="AQ75" s="24">
        <f t="shared" si="13"/>
        <v>-1.7624915752953996E-3</v>
      </c>
      <c r="AR75" s="24">
        <f t="shared" si="17"/>
        <v>-2.6078064537395917E-3</v>
      </c>
      <c r="AT75" s="19">
        <f t="shared" si="10"/>
        <v>324.88926461520623</v>
      </c>
      <c r="AU75" s="19">
        <f t="shared" si="11"/>
        <v>330.20598634052425</v>
      </c>
      <c r="AV75" s="53">
        <f t="shared" si="14"/>
        <v>-5.3167217253180077E-2</v>
      </c>
    </row>
    <row r="76" spans="4:48" x14ac:dyDescent="0.25">
      <c r="D76" s="38">
        <f>+PAT!A49</f>
        <v>44044</v>
      </c>
      <c r="E76" s="19" cm="1">
        <f t="array" ref="E76">+SUMPRODUCT($E$3:$P$3/100,PAT!$C49:$N49)/D$3*100</f>
        <v>334.32361347353486</v>
      </c>
      <c r="F76" s="19" cm="1">
        <f t="array" ref="F76">+SUMPRODUCT($E$4:$P$4/100,PAT!$C49:$N49)/D$4*100</f>
        <v>332.66411132668645</v>
      </c>
      <c r="G76" s="19" cm="1">
        <f t="array" ref="G76">+SUMPRODUCT($E$5:$P$5/100,PAT!$C49:$N49)/D$5*100</f>
        <v>335.5094325565986</v>
      </c>
      <c r="H76" s="19" cm="1">
        <f t="array" ref="H76">+SUMPRODUCT($E$6:$P$6/100,PAT!$C49:$N49)/D$6*100</f>
        <v>337.85620091384419</v>
      </c>
      <c r="I76" s="19" cm="1">
        <f t="array" ref="I76">+SUMPRODUCT($E$7:$P$7/100,PAT!$C49:$N49)/D$7*100</f>
        <v>338.02762867051547</v>
      </c>
      <c r="J76" s="19" cm="1">
        <f t="array" ref="J76">+SUMPRODUCT($E$8:$P$8/100,PAT!$C49:$N49)/D$8*100</f>
        <v>336.34737087133993</v>
      </c>
      <c r="K76" s="19" cm="1">
        <f t="array" ref="K76">+SUMPRODUCT($E$9:$P$9/100,PAT!$C49:$N49)/D$9*100</f>
        <v>335.63175077630808</v>
      </c>
      <c r="L76" s="19" cm="1">
        <f t="array" ref="L76">+SUMPRODUCT($E$10:$P$10/100,PAT!$C49:$N49)/D$10*100</f>
        <v>338.5381126141308</v>
      </c>
      <c r="M76" s="19" cm="1">
        <f t="array" ref="M76">+SUMPRODUCT($E$11:$P$11/100,PAT!$C49:$N49)/D$11*100</f>
        <v>338.33614322699486</v>
      </c>
      <c r="N76" s="19" cm="1">
        <f t="array" ref="N76">+SUMPRODUCT($E$12:$P$12/100,PAT!$C49:$N49)/D$12*100</f>
        <v>339.9064634370211</v>
      </c>
      <c r="O76" s="19" cm="1">
        <f t="array" ref="O76">+SUMPRODUCT(_xlfn.ANCHORARRAY($E$30)/100,$E76:$N76)/$D$14*100</f>
        <v>337.67559721999993</v>
      </c>
      <c r="Q76" s="24">
        <f t="shared" si="19"/>
        <v>2.9038659893864338E-2</v>
      </c>
      <c r="R76" s="24">
        <f t="shared" si="19"/>
        <v>2.8351192420997817E-2</v>
      </c>
      <c r="S76" s="24">
        <f t="shared" si="19"/>
        <v>2.9297817875179044E-2</v>
      </c>
      <c r="T76" s="24">
        <f t="shared" si="19"/>
        <v>2.9461178735840976E-2</v>
      </c>
      <c r="U76" s="24">
        <f t="shared" si="19"/>
        <v>2.895194229792164E-2</v>
      </c>
      <c r="V76" s="24">
        <f t="shared" si="19"/>
        <v>2.9581866288239889E-2</v>
      </c>
      <c r="W76" s="24">
        <f t="shared" si="19"/>
        <v>2.8661446157155046E-2</v>
      </c>
      <c r="X76" s="24">
        <f t="shared" si="19"/>
        <v>2.8806495736415139E-2</v>
      </c>
      <c r="Y76" s="24">
        <f t="shared" si="19"/>
        <v>2.8906274992775538E-2</v>
      </c>
      <c r="Z76" s="24">
        <f t="shared" si="19"/>
        <v>2.9377047957250602E-2</v>
      </c>
      <c r="AA76" s="24">
        <f t="shared" si="18"/>
        <v>2.9085514079044694E-2</v>
      </c>
      <c r="AB76" s="24">
        <f>+PAT!Y49</f>
        <v>2.90856307128462E-2</v>
      </c>
      <c r="AD76" s="24">
        <f t="shared" si="20"/>
        <v>0.39436662304395731</v>
      </c>
      <c r="AE76" s="24">
        <f t="shared" si="20"/>
        <v>0.3991649992712103</v>
      </c>
      <c r="AF76" s="24">
        <f t="shared" si="20"/>
        <v>0.39902537468800725</v>
      </c>
      <c r="AG76" s="24">
        <f t="shared" si="20"/>
        <v>0.39678812990090129</v>
      </c>
      <c r="AH76" s="24">
        <f t="shared" si="20"/>
        <v>0.39822233371686044</v>
      </c>
      <c r="AI76" s="24">
        <f t="shared" si="20"/>
        <v>0.40122356190058106</v>
      </c>
      <c r="AJ76" s="24">
        <f t="shared" si="20"/>
        <v>0.39596377513053316</v>
      </c>
      <c r="AK76" s="24">
        <f t="shared" si="20"/>
        <v>0.39482369434127706</v>
      </c>
      <c r="AL76" s="24">
        <f t="shared" si="20"/>
        <v>0.39307428225968444</v>
      </c>
      <c r="AM76" s="24">
        <f t="shared" si="20"/>
        <v>0.39246067946735841</v>
      </c>
      <c r="AN76" s="24">
        <f t="shared" si="20"/>
        <v>0.3953212569608564</v>
      </c>
      <c r="AO76" s="24">
        <f>+PAT!AV49</f>
        <v>0.39533797819276928</v>
      </c>
      <c r="AQ76" s="24">
        <f t="shared" si="13"/>
        <v>-3.3838806338626348E-4</v>
      </c>
      <c r="AR76" s="24">
        <f t="shared" si="17"/>
        <v>1.9059435765989008E-3</v>
      </c>
      <c r="AT76" s="19">
        <f t="shared" si="10"/>
        <v>334.32361347353486</v>
      </c>
      <c r="AU76" s="19">
        <f t="shared" si="11"/>
        <v>339.9064634370211</v>
      </c>
      <c r="AV76" s="53">
        <f t="shared" si="14"/>
        <v>-5.5828499634862361E-2</v>
      </c>
    </row>
    <row r="77" spans="4:48" x14ac:dyDescent="0.25">
      <c r="D77" s="38">
        <f>+PAT!A50</f>
        <v>44075</v>
      </c>
      <c r="E77" s="19" cm="1">
        <f t="array" ref="E77">+SUMPRODUCT($E$3:$P$3/100,PAT!$C50:$N50)/D$3*100</f>
        <v>342.08679432663649</v>
      </c>
      <c r="F77" s="19" cm="1">
        <f t="array" ref="F77">+SUMPRODUCT($E$4:$P$4/100,PAT!$C50:$N50)/D$4*100</f>
        <v>340.38744120261396</v>
      </c>
      <c r="G77" s="19" cm="1">
        <f t="array" ref="G77">+SUMPRODUCT($E$5:$P$5/100,PAT!$C50:$N50)/D$5*100</f>
        <v>343.24444052339487</v>
      </c>
      <c r="H77" s="19" cm="1">
        <f t="array" ref="H77">+SUMPRODUCT($E$6:$P$6/100,PAT!$C50:$N50)/D$6*100</f>
        <v>345.6556612069644</v>
      </c>
      <c r="I77" s="19" cm="1">
        <f t="array" ref="I77">+SUMPRODUCT($E$7:$P$7/100,PAT!$C50:$N50)/D$7*100</f>
        <v>346.18387768912908</v>
      </c>
      <c r="J77" s="19" cm="1">
        <f t="array" ref="J77">+SUMPRODUCT($E$8:$P$8/100,PAT!$C50:$N50)/D$8*100</f>
        <v>344.01137905968142</v>
      </c>
      <c r="K77" s="19" cm="1">
        <f t="array" ref="K77">+SUMPRODUCT($E$9:$P$9/100,PAT!$C50:$N50)/D$9*100</f>
        <v>343.37962661638153</v>
      </c>
      <c r="L77" s="19" cm="1">
        <f t="array" ref="L77">+SUMPRODUCT($E$10:$P$10/100,PAT!$C50:$N50)/D$10*100</f>
        <v>346.24431116360705</v>
      </c>
      <c r="M77" s="19" cm="1">
        <f t="array" ref="M77">+SUMPRODUCT($E$11:$P$11/100,PAT!$C50:$N50)/D$11*100</f>
        <v>346.05903455639464</v>
      </c>
      <c r="N77" s="19" cm="1">
        <f t="array" ref="N77">+SUMPRODUCT($E$12:$P$12/100,PAT!$C50:$N50)/D$12*100</f>
        <v>347.35252627999176</v>
      </c>
      <c r="O77" s="19" cm="1">
        <f t="array" ref="O77">+SUMPRODUCT(_xlfn.ANCHORARRAY($E$30)/100,$E77:$N77)/$D$14*100</f>
        <v>345.34779132</v>
      </c>
      <c r="Q77" s="24">
        <f t="shared" si="19"/>
        <v>2.3220557987047918E-2</v>
      </c>
      <c r="R77" s="24">
        <f t="shared" si="19"/>
        <v>2.3216600808323884E-2</v>
      </c>
      <c r="S77" s="24">
        <f t="shared" si="19"/>
        <v>2.3054517149801557E-2</v>
      </c>
      <c r="T77" s="24">
        <f t="shared" si="19"/>
        <v>2.3085147681244145E-2</v>
      </c>
      <c r="U77" s="24">
        <f t="shared" si="19"/>
        <v>2.412894191724102E-2</v>
      </c>
      <c r="V77" s="24">
        <f t="shared" si="19"/>
        <v>2.2785991067767686E-2</v>
      </c>
      <c r="W77" s="24">
        <f t="shared" si="19"/>
        <v>2.3084454382378272E-2</v>
      </c>
      <c r="X77" s="24">
        <f t="shared" si="19"/>
        <v>2.2763163916672102E-2</v>
      </c>
      <c r="Y77" s="24">
        <f t="shared" si="19"/>
        <v>2.2826090218266648E-2</v>
      </c>
      <c r="Z77" s="24">
        <f t="shared" si="19"/>
        <v>2.1906211396154562E-2</v>
      </c>
      <c r="AA77" s="24">
        <f t="shared" si="18"/>
        <v>2.2720605703116625E-2</v>
      </c>
      <c r="AB77" s="24">
        <f>+PAT!Y50</f>
        <v>2.2723328644406626E-2</v>
      </c>
      <c r="AD77" s="24">
        <f t="shared" ref="AD77:AN92" si="21">+E77/E65-1</f>
        <v>0.35609701524708481</v>
      </c>
      <c r="AE77" s="24">
        <f t="shared" si="21"/>
        <v>0.35981711043889275</v>
      </c>
      <c r="AF77" s="24">
        <f t="shared" si="21"/>
        <v>0.35944459698240339</v>
      </c>
      <c r="AG77" s="24">
        <f t="shared" si="21"/>
        <v>0.35726836799293538</v>
      </c>
      <c r="AH77" s="24">
        <f t="shared" si="21"/>
        <v>0.35954250017736133</v>
      </c>
      <c r="AI77" s="24">
        <f t="shared" si="21"/>
        <v>0.36060214592661066</v>
      </c>
      <c r="AJ77" s="24">
        <f t="shared" si="21"/>
        <v>0.3571652681034887</v>
      </c>
      <c r="AK77" s="24">
        <f t="shared" si="21"/>
        <v>0.35491578769543919</v>
      </c>
      <c r="AL77" s="24">
        <f t="shared" si="21"/>
        <v>0.35422081252622162</v>
      </c>
      <c r="AM77" s="24">
        <f t="shared" si="21"/>
        <v>0.35208278466076037</v>
      </c>
      <c r="AN77" s="24">
        <f t="shared" si="21"/>
        <v>0.35570023653880245</v>
      </c>
      <c r="AO77" s="24">
        <f>+PAT!AV50</f>
        <v>0.35571568717125124</v>
      </c>
      <c r="AQ77" s="24">
        <f t="shared" si="13"/>
        <v>1.314346590893356E-3</v>
      </c>
      <c r="AR77" s="24">
        <f t="shared" si="17"/>
        <v>4.014230586324441E-3</v>
      </c>
      <c r="AT77" s="19">
        <f t="shared" si="10"/>
        <v>342.08679432663649</v>
      </c>
      <c r="AU77" s="19">
        <f t="shared" si="11"/>
        <v>347.35252627999176</v>
      </c>
      <c r="AV77" s="53">
        <f t="shared" si="14"/>
        <v>-5.2657319533552904E-2</v>
      </c>
    </row>
    <row r="78" spans="4:48" x14ac:dyDescent="0.25">
      <c r="D78" s="38">
        <f>+PAT!A51</f>
        <v>44105</v>
      </c>
      <c r="E78" s="19" cm="1">
        <f t="array" ref="E78">+SUMPRODUCT($E$3:$P$3/100,PAT!$C51:$N51)/D$3*100</f>
        <v>354.6938356768145</v>
      </c>
      <c r="F78" s="19" cm="1">
        <f t="array" ref="F78">+SUMPRODUCT($E$4:$P$4/100,PAT!$C51:$N51)/D$4*100</f>
        <v>352.7851056418944</v>
      </c>
      <c r="G78" s="19" cm="1">
        <f t="array" ref="G78">+SUMPRODUCT($E$5:$P$5/100,PAT!$C51:$N51)/D$5*100</f>
        <v>355.78335145072532</v>
      </c>
      <c r="H78" s="19" cm="1">
        <f t="array" ref="H78">+SUMPRODUCT($E$6:$P$6/100,PAT!$C51:$N51)/D$6*100</f>
        <v>358.05391932302967</v>
      </c>
      <c r="I78" s="19" cm="1">
        <f t="array" ref="I78">+SUMPRODUCT($E$7:$P$7/100,PAT!$C51:$N51)/D$7*100</f>
        <v>358.64323701495164</v>
      </c>
      <c r="J78" s="19" cm="1">
        <f t="array" ref="J78">+SUMPRODUCT($E$8:$P$8/100,PAT!$C51:$N51)/D$8*100</f>
        <v>356.25991710170837</v>
      </c>
      <c r="K78" s="19" cm="1">
        <f t="array" ref="K78">+SUMPRODUCT($E$9:$P$9/100,PAT!$C51:$N51)/D$9*100</f>
        <v>355.32474837816108</v>
      </c>
      <c r="L78" s="19" cm="1">
        <f t="array" ref="L78">+SUMPRODUCT($E$10:$P$10/100,PAT!$C51:$N51)/D$10*100</f>
        <v>358.06357880066577</v>
      </c>
      <c r="M78" s="19" cm="1">
        <f t="array" ref="M78">+SUMPRODUCT($E$11:$P$11/100,PAT!$C51:$N51)/D$11*100</f>
        <v>357.76857699034707</v>
      </c>
      <c r="N78" s="19" cm="1">
        <f t="array" ref="N78">+SUMPRODUCT($E$12:$P$12/100,PAT!$C51:$N51)/D$12*100</f>
        <v>358.96251249749105</v>
      </c>
      <c r="O78" s="19" cm="1">
        <f t="array" ref="O78">+SUMPRODUCT(_xlfn.ANCHORARRAY($E$30)/100,$E78:$N78)/$D$14*100</f>
        <v>357.30444991999997</v>
      </c>
      <c r="Q78" s="24">
        <f t="shared" si="19"/>
        <v>3.6853341196621425E-2</v>
      </c>
      <c r="R78" s="24">
        <f t="shared" si="19"/>
        <v>3.6422214625423832E-2</v>
      </c>
      <c r="S78" s="24">
        <f t="shared" si="19"/>
        <v>3.6530557955172016E-2</v>
      </c>
      <c r="T78" s="24">
        <f t="shared" si="19"/>
        <v>3.5868812542438677E-2</v>
      </c>
      <c r="U78" s="24">
        <f t="shared" si="19"/>
        <v>3.5990582256435921E-2</v>
      </c>
      <c r="V78" s="24">
        <f t="shared" si="19"/>
        <v>3.5605037471455159E-2</v>
      </c>
      <c r="W78" s="24">
        <f t="shared" si="19"/>
        <v>3.4786926293459031E-2</v>
      </c>
      <c r="X78" s="24">
        <f t="shared" si="19"/>
        <v>3.4135629831254954E-2</v>
      </c>
      <c r="Y78" s="24">
        <f t="shared" si="19"/>
        <v>3.3836834946276317E-2</v>
      </c>
      <c r="Z78" s="24">
        <f t="shared" si="19"/>
        <v>3.3424217010417756E-2</v>
      </c>
      <c r="AA78" s="24">
        <f t="shared" si="18"/>
        <v>3.4622079250308246E-2</v>
      </c>
      <c r="AB78" s="24">
        <f>+PAT!Y51</f>
        <v>3.4622168183348956E-2</v>
      </c>
      <c r="AD78" s="24">
        <f t="shared" si="21"/>
        <v>0.36270590058612706</v>
      </c>
      <c r="AE78" s="24">
        <f t="shared" si="21"/>
        <v>0.36642169337444885</v>
      </c>
      <c r="AF78" s="24">
        <f t="shared" si="21"/>
        <v>0.36615549356088595</v>
      </c>
      <c r="AG78" s="24">
        <f t="shared" si="21"/>
        <v>0.36256657282120242</v>
      </c>
      <c r="AH78" s="24">
        <f t="shared" si="21"/>
        <v>0.36448688544169405</v>
      </c>
      <c r="AI78" s="24">
        <f t="shared" si="21"/>
        <v>0.36460042656897351</v>
      </c>
      <c r="AJ78" s="24">
        <f t="shared" si="21"/>
        <v>0.36018922934942466</v>
      </c>
      <c r="AK78" s="24">
        <f t="shared" si="21"/>
        <v>0.3574362856399993</v>
      </c>
      <c r="AL78" s="24">
        <f t="shared" si="21"/>
        <v>0.35580755760253502</v>
      </c>
      <c r="AM78" s="24">
        <f t="shared" si="21"/>
        <v>0.35274802547781081</v>
      </c>
      <c r="AN78" s="24">
        <f t="shared" si="21"/>
        <v>0.35859307625160475</v>
      </c>
      <c r="AO78" s="24">
        <f>+PAT!AV51</f>
        <v>0.35860386221592044</v>
      </c>
      <c r="AQ78" s="24">
        <f t="shared" si="13"/>
        <v>3.4291241862036692E-3</v>
      </c>
      <c r="AR78" s="24">
        <f t="shared" si="17"/>
        <v>9.9578751083162498E-3</v>
      </c>
      <c r="AT78" s="19">
        <f t="shared" si="10"/>
        <v>354.6938356768145</v>
      </c>
      <c r="AU78" s="19">
        <f t="shared" si="11"/>
        <v>358.96251249749105</v>
      </c>
      <c r="AV78" s="53">
        <f t="shared" si="14"/>
        <v>-4.2686768206765091E-2</v>
      </c>
    </row>
    <row r="79" spans="4:48" x14ac:dyDescent="0.25">
      <c r="D79" s="38">
        <f>+PAT!A52</f>
        <v>44136</v>
      </c>
      <c r="E79" s="19" cm="1">
        <f t="array" ref="E79">+SUMPRODUCT($E$3:$P$3/100,PAT!$C52:$N52)/D$3*100</f>
        <v>365.40736633970818</v>
      </c>
      <c r="F79" s="19" cm="1">
        <f t="array" ref="F79">+SUMPRODUCT($E$4:$P$4/100,PAT!$C52:$N52)/D$4*100</f>
        <v>363.4925176615472</v>
      </c>
      <c r="G79" s="19" cm="1">
        <f t="array" ref="G79">+SUMPRODUCT($E$5:$P$5/100,PAT!$C52:$N52)/D$5*100</f>
        <v>366.44554325728353</v>
      </c>
      <c r="H79" s="19" cm="1">
        <f t="array" ref="H79">+SUMPRODUCT($E$6:$P$6/100,PAT!$C52:$N52)/D$6*100</f>
        <v>368.66305497112756</v>
      </c>
      <c r="I79" s="19" cm="1">
        <f t="array" ref="I79">+SUMPRODUCT($E$7:$P$7/100,PAT!$C52:$N52)/D$7*100</f>
        <v>369.29879600272608</v>
      </c>
      <c r="J79" s="19" cm="1">
        <f t="array" ref="J79">+SUMPRODUCT($E$8:$P$8/100,PAT!$C52:$N52)/D$8*100</f>
        <v>366.75097435063356</v>
      </c>
      <c r="K79" s="19" cm="1">
        <f t="array" ref="K79">+SUMPRODUCT($E$9:$P$9/100,PAT!$C52:$N52)/D$9*100</f>
        <v>365.82602968258982</v>
      </c>
      <c r="L79" s="19" cm="1">
        <f t="array" ref="L79">+SUMPRODUCT($E$10:$P$10/100,PAT!$C52:$N52)/D$10*100</f>
        <v>368.32481820760216</v>
      </c>
      <c r="M79" s="19" cm="1">
        <f t="array" ref="M79">+SUMPRODUCT($E$11:$P$11/100,PAT!$C52:$N52)/D$11*100</f>
        <v>368.15266444971655</v>
      </c>
      <c r="N79" s="19" cm="1">
        <f t="array" ref="N79">+SUMPRODUCT($E$12:$P$12/100,PAT!$C52:$N52)/D$12*100</f>
        <v>369.25052634385457</v>
      </c>
      <c r="O79" s="19" cm="1">
        <f t="array" ref="O79">+SUMPRODUCT(_xlfn.ANCHORARRAY($E$30)/100,$E79:$N79)/$D$14*100</f>
        <v>367.73814401000004</v>
      </c>
      <c r="Q79" s="24">
        <f t="shared" si="19"/>
        <v>3.0205009462457966E-2</v>
      </c>
      <c r="R79" s="24">
        <f t="shared" si="19"/>
        <v>3.0351088661100256E-2</v>
      </c>
      <c r="S79" s="24">
        <f t="shared" si="19"/>
        <v>2.9968214541469029E-2</v>
      </c>
      <c r="T79" s="24">
        <f t="shared" si="19"/>
        <v>2.9629994466075171E-2</v>
      </c>
      <c r="U79" s="24">
        <f t="shared" si="19"/>
        <v>2.9710748420805233E-2</v>
      </c>
      <c r="V79" s="24">
        <f t="shared" si="19"/>
        <v>2.9447761999928046E-2</v>
      </c>
      <c r="W79" s="24">
        <f t="shared" si="19"/>
        <v>2.9554038530557269E-2</v>
      </c>
      <c r="X79" s="24">
        <f t="shared" si="19"/>
        <v>2.8657590479619355E-2</v>
      </c>
      <c r="Y79" s="24">
        <f t="shared" si="19"/>
        <v>2.902459334669194E-2</v>
      </c>
      <c r="Z79" s="24">
        <f t="shared" si="19"/>
        <v>2.8660412962858928E-2</v>
      </c>
      <c r="AA79" s="24">
        <f t="shared" si="18"/>
        <v>2.9201131114757084E-2</v>
      </c>
      <c r="AB79" s="24">
        <f>+PAT!Y52</f>
        <v>2.920307815624068E-2</v>
      </c>
      <c r="AD79" s="24">
        <f t="shared" si="21"/>
        <v>0.34062863178144465</v>
      </c>
      <c r="AE79" s="24">
        <f t="shared" si="21"/>
        <v>0.34477161817543633</v>
      </c>
      <c r="AF79" s="24">
        <f t="shared" si="21"/>
        <v>0.3440036492899734</v>
      </c>
      <c r="AG79" s="24">
        <f t="shared" si="21"/>
        <v>0.34087655279306239</v>
      </c>
      <c r="AH79" s="24">
        <f t="shared" si="21"/>
        <v>0.34089132194791927</v>
      </c>
      <c r="AI79" s="24">
        <f t="shared" si="21"/>
        <v>0.34254257903060892</v>
      </c>
      <c r="AJ79" s="24">
        <f t="shared" si="21"/>
        <v>0.33867899475133689</v>
      </c>
      <c r="AK79" s="24">
        <f t="shared" si="21"/>
        <v>0.33536586002261726</v>
      </c>
      <c r="AL79" s="24">
        <f t="shared" si="21"/>
        <v>0.33530705300302133</v>
      </c>
      <c r="AM79" s="24">
        <f t="shared" si="21"/>
        <v>0.3330847952552769</v>
      </c>
      <c r="AN79" s="24">
        <f t="shared" si="21"/>
        <v>0.3374527135126506</v>
      </c>
      <c r="AO79" s="24">
        <f>+PAT!AV52</f>
        <v>0.33746398470136296</v>
      </c>
      <c r="AQ79" s="24">
        <f t="shared" si="13"/>
        <v>1.544596499599038E-3</v>
      </c>
      <c r="AR79" s="24">
        <f t="shared" si="17"/>
        <v>7.5438365261677465E-3</v>
      </c>
      <c r="AT79" s="19">
        <f t="shared" si="10"/>
        <v>365.40736633970818</v>
      </c>
      <c r="AU79" s="19">
        <f t="shared" si="11"/>
        <v>369.25052634385457</v>
      </c>
      <c r="AV79" s="53">
        <f t="shared" si="14"/>
        <v>-3.8431600041464176E-2</v>
      </c>
    </row>
    <row r="80" spans="4:48" x14ac:dyDescent="0.25">
      <c r="D80" s="38">
        <f>+PAT!A53</f>
        <v>44166</v>
      </c>
      <c r="E80" s="19" cm="1">
        <f t="array" ref="E80">+SUMPRODUCT($E$3:$P$3/100,PAT!$C53:$N53)/D$3*100</f>
        <v>376.02990897588893</v>
      </c>
      <c r="F80" s="19" cm="1">
        <f t="array" ref="F80">+SUMPRODUCT($E$4:$P$4/100,PAT!$C53:$N53)/D$4*100</f>
        <v>373.84042920403095</v>
      </c>
      <c r="G80" s="19" cm="1">
        <f t="array" ref="G80">+SUMPRODUCT($E$5:$P$5/100,PAT!$C53:$N53)/D$5*100</f>
        <v>377.1150205161274</v>
      </c>
      <c r="H80" s="19" cm="1">
        <f t="array" ref="H80">+SUMPRODUCT($E$6:$P$6/100,PAT!$C53:$N53)/D$6*100</f>
        <v>379.68835930272434</v>
      </c>
      <c r="I80" s="19" cm="1">
        <f t="array" ref="I80">+SUMPRODUCT($E$7:$P$7/100,PAT!$C53:$N53)/D$7*100</f>
        <v>380.48310098698647</v>
      </c>
      <c r="J80" s="19" cm="1">
        <f t="array" ref="J80">+SUMPRODUCT($E$8:$P$8/100,PAT!$C53:$N53)/D$8*100</f>
        <v>377.64366722935654</v>
      </c>
      <c r="K80" s="19" cm="1">
        <f t="array" ref="K80">+SUMPRODUCT($E$9:$P$9/100,PAT!$C53:$N53)/D$9*100</f>
        <v>376.86362498253152</v>
      </c>
      <c r="L80" s="19" cm="1">
        <f t="array" ref="L80">+SUMPRODUCT($E$10:$P$10/100,PAT!$C53:$N53)/D$10*100</f>
        <v>379.52391716793608</v>
      </c>
      <c r="M80" s="19" cm="1">
        <f t="array" ref="M80">+SUMPRODUCT($E$11:$P$11/100,PAT!$C53:$N53)/D$11*100</f>
        <v>379.51163096639544</v>
      </c>
      <c r="N80" s="19" cm="1">
        <f t="array" ref="N80">+SUMPRODUCT($E$12:$P$12/100,PAT!$C53:$N53)/D$12*100</f>
        <v>380.60068366923076</v>
      </c>
      <c r="O80" s="19" cm="1">
        <f t="array" ref="O80">+SUMPRODUCT(_xlfn.ANCHORARRAY($E$30)/100,$E80:$N80)/$D$14*100</f>
        <v>378.85674596000001</v>
      </c>
      <c r="Q80" s="24">
        <f t="shared" si="19"/>
        <v>2.9070411860020684E-2</v>
      </c>
      <c r="R80" s="24">
        <f t="shared" si="19"/>
        <v>2.8468018018788621E-2</v>
      </c>
      <c r="S80" s="24">
        <f t="shared" si="19"/>
        <v>2.9116133229522667E-2</v>
      </c>
      <c r="T80" s="24">
        <f t="shared" si="19"/>
        <v>2.9906181763887929E-2</v>
      </c>
      <c r="U80" s="24">
        <f t="shared" si="19"/>
        <v>3.0285246270279842E-2</v>
      </c>
      <c r="V80" s="24">
        <f t="shared" si="19"/>
        <v>2.9700515173843867E-2</v>
      </c>
      <c r="W80" s="24">
        <f t="shared" si="19"/>
        <v>3.0171705686220518E-2</v>
      </c>
      <c r="X80" s="24">
        <f t="shared" si="19"/>
        <v>3.0405496471382687E-2</v>
      </c>
      <c r="Y80" s="24">
        <f t="shared" si="19"/>
        <v>3.0853957104065355E-2</v>
      </c>
      <c r="Z80" s="24">
        <f t="shared" si="19"/>
        <v>3.0738364648414063E-2</v>
      </c>
      <c r="AA80" s="24">
        <f t="shared" si="18"/>
        <v>3.0235106504745923E-2</v>
      </c>
      <c r="AB80" s="24">
        <f>+PAT!Y53</f>
        <v>3.0236917902687566E-2</v>
      </c>
      <c r="AD80" s="24">
        <f t="shared" si="21"/>
        <v>0.32810864560964492</v>
      </c>
      <c r="AE80" s="24">
        <f t="shared" si="21"/>
        <v>0.33011564434733409</v>
      </c>
      <c r="AF80" s="24">
        <f t="shared" si="21"/>
        <v>0.32956789411430676</v>
      </c>
      <c r="AG80" s="24">
        <f t="shared" si="21"/>
        <v>0.3263386401792896</v>
      </c>
      <c r="AH80" s="24">
        <f t="shared" si="21"/>
        <v>0.32571884878802115</v>
      </c>
      <c r="AI80" s="24">
        <f t="shared" si="21"/>
        <v>0.32837495623770807</v>
      </c>
      <c r="AJ80" s="24">
        <f t="shared" si="21"/>
        <v>0.32415936241607635</v>
      </c>
      <c r="AK80" s="24">
        <f t="shared" si="21"/>
        <v>0.31987916847160802</v>
      </c>
      <c r="AL80" s="24">
        <f t="shared" si="21"/>
        <v>0.32084285933894718</v>
      </c>
      <c r="AM80" s="24">
        <f t="shared" si="21"/>
        <v>0.31875598354797141</v>
      </c>
      <c r="AN80" s="24">
        <f t="shared" si="21"/>
        <v>0.32293035791473534</v>
      </c>
      <c r="AO80" s="24">
        <f>+PAT!AV53</f>
        <v>0.32294081906305006</v>
      </c>
      <c r="AQ80" s="24">
        <f t="shared" si="13"/>
        <v>-1.6679527883933787E-3</v>
      </c>
      <c r="AR80" s="24">
        <f t="shared" si="17"/>
        <v>9.3526620616735112E-3</v>
      </c>
      <c r="AT80" s="19">
        <f t="shared" si="10"/>
        <v>376.02990897588893</v>
      </c>
      <c r="AU80" s="19">
        <f t="shared" si="11"/>
        <v>380.60068366923076</v>
      </c>
      <c r="AV80" s="53">
        <f t="shared" si="14"/>
        <v>-4.5707746933417948E-2</v>
      </c>
    </row>
    <row r="81" spans="4:49" x14ac:dyDescent="0.25">
      <c r="D81" s="38">
        <f>+PAT!A54</f>
        <v>44197</v>
      </c>
      <c r="E81" s="19" cm="1">
        <f t="array" ref="E81">+SUMPRODUCT($E$3:$P$3/100,PAT!$C54:$N54)/D$3*100</f>
        <v>390.15464899368891</v>
      </c>
      <c r="F81" s="19" cm="1">
        <f t="array" ref="F81">+SUMPRODUCT($E$4:$P$4/100,PAT!$C54:$N54)/D$4*100</f>
        <v>388.11047177559664</v>
      </c>
      <c r="G81" s="19" cm="1">
        <f t="array" ref="G81">+SUMPRODUCT($E$5:$P$5/100,PAT!$C54:$N54)/D$5*100</f>
        <v>391.99725445256041</v>
      </c>
      <c r="H81" s="19" cm="1">
        <f t="array" ref="H81">+SUMPRODUCT($E$6:$P$6/100,PAT!$C54:$N54)/D$6*100</f>
        <v>394.96886991074001</v>
      </c>
      <c r="I81" s="19" cm="1">
        <f t="array" ref="I81">+SUMPRODUCT($E$7:$P$7/100,PAT!$C54:$N54)/D$7*100</f>
        <v>396.03399775669976</v>
      </c>
      <c r="J81" s="19" cm="1">
        <f t="array" ref="J81">+SUMPRODUCT($E$8:$P$8/100,PAT!$C54:$N54)/D$8*100</f>
        <v>392.72271140815388</v>
      </c>
      <c r="K81" s="19" cm="1">
        <f t="array" ref="K81">+SUMPRODUCT($E$9:$P$9/100,PAT!$C54:$N54)/D$9*100</f>
        <v>392.4502541394906</v>
      </c>
      <c r="L81" s="19" cm="1">
        <f t="array" ref="L81">+SUMPRODUCT($E$10:$P$10/100,PAT!$C54:$N54)/D$10*100</f>
        <v>395.44558769266746</v>
      </c>
      <c r="M81" s="19" cm="1">
        <f t="array" ref="M81">+SUMPRODUCT($E$11:$P$11/100,PAT!$C54:$N54)/D$11*100</f>
        <v>395.50176282044703</v>
      </c>
      <c r="N81" s="19" cm="1">
        <f t="array" ref="N81">+SUMPRODUCT($E$12:$P$12/100,PAT!$C54:$N54)/D$12*100</f>
        <v>396.57364350686646</v>
      </c>
      <c r="O81" s="19" cm="1">
        <f t="array" ref="O81">+SUMPRODUCT(_xlfn.ANCHORARRAY($E$30)/100,$E81:$N81)/$D$14*100</f>
        <v>394.43692436000003</v>
      </c>
      <c r="Q81" s="24">
        <f t="shared" si="19"/>
        <v>3.7562809980377532E-2</v>
      </c>
      <c r="R81" s="24">
        <f t="shared" si="19"/>
        <v>3.8171480280902115E-2</v>
      </c>
      <c r="S81" s="24">
        <f t="shared" si="19"/>
        <v>3.9463381532946817E-2</v>
      </c>
      <c r="T81" s="24">
        <f t="shared" si="19"/>
        <v>4.0244875128848889E-2</v>
      </c>
      <c r="U81" s="24">
        <f t="shared" si="19"/>
        <v>4.0871451923551128E-2</v>
      </c>
      <c r="V81" s="24">
        <f t="shared" si="19"/>
        <v>3.9929291782984766E-2</v>
      </c>
      <c r="W81" s="24">
        <f t="shared" si="19"/>
        <v>4.1358804946169947E-2</v>
      </c>
      <c r="X81" s="24">
        <f t="shared" si="19"/>
        <v>4.1951692118750383E-2</v>
      </c>
      <c r="Y81" s="24">
        <f t="shared" si="19"/>
        <v>4.2133443481913835E-2</v>
      </c>
      <c r="Z81" s="24">
        <f t="shared" si="19"/>
        <v>4.1967764439218236E-2</v>
      </c>
      <c r="AA81" s="24">
        <f t="shared" si="18"/>
        <v>4.1124194213622234E-2</v>
      </c>
      <c r="AB81" s="24">
        <f>+PAT!Y54</f>
        <v>4.1123532928520667E-2</v>
      </c>
      <c r="AD81" s="24">
        <f t="shared" si="21"/>
        <v>0.34004146877953079</v>
      </c>
      <c r="AE81" s="24">
        <f t="shared" si="21"/>
        <v>0.34446225417336818</v>
      </c>
      <c r="AF81" s="24">
        <f t="shared" si="21"/>
        <v>0.34561878139988167</v>
      </c>
      <c r="AG81" s="24">
        <f t="shared" si="21"/>
        <v>0.34478734783288734</v>
      </c>
      <c r="AH81" s="24">
        <f t="shared" si="21"/>
        <v>0.34517190603627212</v>
      </c>
      <c r="AI81" s="24">
        <f t="shared" si="21"/>
        <v>0.346243387949003</v>
      </c>
      <c r="AJ81" s="24">
        <f t="shared" si="21"/>
        <v>0.34338614487196395</v>
      </c>
      <c r="AK81" s="24">
        <f t="shared" si="21"/>
        <v>0.34255216581609127</v>
      </c>
      <c r="AL81" s="24">
        <f t="shared" si="21"/>
        <v>0.34327966999693849</v>
      </c>
      <c r="AM81" s="24">
        <f t="shared" si="21"/>
        <v>0.3423113876540389</v>
      </c>
      <c r="AN81" s="24">
        <f t="shared" si="21"/>
        <v>0.34346738795174314</v>
      </c>
      <c r="AO81" s="24">
        <f>+PAT!AV54</f>
        <v>0.34347643048903365</v>
      </c>
      <c r="AQ81" s="24">
        <f t="shared" si="13"/>
        <v>-4.4049544588407041E-3</v>
      </c>
      <c r="AR81" s="24">
        <f t="shared" si="17"/>
        <v>-2.2699188745081145E-3</v>
      </c>
      <c r="AT81" s="19">
        <f t="shared" si="10"/>
        <v>390.15464899368891</v>
      </c>
      <c r="AU81" s="19">
        <f t="shared" si="11"/>
        <v>396.57364350686646</v>
      </c>
      <c r="AV81" s="53">
        <f t="shared" si="14"/>
        <v>-6.4189945131775783E-2</v>
      </c>
    </row>
    <row r="82" spans="4:49" x14ac:dyDescent="0.25">
      <c r="D82" s="38">
        <f>+PAT!A55</f>
        <v>44228</v>
      </c>
      <c r="E82" s="19" cm="1">
        <f t="array" ref="E82">+SUMPRODUCT($E$3:$P$3/100,PAT!$C55:$N55)/D$3*100</f>
        <v>405.1980472384617</v>
      </c>
      <c r="F82" s="19" cm="1">
        <f t="array" ref="F82">+SUMPRODUCT($E$4:$P$4/100,PAT!$C55:$N55)/D$4*100</f>
        <v>402.96641441889801</v>
      </c>
      <c r="G82" s="19" cm="1">
        <f t="array" ref="G82">+SUMPRODUCT($E$5:$P$5/100,PAT!$C55:$N55)/D$5*100</f>
        <v>407.07465886255977</v>
      </c>
      <c r="H82" s="19" cm="1">
        <f t="array" ref="H82">+SUMPRODUCT($E$6:$P$6/100,PAT!$C55:$N55)/D$6*100</f>
        <v>410.07828938208559</v>
      </c>
      <c r="I82" s="19" cm="1">
        <f t="array" ref="I82">+SUMPRODUCT($E$7:$P$7/100,PAT!$C55:$N55)/D$7*100</f>
        <v>411.4657256264195</v>
      </c>
      <c r="J82" s="19" cm="1">
        <f t="array" ref="J82">+SUMPRODUCT($E$8:$P$8/100,PAT!$C55:$N55)/D$8*100</f>
        <v>408.09818871349182</v>
      </c>
      <c r="K82" s="19" cm="1">
        <f t="array" ref="K82">+SUMPRODUCT($E$9:$P$9/100,PAT!$C55:$N55)/D$9*100</f>
        <v>407.61814629878523</v>
      </c>
      <c r="L82" s="19" cm="1">
        <f t="array" ref="L82">+SUMPRODUCT($E$10:$P$10/100,PAT!$C55:$N55)/D$10*100</f>
        <v>410.74222961633592</v>
      </c>
      <c r="M82" s="19" cm="1">
        <f t="array" ref="M82">+SUMPRODUCT($E$11:$P$11/100,PAT!$C55:$N55)/D$11*100</f>
        <v>410.68269572742702</v>
      </c>
      <c r="N82" s="19" cm="1">
        <f t="array" ref="N82">+SUMPRODUCT($E$12:$P$12/100,PAT!$C55:$N55)/D$12*100</f>
        <v>411.8075207191107</v>
      </c>
      <c r="O82" s="19" cm="1">
        <f t="array" ref="O82">+SUMPRODUCT(_xlfn.ANCHORARRAY($E$30)/100,$E82:$N82)/$D$14*100</f>
        <v>409.64430248000002</v>
      </c>
      <c r="Q82" s="24">
        <f t="shared" si="19"/>
        <v>3.8557526569460654E-2</v>
      </c>
      <c r="R82" s="24">
        <f t="shared" si="19"/>
        <v>3.8277613524148935E-2</v>
      </c>
      <c r="S82" s="24">
        <f t="shared" si="19"/>
        <v>3.8463035745124108E-2</v>
      </c>
      <c r="T82" s="24">
        <f t="shared" si="19"/>
        <v>3.825470973132683E-2</v>
      </c>
      <c r="U82" s="24">
        <f t="shared" si="19"/>
        <v>3.8965664455908877E-2</v>
      </c>
      <c r="V82" s="24">
        <f t="shared" si="19"/>
        <v>3.915097563420078E-2</v>
      </c>
      <c r="W82" s="24">
        <f t="shared" si="19"/>
        <v>3.8649209675128526E-2</v>
      </c>
      <c r="X82" s="24">
        <f t="shared" si="19"/>
        <v>3.8682039703415994E-2</v>
      </c>
      <c r="Y82" s="24">
        <f t="shared" si="19"/>
        <v>3.8383982915069614E-2</v>
      </c>
      <c r="Z82" s="24">
        <f t="shared" si="19"/>
        <v>3.8413740957498721E-2</v>
      </c>
      <c r="AA82" s="24">
        <f t="shared" si="18"/>
        <v>3.8554651405100948E-2</v>
      </c>
      <c r="AB82" s="24">
        <f>+PAT!Y55</f>
        <v>3.8555313439230909E-2</v>
      </c>
      <c r="AD82" s="24">
        <f t="shared" si="21"/>
        <v>0.36589989925710364</v>
      </c>
      <c r="AE82" s="24">
        <f t="shared" si="21"/>
        <v>0.37036289630829877</v>
      </c>
      <c r="AF82" s="24">
        <f t="shared" si="21"/>
        <v>0.37157040188994817</v>
      </c>
      <c r="AG82" s="24">
        <f t="shared" si="21"/>
        <v>0.37077456484900018</v>
      </c>
      <c r="AH82" s="24">
        <f t="shared" si="21"/>
        <v>0.37236350967365817</v>
      </c>
      <c r="AI82" s="24">
        <f t="shared" si="21"/>
        <v>0.37349880482202091</v>
      </c>
      <c r="AJ82" s="24">
        <f t="shared" si="21"/>
        <v>0.37052806035357944</v>
      </c>
      <c r="AK82" s="24">
        <f t="shared" si="21"/>
        <v>0.37025821454464092</v>
      </c>
      <c r="AL82" s="24">
        <f t="shared" si="21"/>
        <v>0.37081084822208044</v>
      </c>
      <c r="AM82" s="24">
        <f t="shared" si="21"/>
        <v>0.37076993457214313</v>
      </c>
      <c r="AN82" s="24">
        <f t="shared" si="21"/>
        <v>0.37086910578634247</v>
      </c>
      <c r="AO82" s="24">
        <f>+PAT!AV55</f>
        <v>0.37087854167824008</v>
      </c>
      <c r="AQ82" s="24">
        <f t="shared" si="13"/>
        <v>1.4378561196193296E-4</v>
      </c>
      <c r="AR82" s="24">
        <f t="shared" si="17"/>
        <v>-4.8700353150394893E-3</v>
      </c>
      <c r="AS82" s="35">
        <f t="shared" ref="AS82:AT101" si="22">+D82</f>
        <v>44228</v>
      </c>
      <c r="AT82" s="19">
        <f t="shared" si="10"/>
        <v>405.1980472384617</v>
      </c>
      <c r="AU82" s="19">
        <f t="shared" si="11"/>
        <v>411.8075207191107</v>
      </c>
      <c r="AV82" s="53">
        <f t="shared" si="14"/>
        <v>-6.6094734806489974E-2</v>
      </c>
      <c r="AW82" s="53">
        <f>+($AT82/$AT$82)-($AU82/$AU$82)</f>
        <v>0</v>
      </c>
    </row>
    <row r="83" spans="4:49" x14ac:dyDescent="0.25">
      <c r="D83" s="38">
        <f>+PAT!A56</f>
        <v>44256</v>
      </c>
      <c r="E83" s="19" cm="1">
        <f t="array" ref="E83">+SUMPRODUCT($E$3:$P$3/100,PAT!$C56:$N56)/D$3*100</f>
        <v>420.97209704041319</v>
      </c>
      <c r="F83" s="19" cm="1">
        <f t="array" ref="F83">+SUMPRODUCT($E$4:$P$4/100,PAT!$C56:$N56)/D$4*100</f>
        <v>419.58618181206157</v>
      </c>
      <c r="G83" s="19" cm="1">
        <f t="array" ref="G83">+SUMPRODUCT($E$5:$P$5/100,PAT!$C56:$N56)/D$5*100</f>
        <v>423.17257332867808</v>
      </c>
      <c r="H83" s="19" cm="1">
        <f t="array" ref="H83">+SUMPRODUCT($E$6:$P$6/100,PAT!$C56:$N56)/D$6*100</f>
        <v>426.38528230944866</v>
      </c>
      <c r="I83" s="19" cm="1">
        <f t="array" ref="I83">+SUMPRODUCT($E$7:$P$7/100,PAT!$C56:$N56)/D$7*100</f>
        <v>427.71058088492538</v>
      </c>
      <c r="J83" s="19" cm="1">
        <f t="array" ref="J83">+SUMPRODUCT($E$8:$P$8/100,PAT!$C56:$N56)/D$8*100</f>
        <v>424.58021759174255</v>
      </c>
      <c r="K83" s="19" cm="1">
        <f t="array" ref="K83">+SUMPRODUCT($E$9:$P$9/100,PAT!$C56:$N56)/D$9*100</f>
        <v>424.20277490508005</v>
      </c>
      <c r="L83" s="19" cm="1">
        <f t="array" ref="L83">+SUMPRODUCT($E$10:$P$10/100,PAT!$C56:$N56)/D$10*100</f>
        <v>427.88585420546974</v>
      </c>
      <c r="M83" s="19" cm="1">
        <f t="array" ref="M83">+SUMPRODUCT($E$11:$P$11/100,PAT!$C56:$N56)/D$11*100</f>
        <v>427.64026923284382</v>
      </c>
      <c r="N83" s="19" cm="1">
        <f t="array" ref="N83">+SUMPRODUCT($E$12:$P$12/100,PAT!$C56:$N56)/D$12*100</f>
        <v>428.2595673134</v>
      </c>
      <c r="O83" s="19" cm="1">
        <f t="array" ref="O83">+SUMPRODUCT(_xlfn.ANCHORARRAY($E$30)/100,$E83:$N83)/$D$14*100</f>
        <v>426.23567937000007</v>
      </c>
      <c r="Q83" s="24">
        <f t="shared" si="19"/>
        <v>3.8929234505092225E-2</v>
      </c>
      <c r="R83" s="24">
        <f t="shared" si="19"/>
        <v>4.1243554793841231E-2</v>
      </c>
      <c r="S83" s="24">
        <f t="shared" si="19"/>
        <v>3.9545361313078953E-2</v>
      </c>
      <c r="T83" s="24">
        <f t="shared" si="19"/>
        <v>3.9765560259078292E-2</v>
      </c>
      <c r="U83" s="24">
        <f t="shared" si="19"/>
        <v>3.9480457901504451E-2</v>
      </c>
      <c r="V83" s="24">
        <f t="shared" ref="V83:AA122" si="23">+J83/J82-1</f>
        <v>4.0387410025536807E-2</v>
      </c>
      <c r="W83" s="24">
        <f t="shared" si="23"/>
        <v>4.0686678836270973E-2</v>
      </c>
      <c r="X83" s="24">
        <f t="shared" si="23"/>
        <v>4.1738159246852424E-2</v>
      </c>
      <c r="Y83" s="24">
        <f t="shared" si="23"/>
        <v>4.1291180957552909E-2</v>
      </c>
      <c r="Z83" s="24">
        <f t="shared" si="23"/>
        <v>3.9950816258916833E-2</v>
      </c>
      <c r="AA83" s="24">
        <f t="shared" si="18"/>
        <v>4.0501910534469276E-2</v>
      </c>
      <c r="AB83" s="24">
        <f>+PAT!Y56</f>
        <v>4.050153522722777E-2</v>
      </c>
      <c r="AD83" s="24">
        <f t="shared" si="21"/>
        <v>0.3837088281308203</v>
      </c>
      <c r="AE83" s="24">
        <f t="shared" si="21"/>
        <v>0.39092164694616161</v>
      </c>
      <c r="AF83" s="24">
        <f t="shared" si="21"/>
        <v>0.39045292560634115</v>
      </c>
      <c r="AG83" s="24">
        <f t="shared" si="21"/>
        <v>0.38963420221071621</v>
      </c>
      <c r="AH83" s="24">
        <f t="shared" si="21"/>
        <v>0.39047895312843517</v>
      </c>
      <c r="AI83" s="24">
        <f t="shared" si="21"/>
        <v>0.39229511043807297</v>
      </c>
      <c r="AJ83" s="24">
        <f t="shared" si="21"/>
        <v>0.38995765170920671</v>
      </c>
      <c r="AK83" s="24">
        <f t="shared" si="21"/>
        <v>0.3902991696448459</v>
      </c>
      <c r="AL83" s="24">
        <f t="shared" si="21"/>
        <v>0.39094007401826136</v>
      </c>
      <c r="AM83" s="24">
        <f t="shared" si="21"/>
        <v>0.3900013734119252</v>
      </c>
      <c r="AN83" s="24">
        <f t="shared" si="21"/>
        <v>0.39026040396303308</v>
      </c>
      <c r="AO83" s="24">
        <f>+PAT!AV56</f>
        <v>0.39027331373248697</v>
      </c>
      <c r="AQ83" s="24">
        <f t="shared" si="13"/>
        <v>-1.0215817538246075E-3</v>
      </c>
      <c r="AR83" s="24">
        <f t="shared" si="17"/>
        <v>-6.2925452811048999E-3</v>
      </c>
      <c r="AS83" s="35">
        <f t="shared" si="22"/>
        <v>44256</v>
      </c>
      <c r="AT83" s="19">
        <f t="shared" si="10"/>
        <v>420.97209704041319</v>
      </c>
      <c r="AU83" s="19">
        <f t="shared" si="11"/>
        <v>428.2595673134</v>
      </c>
      <c r="AV83" s="53">
        <f t="shared" si="14"/>
        <v>-7.2874702729867735E-2</v>
      </c>
      <c r="AW83" s="53">
        <f t="shared" ref="AW83:AW128" si="24">+($AT83/$AT$82)-($AU83/$AU$82)</f>
        <v>-1.0215817538246075E-3</v>
      </c>
    </row>
    <row r="84" spans="4:49" x14ac:dyDescent="0.25">
      <c r="D84" s="38">
        <f>+PAT!A57</f>
        <v>44287</v>
      </c>
      <c r="E84" s="19" cm="1">
        <f t="array" ref="E84">+SUMPRODUCT($E$3:$P$3/100,PAT!$C57:$N57)/D$3*100</f>
        <v>441.25392896699032</v>
      </c>
      <c r="F84" s="19" cm="1">
        <f t="array" ref="F84">+SUMPRODUCT($E$4:$P$4/100,PAT!$C57:$N57)/D$4*100</f>
        <v>440.51120498024227</v>
      </c>
      <c r="G84" s="19" cm="1">
        <f t="array" ref="G84">+SUMPRODUCT($E$5:$P$5/100,PAT!$C57:$N57)/D$5*100</f>
        <v>443.88076478448858</v>
      </c>
      <c r="H84" s="19" cm="1">
        <f t="array" ref="H84">+SUMPRODUCT($E$6:$P$6/100,PAT!$C57:$N57)/D$6*100</f>
        <v>447.01318254690767</v>
      </c>
      <c r="I84" s="19" cm="1">
        <f t="array" ref="I84">+SUMPRODUCT($E$7:$P$7/100,PAT!$C57:$N57)/D$7*100</f>
        <v>448.15748986743625</v>
      </c>
      <c r="J84" s="19" cm="1">
        <f t="array" ref="J84">+SUMPRODUCT($E$8:$P$8/100,PAT!$C57:$N57)/D$8*100</f>
        <v>444.65673308698649</v>
      </c>
      <c r="K84" s="19" cm="1">
        <f t="array" ref="K84">+SUMPRODUCT($E$9:$P$9/100,PAT!$C57:$N57)/D$9*100</f>
        <v>444.42155343090508</v>
      </c>
      <c r="L84" s="19" cm="1">
        <f t="array" ref="L84">+SUMPRODUCT($E$10:$P$10/100,PAT!$C57:$N57)/D$10*100</f>
        <v>447.96943247759299</v>
      </c>
      <c r="M84" s="19" cm="1">
        <f t="array" ref="M84">+SUMPRODUCT($E$11:$P$11/100,PAT!$C57:$N57)/D$11*100</f>
        <v>447.82387929091681</v>
      </c>
      <c r="N84" s="19" cm="1">
        <f t="array" ref="N84">+SUMPRODUCT($E$12:$P$12/100,PAT!$C57:$N57)/D$12*100</f>
        <v>448.380369614595</v>
      </c>
      <c r="O84" s="19" cm="1">
        <f t="array" ref="O84">+SUMPRODUCT(_xlfn.ANCHORARRAY($E$30)/100,$E84:$N84)/$D$14*100</f>
        <v>446.48911165999994</v>
      </c>
      <c r="Q84" s="24">
        <f t="shared" ref="Q84:Z121" si="25">+E84/E83-1</f>
        <v>4.8178565917232463E-2</v>
      </c>
      <c r="R84" s="24">
        <f t="shared" si="25"/>
        <v>4.9870620328372306E-2</v>
      </c>
      <c r="S84" s="24">
        <f t="shared" si="25"/>
        <v>4.8935570878140267E-2</v>
      </c>
      <c r="T84" s="24">
        <f t="shared" si="25"/>
        <v>4.8378546571146375E-2</v>
      </c>
      <c r="U84" s="24">
        <f t="shared" si="25"/>
        <v>4.7805478508870625E-2</v>
      </c>
      <c r="V84" s="24">
        <f t="shared" si="23"/>
        <v>4.7285565043797328E-2</v>
      </c>
      <c r="W84" s="24">
        <f t="shared" si="23"/>
        <v>4.766300392624534E-2</v>
      </c>
      <c r="X84" s="24">
        <f t="shared" si="23"/>
        <v>4.6936766136884689E-2</v>
      </c>
      <c r="Y84" s="24">
        <f t="shared" si="23"/>
        <v>4.7197636682534405E-2</v>
      </c>
      <c r="Z84" s="24">
        <f t="shared" si="23"/>
        <v>4.6982726918207041E-2</v>
      </c>
      <c r="AA84" s="24">
        <f t="shared" si="18"/>
        <v>4.7516980089361782E-2</v>
      </c>
      <c r="AB84" s="24">
        <f>+PAT!Y57</f>
        <v>4.7519516701369557E-2</v>
      </c>
      <c r="AD84" s="24">
        <f t="shared" si="21"/>
        <v>0.44334363378519814</v>
      </c>
      <c r="AE84" s="24">
        <f t="shared" si="21"/>
        <v>0.45297886559282929</v>
      </c>
      <c r="AF84" s="24">
        <f t="shared" si="21"/>
        <v>0.45100168570424071</v>
      </c>
      <c r="AG84" s="24">
        <f t="shared" si="21"/>
        <v>0.44891986816090634</v>
      </c>
      <c r="AH84" s="24">
        <f t="shared" si="21"/>
        <v>0.44883403513780507</v>
      </c>
      <c r="AI84" s="24">
        <f t="shared" si="21"/>
        <v>0.44916180325922861</v>
      </c>
      <c r="AJ84" s="24">
        <f t="shared" si="21"/>
        <v>0.44811484965813153</v>
      </c>
      <c r="AK84" s="24">
        <f t="shared" si="21"/>
        <v>0.44626731791838825</v>
      </c>
      <c r="AL84" s="24">
        <f t="shared" si="21"/>
        <v>0.44720670412793218</v>
      </c>
      <c r="AM84" s="24">
        <f t="shared" si="21"/>
        <v>0.44538713496924154</v>
      </c>
      <c r="AN84" s="24">
        <f t="shared" si="21"/>
        <v>0.44741500812239354</v>
      </c>
      <c r="AO84" s="24">
        <f>+PAT!AV57</f>
        <v>0.44743059504227611</v>
      </c>
      <c r="AQ84" s="24">
        <f t="shared" si="13"/>
        <v>1.1958389990254226E-3</v>
      </c>
      <c r="AR84" s="24">
        <f t="shared" si="17"/>
        <v>-2.0435011840433948E-3</v>
      </c>
      <c r="AS84" s="35">
        <f t="shared" si="22"/>
        <v>44287</v>
      </c>
      <c r="AT84" s="19">
        <f t="shared" si="10"/>
        <v>441.25392896699032</v>
      </c>
      <c r="AU84" s="19">
        <f t="shared" si="11"/>
        <v>448.380369614595</v>
      </c>
      <c r="AV84" s="53">
        <f t="shared" si="14"/>
        <v>-7.1264406476046815E-2</v>
      </c>
      <c r="AW84" s="53">
        <f t="shared" si="24"/>
        <v>1.7281364545951305E-4</v>
      </c>
    </row>
    <row r="85" spans="4:49" x14ac:dyDescent="0.25">
      <c r="D85" s="38">
        <f>+PAT!A58</f>
        <v>44317</v>
      </c>
      <c r="E85" s="19" cm="1">
        <f t="array" ref="E85">+SUMPRODUCT($E$3:$P$3/100,PAT!$C58:$N58)/D$3*100</f>
        <v>455.86704596344453</v>
      </c>
      <c r="F85" s="19" cm="1">
        <f t="array" ref="F85">+SUMPRODUCT($E$4:$P$4/100,PAT!$C58:$N58)/D$4*100</f>
        <v>456.06388746321943</v>
      </c>
      <c r="G85" s="19" cm="1">
        <f t="array" ref="G85">+SUMPRODUCT($E$5:$P$5/100,PAT!$C58:$N58)/D$5*100</f>
        <v>459.29254053378452</v>
      </c>
      <c r="H85" s="19" cm="1">
        <f t="array" ref="H85">+SUMPRODUCT($E$6:$P$6/100,PAT!$C58:$N58)/D$6*100</f>
        <v>462.68551145681698</v>
      </c>
      <c r="I85" s="19" cm="1">
        <f t="array" ref="I85">+SUMPRODUCT($E$7:$P$7/100,PAT!$C58:$N58)/D$7*100</f>
        <v>463.92122221366725</v>
      </c>
      <c r="J85" s="19" cm="1">
        <f t="array" ref="J85">+SUMPRODUCT($E$8:$P$8/100,PAT!$C58:$N58)/D$8*100</f>
        <v>459.92909307429403</v>
      </c>
      <c r="K85" s="19" cm="1">
        <f t="array" ref="K85">+SUMPRODUCT($E$9:$P$9/100,PAT!$C58:$N58)/D$9*100</f>
        <v>460.01337517089985</v>
      </c>
      <c r="L85" s="19" cm="1">
        <f t="array" ref="L85">+SUMPRODUCT($E$10:$P$10/100,PAT!$C58:$N58)/D$10*100</f>
        <v>464.07166399151799</v>
      </c>
      <c r="M85" s="19" cm="1">
        <f t="array" ref="M85">+SUMPRODUCT($E$11:$P$11/100,PAT!$C58:$N58)/D$11*100</f>
        <v>463.75638106825471</v>
      </c>
      <c r="N85" s="19" cm="1">
        <f t="array" ref="N85">+SUMPRODUCT($E$12:$P$12/100,PAT!$C58:$N58)/D$12*100</f>
        <v>464.11948350919545</v>
      </c>
      <c r="O85" s="19" cm="1">
        <f t="array" ref="O85">+SUMPRODUCT(_xlfn.ANCHORARRAY($E$30)/100,$E85:$N85)/$D$14*100</f>
        <v>462.17978779999999</v>
      </c>
      <c r="Q85" s="24">
        <f t="shared" si="25"/>
        <v>3.3117250719250535E-2</v>
      </c>
      <c r="R85" s="24">
        <f t="shared" si="25"/>
        <v>3.5305986106924925E-2</v>
      </c>
      <c r="S85" s="24">
        <f t="shared" si="25"/>
        <v>3.4720530764108748E-2</v>
      </c>
      <c r="T85" s="24">
        <f t="shared" si="25"/>
        <v>3.5060104537889547E-2</v>
      </c>
      <c r="U85" s="24">
        <f t="shared" si="25"/>
        <v>3.5174537305833864E-2</v>
      </c>
      <c r="V85" s="24">
        <f t="shared" si="23"/>
        <v>3.4346404430403377E-2</v>
      </c>
      <c r="W85" s="24">
        <f t="shared" si="23"/>
        <v>3.5083405878105989E-2</v>
      </c>
      <c r="X85" s="24">
        <f t="shared" si="23"/>
        <v>3.5944933619394659E-2</v>
      </c>
      <c r="Y85" s="24">
        <f t="shared" si="23"/>
        <v>3.5577606541583595E-2</v>
      </c>
      <c r="Z85" s="24">
        <f t="shared" si="23"/>
        <v>3.5102147554160412E-2</v>
      </c>
      <c r="AA85" s="24">
        <f t="shared" si="18"/>
        <v>3.5142348895505604E-2</v>
      </c>
      <c r="AB85" s="24">
        <f>+PAT!Y58</f>
        <v>3.5144406810333262E-2</v>
      </c>
      <c r="AD85" s="24">
        <f t="shared" si="21"/>
        <v>0.46862992969577566</v>
      </c>
      <c r="AE85" s="24">
        <f t="shared" si="21"/>
        <v>0.4799546810671711</v>
      </c>
      <c r="AF85" s="24">
        <f t="shared" si="21"/>
        <v>0.47707288785250768</v>
      </c>
      <c r="AG85" s="24">
        <f t="shared" si="21"/>
        <v>0.47625003534752119</v>
      </c>
      <c r="AH85" s="24">
        <f t="shared" si="21"/>
        <v>0.47704170464383178</v>
      </c>
      <c r="AI85" s="24">
        <f t="shared" si="21"/>
        <v>0.47436615148981809</v>
      </c>
      <c r="AJ85" s="24">
        <f t="shared" si="21"/>
        <v>0.47624527560415619</v>
      </c>
      <c r="AK85" s="24">
        <f t="shared" si="21"/>
        <v>0.47486999555763409</v>
      </c>
      <c r="AL85" s="24">
        <f t="shared" si="21"/>
        <v>0.47592960371075566</v>
      </c>
      <c r="AM85" s="24">
        <f t="shared" si="21"/>
        <v>0.4721845546848793</v>
      </c>
      <c r="AN85" s="24">
        <f t="shared" si="21"/>
        <v>0.4747856449893626</v>
      </c>
      <c r="AO85" s="24">
        <f>+PAT!AV58</f>
        <v>0.47480584658801206</v>
      </c>
      <c r="AQ85" s="24">
        <f t="shared" si="13"/>
        <v>-1.9848968349098772E-3</v>
      </c>
      <c r="AR85" s="24">
        <f t="shared" si="17"/>
        <v>-3.5546249891036386E-3</v>
      </c>
      <c r="AS85" s="35">
        <f t="shared" si="22"/>
        <v>44317</v>
      </c>
      <c r="AT85" s="19">
        <f t="shared" si="10"/>
        <v>455.86704596344453</v>
      </c>
      <c r="AU85" s="19">
        <f t="shared" si="11"/>
        <v>464.11948350919545</v>
      </c>
      <c r="AV85" s="53">
        <f t="shared" si="14"/>
        <v>-8.2524375457508903E-2</v>
      </c>
      <c r="AW85" s="53">
        <f t="shared" si="24"/>
        <v>-1.9826398392914779E-3</v>
      </c>
    </row>
    <row r="86" spans="4:49" x14ac:dyDescent="0.25">
      <c r="D86" s="38">
        <f>+PAT!A59</f>
        <v>44348</v>
      </c>
      <c r="E86" s="19" cm="1">
        <f t="array" ref="E86">+SUMPRODUCT($E$3:$P$3/100,PAT!$C59:$N59)/D$3*100</f>
        <v>471.08694676903599</v>
      </c>
      <c r="F86" s="19" cm="1">
        <f t="array" ref="F86">+SUMPRODUCT($E$4:$P$4/100,PAT!$C59:$N59)/D$4*100</f>
        <v>471.47468784422426</v>
      </c>
      <c r="G86" s="19" cm="1">
        <f t="array" ref="G86">+SUMPRODUCT($E$5:$P$5/100,PAT!$C59:$N59)/D$5*100</f>
        <v>474.96357896756354</v>
      </c>
      <c r="H86" s="19" cm="1">
        <f t="array" ref="H86">+SUMPRODUCT($E$6:$P$6/100,PAT!$C59:$N59)/D$6*100</f>
        <v>478.55418799238805</v>
      </c>
      <c r="I86" s="19" cm="1">
        <f t="array" ref="I86">+SUMPRODUCT($E$7:$P$7/100,PAT!$C59:$N59)/D$7*100</f>
        <v>480.01226639560809</v>
      </c>
      <c r="J86" s="19" cm="1">
        <f t="array" ref="J86">+SUMPRODUCT($E$8:$P$8/100,PAT!$C59:$N59)/D$8*100</f>
        <v>475.58421130493304</v>
      </c>
      <c r="K86" s="19" cm="1">
        <f t="array" ref="K86">+SUMPRODUCT($E$9:$P$9/100,PAT!$C59:$N59)/D$9*100</f>
        <v>476.08324219457268</v>
      </c>
      <c r="L86" s="19" cm="1">
        <f t="array" ref="L86">+SUMPRODUCT($E$10:$P$10/100,PAT!$C59:$N59)/D$10*100</f>
        <v>480.13187588368612</v>
      </c>
      <c r="M86" s="19" cm="1">
        <f t="array" ref="M86">+SUMPRODUCT($E$11:$P$11/100,PAT!$C59:$N59)/D$11*100</f>
        <v>479.91000057971121</v>
      </c>
      <c r="N86" s="19" cm="1">
        <f t="array" ref="N86">+SUMPRODUCT($E$12:$P$12/100,PAT!$C59:$N59)/D$12*100</f>
        <v>480.09083111399775</v>
      </c>
      <c r="O86" s="19" cm="1">
        <f t="array" ref="O86">+SUMPRODUCT(_xlfn.ANCHORARRAY($E$30)/100,$E86:$N86)/$D$14*100</f>
        <v>478.10613088999992</v>
      </c>
      <c r="Q86" s="24">
        <f t="shared" si="25"/>
        <v>3.3386709875957932E-2</v>
      </c>
      <c r="R86" s="24">
        <f t="shared" si="25"/>
        <v>3.3790880630178544E-2</v>
      </c>
      <c r="S86" s="24">
        <f t="shared" si="25"/>
        <v>3.4119949815789141E-2</v>
      </c>
      <c r="T86" s="24">
        <f t="shared" si="25"/>
        <v>3.429689528337887E-2</v>
      </c>
      <c r="U86" s="24">
        <f t="shared" si="25"/>
        <v>3.4684863316146952E-2</v>
      </c>
      <c r="V86" s="24">
        <f t="shared" si="23"/>
        <v>3.4038112540339283E-2</v>
      </c>
      <c r="W86" s="24">
        <f t="shared" si="23"/>
        <v>3.4933477787907119E-2</v>
      </c>
      <c r="X86" s="24">
        <f t="shared" si="23"/>
        <v>3.4607180610927601E-2</v>
      </c>
      <c r="Y86" s="24">
        <f t="shared" si="23"/>
        <v>3.4832123439998641E-2</v>
      </c>
      <c r="Z86" s="24">
        <f t="shared" si="23"/>
        <v>3.4412146381020969E-2</v>
      </c>
      <c r="AA86" s="24">
        <f t="shared" si="18"/>
        <v>3.445919425816979E-2</v>
      </c>
      <c r="AB86" s="24">
        <f>+PAT!Y59</f>
        <v>3.4460532801019905E-2</v>
      </c>
      <c r="AD86" s="24">
        <f t="shared" si="21"/>
        <v>0.48829498459993892</v>
      </c>
      <c r="AE86" s="24">
        <f t="shared" si="21"/>
        <v>0.49800420087005137</v>
      </c>
      <c r="AF86" s="24">
        <f t="shared" si="21"/>
        <v>0.49738315921205767</v>
      </c>
      <c r="AG86" s="24">
        <f t="shared" si="21"/>
        <v>0.49771471809655576</v>
      </c>
      <c r="AH86" s="24">
        <f t="shared" si="21"/>
        <v>0.4991259534964485</v>
      </c>
      <c r="AI86" s="24">
        <f t="shared" si="21"/>
        <v>0.49626788171321601</v>
      </c>
      <c r="AJ86" s="24">
        <f t="shared" si="21"/>
        <v>0.49809566332540345</v>
      </c>
      <c r="AK86" s="24">
        <f t="shared" si="21"/>
        <v>0.4980556225453312</v>
      </c>
      <c r="AL86" s="24">
        <f t="shared" si="21"/>
        <v>0.49868377873208747</v>
      </c>
      <c r="AM86" s="24">
        <f t="shared" si="21"/>
        <v>0.49488188666853894</v>
      </c>
      <c r="AN86" s="24">
        <f t="shared" si="21"/>
        <v>0.49683995191838393</v>
      </c>
      <c r="AO86" s="24">
        <f>+PAT!AV59</f>
        <v>0.49685779736808255</v>
      </c>
      <c r="AQ86" s="24">
        <f t="shared" si="13"/>
        <v>-1.0254365050630376E-3</v>
      </c>
      <c r="AR86" s="24">
        <f t="shared" si="17"/>
        <v>-6.5869020686000201E-3</v>
      </c>
      <c r="AS86" s="35">
        <f t="shared" si="22"/>
        <v>44348</v>
      </c>
      <c r="AT86" s="19">
        <f t="shared" si="10"/>
        <v>471.08694676903599</v>
      </c>
      <c r="AU86" s="19">
        <f t="shared" si="11"/>
        <v>480.09083111399775</v>
      </c>
      <c r="AV86" s="53">
        <f t="shared" si="14"/>
        <v>-9.0038843449617545E-2</v>
      </c>
      <c r="AW86" s="53">
        <f t="shared" si="24"/>
        <v>-3.2045314977486861E-3</v>
      </c>
    </row>
    <row r="87" spans="4:49" x14ac:dyDescent="0.25">
      <c r="D87" s="38">
        <f>+PAT!A60</f>
        <v>44378</v>
      </c>
      <c r="E87" s="19" cm="1">
        <f t="array" ref="E87">+SUMPRODUCT($E$3:$P$3/100,PAT!$C60:$N60)/D$3*100</f>
        <v>487.53003672297206</v>
      </c>
      <c r="F87" s="19" cm="1">
        <f t="array" ref="F87">+SUMPRODUCT($E$4:$P$4/100,PAT!$C60:$N60)/D$4*100</f>
        <v>487.76814514782308</v>
      </c>
      <c r="G87" s="19" cm="1">
        <f t="array" ref="G87">+SUMPRODUCT($E$5:$P$5/100,PAT!$C60:$N60)/D$5*100</f>
        <v>491.21592165238104</v>
      </c>
      <c r="H87" s="19" cm="1">
        <f t="array" ref="H87">+SUMPRODUCT($E$6:$P$6/100,PAT!$C60:$N60)/D$6*100</f>
        <v>494.63494051647086</v>
      </c>
      <c r="I87" s="19" cm="1">
        <f t="array" ref="I87">+SUMPRODUCT($E$7:$P$7/100,PAT!$C60:$N60)/D$7*100</f>
        <v>496.28017348140361</v>
      </c>
      <c r="J87" s="19" cm="1">
        <f t="array" ref="J87">+SUMPRODUCT($E$8:$P$8/100,PAT!$C60:$N60)/D$8*100</f>
        <v>491.91582796365401</v>
      </c>
      <c r="K87" s="19" cm="1">
        <f t="array" ref="K87">+SUMPRODUCT($E$9:$P$9/100,PAT!$C60:$N60)/D$9*100</f>
        <v>492.07564303668636</v>
      </c>
      <c r="L87" s="19" cm="1">
        <f t="array" ref="L87">+SUMPRODUCT($E$10:$P$10/100,PAT!$C60:$N60)/D$10*100</f>
        <v>496.14537698587469</v>
      </c>
      <c r="M87" s="19" cm="1">
        <f t="array" ref="M87">+SUMPRODUCT($E$11:$P$11/100,PAT!$C60:$N60)/D$11*100</f>
        <v>495.72870683182862</v>
      </c>
      <c r="N87" s="19" cm="1">
        <f t="array" ref="N87">+SUMPRODUCT($E$12:$P$12/100,PAT!$C60:$N60)/D$12*100</f>
        <v>495.91091675525377</v>
      </c>
      <c r="O87" s="19" cm="1">
        <f t="array" ref="O87">+SUMPRODUCT(_xlfn.ANCHORARRAY($E$30)/100,$E87:$N87)/$D$14*100</f>
        <v>494.12007444999995</v>
      </c>
      <c r="Q87" s="24">
        <f t="shared" si="25"/>
        <v>3.4904575613294853E-2</v>
      </c>
      <c r="R87" s="24">
        <f t="shared" si="25"/>
        <v>3.4558498523217018E-2</v>
      </c>
      <c r="S87" s="24">
        <f t="shared" si="25"/>
        <v>3.4218081984613402E-2</v>
      </c>
      <c r="T87" s="24">
        <f t="shared" si="25"/>
        <v>3.3602782981680956E-2</v>
      </c>
      <c r="U87" s="24">
        <f t="shared" si="25"/>
        <v>3.3890607021255015E-2</v>
      </c>
      <c r="V87" s="24">
        <f t="shared" si="23"/>
        <v>3.4340115316085607E-2</v>
      </c>
      <c r="W87" s="24">
        <f t="shared" si="23"/>
        <v>3.3591606309002708E-2</v>
      </c>
      <c r="X87" s="24">
        <f t="shared" si="23"/>
        <v>3.3352297371874284E-2</v>
      </c>
      <c r="Y87" s="24">
        <f t="shared" si="23"/>
        <v>3.2961818326371795E-2</v>
      </c>
      <c r="Z87" s="24">
        <f t="shared" si="23"/>
        <v>3.2952276144385451E-2</v>
      </c>
      <c r="AA87" s="24">
        <f t="shared" si="18"/>
        <v>3.3494537144273639E-2</v>
      </c>
      <c r="AB87" s="24">
        <f>+PAT!Y60</f>
        <v>3.3494321087429668E-2</v>
      </c>
      <c r="AD87" s="24">
        <f t="shared" si="21"/>
        <v>0.50060371277701354</v>
      </c>
      <c r="AE87" s="24">
        <f t="shared" si="21"/>
        <v>0.50781805613878928</v>
      </c>
      <c r="AF87" s="24">
        <f t="shared" si="21"/>
        <v>0.50698438613062691</v>
      </c>
      <c r="AG87" s="24">
        <f t="shared" si="21"/>
        <v>0.50717218606820924</v>
      </c>
      <c r="AH87" s="24">
        <f t="shared" si="21"/>
        <v>0.51067074143037683</v>
      </c>
      <c r="AI87" s="24">
        <f t="shared" si="21"/>
        <v>0.50578734984456997</v>
      </c>
      <c r="AJ87" s="24">
        <f t="shared" si="21"/>
        <v>0.50813873065956816</v>
      </c>
      <c r="AK87" s="24">
        <f t="shared" si="21"/>
        <v>0.5077699309278727</v>
      </c>
      <c r="AL87" s="24">
        <f t="shared" si="21"/>
        <v>0.50754918551848749</v>
      </c>
      <c r="AM87" s="24">
        <f t="shared" si="21"/>
        <v>0.50182291439091786</v>
      </c>
      <c r="AN87" s="24">
        <f t="shared" si="21"/>
        <v>0.50585892204957039</v>
      </c>
      <c r="AO87" s="24">
        <f>+PAT!AV60</f>
        <v>0.50587646218234128</v>
      </c>
      <c r="AQ87" s="24">
        <f t="shared" si="13"/>
        <v>1.952299468909402E-3</v>
      </c>
      <c r="AR87" s="24">
        <f t="shared" si="17"/>
        <v>-1.2192016139043194E-3</v>
      </c>
      <c r="AS87" s="35">
        <f t="shared" si="22"/>
        <v>44378</v>
      </c>
      <c r="AT87" s="19">
        <f t="shared" si="10"/>
        <v>487.53003672297206</v>
      </c>
      <c r="AU87" s="19">
        <f t="shared" si="11"/>
        <v>495.91091675525377</v>
      </c>
      <c r="AV87" s="53">
        <f t="shared" si="14"/>
        <v>-8.3808800322817234E-2</v>
      </c>
      <c r="AW87" s="53">
        <f t="shared" si="24"/>
        <v>-1.0403669291327855E-3</v>
      </c>
    </row>
    <row r="88" spans="4:49" x14ac:dyDescent="0.25">
      <c r="D88" s="38">
        <f>+PAT!A61</f>
        <v>44409</v>
      </c>
      <c r="E88" s="19" cm="1">
        <f t="array" ref="E88">+SUMPRODUCT($E$3:$P$3/100,PAT!$C61:$N61)/D$3*100</f>
        <v>503.844099292858</v>
      </c>
      <c r="F88" s="19" cm="1">
        <f t="array" ref="F88">+SUMPRODUCT($E$4:$P$4/100,PAT!$C61:$N61)/D$4*100</f>
        <v>504.00563603348843</v>
      </c>
      <c r="G88" s="19" cm="1">
        <f t="array" ref="G88">+SUMPRODUCT($E$5:$P$5/100,PAT!$C61:$N61)/D$5*100</f>
        <v>507.68934606733944</v>
      </c>
      <c r="H88" s="19" cm="1">
        <f t="array" ref="H88">+SUMPRODUCT($E$6:$P$6/100,PAT!$C61:$N61)/D$6*100</f>
        <v>511.42966919794833</v>
      </c>
      <c r="I88" s="19" cm="1">
        <f t="array" ref="I88">+SUMPRODUCT($E$7:$P$7/100,PAT!$C61:$N61)/D$7*100</f>
        <v>513.07000287995322</v>
      </c>
      <c r="J88" s="19" cm="1">
        <f t="array" ref="J88">+SUMPRODUCT($E$8:$P$8/100,PAT!$C61:$N61)/D$8*100</f>
        <v>508.54438335170266</v>
      </c>
      <c r="K88" s="19" cm="1">
        <f t="array" ref="K88">+SUMPRODUCT($E$9:$P$9/100,PAT!$C61:$N61)/D$9*100</f>
        <v>508.61869832538906</v>
      </c>
      <c r="L88" s="19" cm="1">
        <f t="array" ref="L88">+SUMPRODUCT($E$10:$P$10/100,PAT!$C61:$N61)/D$10*100</f>
        <v>513.14026806472293</v>
      </c>
      <c r="M88" s="19" cm="1">
        <f t="array" ref="M88">+SUMPRODUCT($E$11:$P$11/100,PAT!$C61:$N61)/D$11*100</f>
        <v>512.66053226812505</v>
      </c>
      <c r="N88" s="19" cm="1">
        <f t="array" ref="N88">+SUMPRODUCT($E$12:$P$12/100,PAT!$C61:$N61)/D$12*100</f>
        <v>513.05140096415039</v>
      </c>
      <c r="O88" s="19" cm="1">
        <f t="array" ref="O88">+SUMPRODUCT(_xlfn.ANCHORARRAY($E$30)/100,$E88:$N88)/$D$14*100</f>
        <v>510.94856144000005</v>
      </c>
      <c r="Q88" s="24">
        <f t="shared" si="25"/>
        <v>3.3462681970415797E-2</v>
      </c>
      <c r="R88" s="24">
        <f t="shared" si="25"/>
        <v>3.3289363086112189E-2</v>
      </c>
      <c r="S88" s="24">
        <f t="shared" si="25"/>
        <v>3.3536014792729274E-2</v>
      </c>
      <c r="T88" s="24">
        <f t="shared" si="25"/>
        <v>3.3953785520977053E-2</v>
      </c>
      <c r="U88" s="24">
        <f t="shared" si="25"/>
        <v>3.3831352320140118E-2</v>
      </c>
      <c r="V88" s="24">
        <f t="shared" si="23"/>
        <v>3.3803659981596068E-2</v>
      </c>
      <c r="W88" s="24">
        <f t="shared" si="23"/>
        <v>3.3618927339326365E-2</v>
      </c>
      <c r="X88" s="24">
        <f t="shared" si="23"/>
        <v>3.4253853542068002E-2</v>
      </c>
      <c r="Y88" s="24">
        <f t="shared" si="23"/>
        <v>3.4155426552774593E-2</v>
      </c>
      <c r="Z88" s="24">
        <f t="shared" si="23"/>
        <v>3.4563635584081931E-2</v>
      </c>
      <c r="AA88" s="24">
        <f t="shared" si="18"/>
        <v>3.405748493163685E-2</v>
      </c>
      <c r="AB88" s="24">
        <f>+PAT!Y61</f>
        <v>3.4057785794644246E-2</v>
      </c>
      <c r="AD88" s="24">
        <f t="shared" si="21"/>
        <v>0.50705507773755398</v>
      </c>
      <c r="AE88" s="24">
        <f t="shared" si="21"/>
        <v>0.51505863984990952</v>
      </c>
      <c r="AF88" s="24">
        <f t="shared" si="21"/>
        <v>0.51318948680137333</v>
      </c>
      <c r="AG88" s="24">
        <f t="shared" si="21"/>
        <v>0.51374954141619167</v>
      </c>
      <c r="AH88" s="24">
        <f t="shared" si="21"/>
        <v>0.51783451813655224</v>
      </c>
      <c r="AI88" s="24">
        <f t="shared" si="21"/>
        <v>0.51196182100151377</v>
      </c>
      <c r="AJ88" s="24">
        <f t="shared" si="21"/>
        <v>0.5154069814580009</v>
      </c>
      <c r="AK88" s="24">
        <f t="shared" si="21"/>
        <v>0.51575331977349759</v>
      </c>
      <c r="AL88" s="24">
        <f t="shared" si="21"/>
        <v>0.5152402205051243</v>
      </c>
      <c r="AM88" s="24">
        <f t="shared" si="21"/>
        <v>0.50938995327227743</v>
      </c>
      <c r="AN88" s="24">
        <f t="shared" si="21"/>
        <v>0.51313439776671399</v>
      </c>
      <c r="AO88" s="24">
        <f>+PAT!AV61</f>
        <v>0.51315229140445706</v>
      </c>
      <c r="AQ88" s="24">
        <f t="shared" si="13"/>
        <v>-1.1009536136661335E-3</v>
      </c>
      <c r="AR88" s="24">
        <f t="shared" si="17"/>
        <v>-2.3348755347234462E-3</v>
      </c>
      <c r="AS88" s="35">
        <f t="shared" si="22"/>
        <v>44409</v>
      </c>
      <c r="AT88" s="19">
        <f t="shared" si="10"/>
        <v>503.844099292858</v>
      </c>
      <c r="AU88" s="19">
        <f t="shared" si="11"/>
        <v>513.05140096415039</v>
      </c>
      <c r="AV88" s="53">
        <f t="shared" si="14"/>
        <v>-9.2073016712924449E-2</v>
      </c>
      <c r="AW88" s="53">
        <f t="shared" si="24"/>
        <v>-2.4009816228458547E-3</v>
      </c>
    </row>
    <row r="89" spans="4:49" x14ac:dyDescent="0.25">
      <c r="D89" s="38">
        <f>+PAT!A62</f>
        <v>44440</v>
      </c>
      <c r="E89" s="19" cm="1">
        <f t="array" ref="E89">+SUMPRODUCT($E$3:$P$3/100,PAT!$C62:$N62)/D$3*100</f>
        <v>522.783397562034</v>
      </c>
      <c r="F89" s="19" cm="1">
        <f t="array" ref="F89">+SUMPRODUCT($E$4:$P$4/100,PAT!$C62:$N62)/D$4*100</f>
        <v>523.24858162514636</v>
      </c>
      <c r="G89" s="19" cm="1">
        <f t="array" ref="G89">+SUMPRODUCT($E$5:$P$5/100,PAT!$C62:$N62)/D$5*100</f>
        <v>526.89349428937476</v>
      </c>
      <c r="H89" s="19" cm="1">
        <f t="array" ref="H89">+SUMPRODUCT($E$6:$P$6/100,PAT!$C62:$N62)/D$6*100</f>
        <v>530.44588904291436</v>
      </c>
      <c r="I89" s="19" cm="1">
        <f t="array" ref="I89">+SUMPRODUCT($E$7:$P$7/100,PAT!$C62:$N62)/D$7*100</f>
        <v>532.09691470232781</v>
      </c>
      <c r="J89" s="19" cm="1">
        <f t="array" ref="J89">+SUMPRODUCT($E$8:$P$8/100,PAT!$C62:$N62)/D$8*100</f>
        <v>527.78194209040919</v>
      </c>
      <c r="K89" s="19" cm="1">
        <f t="array" ref="K89">+SUMPRODUCT($E$9:$P$9/100,PAT!$C62:$N62)/D$9*100</f>
        <v>527.74448381900527</v>
      </c>
      <c r="L89" s="19" cm="1">
        <f t="array" ref="L89">+SUMPRODUCT($E$10:$P$10/100,PAT!$C62:$N62)/D$10*100</f>
        <v>532.16456591548842</v>
      </c>
      <c r="M89" s="19" cm="1">
        <f t="array" ref="M89">+SUMPRODUCT($E$11:$P$11/100,PAT!$C62:$N62)/D$11*100</f>
        <v>531.73841054902744</v>
      </c>
      <c r="N89" s="19" cm="1">
        <f t="array" ref="N89">+SUMPRODUCT($E$12:$P$12/100,PAT!$C62:$N62)/D$12*100</f>
        <v>532.27049073413616</v>
      </c>
      <c r="O89" s="19" cm="1">
        <f t="array" ref="O89">+SUMPRODUCT(_xlfn.ANCHORARRAY($E$30)/100,$E89:$N89)/$D$14*100</f>
        <v>530.08027656000002</v>
      </c>
      <c r="Q89" s="24">
        <f t="shared" si="25"/>
        <v>3.7589600227048825E-2</v>
      </c>
      <c r="R89" s="24">
        <f t="shared" si="25"/>
        <v>3.8180020650363078E-2</v>
      </c>
      <c r="S89" s="24">
        <f t="shared" si="25"/>
        <v>3.7826573220010262E-2</v>
      </c>
      <c r="T89" s="24">
        <f t="shared" si="25"/>
        <v>3.7182472958184665E-2</v>
      </c>
      <c r="U89" s="24">
        <f t="shared" si="25"/>
        <v>3.7084436267123655E-2</v>
      </c>
      <c r="V89" s="24">
        <f t="shared" si="23"/>
        <v>3.7828672124773144E-2</v>
      </c>
      <c r="W89" s="24">
        <f t="shared" si="23"/>
        <v>3.7603386498741065E-2</v>
      </c>
      <c r="X89" s="24">
        <f t="shared" si="23"/>
        <v>3.7074264162729742E-2</v>
      </c>
      <c r="Y89" s="24">
        <f t="shared" si="23"/>
        <v>3.7213471839733003E-2</v>
      </c>
      <c r="Z89" s="24">
        <f t="shared" si="23"/>
        <v>3.7460359203518978E-2</v>
      </c>
      <c r="AA89" s="24">
        <f t="shared" si="18"/>
        <v>3.7443524776899828E-2</v>
      </c>
      <c r="AB89" s="24">
        <f>+PAT!Y62</f>
        <v>3.7444097185322267E-2</v>
      </c>
      <c r="AD89" s="24">
        <f t="shared" si="21"/>
        <v>0.52821858730641913</v>
      </c>
      <c r="AE89" s="24">
        <f t="shared" si="21"/>
        <v>0.53721470973332774</v>
      </c>
      <c r="AF89" s="24">
        <f t="shared" si="21"/>
        <v>0.53503868405251764</v>
      </c>
      <c r="AG89" s="24">
        <f t="shared" si="21"/>
        <v>0.53460784409171058</v>
      </c>
      <c r="AH89" s="24">
        <f t="shared" si="21"/>
        <v>0.53703551492408752</v>
      </c>
      <c r="AI89" s="24">
        <f t="shared" si="21"/>
        <v>0.5341990824054863</v>
      </c>
      <c r="AJ89" s="24">
        <f t="shared" si="21"/>
        <v>0.53691262646922655</v>
      </c>
      <c r="AK89" s="24">
        <f t="shared" si="21"/>
        <v>0.5369626265542613</v>
      </c>
      <c r="AL89" s="24">
        <f t="shared" si="21"/>
        <v>0.53655404844624566</v>
      </c>
      <c r="AM89" s="24">
        <f t="shared" si="21"/>
        <v>0.53236395437955419</v>
      </c>
      <c r="AN89" s="24">
        <f t="shared" si="21"/>
        <v>0.53491723382364564</v>
      </c>
      <c r="AO89" s="24">
        <f>+PAT!AV62</f>
        <v>0.53493214527602739</v>
      </c>
      <c r="AQ89" s="24">
        <f t="shared" si="13"/>
        <v>1.292410235298469E-4</v>
      </c>
      <c r="AR89" s="24">
        <f t="shared" si="17"/>
        <v>-4.1453670731350645E-3</v>
      </c>
      <c r="AS89" s="35">
        <f t="shared" si="22"/>
        <v>44440</v>
      </c>
      <c r="AT89" s="19">
        <f t="shared" si="10"/>
        <v>522.783397562034</v>
      </c>
      <c r="AU89" s="19">
        <f t="shared" si="11"/>
        <v>532.27049073413616</v>
      </c>
      <c r="AV89" s="53">
        <f t="shared" si="14"/>
        <v>-9.4870931721022345E-2</v>
      </c>
      <c r="AW89" s="53">
        <f t="shared" si="24"/>
        <v>-2.330218318797872E-3</v>
      </c>
    </row>
    <row r="90" spans="4:49" x14ac:dyDescent="0.25">
      <c r="D90" s="38">
        <f>+PAT!A63</f>
        <v>44470</v>
      </c>
      <c r="E90" s="19" cm="1">
        <f t="array" ref="E90">+SUMPRODUCT($E$3:$P$3/100,PAT!$C63:$N63)/D$3*100</f>
        <v>537.71551977559955</v>
      </c>
      <c r="F90" s="19" cm="1">
        <f t="array" ref="F90">+SUMPRODUCT($E$4:$P$4/100,PAT!$C63:$N63)/D$4*100</f>
        <v>538.44034759616511</v>
      </c>
      <c r="G90" s="19" cm="1">
        <f t="array" ref="G90">+SUMPRODUCT($E$5:$P$5/100,PAT!$C63:$N63)/D$5*100</f>
        <v>541.98530447074086</v>
      </c>
      <c r="H90" s="19" cm="1">
        <f t="array" ref="H90">+SUMPRODUCT($E$6:$P$6/100,PAT!$C63:$N63)/D$6*100</f>
        <v>545.64563885733946</v>
      </c>
      <c r="I90" s="19" cm="1">
        <f t="array" ref="I90">+SUMPRODUCT($E$7:$P$7/100,PAT!$C63:$N63)/D$7*100</f>
        <v>547.45338878570044</v>
      </c>
      <c r="J90" s="19" cm="1">
        <f t="array" ref="J90">+SUMPRODUCT($E$8:$P$8/100,PAT!$C63:$N63)/D$8*100</f>
        <v>542.9446570946601</v>
      </c>
      <c r="K90" s="19" cm="1">
        <f t="array" ref="K90">+SUMPRODUCT($E$9:$P$9/100,PAT!$C63:$N63)/D$9*100</f>
        <v>542.82509695256829</v>
      </c>
      <c r="L90" s="19" cm="1">
        <f t="array" ref="L90">+SUMPRODUCT($E$10:$P$10/100,PAT!$C63:$N63)/D$10*100</f>
        <v>547.47675243406229</v>
      </c>
      <c r="M90" s="19" cm="1">
        <f t="array" ref="M90">+SUMPRODUCT($E$11:$P$11/100,PAT!$C63:$N63)/D$11*100</f>
        <v>546.91915348287182</v>
      </c>
      <c r="N90" s="19" cm="1">
        <f t="array" ref="N90">+SUMPRODUCT($E$12:$P$12/100,PAT!$C63:$N63)/D$12*100</f>
        <v>547.49251123440479</v>
      </c>
      <c r="O90" s="19" cm="1">
        <f t="array" ref="O90">+SUMPRODUCT(_xlfn.ANCHORARRAY($E$30)/100,$E90:$N90)/$D$14*100</f>
        <v>545.27211137999996</v>
      </c>
      <c r="Q90" s="24">
        <f t="shared" si="25"/>
        <v>2.8562732258140766E-2</v>
      </c>
      <c r="R90" s="24">
        <f t="shared" si="25"/>
        <v>2.9033554040098775E-2</v>
      </c>
      <c r="S90" s="24">
        <f t="shared" si="25"/>
        <v>2.8642999666793179E-2</v>
      </c>
      <c r="T90" s="24">
        <f t="shared" si="25"/>
        <v>2.8654666061886269E-2</v>
      </c>
      <c r="U90" s="24">
        <f t="shared" si="25"/>
        <v>2.8860295294069749E-2</v>
      </c>
      <c r="V90" s="24">
        <f t="shared" si="23"/>
        <v>2.8729128064130638E-2</v>
      </c>
      <c r="W90" s="24">
        <f t="shared" si="23"/>
        <v>2.8575595948313159E-2</v>
      </c>
      <c r="X90" s="24">
        <f t="shared" si="23"/>
        <v>2.8773404881311748E-2</v>
      </c>
      <c r="Y90" s="24">
        <f t="shared" si="23"/>
        <v>2.8549269025290203E-2</v>
      </c>
      <c r="Z90" s="24">
        <f t="shared" si="23"/>
        <v>2.8598279944607841E-2</v>
      </c>
      <c r="AA90" s="24">
        <f t="shared" si="18"/>
        <v>2.865949836615056E-2</v>
      </c>
      <c r="AB90" s="24">
        <f>+PAT!Y63</f>
        <v>2.8660826481141877E-2</v>
      </c>
      <c r="AD90" s="24">
        <f t="shared" si="21"/>
        <v>0.51599905521208012</v>
      </c>
      <c r="AE90" s="24">
        <f t="shared" si="21"/>
        <v>0.5262558962529611</v>
      </c>
      <c r="AF90" s="24">
        <f t="shared" si="21"/>
        <v>0.52335769018074418</v>
      </c>
      <c r="AG90" s="24">
        <f t="shared" si="21"/>
        <v>0.52392030755867247</v>
      </c>
      <c r="AH90" s="24">
        <f t="shared" si="21"/>
        <v>0.5264567466606862</v>
      </c>
      <c r="AI90" s="24">
        <f t="shared" si="21"/>
        <v>0.52401275313735418</v>
      </c>
      <c r="AJ90" s="24">
        <f t="shared" si="21"/>
        <v>0.52768727602068521</v>
      </c>
      <c r="AK90" s="24">
        <f t="shared" si="21"/>
        <v>0.52899313096248468</v>
      </c>
      <c r="AL90" s="24">
        <f t="shared" si="21"/>
        <v>0.52869533172453043</v>
      </c>
      <c r="AM90" s="24">
        <f t="shared" si="21"/>
        <v>0.52520804310514579</v>
      </c>
      <c r="AN90" s="24">
        <f t="shared" si="21"/>
        <v>0.52607142592846445</v>
      </c>
      <c r="AO90" s="24">
        <f>+PAT!AV63</f>
        <v>0.52608809061619088</v>
      </c>
      <c r="AQ90" s="24">
        <f t="shared" si="13"/>
        <v>-3.5547686467074513E-5</v>
      </c>
      <c r="AR90" s="24">
        <f t="shared" si="17"/>
        <v>-9.2089878930656788E-3</v>
      </c>
      <c r="AS90" s="35">
        <f t="shared" si="22"/>
        <v>44470</v>
      </c>
      <c r="AT90" s="19">
        <f t="shared" si="10"/>
        <v>537.71551977559955</v>
      </c>
      <c r="AU90" s="19">
        <f t="shared" si="11"/>
        <v>547.49251123440479</v>
      </c>
      <c r="AV90" s="53">
        <f t="shared" si="14"/>
        <v>-9.7769914588051954E-2</v>
      </c>
      <c r="AW90" s="53">
        <f t="shared" si="24"/>
        <v>-2.4427219057137073E-3</v>
      </c>
    </row>
    <row r="91" spans="4:49" x14ac:dyDescent="0.25">
      <c r="D91" s="38">
        <f>+PAT!A64</f>
        <v>44501</v>
      </c>
      <c r="E91" s="19" cm="1">
        <f t="array" ref="E91">+SUMPRODUCT($E$3:$P$3/100,PAT!$C64:$N64)/D$3*100</f>
        <v>548.75988593962063</v>
      </c>
      <c r="F91" s="19" cm="1">
        <f t="array" ref="F91">+SUMPRODUCT($E$4:$P$4/100,PAT!$C64:$N64)/D$4*100</f>
        <v>549.90397315491987</v>
      </c>
      <c r="G91" s="19" cm="1">
        <f t="array" ref="G91">+SUMPRODUCT($E$5:$P$5/100,PAT!$C64:$N64)/D$5*100</f>
        <v>553.45595823533586</v>
      </c>
      <c r="H91" s="19" cm="1">
        <f t="array" ref="H91">+SUMPRODUCT($E$6:$P$6/100,PAT!$C64:$N64)/D$6*100</f>
        <v>557.45628404886838</v>
      </c>
      <c r="I91" s="19" cm="1">
        <f t="array" ref="I91">+SUMPRODUCT($E$7:$P$7/100,PAT!$C64:$N64)/D$7*100</f>
        <v>559.32886713925041</v>
      </c>
      <c r="J91" s="19" cm="1">
        <f t="array" ref="J91">+SUMPRODUCT($E$8:$P$8/100,PAT!$C64:$N64)/D$8*100</f>
        <v>554.5554217796863</v>
      </c>
      <c r="K91" s="19" cm="1">
        <f t="array" ref="K91">+SUMPRODUCT($E$9:$P$9/100,PAT!$C64:$N64)/D$9*100</f>
        <v>554.49887485481383</v>
      </c>
      <c r="L91" s="19" cm="1">
        <f t="array" ref="L91">+SUMPRODUCT($E$10:$P$10/100,PAT!$C64:$N64)/D$10*100</f>
        <v>559.65060754753677</v>
      </c>
      <c r="M91" s="19" cm="1">
        <f t="array" ref="M91">+SUMPRODUCT($E$11:$P$11/100,PAT!$C64:$N64)/D$11*100</f>
        <v>559.03208889849373</v>
      </c>
      <c r="N91" s="19" cm="1">
        <f t="array" ref="N91">+SUMPRODUCT($E$12:$P$12/100,PAT!$C64:$N64)/D$12*100</f>
        <v>559.79798378292639</v>
      </c>
      <c r="O91" s="19" cm="1">
        <f t="array" ref="O91">+SUMPRODUCT(_xlfn.ANCHORARRAY($E$30)/100,$E91:$N91)/$D$14*100</f>
        <v>557.21622923999996</v>
      </c>
      <c r="Q91" s="24">
        <f t="shared" si="25"/>
        <v>2.0539422348512693E-2</v>
      </c>
      <c r="R91" s="24">
        <f t="shared" si="25"/>
        <v>2.1290428196797384E-2</v>
      </c>
      <c r="S91" s="24">
        <f t="shared" si="25"/>
        <v>2.1164141665789948E-2</v>
      </c>
      <c r="T91" s="24">
        <f t="shared" si="25"/>
        <v>2.1645266360530435E-2</v>
      </c>
      <c r="U91" s="24">
        <f t="shared" si="25"/>
        <v>2.169221818115119E-2</v>
      </c>
      <c r="V91" s="24">
        <f t="shared" si="23"/>
        <v>2.1384803282080922E-2</v>
      </c>
      <c r="W91" s="24">
        <f t="shared" si="23"/>
        <v>2.150559723156209E-2</v>
      </c>
      <c r="X91" s="24">
        <f t="shared" si="23"/>
        <v>2.2236295987637655E-2</v>
      </c>
      <c r="Y91" s="24">
        <f t="shared" si="23"/>
        <v>2.2147579470356282E-2</v>
      </c>
      <c r="Z91" s="24">
        <f t="shared" si="23"/>
        <v>2.2476056377058073E-2</v>
      </c>
      <c r="AA91" s="24">
        <f t="shared" si="18"/>
        <v>2.1904875768854692E-2</v>
      </c>
      <c r="AB91" s="24">
        <f>+PAT!Y64</f>
        <v>2.1906232887188404E-2</v>
      </c>
      <c r="AD91" s="24">
        <f t="shared" si="21"/>
        <v>0.50177565229885146</v>
      </c>
      <c r="AE91" s="24">
        <f t="shared" si="21"/>
        <v>0.51283436779555092</v>
      </c>
      <c r="AF91" s="24">
        <f t="shared" si="21"/>
        <v>0.51033616977775931</v>
      </c>
      <c r="AG91" s="24">
        <f t="shared" si="21"/>
        <v>0.5121023832792968</v>
      </c>
      <c r="AH91" s="24">
        <f t="shared" si="21"/>
        <v>0.5145699720481125</v>
      </c>
      <c r="AI91" s="24">
        <f t="shared" si="21"/>
        <v>0.51207620582761337</v>
      </c>
      <c r="AJ91" s="24">
        <f t="shared" si="21"/>
        <v>0.51574472526169512</v>
      </c>
      <c r="AK91" s="24">
        <f t="shared" si="21"/>
        <v>0.51944854074996361</v>
      </c>
      <c r="AL91" s="24">
        <f t="shared" si="21"/>
        <v>0.51847899765736472</v>
      </c>
      <c r="AM91" s="24">
        <f t="shared" si="21"/>
        <v>0.51603841794291627</v>
      </c>
      <c r="AN91" s="24">
        <f t="shared" si="21"/>
        <v>0.51525273708034858</v>
      </c>
      <c r="AO91" s="24">
        <f>+PAT!AV64</f>
        <v>0.51526842936515904</v>
      </c>
      <c r="AQ91" s="24">
        <f t="shared" si="13"/>
        <v>-1.9366340285453809E-3</v>
      </c>
      <c r="AR91" s="24">
        <f t="shared" si="17"/>
        <v>-1.4262765644064812E-2</v>
      </c>
      <c r="AS91" s="35">
        <f t="shared" si="22"/>
        <v>44501</v>
      </c>
      <c r="AT91" s="19">
        <f t="shared" si="10"/>
        <v>548.75988593962063</v>
      </c>
      <c r="AU91" s="19">
        <f t="shared" si="11"/>
        <v>559.79798378292639</v>
      </c>
      <c r="AV91" s="53">
        <f t="shared" si="14"/>
        <v>-0.11038097843305827</v>
      </c>
      <c r="AW91" s="53">
        <f t="shared" si="24"/>
        <v>-5.0676226665764545E-3</v>
      </c>
    </row>
    <row r="92" spans="4:49" x14ac:dyDescent="0.25">
      <c r="D92" s="38">
        <f>+PAT!A65</f>
        <v>44531</v>
      </c>
      <c r="E92" s="19" cm="1">
        <f t="array" ref="E92">+SUMPRODUCT($E$3:$P$3/100,PAT!$C65:$N65)/D$3*100</f>
        <v>565.85233546021038</v>
      </c>
      <c r="F92" s="19" cm="1">
        <f t="array" ref="F92">+SUMPRODUCT($E$4:$P$4/100,PAT!$C65:$N65)/D$4*100</f>
        <v>567.05058616156214</v>
      </c>
      <c r="G92" s="19" cm="1">
        <f t="array" ref="G92">+SUMPRODUCT($E$5:$P$5/100,PAT!$C65:$N65)/D$5*100</f>
        <v>570.68469766109956</v>
      </c>
      <c r="H92" s="19" cm="1">
        <f t="array" ref="H92">+SUMPRODUCT($E$6:$P$6/100,PAT!$C65:$N65)/D$6*100</f>
        <v>574.62122078589073</v>
      </c>
      <c r="I92" s="19" cm="1">
        <f t="array" ref="I92">+SUMPRODUCT($E$7:$P$7/100,PAT!$C65:$N65)/D$7*100</f>
        <v>576.30354359593662</v>
      </c>
      <c r="J92" s="19" cm="1">
        <f t="array" ref="J92">+SUMPRODUCT($E$8:$P$8/100,PAT!$C65:$N65)/D$8*100</f>
        <v>571.65149362340981</v>
      </c>
      <c r="K92" s="19" cm="1">
        <f t="array" ref="K92">+SUMPRODUCT($E$9:$P$9/100,PAT!$C65:$N65)/D$9*100</f>
        <v>571.99987314225052</v>
      </c>
      <c r="L92" s="19" cm="1">
        <f t="array" ref="L92">+SUMPRODUCT($E$10:$P$10/100,PAT!$C65:$N65)/D$10*100</f>
        <v>576.61319928509829</v>
      </c>
      <c r="M92" s="19" cm="1">
        <f t="array" ref="M92">+SUMPRODUCT($E$11:$P$11/100,PAT!$C65:$N65)/D$11*100</f>
        <v>576.39531064057405</v>
      </c>
      <c r="N92" s="19" cm="1">
        <f t="array" ref="N92">+SUMPRODUCT($E$12:$P$12/100,PAT!$C65:$N65)/D$12*100</f>
        <v>577.08006720233311</v>
      </c>
      <c r="O92" s="19" cm="1">
        <f t="array" ref="O92">+SUMPRODUCT(_xlfn.ANCHORARRAY($E$30)/100,$E92:$N92)/$D$14*100</f>
        <v>574.44233710000003</v>
      </c>
      <c r="Q92" s="24">
        <f t="shared" si="25"/>
        <v>3.1147410659077224E-2</v>
      </c>
      <c r="R92" s="24">
        <f t="shared" si="25"/>
        <v>3.1181104053983111E-2</v>
      </c>
      <c r="S92" s="24">
        <f t="shared" si="25"/>
        <v>3.1129377449827356E-2</v>
      </c>
      <c r="T92" s="24">
        <f t="shared" si="25"/>
        <v>3.0791538687753972E-2</v>
      </c>
      <c r="U92" s="24">
        <f t="shared" si="25"/>
        <v>3.0348293202718146E-2</v>
      </c>
      <c r="V92" s="24">
        <f t="shared" si="23"/>
        <v>3.0828427912324097E-2</v>
      </c>
      <c r="W92" s="24">
        <f t="shared" si="23"/>
        <v>3.1561828312129725E-2</v>
      </c>
      <c r="X92" s="24">
        <f t="shared" si="23"/>
        <v>3.0309252788796037E-2</v>
      </c>
      <c r="Y92" s="24">
        <f t="shared" si="23"/>
        <v>3.105943663501054E-2</v>
      </c>
      <c r="Z92" s="24">
        <f t="shared" si="23"/>
        <v>3.0872000114434472E-2</v>
      </c>
      <c r="AA92" s="24">
        <f t="shared" si="18"/>
        <v>3.0914583883343116E-2</v>
      </c>
      <c r="AB92" s="24">
        <f>+PAT!Y65</f>
        <v>3.0915776000872919E-2</v>
      </c>
      <c r="AD92" s="24">
        <f t="shared" si="21"/>
        <v>0.50480672402176618</v>
      </c>
      <c r="AE92" s="24">
        <f t="shared" si="21"/>
        <v>0.51682520632909612</v>
      </c>
      <c r="AF92" s="24">
        <f t="shared" si="21"/>
        <v>0.51329081742766092</v>
      </c>
      <c r="AG92" s="24">
        <f t="shared" si="21"/>
        <v>0.51340225926638694</v>
      </c>
      <c r="AH92" s="24">
        <f t="shared" si="21"/>
        <v>0.51466265413886991</v>
      </c>
      <c r="AI92" s="24">
        <f t="shared" si="21"/>
        <v>0.51373250296350226</v>
      </c>
      <c r="AJ92" s="24">
        <f t="shared" si="21"/>
        <v>0.51779008432762375</v>
      </c>
      <c r="AK92" s="24">
        <f t="shared" si="21"/>
        <v>0.51930661863914063</v>
      </c>
      <c r="AL92" s="24">
        <f t="shared" si="21"/>
        <v>0.51878167520934837</v>
      </c>
      <c r="AM92" s="24">
        <f t="shared" si="21"/>
        <v>0.51623497267245311</v>
      </c>
      <c r="AN92" s="24">
        <f t="shared" si="21"/>
        <v>0.51625210115870579</v>
      </c>
      <c r="AO92" s="24">
        <f>+PAT!AV65</f>
        <v>0.5162668912008046</v>
      </c>
      <c r="AQ92" s="24">
        <f t="shared" si="13"/>
        <v>2.7541054464275128E-4</v>
      </c>
      <c r="AR92" s="24">
        <f t="shared" si="17"/>
        <v>-1.1428248650686923E-2</v>
      </c>
      <c r="AS92" s="35">
        <f t="shared" si="22"/>
        <v>44531</v>
      </c>
      <c r="AT92" s="19">
        <f t="shared" si="10"/>
        <v>565.85233546021038</v>
      </c>
      <c r="AU92" s="19">
        <f t="shared" si="11"/>
        <v>577.08006720233311</v>
      </c>
      <c r="AV92" s="53">
        <f t="shared" si="14"/>
        <v>-0.11227731742122682</v>
      </c>
      <c r="AW92" s="53">
        <f t="shared" si="24"/>
        <v>-4.8510816975775306E-3</v>
      </c>
    </row>
    <row r="93" spans="4:49" x14ac:dyDescent="0.25">
      <c r="D93" s="38">
        <f>+PAT!A66</f>
        <v>44562</v>
      </c>
      <c r="E93" s="19" cm="1">
        <f t="array" ref="E93">+SUMPRODUCT($E$3:$P$3/100,PAT!$C66:$N66)/D$3*100</f>
        <v>586.44443781296309</v>
      </c>
      <c r="F93" s="19" cm="1">
        <f t="array" ref="F93">+SUMPRODUCT($E$4:$P$4/100,PAT!$C66:$N66)/D$4*100</f>
        <v>587.71301186906817</v>
      </c>
      <c r="G93" s="19" cm="1">
        <f t="array" ref="G93">+SUMPRODUCT($E$5:$P$5/100,PAT!$C66:$N66)/D$5*100</f>
        <v>591.38650675184806</v>
      </c>
      <c r="H93" s="19" cm="1">
        <f t="array" ref="H93">+SUMPRODUCT($E$6:$P$6/100,PAT!$C66:$N66)/D$6*100</f>
        <v>595.19079051367021</v>
      </c>
      <c r="I93" s="19" cm="1">
        <f t="array" ref="I93">+SUMPRODUCT($E$7:$P$7/100,PAT!$C66:$N66)/D$7*100</f>
        <v>597.10464571067132</v>
      </c>
      <c r="J93" s="19" cm="1">
        <f t="array" ref="J93">+SUMPRODUCT($E$8:$P$8/100,PAT!$C66:$N66)/D$8*100</f>
        <v>592.15919661171972</v>
      </c>
      <c r="K93" s="19" cm="1">
        <f t="array" ref="K93">+SUMPRODUCT($E$9:$P$9/100,PAT!$C66:$N66)/D$9*100</f>
        <v>592.69702284940058</v>
      </c>
      <c r="L93" s="19" cm="1">
        <f t="array" ref="L93">+SUMPRODUCT($E$10:$P$10/100,PAT!$C66:$N66)/D$10*100</f>
        <v>597.34843680097345</v>
      </c>
      <c r="M93" s="19" cm="1">
        <f t="array" ref="M93">+SUMPRODUCT($E$11:$P$11/100,PAT!$C66:$N66)/D$11*100</f>
        <v>596.9405036034002</v>
      </c>
      <c r="N93" s="19" cm="1">
        <f t="array" ref="N93">+SUMPRODUCT($E$12:$P$12/100,PAT!$C66:$N66)/D$12*100</f>
        <v>597.72627570982866</v>
      </c>
      <c r="O93" s="19" cm="1">
        <f t="array" ref="O93">+SUMPRODUCT(_xlfn.ANCHORARRAY($E$30)/100,$E93:$N93)/$D$14*100</f>
        <v>595.08009945999993</v>
      </c>
      <c r="Q93" s="24">
        <f t="shared" si="25"/>
        <v>3.6391300454746922E-2</v>
      </c>
      <c r="R93" s="24">
        <f t="shared" si="25"/>
        <v>3.6438416980348443E-2</v>
      </c>
      <c r="S93" s="24">
        <f t="shared" si="25"/>
        <v>3.6275388451088686E-2</v>
      </c>
      <c r="T93" s="24">
        <f t="shared" si="25"/>
        <v>3.5796745723464918E-2</v>
      </c>
      <c r="U93" s="24">
        <f t="shared" si="25"/>
        <v>3.6094003491533133E-2</v>
      </c>
      <c r="V93" s="24">
        <f t="shared" si="23"/>
        <v>3.5874485096368591E-2</v>
      </c>
      <c r="W93" s="24">
        <f t="shared" si="23"/>
        <v>3.618383618417842E-2</v>
      </c>
      <c r="X93" s="24">
        <f t="shared" si="23"/>
        <v>3.5960393451941908E-2</v>
      </c>
      <c r="Y93" s="24">
        <f t="shared" si="23"/>
        <v>3.5644275002850723E-2</v>
      </c>
      <c r="Z93" s="24">
        <f t="shared" si="23"/>
        <v>3.5777025894496273E-2</v>
      </c>
      <c r="AA93" s="24">
        <f t="shared" si="18"/>
        <v>3.5926603989857364E-2</v>
      </c>
      <c r="AB93" s="24">
        <f>+PAT!Y66</f>
        <v>3.592545642741074E-2</v>
      </c>
      <c r="AD93" s="24">
        <f t="shared" ref="AD93:AN108" si="26">+E93/E81-1</f>
        <v>0.50310765058306228</v>
      </c>
      <c r="AE93" s="24">
        <f t="shared" si="26"/>
        <v>0.51429310623929947</v>
      </c>
      <c r="AF93" s="24">
        <f t="shared" si="26"/>
        <v>0.50864961433911726</v>
      </c>
      <c r="AG93" s="24">
        <f t="shared" si="26"/>
        <v>0.50693088963740074</v>
      </c>
      <c r="AH93" s="24">
        <f t="shared" si="26"/>
        <v>0.50771057306422884</v>
      </c>
      <c r="AI93" s="24">
        <f t="shared" si="26"/>
        <v>0.50783028179975287</v>
      </c>
      <c r="AJ93" s="24">
        <f t="shared" si="26"/>
        <v>0.51024751952061487</v>
      </c>
      <c r="AK93" s="24">
        <f t="shared" si="26"/>
        <v>0.51057049412628897</v>
      </c>
      <c r="AL93" s="24">
        <f t="shared" si="26"/>
        <v>0.50932450805384621</v>
      </c>
      <c r="AM93" s="24">
        <f t="shared" si="26"/>
        <v>0.50722642691074182</v>
      </c>
      <c r="AN93" s="24">
        <f t="shared" si="26"/>
        <v>0.5086825363156775</v>
      </c>
      <c r="AO93" s="24">
        <f>+PAT!AV66</f>
        <v>0.50869653951122928</v>
      </c>
      <c r="AQ93" s="24">
        <f t="shared" si="13"/>
        <v>6.1427456025064942E-4</v>
      </c>
      <c r="AR93" s="24">
        <f t="shared" si="17"/>
        <v>-4.1187763276795408E-3</v>
      </c>
      <c r="AS93" s="35">
        <f t="shared" si="22"/>
        <v>44562</v>
      </c>
      <c r="AT93" s="19">
        <f t="shared" si="10"/>
        <v>586.44443781296309</v>
      </c>
      <c r="AU93" s="19">
        <f t="shared" si="11"/>
        <v>597.72627570982866</v>
      </c>
      <c r="AV93" s="53">
        <f t="shared" si="14"/>
        <v>-0.11281837896865632</v>
      </c>
      <c r="AW93" s="53">
        <f t="shared" si="24"/>
        <v>-4.1668147636664266E-3</v>
      </c>
    </row>
    <row r="94" spans="4:49" x14ac:dyDescent="0.25">
      <c r="D94" s="38">
        <f>+PAT!A67</f>
        <v>44593</v>
      </c>
      <c r="E94" s="19" cm="1">
        <f t="array" ref="E94">+SUMPRODUCT($E$3:$P$3/100,PAT!$C67:$N67)/D$3*100</f>
        <v>615.52492748545785</v>
      </c>
      <c r="F94" s="19" cm="1">
        <f t="array" ref="F94">+SUMPRODUCT($E$4:$P$4/100,PAT!$C67:$N67)/D$4*100</f>
        <v>616.83349645254054</v>
      </c>
      <c r="G94" s="19" cm="1">
        <f t="array" ref="G94">+SUMPRODUCT($E$5:$P$5/100,PAT!$C67:$N67)/D$5*100</f>
        <v>620.48238955836132</v>
      </c>
      <c r="H94" s="19" cm="1">
        <f t="array" ref="H94">+SUMPRODUCT($E$6:$P$6/100,PAT!$C67:$N67)/D$6*100</f>
        <v>624.17119821777362</v>
      </c>
      <c r="I94" s="19" cm="1">
        <f t="array" ref="I94">+SUMPRODUCT($E$7:$P$7/100,PAT!$C67:$N67)/D$7*100</f>
        <v>626.36207601973922</v>
      </c>
      <c r="J94" s="19" cm="1">
        <f t="array" ref="J94">+SUMPRODUCT($E$8:$P$8/100,PAT!$C67:$N67)/D$8*100</f>
        <v>621.19778146141277</v>
      </c>
      <c r="K94" s="19" cm="1">
        <f t="array" ref="K94">+SUMPRODUCT($E$9:$P$9/100,PAT!$C67:$N67)/D$9*100</f>
        <v>621.62423855983286</v>
      </c>
      <c r="L94" s="19" cm="1">
        <f t="array" ref="L94">+SUMPRODUCT($E$10:$P$10/100,PAT!$C67:$N67)/D$10*100</f>
        <v>626.3556430047729</v>
      </c>
      <c r="M94" s="19" cm="1">
        <f t="array" ref="M94">+SUMPRODUCT($E$11:$P$11/100,PAT!$C67:$N67)/D$11*100</f>
        <v>625.59806629371712</v>
      </c>
      <c r="N94" s="19" cm="1">
        <f t="array" ref="N94">+SUMPRODUCT($E$12:$P$12/100,PAT!$C67:$N67)/D$12*100</f>
        <v>626.15063691154432</v>
      </c>
      <c r="O94" s="19" cm="1">
        <f t="array" ref="O94">+SUMPRODUCT(_xlfn.ANCHORARRAY($E$30)/100,$E94:$N94)/$D$14*100</f>
        <v>623.89432869000018</v>
      </c>
      <c r="Q94" s="24">
        <f t="shared" si="25"/>
        <v>4.9587800305422203E-2</v>
      </c>
      <c r="R94" s="24">
        <f t="shared" si="25"/>
        <v>4.9548817186916283E-2</v>
      </c>
      <c r="S94" s="24">
        <f t="shared" si="25"/>
        <v>4.9199436365771287E-2</v>
      </c>
      <c r="T94" s="24">
        <f t="shared" si="25"/>
        <v>4.8690954507364381E-2</v>
      </c>
      <c r="U94" s="24">
        <f t="shared" si="25"/>
        <v>4.8998832146492255E-2</v>
      </c>
      <c r="V94" s="24">
        <f t="shared" si="23"/>
        <v>4.9038476504036588E-2</v>
      </c>
      <c r="W94" s="24">
        <f t="shared" si="23"/>
        <v>4.8806075609025612E-2</v>
      </c>
      <c r="X94" s="24">
        <f t="shared" si="23"/>
        <v>4.8559943270537476E-2</v>
      </c>
      <c r="Y94" s="24">
        <f t="shared" si="23"/>
        <v>4.8007401939267114E-2</v>
      </c>
      <c r="Z94" s="24">
        <f t="shared" si="23"/>
        <v>4.7554143688865569E-2</v>
      </c>
      <c r="AA94" s="24">
        <f t="shared" si="18"/>
        <v>4.842075756885067E-2</v>
      </c>
      <c r="AB94" s="24">
        <f>+PAT!Y67</f>
        <v>4.8421409942731364E-2</v>
      </c>
      <c r="AD94" s="24">
        <f t="shared" si="26"/>
        <v>0.51907180125973662</v>
      </c>
      <c r="AE94" s="24">
        <f t="shared" si="26"/>
        <v>0.53073177907903779</v>
      </c>
      <c r="AF94" s="24">
        <f t="shared" si="26"/>
        <v>0.52424715233343511</v>
      </c>
      <c r="AG94" s="24">
        <f t="shared" si="26"/>
        <v>0.52207813575863193</v>
      </c>
      <c r="AH94" s="24">
        <f t="shared" si="26"/>
        <v>0.52227035451411985</v>
      </c>
      <c r="AI94" s="24">
        <f t="shared" si="26"/>
        <v>0.52217725694815331</v>
      </c>
      <c r="AJ94" s="24">
        <f t="shared" si="26"/>
        <v>0.52501610687415412</v>
      </c>
      <c r="AK94" s="24">
        <f t="shared" si="26"/>
        <v>0.52493607387250174</v>
      </c>
      <c r="AL94" s="24">
        <f t="shared" si="26"/>
        <v>0.52331245704331053</v>
      </c>
      <c r="AM94" s="24">
        <f t="shared" si="26"/>
        <v>0.52049344756536065</v>
      </c>
      <c r="AN94" s="24">
        <f t="shared" si="26"/>
        <v>0.52301478358889275</v>
      </c>
      <c r="AO94" s="24">
        <f>+PAT!AV67</f>
        <v>0.52302889664300567</v>
      </c>
      <c r="AQ94" s="24">
        <f t="shared" si="13"/>
        <v>2.0336566165566339E-3</v>
      </c>
      <c r="AR94" s="24">
        <f t="shared" si="17"/>
        <v>-1.4216463056240247E-3</v>
      </c>
      <c r="AS94" s="35">
        <f t="shared" si="22"/>
        <v>44593</v>
      </c>
      <c r="AT94" s="19">
        <f t="shared" si="10"/>
        <v>615.52492748545785</v>
      </c>
      <c r="AU94" s="19">
        <f t="shared" si="11"/>
        <v>626.15063691154432</v>
      </c>
      <c r="AV94" s="53">
        <f t="shared" si="14"/>
        <v>-0.10625709426086427</v>
      </c>
      <c r="AW94" s="53">
        <f t="shared" si="24"/>
        <v>-1.4216463056240247E-3</v>
      </c>
    </row>
    <row r="95" spans="4:49" x14ac:dyDescent="0.25">
      <c r="D95" s="38">
        <f>+PAT!A68</f>
        <v>44621</v>
      </c>
      <c r="E95" s="19" cm="1">
        <f t="array" ref="E95">+SUMPRODUCT($E$3:$P$3/100,PAT!$C68:$N68)/D$3*100</f>
        <v>663.27108400545922</v>
      </c>
      <c r="F95" s="19" cm="1">
        <f t="array" ref="F95">+SUMPRODUCT($E$4:$P$4/100,PAT!$C68:$N68)/D$4*100</f>
        <v>665.15635746313933</v>
      </c>
      <c r="G95" s="19" cm="1">
        <f t="array" ref="G95">+SUMPRODUCT($E$5:$P$5/100,PAT!$C68:$N68)/D$5*100</f>
        <v>667.69426809812376</v>
      </c>
      <c r="H95" s="19" cm="1">
        <f t="array" ref="H95">+SUMPRODUCT($E$6:$P$6/100,PAT!$C68:$N68)/D$6*100</f>
        <v>671.41949568570737</v>
      </c>
      <c r="I95" s="19" cm="1">
        <f t="array" ref="I95">+SUMPRODUCT($E$7:$P$7/100,PAT!$C68:$N68)/D$7*100</f>
        <v>673.21082223748704</v>
      </c>
      <c r="J95" s="19" cm="1">
        <f t="array" ref="J95">+SUMPRODUCT($E$8:$P$8/100,PAT!$C68:$N68)/D$8*100</f>
        <v>667.83964783751401</v>
      </c>
      <c r="K95" s="19" cm="1">
        <f t="array" ref="K95">+SUMPRODUCT($E$9:$P$9/100,PAT!$C68:$N68)/D$9*100</f>
        <v>668.37303697789775</v>
      </c>
      <c r="L95" s="19" cm="1">
        <f t="array" ref="L95">+SUMPRODUCT($E$10:$P$10/100,PAT!$C68:$N68)/D$10*100</f>
        <v>673.43385494901906</v>
      </c>
      <c r="M95" s="19" cm="1">
        <f t="array" ref="M95">+SUMPRODUCT($E$11:$P$11/100,PAT!$C68:$N68)/D$11*100</f>
        <v>672.12080986179558</v>
      </c>
      <c r="N95" s="19" cm="1">
        <f t="array" ref="N95">+SUMPRODUCT($E$12:$P$12/100,PAT!$C68:$N68)/D$12*100</f>
        <v>670.92613827862976</v>
      </c>
      <c r="O95" s="19" cm="1">
        <f t="array" ref="O95">+SUMPRODUCT(_xlfn.ANCHORARRAY($E$30)/100,$E95:$N95)/$D$14*100</f>
        <v>670.29463557999998</v>
      </c>
      <c r="Q95" s="24">
        <f t="shared" si="25"/>
        <v>7.7569817870827729E-2</v>
      </c>
      <c r="R95" s="24">
        <f t="shared" si="25"/>
        <v>7.8340202483340171E-2</v>
      </c>
      <c r="S95" s="24">
        <f t="shared" si="25"/>
        <v>7.6088990331161899E-2</v>
      </c>
      <c r="T95" s="24">
        <f t="shared" si="25"/>
        <v>7.5697657313961386E-2</v>
      </c>
      <c r="U95" s="24">
        <f t="shared" si="25"/>
        <v>7.4794991605257044E-2</v>
      </c>
      <c r="V95" s="24">
        <f t="shared" si="23"/>
        <v>7.5083761996658893E-2</v>
      </c>
      <c r="W95" s="24">
        <f t="shared" si="23"/>
        <v>7.5204272160254826E-2</v>
      </c>
      <c r="X95" s="24">
        <f t="shared" si="23"/>
        <v>7.5162110328249154E-2</v>
      </c>
      <c r="Y95" s="24">
        <f t="shared" si="23"/>
        <v>7.4365229169739866E-2</v>
      </c>
      <c r="Z95" s="24">
        <f t="shared" si="23"/>
        <v>7.1509152474775517E-2</v>
      </c>
      <c r="AA95" s="24">
        <f t="shared" si="18"/>
        <v>7.4372060710067966E-2</v>
      </c>
      <c r="AB95" s="24">
        <f>+PAT!Y68</f>
        <v>7.4368772068735156E-2</v>
      </c>
      <c r="AD95" s="24">
        <f t="shared" si="26"/>
        <v>0.57557018307981922</v>
      </c>
      <c r="AE95" s="24">
        <f t="shared" si="26"/>
        <v>0.58526754763595146</v>
      </c>
      <c r="AF95" s="24">
        <f t="shared" si="26"/>
        <v>0.57782973231473034</v>
      </c>
      <c r="AG95" s="24">
        <f t="shared" si="26"/>
        <v>0.57467793458786742</v>
      </c>
      <c r="AH95" s="24">
        <f t="shared" si="26"/>
        <v>0.57398683204101753</v>
      </c>
      <c r="AI95" s="24">
        <f t="shared" si="26"/>
        <v>0.57294103720979028</v>
      </c>
      <c r="AJ95" s="24">
        <f t="shared" si="26"/>
        <v>0.57559798407130525</v>
      </c>
      <c r="AK95" s="24">
        <f t="shared" si="26"/>
        <v>0.57386332904017379</v>
      </c>
      <c r="AL95" s="24">
        <f t="shared" si="26"/>
        <v>0.57169672320039555</v>
      </c>
      <c r="AM95" s="24">
        <f t="shared" si="26"/>
        <v>0.56663432527041846</v>
      </c>
      <c r="AN95" s="24">
        <f t="shared" si="26"/>
        <v>0.5725915685208065</v>
      </c>
      <c r="AO95" s="24">
        <f>+PAT!AV68</f>
        <v>0.57260189448370924</v>
      </c>
      <c r="AQ95" s="24">
        <f t="shared" si="13"/>
        <v>6.0606653960522117E-3</v>
      </c>
      <c r="AR95" s="24">
        <f t="shared" si="17"/>
        <v>8.9358578094007601E-3</v>
      </c>
      <c r="AS95" s="35">
        <f t="shared" si="22"/>
        <v>44621</v>
      </c>
      <c r="AT95" s="19">
        <f t="shared" si="10"/>
        <v>663.27108400545922</v>
      </c>
      <c r="AU95" s="19">
        <f t="shared" si="11"/>
        <v>670.92613827862976</v>
      </c>
      <c r="AV95" s="53">
        <f t="shared" si="14"/>
        <v>-7.6550542731705029E-2</v>
      </c>
      <c r="AW95" s="53">
        <f t="shared" si="24"/>
        <v>7.6832788719554124E-3</v>
      </c>
    </row>
    <row r="96" spans="4:49" x14ac:dyDescent="0.25">
      <c r="D96" s="38">
        <f>+PAT!A69</f>
        <v>44652</v>
      </c>
      <c r="E96" s="19" cm="1">
        <f t="array" ref="E96">+SUMPRODUCT($E$3:$P$3/100,PAT!$C69:$N69)/D$3*100</f>
        <v>704.32357784117676</v>
      </c>
      <c r="F96" s="19" cm="1">
        <f t="array" ref="F96">+SUMPRODUCT($E$4:$P$4/100,PAT!$C69:$N69)/D$4*100</f>
        <v>707.10074202883982</v>
      </c>
      <c r="G96" s="19" cm="1">
        <f t="array" ref="G96">+SUMPRODUCT($E$5:$P$5/100,PAT!$C69:$N69)/D$5*100</f>
        <v>708.88709059750386</v>
      </c>
      <c r="H96" s="19" cm="1">
        <f t="array" ref="H96">+SUMPRODUCT($E$6:$P$6/100,PAT!$C69:$N69)/D$6*100</f>
        <v>711.74974663214005</v>
      </c>
      <c r="I96" s="19" cm="1">
        <f t="array" ref="I96">+SUMPRODUCT($E$7:$P$7/100,PAT!$C69:$N69)/D$7*100</f>
        <v>713.7510782852753</v>
      </c>
      <c r="J96" s="19" cm="1">
        <f t="array" ref="J96">+SUMPRODUCT($E$8:$P$8/100,PAT!$C69:$N69)/D$8*100</f>
        <v>707.79476907169135</v>
      </c>
      <c r="K96" s="19" cm="1">
        <f t="array" ref="K96">+SUMPRODUCT($E$9:$P$9/100,PAT!$C69:$N69)/D$9*100</f>
        <v>708.20465684761962</v>
      </c>
      <c r="L96" s="19" cm="1">
        <f t="array" ref="L96">+SUMPRODUCT($E$10:$P$10/100,PAT!$C69:$N69)/D$10*100</f>
        <v>712.76439321090413</v>
      </c>
      <c r="M96" s="19" cm="1">
        <f t="array" ref="M96">+SUMPRODUCT($E$11:$P$11/100,PAT!$C69:$N69)/D$11*100</f>
        <v>710.84303603829335</v>
      </c>
      <c r="N96" s="19" cm="1">
        <f t="array" ref="N96">+SUMPRODUCT($E$12:$P$12/100,PAT!$C69:$N69)/D$12*100</f>
        <v>709.17211233628302</v>
      </c>
      <c r="O96" s="19" cm="1">
        <f t="array" ref="O96">+SUMPRODUCT(_xlfn.ANCHORARRAY($E$30)/100,$E96:$N96)/$D$14*100</f>
        <v>709.75409661000026</v>
      </c>
      <c r="Q96" s="24">
        <f t="shared" si="25"/>
        <v>6.1893989992453324E-2</v>
      </c>
      <c r="R96" s="24">
        <f t="shared" si="25"/>
        <v>6.3059435717751411E-2</v>
      </c>
      <c r="S96" s="24">
        <f t="shared" si="25"/>
        <v>6.1694138271869203E-2</v>
      </c>
      <c r="T96" s="24">
        <f t="shared" si="25"/>
        <v>6.0067143128222922E-2</v>
      </c>
      <c r="U96" s="24">
        <f t="shared" si="25"/>
        <v>6.0219257784728475E-2</v>
      </c>
      <c r="V96" s="24">
        <f t="shared" si="23"/>
        <v>5.982741720045115E-2</v>
      </c>
      <c r="W96" s="24">
        <f t="shared" si="23"/>
        <v>5.9594893369462776E-2</v>
      </c>
      <c r="X96" s="24">
        <f t="shared" si="23"/>
        <v>5.8402971535879367E-2</v>
      </c>
      <c r="Y96" s="24">
        <f t="shared" si="23"/>
        <v>5.7612003092807118E-2</v>
      </c>
      <c r="Z96" s="24">
        <f t="shared" si="23"/>
        <v>5.7004745940856472E-2</v>
      </c>
      <c r="AA96" s="24">
        <f t="shared" si="18"/>
        <v>5.8868830116559634E-2</v>
      </c>
      <c r="AB96" s="24">
        <f>+PAT!Y69</f>
        <v>5.8869592940136384E-2</v>
      </c>
      <c r="AD96" s="24">
        <f t="shared" si="26"/>
        <v>0.59618653025946511</v>
      </c>
      <c r="AE96" s="24">
        <f t="shared" si="26"/>
        <v>0.60518219294910924</v>
      </c>
      <c r="AF96" s="24">
        <f t="shared" si="26"/>
        <v>0.59702142295280636</v>
      </c>
      <c r="AG96" s="24">
        <f t="shared" si="26"/>
        <v>0.59223435554375858</v>
      </c>
      <c r="AH96" s="24">
        <f t="shared" si="26"/>
        <v>0.59263449662840828</v>
      </c>
      <c r="AI96" s="24">
        <f t="shared" si="26"/>
        <v>0.59177791857079143</v>
      </c>
      <c r="AJ96" s="24">
        <f t="shared" si="26"/>
        <v>0.59354255296649394</v>
      </c>
      <c r="AK96" s="24">
        <f t="shared" si="26"/>
        <v>0.5911005116326904</v>
      </c>
      <c r="AL96" s="24">
        <f t="shared" si="26"/>
        <v>0.58732722597071074</v>
      </c>
      <c r="AM96" s="24">
        <f t="shared" si="26"/>
        <v>0.58163059847122955</v>
      </c>
      <c r="AN96" s="24">
        <f t="shared" si="26"/>
        <v>0.58963360600487791</v>
      </c>
      <c r="AO96" s="24">
        <f>+PAT!AV69</f>
        <v>0.58964133967879828</v>
      </c>
      <c r="AQ96" s="24">
        <f t="shared" si="13"/>
        <v>4.8892440515968527E-3</v>
      </c>
      <c r="AR96" s="24">
        <f t="shared" si="17"/>
        <v>1.4555931788235554E-2</v>
      </c>
      <c r="AS96" s="35">
        <f t="shared" si="22"/>
        <v>44652</v>
      </c>
      <c r="AT96" s="19">
        <f t="shared" si="10"/>
        <v>704.32357784117676</v>
      </c>
      <c r="AU96" s="19">
        <f t="shared" si="11"/>
        <v>709.17211233628302</v>
      </c>
      <c r="AV96" s="53">
        <f t="shared" si="14"/>
        <v>-4.8485344951062714E-2</v>
      </c>
      <c r="AW96" s="53">
        <f t="shared" si="24"/>
        <v>1.6124494785041188E-2</v>
      </c>
    </row>
    <row r="97" spans="4:49" x14ac:dyDescent="0.25">
      <c r="D97" s="38">
        <f>+PAT!A70</f>
        <v>44682</v>
      </c>
      <c r="E97" s="19" cm="1">
        <f t="array" ref="E97">+SUMPRODUCT($E$3:$P$3/100,PAT!$C70:$N70)/D$3*100</f>
        <v>737.91113443490144</v>
      </c>
      <c r="F97" s="19" cm="1">
        <f t="array" ref="F97">+SUMPRODUCT($E$4:$P$4/100,PAT!$C70:$N70)/D$4*100</f>
        <v>741.67447242531011</v>
      </c>
      <c r="G97" s="19" cm="1">
        <f t="array" ref="G97">+SUMPRODUCT($E$5:$P$5/100,PAT!$C70:$N70)/D$5*100</f>
        <v>743.42219318088883</v>
      </c>
      <c r="H97" s="19" cm="1">
        <f t="array" ref="H97">+SUMPRODUCT($E$6:$P$6/100,PAT!$C70:$N70)/D$6*100</f>
        <v>746.47077214771059</v>
      </c>
      <c r="I97" s="19" cm="1">
        <f t="array" ref="I97">+SUMPRODUCT($E$7:$P$7/100,PAT!$C70:$N70)/D$7*100</f>
        <v>748.79857119847543</v>
      </c>
      <c r="J97" s="19" cm="1">
        <f t="array" ref="J97">+SUMPRODUCT($E$8:$P$8/100,PAT!$C70:$N70)/D$8*100</f>
        <v>742.28595338904665</v>
      </c>
      <c r="K97" s="19" cm="1">
        <f t="array" ref="K97">+SUMPRODUCT($E$9:$P$9/100,PAT!$C70:$N70)/D$9*100</f>
        <v>742.57017276775787</v>
      </c>
      <c r="L97" s="19" cm="1">
        <f t="array" ref="L97">+SUMPRODUCT($E$10:$P$10/100,PAT!$C70:$N70)/D$10*100</f>
        <v>747.66710029835633</v>
      </c>
      <c r="M97" s="19" cm="1">
        <f t="array" ref="M97">+SUMPRODUCT($E$11:$P$11/100,PAT!$C70:$N70)/D$11*100</f>
        <v>745.45260682837829</v>
      </c>
      <c r="N97" s="19" cm="1">
        <f t="array" ref="N97">+SUMPRODUCT($E$12:$P$12/100,PAT!$C70:$N70)/D$12*100</f>
        <v>743.6158910833044</v>
      </c>
      <c r="O97" s="19" cm="1">
        <f t="array" ref="O97">+SUMPRODUCT(_xlfn.ANCHORARRAY($E$30)/100,$E97:$N97)/$D$14*100</f>
        <v>744.30591145999983</v>
      </c>
      <c r="Q97" s="24">
        <f t="shared" si="25"/>
        <v>4.7687678860153904E-2</v>
      </c>
      <c r="R97" s="24">
        <f t="shared" si="25"/>
        <v>4.88950560245065E-2</v>
      </c>
      <c r="S97" s="24">
        <f t="shared" si="25"/>
        <v>4.8717352934550151E-2</v>
      </c>
      <c r="T97" s="24">
        <f t="shared" si="25"/>
        <v>4.8782631367083162E-2</v>
      </c>
      <c r="U97" s="24">
        <f t="shared" si="25"/>
        <v>4.9103243384792661E-2</v>
      </c>
      <c r="V97" s="24">
        <f t="shared" si="23"/>
        <v>4.8730487740948236E-2</v>
      </c>
      <c r="W97" s="24">
        <f t="shared" si="23"/>
        <v>4.8524837542168964E-2</v>
      </c>
      <c r="X97" s="24">
        <f t="shared" si="23"/>
        <v>4.8968084573108861E-2</v>
      </c>
      <c r="Y97" s="24">
        <f t="shared" si="23"/>
        <v>4.8688063377497093E-2</v>
      </c>
      <c r="Z97" s="24">
        <f t="shared" si="23"/>
        <v>4.8568997776224476E-2</v>
      </c>
      <c r="AA97" s="24">
        <f t="shared" si="23"/>
        <v>4.868138840625158E-2</v>
      </c>
      <c r="AB97" s="24">
        <f>+PAT!Y70</f>
        <v>4.8683763564224325E-2</v>
      </c>
      <c r="AD97" s="24">
        <f t="shared" si="26"/>
        <v>0.61869812913406719</v>
      </c>
      <c r="AE97" s="24">
        <f t="shared" si="26"/>
        <v>0.62625126174920953</v>
      </c>
      <c r="AF97" s="24">
        <f t="shared" si="26"/>
        <v>0.61862457491012601</v>
      </c>
      <c r="AG97" s="24">
        <f t="shared" si="26"/>
        <v>0.61334373708258982</v>
      </c>
      <c r="AH97" s="24">
        <f t="shared" si="26"/>
        <v>0.61406405946568832</v>
      </c>
      <c r="AI97" s="24">
        <f t="shared" si="26"/>
        <v>0.61391389361216708</v>
      </c>
      <c r="AJ97" s="24">
        <f t="shared" si="26"/>
        <v>0.61423604801031084</v>
      </c>
      <c r="AK97" s="24">
        <f t="shared" si="26"/>
        <v>0.61110267726241041</v>
      </c>
      <c r="AL97" s="24">
        <f t="shared" si="26"/>
        <v>0.60742285661113971</v>
      </c>
      <c r="AM97" s="24">
        <f t="shared" si="26"/>
        <v>0.60220787427591671</v>
      </c>
      <c r="AN97" s="24">
        <f t="shared" si="26"/>
        <v>0.61042505775281741</v>
      </c>
      <c r="AO97" s="24">
        <f>+PAT!AV70</f>
        <v>0.61043333842510261</v>
      </c>
      <c r="AQ97" s="24">
        <f t="shared" si="13"/>
        <v>-8.8131891607057256E-4</v>
      </c>
      <c r="AR97" s="24">
        <f t="shared" si="17"/>
        <v>1.6490254858150477E-2</v>
      </c>
      <c r="AS97" s="35">
        <f t="shared" si="22"/>
        <v>44682</v>
      </c>
      <c r="AT97" s="19">
        <f t="shared" si="22"/>
        <v>737.91113443490144</v>
      </c>
      <c r="AU97" s="19">
        <f t="shared" ref="AU97:AU127" si="27">+N97</f>
        <v>743.6158910833044</v>
      </c>
      <c r="AV97" s="53">
        <f t="shared" si="14"/>
        <v>-5.7047566484030199E-2</v>
      </c>
      <c r="AW97" s="53">
        <f t="shared" si="24"/>
        <v>1.5375718673828587E-2</v>
      </c>
    </row>
    <row r="98" spans="4:49" x14ac:dyDescent="0.25">
      <c r="D98" s="38">
        <f>+PAT!A71</f>
        <v>44713</v>
      </c>
      <c r="E98" s="19" cm="1">
        <f t="array" ref="E98">+SUMPRODUCT($E$3:$P$3/100,PAT!$C71:$N71)/D$3*100</f>
        <v>775.47748573805802</v>
      </c>
      <c r="F98" s="19" cm="1">
        <f t="array" ref="F98">+SUMPRODUCT($E$4:$P$4/100,PAT!$C71:$N71)/D$4*100</f>
        <v>780.00870006387834</v>
      </c>
      <c r="G98" s="19" cm="1">
        <f t="array" ref="G98">+SUMPRODUCT($E$5:$P$5/100,PAT!$C71:$N71)/D$5*100</f>
        <v>781.16132236628835</v>
      </c>
      <c r="H98" s="19" cm="1">
        <f t="array" ref="H98">+SUMPRODUCT($E$6:$P$6/100,PAT!$C71:$N71)/D$6*100</f>
        <v>784.02369005145931</v>
      </c>
      <c r="I98" s="19" cm="1">
        <f t="array" ref="I98">+SUMPRODUCT($E$7:$P$7/100,PAT!$C71:$N71)/D$7*100</f>
        <v>786.76027881668574</v>
      </c>
      <c r="J98" s="19" cm="1">
        <f t="array" ref="J98">+SUMPRODUCT($E$8:$P$8/100,PAT!$C71:$N71)/D$8*100</f>
        <v>780.07248404431016</v>
      </c>
      <c r="K98" s="19" cm="1">
        <f t="array" ref="K98">+SUMPRODUCT($E$9:$P$9/100,PAT!$C71:$N71)/D$9*100</f>
        <v>780.39252487561998</v>
      </c>
      <c r="L98" s="19" cm="1">
        <f t="array" ref="L98">+SUMPRODUCT($E$10:$P$10/100,PAT!$C71:$N71)/D$10*100</f>
        <v>785.5055485701032</v>
      </c>
      <c r="M98" s="19" cm="1">
        <f t="array" ref="M98">+SUMPRODUCT($E$11:$P$11/100,PAT!$C71:$N71)/D$11*100</f>
        <v>783.21179743475989</v>
      </c>
      <c r="N98" s="19" cm="1">
        <f t="array" ref="N98">+SUMPRODUCT($E$12:$P$12/100,PAT!$C71:$N71)/D$12*100</f>
        <v>781.48343550065329</v>
      </c>
      <c r="O98" s="19" cm="1">
        <f t="array" ref="O98">+SUMPRODUCT(_xlfn.ANCHORARRAY($E$30)/100,$E98:$N98)/$D$14*100</f>
        <v>782.12958700999991</v>
      </c>
      <c r="Q98" s="24">
        <f t="shared" si="25"/>
        <v>5.0909045208980652E-2</v>
      </c>
      <c r="R98" s="24">
        <f t="shared" si="25"/>
        <v>5.1686055087231786E-2</v>
      </c>
      <c r="S98" s="24">
        <f t="shared" si="25"/>
        <v>5.0764060491555574E-2</v>
      </c>
      <c r="T98" s="24">
        <f t="shared" si="25"/>
        <v>5.0307285033683646E-2</v>
      </c>
      <c r="U98" s="24">
        <f t="shared" si="25"/>
        <v>5.0696821653186896E-2</v>
      </c>
      <c r="V98" s="24">
        <f t="shared" si="23"/>
        <v>5.0905625362761997E-2</v>
      </c>
      <c r="W98" s="24">
        <f t="shared" si="23"/>
        <v>5.0934381011949359E-2</v>
      </c>
      <c r="X98" s="24">
        <f t="shared" si="23"/>
        <v>5.0608684341797883E-2</v>
      </c>
      <c r="Y98" s="24">
        <f t="shared" si="23"/>
        <v>5.0652704491882972E-2</v>
      </c>
      <c r="Z98" s="24">
        <f t="shared" si="23"/>
        <v>5.092352768602515E-2</v>
      </c>
      <c r="AA98" s="24">
        <f t="shared" si="23"/>
        <v>5.0817378940074098E-2</v>
      </c>
      <c r="AB98" s="24">
        <f>+PAT!Y71</f>
        <v>5.0819530731697204E-2</v>
      </c>
      <c r="AD98" s="24">
        <f t="shared" si="26"/>
        <v>0.64614513532309426</v>
      </c>
      <c r="AE98" s="24">
        <f t="shared" si="26"/>
        <v>0.65440207114913895</v>
      </c>
      <c r="AF98" s="24">
        <f t="shared" si="26"/>
        <v>0.64467625931300265</v>
      </c>
      <c r="AG98" s="24">
        <f t="shared" si="26"/>
        <v>0.6383174773593876</v>
      </c>
      <c r="AH98" s="24">
        <f t="shared" si="26"/>
        <v>0.63904202849738723</v>
      </c>
      <c r="AI98" s="24">
        <f t="shared" si="26"/>
        <v>0.64024049895160773</v>
      </c>
      <c r="AJ98" s="24">
        <f t="shared" si="26"/>
        <v>0.63919343448908394</v>
      </c>
      <c r="AK98" s="24">
        <f t="shared" si="26"/>
        <v>0.63602041027660294</v>
      </c>
      <c r="AL98" s="24">
        <f t="shared" si="26"/>
        <v>0.63199724216764142</v>
      </c>
      <c r="AM98" s="24">
        <f t="shared" si="26"/>
        <v>0.62778246292958206</v>
      </c>
      <c r="AN98" s="24">
        <f t="shared" si="26"/>
        <v>0.63589114733596275</v>
      </c>
      <c r="AO98" s="24">
        <f>+PAT!AV71</f>
        <v>0.63590079205473038</v>
      </c>
      <c r="AQ98" s="24">
        <f t="shared" ref="AQ98:AQ122" si="28">+Q98-Z98</f>
        <v>-1.4482477044497344E-5</v>
      </c>
      <c r="AR98" s="24">
        <f t="shared" si="17"/>
        <v>1.8362672393512192E-2</v>
      </c>
      <c r="AS98" s="35">
        <f t="shared" si="22"/>
        <v>44713</v>
      </c>
      <c r="AT98" s="19">
        <f t="shared" si="22"/>
        <v>775.47748573805802</v>
      </c>
      <c r="AU98" s="19">
        <f t="shared" si="27"/>
        <v>781.48343550065329</v>
      </c>
      <c r="AV98" s="53">
        <f t="shared" ref="AV98:AV128" si="29">+($AT98/$AT$32)-($AU98/$AU$32)</f>
        <v>-6.0059497625952751E-2</v>
      </c>
      <c r="AW98" s="53">
        <f t="shared" si="24"/>
        <v>1.6132330292804031E-2</v>
      </c>
    </row>
    <row r="99" spans="4:49" x14ac:dyDescent="0.25">
      <c r="D99" s="38">
        <f>+PAT!A72</f>
        <v>44743</v>
      </c>
      <c r="E99" s="19" cm="1">
        <f t="array" ref="E99">+SUMPRODUCT($E$3:$P$3/100,PAT!$C72:$N72)/D$3*100</f>
        <v>837.33286849658998</v>
      </c>
      <c r="F99" s="19" cm="1">
        <f t="array" ref="F99">+SUMPRODUCT($E$4:$P$4/100,PAT!$C72:$N72)/D$4*100</f>
        <v>843.8088157950333</v>
      </c>
      <c r="G99" s="19" cm="1">
        <f t="array" ref="G99">+SUMPRODUCT($E$5:$P$5/100,PAT!$C72:$N72)/D$5*100</f>
        <v>844.41969365101795</v>
      </c>
      <c r="H99" s="19" cm="1">
        <f t="array" ref="H99">+SUMPRODUCT($E$6:$P$6/100,PAT!$C72:$N72)/D$6*100</f>
        <v>846.91957991839354</v>
      </c>
      <c r="I99" s="19" cm="1">
        <f t="array" ref="I99">+SUMPRODUCT($E$7:$P$7/100,PAT!$C72:$N72)/D$7*100</f>
        <v>848.78710714752788</v>
      </c>
      <c r="J99" s="19" cm="1">
        <f t="array" ref="J99">+SUMPRODUCT($E$8:$P$8/100,PAT!$C72:$N72)/D$8*100</f>
        <v>842.94976875488339</v>
      </c>
      <c r="K99" s="19" cm="1">
        <f t="array" ref="K99">+SUMPRODUCT($E$9:$P$9/100,PAT!$C72:$N72)/D$9*100</f>
        <v>843.08631153341548</v>
      </c>
      <c r="L99" s="19" cm="1">
        <f t="array" ref="L99">+SUMPRODUCT($E$10:$P$10/100,PAT!$C72:$N72)/D$10*100</f>
        <v>848.13633195110719</v>
      </c>
      <c r="M99" s="19" cm="1">
        <f t="array" ref="M99">+SUMPRODUCT($E$11:$P$11/100,PAT!$C72:$N72)/D$11*100</f>
        <v>845.81919399896731</v>
      </c>
      <c r="N99" s="19" cm="1">
        <f t="array" ref="N99">+SUMPRODUCT($E$12:$P$12/100,PAT!$C72:$N72)/D$12*100</f>
        <v>844.83103976501377</v>
      </c>
      <c r="O99" s="19" cm="1">
        <f t="array" ref="O99">+SUMPRODUCT(_xlfn.ANCHORARRAY($E$30)/100,$E99:$N99)/$D$14*100</f>
        <v>845.02563785999985</v>
      </c>
      <c r="Q99" s="24">
        <f t="shared" si="25"/>
        <v>7.9764253503325611E-2</v>
      </c>
      <c r="R99" s="24">
        <f t="shared" si="25"/>
        <v>8.1794107842553698E-2</v>
      </c>
      <c r="S99" s="24">
        <f t="shared" si="25"/>
        <v>8.0979907060820366E-2</v>
      </c>
      <c r="T99" s="24">
        <f t="shared" si="25"/>
        <v>8.0221925261985572E-2</v>
      </c>
      <c r="U99" s="24">
        <f t="shared" si="25"/>
        <v>7.883828149551797E-2</v>
      </c>
      <c r="V99" s="24">
        <f t="shared" si="23"/>
        <v>8.0604413047085099E-2</v>
      </c>
      <c r="W99" s="24">
        <f t="shared" si="23"/>
        <v>8.0336221400618468E-2</v>
      </c>
      <c r="X99" s="24">
        <f t="shared" si="23"/>
        <v>7.9733088448597389E-2</v>
      </c>
      <c r="Y99" s="24">
        <f t="shared" si="23"/>
        <v>7.9936738401112484E-2</v>
      </c>
      <c r="Z99" s="24">
        <f t="shared" si="23"/>
        <v>8.1060712724866812E-2</v>
      </c>
      <c r="AA99" s="24">
        <f t="shared" si="23"/>
        <v>8.0416406557952902E-2</v>
      </c>
      <c r="AB99" s="24">
        <f>+PAT!Y72</f>
        <v>8.0417238813412339E-2</v>
      </c>
      <c r="AD99" s="24">
        <f t="shared" si="26"/>
        <v>0.71750006240617648</v>
      </c>
      <c r="AE99" s="24">
        <f t="shared" si="26"/>
        <v>0.72993834096998778</v>
      </c>
      <c r="AF99" s="24">
        <f t="shared" si="26"/>
        <v>0.71903974694164896</v>
      </c>
      <c r="AG99" s="24">
        <f t="shared" si="26"/>
        <v>0.7122113917672015</v>
      </c>
      <c r="AH99" s="24">
        <f t="shared" si="26"/>
        <v>0.71029823978920903</v>
      </c>
      <c r="AI99" s="24">
        <f t="shared" si="26"/>
        <v>0.7136057041392172</v>
      </c>
      <c r="AJ99" s="24">
        <f t="shared" si="26"/>
        <v>0.71332664695732517</v>
      </c>
      <c r="AK99" s="24">
        <f t="shared" si="26"/>
        <v>0.70945124411640692</v>
      </c>
      <c r="AL99" s="24">
        <f t="shared" si="26"/>
        <v>0.70621386726733104</v>
      </c>
      <c r="AM99" s="24">
        <f t="shared" si="26"/>
        <v>0.70359435781882995</v>
      </c>
      <c r="AN99" s="24">
        <f t="shared" si="26"/>
        <v>0.7101625324585108</v>
      </c>
      <c r="AO99" s="24">
        <f>+PAT!AV72</f>
        <v>0.71017428994167253</v>
      </c>
      <c r="AQ99" s="24">
        <f t="shared" si="28"/>
        <v>-1.2964592215412019E-3</v>
      </c>
      <c r="AR99" s="24">
        <f t="shared" si="17"/>
        <v>1.3905704587346523E-2</v>
      </c>
      <c r="AS99" s="35">
        <f t="shared" si="22"/>
        <v>44743</v>
      </c>
      <c r="AT99" s="19">
        <f t="shared" si="22"/>
        <v>837.33286849658998</v>
      </c>
      <c r="AU99" s="19">
        <f t="shared" si="27"/>
        <v>844.83103976501377</v>
      </c>
      <c r="AV99" s="53">
        <f t="shared" si="29"/>
        <v>-7.4981712684238033E-2</v>
      </c>
      <c r="AW99" s="53">
        <f t="shared" si="24"/>
        <v>1.4958834548755906E-2</v>
      </c>
    </row>
    <row r="100" spans="4:49" x14ac:dyDescent="0.25">
      <c r="D100" s="38">
        <f>+PAT!A73</f>
        <v>44774</v>
      </c>
      <c r="E100" s="19" cm="1">
        <f t="array" ref="E100">+SUMPRODUCT($E$3:$P$3/100,PAT!$C73:$N73)/D$3*100</f>
        <v>891.69714402849672</v>
      </c>
      <c r="F100" s="19" cm="1">
        <f t="array" ref="F100">+SUMPRODUCT($E$4:$P$4/100,PAT!$C73:$N73)/D$4*100</f>
        <v>898.94306922835062</v>
      </c>
      <c r="G100" s="19" cm="1">
        <f t="array" ref="G100">+SUMPRODUCT($E$5:$P$5/100,PAT!$C73:$N73)/D$5*100</f>
        <v>899.36694103744128</v>
      </c>
      <c r="H100" s="19" cm="1">
        <f t="array" ref="H100">+SUMPRODUCT($E$6:$P$6/100,PAT!$C73:$N73)/D$6*100</f>
        <v>901.73094317591585</v>
      </c>
      <c r="I100" s="19" cm="1">
        <f t="array" ref="I100">+SUMPRODUCT($E$7:$P$7/100,PAT!$C73:$N73)/D$7*100</f>
        <v>903.6293276680675</v>
      </c>
      <c r="J100" s="19" cm="1">
        <f t="array" ref="J100">+SUMPRODUCT($E$8:$P$8/100,PAT!$C73:$N73)/D$8*100</f>
        <v>897.89230053588562</v>
      </c>
      <c r="K100" s="19" cm="1">
        <f t="array" ref="K100">+SUMPRODUCT($E$9:$P$9/100,PAT!$C73:$N73)/D$9*100</f>
        <v>897.4795656020143</v>
      </c>
      <c r="L100" s="19" cm="1">
        <f t="array" ref="L100">+SUMPRODUCT($E$10:$P$10/100,PAT!$C73:$N73)/D$10*100</f>
        <v>902.64666899766348</v>
      </c>
      <c r="M100" s="19" cm="1">
        <f t="array" ref="M100">+SUMPRODUCT($E$11:$P$11/100,PAT!$C73:$N73)/D$11*100</f>
        <v>899.89818767604356</v>
      </c>
      <c r="N100" s="19" cm="1">
        <f t="array" ref="N100">+SUMPRODUCT($E$12:$P$12/100,PAT!$C73:$N73)/D$12*100</f>
        <v>898.84128355964913</v>
      </c>
      <c r="O100" s="19" cm="1">
        <f t="array" ref="O100">+SUMPRODUCT(_xlfn.ANCHORARRAY($E$30)/100,$E100:$N100)/$D$14*100</f>
        <v>899.44382905999998</v>
      </c>
      <c r="Q100" s="24">
        <f t="shared" si="25"/>
        <v>6.4925524337192675E-2</v>
      </c>
      <c r="R100" s="24">
        <f t="shared" si="25"/>
        <v>6.5339745687973183E-2</v>
      </c>
      <c r="S100" s="24">
        <f t="shared" si="25"/>
        <v>6.5071015988326764E-2</v>
      </c>
      <c r="T100" s="24">
        <f t="shared" si="25"/>
        <v>6.4718498139816116E-2</v>
      </c>
      <c r="U100" s="24">
        <f t="shared" si="25"/>
        <v>6.461245706811547E-2</v>
      </c>
      <c r="V100" s="24">
        <f t="shared" si="23"/>
        <v>6.5178891812447626E-2</v>
      </c>
      <c r="W100" s="24">
        <f t="shared" si="23"/>
        <v>6.4516827428579226E-2</v>
      </c>
      <c r="X100" s="24">
        <f t="shared" si="23"/>
        <v>6.4270725109909277E-2</v>
      </c>
      <c r="Y100" s="24">
        <f t="shared" si="23"/>
        <v>6.3936824868439102E-2</v>
      </c>
      <c r="Z100" s="24">
        <f t="shared" si="23"/>
        <v>6.3930231315433295E-2</v>
      </c>
      <c r="AA100" s="24">
        <f t="shared" si="23"/>
        <v>6.4398272385927102E-2</v>
      </c>
      <c r="AB100" s="24">
        <f>+PAT!Y73</f>
        <v>6.4400169601499302E-2</v>
      </c>
      <c r="AD100" s="24">
        <f t="shared" si="26"/>
        <v>0.76978780793501</v>
      </c>
      <c r="AE100" s="24">
        <f t="shared" si="26"/>
        <v>0.78359725558430204</v>
      </c>
      <c r="AF100" s="24">
        <f t="shared" si="26"/>
        <v>0.77149067240451807</v>
      </c>
      <c r="AG100" s="24">
        <f t="shared" si="26"/>
        <v>0.7631572775002653</v>
      </c>
      <c r="AH100" s="24">
        <f t="shared" si="26"/>
        <v>0.7612203453638593</v>
      </c>
      <c r="AI100" s="24">
        <f t="shared" si="26"/>
        <v>0.76561246162641239</v>
      </c>
      <c r="AJ100" s="24">
        <f t="shared" si="26"/>
        <v>0.76454300354457527</v>
      </c>
      <c r="AK100" s="24">
        <f t="shared" si="26"/>
        <v>0.75906418804733455</v>
      </c>
      <c r="AL100" s="24">
        <f t="shared" si="26"/>
        <v>0.755349068309769</v>
      </c>
      <c r="AM100" s="24">
        <f t="shared" si="26"/>
        <v>0.75195171842529662</v>
      </c>
      <c r="AN100" s="24">
        <f t="shared" si="26"/>
        <v>0.76034124946963066</v>
      </c>
      <c r="AO100" s="24">
        <f>+PAT!AV73</f>
        <v>0.76035597745940575</v>
      </c>
      <c r="AQ100" s="24">
        <f t="shared" si="28"/>
        <v>9.9529302175938028E-4</v>
      </c>
      <c r="AR100" s="24">
        <f t="shared" si="17"/>
        <v>1.7836089509713382E-2</v>
      </c>
      <c r="AS100" s="35">
        <f t="shared" si="22"/>
        <v>44774</v>
      </c>
      <c r="AT100" s="19">
        <f t="shared" si="22"/>
        <v>891.69714402849672</v>
      </c>
      <c r="AU100" s="19">
        <f t="shared" si="27"/>
        <v>898.84128355964913</v>
      </c>
      <c r="AV100" s="53">
        <f t="shared" si="29"/>
        <v>-7.1441395311524047E-2</v>
      </c>
      <c r="AW100" s="53">
        <f t="shared" si="24"/>
        <v>1.7971907479477967E-2</v>
      </c>
    </row>
    <row r="101" spans="4:49" x14ac:dyDescent="0.25">
      <c r="D101" s="38">
        <f>+PAT!A74</f>
        <v>44805</v>
      </c>
      <c r="E101" s="19" cm="1">
        <f t="array" ref="E101">+SUMPRODUCT($E$3:$P$3/100,PAT!$C74:$N74)/D$3*100</f>
        <v>947.92427427886969</v>
      </c>
      <c r="F101" s="19" cm="1">
        <f t="array" ref="F101">+SUMPRODUCT($E$4:$P$4/100,PAT!$C74:$N74)/D$4*100</f>
        <v>955.75796959624563</v>
      </c>
      <c r="G101" s="19" cm="1">
        <f t="array" ref="G101">+SUMPRODUCT($E$5:$P$5/100,PAT!$C74:$N74)/D$5*100</f>
        <v>955.69575885598704</v>
      </c>
      <c r="H101" s="19" cm="1">
        <f t="array" ref="H101">+SUMPRODUCT($E$6:$P$6/100,PAT!$C74:$N74)/D$6*100</f>
        <v>957.2629611768441</v>
      </c>
      <c r="I101" s="19" cm="1">
        <f t="array" ref="I101">+SUMPRODUCT($E$7:$P$7/100,PAT!$C74:$N74)/D$7*100</f>
        <v>959.39777258471179</v>
      </c>
      <c r="J101" s="19" cm="1">
        <f t="array" ref="J101">+SUMPRODUCT($E$8:$P$8/100,PAT!$C74:$N74)/D$8*100</f>
        <v>953.90834433396753</v>
      </c>
      <c r="K101" s="19" cm="1">
        <f t="array" ref="K101">+SUMPRODUCT($E$9:$P$9/100,PAT!$C74:$N74)/D$9*100</f>
        <v>953.25265120024642</v>
      </c>
      <c r="L101" s="19" cm="1">
        <f t="array" ref="L101">+SUMPRODUCT($E$10:$P$10/100,PAT!$C74:$N74)/D$10*100</f>
        <v>957.31343017521317</v>
      </c>
      <c r="M101" s="19" cm="1">
        <f t="array" ref="M101">+SUMPRODUCT($E$11:$P$11/100,PAT!$C74:$N74)/D$11*100</f>
        <v>954.57618813488023</v>
      </c>
      <c r="N101" s="19" cm="1">
        <f t="array" ref="N101">+SUMPRODUCT($E$12:$P$12/100,PAT!$C74:$N74)/D$12*100</f>
        <v>953.01258614848155</v>
      </c>
      <c r="O101" s="19" cm="1">
        <f t="array" ref="O101">+SUMPRODUCT(_xlfn.ANCHORARRAY($E$30)/100,$E101:$N101)/$D$14*100</f>
        <v>954.58130935000008</v>
      </c>
      <c r="Q101" s="24">
        <f t="shared" si="25"/>
        <v>6.3056308553766094E-2</v>
      </c>
      <c r="R101" s="24">
        <f t="shared" si="25"/>
        <v>6.320188932171722E-2</v>
      </c>
      <c r="S101" s="24">
        <f t="shared" si="25"/>
        <v>6.2631630370546088E-2</v>
      </c>
      <c r="T101" s="24">
        <f t="shared" si="25"/>
        <v>6.1583799936312689E-2</v>
      </c>
      <c r="U101" s="24">
        <f t="shared" si="25"/>
        <v>6.1716063444467784E-2</v>
      </c>
      <c r="V101" s="24">
        <f t="shared" si="23"/>
        <v>6.2386150059032808E-2</v>
      </c>
      <c r="W101" s="24">
        <f t="shared" si="23"/>
        <v>6.2144128664166853E-2</v>
      </c>
      <c r="X101" s="24">
        <f t="shared" si="23"/>
        <v>6.0562746260675704E-2</v>
      </c>
      <c r="Y101" s="24">
        <f t="shared" si="23"/>
        <v>6.0760207329721094E-2</v>
      </c>
      <c r="Z101" s="24">
        <f t="shared" si="23"/>
        <v>6.0267928920999081E-2</v>
      </c>
      <c r="AA101" s="24">
        <f t="shared" si="23"/>
        <v>6.1301749490708879E-2</v>
      </c>
      <c r="AB101" s="24">
        <f>+PAT!Y74</f>
        <v>6.1304199717964192E-2</v>
      </c>
      <c r="AD101" s="24">
        <f t="shared" si="26"/>
        <v>0.81322566611612412</v>
      </c>
      <c r="AE101" s="24">
        <f t="shared" si="26"/>
        <v>0.82658492188889987</v>
      </c>
      <c r="AF101" s="24">
        <f t="shared" si="26"/>
        <v>0.81383100989876733</v>
      </c>
      <c r="AG101" s="24">
        <f t="shared" si="26"/>
        <v>0.80463828818437544</v>
      </c>
      <c r="AH101" s="24">
        <f t="shared" si="26"/>
        <v>0.80305080912079685</v>
      </c>
      <c r="AI101" s="24">
        <f t="shared" si="26"/>
        <v>0.80739102318616807</v>
      </c>
      <c r="AJ101" s="24">
        <f t="shared" si="26"/>
        <v>0.80627686395140619</v>
      </c>
      <c r="AK101" s="24">
        <f t="shared" si="26"/>
        <v>0.7989048717070002</v>
      </c>
      <c r="AL101" s="24">
        <f t="shared" si="26"/>
        <v>0.79519885943403401</v>
      </c>
      <c r="AM101" s="24">
        <f t="shared" si="26"/>
        <v>0.79046669454478913</v>
      </c>
      <c r="AN101" s="24">
        <f t="shared" si="26"/>
        <v>0.80082404790616768</v>
      </c>
      <c r="AO101" s="24">
        <f>+PAT!AV74</f>
        <v>0.80084227858164092</v>
      </c>
      <c r="AQ101" s="24">
        <f t="shared" si="28"/>
        <v>2.788379632767013E-3</v>
      </c>
      <c r="AR101" s="24">
        <f t="shared" si="17"/>
        <v>2.2758971571334996E-2</v>
      </c>
      <c r="AS101" s="35">
        <f t="shared" si="22"/>
        <v>44805</v>
      </c>
      <c r="AT101" s="19">
        <f t="shared" si="22"/>
        <v>947.92427427886969</v>
      </c>
      <c r="AU101" s="19">
        <f t="shared" si="27"/>
        <v>953.01258614848155</v>
      </c>
      <c r="AV101" s="53">
        <f t="shared" si="29"/>
        <v>-5.0883118696118501E-2</v>
      </c>
      <c r="AW101" s="53">
        <f t="shared" si="24"/>
        <v>2.5191271420170303E-2</v>
      </c>
    </row>
    <row r="102" spans="4:49" x14ac:dyDescent="0.25">
      <c r="D102" s="38">
        <f>+PAT!A75</f>
        <v>44835</v>
      </c>
      <c r="E102" s="19" cm="1">
        <f t="array" ref="E102">+SUMPRODUCT($E$3:$P$3/100,PAT!$C75:$N75)/D$3*100</f>
        <v>1012.1931651437832</v>
      </c>
      <c r="F102" s="19" cm="1">
        <f t="array" ref="F102">+SUMPRODUCT($E$4:$P$4/100,PAT!$C75:$N75)/D$4*100</f>
        <v>1019.6971139875677</v>
      </c>
      <c r="G102" s="19" cm="1">
        <f t="array" ref="G102">+SUMPRODUCT($E$5:$P$5/100,PAT!$C75:$N75)/D$5*100</f>
        <v>1019.7106583613652</v>
      </c>
      <c r="H102" s="19" cm="1">
        <f t="array" ref="H102">+SUMPRODUCT($E$6:$P$6/100,PAT!$C75:$N75)/D$6*100</f>
        <v>1020.9201085710307</v>
      </c>
      <c r="I102" s="19" cm="1">
        <f t="array" ref="I102">+SUMPRODUCT($E$7:$P$7/100,PAT!$C75:$N75)/D$7*100</f>
        <v>1023.350808772714</v>
      </c>
      <c r="J102" s="19" cm="1">
        <f t="array" ref="J102">+SUMPRODUCT($E$8:$P$8/100,PAT!$C75:$N75)/D$8*100</f>
        <v>1017.5267092586381</v>
      </c>
      <c r="K102" s="19" cm="1">
        <f t="array" ref="K102">+SUMPRODUCT($E$9:$P$9/100,PAT!$C75:$N75)/D$9*100</f>
        <v>1016.2792422318146</v>
      </c>
      <c r="L102" s="19" cm="1">
        <f t="array" ref="L102">+SUMPRODUCT($E$10:$P$10/100,PAT!$C75:$N75)/D$10*100</f>
        <v>1020.2908025597225</v>
      </c>
      <c r="M102" s="19" cm="1">
        <f t="array" ref="M102">+SUMPRODUCT($E$11:$P$11/100,PAT!$C75:$N75)/D$11*100</f>
        <v>1016.7873295244892</v>
      </c>
      <c r="N102" s="19" cm="1">
        <f t="array" ref="N102">+SUMPRODUCT($E$12:$P$12/100,PAT!$C75:$N75)/D$12*100</f>
        <v>1015.3693607641054</v>
      </c>
      <c r="O102" s="19" cm="1">
        <f t="array" ref="O102">+SUMPRODUCT(_xlfn.ANCHORARRAY($E$30)/100,$E102:$N102)/$D$14*100</f>
        <v>1017.56554453</v>
      </c>
      <c r="Q102" s="24">
        <f t="shared" si="25"/>
        <v>6.7799604471365349E-2</v>
      </c>
      <c r="R102" s="24">
        <f t="shared" si="25"/>
        <v>6.6898886983210559E-2</v>
      </c>
      <c r="S102" s="24">
        <f t="shared" si="25"/>
        <v>6.6982508724331868E-2</v>
      </c>
      <c r="T102" s="24">
        <f t="shared" si="25"/>
        <v>6.649912299534444E-2</v>
      </c>
      <c r="U102" s="24">
        <f t="shared" si="25"/>
        <v>6.6659562921129734E-2</v>
      </c>
      <c r="V102" s="24">
        <f t="shared" si="23"/>
        <v>6.6692324585010176E-2</v>
      </c>
      <c r="W102" s="24">
        <f t="shared" si="23"/>
        <v>6.611740439663194E-2</v>
      </c>
      <c r="X102" s="24">
        <f t="shared" si="23"/>
        <v>6.5785531049097346E-2</v>
      </c>
      <c r="Y102" s="24">
        <f t="shared" si="23"/>
        <v>6.517147836168169E-2</v>
      </c>
      <c r="Z102" s="24">
        <f t="shared" si="23"/>
        <v>6.5431218351095888E-2</v>
      </c>
      <c r="AA102" s="24">
        <f t="shared" si="23"/>
        <v>6.598100608410995E-2</v>
      </c>
      <c r="AB102" s="24">
        <f>+PAT!Y75</f>
        <v>6.598064888045907E-2</v>
      </c>
      <c r="AD102" s="24">
        <f t="shared" si="26"/>
        <v>0.88239529624548219</v>
      </c>
      <c r="AE102" s="24">
        <f t="shared" si="26"/>
        <v>0.8937977410867235</v>
      </c>
      <c r="AF102" s="24">
        <f t="shared" si="26"/>
        <v>0.88143599088379787</v>
      </c>
      <c r="AG102" s="24">
        <f t="shared" si="26"/>
        <v>0.87103137250209572</v>
      </c>
      <c r="AH102" s="24">
        <f t="shared" si="26"/>
        <v>0.86929303888792386</v>
      </c>
      <c r="AI102" s="24">
        <f t="shared" si="26"/>
        <v>0.87408918379177747</v>
      </c>
      <c r="AJ102" s="24">
        <f t="shared" si="26"/>
        <v>0.87220386075962231</v>
      </c>
      <c r="AK102" s="24">
        <f t="shared" si="26"/>
        <v>0.86362397676895974</v>
      </c>
      <c r="AL102" s="24">
        <f t="shared" si="26"/>
        <v>0.85911815859696805</v>
      </c>
      <c r="AM102" s="24">
        <f t="shared" si="26"/>
        <v>0.85458127723939348</v>
      </c>
      <c r="AN102" s="24">
        <f t="shared" si="26"/>
        <v>0.86616099245328715</v>
      </c>
      <c r="AO102" s="24">
        <f>+PAT!AV75</f>
        <v>0.8661768497791773</v>
      </c>
      <c r="AQ102" s="24">
        <f t="shared" si="28"/>
        <v>2.3683861202694612E-3</v>
      </c>
      <c r="AR102" s="24">
        <f t="shared" si="17"/>
        <v>2.7814019006088708E-2</v>
      </c>
      <c r="AS102" s="35">
        <f t="shared" ref="AS102:AT117" si="30">+D102</f>
        <v>44835</v>
      </c>
      <c r="AT102" s="19">
        <f t="shared" si="30"/>
        <v>1012.1931651437832</v>
      </c>
      <c r="AU102" s="19">
        <f t="shared" si="27"/>
        <v>1015.3693607641054</v>
      </c>
      <c r="AV102" s="53">
        <f>+($AT102/$AT$32)-($AU102/$AU$32)</f>
        <v>-3.1761956203222752E-2</v>
      </c>
      <c r="AW102" s="53">
        <f t="shared" si="24"/>
        <v>3.2380192652015527E-2</v>
      </c>
    </row>
    <row r="103" spans="4:49" x14ac:dyDescent="0.25">
      <c r="D103" s="38">
        <f>+PAT!A76</f>
        <v>44866</v>
      </c>
      <c r="E103" s="19" cm="1">
        <f t="array" ref="E103">+SUMPRODUCT($E$3:$P$3/100,PAT!$C76:$N76)/D$3*100</f>
        <v>1060.8472486764824</v>
      </c>
      <c r="F103" s="19" cm="1">
        <f t="array" ref="F103">+SUMPRODUCT($E$4:$P$4/100,PAT!$C76:$N76)/D$4*100</f>
        <v>1068.9782710175091</v>
      </c>
      <c r="G103" s="19" cm="1">
        <f t="array" ref="G103">+SUMPRODUCT($E$5:$P$5/100,PAT!$C76:$N76)/D$5*100</f>
        <v>1068.9275923691114</v>
      </c>
      <c r="H103" s="19" cm="1">
        <f t="array" ref="H103">+SUMPRODUCT($E$6:$P$6/100,PAT!$C76:$N76)/D$6*100</f>
        <v>1070.4003716322193</v>
      </c>
      <c r="I103" s="19" cm="1">
        <f t="array" ref="I103">+SUMPRODUCT($E$7:$P$7/100,PAT!$C76:$N76)/D$7*100</f>
        <v>1072.855544146395</v>
      </c>
      <c r="J103" s="19" cm="1">
        <f t="array" ref="J103">+SUMPRODUCT($E$8:$P$8/100,PAT!$C76:$N76)/D$8*100</f>
        <v>1066.5206116711443</v>
      </c>
      <c r="K103" s="19" cm="1">
        <f t="array" ref="K103">+SUMPRODUCT($E$9:$P$9/100,PAT!$C76:$N76)/D$9*100</f>
        <v>1066.2943189808441</v>
      </c>
      <c r="L103" s="19" cm="1">
        <f t="array" ref="L103">+SUMPRODUCT($E$10:$P$10/100,PAT!$C76:$N76)/D$10*100</f>
        <v>1070.0563201136713</v>
      </c>
      <c r="M103" s="19" cm="1">
        <f t="array" ref="M103">+SUMPRODUCT($E$11:$P$11/100,PAT!$C76:$N76)/D$11*100</f>
        <v>1067.0798475756162</v>
      </c>
      <c r="N103" s="19" cm="1">
        <f t="array" ref="N103">+SUMPRODUCT($E$12:$P$12/100,PAT!$C76:$N76)/D$12*100</f>
        <v>1065.9273013454817</v>
      </c>
      <c r="O103" s="19" cm="1">
        <f t="array" ref="O103">+SUMPRODUCT(_xlfn.ANCHORARRAY($E$30)/100,$E103:$N103)/$D$14*100</f>
        <v>1067.4625093900002</v>
      </c>
      <c r="Q103" s="24">
        <f t="shared" si="25"/>
        <v>4.8067982681732291E-2</v>
      </c>
      <c r="R103" s="24">
        <f t="shared" si="25"/>
        <v>4.8329211050941678E-2</v>
      </c>
      <c r="S103" s="24">
        <f t="shared" si="25"/>
        <v>4.8265587501886031E-2</v>
      </c>
      <c r="T103" s="24">
        <f t="shared" si="25"/>
        <v>4.8466341926054701E-2</v>
      </c>
      <c r="U103" s="24">
        <f t="shared" si="25"/>
        <v>4.8375136804798213E-2</v>
      </c>
      <c r="V103" s="24">
        <f t="shared" si="23"/>
        <v>4.8149991510495704E-2</v>
      </c>
      <c r="W103" s="24">
        <f t="shared" si="23"/>
        <v>4.9213911561543977E-2</v>
      </c>
      <c r="X103" s="24">
        <f t="shared" si="23"/>
        <v>4.8775817079891537E-2</v>
      </c>
      <c r="Y103" s="24">
        <f t="shared" si="23"/>
        <v>4.9462180134214329E-2</v>
      </c>
      <c r="Z103" s="24">
        <f t="shared" si="23"/>
        <v>4.9792659238141246E-2</v>
      </c>
      <c r="AA103" s="24">
        <f t="shared" si="23"/>
        <v>4.9035627363981593E-2</v>
      </c>
      <c r="AB103" s="24">
        <f>+PAT!Y76</f>
        <v>4.9036725435473993E-2</v>
      </c>
      <c r="AD103" s="24">
        <f t="shared" si="26"/>
        <v>0.93317200447338489</v>
      </c>
      <c r="AE103" s="24">
        <f t="shared" si="26"/>
        <v>0.94393625651501645</v>
      </c>
      <c r="AF103" s="24">
        <f t="shared" si="26"/>
        <v>0.93136884058006841</v>
      </c>
      <c r="AG103" s="24">
        <f t="shared" si="26"/>
        <v>0.92015123384703768</v>
      </c>
      <c r="AH103" s="24">
        <f t="shared" si="26"/>
        <v>0.91811223624776206</v>
      </c>
      <c r="AI103" s="24">
        <f t="shared" si="26"/>
        <v>0.92319932288905004</v>
      </c>
      <c r="AJ103" s="24">
        <f t="shared" si="26"/>
        <v>0.9229873446723138</v>
      </c>
      <c r="AK103" s="24">
        <f t="shared" si="26"/>
        <v>0.91200778786393188</v>
      </c>
      <c r="AL103" s="24">
        <f t="shared" si="26"/>
        <v>0.9087989200730322</v>
      </c>
      <c r="AM103" s="24">
        <f t="shared" si="26"/>
        <v>0.90412851104304393</v>
      </c>
      <c r="AN103" s="24">
        <f t="shared" si="26"/>
        <v>0.91570606413588651</v>
      </c>
      <c r="AO103" s="24">
        <f>+PAT!AV76</f>
        <v>0.91572180359912969</v>
      </c>
      <c r="AQ103" s="24">
        <f t="shared" si="28"/>
        <v>-1.724676556408955E-3</v>
      </c>
      <c r="AR103" s="24">
        <f t="shared" si="17"/>
        <v>2.9043493430340961E-2</v>
      </c>
      <c r="AS103" s="35">
        <f t="shared" si="30"/>
        <v>44866</v>
      </c>
      <c r="AT103" s="19">
        <f t="shared" si="30"/>
        <v>1060.8472486764824</v>
      </c>
      <c r="AU103" s="19">
        <f t="shared" si="27"/>
        <v>1065.9273013454817</v>
      </c>
      <c r="AV103" s="53">
        <f t="shared" si="29"/>
        <v>-5.0800526689991798E-2</v>
      </c>
      <c r="AW103" s="53">
        <f t="shared" si="24"/>
        <v>2.9684210575678716E-2</v>
      </c>
    </row>
    <row r="104" spans="4:49" x14ac:dyDescent="0.25">
      <c r="D104" s="38">
        <f>+PAT!A77</f>
        <v>44896</v>
      </c>
      <c r="E104" s="19" cm="1">
        <f t="array" ref="E104">+SUMPRODUCT($E$3:$P$3/100,PAT!$C77:$N77)/D$3*100</f>
        <v>1106.2207810677771</v>
      </c>
      <c r="F104" s="19" cm="1">
        <f t="array" ref="F104">+SUMPRODUCT($E$4:$P$4/100,PAT!$C77:$N77)/D$4*100</f>
        <v>1115.3819171250223</v>
      </c>
      <c r="G104" s="19" cm="1">
        <f t="array" ref="G104">+SUMPRODUCT($E$5:$P$5/100,PAT!$C77:$N77)/D$5*100</f>
        <v>1115.1652292522076</v>
      </c>
      <c r="H104" s="19" cm="1">
        <f t="array" ref="H104">+SUMPRODUCT($E$6:$P$6/100,PAT!$C77:$N77)/D$6*100</f>
        <v>1117.0898389695826</v>
      </c>
      <c r="I104" s="19" cm="1">
        <f t="array" ref="I104">+SUMPRODUCT($E$7:$P$7/100,PAT!$C77:$N77)/D$7*100</f>
        <v>1119.9478861404286</v>
      </c>
      <c r="J104" s="19" cm="1">
        <f t="array" ref="J104">+SUMPRODUCT($E$8:$P$8/100,PAT!$C77:$N77)/D$8*100</f>
        <v>1114.1847748909775</v>
      </c>
      <c r="K104" s="19" cm="1">
        <f t="array" ref="K104">+SUMPRODUCT($E$9:$P$9/100,PAT!$C77:$N77)/D$9*100</f>
        <v>1114.2514786583608</v>
      </c>
      <c r="L104" s="19" cm="1">
        <f t="array" ref="L104">+SUMPRODUCT($E$10:$P$10/100,PAT!$C77:$N77)/D$10*100</f>
        <v>1119.0600002033059</v>
      </c>
      <c r="M104" s="19" cm="1">
        <f t="array" ref="M104">+SUMPRODUCT($E$11:$P$11/100,PAT!$C77:$N77)/D$11*100</f>
        <v>1116.0914234567058</v>
      </c>
      <c r="N104" s="19" cm="1">
        <f t="array" ref="N104">+SUMPRODUCT($E$12:$P$12/100,PAT!$C77:$N77)/D$12*100</f>
        <v>1115.9129569226118</v>
      </c>
      <c r="O104" s="19" cm="1">
        <f t="array" ref="O104">+SUMPRODUCT(_xlfn.ANCHORARRAY($E$30)/100,$E104:$N104)/$D$14*100</f>
        <v>1115.8604196899998</v>
      </c>
      <c r="Q104" s="24">
        <f t="shared" si="25"/>
        <v>4.277103272681626E-2</v>
      </c>
      <c r="R104" s="24">
        <f t="shared" si="25"/>
        <v>4.3409344572873154E-2</v>
      </c>
      <c r="S104" s="24">
        <f t="shared" si="25"/>
        <v>4.3256098180249669E-2</v>
      </c>
      <c r="T104" s="24">
        <f t="shared" si="25"/>
        <v>4.3618694999300267E-2</v>
      </c>
      <c r="U104" s="24">
        <f t="shared" si="25"/>
        <v>4.3894392167681984E-2</v>
      </c>
      <c r="V104" s="24">
        <f t="shared" si="23"/>
        <v>4.4691272440715135E-2</v>
      </c>
      <c r="W104" s="24">
        <f t="shared" si="23"/>
        <v>4.4975537076249017E-2</v>
      </c>
      <c r="X104" s="24">
        <f t="shared" si="23"/>
        <v>4.5795421389061897E-2</v>
      </c>
      <c r="Y104" s="24">
        <f t="shared" si="23"/>
        <v>4.593056085956726E-2</v>
      </c>
      <c r="Z104" s="24">
        <f t="shared" si="23"/>
        <v>4.6894056953072694E-2</v>
      </c>
      <c r="AA104" s="24">
        <f t="shared" si="23"/>
        <v>4.5339213203521966E-2</v>
      </c>
      <c r="AB104" s="24">
        <f>+PAT!Y77</f>
        <v>4.5340011207647413E-2</v>
      </c>
      <c r="AD104" s="24">
        <f t="shared" si="26"/>
        <v>0.95496371004297886</v>
      </c>
      <c r="AE104" s="24">
        <f t="shared" si="26"/>
        <v>0.9669883857720436</v>
      </c>
      <c r="AF104" s="24">
        <f t="shared" si="26"/>
        <v>0.95408293550293721</v>
      </c>
      <c r="AG104" s="24">
        <f t="shared" si="26"/>
        <v>0.94404557047471238</v>
      </c>
      <c r="AH104" s="24">
        <f t="shared" si="26"/>
        <v>0.94332986251019313</v>
      </c>
      <c r="AI104" s="24">
        <f t="shared" si="26"/>
        <v>0.94906299960614726</v>
      </c>
      <c r="AJ104" s="24">
        <f t="shared" si="26"/>
        <v>0.94799252758095953</v>
      </c>
      <c r="AK104" s="24">
        <f t="shared" si="26"/>
        <v>0.94074641647251367</v>
      </c>
      <c r="AL104" s="24">
        <f t="shared" si="26"/>
        <v>0.93632981194163989</v>
      </c>
      <c r="AM104" s="24">
        <f t="shared" si="26"/>
        <v>0.93372292744839447</v>
      </c>
      <c r="AN104" s="24">
        <f t="shared" si="26"/>
        <v>0.94251075803932038</v>
      </c>
      <c r="AO104" s="24">
        <f>+PAT!AV77</f>
        <v>0.94252595436404785</v>
      </c>
      <c r="AQ104" s="24">
        <f t="shared" si="28"/>
        <v>-4.1230242262564332E-3</v>
      </c>
      <c r="AR104" s="24">
        <f t="shared" si="17"/>
        <v>2.1240782594584395E-2</v>
      </c>
      <c r="AS104" s="35">
        <f t="shared" si="30"/>
        <v>44896</v>
      </c>
      <c r="AT104" s="19">
        <f t="shared" si="30"/>
        <v>1106.2207810677771</v>
      </c>
      <c r="AU104" s="19">
        <f t="shared" si="27"/>
        <v>1115.9129569226118</v>
      </c>
      <c r="AV104" s="53">
        <f t="shared" si="29"/>
        <v>-9.6921758548345949E-2</v>
      </c>
      <c r="AW104" s="53">
        <f t="shared" si="24"/>
        <v>2.0281751806616732E-2</v>
      </c>
    </row>
    <row r="105" spans="4:49" x14ac:dyDescent="0.25">
      <c r="D105" s="38">
        <f>+PAT!A78</f>
        <v>44927</v>
      </c>
      <c r="E105" s="19" cm="1">
        <f t="array" ref="E105">+SUMPRODUCT($E$3:$P$3/100,PAT!$C78:$N78)/D$3*100</f>
        <v>1171.3460579950984</v>
      </c>
      <c r="F105" s="19" cm="1">
        <f t="array" ref="F105">+SUMPRODUCT($E$4:$P$4/100,PAT!$C78:$N78)/D$4*100</f>
        <v>1179.3190601491635</v>
      </c>
      <c r="G105" s="19" cm="1">
        <f t="array" ref="G105">+SUMPRODUCT($E$5:$P$5/100,PAT!$C78:$N78)/D$5*100</f>
        <v>1179.9123341636314</v>
      </c>
      <c r="H105" s="19" cm="1">
        <f t="array" ref="H105">+SUMPRODUCT($E$6:$P$6/100,PAT!$C78:$N78)/D$6*100</f>
        <v>1181.88030709174</v>
      </c>
      <c r="I105" s="19" cm="1">
        <f t="array" ref="I105">+SUMPRODUCT($E$7:$P$7/100,PAT!$C78:$N78)/D$7*100</f>
        <v>1184.9145411578468</v>
      </c>
      <c r="J105" s="19" cm="1">
        <f t="array" ref="J105">+SUMPRODUCT($E$8:$P$8/100,PAT!$C78:$N78)/D$8*100</f>
        <v>1179.4802162762612</v>
      </c>
      <c r="K105" s="19" cm="1">
        <f t="array" ref="K105">+SUMPRODUCT($E$9:$P$9/100,PAT!$C78:$N78)/D$9*100</f>
        <v>1180.0664572652322</v>
      </c>
      <c r="L105" s="19" cm="1">
        <f t="array" ref="L105">+SUMPRODUCT($E$10:$P$10/100,PAT!$C78:$N78)/D$10*100</f>
        <v>1184.3378134261575</v>
      </c>
      <c r="M105" s="19" cm="1">
        <f t="array" ref="M105">+SUMPRODUCT($E$11:$P$11/100,PAT!$C78:$N78)/D$11*100</f>
        <v>1182.0112925743554</v>
      </c>
      <c r="N105" s="19" cm="1">
        <f t="array" ref="N105">+SUMPRODUCT($E$12:$P$12/100,PAT!$C78:$N78)/D$12*100</f>
        <v>1182.7643407913797</v>
      </c>
      <c r="O105" s="19" cm="1">
        <f t="array" ref="O105">+SUMPRODUCT(_xlfn.ANCHORARRAY($E$30)/100,$E105:$N105)/$D$14*100</f>
        <v>1181.57471932</v>
      </c>
      <c r="Q105" s="24">
        <f t="shared" si="25"/>
        <v>5.8871861785546376E-2</v>
      </c>
      <c r="R105" s="24">
        <f t="shared" si="25"/>
        <v>5.7323094486724235E-2</v>
      </c>
      <c r="S105" s="24">
        <f t="shared" si="25"/>
        <v>5.8060548529513367E-2</v>
      </c>
      <c r="T105" s="24">
        <f t="shared" si="25"/>
        <v>5.7999335292424625E-2</v>
      </c>
      <c r="U105" s="24">
        <f t="shared" si="25"/>
        <v>5.8008641135353756E-2</v>
      </c>
      <c r="V105" s="24">
        <f t="shared" si="23"/>
        <v>5.8603781757539108E-2</v>
      </c>
      <c r="W105" s="24">
        <f t="shared" si="23"/>
        <v>5.9066539167726528E-2</v>
      </c>
      <c r="X105" s="24">
        <f t="shared" si="23"/>
        <v>5.8332719613775952E-2</v>
      </c>
      <c r="Y105" s="24">
        <f t="shared" si="23"/>
        <v>5.9063144588537009E-2</v>
      </c>
      <c r="Z105" s="24">
        <f t="shared" si="23"/>
        <v>5.9907346226291791E-2</v>
      </c>
      <c r="AA105" s="24">
        <f t="shared" si="23"/>
        <v>5.8891146661744997E-2</v>
      </c>
      <c r="AB105" s="24">
        <f>+PAT!Y78</f>
        <v>5.8889839205681804E-2</v>
      </c>
      <c r="AD105" s="24">
        <f t="shared" si="26"/>
        <v>0.99736920067554657</v>
      </c>
      <c r="AE105" s="24">
        <f t="shared" si="26"/>
        <v>1.0066240432530944</v>
      </c>
      <c r="AF105" s="24">
        <f t="shared" si="26"/>
        <v>0.99516275852187297</v>
      </c>
      <c r="AG105" s="24">
        <f t="shared" si="26"/>
        <v>0.98571672466863336</v>
      </c>
      <c r="AH105" s="24">
        <f t="shared" si="26"/>
        <v>0.98443363264669737</v>
      </c>
      <c r="AI105" s="24">
        <f t="shared" si="26"/>
        <v>0.99182960093356343</v>
      </c>
      <c r="AJ105" s="24">
        <f t="shared" si="26"/>
        <v>0.99101127856530047</v>
      </c>
      <c r="AK105" s="24">
        <f t="shared" si="26"/>
        <v>0.98265826184920457</v>
      </c>
      <c r="AL105" s="24">
        <f t="shared" si="26"/>
        <v>0.98011574929026568</v>
      </c>
      <c r="AM105" s="24">
        <f t="shared" si="26"/>
        <v>0.97877253996704461</v>
      </c>
      <c r="AN105" s="24">
        <f t="shared" si="26"/>
        <v>0.98557256475591992</v>
      </c>
      <c r="AO105" s="24">
        <f>+PAT!AV78</f>
        <v>0.98558784583120507</v>
      </c>
      <c r="AQ105" s="24">
        <f t="shared" si="28"/>
        <v>-1.0354844407454156E-3</v>
      </c>
      <c r="AR105" s="24">
        <f t="shared" si="17"/>
        <v>1.8596660708501966E-2</v>
      </c>
      <c r="AS105" s="35">
        <f t="shared" si="30"/>
        <v>44927</v>
      </c>
      <c r="AT105" s="19">
        <f t="shared" si="30"/>
        <v>1171.3460579950984</v>
      </c>
      <c r="AU105" s="19">
        <f t="shared" si="27"/>
        <v>1182.7643407913797</v>
      </c>
      <c r="AV105" s="53">
        <f t="shared" si="29"/>
        <v>-0.11418282796281432</v>
      </c>
      <c r="AW105" s="53">
        <f t="shared" si="24"/>
        <v>1.8669828259385568E-2</v>
      </c>
    </row>
    <row r="106" spans="4:49" x14ac:dyDescent="0.25">
      <c r="D106" s="38">
        <f>+PAT!A79</f>
        <v>44958</v>
      </c>
      <c r="E106" s="19" cm="1">
        <f t="array" ref="E106">+SUMPRODUCT($E$3:$P$3/100,PAT!$C79:$N79)/D$3*100</f>
        <v>1243.6841706251573</v>
      </c>
      <c r="F106" s="19" cm="1">
        <f t="array" ref="F106">+SUMPRODUCT($E$4:$P$4/100,PAT!$C79:$N79)/D$4*100</f>
        <v>1249.9366501661916</v>
      </c>
      <c r="G106" s="19" cm="1">
        <f t="array" ref="G106">+SUMPRODUCT($E$5:$P$5/100,PAT!$C79:$N79)/D$5*100</f>
        <v>1250.6650430882021</v>
      </c>
      <c r="H106" s="19" cm="1">
        <f t="array" ref="H106">+SUMPRODUCT($E$6:$P$6/100,PAT!$C79:$N79)/D$6*100</f>
        <v>1251.3354817218958</v>
      </c>
      <c r="I106" s="19" cm="1">
        <f t="array" ref="I106">+SUMPRODUCT($E$7:$P$7/100,PAT!$C79:$N79)/D$7*100</f>
        <v>1255.6144348812418</v>
      </c>
      <c r="J106" s="19" cm="1">
        <f t="array" ref="J106">+SUMPRODUCT($E$8:$P$8/100,PAT!$C79:$N79)/D$8*100</f>
        <v>1249.5434178252663</v>
      </c>
      <c r="K106" s="19" cm="1">
        <f t="array" ref="K106">+SUMPRODUCT($E$9:$P$9/100,PAT!$C79:$N79)/D$9*100</f>
        <v>1249.1376260645925</v>
      </c>
      <c r="L106" s="19" cm="1">
        <f t="array" ref="L106">+SUMPRODUCT($E$10:$P$10/100,PAT!$C79:$N79)/D$10*100</f>
        <v>1251.8862630461435</v>
      </c>
      <c r="M106" s="19" cm="1">
        <f t="array" ref="M106">+SUMPRODUCT($E$11:$P$11/100,PAT!$C79:$N79)/D$11*100</f>
        <v>1248.7754803943171</v>
      </c>
      <c r="N106" s="19" cm="1">
        <f t="array" ref="N106">+SUMPRODUCT($E$12:$P$12/100,PAT!$C79:$N79)/D$12*100</f>
        <v>1248.2861510674049</v>
      </c>
      <c r="O106" s="19" cm="1">
        <f t="array" ref="O106">+SUMPRODUCT(_xlfn.ANCHORARRAY($E$30)/100,$E106:$N106)/$D$14*100</f>
        <v>1249.6087724500001</v>
      </c>
      <c r="Q106" s="24">
        <f t="shared" si="25"/>
        <v>6.1756397382575878E-2</v>
      </c>
      <c r="R106" s="24">
        <f t="shared" si="25"/>
        <v>5.9879970063484E-2</v>
      </c>
      <c r="S106" s="24">
        <f t="shared" si="25"/>
        <v>5.996437775584651E-2</v>
      </c>
      <c r="T106" s="24">
        <f t="shared" si="25"/>
        <v>5.8766673929160129E-2</v>
      </c>
      <c r="U106" s="24">
        <f t="shared" si="25"/>
        <v>5.9666660562972096E-2</v>
      </c>
      <c r="V106" s="24">
        <f t="shared" si="23"/>
        <v>5.9401760692690209E-2</v>
      </c>
      <c r="W106" s="24">
        <f t="shared" si="23"/>
        <v>5.8531592330342663E-2</v>
      </c>
      <c r="X106" s="24">
        <f t="shared" si="23"/>
        <v>5.7034782520855254E-2</v>
      </c>
      <c r="Y106" s="24">
        <f t="shared" si="23"/>
        <v>5.64835448183858E-2</v>
      </c>
      <c r="Z106" s="24">
        <f t="shared" si="23"/>
        <v>5.539718100749047E-2</v>
      </c>
      <c r="AA106" s="24">
        <f t="shared" si="23"/>
        <v>5.7579137415155524E-2</v>
      </c>
      <c r="AB106" s="24">
        <f>+PAT!Y79</f>
        <v>5.75787312029159E-2</v>
      </c>
      <c r="AD106" s="24">
        <f t="shared" si="26"/>
        <v>1.0205260828442078</v>
      </c>
      <c r="AE106" s="24">
        <f t="shared" si="26"/>
        <v>1.0263760923404428</v>
      </c>
      <c r="AF106" s="24">
        <f t="shared" si="26"/>
        <v>1.0156334235019688</v>
      </c>
      <c r="AG106" s="24">
        <f t="shared" si="26"/>
        <v>1.0047952954171784</v>
      </c>
      <c r="AH106" s="24">
        <f t="shared" si="26"/>
        <v>1.0046143962931628</v>
      </c>
      <c r="AI106" s="24">
        <f t="shared" si="26"/>
        <v>1.0115065686255749</v>
      </c>
      <c r="AJ106" s="24">
        <f t="shared" si="26"/>
        <v>1.0094738084193287</v>
      </c>
      <c r="AK106" s="24">
        <f t="shared" si="26"/>
        <v>0.99868282025935873</v>
      </c>
      <c r="AL106" s="24">
        <f t="shared" si="26"/>
        <v>0.99613065908681908</v>
      </c>
      <c r="AM106" s="24">
        <f t="shared" si="26"/>
        <v>0.99358760892508546</v>
      </c>
      <c r="AN106" s="24">
        <f t="shared" si="26"/>
        <v>1.0029173451116655</v>
      </c>
      <c r="AO106" s="24">
        <f>+PAT!AV79</f>
        <v>1.0029307440419424</v>
      </c>
      <c r="AQ106" s="24">
        <f t="shared" si="28"/>
        <v>6.359216375085408E-3</v>
      </c>
      <c r="AR106" s="24">
        <f t="shared" si="17"/>
        <v>2.6938473919122297E-2</v>
      </c>
      <c r="AS106" s="35">
        <f t="shared" si="30"/>
        <v>44958</v>
      </c>
      <c r="AT106" s="19">
        <f t="shared" si="30"/>
        <v>1243.6841706251573</v>
      </c>
      <c r="AU106" s="19">
        <f t="shared" si="27"/>
        <v>1248.2861510674049</v>
      </c>
      <c r="AV106" s="53">
        <f t="shared" si="29"/>
        <v>-4.6019804422474664E-2</v>
      </c>
      <c r="AW106" s="53">
        <f t="shared" si="24"/>
        <v>3.808729964034363E-2</v>
      </c>
    </row>
    <row r="107" spans="4:49" x14ac:dyDescent="0.25">
      <c r="D107" s="38">
        <f>+PAT!A80</f>
        <v>44986</v>
      </c>
      <c r="E107" s="19" cm="1">
        <f t="array" ref="E107">+SUMPRODUCT($E$3:$P$3/100,PAT!$C80:$N80)/D$3*100</f>
        <v>1331.0652907055799</v>
      </c>
      <c r="F107" s="19" cm="1">
        <f t="array" ref="F107">+SUMPRODUCT($E$4:$P$4/100,PAT!$C80:$N80)/D$4*100</f>
        <v>1339.4230055781293</v>
      </c>
      <c r="G107" s="19" cm="1">
        <f t="array" ref="G107">+SUMPRODUCT($E$5:$P$5/100,PAT!$C80:$N80)/D$5*100</f>
        <v>1337.8805136482392</v>
      </c>
      <c r="H107" s="19" cm="1">
        <f t="array" ref="H107">+SUMPRODUCT($E$6:$P$6/100,PAT!$C80:$N80)/D$6*100</f>
        <v>1338.7168294210614</v>
      </c>
      <c r="I107" s="19" cm="1">
        <f t="array" ref="I107">+SUMPRODUCT($E$7:$P$7/100,PAT!$C80:$N80)/D$7*100</f>
        <v>1342.7559871156097</v>
      </c>
      <c r="J107" s="19" cm="1">
        <f t="array" ref="J107">+SUMPRODUCT($E$8:$P$8/100,PAT!$C80:$N80)/D$8*100</f>
        <v>1337.8139707564933</v>
      </c>
      <c r="K107" s="19" cm="1">
        <f t="array" ref="K107">+SUMPRODUCT($E$9:$P$9/100,PAT!$C80:$N80)/D$9*100</f>
        <v>1336.4657407734057</v>
      </c>
      <c r="L107" s="19" cm="1">
        <f t="array" ref="L107">+SUMPRODUCT($E$10:$P$10/100,PAT!$C80:$N80)/D$10*100</f>
        <v>1340.8773775438922</v>
      </c>
      <c r="M107" s="19" cm="1">
        <f t="array" ref="M107">+SUMPRODUCT($E$11:$P$11/100,PAT!$C80:$N80)/D$11*100</f>
        <v>1336.2616422367228</v>
      </c>
      <c r="N107" s="19" cm="1">
        <f t="array" ref="N107">+SUMPRODUCT($E$12:$P$12/100,PAT!$C80:$N80)/D$12*100</f>
        <v>1332.7870020944065</v>
      </c>
      <c r="O107" s="19" cm="1">
        <f t="array" ref="O107">+SUMPRODUCT(_xlfn.ANCHORARRAY($E$30)/100,$E107:$N107)/$D$14*100</f>
        <v>1336.6268599899997</v>
      </c>
      <c r="Q107" s="24">
        <f t="shared" si="25"/>
        <v>7.0259895674718686E-2</v>
      </c>
      <c r="R107" s="24">
        <f t="shared" si="25"/>
        <v>7.1592712638708145E-2</v>
      </c>
      <c r="S107" s="24">
        <f t="shared" si="25"/>
        <v>6.973527487798048E-2</v>
      </c>
      <c r="T107" s="24">
        <f t="shared" si="25"/>
        <v>6.9830472303818114E-2</v>
      </c>
      <c r="U107" s="24">
        <f t="shared" si="25"/>
        <v>6.9401521528868138E-2</v>
      </c>
      <c r="V107" s="24">
        <f t="shared" si="23"/>
        <v>7.0642245537057891E-2</v>
      </c>
      <c r="W107" s="24">
        <f t="shared" si="23"/>
        <v>6.9910723115386819E-2</v>
      </c>
      <c r="X107" s="24">
        <f t="shared" si="23"/>
        <v>7.1085622651702929E-2</v>
      </c>
      <c r="Y107" s="24">
        <f t="shared" si="23"/>
        <v>7.0057558957500321E-2</v>
      </c>
      <c r="Z107" s="24">
        <f t="shared" si="23"/>
        <v>6.76934939594942E-2</v>
      </c>
      <c r="AA107" s="24">
        <f t="shared" si="23"/>
        <v>6.9636264932256164E-2</v>
      </c>
      <c r="AB107" s="24">
        <f>+PAT!Y80</f>
        <v>6.9633880946788906E-2</v>
      </c>
      <c r="AD107" s="24">
        <f t="shared" si="26"/>
        <v>1.0068194178877006</v>
      </c>
      <c r="AE107" s="24">
        <f t="shared" si="26"/>
        <v>1.0136964648230933</v>
      </c>
      <c r="AF107" s="24">
        <f t="shared" si="26"/>
        <v>1.0037322133363373</v>
      </c>
      <c r="AG107" s="24">
        <f t="shared" si="26"/>
        <v>0.99386052687352566</v>
      </c>
      <c r="AH107" s="24">
        <f t="shared" si="26"/>
        <v>0.99455496370783059</v>
      </c>
      <c r="AI107" s="24">
        <f t="shared" si="26"/>
        <v>1.0031963886666171</v>
      </c>
      <c r="AJ107" s="24">
        <f t="shared" si="26"/>
        <v>0.99958057377111253</v>
      </c>
      <c r="AK107" s="24">
        <f t="shared" si="26"/>
        <v>0.99110479476176705</v>
      </c>
      <c r="AL107" s="24">
        <f t="shared" si="26"/>
        <v>0.98812716795882394</v>
      </c>
      <c r="AM107" s="24">
        <f t="shared" si="26"/>
        <v>0.98648841661451514</v>
      </c>
      <c r="AN107" s="24">
        <f t="shared" si="26"/>
        <v>0.99408855306357702</v>
      </c>
      <c r="AO107" s="24">
        <f>+PAT!AV80</f>
        <v>0.99410355244405535</v>
      </c>
      <c r="AQ107" s="24">
        <f t="shared" si="28"/>
        <v>2.5664017152244867E-3</v>
      </c>
      <c r="AR107" s="24">
        <f t="shared" si="17"/>
        <v>2.0331001273185434E-2</v>
      </c>
      <c r="AS107" s="35">
        <f t="shared" si="30"/>
        <v>44986</v>
      </c>
      <c r="AT107" s="19">
        <f t="shared" si="30"/>
        <v>1331.0652907055799</v>
      </c>
      <c r="AU107" s="19">
        <f t="shared" si="27"/>
        <v>1332.7870020944065</v>
      </c>
      <c r="AV107" s="53">
        <f t="shared" si="29"/>
        <v>-1.7217113888266411E-2</v>
      </c>
      <c r="AW107" s="53">
        <f t="shared" si="24"/>
        <v>4.8542680910081959E-2</v>
      </c>
    </row>
    <row r="108" spans="4:49" x14ac:dyDescent="0.25">
      <c r="D108" s="38">
        <f>+PAT!A81</f>
        <v>45017</v>
      </c>
      <c r="E108" s="19" cm="1">
        <f t="array" ref="E108">+SUMPRODUCT($E$3:$P$3/100,PAT!$C81:$N81)/D$3*100</f>
        <v>1444.3171422666278</v>
      </c>
      <c r="F108" s="19" cm="1">
        <f t="array" ref="F108">+SUMPRODUCT($E$4:$P$4/100,PAT!$C81:$N81)/D$4*100</f>
        <v>1452.7387338489498</v>
      </c>
      <c r="G108" s="19" cm="1">
        <f t="array" ref="G108">+SUMPRODUCT($E$5:$P$5/100,PAT!$C81:$N81)/D$5*100</f>
        <v>1450.8407423154895</v>
      </c>
      <c r="H108" s="19" cm="1">
        <f t="array" ref="H108">+SUMPRODUCT($E$6:$P$6/100,PAT!$C81:$N81)/D$6*100</f>
        <v>1449.7610530134239</v>
      </c>
      <c r="I108" s="19" cm="1">
        <f t="array" ref="I108">+SUMPRODUCT($E$7:$P$7/100,PAT!$C81:$N81)/D$7*100</f>
        <v>1453.5797658751453</v>
      </c>
      <c r="J108" s="19" cm="1">
        <f t="array" ref="J108">+SUMPRODUCT($E$8:$P$8/100,PAT!$C81:$N81)/D$8*100</f>
        <v>1448.1337062736723</v>
      </c>
      <c r="K108" s="19" cm="1">
        <f t="array" ref="K108">+SUMPRODUCT($E$9:$P$9/100,PAT!$C81:$N81)/D$9*100</f>
        <v>1445.8677578456054</v>
      </c>
      <c r="L108" s="19" cm="1">
        <f t="array" ref="L108">+SUMPRODUCT($E$10:$P$10/100,PAT!$C81:$N81)/D$10*100</f>
        <v>1448.1917188658797</v>
      </c>
      <c r="M108" s="19" cm="1">
        <f t="array" ref="M108">+SUMPRODUCT($E$11:$P$11/100,PAT!$C81:$N81)/D$11*100</f>
        <v>1442.7319490433274</v>
      </c>
      <c r="N108" s="19" cm="1">
        <f t="array" ref="N108">+SUMPRODUCT($E$12:$P$12/100,PAT!$C81:$N81)/D$12*100</f>
        <v>1438.2991456853131</v>
      </c>
      <c r="O108" s="19" cm="1">
        <f t="array" ref="O108">+SUMPRODUCT(_xlfn.ANCHORARRAY($E$30)/100,$E108:$N108)/$D$14*100</f>
        <v>1445.0198352099999</v>
      </c>
      <c r="Q108" s="24">
        <f t="shared" si="25"/>
        <v>8.5083618626261792E-2</v>
      </c>
      <c r="R108" s="24">
        <f t="shared" si="25"/>
        <v>8.4600404651038907E-2</v>
      </c>
      <c r="S108" s="24">
        <f t="shared" si="25"/>
        <v>8.4432225086544799E-2</v>
      </c>
      <c r="T108" s="24">
        <f t="shared" si="25"/>
        <v>8.294825399362793E-2</v>
      </c>
      <c r="U108" s="24">
        <f t="shared" si="25"/>
        <v>8.2534563109710968E-2</v>
      </c>
      <c r="V108" s="24">
        <f t="shared" si="25"/>
        <v>8.2462687584878847E-2</v>
      </c>
      <c r="W108" s="24">
        <f t="shared" si="25"/>
        <v>8.1859200527571563E-2</v>
      </c>
      <c r="X108" s="24">
        <f t="shared" si="25"/>
        <v>8.0032927036592261E-2</v>
      </c>
      <c r="Y108" s="24">
        <f t="shared" si="25"/>
        <v>7.9677739329842234E-2</v>
      </c>
      <c r="Z108" s="24">
        <f t="shared" si="25"/>
        <v>7.9166546061073317E-2</v>
      </c>
      <c r="AA108" s="24">
        <f t="shared" si="23"/>
        <v>8.109441644829074E-2</v>
      </c>
      <c r="AB108" s="24">
        <f>+PAT!Y81</f>
        <v>8.1093918728547987E-2</v>
      </c>
      <c r="AD108" s="24">
        <f t="shared" si="26"/>
        <v>1.0506443170532589</v>
      </c>
      <c r="AE108" s="24">
        <f t="shared" si="26"/>
        <v>1.0545003667804078</v>
      </c>
      <c r="AF108" s="24">
        <f t="shared" si="26"/>
        <v>1.0466457374652016</v>
      </c>
      <c r="AG108" s="24">
        <f t="shared" si="26"/>
        <v>1.0368971817319337</v>
      </c>
      <c r="AH108" s="24">
        <f t="shared" si="26"/>
        <v>1.0365359998716133</v>
      </c>
      <c r="AI108" s="24">
        <f t="shared" si="26"/>
        <v>1.0459796674860606</v>
      </c>
      <c r="AJ108" s="24">
        <f t="shared" si="26"/>
        <v>1.0415959480999355</v>
      </c>
      <c r="AK108" s="24">
        <f t="shared" si="26"/>
        <v>1.0317958257454163</v>
      </c>
      <c r="AL108" s="24">
        <f t="shared" si="26"/>
        <v>1.0296069257202469</v>
      </c>
      <c r="AM108" s="24">
        <f t="shared" si="26"/>
        <v>1.028138332945733</v>
      </c>
      <c r="AN108" s="24">
        <f t="shared" si="26"/>
        <v>1.0359443391899399</v>
      </c>
      <c r="AO108" s="24">
        <f>+PAT!AV81</f>
        <v>1.0359572493495355</v>
      </c>
      <c r="AQ108" s="24">
        <f t="shared" si="28"/>
        <v>5.9170725651884748E-3</v>
      </c>
      <c r="AR108" s="24">
        <f t="shared" si="17"/>
        <v>2.2505984107525911E-2</v>
      </c>
      <c r="AS108" s="35">
        <f t="shared" si="30"/>
        <v>45017</v>
      </c>
      <c r="AT108" s="19">
        <f t="shared" si="30"/>
        <v>1444.3171422666278</v>
      </c>
      <c r="AU108" s="19">
        <f t="shared" si="27"/>
        <v>1438.2991456853131</v>
      </c>
      <c r="AV108" s="53">
        <f t="shared" si="29"/>
        <v>6.0179965813148328E-2</v>
      </c>
      <c r="AW108" s="53">
        <f t="shared" si="24"/>
        <v>7.1823070341613615E-2</v>
      </c>
    </row>
    <row r="109" spans="4:49" x14ac:dyDescent="0.25">
      <c r="D109" s="38">
        <f>+PAT!A82</f>
        <v>45047</v>
      </c>
      <c r="E109" s="19" cm="1">
        <f t="array" ref="E109">+SUMPRODUCT($E$3:$P$3/100,PAT!$C82:$N82)/D$3*100</f>
        <v>1547.5564940670522</v>
      </c>
      <c r="F109" s="19" cm="1">
        <f t="array" ref="F109">+SUMPRODUCT($E$4:$P$4/100,PAT!$C82:$N82)/D$4*100</f>
        <v>1556.2602564588665</v>
      </c>
      <c r="G109" s="19" cm="1">
        <f t="array" ref="G109">+SUMPRODUCT($E$5:$P$5/100,PAT!$C82:$N82)/D$5*100</f>
        <v>1554.6875163804182</v>
      </c>
      <c r="H109" s="19" cm="1">
        <f t="array" ref="H109">+SUMPRODUCT($E$6:$P$6/100,PAT!$C82:$N82)/D$6*100</f>
        <v>1553.3544507886481</v>
      </c>
      <c r="I109" s="19" cm="1">
        <f t="array" ref="I109">+SUMPRODUCT($E$7:$P$7/100,PAT!$C82:$N82)/D$7*100</f>
        <v>1558.3735838447349</v>
      </c>
      <c r="J109" s="19" cm="1">
        <f t="array" ref="J109">+SUMPRODUCT($E$8:$P$8/100,PAT!$C82:$N82)/D$8*100</f>
        <v>1553.9850630526364</v>
      </c>
      <c r="K109" s="19" cm="1">
        <f t="array" ref="K109">+SUMPRODUCT($E$9:$P$9/100,PAT!$C82:$N82)/D$9*100</f>
        <v>1549.9080198043978</v>
      </c>
      <c r="L109" s="19" cm="1">
        <f t="array" ref="L109">+SUMPRODUCT($E$10:$P$10/100,PAT!$C82:$N82)/D$10*100</f>
        <v>1553.5459093934983</v>
      </c>
      <c r="M109" s="19" cm="1">
        <f t="array" ref="M109">+SUMPRODUCT($E$11:$P$11/100,PAT!$C82:$N82)/D$11*100</f>
        <v>1547.4597679564583</v>
      </c>
      <c r="N109" s="19" cm="1">
        <f t="array" ref="N109">+SUMPRODUCT($E$12:$P$12/100,PAT!$C82:$N82)/D$12*100</f>
        <v>1544.7259356893828</v>
      </c>
      <c r="O109" s="19" cm="1">
        <f t="array" ref="O109">+SUMPRODUCT(_xlfn.ANCHORARRAY($E$30)/100,$E109:$N109)/$D$14*100</f>
        <v>1550.0733744200002</v>
      </c>
      <c r="Q109" s="24">
        <f t="shared" si="25"/>
        <v>7.1479697068752124E-2</v>
      </c>
      <c r="R109" s="24">
        <f t="shared" si="25"/>
        <v>7.1259559752800294E-2</v>
      </c>
      <c r="S109" s="24">
        <f t="shared" si="25"/>
        <v>7.1576962954040591E-2</v>
      </c>
      <c r="T109" s="24">
        <f t="shared" si="25"/>
        <v>7.1455497828348147E-2</v>
      </c>
      <c r="U109" s="24">
        <f t="shared" si="25"/>
        <v>7.2093613594364614E-2</v>
      </c>
      <c r="V109" s="24">
        <f t="shared" si="25"/>
        <v>7.3095016240827704E-2</v>
      </c>
      <c r="W109" s="24">
        <f t="shared" si="25"/>
        <v>7.1956969366144596E-2</v>
      </c>
      <c r="X109" s="24">
        <f t="shared" si="25"/>
        <v>7.2748786749122107E-2</v>
      </c>
      <c r="Y109" s="24">
        <f t="shared" si="25"/>
        <v>7.2589935353255086E-2</v>
      </c>
      <c r="Z109" s="24">
        <f t="shared" si="25"/>
        <v>7.3994892038512727E-2</v>
      </c>
      <c r="AA109" s="24">
        <f t="shared" si="23"/>
        <v>7.2700413274765285E-2</v>
      </c>
      <c r="AB109" s="24">
        <f>+PAT!Y82</f>
        <v>7.2698946476225768E-2</v>
      </c>
      <c r="AD109" s="24">
        <f t="shared" ref="AD109:AN122" si="31">+E109/E97-1</f>
        <v>1.0972125529074499</v>
      </c>
      <c r="AE109" s="24">
        <f t="shared" si="31"/>
        <v>1.0983063518012464</v>
      </c>
      <c r="AF109" s="24">
        <f t="shared" si="31"/>
        <v>1.0912578755933549</v>
      </c>
      <c r="AG109" s="24">
        <f t="shared" si="31"/>
        <v>1.0809313756778578</v>
      </c>
      <c r="AH109" s="24">
        <f t="shared" si="31"/>
        <v>1.0811652743280606</v>
      </c>
      <c r="AI109" s="24">
        <f t="shared" si="31"/>
        <v>1.093512690032223</v>
      </c>
      <c r="AJ109" s="24">
        <f t="shared" si="31"/>
        <v>1.0872209477893189</v>
      </c>
      <c r="AK109" s="24">
        <f t="shared" si="31"/>
        <v>1.0778577909520912</v>
      </c>
      <c r="AL109" s="24">
        <f t="shared" si="31"/>
        <v>1.0758660628209755</v>
      </c>
      <c r="AM109" s="24">
        <f t="shared" si="31"/>
        <v>1.0773170049378802</v>
      </c>
      <c r="AN109" s="24">
        <f t="shared" si="31"/>
        <v>1.0825756594885028</v>
      </c>
      <c r="AO109" s="24">
        <f>+PAT!AV82</f>
        <v>1.0825813007966238</v>
      </c>
      <c r="AQ109" s="24">
        <f t="shared" si="28"/>
        <v>-2.5151949697606035E-3</v>
      </c>
      <c r="AR109" s="24">
        <f t="shared" ref="AR109:AR122" si="32">+AD109-AM109</f>
        <v>1.9895547969569716E-2</v>
      </c>
      <c r="AS109" s="35">
        <f t="shared" si="30"/>
        <v>45047</v>
      </c>
      <c r="AT109" s="19">
        <f t="shared" si="30"/>
        <v>1547.5564940670522</v>
      </c>
      <c r="AU109" s="19">
        <f t="shared" si="27"/>
        <v>1544.7259356893828</v>
      </c>
      <c r="AV109" s="53">
        <f t="shared" si="29"/>
        <v>2.8305583776692345E-2</v>
      </c>
      <c r="AW109" s="53">
        <f t="shared" si="24"/>
        <v>6.8172268332540309E-2</v>
      </c>
    </row>
    <row r="110" spans="4:49" x14ac:dyDescent="0.25">
      <c r="D110" s="38">
        <f>+PAT!A83</f>
        <v>45078</v>
      </c>
      <c r="E110" s="19" cm="1">
        <f t="array" ref="E110">+SUMPRODUCT($E$3:$P$3/100,PAT!$C83:$N83)/D$3*100</f>
        <v>1651.3773819874989</v>
      </c>
      <c r="F110" s="19" cm="1">
        <f t="array" ref="F110">+SUMPRODUCT($E$4:$P$4/100,PAT!$C83:$N83)/D$4*100</f>
        <v>1659.7660835878178</v>
      </c>
      <c r="G110" s="19" cm="1">
        <f t="array" ref="G110">+SUMPRODUCT($E$5:$P$5/100,PAT!$C83:$N83)/D$5*100</f>
        <v>1658.810245998031</v>
      </c>
      <c r="H110" s="19" cm="1">
        <f t="array" ref="H110">+SUMPRODUCT($E$6:$P$6/100,PAT!$C83:$N83)/D$6*100</f>
        <v>1657.7934070598069</v>
      </c>
      <c r="I110" s="19" cm="1">
        <f t="array" ref="I110">+SUMPRODUCT($E$7:$P$7/100,PAT!$C83:$N83)/D$7*100</f>
        <v>1662.4996537525358</v>
      </c>
      <c r="J110" s="19" cm="1">
        <f t="array" ref="J110">+SUMPRODUCT($E$8:$P$8/100,PAT!$C83:$N83)/D$8*100</f>
        <v>1657.9573589191214</v>
      </c>
      <c r="K110" s="19" cm="1">
        <f t="array" ref="K110">+SUMPRODUCT($E$9:$P$9/100,PAT!$C83:$N83)/D$9*100</f>
        <v>1653.4966929233324</v>
      </c>
      <c r="L110" s="19" cm="1">
        <f t="array" ref="L110">+SUMPRODUCT($E$10:$P$10/100,PAT!$C83:$N83)/D$10*100</f>
        <v>1658.422657672412</v>
      </c>
      <c r="M110" s="19" cm="1">
        <f t="array" ref="M110">+SUMPRODUCT($E$11:$P$11/100,PAT!$C83:$N83)/D$11*100</f>
        <v>1652.4002757622786</v>
      </c>
      <c r="N110" s="19" cm="1">
        <f t="array" ref="N110">+SUMPRODUCT($E$12:$P$12/100,PAT!$C83:$N83)/D$12*100</f>
        <v>1652.0406056283018</v>
      </c>
      <c r="O110" s="19" cm="1">
        <f t="array" ref="O110">+SUMPRODUCT(_xlfn.ANCHORARRAY($E$30)/100,$E110:$N110)/$D$14*100</f>
        <v>1655.1575332799998</v>
      </c>
      <c r="Q110" s="24">
        <f t="shared" si="25"/>
        <v>6.7086977644092549E-2</v>
      </c>
      <c r="R110" s="24">
        <f t="shared" si="25"/>
        <v>6.6509330106822695E-2</v>
      </c>
      <c r="S110" s="24">
        <f t="shared" si="25"/>
        <v>6.6973413319757258E-2</v>
      </c>
      <c r="T110" s="24">
        <f t="shared" si="25"/>
        <v>6.7234465525968234E-2</v>
      </c>
      <c r="U110" s="24">
        <f t="shared" si="25"/>
        <v>6.6817142556348186E-2</v>
      </c>
      <c r="V110" s="24">
        <f t="shared" si="25"/>
        <v>6.6906882400943113E-2</v>
      </c>
      <c r="W110" s="24">
        <f t="shared" si="25"/>
        <v>6.6835368160755637E-2</v>
      </c>
      <c r="X110" s="24">
        <f t="shared" si="25"/>
        <v>6.7507981350777957E-2</v>
      </c>
      <c r="Y110" s="24">
        <f t="shared" si="25"/>
        <v>6.7814692167669444E-2</v>
      </c>
      <c r="Z110" s="24">
        <f t="shared" si="25"/>
        <v>6.9471656725324848E-2</v>
      </c>
      <c r="AA110" s="24">
        <f t="shared" si="23"/>
        <v>6.779302231374662E-2</v>
      </c>
      <c r="AB110" s="24">
        <f>+PAT!Y83</f>
        <v>6.7789928256195342E-2</v>
      </c>
      <c r="AD110" s="24">
        <f t="shared" si="31"/>
        <v>1.1294975190876189</v>
      </c>
      <c r="AE110" s="24">
        <f t="shared" si="31"/>
        <v>1.1278815011318364</v>
      </c>
      <c r="AF110" s="24">
        <f t="shared" si="31"/>
        <v>1.1235181498402591</v>
      </c>
      <c r="AG110" s="24">
        <f t="shared" si="31"/>
        <v>1.1144685142753756</v>
      </c>
      <c r="AH110" s="24">
        <f t="shared" si="31"/>
        <v>1.1130955622886707</v>
      </c>
      <c r="AI110" s="24">
        <f t="shared" si="31"/>
        <v>1.1253888488969506</v>
      </c>
      <c r="AJ110" s="24">
        <f t="shared" si="31"/>
        <v>1.1188012957797988</v>
      </c>
      <c r="AK110" s="24">
        <f t="shared" si="31"/>
        <v>1.1112806404631073</v>
      </c>
      <c r="AL110" s="24">
        <f t="shared" si="31"/>
        <v>1.1097744967253518</v>
      </c>
      <c r="AM110" s="24">
        <f t="shared" si="31"/>
        <v>1.113980323293648</v>
      </c>
      <c r="AN110" s="24">
        <f t="shared" si="31"/>
        <v>1.1162190521490114</v>
      </c>
      <c r="AO110" s="24">
        <f>+PAT!AV83</f>
        <v>1.1162143191389799</v>
      </c>
      <c r="AQ110" s="24">
        <f t="shared" si="28"/>
        <v>-2.3846790812322993E-3</v>
      </c>
      <c r="AR110" s="24">
        <f t="shared" si="32"/>
        <v>1.5517195793970817E-2</v>
      </c>
      <c r="AS110" s="35">
        <f>+D110</f>
        <v>45078</v>
      </c>
      <c r="AT110" s="19">
        <f t="shared" si="30"/>
        <v>1651.3773819874989</v>
      </c>
      <c r="AU110" s="19">
        <f t="shared" si="27"/>
        <v>1652.0406056283018</v>
      </c>
      <c r="AV110" s="53">
        <f t="shared" si="29"/>
        <v>-6.6322364080306784E-3</v>
      </c>
      <c r="AW110" s="53">
        <f t="shared" si="24"/>
        <v>6.3800600504574589E-2</v>
      </c>
    </row>
    <row r="111" spans="4:49" x14ac:dyDescent="0.25">
      <c r="D111" s="38">
        <f>+PAT!A84</f>
        <v>45108</v>
      </c>
      <c r="E111" s="19" cm="1">
        <f t="array" ref="E111">+SUMPRODUCT($E$3:$P$3/100,PAT!$C84:$N84)/D$3*100</f>
        <v>1775.2656839283841</v>
      </c>
      <c r="F111" s="19" cm="1">
        <f t="array" ref="F111">+SUMPRODUCT($E$4:$P$4/100,PAT!$C84:$N84)/D$4*100</f>
        <v>1783.6162666123962</v>
      </c>
      <c r="G111" s="19" cm="1">
        <f t="array" ref="G111">+SUMPRODUCT($E$5:$P$5/100,PAT!$C84:$N84)/D$5*100</f>
        <v>1784.4134935431209</v>
      </c>
      <c r="H111" s="19" cm="1">
        <f t="array" ref="H111">+SUMPRODUCT($E$6:$P$6/100,PAT!$C84:$N84)/D$6*100</f>
        <v>1785.1966346171239</v>
      </c>
      <c r="I111" s="19" cm="1">
        <f t="array" ref="I111">+SUMPRODUCT($E$7:$P$7/100,PAT!$C84:$N84)/D$7*100</f>
        <v>1791.3319566479856</v>
      </c>
      <c r="J111" s="19" cm="1">
        <f t="array" ref="J111">+SUMPRODUCT($E$8:$P$8/100,PAT!$C84:$N84)/D$8*100</f>
        <v>1786.2070734407023</v>
      </c>
      <c r="K111" s="19" cm="1">
        <f t="array" ref="K111">+SUMPRODUCT($E$9:$P$9/100,PAT!$C84:$N84)/D$9*100</f>
        <v>1781.4829801462977</v>
      </c>
      <c r="L111" s="19" cm="1">
        <f t="array" ref="L111">+SUMPRODUCT($E$10:$P$10/100,PAT!$C84:$N84)/D$10*100</f>
        <v>1788.6452239445091</v>
      </c>
      <c r="M111" s="19" cm="1">
        <f t="array" ref="M111">+SUMPRODUCT($E$11:$P$11/100,PAT!$C84:$N84)/D$11*100</f>
        <v>1782.5193019438088</v>
      </c>
      <c r="N111" s="19" cm="1">
        <f t="array" ref="N111">+SUMPRODUCT($E$12:$P$12/100,PAT!$C84:$N84)/D$12*100</f>
        <v>1783.4059140434931</v>
      </c>
      <c r="O111" s="19" cm="1">
        <f t="array" ref="O111">+SUMPRODUCT(_xlfn.ANCHORARRAY($E$30)/100,$E111:$N111)/$D$14*100</f>
        <v>1784.2269646499999</v>
      </c>
      <c r="Q111" s="24">
        <f t="shared" si="25"/>
        <v>7.5021193394195995E-2</v>
      </c>
      <c r="R111" s="24">
        <f t="shared" si="25"/>
        <v>7.4619058823553575E-2</v>
      </c>
      <c r="S111" s="24">
        <f t="shared" si="25"/>
        <v>7.5718876133128887E-2</v>
      </c>
      <c r="T111" s="24">
        <f t="shared" si="25"/>
        <v>7.6851088329078276E-2</v>
      </c>
      <c r="U111" s="24">
        <f t="shared" si="25"/>
        <v>7.7493130663007337E-2</v>
      </c>
      <c r="V111" s="24">
        <f t="shared" si="25"/>
        <v>7.7354048843084389E-2</v>
      </c>
      <c r="W111" s="24">
        <f t="shared" si="25"/>
        <v>7.7403412882967038E-2</v>
      </c>
      <c r="X111" s="24">
        <f t="shared" si="25"/>
        <v>7.852194111654498E-2</v>
      </c>
      <c r="Y111" s="24">
        <f t="shared" si="25"/>
        <v>7.8745463850460995E-2</v>
      </c>
      <c r="Z111" s="24">
        <f t="shared" si="25"/>
        <v>7.9516997322974792E-2</v>
      </c>
      <c r="AA111" s="24">
        <f t="shared" si="23"/>
        <v>7.7980149185089997E-2</v>
      </c>
      <c r="AB111" s="24">
        <f>+PAT!Y84</f>
        <v>7.7981483706818455E-2</v>
      </c>
      <c r="AD111" s="24">
        <f t="shared" si="31"/>
        <v>1.1201433154246399</v>
      </c>
      <c r="AE111" s="24">
        <f t="shared" si="31"/>
        <v>1.1137682295152134</v>
      </c>
      <c r="AF111" s="24">
        <f t="shared" si="31"/>
        <v>1.1131831800699143</v>
      </c>
      <c r="AG111" s="24">
        <f t="shared" si="31"/>
        <v>1.1078703066342377</v>
      </c>
      <c r="AH111" s="24">
        <f t="shared" si="31"/>
        <v>1.1104608464989725</v>
      </c>
      <c r="AI111" s="24">
        <f t="shared" si="31"/>
        <v>1.1189958638687325</v>
      </c>
      <c r="AJ111" s="24">
        <f t="shared" si="31"/>
        <v>1.1130493471138383</v>
      </c>
      <c r="AK111" s="24">
        <f t="shared" si="31"/>
        <v>1.1089123959939258</v>
      </c>
      <c r="AL111" s="24">
        <f t="shared" si="31"/>
        <v>1.1074472116389278</v>
      </c>
      <c r="AM111" s="24">
        <f t="shared" si="31"/>
        <v>1.1109616362338439</v>
      </c>
      <c r="AN111" s="24">
        <f t="shared" si="31"/>
        <v>1.1114471380637601</v>
      </c>
      <c r="AO111" s="24">
        <f>+PAT!AV84</f>
        <v>1.1114434031915899</v>
      </c>
      <c r="AQ111" s="24">
        <f t="shared" si="28"/>
        <v>-4.4958039287787965E-3</v>
      </c>
      <c r="AR111" s="24">
        <f t="shared" si="32"/>
        <v>9.1816791907959328E-3</v>
      </c>
      <c r="AS111" s="35">
        <f t="shared" ref="AS111:AT126" si="33">+D111</f>
        <v>45108</v>
      </c>
      <c r="AT111" s="19">
        <f t="shared" si="30"/>
        <v>1775.2656839283841</v>
      </c>
      <c r="AU111" s="19">
        <f t="shared" si="27"/>
        <v>1783.4059140434931</v>
      </c>
      <c r="AV111" s="53">
        <f t="shared" si="29"/>
        <v>-8.1402301151090484E-2</v>
      </c>
      <c r="AW111" s="53">
        <f t="shared" si="24"/>
        <v>5.0551264319238953E-2</v>
      </c>
    </row>
    <row r="112" spans="4:49" x14ac:dyDescent="0.25">
      <c r="D112" s="38">
        <f>+PAT!A85</f>
        <v>45139</v>
      </c>
      <c r="E112" s="19" cm="1">
        <f t="array" ref="E112">+SUMPRODUCT($E$3:$P$3/100,PAT!$C85:$N85)/D$3*100</f>
        <v>1989.4149751208265</v>
      </c>
      <c r="F112" s="19" cm="1">
        <f t="array" ref="F112">+SUMPRODUCT($E$4:$P$4/100,PAT!$C85:$N85)/D$4*100</f>
        <v>1996.2514136889802</v>
      </c>
      <c r="G112" s="19" cm="1">
        <f t="array" ref="G112">+SUMPRODUCT($E$5:$P$5/100,PAT!$C85:$N85)/D$5*100</f>
        <v>1999.9962586984552</v>
      </c>
      <c r="H112" s="19" cm="1">
        <f t="array" ref="H112">+SUMPRODUCT($E$6:$P$6/100,PAT!$C85:$N85)/D$6*100</f>
        <v>2001.7568374182747</v>
      </c>
      <c r="I112" s="19" cm="1">
        <f t="array" ref="I112">+SUMPRODUCT($E$7:$P$7/100,PAT!$C85:$N85)/D$7*100</f>
        <v>2009.3286450392238</v>
      </c>
      <c r="J112" s="19" cm="1">
        <f t="array" ref="J112">+SUMPRODUCT($E$8:$P$8/100,PAT!$C85:$N85)/D$8*100</f>
        <v>2005.8376937568705</v>
      </c>
      <c r="K112" s="19" cm="1">
        <f t="array" ref="K112">+SUMPRODUCT($E$9:$P$9/100,PAT!$C85:$N85)/D$9*100</f>
        <v>1995.5482610907402</v>
      </c>
      <c r="L112" s="19" cm="1">
        <f t="array" ref="L112">+SUMPRODUCT($E$10:$P$10/100,PAT!$C85:$N85)/D$10*100</f>
        <v>2006.9290241029246</v>
      </c>
      <c r="M112" s="19" cm="1">
        <f t="array" ref="M112">+SUMPRODUCT($E$11:$P$11/100,PAT!$C85:$N85)/D$11*100</f>
        <v>1998.404803718493</v>
      </c>
      <c r="N112" s="19" cm="1">
        <f t="array" ref="N112">+SUMPRODUCT($E$12:$P$12/100,PAT!$C85:$N85)/D$12*100</f>
        <v>2001.1300917253423</v>
      </c>
      <c r="O112" s="19" cm="1">
        <f t="array" ref="O112">+SUMPRODUCT(_xlfn.ANCHORARRAY($E$30)/100,$E112:$N112)/$D$14*100</f>
        <v>2000.9423458800002</v>
      </c>
      <c r="Q112" s="24">
        <f t="shared" si="25"/>
        <v>0.12062943205129928</v>
      </c>
      <c r="R112" s="24">
        <f t="shared" si="25"/>
        <v>0.11921574783596234</v>
      </c>
      <c r="S112" s="24">
        <f t="shared" si="25"/>
        <v>0.12081435493254111</v>
      </c>
      <c r="T112" s="24">
        <f t="shared" si="25"/>
        <v>0.1213088791463004</v>
      </c>
      <c r="U112" s="24">
        <f t="shared" si="25"/>
        <v>0.12169530476035417</v>
      </c>
      <c r="V112" s="24">
        <f t="shared" si="25"/>
        <v>0.12295921541341914</v>
      </c>
      <c r="W112" s="24">
        <f t="shared" si="25"/>
        <v>0.1201612832286858</v>
      </c>
      <c r="X112" s="24">
        <f t="shared" si="25"/>
        <v>0.12203862299591917</v>
      </c>
      <c r="Y112" s="24">
        <f t="shared" si="25"/>
        <v>0.12111257451140323</v>
      </c>
      <c r="Z112" s="24">
        <f t="shared" si="25"/>
        <v>0.12208335520667069</v>
      </c>
      <c r="AA112" s="24">
        <f t="shared" si="23"/>
        <v>0.12146177897973409</v>
      </c>
      <c r="AB112" s="24">
        <f>+PAT!Y85</f>
        <v>0.12146015126213849</v>
      </c>
      <c r="AD112" s="24">
        <f t="shared" si="31"/>
        <v>1.2310433407166426</v>
      </c>
      <c r="AE112" s="24">
        <f t="shared" si="31"/>
        <v>1.2206650031826318</v>
      </c>
      <c r="AF112" s="24">
        <f t="shared" si="31"/>
        <v>1.2237822711066206</v>
      </c>
      <c r="AG112" s="24">
        <f t="shared" si="31"/>
        <v>1.21990478708432</v>
      </c>
      <c r="AH112" s="24">
        <f t="shared" si="31"/>
        <v>1.2236204420506764</v>
      </c>
      <c r="AI112" s="24">
        <f t="shared" si="31"/>
        <v>1.2339401869909499</v>
      </c>
      <c r="AJ112" s="24">
        <f t="shared" si="31"/>
        <v>1.2235027264962404</v>
      </c>
      <c r="AK112" s="24">
        <f t="shared" si="31"/>
        <v>1.2233827399280188</v>
      </c>
      <c r="AL112" s="24">
        <f t="shared" si="31"/>
        <v>1.2207009982754888</v>
      </c>
      <c r="AM112" s="24">
        <f t="shared" si="31"/>
        <v>1.2263442148544157</v>
      </c>
      <c r="AN112" s="24">
        <f t="shared" si="31"/>
        <v>1.2246440313801092</v>
      </c>
      <c r="AO112" s="24">
        <f>+PAT!AV85</f>
        <v>1.2246329021266527</v>
      </c>
      <c r="AQ112" s="24">
        <f t="shared" si="28"/>
        <v>-1.453923155371406E-3</v>
      </c>
      <c r="AR112" s="24">
        <f t="shared" si="32"/>
        <v>4.6991258622268717E-3</v>
      </c>
      <c r="AS112" s="35">
        <f t="shared" si="33"/>
        <v>45139</v>
      </c>
      <c r="AT112" s="19">
        <f t="shared" si="30"/>
        <v>1989.4149751208265</v>
      </c>
      <c r="AU112" s="19">
        <f t="shared" si="27"/>
        <v>2001.1300917253423</v>
      </c>
      <c r="AV112" s="53">
        <f t="shared" si="29"/>
        <v>-0.11715116604515785</v>
      </c>
      <c r="AW112" s="53">
        <f t="shared" si="24"/>
        <v>5.0352761093078513E-2</v>
      </c>
    </row>
    <row r="113" spans="4:49" x14ac:dyDescent="0.25">
      <c r="D113" s="38">
        <f>+PAT!A86</f>
        <v>45170</v>
      </c>
      <c r="E113" s="19" cm="1">
        <f t="array" ref="E113">+SUMPRODUCT($E$3:$P$3/100,PAT!$C86:$N86)/D$3*100</f>
        <v>2285.422456729752</v>
      </c>
      <c r="F113" s="19" cm="1">
        <f t="array" ref="F113">+SUMPRODUCT($E$4:$P$4/100,PAT!$C86:$N86)/D$4*100</f>
        <v>2286.3624762851973</v>
      </c>
      <c r="G113" s="19" cm="1">
        <f t="array" ref="G113">+SUMPRODUCT($E$5:$P$5/100,PAT!$C86:$N86)/D$5*100</f>
        <v>2290.9114531893169</v>
      </c>
      <c r="H113" s="19" cm="1">
        <f t="array" ref="H113">+SUMPRODUCT($E$6:$P$6/100,PAT!$C86:$N86)/D$6*100</f>
        <v>2286.1115011984175</v>
      </c>
      <c r="I113" s="19" cm="1">
        <f t="array" ref="I113">+SUMPRODUCT($E$7:$P$7/100,PAT!$C86:$N86)/D$7*100</f>
        <v>2295.6396678696628</v>
      </c>
      <c r="J113" s="19" cm="1">
        <f t="array" ref="J113">+SUMPRODUCT($E$8:$P$8/100,PAT!$C86:$N86)/D$8*100</f>
        <v>2294.4103952546889</v>
      </c>
      <c r="K113" s="19" cm="1">
        <f t="array" ref="K113">+SUMPRODUCT($E$9:$P$9/100,PAT!$C86:$N86)/D$9*100</f>
        <v>2277.9345598726973</v>
      </c>
      <c r="L113" s="19" cm="1">
        <f t="array" ref="L113">+SUMPRODUCT($E$10:$P$10/100,PAT!$C86:$N86)/D$10*100</f>
        <v>2282.6834396067243</v>
      </c>
      <c r="M113" s="19" cm="1">
        <f t="array" ref="M113">+SUMPRODUCT($E$11:$P$11/100,PAT!$C86:$N86)/D$11*100</f>
        <v>2272.4880876990132</v>
      </c>
      <c r="N113" s="19" cm="1">
        <f t="array" ref="N113">+SUMPRODUCT($E$12:$P$12/100,PAT!$C86:$N86)/D$12*100</f>
        <v>2274.3972365938771</v>
      </c>
      <c r="O113" s="19" cm="1">
        <f t="array" ref="O113">+SUMPRODUCT(_xlfn.ANCHORARRAY($E$30)/100,$E113:$N113)/$D$14*100</f>
        <v>2280.8822316399996</v>
      </c>
      <c r="Q113" s="24">
        <f t="shared" si="25"/>
        <v>0.14879122018821</v>
      </c>
      <c r="R113" s="24">
        <f t="shared" si="25"/>
        <v>0.14532791842090931</v>
      </c>
      <c r="S113" s="24">
        <f t="shared" si="25"/>
        <v>0.14545786934630645</v>
      </c>
      <c r="T113" s="24">
        <f t="shared" si="25"/>
        <v>0.14205255027223163</v>
      </c>
      <c r="U113" s="24">
        <f t="shared" si="25"/>
        <v>0.14249088795767895</v>
      </c>
      <c r="V113" s="24">
        <f t="shared" si="25"/>
        <v>0.14386642667848704</v>
      </c>
      <c r="W113" s="24">
        <f t="shared" si="25"/>
        <v>0.14150812801069934</v>
      </c>
      <c r="X113" s="24">
        <f t="shared" si="25"/>
        <v>0.13740117970891319</v>
      </c>
      <c r="Y113" s="24">
        <f t="shared" si="25"/>
        <v>0.13715103339950208</v>
      </c>
      <c r="Z113" s="24">
        <f t="shared" si="25"/>
        <v>0.13655641179875921</v>
      </c>
      <c r="AA113" s="24">
        <f t="shared" si="23"/>
        <v>0.13990402388974577</v>
      </c>
      <c r="AB113" s="24">
        <f>+PAT!Y86</f>
        <v>0.13990105394925623</v>
      </c>
      <c r="AD113" s="24">
        <f t="shared" si="31"/>
        <v>1.410975769629256</v>
      </c>
      <c r="AE113" s="24">
        <f t="shared" si="31"/>
        <v>1.392198180938065</v>
      </c>
      <c r="AF113" s="24">
        <f t="shared" si="31"/>
        <v>1.3971137592277758</v>
      </c>
      <c r="AG113" s="24">
        <f t="shared" si="31"/>
        <v>1.3881750301796987</v>
      </c>
      <c r="AH113" s="24">
        <f t="shared" si="31"/>
        <v>1.3927923677423015</v>
      </c>
      <c r="AI113" s="24">
        <f t="shared" si="31"/>
        <v>1.4052734299715968</v>
      </c>
      <c r="AJ113" s="24">
        <f t="shared" si="31"/>
        <v>1.3896440854421286</v>
      </c>
      <c r="AK113" s="24">
        <f t="shared" si="31"/>
        <v>1.3844682082742055</v>
      </c>
      <c r="AL113" s="24">
        <f t="shared" si="31"/>
        <v>1.3806251569496659</v>
      </c>
      <c r="AM113" s="24">
        <f t="shared" si="31"/>
        <v>1.3865343119818156</v>
      </c>
      <c r="AN113" s="24">
        <f t="shared" si="31"/>
        <v>1.389405919955748</v>
      </c>
      <c r="AO113" s="24">
        <f>+PAT!AV86</f>
        <v>1.389382224680026</v>
      </c>
      <c r="AQ113" s="24">
        <f t="shared" si="28"/>
        <v>1.2234808389450791E-2</v>
      </c>
      <c r="AR113" s="24">
        <f t="shared" si="32"/>
        <v>2.4441457647440323E-2</v>
      </c>
      <c r="AS113" s="35">
        <f t="shared" si="33"/>
        <v>45170</v>
      </c>
      <c r="AT113" s="19">
        <f t="shared" si="30"/>
        <v>2285.422456729752</v>
      </c>
      <c r="AU113" s="19">
        <f t="shared" si="27"/>
        <v>2274.3972365938771</v>
      </c>
      <c r="AV113" s="53">
        <f t="shared" si="29"/>
        <v>0.11025220135875102</v>
      </c>
      <c r="AW113" s="53">
        <f t="shared" si="24"/>
        <v>0.11729841864841539</v>
      </c>
    </row>
    <row r="114" spans="4:49" x14ac:dyDescent="0.25">
      <c r="D114" s="38">
        <f>+PAT!A87</f>
        <v>45200</v>
      </c>
      <c r="E114" s="19" cm="1">
        <f t="array" ref="E114">+SUMPRODUCT($E$3:$P$3/100,PAT!$C87:$N87)/D$3*100</f>
        <v>2471.0203000235156</v>
      </c>
      <c r="F114" s="19" cm="1">
        <f t="array" ref="F114">+SUMPRODUCT($E$4:$P$4/100,PAT!$C87:$N87)/D$4*100</f>
        <v>2474.3849471216108</v>
      </c>
      <c r="G114" s="19" cm="1">
        <f t="array" ref="G114">+SUMPRODUCT($E$5:$P$5/100,PAT!$C87:$N87)/D$5*100</f>
        <v>2478.8005577489848</v>
      </c>
      <c r="H114" s="19" cm="1">
        <f t="array" ref="H114">+SUMPRODUCT($E$6:$P$6/100,PAT!$C87:$N87)/D$6*100</f>
        <v>2473.1018677997417</v>
      </c>
      <c r="I114" s="19" cm="1">
        <f t="array" ref="I114">+SUMPRODUCT($E$7:$P$7/100,PAT!$C87:$N87)/D$7*100</f>
        <v>2481.4651058306017</v>
      </c>
      <c r="J114" s="19" cm="1">
        <f t="array" ref="J114">+SUMPRODUCT($E$8:$P$8/100,PAT!$C87:$N87)/D$8*100</f>
        <v>2481.0377524175801</v>
      </c>
      <c r="K114" s="19" cm="1">
        <f t="array" ref="K114">+SUMPRODUCT($E$9:$P$9/100,PAT!$C87:$N87)/D$9*100</f>
        <v>2465.1466444364296</v>
      </c>
      <c r="L114" s="19" cm="1">
        <f t="array" ref="L114">+SUMPRODUCT($E$10:$P$10/100,PAT!$C87:$N87)/D$10*100</f>
        <v>2467.7540390781078</v>
      </c>
      <c r="M114" s="19" cm="1">
        <f t="array" ref="M114">+SUMPRODUCT($E$11:$P$11/100,PAT!$C87:$N87)/D$11*100</f>
        <v>2458.5040878088112</v>
      </c>
      <c r="N114" s="19" cm="1">
        <f t="array" ref="N114">+SUMPRODUCT($E$12:$P$12/100,PAT!$C87:$N87)/D$12*100</f>
        <v>2461.0006493248102</v>
      </c>
      <c r="O114" s="19" cm="1">
        <f t="array" ref="O114">+SUMPRODUCT(_xlfn.ANCHORARRAY($E$30)/100,$E114:$N114)/$D$14*100</f>
        <v>2467.3569268599999</v>
      </c>
      <c r="Q114" s="24">
        <f t="shared" si="25"/>
        <v>8.1209424869018942E-2</v>
      </c>
      <c r="R114" s="24">
        <f t="shared" si="25"/>
        <v>8.2236510083871783E-2</v>
      </c>
      <c r="S114" s="24">
        <f t="shared" si="25"/>
        <v>8.2015000753562939E-2</v>
      </c>
      <c r="T114" s="24">
        <f t="shared" si="25"/>
        <v>8.1794071069281049E-2</v>
      </c>
      <c r="U114" s="24">
        <f t="shared" si="25"/>
        <v>8.0947127966900734E-2</v>
      </c>
      <c r="V114" s="24">
        <f t="shared" si="25"/>
        <v>8.1340006804743847E-2</v>
      </c>
      <c r="W114" s="24">
        <f t="shared" si="25"/>
        <v>8.218501438171022E-2</v>
      </c>
      <c r="X114" s="24">
        <f t="shared" si="25"/>
        <v>8.1075893512097652E-2</v>
      </c>
      <c r="Y114" s="24">
        <f t="shared" si="25"/>
        <v>8.1855654653022469E-2</v>
      </c>
      <c r="Z114" s="24">
        <f t="shared" si="25"/>
        <v>8.2045216081245931E-2</v>
      </c>
      <c r="AA114" s="24">
        <f t="shared" si="23"/>
        <v>8.1755512245768713E-2</v>
      </c>
      <c r="AB114" s="24">
        <f>+PAT!Y87</f>
        <v>8.175730451777774E-2</v>
      </c>
      <c r="AD114" s="24">
        <f t="shared" si="31"/>
        <v>1.441253690615965</v>
      </c>
      <c r="AE114" s="24">
        <f t="shared" si="31"/>
        <v>1.4265881634649591</v>
      </c>
      <c r="AF114" s="24">
        <f t="shared" si="31"/>
        <v>1.4308861905320471</v>
      </c>
      <c r="AG114" s="24">
        <f t="shared" si="31"/>
        <v>1.4224244845772622</v>
      </c>
      <c r="AH114" s="24">
        <f t="shared" si="31"/>
        <v>1.4248430592502075</v>
      </c>
      <c r="AI114" s="24">
        <f t="shared" si="31"/>
        <v>1.4383023362848575</v>
      </c>
      <c r="AJ114" s="24">
        <f t="shared" si="31"/>
        <v>1.4256587579441344</v>
      </c>
      <c r="AK114" s="24">
        <f t="shared" si="31"/>
        <v>1.4186771387990222</v>
      </c>
      <c r="AL114" s="24">
        <f t="shared" si="31"/>
        <v>1.4179137725472595</v>
      </c>
      <c r="AM114" s="24">
        <f t="shared" si="31"/>
        <v>1.4237491738699011</v>
      </c>
      <c r="AN114" s="24">
        <f t="shared" si="31"/>
        <v>1.4247646160224887</v>
      </c>
      <c r="AO114" s="24">
        <f>+PAT!AV87</f>
        <v>1.4247453999724642</v>
      </c>
      <c r="AQ114" s="24">
        <f t="shared" si="28"/>
        <v>-8.3579121222698838E-4</v>
      </c>
      <c r="AR114" s="24">
        <f t="shared" si="32"/>
        <v>1.7504516746063903E-2</v>
      </c>
      <c r="AS114" s="35">
        <f t="shared" si="33"/>
        <v>45200</v>
      </c>
      <c r="AT114" s="19">
        <f t="shared" si="30"/>
        <v>2471.0203000235156</v>
      </c>
      <c r="AU114" s="19">
        <f t="shared" si="27"/>
        <v>2461.0006493248102</v>
      </c>
      <c r="AV114" s="53">
        <f t="shared" si="29"/>
        <v>0.10019650698705362</v>
      </c>
      <c r="AW114" s="53">
        <f t="shared" si="24"/>
        <v>0.12220811276466748</v>
      </c>
    </row>
    <row r="115" spans="4:49" x14ac:dyDescent="0.25">
      <c r="D115" s="38">
        <f>+PAT!A88</f>
        <v>45231</v>
      </c>
      <c r="E115" s="19" cm="1">
        <f t="array" ref="E115">+SUMPRODUCT($E$3:$P$3/100,PAT!$C88:$N88)/D$3*100</f>
        <v>2771.3903919794279</v>
      </c>
      <c r="F115" s="19" cm="1">
        <f t="array" ref="F115">+SUMPRODUCT($E$4:$P$4/100,PAT!$C88:$N88)/D$4*100</f>
        <v>2770.1086147902665</v>
      </c>
      <c r="G115" s="19" cm="1">
        <f t="array" ref="G115">+SUMPRODUCT($E$5:$P$5/100,PAT!$C88:$N88)/D$5*100</f>
        <v>2777.4596271535061</v>
      </c>
      <c r="H115" s="19" cm="1">
        <f t="array" ref="H115">+SUMPRODUCT($E$6:$P$6/100,PAT!$C88:$N88)/D$6*100</f>
        <v>2770.1171911193414</v>
      </c>
      <c r="I115" s="19" cm="1">
        <f t="array" ref="I115">+SUMPRODUCT($E$7:$P$7/100,PAT!$C88:$N88)/D$7*100</f>
        <v>2782.5763870224268</v>
      </c>
      <c r="J115" s="19" cm="1">
        <f t="array" ref="J115">+SUMPRODUCT($E$8:$P$8/100,PAT!$C88:$N88)/D$8*100</f>
        <v>2781.7604577418629</v>
      </c>
      <c r="K115" s="19" cm="1">
        <f t="array" ref="K115">+SUMPRODUCT($E$9:$P$9/100,PAT!$C88:$N88)/D$9*100</f>
        <v>2759.8815605590053</v>
      </c>
      <c r="L115" s="19" cm="1">
        <f t="array" ref="L115">+SUMPRODUCT($E$10:$P$10/100,PAT!$C88:$N88)/D$10*100</f>
        <v>2761.9471838038462</v>
      </c>
      <c r="M115" s="19" cm="1">
        <f t="array" ref="M115">+SUMPRODUCT($E$11:$P$11/100,PAT!$C88:$N88)/D$11*100</f>
        <v>2749.9663092161795</v>
      </c>
      <c r="N115" s="19" cm="1">
        <f t="array" ref="N115">+SUMPRODUCT($E$12:$P$12/100,PAT!$C88:$N88)/D$12*100</f>
        <v>2753.2928751569907</v>
      </c>
      <c r="O115" s="19" cm="1">
        <f t="array" ref="O115">+SUMPRODUCT(_xlfn.ANCHORARRAY($E$30)/100,$E115:$N115)/$D$14*100</f>
        <v>2762.2716071300001</v>
      </c>
      <c r="Q115" s="24">
        <f t="shared" si="25"/>
        <v>0.12155711223944765</v>
      </c>
      <c r="R115" s="24">
        <f t="shared" si="25"/>
        <v>0.11951401014327367</v>
      </c>
      <c r="S115" s="24">
        <f t="shared" si="25"/>
        <v>0.12048531636435311</v>
      </c>
      <c r="T115" s="24">
        <f t="shared" si="25"/>
        <v>0.12009829727873167</v>
      </c>
      <c r="U115" s="24">
        <f t="shared" si="25"/>
        <v>0.12134415288948275</v>
      </c>
      <c r="V115" s="24">
        <f t="shared" si="25"/>
        <v>0.12120843587779007</v>
      </c>
      <c r="W115" s="24">
        <f t="shared" si="25"/>
        <v>0.11956080454189633</v>
      </c>
      <c r="X115" s="24">
        <f t="shared" si="25"/>
        <v>0.11921493798289617</v>
      </c>
      <c r="Y115" s="24">
        <f t="shared" si="25"/>
        <v>0.11855266902042838</v>
      </c>
      <c r="Z115" s="24">
        <f t="shared" si="25"/>
        <v>0.11876966627878494</v>
      </c>
      <c r="AA115" s="24">
        <f t="shared" si="23"/>
        <v>0.1195265577750495</v>
      </c>
      <c r="AB115" s="24">
        <f>+PAT!Y88</f>
        <v>0.1195271825339812</v>
      </c>
      <c r="AD115" s="24">
        <f t="shared" si="31"/>
        <v>1.6124311444810044</v>
      </c>
      <c r="AE115" s="24">
        <f t="shared" si="31"/>
        <v>1.5913610125615865</v>
      </c>
      <c r="AF115" s="24">
        <f t="shared" si="31"/>
        <v>1.5983608683893169</v>
      </c>
      <c r="AG115" s="24">
        <f t="shared" si="31"/>
        <v>1.5879262232460536</v>
      </c>
      <c r="AH115" s="24">
        <f t="shared" si="31"/>
        <v>1.5936170085566843</v>
      </c>
      <c r="AI115" s="24">
        <f t="shared" si="31"/>
        <v>1.6082575688650671</v>
      </c>
      <c r="AJ115" s="24">
        <f t="shared" si="31"/>
        <v>1.5882924736923281</v>
      </c>
      <c r="AK115" s="24">
        <f t="shared" si="31"/>
        <v>1.5811231912638455</v>
      </c>
      <c r="AL115" s="24">
        <f t="shared" si="31"/>
        <v>1.5770951587775248</v>
      </c>
      <c r="AM115" s="24">
        <f t="shared" si="31"/>
        <v>1.5830024915222718</v>
      </c>
      <c r="AN115" s="24">
        <f t="shared" si="31"/>
        <v>1.587698942896361</v>
      </c>
      <c r="AO115" s="24">
        <f>+PAT!AV88</f>
        <v>1.5876771710414026</v>
      </c>
      <c r="AQ115" s="24">
        <f t="shared" si="28"/>
        <v>2.7874459606627155E-3</v>
      </c>
      <c r="AR115" s="24">
        <f t="shared" si="32"/>
        <v>2.9428652958732648E-2</v>
      </c>
      <c r="AS115" s="35">
        <f t="shared" si="33"/>
        <v>45231</v>
      </c>
      <c r="AT115" s="19">
        <f t="shared" si="30"/>
        <v>2771.3903919794279</v>
      </c>
      <c r="AU115" s="19">
        <f t="shared" si="27"/>
        <v>2753.2928751569907</v>
      </c>
      <c r="AV115" s="53">
        <f t="shared" si="29"/>
        <v>0.18097516822437143</v>
      </c>
      <c r="AW115" s="53">
        <f t="shared" si="24"/>
        <v>0.15372141844939602</v>
      </c>
    </row>
    <row r="116" spans="4:49" x14ac:dyDescent="0.25">
      <c r="D116" s="38">
        <f>+PAT!A89</f>
        <v>45261</v>
      </c>
      <c r="E116" s="19" cm="1">
        <f t="array" ref="E116">+SUMPRODUCT($E$3:$P$3/100,PAT!$C89:$N89)/D$3*100</f>
        <v>3442.0239908087019</v>
      </c>
      <c r="F116" s="19" cm="1">
        <f t="array" ref="F116">+SUMPRODUCT($E$4:$P$4/100,PAT!$C89:$N89)/D$4*100</f>
        <v>3426.2717994995055</v>
      </c>
      <c r="G116" s="19" cm="1">
        <f t="array" ref="G116">+SUMPRODUCT($E$5:$P$5/100,PAT!$C89:$N89)/D$5*100</f>
        <v>3446.3772107112604</v>
      </c>
      <c r="H116" s="19" cm="1">
        <f t="array" ref="H116">+SUMPRODUCT($E$6:$P$6/100,PAT!$C89:$N89)/D$6*100</f>
        <v>3445.4402695493327</v>
      </c>
      <c r="I116" s="19" cm="1">
        <f t="array" ref="I116">+SUMPRODUCT($E$7:$P$7/100,PAT!$C89:$N89)/D$7*100</f>
        <v>3470.3345958578916</v>
      </c>
      <c r="J116" s="19" cm="1">
        <f t="array" ref="J116">+SUMPRODUCT($E$8:$P$8/100,PAT!$C89:$N89)/D$8*100</f>
        <v>3462.635751133213</v>
      </c>
      <c r="K116" s="19" cm="1">
        <f t="array" ref="K116">+SUMPRODUCT($E$9:$P$9/100,PAT!$C89:$N89)/D$9*100</f>
        <v>3426.5950610977952</v>
      </c>
      <c r="L116" s="19" cm="1">
        <f t="array" ref="L116">+SUMPRODUCT($E$10:$P$10/100,PAT!$C89:$N89)/D$10*100</f>
        <v>3438.638818618484</v>
      </c>
      <c r="M116" s="19" cm="1">
        <f t="array" ref="M116">+SUMPRODUCT($E$11:$P$11/100,PAT!$C89:$N89)/D$11*100</f>
        <v>3418.4319693882053</v>
      </c>
      <c r="N116" s="19" cm="1">
        <f t="array" ref="N116">+SUMPRODUCT($E$12:$P$12/100,PAT!$C89:$N89)/D$12*100</f>
        <v>3422.4744834497465</v>
      </c>
      <c r="O116" s="19" cm="1">
        <f t="array" ref="O116">+SUMPRODUCT(_xlfn.ANCHORARRAY($E$30)/100,$E116:$N116)/$D$14*100</f>
        <v>3433.7249564899998</v>
      </c>
      <c r="Q116" s="24">
        <f t="shared" si="25"/>
        <v>0.24198452905448775</v>
      </c>
      <c r="R116" s="24">
        <f t="shared" si="25"/>
        <v>0.23687272809659099</v>
      </c>
      <c r="S116" s="24">
        <f t="shared" si="25"/>
        <v>0.24083791426458934</v>
      </c>
      <c r="T116" s="24">
        <f t="shared" si="25"/>
        <v>0.24378863125177341</v>
      </c>
      <c r="U116" s="24">
        <f t="shared" si="25"/>
        <v>0.24716597612309199</v>
      </c>
      <c r="V116" s="24">
        <f t="shared" si="25"/>
        <v>0.24476417137083795</v>
      </c>
      <c r="W116" s="24">
        <f t="shared" si="25"/>
        <v>0.24157322910761048</v>
      </c>
      <c r="X116" s="24">
        <f t="shared" si="25"/>
        <v>0.24500527699544028</v>
      </c>
      <c r="Y116" s="24">
        <f t="shared" si="25"/>
        <v>0.24308139991815314</v>
      </c>
      <c r="Z116" s="24">
        <f t="shared" si="25"/>
        <v>0.24304773906575394</v>
      </c>
      <c r="AA116" s="24">
        <f t="shared" si="23"/>
        <v>0.24308013289744501</v>
      </c>
      <c r="AB116" s="24">
        <f>+PAT!Y89</f>
        <v>0.24308679453367188</v>
      </c>
      <c r="AD116" s="24">
        <f t="shared" si="31"/>
        <v>2.1115162992023131</v>
      </c>
      <c r="AE116" s="24">
        <f t="shared" si="31"/>
        <v>2.0718373203780902</v>
      </c>
      <c r="AF116" s="24">
        <f t="shared" si="31"/>
        <v>2.0904632966563037</v>
      </c>
      <c r="AG116" s="24">
        <f t="shared" si="31"/>
        <v>2.0843000709123349</v>
      </c>
      <c r="AH116" s="24">
        <f t="shared" si="31"/>
        <v>2.0986572132542527</v>
      </c>
      <c r="AI116" s="24">
        <f t="shared" si="31"/>
        <v>2.1077751457086915</v>
      </c>
      <c r="AJ116" s="24">
        <f t="shared" si="31"/>
        <v>2.0752438984632651</v>
      </c>
      <c r="AK116" s="24">
        <f t="shared" si="31"/>
        <v>2.0727921809320029</v>
      </c>
      <c r="AL116" s="24">
        <f t="shared" si="31"/>
        <v>2.062860172153997</v>
      </c>
      <c r="AM116" s="24">
        <f t="shared" si="31"/>
        <v>2.0669726184450909</v>
      </c>
      <c r="AN116" s="24">
        <f t="shared" si="31"/>
        <v>2.0771993485026847</v>
      </c>
      <c r="AO116" s="24">
        <f>+PAT!AV89</f>
        <v>2.077187599584617</v>
      </c>
      <c r="AQ116" s="24">
        <f t="shared" si="28"/>
        <v>-1.0632100112661913E-3</v>
      </c>
      <c r="AR116" s="24">
        <f t="shared" si="32"/>
        <v>4.4543680757222148E-2</v>
      </c>
      <c r="AS116" s="35">
        <f t="shared" si="33"/>
        <v>45261</v>
      </c>
      <c r="AT116" s="19">
        <f t="shared" si="30"/>
        <v>3442.0239908087019</v>
      </c>
      <c r="AU116" s="19">
        <f t="shared" si="27"/>
        <v>3422.4744834497465</v>
      </c>
      <c r="AV116" s="53">
        <f t="shared" si="29"/>
        <v>0.19549507358955509</v>
      </c>
      <c r="AW116" s="53">
        <f t="shared" si="24"/>
        <v>0.18381113615538602</v>
      </c>
    </row>
    <row r="117" spans="4:49" x14ac:dyDescent="0.25">
      <c r="D117" s="38">
        <f>+PAT!A90</f>
        <v>45292</v>
      </c>
      <c r="E117" s="19" cm="1">
        <f t="array" ref="E117">+SUMPRODUCT($E$3:$P$3/100,PAT!$C90:$N90)/D$3*100</f>
        <v>4284.7331053088283</v>
      </c>
      <c r="F117" s="19" cm="1">
        <f t="array" ref="F117">+SUMPRODUCT($E$4:$P$4/100,PAT!$C90:$N90)/D$4*100</f>
        <v>4232.2688668067622</v>
      </c>
      <c r="G117" s="19" cm="1">
        <f t="array" ref="G117">+SUMPRODUCT($E$5:$P$5/100,PAT!$C90:$N90)/D$5*100</f>
        <v>4274.7048444534921</v>
      </c>
      <c r="H117" s="19" cm="1">
        <f t="array" ref="H117">+SUMPRODUCT($E$6:$P$6/100,PAT!$C90:$N90)/D$6*100</f>
        <v>4291.1264283338642</v>
      </c>
      <c r="I117" s="19" cm="1">
        <f t="array" ref="I117">+SUMPRODUCT($E$7:$P$7/100,PAT!$C90:$N90)/D$7*100</f>
        <v>4322.7339672187709</v>
      </c>
      <c r="J117" s="19" cm="1">
        <f t="array" ref="J117">+SUMPRODUCT($E$8:$P$8/100,PAT!$C90:$N90)/D$8*100</f>
        <v>4299.1222918628428</v>
      </c>
      <c r="K117" s="19" cm="1">
        <f t="array" ref="K117">+SUMPRODUCT($E$9:$P$9/100,PAT!$C90:$N90)/D$9*100</f>
        <v>4254.3286664771958</v>
      </c>
      <c r="L117" s="19" cm="1">
        <f t="array" ref="L117">+SUMPRODUCT($E$10:$P$10/100,PAT!$C90:$N90)/D$10*100</f>
        <v>4273.5191798808482</v>
      </c>
      <c r="M117" s="19" cm="1">
        <f t="array" ref="M117">+SUMPRODUCT($E$11:$P$11/100,PAT!$C90:$N90)/D$11*100</f>
        <v>4246.0509150040007</v>
      </c>
      <c r="N117" s="19" cm="1">
        <f t="array" ref="N117">+SUMPRODUCT($E$12:$P$12/100,PAT!$C90:$N90)/D$12*100</f>
        <v>4248.0531499775016</v>
      </c>
      <c r="O117" s="19" cm="1">
        <f t="array" ref="O117">+SUMPRODUCT(_xlfn.ANCHORARRAY($E$30)/100,$E117:$N117)/$D$14*100</f>
        <v>4264.3266972799993</v>
      </c>
      <c r="Q117" s="24">
        <f t="shared" si="25"/>
        <v>0.24482952958794812</v>
      </c>
      <c r="R117" s="24">
        <f t="shared" si="25"/>
        <v>0.23524025952202421</v>
      </c>
      <c r="S117" s="24">
        <f t="shared" si="25"/>
        <v>0.24034735117438943</v>
      </c>
      <c r="T117" s="24">
        <f t="shared" si="25"/>
        <v>0.24545082561978293</v>
      </c>
      <c r="U117" s="24">
        <f t="shared" si="25"/>
        <v>0.24562454939598122</v>
      </c>
      <c r="V117" s="24">
        <f t="shared" si="25"/>
        <v>0.24157508928158955</v>
      </c>
      <c r="W117" s="24">
        <f t="shared" si="25"/>
        <v>0.24156154743134883</v>
      </c>
      <c r="X117" s="24">
        <f t="shared" si="25"/>
        <v>0.24279385108488594</v>
      </c>
      <c r="Y117" s="24">
        <f t="shared" si="25"/>
        <v>0.24210484603088767</v>
      </c>
      <c r="Z117" s="24">
        <f t="shared" si="25"/>
        <v>0.24122273826146912</v>
      </c>
      <c r="AA117" s="24">
        <f t="shared" si="23"/>
        <v>0.24189524534284534</v>
      </c>
      <c r="AB117" s="24">
        <f>+PAT!Y90</f>
        <v>0.24190884114252698</v>
      </c>
      <c r="AD117" s="24">
        <f t="shared" si="31"/>
        <v>2.6579566525734259</v>
      </c>
      <c r="AE117" s="24">
        <f t="shared" si="31"/>
        <v>2.5887394767209591</v>
      </c>
      <c r="AF117" s="24">
        <f t="shared" si="31"/>
        <v>2.6229003805469771</v>
      </c>
      <c r="AG117" s="24">
        <f t="shared" si="31"/>
        <v>2.6307622714292154</v>
      </c>
      <c r="AH117" s="24">
        <f t="shared" si="31"/>
        <v>2.6481398590946346</v>
      </c>
      <c r="AI117" s="24">
        <f t="shared" si="31"/>
        <v>2.6449295482340589</v>
      </c>
      <c r="AJ117" s="24">
        <f t="shared" si="31"/>
        <v>2.6051602350739396</v>
      </c>
      <c r="AK117" s="24">
        <f t="shared" si="31"/>
        <v>2.6083616780908421</v>
      </c>
      <c r="AL117" s="24">
        <f t="shared" si="31"/>
        <v>2.5922253380137645</v>
      </c>
      <c r="AM117" s="24">
        <f t="shared" si="31"/>
        <v>2.5916310658597954</v>
      </c>
      <c r="AN117" s="24">
        <f t="shared" si="31"/>
        <v>2.6090199185491483</v>
      </c>
      <c r="AO117" s="24">
        <f>+PAT!AV90</f>
        <v>2.609050105386808</v>
      </c>
      <c r="AQ117" s="24">
        <f t="shared" si="28"/>
        <v>3.6067913264790086E-3</v>
      </c>
      <c r="AR117" s="24">
        <f t="shared" si="32"/>
        <v>6.6325586713630535E-2</v>
      </c>
      <c r="AS117" s="35">
        <f t="shared" si="33"/>
        <v>45292</v>
      </c>
      <c r="AT117" s="19">
        <f t="shared" si="30"/>
        <v>4284.7331053088283</v>
      </c>
      <c r="AU117" s="19">
        <f t="shared" si="27"/>
        <v>4248.0531499775016</v>
      </c>
      <c r="AV117" s="53">
        <f t="shared" si="29"/>
        <v>0.36679955331326397</v>
      </c>
      <c r="AW117" s="53">
        <f t="shared" si="24"/>
        <v>0.25878906644380173</v>
      </c>
    </row>
    <row r="118" spans="4:49" x14ac:dyDescent="0.25">
      <c r="D118" s="38">
        <f>+PAT!A91</f>
        <v>45323</v>
      </c>
      <c r="E118" s="19" cm="1">
        <f t="array" ref="E118">+SUMPRODUCT($E$3:$P$3/100,PAT!$C91:$N91)/D$3*100</f>
        <v>4764.0061299557492</v>
      </c>
      <c r="F118" s="19" cm="1">
        <f t="array" ref="F118">+SUMPRODUCT($E$4:$P$4/100,PAT!$C91:$N91)/D$4*100</f>
        <v>4702.1413328838098</v>
      </c>
      <c r="G118" s="19" cm="1">
        <f t="array" ref="G118">+SUMPRODUCT($E$5:$P$5/100,PAT!$C91:$N91)/D$5*100</f>
        <v>4749.1864097930229</v>
      </c>
      <c r="H118" s="19" cm="1">
        <f t="array" ref="H118">+SUMPRODUCT($E$6:$P$6/100,PAT!$C91:$N91)/D$6*100</f>
        <v>4773.6909262673407</v>
      </c>
      <c r="I118" s="19" cm="1">
        <f t="array" ref="I118">+SUMPRODUCT($E$7:$P$7/100,PAT!$C91:$N91)/D$7*100</f>
        <v>4810.6123126447092</v>
      </c>
      <c r="J118" s="19" cm="1">
        <f t="array" ref="J118">+SUMPRODUCT($E$8:$P$8/100,PAT!$C91:$N91)/D$8*100</f>
        <v>4778.8038163437122</v>
      </c>
      <c r="K118" s="19" cm="1">
        <f t="array" ref="K118">+SUMPRODUCT($E$9:$P$9/100,PAT!$C91:$N91)/D$9*100</f>
        <v>4736.0700091786084</v>
      </c>
      <c r="L118" s="19" cm="1">
        <f t="array" ref="L118">+SUMPRODUCT($E$10:$P$10/100,PAT!$C91:$N91)/D$10*100</f>
        <v>4758.4871555795244</v>
      </c>
      <c r="M118" s="19" cm="1">
        <f t="array" ref="M118">+SUMPRODUCT($E$11:$P$11/100,PAT!$C91:$N91)/D$11*100</f>
        <v>4729.4670041182389</v>
      </c>
      <c r="N118" s="19" cm="1">
        <f t="array" ref="N118">+SUMPRODUCT($E$12:$P$12/100,PAT!$C91:$N91)/D$12*100</f>
        <v>4732.6280504119632</v>
      </c>
      <c r="O118" s="19" cm="1">
        <f t="array" ref="O118">+SUMPRODUCT(_xlfn.ANCHORARRAY($E$30)/100,$E118:$N118)/$D$14*100</f>
        <v>4746.6079825199995</v>
      </c>
      <c r="Q118" s="24">
        <f t="shared" si="25"/>
        <v>0.11185598096019023</v>
      </c>
      <c r="R118" s="24">
        <f t="shared" si="25"/>
        <v>0.11102141212298866</v>
      </c>
      <c r="S118" s="24">
        <f t="shared" si="25"/>
        <v>0.11099750336100489</v>
      </c>
      <c r="T118" s="24">
        <f t="shared" si="25"/>
        <v>0.11245636920579938</v>
      </c>
      <c r="U118" s="24">
        <f t="shared" si="25"/>
        <v>0.11286337515233158</v>
      </c>
      <c r="V118" s="24">
        <f t="shared" si="25"/>
        <v>0.11157661771771088</v>
      </c>
      <c r="W118" s="24">
        <f t="shared" si="25"/>
        <v>0.11323557262921091</v>
      </c>
      <c r="X118" s="24">
        <f t="shared" si="25"/>
        <v>0.11348211047743506</v>
      </c>
      <c r="Y118" s="24">
        <f t="shared" si="25"/>
        <v>0.11385075186122284</v>
      </c>
      <c r="Z118" s="24">
        <f t="shared" si="25"/>
        <v>0.11406987702991156</v>
      </c>
      <c r="AA118" s="24">
        <f t="shared" si="23"/>
        <v>0.11309670188909848</v>
      </c>
      <c r="AB118" s="24">
        <f>+PAT!Y91</f>
        <v>0.11310171215911047</v>
      </c>
      <c r="AD118" s="24">
        <f t="shared" si="31"/>
        <v>2.8305594317897018</v>
      </c>
      <c r="AE118" s="24">
        <f t="shared" si="31"/>
        <v>2.7619037190873739</v>
      </c>
      <c r="AF118" s="24">
        <f t="shared" si="31"/>
        <v>2.7973288180071814</v>
      </c>
      <c r="AG118" s="24">
        <f t="shared" si="31"/>
        <v>2.8148769822290345</v>
      </c>
      <c r="AH118" s="24">
        <f t="shared" si="31"/>
        <v>2.8312814658742798</v>
      </c>
      <c r="AI118" s="24">
        <f t="shared" si="31"/>
        <v>2.8244399899771797</v>
      </c>
      <c r="AJ118" s="24">
        <f t="shared" si="31"/>
        <v>2.7914717404675375</v>
      </c>
      <c r="AK118" s="24">
        <f t="shared" si="31"/>
        <v>2.8010538944655949</v>
      </c>
      <c r="AL118" s="24">
        <f t="shared" si="31"/>
        <v>2.7872836857950221</v>
      </c>
      <c r="AM118" s="24">
        <f t="shared" si="31"/>
        <v>2.7913006135372966</v>
      </c>
      <c r="AN118" s="24">
        <f t="shared" si="31"/>
        <v>2.7984752405456748</v>
      </c>
      <c r="AO118" s="24">
        <f>+PAT!AV91</f>
        <v>2.79852556887634</v>
      </c>
      <c r="AQ118" s="24">
        <f t="shared" si="28"/>
        <v>-2.2138960697213328E-3</v>
      </c>
      <c r="AR118" s="24">
        <f t="shared" si="32"/>
        <v>3.9258818252405181E-2</v>
      </c>
      <c r="AS118" s="35">
        <f t="shared" si="33"/>
        <v>45323</v>
      </c>
      <c r="AT118" s="19">
        <f t="shared" si="33"/>
        <v>4764.0061299557492</v>
      </c>
      <c r="AU118" s="19">
        <f t="shared" si="27"/>
        <v>4732.6280504119632</v>
      </c>
      <c r="AV118" s="53">
        <f t="shared" si="29"/>
        <v>0.31378079543786441</v>
      </c>
      <c r="AW118" s="53">
        <f t="shared" si="24"/>
        <v>0.26489844326910728</v>
      </c>
    </row>
    <row r="119" spans="4:49" x14ac:dyDescent="0.25">
      <c r="D119" s="38">
        <f>+PAT!A92</f>
        <v>45352</v>
      </c>
      <c r="E119" s="19" cm="1">
        <f t="array" ref="E119">+SUMPRODUCT($E$3:$P$3/100,PAT!$C92:$N92)/D$3*100</f>
        <v>5253.3830588279261</v>
      </c>
      <c r="F119" s="19" cm="1">
        <f t="array" ref="F119">+SUMPRODUCT($E$4:$P$4/100,PAT!$C92:$N92)/D$4*100</f>
        <v>5204.6324460074065</v>
      </c>
      <c r="G119" s="19" cm="1">
        <f t="array" ref="G119">+SUMPRODUCT($E$5:$P$5/100,PAT!$C92:$N92)/D$5*100</f>
        <v>5243.2975620297984</v>
      </c>
      <c r="H119" s="19" cm="1">
        <f t="array" ref="H119">+SUMPRODUCT($E$6:$P$6/100,PAT!$C92:$N92)/D$6*100</f>
        <v>5271.791383935577</v>
      </c>
      <c r="I119" s="19" cm="1">
        <f t="array" ref="I119">+SUMPRODUCT($E$7:$P$7/100,PAT!$C92:$N92)/D$7*100</f>
        <v>5314.4387470465745</v>
      </c>
      <c r="J119" s="19" cm="1">
        <f t="array" ref="J119">+SUMPRODUCT($E$8:$P$8/100,PAT!$C92:$N92)/D$8*100</f>
        <v>5272.4264094341725</v>
      </c>
      <c r="K119" s="19" cm="1">
        <f t="array" ref="K119">+SUMPRODUCT($E$9:$P$9/100,PAT!$C92:$N92)/D$9*100</f>
        <v>5235.25885986516</v>
      </c>
      <c r="L119" s="19" cm="1">
        <f t="array" ref="L119">+SUMPRODUCT($E$10:$P$10/100,PAT!$C92:$N92)/D$10*100</f>
        <v>5268.2249109663853</v>
      </c>
      <c r="M119" s="19" cm="1">
        <f t="array" ref="M119">+SUMPRODUCT($E$11:$P$11/100,PAT!$C92:$N92)/D$11*100</f>
        <v>5230.0078827914158</v>
      </c>
      <c r="N119" s="19" cm="1">
        <f t="array" ref="N119">+SUMPRODUCT($E$12:$P$12/100,PAT!$C92:$N92)/D$12*100</f>
        <v>5218.5968178493413</v>
      </c>
      <c r="O119" s="19" cm="1">
        <f t="array" ref="O119">+SUMPRODUCT(_xlfn.ANCHORARRAY($E$30)/100,$E119:$N119)/$D$14*100</f>
        <v>5243.1386110799995</v>
      </c>
      <c r="Q119" s="24">
        <f t="shared" si="25"/>
        <v>0.10272382434502081</v>
      </c>
      <c r="R119" s="24">
        <f t="shared" si="25"/>
        <v>0.10686431511734673</v>
      </c>
      <c r="S119" s="24">
        <f t="shared" si="25"/>
        <v>0.10404122087477918</v>
      </c>
      <c r="T119" s="24">
        <f t="shared" si="25"/>
        <v>0.10434283772487807</v>
      </c>
      <c r="U119" s="24">
        <f t="shared" si="25"/>
        <v>0.10473228804523615</v>
      </c>
      <c r="V119" s="24">
        <f t="shared" si="25"/>
        <v>0.10329417403624097</v>
      </c>
      <c r="W119" s="24">
        <f t="shared" si="25"/>
        <v>0.10540149316186476</v>
      </c>
      <c r="X119" s="24">
        <f t="shared" si="25"/>
        <v>0.10712180966784213</v>
      </c>
      <c r="Y119" s="24">
        <f t="shared" si="25"/>
        <v>0.10583452178381303</v>
      </c>
      <c r="Z119" s="24">
        <f t="shared" si="25"/>
        <v>0.10268475829091961</v>
      </c>
      <c r="AA119" s="24">
        <f t="shared" si="23"/>
        <v>0.10460746503367013</v>
      </c>
      <c r="AB119" s="24">
        <f>+PAT!Y92</f>
        <v>0.1046066580957834</v>
      </c>
      <c r="AD119" s="24">
        <f t="shared" si="31"/>
        <v>2.9467508434865568</v>
      </c>
      <c r="AE119" s="24">
        <f t="shared" si="31"/>
        <v>2.8857272305554837</v>
      </c>
      <c r="AF119" s="24">
        <f t="shared" si="31"/>
        <v>2.9191075051477928</v>
      </c>
      <c r="AG119" s="24">
        <f t="shared" si="31"/>
        <v>2.9379436099383351</v>
      </c>
      <c r="AH119" s="24">
        <f t="shared" si="31"/>
        <v>2.9578589096166192</v>
      </c>
      <c r="AI119" s="24">
        <f t="shared" si="31"/>
        <v>2.9410759079252067</v>
      </c>
      <c r="AJ119" s="24">
        <f t="shared" si="31"/>
        <v>2.9172413479417312</v>
      </c>
      <c r="AK119" s="24">
        <f t="shared" si="31"/>
        <v>2.9289386182473165</v>
      </c>
      <c r="AL119" s="24">
        <f t="shared" si="31"/>
        <v>2.9139100588392886</v>
      </c>
      <c r="AM119" s="24">
        <f t="shared" si="31"/>
        <v>2.9155520046703516</v>
      </c>
      <c r="AN119" s="24">
        <f t="shared" si="31"/>
        <v>2.9226644084641746</v>
      </c>
      <c r="AO119" s="24">
        <f>+PAT!AV92</f>
        <v>2.9227222595210693</v>
      </c>
      <c r="AQ119" s="24">
        <f t="shared" si="28"/>
        <v>3.906605410120001E-5</v>
      </c>
      <c r="AR119" s="24">
        <f t="shared" si="32"/>
        <v>3.1198838816205221E-2</v>
      </c>
      <c r="AS119" s="35">
        <f t="shared" si="33"/>
        <v>45352</v>
      </c>
      <c r="AT119" s="19">
        <f t="shared" si="33"/>
        <v>5253.3830588279261</v>
      </c>
      <c r="AU119" s="19">
        <f t="shared" si="27"/>
        <v>5218.5968178493413</v>
      </c>
      <c r="AV119" s="53">
        <f t="shared" si="29"/>
        <v>0.34786240978584715</v>
      </c>
      <c r="AW119" s="53">
        <f t="shared" si="24"/>
        <v>0.29255878442221928</v>
      </c>
    </row>
    <row r="120" spans="4:49" x14ac:dyDescent="0.25">
      <c r="D120" s="38">
        <f>+PAT!A93</f>
        <v>45383</v>
      </c>
      <c r="E120" s="19" cm="1">
        <f t="array" ref="E120">+SUMPRODUCT($E$3:$P$3/100,PAT!$C93:$N93)/D$3*100</f>
        <v>5709.7089121926556</v>
      </c>
      <c r="F120" s="19" cm="1">
        <f t="array" ref="F120">+SUMPRODUCT($E$4:$P$4/100,PAT!$C93:$N93)/D$4*100</f>
        <v>5647.6306123908507</v>
      </c>
      <c r="G120" s="19" cm="1">
        <f t="array" ref="G120">+SUMPRODUCT($E$5:$P$5/100,PAT!$C93:$N93)/D$5*100</f>
        <v>5689.0748920292663</v>
      </c>
      <c r="H120" s="19" cm="1">
        <f t="array" ref="H120">+SUMPRODUCT($E$6:$P$6/100,PAT!$C93:$N93)/D$6*100</f>
        <v>5716.9802767000583</v>
      </c>
      <c r="I120" s="19" cm="1">
        <f t="array" ref="I120">+SUMPRODUCT($E$7:$P$7/100,PAT!$C93:$N93)/D$7*100</f>
        <v>5753.2110726058991</v>
      </c>
      <c r="J120" s="19" cm="1">
        <f t="array" ref="J120">+SUMPRODUCT($E$8:$P$8/100,PAT!$C93:$N93)/D$8*100</f>
        <v>5706.080460179769</v>
      </c>
      <c r="K120" s="19" cm="1">
        <f t="array" ref="K120">+SUMPRODUCT($E$9:$P$9/100,PAT!$C93:$N93)/D$9*100</f>
        <v>5672.3962394705077</v>
      </c>
      <c r="L120" s="19" cm="1">
        <f t="array" ref="L120">+SUMPRODUCT($E$10:$P$10/100,PAT!$C93:$N93)/D$10*100</f>
        <v>5702.4073961484446</v>
      </c>
      <c r="M120" s="19" cm="1">
        <f t="array" ref="M120">+SUMPRODUCT($E$11:$P$11/100,PAT!$C93:$N93)/D$11*100</f>
        <v>5671.4641401836461</v>
      </c>
      <c r="N120" s="19" cm="1">
        <f t="array" ref="N120">+SUMPRODUCT($E$12:$P$12/100,PAT!$C93:$N93)/D$12*100</f>
        <v>5671.993734822544</v>
      </c>
      <c r="O120" s="19" cm="1">
        <f t="array" ref="O120">+SUMPRODUCT(_xlfn.ANCHORARRAY($E$30)/100,$E120:$N120)/$D$14*100</f>
        <v>5686.4137309100006</v>
      </c>
      <c r="Q120" s="24">
        <f t="shared" si="25"/>
        <v>8.6863236176525804E-2</v>
      </c>
      <c r="R120" s="24">
        <f t="shared" si="25"/>
        <v>8.5116128944567215E-2</v>
      </c>
      <c r="S120" s="24">
        <f t="shared" si="25"/>
        <v>8.5018506908255187E-2</v>
      </c>
      <c r="T120" s="24">
        <f t="shared" si="25"/>
        <v>8.4447365296183685E-2</v>
      </c>
      <c r="U120" s="24">
        <f t="shared" si="25"/>
        <v>8.2562307412643809E-2</v>
      </c>
      <c r="V120" s="24">
        <f t="shared" si="25"/>
        <v>8.2249426937404335E-2</v>
      </c>
      <c r="W120" s="24">
        <f t="shared" si="25"/>
        <v>8.349871349372151E-2</v>
      </c>
      <c r="X120" s="24">
        <f t="shared" si="25"/>
        <v>8.2415328221515649E-2</v>
      </c>
      <c r="Y120" s="24">
        <f t="shared" si="25"/>
        <v>8.4408334994059642E-2</v>
      </c>
      <c r="Z120" s="24">
        <f t="shared" si="25"/>
        <v>8.6881001311010175E-2</v>
      </c>
      <c r="AA120" s="24">
        <f t="shared" si="23"/>
        <v>8.4543849154255613E-2</v>
      </c>
      <c r="AB120" s="24">
        <f>+PAT!Y93</f>
        <v>8.4532521256315718E-2</v>
      </c>
      <c r="AD120" s="24">
        <f t="shared" si="31"/>
        <v>2.9532238073641977</v>
      </c>
      <c r="AE120" s="24">
        <f t="shared" si="31"/>
        <v>2.8875748823931819</v>
      </c>
      <c r="AF120" s="24">
        <f t="shared" si="31"/>
        <v>2.9212263111316465</v>
      </c>
      <c r="AG120" s="24">
        <f t="shared" si="31"/>
        <v>2.9433948544947723</v>
      </c>
      <c r="AH120" s="24">
        <f t="shared" si="31"/>
        <v>2.9579603456726082</v>
      </c>
      <c r="AI120" s="24">
        <f t="shared" si="31"/>
        <v>2.9402994595454977</v>
      </c>
      <c r="AJ120" s="24">
        <f t="shared" si="31"/>
        <v>2.9231777655257911</v>
      </c>
      <c r="AK120" s="24">
        <f t="shared" si="31"/>
        <v>2.9376053058873741</v>
      </c>
      <c r="AL120" s="24">
        <f t="shared" si="31"/>
        <v>2.9310588109900682</v>
      </c>
      <c r="AM120" s="24">
        <f t="shared" si="31"/>
        <v>2.9435424486190476</v>
      </c>
      <c r="AN120" s="24">
        <f t="shared" si="31"/>
        <v>2.9351803984639515</v>
      </c>
      <c r="AO120" s="24">
        <f>+PAT!AV93</f>
        <v>2.9351991428367974</v>
      </c>
      <c r="AQ120" s="24">
        <f t="shared" si="28"/>
        <v>-1.7765134484371004E-5</v>
      </c>
      <c r="AR120" s="24">
        <f t="shared" si="32"/>
        <v>9.6813587451500815E-3</v>
      </c>
      <c r="AS120" s="35">
        <f t="shared" si="33"/>
        <v>45383</v>
      </c>
      <c r="AT120" s="19">
        <f t="shared" si="33"/>
        <v>5709.7089121926556</v>
      </c>
      <c r="AU120" s="19">
        <f t="shared" si="27"/>
        <v>5671.993734822544</v>
      </c>
      <c r="AV120" s="53">
        <f t="shared" si="29"/>
        <v>0.37715177370111519</v>
      </c>
      <c r="AW120" s="53">
        <f t="shared" si="24"/>
        <v>0.31774626000848905</v>
      </c>
    </row>
    <row r="121" spans="4:49" x14ac:dyDescent="0.25">
      <c r="D121" s="38">
        <f>+PAT!A94</f>
        <v>45413</v>
      </c>
      <c r="E121" s="19" cm="1">
        <f t="array" ref="E121">+SUMPRODUCT($E$3:$P$3/100,PAT!$C94:$N94)/D$3*100</f>
        <v>5959.3988261393406</v>
      </c>
      <c r="F121" s="19" cm="1">
        <f t="array" ref="F121">+SUMPRODUCT($E$4:$P$4/100,PAT!$C94:$N94)/D$4*100</f>
        <v>5902.2746305382798</v>
      </c>
      <c r="G121" s="19" cm="1">
        <f t="array" ref="G121">+SUMPRODUCT($E$5:$P$5/100,PAT!$C94:$N94)/D$5*100</f>
        <v>5943.2513337376577</v>
      </c>
      <c r="H121" s="19" cm="1">
        <f t="array" ref="H121">+SUMPRODUCT($E$6:$P$6/100,PAT!$C94:$N94)/D$6*100</f>
        <v>5970.1472174782712</v>
      </c>
      <c r="I121" s="19" cm="1">
        <f t="array" ref="I121">+SUMPRODUCT($E$7:$P$7/100,PAT!$C94:$N94)/D$7*100</f>
        <v>6007.342514797896</v>
      </c>
      <c r="J121" s="19" cm="1">
        <f t="array" ref="J121">+SUMPRODUCT($E$8:$P$8/100,PAT!$C94:$N94)/D$8*100</f>
        <v>5962.6058957257928</v>
      </c>
      <c r="K121" s="19" cm="1">
        <f t="array" ref="K121">+SUMPRODUCT($E$9:$P$9/100,PAT!$C94:$N94)/D$9*100</f>
        <v>5932.0764315269589</v>
      </c>
      <c r="L121" s="19" cm="1">
        <f t="array" ref="L121">+SUMPRODUCT($E$10:$P$10/100,PAT!$C94:$N94)/D$10*100</f>
        <v>5962.1950810305971</v>
      </c>
      <c r="M121" s="19" cm="1">
        <f t="array" ref="M121">+SUMPRODUCT($E$11:$P$11/100,PAT!$C94:$N94)/D$11*100</f>
        <v>5930.2960591675155</v>
      </c>
      <c r="N121" s="19" cm="1">
        <f t="array" ref="N121">+SUMPRODUCT($E$12:$P$12/100,PAT!$C94:$N94)/D$12*100</f>
        <v>5928.9476714650691</v>
      </c>
      <c r="O121" s="19" cm="1">
        <f t="array" ref="O121">+SUMPRODUCT(_xlfn.ANCHORARRAY($E$30)/100,$E121:$N121)/$D$14*100</f>
        <v>5943.4627269600005</v>
      </c>
      <c r="Q121" s="24">
        <f t="shared" si="25"/>
        <v>4.3730760672140656E-2</v>
      </c>
      <c r="R121" s="24">
        <f t="shared" si="25"/>
        <v>4.5088646128651266E-2</v>
      </c>
      <c r="S121" s="24">
        <f t="shared" si="25"/>
        <v>4.4677991858484312E-2</v>
      </c>
      <c r="T121" s="24">
        <f t="shared" si="25"/>
        <v>4.428333290041464E-2</v>
      </c>
      <c r="U121" s="24">
        <f t="shared" si="25"/>
        <v>4.4172104757645991E-2</v>
      </c>
      <c r="V121" s="24">
        <f t="shared" ref="V121:Z122" si="34">+J121/J120-1</f>
        <v>4.4956505141524383E-2</v>
      </c>
      <c r="W121" s="24">
        <f t="shared" si="34"/>
        <v>4.5779628413386675E-2</v>
      </c>
      <c r="X121" s="24">
        <f t="shared" si="34"/>
        <v>4.5557545582874281E-2</v>
      </c>
      <c r="Y121" s="24">
        <f t="shared" si="34"/>
        <v>4.5637583626771949E-2</v>
      </c>
      <c r="Z121" s="24">
        <f t="shared" si="34"/>
        <v>4.5302225047426647E-2</v>
      </c>
      <c r="AA121" s="24">
        <f t="shared" si="23"/>
        <v>4.5204061507649884E-2</v>
      </c>
      <c r="AB121" s="24">
        <f>+PAT!Y94</f>
        <v>4.520328397786022E-2</v>
      </c>
      <c r="AD121" s="24">
        <f t="shared" si="31"/>
        <v>2.8508441203834547</v>
      </c>
      <c r="AE121" s="24">
        <f t="shared" si="31"/>
        <v>2.7926012734967527</v>
      </c>
      <c r="AF121" s="24">
        <f t="shared" si="31"/>
        <v>2.8227947874532218</v>
      </c>
      <c r="AG121" s="24">
        <f t="shared" si="31"/>
        <v>2.8433901640718182</v>
      </c>
      <c r="AH121" s="24">
        <f t="shared" si="31"/>
        <v>2.8548795854052571</v>
      </c>
      <c r="AI121" s="24">
        <f t="shared" si="31"/>
        <v>2.8369776116206005</v>
      </c>
      <c r="AJ121" s="24">
        <f t="shared" si="31"/>
        <v>2.8273732090731434</v>
      </c>
      <c r="AK121" s="24">
        <f t="shared" si="31"/>
        <v>2.8377978049958164</v>
      </c>
      <c r="AL121" s="24">
        <f t="shared" si="31"/>
        <v>2.832278022322309</v>
      </c>
      <c r="AM121" s="24">
        <f t="shared" si="31"/>
        <v>2.838187431493528</v>
      </c>
      <c r="AN121" s="24">
        <f t="shared" si="31"/>
        <v>2.8343105720294695</v>
      </c>
      <c r="AO121" s="24">
        <f>+PAT!AV94</f>
        <v>2.8343312265861731</v>
      </c>
      <c r="AQ121" s="24">
        <f t="shared" si="28"/>
        <v>-1.5714643752859914E-3</v>
      </c>
      <c r="AR121" s="24">
        <f t="shared" si="32"/>
        <v>1.2656688889926659E-2</v>
      </c>
      <c r="AS121" s="35">
        <f t="shared" si="33"/>
        <v>45413</v>
      </c>
      <c r="AT121" s="19">
        <f t="shared" si="33"/>
        <v>5959.3988261393406</v>
      </c>
      <c r="AU121" s="19">
        <f t="shared" si="27"/>
        <v>5928.9476714650691</v>
      </c>
      <c r="AV121" s="53">
        <f t="shared" si="29"/>
        <v>0.30451154674271663</v>
      </c>
      <c r="AW121" s="53">
        <f t="shared" si="24"/>
        <v>0.30999712285828274</v>
      </c>
    </row>
    <row r="122" spans="4:49" x14ac:dyDescent="0.25">
      <c r="D122" s="38">
        <f>+PAT!A95</f>
        <v>45444</v>
      </c>
      <c r="E122" s="19" cm="1">
        <f t="array" ref="E122">+SUMPRODUCT($E$3:$P$3/100,PAT!$C95:$N95)/D$3*100</f>
        <v>6262.3117748198556</v>
      </c>
      <c r="F122" s="19" cm="1">
        <f t="array" ref="F122">+SUMPRODUCT($E$4:$P$4/100,PAT!$C95:$N95)/D$4*100</f>
        <v>6196.577211272901</v>
      </c>
      <c r="G122" s="19" cm="1">
        <f t="array" ref="G122">+SUMPRODUCT($E$5:$P$5/100,PAT!$C95:$N95)/D$5*100</f>
        <v>6236.8287872661267</v>
      </c>
      <c r="H122" s="19" cm="1">
        <f t="array" ref="H122">+SUMPRODUCT($E$6:$P$6/100,PAT!$C95:$N95)/D$6*100</f>
        <v>6263.3365930166183</v>
      </c>
      <c r="I122" s="19" cm="1">
        <f t="array" ref="I122">+SUMPRODUCT($E$7:$P$7/100,PAT!$C95:$N95)/D$7*100</f>
        <v>6302.7963262697767</v>
      </c>
      <c r="J122" s="19" cm="1">
        <f t="array" ref="J122">+SUMPRODUCT($E$8:$P$8/100,PAT!$C95:$N95)/D$8*100</f>
        <v>6251.6963033086286</v>
      </c>
      <c r="K122" s="19" cm="1">
        <f t="array" ref="K122">+SUMPRODUCT($E$9:$P$9/100,PAT!$C95:$N95)/D$9*100</f>
        <v>6225.9099885287878</v>
      </c>
      <c r="L122" s="19" cm="1">
        <f t="array" ref="L122">+SUMPRODUCT($E$10:$P$10/100,PAT!$C95:$N95)/D$10*100</f>
        <v>6256.3738287027354</v>
      </c>
      <c r="M122" s="19" cm="1">
        <f t="array" ref="M122">+SUMPRODUCT($E$11:$P$11/100,PAT!$C95:$N95)/D$11*100</f>
        <v>6224.4789921329648</v>
      </c>
      <c r="N122" s="19" cm="1">
        <f t="array" ref="N122">+SUMPRODUCT($E$12:$P$12/100,PAT!$C95:$N95)/D$12*100</f>
        <v>6225.119374576745</v>
      </c>
      <c r="O122" s="19" cm="1">
        <f t="array" ref="O122">+SUMPRODUCT(_xlfn.ANCHORARRAY($E$30)/100,$E122:$N122)/$D$14*100</f>
        <v>6237.8949606599981</v>
      </c>
      <c r="Q122" s="24">
        <f t="shared" ref="Q122:U122" si="35">+E122/E121-1</f>
        <v>5.0829447318052834E-2</v>
      </c>
      <c r="R122" s="24">
        <f t="shared" si="35"/>
        <v>4.9862569798413636E-2</v>
      </c>
      <c r="S122" s="24">
        <f t="shared" si="35"/>
        <v>4.9396775778594026E-2</v>
      </c>
      <c r="T122" s="24">
        <f t="shared" si="35"/>
        <v>4.9109237152477947E-2</v>
      </c>
      <c r="U122" s="24">
        <f t="shared" si="35"/>
        <v>4.9182115177233365E-2</v>
      </c>
      <c r="V122" s="24">
        <f t="shared" si="34"/>
        <v>4.8483903286324237E-2</v>
      </c>
      <c r="W122" s="24">
        <f t="shared" si="34"/>
        <v>4.9533002548686644E-2</v>
      </c>
      <c r="X122" s="24">
        <f t="shared" si="34"/>
        <v>4.9340678000976856E-2</v>
      </c>
      <c r="Y122" s="24">
        <f t="shared" si="34"/>
        <v>4.9606786917607337E-2</v>
      </c>
      <c r="Z122" s="24">
        <f t="shared" si="34"/>
        <v>4.9953502632026137E-2</v>
      </c>
      <c r="AA122" s="24">
        <f t="shared" si="23"/>
        <v>4.9538837412814951E-2</v>
      </c>
      <c r="AB122" s="24">
        <f>+PAT!Y95</f>
        <v>4.9534044474444983E-2</v>
      </c>
      <c r="AD122" s="24">
        <f t="shared" si="31"/>
        <v>2.7921748493871901</v>
      </c>
      <c r="AE122" s="24">
        <f t="shared" si="31"/>
        <v>2.7334039251351179</v>
      </c>
      <c r="AF122" s="24">
        <f t="shared" si="31"/>
        <v>2.7598205113049019</v>
      </c>
      <c r="AG122" s="24">
        <f t="shared" si="31"/>
        <v>2.7781164808255632</v>
      </c>
      <c r="AH122" s="24">
        <f t="shared" si="31"/>
        <v>2.7911564745552435</v>
      </c>
      <c r="AI122" s="24">
        <f t="shared" si="31"/>
        <v>2.7707220090294249</v>
      </c>
      <c r="AJ122" s="24">
        <f t="shared" si="31"/>
        <v>2.7652993290972758</v>
      </c>
      <c r="AK122" s="24">
        <f t="shared" si="31"/>
        <v>2.7724845350843945</v>
      </c>
      <c r="AL122" s="24">
        <f t="shared" si="31"/>
        <v>2.7669317074287663</v>
      </c>
      <c r="AM122" s="24">
        <f t="shared" si="31"/>
        <v>2.7681394472802419</v>
      </c>
      <c r="AN122" s="24">
        <f t="shared" si="31"/>
        <v>2.7687620877382342</v>
      </c>
      <c r="AO122" s="24">
        <f>+PAT!AV95</f>
        <v>2.7687760987459913</v>
      </c>
      <c r="AQ122" s="24">
        <f t="shared" si="28"/>
        <v>8.7594468602669728E-4</v>
      </c>
      <c r="AR122" s="24">
        <f t="shared" si="32"/>
        <v>2.4035402106948212E-2</v>
      </c>
      <c r="AS122" s="35">
        <f t="shared" si="33"/>
        <v>45444</v>
      </c>
      <c r="AT122" s="19">
        <f t="shared" si="33"/>
        <v>6262.3117748198556</v>
      </c>
      <c r="AU122" s="19">
        <f t="shared" si="27"/>
        <v>6225.119374576745</v>
      </c>
      <c r="AV122" s="53">
        <f t="shared" si="29"/>
        <v>0.37192400243110058</v>
      </c>
      <c r="AW122" s="53">
        <f t="shared" si="24"/>
        <v>0.33836541018978394</v>
      </c>
    </row>
    <row r="123" spans="4:49" x14ac:dyDescent="0.25">
      <c r="D123" s="38">
        <f>+PAT!A96</f>
        <v>45474</v>
      </c>
      <c r="E123" s="19" cm="1">
        <f t="array" ref="E123">+SUMPRODUCT($E$3:$P$3/100,PAT!$C96:$N96)/D$3*100</f>
        <v>6523.8409228722148</v>
      </c>
      <c r="F123" s="19" cm="1">
        <f t="array" ref="F123">+SUMPRODUCT($E$4:$P$4/100,PAT!$C96:$N96)/D$4*100</f>
        <v>6453.230810726488</v>
      </c>
      <c r="G123" s="19" cm="1">
        <f t="array" ref="G123">+SUMPRODUCT($E$5:$P$5/100,PAT!$C96:$N96)/D$5*100</f>
        <v>6493.3664986453978</v>
      </c>
      <c r="H123" s="19" cm="1">
        <f t="array" ref="H123">+SUMPRODUCT($E$6:$P$6/100,PAT!$C96:$N96)/D$6*100</f>
        <v>6517.4383274572565</v>
      </c>
      <c r="I123" s="19" cm="1">
        <f t="array" ref="I123">+SUMPRODUCT($E$7:$P$7/100,PAT!$C96:$N96)/D$7*100</f>
        <v>6560.801270882429</v>
      </c>
      <c r="J123" s="19" cm="1">
        <f t="array" ref="J123">+SUMPRODUCT($E$8:$P$8/100,PAT!$C96:$N96)/D$8*100</f>
        <v>6512.8589875226708</v>
      </c>
      <c r="K123" s="19" cm="1">
        <f t="array" ref="K123">+SUMPRODUCT($E$9:$P$9/100,PAT!$C96:$N96)/D$9*100</f>
        <v>6483.9610401227601</v>
      </c>
      <c r="L123" s="19" cm="1">
        <f t="array" ref="L123">+SUMPRODUCT($E$10:$P$10/100,PAT!$C96:$N96)/D$10*100</f>
        <v>6515.6890965822167</v>
      </c>
      <c r="M123" s="19" cm="1">
        <f t="array" ref="M123">+SUMPRODUCT($E$11:$P$11/100,PAT!$C96:$N96)/D$11*100</f>
        <v>6482.3545814438094</v>
      </c>
      <c r="N123" s="19" cm="1">
        <f t="array" ref="N123">+SUMPRODUCT($E$12:$P$12/100,PAT!$C96:$N96)/D$12*100</f>
        <v>6488.4920567901991</v>
      </c>
      <c r="O123" s="19" cm="1">
        <f t="array" ref="O123">+SUMPRODUCT(_xlfn.ANCHORARRAY($E$30)/100,$E123:$N123)/$D$14*100</f>
        <v>6497.4696301800013</v>
      </c>
      <c r="Q123" s="24">
        <f t="shared" ref="Q123" si="36">+E123/E122-1</f>
        <v>4.1762396612692099E-2</v>
      </c>
      <c r="R123" s="24">
        <f t="shared" ref="R123" si="37">+F123/F122-1</f>
        <v>4.1418607515561812E-2</v>
      </c>
      <c r="S123" s="24">
        <f t="shared" ref="S123" si="38">+G123/G122-1</f>
        <v>4.113271666252083E-2</v>
      </c>
      <c r="T123" s="24">
        <f t="shared" ref="T123" si="39">+H123/H122-1</f>
        <v>4.0569707641762598E-2</v>
      </c>
      <c r="U123" s="24">
        <f t="shared" ref="U123" si="40">+I123/I122-1</f>
        <v>4.0934996350318276E-2</v>
      </c>
      <c r="V123" s="24">
        <f t="shared" ref="V123" si="41">+J123/J122-1</f>
        <v>4.1774691466670566E-2</v>
      </c>
      <c r="W123" s="24">
        <f t="shared" ref="W123" si="42">+K123/K122-1</f>
        <v>4.1447925214053827E-2</v>
      </c>
      <c r="X123" s="24">
        <f t="shared" ref="X123" si="43">+L123/L122-1</f>
        <v>4.1448173491456908E-2</v>
      </c>
      <c r="Y123" s="24">
        <f t="shared" ref="Y123" si="44">+M123/M122-1</f>
        <v>4.1429264945189725E-2</v>
      </c>
      <c r="Z123" s="24">
        <f t="shared" ref="Z123" si="45">+N123/N122-1</f>
        <v>4.2308053286345348E-2</v>
      </c>
      <c r="AA123" s="24">
        <f t="shared" ref="AA123" si="46">+O123/O122-1</f>
        <v>4.1612542557551979E-2</v>
      </c>
      <c r="AB123" s="24">
        <f>+PAT!Y96</f>
        <v>4.1609773460840715E-2</v>
      </c>
      <c r="AD123" s="24">
        <f t="shared" ref="AD123" si="47">+E123/E111-1</f>
        <v>2.6748532807979366</v>
      </c>
      <c r="AE123" s="24">
        <f t="shared" ref="AE123" si="48">+F123/F111-1</f>
        <v>2.6180600791352067</v>
      </c>
      <c r="AF123" s="24">
        <f t="shared" ref="AF123" si="49">+G123/G111-1</f>
        <v>2.6389359989383445</v>
      </c>
      <c r="AG123" s="24">
        <f t="shared" ref="AG123" si="50">+H123/H111-1</f>
        <v>2.6508237810201059</v>
      </c>
      <c r="AH123" s="24">
        <f t="shared" ref="AH123" si="51">+I123/I111-1</f>
        <v>2.6625267843483749</v>
      </c>
      <c r="AI123" s="24">
        <f t="shared" ref="AI123" si="52">+J123/J111-1</f>
        <v>2.6461948249802862</v>
      </c>
      <c r="AJ123" s="24">
        <f t="shared" ref="AJ123" si="53">+K123/K111-1</f>
        <v>2.6396424284616455</v>
      </c>
      <c r="AK123" s="24">
        <f t="shared" ref="AK123" si="54">+L123/L111-1</f>
        <v>2.6428068626226122</v>
      </c>
      <c r="AL123" s="24">
        <f t="shared" ref="AL123" si="55">+M123/M111-1</f>
        <v>2.6366251823331761</v>
      </c>
      <c r="AM123" s="24">
        <f t="shared" ref="AM123" si="56">+N123/N111-1</f>
        <v>2.6382586856398413</v>
      </c>
      <c r="AN123" s="24">
        <f t="shared" ref="AN123" si="57">+O123/O111-1</f>
        <v>2.6416160942027727</v>
      </c>
      <c r="AO123" s="24">
        <f>+PAT!AV96</f>
        <v>2.6416154430970709</v>
      </c>
      <c r="AQ123" s="24">
        <f t="shared" ref="AQ123" si="58">+Q123-Z123</f>
        <v>-5.4565667365324977E-4</v>
      </c>
      <c r="AR123" s="24">
        <f t="shared" ref="AR123" si="59">+AD123-AM123</f>
        <v>3.6594595158095267E-2</v>
      </c>
      <c r="AS123" s="35">
        <f t="shared" si="33"/>
        <v>45474</v>
      </c>
      <c r="AT123" s="19">
        <f t="shared" si="33"/>
        <v>6523.8409228722148</v>
      </c>
      <c r="AU123" s="19">
        <f t="shared" si="27"/>
        <v>6488.4920567901991</v>
      </c>
      <c r="AV123" s="53">
        <f t="shared" si="29"/>
        <v>0.35348866082016173</v>
      </c>
      <c r="AW123" s="53">
        <f t="shared" si="24"/>
        <v>0.34424790048338494</v>
      </c>
    </row>
    <row r="124" spans="4:49" x14ac:dyDescent="0.25">
      <c r="D124" s="38">
        <f>+PAT!A97</f>
        <v>45505</v>
      </c>
      <c r="E124" s="19" cm="1">
        <f t="array" ref="E124">+SUMPRODUCT($E$3:$P$3/100,PAT!$C97:$N97)/D$3*100</f>
        <v>6831.0443386477118</v>
      </c>
      <c r="F124" s="19" cm="1">
        <f t="array" ref="F124">+SUMPRODUCT($E$4:$P$4/100,PAT!$C97:$N97)/D$4*100</f>
        <v>6751.346353697706</v>
      </c>
      <c r="G124" s="19" cm="1">
        <f t="array" ref="G124">+SUMPRODUCT($E$5:$P$5/100,PAT!$C97:$N97)/D$5*100</f>
        <v>6792.3454652779174</v>
      </c>
      <c r="H124" s="19" cm="1">
        <f t="array" ref="H124">+SUMPRODUCT($E$6:$P$6/100,PAT!$C97:$N97)/D$6*100</f>
        <v>6815.5507934431416</v>
      </c>
      <c r="I124" s="19" cm="1">
        <f t="array" ref="I124">+SUMPRODUCT($E$7:$P$7/100,PAT!$C97:$N97)/D$7*100</f>
        <v>6859.3227770904023</v>
      </c>
      <c r="J124" s="19" cm="1">
        <f t="array" ref="J124">+SUMPRODUCT($E$8:$P$8/100,PAT!$C97:$N97)/D$8*100</f>
        <v>6812.0775311414545</v>
      </c>
      <c r="K124" s="19" cm="1">
        <f t="array" ref="K124">+SUMPRODUCT($E$9:$P$9/100,PAT!$C97:$N97)/D$9*100</f>
        <v>6784.4476300820816</v>
      </c>
      <c r="L124" s="19" cm="1">
        <f t="array" ref="L124">+SUMPRODUCT($E$10:$P$10/100,PAT!$C97:$N97)/D$10*100</f>
        <v>6814.7362336732513</v>
      </c>
      <c r="M124" s="19" cm="1">
        <f t="array" ref="M124">+SUMPRODUCT($E$11:$P$11/100,PAT!$C97:$N97)/D$11*100</f>
        <v>6781.6342468621115</v>
      </c>
      <c r="N124" s="19" cm="1">
        <f t="array" ref="N124">+SUMPRODUCT($E$12:$P$12/100,PAT!$C97:$N97)/D$12*100</f>
        <v>6788.5701179492344</v>
      </c>
      <c r="O124" s="19" cm="1">
        <f t="array" ref="O124">+SUMPRODUCT(_xlfn.ANCHORARRAY($E$30)/100,$E124:$N124)/$D$14*100</f>
        <v>6797.1429973500008</v>
      </c>
      <c r="Q124" s="24">
        <f t="shared" ref="Q124" si="60">+E124/E123-1</f>
        <v>4.7089348040118439E-2</v>
      </c>
      <c r="R124" s="24">
        <f t="shared" ref="R124" si="61">+F124/F123-1</f>
        <v>4.6196324246715825E-2</v>
      </c>
      <c r="S124" s="24">
        <f t="shared" ref="S124" si="62">+G124/G123-1</f>
        <v>4.6043753528295372E-2</v>
      </c>
      <c r="T124" s="24">
        <f t="shared" ref="T124" si="63">+H124/H123-1</f>
        <v>4.5740742145571112E-2</v>
      </c>
      <c r="U124" s="24">
        <f t="shared" ref="U124" si="64">+I124/I123-1</f>
        <v>4.5500769476564562E-2</v>
      </c>
      <c r="V124" s="24">
        <f t="shared" ref="V124" si="65">+J124/J123-1</f>
        <v>4.5942733320654794E-2</v>
      </c>
      <c r="W124" s="24">
        <f t="shared" ref="W124" si="66">+K124/K123-1</f>
        <v>4.6343059142383902E-2</v>
      </c>
      <c r="X124" s="24">
        <f t="shared" ref="X124" si="67">+L124/L123-1</f>
        <v>4.5896471218661805E-2</v>
      </c>
      <c r="Y124" s="24">
        <f t="shared" ref="Y124" si="68">+M124/M123-1</f>
        <v>4.6168357756147804E-2</v>
      </c>
      <c r="Z124" s="24">
        <f t="shared" ref="Z124" si="69">+N124/N123-1</f>
        <v>4.6247734994913747E-2</v>
      </c>
      <c r="AA124" s="24">
        <f t="shared" ref="AA124" si="70">+O124/O123-1</f>
        <v>4.612154949952374E-2</v>
      </c>
      <c r="AB124" s="24">
        <f>+PAT!Y97</f>
        <v>4.6117444825600984E-2</v>
      </c>
      <c r="AD124" s="24">
        <f t="shared" ref="AD124" si="71">+E124/E112-1</f>
        <v>2.4336950430529609</v>
      </c>
      <c r="AE124" s="24">
        <f t="shared" ref="AE124" si="72">+F124/F112-1</f>
        <v>2.3820120589027063</v>
      </c>
      <c r="AF124" s="24">
        <f t="shared" ref="AF124" si="73">+G124/G112-1</f>
        <v>2.3961790857039884</v>
      </c>
      <c r="AG124" s="24">
        <f t="shared" ref="AG124" si="74">+H124/H112-1</f>
        <v>2.4047845702544772</v>
      </c>
      <c r="AH124" s="24">
        <f t="shared" ref="AH124" si="75">+I124/I112-1</f>
        <v>2.4137386106673966</v>
      </c>
      <c r="AI124" s="24">
        <f t="shared" ref="AI124" si="76">+J124/J112-1</f>
        <v>2.3961259938149078</v>
      </c>
      <c r="AJ124" s="24">
        <f t="shared" ref="AJ124" si="77">+K124/K112-1</f>
        <v>2.3997913066626575</v>
      </c>
      <c r="AK124" s="24">
        <f t="shared" ref="AK124" si="78">+L124/L112-1</f>
        <v>2.3956040058364119</v>
      </c>
      <c r="AL124" s="24">
        <f t="shared" ref="AL124" si="79">+M124/M112-1</f>
        <v>2.3935237916979166</v>
      </c>
      <c r="AM124" s="24">
        <f t="shared" ref="AM124" si="80">+N124/N112-1</f>
        <v>2.3923682153498769</v>
      </c>
      <c r="AN124" s="24">
        <f t="shared" ref="AN124" si="81">+O124/O112-1</f>
        <v>2.3969709378910995</v>
      </c>
      <c r="AO124" s="24">
        <f>+PAT!AV97</f>
        <v>2.3969619322476325</v>
      </c>
      <c r="AQ124" s="24">
        <f t="shared" ref="AQ124" si="82">+Q124-Z124</f>
        <v>8.4161304520469216E-4</v>
      </c>
      <c r="AR124" s="24">
        <f>+AD124-AM124</f>
        <v>4.1326827703084046E-2</v>
      </c>
      <c r="AS124" s="35">
        <f t="shared" si="33"/>
        <v>45505</v>
      </c>
      <c r="AT124" s="19">
        <f t="shared" si="33"/>
        <v>6831.0443386477118</v>
      </c>
      <c r="AU124" s="19">
        <f t="shared" si="27"/>
        <v>6788.5701179492344</v>
      </c>
      <c r="AV124" s="53">
        <f t="shared" si="29"/>
        <v>0.42474220698477438</v>
      </c>
      <c r="AW124" s="53">
        <f t="shared" si="24"/>
        <v>0.37371887264813708</v>
      </c>
    </row>
    <row r="125" spans="4:49" x14ac:dyDescent="0.25">
      <c r="D125" s="38">
        <f>+PAT!A98</f>
        <v>45536</v>
      </c>
      <c r="E125" s="19" cm="1">
        <f t="array" ref="E125">+SUMPRODUCT($E$3:$P$3/100,PAT!$C98:$N98)/D$3*100</f>
        <v>7079.8511177777737</v>
      </c>
      <c r="F125" s="19" cm="1">
        <f t="array" ref="F125">+SUMPRODUCT($E$4:$P$4/100,PAT!$C98:$N98)/D$4*100</f>
        <v>7002.1615394072469</v>
      </c>
      <c r="G125" s="19" cm="1">
        <f t="array" ref="G125">+SUMPRODUCT($E$5:$P$5/100,PAT!$C98:$N98)/D$5*100</f>
        <v>7043.8677028135662</v>
      </c>
      <c r="H125" s="19" cm="1">
        <f t="array" ref="H125">+SUMPRODUCT($E$6:$P$6/100,PAT!$C98:$N98)/D$6*100</f>
        <v>7069.5751082670467</v>
      </c>
      <c r="I125" s="19" cm="1">
        <f t="array" ref="I125">+SUMPRODUCT($E$7:$P$7/100,PAT!$C98:$N98)/D$7*100</f>
        <v>7113.4901942206852</v>
      </c>
      <c r="J125" s="19" cm="1">
        <f t="array" ref="J125">+SUMPRODUCT($E$8:$P$8/100,PAT!$C98:$N98)/D$8*100</f>
        <v>7060.2488206937051</v>
      </c>
      <c r="K125" s="19" cm="1">
        <f t="array" ref="K125">+SUMPRODUCT($E$9:$P$9/100,PAT!$C98:$N98)/D$9*100</f>
        <v>7034.9977259609077</v>
      </c>
      <c r="L125" s="19" cm="1">
        <f t="array" ref="L125">+SUMPRODUCT($E$10:$P$10/100,PAT!$C98:$N98)/D$10*100</f>
        <v>7070.1714192148929</v>
      </c>
      <c r="M125" s="19" cm="1">
        <f t="array" ref="M125">+SUMPRODUCT($E$11:$P$11/100,PAT!$C98:$N98)/D$11*100</f>
        <v>7036.182382293754</v>
      </c>
      <c r="N125" s="19" cm="1">
        <f t="array" ref="N125">+SUMPRODUCT($E$12:$P$12/100,PAT!$C98:$N98)/D$12*100</f>
        <v>7044.1711541950344</v>
      </c>
      <c r="O125" s="19" cm="1">
        <f t="array" ref="O125">+SUMPRODUCT(_xlfn.ANCHORARRAY($E$30)/100,$E125:$N125)/$D$14*100</f>
        <v>7050.44052164</v>
      </c>
      <c r="Q125" s="24">
        <f t="shared" ref="Q125" si="83">+E125/E124-1</f>
        <v>3.6422948936577493E-2</v>
      </c>
      <c r="R125" s="24">
        <f t="shared" ref="R125" si="84">+F125/F124-1</f>
        <v>3.7150395279627491E-2</v>
      </c>
      <c r="S125" s="24">
        <f t="shared" ref="S125" si="85">+G125/G124-1</f>
        <v>3.7030248066947768E-2</v>
      </c>
      <c r="T125" s="24">
        <f t="shared" ref="T125" si="86">+H125/H124-1</f>
        <v>3.7271281884992735E-2</v>
      </c>
      <c r="U125" s="24">
        <f t="shared" ref="U125" si="87">+I125/I124-1</f>
        <v>3.7054301917265331E-2</v>
      </c>
      <c r="V125" s="24">
        <f t="shared" ref="V125" si="88">+J125/J124-1</f>
        <v>3.6431072373697138E-2</v>
      </c>
      <c r="W125" s="24">
        <f t="shared" ref="W125" si="89">+K125/K124-1</f>
        <v>3.6930065576435966E-2</v>
      </c>
      <c r="X125" s="24">
        <f t="shared" ref="X125" si="90">+L125/L124-1</f>
        <v>3.7482769219955303E-2</v>
      </c>
      <c r="Y125" s="24">
        <f t="shared" ref="Y125" si="91">+M125/M124-1</f>
        <v>3.7534925383129192E-2</v>
      </c>
      <c r="Z125" s="24">
        <f t="shared" ref="Z125" si="92">+N125/N124-1</f>
        <v>3.7651675066297186E-2</v>
      </c>
      <c r="AA125" s="24">
        <f t="shared" ref="AA125" si="93">+O125/O124-1</f>
        <v>3.726529284270641E-2</v>
      </c>
      <c r="AB125" s="24">
        <f>+PAT!Y98</f>
        <v>3.7263769835657046E-2</v>
      </c>
      <c r="AD125" s="24">
        <f t="shared" ref="AD125" si="94">+E125/E113-1</f>
        <v>2.0978303800814349</v>
      </c>
      <c r="AE125" s="24">
        <f t="shared" ref="AE125" si="95">+F125/F113-1</f>
        <v>2.0625771775191644</v>
      </c>
      <c r="AF125" s="24">
        <f t="shared" ref="AF125" si="96">+G125/G113-1</f>
        <v>2.0747009854996228</v>
      </c>
      <c r="AG125" s="24">
        <f t="shared" ref="AG125" si="97">+H125/H113-1</f>
        <v>2.0924017068113514</v>
      </c>
      <c r="AH125" s="24">
        <f t="shared" ref="AH125" si="98">+I125/I113-1</f>
        <v>2.0986963214579548</v>
      </c>
      <c r="AI125" s="24">
        <f t="shared" ref="AI125" si="99">+J125/J113-1</f>
        <v>2.0771516879873571</v>
      </c>
      <c r="AJ125" s="24">
        <f t="shared" ref="AJ125" si="100">+K125/K113-1</f>
        <v>2.0883230141405202</v>
      </c>
      <c r="AK125" s="24">
        <f t="shared" ref="AK125" si="101">+L125/L113-1</f>
        <v>2.0973070100482212</v>
      </c>
      <c r="AL125" s="24">
        <f t="shared" ref="AL125" si="102">+M125/M113-1</f>
        <v>2.0962461015222198</v>
      </c>
      <c r="AM125" s="24">
        <f t="shared" ref="AM125" si="103">+N125/N113-1</f>
        <v>2.097159564238805</v>
      </c>
      <c r="AN125" s="24">
        <f t="shared" ref="AN125" si="104">+O125/O113-1</f>
        <v>2.0911023918015239</v>
      </c>
      <c r="AO125" s="24">
        <f>+PAT!AV98</f>
        <v>2.0910977120547969</v>
      </c>
      <c r="AQ125" s="24">
        <f t="shared" ref="AQ125" si="105">+Q125-Z125</f>
        <v>-1.2287261297196928E-3</v>
      </c>
      <c r="AR125" s="24">
        <f>+AD125-AM125</f>
        <v>6.7081584262984606E-4</v>
      </c>
      <c r="AS125" s="35">
        <f t="shared" si="33"/>
        <v>45536</v>
      </c>
      <c r="AT125" s="19">
        <f t="shared" si="33"/>
        <v>7079.8511177777737</v>
      </c>
      <c r="AU125" s="19">
        <f t="shared" si="27"/>
        <v>7044.1711541950344</v>
      </c>
      <c r="AV125" s="53">
        <f t="shared" si="29"/>
        <v>0.35679963582740015</v>
      </c>
      <c r="AW125" s="53">
        <f t="shared" si="24"/>
        <v>0.3670754951482742</v>
      </c>
    </row>
    <row r="126" spans="4:49" x14ac:dyDescent="0.25">
      <c r="D126" s="38">
        <f>+PAT!A99</f>
        <v>45566</v>
      </c>
      <c r="E126" s="19" cm="1">
        <f t="array" ref="E126">+SUMPRODUCT($E$3:$P$3/100,PAT!$C99:$N99)/D$3*100</f>
        <v>7301.2605441317273</v>
      </c>
      <c r="F126" s="19" cm="1">
        <f t="array" ref="F126">+SUMPRODUCT($E$4:$P$4/100,PAT!$C99:$N99)/D$4*100</f>
        <v>7232.7508800753476</v>
      </c>
      <c r="G126" s="19" cm="1">
        <f t="array" ref="G126">+SUMPRODUCT($E$5:$P$5/100,PAT!$C99:$N99)/D$5*100</f>
        <v>7265.6285214216068</v>
      </c>
      <c r="H126" s="19" cm="1">
        <f t="array" ref="H126">+SUMPRODUCT($E$6:$P$6/100,PAT!$C99:$N99)/D$6*100</f>
        <v>7288.5450975484628</v>
      </c>
      <c r="I126" s="19" cm="1">
        <f t="array" ref="I126">+SUMPRODUCT($E$7:$P$7/100,PAT!$C99:$N99)/D$7*100</f>
        <v>7333.6709642201185</v>
      </c>
      <c r="J126" s="19" cm="1">
        <f t="array" ref="J126">+SUMPRODUCT($E$8:$P$8/100,PAT!$C99:$N99)/D$8*100</f>
        <v>7284.105041731752</v>
      </c>
      <c r="K126" s="19" cm="1">
        <f t="array" ref="K126">+SUMPRODUCT($E$9:$P$9/100,PAT!$C99:$N99)/D$9*100</f>
        <v>7258.2321287702844</v>
      </c>
      <c r="L126" s="19" cm="1">
        <f t="array" ref="L126">+SUMPRODUCT($E$10:$P$10/100,PAT!$C99:$N99)/D$10*100</f>
        <v>7299.8523827954659</v>
      </c>
      <c r="M126" s="19" cm="1">
        <f t="array" ref="M126">+SUMPRODUCT($E$11:$P$11/100,PAT!$C99:$N99)/D$11*100</f>
        <v>7262.7788645133724</v>
      </c>
      <c r="N126" s="19" cm="1">
        <f t="array" ref="N126">+SUMPRODUCT($E$12:$P$12/100,PAT!$C99:$N99)/D$12*100</f>
        <v>7281.0115958033166</v>
      </c>
      <c r="O126" s="19" cm="1">
        <f t="array" ref="O126">+SUMPRODUCT(_xlfn.ANCHORARRAY($E$30)/100,$E126:$N126)/$D$14*100</f>
        <v>7278.4528191199997</v>
      </c>
      <c r="Q126" s="24">
        <f t="shared" ref="Q126:Q127" si="106">+E126/E125-1</f>
        <v>3.1273175476527415E-2</v>
      </c>
      <c r="R126" s="24">
        <f t="shared" ref="R126:R127" si="107">+F126/F125-1</f>
        <v>3.2931165522299688E-2</v>
      </c>
      <c r="S126" s="24">
        <f t="shared" ref="S126:S127" si="108">+G126/G125-1</f>
        <v>3.1482819945562346E-2</v>
      </c>
      <c r="T126" s="24">
        <f t="shared" ref="T126:T127" si="109">+H126/H125-1</f>
        <v>3.0973571385549903E-2</v>
      </c>
      <c r="U126" s="24">
        <f t="shared" ref="U126:U127" si="110">+I126/I125-1</f>
        <v>3.0952565335412796E-2</v>
      </c>
      <c r="V126" s="24">
        <f t="shared" ref="V126:V127" si="111">+J126/J125-1</f>
        <v>3.1706562576367059E-2</v>
      </c>
      <c r="W126" s="24">
        <f t="shared" ref="W126:W127" si="112">+K126/K125-1</f>
        <v>3.1731979384383546E-2</v>
      </c>
      <c r="X126" s="24">
        <f t="shared" ref="X126:X127" si="113">+L126/L125-1</f>
        <v>3.2485911580072857E-2</v>
      </c>
      <c r="Y126" s="24">
        <f t="shared" ref="Y126:Y127" si="114">+M126/M125-1</f>
        <v>3.2204463998806832E-2</v>
      </c>
      <c r="Z126" s="24">
        <f t="shared" ref="Z126:Z127" si="115">+N126/N125-1</f>
        <v>3.3622187255804459E-2</v>
      </c>
      <c r="AA126" s="24">
        <f t="shared" ref="AA126:AA127" si="116">+O126/O125-1</f>
        <v>3.2340149070140933E-2</v>
      </c>
      <c r="AB126" s="24">
        <f>+PAT!Y99</f>
        <v>3.2338033151974921E-2</v>
      </c>
      <c r="AD126" s="24">
        <f t="shared" ref="AD126:AD127" si="117">+E126/E114-1</f>
        <v>1.9547553875062236</v>
      </c>
      <c r="AE126" s="24">
        <f t="shared" ref="AE126:AE127" si="118">+F126/F114-1</f>
        <v>1.923049983992597</v>
      </c>
      <c r="AF126" s="24">
        <f t="shared" ref="AF126:AF127" si="119">+G126/G114-1</f>
        <v>1.9311065380829073</v>
      </c>
      <c r="AG126" s="24">
        <f t="shared" ref="AG126:AG127" si="120">+H126/H114-1</f>
        <v>1.9471269228521115</v>
      </c>
      <c r="AH126" s="24">
        <f t="shared" ref="AH126:AH127" si="121">+I126/I114-1</f>
        <v>1.9553794437763714</v>
      </c>
      <c r="AI126" s="24">
        <f t="shared" ref="AI126:AI127" si="122">+J126/J114-1</f>
        <v>1.9359106021800567</v>
      </c>
      <c r="AJ126" s="24">
        <f t="shared" ref="AJ126:AJ127" si="123">+K126/K114-1</f>
        <v>1.9443409158442289</v>
      </c>
      <c r="AK126" s="24">
        <f t="shared" ref="AK126:AK127" si="124">+L126/L114-1</f>
        <v>1.9580956072601592</v>
      </c>
      <c r="AL126" s="24">
        <f t="shared" ref="AL126:AL127" si="125">+M126/M114-1</f>
        <v>1.9541455312309295</v>
      </c>
      <c r="AM126" s="24">
        <f t="shared" ref="AM126:AM127" si="126">+N126/N114-1</f>
        <v>1.9585573647861101</v>
      </c>
      <c r="AN126" s="24">
        <f t="shared" ref="AN126:AN127" si="127">+O126/O114-1</f>
        <v>1.9498986303463934</v>
      </c>
      <c r="AO126" s="24">
        <f>+PAT!AV99</f>
        <v>1.9498832307545344</v>
      </c>
      <c r="AQ126" s="24">
        <f t="shared" ref="AQ126:AQ127" si="128">+Q126-Z126</f>
        <v>-2.3490117792770437E-3</v>
      </c>
      <c r="AR126" s="24">
        <f t="shared" ref="AR126:AR127" si="129">+AD126-AM126</f>
        <v>-3.8019772798865148E-3</v>
      </c>
      <c r="AS126" s="35">
        <f t="shared" si="33"/>
        <v>45566</v>
      </c>
      <c r="AT126" s="19">
        <f t="shared" si="33"/>
        <v>7301.2605441317273</v>
      </c>
      <c r="AU126" s="19">
        <f t="shared" si="27"/>
        <v>7281.0115958033166</v>
      </c>
      <c r="AV126" s="53">
        <f t="shared" si="29"/>
        <v>0.20248948328411132</v>
      </c>
      <c r="AW126" s="53">
        <f t="shared" si="24"/>
        <v>0.33837410417203273</v>
      </c>
    </row>
    <row r="127" spans="4:49" x14ac:dyDescent="0.25">
      <c r="D127" s="38">
        <f>+PAT!A100</f>
        <v>45597</v>
      </c>
      <c r="E127" s="19" cm="1">
        <f t="array" ref="E127">+SUMPRODUCT($E$3:$P$3/100,PAT!$C100:$N100)/D$3*100</f>
        <v>7544.5264287845475</v>
      </c>
      <c r="F127" s="19" cm="1">
        <f t="array" ref="F127">+SUMPRODUCT($E$4:$P$4/100,PAT!$C100:$N100)/D$4*100</f>
        <v>7469.5533636664095</v>
      </c>
      <c r="G127" s="19" cm="1">
        <f t="array" ref="G127">+SUMPRODUCT($E$5:$P$5/100,PAT!$C100:$N100)/D$5*100</f>
        <v>7503.0145888954112</v>
      </c>
      <c r="H127" s="19" cm="1">
        <f t="array" ref="H127">+SUMPRODUCT($E$6:$P$6/100,PAT!$C100:$N100)/D$6*100</f>
        <v>7525.1941838161756</v>
      </c>
      <c r="I127" s="19" cm="1">
        <f t="array" ref="I127">+SUMPRODUCT($E$7:$P$7/100,PAT!$C100:$N100)/D$7*100</f>
        <v>7571.0058739767519</v>
      </c>
      <c r="J127" s="19" cm="1">
        <f t="array" ref="J127">+SUMPRODUCT($E$8:$P$8/100,PAT!$C100:$N100)/D$8*100</f>
        <v>7518.38223641283</v>
      </c>
      <c r="K127" s="19" cm="1">
        <f t="array" ref="K127">+SUMPRODUCT($E$9:$P$9/100,PAT!$C100:$N100)/D$9*100</f>
        <v>7497.91858387093</v>
      </c>
      <c r="L127" s="19" cm="1">
        <f t="array" ref="L127">+SUMPRODUCT($E$10:$P$10/100,PAT!$C100:$N100)/D$10*100</f>
        <v>7537.4812033474082</v>
      </c>
      <c r="M127" s="19" cm="1">
        <f t="array" ref="M127">+SUMPRODUCT($E$11:$P$11/100,PAT!$C100:$N100)/D$11*100</f>
        <v>7504.1797096505934</v>
      </c>
      <c r="N127" s="19" cm="1">
        <f t="array" ref="N127">+SUMPRODUCT($E$12:$P$12/100,PAT!$C100:$N100)/D$12*100</f>
        <v>7523.2023379552484</v>
      </c>
      <c r="O127" s="19" cm="1">
        <f t="array" ref="O127">+SUMPRODUCT(_xlfn.ANCHORARRAY($E$30)/100,$E127:$N127)/$D$14*100</f>
        <v>7517.8607443600004</v>
      </c>
      <c r="Q127" s="24">
        <f t="shared" si="106"/>
        <v>3.3318340467707541E-2</v>
      </c>
      <c r="R127" s="24">
        <f t="shared" si="107"/>
        <v>3.2740306906380745E-2</v>
      </c>
      <c r="S127" s="24">
        <f t="shared" si="108"/>
        <v>3.2672475171818594E-2</v>
      </c>
      <c r="T127" s="24">
        <f t="shared" si="109"/>
        <v>3.2468631681693338E-2</v>
      </c>
      <c r="U127" s="24">
        <f t="shared" si="110"/>
        <v>3.2362361348709845E-2</v>
      </c>
      <c r="V127" s="24">
        <f t="shared" si="111"/>
        <v>3.2162797397740528E-2</v>
      </c>
      <c r="W127" s="24">
        <f t="shared" si="112"/>
        <v>3.3022704544068304E-2</v>
      </c>
      <c r="X127" s="24">
        <f t="shared" si="113"/>
        <v>3.2552551488848502E-2</v>
      </c>
      <c r="Y127" s="24">
        <f t="shared" si="114"/>
        <v>3.3238082783537459E-2</v>
      </c>
      <c r="Z127" s="24">
        <f t="shared" si="115"/>
        <v>3.3263336964265644E-2</v>
      </c>
      <c r="AA127" s="24">
        <f t="shared" si="116"/>
        <v>3.289269453132837E-2</v>
      </c>
      <c r="AB127" s="24">
        <f>+PAT!Y100</f>
        <v>3.2889952025316749E-2</v>
      </c>
      <c r="AD127" s="24">
        <f t="shared" si="117"/>
        <v>1.7222893067028249</v>
      </c>
      <c r="AE127" s="24">
        <f t="shared" si="118"/>
        <v>1.6964839298302938</v>
      </c>
      <c r="AF127" s="24">
        <f t="shared" si="119"/>
        <v>1.7013946541447713</v>
      </c>
      <c r="AG127" s="24">
        <f t="shared" si="120"/>
        <v>1.7165616703657998</v>
      </c>
      <c r="AH127" s="24">
        <f t="shared" si="121"/>
        <v>1.7208618276525796</v>
      </c>
      <c r="AI127" s="24">
        <f t="shared" si="122"/>
        <v>1.702742508072026</v>
      </c>
      <c r="AJ127" s="24">
        <f t="shared" si="123"/>
        <v>1.7167537516907974</v>
      </c>
      <c r="AK127" s="24">
        <f t="shared" si="124"/>
        <v>1.72904610470014</v>
      </c>
      <c r="AL127" s="24">
        <f t="shared" si="125"/>
        <v>1.7288260530688113</v>
      </c>
      <c r="AM127" s="24">
        <f t="shared" si="126"/>
        <v>1.7324380947037032</v>
      </c>
      <c r="AN127" s="24">
        <f t="shared" si="127"/>
        <v>1.7216225678006576</v>
      </c>
      <c r="AO127" s="24">
        <f>+PAT!AV100</f>
        <v>1.7215996147568795</v>
      </c>
      <c r="AQ127" s="24">
        <f t="shared" si="128"/>
        <v>5.5003503441897195E-5</v>
      </c>
      <c r="AR127" s="24">
        <f t="shared" si="129"/>
        <v>-1.0148788000878373E-2</v>
      </c>
      <c r="AS127" s="35">
        <f t="shared" ref="AS127:AT127" si="130">+D127</f>
        <v>45597</v>
      </c>
      <c r="AT127" s="19">
        <f t="shared" si="130"/>
        <v>7544.5264287845475</v>
      </c>
      <c r="AU127" s="19">
        <f t="shared" si="27"/>
        <v>7523.2023379552484</v>
      </c>
      <c r="AV127" s="53">
        <f t="shared" si="29"/>
        <v>0.21324090829298825</v>
      </c>
      <c r="AW127" s="53">
        <f t="shared" si="24"/>
        <v>0.35062066373100009</v>
      </c>
    </row>
    <row r="128" spans="4:49" x14ac:dyDescent="0.25">
      <c r="D128" s="38">
        <f>+PAT!A101</f>
        <v>45627</v>
      </c>
      <c r="E128" s="19" cm="1">
        <f t="array" ref="E128">+SUMPRODUCT($E$3:$P$3/100,PAT!$C101:$N101)/D$3*100</f>
        <v>7743.6660197735519</v>
      </c>
      <c r="F128" s="19" cm="1">
        <f t="array" ref="F128">+SUMPRODUCT($E$4:$P$4/100,PAT!$C101:$N101)/D$4*100</f>
        <v>7668.2021244076668</v>
      </c>
      <c r="G128" s="19" cm="1">
        <f t="array" ref="G128">+SUMPRODUCT($E$5:$P$5/100,PAT!$C101:$N101)/D$5*100</f>
        <v>7699.3337332117444</v>
      </c>
      <c r="H128" s="19" cm="1">
        <f t="array" ref="H128">+SUMPRODUCT($E$6:$P$6/100,PAT!$C101:$N101)/D$6*100</f>
        <v>7719.1747463629681</v>
      </c>
      <c r="I128" s="19" cm="1">
        <f t="array" ref="I128">+SUMPRODUCT($E$7:$P$7/100,PAT!$C101:$N101)/D$7*100</f>
        <v>7763.6731045141114</v>
      </c>
      <c r="J128" s="19" cm="1">
        <f t="array" ref="J128">+SUMPRODUCT($E$8:$P$8/100,PAT!$C101:$N101)/D$8*100</f>
        <v>7713.0681085861415</v>
      </c>
      <c r="K128" s="19" cm="1">
        <f t="array" ref="K128">+SUMPRODUCT($E$9:$P$9/100,PAT!$C101:$N101)/D$9*100</f>
        <v>7698.3262632466303</v>
      </c>
      <c r="L128" s="19" cm="1">
        <f t="array" ref="L128">+SUMPRODUCT($E$10:$P$10/100,PAT!$C101:$N101)/D$10*100</f>
        <v>7735.2011476040998</v>
      </c>
      <c r="M128" s="19" cm="1">
        <f t="array" ref="M128">+SUMPRODUCT($E$11:$P$11/100,PAT!$C101:$N101)/D$11*100</f>
        <v>7703.368810805553</v>
      </c>
      <c r="N128" s="19" cm="1">
        <f t="array" ref="N128">+SUMPRODUCT($E$12:$P$12/100,PAT!$C101:$N101)/D$12*100</f>
        <v>7727.2977093706304</v>
      </c>
      <c r="O128" s="19" cm="1">
        <f t="array" ref="O128">+SUMPRODUCT(_xlfn.ANCHORARRAY($E$30)/100,$E128:$N128)/$D$14*100</f>
        <v>7717.0648506099997</v>
      </c>
      <c r="Q128" s="24">
        <f t="shared" ref="Q128" si="131">+E128/E127-1</f>
        <v>2.6395240691215349E-2</v>
      </c>
      <c r="R128" s="24">
        <f t="shared" ref="R128" si="132">+F128/F127-1</f>
        <v>2.6594463024727677E-2</v>
      </c>
      <c r="S128" s="24">
        <f t="shared" ref="S128" si="133">+G128/G127-1</f>
        <v>2.6165368864787819E-2</v>
      </c>
      <c r="T128" s="24">
        <f t="shared" ref="T128" si="134">+H128/H127-1</f>
        <v>2.5777482654729456E-2</v>
      </c>
      <c r="U128" s="24">
        <f t="shared" ref="U128" si="135">+I128/I127-1</f>
        <v>2.5448036066066271E-2</v>
      </c>
      <c r="V128" s="24">
        <f t="shared" ref="V128" si="136">+J128/J127-1</f>
        <v>2.5894649414127224E-2</v>
      </c>
      <c r="W128" s="24">
        <f t="shared" ref="W128" si="137">+K128/K127-1</f>
        <v>2.6728441651367785E-2</v>
      </c>
      <c r="X128" s="24">
        <f t="shared" ref="X128" si="138">+L128/L127-1</f>
        <v>2.6231567140609702E-2</v>
      </c>
      <c r="Y128" s="24">
        <f t="shared" ref="Y128" si="139">+M128/M127-1</f>
        <v>2.6543754129288333E-2</v>
      </c>
      <c r="Z128" s="24">
        <f t="shared" ref="Z128" si="140">+N128/N127-1</f>
        <v>2.712878934356211E-2</v>
      </c>
      <c r="AA128" s="24">
        <f t="shared" ref="AA128" si="141">+O128/O127-1</f>
        <v>2.649744561967915E-2</v>
      </c>
      <c r="AB128" s="24">
        <f>+PAT!Y101</f>
        <v>2.6495819913852747E-2</v>
      </c>
      <c r="AD128" s="24">
        <f t="shared" ref="AD128" si="142">+E128/E116-1</f>
        <v>1.249742024010176</v>
      </c>
      <c r="AE128" s="24">
        <f t="shared" ref="AE128" si="143">+F128/F116-1</f>
        <v>1.2380600761235008</v>
      </c>
      <c r="AF128" s="24">
        <f t="shared" ref="AF128" si="144">+G128/G116-1</f>
        <v>1.234036863197213</v>
      </c>
      <c r="AG128" s="24">
        <f t="shared" ref="AG128" si="145">+H128/H116-1</f>
        <v>1.2404030087489066</v>
      </c>
      <c r="AH128" s="24">
        <f t="shared" ref="AH128" si="146">+I128/I116-1</f>
        <v>1.2371540524595659</v>
      </c>
      <c r="AI128" s="24">
        <f t="shared" ref="AI128" si="147">+J128/J116-1</f>
        <v>1.2275135656593084</v>
      </c>
      <c r="AJ128" s="24">
        <f t="shared" ref="AJ128" si="148">+K128/K116-1</f>
        <v>1.2466402145517246</v>
      </c>
      <c r="AK128" s="24">
        <f t="shared" ref="AK128" si="149">+L128/L116-1</f>
        <v>1.2494950925703252</v>
      </c>
      <c r="AL128" s="24">
        <f t="shared" ref="AL128" si="150">+M128/M116-1</f>
        <v>1.2534802154287776</v>
      </c>
      <c r="AM128" s="24">
        <f t="shared" ref="AM128" si="151">+N128/N116-1</f>
        <v>1.2578101741117313</v>
      </c>
      <c r="AN128" s="24">
        <f t="shared" ref="AN128" si="152">+O128/O116-1</f>
        <v>1.2474324380653039</v>
      </c>
      <c r="AO128" s="24">
        <f>+PAT!AV101</f>
        <v>1.2473978810748396</v>
      </c>
      <c r="AQ128" s="24">
        <f t="shared" ref="AQ128" si="153">+Q128-Z128</f>
        <v>-7.3354865234676048E-4</v>
      </c>
      <c r="AR128" s="24">
        <f t="shared" ref="AR128" si="154">+AD128-AM128</f>
        <v>-8.0681501015553714E-3</v>
      </c>
      <c r="AS128" s="35">
        <f t="shared" ref="AS128" si="155">+D128</f>
        <v>45627</v>
      </c>
      <c r="AT128" s="19">
        <f t="shared" ref="AT128" si="156">+E128</f>
        <v>7743.6660197735519</v>
      </c>
      <c r="AU128" s="19">
        <f t="shared" ref="AU128" si="157">+N128</f>
        <v>7727.2977093706304</v>
      </c>
      <c r="AV128" s="53">
        <f t="shared" si="29"/>
        <v>0.16368310402921793</v>
      </c>
      <c r="AW128" s="53">
        <f t="shared" si="24"/>
        <v>0.3464743748320771</v>
      </c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A950-068E-4C75-8F4C-E36D0CE80FBE}">
  <dimension ref="A1:DF195"/>
  <sheetViews>
    <sheetView zoomScale="84" workbookViewId="0">
      <pane xSplit="2" ySplit="4" topLeftCell="CH83" activePane="bottomRight" state="frozen"/>
      <selection pane="topRight" activeCell="C1" sqref="C1"/>
      <selection pane="bottomLeft" activeCell="A5" sqref="A5"/>
      <selection pane="bottomRight" activeCell="A101" sqref="A101:XFD101"/>
    </sheetView>
  </sheetViews>
  <sheetFormatPr baseColWidth="10" defaultRowHeight="15" x14ac:dyDescent="0.25"/>
  <cols>
    <col min="9" max="9" width="11.5703125" style="33"/>
    <col min="73" max="73" width="5.7109375" customWidth="1"/>
    <col min="74" max="84" width="11.5703125" style="44"/>
    <col min="85" max="85" width="12.85546875" bestFit="1" customWidth="1"/>
  </cols>
  <sheetData>
    <row r="1" spans="1:108" ht="15.75" thickBot="1" x14ac:dyDescent="0.3">
      <c r="A1" s="112"/>
      <c r="B1" s="112"/>
      <c r="C1" s="112" t="s">
        <v>89</v>
      </c>
      <c r="D1" s="112" t="str">
        <f>+C1</f>
        <v>E</v>
      </c>
      <c r="E1" s="112" t="str">
        <f t="shared" ref="E1:H1" si="0">+D1</f>
        <v>E</v>
      </c>
      <c r="F1" s="112" t="str">
        <f t="shared" si="0"/>
        <v>E</v>
      </c>
      <c r="G1" s="112" t="str">
        <f t="shared" si="0"/>
        <v>E</v>
      </c>
      <c r="H1" s="112" t="str">
        <f t="shared" si="0"/>
        <v>E</v>
      </c>
      <c r="I1" s="113"/>
      <c r="J1" s="112" t="s">
        <v>90</v>
      </c>
      <c r="K1" s="112" t="s">
        <v>90</v>
      </c>
      <c r="L1" s="112" t="s">
        <v>90</v>
      </c>
      <c r="M1" s="112" t="s">
        <v>90</v>
      </c>
      <c r="N1" s="112" t="s">
        <v>90</v>
      </c>
      <c r="O1" s="112" t="s">
        <v>90</v>
      </c>
      <c r="P1" s="112"/>
      <c r="Q1" s="112" t="s">
        <v>91</v>
      </c>
      <c r="R1" s="112" t="str">
        <f>+Q1</f>
        <v>G</v>
      </c>
      <c r="S1" s="112" t="str">
        <f t="shared" ref="S1:V1" si="1">+R1</f>
        <v>G</v>
      </c>
      <c r="T1" s="112" t="str">
        <f t="shared" si="1"/>
        <v>G</v>
      </c>
      <c r="U1" s="112" t="str">
        <f t="shared" si="1"/>
        <v>G</v>
      </c>
      <c r="V1" s="112" t="str">
        <f t="shared" si="1"/>
        <v>G</v>
      </c>
      <c r="W1" s="113"/>
      <c r="X1" s="112" t="s">
        <v>92</v>
      </c>
      <c r="Y1" s="112" t="str">
        <f>+X1</f>
        <v>H</v>
      </c>
      <c r="Z1" s="112" t="str">
        <f t="shared" ref="Z1:AC1" si="2">+Y1</f>
        <v>H</v>
      </c>
      <c r="AA1" s="112" t="str">
        <f t="shared" si="2"/>
        <v>H</v>
      </c>
      <c r="AB1" s="112" t="str">
        <f t="shared" si="2"/>
        <v>H</v>
      </c>
      <c r="AC1" s="112" t="str">
        <f t="shared" si="2"/>
        <v>H</v>
      </c>
      <c r="AD1" s="112"/>
      <c r="AE1" s="112" t="s">
        <v>93</v>
      </c>
      <c r="AF1" s="112" t="str">
        <f>+AE1</f>
        <v>I</v>
      </c>
      <c r="AG1" s="112" t="str">
        <f t="shared" ref="AG1:AJ1" si="3">+AF1</f>
        <v>I</v>
      </c>
      <c r="AH1" s="112" t="str">
        <f t="shared" si="3"/>
        <v>I</v>
      </c>
      <c r="AI1" s="112" t="str">
        <f t="shared" si="3"/>
        <v>I</v>
      </c>
      <c r="AJ1" s="112" t="str">
        <f t="shared" si="3"/>
        <v>I</v>
      </c>
      <c r="AK1" s="112"/>
      <c r="AL1" s="112" t="s">
        <v>94</v>
      </c>
      <c r="AM1" s="112" t="str">
        <f>+AL1</f>
        <v>J</v>
      </c>
      <c r="AN1" s="112" t="str">
        <f t="shared" ref="AN1:AQ1" si="4">+AM1</f>
        <v>J</v>
      </c>
      <c r="AO1" s="112" t="str">
        <f t="shared" si="4"/>
        <v>J</v>
      </c>
      <c r="AP1" s="112" t="str">
        <f t="shared" si="4"/>
        <v>J</v>
      </c>
      <c r="AQ1" s="112" t="str">
        <f t="shared" si="4"/>
        <v>J</v>
      </c>
      <c r="AR1" s="112"/>
      <c r="AS1" s="112" t="s">
        <v>95</v>
      </c>
      <c r="AT1" s="112" t="str">
        <f>+AS1</f>
        <v>K</v>
      </c>
      <c r="AU1" s="112" t="str">
        <f t="shared" ref="AU1:AX1" si="5">+AT1</f>
        <v>K</v>
      </c>
      <c r="AV1" s="112" t="str">
        <f t="shared" si="5"/>
        <v>K</v>
      </c>
      <c r="AW1" s="112" t="str">
        <f t="shared" si="5"/>
        <v>K</v>
      </c>
      <c r="AX1" s="112" t="str">
        <f t="shared" si="5"/>
        <v>K</v>
      </c>
      <c r="AY1" s="112"/>
      <c r="AZ1" s="112" t="s">
        <v>96</v>
      </c>
      <c r="BA1" s="112" t="str">
        <f>+AZ1</f>
        <v>L</v>
      </c>
      <c r="BB1" s="112" t="str">
        <f t="shared" ref="BB1:BE1" si="6">+BA1</f>
        <v>L</v>
      </c>
      <c r="BC1" s="112" t="str">
        <f t="shared" si="6"/>
        <v>L</v>
      </c>
      <c r="BD1" s="112" t="str">
        <f t="shared" si="6"/>
        <v>L</v>
      </c>
      <c r="BE1" s="112" t="str">
        <f t="shared" si="6"/>
        <v>L</v>
      </c>
      <c r="BF1" s="112"/>
      <c r="BG1" s="112" t="s">
        <v>97</v>
      </c>
      <c r="BH1" s="112" t="str">
        <f>+BG1</f>
        <v>M</v>
      </c>
      <c r="BI1" s="112" t="str">
        <f t="shared" ref="BI1:BL1" si="7">+BH1</f>
        <v>M</v>
      </c>
      <c r="BJ1" s="112" t="str">
        <f t="shared" si="7"/>
        <v>M</v>
      </c>
      <c r="BK1" s="112" t="str">
        <f t="shared" si="7"/>
        <v>M</v>
      </c>
      <c r="BL1" s="112" t="str">
        <f t="shared" si="7"/>
        <v>M</v>
      </c>
      <c r="BM1" s="112"/>
      <c r="BN1" s="112" t="s">
        <v>98</v>
      </c>
      <c r="BO1" s="112" t="str">
        <f>+BN1</f>
        <v>N</v>
      </c>
      <c r="BP1" s="112" t="str">
        <f t="shared" ref="BP1:BS1" si="8">+BO1</f>
        <v>N</v>
      </c>
      <c r="BQ1" s="112" t="str">
        <f t="shared" si="8"/>
        <v>N</v>
      </c>
      <c r="BR1" s="112" t="str">
        <f t="shared" si="8"/>
        <v>N</v>
      </c>
      <c r="BS1" s="112" t="str">
        <f t="shared" si="8"/>
        <v>N</v>
      </c>
      <c r="BT1" s="112"/>
      <c r="BV1" s="224" t="s">
        <v>100</v>
      </c>
      <c r="BW1" s="224"/>
      <c r="BX1" s="224"/>
      <c r="BY1" s="224"/>
      <c r="BZ1" s="224"/>
      <c r="CA1" s="224"/>
      <c r="CB1" s="224"/>
      <c r="CC1" s="224"/>
      <c r="CD1" s="224"/>
      <c r="CE1" s="224"/>
      <c r="CF1" s="117"/>
      <c r="CH1" s="224" t="s">
        <v>105</v>
      </c>
      <c r="CI1" s="224"/>
      <c r="CJ1" s="224"/>
      <c r="CK1" s="224"/>
      <c r="CL1" s="224"/>
      <c r="CM1" s="224"/>
      <c r="CN1" s="224"/>
      <c r="CO1" s="224"/>
      <c r="CP1" s="224"/>
      <c r="CQ1" s="224"/>
      <c r="CR1" s="117"/>
      <c r="CT1" s="224" t="s">
        <v>106</v>
      </c>
      <c r="CU1" s="224"/>
      <c r="CV1" s="224"/>
      <c r="CW1" s="224"/>
      <c r="CX1" s="224"/>
      <c r="CY1" s="224"/>
      <c r="CZ1" s="224"/>
      <c r="DA1" s="224"/>
      <c r="DB1" s="224"/>
      <c r="DC1" s="224"/>
      <c r="DD1" s="117"/>
    </row>
    <row r="2" spans="1:108" x14ac:dyDescent="0.25">
      <c r="A2" s="115"/>
      <c r="B2" s="115"/>
      <c r="C2" s="225" t="s">
        <v>46</v>
      </c>
      <c r="D2" s="225"/>
      <c r="E2" s="225"/>
      <c r="F2" s="225"/>
      <c r="G2" s="225"/>
      <c r="H2" s="225"/>
      <c r="I2" s="115"/>
      <c r="J2" s="225" t="s">
        <v>47</v>
      </c>
      <c r="K2" s="225"/>
      <c r="L2" s="225"/>
      <c r="M2" s="225"/>
      <c r="N2" s="225"/>
      <c r="O2" s="225"/>
      <c r="P2" s="115"/>
      <c r="Q2" s="225" t="s">
        <v>48</v>
      </c>
      <c r="R2" s="225"/>
      <c r="S2" s="225"/>
      <c r="T2" s="225"/>
      <c r="U2" s="225"/>
      <c r="V2" s="225"/>
      <c r="W2" s="115"/>
      <c r="X2" s="225" t="s">
        <v>49</v>
      </c>
      <c r="Y2" s="225"/>
      <c r="Z2" s="225"/>
      <c r="AA2" s="225"/>
      <c r="AB2" s="225"/>
      <c r="AC2" s="225"/>
      <c r="AD2" s="115"/>
      <c r="AE2" s="225" t="s">
        <v>50</v>
      </c>
      <c r="AF2" s="225"/>
      <c r="AG2" s="225"/>
      <c r="AH2" s="225"/>
      <c r="AI2" s="225"/>
      <c r="AJ2" s="225"/>
      <c r="AK2" s="115"/>
      <c r="AL2" s="225" t="s">
        <v>51</v>
      </c>
      <c r="AM2" s="225"/>
      <c r="AN2" s="225"/>
      <c r="AO2" s="225"/>
      <c r="AP2" s="225"/>
      <c r="AQ2" s="225"/>
      <c r="AR2" s="115"/>
      <c r="AS2" s="225" t="s">
        <v>52</v>
      </c>
      <c r="AT2" s="225"/>
      <c r="AU2" s="225"/>
      <c r="AV2" s="225"/>
      <c r="AW2" s="225"/>
      <c r="AX2" s="225"/>
      <c r="AY2" s="115"/>
      <c r="AZ2" s="225" t="s">
        <v>53</v>
      </c>
      <c r="BA2" s="225"/>
      <c r="BB2" s="225"/>
      <c r="BC2" s="225"/>
      <c r="BD2" s="225"/>
      <c r="BE2" s="225"/>
      <c r="BF2" s="115"/>
      <c r="BG2" s="225" t="s">
        <v>54</v>
      </c>
      <c r="BH2" s="225"/>
      <c r="BI2" s="225"/>
      <c r="BJ2" s="225"/>
      <c r="BK2" s="225"/>
      <c r="BL2" s="225"/>
      <c r="BM2" s="115"/>
      <c r="BN2" s="225" t="s">
        <v>55</v>
      </c>
      <c r="BO2" s="225"/>
      <c r="BP2" s="225"/>
      <c r="BQ2" s="225"/>
      <c r="BR2" s="225"/>
      <c r="BS2" s="225"/>
      <c r="BT2" s="116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0">
        <v>3</v>
      </c>
      <c r="CU2" s="50">
        <f>+CT2+1</f>
        <v>4</v>
      </c>
      <c r="CV2" s="50">
        <f t="shared" ref="CV2:DC2" si="11">+CU2+1</f>
        <v>5</v>
      </c>
      <c r="CW2" s="50">
        <f t="shared" si="11"/>
        <v>6</v>
      </c>
      <c r="CX2" s="50">
        <f t="shared" si="11"/>
        <v>7</v>
      </c>
      <c r="CY2" s="50">
        <f t="shared" si="11"/>
        <v>8</v>
      </c>
      <c r="CZ2" s="50">
        <f t="shared" si="11"/>
        <v>9</v>
      </c>
      <c r="DA2" s="50">
        <f t="shared" si="11"/>
        <v>10</v>
      </c>
      <c r="DB2" s="50">
        <f t="shared" si="11"/>
        <v>11</v>
      </c>
      <c r="DC2" s="50">
        <f t="shared" si="11"/>
        <v>12</v>
      </c>
      <c r="DD2" s="44"/>
    </row>
    <row r="3" spans="1:108" x14ac:dyDescent="0.25">
      <c r="A3" s="118"/>
      <c r="B3" s="118"/>
      <c r="C3" s="119">
        <f>+[1]IPCse!B$4</f>
        <v>0.44669999999999999</v>
      </c>
      <c r="D3" s="119">
        <f>+[1]IPCse!C$4</f>
        <v>0.34189999999999998</v>
      </c>
      <c r="E3" s="119">
        <f>+[1]IPCse!$D$4</f>
        <v>6.88E-2</v>
      </c>
      <c r="F3" s="119">
        <f>+[1]IPCse!E$4</f>
        <v>4.5100000000000001E-2</v>
      </c>
      <c r="G3" s="119">
        <f>+[1]IPCse!F$4</f>
        <v>5.1799999999999999E-2</v>
      </c>
      <c r="H3" s="119">
        <f>+[1]IPCse!G$4</f>
        <v>4.5699999999999998E-2</v>
      </c>
      <c r="I3" s="119"/>
      <c r="J3" s="119">
        <f>+[1]IPCse!I$4</f>
        <v>0.44669999999999999</v>
      </c>
      <c r="K3" s="119">
        <f>+[1]IPCse!J$4</f>
        <v>0.34189999999999998</v>
      </c>
      <c r="L3" s="119">
        <f>+[1]IPCse!K$4</f>
        <v>6.88E-2</v>
      </c>
      <c r="M3" s="119">
        <f>+[1]IPCse!L$4</f>
        <v>4.5100000000000001E-2</v>
      </c>
      <c r="N3" s="119">
        <f>+[1]IPCse!M$4</f>
        <v>5.1799999999999999E-2</v>
      </c>
      <c r="O3" s="119">
        <f>+[1]IPCse!N$4</f>
        <v>4.5699999999999998E-2</v>
      </c>
      <c r="P3" s="118"/>
      <c r="Q3" s="119">
        <f>+[1]IPCse!P$4</f>
        <v>0.44669999999999999</v>
      </c>
      <c r="R3" s="119">
        <f>+[1]IPCse!Q$4</f>
        <v>0.34189999999999998</v>
      </c>
      <c r="S3" s="119">
        <f>+[1]IPCse!R$4</f>
        <v>6.88E-2</v>
      </c>
      <c r="T3" s="119">
        <f>+[1]IPCse!S$4</f>
        <v>4.5100000000000001E-2</v>
      </c>
      <c r="U3" s="119">
        <f>+[1]IPCse!T$4</f>
        <v>5.1799999999999999E-2</v>
      </c>
      <c r="V3" s="119">
        <f>+[1]IPCse!U$4</f>
        <v>4.5699999999999998E-2</v>
      </c>
      <c r="W3" s="118"/>
      <c r="X3" s="119">
        <f>+[1]IPCse!W$4</f>
        <v>0.44669999999999999</v>
      </c>
      <c r="Y3" s="119">
        <f>+[1]IPCse!X$4</f>
        <v>0.34189999999999998</v>
      </c>
      <c r="Z3" s="119">
        <f>+[1]IPCse!Y$4</f>
        <v>6.88E-2</v>
      </c>
      <c r="AA3" s="119">
        <f>+[1]IPCse!Z$4</f>
        <v>4.5100000000000001E-2</v>
      </c>
      <c r="AB3" s="119">
        <f>+[1]IPCse!AA$4</f>
        <v>5.1799999999999999E-2</v>
      </c>
      <c r="AC3" s="119">
        <f>+[1]IPCse!AB$4</f>
        <v>4.5699999999999998E-2</v>
      </c>
      <c r="AD3" s="118"/>
      <c r="AE3" s="119">
        <f>+[1]IPCse!AD$4</f>
        <v>0.44669999999999999</v>
      </c>
      <c r="AF3" s="119">
        <f>+[1]IPCse!AE$4</f>
        <v>0.34189999999999998</v>
      </c>
      <c r="AG3" s="119">
        <f>+[1]IPCse!AF$4</f>
        <v>6.88E-2</v>
      </c>
      <c r="AH3" s="119">
        <f>+[1]IPCse!AG$4</f>
        <v>4.5100000000000001E-2</v>
      </c>
      <c r="AI3" s="119">
        <f>+[1]IPCse!AH$4</f>
        <v>5.1799999999999999E-2</v>
      </c>
      <c r="AJ3" s="119">
        <f>+[1]IPCse!AI$4</f>
        <v>4.5699999999999998E-2</v>
      </c>
      <c r="AK3" s="118"/>
      <c r="AL3" s="119">
        <f>+[1]IPCse!AK$4</f>
        <v>0.44669999999999999</v>
      </c>
      <c r="AM3" s="119">
        <f>+[1]IPCse!AL$4</f>
        <v>0.34189999999999998</v>
      </c>
      <c r="AN3" s="119">
        <f>+[1]IPCse!AM$4</f>
        <v>6.88E-2</v>
      </c>
      <c r="AO3" s="119">
        <f>+[1]IPCse!AN$4</f>
        <v>4.5100000000000001E-2</v>
      </c>
      <c r="AP3" s="119">
        <f>+[1]IPCse!AO$4</f>
        <v>5.1799999999999999E-2</v>
      </c>
      <c r="AQ3" s="119">
        <f>+[1]IPCse!AP$4</f>
        <v>4.5699999999999998E-2</v>
      </c>
      <c r="AR3" s="118"/>
      <c r="AS3" s="119">
        <f>+[1]IPCse!AR$4</f>
        <v>0.44669999999999999</v>
      </c>
      <c r="AT3" s="119">
        <f>+[1]IPCse!AS$4</f>
        <v>0.34189999999999998</v>
      </c>
      <c r="AU3" s="119">
        <f>+[1]IPCse!AT$4</f>
        <v>6.88E-2</v>
      </c>
      <c r="AV3" s="119">
        <f>+[1]IPCse!AU$4</f>
        <v>4.5100000000000001E-2</v>
      </c>
      <c r="AW3" s="119">
        <f>+[1]IPCse!AV$4</f>
        <v>5.1799999999999999E-2</v>
      </c>
      <c r="AX3" s="119">
        <f>+[1]IPCse!AW$4</f>
        <v>4.5699999999999998E-2</v>
      </c>
      <c r="AY3" s="118"/>
      <c r="AZ3" s="119">
        <f>+[1]IPCse!AY$4</f>
        <v>0.44669999999999999</v>
      </c>
      <c r="BA3" s="119">
        <f>+[1]IPCse!AZ$4</f>
        <v>0.34189999999999998</v>
      </c>
      <c r="BB3" s="119">
        <f>+[1]IPCse!BA$4</f>
        <v>6.88E-2</v>
      </c>
      <c r="BC3" s="119">
        <f>+[1]IPCse!BB$4</f>
        <v>4.5100000000000001E-2</v>
      </c>
      <c r="BD3" s="119">
        <f>+[1]IPCse!BC$4</f>
        <v>5.1799999999999999E-2</v>
      </c>
      <c r="BE3" s="119">
        <f>+[1]IPCse!BD$4</f>
        <v>4.5699999999999998E-2</v>
      </c>
      <c r="BF3" s="118"/>
      <c r="BG3" s="119">
        <f>+[1]IPCse!BF$4</f>
        <v>0.44669999999999999</v>
      </c>
      <c r="BH3" s="119">
        <f>+[1]IPCse!BG$4</f>
        <v>0.34189999999999998</v>
      </c>
      <c r="BI3" s="119">
        <f>+[1]IPCse!BH$4</f>
        <v>6.88E-2</v>
      </c>
      <c r="BJ3" s="119">
        <f>+[1]IPCse!BI$4</f>
        <v>4.5100000000000001E-2</v>
      </c>
      <c r="BK3" s="119">
        <f>+[1]IPCse!BJ$4</f>
        <v>5.1799999999999999E-2</v>
      </c>
      <c r="BL3" s="119">
        <f>+[1]IPCse!BK$4</f>
        <v>4.5699999999999998E-2</v>
      </c>
      <c r="BM3" s="118"/>
      <c r="BN3" s="119">
        <f>+[1]IPCse!BM$4</f>
        <v>0.44669999999999999</v>
      </c>
      <c r="BO3" s="119">
        <f>+[1]IPCse!BN$4</f>
        <v>0.34189999999999998</v>
      </c>
      <c r="BP3" s="119">
        <f>+[1]IPCse!BO$4</f>
        <v>6.88E-2</v>
      </c>
      <c r="BQ3" s="119">
        <f>+[1]IPCse!BP$4</f>
        <v>4.5100000000000001E-2</v>
      </c>
      <c r="BR3" s="119">
        <f>+[1]IPCse!BQ$4</f>
        <v>5.1799999999999999E-2</v>
      </c>
      <c r="BS3" s="119">
        <f>+[1]IPCse!BR$4</f>
        <v>4.5699999999999998E-2</v>
      </c>
      <c r="BT3" s="118"/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T3" s="45" cm="1">
        <f t="array" aca="1" ref="CT3" ca="1">+INDIRECT(_xlfn.CONCAT("GBA_d!$D",CT$2))+INDIRECT(_xlfn.CONCAT("PAM_d!$D",CT$2))+INDIRECT(_xlfn.CONCAT("NOA_d!$D",CT$2))+INDIRECT(_xlfn.CONCAT("NEA_d!$D",CT$2))+INDIRECT(_xlfn.CONCAT("CUY_d!$D",CT$2))+INDIRECT(_xlfn.CONCAT("PAT_d!$D",CT$2))</f>
        <v>5.5403198024032907</v>
      </c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6.6636159743173229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7.5905677257232407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7.9041586843084168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8.145759288344335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9.4877350063523682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10.473272547502983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11.817514151625417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14.025418058290539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18.351635961132082</v>
      </c>
      <c r="DD3" s="44"/>
    </row>
    <row r="4" spans="1:108" ht="15.75" thickBot="1" x14ac:dyDescent="0.3">
      <c r="A4" s="74"/>
      <c r="B4" s="74" t="s">
        <v>1</v>
      </c>
      <c r="C4" s="74" t="s">
        <v>82</v>
      </c>
      <c r="D4" s="74" t="s">
        <v>83</v>
      </c>
      <c r="E4" s="74" t="s">
        <v>84</v>
      </c>
      <c r="F4" s="74" t="s">
        <v>85</v>
      </c>
      <c r="G4" s="74" t="s">
        <v>86</v>
      </c>
      <c r="H4" s="74" t="s">
        <v>87</v>
      </c>
      <c r="I4" s="74" t="s">
        <v>88</v>
      </c>
      <c r="J4" s="74" t="s">
        <v>82</v>
      </c>
      <c r="K4" s="74" t="s">
        <v>83</v>
      </c>
      <c r="L4" s="74" t="s">
        <v>84</v>
      </c>
      <c r="M4" s="74" t="s">
        <v>85</v>
      </c>
      <c r="N4" s="74" t="s">
        <v>86</v>
      </c>
      <c r="O4" s="74" t="s">
        <v>87</v>
      </c>
      <c r="P4" s="74"/>
      <c r="Q4" s="74" t="s">
        <v>82</v>
      </c>
      <c r="R4" s="74" t="s">
        <v>83</v>
      </c>
      <c r="S4" s="74" t="s">
        <v>84</v>
      </c>
      <c r="T4" s="74" t="s">
        <v>85</v>
      </c>
      <c r="U4" s="74" t="s">
        <v>86</v>
      </c>
      <c r="V4" s="74" t="s">
        <v>87</v>
      </c>
      <c r="W4" s="74"/>
      <c r="X4" s="74" t="s">
        <v>82</v>
      </c>
      <c r="Y4" s="74" t="s">
        <v>83</v>
      </c>
      <c r="Z4" s="74" t="s">
        <v>84</v>
      </c>
      <c r="AA4" s="74" t="s">
        <v>85</v>
      </c>
      <c r="AB4" s="74" t="s">
        <v>86</v>
      </c>
      <c r="AC4" s="74" t="s">
        <v>87</v>
      </c>
      <c r="AD4" s="74"/>
      <c r="AE4" s="74" t="s">
        <v>82</v>
      </c>
      <c r="AF4" s="74" t="s">
        <v>83</v>
      </c>
      <c r="AG4" s="74" t="s">
        <v>84</v>
      </c>
      <c r="AH4" s="74" t="s">
        <v>85</v>
      </c>
      <c r="AI4" s="74" t="s">
        <v>86</v>
      </c>
      <c r="AJ4" s="74" t="s">
        <v>87</v>
      </c>
      <c r="AK4" s="74"/>
      <c r="AL4" s="74" t="s">
        <v>82</v>
      </c>
      <c r="AM4" s="74" t="s">
        <v>83</v>
      </c>
      <c r="AN4" s="74" t="s">
        <v>84</v>
      </c>
      <c r="AO4" s="74" t="s">
        <v>85</v>
      </c>
      <c r="AP4" s="74" t="s">
        <v>86</v>
      </c>
      <c r="AQ4" s="74" t="s">
        <v>87</v>
      </c>
      <c r="AR4" s="74"/>
      <c r="AS4" s="74" t="s">
        <v>82</v>
      </c>
      <c r="AT4" s="74" t="s">
        <v>83</v>
      </c>
      <c r="AU4" s="74" t="s">
        <v>84</v>
      </c>
      <c r="AV4" s="74" t="s">
        <v>85</v>
      </c>
      <c r="AW4" s="74" t="s">
        <v>86</v>
      </c>
      <c r="AX4" s="74" t="s">
        <v>87</v>
      </c>
      <c r="AY4" s="74"/>
      <c r="AZ4" s="74" t="s">
        <v>82</v>
      </c>
      <c r="BA4" s="74" t="s">
        <v>83</v>
      </c>
      <c r="BB4" s="74" t="s">
        <v>84</v>
      </c>
      <c r="BC4" s="74" t="s">
        <v>85</v>
      </c>
      <c r="BD4" s="74" t="s">
        <v>86</v>
      </c>
      <c r="BE4" s="74" t="s">
        <v>87</v>
      </c>
      <c r="BF4" s="74"/>
      <c r="BG4" s="74" t="s">
        <v>82</v>
      </c>
      <c r="BH4" s="74" t="s">
        <v>83</v>
      </c>
      <c r="BI4" s="74" t="s">
        <v>84</v>
      </c>
      <c r="BJ4" s="74" t="s">
        <v>85</v>
      </c>
      <c r="BK4" s="74" t="s">
        <v>86</v>
      </c>
      <c r="BL4" s="74" t="s">
        <v>87</v>
      </c>
      <c r="BM4" s="74"/>
      <c r="BN4" s="74" t="s">
        <v>82</v>
      </c>
      <c r="BO4" s="74" t="s">
        <v>83</v>
      </c>
      <c r="BP4" s="74" t="s">
        <v>84</v>
      </c>
      <c r="BQ4" s="74" t="s">
        <v>85</v>
      </c>
      <c r="BR4" s="74" t="s">
        <v>86</v>
      </c>
      <c r="BS4" s="74" t="s">
        <v>87</v>
      </c>
      <c r="BT4" s="44"/>
      <c r="BV4" s="47">
        <v>1</v>
      </c>
      <c r="BW4" s="47">
        <f>+BV4+1</f>
        <v>2</v>
      </c>
      <c r="BX4" s="47">
        <f t="shared" ref="BX4:CE4" si="12">+BW4+1</f>
        <v>3</v>
      </c>
      <c r="BY4" s="47">
        <f t="shared" si="12"/>
        <v>4</v>
      </c>
      <c r="BZ4" s="47">
        <f t="shared" si="12"/>
        <v>5</v>
      </c>
      <c r="CA4" s="47">
        <f t="shared" si="12"/>
        <v>6</v>
      </c>
      <c r="CB4" s="47">
        <f t="shared" si="12"/>
        <v>7</v>
      </c>
      <c r="CC4" s="47">
        <f t="shared" si="12"/>
        <v>8</v>
      </c>
      <c r="CD4" s="47">
        <f t="shared" si="12"/>
        <v>9</v>
      </c>
      <c r="CE4" s="47">
        <f t="shared" si="12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13">+CI4+1</f>
        <v>3</v>
      </c>
      <c r="CK4" s="47">
        <f t="shared" si="13"/>
        <v>4</v>
      </c>
      <c r="CL4" s="47">
        <f t="shared" si="13"/>
        <v>5</v>
      </c>
      <c r="CM4" s="47">
        <f t="shared" si="13"/>
        <v>6</v>
      </c>
      <c r="CN4" s="47">
        <f t="shared" si="13"/>
        <v>7</v>
      </c>
      <c r="CO4" s="47">
        <f t="shared" si="13"/>
        <v>8</v>
      </c>
      <c r="CP4" s="47">
        <f t="shared" si="13"/>
        <v>9</v>
      </c>
      <c r="CQ4" s="47">
        <f t="shared" si="13"/>
        <v>10</v>
      </c>
      <c r="CR4" s="47" t="s">
        <v>57</v>
      </c>
      <c r="CT4" s="47">
        <v>1</v>
      </c>
      <c r="CU4" s="47">
        <f>+CT4+1</f>
        <v>2</v>
      </c>
      <c r="CV4" s="47">
        <f t="shared" ref="CV4:DC4" si="14">+CU4+1</f>
        <v>3</v>
      </c>
      <c r="CW4" s="47">
        <f t="shared" si="14"/>
        <v>4</v>
      </c>
      <c r="CX4" s="47">
        <f t="shared" si="14"/>
        <v>5</v>
      </c>
      <c r="CY4" s="47">
        <f t="shared" si="14"/>
        <v>6</v>
      </c>
      <c r="CZ4" s="47">
        <f t="shared" si="14"/>
        <v>7</v>
      </c>
      <c r="DA4" s="47">
        <f t="shared" si="14"/>
        <v>8</v>
      </c>
      <c r="DB4" s="47">
        <f t="shared" si="14"/>
        <v>9</v>
      </c>
      <c r="DC4" s="47">
        <f t="shared" si="14"/>
        <v>10</v>
      </c>
      <c r="DD4" s="47" t="s">
        <v>57</v>
      </c>
    </row>
    <row r="5" spans="1:108" x14ac:dyDescent="0.25">
      <c r="A5" s="112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100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100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100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99.999999999999972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100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100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100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100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100.00000000000001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100</v>
      </c>
      <c r="BU5" s="43"/>
      <c r="BV5" s="46">
        <f ca="1">+I5</f>
        <v>100</v>
      </c>
      <c r="BW5" s="46">
        <f ca="1">+P5</f>
        <v>100</v>
      </c>
      <c r="BX5" s="46">
        <f ca="1">+W5</f>
        <v>100</v>
      </c>
      <c r="BY5" s="46">
        <f ca="1">+AD5</f>
        <v>99.999999999999972</v>
      </c>
      <c r="BZ5" s="46">
        <f ca="1">+AK5</f>
        <v>100</v>
      </c>
      <c r="CA5" s="46">
        <f ca="1">+AR5</f>
        <v>100</v>
      </c>
      <c r="CB5" s="46">
        <f ca="1">+AY5</f>
        <v>100</v>
      </c>
      <c r="CC5" s="46">
        <f ca="1">+BF5</f>
        <v>100</v>
      </c>
      <c r="CD5" s="46">
        <f ca="1">+BM5</f>
        <v>100.00000000000001</v>
      </c>
      <c r="CE5" s="46">
        <f ca="1">+BT5</f>
        <v>100</v>
      </c>
      <c r="CF5" s="46" cm="1">
        <f t="array" aca="1" ref="CF5" ca="1">+SUMPRODUCT($BV$3:$CE$3/100,$BV5:$CE5)</f>
        <v>99.999997199999996</v>
      </c>
      <c r="CG5" s="35">
        <f>+B5</f>
        <v>42705</v>
      </c>
      <c r="CS5" s="35">
        <f>+CG5</f>
        <v>42705</v>
      </c>
    </row>
    <row r="6" spans="1:108" x14ac:dyDescent="0.25">
      <c r="A6" s="112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54" ca="1" si="15">+SUMPRODUCT($C$3:$H$3,C6:H6)</f>
        <v>101.42515871102967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16">+SUMPRODUCT($C$3:$H$3,J6:O6)</f>
        <v>101.46116855494535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17">+SUMPRODUCT($C$3:$H$3,Q6:V6)</f>
        <v>101.46528047190455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18">+SUMPRODUCT($C$3:$H$3,X6:AC6)</f>
        <v>101.53354539665509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19">+SUMPRODUCT($C$3:$H$3,AE6:AJ6)</f>
        <v>101.55934741792434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20">+SUMPRODUCT($C$3:$H$3,AL6:AQ6)</f>
        <v>101.54638057184282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21">+SUMPRODUCT($C$3:$H$3,AS6:AX6)</f>
        <v>101.60642801397326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22">+SUMPRODUCT($C$3:$H$3,AZ6:BE6)</f>
        <v>101.60115362172884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23">+SUMPRODUCT($C$3:$H$3,BG6:BL6)</f>
        <v>101.65678360433154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24">+SUMPRODUCT($C$3:$H$3,BN6:BS6)</f>
        <v>101.70120155891571</v>
      </c>
      <c r="BU6" s="43"/>
      <c r="BV6" s="46">
        <f t="shared" ref="BV6:BV69" ca="1" si="25">+I6</f>
        <v>101.42515871102967</v>
      </c>
      <c r="BW6" s="46">
        <f t="shared" ref="BW6:BW69" ca="1" si="26">+P6</f>
        <v>101.46116855494535</v>
      </c>
      <c r="BX6" s="46">
        <f t="shared" ref="BX6:BX69" ca="1" si="27">+W6</f>
        <v>101.46528047190455</v>
      </c>
      <c r="BY6" s="46">
        <f t="shared" ref="BY6:BY69" ca="1" si="28">+AD6</f>
        <v>101.53354539665509</v>
      </c>
      <c r="BZ6" s="46">
        <f t="shared" ref="BZ6:BZ69" ca="1" si="29">+AK6</f>
        <v>101.55934741792434</v>
      </c>
      <c r="CA6" s="46">
        <f t="shared" ref="CA6:CA69" ca="1" si="30">+AR6</f>
        <v>101.54638057184282</v>
      </c>
      <c r="CB6" s="46">
        <f t="shared" ref="CB6:CB69" ca="1" si="31">+AY6</f>
        <v>101.60642801397326</v>
      </c>
      <c r="CC6" s="46">
        <f t="shared" ref="CC6:CC69" ca="1" si="32">+BF6</f>
        <v>101.60115362172884</v>
      </c>
      <c r="CD6" s="46">
        <f t="shared" ref="CD6:CD69" ca="1" si="33">+BM6</f>
        <v>101.65678360433154</v>
      </c>
      <c r="CE6" s="46">
        <f t="shared" ref="CE6:CE69" ca="1" si="34">+BT6</f>
        <v>101.70120155891571</v>
      </c>
      <c r="CF6" s="46" cm="1">
        <f t="array" aca="1" ref="CF6" ca="1">+SUMPRODUCT($BV$3:$CE$3/100,$BV6:$CE6)</f>
        <v>101.58452764164637</v>
      </c>
      <c r="CG6" s="35">
        <f>+B6</f>
        <v>42736</v>
      </c>
      <c r="CH6" s="24">
        <f ca="1">+BV6/BV5-1</f>
        <v>1.4251587110296615E-2</v>
      </c>
      <c r="CI6" s="24">
        <f t="shared" ref="CI6:CQ6" ca="1" si="35">+BW6/BW5-1</f>
        <v>1.4611685549453357E-2</v>
      </c>
      <c r="CJ6" s="24">
        <f t="shared" ca="1" si="35"/>
        <v>1.4652804719045509E-2</v>
      </c>
      <c r="CK6" s="24">
        <f t="shared" ca="1" si="35"/>
        <v>1.5335453966551116E-2</v>
      </c>
      <c r="CL6" s="24">
        <f t="shared" ca="1" si="35"/>
        <v>1.5593474179243394E-2</v>
      </c>
      <c r="CM6" s="24">
        <f t="shared" ca="1" si="35"/>
        <v>1.5463805718428203E-2</v>
      </c>
      <c r="CN6" s="24">
        <f t="shared" ca="1" si="35"/>
        <v>1.6064280139732601E-2</v>
      </c>
      <c r="CO6" s="24">
        <f t="shared" ca="1" si="35"/>
        <v>1.6011536217288347E-2</v>
      </c>
      <c r="CP6" s="24">
        <f t="shared" ca="1" si="35"/>
        <v>1.6567836043315243E-2</v>
      </c>
      <c r="CQ6" s="24">
        <f t="shared" ca="1" si="35"/>
        <v>1.7012015589157103E-2</v>
      </c>
      <c r="CR6" s="24">
        <f t="shared" ref="CR6:CR69" ca="1" si="36">+CF6/CF5-1</f>
        <v>1.5845304860132359E-2</v>
      </c>
      <c r="CS6" s="35">
        <f>+CG6</f>
        <v>42736</v>
      </c>
    </row>
    <row r="7" spans="1:108" x14ac:dyDescent="0.25">
      <c r="A7" s="112">
        <f t="shared" ref="A7:A70" si="3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15"/>
        <v>103.52994495524781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16"/>
        <v>103.50974578009074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17"/>
        <v>103.63430171754152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18"/>
        <v>103.62477930105753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19"/>
        <v>103.6696117780175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20"/>
        <v>103.65929229782174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21"/>
        <v>103.66799463057087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22"/>
        <v>103.69035964228379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23"/>
        <v>103.79131999976725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24"/>
        <v>103.74897898196456</v>
      </c>
      <c r="BU7" s="43"/>
      <c r="BV7" s="46">
        <f t="shared" ca="1" si="25"/>
        <v>103.52994495524781</v>
      </c>
      <c r="BW7" s="46">
        <f t="shared" ca="1" si="26"/>
        <v>103.50974578009074</v>
      </c>
      <c r="BX7" s="46">
        <f t="shared" ca="1" si="27"/>
        <v>103.63430171754152</v>
      </c>
      <c r="BY7" s="46">
        <f t="shared" ca="1" si="28"/>
        <v>103.62477930105753</v>
      </c>
      <c r="BZ7" s="46">
        <f t="shared" ca="1" si="29"/>
        <v>103.6696117780175</v>
      </c>
      <c r="CA7" s="46">
        <f t="shared" ca="1" si="30"/>
        <v>103.65929229782174</v>
      </c>
      <c r="CB7" s="46">
        <f t="shared" ca="1" si="31"/>
        <v>103.66799463057087</v>
      </c>
      <c r="CC7" s="46">
        <f t="shared" ca="1" si="32"/>
        <v>103.69035964228379</v>
      </c>
      <c r="CD7" s="46">
        <f t="shared" ca="1" si="33"/>
        <v>103.79131999976725</v>
      </c>
      <c r="CE7" s="46">
        <f t="shared" ca="1" si="34"/>
        <v>103.74897898196456</v>
      </c>
      <c r="CF7" s="46" cm="1">
        <f t="array" aca="1" ref="CF7" ca="1">+SUMPRODUCT($BV$3:$CE$3/100,$BV7:$CE7)</f>
        <v>103.67793286213214</v>
      </c>
      <c r="CG7" s="35">
        <f t="shared" ref="CG7:CG70" si="38">+B7</f>
        <v>42767</v>
      </c>
      <c r="CH7" s="24">
        <f t="shared" ref="CH7:CH70" ca="1" si="39">+BV7/BV6-1</f>
        <v>2.0752111911551463E-2</v>
      </c>
      <c r="CI7" s="24">
        <f t="shared" ref="CI7:CI70" ca="1" si="40">+BW7/BW6-1</f>
        <v>2.0190751341839785E-2</v>
      </c>
      <c r="CJ7" s="24">
        <f t="shared" ref="CJ7:CJ70" ca="1" si="41">+BX7/BX6-1</f>
        <v>2.1376979746658975E-2</v>
      </c>
      <c r="CK7" s="24">
        <f t="shared" ref="CK7:CK70" ca="1" si="42">+BY7/BY6-1</f>
        <v>2.0596482632737168E-2</v>
      </c>
      <c r="CL7" s="24">
        <f t="shared" ref="CL7:CL70" ca="1" si="43">+BZ7/BZ6-1</f>
        <v>2.0778632531078145E-2</v>
      </c>
      <c r="CM7" s="24">
        <f t="shared" ref="CM7:CM70" ca="1" si="44">+CA7/CA6-1</f>
        <v>2.0807356343774952E-2</v>
      </c>
      <c r="CN7" s="24">
        <f t="shared" ref="CN7:CN70" ca="1" si="45">+CB7/CB6-1</f>
        <v>2.0289726318438284E-2</v>
      </c>
      <c r="CO7" s="24">
        <f t="shared" ref="CO7:CO70" ca="1" si="46">+CC7/CC6-1</f>
        <v>2.0562817901982333E-2</v>
      </c>
      <c r="CP7" s="24">
        <f t="shared" ref="CP7:CP70" ca="1" si="47">+CD7/CD6-1</f>
        <v>2.0997481129678031E-2</v>
      </c>
      <c r="CQ7" s="24">
        <f t="shared" ref="CQ7:CQ70" ca="1" si="48">+CE7/CE6-1</f>
        <v>2.0135233327234214E-2</v>
      </c>
      <c r="CR7" s="24">
        <f t="shared" ca="1" si="36"/>
        <v>2.0607520348675079E-2</v>
      </c>
      <c r="CS7" s="35">
        <f t="shared" ref="CS7:CS70" si="49">+CG7</f>
        <v>42767</v>
      </c>
    </row>
    <row r="8" spans="1:108" x14ac:dyDescent="0.25">
      <c r="A8" s="112">
        <f t="shared" si="3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15"/>
        <v>106.10527289101999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16"/>
        <v>106.08682451157841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17"/>
        <v>106.21867843591323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18"/>
        <v>106.12337169560872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19"/>
        <v>106.19612931899169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20"/>
        <v>106.21860974862635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21"/>
        <v>106.16353693162249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22"/>
        <v>106.15885233155468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23"/>
        <v>106.26768478761637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24"/>
        <v>106.05071942943121</v>
      </c>
      <c r="BU8" s="43"/>
      <c r="BV8" s="46">
        <f t="shared" ca="1" si="25"/>
        <v>106.10527289101999</v>
      </c>
      <c r="BW8" s="46">
        <f t="shared" ca="1" si="26"/>
        <v>106.08682451157841</v>
      </c>
      <c r="BX8" s="46">
        <f t="shared" ca="1" si="27"/>
        <v>106.21867843591323</v>
      </c>
      <c r="BY8" s="46">
        <f t="shared" ca="1" si="28"/>
        <v>106.12337169560872</v>
      </c>
      <c r="BZ8" s="46">
        <f t="shared" ca="1" si="29"/>
        <v>106.19612931899169</v>
      </c>
      <c r="CA8" s="46">
        <f t="shared" ca="1" si="30"/>
        <v>106.21860974862635</v>
      </c>
      <c r="CB8" s="46">
        <f t="shared" ca="1" si="31"/>
        <v>106.16353693162249</v>
      </c>
      <c r="CC8" s="46">
        <f t="shared" ca="1" si="32"/>
        <v>106.15885233155468</v>
      </c>
      <c r="CD8" s="46">
        <f t="shared" ca="1" si="33"/>
        <v>106.26768478761637</v>
      </c>
      <c r="CE8" s="46">
        <f t="shared" ca="1" si="34"/>
        <v>106.05071942943121</v>
      </c>
      <c r="CF8" s="46" cm="1">
        <f t="array" aca="1" ref="CF8" ca="1">+SUMPRODUCT($BV$3:$CE$3/100,$BV8:$CE8)</f>
        <v>106.15743472500827</v>
      </c>
      <c r="CG8" s="35">
        <f t="shared" si="38"/>
        <v>42795</v>
      </c>
      <c r="CH8" s="24">
        <f t="shared" ca="1" si="39"/>
        <v>2.4875198541691512E-2</v>
      </c>
      <c r="CI8" s="24">
        <f t="shared" ca="1" si="40"/>
        <v>2.4896967063978259E-2</v>
      </c>
      <c r="CJ8" s="24">
        <f t="shared" ca="1" si="41"/>
        <v>2.4937464483675509E-2</v>
      </c>
      <c r="CK8" s="24">
        <f t="shared" ca="1" si="42"/>
        <v>2.4111920058156322E-2</v>
      </c>
      <c r="CL8" s="24">
        <f t="shared" ca="1" si="43"/>
        <v>2.4370859479864837E-2</v>
      </c>
      <c r="CM8" s="24">
        <f t="shared" ca="1" si="44"/>
        <v>2.4689705998102829E-2</v>
      </c>
      <c r="CN8" s="24">
        <f t="shared" ca="1" si="45"/>
        <v>2.4072446948980586E-2</v>
      </c>
      <c r="CO8" s="24">
        <f t="shared" ca="1" si="46"/>
        <v>2.3806385644594252E-2</v>
      </c>
      <c r="CP8" s="24">
        <f t="shared" ca="1" si="47"/>
        <v>2.3859074032921868E-2</v>
      </c>
      <c r="CQ8" s="24">
        <f t="shared" ca="1" si="48"/>
        <v>2.2185668428281957E-2</v>
      </c>
      <c r="CR8" s="24">
        <f t="shared" ca="1" si="36"/>
        <v>2.3915425341025198E-2</v>
      </c>
      <c r="CS8" s="35">
        <f t="shared" si="49"/>
        <v>42795</v>
      </c>
    </row>
    <row r="9" spans="1:108" x14ac:dyDescent="0.25">
      <c r="A9" s="112">
        <f t="shared" si="3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15"/>
        <v>109.0163910937726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16"/>
        <v>108.99792429614376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17"/>
        <v>109.184942040875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18"/>
        <v>108.95597220277611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19"/>
        <v>109.09137284494933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20"/>
        <v>109.10726643383421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21"/>
        <v>108.97386910207439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22"/>
        <v>108.93174924304867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23"/>
        <v>109.05323343302801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24"/>
        <v>108.73610049430646</v>
      </c>
      <c r="BU9" s="43"/>
      <c r="BV9" s="46">
        <f t="shared" ca="1" si="25"/>
        <v>109.0163910937726</v>
      </c>
      <c r="BW9" s="46">
        <f t="shared" ca="1" si="26"/>
        <v>108.99792429614376</v>
      </c>
      <c r="BX9" s="46">
        <f t="shared" ca="1" si="27"/>
        <v>109.184942040875</v>
      </c>
      <c r="BY9" s="46">
        <f t="shared" ca="1" si="28"/>
        <v>108.95597220277611</v>
      </c>
      <c r="BZ9" s="46">
        <f t="shared" ca="1" si="29"/>
        <v>109.09137284494933</v>
      </c>
      <c r="CA9" s="46">
        <f t="shared" ca="1" si="30"/>
        <v>109.10726643383421</v>
      </c>
      <c r="CB9" s="46">
        <f t="shared" ca="1" si="31"/>
        <v>108.97386910207439</v>
      </c>
      <c r="CC9" s="46">
        <f t="shared" ca="1" si="32"/>
        <v>108.93174924304867</v>
      </c>
      <c r="CD9" s="46">
        <f t="shared" ca="1" si="33"/>
        <v>109.05323343302801</v>
      </c>
      <c r="CE9" s="46">
        <f t="shared" ca="1" si="34"/>
        <v>108.73610049430646</v>
      </c>
      <c r="CF9" s="46" cm="1">
        <f t="array" aca="1" ref="CF9" ca="1">+SUMPRODUCT($BV$3:$CE$3/100,$BV9:$CE9)</f>
        <v>108.97717907290667</v>
      </c>
      <c r="CG9" s="35">
        <f t="shared" si="38"/>
        <v>42826</v>
      </c>
      <c r="CH9" s="24">
        <f t="shared" ca="1" si="39"/>
        <v>2.7436131338567815E-2</v>
      </c>
      <c r="CI9" s="24">
        <f t="shared" ca="1" si="40"/>
        <v>2.7440728836667372E-2</v>
      </c>
      <c r="CJ9" s="24">
        <f t="shared" ca="1" si="41"/>
        <v>2.7926007446528844E-2</v>
      </c>
      <c r="CK9" s="24">
        <f t="shared" ca="1" si="42"/>
        <v>2.6691580392790959E-2</v>
      </c>
      <c r="CL9" s="24">
        <f t="shared" ca="1" si="43"/>
        <v>2.7263173757123615E-2</v>
      </c>
      <c r="CM9" s="24">
        <f t="shared" ca="1" si="44"/>
        <v>2.7195391580101314E-2</v>
      </c>
      <c r="CN9" s="24">
        <f t="shared" ca="1" si="45"/>
        <v>2.6471727032436387E-2</v>
      </c>
      <c r="CO9" s="24">
        <f t="shared" ca="1" si="46"/>
        <v>2.6120260822278807E-2</v>
      </c>
      <c r="CP9" s="24">
        <f t="shared" ca="1" si="47"/>
        <v>2.6212565475372429E-2</v>
      </c>
      <c r="CQ9" s="24">
        <f t="shared" ca="1" si="48"/>
        <v>2.5321667588140917E-2</v>
      </c>
      <c r="CR9" s="24">
        <f t="shared" ca="1" si="36"/>
        <v>2.6561911138891947E-2</v>
      </c>
      <c r="CS9" s="35">
        <f t="shared" si="49"/>
        <v>42826</v>
      </c>
    </row>
    <row r="10" spans="1:108" x14ac:dyDescent="0.25">
      <c r="A10" s="112">
        <f t="shared" si="3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15"/>
        <v>110.56239191435591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16"/>
        <v>110.53278191574172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17"/>
        <v>110.73191435583522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18"/>
        <v>110.51597596794778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19"/>
        <v>110.63342377558112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20"/>
        <v>110.66907174728659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21"/>
        <v>110.50993991501053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22"/>
        <v>110.49392290523265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23"/>
        <v>110.6392745038996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24"/>
        <v>110.33837503370232</v>
      </c>
      <c r="BU10" s="43"/>
      <c r="BV10" s="46">
        <f t="shared" ca="1" si="25"/>
        <v>110.56239191435591</v>
      </c>
      <c r="BW10" s="46">
        <f t="shared" ca="1" si="26"/>
        <v>110.53278191574172</v>
      </c>
      <c r="BX10" s="46">
        <f t="shared" ca="1" si="27"/>
        <v>110.73191435583522</v>
      </c>
      <c r="BY10" s="46">
        <f t="shared" ca="1" si="28"/>
        <v>110.51597596794778</v>
      </c>
      <c r="BZ10" s="46">
        <f t="shared" ca="1" si="29"/>
        <v>110.63342377558112</v>
      </c>
      <c r="CA10" s="46">
        <f t="shared" ca="1" si="30"/>
        <v>110.66907174728659</v>
      </c>
      <c r="CB10" s="46">
        <f t="shared" ca="1" si="31"/>
        <v>110.50993991501053</v>
      </c>
      <c r="CC10" s="46">
        <f t="shared" ca="1" si="32"/>
        <v>110.49392290523265</v>
      </c>
      <c r="CD10" s="46">
        <f t="shared" ca="1" si="33"/>
        <v>110.6392745038996</v>
      </c>
      <c r="CE10" s="46">
        <f t="shared" ca="1" si="34"/>
        <v>110.33837503370232</v>
      </c>
      <c r="CF10" s="46" cm="1">
        <f t="array" aca="1" ref="CF10" ca="1">+SUMPRODUCT($BV$3:$CE$3/100,$BV10:$CE10)</f>
        <v>110.54160979844811</v>
      </c>
      <c r="CG10" s="35">
        <f t="shared" si="38"/>
        <v>42856</v>
      </c>
      <c r="CH10" s="24">
        <f t="shared" ca="1" si="39"/>
        <v>1.4181361216163202E-2</v>
      </c>
      <c r="CI10" s="24">
        <f t="shared" ca="1" si="40"/>
        <v>1.4081530721886004E-2</v>
      </c>
      <c r="CJ10" s="24">
        <f t="shared" ca="1" si="41"/>
        <v>1.4168366864920623E-2</v>
      </c>
      <c r="CK10" s="24">
        <f t="shared" ca="1" si="42"/>
        <v>1.4317744439638291E-2</v>
      </c>
      <c r="CL10" s="24">
        <f t="shared" ca="1" si="43"/>
        <v>1.4135406773398085E-2</v>
      </c>
      <c r="CM10" s="24">
        <f t="shared" ca="1" si="44"/>
        <v>1.4314402372086699E-2</v>
      </c>
      <c r="CN10" s="24">
        <f t="shared" ca="1" si="45"/>
        <v>1.4095772001059492E-2</v>
      </c>
      <c r="CO10" s="24">
        <f t="shared" ca="1" si="46"/>
        <v>1.4340848035942821E-2</v>
      </c>
      <c r="CP10" s="24">
        <f t="shared" ca="1" si="47"/>
        <v>1.4543732642696927E-2</v>
      </c>
      <c r="CQ10" s="24">
        <f t="shared" ca="1" si="48"/>
        <v>1.4735442342626248E-2</v>
      </c>
      <c r="CR10" s="24">
        <f t="shared" ca="1" si="36"/>
        <v>1.4355581038621112E-2</v>
      </c>
      <c r="CS10" s="35">
        <f t="shared" si="49"/>
        <v>42856</v>
      </c>
    </row>
    <row r="11" spans="1:108" x14ac:dyDescent="0.25">
      <c r="A11" s="112">
        <f t="shared" si="3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15"/>
        <v>111.81954743415086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16"/>
        <v>111.80425219577987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17"/>
        <v>112.02245440286814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18"/>
        <v>111.78377445594504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19"/>
        <v>111.945512691364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20"/>
        <v>111.97678732798352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21"/>
        <v>111.8155124695285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22"/>
        <v>111.81026333216776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23"/>
        <v>111.98495154617268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24"/>
        <v>111.70597445171435</v>
      </c>
      <c r="BU11" s="43"/>
      <c r="BV11" s="46">
        <f t="shared" ca="1" si="25"/>
        <v>111.81954743415086</v>
      </c>
      <c r="BW11" s="46">
        <f t="shared" ca="1" si="26"/>
        <v>111.80425219577987</v>
      </c>
      <c r="BX11" s="46">
        <f t="shared" ca="1" si="27"/>
        <v>112.02245440286814</v>
      </c>
      <c r="BY11" s="46">
        <f t="shared" ca="1" si="28"/>
        <v>111.78377445594504</v>
      </c>
      <c r="BZ11" s="46">
        <f t="shared" ca="1" si="29"/>
        <v>111.945512691364</v>
      </c>
      <c r="CA11" s="46">
        <f t="shared" ca="1" si="30"/>
        <v>111.97678732798352</v>
      </c>
      <c r="CB11" s="46">
        <f t="shared" ca="1" si="31"/>
        <v>111.8155124695285</v>
      </c>
      <c r="CC11" s="46">
        <f t="shared" ca="1" si="32"/>
        <v>111.81026333216776</v>
      </c>
      <c r="CD11" s="46">
        <f t="shared" ca="1" si="33"/>
        <v>111.98495154617268</v>
      </c>
      <c r="CE11" s="46">
        <f t="shared" ca="1" si="34"/>
        <v>111.70597445171435</v>
      </c>
      <c r="CF11" s="46" cm="1">
        <f t="array" aca="1" ref="CF11" ca="1">+SUMPRODUCT($BV$3:$CE$3/100,$BV11:$CE11)</f>
        <v>111.85711503126589</v>
      </c>
      <c r="CG11" s="35">
        <f t="shared" si="38"/>
        <v>42887</v>
      </c>
      <c r="CH11" s="24">
        <f t="shared" ca="1" si="39"/>
        <v>1.1370552843762427E-2</v>
      </c>
      <c r="CI11" s="24">
        <f t="shared" ca="1" si="40"/>
        <v>1.1503105757415755E-2</v>
      </c>
      <c r="CJ11" s="24">
        <f t="shared" ca="1" si="41"/>
        <v>1.1654635021352444E-2</v>
      </c>
      <c r="CK11" s="24">
        <f t="shared" ca="1" si="42"/>
        <v>1.1471630928409304E-2</v>
      </c>
      <c r="CL11" s="24">
        <f t="shared" ca="1" si="43"/>
        <v>1.1859787675417621E-2</v>
      </c>
      <c r="CM11" s="24">
        <f t="shared" ca="1" si="44"/>
        <v>1.1816450251639354E-2</v>
      </c>
      <c r="CN11" s="24">
        <f t="shared" ca="1" si="45"/>
        <v>1.1814073517025125E-2</v>
      </c>
      <c r="CO11" s="24">
        <f t="shared" ca="1" si="46"/>
        <v>1.1913238233600465E-2</v>
      </c>
      <c r="CP11" s="24">
        <f t="shared" ca="1" si="47"/>
        <v>1.2162742826243411E-2</v>
      </c>
      <c r="CQ11" s="24">
        <f t="shared" ca="1" si="48"/>
        <v>1.2394594515229285E-2</v>
      </c>
      <c r="CR11" s="24">
        <f t="shared" ca="1" si="36"/>
        <v>1.1900543471516034E-2</v>
      </c>
      <c r="CS11" s="35">
        <f t="shared" si="49"/>
        <v>42887</v>
      </c>
    </row>
    <row r="12" spans="1:108" x14ac:dyDescent="0.25">
      <c r="A12" s="112">
        <f t="shared" si="3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15"/>
        <v>113.51590145419823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16"/>
        <v>113.53726183277242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17"/>
        <v>113.80834158896475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18"/>
        <v>113.62446725088891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19"/>
        <v>113.81183905109316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20"/>
        <v>113.83096905609783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21"/>
        <v>113.73504516317097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22"/>
        <v>113.77897892576773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23"/>
        <v>114.04288188415319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24"/>
        <v>113.8572178581211</v>
      </c>
      <c r="BU12" s="43"/>
      <c r="BV12" s="46">
        <f t="shared" ca="1" si="25"/>
        <v>113.51590145419823</v>
      </c>
      <c r="BW12" s="46">
        <f t="shared" ca="1" si="26"/>
        <v>113.53726183277242</v>
      </c>
      <c r="BX12" s="46">
        <f t="shared" ca="1" si="27"/>
        <v>113.80834158896475</v>
      </c>
      <c r="BY12" s="46">
        <f t="shared" ca="1" si="28"/>
        <v>113.62446725088891</v>
      </c>
      <c r="BZ12" s="46">
        <f t="shared" ca="1" si="29"/>
        <v>113.81183905109316</v>
      </c>
      <c r="CA12" s="46">
        <f t="shared" ca="1" si="30"/>
        <v>113.83096905609783</v>
      </c>
      <c r="CB12" s="46">
        <f t="shared" ca="1" si="31"/>
        <v>113.73504516317097</v>
      </c>
      <c r="CC12" s="46">
        <f t="shared" ca="1" si="32"/>
        <v>113.77897892576773</v>
      </c>
      <c r="CD12" s="46">
        <f t="shared" ca="1" si="33"/>
        <v>114.04288188415319</v>
      </c>
      <c r="CE12" s="46">
        <f t="shared" ca="1" si="34"/>
        <v>113.8572178581211</v>
      </c>
      <c r="CF12" s="46" cm="1">
        <f t="array" aca="1" ref="CF12" ca="1">+SUMPRODUCT($BV$3:$CE$3/100,$BV12:$CE12)</f>
        <v>113.79268895978566</v>
      </c>
      <c r="CG12" s="35">
        <f t="shared" si="38"/>
        <v>42917</v>
      </c>
      <c r="CH12" s="24">
        <f t="shared" ca="1" si="39"/>
        <v>1.517046043355097E-2</v>
      </c>
      <c r="CI12" s="24">
        <f t="shared" ca="1" si="40"/>
        <v>1.5500391111761047E-2</v>
      </c>
      <c r="CJ12" s="24">
        <f t="shared" ca="1" si="41"/>
        <v>1.5942225115636255E-2</v>
      </c>
      <c r="CK12" s="24">
        <f t="shared" ca="1" si="42"/>
        <v>1.6466547170218337E-2</v>
      </c>
      <c r="CL12" s="24">
        <f t="shared" ca="1" si="43"/>
        <v>1.6671738909934231E-2</v>
      </c>
      <c r="CM12" s="24">
        <f t="shared" ca="1" si="44"/>
        <v>1.6558625875587651E-2</v>
      </c>
      <c r="CN12" s="24">
        <f t="shared" ca="1" si="45"/>
        <v>1.7166962358336146E-2</v>
      </c>
      <c r="CO12" s="24">
        <f t="shared" ca="1" si="46"/>
        <v>1.7607646515877207E-2</v>
      </c>
      <c r="CP12" s="24">
        <f t="shared" ca="1" si="47"/>
        <v>1.8376847152824727E-2</v>
      </c>
      <c r="CQ12" s="24">
        <f t="shared" ca="1" si="48"/>
        <v>1.9258087286429193E-2</v>
      </c>
      <c r="CR12" s="24">
        <f t="shared" ca="1" si="36"/>
        <v>1.730398578560477E-2</v>
      </c>
      <c r="CS12" s="35">
        <f t="shared" si="49"/>
        <v>42917</v>
      </c>
    </row>
    <row r="13" spans="1:108" x14ac:dyDescent="0.25">
      <c r="A13" s="112">
        <f t="shared" si="3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15"/>
        <v>115.20240567278908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16"/>
        <v>115.19486822615008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17"/>
        <v>115.46925398189752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18"/>
        <v>115.21755993718055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19"/>
        <v>115.44903588081785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20"/>
        <v>115.44812553022629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21"/>
        <v>115.33277272620356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22"/>
        <v>115.35829436293773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23"/>
        <v>115.63556070847288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24"/>
        <v>115.36383877680535</v>
      </c>
      <c r="BU13" s="43"/>
      <c r="BV13" s="46">
        <f t="shared" ca="1" si="25"/>
        <v>115.20240567278908</v>
      </c>
      <c r="BW13" s="46">
        <f t="shared" ca="1" si="26"/>
        <v>115.19486822615008</v>
      </c>
      <c r="BX13" s="46">
        <f t="shared" ca="1" si="27"/>
        <v>115.46925398189752</v>
      </c>
      <c r="BY13" s="46">
        <f t="shared" ca="1" si="28"/>
        <v>115.21755993718055</v>
      </c>
      <c r="BZ13" s="46">
        <f t="shared" ca="1" si="29"/>
        <v>115.44903588081785</v>
      </c>
      <c r="CA13" s="46">
        <f t="shared" ca="1" si="30"/>
        <v>115.44812553022629</v>
      </c>
      <c r="CB13" s="46">
        <f t="shared" ca="1" si="31"/>
        <v>115.33277272620356</v>
      </c>
      <c r="CC13" s="46">
        <f t="shared" ca="1" si="32"/>
        <v>115.35829436293773</v>
      </c>
      <c r="CD13" s="46">
        <f t="shared" ca="1" si="33"/>
        <v>115.63556070847288</v>
      </c>
      <c r="CE13" s="46">
        <f t="shared" ca="1" si="34"/>
        <v>115.36383877680535</v>
      </c>
      <c r="CF13" s="46" cm="1">
        <f t="array" aca="1" ref="CF13" ca="1">+SUMPRODUCT($BV$3:$CE$3/100,$BV13:$CE13)</f>
        <v>115.38920973636655</v>
      </c>
      <c r="CG13" s="35">
        <f t="shared" si="38"/>
        <v>42948</v>
      </c>
      <c r="CH13" s="24">
        <f t="shared" ca="1" si="39"/>
        <v>1.4856986527753913E-2</v>
      </c>
      <c r="CI13" s="24">
        <f t="shared" ca="1" si="40"/>
        <v>1.4599668572412128E-2</v>
      </c>
      <c r="CJ13" s="24">
        <f t="shared" ca="1" si="41"/>
        <v>1.4593942497918011E-2</v>
      </c>
      <c r="CK13" s="24">
        <f t="shared" ca="1" si="42"/>
        <v>1.4020683439368797E-2</v>
      </c>
      <c r="CL13" s="24">
        <f t="shared" ca="1" si="43"/>
        <v>1.438511883627247E-2</v>
      </c>
      <c r="CM13" s="24">
        <f t="shared" ca="1" si="44"/>
        <v>1.4206647694719132E-2</v>
      </c>
      <c r="CN13" s="24">
        <f t="shared" ca="1" si="45"/>
        <v>1.4047803478166365E-2</v>
      </c>
      <c r="CO13" s="24">
        <f t="shared" ca="1" si="46"/>
        <v>1.3880555547966189E-2</v>
      </c>
      <c r="CP13" s="24">
        <f t="shared" ca="1" si="47"/>
        <v>1.3965613618371675E-2</v>
      </c>
      <c r="CQ13" s="24">
        <f t="shared" ca="1" si="48"/>
        <v>1.3232546403528556E-2</v>
      </c>
      <c r="CR13" s="24">
        <f t="shared" ca="1" si="36"/>
        <v>1.403008217114099E-2</v>
      </c>
      <c r="CS13" s="35">
        <f t="shared" si="49"/>
        <v>42948</v>
      </c>
    </row>
    <row r="14" spans="1:108" x14ac:dyDescent="0.25">
      <c r="A14" s="112">
        <f t="shared" si="3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15"/>
        <v>117.40057837600354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16"/>
        <v>117.41861835165388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17"/>
        <v>117.69654738335529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18"/>
        <v>117.36194900731198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19"/>
        <v>117.64326920477866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20"/>
        <v>117.67161201013249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21"/>
        <v>117.52400522143819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22"/>
        <v>117.52879276040085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23"/>
        <v>117.81865178632833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24"/>
        <v>117.50269963723228</v>
      </c>
      <c r="BU14" s="43"/>
      <c r="BV14" s="46">
        <f t="shared" ca="1" si="25"/>
        <v>117.40057837600354</v>
      </c>
      <c r="BW14" s="46">
        <f t="shared" ca="1" si="26"/>
        <v>117.41861835165388</v>
      </c>
      <c r="BX14" s="46">
        <f t="shared" ca="1" si="27"/>
        <v>117.69654738335529</v>
      </c>
      <c r="BY14" s="46">
        <f t="shared" ca="1" si="28"/>
        <v>117.36194900731198</v>
      </c>
      <c r="BZ14" s="46">
        <f t="shared" ca="1" si="29"/>
        <v>117.64326920477866</v>
      </c>
      <c r="CA14" s="46">
        <f t="shared" ca="1" si="30"/>
        <v>117.67161201013249</v>
      </c>
      <c r="CB14" s="46">
        <f t="shared" ca="1" si="31"/>
        <v>117.52400522143819</v>
      </c>
      <c r="CC14" s="46">
        <f t="shared" ca="1" si="32"/>
        <v>117.52879276040085</v>
      </c>
      <c r="CD14" s="46">
        <f t="shared" ca="1" si="33"/>
        <v>117.81865178632833</v>
      </c>
      <c r="CE14" s="46">
        <f t="shared" ca="1" si="34"/>
        <v>117.50269963723228</v>
      </c>
      <c r="CF14" s="46" cm="1">
        <f t="array" aca="1" ref="CF14" ca="1">+SUMPRODUCT($BV$3:$CE$3/100,$BV14:$CE14)</f>
        <v>117.5721296171757</v>
      </c>
      <c r="CG14" s="35">
        <f t="shared" si="38"/>
        <v>42979</v>
      </c>
      <c r="CH14" s="24">
        <f t="shared" ca="1" si="39"/>
        <v>1.9080961811317909E-2</v>
      </c>
      <c r="CI14" s="24">
        <f t="shared" ca="1" si="40"/>
        <v>1.9304246445580819E-2</v>
      </c>
      <c r="CJ14" s="24">
        <f t="shared" ca="1" si="41"/>
        <v>1.9289060287918325E-2</v>
      </c>
      <c r="CK14" s="24">
        <f t="shared" ca="1" si="42"/>
        <v>1.8611651481775793E-2</v>
      </c>
      <c r="CL14" s="24">
        <f t="shared" ca="1" si="43"/>
        <v>1.9006077506147356E-2</v>
      </c>
      <c r="CM14" s="24">
        <f t="shared" ca="1" si="44"/>
        <v>1.9259615257452234E-2</v>
      </c>
      <c r="CN14" s="24">
        <f t="shared" ca="1" si="45"/>
        <v>1.8999218031777954E-2</v>
      </c>
      <c r="CO14" s="24">
        <f t="shared" ca="1" si="46"/>
        <v>1.8815278168333061E-2</v>
      </c>
      <c r="CP14" s="24">
        <f t="shared" ca="1" si="47"/>
        <v>1.8879063364938498E-2</v>
      </c>
      <c r="CQ14" s="24">
        <f t="shared" ca="1" si="48"/>
        <v>1.8540132532907316E-2</v>
      </c>
      <c r="CR14" s="24">
        <f t="shared" ca="1" si="36"/>
        <v>1.8917885700028059E-2</v>
      </c>
      <c r="CS14" s="35">
        <f t="shared" si="49"/>
        <v>42979</v>
      </c>
    </row>
    <row r="15" spans="1:108" x14ac:dyDescent="0.25">
      <c r="A15" s="112">
        <f t="shared" si="3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15"/>
        <v>119.24508067521549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16"/>
        <v>119.2638267414489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17"/>
        <v>119.53307256982443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18"/>
        <v>119.21216653493168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19"/>
        <v>119.47889386518415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20"/>
        <v>119.48142258363116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21"/>
        <v>119.30696951348823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22"/>
        <v>119.28952337584444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23"/>
        <v>119.56756477400742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24"/>
        <v>119.21151866804274</v>
      </c>
      <c r="BU15" s="43"/>
      <c r="BV15" s="46">
        <f t="shared" ca="1" si="25"/>
        <v>119.24508067521549</v>
      </c>
      <c r="BW15" s="46">
        <f t="shared" ca="1" si="26"/>
        <v>119.2638267414489</v>
      </c>
      <c r="BX15" s="46">
        <f t="shared" ca="1" si="27"/>
        <v>119.53307256982443</v>
      </c>
      <c r="BY15" s="46">
        <f t="shared" ca="1" si="28"/>
        <v>119.21216653493168</v>
      </c>
      <c r="BZ15" s="46">
        <f t="shared" ca="1" si="29"/>
        <v>119.47889386518415</v>
      </c>
      <c r="CA15" s="46">
        <f t="shared" ca="1" si="30"/>
        <v>119.48142258363116</v>
      </c>
      <c r="CB15" s="46">
        <f t="shared" ca="1" si="31"/>
        <v>119.30696951348823</v>
      </c>
      <c r="CC15" s="46">
        <f t="shared" ca="1" si="32"/>
        <v>119.28952337584444</v>
      </c>
      <c r="CD15" s="46">
        <f t="shared" ca="1" si="33"/>
        <v>119.56756477400742</v>
      </c>
      <c r="CE15" s="46">
        <f t="shared" ca="1" si="34"/>
        <v>119.21151866804274</v>
      </c>
      <c r="CF15" s="46" cm="1">
        <f t="array" aca="1" ref="CF15" ca="1">+SUMPRODUCT($BV$3:$CE$3/100,$BV15:$CE15)</f>
        <v>119.35785886455774</v>
      </c>
      <c r="CG15" s="35">
        <f t="shared" si="38"/>
        <v>43009</v>
      </c>
      <c r="CH15" s="24">
        <f t="shared" ca="1" si="39"/>
        <v>1.5711185794200277E-2</v>
      </c>
      <c r="CI15" s="24">
        <f t="shared" ca="1" si="40"/>
        <v>1.5714785403698528E-2</v>
      </c>
      <c r="CJ15" s="24">
        <f t="shared" ca="1" si="41"/>
        <v>1.5603900261299097E-2</v>
      </c>
      <c r="CK15" s="24">
        <f t="shared" ca="1" si="42"/>
        <v>1.5765054545101576E-2</v>
      </c>
      <c r="CL15" s="24">
        <f t="shared" ca="1" si="43"/>
        <v>1.5603312223585464E-2</v>
      </c>
      <c r="CM15" s="24">
        <f t="shared" ca="1" si="44"/>
        <v>1.5380179999087806E-2</v>
      </c>
      <c r="CN15" s="24">
        <f t="shared" ca="1" si="45"/>
        <v>1.5171064742820706E-2</v>
      </c>
      <c r="CO15" s="24">
        <f t="shared" ca="1" si="46"/>
        <v>1.498127032609875E-2</v>
      </c>
      <c r="CP15" s="24">
        <f t="shared" ca="1" si="47"/>
        <v>1.4844109664833516E-2</v>
      </c>
      <c r="CQ15" s="24">
        <f t="shared" ca="1" si="48"/>
        <v>1.4542806557518384E-2</v>
      </c>
      <c r="CR15" s="24">
        <f t="shared" ca="1" si="36"/>
        <v>1.5188372050387366E-2</v>
      </c>
      <c r="CS15" s="35">
        <f t="shared" si="49"/>
        <v>43009</v>
      </c>
    </row>
    <row r="16" spans="1:108" x14ac:dyDescent="0.25">
      <c r="A16" s="112">
        <f t="shared" si="3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15"/>
        <v>120.80356562862302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16"/>
        <v>120.83388832075912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17"/>
        <v>121.12850538742629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18"/>
        <v>120.84605180653639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19"/>
        <v>121.10293883009186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20"/>
        <v>121.10072824913756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21"/>
        <v>120.97815648689907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22"/>
        <v>120.9665129865742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23"/>
        <v>121.23654596126998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24"/>
        <v>120.90644689995713</v>
      </c>
      <c r="BU16" s="43"/>
      <c r="BV16" s="46">
        <f t="shared" ca="1" si="25"/>
        <v>120.80356562862302</v>
      </c>
      <c r="BW16" s="46">
        <f t="shared" ca="1" si="26"/>
        <v>120.83388832075912</v>
      </c>
      <c r="BX16" s="46">
        <f t="shared" ca="1" si="27"/>
        <v>121.12850538742629</v>
      </c>
      <c r="BY16" s="46">
        <f t="shared" ca="1" si="28"/>
        <v>120.84605180653639</v>
      </c>
      <c r="BZ16" s="46">
        <f t="shared" ca="1" si="29"/>
        <v>121.10293883009186</v>
      </c>
      <c r="CA16" s="46">
        <f t="shared" ca="1" si="30"/>
        <v>121.10072824913756</v>
      </c>
      <c r="CB16" s="46">
        <f t="shared" ca="1" si="31"/>
        <v>120.97815648689907</v>
      </c>
      <c r="CC16" s="46">
        <f t="shared" ca="1" si="32"/>
        <v>120.9665129865742</v>
      </c>
      <c r="CD16" s="46">
        <f t="shared" ca="1" si="33"/>
        <v>121.23654596126998</v>
      </c>
      <c r="CE16" s="46">
        <f t="shared" ca="1" si="34"/>
        <v>120.90644689995713</v>
      </c>
      <c r="CF16" s="46" cm="1">
        <f t="array" aca="1" ref="CF16" ca="1">+SUMPRODUCT($BV$3:$CE$3/100,$BV16:$CE16)</f>
        <v>121.00333540526614</v>
      </c>
      <c r="CG16" s="35">
        <f t="shared" si="38"/>
        <v>43040</v>
      </c>
      <c r="CH16" s="24">
        <f t="shared" ca="1" si="39"/>
        <v>1.3069595362615649E-2</v>
      </c>
      <c r="CI16" s="24">
        <f t="shared" ca="1" si="40"/>
        <v>1.3164608433317682E-2</v>
      </c>
      <c r="CJ16" s="24">
        <f t="shared" ca="1" si="41"/>
        <v>1.334720829392122E-2</v>
      </c>
      <c r="CK16" s="24">
        <f t="shared" ca="1" si="42"/>
        <v>1.3705692288764393E-2</v>
      </c>
      <c r="CL16" s="24">
        <f t="shared" ca="1" si="43"/>
        <v>1.3592735188360683E-2</v>
      </c>
      <c r="CM16" s="24">
        <f t="shared" ca="1" si="44"/>
        <v>1.3552781934555336E-2</v>
      </c>
      <c r="CN16" s="24">
        <f t="shared" ca="1" si="45"/>
        <v>1.4007454721426837E-2</v>
      </c>
      <c r="CO16" s="24">
        <f t="shared" ca="1" si="46"/>
        <v>1.4058146627395685E-2</v>
      </c>
      <c r="CP16" s="24">
        <f t="shared" ca="1" si="47"/>
        <v>1.3958477706032424E-2</v>
      </c>
      <c r="CQ16" s="24">
        <f t="shared" ca="1" si="48"/>
        <v>1.4217822663882718E-2</v>
      </c>
      <c r="CR16" s="24">
        <f t="shared" ca="1" si="36"/>
        <v>1.3786076227922495E-2</v>
      </c>
      <c r="CS16" s="35">
        <f t="shared" si="49"/>
        <v>43040</v>
      </c>
    </row>
    <row r="17" spans="1:109" x14ac:dyDescent="0.25">
      <c r="A17" s="112">
        <f t="shared" si="3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15"/>
        <v>124.37506709254809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16"/>
        <v>124.31611968205294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17"/>
        <v>125.06022769481945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18"/>
        <v>124.40038452862547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19"/>
        <v>124.87215537420809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20"/>
        <v>124.86418217662977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21"/>
        <v>124.75154363505062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22"/>
        <v>124.7699206605823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23"/>
        <v>125.19815906489747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24"/>
        <v>124.8715132181929</v>
      </c>
      <c r="BU17" s="43"/>
      <c r="BV17" s="46">
        <f t="shared" ca="1" si="25"/>
        <v>124.37506709254809</v>
      </c>
      <c r="BW17" s="46">
        <f t="shared" ca="1" si="26"/>
        <v>124.31611968205294</v>
      </c>
      <c r="BX17" s="46">
        <f t="shared" ca="1" si="27"/>
        <v>125.06022769481945</v>
      </c>
      <c r="BY17" s="46">
        <f t="shared" ca="1" si="28"/>
        <v>124.40038452862547</v>
      </c>
      <c r="BZ17" s="46">
        <f t="shared" ca="1" si="29"/>
        <v>124.87215537420809</v>
      </c>
      <c r="CA17" s="46">
        <f t="shared" ca="1" si="30"/>
        <v>124.86418217662977</v>
      </c>
      <c r="CB17" s="46">
        <f t="shared" ca="1" si="31"/>
        <v>124.75154363505062</v>
      </c>
      <c r="CC17" s="46">
        <f t="shared" ca="1" si="32"/>
        <v>124.7699206605823</v>
      </c>
      <c r="CD17" s="46">
        <f t="shared" ca="1" si="33"/>
        <v>125.19815906489747</v>
      </c>
      <c r="CE17" s="46">
        <f t="shared" ca="1" si="34"/>
        <v>124.8715132181929</v>
      </c>
      <c r="CF17" s="46" cm="1">
        <f t="array" aca="1" ref="CF17" ca="1">+SUMPRODUCT($BV$3:$CE$3/100,$BV17:$CE17)</f>
        <v>124.80468121528216</v>
      </c>
      <c r="CG17" s="35">
        <f t="shared" si="38"/>
        <v>43070</v>
      </c>
      <c r="CH17" s="24">
        <f t="shared" ca="1" si="39"/>
        <v>2.956453681925808E-2</v>
      </c>
      <c r="CI17" s="24">
        <f t="shared" ca="1" si="40"/>
        <v>2.8818334075703111E-2</v>
      </c>
      <c r="CJ17" s="24">
        <f t="shared" ca="1" si="41"/>
        <v>3.2459100315137546E-2</v>
      </c>
      <c r="CK17" s="24">
        <f t="shared" ca="1" si="42"/>
        <v>2.941207154851222E-2</v>
      </c>
      <c r="CL17" s="24">
        <f t="shared" ca="1" si="43"/>
        <v>3.1124071641270845E-2</v>
      </c>
      <c r="CM17" s="24">
        <f t="shared" ca="1" si="44"/>
        <v>3.1077054464526022E-2</v>
      </c>
      <c r="CN17" s="24">
        <f t="shared" ca="1" si="45"/>
        <v>3.1190648442061431E-2</v>
      </c>
      <c r="CO17" s="24">
        <f t="shared" ca="1" si="46"/>
        <v>3.144182286572339E-2</v>
      </c>
      <c r="CP17" s="24">
        <f t="shared" ca="1" si="47"/>
        <v>3.2676723608515257E-2</v>
      </c>
      <c r="CQ17" s="24">
        <f t="shared" ca="1" si="48"/>
        <v>3.2794498721119725E-2</v>
      </c>
      <c r="CR17" s="24">
        <f t="shared" ca="1" si="36"/>
        <v>3.1415215103653971E-2</v>
      </c>
      <c r="CS17" s="35">
        <f t="shared" si="49"/>
        <v>43070</v>
      </c>
      <c r="CT17" s="24">
        <f ca="1">+BV17/BV5-1</f>
        <v>0.24375067092548086</v>
      </c>
      <c r="CU17" s="24">
        <f t="shared" ref="CU17:DD17" ca="1" si="50">+BW17/BW5-1</f>
        <v>0.24316119682052939</v>
      </c>
      <c r="CV17" s="24">
        <f t="shared" ca="1" si="50"/>
        <v>0.25060227694819437</v>
      </c>
      <c r="CW17" s="24">
        <f t="shared" ca="1" si="50"/>
        <v>0.24400384528625496</v>
      </c>
      <c r="CX17" s="24">
        <f t="shared" ca="1" si="50"/>
        <v>0.24872155374208083</v>
      </c>
      <c r="CY17" s="24">
        <f t="shared" ca="1" si="50"/>
        <v>0.24864182176629779</v>
      </c>
      <c r="CZ17" s="24">
        <f t="shared" ca="1" si="50"/>
        <v>0.24751543635050632</v>
      </c>
      <c r="DA17" s="24">
        <f t="shared" ca="1" si="50"/>
        <v>0.24769920660582301</v>
      </c>
      <c r="DB17" s="24">
        <f t="shared" ca="1" si="50"/>
        <v>0.25198159064897441</v>
      </c>
      <c r="DC17" s="24">
        <f t="shared" ca="1" si="50"/>
        <v>0.24871513218192898</v>
      </c>
      <c r="DD17" s="49">
        <f t="shared" ca="1" si="50"/>
        <v>0.24804684709813341</v>
      </c>
      <c r="DE17" s="49">
        <f>+[1]NAC!AG18</f>
        <v>0.24795599999999984</v>
      </c>
    </row>
    <row r="18" spans="1:109" x14ac:dyDescent="0.25">
      <c r="A18" s="112">
        <f t="shared" si="3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15"/>
        <v>126.50918701847202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16"/>
        <v>126.4784445429527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17"/>
        <v>127.17238654454988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18"/>
        <v>126.59310121317509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19"/>
        <v>127.04646790274325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20"/>
        <v>127.01348433827772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21"/>
        <v>126.97706994078587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22"/>
        <v>126.9628401826901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23"/>
        <v>127.44316384987462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24"/>
        <v>127.13501284932633</v>
      </c>
      <c r="BU18" s="43"/>
      <c r="BV18" s="46">
        <f t="shared" ca="1" si="25"/>
        <v>126.50918701847202</v>
      </c>
      <c r="BW18" s="46">
        <f t="shared" ca="1" si="26"/>
        <v>126.4784445429527</v>
      </c>
      <c r="BX18" s="46">
        <f t="shared" ca="1" si="27"/>
        <v>127.17238654454988</v>
      </c>
      <c r="BY18" s="46">
        <f t="shared" ca="1" si="28"/>
        <v>126.59310121317509</v>
      </c>
      <c r="BZ18" s="46">
        <f t="shared" ca="1" si="29"/>
        <v>127.04646790274325</v>
      </c>
      <c r="CA18" s="46">
        <f t="shared" ca="1" si="30"/>
        <v>127.01348433827772</v>
      </c>
      <c r="CB18" s="46">
        <f t="shared" ca="1" si="31"/>
        <v>126.97706994078587</v>
      </c>
      <c r="CC18" s="46">
        <f t="shared" ca="1" si="32"/>
        <v>126.9628401826901</v>
      </c>
      <c r="CD18" s="46">
        <f t="shared" ca="1" si="33"/>
        <v>127.44316384987462</v>
      </c>
      <c r="CE18" s="46">
        <f t="shared" ca="1" si="34"/>
        <v>127.13501284932633</v>
      </c>
      <c r="CF18" s="46" cm="1">
        <f t="array" aca="1" ref="CF18" ca="1">+SUMPRODUCT($BV$3:$CE$3/100,$BV18:$CE18)</f>
        <v>127.00417685081791</v>
      </c>
      <c r="CG18" s="35">
        <f t="shared" si="38"/>
        <v>43101</v>
      </c>
      <c r="CH18" s="24">
        <f t="shared" ca="1" si="39"/>
        <v>1.7158743917186525E-2</v>
      </c>
      <c r="CI18" s="24">
        <f t="shared" ca="1" si="40"/>
        <v>1.7393760893036569E-2</v>
      </c>
      <c r="CJ18" s="24">
        <f t="shared" ca="1" si="41"/>
        <v>1.6889133249338606E-2</v>
      </c>
      <c r="CK18" s="24">
        <f t="shared" ca="1" si="42"/>
        <v>1.7626285423941512E-2</v>
      </c>
      <c r="CL18" s="24">
        <f t="shared" ca="1" si="43"/>
        <v>1.7412308789091835E-2</v>
      </c>
      <c r="CM18" s="24">
        <f t="shared" ca="1" si="44"/>
        <v>1.7213120081206235E-2</v>
      </c>
      <c r="CN18" s="24">
        <f t="shared" ca="1" si="45"/>
        <v>1.7839669481331866E-2</v>
      </c>
      <c r="CO18" s="24">
        <f t="shared" ca="1" si="46"/>
        <v>1.7575706632637189E-2</v>
      </c>
      <c r="CP18" s="24">
        <f t="shared" ca="1" si="47"/>
        <v>1.7931611788424506E-2</v>
      </c>
      <c r="CQ18" s="24">
        <f t="shared" ca="1" si="48"/>
        <v>1.8126629307184894E-2</v>
      </c>
      <c r="CR18" s="24">
        <f t="shared" ca="1" si="36"/>
        <v>1.7623502693314252E-2</v>
      </c>
      <c r="CS18" s="35">
        <f t="shared" si="49"/>
        <v>43101</v>
      </c>
      <c r="CT18" s="24">
        <f t="shared" ref="CT18:CT81" ca="1" si="51">+BV18/BV6-1</f>
        <v>0.24731564264946559</v>
      </c>
      <c r="CU18" s="24">
        <f t="shared" ref="CU18:CU81" ca="1" si="52">+BW18/BW6-1</f>
        <v>0.2465699571995319</v>
      </c>
      <c r="CV18" s="24">
        <f t="shared" ref="CV18:CV81" ca="1" si="53">+BX18/BX6-1</f>
        <v>0.25335864596327173</v>
      </c>
      <c r="CW18" s="24">
        <f t="shared" ref="CW18:CW81" ca="1" si="54">+BY18/BY6-1</f>
        <v>0.24681060548630818</v>
      </c>
      <c r="CX18" s="24">
        <f t="shared" ref="CX18:CX81" ca="1" si="55">+BZ18/BZ6-1</f>
        <v>0.25095789932498769</v>
      </c>
      <c r="CY18" s="24">
        <f t="shared" ref="CY18:CY81" ca="1" si="56">+CA18/CA6-1</f>
        <v>0.25079282612556764</v>
      </c>
      <c r="CZ18" s="24">
        <f t="shared" ref="CZ18:CZ81" ca="1" si="57">+CB18/CB6-1</f>
        <v>0.2496952449044223</v>
      </c>
      <c r="DA18" s="24">
        <f t="shared" ref="DA18:DA81" ca="1" si="58">+CC18/CC6-1</f>
        <v>0.24962006489990585</v>
      </c>
      <c r="DB18" s="24">
        <f t="shared" ref="DB18:DB81" ca="1" si="59">+CD18/CD6-1</f>
        <v>0.25366118552313055</v>
      </c>
      <c r="DC18" s="24">
        <f t="shared" ref="DC18:DC81" ca="1" si="60">+CE18/CE6-1</f>
        <v>0.25008368535033254</v>
      </c>
      <c r="DD18" s="49">
        <f t="shared" ref="DD18:DD81" ca="1" si="61">+CF18/CF6-1</f>
        <v>0.25023150473114275</v>
      </c>
      <c r="DE18" s="49">
        <f>+[1]NAC!AG19</f>
        <v>0.25006226257777908</v>
      </c>
    </row>
    <row r="19" spans="1:109" x14ac:dyDescent="0.25">
      <c r="A19" s="112">
        <f t="shared" si="3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15"/>
        <v>129.46256718550481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16"/>
        <v>129.42914836909171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17"/>
        <v>130.27299686091078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18"/>
        <v>129.63699294357411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19"/>
        <v>130.13604157081554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20"/>
        <v>130.08197782366156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21"/>
        <v>130.09959672359645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22"/>
        <v>130.07812853871852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23"/>
        <v>130.57615170659963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24"/>
        <v>130.1985822079327</v>
      </c>
      <c r="BU19" s="43"/>
      <c r="BV19" s="46">
        <f t="shared" ca="1" si="25"/>
        <v>129.46256718550481</v>
      </c>
      <c r="BW19" s="46">
        <f t="shared" ca="1" si="26"/>
        <v>129.42914836909171</v>
      </c>
      <c r="BX19" s="46">
        <f t="shared" ca="1" si="27"/>
        <v>130.27299686091078</v>
      </c>
      <c r="BY19" s="46">
        <f t="shared" ca="1" si="28"/>
        <v>129.63699294357411</v>
      </c>
      <c r="BZ19" s="46">
        <f t="shared" ca="1" si="29"/>
        <v>130.13604157081554</v>
      </c>
      <c r="CA19" s="46">
        <f t="shared" ca="1" si="30"/>
        <v>130.08197782366156</v>
      </c>
      <c r="CB19" s="46">
        <f t="shared" ca="1" si="31"/>
        <v>130.09959672359645</v>
      </c>
      <c r="CC19" s="46">
        <f t="shared" ca="1" si="32"/>
        <v>130.07812853871852</v>
      </c>
      <c r="CD19" s="46">
        <f t="shared" ca="1" si="33"/>
        <v>130.57615170659963</v>
      </c>
      <c r="CE19" s="46">
        <f t="shared" ca="1" si="34"/>
        <v>130.1985822079327</v>
      </c>
      <c r="CF19" s="46" cm="1">
        <f t="array" aca="1" ref="CF19" ca="1">+SUMPRODUCT($BV$3:$CE$3/100,$BV19:$CE19)</f>
        <v>130.07998497510627</v>
      </c>
      <c r="CG19" s="35">
        <f t="shared" si="38"/>
        <v>43132</v>
      </c>
      <c r="CH19" s="24">
        <f t="shared" ca="1" si="39"/>
        <v>2.3345183354957166E-2</v>
      </c>
      <c r="CI19" s="24">
        <f t="shared" ca="1" si="40"/>
        <v>2.3329697299818708E-2</v>
      </c>
      <c r="CJ19" s="24">
        <f t="shared" ca="1" si="41"/>
        <v>2.4381160097791454E-2</v>
      </c>
      <c r="CK19" s="24">
        <f t="shared" ca="1" si="42"/>
        <v>2.404468885925537E-2</v>
      </c>
      <c r="CL19" s="24">
        <f t="shared" ca="1" si="43"/>
        <v>2.4318453862388623E-2</v>
      </c>
      <c r="CM19" s="24">
        <f t="shared" ca="1" si="44"/>
        <v>2.415880094440559E-2</v>
      </c>
      <c r="CN19" s="24">
        <f t="shared" ca="1" si="45"/>
        <v>2.4591265054916933E-2</v>
      </c>
      <c r="CO19" s="24">
        <f t="shared" ca="1" si="46"/>
        <v>2.45370090299315E-2</v>
      </c>
      <c r="CP19" s="24">
        <f t="shared" ca="1" si="47"/>
        <v>2.4583412417598094E-2</v>
      </c>
      <c r="CQ19" s="24">
        <f t="shared" ca="1" si="48"/>
        <v>2.4096976041031004E-2</v>
      </c>
      <c r="CR19" s="24">
        <f t="shared" ca="1" si="36"/>
        <v>2.4218165107288359E-2</v>
      </c>
      <c r="CS19" s="35">
        <f t="shared" si="49"/>
        <v>43132</v>
      </c>
      <c r="CT19" s="24">
        <f t="shared" ca="1" si="51"/>
        <v>0.25048426560515136</v>
      </c>
      <c r="CU19" s="24">
        <f t="shared" ca="1" si="52"/>
        <v>0.2504054318138067</v>
      </c>
      <c r="CV19" s="24">
        <f t="shared" ca="1" si="53"/>
        <v>0.25704515495240021</v>
      </c>
      <c r="CW19" s="24">
        <f t="shared" ca="1" si="54"/>
        <v>0.2510231029486123</v>
      </c>
      <c r="CX19" s="24">
        <f t="shared" ca="1" si="55"/>
        <v>0.25529592846811533</v>
      </c>
      <c r="CY19" s="24">
        <f t="shared" ca="1" si="56"/>
        <v>0.25489934322458296</v>
      </c>
      <c r="CZ19" s="24">
        <f t="shared" ca="1" si="57"/>
        <v>0.25496395668901184</v>
      </c>
      <c r="DA19" s="24">
        <f t="shared" ca="1" si="58"/>
        <v>0.25448623177186924</v>
      </c>
      <c r="DB19" s="24">
        <f t="shared" ca="1" si="59"/>
        <v>0.25806427461267889</v>
      </c>
      <c r="DC19" s="24">
        <f t="shared" ca="1" si="60"/>
        <v>0.25493844359245288</v>
      </c>
      <c r="DD19" s="49">
        <f t="shared" ca="1" si="61"/>
        <v>0.25465449960391084</v>
      </c>
      <c r="DE19" s="49">
        <f>+[1]NAC!AG20</f>
        <v>0.25437113435867365</v>
      </c>
    </row>
    <row r="20" spans="1:109" x14ac:dyDescent="0.25">
      <c r="A20" s="112">
        <f t="shared" si="3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15"/>
        <v>132.40460468423402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16"/>
        <v>132.38223913865986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17"/>
        <v>133.29978668347215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18"/>
        <v>132.65641648216254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19"/>
        <v>133.11735325501124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20"/>
        <v>133.23040960498741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21"/>
        <v>133.13435045344778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22"/>
        <v>133.17068934361953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23"/>
        <v>133.69666426386715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24"/>
        <v>133.22147864718102</v>
      </c>
      <c r="BU20" s="43"/>
      <c r="BV20" s="46">
        <f t="shared" ca="1" si="25"/>
        <v>132.40460468423402</v>
      </c>
      <c r="BW20" s="46">
        <f t="shared" ca="1" si="26"/>
        <v>132.38223913865986</v>
      </c>
      <c r="BX20" s="46">
        <f t="shared" ca="1" si="27"/>
        <v>133.29978668347215</v>
      </c>
      <c r="BY20" s="46">
        <f t="shared" ca="1" si="28"/>
        <v>132.65641648216254</v>
      </c>
      <c r="BZ20" s="46">
        <f t="shared" ca="1" si="29"/>
        <v>133.11735325501124</v>
      </c>
      <c r="CA20" s="46">
        <f t="shared" ca="1" si="30"/>
        <v>133.23040960498741</v>
      </c>
      <c r="CB20" s="46">
        <f t="shared" ca="1" si="31"/>
        <v>133.13435045344778</v>
      </c>
      <c r="CC20" s="46">
        <f t="shared" ca="1" si="32"/>
        <v>133.17068934361953</v>
      </c>
      <c r="CD20" s="46">
        <f t="shared" ca="1" si="33"/>
        <v>133.69666426386715</v>
      </c>
      <c r="CE20" s="46">
        <f t="shared" ca="1" si="34"/>
        <v>133.22147864718102</v>
      </c>
      <c r="CF20" s="46" cm="1">
        <f t="array" aca="1" ref="CF20" ca="1">+SUMPRODUCT($BV$3:$CE$3/100,$BV20:$CE20)</f>
        <v>133.12545950820632</v>
      </c>
      <c r="CG20" s="35">
        <f t="shared" si="38"/>
        <v>43160</v>
      </c>
      <c r="CH20" s="24">
        <f t="shared" ca="1" si="39"/>
        <v>2.2725005093662487E-2</v>
      </c>
      <c r="CI20" s="24">
        <f t="shared" ca="1" si="40"/>
        <v>2.281627289354371E-2</v>
      </c>
      <c r="CJ20" s="24">
        <f t="shared" ca="1" si="41"/>
        <v>2.323420736066284E-2</v>
      </c>
      <c r="CK20" s="24">
        <f t="shared" ca="1" si="42"/>
        <v>2.3291372856069525E-2</v>
      </c>
      <c r="CL20" s="24">
        <f t="shared" ca="1" si="43"/>
        <v>2.2909192935405054E-2</v>
      </c>
      <c r="CM20" s="24">
        <f t="shared" ca="1" si="44"/>
        <v>2.4203443351652032E-2</v>
      </c>
      <c r="CN20" s="24">
        <f t="shared" ca="1" si="45"/>
        <v>2.3326388446067492E-2</v>
      </c>
      <c r="CO20" s="24">
        <f t="shared" ca="1" si="46"/>
        <v>2.3774640976484296E-2</v>
      </c>
      <c r="CP20" s="24">
        <f t="shared" ca="1" si="47"/>
        <v>2.3898028211761124E-2</v>
      </c>
      <c r="CQ20" s="24">
        <f t="shared" ca="1" si="48"/>
        <v>2.3217583386742513E-2</v>
      </c>
      <c r="CR20" s="24">
        <f t="shared" ca="1" si="36"/>
        <v>2.3412322300643496E-2</v>
      </c>
      <c r="CS20" s="35">
        <f t="shared" si="49"/>
        <v>43160</v>
      </c>
      <c r="CT20" s="24">
        <f t="shared" ca="1" si="51"/>
        <v>0.24786074317179208</v>
      </c>
      <c r="CU20" s="24">
        <f t="shared" ca="1" si="52"/>
        <v>0.24786692172326763</v>
      </c>
      <c r="CV20" s="24">
        <f t="shared" ca="1" si="53"/>
        <v>0.25495617763591572</v>
      </c>
      <c r="CW20" s="24">
        <f t="shared" ca="1" si="54"/>
        <v>0.25002074814073905</v>
      </c>
      <c r="CX20" s="24">
        <f t="shared" ca="1" si="55"/>
        <v>0.25350475679912621</v>
      </c>
      <c r="CY20" s="24">
        <f t="shared" ca="1" si="56"/>
        <v>0.25430383546053137</v>
      </c>
      <c r="CZ20" s="24">
        <f t="shared" ca="1" si="57"/>
        <v>0.25404968882297685</v>
      </c>
      <c r="DA20" s="24">
        <f t="shared" ca="1" si="58"/>
        <v>0.2544473345256375</v>
      </c>
      <c r="DB20" s="24">
        <f t="shared" ca="1" si="59"/>
        <v>0.25811213946242995</v>
      </c>
      <c r="DC20" s="24">
        <f t="shared" ca="1" si="60"/>
        <v>0.25620532669587304</v>
      </c>
      <c r="DD20" s="49">
        <f t="shared" ca="1" si="61"/>
        <v>0.25403802242449047</v>
      </c>
      <c r="DE20" s="49">
        <f>+[1]NAC!AG21</f>
        <v>0.25396523331662713</v>
      </c>
    </row>
    <row r="21" spans="1:109" x14ac:dyDescent="0.25">
      <c r="A21" s="112">
        <f t="shared" si="3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15"/>
        <v>135.86399054515022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16"/>
        <v>135.84777924203422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17"/>
        <v>136.95381376084768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18"/>
        <v>136.2242538521474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19"/>
        <v>136.730756193594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20"/>
        <v>136.84331420485108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21"/>
        <v>136.83498313043023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22"/>
        <v>136.8478954853538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23"/>
        <v>137.42081561749077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24"/>
        <v>136.96413881460992</v>
      </c>
      <c r="BU21" s="43"/>
      <c r="BV21" s="46">
        <f t="shared" ca="1" si="25"/>
        <v>135.86399054515022</v>
      </c>
      <c r="BW21" s="46">
        <f t="shared" ca="1" si="26"/>
        <v>135.84777924203422</v>
      </c>
      <c r="BX21" s="46">
        <f t="shared" ca="1" si="27"/>
        <v>136.95381376084768</v>
      </c>
      <c r="BY21" s="46">
        <f t="shared" ca="1" si="28"/>
        <v>136.2242538521474</v>
      </c>
      <c r="BZ21" s="46">
        <f t="shared" ca="1" si="29"/>
        <v>136.730756193594</v>
      </c>
      <c r="CA21" s="46">
        <f t="shared" ca="1" si="30"/>
        <v>136.84331420485108</v>
      </c>
      <c r="CB21" s="46">
        <f t="shared" ca="1" si="31"/>
        <v>136.83498313043023</v>
      </c>
      <c r="CC21" s="46">
        <f t="shared" ca="1" si="32"/>
        <v>136.8478954853538</v>
      </c>
      <c r="CD21" s="46">
        <f t="shared" ca="1" si="33"/>
        <v>137.42081561749077</v>
      </c>
      <c r="CE21" s="46">
        <f t="shared" ca="1" si="34"/>
        <v>136.96413881460992</v>
      </c>
      <c r="CF21" s="46" cm="1">
        <f t="array" aca="1" ref="CF21" ca="1">+SUMPRODUCT($BV$3:$CE$3/100,$BV21:$CE21)</f>
        <v>136.77584054741769</v>
      </c>
      <c r="CG21" s="35">
        <f t="shared" si="38"/>
        <v>43191</v>
      </c>
      <c r="CH21" s="24">
        <f t="shared" ca="1" si="39"/>
        <v>2.6127383327538611E-2</v>
      </c>
      <c r="CI21" s="24">
        <f t="shared" ca="1" si="40"/>
        <v>2.6178285893355246E-2</v>
      </c>
      <c r="CJ21" s="24">
        <f t="shared" ca="1" si="41"/>
        <v>2.7412099961211744E-2</v>
      </c>
      <c r="CK21" s="24">
        <f t="shared" ca="1" si="42"/>
        <v>2.6895324512739238E-2</v>
      </c>
      <c r="CL21" s="24">
        <f t="shared" ca="1" si="43"/>
        <v>2.7144492060780401E-2</v>
      </c>
      <c r="CM21" s="24">
        <f t="shared" ca="1" si="44"/>
        <v>2.711771742333835E-2</v>
      </c>
      <c r="CN21" s="24">
        <f t="shared" ca="1" si="45"/>
        <v>2.779622737767018E-2</v>
      </c>
      <c r="CO21" s="24">
        <f t="shared" ca="1" si="46"/>
        <v>2.7612728895965999E-2</v>
      </c>
      <c r="CP21" s="24">
        <f t="shared" ca="1" si="47"/>
        <v>2.7855230151992094E-2</v>
      </c>
      <c r="CQ21" s="24">
        <f t="shared" ca="1" si="48"/>
        <v>2.8093519194009486E-2</v>
      </c>
      <c r="CR21" s="24">
        <f t="shared" ca="1" si="36"/>
        <v>2.7420607994118162E-2</v>
      </c>
      <c r="CS21" s="35">
        <f t="shared" si="49"/>
        <v>43191</v>
      </c>
      <c r="CT21" s="24">
        <f t="shared" ca="1" si="51"/>
        <v>0.24627121831875831</v>
      </c>
      <c r="CU21" s="24">
        <f t="shared" ca="1" si="52"/>
        <v>0.24633363542722408</v>
      </c>
      <c r="CV21" s="24">
        <f t="shared" ca="1" si="53"/>
        <v>0.25432876732743037</v>
      </c>
      <c r="CW21" s="24">
        <f t="shared" ca="1" si="54"/>
        <v>0.25026881131970224</v>
      </c>
      <c r="CX21" s="24">
        <f t="shared" ca="1" si="55"/>
        <v>0.25335993697621073</v>
      </c>
      <c r="CY21" s="24">
        <f t="shared" ca="1" si="56"/>
        <v>0.2542089878847511</v>
      </c>
      <c r="CZ21" s="24">
        <f t="shared" ca="1" si="57"/>
        <v>0.25566784273997567</v>
      </c>
      <c r="DA21" s="24">
        <f t="shared" ca="1" si="58"/>
        <v>0.25627189902200675</v>
      </c>
      <c r="DB21" s="24">
        <f t="shared" ca="1" si="59"/>
        <v>0.2601260071933944</v>
      </c>
      <c r="DC21" s="24">
        <f t="shared" ca="1" si="60"/>
        <v>0.25960134851241534</v>
      </c>
      <c r="DD21" s="49">
        <f t="shared" ca="1" si="61"/>
        <v>0.25508699813117275</v>
      </c>
      <c r="DE21" s="49">
        <f>+[1]NAC!AG22</f>
        <v>0.25498156776336267</v>
      </c>
    </row>
    <row r="22" spans="1:109" x14ac:dyDescent="0.25">
      <c r="A22" s="112">
        <f t="shared" si="3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15"/>
        <v>138.86782638819957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16"/>
        <v>138.84574724475658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17"/>
        <v>139.81931678989986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18"/>
        <v>139.14777271009928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19"/>
        <v>139.63135964892371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20"/>
        <v>139.70472565051043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21"/>
        <v>139.67873483362933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22"/>
        <v>139.672868016205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23"/>
        <v>140.18850013891208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24"/>
        <v>139.68737244548623</v>
      </c>
      <c r="BU22" s="43"/>
      <c r="BV22" s="46">
        <f t="shared" ca="1" si="25"/>
        <v>138.86782638819957</v>
      </c>
      <c r="BW22" s="46">
        <f t="shared" ca="1" si="26"/>
        <v>138.84574724475658</v>
      </c>
      <c r="BX22" s="46">
        <f t="shared" ca="1" si="27"/>
        <v>139.81931678989986</v>
      </c>
      <c r="BY22" s="46">
        <f t="shared" ca="1" si="28"/>
        <v>139.14777271009928</v>
      </c>
      <c r="BZ22" s="46">
        <f t="shared" ca="1" si="29"/>
        <v>139.63135964892371</v>
      </c>
      <c r="CA22" s="46">
        <f t="shared" ca="1" si="30"/>
        <v>139.70472565051043</v>
      </c>
      <c r="CB22" s="46">
        <f t="shared" ca="1" si="31"/>
        <v>139.67873483362933</v>
      </c>
      <c r="CC22" s="46">
        <f t="shared" ca="1" si="32"/>
        <v>139.672868016205</v>
      </c>
      <c r="CD22" s="46">
        <f t="shared" ca="1" si="33"/>
        <v>140.18850013891208</v>
      </c>
      <c r="CE22" s="46">
        <f t="shared" ca="1" si="34"/>
        <v>139.68737244548623</v>
      </c>
      <c r="CF22" s="46" cm="1">
        <f t="array" aca="1" ref="CF22" ca="1">+SUMPRODUCT($BV$3:$CE$3/100,$BV22:$CE22)</f>
        <v>139.61799520482003</v>
      </c>
      <c r="CG22" s="35">
        <f t="shared" si="38"/>
        <v>43221</v>
      </c>
      <c r="CH22" s="24">
        <f t="shared" ca="1" si="39"/>
        <v>2.2109138933698036E-2</v>
      </c>
      <c r="CI22" s="24">
        <f t="shared" ca="1" si="40"/>
        <v>2.2068583082105464E-2</v>
      </c>
      <c r="CJ22" s="24">
        <f t="shared" ca="1" si="41"/>
        <v>2.0923134233092666E-2</v>
      </c>
      <c r="CK22" s="24">
        <f t="shared" ca="1" si="42"/>
        <v>2.1461074480356057E-2</v>
      </c>
      <c r="CL22" s="24">
        <f t="shared" ca="1" si="43"/>
        <v>2.1213979473811984E-2</v>
      </c>
      <c r="CM22" s="24">
        <f t="shared" ca="1" si="44"/>
        <v>2.0910129678501255E-2</v>
      </c>
      <c r="CN22" s="24">
        <f t="shared" ca="1" si="45"/>
        <v>2.0782344091703875E-2</v>
      </c>
      <c r="CO22" s="24">
        <f t="shared" ca="1" si="46"/>
        <v>2.0643156555911757E-2</v>
      </c>
      <c r="CP22" s="24">
        <f t="shared" ca="1" si="47"/>
        <v>2.0140213176474742E-2</v>
      </c>
      <c r="CQ22" s="24">
        <f t="shared" ca="1" si="48"/>
        <v>1.9882822280672841E-2</v>
      </c>
      <c r="CR22" s="24">
        <f t="shared" ca="1" si="36"/>
        <v>2.0779654111626744E-2</v>
      </c>
      <c r="CS22" s="35">
        <f t="shared" si="49"/>
        <v>43221</v>
      </c>
      <c r="CT22" s="24">
        <f t="shared" ca="1" si="51"/>
        <v>0.25601322460326004</v>
      </c>
      <c r="CU22" s="24">
        <f t="shared" ca="1" si="52"/>
        <v>0.25614993885341275</v>
      </c>
      <c r="CV22" s="24">
        <f t="shared" ca="1" si="53"/>
        <v>0.26268309911623811</v>
      </c>
      <c r="CW22" s="24">
        <f t="shared" ca="1" si="54"/>
        <v>0.25907382612677998</v>
      </c>
      <c r="CX22" s="24">
        <f t="shared" ca="1" si="55"/>
        <v>0.26210827509202494</v>
      </c>
      <c r="CY22" s="24">
        <f t="shared" ca="1" si="56"/>
        <v>0.26236466471433761</v>
      </c>
      <c r="CZ22" s="24">
        <f t="shared" ca="1" si="57"/>
        <v>0.26394725163231048</v>
      </c>
      <c r="DA22" s="24">
        <f t="shared" ca="1" si="58"/>
        <v>0.26407737497018968</v>
      </c>
      <c r="DB22" s="24">
        <f t="shared" ca="1" si="59"/>
        <v>0.26707718183718732</v>
      </c>
      <c r="DC22" s="24">
        <f t="shared" ca="1" si="60"/>
        <v>0.2659908431932172</v>
      </c>
      <c r="DD22" s="49">
        <f t="shared" ca="1" si="61"/>
        <v>0.26303566104553089</v>
      </c>
      <c r="DE22" s="49">
        <f>+[1]NAC!AG23</f>
        <v>0.26290756997415188</v>
      </c>
    </row>
    <row r="23" spans="1:109" x14ac:dyDescent="0.25">
      <c r="A23" s="112">
        <f t="shared" si="3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15"/>
        <v>144.22361767948112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16"/>
        <v>144.16478269008559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17"/>
        <v>145.0629182424608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18"/>
        <v>144.37637336816704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19"/>
        <v>144.85942309387653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20"/>
        <v>144.88931069791727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21"/>
        <v>144.92760134893771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22"/>
        <v>144.88838018282732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23"/>
        <v>145.31168475536924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24"/>
        <v>144.78531378657297</v>
      </c>
      <c r="BU23" s="43"/>
      <c r="BV23" s="46">
        <f t="shared" ca="1" si="25"/>
        <v>144.22361767948112</v>
      </c>
      <c r="BW23" s="46">
        <f t="shared" ca="1" si="26"/>
        <v>144.16478269008559</v>
      </c>
      <c r="BX23" s="46">
        <f t="shared" ca="1" si="27"/>
        <v>145.0629182424608</v>
      </c>
      <c r="BY23" s="46">
        <f t="shared" ca="1" si="28"/>
        <v>144.37637336816704</v>
      </c>
      <c r="BZ23" s="46">
        <f t="shared" ca="1" si="29"/>
        <v>144.85942309387653</v>
      </c>
      <c r="CA23" s="46">
        <f t="shared" ca="1" si="30"/>
        <v>144.88931069791727</v>
      </c>
      <c r="CB23" s="46">
        <f t="shared" ca="1" si="31"/>
        <v>144.92760134893771</v>
      </c>
      <c r="CC23" s="46">
        <f t="shared" ca="1" si="32"/>
        <v>144.88838018282732</v>
      </c>
      <c r="CD23" s="46">
        <f t="shared" ca="1" si="33"/>
        <v>145.31168475536924</v>
      </c>
      <c r="CE23" s="46">
        <f t="shared" ca="1" si="34"/>
        <v>144.78531378657297</v>
      </c>
      <c r="CF23" s="46" cm="1">
        <f t="array" aca="1" ref="CF23" ca="1">+SUMPRODUCT($BV$3:$CE$3/100,$BV23:$CE23)</f>
        <v>144.81840011352929</v>
      </c>
      <c r="CG23" s="35">
        <f t="shared" si="38"/>
        <v>43252</v>
      </c>
      <c r="CH23" s="24">
        <f t="shared" ca="1" si="39"/>
        <v>3.8567546065779501E-2</v>
      </c>
      <c r="CI23" s="24">
        <f t="shared" ca="1" si="40"/>
        <v>3.830895472767093E-2</v>
      </c>
      <c r="CJ23" s="24">
        <f t="shared" ca="1" si="41"/>
        <v>3.7502696858691342E-2</v>
      </c>
      <c r="CK23" s="24">
        <f t="shared" ca="1" si="42"/>
        <v>3.7575884660123515E-2</v>
      </c>
      <c r="CL23" s="24">
        <f t="shared" ca="1" si="43"/>
        <v>3.7441900287283447E-2</v>
      </c>
      <c r="CM23" s="24">
        <f t="shared" ca="1" si="44"/>
        <v>3.7111021286257317E-2</v>
      </c>
      <c r="CN23" s="24">
        <f t="shared" ca="1" si="45"/>
        <v>3.7578136153368469E-2</v>
      </c>
      <c r="CO23" s="24">
        <f t="shared" ca="1" si="46"/>
        <v>3.7340911235653973E-2</v>
      </c>
      <c r="CP23" s="24">
        <f t="shared" ca="1" si="47"/>
        <v>3.6544970603014093E-2</v>
      </c>
      <c r="CQ23" s="24">
        <f t="shared" ca="1" si="48"/>
        <v>3.6495362836581613E-2</v>
      </c>
      <c r="CR23" s="24">
        <f t="shared" ca="1" si="36"/>
        <v>3.7247382768104131E-2</v>
      </c>
      <c r="CS23" s="35">
        <f t="shared" si="49"/>
        <v>43252</v>
      </c>
      <c r="CT23" s="24">
        <f t="shared" ca="1" si="51"/>
        <v>0.28978895898691248</v>
      </c>
      <c r="CU23" s="24">
        <f t="shared" ca="1" si="52"/>
        <v>0.2894391747966738</v>
      </c>
      <c r="CV23" s="24">
        <f t="shared" ca="1" si="53"/>
        <v>0.29494500915654576</v>
      </c>
      <c r="CW23" s="24">
        <f t="shared" ca="1" si="54"/>
        <v>0.29156824477301058</v>
      </c>
      <c r="CX23" s="24">
        <f t="shared" ca="1" si="55"/>
        <v>0.29401723759358567</v>
      </c>
      <c r="CY23" s="24">
        <f t="shared" ca="1" si="56"/>
        <v>0.29392273305298477</v>
      </c>
      <c r="CZ23" s="24">
        <f t="shared" ca="1" si="57"/>
        <v>0.29613144140830006</v>
      </c>
      <c r="DA23" s="24">
        <f t="shared" ca="1" si="58"/>
        <v>0.29584150743291371</v>
      </c>
      <c r="DB23" s="24">
        <f t="shared" ca="1" si="59"/>
        <v>0.29760010384480595</v>
      </c>
      <c r="DC23" s="24">
        <f t="shared" ca="1" si="60"/>
        <v>0.2961286493155062</v>
      </c>
      <c r="DD23" s="49">
        <f t="shared" ca="1" si="61"/>
        <v>0.29467312001610435</v>
      </c>
      <c r="DE23" s="49">
        <f>+[1]NAC!AG24</f>
        <v>0.29466497746489195</v>
      </c>
    </row>
    <row r="24" spans="1:109" x14ac:dyDescent="0.25">
      <c r="A24" s="112">
        <f t="shared" si="3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15"/>
        <v>148.66936988520581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16"/>
        <v>148.6336270513371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17"/>
        <v>149.4574399478457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18"/>
        <v>148.87885482023688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19"/>
        <v>149.30938816167438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20"/>
        <v>149.33352790615095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21"/>
        <v>149.46314372372214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22"/>
        <v>149.385559755391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23"/>
        <v>149.80954226145684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24"/>
        <v>149.36608086179083</v>
      </c>
      <c r="BU24" s="43"/>
      <c r="BV24" s="46">
        <f t="shared" ca="1" si="25"/>
        <v>148.66936988520581</v>
      </c>
      <c r="BW24" s="46">
        <f t="shared" ca="1" si="26"/>
        <v>148.6336270513371</v>
      </c>
      <c r="BX24" s="46">
        <f t="shared" ca="1" si="27"/>
        <v>149.4574399478457</v>
      </c>
      <c r="BY24" s="46">
        <f t="shared" ca="1" si="28"/>
        <v>148.87885482023688</v>
      </c>
      <c r="BZ24" s="46">
        <f t="shared" ca="1" si="29"/>
        <v>149.30938816167438</v>
      </c>
      <c r="CA24" s="46">
        <f t="shared" ca="1" si="30"/>
        <v>149.33352790615095</v>
      </c>
      <c r="CB24" s="46">
        <f t="shared" ca="1" si="31"/>
        <v>149.46314372372214</v>
      </c>
      <c r="CC24" s="46">
        <f t="shared" ca="1" si="32"/>
        <v>149.385559755391</v>
      </c>
      <c r="CD24" s="46">
        <f t="shared" ca="1" si="33"/>
        <v>149.80954226145684</v>
      </c>
      <c r="CE24" s="46">
        <f t="shared" ca="1" si="34"/>
        <v>149.36608086179083</v>
      </c>
      <c r="CF24" s="46" cm="1">
        <f t="array" aca="1" ref="CF24" ca="1">+SUMPRODUCT($BV$3:$CE$3/100,$BV24:$CE24)</f>
        <v>149.31405061330346</v>
      </c>
      <c r="CG24" s="35">
        <f t="shared" si="38"/>
        <v>43282</v>
      </c>
      <c r="CH24" s="24">
        <f t="shared" ca="1" si="39"/>
        <v>3.0825410409582199E-2</v>
      </c>
      <c r="CI24" s="24">
        <f t="shared" ca="1" si="40"/>
        <v>3.0998169440995094E-2</v>
      </c>
      <c r="CJ24" s="24">
        <f t="shared" ca="1" si="41"/>
        <v>3.0293901147361524E-2</v>
      </c>
      <c r="CK24" s="24">
        <f t="shared" ca="1" si="42"/>
        <v>3.1185722061242593E-2</v>
      </c>
      <c r="CL24" s="24">
        <f t="shared" ca="1" si="43"/>
        <v>3.0719196395763815E-2</v>
      </c>
      <c r="CM24" s="24">
        <f t="shared" ca="1" si="44"/>
        <v>3.0673188980100186E-2</v>
      </c>
      <c r="CN24" s="24">
        <f t="shared" ca="1" si="45"/>
        <v>3.1295228324826452E-2</v>
      </c>
      <c r="CO24" s="24">
        <f t="shared" ca="1" si="46"/>
        <v>3.103892504622463E-2</v>
      </c>
      <c r="CP24" s="24">
        <f t="shared" ca="1" si="47"/>
        <v>3.0953171547489111E-2</v>
      </c>
      <c r="CQ24" s="24">
        <f t="shared" ca="1" si="48"/>
        <v>3.163834062597215E-2</v>
      </c>
      <c r="CR24" s="24">
        <f t="shared" ca="1" si="36"/>
        <v>3.1043365319944449E-2</v>
      </c>
      <c r="CS24" s="35">
        <f t="shared" si="49"/>
        <v>43282</v>
      </c>
      <c r="CT24" s="24">
        <f t="shared" ca="1" si="51"/>
        <v>0.30967880253491553</v>
      </c>
      <c r="CU24" s="24">
        <f t="shared" ca="1" si="52"/>
        <v>0.30911759410102446</v>
      </c>
      <c r="CV24" s="24">
        <f t="shared" ca="1" si="53"/>
        <v>0.31323800928083823</v>
      </c>
      <c r="CW24" s="24">
        <f t="shared" ca="1" si="54"/>
        <v>0.31027109233000316</v>
      </c>
      <c r="CX24" s="24">
        <f t="shared" ca="1" si="55"/>
        <v>0.31189680622457416</v>
      </c>
      <c r="CY24" s="24">
        <f t="shared" ca="1" si="56"/>
        <v>0.31188840035752352</v>
      </c>
      <c r="CZ24" s="24">
        <f t="shared" ca="1" si="57"/>
        <v>0.31413447376130677</v>
      </c>
      <c r="DA24" s="24">
        <f t="shared" ca="1" si="58"/>
        <v>0.31294516057183031</v>
      </c>
      <c r="DB24" s="24">
        <f t="shared" ca="1" si="59"/>
        <v>0.31362466281443213</v>
      </c>
      <c r="DC24" s="24">
        <f t="shared" ca="1" si="60"/>
        <v>0.31187186611144635</v>
      </c>
      <c r="DD24" s="49">
        <f t="shared" ca="1" si="61"/>
        <v>0.31215855762114075</v>
      </c>
      <c r="DE24" s="49">
        <f>+[1]NAC!AG25</f>
        <v>0.31209155496496921</v>
      </c>
    </row>
    <row r="25" spans="1:109" x14ac:dyDescent="0.25">
      <c r="A25" s="112">
        <f t="shared" si="3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15"/>
        <v>154.52805269377481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16"/>
        <v>154.37579953733936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17"/>
        <v>155.42016891962115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18"/>
        <v>154.63708277388892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19"/>
        <v>155.20498244618713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20"/>
        <v>155.17686824308359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21"/>
        <v>155.25326926850153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22"/>
        <v>155.17575592733394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23"/>
        <v>155.60051856897363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24"/>
        <v>155.06488483733648</v>
      </c>
      <c r="BU25" s="43"/>
      <c r="BV25" s="46">
        <f t="shared" ca="1" si="25"/>
        <v>154.52805269377481</v>
      </c>
      <c r="BW25" s="46">
        <f t="shared" ca="1" si="26"/>
        <v>154.37579953733936</v>
      </c>
      <c r="BX25" s="46">
        <f t="shared" ca="1" si="27"/>
        <v>155.42016891962115</v>
      </c>
      <c r="BY25" s="46">
        <f t="shared" ca="1" si="28"/>
        <v>154.63708277388892</v>
      </c>
      <c r="BZ25" s="46">
        <f t="shared" ca="1" si="29"/>
        <v>155.20498244618713</v>
      </c>
      <c r="CA25" s="46">
        <f t="shared" ca="1" si="30"/>
        <v>155.17686824308359</v>
      </c>
      <c r="CB25" s="46">
        <f t="shared" ca="1" si="31"/>
        <v>155.25326926850153</v>
      </c>
      <c r="CC25" s="46">
        <f t="shared" ca="1" si="32"/>
        <v>155.17575592733394</v>
      </c>
      <c r="CD25" s="46">
        <f t="shared" ca="1" si="33"/>
        <v>155.60051856897363</v>
      </c>
      <c r="CE25" s="46">
        <f t="shared" ca="1" si="34"/>
        <v>155.06488483733648</v>
      </c>
      <c r="CF25" s="46" cm="1">
        <f t="array" aca="1" ref="CF25" ca="1">+SUMPRODUCT($BV$3:$CE$3/100,$BV25:$CE25)</f>
        <v>155.1123679993328</v>
      </c>
      <c r="CG25" s="35">
        <f t="shared" si="38"/>
        <v>43313</v>
      </c>
      <c r="CH25" s="24">
        <f t="shared" ca="1" si="39"/>
        <v>3.9407463777459739E-2</v>
      </c>
      <c r="CI25" s="24">
        <f t="shared" ca="1" si="40"/>
        <v>3.8633064400823258E-2</v>
      </c>
      <c r="CJ25" s="24">
        <f t="shared" ca="1" si="41"/>
        <v>3.9895832377807361E-2</v>
      </c>
      <c r="CK25" s="24">
        <f t="shared" ca="1" si="42"/>
        <v>3.8677271937675783E-2</v>
      </c>
      <c r="CL25" s="24">
        <f t="shared" ca="1" si="43"/>
        <v>3.9485757440308467E-2</v>
      </c>
      <c r="CM25" s="24">
        <f t="shared" ca="1" si="44"/>
        <v>3.9129460201361432E-2</v>
      </c>
      <c r="CN25" s="24">
        <f t="shared" ca="1" si="45"/>
        <v>3.8739487210855517E-2</v>
      </c>
      <c r="CO25" s="24">
        <f t="shared" ca="1" si="46"/>
        <v>3.8760079497804245E-2</v>
      </c>
      <c r="CP25" s="24">
        <f t="shared" ca="1" si="47"/>
        <v>3.8655590425675346E-2</v>
      </c>
      <c r="CQ25" s="24">
        <f t="shared" ca="1" si="48"/>
        <v>3.8153267078211428E-2</v>
      </c>
      <c r="CR25" s="24">
        <f t="shared" ca="1" si="36"/>
        <v>3.8833032539221213E-2</v>
      </c>
      <c r="CS25" s="35">
        <f t="shared" si="49"/>
        <v>43313</v>
      </c>
      <c r="CT25" s="24">
        <f t="shared" ca="1" si="51"/>
        <v>0.3413613352197078</v>
      </c>
      <c r="CU25" s="24">
        <f t="shared" ca="1" si="52"/>
        <v>0.34012740250086004</v>
      </c>
      <c r="CV25" s="24">
        <f t="shared" ca="1" si="53"/>
        <v>0.34598746904510924</v>
      </c>
      <c r="CW25" s="24">
        <f t="shared" ca="1" si="54"/>
        <v>0.34213120689416487</v>
      </c>
      <c r="CX25" s="24">
        <f t="shared" ca="1" si="55"/>
        <v>0.34435927733871052</v>
      </c>
      <c r="CY25" s="24">
        <f t="shared" ca="1" si="56"/>
        <v>0.34412635571510974</v>
      </c>
      <c r="CZ25" s="24">
        <f t="shared" ca="1" si="57"/>
        <v>0.34613315537872302</v>
      </c>
      <c r="DA25" s="24">
        <f t="shared" ca="1" si="58"/>
        <v>0.34516340402124346</v>
      </c>
      <c r="DB25" s="24">
        <f t="shared" ca="1" si="59"/>
        <v>0.3456113120881199</v>
      </c>
      <c r="DC25" s="24">
        <f t="shared" ca="1" si="60"/>
        <v>0.34413769931270077</v>
      </c>
      <c r="DD25" s="49">
        <f t="shared" ca="1" si="61"/>
        <v>0.34425366421802384</v>
      </c>
      <c r="DE25" s="49">
        <f>+[1]NAC!AG26</f>
        <v>0.34426110161125778</v>
      </c>
    </row>
    <row r="26" spans="1:109" x14ac:dyDescent="0.25">
      <c r="A26" s="112">
        <f t="shared" si="3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15"/>
        <v>164.62005988141627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16"/>
        <v>164.55002068242456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17"/>
        <v>165.42414338128776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18"/>
        <v>164.84320540996796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19"/>
        <v>165.2802892002635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20"/>
        <v>165.21747650229301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21"/>
        <v>165.50225794390678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22"/>
        <v>165.37867555211628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23"/>
        <v>165.62801699217573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24"/>
        <v>165.31472750831725</v>
      </c>
      <c r="BU26" s="43"/>
      <c r="BV26" s="46">
        <f t="shared" ca="1" si="25"/>
        <v>164.62005988141627</v>
      </c>
      <c r="BW26" s="46">
        <f t="shared" ca="1" si="26"/>
        <v>164.55002068242456</v>
      </c>
      <c r="BX26" s="46">
        <f t="shared" ca="1" si="27"/>
        <v>165.42414338128776</v>
      </c>
      <c r="BY26" s="46">
        <f t="shared" ca="1" si="28"/>
        <v>164.84320540996796</v>
      </c>
      <c r="BZ26" s="46">
        <f t="shared" ca="1" si="29"/>
        <v>165.2802892002635</v>
      </c>
      <c r="CA26" s="46">
        <f t="shared" ca="1" si="30"/>
        <v>165.21747650229301</v>
      </c>
      <c r="CB26" s="46">
        <f t="shared" ca="1" si="31"/>
        <v>165.50225794390678</v>
      </c>
      <c r="CC26" s="46">
        <f t="shared" ca="1" si="32"/>
        <v>165.37867555211628</v>
      </c>
      <c r="CD26" s="46">
        <f t="shared" ca="1" si="33"/>
        <v>165.62801699217573</v>
      </c>
      <c r="CE26" s="46">
        <f t="shared" ca="1" si="34"/>
        <v>165.31472750831725</v>
      </c>
      <c r="CF26" s="46" cm="1">
        <f t="array" aca="1" ref="CF26" ca="1">+SUMPRODUCT($BV$3:$CE$3/100,$BV26:$CE26)</f>
        <v>165.25541999943795</v>
      </c>
      <c r="CG26" s="35">
        <f t="shared" si="38"/>
        <v>43344</v>
      </c>
      <c r="CH26" s="24">
        <f t="shared" ca="1" si="39"/>
        <v>6.5308576738752899E-2</v>
      </c>
      <c r="CI26" s="24">
        <f t="shared" ca="1" si="40"/>
        <v>6.5905544622778311E-2</v>
      </c>
      <c r="CJ26" s="24">
        <f t="shared" ca="1" si="41"/>
        <v>6.436728599130781E-2</v>
      </c>
      <c r="CK26" s="24">
        <f t="shared" ca="1" si="42"/>
        <v>6.6000486125326718E-2</v>
      </c>
      <c r="CL26" s="24">
        <f t="shared" ca="1" si="43"/>
        <v>6.4916129593775684E-2</v>
      </c>
      <c r="CM26" s="24">
        <f t="shared" ca="1" si="44"/>
        <v>6.4704284684240942E-2</v>
      </c>
      <c r="CN26" s="24">
        <f t="shared" ca="1" si="45"/>
        <v>6.601463997308965E-2</v>
      </c>
      <c r="CO26" s="24">
        <f t="shared" ca="1" si="46"/>
        <v>6.5750732540720946E-2</v>
      </c>
      <c r="CP26" s="24">
        <f t="shared" ca="1" si="47"/>
        <v>6.444386249752232E-2</v>
      </c>
      <c r="CQ26" s="24">
        <f t="shared" ca="1" si="48"/>
        <v>6.6100346843406044E-2</v>
      </c>
      <c r="CR26" s="24">
        <f t="shared" ca="1" si="36"/>
        <v>6.5391639177017513E-2</v>
      </c>
      <c r="CS26" s="35">
        <f t="shared" si="49"/>
        <v>43344</v>
      </c>
      <c r="CT26" s="24">
        <f t="shared" ca="1" si="51"/>
        <v>0.40220825279225636</v>
      </c>
      <c r="CU26" s="24">
        <f t="shared" ca="1" si="52"/>
        <v>0.40139632872887421</v>
      </c>
      <c r="CV26" s="24">
        <f t="shared" ca="1" si="53"/>
        <v>0.40551398540584649</v>
      </c>
      <c r="CW26" s="24">
        <f t="shared" ca="1" si="54"/>
        <v>0.40457113062852912</v>
      </c>
      <c r="CX26" s="24">
        <f t="shared" ca="1" si="55"/>
        <v>0.40492771339569189</v>
      </c>
      <c r="CY26" s="24">
        <f t="shared" ca="1" si="56"/>
        <v>0.40405552095323061</v>
      </c>
      <c r="CZ26" s="24">
        <f t="shared" ca="1" si="57"/>
        <v>0.40824215131256114</v>
      </c>
      <c r="DA26" s="24">
        <f t="shared" ca="1" si="58"/>
        <v>0.407133279155383</v>
      </c>
      <c r="DB26" s="24">
        <f t="shared" ca="1" si="59"/>
        <v>0.40578774651532035</v>
      </c>
      <c r="DC26" s="24">
        <f t="shared" ca="1" si="60"/>
        <v>0.40690152667722268</v>
      </c>
      <c r="DD26" s="49">
        <f t="shared" ca="1" si="61"/>
        <v>0.40556627270019585</v>
      </c>
      <c r="DE26" s="49">
        <f>+[1]NAC!AG27</f>
        <v>0.40542340474211969</v>
      </c>
    </row>
    <row r="27" spans="1:109" x14ac:dyDescent="0.25">
      <c r="A27" s="112">
        <f t="shared" si="3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15"/>
        <v>173.67732416164128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16"/>
        <v>173.56819628095934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17"/>
        <v>174.53184564387138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18"/>
        <v>173.73032346409676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19"/>
        <v>174.27101644601029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20"/>
        <v>174.13733811568488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21"/>
        <v>174.51804976350198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22"/>
        <v>174.2782093511679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23"/>
        <v>174.49526884067623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24"/>
        <v>174.09001362115217</v>
      </c>
      <c r="BU27" s="43"/>
      <c r="BV27" s="46">
        <f t="shared" ca="1" si="25"/>
        <v>173.67732416164128</v>
      </c>
      <c r="BW27" s="46">
        <f t="shared" ca="1" si="26"/>
        <v>173.56819628095934</v>
      </c>
      <c r="BX27" s="46">
        <f t="shared" ca="1" si="27"/>
        <v>174.53184564387138</v>
      </c>
      <c r="BY27" s="46">
        <f t="shared" ca="1" si="28"/>
        <v>173.73032346409676</v>
      </c>
      <c r="BZ27" s="46">
        <f t="shared" ca="1" si="29"/>
        <v>174.27101644601029</v>
      </c>
      <c r="CA27" s="46">
        <f t="shared" ca="1" si="30"/>
        <v>174.13733811568488</v>
      </c>
      <c r="CB27" s="46">
        <f t="shared" ca="1" si="31"/>
        <v>174.51804976350198</v>
      </c>
      <c r="CC27" s="46">
        <f t="shared" ca="1" si="32"/>
        <v>174.2782093511679</v>
      </c>
      <c r="CD27" s="46">
        <f t="shared" ca="1" si="33"/>
        <v>174.49526884067623</v>
      </c>
      <c r="CE27" s="46">
        <f t="shared" ca="1" si="34"/>
        <v>174.09001362115217</v>
      </c>
      <c r="CF27" s="46" cm="1">
        <f t="array" aca="1" ref="CF27" ca="1">+SUMPRODUCT($BV$3:$CE$3/100,$BV27:$CE27)</f>
        <v>174.18062186989033</v>
      </c>
      <c r="CG27" s="35">
        <f t="shared" si="38"/>
        <v>43374</v>
      </c>
      <c r="CH27" s="24">
        <f t="shared" ca="1" si="39"/>
        <v>5.5019201710589716E-2</v>
      </c>
      <c r="CI27" s="24">
        <f t="shared" ca="1" si="40"/>
        <v>5.4805071194366617E-2</v>
      </c>
      <c r="CJ27" s="24">
        <f t="shared" ca="1" si="41"/>
        <v>5.5056668732998526E-2</v>
      </c>
      <c r="CK27" s="24">
        <f t="shared" ca="1" si="42"/>
        <v>5.3912553035027289E-2</v>
      </c>
      <c r="CL27" s="24">
        <f t="shared" ca="1" si="43"/>
        <v>5.4396850884336878E-2</v>
      </c>
      <c r="CM27" s="24">
        <f t="shared" ca="1" si="44"/>
        <v>5.3988608240654656E-2</v>
      </c>
      <c r="CN27" s="24">
        <f t="shared" ca="1" si="45"/>
        <v>5.4475340285997209E-2</v>
      </c>
      <c r="CO27" s="24">
        <f t="shared" ca="1" si="46"/>
        <v>5.381306730955826E-2</v>
      </c>
      <c r="CP27" s="24">
        <f t="shared" ca="1" si="47"/>
        <v>5.353714914620622E-2</v>
      </c>
      <c r="CQ27" s="24">
        <f t="shared" ca="1" si="48"/>
        <v>5.3082300924419679E-2</v>
      </c>
      <c r="CR27" s="24">
        <f t="shared" ca="1" si="36"/>
        <v>5.400852734804551E-2</v>
      </c>
      <c r="CS27" s="35">
        <f t="shared" si="49"/>
        <v>43374</v>
      </c>
      <c r="CT27" s="24">
        <f t="shared" ca="1" si="51"/>
        <v>0.45647370254779207</v>
      </c>
      <c r="CU27" s="24">
        <f t="shared" ca="1" si="52"/>
        <v>0.45532975943524323</v>
      </c>
      <c r="CV27" s="24">
        <f t="shared" ca="1" si="53"/>
        <v>0.46011343883024325</v>
      </c>
      <c r="CW27" s="24">
        <f t="shared" ca="1" si="54"/>
        <v>0.4573204104397357</v>
      </c>
      <c r="CX27" s="24">
        <f t="shared" ca="1" si="55"/>
        <v>0.45859248280831655</v>
      </c>
      <c r="CY27" s="24">
        <f t="shared" ca="1" si="56"/>
        <v>0.4574427919436368</v>
      </c>
      <c r="CZ27" s="24">
        <f t="shared" ca="1" si="57"/>
        <v>0.46276492039948991</v>
      </c>
      <c r="DA27" s="24">
        <f t="shared" ca="1" si="58"/>
        <v>0.4609682763344698</v>
      </c>
      <c r="DB27" s="24">
        <f t="shared" ca="1" si="59"/>
        <v>0.45938632412968117</v>
      </c>
      <c r="DC27" s="24">
        <f t="shared" ca="1" si="60"/>
        <v>0.46034557370185403</v>
      </c>
      <c r="DD27" s="49">
        <f t="shared" ca="1" si="61"/>
        <v>0.45931422971941172</v>
      </c>
      <c r="DE27" s="49">
        <f>+[1]NAC!AG28</f>
        <v>0.45909689592535741</v>
      </c>
    </row>
    <row r="28" spans="1:109" x14ac:dyDescent="0.25">
      <c r="A28" s="112">
        <f t="shared" si="3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15"/>
        <v>179.14475987422813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16"/>
        <v>179.11674675075636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17"/>
        <v>179.98117082352971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18"/>
        <v>179.23871691996621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19"/>
        <v>179.84635563448114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20"/>
        <v>179.6343536216705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21"/>
        <v>180.07638505901673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22"/>
        <v>179.72915353016134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23"/>
        <v>179.98393120297877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24"/>
        <v>179.57140944405938</v>
      </c>
      <c r="BU28" s="43"/>
      <c r="BV28" s="46">
        <f t="shared" ca="1" si="25"/>
        <v>179.14475987422813</v>
      </c>
      <c r="BW28" s="46">
        <f t="shared" ca="1" si="26"/>
        <v>179.11674675075636</v>
      </c>
      <c r="BX28" s="46">
        <f t="shared" ca="1" si="27"/>
        <v>179.98117082352971</v>
      </c>
      <c r="BY28" s="46">
        <f t="shared" ca="1" si="28"/>
        <v>179.23871691996621</v>
      </c>
      <c r="BZ28" s="46">
        <f t="shared" ca="1" si="29"/>
        <v>179.84635563448114</v>
      </c>
      <c r="CA28" s="46">
        <f t="shared" ca="1" si="30"/>
        <v>179.6343536216705</v>
      </c>
      <c r="CB28" s="46">
        <f t="shared" ca="1" si="31"/>
        <v>180.07638505901673</v>
      </c>
      <c r="CC28" s="46">
        <f t="shared" ca="1" si="32"/>
        <v>179.72915353016134</v>
      </c>
      <c r="CD28" s="46">
        <f t="shared" ca="1" si="33"/>
        <v>179.98393120297877</v>
      </c>
      <c r="CE28" s="46">
        <f t="shared" ca="1" si="34"/>
        <v>179.57140944405938</v>
      </c>
      <c r="CF28" s="46" cm="1">
        <f t="array" aca="1" ref="CF28" ca="1">+SUMPRODUCT($BV$3:$CE$3/100,$BV28:$CE28)</f>
        <v>179.68003159462199</v>
      </c>
      <c r="CG28" s="35">
        <f t="shared" si="38"/>
        <v>43405</v>
      </c>
      <c r="CH28" s="24">
        <f t="shared" ca="1" si="39"/>
        <v>3.1480423474847585E-2</v>
      </c>
      <c r="CI28" s="24">
        <f t="shared" ca="1" si="40"/>
        <v>3.1967552746906769E-2</v>
      </c>
      <c r="CJ28" s="24">
        <f t="shared" ca="1" si="41"/>
        <v>3.122252652262425E-2</v>
      </c>
      <c r="CK28" s="24">
        <f t="shared" ca="1" si="42"/>
        <v>3.1706574569337231E-2</v>
      </c>
      <c r="CL28" s="24">
        <f t="shared" ca="1" si="43"/>
        <v>3.1992349055920632E-2</v>
      </c>
      <c r="CM28" s="24">
        <f t="shared" ca="1" si="44"/>
        <v>3.1567127219630287E-2</v>
      </c>
      <c r="CN28" s="24">
        <f t="shared" ca="1" si="45"/>
        <v>3.1849629898151655E-2</v>
      </c>
      <c r="CO28" s="24">
        <f t="shared" ca="1" si="46"/>
        <v>3.1277256056779112E-2</v>
      </c>
      <c r="CP28" s="24">
        <f t="shared" ca="1" si="47"/>
        <v>3.1454505321367732E-2</v>
      </c>
      <c r="CQ28" s="24">
        <f t="shared" ca="1" si="48"/>
        <v>3.1485986524394383E-2</v>
      </c>
      <c r="CR28" s="24">
        <f t="shared" ca="1" si="36"/>
        <v>3.157302842126497E-2</v>
      </c>
      <c r="CS28" s="35">
        <f t="shared" si="49"/>
        <v>43405</v>
      </c>
      <c r="CT28" s="24">
        <f t="shared" ca="1" si="51"/>
        <v>0.48294265108828727</v>
      </c>
      <c r="CU28" s="24">
        <f t="shared" ca="1" si="52"/>
        <v>0.48233868197043139</v>
      </c>
      <c r="CV28" s="24">
        <f t="shared" ca="1" si="53"/>
        <v>0.48586965758278566</v>
      </c>
      <c r="CW28" s="24">
        <f t="shared" ca="1" si="54"/>
        <v>0.48319878258754523</v>
      </c>
      <c r="CX28" s="24">
        <f t="shared" ca="1" si="55"/>
        <v>0.48507011780124221</v>
      </c>
      <c r="CY28" s="24">
        <f t="shared" ca="1" si="56"/>
        <v>0.48334660095613247</v>
      </c>
      <c r="CZ28" s="24">
        <f t="shared" ca="1" si="57"/>
        <v>0.4885032991763063</v>
      </c>
      <c r="DA28" s="24">
        <f t="shared" ca="1" si="58"/>
        <v>0.48577609697742608</v>
      </c>
      <c r="DB28" s="24">
        <f t="shared" ca="1" si="59"/>
        <v>0.48456828570880051</v>
      </c>
      <c r="DC28" s="24">
        <f t="shared" ca="1" si="60"/>
        <v>0.48520954877322642</v>
      </c>
      <c r="DD28" s="49">
        <f t="shared" ca="1" si="61"/>
        <v>0.48491800653953043</v>
      </c>
      <c r="DE28" s="49">
        <f>+[1]NAC!AG29</f>
        <v>0.48469180289931746</v>
      </c>
    </row>
    <row r="29" spans="1:109" x14ac:dyDescent="0.25">
      <c r="A29" s="112">
        <f t="shared" si="3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15"/>
        <v>183.38623670898292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16"/>
        <v>183.39859011671575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17"/>
        <v>184.45451463563523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18"/>
        <v>183.64027927902035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19"/>
        <v>184.42065557449891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20"/>
        <v>184.17029399410271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21"/>
        <v>184.70362562584185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22"/>
        <v>184.42564760469756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23"/>
        <v>184.74042768792788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24"/>
        <v>184.38379937449093</v>
      </c>
      <c r="BU29" s="43"/>
      <c r="BV29" s="46">
        <f t="shared" ca="1" si="25"/>
        <v>183.38623670898292</v>
      </c>
      <c r="BW29" s="46">
        <f t="shared" ca="1" si="26"/>
        <v>183.39859011671575</v>
      </c>
      <c r="BX29" s="46">
        <f t="shared" ca="1" si="27"/>
        <v>184.45451463563523</v>
      </c>
      <c r="BY29" s="46">
        <f t="shared" ca="1" si="28"/>
        <v>183.64027927902035</v>
      </c>
      <c r="BZ29" s="46">
        <f t="shared" ca="1" si="29"/>
        <v>184.42065557449891</v>
      </c>
      <c r="CA29" s="46">
        <f t="shared" ca="1" si="30"/>
        <v>184.17029399410271</v>
      </c>
      <c r="CB29" s="46">
        <f t="shared" ca="1" si="31"/>
        <v>184.70362562584185</v>
      </c>
      <c r="CC29" s="46">
        <f t="shared" ca="1" si="32"/>
        <v>184.42564760469756</v>
      </c>
      <c r="CD29" s="46">
        <f t="shared" ca="1" si="33"/>
        <v>184.74042768792788</v>
      </c>
      <c r="CE29" s="46">
        <f t="shared" ca="1" si="34"/>
        <v>184.38379937449093</v>
      </c>
      <c r="CF29" s="46" cm="1">
        <f t="array" aca="1" ref="CF29" ca="1">+SUMPRODUCT($BV$3:$CE$3/100,$BV29:$CE29)</f>
        <v>184.28067986996135</v>
      </c>
      <c r="CG29" s="35">
        <f t="shared" si="38"/>
        <v>43435</v>
      </c>
      <c r="CH29" s="24">
        <f t="shared" ca="1" si="39"/>
        <v>2.3676253984389994E-2</v>
      </c>
      <c r="CI29" s="24">
        <f t="shared" ca="1" si="40"/>
        <v>2.3905321214423569E-2</v>
      </c>
      <c r="CJ29" s="24">
        <f t="shared" ca="1" si="41"/>
        <v>2.4854510011447895E-2</v>
      </c>
      <c r="CK29" s="24">
        <f t="shared" ca="1" si="42"/>
        <v>2.4556984309475505E-2</v>
      </c>
      <c r="CL29" s="24">
        <f t="shared" ca="1" si="43"/>
        <v>2.5434487809775641E-2</v>
      </c>
      <c r="CM29" s="24">
        <f t="shared" ca="1" si="44"/>
        <v>2.5250962752844996E-2</v>
      </c>
      <c r="CN29" s="24">
        <f t="shared" ca="1" si="45"/>
        <v>2.5695987651621399E-2</v>
      </c>
      <c r="CO29" s="24">
        <f t="shared" ca="1" si="46"/>
        <v>2.6130953060701234E-2</v>
      </c>
      <c r="CP29" s="24">
        <f t="shared" ca="1" si="47"/>
        <v>2.6427339669478078E-2</v>
      </c>
      <c r="CQ29" s="24">
        <f t="shared" ca="1" si="48"/>
        <v>2.679931034305727E-2</v>
      </c>
      <c r="CR29" s="24">
        <f t="shared" ca="1" si="36"/>
        <v>2.5604672007843998E-2</v>
      </c>
      <c r="CS29" s="35">
        <f t="shared" si="49"/>
        <v>43435</v>
      </c>
      <c r="CT29" s="24">
        <f t="shared" ca="1" si="51"/>
        <v>0.47446140931545644</v>
      </c>
      <c r="CU29" s="24">
        <f t="shared" ca="1" si="52"/>
        <v>0.47525993077784534</v>
      </c>
      <c r="CV29" s="24">
        <f t="shared" ca="1" si="53"/>
        <v>0.47492546619820497</v>
      </c>
      <c r="CW29" s="24">
        <f t="shared" ca="1" si="54"/>
        <v>0.47620346974701944</v>
      </c>
      <c r="CX29" s="24">
        <f t="shared" ca="1" si="55"/>
        <v>0.47687572959592206</v>
      </c>
      <c r="CY29" s="24">
        <f t="shared" ca="1" si="56"/>
        <v>0.47496496420070233</v>
      </c>
      <c r="CZ29" s="24">
        <f t="shared" ca="1" si="57"/>
        <v>0.48057186503579974</v>
      </c>
      <c r="DA29" s="24">
        <f t="shared" ca="1" si="58"/>
        <v>0.47812587062870415</v>
      </c>
      <c r="DB29" s="24">
        <f t="shared" ca="1" si="59"/>
        <v>0.4755842183922705</v>
      </c>
      <c r="DC29" s="24">
        <f t="shared" ca="1" si="60"/>
        <v>0.47658817149360466</v>
      </c>
      <c r="DD29" s="49">
        <f t="shared" ca="1" si="61"/>
        <v>0.47655262667660603</v>
      </c>
      <c r="DE29" s="49">
        <f>+[1]NAC!AG30</f>
        <v>0.4764559006888065</v>
      </c>
    </row>
    <row r="30" spans="1:109" x14ac:dyDescent="0.25">
      <c r="A30" s="112">
        <f t="shared" si="3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15"/>
        <v>188.79033137151606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16"/>
        <v>188.80727112541999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17"/>
        <v>189.84184698532439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18"/>
        <v>189.04677416743957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19"/>
        <v>189.83795486088621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20"/>
        <v>189.54019959305634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21"/>
        <v>190.11687354904234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22"/>
        <v>189.74499269068244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23"/>
        <v>190.10360956868089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24"/>
        <v>189.67540668921538</v>
      </c>
      <c r="BU30" s="43"/>
      <c r="BV30" s="46">
        <f t="shared" ca="1" si="25"/>
        <v>188.79033137151606</v>
      </c>
      <c r="BW30" s="46">
        <f t="shared" ca="1" si="26"/>
        <v>188.80727112541999</v>
      </c>
      <c r="BX30" s="46">
        <f t="shared" ca="1" si="27"/>
        <v>189.84184698532439</v>
      </c>
      <c r="BY30" s="46">
        <f t="shared" ca="1" si="28"/>
        <v>189.04677416743957</v>
      </c>
      <c r="BZ30" s="46">
        <f t="shared" ca="1" si="29"/>
        <v>189.83795486088621</v>
      </c>
      <c r="CA30" s="46">
        <f t="shared" ca="1" si="30"/>
        <v>189.54019959305634</v>
      </c>
      <c r="CB30" s="46">
        <f t="shared" ca="1" si="31"/>
        <v>190.11687354904234</v>
      </c>
      <c r="CC30" s="46">
        <f t="shared" ca="1" si="32"/>
        <v>189.74499269068244</v>
      </c>
      <c r="CD30" s="46">
        <f t="shared" ca="1" si="33"/>
        <v>190.10360956868089</v>
      </c>
      <c r="CE30" s="46">
        <f t="shared" ca="1" si="34"/>
        <v>189.67540668921538</v>
      </c>
      <c r="CF30" s="46" cm="1">
        <f t="array" aca="1" ref="CF30" ca="1">+SUMPRODUCT($BV$3:$CE$3/100,$BV30:$CE30)</f>
        <v>189.64639110522893</v>
      </c>
      <c r="CG30" s="35">
        <f t="shared" si="38"/>
        <v>43466</v>
      </c>
      <c r="CH30" s="24">
        <f t="shared" ca="1" si="39"/>
        <v>2.94683764687802E-2</v>
      </c>
      <c r="CI30" s="24">
        <f t="shared" ca="1" si="40"/>
        <v>2.9491399062894219E-2</v>
      </c>
      <c r="CJ30" s="24">
        <f t="shared" ca="1" si="41"/>
        <v>2.9206833784096276E-2</v>
      </c>
      <c r="CK30" s="24">
        <f t="shared" ca="1" si="42"/>
        <v>2.9440681040376004E-2</v>
      </c>
      <c r="CL30" s="24">
        <f t="shared" ca="1" si="43"/>
        <v>2.9374688369432356E-2</v>
      </c>
      <c r="CM30" s="24">
        <f t="shared" ca="1" si="44"/>
        <v>2.9157284177032228E-2</v>
      </c>
      <c r="CN30" s="24">
        <f t="shared" ca="1" si="45"/>
        <v>2.9307751295398088E-2</v>
      </c>
      <c r="CO30" s="24">
        <f t="shared" ca="1" si="46"/>
        <v>2.8842762137869737E-2</v>
      </c>
      <c r="CP30" s="24">
        <f t="shared" ca="1" si="47"/>
        <v>2.9030905405354801E-2</v>
      </c>
      <c r="CQ30" s="24">
        <f t="shared" ca="1" si="48"/>
        <v>2.869887339709809E-2</v>
      </c>
      <c r="CR30" s="24">
        <f t="shared" ca="1" si="36"/>
        <v>2.9117057952325442E-2</v>
      </c>
      <c r="CS30" s="35">
        <f t="shared" si="49"/>
        <v>43466</v>
      </c>
      <c r="CT30" s="24">
        <f t="shared" ca="1" si="51"/>
        <v>0.4923053085777096</v>
      </c>
      <c r="CU30" s="24">
        <f t="shared" ca="1" si="52"/>
        <v>0.49280196959806943</v>
      </c>
      <c r="CV30" s="24">
        <f t="shared" ca="1" si="53"/>
        <v>0.4927914159951754</v>
      </c>
      <c r="CW30" s="24">
        <f t="shared" ca="1" si="54"/>
        <v>0.49334183581691615</v>
      </c>
      <c r="CX30" s="24">
        <f t="shared" ca="1" si="55"/>
        <v>0.49424032005526652</v>
      </c>
      <c r="CY30" s="24">
        <f t="shared" ca="1" si="56"/>
        <v>0.4922840718883823</v>
      </c>
      <c r="CZ30" s="24">
        <f t="shared" ca="1" si="57"/>
        <v>0.49725358789347496</v>
      </c>
      <c r="DA30" s="24">
        <f t="shared" ca="1" si="58"/>
        <v>0.49449234451319368</v>
      </c>
      <c r="DB30" s="24">
        <f t="shared" ca="1" si="59"/>
        <v>0.49167365142173458</v>
      </c>
      <c r="DC30" s="24">
        <f t="shared" ca="1" si="60"/>
        <v>0.49192108796975242</v>
      </c>
      <c r="DD30" s="49">
        <f t="shared" ca="1" si="61"/>
        <v>0.49322955990645911</v>
      </c>
      <c r="DE30" s="49">
        <f>+[1]NAC!AG31</f>
        <v>0.49312576630834082</v>
      </c>
    </row>
    <row r="31" spans="1:109" x14ac:dyDescent="0.25">
      <c r="A31" s="112">
        <f t="shared" si="3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15"/>
        <v>196.65812297812121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16"/>
        <v>196.41153199365118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17"/>
        <v>197.39833149620986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18"/>
        <v>196.2829117848095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19"/>
        <v>197.16872380291619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20"/>
        <v>196.772510158529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21"/>
        <v>197.18424924184538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22"/>
        <v>196.71277121658562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23"/>
        <v>197.03950760663093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24"/>
        <v>196.30361905974775</v>
      </c>
      <c r="BU31" s="43"/>
      <c r="BV31" s="46">
        <f t="shared" ca="1" si="25"/>
        <v>196.65812297812121</v>
      </c>
      <c r="BW31" s="46">
        <f t="shared" ca="1" si="26"/>
        <v>196.41153199365118</v>
      </c>
      <c r="BX31" s="46">
        <f t="shared" ca="1" si="27"/>
        <v>197.39833149620986</v>
      </c>
      <c r="BY31" s="46">
        <f t="shared" ca="1" si="28"/>
        <v>196.2829117848095</v>
      </c>
      <c r="BZ31" s="46">
        <f t="shared" ca="1" si="29"/>
        <v>197.16872380291619</v>
      </c>
      <c r="CA31" s="46">
        <f t="shared" ca="1" si="30"/>
        <v>196.772510158529</v>
      </c>
      <c r="CB31" s="46">
        <f t="shared" ca="1" si="31"/>
        <v>197.18424924184538</v>
      </c>
      <c r="CC31" s="46">
        <f t="shared" ca="1" si="32"/>
        <v>196.71277121658562</v>
      </c>
      <c r="CD31" s="46">
        <f t="shared" ca="1" si="33"/>
        <v>197.03950760663093</v>
      </c>
      <c r="CE31" s="46">
        <f t="shared" ca="1" si="34"/>
        <v>196.30361905974775</v>
      </c>
      <c r="CF31" s="46" cm="1">
        <f t="array" aca="1" ref="CF31" ca="1">+SUMPRODUCT($BV$3:$CE$3/100,$BV31:$CE31)</f>
        <v>196.77065362373693</v>
      </c>
      <c r="CG31" s="35">
        <f t="shared" si="38"/>
        <v>43497</v>
      </c>
      <c r="CH31" s="24">
        <f t="shared" ca="1" si="39"/>
        <v>4.1674759239244574E-2</v>
      </c>
      <c r="CI31" s="24">
        <f t="shared" ca="1" si="40"/>
        <v>4.0275254352783119E-2</v>
      </c>
      <c r="CJ31" s="24">
        <f t="shared" ca="1" si="41"/>
        <v>3.9804103420199022E-2</v>
      </c>
      <c r="CK31" s="24">
        <f t="shared" ca="1" si="42"/>
        <v>3.827696954490678E-2</v>
      </c>
      <c r="CL31" s="24">
        <f t="shared" ca="1" si="43"/>
        <v>3.8615928766204677E-2</v>
      </c>
      <c r="CM31" s="24">
        <f t="shared" ca="1" si="44"/>
        <v>3.8157132792940196E-2</v>
      </c>
      <c r="CN31" s="24">
        <f t="shared" ca="1" si="45"/>
        <v>3.717384764893028E-2</v>
      </c>
      <c r="CO31" s="24">
        <f t="shared" ca="1" si="46"/>
        <v>3.6721804497164667E-2</v>
      </c>
      <c r="CP31" s="24">
        <f t="shared" ca="1" si="47"/>
        <v>3.6484830844015326E-2</v>
      </c>
      <c r="CQ31" s="24">
        <f t="shared" ca="1" si="48"/>
        <v>3.4945027856946975E-2</v>
      </c>
      <c r="CR31" s="24">
        <f t="shared" ca="1" si="36"/>
        <v>3.7566032641005886E-2</v>
      </c>
      <c r="CS31" s="35">
        <f t="shared" si="49"/>
        <v>43497</v>
      </c>
      <c r="CT31" s="24">
        <f t="shared" ca="1" si="51"/>
        <v>0.51903463103997449</v>
      </c>
      <c r="CU31" s="24">
        <f t="shared" ca="1" si="52"/>
        <v>0.51752162838579863</v>
      </c>
      <c r="CV31" s="24">
        <f t="shared" ca="1" si="53"/>
        <v>0.51526668037710932</v>
      </c>
      <c r="CW31" s="24">
        <f t="shared" ca="1" si="54"/>
        <v>0.51409645756164468</v>
      </c>
      <c r="CX31" s="24">
        <f t="shared" ca="1" si="55"/>
        <v>0.51509698176599139</v>
      </c>
      <c r="CY31" s="24">
        <f t="shared" ca="1" si="56"/>
        <v>0.5126807990671296</v>
      </c>
      <c r="CZ31" s="24">
        <f t="shared" ca="1" si="57"/>
        <v>0.51564074146035876</v>
      </c>
      <c r="DA31" s="24">
        <f t="shared" ca="1" si="58"/>
        <v>0.51226630815212659</v>
      </c>
      <c r="DB31" s="24">
        <f t="shared" ca="1" si="59"/>
        <v>0.50900072510462935</v>
      </c>
      <c r="DC31" s="24">
        <f t="shared" ca="1" si="60"/>
        <v>0.50772470583621621</v>
      </c>
      <c r="DD31" s="49">
        <f t="shared" ca="1" si="61"/>
        <v>0.51268970135100655</v>
      </c>
      <c r="DE31" s="49">
        <f>+[1]NAC!AG32</f>
        <v>0.51275713013779733</v>
      </c>
    </row>
    <row r="32" spans="1:109" x14ac:dyDescent="0.25">
      <c r="A32" s="112">
        <f t="shared" si="3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15"/>
        <v>206.26041731220249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16"/>
        <v>205.88096585670317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17"/>
        <v>206.89453166314578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18"/>
        <v>205.65811731971453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19"/>
        <v>206.48026370705756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20"/>
        <v>206.26597491526465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21"/>
        <v>206.41908264900189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22"/>
        <v>205.89547446884558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23"/>
        <v>206.16876732515217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24"/>
        <v>204.97435029808491</v>
      </c>
      <c r="BU32" s="43"/>
      <c r="BV32" s="46">
        <f t="shared" ca="1" si="25"/>
        <v>206.26041731220249</v>
      </c>
      <c r="BW32" s="46">
        <f t="shared" ca="1" si="26"/>
        <v>205.88096585670317</v>
      </c>
      <c r="BX32" s="46">
        <f t="shared" ca="1" si="27"/>
        <v>206.89453166314578</v>
      </c>
      <c r="BY32" s="46">
        <f t="shared" ca="1" si="28"/>
        <v>205.65811731971453</v>
      </c>
      <c r="BZ32" s="46">
        <f t="shared" ca="1" si="29"/>
        <v>206.48026370705756</v>
      </c>
      <c r="CA32" s="46">
        <f t="shared" ca="1" si="30"/>
        <v>206.26597491526465</v>
      </c>
      <c r="CB32" s="46">
        <f t="shared" ca="1" si="31"/>
        <v>206.41908264900189</v>
      </c>
      <c r="CC32" s="46">
        <f t="shared" ca="1" si="32"/>
        <v>205.89547446884558</v>
      </c>
      <c r="CD32" s="46">
        <f t="shared" ca="1" si="33"/>
        <v>206.16876732515217</v>
      </c>
      <c r="CE32" s="46">
        <f t="shared" ca="1" si="34"/>
        <v>204.97435029808491</v>
      </c>
      <c r="CF32" s="46" cm="1">
        <f t="array" aca="1" ref="CF32" ca="1">+SUMPRODUCT($BV$3:$CE$3/100,$BV32:$CE32)</f>
        <v>205.97870958051382</v>
      </c>
      <c r="CG32" s="35">
        <f t="shared" si="38"/>
        <v>43525</v>
      </c>
      <c r="CH32" s="24">
        <f t="shared" ca="1" si="39"/>
        <v>4.882734660876209E-2</v>
      </c>
      <c r="CI32" s="24">
        <f t="shared" ca="1" si="40"/>
        <v>4.8212209165794162E-2</v>
      </c>
      <c r="CJ32" s="24">
        <f t="shared" ca="1" si="41"/>
        <v>4.8106790442239644E-2</v>
      </c>
      <c r="CK32" s="24">
        <f t="shared" ca="1" si="42"/>
        <v>4.7763737809144224E-2</v>
      </c>
      <c r="CL32" s="24">
        <f t="shared" ca="1" si="43"/>
        <v>4.7226252341364683E-2</v>
      </c>
      <c r="CM32" s="24">
        <f t="shared" ca="1" si="44"/>
        <v>4.8245889372896977E-2</v>
      </c>
      <c r="CN32" s="24">
        <f t="shared" ca="1" si="45"/>
        <v>4.6833524699176454E-2</v>
      </c>
      <c r="CO32" s="24">
        <f t="shared" ca="1" si="46"/>
        <v>4.6680768083682711E-2</v>
      </c>
      <c r="CP32" s="24">
        <f t="shared" ca="1" si="47"/>
        <v>4.6332128157500652E-2</v>
      </c>
      <c r="CQ32" s="24">
        <f t="shared" ca="1" si="48"/>
        <v>4.4170001958538041E-2</v>
      </c>
      <c r="CR32" s="24">
        <f t="shared" ca="1" si="36"/>
        <v>4.6795880316505167E-2</v>
      </c>
      <c r="CS32" s="35">
        <f t="shared" si="49"/>
        <v>43525</v>
      </c>
      <c r="CT32" s="24">
        <f t="shared" ca="1" si="51"/>
        <v>0.55780395858666698</v>
      </c>
      <c r="CU32" s="24">
        <f t="shared" ca="1" si="52"/>
        <v>0.55520081240701225</v>
      </c>
      <c r="CV32" s="24">
        <f t="shared" ca="1" si="53"/>
        <v>0.55209949551103565</v>
      </c>
      <c r="CW32" s="24">
        <f t="shared" ca="1" si="54"/>
        <v>0.55030659483680577</v>
      </c>
      <c r="CX32" s="24">
        <f t="shared" ca="1" si="55"/>
        <v>0.55111455162052336</v>
      </c>
      <c r="CY32" s="24">
        <f t="shared" ca="1" si="56"/>
        <v>0.54818990294197212</v>
      </c>
      <c r="CZ32" s="24">
        <f t="shared" ca="1" si="57"/>
        <v>0.55045697782691416</v>
      </c>
      <c r="DA32" s="24">
        <f t="shared" ca="1" si="58"/>
        <v>0.54610204004857787</v>
      </c>
      <c r="DB32" s="24">
        <f t="shared" ca="1" si="59"/>
        <v>0.54206365925669053</v>
      </c>
      <c r="DC32" s="24">
        <f t="shared" ca="1" si="60"/>
        <v>0.53859837302160285</v>
      </c>
      <c r="DD32" s="49">
        <f t="shared" ca="1" si="61"/>
        <v>0.54725257168270347</v>
      </c>
      <c r="DE32" s="49">
        <f>+[1]NAC!AG33</f>
        <v>0.54732339935119079</v>
      </c>
    </row>
    <row r="33" spans="1:109" x14ac:dyDescent="0.25">
      <c r="A33" s="112">
        <f t="shared" si="3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15"/>
        <v>213.01160726052709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16"/>
        <v>212.72165116777367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17"/>
        <v>213.82298605106556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18"/>
        <v>212.63448545303737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19"/>
        <v>213.5316235426676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20"/>
        <v>213.29092978841229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21"/>
        <v>213.56600045377652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22"/>
        <v>213.09338685361163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23"/>
        <v>213.34884710242076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24"/>
        <v>212.30500030577383</v>
      </c>
      <c r="BU33" s="43"/>
      <c r="BV33" s="46">
        <f t="shared" ca="1" si="25"/>
        <v>213.01160726052709</v>
      </c>
      <c r="BW33" s="46">
        <f t="shared" ca="1" si="26"/>
        <v>212.72165116777367</v>
      </c>
      <c r="BX33" s="46">
        <f t="shared" ca="1" si="27"/>
        <v>213.82298605106556</v>
      </c>
      <c r="BY33" s="46">
        <f t="shared" ca="1" si="28"/>
        <v>212.63448545303737</v>
      </c>
      <c r="BZ33" s="46">
        <f t="shared" ca="1" si="29"/>
        <v>213.5316235426676</v>
      </c>
      <c r="CA33" s="46">
        <f t="shared" ca="1" si="30"/>
        <v>213.29092978841229</v>
      </c>
      <c r="CB33" s="46">
        <f t="shared" ca="1" si="31"/>
        <v>213.56600045377652</v>
      </c>
      <c r="CC33" s="46">
        <f t="shared" ca="1" si="32"/>
        <v>213.09338685361163</v>
      </c>
      <c r="CD33" s="46">
        <f t="shared" ca="1" si="33"/>
        <v>213.34884710242076</v>
      </c>
      <c r="CE33" s="46">
        <f t="shared" ca="1" si="34"/>
        <v>212.30500030577383</v>
      </c>
      <c r="CF33" s="46" cm="1">
        <f t="array" aca="1" ref="CF33" ca="1">+SUMPRODUCT($BV$3:$CE$3/100,$BV33:$CE33)</f>
        <v>213.07827312883194</v>
      </c>
      <c r="CG33" s="35">
        <f t="shared" si="38"/>
        <v>43556</v>
      </c>
      <c r="CH33" s="24">
        <f t="shared" ca="1" si="39"/>
        <v>3.2731388970796971E-2</v>
      </c>
      <c r="CI33" s="24">
        <f t="shared" ca="1" si="40"/>
        <v>3.3226409651836208E-2</v>
      </c>
      <c r="CJ33" s="24">
        <f t="shared" ca="1" si="41"/>
        <v>3.3487856504589963E-2</v>
      </c>
      <c r="CK33" s="24">
        <f t="shared" ca="1" si="42"/>
        <v>3.3922162782796583E-2</v>
      </c>
      <c r="CL33" s="24">
        <f t="shared" ca="1" si="43"/>
        <v>3.4150284918340157E-2</v>
      </c>
      <c r="CM33" s="24">
        <f t="shared" ca="1" si="44"/>
        <v>3.4057749350243194E-2</v>
      </c>
      <c r="CN33" s="24">
        <f t="shared" ca="1" si="45"/>
        <v>3.462333866160705E-2</v>
      </c>
      <c r="CO33" s="24">
        <f t="shared" ca="1" si="46"/>
        <v>3.4959060675494369E-2</v>
      </c>
      <c r="CP33" s="24">
        <f t="shared" ca="1" si="47"/>
        <v>3.4826224507346293E-2</v>
      </c>
      <c r="CQ33" s="24">
        <f t="shared" ca="1" si="48"/>
        <v>3.5763743107507295E-2</v>
      </c>
      <c r="CR33" s="24">
        <f t="shared" ca="1" si="36"/>
        <v>3.4467462985746211E-2</v>
      </c>
      <c r="CS33" s="35">
        <f t="shared" si="49"/>
        <v>43556</v>
      </c>
      <c r="CT33" s="24">
        <f t="shared" ca="1" si="51"/>
        <v>0.56782975684597781</v>
      </c>
      <c r="CU33" s="24">
        <f t="shared" ca="1" si="52"/>
        <v>0.56588243366699831</v>
      </c>
      <c r="CV33" s="24">
        <f t="shared" ca="1" si="53"/>
        <v>0.56127807017078646</v>
      </c>
      <c r="CW33" s="24">
        <f t="shared" ca="1" si="54"/>
        <v>0.56091503120892638</v>
      </c>
      <c r="CX33" s="24">
        <f t="shared" ca="1" si="55"/>
        <v>0.56169416075146228</v>
      </c>
      <c r="CY33" s="24">
        <f t="shared" ca="1" si="56"/>
        <v>0.55865071690035939</v>
      </c>
      <c r="CZ33" s="24">
        <f t="shared" ca="1" si="57"/>
        <v>0.56075585035302544</v>
      </c>
      <c r="DA33" s="24">
        <f t="shared" ca="1" si="58"/>
        <v>0.55715501577748427</v>
      </c>
      <c r="DB33" s="24">
        <f t="shared" ca="1" si="59"/>
        <v>0.55252205529237131</v>
      </c>
      <c r="DC33" s="24">
        <f t="shared" ca="1" si="60"/>
        <v>0.5500772840483652</v>
      </c>
      <c r="DD33" s="49">
        <f t="shared" ca="1" si="61"/>
        <v>0.55786484130551983</v>
      </c>
      <c r="DE33" s="49">
        <f>+[1]NAC!AG34</f>
        <v>0.55795122821591314</v>
      </c>
    </row>
    <row r="34" spans="1:109" x14ac:dyDescent="0.25">
      <c r="A34" s="112">
        <f t="shared" si="3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15"/>
        <v>219.17699964251483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16"/>
        <v>218.97894412328043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17"/>
        <v>220.21328783982764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18"/>
        <v>218.96588105235583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19"/>
        <v>219.97192355289945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20"/>
        <v>219.76592474596421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21"/>
        <v>220.09691353138513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22"/>
        <v>219.70636043603082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23"/>
        <v>220.06304883532081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24"/>
        <v>219.02296465464505</v>
      </c>
      <c r="BU34" s="43"/>
      <c r="BV34" s="46">
        <f t="shared" ca="1" si="25"/>
        <v>219.17699964251483</v>
      </c>
      <c r="BW34" s="46">
        <f t="shared" ca="1" si="26"/>
        <v>218.97894412328043</v>
      </c>
      <c r="BX34" s="46">
        <f t="shared" ca="1" si="27"/>
        <v>220.21328783982764</v>
      </c>
      <c r="BY34" s="46">
        <f t="shared" ca="1" si="28"/>
        <v>218.96588105235583</v>
      </c>
      <c r="BZ34" s="46">
        <f t="shared" ca="1" si="29"/>
        <v>219.97192355289945</v>
      </c>
      <c r="CA34" s="46">
        <f t="shared" ca="1" si="30"/>
        <v>219.76592474596421</v>
      </c>
      <c r="CB34" s="46">
        <f t="shared" ca="1" si="31"/>
        <v>220.09691353138513</v>
      </c>
      <c r="CC34" s="46">
        <f t="shared" ca="1" si="32"/>
        <v>219.70636043603082</v>
      </c>
      <c r="CD34" s="46">
        <f t="shared" ca="1" si="33"/>
        <v>220.06304883532081</v>
      </c>
      <c r="CE34" s="46">
        <f t="shared" ca="1" si="34"/>
        <v>219.02296465464505</v>
      </c>
      <c r="CF34" s="46" cm="1">
        <f t="array" aca="1" ref="CF34" ca="1">+SUMPRODUCT($BV$3:$CE$3/100,$BV34:$CE34)</f>
        <v>219.60130363561728</v>
      </c>
      <c r="CG34" s="35">
        <f t="shared" si="38"/>
        <v>43586</v>
      </c>
      <c r="CH34" s="24">
        <f t="shared" ca="1" si="39"/>
        <v>2.8943926865201641E-2</v>
      </c>
      <c r="CI34" s="24">
        <f t="shared" ca="1" si="40"/>
        <v>2.9415402339894481E-2</v>
      </c>
      <c r="CJ34" s="24">
        <f t="shared" ca="1" si="41"/>
        <v>2.9885944008077425E-2</v>
      </c>
      <c r="CK34" s="24">
        <f t="shared" ca="1" si="42"/>
        <v>2.9775958428515548E-2</v>
      </c>
      <c r="CL34" s="24">
        <f t="shared" ca="1" si="43"/>
        <v>3.0160872208911726E-2</v>
      </c>
      <c r="CM34" s="24">
        <f t="shared" ca="1" si="44"/>
        <v>3.0357572935591826E-2</v>
      </c>
      <c r="CN34" s="24">
        <f t="shared" ca="1" si="45"/>
        <v>3.0580303342910398E-2</v>
      </c>
      <c r="CO34" s="24">
        <f t="shared" ca="1" si="46"/>
        <v>3.103321825262495E-2</v>
      </c>
      <c r="CP34" s="24">
        <f t="shared" ca="1" si="47"/>
        <v>3.1470532060934087E-2</v>
      </c>
      <c r="CQ34" s="24">
        <f t="shared" ca="1" si="48"/>
        <v>3.1642986925393357E-2</v>
      </c>
      <c r="CR34" s="24">
        <f t="shared" ca="1" si="36"/>
        <v>3.0613306607949475E-2</v>
      </c>
      <c r="CS34" s="35">
        <f t="shared" si="49"/>
        <v>43586</v>
      </c>
      <c r="CT34" s="24">
        <f t="shared" ca="1" si="51"/>
        <v>0.57831374871393249</v>
      </c>
      <c r="CU34" s="24">
        <f t="shared" ca="1" si="52"/>
        <v>0.57713828812679058</v>
      </c>
      <c r="CV34" s="24">
        <f t="shared" ca="1" si="53"/>
        <v>0.57498472239520493</v>
      </c>
      <c r="CW34" s="24">
        <f t="shared" ca="1" si="54"/>
        <v>0.57362117113113809</v>
      </c>
      <c r="CX34" s="24">
        <f t="shared" ca="1" si="55"/>
        <v>0.57537621996932997</v>
      </c>
      <c r="CY34" s="24">
        <f t="shared" ca="1" si="56"/>
        <v>0.57307438043103365</v>
      </c>
      <c r="CZ34" s="24">
        <f t="shared" ca="1" si="57"/>
        <v>0.5757367346829243</v>
      </c>
      <c r="DA34" s="24">
        <f t="shared" ca="1" si="58"/>
        <v>0.57300672318506596</v>
      </c>
      <c r="DB34" s="24">
        <f t="shared" ca="1" si="59"/>
        <v>0.56976534178810279</v>
      </c>
      <c r="DC34" s="24">
        <f t="shared" ca="1" si="60"/>
        <v>0.56795106687342112</v>
      </c>
      <c r="DD34" s="49">
        <f t="shared" ca="1" si="61"/>
        <v>0.57287248906175381</v>
      </c>
      <c r="DE34" s="49">
        <f>+[1]NAC!AG35</f>
        <v>0.57296511981935572</v>
      </c>
    </row>
    <row r="35" spans="1:109" x14ac:dyDescent="0.25">
      <c r="A35" s="112">
        <f t="shared" si="3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15"/>
        <v>225.09869035704625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16"/>
        <v>224.93123708466439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17"/>
        <v>226.2039850290941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18"/>
        <v>224.9195553220392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19"/>
        <v>226.01017497254341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20"/>
        <v>225.78309412363859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21"/>
        <v>226.07120008927217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22"/>
        <v>225.66011640642222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23"/>
        <v>226.04787950116435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24"/>
        <v>225.00768280930407</v>
      </c>
      <c r="BU35" s="43"/>
      <c r="BV35" s="46">
        <f t="shared" ca="1" si="25"/>
        <v>225.09869035704625</v>
      </c>
      <c r="BW35" s="46">
        <f t="shared" ca="1" si="26"/>
        <v>224.93123708466439</v>
      </c>
      <c r="BX35" s="46">
        <f t="shared" ca="1" si="27"/>
        <v>226.2039850290941</v>
      </c>
      <c r="BY35" s="46">
        <f t="shared" ca="1" si="28"/>
        <v>224.9195553220392</v>
      </c>
      <c r="BZ35" s="46">
        <f t="shared" ca="1" si="29"/>
        <v>226.01017497254341</v>
      </c>
      <c r="CA35" s="46">
        <f t="shared" ca="1" si="30"/>
        <v>225.78309412363859</v>
      </c>
      <c r="CB35" s="46">
        <f t="shared" ca="1" si="31"/>
        <v>226.07120008927217</v>
      </c>
      <c r="CC35" s="46">
        <f t="shared" ca="1" si="32"/>
        <v>225.66011640642222</v>
      </c>
      <c r="CD35" s="46">
        <f t="shared" ca="1" si="33"/>
        <v>226.04787950116435</v>
      </c>
      <c r="CE35" s="46">
        <f t="shared" ca="1" si="34"/>
        <v>225.00768280930407</v>
      </c>
      <c r="CF35" s="46" cm="1">
        <f t="array" aca="1" ref="CF35" ca="1">+SUMPRODUCT($BV$3:$CE$3/100,$BV35:$CE35)</f>
        <v>225.58107296238649</v>
      </c>
      <c r="CG35" s="35">
        <f t="shared" si="38"/>
        <v>43617</v>
      </c>
      <c r="CH35" s="24">
        <f t="shared" ca="1" si="39"/>
        <v>2.7017847329737554E-2</v>
      </c>
      <c r="CI35" s="24">
        <f t="shared" ca="1" si="40"/>
        <v>2.7182033346698997E-2</v>
      </c>
      <c r="CJ35" s="24">
        <f t="shared" ca="1" si="41"/>
        <v>2.7204067692880418E-2</v>
      </c>
      <c r="CK35" s="24">
        <f t="shared" ca="1" si="42"/>
        <v>2.7189963299623976E-2</v>
      </c>
      <c r="CL35" s="24">
        <f t="shared" ca="1" si="43"/>
        <v>2.7450100549726963E-2</v>
      </c>
      <c r="CM35" s="24">
        <f t="shared" ca="1" si="44"/>
        <v>2.7379901523085781E-2</v>
      </c>
      <c r="CN35" s="24">
        <f t="shared" ca="1" si="45"/>
        <v>2.7143890670848103E-2</v>
      </c>
      <c r="CO35" s="24">
        <f t="shared" ca="1" si="46"/>
        <v>2.7098696453646376E-2</v>
      </c>
      <c r="CP35" s="24">
        <f t="shared" ca="1" si="47"/>
        <v>2.719598177666871E-2</v>
      </c>
      <c r="CQ35" s="24">
        <f t="shared" ca="1" si="48"/>
        <v>2.7324614859888019E-2</v>
      </c>
      <c r="CR35" s="24">
        <f t="shared" ca="1" si="36"/>
        <v>2.7230117616657612E-2</v>
      </c>
      <c r="CS35" s="35">
        <f t="shared" si="49"/>
        <v>43617</v>
      </c>
      <c r="CT35" s="24">
        <f t="shared" ca="1" si="51"/>
        <v>0.56076164208624846</v>
      </c>
      <c r="CU35" s="24">
        <f t="shared" ca="1" si="52"/>
        <v>0.5602370626687958</v>
      </c>
      <c r="CV35" s="24">
        <f t="shared" ca="1" si="53"/>
        <v>0.55935085113214567</v>
      </c>
      <c r="CW35" s="24">
        <f t="shared" ca="1" si="54"/>
        <v>0.55786954662230626</v>
      </c>
      <c r="CX35" s="24">
        <f t="shared" ca="1" si="55"/>
        <v>0.56020347275632121</v>
      </c>
      <c r="CY35" s="24">
        <f t="shared" ca="1" si="56"/>
        <v>0.55831436450393812</v>
      </c>
      <c r="CZ35" s="24">
        <f t="shared" ca="1" si="57"/>
        <v>0.55989057974517586</v>
      </c>
      <c r="DA35" s="24">
        <f t="shared" ca="1" si="58"/>
        <v>0.55747559688135873</v>
      </c>
      <c r="DB35" s="24">
        <f t="shared" ca="1" si="59"/>
        <v>0.55560703794545963</v>
      </c>
      <c r="DC35" s="24">
        <f t="shared" ca="1" si="60"/>
        <v>0.5540780824012741</v>
      </c>
      <c r="DD35" s="49">
        <f t="shared" ca="1" si="61"/>
        <v>0.55768239937427766</v>
      </c>
      <c r="DE35" s="49">
        <f>+[1]NAC!AG36</f>
        <v>0.55751895821492736</v>
      </c>
    </row>
    <row r="36" spans="1:109" x14ac:dyDescent="0.25">
      <c r="A36" s="112">
        <f t="shared" si="3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15"/>
        <v>229.83977237066554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16"/>
        <v>229.7472275605254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17"/>
        <v>231.02757383815381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18"/>
        <v>229.6636173671366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19"/>
        <v>230.93794731077264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20"/>
        <v>230.69794836638906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21"/>
        <v>230.9992348728139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22"/>
        <v>230.64893990680849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23"/>
        <v>231.17640042962302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24"/>
        <v>230.18134723734482</v>
      </c>
      <c r="BU36" s="43"/>
      <c r="BV36" s="46">
        <f t="shared" ca="1" si="25"/>
        <v>229.83977237066554</v>
      </c>
      <c r="BW36" s="46">
        <f t="shared" ca="1" si="26"/>
        <v>229.7472275605254</v>
      </c>
      <c r="BX36" s="46">
        <f t="shared" ca="1" si="27"/>
        <v>231.02757383815381</v>
      </c>
      <c r="BY36" s="46">
        <f t="shared" ca="1" si="28"/>
        <v>229.6636173671366</v>
      </c>
      <c r="BZ36" s="46">
        <f t="shared" ca="1" si="29"/>
        <v>230.93794731077264</v>
      </c>
      <c r="CA36" s="46">
        <f t="shared" ca="1" si="30"/>
        <v>230.69794836638906</v>
      </c>
      <c r="CB36" s="46">
        <f t="shared" ca="1" si="31"/>
        <v>230.9992348728139</v>
      </c>
      <c r="CC36" s="46">
        <f t="shared" ca="1" si="32"/>
        <v>230.64893990680849</v>
      </c>
      <c r="CD36" s="46">
        <f t="shared" ca="1" si="33"/>
        <v>231.17640042962302</v>
      </c>
      <c r="CE36" s="46">
        <f t="shared" ca="1" si="34"/>
        <v>230.18134723734482</v>
      </c>
      <c r="CF36" s="46" cm="1">
        <f t="array" aca="1" ref="CF36" ca="1">+SUMPRODUCT($BV$3:$CE$3/100,$BV36:$CE36)</f>
        <v>230.54792196502706</v>
      </c>
      <c r="CG36" s="35">
        <f t="shared" si="38"/>
        <v>43647</v>
      </c>
      <c r="CH36" s="24">
        <f t="shared" ca="1" si="39"/>
        <v>2.1062237217369439E-2</v>
      </c>
      <c r="CI36" s="24">
        <f t="shared" ca="1" si="40"/>
        <v>2.141094557732881E-2</v>
      </c>
      <c r="CJ36" s="24">
        <f t="shared" ca="1" si="41"/>
        <v>2.1324066454617485E-2</v>
      </c>
      <c r="CK36" s="24">
        <f t="shared" ca="1" si="42"/>
        <v>2.1092261356754127E-2</v>
      </c>
      <c r="CL36" s="24">
        <f t="shared" ca="1" si="43"/>
        <v>2.1803320752386002E-2</v>
      </c>
      <c r="CM36" s="24">
        <f t="shared" ca="1" si="44"/>
        <v>2.1768034767293498E-2</v>
      </c>
      <c r="CN36" s="24">
        <f t="shared" ca="1" si="45"/>
        <v>2.1798596113064006E-2</v>
      </c>
      <c r="CO36" s="24">
        <f t="shared" ca="1" si="46"/>
        <v>2.2107688234110467E-2</v>
      </c>
      <c r="CP36" s="24">
        <f t="shared" ca="1" si="47"/>
        <v>2.2687763936455108E-2</v>
      </c>
      <c r="CQ36" s="24">
        <f t="shared" ca="1" si="48"/>
        <v>2.2993279000279587E-2</v>
      </c>
      <c r="CR36" s="24">
        <f t="shared" ca="1" si="36"/>
        <v>2.2018021890820361E-2</v>
      </c>
      <c r="CS36" s="35">
        <f t="shared" si="49"/>
        <v>43647</v>
      </c>
      <c r="CT36" s="24">
        <f t="shared" ca="1" si="51"/>
        <v>0.54597932679835126</v>
      </c>
      <c r="CU36" s="24">
        <f t="shared" ca="1" si="52"/>
        <v>0.54572846076865345</v>
      </c>
      <c r="CV36" s="24">
        <f t="shared" ca="1" si="53"/>
        <v>0.54577499734220414</v>
      </c>
      <c r="CW36" s="24">
        <f t="shared" ca="1" si="54"/>
        <v>0.54262079490363435</v>
      </c>
      <c r="CX36" s="24">
        <f t="shared" ca="1" si="55"/>
        <v>0.54670747870662817</v>
      </c>
      <c r="CY36" s="24">
        <f t="shared" ca="1" si="56"/>
        <v>0.54485031995876909</v>
      </c>
      <c r="CZ36" s="24">
        <f t="shared" ca="1" si="57"/>
        <v>0.54552640281545672</v>
      </c>
      <c r="DA36" s="24">
        <f t="shared" ca="1" si="58"/>
        <v>0.54398417279743039</v>
      </c>
      <c r="DB36" s="24">
        <f t="shared" ca="1" si="59"/>
        <v>0.54313534999098878</v>
      </c>
      <c r="DC36" s="24">
        <f t="shared" ca="1" si="60"/>
        <v>0.54105501000814726</v>
      </c>
      <c r="DD36" s="49">
        <f t="shared" ca="1" si="61"/>
        <v>0.54404706735941888</v>
      </c>
      <c r="DE36" s="49">
        <f>+[1]NAC!AG37</f>
        <v>0.54386637070100718</v>
      </c>
    </row>
    <row r="37" spans="1:109" x14ac:dyDescent="0.25">
      <c r="A37" s="112">
        <f t="shared" si="3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15"/>
        <v>238.91743938923378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16"/>
        <v>238.88238389162808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17"/>
        <v>240.00840059018691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18"/>
        <v>238.72453578008512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19"/>
        <v>240.00472315351882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20"/>
        <v>239.69934991724443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21"/>
        <v>240.09596819697612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22"/>
        <v>239.74456627346265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23"/>
        <v>240.27920220646592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24"/>
        <v>239.34803521601592</v>
      </c>
      <c r="BU37" s="43"/>
      <c r="BV37" s="46">
        <f t="shared" ca="1" si="25"/>
        <v>238.91743938923378</v>
      </c>
      <c r="BW37" s="46">
        <f t="shared" ca="1" si="26"/>
        <v>238.88238389162808</v>
      </c>
      <c r="BX37" s="46">
        <f t="shared" ca="1" si="27"/>
        <v>240.00840059018691</v>
      </c>
      <c r="BY37" s="46">
        <f t="shared" ca="1" si="28"/>
        <v>238.72453578008512</v>
      </c>
      <c r="BZ37" s="46">
        <f t="shared" ca="1" si="29"/>
        <v>240.00472315351882</v>
      </c>
      <c r="CA37" s="46">
        <f t="shared" ca="1" si="30"/>
        <v>239.69934991724443</v>
      </c>
      <c r="CB37" s="46">
        <f t="shared" ca="1" si="31"/>
        <v>240.09596819697612</v>
      </c>
      <c r="CC37" s="46">
        <f t="shared" ca="1" si="32"/>
        <v>239.74456627346265</v>
      </c>
      <c r="CD37" s="46">
        <f t="shared" ca="1" si="33"/>
        <v>240.27920220646592</v>
      </c>
      <c r="CE37" s="46">
        <f t="shared" ca="1" si="34"/>
        <v>239.34803521601592</v>
      </c>
      <c r="CF37" s="46" cm="1">
        <f t="array" aca="1" ref="CF37" ca="1">+SUMPRODUCT($BV$3:$CE$3/100,$BV37:$CE37)</f>
        <v>239.63660327171169</v>
      </c>
      <c r="CG37" s="35">
        <f t="shared" si="38"/>
        <v>43678</v>
      </c>
      <c r="CH37" s="24">
        <f t="shared" ca="1" si="39"/>
        <v>3.9495631782686225E-2</v>
      </c>
      <c r="CI37" s="24">
        <f t="shared" ca="1" si="40"/>
        <v>3.9761769611326825E-2</v>
      </c>
      <c r="CJ37" s="24">
        <f t="shared" ca="1" si="41"/>
        <v>3.8873397676437493E-2</v>
      </c>
      <c r="CK37" s="24">
        <f t="shared" ca="1" si="42"/>
        <v>3.9452998767601333E-2</v>
      </c>
      <c r="CL37" s="24">
        <f t="shared" ca="1" si="43"/>
        <v>3.9260658321107478E-2</v>
      </c>
      <c r="CM37" s="24">
        <f t="shared" ca="1" si="44"/>
        <v>3.9018125711978824E-2</v>
      </c>
      <c r="CN37" s="24">
        <f t="shared" ca="1" si="45"/>
        <v>3.9379928375826934E-2</v>
      </c>
      <c r="CO37" s="24">
        <f t="shared" ca="1" si="46"/>
        <v>3.9434936793245834E-2</v>
      </c>
      <c r="CP37" s="24">
        <f t="shared" ca="1" si="47"/>
        <v>3.9375999279883667E-2</v>
      </c>
      <c r="CQ37" s="24">
        <f t="shared" ca="1" si="48"/>
        <v>3.9823765429694458E-2</v>
      </c>
      <c r="CR37" s="24">
        <f t="shared" ca="1" si="36"/>
        <v>3.9422091638125156E-2</v>
      </c>
      <c r="CS37" s="35">
        <f t="shared" si="49"/>
        <v>43678</v>
      </c>
      <c r="CT37" s="24">
        <f t="shared" ca="1" si="51"/>
        <v>0.54611046489203963</v>
      </c>
      <c r="CU37" s="24">
        <f t="shared" ca="1" si="52"/>
        <v>0.54740823760947621</v>
      </c>
      <c r="CV37" s="24">
        <f t="shared" ca="1" si="53"/>
        <v>0.54425517780972399</v>
      </c>
      <c r="CW37" s="24">
        <f t="shared" ca="1" si="54"/>
        <v>0.54377288744608099</v>
      </c>
      <c r="CX37" s="24">
        <f t="shared" ca="1" si="55"/>
        <v>0.54637254146614511</v>
      </c>
      <c r="CY37" s="24">
        <f t="shared" ca="1" si="56"/>
        <v>0.54468480148572729</v>
      </c>
      <c r="CZ37" s="24">
        <f t="shared" ca="1" si="57"/>
        <v>0.54647930654358112</v>
      </c>
      <c r="DA37" s="24">
        <f t="shared" ca="1" si="58"/>
        <v>0.54498726196462544</v>
      </c>
      <c r="DB37" s="24">
        <f t="shared" ca="1" si="59"/>
        <v>0.54420566471284904</v>
      </c>
      <c r="DC37" s="24">
        <f t="shared" ca="1" si="60"/>
        <v>0.54353473042650968</v>
      </c>
      <c r="DD37" s="49">
        <f t="shared" ca="1" si="61"/>
        <v>0.54492260264341041</v>
      </c>
      <c r="DE37" s="49">
        <f>+[1]NAC!AG38</f>
        <v>0.54482558087056776</v>
      </c>
    </row>
    <row r="38" spans="1:109" x14ac:dyDescent="0.25">
      <c r="A38" s="112">
        <f t="shared" si="3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15"/>
        <v>252.86496304745231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16"/>
        <v>253.04408617109075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17"/>
        <v>253.93440907535162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18"/>
        <v>252.72275126476816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19"/>
        <v>254.1725180575354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20"/>
        <v>253.72284719966328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21"/>
        <v>254.24278833935068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22"/>
        <v>253.87088637116284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23"/>
        <v>254.32964647875571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24"/>
        <v>253.63710039386399</v>
      </c>
      <c r="BU38" s="43"/>
      <c r="BV38" s="46">
        <f t="shared" ca="1" si="25"/>
        <v>252.86496304745231</v>
      </c>
      <c r="BW38" s="46">
        <f t="shared" ca="1" si="26"/>
        <v>253.04408617109075</v>
      </c>
      <c r="BX38" s="46">
        <f t="shared" ca="1" si="27"/>
        <v>253.93440907535162</v>
      </c>
      <c r="BY38" s="46">
        <f t="shared" ca="1" si="28"/>
        <v>252.72275126476816</v>
      </c>
      <c r="BZ38" s="46">
        <f t="shared" ca="1" si="29"/>
        <v>254.1725180575354</v>
      </c>
      <c r="CA38" s="46">
        <f t="shared" ca="1" si="30"/>
        <v>253.72284719966328</v>
      </c>
      <c r="CB38" s="46">
        <f t="shared" ca="1" si="31"/>
        <v>254.24278833935068</v>
      </c>
      <c r="CC38" s="46">
        <f t="shared" ca="1" si="32"/>
        <v>253.87088637116284</v>
      </c>
      <c r="CD38" s="46">
        <f t="shared" ca="1" si="33"/>
        <v>254.32964647875571</v>
      </c>
      <c r="CE38" s="46">
        <f t="shared" ca="1" si="34"/>
        <v>253.63710039386399</v>
      </c>
      <c r="CF38" s="46" cm="1">
        <f t="array" aca="1" ref="CF38" ca="1">+SUMPRODUCT($BV$3:$CE$3/100,$BV38:$CE38)</f>
        <v>253.74503882167491</v>
      </c>
      <c r="CG38" s="35">
        <f t="shared" si="38"/>
        <v>43709</v>
      </c>
      <c r="CH38" s="24">
        <f t="shared" ca="1" si="39"/>
        <v>5.8378005782557585E-2</v>
      </c>
      <c r="CI38" s="24">
        <f t="shared" ca="1" si="40"/>
        <v>5.9283158719176665E-2</v>
      </c>
      <c r="CJ38" s="24">
        <f t="shared" ca="1" si="41"/>
        <v>5.8023004407013579E-2</v>
      </c>
      <c r="CK38" s="24">
        <f t="shared" ca="1" si="42"/>
        <v>5.8637523113997503E-2</v>
      </c>
      <c r="CL38" s="24">
        <f t="shared" ca="1" si="43"/>
        <v>5.9031317041849052E-2</v>
      </c>
      <c r="CM38" s="24">
        <f t="shared" ca="1" si="44"/>
        <v>5.8504527806439333E-2</v>
      </c>
      <c r="CN38" s="24">
        <f t="shared" ca="1" si="45"/>
        <v>5.8921523125154751E-2</v>
      </c>
      <c r="CO38" s="24">
        <f t="shared" ca="1" si="46"/>
        <v>5.8922378585160917E-2</v>
      </c>
      <c r="CP38" s="24">
        <f t="shared" ca="1" si="47"/>
        <v>5.8475490776003891E-2</v>
      </c>
      <c r="CQ38" s="24">
        <f t="shared" ca="1" si="48"/>
        <v>5.9699947672233522E-2</v>
      </c>
      <c r="CR38" s="24">
        <f t="shared" ca="1" si="36"/>
        <v>5.8874292813967166E-2</v>
      </c>
      <c r="CS38" s="35">
        <f t="shared" si="49"/>
        <v>43709</v>
      </c>
      <c r="CT38" s="24">
        <f t="shared" ca="1" si="51"/>
        <v>0.53605194427461078</v>
      </c>
      <c r="CU38" s="24">
        <f t="shared" ca="1" si="52"/>
        <v>0.53779431398222943</v>
      </c>
      <c r="CV38" s="24">
        <f t="shared" ca="1" si="53"/>
        <v>0.53505047017263774</v>
      </c>
      <c r="CW38" s="24">
        <f t="shared" ca="1" si="54"/>
        <v>0.53310990669128411</v>
      </c>
      <c r="CX38" s="24">
        <f t="shared" ca="1" si="55"/>
        <v>0.53782716189203161</v>
      </c>
      <c r="CY38" s="24">
        <f t="shared" ca="1" si="56"/>
        <v>0.53569012534906935</v>
      </c>
      <c r="CZ38" s="24">
        <f t="shared" ca="1" si="57"/>
        <v>0.53618924296199322</v>
      </c>
      <c r="DA38" s="24">
        <f t="shared" ca="1" si="58"/>
        <v>0.53508839953890996</v>
      </c>
      <c r="DB38" s="24">
        <f t="shared" ca="1" si="59"/>
        <v>0.53554725279824034</v>
      </c>
      <c r="DC38" s="24">
        <f t="shared" ca="1" si="60"/>
        <v>0.53426802449348076</v>
      </c>
      <c r="DD38" s="49">
        <f t="shared" ca="1" si="61"/>
        <v>0.5354718097750617</v>
      </c>
      <c r="DE38" s="49">
        <f>+[1]NAC!AG39</f>
        <v>0.53542005697226358</v>
      </c>
    </row>
    <row r="39" spans="1:109" x14ac:dyDescent="0.25">
      <c r="A39" s="112">
        <f t="shared" si="3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15"/>
        <v>260.68597936261938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16"/>
        <v>261.03803003854239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17"/>
        <v>261.92413123624476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18"/>
        <v>260.91726237148367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19"/>
        <v>262.3440509557351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20"/>
        <v>261.90551718057105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21"/>
        <v>262.5439408630906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22"/>
        <v>262.3448226142994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23"/>
        <v>262.87697543995404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24"/>
        <v>262.57190215985793</v>
      </c>
      <c r="BU39" s="43"/>
      <c r="BV39" s="46">
        <f t="shared" ca="1" si="25"/>
        <v>260.68597936261938</v>
      </c>
      <c r="BW39" s="46">
        <f t="shared" ca="1" si="26"/>
        <v>261.03803003854239</v>
      </c>
      <c r="BX39" s="46">
        <f t="shared" ca="1" si="27"/>
        <v>261.92413123624476</v>
      </c>
      <c r="BY39" s="46">
        <f t="shared" ca="1" si="28"/>
        <v>260.91726237148367</v>
      </c>
      <c r="BZ39" s="46">
        <f t="shared" ca="1" si="29"/>
        <v>262.3440509557351</v>
      </c>
      <c r="CA39" s="46">
        <f t="shared" ca="1" si="30"/>
        <v>261.90551718057105</v>
      </c>
      <c r="CB39" s="46">
        <f t="shared" ca="1" si="31"/>
        <v>262.5439408630906</v>
      </c>
      <c r="CC39" s="46">
        <f t="shared" ca="1" si="32"/>
        <v>262.3448226142994</v>
      </c>
      <c r="CD39" s="46">
        <f t="shared" ca="1" si="33"/>
        <v>262.87697543995404</v>
      </c>
      <c r="CE39" s="46">
        <f t="shared" ca="1" si="34"/>
        <v>262.57190215985793</v>
      </c>
      <c r="CF39" s="46" cm="1">
        <f t="array" aca="1" ref="CF39" ca="1">+SUMPRODUCT($BV$3:$CE$3/100,$BV39:$CE39)</f>
        <v>262.11648159184563</v>
      </c>
      <c r="CG39" s="35">
        <f t="shared" si="38"/>
        <v>43739</v>
      </c>
      <c r="CH39" s="24">
        <f t="shared" ca="1" si="39"/>
        <v>3.0929616428114537E-2</v>
      </c>
      <c r="CI39" s="24">
        <f t="shared" ca="1" si="40"/>
        <v>3.159111121074254E-2</v>
      </c>
      <c r="CJ39" s="24">
        <f t="shared" ca="1" si="41"/>
        <v>3.1463723998594872E-2</v>
      </c>
      <c r="CK39" s="24">
        <f t="shared" ca="1" si="42"/>
        <v>3.2424904626534579E-2</v>
      </c>
      <c r="CL39" s="24">
        <f t="shared" ca="1" si="43"/>
        <v>3.2149553227268868E-2</v>
      </c>
      <c r="CM39" s="24">
        <f t="shared" ca="1" si="44"/>
        <v>3.2250426286871026E-2</v>
      </c>
      <c r="CN39" s="24">
        <f t="shared" ca="1" si="45"/>
        <v>3.2650493561531935E-2</v>
      </c>
      <c r="CO39" s="24">
        <f t="shared" ca="1" si="46"/>
        <v>3.337892093206607E-2</v>
      </c>
      <c r="CP39" s="24">
        <f t="shared" ca="1" si="47"/>
        <v>3.3607285188879121E-2</v>
      </c>
      <c r="CQ39" s="24">
        <f t="shared" ca="1" si="48"/>
        <v>3.5226714672732751E-2</v>
      </c>
      <c r="CR39" s="24">
        <f t="shared" ca="1" si="36"/>
        <v>3.2991552501067556E-2</v>
      </c>
      <c r="CS39" s="35">
        <f t="shared" si="49"/>
        <v>43739</v>
      </c>
      <c r="CT39" s="24">
        <f t="shared" ca="1" si="51"/>
        <v>0.50097878707527332</v>
      </c>
      <c r="CU39" s="24">
        <f t="shared" ca="1" si="52"/>
        <v>0.5039508137538824</v>
      </c>
      <c r="CV39" s="24">
        <f t="shared" ca="1" si="53"/>
        <v>0.50072400982165477</v>
      </c>
      <c r="CW39" s="24">
        <f t="shared" ca="1" si="54"/>
        <v>0.50185216471668537</v>
      </c>
      <c r="CX39" s="24">
        <f t="shared" ca="1" si="55"/>
        <v>0.50537970286648393</v>
      </c>
      <c r="CY39" s="24">
        <f t="shared" ca="1" si="56"/>
        <v>0.5040170018366712</v>
      </c>
      <c r="CZ39" s="24">
        <f t="shared" ca="1" si="57"/>
        <v>0.50439419429037202</v>
      </c>
      <c r="DA39" s="24">
        <f t="shared" ca="1" si="58"/>
        <v>0.50532199975545211</v>
      </c>
      <c r="DB39" s="24">
        <f t="shared" ca="1" si="59"/>
        <v>0.50649915717758032</v>
      </c>
      <c r="DC39" s="24">
        <f t="shared" ca="1" si="60"/>
        <v>0.50825367117987907</v>
      </c>
      <c r="DD39" s="49">
        <f t="shared" ca="1" si="61"/>
        <v>0.50485443660685592</v>
      </c>
      <c r="DE39" s="49">
        <f>+[1]NAC!AG40</f>
        <v>0.50485307552858982</v>
      </c>
    </row>
    <row r="40" spans="1:109" x14ac:dyDescent="0.25">
      <c r="A40" s="112">
        <f t="shared" si="3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15"/>
        <v>272.17464556803196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16"/>
        <v>272.57681581379552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17"/>
        <v>273.34526906048939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18"/>
        <v>272.19273001453837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19"/>
        <v>273.80568267614814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20"/>
        <v>273.26428270026952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21"/>
        <v>273.81992412934875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22"/>
        <v>273.46848507162156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23"/>
        <v>273.92184238735462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24"/>
        <v>273.23165246136864</v>
      </c>
      <c r="BU40" s="43"/>
      <c r="BV40" s="46">
        <f t="shared" ca="1" si="25"/>
        <v>272.17464556803196</v>
      </c>
      <c r="BW40" s="46">
        <f t="shared" ca="1" si="26"/>
        <v>272.57681581379552</v>
      </c>
      <c r="BX40" s="46">
        <f t="shared" ca="1" si="27"/>
        <v>273.34526906048939</v>
      </c>
      <c r="BY40" s="46">
        <f t="shared" ca="1" si="28"/>
        <v>272.19273001453837</v>
      </c>
      <c r="BZ40" s="46">
        <f t="shared" ca="1" si="29"/>
        <v>273.80568267614814</v>
      </c>
      <c r="CA40" s="46">
        <f t="shared" ca="1" si="30"/>
        <v>273.26428270026952</v>
      </c>
      <c r="CB40" s="46">
        <f t="shared" ca="1" si="31"/>
        <v>273.81992412934875</v>
      </c>
      <c r="CC40" s="46">
        <f t="shared" ca="1" si="32"/>
        <v>273.46848507162156</v>
      </c>
      <c r="CD40" s="46">
        <f t="shared" ca="1" si="33"/>
        <v>273.92184238735462</v>
      </c>
      <c r="CE40" s="46">
        <f t="shared" ca="1" si="34"/>
        <v>273.23165246136864</v>
      </c>
      <c r="CF40" s="46" cm="1">
        <f t="array" aca="1" ref="CF40" ca="1">+SUMPRODUCT($BV$3:$CE$3/100,$BV40:$CE40)</f>
        <v>273.29220955029677</v>
      </c>
      <c r="CG40" s="35">
        <f t="shared" si="38"/>
        <v>43770</v>
      </c>
      <c r="CH40" s="24">
        <f t="shared" ca="1" si="39"/>
        <v>4.4070901831784415E-2</v>
      </c>
      <c r="CI40" s="24">
        <f t="shared" ca="1" si="40"/>
        <v>4.4203466343771591E-2</v>
      </c>
      <c r="CJ40" s="24">
        <f t="shared" ca="1" si="41"/>
        <v>4.3604755966311526E-2</v>
      </c>
      <c r="CK40" s="24">
        <f t="shared" ca="1" si="42"/>
        <v>4.3214724624088374E-2</v>
      </c>
      <c r="CL40" s="24">
        <f t="shared" ca="1" si="43"/>
        <v>4.3689314389472989E-2</v>
      </c>
      <c r="CM40" s="24">
        <f t="shared" ca="1" si="44"/>
        <v>4.3369706915594053E-2</v>
      </c>
      <c r="CN40" s="24">
        <f t="shared" ca="1" si="45"/>
        <v>4.2948937344313931E-2</v>
      </c>
      <c r="CO40" s="24">
        <f t="shared" ca="1" si="46"/>
        <v>4.240092236802484E-2</v>
      </c>
      <c r="CP40" s="24">
        <f t="shared" ca="1" si="47"/>
        <v>4.2015345501125623E-2</v>
      </c>
      <c r="CQ40" s="24">
        <f t="shared" ca="1" si="48"/>
        <v>4.0597452407610923E-2</v>
      </c>
      <c r="CR40" s="24">
        <f t="shared" ca="1" si="36"/>
        <v>4.2636494624757715E-2</v>
      </c>
      <c r="CS40" s="35">
        <f t="shared" si="49"/>
        <v>43770</v>
      </c>
      <c r="CT40" s="24">
        <f t="shared" ca="1" si="51"/>
        <v>0.5193000663771421</v>
      </c>
      <c r="CU40" s="24">
        <f t="shared" ca="1" si="52"/>
        <v>0.52178297539699203</v>
      </c>
      <c r="CV40" s="24">
        <f t="shared" ca="1" si="53"/>
        <v>0.51874369863113357</v>
      </c>
      <c r="CW40" s="24">
        <f t="shared" ca="1" si="54"/>
        <v>0.51860454421841262</v>
      </c>
      <c r="CX40" s="24">
        <f t="shared" ca="1" si="55"/>
        <v>0.52244220746195968</v>
      </c>
      <c r="CY40" s="24">
        <f t="shared" ca="1" si="56"/>
        <v>0.52122507299352017</v>
      </c>
      <c r="CZ40" s="24">
        <f t="shared" ca="1" si="57"/>
        <v>0.52057652667566212</v>
      </c>
      <c r="DA40" s="24">
        <f t="shared" ca="1" si="58"/>
        <v>0.52155885508985778</v>
      </c>
      <c r="DB40" s="24">
        <f t="shared" ca="1" si="59"/>
        <v>0.52192387707342824</v>
      </c>
      <c r="DC40" s="24">
        <f t="shared" ca="1" si="60"/>
        <v>0.52157658787261774</v>
      </c>
      <c r="DD40" s="49">
        <f t="shared" ca="1" si="61"/>
        <v>0.52099377501710475</v>
      </c>
      <c r="DE40" s="49">
        <f>+[1]NAC!AG41</f>
        <v>0.5209175300658877</v>
      </c>
    </row>
    <row r="41" spans="1:109" x14ac:dyDescent="0.25">
      <c r="A41" s="112">
        <f t="shared" si="3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15"/>
        <v>281.69797668593549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16"/>
        <v>282.26897371210612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17"/>
        <v>283.22863110066709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18"/>
        <v>282.16299914736442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19"/>
        <v>283.94391249666523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20"/>
        <v>283.3512658871386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21"/>
        <v>284.09885703981757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22"/>
        <v>283.86220709158709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23"/>
        <v>284.35680807080973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24"/>
        <v>283.84132025784049</v>
      </c>
      <c r="BU41" s="43"/>
      <c r="BV41" s="46">
        <f t="shared" ca="1" si="25"/>
        <v>281.69797668593549</v>
      </c>
      <c r="BW41" s="46">
        <f t="shared" ca="1" si="26"/>
        <v>282.26897371210612</v>
      </c>
      <c r="BX41" s="46">
        <f t="shared" ca="1" si="27"/>
        <v>283.22863110066709</v>
      </c>
      <c r="BY41" s="46">
        <f t="shared" ca="1" si="28"/>
        <v>282.16299914736442</v>
      </c>
      <c r="BZ41" s="46">
        <f t="shared" ca="1" si="29"/>
        <v>283.94391249666523</v>
      </c>
      <c r="CA41" s="46">
        <f t="shared" ca="1" si="30"/>
        <v>283.3512658871386</v>
      </c>
      <c r="CB41" s="46">
        <f t="shared" ca="1" si="31"/>
        <v>284.09885703981757</v>
      </c>
      <c r="CC41" s="46">
        <f t="shared" ca="1" si="32"/>
        <v>283.86220709158709</v>
      </c>
      <c r="CD41" s="46">
        <f t="shared" ca="1" si="33"/>
        <v>284.35680807080973</v>
      </c>
      <c r="CE41" s="46">
        <f t="shared" ca="1" si="34"/>
        <v>283.84132025784049</v>
      </c>
      <c r="CF41" s="46" cm="1">
        <f t="array" aca="1" ref="CF41" ca="1">+SUMPRODUCT($BV$3:$CE$3/100,$BV41:$CE41)</f>
        <v>283.50222734828759</v>
      </c>
      <c r="CG41" s="35">
        <f t="shared" si="38"/>
        <v>43800</v>
      </c>
      <c r="CH41" s="24">
        <f t="shared" ca="1" si="39"/>
        <v>3.4989780543401405E-2</v>
      </c>
      <c r="CI41" s="24">
        <f t="shared" ca="1" si="40"/>
        <v>3.5557528505768321E-2</v>
      </c>
      <c r="CJ41" s="24">
        <f t="shared" ca="1" si="41"/>
        <v>3.6157062729300637E-2</v>
      </c>
      <c r="CK41" s="24">
        <f t="shared" ca="1" si="42"/>
        <v>3.6629446834577584E-2</v>
      </c>
      <c r="CL41" s="24">
        <f t="shared" ca="1" si="43"/>
        <v>3.7027097909097861E-2</v>
      </c>
      <c r="CM41" s="24">
        <f t="shared" ca="1" si="44"/>
        <v>3.6912922125036829E-2</v>
      </c>
      <c r="CN41" s="24">
        <f t="shared" ca="1" si="45"/>
        <v>3.7539024755602446E-2</v>
      </c>
      <c r="CO41" s="24">
        <f t="shared" ca="1" si="46"/>
        <v>3.8007019409360465E-2</v>
      </c>
      <c r="CP41" s="24">
        <f t="shared" ca="1" si="47"/>
        <v>3.8094682747858322E-2</v>
      </c>
      <c r="CQ41" s="24">
        <f t="shared" ca="1" si="48"/>
        <v>3.8830302788480653E-2</v>
      </c>
      <c r="CR41" s="24">
        <f t="shared" ca="1" si="36"/>
        <v>3.7359344471587619E-2</v>
      </c>
      <c r="CS41" s="35">
        <f t="shared" si="49"/>
        <v>43800</v>
      </c>
      <c r="CT41" s="24">
        <f t="shared" ca="1" si="51"/>
        <v>0.53609115788206196</v>
      </c>
      <c r="CU41" s="24">
        <f t="shared" ca="1" si="52"/>
        <v>0.53910111049637166</v>
      </c>
      <c r="CV41" s="24">
        <f t="shared" ca="1" si="53"/>
        <v>0.53549308164208753</v>
      </c>
      <c r="CW41" s="24">
        <f t="shared" ca="1" si="54"/>
        <v>0.53649842101715661</v>
      </c>
      <c r="CX41" s="24">
        <f t="shared" ca="1" si="55"/>
        <v>0.53965352531762756</v>
      </c>
      <c r="CY41" s="24">
        <f t="shared" ca="1" si="56"/>
        <v>0.538528607095625</v>
      </c>
      <c r="CZ41" s="24">
        <f t="shared" ca="1" si="57"/>
        <v>0.53813362394587094</v>
      </c>
      <c r="DA41" s="24">
        <f t="shared" ca="1" si="58"/>
        <v>0.53916882374204422</v>
      </c>
      <c r="DB41" s="24">
        <f t="shared" ca="1" si="59"/>
        <v>0.53922350202175817</v>
      </c>
      <c r="DC41" s="24">
        <f t="shared" ca="1" si="60"/>
        <v>0.53940487841530649</v>
      </c>
      <c r="DD41" s="49">
        <f t="shared" ca="1" si="61"/>
        <v>0.53842620695963594</v>
      </c>
      <c r="DE41" s="49">
        <f>+[1]NAC!AG42</f>
        <v>0.5383240201633388</v>
      </c>
    </row>
    <row r="42" spans="1:109" x14ac:dyDescent="0.25">
      <c r="A42" s="112">
        <f t="shared" si="3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15"/>
        <v>289.53406516001758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16"/>
        <v>289.79230333984407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17"/>
        <v>290.28536672669628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18"/>
        <v>289.16117372747226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19"/>
        <v>290.66491568415665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20"/>
        <v>289.97877604736618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21"/>
        <v>290.44059156489607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22"/>
        <v>289.90283135181426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23"/>
        <v>290.19126541482143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24"/>
        <v>289.27995071267617</v>
      </c>
      <c r="BU42" s="43"/>
      <c r="BV42" s="46">
        <f t="shared" ca="1" si="25"/>
        <v>289.53406516001758</v>
      </c>
      <c r="BW42" s="46">
        <f t="shared" ca="1" si="26"/>
        <v>289.79230333984407</v>
      </c>
      <c r="BX42" s="46">
        <f t="shared" ca="1" si="27"/>
        <v>290.28536672669628</v>
      </c>
      <c r="BY42" s="46">
        <f t="shared" ca="1" si="28"/>
        <v>289.16117372747226</v>
      </c>
      <c r="BZ42" s="46">
        <f t="shared" ca="1" si="29"/>
        <v>290.66491568415665</v>
      </c>
      <c r="CA42" s="46">
        <f t="shared" ca="1" si="30"/>
        <v>289.97877604736618</v>
      </c>
      <c r="CB42" s="46">
        <f t="shared" ca="1" si="31"/>
        <v>290.44059156489607</v>
      </c>
      <c r="CC42" s="46">
        <f t="shared" ca="1" si="32"/>
        <v>289.90283135181426</v>
      </c>
      <c r="CD42" s="46">
        <f t="shared" ca="1" si="33"/>
        <v>290.19126541482143</v>
      </c>
      <c r="CE42" s="46">
        <f t="shared" ca="1" si="34"/>
        <v>289.27995071267617</v>
      </c>
      <c r="CF42" s="46" cm="1">
        <f t="array" aca="1" ref="CF42" ca="1">+SUMPRODUCT($BV$3:$CE$3/100,$BV42:$CE42)</f>
        <v>289.89719143242007</v>
      </c>
      <c r="CG42" s="35">
        <f t="shared" si="38"/>
        <v>43831</v>
      </c>
      <c r="CH42" s="24">
        <f t="shared" ca="1" si="39"/>
        <v>2.7817340281497849E-2</v>
      </c>
      <c r="CI42" s="24">
        <f t="shared" ca="1" si="40"/>
        <v>2.665305197662704E-2</v>
      </c>
      <c r="CJ42" s="24">
        <f t="shared" ca="1" si="41"/>
        <v>2.4915332883563845E-2</v>
      </c>
      <c r="CK42" s="24">
        <f t="shared" ca="1" si="42"/>
        <v>2.4801886148271723E-2</v>
      </c>
      <c r="CL42" s="24">
        <f t="shared" ca="1" si="43"/>
        <v>2.3670178833541167E-2</v>
      </c>
      <c r="CM42" s="24">
        <f t="shared" ca="1" si="44"/>
        <v>2.3389731962120131E-2</v>
      </c>
      <c r="CN42" s="24">
        <f t="shared" ca="1" si="45"/>
        <v>2.2322281022727486E-2</v>
      </c>
      <c r="CO42" s="24">
        <f t="shared" ca="1" si="46"/>
        <v>2.1280128559974854E-2</v>
      </c>
      <c r="CP42" s="24">
        <f t="shared" ca="1" si="47"/>
        <v>2.0518085653004059E-2</v>
      </c>
      <c r="CQ42" s="24">
        <f t="shared" ca="1" si="48"/>
        <v>1.9160812984857944E-2</v>
      </c>
      <c r="CR42" s="24">
        <f t="shared" ca="1" si="36"/>
        <v>2.2557015315001872E-2</v>
      </c>
      <c r="CS42" s="35">
        <f t="shared" si="49"/>
        <v>43831</v>
      </c>
      <c r="CT42" s="24">
        <f t="shared" ca="1" si="51"/>
        <v>0.53362761247688195</v>
      </c>
      <c r="CU42" s="24">
        <f t="shared" ca="1" si="52"/>
        <v>0.53485774998221447</v>
      </c>
      <c r="CV42" s="24">
        <f t="shared" ca="1" si="53"/>
        <v>0.52909051052972855</v>
      </c>
      <c r="CW42" s="24">
        <f t="shared" ca="1" si="54"/>
        <v>0.52957475736328052</v>
      </c>
      <c r="CX42" s="24">
        <f t="shared" ca="1" si="55"/>
        <v>0.53112119174038042</v>
      </c>
      <c r="CY42" s="24">
        <f t="shared" ca="1" si="56"/>
        <v>0.52990646137311193</v>
      </c>
      <c r="CZ42" s="24">
        <f t="shared" ca="1" si="57"/>
        <v>0.52769497069377347</v>
      </c>
      <c r="DA42" s="24">
        <f t="shared" ca="1" si="58"/>
        <v>0.52785497651791347</v>
      </c>
      <c r="DB42" s="24">
        <f t="shared" ca="1" si="59"/>
        <v>0.52649003389901816</v>
      </c>
      <c r="DC42" s="24">
        <f t="shared" ca="1" si="60"/>
        <v>0.52513156956960483</v>
      </c>
      <c r="DD42" s="49">
        <f t="shared" ca="1" si="61"/>
        <v>0.5286196048495595</v>
      </c>
      <c r="DE42" s="49">
        <f>+[1]NAC!AG43</f>
        <v>0.52855728676900671</v>
      </c>
    </row>
    <row r="43" spans="1:109" x14ac:dyDescent="0.25">
      <c r="A43" s="112">
        <f t="shared" si="3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15"/>
        <v>295.77369391996967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16"/>
        <v>295.87969677487854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17"/>
        <v>296.26069250479748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18"/>
        <v>295.14831603898432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19"/>
        <v>296.61712158130314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20"/>
        <v>295.87540609399298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21"/>
        <v>296.22935215479487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22"/>
        <v>295.64647286060978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23"/>
        <v>295.85477921137613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24"/>
        <v>294.83839840187022</v>
      </c>
      <c r="BU43" s="43"/>
      <c r="BV43" s="46">
        <f t="shared" ca="1" si="25"/>
        <v>295.77369391996967</v>
      </c>
      <c r="BW43" s="46">
        <f t="shared" ca="1" si="26"/>
        <v>295.87969677487854</v>
      </c>
      <c r="BX43" s="46">
        <f t="shared" ca="1" si="27"/>
        <v>296.26069250479748</v>
      </c>
      <c r="BY43" s="46">
        <f t="shared" ca="1" si="28"/>
        <v>295.14831603898432</v>
      </c>
      <c r="BZ43" s="46">
        <f t="shared" ca="1" si="29"/>
        <v>296.61712158130314</v>
      </c>
      <c r="CA43" s="46">
        <f t="shared" ca="1" si="30"/>
        <v>295.87540609399298</v>
      </c>
      <c r="CB43" s="46">
        <f t="shared" ca="1" si="31"/>
        <v>296.22935215479487</v>
      </c>
      <c r="CC43" s="46">
        <f t="shared" ca="1" si="32"/>
        <v>295.64647286060978</v>
      </c>
      <c r="CD43" s="46">
        <f t="shared" ca="1" si="33"/>
        <v>295.85477921137613</v>
      </c>
      <c r="CE43" s="46">
        <f t="shared" ca="1" si="34"/>
        <v>294.83839840187022</v>
      </c>
      <c r="CF43" s="46" cm="1">
        <f t="array" aca="1" ref="CF43" ca="1">+SUMPRODUCT($BV$3:$CE$3/100,$BV43:$CE43)</f>
        <v>295.71905661198412</v>
      </c>
      <c r="CG43" s="35">
        <f t="shared" si="38"/>
        <v>43862</v>
      </c>
      <c r="CH43" s="24">
        <f t="shared" ca="1" si="39"/>
        <v>2.1550585961287894E-2</v>
      </c>
      <c r="CI43" s="24">
        <f t="shared" ca="1" si="40"/>
        <v>2.100605628540686E-2</v>
      </c>
      <c r="CJ43" s="24">
        <f t="shared" ca="1" si="41"/>
        <v>2.0584316204016462E-2</v>
      </c>
      <c r="CK43" s="24">
        <f t="shared" ca="1" si="42"/>
        <v>2.0705208221193594E-2</v>
      </c>
      <c r="CL43" s="24">
        <f t="shared" ca="1" si="43"/>
        <v>2.0477895941229729E-2</v>
      </c>
      <c r="CM43" s="24">
        <f t="shared" ca="1" si="44"/>
        <v>2.0334695273227954E-2</v>
      </c>
      <c r="CN43" s="24">
        <f t="shared" ca="1" si="45"/>
        <v>1.9930962675392294E-2</v>
      </c>
      <c r="CO43" s="24">
        <f t="shared" ca="1" si="46"/>
        <v>1.9812298769256387E-2</v>
      </c>
      <c r="CP43" s="24">
        <f t="shared" ca="1" si="47"/>
        <v>1.9516486095674912E-2</v>
      </c>
      <c r="CQ43" s="24">
        <f t="shared" ca="1" si="48"/>
        <v>1.9214769898501904E-2</v>
      </c>
      <c r="CR43" s="24">
        <f t="shared" ca="1" si="36"/>
        <v>2.0082516670125061E-2</v>
      </c>
      <c r="CS43" s="35">
        <f t="shared" si="49"/>
        <v>43862</v>
      </c>
      <c r="CT43" s="24">
        <f t="shared" ca="1" si="51"/>
        <v>0.50399937435015252</v>
      </c>
      <c r="CU43" s="24">
        <f t="shared" ca="1" si="52"/>
        <v>0.50642731499310623</v>
      </c>
      <c r="CV43" s="24">
        <f t="shared" ca="1" si="53"/>
        <v>0.50082673069851058</v>
      </c>
      <c r="CW43" s="24">
        <f t="shared" ca="1" si="54"/>
        <v>0.50368829031109819</v>
      </c>
      <c r="CX43" s="24">
        <f t="shared" ca="1" si="55"/>
        <v>0.50438221569964869</v>
      </c>
      <c r="CY43" s="24">
        <f t="shared" ca="1" si="56"/>
        <v>0.50364197649164577</v>
      </c>
      <c r="CZ43" s="24">
        <f t="shared" ca="1" si="57"/>
        <v>0.50229723364705081</v>
      </c>
      <c r="DA43" s="24">
        <f t="shared" ca="1" si="58"/>
        <v>0.5029348172574708</v>
      </c>
      <c r="DB43" s="24">
        <f t="shared" ca="1" si="59"/>
        <v>0.50149978958544539</v>
      </c>
      <c r="DC43" s="24">
        <f t="shared" ca="1" si="60"/>
        <v>0.5019509055109781</v>
      </c>
      <c r="DD43" s="49">
        <f t="shared" ca="1" si="61"/>
        <v>0.50286158614615073</v>
      </c>
      <c r="DE43" s="49">
        <f>+[1]NAC!AG44</f>
        <v>0.50274891855201087</v>
      </c>
    </row>
    <row r="44" spans="1:109" x14ac:dyDescent="0.25">
      <c r="A44" s="112">
        <f t="shared" si="3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15"/>
        <v>305.92103603075373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16"/>
        <v>305.98158639556084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17"/>
        <v>306.45960241560647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18"/>
        <v>305.15343879568178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19"/>
        <v>306.57595988656021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20"/>
        <v>306.19789653253883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21"/>
        <v>306.10635247743016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22"/>
        <v>305.44634694781502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23"/>
        <v>305.69284792575502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24"/>
        <v>304.100368343708</v>
      </c>
      <c r="BU44" s="43"/>
      <c r="BV44" s="46">
        <f t="shared" ca="1" si="25"/>
        <v>305.92103603075373</v>
      </c>
      <c r="BW44" s="46">
        <f t="shared" ca="1" si="26"/>
        <v>305.98158639556084</v>
      </c>
      <c r="BX44" s="46">
        <f t="shared" ca="1" si="27"/>
        <v>306.45960241560647</v>
      </c>
      <c r="BY44" s="46">
        <f t="shared" ca="1" si="28"/>
        <v>305.15343879568178</v>
      </c>
      <c r="BZ44" s="46">
        <f t="shared" ca="1" si="29"/>
        <v>306.57595988656021</v>
      </c>
      <c r="CA44" s="46">
        <f t="shared" ca="1" si="30"/>
        <v>306.19789653253883</v>
      </c>
      <c r="CB44" s="46">
        <f t="shared" ca="1" si="31"/>
        <v>306.10635247743016</v>
      </c>
      <c r="CC44" s="46">
        <f t="shared" ca="1" si="32"/>
        <v>305.44634694781502</v>
      </c>
      <c r="CD44" s="46">
        <f t="shared" ca="1" si="33"/>
        <v>305.69284792575502</v>
      </c>
      <c r="CE44" s="46">
        <f t="shared" ca="1" si="34"/>
        <v>304.100368343708</v>
      </c>
      <c r="CF44" s="46" cm="1">
        <f t="array" aca="1" ref="CF44" ca="1">+SUMPRODUCT($BV$3:$CE$3/100,$BV44:$CE44)</f>
        <v>305.58207236829219</v>
      </c>
      <c r="CG44" s="35">
        <f t="shared" si="38"/>
        <v>43891</v>
      </c>
      <c r="CH44" s="24">
        <f t="shared" ca="1" si="39"/>
        <v>3.4307791123336706E-2</v>
      </c>
      <c r="CI44" s="24">
        <f t="shared" ca="1" si="40"/>
        <v>3.4141881753949388E-2</v>
      </c>
      <c r="CJ44" s="24">
        <f t="shared" ca="1" si="41"/>
        <v>3.4425457608230792E-2</v>
      </c>
      <c r="CK44" s="24">
        <f t="shared" ca="1" si="42"/>
        <v>3.3898627276518045E-2</v>
      </c>
      <c r="CL44" s="24">
        <f t="shared" ca="1" si="43"/>
        <v>3.3574725060256938E-2</v>
      </c>
      <c r="CM44" s="24">
        <f t="shared" ca="1" si="44"/>
        <v>3.4887963737231464E-2</v>
      </c>
      <c r="CN44" s="24">
        <f t="shared" ca="1" si="45"/>
        <v>3.3342409355417546E-2</v>
      </c>
      <c r="CO44" s="24">
        <f t="shared" ca="1" si="46"/>
        <v>3.314727211992019E-2</v>
      </c>
      <c r="CP44" s="24">
        <f t="shared" ca="1" si="47"/>
        <v>3.3253032925826043E-2</v>
      </c>
      <c r="CQ44" s="24">
        <f t="shared" ca="1" si="48"/>
        <v>3.1413716775158695E-2</v>
      </c>
      <c r="CR44" s="24">
        <f t="shared" ca="1" si="36"/>
        <v>3.3352655284740074E-2</v>
      </c>
      <c r="CS44" s="35">
        <f t="shared" si="49"/>
        <v>43891</v>
      </c>
      <c r="CT44" s="24">
        <f t="shared" ca="1" si="51"/>
        <v>0.48317859537587227</v>
      </c>
      <c r="CU44" s="24">
        <f t="shared" ca="1" si="52"/>
        <v>0.48620628974768598</v>
      </c>
      <c r="CV44" s="24">
        <f t="shared" ca="1" si="53"/>
        <v>0.4812358739116751</v>
      </c>
      <c r="CW44" s="24">
        <f t="shared" ca="1" si="54"/>
        <v>0.48378990711702663</v>
      </c>
      <c r="CX44" s="24">
        <f t="shared" ca="1" si="55"/>
        <v>0.48477125310878488</v>
      </c>
      <c r="CY44" s="24">
        <f t="shared" ca="1" si="56"/>
        <v>0.48448088279381429</v>
      </c>
      <c r="CZ44" s="24">
        <f t="shared" ca="1" si="57"/>
        <v>0.48293630874204596</v>
      </c>
      <c r="DA44" s="24">
        <f t="shared" ca="1" si="58"/>
        <v>0.48350199408599748</v>
      </c>
      <c r="DB44" s="24">
        <f t="shared" ca="1" si="59"/>
        <v>0.48273112310771005</v>
      </c>
      <c r="DC44" s="24">
        <f t="shared" ca="1" si="60"/>
        <v>0.48360205997222883</v>
      </c>
      <c r="DD44" s="49">
        <f t="shared" ca="1" si="61"/>
        <v>0.48356144666905476</v>
      </c>
      <c r="DE44" s="49">
        <f>+[1]NAC!AG45</f>
        <v>0.48356866551335198</v>
      </c>
    </row>
    <row r="45" spans="1:109" x14ac:dyDescent="0.25">
      <c r="A45" s="112">
        <f t="shared" si="3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15"/>
        <v>311.43930756425749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16"/>
        <v>311.34464635107628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17"/>
        <v>311.31466875314612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18"/>
        <v>310.02091140457236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19"/>
        <v>311.33996082137469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20"/>
        <v>310.80123715688677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21"/>
        <v>310.60793031189007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22"/>
        <v>309.84293791791174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23"/>
        <v>309.84233977700239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24"/>
        <v>308.12801104803242</v>
      </c>
      <c r="BU45" s="43"/>
      <c r="BV45" s="46">
        <f t="shared" ca="1" si="25"/>
        <v>311.43930756425749</v>
      </c>
      <c r="BW45" s="46">
        <f t="shared" ca="1" si="26"/>
        <v>311.34464635107628</v>
      </c>
      <c r="BX45" s="46">
        <f t="shared" ca="1" si="27"/>
        <v>311.31466875314612</v>
      </c>
      <c r="BY45" s="46">
        <f t="shared" ca="1" si="28"/>
        <v>310.02091140457236</v>
      </c>
      <c r="BZ45" s="46">
        <f t="shared" ca="1" si="29"/>
        <v>311.33996082137469</v>
      </c>
      <c r="CA45" s="46">
        <f t="shared" ca="1" si="30"/>
        <v>310.80123715688677</v>
      </c>
      <c r="CB45" s="46">
        <f t="shared" ca="1" si="31"/>
        <v>310.60793031189007</v>
      </c>
      <c r="CC45" s="46">
        <f t="shared" ca="1" si="32"/>
        <v>309.84293791791174</v>
      </c>
      <c r="CD45" s="46">
        <f t="shared" ca="1" si="33"/>
        <v>309.84233977700239</v>
      </c>
      <c r="CE45" s="46">
        <f t="shared" ca="1" si="34"/>
        <v>308.12801104803242</v>
      </c>
      <c r="CF45" s="46" cm="1">
        <f t="array" aca="1" ref="CF45" ca="1">+SUMPRODUCT($BV$3:$CE$3/100,$BV45:$CE45)</f>
        <v>310.13540482661131</v>
      </c>
      <c r="CG45" s="35">
        <f t="shared" si="38"/>
        <v>43922</v>
      </c>
      <c r="CH45" s="24">
        <f t="shared" ca="1" si="39"/>
        <v>1.8038221905567253E-2</v>
      </c>
      <c r="CI45" s="24">
        <f t="shared" ca="1" si="40"/>
        <v>1.7527394437985233E-2</v>
      </c>
      <c r="CJ45" s="24">
        <f t="shared" ca="1" si="41"/>
        <v>1.5842435020050116E-2</v>
      </c>
      <c r="CK45" s="24">
        <f t="shared" ca="1" si="42"/>
        <v>1.5950902038333714E-2</v>
      </c>
      <c r="CL45" s="24">
        <f t="shared" ca="1" si="43"/>
        <v>1.5539381941680253E-2</v>
      </c>
      <c r="CM45" s="24">
        <f t="shared" ca="1" si="44"/>
        <v>1.5033874094098287E-2</v>
      </c>
      <c r="CN45" s="24">
        <f t="shared" ca="1" si="45"/>
        <v>1.4705927524950146E-2</v>
      </c>
      <c r="CO45" s="24">
        <f t="shared" ca="1" si="46"/>
        <v>1.4393987729857782E-2</v>
      </c>
      <c r="CP45" s="24">
        <f t="shared" ca="1" si="47"/>
        <v>1.357405604809947E-2</v>
      </c>
      <c r="CQ45" s="24">
        <f t="shared" ca="1" si="48"/>
        <v>1.3244451909943722E-2</v>
      </c>
      <c r="CR45" s="24">
        <f t="shared" ca="1" si="36"/>
        <v>1.4900522216602319E-2</v>
      </c>
      <c r="CS45" s="35">
        <f t="shared" si="49"/>
        <v>43922</v>
      </c>
      <c r="CT45" s="24">
        <f t="shared" ca="1" si="51"/>
        <v>0.4620766988690288</v>
      </c>
      <c r="CU45" s="24">
        <f t="shared" ca="1" si="52"/>
        <v>0.46362462232637802</v>
      </c>
      <c r="CV45" s="24">
        <f t="shared" ca="1" si="53"/>
        <v>0.45594575448870334</v>
      </c>
      <c r="CW45" s="24">
        <f t="shared" ca="1" si="54"/>
        <v>0.4579992080966746</v>
      </c>
      <c r="CX45" s="24">
        <f t="shared" ca="1" si="55"/>
        <v>0.45805082945554032</v>
      </c>
      <c r="CY45" s="24">
        <f t="shared" ca="1" si="56"/>
        <v>0.45717043601059881</v>
      </c>
      <c r="CZ45" s="24">
        <f t="shared" ca="1" si="57"/>
        <v>0.45438847780977643</v>
      </c>
      <c r="DA45" s="24">
        <f t="shared" ca="1" si="58"/>
        <v>0.45402418391690391</v>
      </c>
      <c r="DB45" s="24">
        <f t="shared" ca="1" si="59"/>
        <v>0.45228035672608402</v>
      </c>
      <c r="DC45" s="24">
        <f t="shared" ca="1" si="60"/>
        <v>0.45134599092931782</v>
      </c>
      <c r="DD45" s="49">
        <f t="shared" ca="1" si="61"/>
        <v>0.45549989810127856</v>
      </c>
      <c r="DE45" s="49">
        <f>+[1]NAC!AG46</f>
        <v>0.45562931438707133</v>
      </c>
    </row>
    <row r="46" spans="1:109" x14ac:dyDescent="0.25">
      <c r="A46" s="112">
        <f t="shared" si="3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15"/>
        <v>316.0428278455953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16"/>
        <v>316.12773936581203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17"/>
        <v>316.00974654529591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18"/>
        <v>314.71167133773503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19"/>
        <v>316.10676214514876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20"/>
        <v>315.52848105097127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21"/>
        <v>315.41860443838186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22"/>
        <v>314.72878816621511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23"/>
        <v>314.57360316218524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24"/>
        <v>313.16187507570658</v>
      </c>
      <c r="BU46" s="43"/>
      <c r="BV46" s="46">
        <f t="shared" ca="1" si="25"/>
        <v>316.0428278455953</v>
      </c>
      <c r="BW46" s="46">
        <f t="shared" ca="1" si="26"/>
        <v>316.12773936581203</v>
      </c>
      <c r="BX46" s="46">
        <f t="shared" ca="1" si="27"/>
        <v>316.00974654529591</v>
      </c>
      <c r="BY46" s="46">
        <f t="shared" ca="1" si="28"/>
        <v>314.71167133773503</v>
      </c>
      <c r="BZ46" s="46">
        <f t="shared" ca="1" si="29"/>
        <v>316.10676214514876</v>
      </c>
      <c r="CA46" s="46">
        <f t="shared" ca="1" si="30"/>
        <v>315.52848105097127</v>
      </c>
      <c r="CB46" s="46">
        <f t="shared" ca="1" si="31"/>
        <v>315.41860443838186</v>
      </c>
      <c r="CC46" s="46">
        <f t="shared" ca="1" si="32"/>
        <v>314.72878816621511</v>
      </c>
      <c r="CD46" s="46">
        <f t="shared" ca="1" si="33"/>
        <v>314.57360316218524</v>
      </c>
      <c r="CE46" s="46">
        <f t="shared" ca="1" si="34"/>
        <v>313.16187507570658</v>
      </c>
      <c r="CF46" s="46" cm="1">
        <f t="array" aca="1" ref="CF46" ca="1">+SUMPRODUCT($BV$3:$CE$3/100,$BV46:$CE46)</f>
        <v>314.94172715363902</v>
      </c>
      <c r="CG46" s="35">
        <f t="shared" si="38"/>
        <v>43952</v>
      </c>
      <c r="CH46" s="24">
        <f t="shared" ca="1" si="39"/>
        <v>1.4781436284782457E-2</v>
      </c>
      <c r="CI46" s="24">
        <f t="shared" ca="1" si="40"/>
        <v>1.5362695555530159E-2</v>
      </c>
      <c r="CJ46" s="24">
        <f t="shared" ca="1" si="41"/>
        <v>1.5081453793854838E-2</v>
      </c>
      <c r="CK46" s="24">
        <f t="shared" ca="1" si="42"/>
        <v>1.5130463012674955E-2</v>
      </c>
      <c r="CL46" s="24">
        <f t="shared" ca="1" si="43"/>
        <v>1.531059909944843E-2</v>
      </c>
      <c r="CM46" s="24">
        <f t="shared" ca="1" si="44"/>
        <v>1.5209861895428167E-2</v>
      </c>
      <c r="CN46" s="24">
        <f t="shared" ca="1" si="45"/>
        <v>1.5487930786767912E-2</v>
      </c>
      <c r="CO46" s="24">
        <f t="shared" ca="1" si="46"/>
        <v>1.5768796542969143E-2</v>
      </c>
      <c r="CP46" s="24">
        <f t="shared" ca="1" si="47"/>
        <v>1.5269905941802442E-2</v>
      </c>
      <c r="CQ46" s="24">
        <f t="shared" ca="1" si="48"/>
        <v>1.6336924418369314E-2</v>
      </c>
      <c r="CR46" s="24">
        <f t="shared" ca="1" si="36"/>
        <v>1.5497496423263257E-2</v>
      </c>
      <c r="CS46" s="35">
        <f t="shared" si="49"/>
        <v>43952</v>
      </c>
      <c r="CT46" s="24">
        <f t="shared" ca="1" si="51"/>
        <v>0.44195252403797824</v>
      </c>
      <c r="CU46" s="24">
        <f t="shared" ca="1" si="52"/>
        <v>0.44364445920352469</v>
      </c>
      <c r="CV46" s="24">
        <f t="shared" ca="1" si="53"/>
        <v>0.43501670423787475</v>
      </c>
      <c r="CW46" s="24">
        <f t="shared" ca="1" si="54"/>
        <v>0.43726351258571605</v>
      </c>
      <c r="CX46" s="24">
        <f t="shared" ca="1" si="55"/>
        <v>0.43703231321305669</v>
      </c>
      <c r="CY46" s="24">
        <f t="shared" ca="1" si="56"/>
        <v>0.43574797328431436</v>
      </c>
      <c r="CZ46" s="24">
        <f t="shared" ca="1" si="57"/>
        <v>0.43308963027963654</v>
      </c>
      <c r="DA46" s="24">
        <f t="shared" ca="1" si="58"/>
        <v>0.43249739125258868</v>
      </c>
      <c r="DB46" s="24">
        <f t="shared" ca="1" si="59"/>
        <v>0.42947034873441781</v>
      </c>
      <c r="DC46" s="24">
        <f t="shared" ca="1" si="60"/>
        <v>0.42981296764702082</v>
      </c>
      <c r="DD46" s="49">
        <f t="shared" ca="1" si="61"/>
        <v>0.43415235674656727</v>
      </c>
      <c r="DE46" s="49">
        <f>+[1]NAC!AG47</f>
        <v>0.43421228214716923</v>
      </c>
    </row>
    <row r="47" spans="1:109" x14ac:dyDescent="0.25">
      <c r="A47" s="112">
        <f t="shared" si="3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15"/>
        <v>322.71026105863558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16"/>
        <v>323.08354796634501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17"/>
        <v>322.77341730984949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18"/>
        <v>321.77040697905818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19"/>
        <v>323.07964533355369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20"/>
        <v>322.44195229574643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21"/>
        <v>322.45297802965291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22"/>
        <v>321.85085927799167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23"/>
        <v>321.66439029399766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24"/>
        <v>320.65209780316582</v>
      </c>
      <c r="BU47" s="43"/>
      <c r="BV47" s="46">
        <f t="shared" ca="1" si="25"/>
        <v>322.71026105863558</v>
      </c>
      <c r="BW47" s="46">
        <f t="shared" ca="1" si="26"/>
        <v>323.08354796634501</v>
      </c>
      <c r="BX47" s="46">
        <f t="shared" ca="1" si="27"/>
        <v>322.77341730984949</v>
      </c>
      <c r="BY47" s="46">
        <f t="shared" ca="1" si="28"/>
        <v>321.77040697905818</v>
      </c>
      <c r="BZ47" s="46">
        <f t="shared" ca="1" si="29"/>
        <v>323.07964533355369</v>
      </c>
      <c r="CA47" s="46">
        <f t="shared" ca="1" si="30"/>
        <v>322.44195229574643</v>
      </c>
      <c r="CB47" s="46">
        <f t="shared" ca="1" si="31"/>
        <v>322.45297802965291</v>
      </c>
      <c r="CC47" s="46">
        <f t="shared" ca="1" si="32"/>
        <v>321.85085927799167</v>
      </c>
      <c r="CD47" s="46">
        <f t="shared" ca="1" si="33"/>
        <v>321.66439029399766</v>
      </c>
      <c r="CE47" s="46">
        <f t="shared" ca="1" si="34"/>
        <v>320.65209780316582</v>
      </c>
      <c r="CF47" s="46" cm="1">
        <f t="array" aca="1" ref="CF47" ca="1">+SUMPRODUCT($BV$3:$CE$3/100,$BV47:$CE47)</f>
        <v>322.01736526328295</v>
      </c>
      <c r="CG47" s="35">
        <f t="shared" si="38"/>
        <v>43983</v>
      </c>
      <c r="CH47" s="24">
        <f t="shared" ca="1" si="39"/>
        <v>2.109661294480536E-2</v>
      </c>
      <c r="CI47" s="24">
        <f t="shared" ca="1" si="40"/>
        <v>2.2003158009756163E-2</v>
      </c>
      <c r="CJ47" s="24">
        <f t="shared" ca="1" si="41"/>
        <v>2.1403361252290143E-2</v>
      </c>
      <c r="CK47" s="24">
        <f t="shared" ca="1" si="42"/>
        <v>2.2429214688221677E-2</v>
      </c>
      <c r="CL47" s="24">
        <f t="shared" ca="1" si="43"/>
        <v>2.2058633422094021E-2</v>
      </c>
      <c r="CM47" s="24">
        <f t="shared" ca="1" si="44"/>
        <v>2.1910767680139553E-2</v>
      </c>
      <c r="CN47" s="24">
        <f t="shared" ca="1" si="45"/>
        <v>2.2301707928091608E-2</v>
      </c>
      <c r="CO47" s="24">
        <f t="shared" ca="1" si="46"/>
        <v>2.2629233103440338E-2</v>
      </c>
      <c r="CP47" s="24">
        <f t="shared" ca="1" si="47"/>
        <v>2.2540947684528412E-2</v>
      </c>
      <c r="CQ47" s="24">
        <f t="shared" ca="1" si="48"/>
        <v>2.3918054283103451E-2</v>
      </c>
      <c r="CR47" s="24">
        <f t="shared" ca="1" si="36"/>
        <v>2.2466499353996916E-2</v>
      </c>
      <c r="CS47" s="35">
        <f t="shared" si="49"/>
        <v>43983</v>
      </c>
      <c r="CT47" s="24">
        <f t="shared" ca="1" si="51"/>
        <v>0.43363899872878053</v>
      </c>
      <c r="CU47" s="24">
        <f t="shared" ca="1" si="52"/>
        <v>0.43636585186581245</v>
      </c>
      <c r="CV47" s="24">
        <f t="shared" ca="1" si="53"/>
        <v>0.42691304606474878</v>
      </c>
      <c r="CW47" s="24">
        <f t="shared" ca="1" si="54"/>
        <v>0.4306021836044811</v>
      </c>
      <c r="CX47" s="24">
        <f t="shared" ca="1" si="55"/>
        <v>0.42949159422934224</v>
      </c>
      <c r="CY47" s="24">
        <f t="shared" ca="1" si="56"/>
        <v>0.42810494092696572</v>
      </c>
      <c r="CZ47" s="24">
        <f t="shared" ca="1" si="57"/>
        <v>0.42633372982636009</v>
      </c>
      <c r="DA47" s="24">
        <f t="shared" ca="1" si="58"/>
        <v>0.42626381836268479</v>
      </c>
      <c r="DB47" s="24">
        <f t="shared" ca="1" si="59"/>
        <v>0.42299229262330162</v>
      </c>
      <c r="DC47" s="24">
        <f t="shared" ca="1" si="60"/>
        <v>0.42507177443768085</v>
      </c>
      <c r="DD47" s="49">
        <f t="shared" ca="1" si="61"/>
        <v>0.42750170053928382</v>
      </c>
      <c r="DE47" s="49">
        <f>+[1]NAC!AG48</f>
        <v>0.42758749118769868</v>
      </c>
    </row>
    <row r="48" spans="1:109" x14ac:dyDescent="0.25">
      <c r="A48" s="112">
        <f t="shared" si="3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15"/>
        <v>328.56852364427704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16"/>
        <v>329.09442853627888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17"/>
        <v>328.70171804347757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18"/>
        <v>327.92821252672883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19"/>
        <v>329.19252039147574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20"/>
        <v>328.58651238531354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21"/>
        <v>328.66788586048722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22"/>
        <v>328.13742831709669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23"/>
        <v>327.97995774688104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24"/>
        <v>327.3620280791186</v>
      </c>
      <c r="BU48" s="43"/>
      <c r="BV48" s="46">
        <f t="shared" ca="1" si="25"/>
        <v>328.56852364427704</v>
      </c>
      <c r="BW48" s="46">
        <f t="shared" ca="1" si="26"/>
        <v>329.09442853627888</v>
      </c>
      <c r="BX48" s="46">
        <f t="shared" ca="1" si="27"/>
        <v>328.70171804347757</v>
      </c>
      <c r="BY48" s="46">
        <f t="shared" ca="1" si="28"/>
        <v>327.92821252672883</v>
      </c>
      <c r="BZ48" s="46">
        <f t="shared" ca="1" si="29"/>
        <v>329.19252039147574</v>
      </c>
      <c r="CA48" s="46">
        <f t="shared" ca="1" si="30"/>
        <v>328.58651238531354</v>
      </c>
      <c r="CB48" s="46">
        <f t="shared" ca="1" si="31"/>
        <v>328.66788586048722</v>
      </c>
      <c r="CC48" s="46">
        <f t="shared" ca="1" si="32"/>
        <v>328.13742831709669</v>
      </c>
      <c r="CD48" s="46">
        <f t="shared" ca="1" si="33"/>
        <v>327.97995774688104</v>
      </c>
      <c r="CE48" s="46">
        <f t="shared" ca="1" si="34"/>
        <v>327.3620280791186</v>
      </c>
      <c r="CF48" s="46" cm="1">
        <f t="array" aca="1" ref="CF48" ca="1">+SUMPRODUCT($BV$3:$CE$3/100,$BV48:$CE48)</f>
        <v>328.27109495085284</v>
      </c>
      <c r="CG48" s="35">
        <f t="shared" si="38"/>
        <v>44013</v>
      </c>
      <c r="CH48" s="24">
        <f t="shared" ca="1" si="39"/>
        <v>1.8153319843080551E-2</v>
      </c>
      <c r="CI48" s="24">
        <f t="shared" ca="1" si="40"/>
        <v>1.8604725024748081E-2</v>
      </c>
      <c r="CJ48" s="24">
        <f t="shared" ca="1" si="41"/>
        <v>1.8366756417047547E-2</v>
      </c>
      <c r="CK48" s="24">
        <f t="shared" ca="1" si="42"/>
        <v>1.9137265000480408E-2</v>
      </c>
      <c r="CL48" s="24">
        <f t="shared" ca="1" si="43"/>
        <v>1.8920644324748492E-2</v>
      </c>
      <c r="CM48" s="24">
        <f t="shared" ca="1" si="44"/>
        <v>1.9056329506190517E-2</v>
      </c>
      <c r="CN48" s="24">
        <f t="shared" ca="1" si="45"/>
        <v>1.9273842247668149E-2</v>
      </c>
      <c r="CO48" s="24">
        <f t="shared" ca="1" si="46"/>
        <v>1.9532553224209659E-2</v>
      </c>
      <c r="CP48" s="24">
        <f t="shared" ca="1" si="47"/>
        <v>1.963402740076714E-2</v>
      </c>
      <c r="CQ48" s="24">
        <f t="shared" ca="1" si="48"/>
        <v>2.0925889217390026E-2</v>
      </c>
      <c r="CR48" s="24">
        <f t="shared" ca="1" si="36"/>
        <v>1.9420473434582641E-2</v>
      </c>
      <c r="CS48" s="35">
        <f t="shared" si="49"/>
        <v>44013</v>
      </c>
      <c r="CT48" s="24">
        <f t="shared" ca="1" si="51"/>
        <v>0.42955468609841119</v>
      </c>
      <c r="CU48" s="24">
        <f t="shared" ca="1" si="52"/>
        <v>0.43241958577968531</v>
      </c>
      <c r="CV48" s="24">
        <f t="shared" ca="1" si="53"/>
        <v>0.42278132684607295</v>
      </c>
      <c r="CW48" s="24">
        <f t="shared" ca="1" si="54"/>
        <v>0.42786313429222012</v>
      </c>
      <c r="CX48" s="24">
        <f t="shared" ca="1" si="55"/>
        <v>0.42545876164943186</v>
      </c>
      <c r="CY48" s="24">
        <f t="shared" ca="1" si="56"/>
        <v>0.42431484420251619</v>
      </c>
      <c r="CZ48" s="24">
        <f t="shared" ca="1" si="57"/>
        <v>0.42280941337943734</v>
      </c>
      <c r="DA48" s="24">
        <f t="shared" ca="1" si="58"/>
        <v>0.42267043780768088</v>
      </c>
      <c r="DB48" s="24">
        <f t="shared" ca="1" si="59"/>
        <v>0.41874325033764825</v>
      </c>
      <c r="DC48" s="24">
        <f t="shared" ca="1" si="60"/>
        <v>0.42219181531494265</v>
      </c>
      <c r="DD48" s="49">
        <f t="shared" ca="1" si="61"/>
        <v>0.4238735797438673</v>
      </c>
      <c r="DE48" s="49">
        <f>+[1]NAC!AG49</f>
        <v>0.42390430987357575</v>
      </c>
    </row>
    <row r="49" spans="1:109" x14ac:dyDescent="0.25">
      <c r="A49" s="112">
        <f t="shared" si="3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15"/>
        <v>337.83948303872347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16"/>
        <v>338.31681060581099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17"/>
        <v>337.72447530013011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18"/>
        <v>336.88052671690872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19"/>
        <v>338.14850598858419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20"/>
        <v>337.48375296645565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21"/>
        <v>337.53138043575308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22"/>
        <v>336.92501427238636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23"/>
        <v>336.67555559194358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24"/>
        <v>336.0394358328237</v>
      </c>
      <c r="BU49" s="43"/>
      <c r="BV49" s="46">
        <f t="shared" ca="1" si="25"/>
        <v>337.83948303872347</v>
      </c>
      <c r="BW49" s="46">
        <f t="shared" ca="1" si="26"/>
        <v>338.31681060581099</v>
      </c>
      <c r="BX49" s="46">
        <f t="shared" ca="1" si="27"/>
        <v>337.72447530013011</v>
      </c>
      <c r="BY49" s="46">
        <f t="shared" ca="1" si="28"/>
        <v>336.88052671690872</v>
      </c>
      <c r="BZ49" s="46">
        <f t="shared" ca="1" si="29"/>
        <v>338.14850598858419</v>
      </c>
      <c r="CA49" s="46">
        <f t="shared" ca="1" si="30"/>
        <v>337.48375296645565</v>
      </c>
      <c r="CB49" s="46">
        <f t="shared" ca="1" si="31"/>
        <v>337.53138043575308</v>
      </c>
      <c r="CC49" s="46">
        <f t="shared" ca="1" si="32"/>
        <v>336.92501427238636</v>
      </c>
      <c r="CD49" s="46">
        <f t="shared" ca="1" si="33"/>
        <v>336.67555559194358</v>
      </c>
      <c r="CE49" s="46">
        <f t="shared" ca="1" si="34"/>
        <v>336.0394358328237</v>
      </c>
      <c r="CF49" s="46" cm="1">
        <f t="array" aca="1" ref="CF49" ca="1">+SUMPRODUCT($BV$3:$CE$3/100,$BV49:$CE49)</f>
        <v>337.14425552272724</v>
      </c>
      <c r="CG49" s="35">
        <f t="shared" si="38"/>
        <v>44044</v>
      </c>
      <c r="CH49" s="24">
        <f t="shared" ca="1" si="39"/>
        <v>2.8216212836271515E-2</v>
      </c>
      <c r="CI49" s="24">
        <f t="shared" ca="1" si="40"/>
        <v>2.8023513222483531E-2</v>
      </c>
      <c r="CJ49" s="24">
        <f t="shared" ca="1" si="41"/>
        <v>2.7449680854601199E-2</v>
      </c>
      <c r="CK49" s="24">
        <f t="shared" ca="1" si="42"/>
        <v>2.7299615733581417E-2</v>
      </c>
      <c r="CL49" s="24">
        <f t="shared" ca="1" si="43"/>
        <v>2.7205920676624196E-2</v>
      </c>
      <c r="CM49" s="24">
        <f t="shared" ca="1" si="44"/>
        <v>2.7077315245090938E-2</v>
      </c>
      <c r="CN49" s="24">
        <f t="shared" ca="1" si="45"/>
        <v>2.6967936195105624E-2</v>
      </c>
      <c r="CO49" s="24">
        <f t="shared" ca="1" si="46"/>
        <v>2.6780199992296305E-2</v>
      </c>
      <c r="CP49" s="24">
        <f t="shared" ca="1" si="47"/>
        <v>2.651258907647458E-2</v>
      </c>
      <c r="CQ49" s="24">
        <f t="shared" ca="1" si="48"/>
        <v>2.6507068656135946E-2</v>
      </c>
      <c r="CR49" s="24">
        <f t="shared" ca="1" si="36"/>
        <v>2.7029978296452928E-2</v>
      </c>
      <c r="CS49" s="35">
        <f t="shared" si="49"/>
        <v>44044</v>
      </c>
      <c r="CT49" s="24">
        <f t="shared" ca="1" si="51"/>
        <v>0.41404279194676219</v>
      </c>
      <c r="CU49" s="24">
        <f t="shared" ca="1" si="52"/>
        <v>0.4162484696204829</v>
      </c>
      <c r="CV49" s="24">
        <f t="shared" ca="1" si="53"/>
        <v>0.40713606052811824</v>
      </c>
      <c r="CW49" s="24">
        <f t="shared" ca="1" si="54"/>
        <v>0.41116842312030144</v>
      </c>
      <c r="CX49" s="24">
        <f t="shared" ca="1" si="55"/>
        <v>0.40892438092681949</v>
      </c>
      <c r="CY49" s="24">
        <f t="shared" ca="1" si="56"/>
        <v>0.40794605026242681</v>
      </c>
      <c r="CZ49" s="24">
        <f t="shared" ca="1" si="57"/>
        <v>0.40581861066005231</v>
      </c>
      <c r="DA49" s="24">
        <f t="shared" ca="1" si="58"/>
        <v>0.40534995019689268</v>
      </c>
      <c r="DB49" s="24">
        <f t="shared" ca="1" si="59"/>
        <v>0.40118475715033663</v>
      </c>
      <c r="DC49" s="24">
        <f t="shared" ca="1" si="60"/>
        <v>0.4039782508744727</v>
      </c>
      <c r="DD49" s="49">
        <f t="shared" ca="1" si="61"/>
        <v>0.4068979902058476</v>
      </c>
      <c r="DE49" s="49">
        <f>+[1]NAC!AG50</f>
        <v>0.40672941645865301</v>
      </c>
    </row>
    <row r="50" spans="1:109" x14ac:dyDescent="0.25">
      <c r="A50" s="112">
        <f t="shared" si="3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15"/>
        <v>347.67303068367625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16"/>
        <v>348.29514768178507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17"/>
        <v>347.41313238338353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18"/>
        <v>346.60100615296159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19"/>
        <v>347.84129912337295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20"/>
        <v>347.04271223043764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21"/>
        <v>347.14597182860729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22"/>
        <v>346.42897758226223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23"/>
        <v>345.98356541144318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24"/>
        <v>345.34081637906814</v>
      </c>
      <c r="BU50" s="43"/>
      <c r="BV50" s="46">
        <f t="shared" ca="1" si="25"/>
        <v>347.67303068367625</v>
      </c>
      <c r="BW50" s="46">
        <f t="shared" ca="1" si="26"/>
        <v>348.29514768178507</v>
      </c>
      <c r="BX50" s="46">
        <f t="shared" ca="1" si="27"/>
        <v>347.41313238338353</v>
      </c>
      <c r="BY50" s="46">
        <f t="shared" ca="1" si="28"/>
        <v>346.60100615296159</v>
      </c>
      <c r="BZ50" s="46">
        <f t="shared" ca="1" si="29"/>
        <v>347.84129912337295</v>
      </c>
      <c r="CA50" s="46">
        <f t="shared" ca="1" si="30"/>
        <v>347.04271223043764</v>
      </c>
      <c r="CB50" s="46">
        <f t="shared" ca="1" si="31"/>
        <v>347.14597182860729</v>
      </c>
      <c r="CC50" s="46">
        <f t="shared" ca="1" si="32"/>
        <v>346.42897758226223</v>
      </c>
      <c r="CD50" s="46">
        <f t="shared" ca="1" si="33"/>
        <v>345.98356541144318</v>
      </c>
      <c r="CE50" s="46">
        <f t="shared" ca="1" si="34"/>
        <v>345.34081637906814</v>
      </c>
      <c r="CF50" s="46" cm="1">
        <f t="array" aca="1" ref="CF50" ca="1">+SUMPRODUCT($BV$3:$CE$3/100,$BV50:$CE50)</f>
        <v>346.69674744938277</v>
      </c>
      <c r="CG50" s="35">
        <f t="shared" si="38"/>
        <v>44075</v>
      </c>
      <c r="CH50" s="24">
        <f t="shared" ca="1" si="39"/>
        <v>2.9107159283172424E-2</v>
      </c>
      <c r="CI50" s="24">
        <f t="shared" ca="1" si="40"/>
        <v>2.9494062261069098E-2</v>
      </c>
      <c r="CJ50" s="24">
        <f t="shared" ca="1" si="41"/>
        <v>2.8688051331320574E-2</v>
      </c>
      <c r="CK50" s="24">
        <f t="shared" ca="1" si="42"/>
        <v>2.8854382088464581E-2</v>
      </c>
      <c r="CL50" s="24">
        <f t="shared" ca="1" si="43"/>
        <v>2.8664308619231305E-2</v>
      </c>
      <c r="CM50" s="24">
        <f t="shared" ca="1" si="44"/>
        <v>2.832420577275041E-2</v>
      </c>
      <c r="CN50" s="24">
        <f t="shared" ca="1" si="45"/>
        <v>2.8485029689511387E-2</v>
      </c>
      <c r="CO50" s="24">
        <f t="shared" ca="1" si="46"/>
        <v>2.8207948081267809E-2</v>
      </c>
      <c r="CP50" s="24">
        <f t="shared" ca="1" si="47"/>
        <v>2.7646823967169887E-2</v>
      </c>
      <c r="CQ50" s="24">
        <f t="shared" ca="1" si="48"/>
        <v>2.7679431502413809E-2</v>
      </c>
      <c r="CR50" s="24">
        <f t="shared" ca="1" si="36"/>
        <v>2.8333544974227243E-2</v>
      </c>
      <c r="CS50" s="35">
        <f t="shared" si="49"/>
        <v>44075</v>
      </c>
      <c r="CT50" s="24">
        <f t="shared" ca="1" si="51"/>
        <v>0.37493556439621245</v>
      </c>
      <c r="CU50" s="24">
        <f t="shared" ca="1" si="52"/>
        <v>0.37642081643548941</v>
      </c>
      <c r="CV50" s="24">
        <f t="shared" ca="1" si="53"/>
        <v>0.36812153047086005</v>
      </c>
      <c r="CW50" s="24">
        <f t="shared" ca="1" si="54"/>
        <v>0.37146736658402668</v>
      </c>
      <c r="CX50" s="24">
        <f t="shared" ca="1" si="55"/>
        <v>0.36852442499166793</v>
      </c>
      <c r="CY50" s="24">
        <f t="shared" ca="1" si="56"/>
        <v>0.36780237200057009</v>
      </c>
      <c r="CZ50" s="24">
        <f t="shared" ca="1" si="57"/>
        <v>0.36541128303412895</v>
      </c>
      <c r="DA50" s="24">
        <f t="shared" ca="1" si="58"/>
        <v>0.36458726139939546</v>
      </c>
      <c r="DB50" s="24">
        <f t="shared" ca="1" si="59"/>
        <v>0.36037449900809482</v>
      </c>
      <c r="DC50" s="24">
        <f t="shared" ca="1" si="60"/>
        <v>0.36155481923898636</v>
      </c>
      <c r="DD50" s="49">
        <f t="shared" ca="1" si="61"/>
        <v>0.36631931429812825</v>
      </c>
      <c r="DE50" s="49">
        <f>+[1]NAC!AG51</f>
        <v>0.3662071923005068</v>
      </c>
    </row>
    <row r="51" spans="1:109" x14ac:dyDescent="0.25">
      <c r="A51" s="112">
        <f t="shared" si="3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15"/>
        <v>361.49737507053476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16"/>
        <v>362.07573182612418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17"/>
        <v>360.7501916969124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18"/>
        <v>359.94212099386743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19"/>
        <v>361.11919737917583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20"/>
        <v>360.16265817471526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21"/>
        <v>360.19454980443305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22"/>
        <v>359.37649237039125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23"/>
        <v>358.60959215971002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24"/>
        <v>357.90021318459219</v>
      </c>
      <c r="BU51" s="43"/>
      <c r="BV51" s="46">
        <f t="shared" ca="1" si="25"/>
        <v>361.49737507053476</v>
      </c>
      <c r="BW51" s="46">
        <f t="shared" ca="1" si="26"/>
        <v>362.07573182612418</v>
      </c>
      <c r="BX51" s="46">
        <f t="shared" ca="1" si="27"/>
        <v>360.7501916969124</v>
      </c>
      <c r="BY51" s="46">
        <f t="shared" ca="1" si="28"/>
        <v>359.94212099386743</v>
      </c>
      <c r="BZ51" s="46">
        <f t="shared" ca="1" si="29"/>
        <v>361.11919737917583</v>
      </c>
      <c r="CA51" s="46">
        <f t="shared" ca="1" si="30"/>
        <v>360.16265817471526</v>
      </c>
      <c r="CB51" s="46">
        <f t="shared" ca="1" si="31"/>
        <v>360.19454980443305</v>
      </c>
      <c r="CC51" s="46">
        <f t="shared" ca="1" si="32"/>
        <v>359.37649237039125</v>
      </c>
      <c r="CD51" s="46">
        <f t="shared" ca="1" si="33"/>
        <v>358.60959215971002</v>
      </c>
      <c r="CE51" s="46">
        <f t="shared" ca="1" si="34"/>
        <v>357.90021318459219</v>
      </c>
      <c r="CF51" s="46" cm="1">
        <f t="array" aca="1" ref="CF51" ca="1">+SUMPRODUCT($BV$3:$CE$3/100,$BV51:$CE51)</f>
        <v>359.74657363074226</v>
      </c>
      <c r="CG51" s="35">
        <f t="shared" si="38"/>
        <v>44105</v>
      </c>
      <c r="CH51" s="24">
        <f t="shared" ca="1" si="39"/>
        <v>3.9762487069169072E-2</v>
      </c>
      <c r="CI51" s="24">
        <f t="shared" ca="1" si="40"/>
        <v>3.9565822940862638E-2</v>
      </c>
      <c r="CJ51" s="24">
        <f t="shared" ca="1" si="41"/>
        <v>3.8389623391699823E-2</v>
      </c>
      <c r="CK51" s="24">
        <f t="shared" ca="1" si="42"/>
        <v>3.8491275570672112E-2</v>
      </c>
      <c r="CL51" s="24">
        <f t="shared" ca="1" si="43"/>
        <v>3.8172288021191658E-2</v>
      </c>
      <c r="CM51" s="24">
        <f t="shared" ca="1" si="44"/>
        <v>3.7804989074560647E-2</v>
      </c>
      <c r="CN51" s="24">
        <f t="shared" ca="1" si="45"/>
        <v>3.758815897269896E-2</v>
      </c>
      <c r="CO51" s="24">
        <f t="shared" ca="1" si="46"/>
        <v>3.7374225673874273E-2</v>
      </c>
      <c r="CP51" s="24">
        <f t="shared" ca="1" si="47"/>
        <v>3.649314016766092E-2</v>
      </c>
      <c r="CQ51" s="24">
        <f t="shared" ca="1" si="48"/>
        <v>3.6368121605811154E-2</v>
      </c>
      <c r="CR51" s="24">
        <f t="shared" ca="1" si="36"/>
        <v>3.7640463250278255E-2</v>
      </c>
      <c r="CS51" s="35">
        <f t="shared" si="49"/>
        <v>44105</v>
      </c>
      <c r="CT51" s="24">
        <f t="shared" ca="1" si="51"/>
        <v>0.38671583318136471</v>
      </c>
      <c r="CU51" s="24">
        <f t="shared" ca="1" si="52"/>
        <v>0.3870612330803429</v>
      </c>
      <c r="CV51" s="24">
        <f t="shared" ca="1" si="53"/>
        <v>0.37730796316560311</v>
      </c>
      <c r="CW51" s="24">
        <f t="shared" ca="1" si="54"/>
        <v>0.37952589921549951</v>
      </c>
      <c r="CX51" s="24">
        <f t="shared" ca="1" si="55"/>
        <v>0.3765099534889278</v>
      </c>
      <c r="CY51" s="24">
        <f t="shared" ca="1" si="56"/>
        <v>0.37516254736398214</v>
      </c>
      <c r="CZ51" s="24">
        <f t="shared" ca="1" si="57"/>
        <v>0.37194005932997154</v>
      </c>
      <c r="DA51" s="24">
        <f t="shared" ca="1" si="58"/>
        <v>0.36986310150571655</v>
      </c>
      <c r="DB51" s="24">
        <f t="shared" ca="1" si="59"/>
        <v>0.36417269545777731</v>
      </c>
      <c r="DC51" s="24">
        <f t="shared" ca="1" si="60"/>
        <v>0.36305602480914678</v>
      </c>
      <c r="DD51" s="49">
        <f t="shared" ca="1" si="61"/>
        <v>0.37246834478314583</v>
      </c>
      <c r="DE51" s="49">
        <f>+[1]NAC!AG52</f>
        <v>0.37239040074240792</v>
      </c>
    </row>
    <row r="52" spans="1:109" x14ac:dyDescent="0.25">
      <c r="A52" s="112">
        <f t="shared" si="3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15"/>
        <v>372.55513036709635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16"/>
        <v>373.27123243397449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17"/>
        <v>371.7869179991651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18"/>
        <v>371.17010134210835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19"/>
        <v>372.31722932528334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20"/>
        <v>371.32894450351421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21"/>
        <v>371.6026953925961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22"/>
        <v>370.79909718667278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23"/>
        <v>369.9989235715521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24"/>
        <v>369.690552259367</v>
      </c>
      <c r="BU52" s="43"/>
      <c r="BV52" s="46">
        <f t="shared" ca="1" si="25"/>
        <v>372.55513036709635</v>
      </c>
      <c r="BW52" s="46">
        <f t="shared" ca="1" si="26"/>
        <v>373.27123243397449</v>
      </c>
      <c r="BX52" s="46">
        <f t="shared" ca="1" si="27"/>
        <v>371.7869179991651</v>
      </c>
      <c r="BY52" s="46">
        <f t="shared" ca="1" si="28"/>
        <v>371.17010134210835</v>
      </c>
      <c r="BZ52" s="46">
        <f t="shared" ca="1" si="29"/>
        <v>372.31722932528334</v>
      </c>
      <c r="CA52" s="46">
        <f t="shared" ca="1" si="30"/>
        <v>371.32894450351421</v>
      </c>
      <c r="CB52" s="46">
        <f t="shared" ca="1" si="31"/>
        <v>371.6026953925961</v>
      </c>
      <c r="CC52" s="46">
        <f t="shared" ca="1" si="32"/>
        <v>370.79909718667278</v>
      </c>
      <c r="CD52" s="46">
        <f t="shared" ca="1" si="33"/>
        <v>369.9989235715521</v>
      </c>
      <c r="CE52" s="46">
        <f t="shared" ca="1" si="34"/>
        <v>369.690552259367</v>
      </c>
      <c r="CF52" s="46" cm="1">
        <f t="array" aca="1" ref="CF52" ca="1">+SUMPRODUCT($BV$3:$CE$3/100,$BV52:$CE52)</f>
        <v>371.1078493276338</v>
      </c>
      <c r="CG52" s="35">
        <f t="shared" si="38"/>
        <v>44136</v>
      </c>
      <c r="CH52" s="24">
        <f t="shared" ca="1" si="39"/>
        <v>3.0588756818508145E-2</v>
      </c>
      <c r="CI52" s="24">
        <f t="shared" ca="1" si="40"/>
        <v>3.0920328604698177E-2</v>
      </c>
      <c r="CJ52" s="24">
        <f t="shared" ca="1" si="41"/>
        <v>3.0593819646602682E-2</v>
      </c>
      <c r="CK52" s="24">
        <f t="shared" ca="1" si="42"/>
        <v>3.119384949235271E-2</v>
      </c>
      <c r="CL52" s="24">
        <f t="shared" ca="1" si="43"/>
        <v>3.1009240238063507E-2</v>
      </c>
      <c r="CM52" s="24">
        <f t="shared" ca="1" si="44"/>
        <v>3.1003453787766588E-2</v>
      </c>
      <c r="CN52" s="24">
        <f t="shared" ca="1" si="45"/>
        <v>3.1672177145259717E-2</v>
      </c>
      <c r="CO52" s="24">
        <f t="shared" ca="1" si="46"/>
        <v>3.1784507497804926E-2</v>
      </c>
      <c r="CP52" s="24">
        <f t="shared" ca="1" si="47"/>
        <v>3.175969539255874E-2</v>
      </c>
      <c r="CQ52" s="24">
        <f t="shared" ca="1" si="48"/>
        <v>3.2943090393449337E-2</v>
      </c>
      <c r="CR52" s="24">
        <f t="shared" ca="1" si="36"/>
        <v>3.1581331219441067E-2</v>
      </c>
      <c r="CS52" s="35">
        <f t="shared" si="49"/>
        <v>44136</v>
      </c>
      <c r="CT52" s="24">
        <f t="shared" ca="1" si="51"/>
        <v>0.36880909531293415</v>
      </c>
      <c r="CU52" s="24">
        <f t="shared" ca="1" si="52"/>
        <v>0.36941665900509313</v>
      </c>
      <c r="CV52" s="24">
        <f t="shared" ca="1" si="53"/>
        <v>0.36013664797282918</v>
      </c>
      <c r="CW52" s="24">
        <f t="shared" ca="1" si="54"/>
        <v>0.36362973883352212</v>
      </c>
      <c r="CX52" s="24">
        <f t="shared" ca="1" si="55"/>
        <v>0.35978634806368381</v>
      </c>
      <c r="CY52" s="24">
        <f t="shared" ca="1" si="56"/>
        <v>0.35886381064592743</v>
      </c>
      <c r="CZ52" s="24">
        <f t="shared" ca="1" si="57"/>
        <v>0.35710612211351034</v>
      </c>
      <c r="DA52" s="24">
        <f t="shared" ca="1" si="58"/>
        <v>0.35591162209992966</v>
      </c>
      <c r="DB52" s="24">
        <f t="shared" ca="1" si="59"/>
        <v>0.35074633094915542</v>
      </c>
      <c r="DC52" s="24">
        <f t="shared" ca="1" si="60"/>
        <v>0.35302974208537719</v>
      </c>
      <c r="DD52" s="49">
        <f t="shared" ca="1" si="61"/>
        <v>0.3579159462258108</v>
      </c>
      <c r="DE52" s="49">
        <f>+[1]NAC!AG53</f>
        <v>0.3579781989182178</v>
      </c>
    </row>
    <row r="53" spans="1:109" x14ac:dyDescent="0.25">
      <c r="A53" s="112">
        <f t="shared" si="3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15"/>
        <v>387.48512931910403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16"/>
        <v>388.16924875948678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17"/>
        <v>386.4457875974586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18"/>
        <v>385.90058098685932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19"/>
        <v>387.074000965511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20"/>
        <v>385.9452592556936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21"/>
        <v>386.40486384878432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22"/>
        <v>385.59656738629138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23"/>
        <v>384.56410231740773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24"/>
        <v>384.45704623129029</v>
      </c>
      <c r="BU53" s="43"/>
      <c r="BV53" s="46">
        <f t="shared" ca="1" si="25"/>
        <v>387.48512931910403</v>
      </c>
      <c r="BW53" s="46">
        <f t="shared" ca="1" si="26"/>
        <v>388.16924875948678</v>
      </c>
      <c r="BX53" s="46">
        <f t="shared" ca="1" si="27"/>
        <v>386.4457875974586</v>
      </c>
      <c r="BY53" s="46">
        <f t="shared" ca="1" si="28"/>
        <v>385.90058098685932</v>
      </c>
      <c r="BZ53" s="46">
        <f t="shared" ca="1" si="29"/>
        <v>387.074000965511</v>
      </c>
      <c r="CA53" s="46">
        <f t="shared" ca="1" si="30"/>
        <v>385.9452592556936</v>
      </c>
      <c r="CB53" s="46">
        <f t="shared" ca="1" si="31"/>
        <v>386.40486384878432</v>
      </c>
      <c r="CC53" s="46">
        <f t="shared" ca="1" si="32"/>
        <v>385.59656738629138</v>
      </c>
      <c r="CD53" s="46">
        <f t="shared" ca="1" si="33"/>
        <v>384.56410231740773</v>
      </c>
      <c r="CE53" s="46">
        <f t="shared" ca="1" si="34"/>
        <v>384.45704623129029</v>
      </c>
      <c r="CF53" s="46" cm="1">
        <f t="array" aca="1" ref="CF53" ca="1">+SUMPRODUCT($BV$3:$CE$3/100,$BV53:$CE53)</f>
        <v>385.84527083875628</v>
      </c>
      <c r="CG53" s="35">
        <f t="shared" si="38"/>
        <v>44166</v>
      </c>
      <c r="CH53" s="24">
        <f t="shared" ca="1" si="39"/>
        <v>4.0074603018609434E-2</v>
      </c>
      <c r="CI53" s="24">
        <f t="shared" ca="1" si="40"/>
        <v>3.9912039908265529E-2</v>
      </c>
      <c r="CJ53" s="24">
        <f t="shared" ca="1" si="41"/>
        <v>3.942814792188698E-2</v>
      </c>
      <c r="CK53" s="24">
        <f t="shared" ca="1" si="42"/>
        <v>3.9686600810483474E-2</v>
      </c>
      <c r="CL53" s="24">
        <f t="shared" ca="1" si="43"/>
        <v>3.9634941597975537E-2</v>
      </c>
      <c r="CM53" s="24">
        <f t="shared" ca="1" si="44"/>
        <v>3.936217461238356E-2</v>
      </c>
      <c r="CN53" s="24">
        <f t="shared" ca="1" si="45"/>
        <v>3.9833318325503075E-2</v>
      </c>
      <c r="CO53" s="24">
        <f t="shared" ca="1" si="46"/>
        <v>3.9906974725370192E-2</v>
      </c>
      <c r="CP53" s="24">
        <f t="shared" ca="1" si="47"/>
        <v>3.9365462486376623E-2</v>
      </c>
      <c r="CQ53" s="24">
        <f t="shared" ca="1" si="48"/>
        <v>3.9942849179341211E-2</v>
      </c>
      <c r="CR53" s="24">
        <f t="shared" ca="1" si="36"/>
        <v>3.9711963888189095E-2</v>
      </c>
      <c r="CS53" s="35">
        <f t="shared" si="49"/>
        <v>44166</v>
      </c>
      <c r="CT53" s="24">
        <f t="shared" ca="1" si="51"/>
        <v>0.37553394553170838</v>
      </c>
      <c r="CU53" s="24">
        <f t="shared" ca="1" si="52"/>
        <v>0.37517504547060576</v>
      </c>
      <c r="CV53" s="24">
        <f t="shared" ca="1" si="53"/>
        <v>0.3644305171255986</v>
      </c>
      <c r="CW53" s="24">
        <f t="shared" ca="1" si="54"/>
        <v>0.3676512588573535</v>
      </c>
      <c r="CX53" s="24">
        <f t="shared" ca="1" si="55"/>
        <v>0.36320584428819891</v>
      </c>
      <c r="CY53" s="24">
        <f t="shared" ca="1" si="56"/>
        <v>0.36207353105462792</v>
      </c>
      <c r="CZ53" s="24">
        <f t="shared" ca="1" si="57"/>
        <v>0.36010706933125092</v>
      </c>
      <c r="DA53" s="24">
        <f t="shared" ca="1" si="58"/>
        <v>0.35839346610124845</v>
      </c>
      <c r="DB53" s="24">
        <f t="shared" ca="1" si="59"/>
        <v>0.35239984203805186</v>
      </c>
      <c r="DC53" s="24">
        <f t="shared" ca="1" si="60"/>
        <v>0.35447878371637653</v>
      </c>
      <c r="DD53" s="49">
        <f t="shared" ca="1" si="61"/>
        <v>0.36099555353665136</v>
      </c>
      <c r="DE53" s="49">
        <f>+[1]NAC!AG54</f>
        <v>0.36140587812345415</v>
      </c>
    </row>
    <row r="54" spans="1:109" x14ac:dyDescent="0.25">
      <c r="A54" s="112">
        <f t="shared" si="3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15"/>
        <v>403.37401734458336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16"/>
        <v>404.14602972277481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17"/>
        <v>402.17926502179841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18"/>
        <v>401.83136995395944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19"/>
        <v>403.00811017605849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20"/>
        <v>401.64160203810047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21"/>
        <v>402.14095945244571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22"/>
        <v>401.19140321881321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23"/>
        <v>399.96061928223992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24"/>
        <v>399.69612878840559</v>
      </c>
      <c r="BU54" s="43"/>
      <c r="BV54" s="46">
        <f t="shared" ca="1" si="25"/>
        <v>403.37401734458336</v>
      </c>
      <c r="BW54" s="46">
        <f t="shared" ca="1" si="26"/>
        <v>404.14602972277481</v>
      </c>
      <c r="BX54" s="46">
        <f t="shared" ca="1" si="27"/>
        <v>402.17926502179841</v>
      </c>
      <c r="BY54" s="46">
        <f t="shared" ca="1" si="28"/>
        <v>401.83136995395944</v>
      </c>
      <c r="BZ54" s="46">
        <f t="shared" ca="1" si="29"/>
        <v>403.00811017605849</v>
      </c>
      <c r="CA54" s="46">
        <f t="shared" ca="1" si="30"/>
        <v>401.64160203810047</v>
      </c>
      <c r="CB54" s="46">
        <f t="shared" ca="1" si="31"/>
        <v>402.14095945244571</v>
      </c>
      <c r="CC54" s="46">
        <f t="shared" ca="1" si="32"/>
        <v>401.19140321881321</v>
      </c>
      <c r="CD54" s="46">
        <f t="shared" ca="1" si="33"/>
        <v>399.96061928223992</v>
      </c>
      <c r="CE54" s="46">
        <f t="shared" ca="1" si="34"/>
        <v>399.69612878840559</v>
      </c>
      <c r="CF54" s="46" cm="1">
        <f t="array" aca="1" ref="CF54" ca="1">+SUMPRODUCT($BV$3:$CE$3/100,$BV54:$CE54)</f>
        <v>401.47788700367892</v>
      </c>
      <c r="CG54" s="35">
        <f t="shared" si="38"/>
        <v>44197</v>
      </c>
      <c r="CH54" s="24">
        <f t="shared" ca="1" si="39"/>
        <v>4.1005155613067279E-2</v>
      </c>
      <c r="CI54" s="24">
        <f t="shared" ca="1" si="40"/>
        <v>4.1159316494922438E-2</v>
      </c>
      <c r="CJ54" s="24">
        <f t="shared" ca="1" si="41"/>
        <v>4.0713284836549013E-2</v>
      </c>
      <c r="CK54" s="24">
        <f t="shared" ca="1" si="42"/>
        <v>4.1282106718679934E-2</v>
      </c>
      <c r="CL54" s="24">
        <f t="shared" ca="1" si="43"/>
        <v>4.1165537263680108E-2</v>
      </c>
      <c r="CM54" s="24">
        <f t="shared" ca="1" si="44"/>
        <v>4.0669868086157468E-2</v>
      </c>
      <c r="CN54" s="24">
        <f t="shared" ca="1" si="45"/>
        <v>4.0724372480517079E-2</v>
      </c>
      <c r="CO54" s="24">
        <f t="shared" ca="1" si="46"/>
        <v>4.0443399012156878E-2</v>
      </c>
      <c r="CP54" s="24">
        <f t="shared" ca="1" si="47"/>
        <v>4.0036282305217163E-2</v>
      </c>
      <c r="CQ54" s="24">
        <f t="shared" ca="1" si="48"/>
        <v>3.9637932784687191E-2</v>
      </c>
      <c r="CR54" s="24">
        <f t="shared" ca="1" si="36"/>
        <v>4.0515246256459747E-2</v>
      </c>
      <c r="CS54" s="35">
        <f t="shared" si="49"/>
        <v>44197</v>
      </c>
      <c r="CT54" s="24">
        <f t="shared" ca="1" si="51"/>
        <v>0.39318327576290391</v>
      </c>
      <c r="CU54" s="24">
        <f t="shared" ca="1" si="52"/>
        <v>0.39460580928136757</v>
      </c>
      <c r="CV54" s="24">
        <f t="shared" ca="1" si="53"/>
        <v>0.38546172532510137</v>
      </c>
      <c r="CW54" s="24">
        <f t="shared" ca="1" si="54"/>
        <v>0.38964496780150792</v>
      </c>
      <c r="CX54" s="24">
        <f t="shared" ca="1" si="55"/>
        <v>0.38650414422212753</v>
      </c>
      <c r="CY54" s="24">
        <f t="shared" ca="1" si="56"/>
        <v>0.38507240948039212</v>
      </c>
      <c r="CZ54" s="24">
        <f t="shared" ca="1" si="57"/>
        <v>0.38458938292924971</v>
      </c>
      <c r="DA54" s="24">
        <f t="shared" ca="1" si="58"/>
        <v>0.38388232135595701</v>
      </c>
      <c r="DB54" s="24">
        <f t="shared" ca="1" si="59"/>
        <v>0.37826553363177839</v>
      </c>
      <c r="DC54" s="24">
        <f t="shared" ca="1" si="60"/>
        <v>0.3816931584913017</v>
      </c>
      <c r="DD54" s="49">
        <f t="shared" ca="1" si="61"/>
        <v>0.38489747009939612</v>
      </c>
      <c r="DE54" s="49">
        <f>+[1]NAC!AG55</f>
        <v>0.38531980309830005</v>
      </c>
    </row>
    <row r="55" spans="1:109" x14ac:dyDescent="0.25">
      <c r="A55" s="112">
        <f t="shared" si="3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ref="I55:I95" ca="1" si="62">+SUMPRODUCT($C$3:$H$3,C55:H55)</f>
        <v>417.62305313513428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16"/>
        <v>418.41701014938025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17"/>
        <v>416.24858580663943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18"/>
        <v>416.23215784716353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19"/>
        <v>417.35117922715301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20"/>
        <v>415.84009910273483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21"/>
        <v>416.53832098866167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22"/>
        <v>415.59162930505539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23"/>
        <v>414.27862871974946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24"/>
        <v>414.20488011737751</v>
      </c>
      <c r="BU55" s="43"/>
      <c r="BV55" s="46">
        <f t="shared" ca="1" si="25"/>
        <v>417.62305313513428</v>
      </c>
      <c r="BW55" s="46">
        <f t="shared" ca="1" si="26"/>
        <v>418.41701014938025</v>
      </c>
      <c r="BX55" s="46">
        <f t="shared" ca="1" si="27"/>
        <v>416.24858580663943</v>
      </c>
      <c r="BY55" s="46">
        <f t="shared" ca="1" si="28"/>
        <v>416.23215784716353</v>
      </c>
      <c r="BZ55" s="46">
        <f t="shared" ca="1" si="29"/>
        <v>417.35117922715301</v>
      </c>
      <c r="CA55" s="46">
        <f t="shared" ca="1" si="30"/>
        <v>415.84009910273483</v>
      </c>
      <c r="CB55" s="46">
        <f t="shared" ca="1" si="31"/>
        <v>416.53832098866167</v>
      </c>
      <c r="CC55" s="46">
        <f t="shared" ca="1" si="32"/>
        <v>415.59162930505539</v>
      </c>
      <c r="CD55" s="46">
        <f t="shared" ca="1" si="33"/>
        <v>414.27862871974946</v>
      </c>
      <c r="CE55" s="46">
        <f t="shared" ca="1" si="34"/>
        <v>414.20488011737751</v>
      </c>
      <c r="CF55" s="46" cm="1">
        <f t="array" aca="1" ref="CF55" ca="1">+SUMPRODUCT($BV$3:$CE$3/100,$BV55:$CE55)</f>
        <v>415.82034016864588</v>
      </c>
      <c r="CG55" s="35">
        <f t="shared" si="38"/>
        <v>44228</v>
      </c>
      <c r="CH55" s="24">
        <f t="shared" ca="1" si="39"/>
        <v>3.5324624735010302E-2</v>
      </c>
      <c r="CI55" s="24">
        <f t="shared" ca="1" si="40"/>
        <v>3.5311445311969614E-2</v>
      </c>
      <c r="CJ55" s="24">
        <f t="shared" ca="1" si="41"/>
        <v>3.4982710468871137E-2</v>
      </c>
      <c r="CK55" s="24">
        <f t="shared" ca="1" si="42"/>
        <v>3.5837888651784722E-2</v>
      </c>
      <c r="CL55" s="24">
        <f t="shared" ca="1" si="43"/>
        <v>3.5590025830568583E-2</v>
      </c>
      <c r="CM55" s="24">
        <f t="shared" ca="1" si="44"/>
        <v>3.5351161315424262E-2</v>
      </c>
      <c r="CN55" s="24">
        <f t="shared" ca="1" si="45"/>
        <v>3.5801778450569532E-2</v>
      </c>
      <c r="CO55" s="24">
        <f t="shared" ca="1" si="46"/>
        <v>3.5893655673344904E-2</v>
      </c>
      <c r="CP55" s="24">
        <f t="shared" ca="1" si="47"/>
        <v>3.579854802506377E-2</v>
      </c>
      <c r="CQ55" s="24">
        <f t="shared" ca="1" si="48"/>
        <v>3.6299454220265037E-2</v>
      </c>
      <c r="CR55" s="24">
        <f t="shared" ca="1" si="36"/>
        <v>3.5724142298366512E-2</v>
      </c>
      <c r="CS55" s="35">
        <f t="shared" si="49"/>
        <v>44228</v>
      </c>
      <c r="CT55" s="24">
        <f t="shared" ca="1" si="51"/>
        <v>0.41196820988459693</v>
      </c>
      <c r="CU55" s="24">
        <f t="shared" ca="1" si="52"/>
        <v>0.4141457312217498</v>
      </c>
      <c r="CV55" s="24">
        <f t="shared" ca="1" si="53"/>
        <v>0.40500780676430415</v>
      </c>
      <c r="CW55" s="24">
        <f t="shared" ca="1" si="54"/>
        <v>0.41024744248307354</v>
      </c>
      <c r="CX55" s="24">
        <f t="shared" ca="1" si="55"/>
        <v>0.40703671117230678</v>
      </c>
      <c r="CY55" s="24">
        <f t="shared" ca="1" si="56"/>
        <v>0.40545679207494434</v>
      </c>
      <c r="CZ55" s="24">
        <f t="shared" ca="1" si="57"/>
        <v>0.40613453041952186</v>
      </c>
      <c r="DA55" s="24">
        <f t="shared" ca="1" si="58"/>
        <v>0.40570467587143133</v>
      </c>
      <c r="DB55" s="24">
        <f t="shared" ca="1" si="59"/>
        <v>0.40027695284842557</v>
      </c>
      <c r="DC55" s="24">
        <f t="shared" ca="1" si="60"/>
        <v>0.40485392120740182</v>
      </c>
      <c r="DD55" s="49">
        <f t="shared" ca="1" si="61"/>
        <v>0.40613305389462218</v>
      </c>
      <c r="DE55" s="49">
        <f>+[1]NAC!AG56</f>
        <v>0.40651782754865295</v>
      </c>
    </row>
    <row r="56" spans="1:109" x14ac:dyDescent="0.25">
      <c r="A56" s="112">
        <f t="shared" si="3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62"/>
        <v>437.77363400969676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16"/>
        <v>438.70591479356762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17"/>
        <v>436.55777060872867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18"/>
        <v>436.39187336040663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19"/>
        <v>437.21752396042496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20"/>
        <v>436.47495555094378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21"/>
        <v>436.66827294344705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22"/>
        <v>435.73759983104395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23"/>
        <v>434.36100112515408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24"/>
        <v>433.66690736101532</v>
      </c>
      <c r="BU56" s="43"/>
      <c r="BV56" s="46">
        <f t="shared" ca="1" si="25"/>
        <v>437.77363400969676</v>
      </c>
      <c r="BW56" s="46">
        <f t="shared" ca="1" si="26"/>
        <v>438.70591479356762</v>
      </c>
      <c r="BX56" s="46">
        <f t="shared" ca="1" si="27"/>
        <v>436.55777060872867</v>
      </c>
      <c r="BY56" s="46">
        <f t="shared" ca="1" si="28"/>
        <v>436.39187336040663</v>
      </c>
      <c r="BZ56" s="46">
        <f t="shared" ca="1" si="29"/>
        <v>437.21752396042496</v>
      </c>
      <c r="CA56" s="46">
        <f t="shared" ca="1" si="30"/>
        <v>436.47495555094378</v>
      </c>
      <c r="CB56" s="46">
        <f t="shared" ca="1" si="31"/>
        <v>436.66827294344705</v>
      </c>
      <c r="CC56" s="46">
        <f t="shared" ca="1" si="32"/>
        <v>435.73759983104395</v>
      </c>
      <c r="CD56" s="46">
        <f t="shared" ca="1" si="33"/>
        <v>434.36100112515408</v>
      </c>
      <c r="CE56" s="46">
        <f t="shared" ca="1" si="34"/>
        <v>433.66690736101532</v>
      </c>
      <c r="CF56" s="46" cm="1">
        <f t="array" aca="1" ref="CF56" ca="1">+SUMPRODUCT($BV$3:$CE$3/100,$BV56:$CE56)</f>
        <v>435.87705965963829</v>
      </c>
      <c r="CG56" s="35">
        <f t="shared" si="38"/>
        <v>44256</v>
      </c>
      <c r="CH56" s="24">
        <f t="shared" ca="1" si="39"/>
        <v>4.82506430698455E-2</v>
      </c>
      <c r="CI56" s="24">
        <f t="shared" ca="1" si="40"/>
        <v>4.8489674540105332E-2</v>
      </c>
      <c r="CJ56" s="24">
        <f t="shared" ca="1" si="41"/>
        <v>4.8791000124919437E-2</v>
      </c>
      <c r="CK56" s="24">
        <f t="shared" ca="1" si="42"/>
        <v>4.8433825049734702E-2</v>
      </c>
      <c r="CL56" s="24">
        <f t="shared" ca="1" si="43"/>
        <v>4.7601026957825532E-2</v>
      </c>
      <c r="CM56" s="24">
        <f t="shared" ca="1" si="44"/>
        <v>4.9622093907569553E-2</v>
      </c>
      <c r="CN56" s="24">
        <f t="shared" ca="1" si="45"/>
        <v>4.8326770768669203E-2</v>
      </c>
      <c r="CO56" s="24">
        <f t="shared" ca="1" si="46"/>
        <v>4.8475400141423153E-2</v>
      </c>
      <c r="CP56" s="24">
        <f t="shared" ca="1" si="47"/>
        <v>4.8475521094258234E-2</v>
      </c>
      <c r="CQ56" s="24">
        <f t="shared" ca="1" si="48"/>
        <v>4.6986474997886774E-2</v>
      </c>
      <c r="CR56" s="24">
        <f t="shared" ca="1" si="36"/>
        <v>4.8234099089183413E-2</v>
      </c>
      <c r="CS56" s="35">
        <f t="shared" si="49"/>
        <v>44256</v>
      </c>
      <c r="CT56" s="24">
        <f t="shared" ca="1" si="51"/>
        <v>0.43100206409371644</v>
      </c>
      <c r="CU56" s="24">
        <f t="shared" ca="1" si="52"/>
        <v>0.43376573721801037</v>
      </c>
      <c r="CV56" s="24">
        <f t="shared" ca="1" si="53"/>
        <v>0.42451979695741104</v>
      </c>
      <c r="CW56" s="24">
        <f t="shared" ca="1" si="54"/>
        <v>0.43007358882361046</v>
      </c>
      <c r="CX56" s="24">
        <f t="shared" ca="1" si="55"/>
        <v>0.42613114257949314</v>
      </c>
      <c r="CY56" s="24">
        <f t="shared" ca="1" si="56"/>
        <v>0.42546686470970174</v>
      </c>
      <c r="CZ56" s="24">
        <f t="shared" ca="1" si="57"/>
        <v>0.42652470100450945</v>
      </c>
      <c r="DA56" s="24">
        <f t="shared" ca="1" si="58"/>
        <v>0.42656019358283226</v>
      </c>
      <c r="DB56" s="24">
        <f t="shared" ca="1" si="59"/>
        <v>0.42090665212635026</v>
      </c>
      <c r="DC56" s="24">
        <f t="shared" ca="1" si="60"/>
        <v>0.42606505122961691</v>
      </c>
      <c r="DD56" s="49">
        <f t="shared" ca="1" si="61"/>
        <v>0.42638295591605457</v>
      </c>
      <c r="DE56" s="49">
        <f>+[1]NAC!AG57</f>
        <v>0.42648849702914249</v>
      </c>
    </row>
    <row r="57" spans="1:109" x14ac:dyDescent="0.25">
      <c r="A57" s="112">
        <f t="shared" si="3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62"/>
        <v>455.84281830094744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16"/>
        <v>456.89172570482663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17"/>
        <v>454.49549280659699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18"/>
        <v>454.37162243988507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19"/>
        <v>455.15132717371409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20"/>
        <v>454.29282008342858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21"/>
        <v>454.5154311169311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22"/>
        <v>453.60013073622088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23"/>
        <v>452.00045186552302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24"/>
        <v>451.16899718720964</v>
      </c>
      <c r="BU57" s="43"/>
      <c r="BV57" s="46">
        <f t="shared" ca="1" si="25"/>
        <v>455.84281830094744</v>
      </c>
      <c r="BW57" s="46">
        <f t="shared" ca="1" si="26"/>
        <v>456.89172570482663</v>
      </c>
      <c r="BX57" s="46">
        <f t="shared" ca="1" si="27"/>
        <v>454.49549280659699</v>
      </c>
      <c r="BY57" s="46">
        <f t="shared" ca="1" si="28"/>
        <v>454.37162243988507</v>
      </c>
      <c r="BZ57" s="46">
        <f t="shared" ca="1" si="29"/>
        <v>455.15132717371409</v>
      </c>
      <c r="CA57" s="46">
        <f t="shared" ca="1" si="30"/>
        <v>454.29282008342858</v>
      </c>
      <c r="CB57" s="46">
        <f t="shared" ca="1" si="31"/>
        <v>454.5154311169311</v>
      </c>
      <c r="CC57" s="46">
        <f t="shared" ca="1" si="32"/>
        <v>453.60013073622088</v>
      </c>
      <c r="CD57" s="46">
        <f t="shared" ca="1" si="33"/>
        <v>452.00045186552302</v>
      </c>
      <c r="CE57" s="46">
        <f t="shared" ca="1" si="34"/>
        <v>451.16899718720964</v>
      </c>
      <c r="CF57" s="46" cm="1">
        <f t="array" aca="1" ref="CF57" ca="1">+SUMPRODUCT($BV$3:$CE$3/100,$BV57:$CE57)</f>
        <v>453.69007707286482</v>
      </c>
      <c r="CG57" s="35">
        <f t="shared" si="38"/>
        <v>44287</v>
      </c>
      <c r="CH57" s="24">
        <f t="shared" ca="1" si="39"/>
        <v>4.127517714063722E-2</v>
      </c>
      <c r="CI57" s="24">
        <f t="shared" ca="1" si="40"/>
        <v>4.1453306869172923E-2</v>
      </c>
      <c r="CJ57" s="24">
        <f t="shared" ca="1" si="41"/>
        <v>4.1088999911412127E-2</v>
      </c>
      <c r="CK57" s="24">
        <f t="shared" ca="1" si="42"/>
        <v>4.1200925537468347E-2</v>
      </c>
      <c r="CL57" s="24">
        <f t="shared" ca="1" si="43"/>
        <v>4.1018033885833916E-2</v>
      </c>
      <c r="CM57" s="24">
        <f t="shared" ca="1" si="44"/>
        <v>4.082219221488681E-2</v>
      </c>
      <c r="CN57" s="24">
        <f t="shared" ca="1" si="45"/>
        <v>4.08712042511854E-2</v>
      </c>
      <c r="CO57" s="24">
        <f t="shared" ca="1" si="46"/>
        <v>4.0993779081959225E-2</v>
      </c>
      <c r="CP57" s="24">
        <f t="shared" ca="1" si="47"/>
        <v>4.0610116227461246E-2</v>
      </c>
      <c r="CQ57" s="24">
        <f t="shared" ca="1" si="48"/>
        <v>4.0358370742880512E-2</v>
      </c>
      <c r="CR57" s="24">
        <f t="shared" ca="1" si="36"/>
        <v>4.0867067946030788E-2</v>
      </c>
      <c r="CS57" s="35">
        <f t="shared" si="49"/>
        <v>44287</v>
      </c>
      <c r="CT57" s="24">
        <f t="shared" ca="1" si="51"/>
        <v>0.46366501346942535</v>
      </c>
      <c r="CU57" s="24">
        <f t="shared" ca="1" si="52"/>
        <v>0.46747898529666565</v>
      </c>
      <c r="CV57" s="24">
        <f t="shared" ca="1" si="53"/>
        <v>0.45992315308143961</v>
      </c>
      <c r="CW57" s="24">
        <f t="shared" ca="1" si="54"/>
        <v>0.46561604628965592</v>
      </c>
      <c r="CX57" s="24">
        <f t="shared" ca="1" si="55"/>
        <v>0.4619110440334655</v>
      </c>
      <c r="CY57" s="24">
        <f t="shared" ca="1" si="56"/>
        <v>0.46168279199644857</v>
      </c>
      <c r="CZ57" s="24">
        <f t="shared" ca="1" si="57"/>
        <v>0.46330916490296792</v>
      </c>
      <c r="DA57" s="24">
        <f t="shared" ca="1" si="58"/>
        <v>0.46396795029227178</v>
      </c>
      <c r="DB57" s="24">
        <f t="shared" ca="1" si="59"/>
        <v>0.45880789627019247</v>
      </c>
      <c r="DC57" s="24">
        <f t="shared" ca="1" si="60"/>
        <v>0.46422584448798898</v>
      </c>
      <c r="DD57" s="49">
        <f t="shared" ca="1" si="61"/>
        <v>0.46287740777777775</v>
      </c>
      <c r="DE57" s="49">
        <f>+[1]NAC!AG58</f>
        <v>0.46280152829043075</v>
      </c>
    </row>
    <row r="58" spans="1:109" x14ac:dyDescent="0.25">
      <c r="A58" s="112">
        <f t="shared" si="3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62"/>
        <v>470.07521344073729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16"/>
        <v>471.37929009406116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17"/>
        <v>468.94633270671557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18"/>
        <v>469.14291979319819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19"/>
        <v>469.99493797520893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20"/>
        <v>469.103147439964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21"/>
        <v>469.81476157326028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22"/>
        <v>468.96245453259093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23"/>
        <v>467.27383722015009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24"/>
        <v>466.70607495759981</v>
      </c>
      <c r="BU58" s="43"/>
      <c r="BV58" s="46">
        <f t="shared" ca="1" si="25"/>
        <v>470.07521344073729</v>
      </c>
      <c r="BW58" s="46">
        <f t="shared" ca="1" si="26"/>
        <v>471.37929009406116</v>
      </c>
      <c r="BX58" s="46">
        <f t="shared" ca="1" si="27"/>
        <v>468.94633270671557</v>
      </c>
      <c r="BY58" s="46">
        <f t="shared" ca="1" si="28"/>
        <v>469.14291979319819</v>
      </c>
      <c r="BZ58" s="46">
        <f t="shared" ca="1" si="29"/>
        <v>469.99493797520893</v>
      </c>
      <c r="CA58" s="46">
        <f t="shared" ca="1" si="30"/>
        <v>469.103147439964</v>
      </c>
      <c r="CB58" s="46">
        <f t="shared" ca="1" si="31"/>
        <v>469.81476157326028</v>
      </c>
      <c r="CC58" s="46">
        <f t="shared" ca="1" si="32"/>
        <v>468.96245453259093</v>
      </c>
      <c r="CD58" s="46">
        <f t="shared" ca="1" si="33"/>
        <v>467.27383722015009</v>
      </c>
      <c r="CE58" s="46">
        <f t="shared" ca="1" si="34"/>
        <v>466.70607495759981</v>
      </c>
      <c r="CF58" s="46" cm="1">
        <f t="array" aca="1" ref="CF58" ca="1">+SUMPRODUCT($BV$3:$CE$3/100,$BV58:$CE58)</f>
        <v>468.73397938927178</v>
      </c>
      <c r="CG58" s="35">
        <f t="shared" si="38"/>
        <v>44317</v>
      </c>
      <c r="CH58" s="24">
        <f t="shared" ca="1" si="39"/>
        <v>3.1222155024484E-2</v>
      </c>
      <c r="CI58" s="24">
        <f t="shared" ca="1" si="40"/>
        <v>3.1708966422810958E-2</v>
      </c>
      <c r="CJ58" s="24">
        <f t="shared" ca="1" si="41"/>
        <v>3.1795342591588449E-2</v>
      </c>
      <c r="CK58" s="24">
        <f t="shared" ca="1" si="42"/>
        <v>3.2509286724365039E-2</v>
      </c>
      <c r="CL58" s="24">
        <f t="shared" ca="1" si="43"/>
        <v>3.261247395161293E-2</v>
      </c>
      <c r="CM58" s="24">
        <f t="shared" ca="1" si="44"/>
        <v>3.2600839594637554E-2</v>
      </c>
      <c r="CN58" s="24">
        <f t="shared" ca="1" si="45"/>
        <v>3.3660750348414981E-2</v>
      </c>
      <c r="CO58" s="24">
        <f t="shared" ca="1" si="46"/>
        <v>3.3867547109027729E-2</v>
      </c>
      <c r="CP58" s="24">
        <f t="shared" ca="1" si="47"/>
        <v>3.3790641782745601E-2</v>
      </c>
      <c r="CQ58" s="24">
        <f t="shared" ca="1" si="48"/>
        <v>3.4437379046998506E-2</v>
      </c>
      <c r="CR58" s="24">
        <f t="shared" ca="1" si="36"/>
        <v>3.3158984682820858E-2</v>
      </c>
      <c r="CS58" s="35">
        <f t="shared" si="49"/>
        <v>44317</v>
      </c>
      <c r="CT58" s="24">
        <f t="shared" ca="1" si="51"/>
        <v>0.48737820328071324</v>
      </c>
      <c r="CU58" s="24">
        <f t="shared" ca="1" si="52"/>
        <v>0.49110385263786505</v>
      </c>
      <c r="CV58" s="24">
        <f t="shared" ca="1" si="53"/>
        <v>0.48396161141662186</v>
      </c>
      <c r="CW58" s="24">
        <f t="shared" ca="1" si="54"/>
        <v>0.4907070900771715</v>
      </c>
      <c r="CX58" s="24">
        <f t="shared" ca="1" si="55"/>
        <v>0.48682342252266775</v>
      </c>
      <c r="CY58" s="24">
        <f t="shared" ca="1" si="56"/>
        <v>0.48672204131133223</v>
      </c>
      <c r="CZ58" s="24">
        <f t="shared" ca="1" si="57"/>
        <v>0.48949603784402096</v>
      </c>
      <c r="DA58" s="24">
        <f t="shared" ca="1" si="58"/>
        <v>0.49005261725508786</v>
      </c>
      <c r="DB58" s="24">
        <f t="shared" ca="1" si="59"/>
        <v>0.48541973173520514</v>
      </c>
      <c r="DC58" s="24">
        <f t="shared" ca="1" si="60"/>
        <v>0.49030297779630438</v>
      </c>
      <c r="DD58" s="49">
        <f t="shared" ca="1" si="61"/>
        <v>0.48831970798397184</v>
      </c>
      <c r="DE58" s="49">
        <f>+[1]NAC!AG59</f>
        <v>0.48844728646747448</v>
      </c>
    </row>
    <row r="59" spans="1:109" x14ac:dyDescent="0.25">
      <c r="A59" s="112">
        <f t="shared" si="3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62"/>
        <v>485.24018018415512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16"/>
        <v>486.66481612752875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17"/>
        <v>484.02747839659185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18"/>
        <v>484.37634120648352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19"/>
        <v>485.16655803353433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20"/>
        <v>484.08349198875857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21"/>
        <v>484.78229533573511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22"/>
        <v>483.79817944314271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23"/>
        <v>481.98161239804762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24"/>
        <v>481.22814455766678</v>
      </c>
      <c r="BU59" s="43"/>
      <c r="BV59" s="46">
        <f t="shared" ca="1" si="25"/>
        <v>485.24018018415512</v>
      </c>
      <c r="BW59" s="46">
        <f t="shared" ca="1" si="26"/>
        <v>486.66481612752875</v>
      </c>
      <c r="BX59" s="46">
        <f t="shared" ca="1" si="27"/>
        <v>484.02747839659185</v>
      </c>
      <c r="BY59" s="46">
        <f t="shared" ca="1" si="28"/>
        <v>484.37634120648352</v>
      </c>
      <c r="BZ59" s="46">
        <f t="shared" ca="1" si="29"/>
        <v>485.16655803353433</v>
      </c>
      <c r="CA59" s="46">
        <f t="shared" ca="1" si="30"/>
        <v>484.08349198875857</v>
      </c>
      <c r="CB59" s="46">
        <f t="shared" ca="1" si="31"/>
        <v>484.78229533573511</v>
      </c>
      <c r="CC59" s="46">
        <f t="shared" ca="1" si="32"/>
        <v>483.79817944314271</v>
      </c>
      <c r="CD59" s="46">
        <f t="shared" ca="1" si="33"/>
        <v>481.98161239804762</v>
      </c>
      <c r="CE59" s="46">
        <f t="shared" ca="1" si="34"/>
        <v>481.22814455766678</v>
      </c>
      <c r="CF59" s="46" cm="1">
        <f t="array" aca="1" ref="CF59" ca="1">+SUMPRODUCT($BV$3:$CE$3/100,$BV59:$CE59)</f>
        <v>483.64736202037619</v>
      </c>
      <c r="CG59" s="35">
        <f t="shared" si="38"/>
        <v>44348</v>
      </c>
      <c r="CH59" s="24">
        <f t="shared" ca="1" si="39"/>
        <v>3.2260724049705036E-2</v>
      </c>
      <c r="CI59" s="24">
        <f t="shared" ca="1" si="40"/>
        <v>3.2427232919837179E-2</v>
      </c>
      <c r="CJ59" s="24">
        <f t="shared" ca="1" si="41"/>
        <v>3.2159640961108016E-2</v>
      </c>
      <c r="CK59" s="24">
        <f t="shared" ca="1" si="42"/>
        <v>3.2470747762750607E-2</v>
      </c>
      <c r="CL59" s="24">
        <f t="shared" ca="1" si="43"/>
        <v>3.228039034566299E-2</v>
      </c>
      <c r="CM59" s="24">
        <f t="shared" ca="1" si="44"/>
        <v>3.1934009887903736E-2</v>
      </c>
      <c r="CN59" s="24">
        <f t="shared" ca="1" si="45"/>
        <v>3.1858372675122704E-2</v>
      </c>
      <c r="CO59" s="24">
        <f t="shared" ca="1" si="46"/>
        <v>3.1635208249961799E-2</v>
      </c>
      <c r="CP59" s="24">
        <f t="shared" ca="1" si="47"/>
        <v>3.1475708688068815E-2</v>
      </c>
      <c r="CQ59" s="24">
        <f t="shared" ca="1" si="48"/>
        <v>3.1116092931479988E-2</v>
      </c>
      <c r="CR59" s="24">
        <f t="shared" ca="1" si="36"/>
        <v>3.1816303675136881E-2</v>
      </c>
      <c r="CS59" s="35">
        <f t="shared" si="49"/>
        <v>44348</v>
      </c>
      <c r="CT59" s="24">
        <f t="shared" ca="1" si="51"/>
        <v>0.50364038190898519</v>
      </c>
      <c r="CU59" s="24">
        <f t="shared" ca="1" si="52"/>
        <v>0.50631259063127443</v>
      </c>
      <c r="CV59" s="24">
        <f t="shared" ca="1" si="53"/>
        <v>0.49958903812684463</v>
      </c>
      <c r="CW59" s="24">
        <f t="shared" ca="1" si="54"/>
        <v>0.50534769730396079</v>
      </c>
      <c r="CX59" s="24">
        <f t="shared" ca="1" si="55"/>
        <v>0.50169335964399431</v>
      </c>
      <c r="CY59" s="24">
        <f t="shared" ca="1" si="56"/>
        <v>0.50130430777429713</v>
      </c>
      <c r="CZ59" s="24">
        <f t="shared" ca="1" si="57"/>
        <v>0.50342012127782043</v>
      </c>
      <c r="DA59" s="24">
        <f t="shared" ca="1" si="58"/>
        <v>0.50317504364738252</v>
      </c>
      <c r="DB59" s="24">
        <f t="shared" ca="1" si="59"/>
        <v>0.49839903620516335</v>
      </c>
      <c r="DC59" s="24">
        <f t="shared" ca="1" si="60"/>
        <v>0.50077965450602324</v>
      </c>
      <c r="DD59" s="49">
        <f t="shared" ca="1" si="61"/>
        <v>0.5019294429197747</v>
      </c>
      <c r="DE59" s="49">
        <f>+[1]NAC!AG60</f>
        <v>0.50200078391471603</v>
      </c>
    </row>
    <row r="60" spans="1:109" x14ac:dyDescent="0.25">
      <c r="A60" s="112">
        <f t="shared" si="3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62"/>
        <v>499.74309689095503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16"/>
        <v>501.17813413873273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17"/>
        <v>498.38623053909089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18"/>
        <v>498.72878880275226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19"/>
        <v>499.73829876590378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20"/>
        <v>498.61529151756059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21"/>
        <v>499.21109645370296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22"/>
        <v>498.2069628056106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23"/>
        <v>496.57185521523525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24"/>
        <v>495.75135684371236</v>
      </c>
      <c r="BU60" s="43"/>
      <c r="BV60" s="46">
        <f t="shared" ca="1" si="25"/>
        <v>499.74309689095503</v>
      </c>
      <c r="BW60" s="46">
        <f t="shared" ca="1" si="26"/>
        <v>501.17813413873273</v>
      </c>
      <c r="BX60" s="46">
        <f t="shared" ca="1" si="27"/>
        <v>498.38623053909089</v>
      </c>
      <c r="BY60" s="46">
        <f t="shared" ca="1" si="28"/>
        <v>498.72878880275226</v>
      </c>
      <c r="BZ60" s="46">
        <f t="shared" ca="1" si="29"/>
        <v>499.73829876590378</v>
      </c>
      <c r="CA60" s="46">
        <f t="shared" ca="1" si="30"/>
        <v>498.61529151756059</v>
      </c>
      <c r="CB60" s="46">
        <f t="shared" ca="1" si="31"/>
        <v>499.21109645370296</v>
      </c>
      <c r="CC60" s="46">
        <f t="shared" ca="1" si="32"/>
        <v>498.2069628056106</v>
      </c>
      <c r="CD60" s="46">
        <f t="shared" ca="1" si="33"/>
        <v>496.57185521523525</v>
      </c>
      <c r="CE60" s="46">
        <f t="shared" ca="1" si="34"/>
        <v>495.75135684371236</v>
      </c>
      <c r="CF60" s="46" cm="1">
        <f t="array" aca="1" ref="CF60" ca="1">+SUMPRODUCT($BV$3:$CE$3/100,$BV60:$CE60)</f>
        <v>498.13356763695742</v>
      </c>
      <c r="CG60" s="35">
        <f t="shared" si="38"/>
        <v>44378</v>
      </c>
      <c r="CH60" s="24">
        <f t="shared" ca="1" si="39"/>
        <v>2.988811994360363E-2</v>
      </c>
      <c r="CI60" s="24">
        <f t="shared" ca="1" si="40"/>
        <v>2.9821999721880044E-2</v>
      </c>
      <c r="CJ60" s="24">
        <f t="shared" ca="1" si="41"/>
        <v>2.9665159073332781E-2</v>
      </c>
      <c r="CK60" s="24">
        <f t="shared" ca="1" si="42"/>
        <v>2.9630777507670292E-2</v>
      </c>
      <c r="CL60" s="24">
        <f t="shared" ca="1" si="43"/>
        <v>3.0034511841523726E-2</v>
      </c>
      <c r="CM60" s="24">
        <f t="shared" ca="1" si="44"/>
        <v>3.00192007562603E-2</v>
      </c>
      <c r="CN60" s="24">
        <f t="shared" ca="1" si="45"/>
        <v>2.9763465491195795E-2</v>
      </c>
      <c r="CO60" s="24">
        <f t="shared" ca="1" si="46"/>
        <v>2.9782632458544178E-2</v>
      </c>
      <c r="CP60" s="24">
        <f t="shared" ca="1" si="47"/>
        <v>3.0271368122521292E-2</v>
      </c>
      <c r="CQ60" s="24">
        <f t="shared" ca="1" si="48"/>
        <v>3.0179474019323971E-2</v>
      </c>
      <c r="CR60" s="24">
        <f t="shared" ca="1" si="36"/>
        <v>2.9951999647154004E-2</v>
      </c>
      <c r="CS60" s="35">
        <f t="shared" si="49"/>
        <v>44378</v>
      </c>
      <c r="CT60" s="24">
        <f t="shared" ca="1" si="51"/>
        <v>0.52097069843488497</v>
      </c>
      <c r="CU60" s="24">
        <f t="shared" ca="1" si="52"/>
        <v>0.52290069560835373</v>
      </c>
      <c r="CV60" s="24">
        <f t="shared" ca="1" si="53"/>
        <v>0.51622642408327502</v>
      </c>
      <c r="CW60" s="24">
        <f t="shared" ca="1" si="54"/>
        <v>0.52084745914352149</v>
      </c>
      <c r="CX60" s="24">
        <f t="shared" ca="1" si="55"/>
        <v>0.51807306609401382</v>
      </c>
      <c r="CY60" s="24">
        <f t="shared" ca="1" si="56"/>
        <v>0.51745513806380639</v>
      </c>
      <c r="CZ60" s="24">
        <f t="shared" ca="1" si="57"/>
        <v>0.51889222503961907</v>
      </c>
      <c r="DA60" s="24">
        <f t="shared" ca="1" si="58"/>
        <v>0.51828752166658254</v>
      </c>
      <c r="DB60" s="24">
        <f t="shared" ca="1" si="59"/>
        <v>0.51403109698082594</v>
      </c>
      <c r="DC60" s="24">
        <f t="shared" ca="1" si="60"/>
        <v>0.51438259272971187</v>
      </c>
      <c r="DD60" s="49">
        <f t="shared" ca="1" si="61"/>
        <v>0.51744571879389989</v>
      </c>
      <c r="DE60" s="49">
        <f>+[1]NAC!AG61</f>
        <v>0.51766171625105817</v>
      </c>
    </row>
    <row r="61" spans="1:109" x14ac:dyDescent="0.25">
      <c r="A61" s="112">
        <f t="shared" si="3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62"/>
        <v>510.8515350568091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16"/>
        <v>512.52387338151584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17"/>
        <v>509.91313872903356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18"/>
        <v>510.44698263845976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19"/>
        <v>511.62136951559177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20"/>
        <v>510.64110838455235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21"/>
        <v>511.47846538724701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22"/>
        <v>510.80927796949339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23"/>
        <v>509.35582154167412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24"/>
        <v>509.02819890490088</v>
      </c>
      <c r="BU61" s="43"/>
      <c r="BV61" s="46">
        <f t="shared" ca="1" si="25"/>
        <v>510.8515350568091</v>
      </c>
      <c r="BW61" s="46">
        <f t="shared" ca="1" si="26"/>
        <v>512.52387338151584</v>
      </c>
      <c r="BX61" s="46">
        <f t="shared" ca="1" si="27"/>
        <v>509.91313872903356</v>
      </c>
      <c r="BY61" s="46">
        <f t="shared" ca="1" si="28"/>
        <v>510.44698263845976</v>
      </c>
      <c r="BZ61" s="46">
        <f t="shared" ca="1" si="29"/>
        <v>511.62136951559177</v>
      </c>
      <c r="CA61" s="46">
        <f t="shared" ca="1" si="30"/>
        <v>510.64110838455235</v>
      </c>
      <c r="CB61" s="46">
        <f t="shared" ca="1" si="31"/>
        <v>511.47846538724701</v>
      </c>
      <c r="CC61" s="46">
        <f t="shared" ca="1" si="32"/>
        <v>510.80927796949339</v>
      </c>
      <c r="CD61" s="46">
        <f t="shared" ca="1" si="33"/>
        <v>509.35582154167412</v>
      </c>
      <c r="CE61" s="46">
        <f t="shared" ca="1" si="34"/>
        <v>509.02819890490088</v>
      </c>
      <c r="CF61" s="46" cm="1">
        <f t="array" aca="1" ref="CF61" ca="1">+SUMPRODUCT($BV$3:$CE$3/100,$BV61:$CE61)</f>
        <v>510.41877131821576</v>
      </c>
      <c r="CG61" s="35">
        <f t="shared" si="38"/>
        <v>44409</v>
      </c>
      <c r="CH61" s="24">
        <f t="shared" ca="1" si="39"/>
        <v>2.2228297369113914E-2</v>
      </c>
      <c r="CI61" s="24">
        <f t="shared" ca="1" si="40"/>
        <v>2.2638136961582678E-2</v>
      </c>
      <c r="CJ61" s="24">
        <f t="shared" ca="1" si="41"/>
        <v>2.31284643989349E-2</v>
      </c>
      <c r="CK61" s="24">
        <f t="shared" ca="1" si="42"/>
        <v>2.3496124745150837E-2</v>
      </c>
      <c r="CL61" s="24">
        <f t="shared" ca="1" si="43"/>
        <v>2.3778587270643525E-2</v>
      </c>
      <c r="CM61" s="24">
        <f t="shared" ca="1" si="44"/>
        <v>2.4118427716868895E-2</v>
      </c>
      <c r="CN61" s="24">
        <f t="shared" ca="1" si="45"/>
        <v>2.4573510125654341E-2</v>
      </c>
      <c r="CO61" s="24">
        <f t="shared" ca="1" si="46"/>
        <v>2.5295341303368968E-2</v>
      </c>
      <c r="CP61" s="24">
        <f t="shared" ca="1" si="47"/>
        <v>2.574444401585696E-2</v>
      </c>
      <c r="CQ61" s="24">
        <f t="shared" ca="1" si="48"/>
        <v>2.6781252089188134E-2</v>
      </c>
      <c r="CR61" s="24">
        <f t="shared" ca="1" si="36"/>
        <v>2.466246902319158E-2</v>
      </c>
      <c r="CS61" s="35">
        <f t="shared" si="49"/>
        <v>44409</v>
      </c>
      <c r="CT61" s="24">
        <f t="shared" ca="1" si="51"/>
        <v>0.51211318008752338</v>
      </c>
      <c r="CU61" s="24">
        <f t="shared" ca="1" si="52"/>
        <v>0.51492286908167206</v>
      </c>
      <c r="CV61" s="24">
        <f t="shared" ca="1" si="53"/>
        <v>0.50984952534423877</v>
      </c>
      <c r="CW61" s="24">
        <f t="shared" ca="1" si="54"/>
        <v>0.5152166485046028</v>
      </c>
      <c r="CX61" s="24">
        <f t="shared" ca="1" si="55"/>
        <v>0.51300792537839568</v>
      </c>
      <c r="CY61" s="24">
        <f t="shared" ca="1" si="56"/>
        <v>0.51308353038052101</v>
      </c>
      <c r="CZ61" s="24">
        <f t="shared" ca="1" si="57"/>
        <v>0.51535085338414532</v>
      </c>
      <c r="DA61" s="24">
        <f t="shared" ca="1" si="58"/>
        <v>0.51609187899753461</v>
      </c>
      <c r="DB61" s="24">
        <f t="shared" ca="1" si="59"/>
        <v>0.51289813911830873</v>
      </c>
      <c r="DC61" s="24">
        <f t="shared" ca="1" si="60"/>
        <v>0.51478708932881734</v>
      </c>
      <c r="DD61" s="49">
        <f t="shared" ca="1" si="61"/>
        <v>0.51394770326676364</v>
      </c>
      <c r="DE61" s="49">
        <f>+[1]NAC!AG62</f>
        <v>0.51423887270992519</v>
      </c>
    </row>
    <row r="62" spans="1:109" x14ac:dyDescent="0.25">
      <c r="A62" s="112">
        <f t="shared" si="3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62"/>
        <v>528.63510169524261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16"/>
        <v>530.56066669329368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17"/>
        <v>527.72641667019514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18"/>
        <v>528.52827911976317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19"/>
        <v>529.65533592244549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20"/>
        <v>528.6600809356521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21"/>
        <v>529.57847932106881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22"/>
        <v>528.97813412272512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23"/>
        <v>527.44433472758988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24"/>
        <v>527.33609968902897</v>
      </c>
      <c r="BU62" s="43"/>
      <c r="BV62" s="46">
        <f t="shared" ca="1" si="25"/>
        <v>528.63510169524261</v>
      </c>
      <c r="BW62" s="46">
        <f t="shared" ca="1" si="26"/>
        <v>530.56066669329368</v>
      </c>
      <c r="BX62" s="46">
        <f t="shared" ca="1" si="27"/>
        <v>527.72641667019514</v>
      </c>
      <c r="BY62" s="46">
        <f t="shared" ca="1" si="28"/>
        <v>528.52827911976317</v>
      </c>
      <c r="BZ62" s="46">
        <f t="shared" ca="1" si="29"/>
        <v>529.65533592244549</v>
      </c>
      <c r="CA62" s="46">
        <f t="shared" ca="1" si="30"/>
        <v>528.6600809356521</v>
      </c>
      <c r="CB62" s="46">
        <f t="shared" ca="1" si="31"/>
        <v>529.57847932106881</v>
      </c>
      <c r="CC62" s="46">
        <f t="shared" ca="1" si="32"/>
        <v>528.97813412272512</v>
      </c>
      <c r="CD62" s="46">
        <f t="shared" ca="1" si="33"/>
        <v>527.44433472758988</v>
      </c>
      <c r="CE62" s="46">
        <f t="shared" ca="1" si="34"/>
        <v>527.33609968902897</v>
      </c>
      <c r="CF62" s="46" cm="1">
        <f t="array" aca="1" ref="CF62" ca="1">+SUMPRODUCT($BV$3:$CE$3/100,$BV62:$CE62)</f>
        <v>528.50539941155728</v>
      </c>
      <c r="CG62" s="35">
        <f t="shared" si="38"/>
        <v>44440</v>
      </c>
      <c r="CH62" s="24">
        <f t="shared" ca="1" si="39"/>
        <v>3.4811614369438804E-2</v>
      </c>
      <c r="CI62" s="24">
        <f t="shared" ca="1" si="40"/>
        <v>3.5192103721481738E-2</v>
      </c>
      <c r="CJ62" s="24">
        <f t="shared" ca="1" si="41"/>
        <v>3.4933945780572406E-2</v>
      </c>
      <c r="CK62" s="24">
        <f t="shared" ca="1" si="42"/>
        <v>3.5422476959003024E-2</v>
      </c>
      <c r="CL62" s="24">
        <f t="shared" ca="1" si="43"/>
        <v>3.5248657467002342E-2</v>
      </c>
      <c r="CM62" s="24">
        <f t="shared" ca="1" si="44"/>
        <v>3.5286960362639119E-2</v>
      </c>
      <c r="CN62" s="24">
        <f t="shared" ca="1" si="45"/>
        <v>3.5387636349690776E-2</v>
      </c>
      <c r="CO62" s="24">
        <f t="shared" ca="1" si="46"/>
        <v>3.5568766928929518E-2</v>
      </c>
      <c r="CP62" s="24">
        <f t="shared" ca="1" si="47"/>
        <v>3.5512528611466587E-2</v>
      </c>
      <c r="CQ62" s="24">
        <f t="shared" ca="1" si="48"/>
        <v>3.5966378333292415E-2</v>
      </c>
      <c r="CR62" s="24">
        <f t="shared" ca="1" si="36"/>
        <v>3.5434880356438825E-2</v>
      </c>
      <c r="CS62" s="35">
        <f t="shared" si="49"/>
        <v>44440</v>
      </c>
      <c r="CT62" s="24">
        <f t="shared" ca="1" si="51"/>
        <v>0.5204949911004495</v>
      </c>
      <c r="CU62" s="24">
        <f t="shared" ca="1" si="52"/>
        <v>0.52330766082917957</v>
      </c>
      <c r="CV62" s="24">
        <f t="shared" ca="1" si="53"/>
        <v>0.51901689222222336</v>
      </c>
      <c r="CW62" s="24">
        <f t="shared" ca="1" si="54"/>
        <v>0.52488962737319245</v>
      </c>
      <c r="CX62" s="24">
        <f t="shared" ca="1" si="55"/>
        <v>0.52269249585163968</v>
      </c>
      <c r="CY62" s="24">
        <f t="shared" ca="1" si="56"/>
        <v>0.52332857687159806</v>
      </c>
      <c r="CZ62" s="24">
        <f t="shared" ca="1" si="57"/>
        <v>0.52552102659146516</v>
      </c>
      <c r="DA62" s="24">
        <f t="shared" ca="1" si="58"/>
        <v>0.52694540108763044</v>
      </c>
      <c r="DB62" s="24">
        <f t="shared" ca="1" si="59"/>
        <v>0.52447800259053867</v>
      </c>
      <c r="DC62" s="24">
        <f t="shared" ca="1" si="60"/>
        <v>0.5270019490258897</v>
      </c>
      <c r="DD62" s="49">
        <f t="shared" ca="1" si="61"/>
        <v>0.5244025313180023</v>
      </c>
      <c r="DE62" s="49">
        <f>+[1]NAC!AG63</f>
        <v>0.52471217096959299</v>
      </c>
    </row>
    <row r="63" spans="1:109" x14ac:dyDescent="0.25">
      <c r="A63" s="112">
        <f t="shared" si="3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62"/>
        <v>547.07782274842293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16"/>
        <v>549.17020451413146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17"/>
        <v>546.0968762166525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18"/>
        <v>546.77832377495645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19"/>
        <v>548.25976924534302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20"/>
        <v>547.05586876461234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21"/>
        <v>548.17388479088095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22"/>
        <v>547.65429954227818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23"/>
        <v>545.98732474459382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24"/>
        <v>546.06631331099197</v>
      </c>
      <c r="BU63" s="43"/>
      <c r="BV63" s="46">
        <f t="shared" ca="1" si="25"/>
        <v>547.07782274842293</v>
      </c>
      <c r="BW63" s="46">
        <f t="shared" ca="1" si="26"/>
        <v>549.17020451413146</v>
      </c>
      <c r="BX63" s="46">
        <f t="shared" ca="1" si="27"/>
        <v>546.0968762166525</v>
      </c>
      <c r="BY63" s="46">
        <f t="shared" ca="1" si="28"/>
        <v>546.77832377495645</v>
      </c>
      <c r="BZ63" s="46">
        <f t="shared" ca="1" si="29"/>
        <v>548.25976924534302</v>
      </c>
      <c r="CA63" s="46">
        <f t="shared" ca="1" si="30"/>
        <v>547.05586876461234</v>
      </c>
      <c r="CB63" s="46">
        <f t="shared" ca="1" si="31"/>
        <v>548.17388479088095</v>
      </c>
      <c r="CC63" s="46">
        <f t="shared" ca="1" si="32"/>
        <v>547.65429954227818</v>
      </c>
      <c r="CD63" s="46">
        <f t="shared" ca="1" si="33"/>
        <v>545.98732474459382</v>
      </c>
      <c r="CE63" s="46">
        <f t="shared" ca="1" si="34"/>
        <v>546.06631331099197</v>
      </c>
      <c r="CF63" s="46" cm="1">
        <f t="array" aca="1" ref="CF63" ca="1">+SUMPRODUCT($BV$3:$CE$3/100,$BV63:$CE63)</f>
        <v>547.05764236967525</v>
      </c>
      <c r="CG63" s="35">
        <f t="shared" si="38"/>
        <v>44470</v>
      </c>
      <c r="CH63" s="24">
        <f t="shared" ca="1" si="39"/>
        <v>3.4887431791868595E-2</v>
      </c>
      <c r="CI63" s="24">
        <f t="shared" ca="1" si="40"/>
        <v>3.5075230768276233E-2</v>
      </c>
      <c r="CJ63" s="24">
        <f t="shared" ca="1" si="41"/>
        <v>3.4810574127347671E-2</v>
      </c>
      <c r="CK63" s="24">
        <f t="shared" ca="1" si="42"/>
        <v>3.4529930329532776E-2</v>
      </c>
      <c r="CL63" s="24">
        <f t="shared" ca="1" si="43"/>
        <v>3.5125546862463164E-2</v>
      </c>
      <c r="CM63" s="24">
        <f t="shared" ca="1" si="44"/>
        <v>3.4797005660806457E-2</v>
      </c>
      <c r="CN63" s="24">
        <f t="shared" ca="1" si="45"/>
        <v>3.5113597315457046E-2</v>
      </c>
      <c r="CO63" s="24">
        <f t="shared" ca="1" si="46"/>
        <v>3.5306119884380927E-2</v>
      </c>
      <c r="CP63" s="24">
        <f t="shared" ca="1" si="47"/>
        <v>3.5156297633912148E-2</v>
      </c>
      <c r="CQ63" s="24">
        <f t="shared" ca="1" si="48"/>
        <v>3.5518549996877313E-2</v>
      </c>
      <c r="CR63" s="24">
        <f t="shared" ca="1" si="36"/>
        <v>3.5103223124634431E-2</v>
      </c>
      <c r="CS63" s="35">
        <f t="shared" si="49"/>
        <v>44470</v>
      </c>
      <c r="CT63" s="24">
        <f t="shared" ca="1" si="51"/>
        <v>0.51336596190132222</v>
      </c>
      <c r="CU63" s="24">
        <f t="shared" ca="1" si="52"/>
        <v>0.51672745849162216</v>
      </c>
      <c r="CV63" s="24">
        <f t="shared" ca="1" si="53"/>
        <v>0.5137812502549155</v>
      </c>
      <c r="CW63" s="24">
        <f t="shared" ca="1" si="54"/>
        <v>0.51907290612501633</v>
      </c>
      <c r="CX63" s="24">
        <f t="shared" ca="1" si="55"/>
        <v>0.51822382533064082</v>
      </c>
      <c r="CY63" s="24">
        <f t="shared" ca="1" si="56"/>
        <v>0.51891334747766948</v>
      </c>
      <c r="CZ63" s="24">
        <f t="shared" ca="1" si="57"/>
        <v>0.52188278553495859</v>
      </c>
      <c r="DA63" s="24">
        <f t="shared" ca="1" si="58"/>
        <v>0.52390128783893442</v>
      </c>
      <c r="DB63" s="24">
        <f t="shared" ca="1" si="59"/>
        <v>0.52251176957205714</v>
      </c>
      <c r="DC63" s="24">
        <f t="shared" ca="1" si="60"/>
        <v>0.52575017615133524</v>
      </c>
      <c r="DD63" s="49">
        <f t="shared" ca="1" si="61"/>
        <v>0.52067505980250495</v>
      </c>
      <c r="DE63" s="49">
        <f>+[1]NAC!AG64</f>
        <v>0.5211165082286735</v>
      </c>
    </row>
    <row r="64" spans="1:109" x14ac:dyDescent="0.25">
      <c r="A64" s="112">
        <f t="shared" si="3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62"/>
        <v>560.44831518799606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16"/>
        <v>562.5559175061743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17"/>
        <v>559.48360747134473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18"/>
        <v>560.4005444143196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19"/>
        <v>562.04493357101637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20"/>
        <v>560.73570678457804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21"/>
        <v>561.96851183441504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22"/>
        <v>561.64735620867134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23"/>
        <v>559.98116430499181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24"/>
        <v>560.31561296837913</v>
      </c>
      <c r="BU64" s="43"/>
      <c r="BV64" s="46">
        <f t="shared" ca="1" si="25"/>
        <v>560.44831518799606</v>
      </c>
      <c r="BW64" s="46">
        <f t="shared" ca="1" si="26"/>
        <v>562.5559175061743</v>
      </c>
      <c r="BX64" s="46">
        <f t="shared" ca="1" si="27"/>
        <v>559.48360747134473</v>
      </c>
      <c r="BY64" s="46">
        <f t="shared" ca="1" si="28"/>
        <v>560.4005444143196</v>
      </c>
      <c r="BZ64" s="46">
        <f t="shared" ca="1" si="29"/>
        <v>562.04493357101637</v>
      </c>
      <c r="CA64" s="46">
        <f t="shared" ca="1" si="30"/>
        <v>560.73570678457804</v>
      </c>
      <c r="CB64" s="46">
        <f t="shared" ca="1" si="31"/>
        <v>561.96851183441504</v>
      </c>
      <c r="CC64" s="46">
        <f t="shared" ca="1" si="32"/>
        <v>561.64735620867134</v>
      </c>
      <c r="CD64" s="46">
        <f t="shared" ca="1" si="33"/>
        <v>559.98116430499181</v>
      </c>
      <c r="CE64" s="46">
        <f t="shared" ca="1" si="34"/>
        <v>560.31561296837913</v>
      </c>
      <c r="CF64" s="46" cm="1">
        <f t="array" aca="1" ref="CF64" ca="1">+SUMPRODUCT($BV$3:$CE$3/100,$BV64:$CE64)</f>
        <v>560.88010128097596</v>
      </c>
      <c r="CG64" s="35">
        <f t="shared" si="38"/>
        <v>44501</v>
      </c>
      <c r="CH64" s="24">
        <f t="shared" ca="1" si="39"/>
        <v>2.443983631506419E-2</v>
      </c>
      <c r="CI64" s="24">
        <f t="shared" ca="1" si="40"/>
        <v>2.4374434159051939E-2</v>
      </c>
      <c r="CJ64" s="24">
        <f t="shared" ca="1" si="41"/>
        <v>2.4513473410496811E-2</v>
      </c>
      <c r="CK64" s="24">
        <f t="shared" ca="1" si="42"/>
        <v>2.491360766702555E-2</v>
      </c>
      <c r="CL64" s="24">
        <f t="shared" ca="1" si="43"/>
        <v>2.514349054764331E-2</v>
      </c>
      <c r="CM64" s="24">
        <f t="shared" ca="1" si="44"/>
        <v>2.5006290583918123E-2</v>
      </c>
      <c r="CN64" s="24">
        <f t="shared" ca="1" si="45"/>
        <v>2.5164692128295307E-2</v>
      </c>
      <c r="CO64" s="24">
        <f t="shared" ca="1" si="46"/>
        <v>2.5550893470732028E-2</v>
      </c>
      <c r="CP64" s="24">
        <f t="shared" ca="1" si="47"/>
        <v>2.5630337786585411E-2</v>
      </c>
      <c r="CQ64" s="24">
        <f t="shared" ca="1" si="48"/>
        <v>2.6094449172278544E-2</v>
      </c>
      <c r="CR64" s="24">
        <f t="shared" ca="1" si="36"/>
        <v>2.5266914929524376E-2</v>
      </c>
      <c r="CS64" s="35">
        <f t="shared" si="49"/>
        <v>44501</v>
      </c>
      <c r="CT64" s="24">
        <f t="shared" ca="1" si="51"/>
        <v>0.50433659210587067</v>
      </c>
      <c r="CU64" s="24">
        <f t="shared" ca="1" si="52"/>
        <v>0.50709690065837343</v>
      </c>
      <c r="CV64" s="24">
        <f t="shared" ca="1" si="53"/>
        <v>0.50485017192724668</v>
      </c>
      <c r="CW64" s="24">
        <f t="shared" ca="1" si="54"/>
        <v>0.50982135249573113</v>
      </c>
      <c r="CX64" s="24">
        <f t="shared" ca="1" si="55"/>
        <v>0.50958615208208147</v>
      </c>
      <c r="CY64" s="24">
        <f t="shared" ca="1" si="56"/>
        <v>0.5100780994444436</v>
      </c>
      <c r="CZ64" s="24">
        <f t="shared" ca="1" si="57"/>
        <v>0.51228319601045569</v>
      </c>
      <c r="DA64" s="24">
        <f t="shared" ca="1" si="58"/>
        <v>0.51469450834697983</v>
      </c>
      <c r="DB64" s="24">
        <f t="shared" ca="1" si="59"/>
        <v>0.5134670093079341</v>
      </c>
      <c r="DC64" s="24">
        <f t="shared" ca="1" si="60"/>
        <v>0.51563411492126443</v>
      </c>
      <c r="DD64" s="49">
        <f t="shared" ca="1" si="61"/>
        <v>0.51136685008729388</v>
      </c>
      <c r="DE64" s="49">
        <f>+[1]NAC!AG65</f>
        <v>0.51182345155032971</v>
      </c>
    </row>
    <row r="65" spans="1:109" x14ac:dyDescent="0.25">
      <c r="A65" s="112">
        <f t="shared" si="3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62"/>
        <v>582.82882304212353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16"/>
        <v>584.66646367716521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17"/>
        <v>581.12429974099598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18"/>
        <v>582.57079625933386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19"/>
        <v>583.53214609692895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20"/>
        <v>582.2224545970663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21"/>
        <v>583.52991975251916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22"/>
        <v>583.05858678091749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23"/>
        <v>580.85898550107299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24"/>
        <v>581.38139824026644</v>
      </c>
      <c r="BU65" s="43"/>
      <c r="BV65" s="46">
        <f t="shared" ca="1" si="25"/>
        <v>582.82882304212353</v>
      </c>
      <c r="BW65" s="46">
        <f t="shared" ca="1" si="26"/>
        <v>584.66646367716521</v>
      </c>
      <c r="BX65" s="46">
        <f t="shared" ca="1" si="27"/>
        <v>581.12429974099598</v>
      </c>
      <c r="BY65" s="46">
        <f t="shared" ca="1" si="28"/>
        <v>582.57079625933386</v>
      </c>
      <c r="BZ65" s="46">
        <f t="shared" ca="1" si="29"/>
        <v>583.53214609692895</v>
      </c>
      <c r="CA65" s="46">
        <f t="shared" ca="1" si="30"/>
        <v>582.2224545970663</v>
      </c>
      <c r="CB65" s="46">
        <f t="shared" ca="1" si="31"/>
        <v>583.52991975251916</v>
      </c>
      <c r="CC65" s="46">
        <f t="shared" ca="1" si="32"/>
        <v>583.05858678091749</v>
      </c>
      <c r="CD65" s="46">
        <f t="shared" ca="1" si="33"/>
        <v>580.85898550107299</v>
      </c>
      <c r="CE65" s="46">
        <f t="shared" ca="1" si="34"/>
        <v>581.38139824026644</v>
      </c>
      <c r="CF65" s="46" cm="1">
        <f t="array" aca="1" ref="CF65" ca="1">+SUMPRODUCT($BV$3:$CE$3/100,$BV65:$CE65)</f>
        <v>582.35991861872492</v>
      </c>
      <c r="CG65" s="35">
        <f t="shared" si="38"/>
        <v>44531</v>
      </c>
      <c r="CH65" s="24">
        <f t="shared" ca="1" si="39"/>
        <v>3.993322354197848E-2</v>
      </c>
      <c r="CI65" s="24">
        <f t="shared" ca="1" si="40"/>
        <v>3.9303730496707878E-2</v>
      </c>
      <c r="CJ65" s="24">
        <f t="shared" ca="1" si="41"/>
        <v>3.8679761088012965E-2</v>
      </c>
      <c r="CK65" s="24">
        <f t="shared" ca="1" si="42"/>
        <v>3.9561438806567484E-2</v>
      </c>
      <c r="CL65" s="24">
        <f t="shared" ca="1" si="43"/>
        <v>3.8230417609836254E-2</v>
      </c>
      <c r="CM65" s="24">
        <f t="shared" ca="1" si="44"/>
        <v>3.8318850667990345E-2</v>
      </c>
      <c r="CN65" s="24">
        <f t="shared" ca="1" si="45"/>
        <v>3.8367644207896845E-2</v>
      </c>
      <c r="CO65" s="24">
        <f t="shared" ca="1" si="46"/>
        <v>3.8122195957228211E-2</v>
      </c>
      <c r="CP65" s="24">
        <f t="shared" ca="1" si="47"/>
        <v>3.7283077587070723E-2</v>
      </c>
      <c r="CQ65" s="24">
        <f t="shared" ca="1" si="48"/>
        <v>3.7596284637308797E-2</v>
      </c>
      <c r="CR65" s="24">
        <f t="shared" ca="1" si="36"/>
        <v>3.829662933074629E-2</v>
      </c>
      <c r="CS65" s="35">
        <f t="shared" si="49"/>
        <v>44531</v>
      </c>
      <c r="CT65" s="24">
        <f t="shared" ca="1" si="51"/>
        <v>0.50413210454367885</v>
      </c>
      <c r="CU65" s="24">
        <f t="shared" ca="1" si="52"/>
        <v>0.50621530568339779</v>
      </c>
      <c r="CV65" s="24">
        <f t="shared" ca="1" si="53"/>
        <v>0.50376668187757367</v>
      </c>
      <c r="CW65" s="24">
        <f t="shared" ca="1" si="54"/>
        <v>0.50963959362157985</v>
      </c>
      <c r="CX65" s="24">
        <f t="shared" ca="1" si="55"/>
        <v>0.50754673432309061</v>
      </c>
      <c r="CY65" s="24">
        <f t="shared" ca="1" si="56"/>
        <v>0.50856226533239157</v>
      </c>
      <c r="CZ65" s="24">
        <f t="shared" ca="1" si="57"/>
        <v>0.51015159058887449</v>
      </c>
      <c r="DA65" s="24">
        <f t="shared" ca="1" si="58"/>
        <v>0.5120948579316793</v>
      </c>
      <c r="DB65" s="24">
        <f t="shared" ca="1" si="59"/>
        <v>0.51043475457220211</v>
      </c>
      <c r="DC65" s="24">
        <f t="shared" ca="1" si="60"/>
        <v>0.51221418345524605</v>
      </c>
      <c r="DD65" s="49">
        <f t="shared" ca="1" si="61"/>
        <v>0.50930946322805037</v>
      </c>
      <c r="DE65" s="49">
        <f>+[1]NAC!AG66</f>
        <v>0.50941633543466325</v>
      </c>
    </row>
    <row r="66" spans="1:109" x14ac:dyDescent="0.25">
      <c r="A66" s="112">
        <f t="shared" si="3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62"/>
        <v>606.06890972960139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16"/>
        <v>607.88933731677491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17"/>
        <v>603.79420210933654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18"/>
        <v>605.13949029207606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19"/>
        <v>606.46195511730468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20"/>
        <v>604.7869144486441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21"/>
        <v>606.08771909321752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22"/>
        <v>605.5192969551083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23"/>
        <v>603.18807327247919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24"/>
        <v>603.44683078819583</v>
      </c>
      <c r="BU66" s="43"/>
      <c r="BV66" s="46">
        <f t="shared" ca="1" si="25"/>
        <v>606.06890972960139</v>
      </c>
      <c r="BW66" s="46">
        <f t="shared" ca="1" si="26"/>
        <v>607.88933731677491</v>
      </c>
      <c r="BX66" s="46">
        <f t="shared" ca="1" si="27"/>
        <v>603.79420210933654</v>
      </c>
      <c r="BY66" s="46">
        <f t="shared" ca="1" si="28"/>
        <v>605.13949029207606</v>
      </c>
      <c r="BZ66" s="46">
        <f t="shared" ca="1" si="29"/>
        <v>606.46195511730468</v>
      </c>
      <c r="CA66" s="46">
        <f t="shared" ca="1" si="30"/>
        <v>604.7869144486441</v>
      </c>
      <c r="CB66" s="46">
        <f t="shared" ca="1" si="31"/>
        <v>606.08771909321752</v>
      </c>
      <c r="CC66" s="46">
        <f t="shared" ca="1" si="32"/>
        <v>605.5192969551083</v>
      </c>
      <c r="CD66" s="46">
        <f t="shared" ca="1" si="33"/>
        <v>603.18807327247919</v>
      </c>
      <c r="CE66" s="46">
        <f t="shared" ca="1" si="34"/>
        <v>603.44683078819583</v>
      </c>
      <c r="CF66" s="46" cm="1">
        <f t="array" aca="1" ref="CF66" ca="1">+SUMPRODUCT($BV$3:$CE$3/100,$BV66:$CE66)</f>
        <v>604.90623291951738</v>
      </c>
      <c r="CG66" s="35">
        <f t="shared" si="38"/>
        <v>44562</v>
      </c>
      <c r="CH66" s="24">
        <f t="shared" ca="1" si="39"/>
        <v>3.9874635173624995E-2</v>
      </c>
      <c r="CI66" s="24">
        <f t="shared" ca="1" si="40"/>
        <v>3.9719866081514565E-2</v>
      </c>
      <c r="CJ66" s="24">
        <f t="shared" ca="1" si="41"/>
        <v>3.901041890425927E-2</v>
      </c>
      <c r="CK66" s="24">
        <f t="shared" ca="1" si="42"/>
        <v>3.873983072556153E-2</v>
      </c>
      <c r="CL66" s="24">
        <f t="shared" ca="1" si="43"/>
        <v>3.9294851489753091E-2</v>
      </c>
      <c r="CM66" s="24">
        <f t="shared" ca="1" si="44"/>
        <v>3.8755736185396295E-2</v>
      </c>
      <c r="CN66" s="24">
        <f t="shared" ca="1" si="45"/>
        <v>3.8657485378410961E-2</v>
      </c>
      <c r="CO66" s="24">
        <f t="shared" ca="1" si="46"/>
        <v>3.8522218321484614E-2</v>
      </c>
      <c r="CP66" s="24">
        <f t="shared" ca="1" si="47"/>
        <v>3.8441494973421531E-2</v>
      </c>
      <c r="CQ66" s="24">
        <f t="shared" ca="1" si="48"/>
        <v>3.7953454676598497E-2</v>
      </c>
      <c r="CR66" s="24">
        <f t="shared" ca="1" si="36"/>
        <v>3.8715429376165122E-2</v>
      </c>
      <c r="CS66" s="35">
        <f t="shared" si="49"/>
        <v>44562</v>
      </c>
      <c r="CT66" s="24">
        <f t="shared" ca="1" si="51"/>
        <v>0.50249863320240906</v>
      </c>
      <c r="CU66" s="24">
        <f t="shared" ca="1" si="52"/>
        <v>0.50413289407731754</v>
      </c>
      <c r="CV66" s="24">
        <f t="shared" ca="1" si="53"/>
        <v>0.50130614534941387</v>
      </c>
      <c r="CW66" s="24">
        <f t="shared" ca="1" si="54"/>
        <v>0.50595382924287624</v>
      </c>
      <c r="CX66" s="24">
        <f t="shared" ca="1" si="55"/>
        <v>0.50483809085719189</v>
      </c>
      <c r="CY66" s="24">
        <f t="shared" ca="1" si="56"/>
        <v>0.50578752644073188</v>
      </c>
      <c r="CZ66" s="24">
        <f t="shared" ca="1" si="57"/>
        <v>0.5071524171983508</v>
      </c>
      <c r="DA66" s="24">
        <f t="shared" ca="1" si="58"/>
        <v>0.50930277193614959</v>
      </c>
      <c r="DB66" s="24">
        <f t="shared" ca="1" si="59"/>
        <v>0.50811866016946006</v>
      </c>
      <c r="DC66" s="24">
        <f t="shared" ca="1" si="60"/>
        <v>0.50976401151899431</v>
      </c>
      <c r="DD66" s="49">
        <f t="shared" ca="1" si="61"/>
        <v>0.50669875602382652</v>
      </c>
      <c r="DE66" s="49">
        <f>+[1]NAC!AG67</f>
        <v>0.50690162141591033</v>
      </c>
    </row>
    <row r="67" spans="1:109" x14ac:dyDescent="0.25">
      <c r="A67" s="112">
        <f t="shared" si="3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62"/>
        <v>637.35735295356471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16"/>
        <v>638.79071102827504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17"/>
        <v>633.50545337160759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18"/>
        <v>634.50533640071751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19"/>
        <v>635.88794044826011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20"/>
        <v>633.77656906582047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21"/>
        <v>634.58984653198058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22"/>
        <v>633.57564409785687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23"/>
        <v>630.56091325180682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24"/>
        <v>629.80534589588081</v>
      </c>
      <c r="BU67" s="43"/>
      <c r="BV67" s="46">
        <f t="shared" ca="1" si="25"/>
        <v>637.35735295356471</v>
      </c>
      <c r="BW67" s="46">
        <f t="shared" ca="1" si="26"/>
        <v>638.79071102827504</v>
      </c>
      <c r="BX67" s="46">
        <f t="shared" ca="1" si="27"/>
        <v>633.50545337160759</v>
      </c>
      <c r="BY67" s="46">
        <f t="shared" ca="1" si="28"/>
        <v>634.50533640071751</v>
      </c>
      <c r="BZ67" s="46">
        <f t="shared" ca="1" si="29"/>
        <v>635.88794044826011</v>
      </c>
      <c r="CA67" s="46">
        <f t="shared" ca="1" si="30"/>
        <v>633.77656906582047</v>
      </c>
      <c r="CB67" s="46">
        <f t="shared" ca="1" si="31"/>
        <v>634.58984653198058</v>
      </c>
      <c r="CC67" s="46">
        <f t="shared" ca="1" si="32"/>
        <v>633.57564409785687</v>
      </c>
      <c r="CD67" s="46">
        <f t="shared" ca="1" si="33"/>
        <v>630.56091325180682</v>
      </c>
      <c r="CE67" s="46">
        <f t="shared" ca="1" si="34"/>
        <v>629.80534589588081</v>
      </c>
      <c r="CF67" s="46" cm="1">
        <f t="array" aca="1" ref="CF67" ca="1">+SUMPRODUCT($BV$3:$CE$3/100,$BV67:$CE67)</f>
        <v>633.39971113887009</v>
      </c>
      <c r="CG67" s="35">
        <f t="shared" si="38"/>
        <v>44593</v>
      </c>
      <c r="CH67" s="24">
        <f t="shared" ca="1" si="39"/>
        <v>5.1625223999565817E-2</v>
      </c>
      <c r="CI67" s="24">
        <f t="shared" ca="1" si="40"/>
        <v>5.083388013992618E-2</v>
      </c>
      <c r="CJ67" s="24">
        <f t="shared" ca="1" si="41"/>
        <v>4.9207579599929385E-2</v>
      </c>
      <c r="CK67" s="24">
        <f t="shared" ca="1" si="42"/>
        <v>4.8527400012297495E-2</v>
      </c>
      <c r="CL67" s="24">
        <f t="shared" ca="1" si="43"/>
        <v>4.8520744100532642E-2</v>
      </c>
      <c r="CM67" s="24">
        <f t="shared" ca="1" si="44"/>
        <v>4.7933667089349763E-2</v>
      </c>
      <c r="CN67" s="24">
        <f t="shared" ca="1" si="45"/>
        <v>4.7026406476946558E-2</v>
      </c>
      <c r="CO67" s="24">
        <f t="shared" ca="1" si="46"/>
        <v>4.6334356780752817E-2</v>
      </c>
      <c r="CP67" s="24">
        <f t="shared" ca="1" si="47"/>
        <v>4.5380273901673318E-2</v>
      </c>
      <c r="CQ67" s="24">
        <f t="shared" ca="1" si="48"/>
        <v>4.3679929635650927E-2</v>
      </c>
      <c r="CR67" s="24">
        <f t="shared" ca="1" si="36"/>
        <v>4.710395871081019E-2</v>
      </c>
      <c r="CS67" s="35">
        <f t="shared" si="49"/>
        <v>44593</v>
      </c>
      <c r="CT67" s="24">
        <f t="shared" ca="1" si="51"/>
        <v>0.52615462237744071</v>
      </c>
      <c r="CU67" s="24">
        <f t="shared" ca="1" si="52"/>
        <v>0.52668437356363351</v>
      </c>
      <c r="CV67" s="24">
        <f t="shared" ca="1" si="53"/>
        <v>0.52194019384822798</v>
      </c>
      <c r="CW67" s="24">
        <f t="shared" ca="1" si="54"/>
        <v>0.52440248654142141</v>
      </c>
      <c r="CX67" s="24">
        <f t="shared" ca="1" si="55"/>
        <v>0.52362799507549362</v>
      </c>
      <c r="CY67" s="24">
        <f t="shared" ca="1" si="56"/>
        <v>0.52408719224848888</v>
      </c>
      <c r="CZ67" s="24">
        <f t="shared" ca="1" si="57"/>
        <v>0.52348491016569487</v>
      </c>
      <c r="DA67" s="24">
        <f t="shared" ca="1" si="58"/>
        <v>0.52451493105698566</v>
      </c>
      <c r="DB67" s="24">
        <f t="shared" ca="1" si="59"/>
        <v>0.52206961580527889</v>
      </c>
      <c r="DC67" s="24">
        <f t="shared" ca="1" si="60"/>
        <v>0.52051647898838449</v>
      </c>
      <c r="DD67" s="49">
        <f t="shared" ca="1" si="61"/>
        <v>0.52325331387584284</v>
      </c>
      <c r="DE67" s="49">
        <f>+[1]NAC!AG68</f>
        <v>0.5231925686439769</v>
      </c>
    </row>
    <row r="68" spans="1:109" x14ac:dyDescent="0.25">
      <c r="A68" s="112">
        <f t="shared" si="3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62"/>
        <v>681.72414443167554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16"/>
        <v>682.67346086592931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17"/>
        <v>677.44543074447256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18"/>
        <v>677.57839012150714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19"/>
        <v>678.81110587279807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20"/>
        <v>677.32965503038008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21"/>
        <v>677.19048106437663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22"/>
        <v>676.02559684102016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23"/>
        <v>672.61676673768807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24"/>
        <v>670.28375219077441</v>
      </c>
      <c r="BU68" s="43"/>
      <c r="BV68" s="46">
        <f t="shared" ca="1" si="25"/>
        <v>681.72414443167554</v>
      </c>
      <c r="BW68" s="46">
        <f t="shared" ca="1" si="26"/>
        <v>682.67346086592931</v>
      </c>
      <c r="BX68" s="46">
        <f t="shared" ca="1" si="27"/>
        <v>677.44543074447256</v>
      </c>
      <c r="BY68" s="46">
        <f t="shared" ca="1" si="28"/>
        <v>677.57839012150714</v>
      </c>
      <c r="BZ68" s="46">
        <f t="shared" ca="1" si="29"/>
        <v>678.81110587279807</v>
      </c>
      <c r="CA68" s="46">
        <f t="shared" ca="1" si="30"/>
        <v>677.32965503038008</v>
      </c>
      <c r="CB68" s="46">
        <f t="shared" ca="1" si="31"/>
        <v>677.19048106437663</v>
      </c>
      <c r="CC68" s="46">
        <f t="shared" ca="1" si="32"/>
        <v>676.02559684102016</v>
      </c>
      <c r="CD68" s="46">
        <f t="shared" ca="1" si="33"/>
        <v>672.61676673768807</v>
      </c>
      <c r="CE68" s="46">
        <f t="shared" ca="1" si="34"/>
        <v>670.28375219077441</v>
      </c>
      <c r="CF68" s="46" cm="1">
        <f t="array" aca="1" ref="CF68" ca="1">+SUMPRODUCT($BV$3:$CE$3/100,$BV68:$CE68)</f>
        <v>675.95559534603376</v>
      </c>
      <c r="CG68" s="35">
        <f t="shared" si="38"/>
        <v>44621</v>
      </c>
      <c r="CH68" s="24">
        <f t="shared" ca="1" si="39"/>
        <v>6.9610543084678511E-2</v>
      </c>
      <c r="CI68" s="24">
        <f t="shared" ca="1" si="40"/>
        <v>6.8696599809686232E-2</v>
      </c>
      <c r="CJ68" s="24">
        <f t="shared" ca="1" si="41"/>
        <v>6.9360061762704817E-2</v>
      </c>
      <c r="CK68" s="24">
        <f t="shared" ca="1" si="42"/>
        <v>6.7884462509212318E-2</v>
      </c>
      <c r="CL68" s="24">
        <f t="shared" ca="1" si="43"/>
        <v>6.7501147127086325E-2</v>
      </c>
      <c r="CM68" s="24">
        <f t="shared" ca="1" si="44"/>
        <v>6.8719937104579909E-2</v>
      </c>
      <c r="CN68" s="24">
        <f t="shared" ca="1" si="45"/>
        <v>6.7130974069641303E-2</v>
      </c>
      <c r="CO68" s="24">
        <f t="shared" ca="1" si="46"/>
        <v>6.7000607012928093E-2</v>
      </c>
      <c r="CP68" s="24">
        <f t="shared" ca="1" si="47"/>
        <v>6.6695941029707884E-2</v>
      </c>
      <c r="CQ68" s="24">
        <f t="shared" ca="1" si="48"/>
        <v>6.4271296772360875E-2</v>
      </c>
      <c r="CR68" s="24">
        <f t="shared" ca="1" si="36"/>
        <v>6.7186459764320139E-2</v>
      </c>
      <c r="CS68" s="35">
        <f t="shared" si="49"/>
        <v>44621</v>
      </c>
      <c r="CT68" s="24">
        <f t="shared" ca="1" si="51"/>
        <v>0.55725263348448983</v>
      </c>
      <c r="CU68" s="24">
        <f t="shared" ca="1" si="52"/>
        <v>0.55610726421858314</v>
      </c>
      <c r="CV68" s="24">
        <f t="shared" ca="1" si="53"/>
        <v>0.55178873531412398</v>
      </c>
      <c r="CW68" s="24">
        <f t="shared" ca="1" si="54"/>
        <v>0.55268333689135818</v>
      </c>
      <c r="CX68" s="24">
        <f t="shared" ca="1" si="55"/>
        <v>0.55257067402961901</v>
      </c>
      <c r="CY68" s="24">
        <f t="shared" ca="1" si="56"/>
        <v>0.55181791398641789</v>
      </c>
      <c r="CZ68" s="24">
        <f t="shared" ca="1" si="57"/>
        <v>0.55081219091014577</v>
      </c>
      <c r="DA68" s="24">
        <f t="shared" ca="1" si="58"/>
        <v>0.55145114193300548</v>
      </c>
      <c r="DB68" s="24">
        <f t="shared" ca="1" si="59"/>
        <v>0.54852015948799338</v>
      </c>
      <c r="DC68" s="24">
        <f t="shared" ca="1" si="60"/>
        <v>0.54561886280334115</v>
      </c>
      <c r="DD68" s="49">
        <f t="shared" ca="1" si="61"/>
        <v>0.55079415253893993</v>
      </c>
      <c r="DE68" s="49">
        <f>+[1]NAC!AG69</f>
        <v>0.55106630322138228</v>
      </c>
    </row>
    <row r="69" spans="1:109" x14ac:dyDescent="0.25">
      <c r="A69" s="112">
        <f t="shared" si="3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62"/>
        <v>723.16399073252933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16"/>
        <v>724.3061112797418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17"/>
        <v>718.38636047983744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18"/>
        <v>718.43664239833799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19"/>
        <v>720.01737685657895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20"/>
        <v>718.27967108925941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21"/>
        <v>718.1748383348887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22"/>
        <v>716.93192276949219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23"/>
        <v>713.01741413503726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24"/>
        <v>710.67102490034085</v>
      </c>
      <c r="BU69" s="43"/>
      <c r="BV69" s="46">
        <f t="shared" ca="1" si="25"/>
        <v>723.16399073252933</v>
      </c>
      <c r="BW69" s="46">
        <f t="shared" ca="1" si="26"/>
        <v>724.3061112797418</v>
      </c>
      <c r="BX69" s="46">
        <f t="shared" ca="1" si="27"/>
        <v>718.38636047983744</v>
      </c>
      <c r="BY69" s="46">
        <f t="shared" ca="1" si="28"/>
        <v>718.43664239833799</v>
      </c>
      <c r="BZ69" s="46">
        <f t="shared" ca="1" si="29"/>
        <v>720.01737685657895</v>
      </c>
      <c r="CA69" s="46">
        <f t="shared" ca="1" si="30"/>
        <v>718.27967108925941</v>
      </c>
      <c r="CB69" s="46">
        <f t="shared" ca="1" si="31"/>
        <v>718.1748383348887</v>
      </c>
      <c r="CC69" s="46">
        <f t="shared" ca="1" si="32"/>
        <v>716.93192276949219</v>
      </c>
      <c r="CD69" s="46">
        <f t="shared" ca="1" si="33"/>
        <v>713.01741413503726</v>
      </c>
      <c r="CE69" s="46">
        <f t="shared" ca="1" si="34"/>
        <v>710.67102490034085</v>
      </c>
      <c r="CF69" s="46" cm="1">
        <f t="array" aca="1" ref="CF69" ca="1">+SUMPRODUCT($BV$3:$CE$3/100,$BV69:$CE69)</f>
        <v>716.80927730201188</v>
      </c>
      <c r="CG69" s="35">
        <f t="shared" si="38"/>
        <v>44652</v>
      </c>
      <c r="CH69" s="24">
        <f t="shared" ca="1" si="39"/>
        <v>6.0786825051356352E-2</v>
      </c>
      <c r="CI69" s="24">
        <f t="shared" ca="1" si="40"/>
        <v>6.0984720807813586E-2</v>
      </c>
      <c r="CJ69" s="24">
        <f t="shared" ca="1" si="41"/>
        <v>6.0434284264598626E-2</v>
      </c>
      <c r="CK69" s="24">
        <f t="shared" ca="1" si="42"/>
        <v>6.0300406377340243E-2</v>
      </c>
      <c r="CL69" s="24">
        <f t="shared" ca="1" si="43"/>
        <v>6.0703589890149123E-2</v>
      </c>
      <c r="CM69" s="24">
        <f t="shared" ca="1" si="44"/>
        <v>6.0458029195610274E-2</v>
      </c>
      <c r="CN69" s="24">
        <f t="shared" ca="1" si="45"/>
        <v>6.0521165634364493E-2</v>
      </c>
      <c r="CO69" s="24">
        <f t="shared" ca="1" si="46"/>
        <v>6.0510025241088394E-2</v>
      </c>
      <c r="CP69" s="24">
        <f t="shared" ca="1" si="47"/>
        <v>6.0064882999125269E-2</v>
      </c>
      <c r="CQ69" s="24">
        <f t="shared" ca="1" si="48"/>
        <v>6.0253993293979624E-2</v>
      </c>
      <c r="CR69" s="24">
        <f t="shared" ca="1" si="36"/>
        <v>6.0438410802804876E-2</v>
      </c>
      <c r="CS69" s="35">
        <f t="shared" si="49"/>
        <v>44652</v>
      </c>
      <c r="CT69" s="24">
        <f t="shared" ca="1" si="51"/>
        <v>0.58643278274726796</v>
      </c>
      <c r="CU69" s="24">
        <f t="shared" ca="1" si="52"/>
        <v>0.58529049779219977</v>
      </c>
      <c r="CV69" s="24">
        <f t="shared" ca="1" si="53"/>
        <v>0.58062372861755707</v>
      </c>
      <c r="CW69" s="24">
        <f t="shared" ca="1" si="54"/>
        <v>0.58116529932145933</v>
      </c>
      <c r="CX69" s="24">
        <f t="shared" ca="1" si="55"/>
        <v>0.58192964376829215</v>
      </c>
      <c r="CY69" s="24">
        <f t="shared" ca="1" si="56"/>
        <v>0.58109404185025637</v>
      </c>
      <c r="CZ69" s="24">
        <f t="shared" ca="1" si="57"/>
        <v>0.58008901165365967</v>
      </c>
      <c r="DA69" s="24">
        <f t="shared" ca="1" si="58"/>
        <v>0.58053729306882618</v>
      </c>
      <c r="DB69" s="24">
        <f t="shared" ca="1" si="59"/>
        <v>0.57747057816475533</v>
      </c>
      <c r="DC69" s="24">
        <f t="shared" ca="1" si="60"/>
        <v>0.5751769942770526</v>
      </c>
      <c r="DD69" s="49">
        <f t="shared" ca="1" si="61"/>
        <v>0.5799536148701987</v>
      </c>
      <c r="DE69" s="49">
        <f>+[1]NAC!AG70</f>
        <v>0.5803800857180077</v>
      </c>
    </row>
    <row r="70" spans="1:109" x14ac:dyDescent="0.25">
      <c r="A70" s="112">
        <f t="shared" si="3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ca="1" si="62"/>
        <v>758.34669238173649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63">+SUMPRODUCT($C$3:$H$3,J70:O70)</f>
        <v>760.07089873313771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64">+SUMPRODUCT($C$3:$H$3,Q70:V70)</f>
        <v>753.81872857860185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65">+SUMPRODUCT($C$3:$H$3,X70:AC70)</f>
        <v>754.40864153965595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66">+SUMPRODUCT($C$3:$H$3,AE70:AJ70)</f>
        <v>756.0744588402523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67">+SUMPRODUCT($C$3:$H$3,AL70:AQ70)</f>
        <v>754.17397091204998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68">+SUMPRODUCT($C$3:$H$3,AS70:AX70)</f>
        <v>754.50676397611915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69">+SUMPRODUCT($C$3:$H$3,AZ70:BE70)</f>
        <v>753.48784861607135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70">+SUMPRODUCT($C$3:$H$3,BG70:BL70)</f>
        <v>749.50388003196474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71">+SUMPRODUCT($C$3:$H$3,BN70:BS70)</f>
        <v>747.55419738591456</v>
      </c>
      <c r="BU70" s="43"/>
      <c r="BV70" s="46">
        <f t="shared" ref="BV70:BV95" ca="1" si="72">+I70</f>
        <v>758.34669238173649</v>
      </c>
      <c r="BW70" s="46">
        <f t="shared" ref="BW70:BW95" ca="1" si="73">+P70</f>
        <v>760.07089873313771</v>
      </c>
      <c r="BX70" s="46">
        <f t="shared" ref="BX70:BX95" ca="1" si="74">+W70</f>
        <v>753.81872857860185</v>
      </c>
      <c r="BY70" s="46">
        <f t="shared" ref="BY70:BY95" ca="1" si="75">+AD70</f>
        <v>754.40864153965595</v>
      </c>
      <c r="BZ70" s="46">
        <f t="shared" ref="BZ70:BZ95" ca="1" si="76">+AK70</f>
        <v>756.0744588402523</v>
      </c>
      <c r="CA70" s="46">
        <f t="shared" ref="CA70:CA95" ca="1" si="77">+AR70</f>
        <v>754.17397091204998</v>
      </c>
      <c r="CB70" s="46">
        <f t="shared" ref="CB70:CB95" ca="1" si="78">+AY70</f>
        <v>754.50676397611915</v>
      </c>
      <c r="CC70" s="46">
        <f t="shared" ref="CC70:CC95" ca="1" si="79">+BF70</f>
        <v>753.48784861607135</v>
      </c>
      <c r="CD70" s="46">
        <f t="shared" ref="CD70:CD95" ca="1" si="80">+BM70</f>
        <v>749.50388003196474</v>
      </c>
      <c r="CE70" s="46">
        <f t="shared" ref="CE70:CE95" ca="1" si="81">+BT70</f>
        <v>747.55419738591456</v>
      </c>
      <c r="CF70" s="46" cm="1">
        <f t="array" aca="1" ref="CF70" ca="1">+SUMPRODUCT($BV$3:$CE$3/100,$BV70:$CE70)</f>
        <v>753.02840875075151</v>
      </c>
      <c r="CG70" s="35">
        <f t="shared" si="38"/>
        <v>44682</v>
      </c>
      <c r="CH70" s="24">
        <f t="shared" ca="1" si="39"/>
        <v>4.8651069605344821E-2</v>
      </c>
      <c r="CI70" s="24">
        <f t="shared" ca="1" si="40"/>
        <v>4.9378000401245847E-2</v>
      </c>
      <c r="CJ70" s="24">
        <f t="shared" ca="1" si="41"/>
        <v>4.9322161510830798E-2</v>
      </c>
      <c r="CK70" s="24">
        <f t="shared" ca="1" si="42"/>
        <v>5.0069828038327158E-2</v>
      </c>
      <c r="CL70" s="24">
        <f t="shared" ca="1" si="43"/>
        <v>5.0078071922499801E-2</v>
      </c>
      <c r="CM70" s="24">
        <f t="shared" ca="1" si="44"/>
        <v>4.9972596006173209E-2</v>
      </c>
      <c r="CN70" s="24">
        <f t="shared" ca="1" si="45"/>
        <v>5.0589248887453531E-2</v>
      </c>
      <c r="CO70" s="24">
        <f t="shared" ca="1" si="46"/>
        <v>5.0989396183342528E-2</v>
      </c>
      <c r="CP70" s="24">
        <f t="shared" ca="1" si="47"/>
        <v>5.1171914140679453E-2</v>
      </c>
      <c r="CQ70" s="24">
        <f t="shared" ca="1" si="48"/>
        <v>5.1899080155612065E-2</v>
      </c>
      <c r="CR70" s="24">
        <f t="shared" ref="CR70:CR95" ca="1" si="82">+CF70/CF69-1</f>
        <v>5.0528268251583297E-2</v>
      </c>
      <c r="CS70" s="35">
        <f t="shared" si="49"/>
        <v>44682</v>
      </c>
      <c r="CT70" s="24">
        <f t="shared" ca="1" si="51"/>
        <v>0.61324543540805476</v>
      </c>
      <c r="CU70" s="24">
        <f t="shared" ca="1" si="52"/>
        <v>0.612440161682686</v>
      </c>
      <c r="CV70" s="24">
        <f t="shared" ca="1" si="53"/>
        <v>0.60747334183770829</v>
      </c>
      <c r="CW70" s="24">
        <f t="shared" ca="1" si="54"/>
        <v>0.60805718196110714</v>
      </c>
      <c r="CX70" s="24">
        <f t="shared" ca="1" si="55"/>
        <v>0.60868638734175762</v>
      </c>
      <c r="CY70" s="24">
        <f t="shared" ca="1" si="56"/>
        <v>0.60769326538907831</v>
      </c>
      <c r="CZ70" s="24">
        <f t="shared" ca="1" si="57"/>
        <v>0.60596649081334908</v>
      </c>
      <c r="DA70" s="24">
        <f t="shared" ca="1" si="58"/>
        <v>0.60671252321694569</v>
      </c>
      <c r="DB70" s="24">
        <f t="shared" ca="1" si="59"/>
        <v>0.60399282033598123</v>
      </c>
      <c r="DC70" s="24">
        <f t="shared" ca="1" si="60"/>
        <v>0.60176658821899798</v>
      </c>
      <c r="DD70" s="49">
        <f t="shared" ca="1" si="61"/>
        <v>0.60651551170217255</v>
      </c>
      <c r="DE70" s="49">
        <f>+[1]NAC!AG71</f>
        <v>0.6067992959624513</v>
      </c>
    </row>
    <row r="71" spans="1:109" x14ac:dyDescent="0.25">
      <c r="A71" s="112">
        <f t="shared" ref="A71:A101" si="83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62"/>
        <v>797.34766501791705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63"/>
        <v>799.45008343281359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64"/>
        <v>793.10195605226522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65"/>
        <v>793.62639664431379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66"/>
        <v>795.89305388610921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67"/>
        <v>793.64585819915999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68"/>
        <v>794.21374450947746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69"/>
        <v>793.6378076359299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70"/>
        <v>789.80716780745411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71"/>
        <v>788.29134042565784</v>
      </c>
      <c r="BU71" s="43"/>
      <c r="BV71" s="46">
        <f t="shared" ca="1" si="72"/>
        <v>797.34766501791705</v>
      </c>
      <c r="BW71" s="46">
        <f t="shared" ca="1" si="73"/>
        <v>799.45008343281359</v>
      </c>
      <c r="BX71" s="46">
        <f t="shared" ca="1" si="74"/>
        <v>793.10195605226522</v>
      </c>
      <c r="BY71" s="46">
        <f t="shared" ca="1" si="75"/>
        <v>793.62639664431379</v>
      </c>
      <c r="BZ71" s="46">
        <f t="shared" ca="1" si="76"/>
        <v>795.89305388610921</v>
      </c>
      <c r="CA71" s="46">
        <f t="shared" ca="1" si="77"/>
        <v>793.64585819915999</v>
      </c>
      <c r="CB71" s="46">
        <f t="shared" ca="1" si="78"/>
        <v>794.21374450947746</v>
      </c>
      <c r="CC71" s="46">
        <f t="shared" ca="1" si="79"/>
        <v>793.6378076359299</v>
      </c>
      <c r="CD71" s="46">
        <f t="shared" ca="1" si="80"/>
        <v>789.80716780745411</v>
      </c>
      <c r="CE71" s="46">
        <f t="shared" ca="1" si="81"/>
        <v>788.29134042565784</v>
      </c>
      <c r="CF71" s="46" cm="1">
        <f t="array" aca="1" ref="CF71" ca="1">+SUMPRODUCT($BV$3:$CE$3/100,$BV71:$CE71)</f>
        <v>792.9154177314781</v>
      </c>
      <c r="CG71" s="35">
        <f t="shared" ref="CG71:CG97" si="84">+B71</f>
        <v>44713</v>
      </c>
      <c r="CH71" s="24">
        <f t="shared" ref="CH71:CH95" ca="1" si="85">+BV71/BV70-1</f>
        <v>5.1428948036537747E-2</v>
      </c>
      <c r="CI71" s="24">
        <f t="shared" ref="CI71:CI95" ca="1" si="86">+BW71/BW70-1</f>
        <v>5.1809883479701613E-2</v>
      </c>
      <c r="CJ71" s="24">
        <f t="shared" ref="CJ71:CJ95" ca="1" si="87">+BX71/BX70-1</f>
        <v>5.2112299660868944E-2</v>
      </c>
      <c r="CK71" s="24">
        <f t="shared" ref="CK71:CK95" ca="1" si="88">+BY71/BY70-1</f>
        <v>5.1984763886876006E-2</v>
      </c>
      <c r="CL71" s="24">
        <f t="shared" ref="CL71:CL95" ca="1" si="89">+BZ71/BZ70-1</f>
        <v>5.2664912271914277E-2</v>
      </c>
      <c r="CM71" s="24">
        <f t="shared" ref="CM71:CM95" ca="1" si="90">+CA71/CA70-1</f>
        <v>5.2337907179924592E-2</v>
      </c>
      <c r="CN71" s="24">
        <f t="shared" ref="CN71:CN95" ca="1" si="91">+CB71/CB70-1</f>
        <v>5.2626407646910289E-2</v>
      </c>
      <c r="CO71" s="24">
        <f t="shared" ref="CO71:CO95" ca="1" si="92">+CC71/CC70-1</f>
        <v>5.3285476459377312E-2</v>
      </c>
      <c r="CP71" s="24">
        <f t="shared" ref="CP71:CP95" ca="1" si="93">+CD71/CD70-1</f>
        <v>5.3773287703021033E-2</v>
      </c>
      <c r="CQ71" s="24">
        <f t="shared" ref="CQ71:CQ95" ca="1" si="94">+CE71/CE70-1</f>
        <v>5.4493899147640468E-2</v>
      </c>
      <c r="CR71" s="24">
        <f t="shared" ca="1" si="82"/>
        <v>5.2968797082832308E-2</v>
      </c>
      <c r="CS71" s="35">
        <f t="shared" ref="CS71:CS97" si="95">+CG71</f>
        <v>44713</v>
      </c>
      <c r="CT71" s="24">
        <f t="shared" ca="1" si="51"/>
        <v>0.64320206277087966</v>
      </c>
      <c r="CU71" s="24">
        <f t="shared" ca="1" si="52"/>
        <v>0.64271189726466815</v>
      </c>
      <c r="CV71" s="24">
        <f t="shared" ca="1" si="53"/>
        <v>0.63854737892056357</v>
      </c>
      <c r="CW71" s="24">
        <f t="shared" ca="1" si="54"/>
        <v>0.63844995952434602</v>
      </c>
      <c r="CX71" s="24">
        <f t="shared" ca="1" si="55"/>
        <v>0.64045324375201007</v>
      </c>
      <c r="CY71" s="24">
        <f t="shared" ca="1" si="56"/>
        <v>0.63948135256302052</v>
      </c>
      <c r="CZ71" s="24">
        <f t="shared" ca="1" si="57"/>
        <v>0.63828950056735501</v>
      </c>
      <c r="DA71" s="24">
        <f t="shared" ca="1" si="58"/>
        <v>0.64043157117584903</v>
      </c>
      <c r="DB71" s="24">
        <f t="shared" ca="1" si="59"/>
        <v>0.63866659534552284</v>
      </c>
      <c r="DC71" s="24">
        <f t="shared" ca="1" si="60"/>
        <v>0.63808237182435801</v>
      </c>
      <c r="DD71" s="49">
        <f t="shared" ca="1" si="61"/>
        <v>0.63944948323334883</v>
      </c>
      <c r="DE71" s="49">
        <f>+[1]NAC!AG72</f>
        <v>0.63982581648779813</v>
      </c>
    </row>
    <row r="72" spans="1:109" x14ac:dyDescent="0.25">
      <c r="A72" s="112">
        <f t="shared" si="83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62"/>
        <v>853.94225995831721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63"/>
        <v>856.73113941353779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64"/>
        <v>849.87414129226647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65"/>
        <v>851.38544239305338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66"/>
        <v>853.73776853393758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67"/>
        <v>851.73678260321583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68"/>
        <v>852.44495338975071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69"/>
        <v>852.6746663940005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70"/>
        <v>849.08860881236239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71"/>
        <v>849.50445499406737</v>
      </c>
      <c r="BU72" s="43"/>
      <c r="BV72" s="46">
        <f t="shared" ca="1" si="72"/>
        <v>853.94225995831721</v>
      </c>
      <c r="BW72" s="46">
        <f t="shared" ca="1" si="73"/>
        <v>856.73113941353779</v>
      </c>
      <c r="BX72" s="46">
        <f t="shared" ca="1" si="74"/>
        <v>849.87414129226647</v>
      </c>
      <c r="BY72" s="46">
        <f t="shared" ca="1" si="75"/>
        <v>851.38544239305338</v>
      </c>
      <c r="BZ72" s="46">
        <f t="shared" ca="1" si="76"/>
        <v>853.73776853393758</v>
      </c>
      <c r="CA72" s="46">
        <f t="shared" ca="1" si="77"/>
        <v>851.73678260321583</v>
      </c>
      <c r="CB72" s="46">
        <f t="shared" ca="1" si="78"/>
        <v>852.44495338975071</v>
      </c>
      <c r="CC72" s="46">
        <f t="shared" ca="1" si="79"/>
        <v>852.6746663940005</v>
      </c>
      <c r="CD72" s="46">
        <f t="shared" ca="1" si="80"/>
        <v>849.08860881236239</v>
      </c>
      <c r="CE72" s="46">
        <f t="shared" ca="1" si="81"/>
        <v>849.50445499406737</v>
      </c>
      <c r="CF72" s="46" cm="1">
        <f t="array" aca="1" ref="CF72" ca="1">+SUMPRODUCT($BV$3:$CE$3/100,$BV72:$CE72)</f>
        <v>851.58951109574684</v>
      </c>
      <c r="CG72" s="35">
        <f t="shared" si="84"/>
        <v>44743</v>
      </c>
      <c r="CH72" s="24">
        <f t="shared" ca="1" si="85"/>
        <v>7.0978567346940746E-2</v>
      </c>
      <c r="CI72" s="24">
        <f t="shared" ca="1" si="86"/>
        <v>7.1650572271831026E-2</v>
      </c>
      <c r="CJ72" s="24">
        <f t="shared" ca="1" si="87"/>
        <v>7.1582455202342299E-2</v>
      </c>
      <c r="CK72" s="24">
        <f t="shared" ca="1" si="88"/>
        <v>7.277863487525349E-2</v>
      </c>
      <c r="CL72" s="24">
        <f t="shared" ca="1" si="89"/>
        <v>7.2679004252380164E-2</v>
      </c>
      <c r="CM72" s="24">
        <f t="shared" ca="1" si="90"/>
        <v>7.3195019924715998E-2</v>
      </c>
      <c r="CN72" s="24">
        <f t="shared" ca="1" si="91"/>
        <v>7.3319316472215013E-2</v>
      </c>
      <c r="CO72" s="24">
        <f t="shared" ca="1" si="92"/>
        <v>7.4387659194221412E-2</v>
      </c>
      <c r="CP72" s="24">
        <f t="shared" ca="1" si="93"/>
        <v>7.5058119780650578E-2</v>
      </c>
      <c r="CQ72" s="24">
        <f t="shared" ca="1" si="94"/>
        <v>7.7652907534612625E-2</v>
      </c>
      <c r="CR72" s="24">
        <f t="shared" ca="1" si="82"/>
        <v>7.3997922164427798E-2</v>
      </c>
      <c r="CS72" s="35">
        <f t="shared" si="95"/>
        <v>44743</v>
      </c>
      <c r="CT72" s="24">
        <f t="shared" ca="1" si="51"/>
        <v>0.70876249271062797</v>
      </c>
      <c r="CU72" s="24">
        <f t="shared" ca="1" si="52"/>
        <v>0.70943439279492448</v>
      </c>
      <c r="CV72" s="24">
        <f t="shared" ca="1" si="53"/>
        <v>0.70525204994724811</v>
      </c>
      <c r="CW72" s="24">
        <f t="shared" ca="1" si="54"/>
        <v>0.70711108223146346</v>
      </c>
      <c r="CX72" s="24">
        <f t="shared" ca="1" si="55"/>
        <v>0.70836970198648008</v>
      </c>
      <c r="CY72" s="24">
        <f t="shared" ca="1" si="56"/>
        <v>0.70820429516092909</v>
      </c>
      <c r="CZ72" s="24">
        <f t="shared" ca="1" si="57"/>
        <v>0.70758414515492807</v>
      </c>
      <c r="DA72" s="24">
        <f t="shared" ca="1" si="58"/>
        <v>0.71148685195452677</v>
      </c>
      <c r="DB72" s="24">
        <f t="shared" ca="1" si="59"/>
        <v>0.7099007925939167</v>
      </c>
      <c r="DC72" s="24">
        <f t="shared" ca="1" si="60"/>
        <v>0.71356960150867943</v>
      </c>
      <c r="DD72" s="49">
        <f t="shared" ca="1" si="61"/>
        <v>0.70956058057984595</v>
      </c>
      <c r="DE72" s="49">
        <f>+[1]NAC!AG73</f>
        <v>0.71002453931319232</v>
      </c>
    </row>
    <row r="73" spans="1:109" x14ac:dyDescent="0.25">
      <c r="A73" s="112">
        <f t="shared" si="83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62"/>
        <v>914.55188473824421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63"/>
        <v>917.28173819003132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64"/>
        <v>909.46481352998103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65"/>
        <v>911.2925711378972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66"/>
        <v>913.30184455260178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67"/>
        <v>911.07175598575395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68"/>
        <v>911.77831785574892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69"/>
        <v>912.05754913997919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70"/>
        <v>907.59955441407749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71"/>
        <v>908.27614888431526</v>
      </c>
      <c r="BU73" s="43"/>
      <c r="BV73" s="46">
        <f t="shared" ca="1" si="72"/>
        <v>914.55188473824421</v>
      </c>
      <c r="BW73" s="46">
        <f t="shared" ca="1" si="73"/>
        <v>917.28173819003132</v>
      </c>
      <c r="BX73" s="46">
        <f t="shared" ca="1" si="74"/>
        <v>909.46481352998103</v>
      </c>
      <c r="BY73" s="46">
        <f t="shared" ca="1" si="75"/>
        <v>911.2925711378972</v>
      </c>
      <c r="BZ73" s="46">
        <f t="shared" ca="1" si="76"/>
        <v>913.30184455260178</v>
      </c>
      <c r="CA73" s="46">
        <f t="shared" ca="1" si="77"/>
        <v>911.07175598575395</v>
      </c>
      <c r="CB73" s="46">
        <f t="shared" ca="1" si="78"/>
        <v>911.77831785574892</v>
      </c>
      <c r="CC73" s="46">
        <f t="shared" ca="1" si="79"/>
        <v>912.05754913997919</v>
      </c>
      <c r="CD73" s="46">
        <f t="shared" ca="1" si="80"/>
        <v>907.59955441407749</v>
      </c>
      <c r="CE73" s="46">
        <f t="shared" ca="1" si="81"/>
        <v>908.27614888431526</v>
      </c>
      <c r="CF73" s="46" cm="1">
        <f t="array" aca="1" ref="CF73" ca="1">+SUMPRODUCT($BV$3:$CE$3/100,$BV73:$CE73)</f>
        <v>910.94595124696639</v>
      </c>
      <c r="CG73" s="35">
        <f t="shared" si="84"/>
        <v>44774</v>
      </c>
      <c r="CH73" s="24">
        <f t="shared" ca="1" si="85"/>
        <v>7.0976256383991965E-2</v>
      </c>
      <c r="CI73" s="24">
        <f t="shared" ca="1" si="86"/>
        <v>7.0676313712540573E-2</v>
      </c>
      <c r="CJ73" s="24">
        <f t="shared" ca="1" si="87"/>
        <v>7.0117055387877381E-2</v>
      </c>
      <c r="CK73" s="24">
        <f t="shared" ca="1" si="88"/>
        <v>7.0364285976582286E-2</v>
      </c>
      <c r="CL73" s="24">
        <f t="shared" ca="1" si="89"/>
        <v>6.9768584937912825E-2</v>
      </c>
      <c r="CM73" s="24">
        <f t="shared" ca="1" si="90"/>
        <v>6.9663509425046843E-2</v>
      </c>
      <c r="CN73" s="24">
        <f t="shared" ca="1" si="91"/>
        <v>6.960374887558296E-2</v>
      </c>
      <c r="CO73" s="24">
        <f t="shared" ca="1" si="92"/>
        <v>6.964307148600013E-2</v>
      </c>
      <c r="CP73" s="24">
        <f t="shared" ca="1" si="93"/>
        <v>6.8910293925101174E-2</v>
      </c>
      <c r="CQ73" s="24">
        <f t="shared" ca="1" si="94"/>
        <v>6.918350285833208E-2</v>
      </c>
      <c r="CR73" s="24">
        <f t="shared" ca="1" si="82"/>
        <v>6.9700764720370012E-2</v>
      </c>
      <c r="CS73" s="35">
        <f t="shared" si="95"/>
        <v>44774</v>
      </c>
      <c r="CT73" s="24">
        <f t="shared" ca="1" si="51"/>
        <v>0.79024985143000848</v>
      </c>
      <c r="CU73" s="24">
        <f t="shared" ca="1" si="52"/>
        <v>0.78973465594493231</v>
      </c>
      <c r="CV73" s="24">
        <f t="shared" ca="1" si="53"/>
        <v>0.78356811082929978</v>
      </c>
      <c r="CW73" s="24">
        <f t="shared" ca="1" si="54"/>
        <v>0.78528349100527262</v>
      </c>
      <c r="CX73" s="24">
        <f t="shared" ca="1" si="55"/>
        <v>0.7851127786498151</v>
      </c>
      <c r="CY73" s="24">
        <f t="shared" ca="1" si="56"/>
        <v>0.78417236886389929</v>
      </c>
      <c r="CZ73" s="24">
        <f t="shared" ca="1" si="57"/>
        <v>0.78263285662560533</v>
      </c>
      <c r="DA73" s="24">
        <f t="shared" ca="1" si="58"/>
        <v>0.7855148457081258</v>
      </c>
      <c r="DB73" s="24">
        <f t="shared" ca="1" si="59"/>
        <v>0.78185762492521182</v>
      </c>
      <c r="DC73" s="24">
        <f t="shared" ca="1" si="60"/>
        <v>0.78433365938927846</v>
      </c>
      <c r="DD73" s="49">
        <f t="shared" ca="1" si="61"/>
        <v>0.78470307605330158</v>
      </c>
      <c r="DE73" s="49">
        <f>+[1]NAC!AG74</f>
        <v>0.78515273096755411</v>
      </c>
    </row>
    <row r="74" spans="1:109" x14ac:dyDescent="0.25">
      <c r="A74" s="112">
        <f t="shared" si="83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62"/>
        <v>973.9036954211324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63"/>
        <v>976.65766090565251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64"/>
        <v>967.01029754737317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65"/>
        <v>969.18256046728845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66"/>
        <v>970.27895960659725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67"/>
        <v>967.88085237373161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68"/>
        <v>967.95662900007278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69"/>
        <v>967.94256736696866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70"/>
        <v>962.13310581489429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71"/>
        <v>962.51801715698195</v>
      </c>
      <c r="BU74" s="43"/>
      <c r="BV74" s="46">
        <f t="shared" ca="1" si="72"/>
        <v>973.9036954211324</v>
      </c>
      <c r="BW74" s="46">
        <f t="shared" ca="1" si="73"/>
        <v>976.65766090565251</v>
      </c>
      <c r="BX74" s="46">
        <f t="shared" ca="1" si="74"/>
        <v>967.01029754737317</v>
      </c>
      <c r="BY74" s="46">
        <f t="shared" ca="1" si="75"/>
        <v>969.18256046728845</v>
      </c>
      <c r="BZ74" s="46">
        <f t="shared" ca="1" si="76"/>
        <v>970.27895960659725</v>
      </c>
      <c r="CA74" s="46">
        <f t="shared" ca="1" si="77"/>
        <v>967.88085237373161</v>
      </c>
      <c r="CB74" s="46">
        <f t="shared" ca="1" si="78"/>
        <v>967.95662900007278</v>
      </c>
      <c r="CC74" s="46">
        <f t="shared" ca="1" si="79"/>
        <v>967.94256736696866</v>
      </c>
      <c r="CD74" s="46">
        <f t="shared" ca="1" si="80"/>
        <v>962.13310581489429</v>
      </c>
      <c r="CE74" s="46">
        <f t="shared" ca="1" si="81"/>
        <v>962.51801715698195</v>
      </c>
      <c r="CF74" s="46" cm="1">
        <f t="array" aca="1" ref="CF74" ca="1">+SUMPRODUCT($BV$3:$CE$3/100,$BV74:$CE74)</f>
        <v>967.25643190744358</v>
      </c>
      <c r="CG74" s="35">
        <f t="shared" si="84"/>
        <v>44805</v>
      </c>
      <c r="CH74" s="24">
        <f t="shared" ca="1" si="85"/>
        <v>6.4897149820948075E-2</v>
      </c>
      <c r="CI74" s="24">
        <f t="shared" ca="1" si="86"/>
        <v>6.4730300673794039E-2</v>
      </c>
      <c r="CJ74" s="24">
        <f t="shared" ca="1" si="87"/>
        <v>6.3274008143356486E-2</v>
      </c>
      <c r="CK74" s="24">
        <f t="shared" ca="1" si="88"/>
        <v>6.352514128048492E-2</v>
      </c>
      <c r="CL74" s="24">
        <f t="shared" ca="1" si="89"/>
        <v>6.2385853476412123E-2</v>
      </c>
      <c r="CM74" s="24">
        <f t="shared" ca="1" si="90"/>
        <v>6.235414062036404E-2</v>
      </c>
      <c r="CN74" s="24">
        <f t="shared" ca="1" si="91"/>
        <v>6.161400204869949E-2</v>
      </c>
      <c r="CO74" s="24">
        <f t="shared" ca="1" si="92"/>
        <v>6.127356577409615E-2</v>
      </c>
      <c r="CP74" s="24">
        <f t="shared" ca="1" si="93"/>
        <v>6.0085476172387686E-2</v>
      </c>
      <c r="CQ74" s="24">
        <f t="shared" ca="1" si="94"/>
        <v>5.9719577949167713E-2</v>
      </c>
      <c r="CR74" s="24">
        <f t="shared" ca="1" si="82"/>
        <v>6.1815391553577292E-2</v>
      </c>
      <c r="CS74" s="35">
        <f t="shared" si="95"/>
        <v>44805</v>
      </c>
      <c r="CT74" s="24">
        <f t="shared" ca="1" si="51"/>
        <v>0.8422985766514357</v>
      </c>
      <c r="CU74" s="24">
        <f t="shared" ca="1" si="52"/>
        <v>0.84080298864340497</v>
      </c>
      <c r="CV74" s="24">
        <f t="shared" ca="1" si="53"/>
        <v>0.8324083597120937</v>
      </c>
      <c r="CW74" s="24">
        <f t="shared" ca="1" si="54"/>
        <v>0.83373832348462495</v>
      </c>
      <c r="CX74" s="24">
        <f t="shared" ca="1" si="55"/>
        <v>0.83190632435858225</v>
      </c>
      <c r="CY74" s="24">
        <f t="shared" ca="1" si="56"/>
        <v>0.83081887072071359</v>
      </c>
      <c r="CZ74" s="24">
        <f t="shared" ca="1" si="57"/>
        <v>0.82778694149545951</v>
      </c>
      <c r="DA74" s="24">
        <f t="shared" ca="1" si="58"/>
        <v>0.82983474160465387</v>
      </c>
      <c r="DB74" s="24">
        <f t="shared" ca="1" si="59"/>
        <v>0.82414151118299328</v>
      </c>
      <c r="DC74" s="24">
        <f t="shared" ca="1" si="60"/>
        <v>0.82524583036242083</v>
      </c>
      <c r="DD74" s="49">
        <f t="shared" ca="1" si="61"/>
        <v>0.83017322620430312</v>
      </c>
      <c r="DE74" s="49">
        <f>+[1]NAC!AG75</f>
        <v>0.83029982395352242</v>
      </c>
    </row>
    <row r="75" spans="1:109" x14ac:dyDescent="0.25">
      <c r="A75" s="112">
        <f t="shared" si="83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62"/>
        <v>1035.7295722903955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63"/>
        <v>1038.4388060592294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64"/>
        <v>1028.7734166835003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65"/>
        <v>1030.2125025521082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66"/>
        <v>1032.2951813998891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67"/>
        <v>1029.8622410508294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68"/>
        <v>1029.1309754637941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69"/>
        <v>1029.3502289123787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70"/>
        <v>1023.5000736165995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71"/>
        <v>1023.4140023998488</v>
      </c>
      <c r="BU75" s="43"/>
      <c r="BV75" s="46">
        <f t="shared" ca="1" si="72"/>
        <v>1035.7295722903955</v>
      </c>
      <c r="BW75" s="46">
        <f t="shared" ca="1" si="73"/>
        <v>1038.4388060592294</v>
      </c>
      <c r="BX75" s="46">
        <f t="shared" ca="1" si="74"/>
        <v>1028.7734166835003</v>
      </c>
      <c r="BY75" s="46">
        <f t="shared" ca="1" si="75"/>
        <v>1030.2125025521082</v>
      </c>
      <c r="BZ75" s="46">
        <f t="shared" ca="1" si="76"/>
        <v>1032.2951813998891</v>
      </c>
      <c r="CA75" s="46">
        <f t="shared" ca="1" si="77"/>
        <v>1029.8622410508294</v>
      </c>
      <c r="CB75" s="46">
        <f t="shared" ca="1" si="78"/>
        <v>1029.1309754637941</v>
      </c>
      <c r="CC75" s="46">
        <f t="shared" ca="1" si="79"/>
        <v>1029.3502289123787</v>
      </c>
      <c r="CD75" s="46">
        <f t="shared" ca="1" si="80"/>
        <v>1023.5000736165995</v>
      </c>
      <c r="CE75" s="46">
        <f t="shared" ca="1" si="81"/>
        <v>1023.4140023998488</v>
      </c>
      <c r="CF75" s="46" cm="1">
        <f t="array" aca="1" ref="CF75" ca="1">+SUMPRODUCT($BV$3:$CE$3/100,$BV75:$CE75)</f>
        <v>1028.6892368152426</v>
      </c>
      <c r="CG75" s="35">
        <f t="shared" si="84"/>
        <v>44835</v>
      </c>
      <c r="CH75" s="24">
        <f t="shared" ca="1" si="85"/>
        <v>6.3482536476595408E-2</v>
      </c>
      <c r="CI75" s="24">
        <f t="shared" ca="1" si="86"/>
        <v>6.3257728502623234E-2</v>
      </c>
      <c r="CJ75" s="24">
        <f t="shared" ca="1" si="87"/>
        <v>6.3870177280197282E-2</v>
      </c>
      <c r="CK75" s="24">
        <f t="shared" ca="1" si="88"/>
        <v>6.2970532667647516E-2</v>
      </c>
      <c r="CL75" s="24">
        <f t="shared" ca="1" si="89"/>
        <v>6.3915867884465349E-2</v>
      </c>
      <c r="CM75" s="24">
        <f t="shared" ca="1" si="90"/>
        <v>6.4038242439746762E-2</v>
      </c>
      <c r="CN75" s="24">
        <f t="shared" ca="1" si="91"/>
        <v>6.3199470545406866E-2</v>
      </c>
      <c r="CO75" s="24">
        <f t="shared" ca="1" si="92"/>
        <v>6.3441430944041866E-2</v>
      </c>
      <c r="CP75" s="24">
        <f t="shared" ca="1" si="93"/>
        <v>6.3782201683757034E-2</v>
      </c>
      <c r="CQ75" s="24">
        <f t="shared" ca="1" si="94"/>
        <v>6.3267371786698723E-2</v>
      </c>
      <c r="CR75" s="24">
        <f t="shared" ca="1" si="82"/>
        <v>6.3512428432915824E-2</v>
      </c>
      <c r="CS75" s="35">
        <f t="shared" si="95"/>
        <v>44835</v>
      </c>
      <c r="CT75" s="24">
        <f t="shared" ca="1" si="51"/>
        <v>0.89320336014915025</v>
      </c>
      <c r="CU75" s="24">
        <f t="shared" ca="1" si="52"/>
        <v>0.89092342869906704</v>
      </c>
      <c r="CV75" s="24">
        <f t="shared" ca="1" si="53"/>
        <v>0.8838661444299416</v>
      </c>
      <c r="CW75" s="24">
        <f t="shared" ca="1" si="54"/>
        <v>0.88415022643824481</v>
      </c>
      <c r="CX75" s="24">
        <f t="shared" ca="1" si="55"/>
        <v>0.88285779717304602</v>
      </c>
      <c r="CY75" s="24">
        <f t="shared" ca="1" si="56"/>
        <v>0.88255404950962957</v>
      </c>
      <c r="CZ75" s="24">
        <f t="shared" ca="1" si="57"/>
        <v>0.87738052471505501</v>
      </c>
      <c r="DA75" s="24">
        <f t="shared" ca="1" si="58"/>
        <v>0.8795620335176686</v>
      </c>
      <c r="DB75" s="24">
        <f t="shared" ca="1" si="59"/>
        <v>0.8745857774177821</v>
      </c>
      <c r="DC75" s="24">
        <f t="shared" ca="1" si="60"/>
        <v>0.87415699788278456</v>
      </c>
      <c r="DD75" s="49">
        <f t="shared" ca="1" si="61"/>
        <v>0.88040374019691292</v>
      </c>
      <c r="DE75" s="49">
        <f>+[1]NAC!AG76</f>
        <v>0.88035684713137119</v>
      </c>
    </row>
    <row r="76" spans="1:109" x14ac:dyDescent="0.25">
      <c r="A76" s="112">
        <f t="shared" si="83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62"/>
        <v>1084.5747568270328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63"/>
        <v>1087.2775359816485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64"/>
        <v>1078.4651629908551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65"/>
        <v>1080.4194443116876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66"/>
        <v>1082.4032666481066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67"/>
        <v>1080.0151174368418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68"/>
        <v>1079.8720718505549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69"/>
        <v>1080.2608408757969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70"/>
        <v>1074.6004594181295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71"/>
        <v>1075.216684891215</v>
      </c>
      <c r="BU76" s="43"/>
      <c r="BV76" s="46">
        <f t="shared" ca="1" si="72"/>
        <v>1084.5747568270328</v>
      </c>
      <c r="BW76" s="46">
        <f t="shared" ca="1" si="73"/>
        <v>1087.2775359816485</v>
      </c>
      <c r="BX76" s="46">
        <f t="shared" ca="1" si="74"/>
        <v>1078.4651629908551</v>
      </c>
      <c r="BY76" s="46">
        <f t="shared" ca="1" si="75"/>
        <v>1080.4194443116876</v>
      </c>
      <c r="BZ76" s="46">
        <f t="shared" ca="1" si="76"/>
        <v>1082.4032666481066</v>
      </c>
      <c r="CA76" s="46">
        <f t="shared" ca="1" si="77"/>
        <v>1080.0151174368418</v>
      </c>
      <c r="CB76" s="46">
        <f t="shared" ca="1" si="78"/>
        <v>1079.8720718505549</v>
      </c>
      <c r="CC76" s="46">
        <f t="shared" ca="1" si="79"/>
        <v>1080.2608408757969</v>
      </c>
      <c r="CD76" s="46">
        <f t="shared" ca="1" si="80"/>
        <v>1074.6004594181295</v>
      </c>
      <c r="CE76" s="46">
        <f t="shared" ca="1" si="81"/>
        <v>1075.216684891215</v>
      </c>
      <c r="CF76" s="46" cm="1">
        <f t="array" aca="1" ref="CF76" ca="1">+SUMPRODUCT($BV$3:$CE$3/100,$BV76:$CE76)</f>
        <v>1079.2345242166803</v>
      </c>
      <c r="CG76" s="35">
        <f t="shared" si="84"/>
        <v>44866</v>
      </c>
      <c r="CH76" s="24">
        <f t="shared" ca="1" si="85"/>
        <v>4.7160171770148418E-2</v>
      </c>
      <c r="CI76" s="24">
        <f t="shared" ca="1" si="86"/>
        <v>4.703091760193101E-2</v>
      </c>
      <c r="CJ76" s="24">
        <f t="shared" ca="1" si="87"/>
        <v>4.8301934616028719E-2</v>
      </c>
      <c r="CK76" s="24">
        <f t="shared" ca="1" si="88"/>
        <v>4.8734549071384414E-2</v>
      </c>
      <c r="CL76" s="24">
        <f t="shared" ca="1" si="89"/>
        <v>4.8540462215726166E-2</v>
      </c>
      <c r="CM76" s="24">
        <f t="shared" ca="1" si="90"/>
        <v>4.8698626269508161E-2</v>
      </c>
      <c r="CN76" s="24">
        <f t="shared" ca="1" si="91"/>
        <v>4.9304799482780659E-2</v>
      </c>
      <c r="CO76" s="24">
        <f t="shared" ca="1" si="92"/>
        <v>4.9458979590659702E-2</v>
      </c>
      <c r="CP76" s="24">
        <f t="shared" ca="1" si="93"/>
        <v>4.9927095384530551E-2</v>
      </c>
      <c r="CQ76" s="24">
        <f t="shared" ca="1" si="94"/>
        <v>5.0617523670666742E-2</v>
      </c>
      <c r="CR76" s="24">
        <f t="shared" ca="1" si="82"/>
        <v>4.9135623852663901E-2</v>
      </c>
      <c r="CS76" s="35">
        <f t="shared" si="95"/>
        <v>44866</v>
      </c>
      <c r="CT76" s="24">
        <f t="shared" ca="1" si="51"/>
        <v>0.93519139488040826</v>
      </c>
      <c r="CU76" s="24">
        <f t="shared" ca="1" si="52"/>
        <v>0.9327457096204399</v>
      </c>
      <c r="CV76" s="24">
        <f t="shared" ca="1" si="53"/>
        <v>0.92760815256967333</v>
      </c>
      <c r="CW76" s="24">
        <f t="shared" ca="1" si="54"/>
        <v>0.92794146094352059</v>
      </c>
      <c r="CX76" s="24">
        <f t="shared" ca="1" si="55"/>
        <v>0.92583048435457727</v>
      </c>
      <c r="CY76" s="24">
        <f t="shared" ca="1" si="56"/>
        <v>0.92606802878661543</v>
      </c>
      <c r="CZ76" s="24">
        <f t="shared" ca="1" si="57"/>
        <v>0.92158821910780131</v>
      </c>
      <c r="DA76" s="24">
        <f t="shared" ca="1" si="58"/>
        <v>0.92337919681125102</v>
      </c>
      <c r="DB76" s="24">
        <f t="shared" ca="1" si="59"/>
        <v>0.918993937504748</v>
      </c>
      <c r="DC76" s="24">
        <f t="shared" ca="1" si="60"/>
        <v>0.91894828558327868</v>
      </c>
      <c r="DD76" s="49">
        <f t="shared" ca="1" si="61"/>
        <v>0.92418044739303706</v>
      </c>
      <c r="DE76" s="49">
        <f>+[1]NAC!AG77</f>
        <v>0.92412782322705045</v>
      </c>
    </row>
    <row r="77" spans="1:109" x14ac:dyDescent="0.25">
      <c r="A77" s="112">
        <f t="shared" si="83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62"/>
        <v>1138.222647783427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63"/>
        <v>1141.199658315252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64"/>
        <v>1132.3880428940622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65"/>
        <v>1135.1888655588168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66"/>
        <v>1137.3094444427709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67"/>
        <v>1134.9326272816297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68"/>
        <v>1135.2425727566147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69"/>
        <v>1136.1524205098856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70"/>
        <v>1130.813920708661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71"/>
        <v>1132.2399904632268</v>
      </c>
      <c r="BU77" s="43"/>
      <c r="BV77" s="46">
        <f t="shared" ca="1" si="72"/>
        <v>1138.222647783427</v>
      </c>
      <c r="BW77" s="46">
        <f t="shared" ca="1" si="73"/>
        <v>1141.199658315252</v>
      </c>
      <c r="BX77" s="46">
        <f t="shared" ca="1" si="74"/>
        <v>1132.3880428940622</v>
      </c>
      <c r="BY77" s="46">
        <f t="shared" ca="1" si="75"/>
        <v>1135.1888655588168</v>
      </c>
      <c r="BZ77" s="46">
        <f t="shared" ca="1" si="76"/>
        <v>1137.3094444427709</v>
      </c>
      <c r="CA77" s="46">
        <f t="shared" ca="1" si="77"/>
        <v>1134.9326272816297</v>
      </c>
      <c r="CB77" s="46">
        <f t="shared" ca="1" si="78"/>
        <v>1135.2425727566147</v>
      </c>
      <c r="CC77" s="46">
        <f t="shared" ca="1" si="79"/>
        <v>1136.1524205098856</v>
      </c>
      <c r="CD77" s="46">
        <f t="shared" ca="1" si="80"/>
        <v>1130.813920708661</v>
      </c>
      <c r="CE77" s="46">
        <f t="shared" ca="1" si="81"/>
        <v>1132.2399904632268</v>
      </c>
      <c r="CF77" s="46" cm="1">
        <f t="array" aca="1" ref="CF77" ca="1">+SUMPRODUCT($BV$3:$CE$3/100,$BV77:$CE77)</f>
        <v>1134.658000874977</v>
      </c>
      <c r="CG77" s="35">
        <f t="shared" si="84"/>
        <v>44896</v>
      </c>
      <c r="CH77" s="24">
        <f t="shared" ca="1" si="85"/>
        <v>4.9464447350169971E-2</v>
      </c>
      <c r="CI77" s="24">
        <f t="shared" ca="1" si="86"/>
        <v>4.9593705883861583E-2</v>
      </c>
      <c r="CJ77" s="24">
        <f t="shared" ca="1" si="87"/>
        <v>4.9999649273477997E-2</v>
      </c>
      <c r="CK77" s="24">
        <f t="shared" ca="1" si="88"/>
        <v>5.0692739320349567E-2</v>
      </c>
      <c r="CL77" s="24">
        <f t="shared" ca="1" si="89"/>
        <v>5.0726175249538041E-2</v>
      </c>
      <c r="CM77" s="24">
        <f t="shared" ca="1" si="90"/>
        <v>5.0848834389579212E-2</v>
      </c>
      <c r="CN77" s="24">
        <f t="shared" ca="1" si="91"/>
        <v>5.1275055952852311E-2</v>
      </c>
      <c r="CO77" s="24">
        <f t="shared" ca="1" si="92"/>
        <v>5.1738966663621655E-2</v>
      </c>
      <c r="CP77" s="24">
        <f t="shared" ca="1" si="93"/>
        <v>5.2311034113059929E-2</v>
      </c>
      <c r="CQ77" s="24">
        <f t="shared" ca="1" si="94"/>
        <v>5.30342454440067E-2</v>
      </c>
      <c r="CR77" s="24">
        <f t="shared" ca="1" si="82"/>
        <v>5.1354432622995994E-2</v>
      </c>
      <c r="CS77" s="35">
        <f t="shared" si="95"/>
        <v>44896</v>
      </c>
      <c r="CT77" s="24">
        <f t="shared" ca="1" si="51"/>
        <v>0.95292786283694619</v>
      </c>
      <c r="CU77" s="24">
        <f t="shared" ca="1" si="52"/>
        <v>0.95188150717224529</v>
      </c>
      <c r="CV77" s="24">
        <f t="shared" ca="1" si="53"/>
        <v>0.94861588716693057</v>
      </c>
      <c r="CW77" s="24">
        <f t="shared" ca="1" si="54"/>
        <v>0.94858525838889229</v>
      </c>
      <c r="CX77" s="24">
        <f t="shared" ca="1" si="55"/>
        <v>0.94900906839476074</v>
      </c>
      <c r="CY77" s="24">
        <f t="shared" ca="1" si="56"/>
        <v>0.94931098641166778</v>
      </c>
      <c r="CZ77" s="24">
        <f t="shared" ca="1" si="57"/>
        <v>0.94547448953102919</v>
      </c>
      <c r="DA77" s="24">
        <f t="shared" ca="1" si="58"/>
        <v>0.94860764641614215</v>
      </c>
      <c r="DB77" s="24">
        <f t="shared" ca="1" si="59"/>
        <v>0.94679595036852904</v>
      </c>
      <c r="DC77" s="24">
        <f t="shared" ca="1" si="60"/>
        <v>0.94749951389966558</v>
      </c>
      <c r="DD77" s="49">
        <f t="shared" ca="1" si="61"/>
        <v>0.94837928332400478</v>
      </c>
      <c r="DE77" s="49">
        <f>+[1]NAC!AG78</f>
        <v>0.9479318233519185</v>
      </c>
    </row>
    <row r="78" spans="1:109" x14ac:dyDescent="0.25">
      <c r="A78" s="112">
        <f t="shared" si="83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62"/>
        <v>1208.2245859998361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63"/>
        <v>1211.0139130731327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64"/>
        <v>1201.2888441592991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65"/>
        <v>1204.0767993202721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66"/>
        <v>1206.0103698938303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67"/>
        <v>1202.9187817375448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68"/>
        <v>1203.4920116772012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69"/>
        <v>1203.9903480936962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70"/>
        <v>1198.454129999262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71"/>
        <v>1199.8940466091422</v>
      </c>
      <c r="BU78" s="43"/>
      <c r="BV78" s="46">
        <f t="shared" ca="1" si="72"/>
        <v>1208.2245859998361</v>
      </c>
      <c r="BW78" s="46">
        <f t="shared" ca="1" si="73"/>
        <v>1211.0139130731327</v>
      </c>
      <c r="BX78" s="46">
        <f t="shared" ca="1" si="74"/>
        <v>1201.2888441592991</v>
      </c>
      <c r="BY78" s="46">
        <f t="shared" ca="1" si="75"/>
        <v>1204.0767993202721</v>
      </c>
      <c r="BZ78" s="46">
        <f t="shared" ca="1" si="76"/>
        <v>1206.0103698938303</v>
      </c>
      <c r="CA78" s="46">
        <f t="shared" ca="1" si="77"/>
        <v>1202.9187817375448</v>
      </c>
      <c r="CB78" s="46">
        <f t="shared" ca="1" si="78"/>
        <v>1203.4920116772012</v>
      </c>
      <c r="CC78" s="46">
        <f t="shared" ca="1" si="79"/>
        <v>1203.9903480936962</v>
      </c>
      <c r="CD78" s="46">
        <f t="shared" ca="1" si="80"/>
        <v>1198.454129999262</v>
      </c>
      <c r="CE78" s="46">
        <f t="shared" ca="1" si="81"/>
        <v>1199.8940466091422</v>
      </c>
      <c r="CF78" s="46" cm="1">
        <f t="array" aca="1" ref="CF78" ca="1">+SUMPRODUCT($BV$3:$CE$3/100,$BV78:$CE78)</f>
        <v>1202.9771723948172</v>
      </c>
      <c r="CG78" s="35">
        <f t="shared" si="84"/>
        <v>44927</v>
      </c>
      <c r="CH78" s="24">
        <f t="shared" ca="1" si="85"/>
        <v>6.1501094142460522E-2</v>
      </c>
      <c r="CI78" s="24">
        <f t="shared" ca="1" si="86"/>
        <v>6.1176196688445428E-2</v>
      </c>
      <c r="CJ78" s="24">
        <f t="shared" ca="1" si="87"/>
        <v>6.0845574710543637E-2</v>
      </c>
      <c r="CK78" s="24">
        <f t="shared" ca="1" si="88"/>
        <v>6.0684116847414593E-2</v>
      </c>
      <c r="CL78" s="24">
        <f t="shared" ca="1" si="89"/>
        <v>6.0406537364788848E-2</v>
      </c>
      <c r="CM78" s="24">
        <f t="shared" ca="1" si="90"/>
        <v>5.9903251366342669E-2</v>
      </c>
      <c r="CN78" s="24">
        <f t="shared" ca="1" si="91"/>
        <v>6.0118815624454758E-2</v>
      </c>
      <c r="CO78" s="24">
        <f t="shared" ca="1" si="92"/>
        <v>5.9708474284960955E-2</v>
      </c>
      <c r="CP78" s="24">
        <f t="shared" ca="1" si="93"/>
        <v>5.9815508150281804E-2</v>
      </c>
      <c r="CQ78" s="24">
        <f t="shared" ca="1" si="94"/>
        <v>5.9752399416873159E-2</v>
      </c>
      <c r="CR78" s="24">
        <f t="shared" ca="1" si="82"/>
        <v>6.0211245562237004E-2</v>
      </c>
      <c r="CS78" s="35">
        <f t="shared" si="95"/>
        <v>44927</v>
      </c>
      <c r="CT78" s="24">
        <f t="shared" ca="1" si="51"/>
        <v>0.99354325325627979</v>
      </c>
      <c r="CU78" s="24">
        <f t="shared" ca="1" si="52"/>
        <v>0.99216179447817132</v>
      </c>
      <c r="CV78" s="24">
        <f t="shared" ca="1" si="53"/>
        <v>0.98956670991975959</v>
      </c>
      <c r="CW78" s="24">
        <f t="shared" ca="1" si="54"/>
        <v>0.98975082379620205</v>
      </c>
      <c r="CX78" s="24">
        <f t="shared" ca="1" si="55"/>
        <v>0.98860020767594259</v>
      </c>
      <c r="CY78" s="24">
        <f t="shared" ca="1" si="56"/>
        <v>0.98899604637476246</v>
      </c>
      <c r="CZ78" s="24">
        <f t="shared" ca="1" si="57"/>
        <v>0.98567298720022678</v>
      </c>
      <c r="DA78" s="24">
        <f t="shared" ca="1" si="58"/>
        <v>0.98835999801829111</v>
      </c>
      <c r="DB78" s="24">
        <f t="shared" ca="1" si="59"/>
        <v>0.98686642376279599</v>
      </c>
      <c r="DC78" s="24">
        <f t="shared" ca="1" si="60"/>
        <v>0.9884006102772851</v>
      </c>
      <c r="DD78" s="49">
        <f t="shared" ca="1" si="61"/>
        <v>0.98870024299265746</v>
      </c>
      <c r="DE78" s="49">
        <f>+[1]NAC!AG79</f>
        <v>0.98829086145403622</v>
      </c>
    </row>
    <row r="79" spans="1:109" x14ac:dyDescent="0.25">
      <c r="A79" s="112">
        <f t="shared" si="83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62"/>
        <v>1294.9722709761165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63"/>
        <v>1296.3387009203732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64"/>
        <v>1284.1320424886767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65"/>
        <v>1285.7112963002278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66"/>
        <v>1288.0865563117807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67"/>
        <v>1283.7542910463444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68"/>
        <v>1282.8947866180256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69"/>
        <v>1282.2814275577327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70"/>
        <v>1275.585368718876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71"/>
        <v>1274.6492846284175</v>
      </c>
      <c r="BU79" s="43"/>
      <c r="BV79" s="46">
        <f t="shared" ca="1" si="72"/>
        <v>1294.9722709761165</v>
      </c>
      <c r="BW79" s="46">
        <f t="shared" ca="1" si="73"/>
        <v>1296.3387009203732</v>
      </c>
      <c r="BX79" s="46">
        <f t="shared" ca="1" si="74"/>
        <v>1284.1320424886767</v>
      </c>
      <c r="BY79" s="46">
        <f t="shared" ca="1" si="75"/>
        <v>1285.7112963002278</v>
      </c>
      <c r="BZ79" s="46">
        <f t="shared" ca="1" si="76"/>
        <v>1288.0865563117807</v>
      </c>
      <c r="CA79" s="46">
        <f t="shared" ca="1" si="77"/>
        <v>1283.7542910463444</v>
      </c>
      <c r="CB79" s="46">
        <f t="shared" ca="1" si="78"/>
        <v>1282.8947866180256</v>
      </c>
      <c r="CC79" s="46">
        <f t="shared" ca="1" si="79"/>
        <v>1282.2814275577327</v>
      </c>
      <c r="CD79" s="46">
        <f t="shared" ca="1" si="80"/>
        <v>1275.585368718876</v>
      </c>
      <c r="CE79" s="46">
        <f t="shared" ca="1" si="81"/>
        <v>1274.6492846284175</v>
      </c>
      <c r="CF79" s="46" cm="1">
        <f t="array" aca="1" ref="CF79" ca="1">+SUMPRODUCT($BV$3:$CE$3/100,$BV79:$CE79)</f>
        <v>1282.669880759513</v>
      </c>
      <c r="CG79" s="35">
        <f t="shared" si="84"/>
        <v>44958</v>
      </c>
      <c r="CH79" s="24">
        <f t="shared" ca="1" si="85"/>
        <v>7.1797649196564395E-2</v>
      </c>
      <c r="CI79" s="24">
        <f t="shared" ca="1" si="86"/>
        <v>7.0457314260507387E-2</v>
      </c>
      <c r="CJ79" s="24">
        <f t="shared" ca="1" si="87"/>
        <v>6.8961930956208839E-2</v>
      </c>
      <c r="CK79" s="24">
        <f t="shared" ca="1" si="88"/>
        <v>6.7798413710853156E-2</v>
      </c>
      <c r="CL79" s="24">
        <f t="shared" ca="1" si="89"/>
        <v>6.8055954133442231E-2</v>
      </c>
      <c r="CM79" s="24">
        <f t="shared" ca="1" si="90"/>
        <v>6.7199473926275788E-2</v>
      </c>
      <c r="CN79" s="24">
        <f t="shared" ca="1" si="91"/>
        <v>6.5976985447678826E-2</v>
      </c>
      <c r="CO79" s="24">
        <f t="shared" ca="1" si="92"/>
        <v>6.5026334794125562E-2</v>
      </c>
      <c r="CP79" s="24">
        <f t="shared" ca="1" si="93"/>
        <v>6.4358941063235697E-2</v>
      </c>
      <c r="CQ79" s="24">
        <f t="shared" ca="1" si="94"/>
        <v>6.230153256492188E-2</v>
      </c>
      <c r="CR79" s="24">
        <f t="shared" ca="1" si="82"/>
        <v>6.6246234919028701E-2</v>
      </c>
      <c r="CS79" s="35">
        <f t="shared" si="95"/>
        <v>44958</v>
      </c>
      <c r="CT79" s="24">
        <f t="shared" ca="1" si="51"/>
        <v>1.0317836845768107</v>
      </c>
      <c r="CU79" s="24">
        <f t="shared" ca="1" si="52"/>
        <v>1.0293637314068471</v>
      </c>
      <c r="CV79" s="24">
        <f t="shared" ca="1" si="53"/>
        <v>1.0270260274072469</v>
      </c>
      <c r="CW79" s="24">
        <f t="shared" ca="1" si="54"/>
        <v>1.0263206982521664</v>
      </c>
      <c r="CX79" s="24">
        <f t="shared" ca="1" si="55"/>
        <v>1.0256502354860864</v>
      </c>
      <c r="CY79" s="24">
        <f t="shared" ca="1" si="56"/>
        <v>1.0255628776850867</v>
      </c>
      <c r="CZ79" s="24">
        <f t="shared" ca="1" si="57"/>
        <v>1.0216125322978566</v>
      </c>
      <c r="DA79" s="24">
        <f t="shared" ca="1" si="58"/>
        <v>1.0238805571252074</v>
      </c>
      <c r="DB79" s="24">
        <f t="shared" ca="1" si="59"/>
        <v>1.0229375813046735</v>
      </c>
      <c r="DC79" s="24">
        <f t="shared" ca="1" si="60"/>
        <v>1.0238781600293723</v>
      </c>
      <c r="DD79" s="49">
        <f t="shared" ca="1" si="61"/>
        <v>1.0250559926104756</v>
      </c>
      <c r="DE79" s="49">
        <f>+[1]NAC!AG80</f>
        <v>1.025007968469017</v>
      </c>
    </row>
    <row r="80" spans="1:109" x14ac:dyDescent="0.25">
      <c r="A80" s="112">
        <f t="shared" si="83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62"/>
        <v>1399.0277503602172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63"/>
        <v>1399.1499145998764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64"/>
        <v>1385.6421029701971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65"/>
        <v>1385.9959812680358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66"/>
        <v>1387.9248659558054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67"/>
        <v>1384.7355940155953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68"/>
        <v>1381.3286188609261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69"/>
        <v>1380.1307600283064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70"/>
        <v>1372.8979230972848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71"/>
        <v>1367.7096325013647</v>
      </c>
      <c r="BU80" s="43"/>
      <c r="BV80" s="46">
        <f t="shared" ca="1" si="72"/>
        <v>1399.0277503602172</v>
      </c>
      <c r="BW80" s="46">
        <f t="shared" ca="1" si="73"/>
        <v>1399.1499145998764</v>
      </c>
      <c r="BX80" s="46">
        <f t="shared" ca="1" si="74"/>
        <v>1385.6421029701971</v>
      </c>
      <c r="BY80" s="46">
        <f t="shared" ca="1" si="75"/>
        <v>1385.9959812680358</v>
      </c>
      <c r="BZ80" s="46">
        <f t="shared" ca="1" si="76"/>
        <v>1387.9248659558054</v>
      </c>
      <c r="CA80" s="46">
        <f t="shared" ca="1" si="77"/>
        <v>1384.7355940155953</v>
      </c>
      <c r="CB80" s="46">
        <f t="shared" ca="1" si="78"/>
        <v>1381.3286188609261</v>
      </c>
      <c r="CC80" s="46">
        <f t="shared" ca="1" si="79"/>
        <v>1380.1307600283064</v>
      </c>
      <c r="CD80" s="46">
        <f t="shared" ca="1" si="80"/>
        <v>1372.8979230972848</v>
      </c>
      <c r="CE80" s="46">
        <f t="shared" ca="1" si="81"/>
        <v>1367.7096325013647</v>
      </c>
      <c r="CF80" s="46" cm="1">
        <f t="array" aca="1" ref="CF80" ca="1">+SUMPRODUCT($BV$3:$CE$3/100,$BV80:$CE80)</f>
        <v>1381.2302999677895</v>
      </c>
      <c r="CG80" s="35">
        <f t="shared" si="84"/>
        <v>44986</v>
      </c>
      <c r="CH80" s="24">
        <f t="shared" ca="1" si="85"/>
        <v>8.0353442090050464E-2</v>
      </c>
      <c r="CI80" s="24">
        <f t="shared" ca="1" si="86"/>
        <v>7.9308913331453734E-2</v>
      </c>
      <c r="CJ80" s="24">
        <f t="shared" ca="1" si="87"/>
        <v>7.9049550297640492E-2</v>
      </c>
      <c r="CK80" s="24">
        <f t="shared" ca="1" si="88"/>
        <v>7.7999380775752636E-2</v>
      </c>
      <c r="CL80" s="24">
        <f t="shared" ca="1" si="89"/>
        <v>7.7509006793685442E-2</v>
      </c>
      <c r="CM80" s="24">
        <f t="shared" ca="1" si="90"/>
        <v>7.8660927307938833E-2</v>
      </c>
      <c r="CN80" s="24">
        <f t="shared" ca="1" si="91"/>
        <v>7.6727907284113606E-2</v>
      </c>
      <c r="CO80" s="24">
        <f t="shared" ca="1" si="92"/>
        <v>7.630878087109183E-2</v>
      </c>
      <c r="CP80" s="24">
        <f t="shared" ca="1" si="93"/>
        <v>7.6288547019117914E-2</v>
      </c>
      <c r="CQ80" s="24">
        <f t="shared" ca="1" si="94"/>
        <v>7.3008590672904994E-2</v>
      </c>
      <c r="CR80" s="24">
        <f t="shared" ca="1" si="82"/>
        <v>7.6840051120492081E-2</v>
      </c>
      <c r="CS80" s="35">
        <f t="shared" si="95"/>
        <v>44986</v>
      </c>
      <c r="CT80" s="24">
        <f t="shared" ca="1" si="51"/>
        <v>1.0521904083748232</v>
      </c>
      <c r="CU80" s="24">
        <f t="shared" ca="1" si="52"/>
        <v>1.0495156100328562</v>
      </c>
      <c r="CV80" s="24">
        <f t="shared" ca="1" si="53"/>
        <v>1.0453929424949524</v>
      </c>
      <c r="CW80" s="24">
        <f t="shared" ca="1" si="54"/>
        <v>1.0455138497251828</v>
      </c>
      <c r="CX80" s="24">
        <f t="shared" ca="1" si="55"/>
        <v>1.0446407755383538</v>
      </c>
      <c r="CY80" s="24">
        <f t="shared" ca="1" si="56"/>
        <v>1.0444042036716761</v>
      </c>
      <c r="CZ80" s="24">
        <f t="shared" ca="1" si="57"/>
        <v>1.0397933188455597</v>
      </c>
      <c r="DA80" s="24">
        <f t="shared" ca="1" si="58"/>
        <v>1.0415362472626457</v>
      </c>
      <c r="DB80" s="24">
        <f t="shared" ca="1" si="59"/>
        <v>1.0411294974939236</v>
      </c>
      <c r="DC80" s="24">
        <f t="shared" ca="1" si="60"/>
        <v>1.0404934895573761</v>
      </c>
      <c r="DD80" s="49">
        <f t="shared" ca="1" si="61"/>
        <v>1.0433743125696195</v>
      </c>
      <c r="DE80" s="49">
        <f>+[1]NAC!AG81</f>
        <v>1.0429651896009893</v>
      </c>
    </row>
    <row r="81" spans="1:109" x14ac:dyDescent="0.25">
      <c r="A81" s="112">
        <f t="shared" si="83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62"/>
        <v>1522.4874840022701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63"/>
        <v>1521.2485388740074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64"/>
        <v>1504.6202101004137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65"/>
        <v>1503.9544574057143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66"/>
        <v>1505.9371048020132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67"/>
        <v>1502.1620567757914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68"/>
        <v>1497.0241406663172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69"/>
        <v>1495.3999040773726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70"/>
        <v>1485.9044785706765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71"/>
        <v>1479.1867220868724</v>
      </c>
      <c r="BU81" s="43"/>
      <c r="BV81" s="46">
        <f t="shared" ca="1" si="72"/>
        <v>1522.4874840022701</v>
      </c>
      <c r="BW81" s="46">
        <f t="shared" ca="1" si="73"/>
        <v>1521.2485388740074</v>
      </c>
      <c r="BX81" s="46">
        <f t="shared" ca="1" si="74"/>
        <v>1504.6202101004137</v>
      </c>
      <c r="BY81" s="46">
        <f t="shared" ca="1" si="75"/>
        <v>1503.9544574057143</v>
      </c>
      <c r="BZ81" s="46">
        <f t="shared" ca="1" si="76"/>
        <v>1505.9371048020132</v>
      </c>
      <c r="CA81" s="46">
        <f t="shared" ca="1" si="77"/>
        <v>1502.1620567757914</v>
      </c>
      <c r="CB81" s="46">
        <f t="shared" ca="1" si="78"/>
        <v>1497.0241406663172</v>
      </c>
      <c r="CC81" s="46">
        <f t="shared" ca="1" si="79"/>
        <v>1495.3999040773726</v>
      </c>
      <c r="CD81" s="46">
        <f t="shared" ca="1" si="80"/>
        <v>1485.9044785706765</v>
      </c>
      <c r="CE81" s="46">
        <f t="shared" ca="1" si="81"/>
        <v>1479.1867220868724</v>
      </c>
      <c r="CF81" s="46" cm="1">
        <f t="array" aca="1" ref="CF81" ca="1">+SUMPRODUCT($BV$3:$CE$3/100,$BV81:$CE81)</f>
        <v>1497.3619571611475</v>
      </c>
      <c r="CG81" s="35">
        <f t="shared" si="84"/>
        <v>45017</v>
      </c>
      <c r="CH81" s="24">
        <f t="shared" ca="1" si="85"/>
        <v>8.8246808263999776E-2</v>
      </c>
      <c r="CI81" s="24">
        <f t="shared" ca="1" si="86"/>
        <v>8.7266291481744585E-2</v>
      </c>
      <c r="CJ81" s="24">
        <f t="shared" ca="1" si="87"/>
        <v>8.5864962442452342E-2</v>
      </c>
      <c r="CK81" s="24">
        <f t="shared" ca="1" si="88"/>
        <v>8.5107372410819782E-2</v>
      </c>
      <c r="CL81" s="24">
        <f t="shared" ca="1" si="89"/>
        <v>8.5027829489125573E-2</v>
      </c>
      <c r="CM81" s="24">
        <f t="shared" ca="1" si="90"/>
        <v>8.4800638668983019E-2</v>
      </c>
      <c r="CN81" s="24">
        <f t="shared" ca="1" si="91"/>
        <v>8.3756696433898714E-2</v>
      </c>
      <c r="CO81" s="24">
        <f t="shared" ca="1" si="92"/>
        <v>8.3520451385854289E-2</v>
      </c>
      <c r="CP81" s="24">
        <f t="shared" ca="1" si="93"/>
        <v>8.2312423649419486E-2</v>
      </c>
      <c r="CQ81" s="24">
        <f t="shared" ca="1" si="94"/>
        <v>8.1506400873722296E-2</v>
      </c>
      <c r="CR81" s="24">
        <f t="shared" ca="1" si="82"/>
        <v>8.4078417043172538E-2</v>
      </c>
      <c r="CS81" s="35">
        <f t="shared" si="95"/>
        <v>45017</v>
      </c>
      <c r="CT81" s="24">
        <f t="shared" ca="1" si="51"/>
        <v>1.1053142904143578</v>
      </c>
      <c r="CU81" s="24">
        <f t="shared" ca="1" si="52"/>
        <v>1.1002840031077277</v>
      </c>
      <c r="CV81" s="24">
        <f t="shared" ca="1" si="53"/>
        <v>1.0944442891363093</v>
      </c>
      <c r="CW81" s="24">
        <f t="shared" ca="1" si="54"/>
        <v>1.0933710346191461</v>
      </c>
      <c r="CX81" s="24">
        <f t="shared" ca="1" si="55"/>
        <v>1.09152883417421</v>
      </c>
      <c r="CY81" s="24">
        <f t="shared" ca="1" si="56"/>
        <v>1.0913331077542359</v>
      </c>
      <c r="CZ81" s="24">
        <f t="shared" ca="1" si="57"/>
        <v>1.0844842519646267</v>
      </c>
      <c r="DA81" s="24">
        <f t="shared" ca="1" si="58"/>
        <v>1.0858324989919206</v>
      </c>
      <c r="DB81" s="24">
        <f t="shared" ca="1" si="59"/>
        <v>1.0839666032185624</v>
      </c>
      <c r="DC81" s="24">
        <f t="shared" ca="1" si="60"/>
        <v>1.0813944430818778</v>
      </c>
      <c r="DD81" s="49">
        <f t="shared" ca="1" si="61"/>
        <v>1.0889265869954232</v>
      </c>
      <c r="DE81" s="49">
        <f>+[1]NAC!AG82</f>
        <v>1.0883405987029038</v>
      </c>
    </row>
    <row r="82" spans="1:109" x14ac:dyDescent="0.25">
      <c r="A82" s="112">
        <f t="shared" si="83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62"/>
        <v>1634.886642506928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63"/>
        <v>1634.5231993272469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64"/>
        <v>1618.4584522916234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65"/>
        <v>1618.5731414913523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66"/>
        <v>1621.3080121654452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67"/>
        <v>1617.3807768410015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68"/>
        <v>1613.2783848259135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69"/>
        <v>1612.37696274156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70"/>
        <v>1603.5335121495721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71"/>
        <v>1598.4084152516266</v>
      </c>
      <c r="BU82" s="43"/>
      <c r="BV82" s="46">
        <f t="shared" ca="1" si="72"/>
        <v>1634.886642506928</v>
      </c>
      <c r="BW82" s="46">
        <f t="shared" ca="1" si="73"/>
        <v>1634.5231993272469</v>
      </c>
      <c r="BX82" s="46">
        <f t="shared" ca="1" si="74"/>
        <v>1618.4584522916234</v>
      </c>
      <c r="BY82" s="46">
        <f t="shared" ca="1" si="75"/>
        <v>1618.5731414913523</v>
      </c>
      <c r="BZ82" s="46">
        <f t="shared" ca="1" si="76"/>
        <v>1621.3080121654452</v>
      </c>
      <c r="CA82" s="46">
        <f t="shared" ca="1" si="77"/>
        <v>1617.3807768410015</v>
      </c>
      <c r="CB82" s="46">
        <f t="shared" ca="1" si="78"/>
        <v>1613.2783848259135</v>
      </c>
      <c r="CC82" s="46">
        <f t="shared" ca="1" si="79"/>
        <v>1612.37696274156</v>
      </c>
      <c r="CD82" s="46">
        <f t="shared" ca="1" si="80"/>
        <v>1603.5335121495721</v>
      </c>
      <c r="CE82" s="46">
        <f t="shared" ca="1" si="81"/>
        <v>1598.4084152516266</v>
      </c>
      <c r="CF82" s="46" cm="1">
        <f t="array" aca="1" ref="CF82" ca="1">+SUMPRODUCT($BV$3:$CE$3/100,$BV82:$CE82)</f>
        <v>1613.5440122840555</v>
      </c>
      <c r="CG82" s="35">
        <f t="shared" si="84"/>
        <v>45047</v>
      </c>
      <c r="CH82" s="24">
        <f t="shared" ca="1" si="85"/>
        <v>7.3825998364982492E-2</v>
      </c>
      <c r="CI82" s="24">
        <f t="shared" ca="1" si="86"/>
        <v>7.4461639606295149E-2</v>
      </c>
      <c r="CJ82" s="24">
        <f t="shared" ca="1" si="87"/>
        <v>7.5659120771488508E-2</v>
      </c>
      <c r="CK82" s="24">
        <f t="shared" ca="1" si="88"/>
        <v>7.6211539200031764E-2</v>
      </c>
      <c r="CL82" s="24">
        <f t="shared" ca="1" si="89"/>
        <v>7.661070770854006E-2</v>
      </c>
      <c r="CM82" s="24">
        <f t="shared" ca="1" si="90"/>
        <v>7.6701924100328611E-2</v>
      </c>
      <c r="CN82" s="24">
        <f t="shared" ca="1" si="91"/>
        <v>7.7656893433830865E-2</v>
      </c>
      <c r="CO82" s="24">
        <f t="shared" ca="1" si="92"/>
        <v>7.8224599550418938E-2</v>
      </c>
      <c r="CP82" s="24">
        <f t="shared" ca="1" si="93"/>
        <v>7.9163253947552192E-2</v>
      </c>
      <c r="CQ82" s="24">
        <f t="shared" ca="1" si="94"/>
        <v>8.059948847874554E-2</v>
      </c>
      <c r="CR82" s="24">
        <f t="shared" ca="1" si="82"/>
        <v>7.7591162622548504E-2</v>
      </c>
      <c r="CS82" s="35">
        <f t="shared" si="95"/>
        <v>45047</v>
      </c>
      <c r="CT82" s="24">
        <f t="shared" ref="CT82:CT95" ca="1" si="96">+BV82/BV70-1</f>
        <v>1.1558564953613049</v>
      </c>
      <c r="CU82" s="24">
        <f t="shared" ref="CU82:CU95" ca="1" si="97">+BW82/BW70-1</f>
        <v>1.1504878058765553</v>
      </c>
      <c r="CV82" s="24">
        <f t="shared" ref="CV82:CV95" ca="1" si="98">+BX82/BX70-1</f>
        <v>1.1470127909177625</v>
      </c>
      <c r="CW82" s="24">
        <f t="shared" ref="CW82:CW95" ca="1" si="99">+BY82/BY70-1</f>
        <v>1.1454859506752761</v>
      </c>
      <c r="CX82" s="24">
        <f t="shared" ref="CX82:CX95" ca="1" si="100">+BZ82/BZ70-1</f>
        <v>1.1443761169400966</v>
      </c>
      <c r="CY82" s="24">
        <f t="shared" ref="CY82:CY95" ca="1" si="101">+CA82/CA70-1</f>
        <v>1.1445725246723168</v>
      </c>
      <c r="CZ82" s="24">
        <f t="shared" ref="CZ82:CZ95" ca="1" si="102">+CB82/CB70-1</f>
        <v>1.1381894263269658</v>
      </c>
      <c r="DA82" s="24">
        <f t="shared" ref="DA82:DA95" ca="1" si="103">+CC82/CC70-1</f>
        <v>1.1398844927665488</v>
      </c>
      <c r="DB82" s="24">
        <f t="shared" ref="DB82:DB95" ca="1" si="104">+CD82/CD70-1</f>
        <v>1.1394599212497538</v>
      </c>
      <c r="DC82" s="24">
        <f t="shared" ref="DC82:DC95" ca="1" si="105">+CE82/CE70-1</f>
        <v>1.1381839883195388</v>
      </c>
      <c r="DD82" s="49">
        <f t="shared" ref="DD82:DD95" ca="1" si="106">+CF82/CF70-1</f>
        <v>1.1427398933871169</v>
      </c>
      <c r="DE82" s="49">
        <f>+[1]NAC!AG83</f>
        <v>1.1424628923702809</v>
      </c>
    </row>
    <row r="83" spans="1:109" x14ac:dyDescent="0.25">
      <c r="A83" s="112">
        <f t="shared" si="83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62"/>
        <v>1724.2984582038423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63"/>
        <v>1725.102698653601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64"/>
        <v>1710.3554166330782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65"/>
        <v>1711.8652739458282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66"/>
        <v>1715.601784928464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67"/>
        <v>1711.949243782725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68"/>
        <v>1709.3070858735323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69"/>
        <v>1709.5705121662309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70"/>
        <v>1702.1471957238191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71"/>
        <v>1698.810066707129</v>
      </c>
      <c r="BU83" s="43"/>
      <c r="BV83" s="46">
        <f t="shared" ca="1" si="72"/>
        <v>1724.2984582038423</v>
      </c>
      <c r="BW83" s="46">
        <f t="shared" ca="1" si="73"/>
        <v>1725.102698653601</v>
      </c>
      <c r="BX83" s="46">
        <f t="shared" ca="1" si="74"/>
        <v>1710.3554166330782</v>
      </c>
      <c r="BY83" s="46">
        <f t="shared" ca="1" si="75"/>
        <v>1711.8652739458282</v>
      </c>
      <c r="BZ83" s="46">
        <f t="shared" ca="1" si="76"/>
        <v>1715.601784928464</v>
      </c>
      <c r="CA83" s="46">
        <f t="shared" ca="1" si="77"/>
        <v>1711.949243782725</v>
      </c>
      <c r="CB83" s="46">
        <f t="shared" ca="1" si="78"/>
        <v>1709.3070858735323</v>
      </c>
      <c r="CC83" s="46">
        <f t="shared" ca="1" si="79"/>
        <v>1709.5705121662309</v>
      </c>
      <c r="CD83" s="46">
        <f t="shared" ca="1" si="80"/>
        <v>1702.1471957238191</v>
      </c>
      <c r="CE83" s="46">
        <f t="shared" ca="1" si="81"/>
        <v>1698.810066707129</v>
      </c>
      <c r="CF83" s="46" cm="1">
        <f t="array" aca="1" ref="CF83" ca="1">+SUMPRODUCT($BV$3:$CE$3/100,$BV83:$CE83)</f>
        <v>1709.3359276032588</v>
      </c>
      <c r="CG83" s="35">
        <f t="shared" si="84"/>
        <v>45078</v>
      </c>
      <c r="CH83" s="24">
        <f t="shared" ca="1" si="85"/>
        <v>5.4689917558938816E-2</v>
      </c>
      <c r="CI83" s="24">
        <f t="shared" ca="1" si="86"/>
        <v>5.5416466015065335E-2</v>
      </c>
      <c r="CJ83" s="24">
        <f t="shared" ca="1" si="87"/>
        <v>5.6780552019321417E-2</v>
      </c>
      <c r="CK83" s="24">
        <f t="shared" ca="1" si="88"/>
        <v>5.7638502742308306E-2</v>
      </c>
      <c r="CL83" s="24">
        <f t="shared" ca="1" si="89"/>
        <v>5.8159074065808447E-2</v>
      </c>
      <c r="CM83" s="24">
        <f t="shared" ca="1" si="90"/>
        <v>5.8470131644837942E-2</v>
      </c>
      <c r="CN83" s="24">
        <f t="shared" ca="1" si="91"/>
        <v>5.9523949462684467E-2</v>
      </c>
      <c r="CO83" s="24">
        <f t="shared" ca="1" si="92"/>
        <v>6.0279668880539372E-2</v>
      </c>
      <c r="CP83" s="24">
        <f t="shared" ca="1" si="93"/>
        <v>6.1497737856474943E-2</v>
      </c>
      <c r="CQ83" s="24">
        <f t="shared" ca="1" si="94"/>
        <v>6.2813515305283785E-2</v>
      </c>
      <c r="CR83" s="24">
        <f t="shared" ca="1" si="82"/>
        <v>5.9367401564463629E-2</v>
      </c>
      <c r="CS83" s="35">
        <f t="shared" si="95"/>
        <v>45078</v>
      </c>
      <c r="CT83" s="24">
        <f t="shared" ca="1" si="96"/>
        <v>1.1625428076786251</v>
      </c>
      <c r="CU83" s="24">
        <f t="shared" ca="1" si="97"/>
        <v>1.1578616781751578</v>
      </c>
      <c r="CV83" s="24">
        <f t="shared" ca="1" si="98"/>
        <v>1.1565391480642955</v>
      </c>
      <c r="CW83" s="24">
        <f t="shared" ca="1" si="99"/>
        <v>1.1570165523527178</v>
      </c>
      <c r="CX83" s="24">
        <f t="shared" ca="1" si="100"/>
        <v>1.1555682343898974</v>
      </c>
      <c r="CY83" s="24">
        <f t="shared" ca="1" si="101"/>
        <v>1.1570694612673491</v>
      </c>
      <c r="CZ83" s="24">
        <f t="shared" ca="1" si="102"/>
        <v>1.1522003335880759</v>
      </c>
      <c r="DA83" s="24">
        <f t="shared" ca="1" si="103"/>
        <v>1.1540940914327913</v>
      </c>
      <c r="DB83" s="24">
        <f t="shared" ca="1" si="104"/>
        <v>1.1551427552234914</v>
      </c>
      <c r="DC83" s="24">
        <f t="shared" ca="1" si="105"/>
        <v>1.1550535691408377</v>
      </c>
      <c r="DD83" s="49">
        <f t="shared" ca="1" si="106"/>
        <v>1.1557607398953715</v>
      </c>
      <c r="DE83" s="49">
        <f>+[1]NAC!AG84</f>
        <v>1.1558027347843294</v>
      </c>
    </row>
    <row r="84" spans="1:109" x14ac:dyDescent="0.25">
      <c r="A84" s="112">
        <f t="shared" si="83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62"/>
        <v>1829.0395069155543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63"/>
        <v>1831.4295861445801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64"/>
        <v>1815.9997858012002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65"/>
        <v>1818.897564583946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66"/>
        <v>1823.8008969950897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67"/>
        <v>1819.6522094126099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68"/>
        <v>1817.5958741669399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69"/>
        <v>1818.3707884778855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70"/>
        <v>1812.5492915464479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71"/>
        <v>1810.1330539694652</v>
      </c>
      <c r="BU84" s="43"/>
      <c r="BV84" s="46">
        <f t="shared" ca="1" si="72"/>
        <v>1829.0395069155543</v>
      </c>
      <c r="BW84" s="46">
        <f t="shared" ca="1" si="73"/>
        <v>1831.4295861445801</v>
      </c>
      <c r="BX84" s="46">
        <f t="shared" ca="1" si="74"/>
        <v>1815.9997858012002</v>
      </c>
      <c r="BY84" s="46">
        <f t="shared" ca="1" si="75"/>
        <v>1818.897564583946</v>
      </c>
      <c r="BZ84" s="46">
        <f t="shared" ca="1" si="76"/>
        <v>1823.8008969950897</v>
      </c>
      <c r="CA84" s="46">
        <f t="shared" ca="1" si="77"/>
        <v>1819.6522094126099</v>
      </c>
      <c r="CB84" s="46">
        <f t="shared" ca="1" si="78"/>
        <v>1817.5958741669399</v>
      </c>
      <c r="CC84" s="46">
        <f t="shared" ca="1" si="79"/>
        <v>1818.3707884778855</v>
      </c>
      <c r="CD84" s="46">
        <f t="shared" ca="1" si="80"/>
        <v>1812.5492915464479</v>
      </c>
      <c r="CE84" s="46">
        <f t="shared" ca="1" si="81"/>
        <v>1810.1330539694652</v>
      </c>
      <c r="CF84" s="46" cm="1">
        <f t="array" aca="1" ref="CF84" ca="1">+SUMPRODUCT($BV$3:$CE$3/100,$BV84:$CE84)</f>
        <v>1817.8481656399217</v>
      </c>
      <c r="CG84" s="35">
        <f t="shared" si="84"/>
        <v>45108</v>
      </c>
      <c r="CH84" s="24">
        <f t="shared" ca="1" si="85"/>
        <v>6.0744152622405068E-2</v>
      </c>
      <c r="CI84" s="24">
        <f t="shared" ca="1" si="86"/>
        <v>6.1635105883240726E-2</v>
      </c>
      <c r="CJ84" s="24">
        <f t="shared" ca="1" si="87"/>
        <v>6.1767494721119531E-2</v>
      </c>
      <c r="CK84" s="24">
        <f t="shared" ca="1" si="88"/>
        <v>6.2523781670861034E-2</v>
      </c>
      <c r="CL84" s="24">
        <f t="shared" ca="1" si="89"/>
        <v>6.3067731111702718E-2</v>
      </c>
      <c r="CM84" s="24">
        <f t="shared" ca="1" si="90"/>
        <v>6.2912475951625968E-2</v>
      </c>
      <c r="CN84" s="24">
        <f t="shared" ca="1" si="91"/>
        <v>6.3352448011450901E-2</v>
      </c>
      <c r="CO84" s="24">
        <f t="shared" ca="1" si="92"/>
        <v>6.3641877031320293E-2</v>
      </c>
      <c r="CP84" s="24">
        <f t="shared" ca="1" si="93"/>
        <v>6.4860486860351507E-2</v>
      </c>
      <c r="CQ84" s="24">
        <f t="shared" ca="1" si="94"/>
        <v>6.5529978567950176E-2</v>
      </c>
      <c r="CR84" s="24">
        <f t="shared" ca="1" si="82"/>
        <v>6.3482102192055967E-2</v>
      </c>
      <c r="CS84" s="35">
        <f t="shared" si="95"/>
        <v>45108</v>
      </c>
      <c r="CT84" s="24">
        <f t="shared" ca="1" si="96"/>
        <v>1.1418772587795734</v>
      </c>
      <c r="CU84" s="24">
        <f t="shared" ca="1" si="97"/>
        <v>1.1376946650944162</v>
      </c>
      <c r="CV84" s="24">
        <f t="shared" ca="1" si="98"/>
        <v>1.1367867282559065</v>
      </c>
      <c r="CW84" s="24">
        <f t="shared" ca="1" si="99"/>
        <v>1.1363973049285798</v>
      </c>
      <c r="CX84" s="24">
        <f t="shared" ca="1" si="100"/>
        <v>1.1362542038253407</v>
      </c>
      <c r="CY84" s="24">
        <f t="shared" ca="1" si="101"/>
        <v>1.1364020511725399</v>
      </c>
      <c r="CZ84" s="24">
        <f t="shared" ca="1" si="102"/>
        <v>1.1322149505833341</v>
      </c>
      <c r="DA84" s="24">
        <f t="shared" ca="1" si="103"/>
        <v>1.1325493299429867</v>
      </c>
      <c r="DB84" s="24">
        <f t="shared" ca="1" si="104"/>
        <v>1.134699809577822</v>
      </c>
      <c r="DC84" s="24">
        <f t="shared" ca="1" si="105"/>
        <v>1.1308105488182596</v>
      </c>
      <c r="DD84" s="49">
        <f t="shared" ca="1" si="106"/>
        <v>1.1346530716434993</v>
      </c>
      <c r="DE84" s="49">
        <f>+[1]NAC!AG85</f>
        <v>1.1344999360149153</v>
      </c>
    </row>
    <row r="85" spans="1:109" x14ac:dyDescent="0.25">
      <c r="A85" s="112">
        <f t="shared" si="83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62"/>
        <v>2063.4271934550111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63"/>
        <v>2064.3481775767368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64"/>
        <v>2043.648700769292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65"/>
        <v>2045.3179042605914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66"/>
        <v>2052.1019747127766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67"/>
        <v>2046.2009997911509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68"/>
        <v>2042.0803994312523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69"/>
        <v>2043.1305660371254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70"/>
        <v>2035.5468782767364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71"/>
        <v>2030.9674180967672</v>
      </c>
      <c r="BU85" s="43"/>
      <c r="BV85" s="46">
        <f t="shared" ca="1" si="72"/>
        <v>2063.4271934550111</v>
      </c>
      <c r="BW85" s="46">
        <f t="shared" ca="1" si="73"/>
        <v>2064.3481775767368</v>
      </c>
      <c r="BX85" s="46">
        <f t="shared" ca="1" si="74"/>
        <v>2043.648700769292</v>
      </c>
      <c r="BY85" s="46">
        <f t="shared" ca="1" si="75"/>
        <v>2045.3179042605914</v>
      </c>
      <c r="BZ85" s="46">
        <f t="shared" ca="1" si="76"/>
        <v>2052.1019747127766</v>
      </c>
      <c r="CA85" s="46">
        <f t="shared" ca="1" si="77"/>
        <v>2046.2009997911509</v>
      </c>
      <c r="CB85" s="46">
        <f t="shared" ca="1" si="78"/>
        <v>2042.0803994312523</v>
      </c>
      <c r="CC85" s="46">
        <f t="shared" ca="1" si="79"/>
        <v>2043.1305660371254</v>
      </c>
      <c r="CD85" s="46">
        <f t="shared" ca="1" si="80"/>
        <v>2035.5468782767364</v>
      </c>
      <c r="CE85" s="46">
        <f t="shared" ca="1" si="81"/>
        <v>2030.9674180967672</v>
      </c>
      <c r="CF85" s="46" cm="1">
        <f t="array" aca="1" ref="CF85" ca="1">+SUMPRODUCT($BV$3:$CE$3/100,$BV85:$CE85)</f>
        <v>2043.4974237200713</v>
      </c>
      <c r="CG85" s="35">
        <f t="shared" si="84"/>
        <v>45139</v>
      </c>
      <c r="CH85" s="24">
        <f t="shared" ca="1" si="85"/>
        <v>0.12814796271662954</v>
      </c>
      <c r="CI85" s="24">
        <f t="shared" ca="1" si="86"/>
        <v>0.12717856760329149</v>
      </c>
      <c r="CJ85" s="24">
        <f t="shared" ca="1" si="87"/>
        <v>0.12535734681689692</v>
      </c>
      <c r="CK85" s="24">
        <f t="shared" ca="1" si="88"/>
        <v>0.12448218310107895</v>
      </c>
      <c r="CL85" s="24">
        <f t="shared" ca="1" si="89"/>
        <v>0.12517872871640634</v>
      </c>
      <c r="CM85" s="24">
        <f t="shared" ca="1" si="90"/>
        <v>0.12450114873966589</v>
      </c>
      <c r="CN85" s="24">
        <f t="shared" ca="1" si="91"/>
        <v>0.12350629117003287</v>
      </c>
      <c r="CO85" s="24">
        <f t="shared" ca="1" si="92"/>
        <v>0.12360503093397179</v>
      </c>
      <c r="CP85" s="24">
        <f t="shared" ca="1" si="93"/>
        <v>0.12302980546257558</v>
      </c>
      <c r="CQ85" s="24">
        <f t="shared" ca="1" si="94"/>
        <v>0.12199896777920904</v>
      </c>
      <c r="CR85" s="24">
        <f t="shared" ca="1" si="82"/>
        <v>0.12412987087990168</v>
      </c>
      <c r="CS85" s="35">
        <f t="shared" si="95"/>
        <v>45139</v>
      </c>
      <c r="CT85" s="24">
        <f t="shared" ca="1" si="96"/>
        <v>1.2562166541765851</v>
      </c>
      <c r="CU85" s="24">
        <f t="shared" ca="1" si="97"/>
        <v>1.2505061330993925</v>
      </c>
      <c r="CV85" s="24">
        <f t="shared" ca="1" si="98"/>
        <v>1.2470893544931214</v>
      </c>
      <c r="CW85" s="24">
        <f t="shared" ca="1" si="99"/>
        <v>1.2444141091885328</v>
      </c>
      <c r="CX85" s="24">
        <f t="shared" ca="1" si="100"/>
        <v>1.2469044456140761</v>
      </c>
      <c r="CY85" s="24">
        <f t="shared" ca="1" si="101"/>
        <v>1.2459273776709487</v>
      </c>
      <c r="CZ85" s="24">
        <f t="shared" ca="1" si="102"/>
        <v>1.2396676466640071</v>
      </c>
      <c r="DA85" s="24">
        <f t="shared" ca="1" si="103"/>
        <v>1.2401333862799411</v>
      </c>
      <c r="DB85" s="24">
        <f t="shared" ca="1" si="104"/>
        <v>1.2427808259456805</v>
      </c>
      <c r="DC85" s="24">
        <f t="shared" ca="1" si="105"/>
        <v>1.2360682052385878</v>
      </c>
      <c r="DD85" s="49">
        <f t="shared" ca="1" si="106"/>
        <v>1.2432696703056747</v>
      </c>
      <c r="DE85" s="49">
        <f>+[1]NAC!AG86</f>
        <v>1.2436750080888426</v>
      </c>
    </row>
    <row r="86" spans="1:109" x14ac:dyDescent="0.25">
      <c r="A86" s="112">
        <f t="shared" si="83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62"/>
        <v>2335.7805925034436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63"/>
        <v>2335.3331361826686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64"/>
        <v>2308.0458379572001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65"/>
        <v>2309.5938255393858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66"/>
        <v>2315.8646952108575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67"/>
        <v>2308.9792692298347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68"/>
        <v>2301.9393436876494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69"/>
        <v>2301.589413655759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70"/>
        <v>2290.388395157514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71"/>
        <v>2285.0108031507607</v>
      </c>
      <c r="BU86" s="43"/>
      <c r="BV86" s="46">
        <f t="shared" ca="1" si="72"/>
        <v>2335.7805925034436</v>
      </c>
      <c r="BW86" s="46">
        <f t="shared" ca="1" si="73"/>
        <v>2335.3331361826686</v>
      </c>
      <c r="BX86" s="46">
        <f t="shared" ca="1" si="74"/>
        <v>2308.0458379572001</v>
      </c>
      <c r="BY86" s="46">
        <f t="shared" ca="1" si="75"/>
        <v>2309.5938255393858</v>
      </c>
      <c r="BZ86" s="46">
        <f t="shared" ca="1" si="76"/>
        <v>2315.8646952108575</v>
      </c>
      <c r="CA86" s="46">
        <f t="shared" ca="1" si="77"/>
        <v>2308.9792692298347</v>
      </c>
      <c r="CB86" s="46">
        <f t="shared" ca="1" si="78"/>
        <v>2301.9393436876494</v>
      </c>
      <c r="CC86" s="46">
        <f t="shared" ca="1" si="79"/>
        <v>2301.589413655759</v>
      </c>
      <c r="CD86" s="46">
        <f t="shared" ca="1" si="80"/>
        <v>2290.388395157514</v>
      </c>
      <c r="CE86" s="46">
        <f t="shared" ca="1" si="81"/>
        <v>2285.0108031507607</v>
      </c>
      <c r="CF86" s="46" cm="1">
        <f t="array" aca="1" ref="CF86" ca="1">+SUMPRODUCT($BV$3:$CE$3/100,$BV86:$CE86)</f>
        <v>2304.1421358194907</v>
      </c>
      <c r="CG86" s="35">
        <f t="shared" si="84"/>
        <v>45170</v>
      </c>
      <c r="CH86" s="24">
        <f t="shared" ca="1" si="85"/>
        <v>0.13199079662820701</v>
      </c>
      <c r="CI86" s="24">
        <f t="shared" ca="1" si="86"/>
        <v>0.13126901825448423</v>
      </c>
      <c r="CJ86" s="24">
        <f t="shared" ca="1" si="87"/>
        <v>0.12937504233892105</v>
      </c>
      <c r="CK86" s="24">
        <f t="shared" ca="1" si="88"/>
        <v>0.12921019306010217</v>
      </c>
      <c r="CL86" s="24">
        <f t="shared" ca="1" si="89"/>
        <v>0.12853294999387077</v>
      </c>
      <c r="CM86" s="24">
        <f t="shared" ca="1" si="90"/>
        <v>0.12842251052829345</v>
      </c>
      <c r="CN86" s="24">
        <f t="shared" ca="1" si="91"/>
        <v>0.12725206330209682</v>
      </c>
      <c r="CO86" s="24">
        <f t="shared" ca="1" si="92"/>
        <v>0.12650138562605062</v>
      </c>
      <c r="CP86" s="24">
        <f t="shared" ca="1" si="93"/>
        <v>0.12519560202736413</v>
      </c>
      <c r="CQ86" s="24">
        <f t="shared" ca="1" si="94"/>
        <v>0.12508491411056677</v>
      </c>
      <c r="CR86" s="24">
        <f t="shared" ca="1" si="82"/>
        <v>0.1275483438706424</v>
      </c>
      <c r="CS86" s="35">
        <f t="shared" si="95"/>
        <v>45170</v>
      </c>
      <c r="CT86" s="24">
        <f t="shared" ca="1" si="96"/>
        <v>1.3983691647185017</v>
      </c>
      <c r="CU86" s="24">
        <f t="shared" ca="1" si="97"/>
        <v>1.3911481265780674</v>
      </c>
      <c r="CV86" s="24">
        <f t="shared" ca="1" si="98"/>
        <v>1.3867851705520544</v>
      </c>
      <c r="CW86" s="24">
        <f t="shared" ca="1" si="99"/>
        <v>1.3830327945911676</v>
      </c>
      <c r="CX86" s="24">
        <f t="shared" ca="1" si="100"/>
        <v>1.3868029624695071</v>
      </c>
      <c r="CY86" s="24">
        <f t="shared" ca="1" si="101"/>
        <v>1.3856027976656979</v>
      </c>
      <c r="CZ86" s="24">
        <f t="shared" ca="1" si="102"/>
        <v>1.3781430641842078</v>
      </c>
      <c r="DA86" s="24">
        <f t="shared" ca="1" si="103"/>
        <v>1.3778160928665666</v>
      </c>
      <c r="DB86" s="24">
        <f t="shared" ca="1" si="104"/>
        <v>1.3805317386076559</v>
      </c>
      <c r="DC86" s="24">
        <f t="shared" ca="1" si="105"/>
        <v>1.3739927590135559</v>
      </c>
      <c r="DD86" s="49">
        <f t="shared" ca="1" si="106"/>
        <v>1.3821419634043575</v>
      </c>
      <c r="DE86" s="49">
        <f>+[1]NAC!AG87</f>
        <v>1.3828244500508422</v>
      </c>
    </row>
    <row r="87" spans="1:109" x14ac:dyDescent="0.25">
      <c r="A87" s="112">
        <f t="shared" si="83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62"/>
        <v>2530.7088175936929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63"/>
        <v>2530.4383767860381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64"/>
        <v>2500.7408801368906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65"/>
        <v>2502.76442885186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66"/>
        <v>2508.6687571726425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67"/>
        <v>2501.0750425413557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68"/>
        <v>2492.0370524099535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69"/>
        <v>2492.4798067532447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70"/>
        <v>2480.1254499090551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71"/>
        <v>2475.7186609146784</v>
      </c>
      <c r="BU87" s="43"/>
      <c r="BV87" s="46">
        <f t="shared" ca="1" si="72"/>
        <v>2530.7088175936929</v>
      </c>
      <c r="BW87" s="46">
        <f t="shared" ca="1" si="73"/>
        <v>2530.4383767860381</v>
      </c>
      <c r="BX87" s="46">
        <f t="shared" ca="1" si="74"/>
        <v>2500.7408801368906</v>
      </c>
      <c r="BY87" s="46">
        <f t="shared" ca="1" si="75"/>
        <v>2502.76442885186</v>
      </c>
      <c r="BZ87" s="46">
        <f t="shared" ca="1" si="76"/>
        <v>2508.6687571726425</v>
      </c>
      <c r="CA87" s="46">
        <f t="shared" ca="1" si="77"/>
        <v>2501.0750425413557</v>
      </c>
      <c r="CB87" s="46">
        <f t="shared" ca="1" si="78"/>
        <v>2492.0370524099535</v>
      </c>
      <c r="CC87" s="46">
        <f t="shared" ca="1" si="79"/>
        <v>2492.4798067532447</v>
      </c>
      <c r="CD87" s="46">
        <f t="shared" ca="1" si="80"/>
        <v>2480.1254499090551</v>
      </c>
      <c r="CE87" s="46">
        <f t="shared" ca="1" si="81"/>
        <v>2475.7186609146784</v>
      </c>
      <c r="CF87" s="46" cm="1">
        <f t="array" aca="1" ref="CF87" ca="1">+SUMPRODUCT($BV$3:$CE$3/100,$BV87:$CE87)</f>
        <v>2495.8462755739206</v>
      </c>
      <c r="CG87" s="35">
        <f t="shared" si="84"/>
        <v>45200</v>
      </c>
      <c r="CH87" s="24">
        <f t="shared" ca="1" si="85"/>
        <v>8.345314012620042E-2</v>
      </c>
      <c r="CI87" s="24">
        <f t="shared" ca="1" si="86"/>
        <v>8.3544928807154362E-2</v>
      </c>
      <c r="CJ87" s="24">
        <f t="shared" ca="1" si="87"/>
        <v>8.3488394818987066E-2</v>
      </c>
      <c r="CK87" s="24">
        <f t="shared" ca="1" si="88"/>
        <v>8.3638344186931279E-2</v>
      </c>
      <c r="CL87" s="24">
        <f t="shared" ca="1" si="89"/>
        <v>8.3253595238313549E-2</v>
      </c>
      <c r="CM87" s="24">
        <f t="shared" ca="1" si="90"/>
        <v>8.319510524474949E-2</v>
      </c>
      <c r="CN87" s="24">
        <f t="shared" ca="1" si="91"/>
        <v>8.2581545531852374E-2</v>
      </c>
      <c r="CO87" s="24">
        <f t="shared" ca="1" si="92"/>
        <v>8.2938508478053174E-2</v>
      </c>
      <c r="CP87" s="24">
        <f t="shared" ca="1" si="93"/>
        <v>8.2840558899396788E-2</v>
      </c>
      <c r="CQ87" s="24">
        <f t="shared" ca="1" si="94"/>
        <v>8.3460374673482551E-2</v>
      </c>
      <c r="CR87" s="24">
        <f t="shared" ca="1" si="82"/>
        <v>8.3199789099055899E-2</v>
      </c>
      <c r="CS87" s="35">
        <f t="shared" si="95"/>
        <v>45200</v>
      </c>
      <c r="CT87" s="24">
        <f t="shared" ca="1" si="96"/>
        <v>1.4434069329480712</v>
      </c>
      <c r="CU87" s="24">
        <f t="shared" ca="1" si="97"/>
        <v>1.4367717789638434</v>
      </c>
      <c r="CV87" s="24">
        <f t="shared" ca="1" si="98"/>
        <v>1.4307985019661893</v>
      </c>
      <c r="CW87" s="24">
        <f t="shared" ca="1" si="99"/>
        <v>1.4293671671153789</v>
      </c>
      <c r="CX87" s="24">
        <f t="shared" ca="1" si="100"/>
        <v>1.4301854763776505</v>
      </c>
      <c r="CY87" s="24">
        <f t="shared" ca="1" si="101"/>
        <v>1.4285530072345995</v>
      </c>
      <c r="CZ87" s="24">
        <f t="shared" ca="1" si="102"/>
        <v>1.4214964973597044</v>
      </c>
      <c r="DA87" s="24">
        <f t="shared" ca="1" si="103"/>
        <v>1.4214108441854845</v>
      </c>
      <c r="DB87" s="24">
        <f t="shared" ca="1" si="104"/>
        <v>1.4231805290891497</v>
      </c>
      <c r="DC87" s="24">
        <f t="shared" ca="1" si="105"/>
        <v>1.4190783545166044</v>
      </c>
      <c r="DD87" s="49">
        <f t="shared" ca="1" si="106"/>
        <v>1.4262393211198594</v>
      </c>
      <c r="DE87" s="49">
        <f>+[1]NAC!AG88</f>
        <v>1.4266146012563361</v>
      </c>
    </row>
    <row r="88" spans="1:109" x14ac:dyDescent="0.25">
      <c r="A88" s="112">
        <f t="shared" si="83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62"/>
        <v>2864.7413033440544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63"/>
        <v>2863.619748928284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64"/>
        <v>2824.4366160799373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65"/>
        <v>2825.3700668271022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66"/>
        <v>2833.4909941962419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67"/>
        <v>2822.7831383296871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68"/>
        <v>2810.3883278314356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69"/>
        <v>2809.874105912108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70"/>
        <v>2794.4228503299751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71"/>
        <v>2786.1782989015232</v>
      </c>
      <c r="BU88" s="43"/>
      <c r="BV88" s="46">
        <f t="shared" ca="1" si="72"/>
        <v>2864.7413033440544</v>
      </c>
      <c r="BW88" s="46">
        <f t="shared" ca="1" si="73"/>
        <v>2863.619748928284</v>
      </c>
      <c r="BX88" s="46">
        <f t="shared" ca="1" si="74"/>
        <v>2824.4366160799373</v>
      </c>
      <c r="BY88" s="46">
        <f t="shared" ca="1" si="75"/>
        <v>2825.3700668271022</v>
      </c>
      <c r="BZ88" s="46">
        <f t="shared" ca="1" si="76"/>
        <v>2833.4909941962419</v>
      </c>
      <c r="CA88" s="46">
        <f t="shared" ca="1" si="77"/>
        <v>2822.7831383296871</v>
      </c>
      <c r="CB88" s="46">
        <f t="shared" ca="1" si="78"/>
        <v>2810.3883278314356</v>
      </c>
      <c r="CC88" s="46">
        <f t="shared" ca="1" si="79"/>
        <v>2809.874105912108</v>
      </c>
      <c r="CD88" s="46">
        <f t="shared" ca="1" si="80"/>
        <v>2794.4228503299751</v>
      </c>
      <c r="CE88" s="46">
        <f t="shared" ca="1" si="81"/>
        <v>2786.1782989015232</v>
      </c>
      <c r="CF88" s="46" cm="1">
        <f t="array" aca="1" ref="CF88" ca="1">+SUMPRODUCT($BV$3:$CE$3/100,$BV88:$CE88)</f>
        <v>2815.5121853212513</v>
      </c>
      <c r="CG88" s="35">
        <f t="shared" si="84"/>
        <v>45231</v>
      </c>
      <c r="CH88" s="24">
        <f t="shared" ca="1" si="85"/>
        <v>0.13199167104020049</v>
      </c>
      <c r="CI88" s="24">
        <f t="shared" ca="1" si="86"/>
        <v>0.13166942739993792</v>
      </c>
      <c r="CJ88" s="24">
        <f t="shared" ca="1" si="87"/>
        <v>0.12943993458663638</v>
      </c>
      <c r="CK88" s="24">
        <f t="shared" ca="1" si="88"/>
        <v>0.12889972154640095</v>
      </c>
      <c r="CL88" s="24">
        <f t="shared" ca="1" si="89"/>
        <v>0.12947992280562604</v>
      </c>
      <c r="CM88" s="24">
        <f t="shared" ca="1" si="90"/>
        <v>0.12862792611829921</v>
      </c>
      <c r="CN88" s="24">
        <f t="shared" ca="1" si="91"/>
        <v>0.12774740853616806</v>
      </c>
      <c r="CO88" s="24">
        <f t="shared" ca="1" si="92"/>
        <v>0.1273407705446199</v>
      </c>
      <c r="CP88" s="24">
        <f t="shared" ca="1" si="93"/>
        <v>0.12672641234032933</v>
      </c>
      <c r="CQ88" s="24">
        <f t="shared" ca="1" si="94"/>
        <v>0.12540182488754303</v>
      </c>
      <c r="CR88" s="24">
        <f t="shared" ca="1" si="82"/>
        <v>0.12807916612325143</v>
      </c>
      <c r="CS88" s="35">
        <f t="shared" si="95"/>
        <v>45231</v>
      </c>
      <c r="CT88" s="24">
        <f t="shared" ca="1" si="96"/>
        <v>1.641349787381158</v>
      </c>
      <c r="CU88" s="24">
        <f t="shared" ca="1" si="97"/>
        <v>1.6337523347641549</v>
      </c>
      <c r="CV88" s="24">
        <f t="shared" ca="1" si="98"/>
        <v>1.6189409848409606</v>
      </c>
      <c r="CW88" s="24">
        <f t="shared" ca="1" si="99"/>
        <v>1.6150677699317839</v>
      </c>
      <c r="CX88" s="24">
        <f t="shared" ca="1" si="100"/>
        <v>1.6177775709886326</v>
      </c>
      <c r="CY88" s="24">
        <f t="shared" ca="1" si="101"/>
        <v>1.6136515061278858</v>
      </c>
      <c r="CZ88" s="24">
        <f t="shared" ca="1" si="102"/>
        <v>1.6025196882954202</v>
      </c>
      <c r="DA88" s="24">
        <f t="shared" ca="1" si="103"/>
        <v>1.6011070656176583</v>
      </c>
      <c r="DB88" s="24">
        <f t="shared" ca="1" si="104"/>
        <v>1.600429606965819</v>
      </c>
      <c r="DC88" s="24">
        <f t="shared" ca="1" si="105"/>
        <v>1.5912714507247578</v>
      </c>
      <c r="DD88" s="49">
        <f t="shared" ca="1" si="106"/>
        <v>1.6088047798181582</v>
      </c>
      <c r="DE88" s="49">
        <f>+[1]NAC!AG89</f>
        <v>1.6092081683813459</v>
      </c>
    </row>
    <row r="89" spans="1:109" x14ac:dyDescent="0.25">
      <c r="A89" s="112">
        <f t="shared" si="83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62"/>
        <v>3600.9445832973015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63"/>
        <v>3600.0833276460089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64"/>
        <v>3541.9625591633794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65"/>
        <v>3545.9314168618116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66"/>
        <v>3558.9321255573077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67"/>
        <v>3538.8705871792981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68"/>
        <v>3528.9012292194234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69"/>
        <v>3524.8989862810963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70"/>
        <v>3501.6228895278118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71"/>
        <v>3492.5461659634911</v>
      </c>
      <c r="BU89" s="43"/>
      <c r="BV89" s="46">
        <f t="shared" ca="1" si="72"/>
        <v>3600.9445832973015</v>
      </c>
      <c r="BW89" s="46">
        <f t="shared" ca="1" si="73"/>
        <v>3600.0833276460089</v>
      </c>
      <c r="BX89" s="46">
        <f t="shared" ca="1" si="74"/>
        <v>3541.9625591633794</v>
      </c>
      <c r="BY89" s="46">
        <f t="shared" ca="1" si="75"/>
        <v>3545.9314168618116</v>
      </c>
      <c r="BZ89" s="46">
        <f t="shared" ca="1" si="76"/>
        <v>3558.9321255573077</v>
      </c>
      <c r="CA89" s="46">
        <f t="shared" ca="1" si="77"/>
        <v>3538.8705871792981</v>
      </c>
      <c r="CB89" s="46">
        <f t="shared" ca="1" si="78"/>
        <v>3528.9012292194234</v>
      </c>
      <c r="CC89" s="46">
        <f t="shared" ca="1" si="79"/>
        <v>3524.8989862810963</v>
      </c>
      <c r="CD89" s="46">
        <f t="shared" ca="1" si="80"/>
        <v>3501.6228895278118</v>
      </c>
      <c r="CE89" s="46">
        <f t="shared" ca="1" si="81"/>
        <v>3492.5461659634911</v>
      </c>
      <c r="CF89" s="46" cm="1">
        <f t="array" aca="1" ref="CF89" ca="1">+SUMPRODUCT($BV$3:$CE$3/100,$BV89:$CE89)</f>
        <v>3532.3948815788426</v>
      </c>
      <c r="CG89" s="35">
        <f t="shared" si="84"/>
        <v>45261</v>
      </c>
      <c r="CH89" s="24">
        <f t="shared" ca="1" si="85"/>
        <v>0.25698770045793196</v>
      </c>
      <c r="CI89" s="24">
        <f t="shared" ca="1" si="86"/>
        <v>0.25717924979157858</v>
      </c>
      <c r="CJ89" s="24">
        <f t="shared" ca="1" si="87"/>
        <v>0.25404214737851083</v>
      </c>
      <c r="CK89" s="24">
        <f t="shared" ca="1" si="88"/>
        <v>0.2550325560870339</v>
      </c>
      <c r="CL89" s="24">
        <f t="shared" ca="1" si="89"/>
        <v>0.25602379991571045</v>
      </c>
      <c r="CM89" s="24">
        <f t="shared" ca="1" si="90"/>
        <v>0.25368135409556758</v>
      </c>
      <c r="CN89" s="24">
        <f t="shared" ca="1" si="91"/>
        <v>0.25566321005268677</v>
      </c>
      <c r="CO89" s="24">
        <f t="shared" ca="1" si="92"/>
        <v>0.2544686535473395</v>
      </c>
      <c r="CP89" s="24">
        <f t="shared" ca="1" si="93"/>
        <v>0.25307552832039293</v>
      </c>
      <c r="CQ89" s="24">
        <f t="shared" ca="1" si="94"/>
        <v>0.25352572279400065</v>
      </c>
      <c r="CR89" s="24">
        <f t="shared" ca="1" si="82"/>
        <v>0.25461892866068148</v>
      </c>
      <c r="CS89" s="35">
        <f t="shared" si="95"/>
        <v>45261</v>
      </c>
      <c r="CT89" s="24">
        <f t="shared" ca="1" si="96"/>
        <v>2.163655713853327</v>
      </c>
      <c r="CU89" s="24">
        <f t="shared" ca="1" si="97"/>
        <v>2.1546480945856539</v>
      </c>
      <c r="CV89" s="24">
        <f t="shared" ca="1" si="98"/>
        <v>2.1278699747757219</v>
      </c>
      <c r="CW89" s="24">
        <f t="shared" ca="1" si="99"/>
        <v>2.1236488697554869</v>
      </c>
      <c r="CX89" s="24">
        <f t="shared" ca="1" si="100"/>
        <v>2.1292557561596794</v>
      </c>
      <c r="CY89" s="24">
        <f t="shared" ca="1" si="101"/>
        <v>2.1181327438400794</v>
      </c>
      <c r="CZ89" s="24">
        <f t="shared" ca="1" si="102"/>
        <v>2.1084997285210045</v>
      </c>
      <c r="DA89" s="24">
        <f t="shared" ca="1" si="103"/>
        <v>2.102487767177561</v>
      </c>
      <c r="DB89" s="24">
        <f t="shared" ca="1" si="104"/>
        <v>2.0965509226605619</v>
      </c>
      <c r="DC89" s="24">
        <f t="shared" ca="1" si="105"/>
        <v>2.0846341724201118</v>
      </c>
      <c r="DD89" s="49">
        <f t="shared" ca="1" si="106"/>
        <v>2.113180252423974</v>
      </c>
      <c r="DE89" s="49">
        <f>+[1]NAC!AG90</f>
        <v>2.114076437471768</v>
      </c>
    </row>
    <row r="90" spans="1:109" x14ac:dyDescent="0.25">
      <c r="A90" s="112">
        <f t="shared" si="83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62"/>
        <v>4331.8284638178875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63"/>
        <v>4331.0249092381937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64"/>
        <v>4261.5942661129402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65"/>
        <v>4275.7025480273014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66"/>
        <v>4289.2236902680552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67"/>
        <v>4261.0031277715025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68"/>
        <v>4260.7410353143932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69"/>
        <v>4253.9729467049992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70"/>
        <v>4227.5157070930018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71"/>
        <v>4227.190845752938</v>
      </c>
      <c r="BU90" s="43"/>
      <c r="BV90" s="46">
        <f t="shared" ca="1" si="72"/>
        <v>4331.8284638178875</v>
      </c>
      <c r="BW90" s="46">
        <f t="shared" ca="1" si="73"/>
        <v>4331.0249092381937</v>
      </c>
      <c r="BX90" s="46">
        <f t="shared" ca="1" si="74"/>
        <v>4261.5942661129402</v>
      </c>
      <c r="BY90" s="46">
        <f t="shared" ca="1" si="75"/>
        <v>4275.7025480273014</v>
      </c>
      <c r="BZ90" s="46">
        <f t="shared" ca="1" si="76"/>
        <v>4289.2236902680552</v>
      </c>
      <c r="CA90" s="46">
        <f t="shared" ca="1" si="77"/>
        <v>4261.0031277715025</v>
      </c>
      <c r="CB90" s="46">
        <f t="shared" ca="1" si="78"/>
        <v>4260.7410353143932</v>
      </c>
      <c r="CC90" s="46">
        <f t="shared" ca="1" si="79"/>
        <v>4253.9729467049992</v>
      </c>
      <c r="CD90" s="46">
        <f t="shared" ca="1" si="80"/>
        <v>4227.5157070930018</v>
      </c>
      <c r="CE90" s="46">
        <f t="shared" ca="1" si="81"/>
        <v>4227.190845752938</v>
      </c>
      <c r="CF90" s="46" cm="1">
        <f t="array" aca="1" ref="CF90" ca="1">+SUMPRODUCT($BV$3:$CE$3/100,$BV90:$CE90)</f>
        <v>4261.33835659339</v>
      </c>
      <c r="CG90" s="35">
        <f t="shared" si="84"/>
        <v>45292</v>
      </c>
      <c r="CH90" s="24">
        <f t="shared" ca="1" si="85"/>
        <v>0.20297004400199148</v>
      </c>
      <c r="CI90" s="24">
        <f t="shared" ca="1" si="86"/>
        <v>0.20303462866514432</v>
      </c>
      <c r="CJ90" s="24">
        <f t="shared" ca="1" si="87"/>
        <v>0.20317315469295627</v>
      </c>
      <c r="CK90" s="24">
        <f t="shared" ca="1" si="88"/>
        <v>0.20580520189850304</v>
      </c>
      <c r="CL90" s="24">
        <f t="shared" ca="1" si="89"/>
        <v>0.2051996326275507</v>
      </c>
      <c r="CM90" s="24">
        <f t="shared" ca="1" si="90"/>
        <v>0.20405734620767513</v>
      </c>
      <c r="CN90" s="24">
        <f t="shared" ca="1" si="91"/>
        <v>0.20738461026772614</v>
      </c>
      <c r="CO90" s="24">
        <f t="shared" ca="1" si="92"/>
        <v>0.20683541947200701</v>
      </c>
      <c r="CP90" s="24">
        <f t="shared" ca="1" si="93"/>
        <v>0.20730182560095023</v>
      </c>
      <c r="CQ90" s="24">
        <f t="shared" ca="1" si="94"/>
        <v>0.21034644780043443</v>
      </c>
      <c r="CR90" s="24">
        <f t="shared" ca="1" si="82"/>
        <v>0.20635956608813166</v>
      </c>
      <c r="CS90" s="35">
        <f t="shared" si="95"/>
        <v>45292</v>
      </c>
      <c r="CT90" s="24">
        <f t="shared" ca="1" si="96"/>
        <v>2.5852841549596435</v>
      </c>
      <c r="CU90" s="24">
        <f t="shared" ca="1" si="97"/>
        <v>2.5763626350481448</v>
      </c>
      <c r="CV90" s="24">
        <f t="shared" ca="1" si="98"/>
        <v>2.5475183897968705</v>
      </c>
      <c r="CW90" s="24">
        <f t="shared" ca="1" si="99"/>
        <v>2.5510214551439159</v>
      </c>
      <c r="CX90" s="24">
        <f t="shared" ca="1" si="100"/>
        <v>2.5565396428934952</v>
      </c>
      <c r="CY90" s="24">
        <f t="shared" ca="1" si="101"/>
        <v>2.5422201336126253</v>
      </c>
      <c r="CZ90" s="24">
        <f t="shared" ca="1" si="102"/>
        <v>2.5403151778104225</v>
      </c>
      <c r="DA90" s="24">
        <f t="shared" ca="1" si="103"/>
        <v>2.5332284460921186</v>
      </c>
      <c r="DB90" s="24">
        <f t="shared" ca="1" si="104"/>
        <v>2.5274739360242391</v>
      </c>
      <c r="DC90" s="24">
        <f t="shared" ca="1" si="105"/>
        <v>2.5229700969838369</v>
      </c>
      <c r="DD90" s="49">
        <f t="shared" ca="1" si="106"/>
        <v>2.5423268656961833</v>
      </c>
      <c r="DE90" s="49">
        <f>+[1]NAC!AG91</f>
        <v>2.542482786482557</v>
      </c>
    </row>
    <row r="91" spans="1:109" x14ac:dyDescent="0.25">
      <c r="A91" s="112">
        <f t="shared" si="83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62"/>
        <v>4891.893312268654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63"/>
        <v>4890.6815610496997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64"/>
        <v>4821.0136534558205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65"/>
        <v>4844.2253771046635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66"/>
        <v>4852.8249331077322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67"/>
        <v>4821.7299282407403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68"/>
        <v>4833.1909164990248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69"/>
        <v>4822.4913937935899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70"/>
        <v>4791.403089095822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71"/>
        <v>4790.4146102630857</v>
      </c>
      <c r="BU91" s="43"/>
      <c r="BV91" s="46">
        <f t="shared" ca="1" si="72"/>
        <v>4891.893312268654</v>
      </c>
      <c r="BW91" s="46">
        <f t="shared" ca="1" si="73"/>
        <v>4890.6815610496997</v>
      </c>
      <c r="BX91" s="46">
        <f t="shared" ca="1" si="74"/>
        <v>4821.0136534558205</v>
      </c>
      <c r="BY91" s="46">
        <f t="shared" ca="1" si="75"/>
        <v>4844.2253771046635</v>
      </c>
      <c r="BZ91" s="46">
        <f t="shared" ca="1" si="76"/>
        <v>4852.8249331077322</v>
      </c>
      <c r="CA91" s="46">
        <f t="shared" ca="1" si="77"/>
        <v>4821.7299282407403</v>
      </c>
      <c r="CB91" s="46">
        <f t="shared" ca="1" si="78"/>
        <v>4833.1909164990248</v>
      </c>
      <c r="CC91" s="46">
        <f t="shared" ca="1" si="79"/>
        <v>4822.4913937935899</v>
      </c>
      <c r="CD91" s="46">
        <f t="shared" ca="1" si="80"/>
        <v>4791.403089095822</v>
      </c>
      <c r="CE91" s="46">
        <f t="shared" ca="1" si="81"/>
        <v>4790.4146102630857</v>
      </c>
      <c r="CF91" s="46" cm="1">
        <f t="array" aca="1" ref="CF91" ca="1">+SUMPRODUCT($BV$3:$CE$3/100,$BV91:$CE91)</f>
        <v>4825.7583597166358</v>
      </c>
      <c r="CG91" s="35">
        <f t="shared" si="84"/>
        <v>45323</v>
      </c>
      <c r="CH91" s="24">
        <f t="shared" ca="1" si="85"/>
        <v>0.12929063399642327</v>
      </c>
      <c r="CI91" s="24">
        <f t="shared" ca="1" si="86"/>
        <v>0.12922037243834428</v>
      </c>
      <c r="CJ91" s="24">
        <f t="shared" ca="1" si="87"/>
        <v>0.13126997841892973</v>
      </c>
      <c r="CK91" s="24">
        <f t="shared" ca="1" si="88"/>
        <v>0.13296594482225244</v>
      </c>
      <c r="CL91" s="24">
        <f t="shared" ca="1" si="89"/>
        <v>0.13139935884399034</v>
      </c>
      <c r="CM91" s="24">
        <f t="shared" ca="1" si="90"/>
        <v>0.13159502203005813</v>
      </c>
      <c r="CN91" s="24">
        <f t="shared" ca="1" si="91"/>
        <v>0.13435453514775553</v>
      </c>
      <c r="CO91" s="24">
        <f t="shared" ca="1" si="92"/>
        <v>0.13364411438698687</v>
      </c>
      <c r="CP91" s="24">
        <f t="shared" ca="1" si="93"/>
        <v>0.13338504717007194</v>
      </c>
      <c r="CQ91" s="24">
        <f t="shared" ca="1" si="94"/>
        <v>0.1332383100412935</v>
      </c>
      <c r="CR91" s="24">
        <f t="shared" ca="1" si="82"/>
        <v>0.13245134647661638</v>
      </c>
      <c r="CS91" s="35">
        <f t="shared" si="95"/>
        <v>45323</v>
      </c>
      <c r="CT91" s="24">
        <f t="shared" ca="1" si="96"/>
        <v>2.7776046807405934</v>
      </c>
      <c r="CU91" s="24">
        <f t="shared" ca="1" si="97"/>
        <v>2.7726880772574471</v>
      </c>
      <c r="CV91" s="24">
        <f t="shared" ca="1" si="98"/>
        <v>2.7542974506831772</v>
      </c>
      <c r="CW91" s="24">
        <f t="shared" ca="1" si="99"/>
        <v>2.7677396092298805</v>
      </c>
      <c r="CX91" s="24">
        <f t="shared" ca="1" si="100"/>
        <v>2.7674680395725741</v>
      </c>
      <c r="CY91" s="24">
        <f t="shared" ca="1" si="101"/>
        <v>2.7559601256021606</v>
      </c>
      <c r="CZ91" s="24">
        <f t="shared" ca="1" si="102"/>
        <v>2.7674102092505262</v>
      </c>
      <c r="DA91" s="24">
        <f t="shared" ca="1" si="103"/>
        <v>2.7608681605711429</v>
      </c>
      <c r="DB91" s="24">
        <f t="shared" ca="1" si="104"/>
        <v>2.7562386701785626</v>
      </c>
      <c r="DC91" s="24">
        <f t="shared" ca="1" si="105"/>
        <v>2.7582217069690471</v>
      </c>
      <c r="DD91" s="49">
        <f t="shared" ca="1" si="106"/>
        <v>2.7622761960069866</v>
      </c>
      <c r="DE91" s="49">
        <f>+[1]NAC!AG92</f>
        <v>2.7621843487350324</v>
      </c>
    </row>
    <row r="92" spans="1:109" x14ac:dyDescent="0.25">
      <c r="A92" s="112">
        <f t="shared" si="83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62"/>
        <v>5422.6942873011885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63"/>
        <v>5424.2864047762268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64"/>
        <v>5358.4683044909716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65"/>
        <v>5375.0208132056268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66"/>
        <v>5389.4369387260631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67"/>
        <v>5360.7565983742898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68"/>
        <v>5371.9191693532593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69"/>
        <v>5356.2364005190839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70"/>
        <v>5326.320271715128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71"/>
        <v>5309.525591266869</v>
      </c>
      <c r="BU92" s="43"/>
      <c r="BV92" s="46">
        <f t="shared" ca="1" si="72"/>
        <v>5422.6942873011885</v>
      </c>
      <c r="BW92" s="46">
        <f t="shared" ca="1" si="73"/>
        <v>5424.2864047762268</v>
      </c>
      <c r="BX92" s="46">
        <f t="shared" ca="1" si="74"/>
        <v>5358.4683044909716</v>
      </c>
      <c r="BY92" s="46">
        <f t="shared" ca="1" si="75"/>
        <v>5375.0208132056268</v>
      </c>
      <c r="BZ92" s="46">
        <f t="shared" ca="1" si="76"/>
        <v>5389.4369387260631</v>
      </c>
      <c r="CA92" s="46">
        <f t="shared" ca="1" si="77"/>
        <v>5360.7565983742898</v>
      </c>
      <c r="CB92" s="46">
        <f t="shared" ca="1" si="78"/>
        <v>5371.9191693532593</v>
      </c>
      <c r="CC92" s="46">
        <f t="shared" ca="1" si="79"/>
        <v>5356.2364005190839</v>
      </c>
      <c r="CD92" s="46">
        <f t="shared" ca="1" si="80"/>
        <v>5326.320271715128</v>
      </c>
      <c r="CE92" s="46">
        <f t="shared" ca="1" si="81"/>
        <v>5309.525591266869</v>
      </c>
      <c r="CF92" s="46" cm="1">
        <f t="array" aca="1" ref="CF92" ca="1">+SUMPRODUCT($BV$3:$CE$3/100,$BV92:$CE92)</f>
        <v>5358.1147245714956</v>
      </c>
      <c r="CG92" s="35">
        <f t="shared" si="84"/>
        <v>45352</v>
      </c>
      <c r="CH92" s="24">
        <f t="shared" ca="1" si="85"/>
        <v>0.10850624515896712</v>
      </c>
      <c r="CI92" s="24">
        <f t="shared" ca="1" si="86"/>
        <v>0.10910643783808283</v>
      </c>
      <c r="CJ92" s="24">
        <f t="shared" ca="1" si="87"/>
        <v>0.11148166955509242</v>
      </c>
      <c r="CK92" s="24">
        <f t="shared" ca="1" si="88"/>
        <v>0.10957282016845671</v>
      </c>
      <c r="CL92" s="24">
        <f t="shared" ca="1" si="89"/>
        <v>0.11057724377349132</v>
      </c>
      <c r="CM92" s="24">
        <f t="shared" ca="1" si="90"/>
        <v>0.11179113682342212</v>
      </c>
      <c r="CN92" s="24">
        <f t="shared" ca="1" si="91"/>
        <v>0.11146430218909464</v>
      </c>
      <c r="CO92" s="24">
        <f t="shared" ca="1" si="92"/>
        <v>0.11067827045008505</v>
      </c>
      <c r="CP92" s="24">
        <f t="shared" ca="1" si="93"/>
        <v>0.11164103137902548</v>
      </c>
      <c r="CQ92" s="24">
        <f t="shared" ca="1" si="94"/>
        <v>0.10836452024249188</v>
      </c>
      <c r="CR92" s="24">
        <f t="shared" ca="1" si="82"/>
        <v>0.1103155867269987</v>
      </c>
      <c r="CS92" s="35">
        <f t="shared" si="95"/>
        <v>45352</v>
      </c>
      <c r="CT92" s="24">
        <f t="shared" ca="1" si="96"/>
        <v>2.8760448360691706</v>
      </c>
      <c r="CU92" s="24">
        <f t="shared" ca="1" si="97"/>
        <v>2.8768443239532653</v>
      </c>
      <c r="CV92" s="24">
        <f t="shared" ca="1" si="98"/>
        <v>2.8671373314976583</v>
      </c>
      <c r="CW92" s="24">
        <f t="shared" ca="1" si="99"/>
        <v>2.8780926394087132</v>
      </c>
      <c r="CX92" s="24">
        <f t="shared" ca="1" si="100"/>
        <v>2.8830898349923175</v>
      </c>
      <c r="CY92" s="24">
        <f t="shared" ca="1" si="101"/>
        <v>2.8713214432718015</v>
      </c>
      <c r="CZ92" s="24">
        <f t="shared" ca="1" si="102"/>
        <v>2.8889508955392973</v>
      </c>
      <c r="DA92" s="24">
        <f t="shared" ca="1" si="103"/>
        <v>2.8809629896294955</v>
      </c>
      <c r="DB92" s="24">
        <f t="shared" ca="1" si="104"/>
        <v>2.8796185660320939</v>
      </c>
      <c r="DC92" s="24">
        <f t="shared" ca="1" si="105"/>
        <v>2.8820561507316658</v>
      </c>
      <c r="DD92" s="49">
        <f t="shared" ca="1" si="106"/>
        <v>2.8792334085752733</v>
      </c>
      <c r="DE92" s="49">
        <f>+[1]NAC!AG93</f>
        <v>2.8786907470031893</v>
      </c>
    </row>
    <row r="93" spans="1:109" x14ac:dyDescent="0.25">
      <c r="A93" s="112">
        <f t="shared" si="83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62"/>
        <v>5891.9198355877706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63"/>
        <v>5890.6698719089673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64"/>
        <v>5840.6482959877148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65"/>
        <v>5837.1769351919529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66"/>
        <v>5866.2358525566251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67"/>
        <v>5835.4403600308287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68"/>
        <v>5842.9464848096823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69"/>
        <v>5828.9125796458738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70"/>
        <v>5803.7112250982991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71"/>
        <v>5782.2673808728523</v>
      </c>
      <c r="BU93" s="43"/>
      <c r="BV93" s="46">
        <f t="shared" ca="1" si="72"/>
        <v>5891.9198355877706</v>
      </c>
      <c r="BW93" s="46">
        <f t="shared" ca="1" si="73"/>
        <v>5890.6698719089673</v>
      </c>
      <c r="BX93" s="46">
        <f t="shared" ca="1" si="74"/>
        <v>5840.6482959877148</v>
      </c>
      <c r="BY93" s="46">
        <f t="shared" ca="1" si="75"/>
        <v>5837.1769351919529</v>
      </c>
      <c r="BZ93" s="46">
        <f t="shared" ca="1" si="76"/>
        <v>5866.2358525566251</v>
      </c>
      <c r="CA93" s="46">
        <f t="shared" ca="1" si="77"/>
        <v>5835.4403600308287</v>
      </c>
      <c r="CB93" s="46">
        <f t="shared" ca="1" si="78"/>
        <v>5842.9464848096823</v>
      </c>
      <c r="CC93" s="46">
        <f t="shared" ca="1" si="79"/>
        <v>5828.9125796458738</v>
      </c>
      <c r="CD93" s="46">
        <f t="shared" ca="1" si="80"/>
        <v>5803.7112250982991</v>
      </c>
      <c r="CE93" s="46">
        <f t="shared" ca="1" si="81"/>
        <v>5782.2673808728523</v>
      </c>
      <c r="CF93" s="46" cm="1">
        <f t="array" aca="1" ref="CF93" ca="1">+SUMPRODUCT($BV$3:$CE$3/100,$BV93:$CE93)</f>
        <v>5831.0971831879997</v>
      </c>
      <c r="CG93" s="35">
        <f t="shared" si="84"/>
        <v>45383</v>
      </c>
      <c r="CH93" s="24">
        <f t="shared" ca="1" si="85"/>
        <v>8.6529965258305142E-2</v>
      </c>
      <c r="CI93" s="24">
        <f t="shared" ca="1" si="86"/>
        <v>8.5980612440021087E-2</v>
      </c>
      <c r="CJ93" s="24">
        <f t="shared" ca="1" si="87"/>
        <v>8.9984668023999514E-2</v>
      </c>
      <c r="CK93" s="24">
        <f t="shared" ca="1" si="88"/>
        <v>8.59822013806677E-2</v>
      </c>
      <c r="CL93" s="24">
        <f t="shared" ca="1" si="89"/>
        <v>8.8469151648199018E-2</v>
      </c>
      <c r="CM93" s="24">
        <f t="shared" ca="1" si="90"/>
        <v>8.8547904189586246E-2</v>
      </c>
      <c r="CN93" s="24">
        <f t="shared" ca="1" si="91"/>
        <v>8.7683247012283472E-2</v>
      </c>
      <c r="CO93" s="24">
        <f t="shared" ca="1" si="92"/>
        <v>8.8247818763373065E-2</v>
      </c>
      <c r="CP93" s="24">
        <f t="shared" ca="1" si="93"/>
        <v>8.9628660882130173E-2</v>
      </c>
      <c r="CQ93" s="24">
        <f t="shared" ca="1" si="94"/>
        <v>8.9036540361261407E-2</v>
      </c>
      <c r="CR93" s="24">
        <f t="shared" ca="1" si="82"/>
        <v>8.8274044683567254E-2</v>
      </c>
      <c r="CS93" s="35">
        <f t="shared" si="95"/>
        <v>45383</v>
      </c>
      <c r="CT93" s="24">
        <f t="shared" ca="1" si="96"/>
        <v>2.8699298992588536</v>
      </c>
      <c r="CU93" s="24">
        <f t="shared" ca="1" si="97"/>
        <v>2.8722600031347301</v>
      </c>
      <c r="CV93" s="24">
        <f t="shared" ca="1" si="98"/>
        <v>2.8818090151786064</v>
      </c>
      <c r="CW93" s="24">
        <f t="shared" ca="1" si="99"/>
        <v>2.8812192127552483</v>
      </c>
      <c r="CX93" s="24">
        <f t="shared" ca="1" si="100"/>
        <v>2.8954056141194981</v>
      </c>
      <c r="CY93" s="24">
        <f t="shared" ca="1" si="101"/>
        <v>2.8846942869505661</v>
      </c>
      <c r="CZ93" s="24">
        <f t="shared" ca="1" si="102"/>
        <v>2.9030409237148436</v>
      </c>
      <c r="DA93" s="24">
        <f t="shared" ca="1" si="103"/>
        <v>2.8978955152750121</v>
      </c>
      <c r="DB93" s="24">
        <f t="shared" ca="1" si="104"/>
        <v>2.9058440894404018</v>
      </c>
      <c r="DC93" s="24">
        <f t="shared" ca="1" si="105"/>
        <v>2.9090855093095276</v>
      </c>
      <c r="DD93" s="49">
        <f t="shared" ca="1" si="106"/>
        <v>2.8942469155842532</v>
      </c>
      <c r="DE93" s="49">
        <f>+[1]NAC!AG94</f>
        <v>2.894048796074471</v>
      </c>
    </row>
    <row r="94" spans="1:109" x14ac:dyDescent="0.25">
      <c r="A94" s="112">
        <f t="shared" si="83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62"/>
        <v>6149.0194759436972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63"/>
        <v>6144.6538599213354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64"/>
        <v>6090.6058794918299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65"/>
        <v>6089.505306080121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66"/>
        <v>6113.8990667515754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67"/>
        <v>6083.6349880094012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68"/>
        <v>6086.5877983589735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69"/>
        <v>6069.8913553060866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70"/>
        <v>6042.8865435039097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71"/>
        <v>6015.4879337399861</v>
      </c>
      <c r="BU94" s="43"/>
      <c r="BV94" s="46">
        <f t="shared" ca="1" si="72"/>
        <v>6149.0194759436972</v>
      </c>
      <c r="BW94" s="46">
        <f t="shared" ca="1" si="73"/>
        <v>6144.6538599213354</v>
      </c>
      <c r="BX94" s="46">
        <f t="shared" ca="1" si="74"/>
        <v>6090.6058794918299</v>
      </c>
      <c r="BY94" s="46">
        <f t="shared" ca="1" si="75"/>
        <v>6089.505306080121</v>
      </c>
      <c r="BZ94" s="46">
        <f t="shared" ca="1" si="76"/>
        <v>6113.8990667515754</v>
      </c>
      <c r="CA94" s="46">
        <f t="shared" ca="1" si="77"/>
        <v>6083.6349880094012</v>
      </c>
      <c r="CB94" s="46">
        <f t="shared" ca="1" si="78"/>
        <v>6086.5877983589735</v>
      </c>
      <c r="CC94" s="46">
        <f t="shared" ca="1" si="79"/>
        <v>6069.8913553060866</v>
      </c>
      <c r="CD94" s="46">
        <f t="shared" ca="1" si="80"/>
        <v>6042.8865435039097</v>
      </c>
      <c r="CE94" s="46">
        <f t="shared" ca="1" si="81"/>
        <v>6015.4879337399861</v>
      </c>
      <c r="CF94" s="46" cm="1">
        <f t="array" aca="1" ref="CF94" ca="1">+SUMPRODUCT($BV$3:$CE$3/100,$BV94:$CE94)</f>
        <v>6075.2456203203892</v>
      </c>
      <c r="CG94" s="35">
        <f t="shared" si="84"/>
        <v>45413</v>
      </c>
      <c r="CH94" s="24">
        <f t="shared" ca="1" si="85"/>
        <v>4.363597053765389E-2</v>
      </c>
      <c r="CI94" s="24">
        <f t="shared" ca="1" si="86"/>
        <v>4.3116316740741123E-2</v>
      </c>
      <c r="CJ94" s="24">
        <f t="shared" ca="1" si="87"/>
        <v>4.2796205290400069E-2</v>
      </c>
      <c r="CK94" s="24">
        <f t="shared" ca="1" si="88"/>
        <v>4.3227809211486612E-2</v>
      </c>
      <c r="CL94" s="24">
        <f t="shared" ca="1" si="89"/>
        <v>4.2218420878358254E-2</v>
      </c>
      <c r="CM94" s="24">
        <f t="shared" ca="1" si="90"/>
        <v>4.25322876536538E-2</v>
      </c>
      <c r="CN94" s="24">
        <f t="shared" ca="1" si="91"/>
        <v>4.1698364717647651E-2</v>
      </c>
      <c r="CO94" s="24">
        <f t="shared" ca="1" si="92"/>
        <v>4.1341978004901359E-2</v>
      </c>
      <c r="CP94" s="24">
        <f t="shared" ca="1" si="93"/>
        <v>4.1210754486076251E-2</v>
      </c>
      <c r="CQ94" s="24">
        <f t="shared" ca="1" si="94"/>
        <v>4.0333754478148798E-2</v>
      </c>
      <c r="CR94" s="24">
        <f t="shared" ca="1" si="82"/>
        <v>4.1870068267136684E-2</v>
      </c>
      <c r="CS94" s="35">
        <f t="shared" si="95"/>
        <v>45413</v>
      </c>
      <c r="CT94" s="24">
        <f t="shared" ca="1" si="96"/>
        <v>2.7611289468454019</v>
      </c>
      <c r="CU94" s="24">
        <f t="shared" ca="1" si="97"/>
        <v>2.759294369422479</v>
      </c>
      <c r="CV94" s="24">
        <f t="shared" ca="1" si="98"/>
        <v>2.7632142307193366</v>
      </c>
      <c r="CW94" s="24">
        <f t="shared" ca="1" si="99"/>
        <v>2.7622676108842721</v>
      </c>
      <c r="CX94" s="24">
        <f t="shared" ca="1" si="100"/>
        <v>2.7709670345647357</v>
      </c>
      <c r="CY94" s="24">
        <f t="shared" ca="1" si="101"/>
        <v>2.7614117065813626</v>
      </c>
      <c r="CZ94" s="24">
        <f t="shared" ca="1" si="102"/>
        <v>2.7728068854128782</v>
      </c>
      <c r="DA94" s="24">
        <f t="shared" ca="1" si="103"/>
        <v>2.764560952908504</v>
      </c>
      <c r="DB94" s="24">
        <f t="shared" ca="1" si="104"/>
        <v>2.7684816049795473</v>
      </c>
      <c r="DC94" s="24">
        <f t="shared" ca="1" si="105"/>
        <v>2.7634235883280236</v>
      </c>
      <c r="DD94" s="49">
        <f t="shared" ca="1" si="106"/>
        <v>2.7651564345744513</v>
      </c>
      <c r="DE94" s="49">
        <f>+[1]NAC!AG95</f>
        <v>2.7641026419668697</v>
      </c>
    </row>
    <row r="95" spans="1:109" x14ac:dyDescent="0.25">
      <c r="A95" s="112">
        <f t="shared" si="83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62"/>
        <v>6413.9949200470528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63"/>
        <v>6409.169691095688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64"/>
        <v>6363.8860294909109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65"/>
        <v>6358.9458307325604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66"/>
        <v>6389.4029241281323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67"/>
        <v>6359.4949846741802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68"/>
        <v>6364.8314917773259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69"/>
        <v>6349.5855519785682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70"/>
        <v>6328.2056766069563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71"/>
        <v>6300.6330907659039</v>
      </c>
      <c r="BU95" s="43"/>
      <c r="BV95" s="46">
        <f t="shared" ca="1" si="72"/>
        <v>6413.9949200470528</v>
      </c>
      <c r="BW95" s="46">
        <f t="shared" ca="1" si="73"/>
        <v>6409.169691095688</v>
      </c>
      <c r="BX95" s="46">
        <f t="shared" ca="1" si="74"/>
        <v>6363.8860294909109</v>
      </c>
      <c r="BY95" s="46">
        <f t="shared" ca="1" si="75"/>
        <v>6358.9458307325604</v>
      </c>
      <c r="BZ95" s="46">
        <f t="shared" ca="1" si="76"/>
        <v>6389.4029241281323</v>
      </c>
      <c r="CA95" s="46">
        <f t="shared" ca="1" si="77"/>
        <v>6359.4949846741802</v>
      </c>
      <c r="CB95" s="46">
        <f t="shared" ca="1" si="78"/>
        <v>6364.8314917773259</v>
      </c>
      <c r="CC95" s="46">
        <f t="shared" ca="1" si="79"/>
        <v>6349.5855519785682</v>
      </c>
      <c r="CD95" s="46">
        <f t="shared" ca="1" si="80"/>
        <v>6328.2056766069563</v>
      </c>
      <c r="CE95" s="46">
        <f t="shared" ca="1" si="81"/>
        <v>6300.6330907659039</v>
      </c>
      <c r="CF95" s="46" cm="1">
        <f t="array" aca="1" ref="CF95" ca="1">+SUMPRODUCT($BV$3:$CE$3/100,$BV95:$CE95)</f>
        <v>6352.7478185485461</v>
      </c>
      <c r="CG95" s="35">
        <f t="shared" si="84"/>
        <v>45444</v>
      </c>
      <c r="CH95" s="24">
        <f t="shared" ca="1" si="85"/>
        <v>4.3092308479424579E-2</v>
      </c>
      <c r="CI95" s="24">
        <f t="shared" ca="1" si="86"/>
        <v>4.304812560714999E-2</v>
      </c>
      <c r="CJ95" s="24">
        <f t="shared" ca="1" si="87"/>
        <v>4.4869123927270493E-2</v>
      </c>
      <c r="CK95" s="24">
        <f t="shared" ca="1" si="88"/>
        <v>4.4246701679266698E-2</v>
      </c>
      <c r="CL95" s="24">
        <f t="shared" ca="1" si="89"/>
        <v>4.5061891661704712E-2</v>
      </c>
      <c r="CM95" s="24">
        <f t="shared" ca="1" si="90"/>
        <v>4.534460026094389E-2</v>
      </c>
      <c r="CN95" s="24">
        <f t="shared" ca="1" si="91"/>
        <v>4.5714233103377078E-2</v>
      </c>
      <c r="CO95" s="24">
        <f t="shared" ca="1" si="92"/>
        <v>4.6078946112928731E-2</v>
      </c>
      <c r="CP95" s="24">
        <f t="shared" ca="1" si="93"/>
        <v>4.7215702470827292E-2</v>
      </c>
      <c r="CQ95" s="24">
        <f t="shared" ca="1" si="94"/>
        <v>4.7401833428437401E-2</v>
      </c>
      <c r="CR95" s="24">
        <f t="shared" ca="1" si="82"/>
        <v>4.5677527390822092E-2</v>
      </c>
      <c r="CS95" s="35">
        <f t="shared" si="95"/>
        <v>45444</v>
      </c>
      <c r="CT95" s="24">
        <f t="shared" ca="1" si="96"/>
        <v>2.7197707215538243</v>
      </c>
      <c r="CU95" s="24">
        <f t="shared" ca="1" si="97"/>
        <v>2.7152395020295792</v>
      </c>
      <c r="CV95" s="24">
        <f t="shared" ca="1" si="98"/>
        <v>2.7207974246771145</v>
      </c>
      <c r="CW95" s="24">
        <f t="shared" ca="1" si="99"/>
        <v>2.7146298412113175</v>
      </c>
      <c r="CX95" s="24">
        <f t="shared" ca="1" si="100"/>
        <v>2.7242925370321607</v>
      </c>
      <c r="CY95" s="24">
        <f t="shared" ca="1" si="101"/>
        <v>2.7147684183803444</v>
      </c>
      <c r="CZ95" s="24">
        <f t="shared" ca="1" si="102"/>
        <v>2.7236325434903423</v>
      </c>
      <c r="DA95" s="24">
        <f t="shared" ca="1" si="103"/>
        <v>2.7141407779272479</v>
      </c>
      <c r="DB95" s="24">
        <f t="shared" ca="1" si="104"/>
        <v>2.7177781642532728</v>
      </c>
      <c r="DC95" s="24">
        <f t="shared" ca="1" si="105"/>
        <v>2.7088508093071706</v>
      </c>
      <c r="DD95" s="49">
        <f t="shared" ca="1" si="106"/>
        <v>2.7165004935314476</v>
      </c>
      <c r="DE95" s="49">
        <f>+[1]NAC!AG96</f>
        <v>2.7152970133857899</v>
      </c>
    </row>
    <row r="96" spans="1:109" x14ac:dyDescent="0.25">
      <c r="A96" s="112">
        <f t="shared" si="83"/>
        <v>123</v>
      </c>
      <c r="B96" s="35">
        <f>+NAC!A96</f>
        <v>45474</v>
      </c>
      <c r="C96" s="19" cm="1">
        <f t="array" aca="1" ref="C96" ca="1">INDIRECT(_xlfn.CONCAT(C$4,"_d!",C$1,$A96))</f>
        <v>6636.2409587281991</v>
      </c>
      <c r="D96" s="19" cm="1">
        <f t="array" aca="1" ref="D96" ca="1">INDIRECT(_xlfn.CONCAT(D$4,"_d!",D$1,$A96))</f>
        <v>6685.6432704882691</v>
      </c>
      <c r="E96" s="19" cm="1">
        <f t="array" aca="1" ref="E96" ca="1">INDIRECT(_xlfn.CONCAT(E$4,"_d!",E$1,$A96))</f>
        <v>6635.6982010200118</v>
      </c>
      <c r="F96" s="19" cm="1">
        <f t="array" aca="1" ref="F96" ca="1">INDIRECT(_xlfn.CONCAT(F$4,"_d!",F$1,$A96))</f>
        <v>6687.6930114956222</v>
      </c>
      <c r="G96" s="19" cm="1">
        <f t="array" aca="1" ref="G96" ca="1">INDIRECT(_xlfn.CONCAT(G$4,"_d!",G$1,$A96))</f>
        <v>6771.6158177667112</v>
      </c>
      <c r="H96" s="19" cm="1">
        <f t="array" aca="1" ref="H96" ca="1">INDIRECT(_xlfn.CONCAT(H$4,"_d!",H$1,$A96))</f>
        <v>6523.8409228722148</v>
      </c>
      <c r="I96" s="43">
        <f t="shared" ref="I96" ca="1" si="107">+SUMPRODUCT($C$3:$H$3,C96:H96)</f>
        <v>6657.2904910280313</v>
      </c>
      <c r="J96" s="19" cm="1">
        <f t="array" aca="1" ref="J96" ca="1">INDIRECT(_xlfn.CONCAT(J$4,"_d!",J$1,$A96))</f>
        <v>6628.8843582079007</v>
      </c>
      <c r="K96" s="19" cm="1">
        <f t="array" aca="1" ref="K96" ca="1">INDIRECT(_xlfn.CONCAT(K$4,"_d!",K$1,$A96))</f>
        <v>6710.1388216805926</v>
      </c>
      <c r="L96" s="19" cm="1">
        <f t="array" aca="1" ref="L96" ca="1">INDIRECT(_xlfn.CONCAT(L$4,"_d!",L$1,$A96))</f>
        <v>6622.8124844804643</v>
      </c>
      <c r="M96" s="19" cm="1">
        <f t="array" aca="1" ref="M96" ca="1">INDIRECT(_xlfn.CONCAT(M$4,"_d!",M$1,$A96))</f>
        <v>6645.3633760330522</v>
      </c>
      <c r="N96" s="19" cm="1">
        <f t="array" aca="1" ref="N96" ca="1">INDIRECT(_xlfn.CONCAT(N$4,"_d!",N$1,$A96))</f>
        <v>6745.9732039254322</v>
      </c>
      <c r="O96" s="19" cm="1">
        <f t="array" aca="1" ref="O96" ca="1">INDIRECT(_xlfn.CONCAT(O$4,"_d!",O$1,$A96))</f>
        <v>6453.230810726488</v>
      </c>
      <c r="P96" s="43">
        <f t="shared" ref="P96" ca="1" si="108">+SUMPRODUCT($C$3:$H$3,J96:O96)</f>
        <v>6655.028553148948</v>
      </c>
      <c r="Q96" s="19" cm="1">
        <f t="array" aca="1" ref="Q96" ca="1">INDIRECT(_xlfn.CONCAT(Q$4,"_d!",Q$1,$A96))</f>
        <v>6564.2646633686127</v>
      </c>
      <c r="R96" s="19" cm="1">
        <f t="array" aca="1" ref="R96" ca="1">INDIRECT(_xlfn.CONCAT(R$4,"_d!",R$1,$A96))</f>
        <v>6645.4359724170045</v>
      </c>
      <c r="S96" s="19" cm="1">
        <f t="array" aca="1" ref="S96" ca="1">INDIRECT(_xlfn.CONCAT(S$4,"_d!",S$1,$A96))</f>
        <v>6625.3927505234469</v>
      </c>
      <c r="T96" s="19" cm="1">
        <f t="array" aca="1" ref="T96" ca="1">INDIRECT(_xlfn.CONCAT(T$4,"_d!",T$1,$A96))</f>
        <v>6740.6876119481585</v>
      </c>
      <c r="U96" s="19" cm="1">
        <f t="array" aca="1" ref="U96" ca="1">INDIRECT(_xlfn.CONCAT(U$4,"_d!",U$1,$A96))</f>
        <v>6765.5690977017684</v>
      </c>
      <c r="V96" s="19" cm="1">
        <f t="array" aca="1" ref="V96" ca="1">INDIRECT(_xlfn.CONCAT(V$4,"_d!",V$1,$A96))</f>
        <v>6493.3664986453978</v>
      </c>
      <c r="W96" s="43">
        <f t="shared" ref="W96" ca="1" si="109">+SUMPRODUCT($C$3:$H$3,Q96:V96)</f>
        <v>6611.3669448800547</v>
      </c>
      <c r="X96" s="19" cm="1">
        <f t="array" aca="1" ref="X96" ca="1">INDIRECT(_xlfn.CONCAT(X$4,"_d!",X$1,$A96))</f>
        <v>6541.0295231935752</v>
      </c>
      <c r="Y96" s="19" cm="1">
        <f t="array" aca="1" ref="Y96" ca="1">INDIRECT(_xlfn.CONCAT(Y$4,"_d!",Y$1,$A96))</f>
        <v>6659.4164103103903</v>
      </c>
      <c r="Z96" s="19" cm="1">
        <f t="array" aca="1" ref="Z96" ca="1">INDIRECT(_xlfn.CONCAT(Z$4,"_d!",Z$1,$A96))</f>
        <v>6664.3322296826154</v>
      </c>
      <c r="AA96" s="19" cm="1">
        <f t="array" aca="1" ref="AA96" ca="1">INDIRECT(_xlfn.CONCAT(AA$4,"_d!",AA$1,$A96))</f>
        <v>6656.7062642593182</v>
      </c>
      <c r="AB96" s="19" cm="1">
        <f t="array" aca="1" ref="AB96" ca="1">INDIRECT(_xlfn.CONCAT(AB$4,"_d!",AB$1,$A96))</f>
        <v>6805.5183158527188</v>
      </c>
      <c r="AC96" s="19" cm="1">
        <f t="array" aca="1" ref="AC96" ca="1">INDIRECT(_xlfn.CONCAT(AC$4,"_d!",AC$1,$A96))</f>
        <v>6517.4383274572565</v>
      </c>
      <c r="AD96" s="43">
        <f t="shared" ref="AD96" ca="1" si="110">+SUMPRODUCT($C$3:$H$3,X96:AC96)</f>
        <v>6607.8286489419179</v>
      </c>
      <c r="AE96" s="19" cm="1">
        <f t="array" aca="1" ref="AE96" ca="1">INDIRECT(_xlfn.CONCAT(AE$4,"_d!",AE$1,$A96))</f>
        <v>6596.9742645350434</v>
      </c>
      <c r="AF96" s="19" cm="1">
        <f t="array" aca="1" ref="AF96" ca="1">INDIRECT(_xlfn.CONCAT(AF$4,"_d!",AF$1,$A96))</f>
        <v>6691.6205906362311</v>
      </c>
      <c r="AG96" s="19" cm="1">
        <f t="array" aca="1" ref="AG96" ca="1">INDIRECT(_xlfn.CONCAT(AG$4,"_d!",AG$1,$A96))</f>
        <v>6631.1873744506302</v>
      </c>
      <c r="AH96" s="19" cm="1">
        <f t="array" aca="1" ref="AH96" ca="1">INDIRECT(_xlfn.CONCAT(AH$4,"_d!",AH$1,$A96))</f>
        <v>6734.844887394368</v>
      </c>
      <c r="AI96" s="19" cm="1">
        <f t="array" aca="1" ref="AI96" ca="1">INDIRECT(_xlfn.CONCAT(AI$4,"_d!",AI$1,$A96))</f>
        <v>6741.7079626329351</v>
      </c>
      <c r="AJ96" s="19" cm="1">
        <f t="array" aca="1" ref="AJ96" ca="1">INDIRECT(_xlfn.CONCAT(AJ$4,"_d!",AJ$1,$A96))</f>
        <v>6560.801270882429</v>
      </c>
      <c r="AK96" s="43">
        <f t="shared" ref="AK96" ca="1" si="111">+SUMPRODUCT($C$3:$H$3,AE96:AJ96)</f>
        <v>6643.7497702337332</v>
      </c>
      <c r="AL96" s="19" cm="1">
        <f t="array" aca="1" ref="AL96" ca="1">INDIRECT(_xlfn.CONCAT(AL$4,"_d!",AL$1,$A96))</f>
        <v>6554.6617042056396</v>
      </c>
      <c r="AM96" s="19" cm="1">
        <f t="array" aca="1" ref="AM96" ca="1">INDIRECT(_xlfn.CONCAT(AM$4,"_d!",AM$1,$A96))</f>
        <v>6673.7383712828287</v>
      </c>
      <c r="AN96" s="19" cm="1">
        <f t="array" aca="1" ref="AN96" ca="1">INDIRECT(_xlfn.CONCAT(AN$4,"_d!",AN$1,$A96))</f>
        <v>6602.7108916085654</v>
      </c>
      <c r="AO96" s="19" cm="1">
        <f t="array" aca="1" ref="AO96" ca="1">INDIRECT(_xlfn.CONCAT(AO$4,"_d!",AO$1,$A96))</f>
        <v>6636.5509516944812</v>
      </c>
      <c r="AP96" s="19" cm="1">
        <f t="array" aca="1" ref="AP96" ca="1">INDIRECT(_xlfn.CONCAT(AP$4,"_d!",AP$1,$A96))</f>
        <v>6784.9932419338202</v>
      </c>
      <c r="AQ96" s="19" cm="1">
        <f t="array" aca="1" ref="AQ96" ca="1">INDIRECT(_xlfn.CONCAT(AQ$4,"_d!",AQ$1,$A96))</f>
        <v>6512.8589875226708</v>
      </c>
      <c r="AR96" s="43">
        <f t="shared" ref="AR96" ca="1" si="112">+SUMPRODUCT($C$3:$H$3,AL96:AQ96)</f>
        <v>6612.3937953363065</v>
      </c>
      <c r="AS96" s="19" cm="1">
        <f t="array" aca="1" ref="AS96" ca="1">INDIRECT(_xlfn.CONCAT(AS$4,"_d!",AS$1,$A96))</f>
        <v>6563.4513227382104</v>
      </c>
      <c r="AT96" s="19" cm="1">
        <f t="array" aca="1" ref="AT96" ca="1">INDIRECT(_xlfn.CONCAT(AT$4,"_d!",AT$1,$A96))</f>
        <v>6680.0038387340937</v>
      </c>
      <c r="AU96" s="19" cm="1">
        <f t="array" aca="1" ref="AU96" ca="1">INDIRECT(_xlfn.CONCAT(AU$4,"_d!",AU$1,$A96))</f>
        <v>6585.0398155428447</v>
      </c>
      <c r="AV96" s="19" cm="1">
        <f t="array" aca="1" ref="AV96" ca="1">INDIRECT(_xlfn.CONCAT(AV$4,"_d!",AV$1,$A96))</f>
        <v>6751.9861164478243</v>
      </c>
      <c r="AW96" s="19" cm="1">
        <f t="array" aca="1" ref="AW96" ca="1">INDIRECT(_xlfn.CONCAT(AW$4,"_d!",AW$1,$A96))</f>
        <v>6766.864808478942</v>
      </c>
      <c r="AX96" s="19" cm="1">
        <f t="array" aca="1" ref="AX96" ca="1">INDIRECT(_xlfn.CONCAT(AX$4,"_d!",AX$1,$A96))</f>
        <v>6483.9610401227601</v>
      </c>
      <c r="AY96" s="43">
        <f t="shared" ref="AY96" ca="1" si="113">+SUMPRODUCT($C$3:$H$3,AS96:AX96)</f>
        <v>6620.1929481043089</v>
      </c>
      <c r="AZ96" s="19" cm="1">
        <f t="array" aca="1" ref="AZ96" ca="1">INDIRECT(_xlfn.CONCAT(AZ$4,"_d!",AZ$1,$A96))</f>
        <v>6560.3211882017249</v>
      </c>
      <c r="BA96" s="19" cm="1">
        <f t="array" aca="1" ref="BA96" ca="1">INDIRECT(_xlfn.CONCAT(BA$4,"_d!",BA$1,$A96))</f>
        <v>6657.66455816712</v>
      </c>
      <c r="BB96" s="19" cm="1">
        <f t="array" aca="1" ref="BB96" ca="1">INDIRECT(_xlfn.CONCAT(BB$4,"_d!",BB$1,$A96))</f>
        <v>6586.7061944254528</v>
      </c>
      <c r="BC96" s="19" cm="1">
        <f t="array" aca="1" ref="BC96" ca="1">INDIRECT(_xlfn.CONCAT(BC$4,"_d!",BC$1,$A96))</f>
        <v>6633.4852537225852</v>
      </c>
      <c r="BD96" s="19" cm="1">
        <f t="array" aca="1" ref="BD96" ca="1">INDIRECT(_xlfn.CONCAT(BD$4,"_d!",BD$1,$A96))</f>
        <v>6785.0682034195434</v>
      </c>
      <c r="BE96" s="19" cm="1">
        <f t="array" aca="1" ref="BE96" ca="1">INDIRECT(_xlfn.CONCAT(BE$4,"_d!",BE$1,$A96))</f>
        <v>6515.6890965822167</v>
      </c>
      <c r="BF96" s="43">
        <f t="shared" ref="BF96" ca="1" si="114">+SUMPRODUCT($C$3:$H$3,AZ96:BE96)</f>
        <v>6608.3200829773477</v>
      </c>
      <c r="BG96" s="19" cm="1">
        <f t="array" aca="1" ref="BG96" ca="1">INDIRECT(_xlfn.CONCAT(BG$4,"_d!",BG$1,$A96))</f>
        <v>6537.9595192221641</v>
      </c>
      <c r="BH96" s="19" cm="1">
        <f t="array" aca="1" ref="BH96" ca="1">INDIRECT(_xlfn.CONCAT(BH$4,"_d!",BH$1,$A96))</f>
        <v>6645.4182585398012</v>
      </c>
      <c r="BI96" s="19" cm="1">
        <f t="array" aca="1" ref="BI96" ca="1">INDIRECT(_xlfn.CONCAT(BI$4,"_d!",BI$1,$A96))</f>
        <v>6595.292509180179</v>
      </c>
      <c r="BJ96" s="19" cm="1">
        <f t="array" aca="1" ref="BJ96" ca="1">INDIRECT(_xlfn.CONCAT(BJ$4,"_d!",BJ$1,$A96))</f>
        <v>6652.0267562630079</v>
      </c>
      <c r="BK96" s="19" cm="1">
        <f t="array" aca="1" ref="BK96" ca="1">INDIRECT(_xlfn.CONCAT(BK$4,"_d!",BK$1,$A96))</f>
        <v>6778.188023950358</v>
      </c>
      <c r="BL96" s="19" cm="1">
        <f t="array" aca="1" ref="BL96" ca="1">INDIRECT(_xlfn.CONCAT(BL$4,"_d!",BL$1,$A96))</f>
        <v>6482.3545814438094</v>
      </c>
      <c r="BM96" s="43">
        <f t="shared" ref="BM96" ca="1" si="115">+SUMPRODUCT($C$3:$H$3,BG96:BL96)</f>
        <v>6593.6912951829663</v>
      </c>
      <c r="BN96" s="19" cm="1">
        <f t="array" aca="1" ref="BN96" ca="1">INDIRECT(_xlfn.CONCAT(BN$4,"_d!",BN$1,$A96))</f>
        <v>6505.1960814411641</v>
      </c>
      <c r="BO96" s="19" cm="1">
        <f t="array" aca="1" ref="BO96" ca="1">INDIRECT(_xlfn.CONCAT(BO$4,"_d!",BO$1,$A96))</f>
        <v>6627.0057670352389</v>
      </c>
      <c r="BP96" s="19" cm="1">
        <f t="array" aca="1" ref="BP96" ca="1">INDIRECT(_xlfn.CONCAT(BP$4,"_d!",BP$1,$A96))</f>
        <v>6540.1137679824587</v>
      </c>
      <c r="BQ96" s="19" cm="1">
        <f t="array" aca="1" ref="BQ96" ca="1">INDIRECT(_xlfn.CONCAT(BQ$4,"_d!",BQ$1,$A96))</f>
        <v>6645.4094768616333</v>
      </c>
      <c r="BR96" s="19" cm="1">
        <f t="array" aca="1" ref="BR96" ca="1">INDIRECT(_xlfn.CONCAT(BR$4,"_d!",BR$1,$A96))</f>
        <v>6745.5827481141114</v>
      </c>
      <c r="BS96" s="19" cm="1">
        <f t="array" aca="1" ref="BS96" ca="1">INDIRECT(_xlfn.CONCAT(BS$4,"_d!",BS$1,$A96))</f>
        <v>6488.4920567901991</v>
      </c>
      <c r="BT96" s="43">
        <f t="shared" ref="BT96" ca="1" si="116">+SUMPRODUCT($C$3:$H$3,BN96:BS96)</f>
        <v>6567.2574293203916</v>
      </c>
      <c r="BU96" s="43"/>
      <c r="BV96" s="46">
        <f t="shared" ref="BV96" ca="1" si="117">+I96</f>
        <v>6657.2904910280313</v>
      </c>
      <c r="BW96" s="46">
        <f t="shared" ref="BW96" ca="1" si="118">+P96</f>
        <v>6655.028553148948</v>
      </c>
      <c r="BX96" s="46">
        <f t="shared" ref="BX96" ca="1" si="119">+W96</f>
        <v>6611.3669448800547</v>
      </c>
      <c r="BY96" s="46">
        <f t="shared" ref="BY96" ca="1" si="120">+AD96</f>
        <v>6607.8286489419179</v>
      </c>
      <c r="BZ96" s="46">
        <f t="shared" ref="BZ96" ca="1" si="121">+AK96</f>
        <v>6643.7497702337332</v>
      </c>
      <c r="CA96" s="46">
        <f t="shared" ref="CA96" ca="1" si="122">+AR96</f>
        <v>6612.3937953363065</v>
      </c>
      <c r="CB96" s="46">
        <f t="shared" ref="CB96" ca="1" si="123">+AY96</f>
        <v>6620.1929481043089</v>
      </c>
      <c r="CC96" s="46">
        <f t="shared" ref="CC96" ca="1" si="124">+BF96</f>
        <v>6608.3200829773477</v>
      </c>
      <c r="CD96" s="46">
        <f t="shared" ref="CD96" ca="1" si="125">+BM96</f>
        <v>6593.6912951829663</v>
      </c>
      <c r="CE96" s="46">
        <f t="shared" ref="CE96" ca="1" si="126">+BT96</f>
        <v>6567.2574293203916</v>
      </c>
      <c r="CF96" s="46" cm="1">
        <f t="array" aca="1" ref="CF96" ca="1">+SUMPRODUCT($BV$3:$CE$3/100,$BV96:$CE96)</f>
        <v>6609.2664988667684</v>
      </c>
      <c r="CG96" s="35">
        <f t="shared" si="84"/>
        <v>45474</v>
      </c>
      <c r="CH96" s="24">
        <f t="shared" ref="CH96" ca="1" si="127">+BV96/BV95-1</f>
        <v>3.7931986852773214E-2</v>
      </c>
      <c r="CI96" s="24">
        <f t="shared" ref="CI96" ca="1" si="128">+BW96/BW95-1</f>
        <v>3.8360485663975208E-2</v>
      </c>
      <c r="CJ96" s="24">
        <f t="shared" ref="CJ96" ca="1" si="129">+BX96/BX95-1</f>
        <v>3.8888332418633986E-2</v>
      </c>
      <c r="CK96" s="24">
        <f t="shared" ref="CK96" ca="1" si="130">+BY96/BY95-1</f>
        <v>3.9139005872092181E-2</v>
      </c>
      <c r="CL96" s="24">
        <f t="shared" ref="CL96" ca="1" si="131">+BZ96/BZ95-1</f>
        <v>3.98076078666314E-2</v>
      </c>
      <c r="CM96" s="24">
        <f t="shared" ref="CM96" ca="1" si="132">+CA96/CA95-1</f>
        <v>3.9767121645915227E-2</v>
      </c>
      <c r="CN96" s="24">
        <f t="shared" ref="CN96" ca="1" si="133">+CB96/CB95-1</f>
        <v>4.0120693950324027E-2</v>
      </c>
      <c r="CO96" s="24">
        <f t="shared" ref="CO96" ca="1" si="134">+CC96/CC95-1</f>
        <v>4.074825496573653E-2</v>
      </c>
      <c r="CP96" s="24">
        <f t="shared" ref="CP96" ca="1" si="135">+CD96/CD95-1</f>
        <v>4.1952748084249647E-2</v>
      </c>
      <c r="CQ96" s="24">
        <f t="shared" ref="CQ96" ca="1" si="136">+CE96/CE95-1</f>
        <v>4.231707111230576E-2</v>
      </c>
      <c r="CR96" s="24">
        <f t="shared" ref="CR96" ca="1" si="137">+CF96/CF95-1</f>
        <v>4.0379169399617609E-2</v>
      </c>
      <c r="CS96" s="35">
        <f t="shared" si="95"/>
        <v>45474</v>
      </c>
      <c r="CT96" s="24">
        <f t="shared" ref="CT96" ca="1" si="138">+BV96/BV84-1</f>
        <v>2.6397740266719096</v>
      </c>
      <c r="CU96" s="24">
        <f t="shared" ref="CU96" ca="1" si="139">+BW96/BW84-1</f>
        <v>2.6337889283304254</v>
      </c>
      <c r="CV96" s="24">
        <f t="shared" ref="CV96" ca="1" si="140">+BX96/BX84-1</f>
        <v>2.640620993775717</v>
      </c>
      <c r="CW96" s="24">
        <f t="shared" ref="CW96" ca="1" si="141">+BY96/BY84-1</f>
        <v>2.6328756372013675</v>
      </c>
      <c r="CX96" s="24">
        <f t="shared" ref="CX96" ca="1" si="142">+BZ96/BZ84-1</f>
        <v>2.6428043111394635</v>
      </c>
      <c r="CY96" s="24">
        <f t="shared" ref="CY96" ca="1" si="143">+CA96/CA84-1</f>
        <v>2.633877815294611</v>
      </c>
      <c r="CZ96" s="24">
        <f t="shared" ref="CZ96" ca="1" si="144">+CB96/CB84-1</f>
        <v>2.6422799161219195</v>
      </c>
      <c r="DA96" s="24">
        <f t="shared" ref="DA96" ca="1" si="145">+CC96/CC84-1</f>
        <v>2.6341983300936183</v>
      </c>
      <c r="DB96" s="24">
        <f t="shared" ref="DB96" ca="1" si="146">+CD96/CD84-1</f>
        <v>2.6377997144327581</v>
      </c>
      <c r="DC96" s="24">
        <f t="shared" ref="DC96" ca="1" si="147">+CE96/CE84-1</f>
        <v>2.6280523218549954</v>
      </c>
      <c r="DD96" s="49">
        <f t="shared" ref="DD96" ca="1" si="148">+CF96/CF84-1</f>
        <v>2.6357637693795866</v>
      </c>
      <c r="DE96" s="49">
        <f>+[1]NAC!AG97</f>
        <v>2.6344572785918889</v>
      </c>
    </row>
    <row r="97" spans="1:110" x14ac:dyDescent="0.25">
      <c r="A97" s="112">
        <f t="shared" si="83"/>
        <v>124</v>
      </c>
      <c r="B97" s="35">
        <f>+NAC!A97</f>
        <v>45505</v>
      </c>
      <c r="C97" s="19" cm="1">
        <f t="array" aca="1" ref="C97" ca="1">INDIRECT(_xlfn.CONCAT(C$4,"_d!",C$1,$A97))</f>
        <v>6889.7534165399875</v>
      </c>
      <c r="D97" s="19" cm="1">
        <f t="array" aca="1" ref="D97" ca="1">INDIRECT(_xlfn.CONCAT(D$4,"_d!",D$1,$A97))</f>
        <v>6941.5472689961671</v>
      </c>
      <c r="E97" s="19" cm="1">
        <f t="array" aca="1" ref="E97" ca="1">INDIRECT(_xlfn.CONCAT(E$4,"_d!",E$1,$A97))</f>
        <v>6965.908737602781</v>
      </c>
      <c r="F97" s="19" cm="1">
        <f t="array" aca="1" ref="F97" ca="1">INDIRECT(_xlfn.CONCAT(F$4,"_d!",F$1,$A97))</f>
        <v>6985.9994817600182</v>
      </c>
      <c r="G97" s="19" cm="1">
        <f t="array" aca="1" ref="G97" ca="1">INDIRECT(_xlfn.CONCAT(G$4,"_d!",G$1,$A97))</f>
        <v>7082.3334197068843</v>
      </c>
      <c r="H97" s="19" cm="1">
        <f t="array" aca="1" ref="H97" ca="1">INDIRECT(_xlfn.CONCAT(H$4,"_d!",H$1,$A97))</f>
        <v>6831.0443386477118</v>
      </c>
      <c r="I97" s="43">
        <f t="shared" ref="I97" ca="1" si="149">+SUMPRODUCT($C$3:$H$3,C97:H97)</f>
        <v>6924.3345576296661</v>
      </c>
      <c r="J97" s="19" cm="1">
        <f t="array" aca="1" ref="J97" ca="1">INDIRECT(_xlfn.CONCAT(J$4,"_d!",J$1,$A97))</f>
        <v>6879.3628653874675</v>
      </c>
      <c r="K97" s="19" cm="1">
        <f t="array" aca="1" ref="K97" ca="1">INDIRECT(_xlfn.CONCAT(K$4,"_d!",K$1,$A97))</f>
        <v>6969.0356146925669</v>
      </c>
      <c r="L97" s="19" cm="1">
        <f t="array" aca="1" ref="L97" ca="1">INDIRECT(_xlfn.CONCAT(L$4,"_d!",L$1,$A97))</f>
        <v>6954.2069773763387</v>
      </c>
      <c r="M97" s="19" cm="1">
        <f t="array" aca="1" ref="M97" ca="1">INDIRECT(_xlfn.CONCAT(M$4,"_d!",M$1,$A97))</f>
        <v>6939.4958514895752</v>
      </c>
      <c r="N97" s="19" cm="1">
        <f t="array" aca="1" ref="N97" ca="1">INDIRECT(_xlfn.CONCAT(N$4,"_d!",N$1,$A97))</f>
        <v>7055.6851967939092</v>
      </c>
      <c r="O97" s="19" cm="1">
        <f t="array" aca="1" ref="O97" ca="1">INDIRECT(_xlfn.CONCAT(O$4,"_d!",O$1,$A97))</f>
        <v>6751.346353697706</v>
      </c>
      <c r="P97" s="43">
        <f t="shared" ref="P97" ca="1" si="150">+SUMPRODUCT($C$3:$H$3,J97:O97)</f>
        <v>6921.1663931355515</v>
      </c>
      <c r="Q97" s="19" cm="1">
        <f t="array" aca="1" ref="Q97" ca="1">INDIRECT(_xlfn.CONCAT(Q$4,"_d!",Q$1,$A97))</f>
        <v>6823.1128531248078</v>
      </c>
      <c r="R97" s="19" cm="1">
        <f t="array" aca="1" ref="R97" ca="1">INDIRECT(_xlfn.CONCAT(R$4,"_d!",R$1,$A97))</f>
        <v>6904.0752767975537</v>
      </c>
      <c r="S97" s="19" cm="1">
        <f t="array" aca="1" ref="S97" ca="1">INDIRECT(_xlfn.CONCAT(S$4,"_d!",S$1,$A97))</f>
        <v>6959.4732849055699</v>
      </c>
      <c r="T97" s="19" cm="1">
        <f t="array" aca="1" ref="T97" ca="1">INDIRECT(_xlfn.CONCAT(T$4,"_d!",T$1,$A97))</f>
        <v>7035.9568596897216</v>
      </c>
      <c r="U97" s="19" cm="1">
        <f t="array" aca="1" ref="U97" ca="1">INDIRECT(_xlfn.CONCAT(U$4,"_d!",U$1,$A97))</f>
        <v>7077.219516839089</v>
      </c>
      <c r="V97" s="19" cm="1">
        <f t="array" aca="1" ref="V97" ca="1">INDIRECT(_xlfn.CONCAT(V$4,"_d!",V$1,$A97))</f>
        <v>6792.3454652779174</v>
      </c>
      <c r="W97" s="43">
        <f t="shared" ref="W97" ca="1" si="151">+SUMPRODUCT($C$3:$H$3,Q97:V97)</f>
        <v>6881.5314237369112</v>
      </c>
      <c r="X97" s="19" cm="1">
        <f t="array" aca="1" ref="X97" ca="1">INDIRECT(_xlfn.CONCAT(X$4,"_d!",X$1,$A97))</f>
        <v>6805.7440835577227</v>
      </c>
      <c r="Y97" s="19" cm="1">
        <f t="array" aca="1" ref="Y97" ca="1">INDIRECT(_xlfn.CONCAT(Y$4,"_d!",Y$1,$A97))</f>
        <v>6915.3317746098965</v>
      </c>
      <c r="Z97" s="19" cm="1">
        <f t="array" aca="1" ref="Z97" ca="1">INDIRECT(_xlfn.CONCAT(Z$4,"_d!",Z$1,$A97))</f>
        <v>7001.6461420166888</v>
      </c>
      <c r="AA97" s="19" cm="1">
        <f t="array" aca="1" ref="AA97" ca="1">INDIRECT(_xlfn.CONCAT(AA$4,"_d!",AA$1,$A97))</f>
        <v>6948.7199174891357</v>
      </c>
      <c r="AB97" s="19" cm="1">
        <f t="array" aca="1" ref="AB97" ca="1">INDIRECT(_xlfn.CONCAT(AB$4,"_d!",AB$1,$A97))</f>
        <v>7117.631647526815</v>
      </c>
      <c r="AC97" s="19" cm="1">
        <f t="array" aca="1" ref="AC97" ca="1">INDIRECT(_xlfn.CONCAT(AC$4,"_d!",AC$1,$A97))</f>
        <v>6815.5507934431416</v>
      </c>
      <c r="AD97" s="43">
        <f t="shared" ref="AD97" ca="1" si="152">+SUMPRODUCT($C$3:$H$3,X97:AC97)</f>
        <v>6879.7423293161064</v>
      </c>
      <c r="AE97" s="19" cm="1">
        <f t="array" aca="1" ref="AE97" ca="1">INDIRECT(_xlfn.CONCAT(AE$4,"_d!",AE$1,$A97))</f>
        <v>6859.6467407283608</v>
      </c>
      <c r="AF97" s="19" cm="1">
        <f t="array" aca="1" ref="AF97" ca="1">INDIRECT(_xlfn.CONCAT(AF$4,"_d!",AF$1,$A97))</f>
        <v>6951.0061653006733</v>
      </c>
      <c r="AG97" s="19" cm="1">
        <f t="array" aca="1" ref="AG97" ca="1">INDIRECT(_xlfn.CONCAT(AG$4,"_d!",AG$1,$A97))</f>
        <v>6962.2845576944101</v>
      </c>
      <c r="AH97" s="19" cm="1">
        <f t="array" aca="1" ref="AH97" ca="1">INDIRECT(_xlfn.CONCAT(AH$4,"_d!",AH$1,$A97))</f>
        <v>7030.0142471243307</v>
      </c>
      <c r="AI97" s="19" cm="1">
        <f t="array" aca="1" ref="AI97" ca="1">INDIRECT(_xlfn.CONCAT(AI$4,"_d!",AI$1,$A97))</f>
        <v>7047.6201429096318</v>
      </c>
      <c r="AJ97" s="19" cm="1">
        <f t="array" aca="1" ref="AJ97" ca="1">INDIRECT(_xlfn.CONCAT(AJ$4,"_d!",AJ$1,$A97))</f>
        <v>6859.3227770904023</v>
      </c>
      <c r="AK97" s="43">
        <f t="shared" ref="AK97" ca="1" si="153">+SUMPRODUCT($C$3:$H$3,AE97:AJ97)</f>
        <v>6915.3498014300912</v>
      </c>
      <c r="AL97" s="19" cm="1">
        <f t="array" aca="1" ref="AL97" ca="1">INDIRECT(_xlfn.CONCAT(AL$4,"_d!",AL$1,$A97))</f>
        <v>6821.2051728313145</v>
      </c>
      <c r="AM97" s="19" cm="1">
        <f t="array" aca="1" ref="AM97" ca="1">INDIRECT(_xlfn.CONCAT(AM$4,"_d!",AM$1,$A97))</f>
        <v>6934.0698859409049</v>
      </c>
      <c r="AN97" s="19" cm="1">
        <f t="array" aca="1" ref="AN97" ca="1">INDIRECT(_xlfn.CONCAT(AN$4,"_d!",AN$1,$A97))</f>
        <v>6936.6989611158278</v>
      </c>
      <c r="AO97" s="19" cm="1">
        <f t="array" aca="1" ref="AO97" ca="1">INDIRECT(_xlfn.CONCAT(AO$4,"_d!",AO$1,$A97))</f>
        <v>6923.4279301765146</v>
      </c>
      <c r="AP97" s="19" cm="1">
        <f t="array" aca="1" ref="AP97" ca="1">INDIRECT(_xlfn.CONCAT(AP$4,"_d!",AP$1,$A97))</f>
        <v>7090.8863788489189</v>
      </c>
      <c r="AQ97" s="19" cm="1">
        <f t="array" aca="1" ref="AQ97" ca="1">INDIRECT(_xlfn.CONCAT(AQ$4,"_d!",AQ$1,$A97))</f>
        <v>6812.0775311414545</v>
      </c>
      <c r="AR97" s="43">
        <f t="shared" ref="AR97" ca="1" si="154">+SUMPRODUCT($C$3:$H$3,AL97:AQ97)</f>
        <v>6885.9021904802121</v>
      </c>
      <c r="AS97" s="19" cm="1">
        <f t="array" aca="1" ref="AS97" ca="1">INDIRECT(_xlfn.CONCAT(AS$4,"_d!",AS$1,$A97))</f>
        <v>6836.7116749872821</v>
      </c>
      <c r="AT97" s="19" cm="1">
        <f t="array" aca="1" ref="AT97" ca="1">INDIRECT(_xlfn.CONCAT(AT$4,"_d!",AT$1,$A97))</f>
        <v>6942.6967005440656</v>
      </c>
      <c r="AU97" s="19" cm="1">
        <f t="array" aca="1" ref="AU97" ca="1">INDIRECT(_xlfn.CONCAT(AU$4,"_d!",AU$1,$A97))</f>
        <v>6916.6752584361911</v>
      </c>
      <c r="AV97" s="19" cm="1">
        <f t="array" aca="1" ref="AV97" ca="1">INDIRECT(_xlfn.CONCAT(AV$4,"_d!",AV$1,$A97))</f>
        <v>7042.613251609544</v>
      </c>
      <c r="AW97" s="19" cm="1">
        <f t="array" aca="1" ref="AW97" ca="1">INDIRECT(_xlfn.CONCAT(AW$4,"_d!",AW$1,$A97))</f>
        <v>7068.9842038040251</v>
      </c>
      <c r="AX97" s="19" cm="1">
        <f t="array" aca="1" ref="AX97" ca="1">INDIRECT(_xlfn.CONCAT(AX$4,"_d!",AX$1,$A97))</f>
        <v>6784.4476300820816</v>
      </c>
      <c r="AY97" s="43">
        <f t="shared" ref="AY97" ca="1" si="155">+SUMPRODUCT($C$3:$H$3,AS97:AX97)</f>
        <v>6897.3788610126348</v>
      </c>
      <c r="AZ97" s="19" cm="1">
        <f t="array" aca="1" ref="AZ97" ca="1">INDIRECT(_xlfn.CONCAT(AZ$4,"_d!",AZ$1,$A97))</f>
        <v>6836.1041697525006</v>
      </c>
      <c r="BA97" s="19" cm="1">
        <f t="array" aca="1" ref="BA97" ca="1">INDIRECT(_xlfn.CONCAT(BA$4,"_d!",BA$1,$A97))</f>
        <v>6917.7291055165297</v>
      </c>
      <c r="BB97" s="19" cm="1">
        <f t="array" aca="1" ref="BB97" ca="1">INDIRECT(_xlfn.CONCAT(BB$4,"_d!",BB$1,$A97))</f>
        <v>6925.3247479432575</v>
      </c>
      <c r="BC97" s="19" cm="1">
        <f t="array" aca="1" ref="BC97" ca="1">INDIRECT(_xlfn.CONCAT(BC$4,"_d!",BC$1,$A97))</f>
        <v>6914.7609390518228</v>
      </c>
      <c r="BD97" s="19" cm="1">
        <f t="array" aca="1" ref="BD97" ca="1">INDIRECT(_xlfn.CONCAT(BD$4,"_d!",BD$1,$A97))</f>
        <v>7090.2526110265126</v>
      </c>
      <c r="BE97" s="19" cm="1">
        <f t="array" aca="1" ref="BE97" ca="1">INDIRECT(_xlfn.CONCAT(BE$4,"_d!",BE$1,$A97))</f>
        <v>6814.7362336732513</v>
      </c>
      <c r="BF97" s="43">
        <f t="shared" ref="BF97" ca="1" si="156">+SUMPRODUCT($C$3:$H$3,AZ97:BE97)</f>
        <v>6885.8859059443184</v>
      </c>
      <c r="BG97" s="19" cm="1">
        <f t="array" aca="1" ref="BG97" ca="1">INDIRECT(_xlfn.CONCAT(BG$4,"_d!",BG$1,$A97))</f>
        <v>6813.906483832402</v>
      </c>
      <c r="BH97" s="19" cm="1">
        <f t="array" aca="1" ref="BH97" ca="1">INDIRECT(_xlfn.CONCAT(BH$4,"_d!",BH$1,$A97))</f>
        <v>6908.0944850384794</v>
      </c>
      <c r="BI97" s="19" cm="1">
        <f t="array" aca="1" ref="BI97" ca="1">INDIRECT(_xlfn.CONCAT(BI$4,"_d!",BI$1,$A97))</f>
        <v>6936.0186595750729</v>
      </c>
      <c r="BJ97" s="19" cm="1">
        <f t="array" aca="1" ref="BJ97" ca="1">INDIRECT(_xlfn.CONCAT(BJ$4,"_d!",BJ$1,$A97))</f>
        <v>6937.7273708194834</v>
      </c>
      <c r="BK97" s="19" cm="1">
        <f t="array" aca="1" ref="BK97" ca="1">INDIRECT(_xlfn.CONCAT(BK$4,"_d!",BK$1,$A97))</f>
        <v>7080.8305018031588</v>
      </c>
      <c r="BL97" s="19" cm="1">
        <f t="array" aca="1" ref="BL97" ca="1">INDIRECT(_xlfn.CONCAT(BL$4,"_d!",BL$1,$A97))</f>
        <v>6781.6342468621115</v>
      </c>
      <c r="BM97" s="43">
        <f t="shared" ref="BM97" ca="1" si="157">+SUMPRODUCT($C$3:$H$3,BG97:BL97)</f>
        <v>6872.4468240403148</v>
      </c>
      <c r="BN97" s="19" cm="1">
        <f t="array" aca="1" ref="BN97" ca="1">INDIRECT(_xlfn.CONCAT(BN$4,"_d!",BN$1,$A97))</f>
        <v>6786.149464678454</v>
      </c>
      <c r="BO97" s="19" cm="1">
        <f t="array" aca="1" ref="BO97" ca="1">INDIRECT(_xlfn.CONCAT(BO$4,"_d!",BO$1,$A97))</f>
        <v>6888.8957544383829</v>
      </c>
      <c r="BP97" s="19" cm="1">
        <f t="array" aca="1" ref="BP97" ca="1">INDIRECT(_xlfn.CONCAT(BP$4,"_d!",BP$1,$A97))</f>
        <v>6871.337493594373</v>
      </c>
      <c r="BQ97" s="19" cm="1">
        <f t="array" aca="1" ref="BQ97" ca="1">INDIRECT(_xlfn.CONCAT(BQ$4,"_d!",BQ$1,$A97))</f>
        <v>6921.2442922102482</v>
      </c>
      <c r="BR97" s="19" cm="1">
        <f t="array" aca="1" ref="BR97" ca="1">INDIRECT(_xlfn.CONCAT(BR$4,"_d!",BR$1,$A97))</f>
        <v>7040.5495305695158</v>
      </c>
      <c r="BS97" s="19" cm="1">
        <f t="array" aca="1" ref="BS97" ca="1">INDIRECT(_xlfn.CONCAT(BS$4,"_d!",BS$1,$A97))</f>
        <v>6788.5701179492344</v>
      </c>
      <c r="BT97" s="43">
        <f ca="1">+SUMPRODUCT($C$3:$H$3,BN97:BS97)</f>
        <v>6846.5206815261035</v>
      </c>
      <c r="BU97" s="43"/>
      <c r="BV97" s="46">
        <f ca="1">+I97</f>
        <v>6924.3345576296661</v>
      </c>
      <c r="BW97" s="46">
        <f t="shared" ref="BW97" ca="1" si="158">+P97</f>
        <v>6921.1663931355515</v>
      </c>
      <c r="BX97" s="46">
        <f t="shared" ref="BX97" ca="1" si="159">+W97</f>
        <v>6881.5314237369112</v>
      </c>
      <c r="BY97" s="46">
        <f t="shared" ref="BY97" ca="1" si="160">+AD97</f>
        <v>6879.7423293161064</v>
      </c>
      <c r="BZ97" s="46">
        <f t="shared" ref="BZ97" ca="1" si="161">+AK97</f>
        <v>6915.3498014300912</v>
      </c>
      <c r="CA97" s="46">
        <f t="shared" ref="CA97" ca="1" si="162">+AR97</f>
        <v>6885.9021904802121</v>
      </c>
      <c r="CB97" s="46">
        <f t="shared" ref="CB97" ca="1" si="163">+AY97</f>
        <v>6897.3788610126348</v>
      </c>
      <c r="CC97" s="46">
        <f t="shared" ref="CC97" ca="1" si="164">+BF97</f>
        <v>6885.8859059443184</v>
      </c>
      <c r="CD97" s="46">
        <f t="shared" ref="CD97" ca="1" si="165">+BM97</f>
        <v>6872.4468240403148</v>
      </c>
      <c r="CE97" s="46">
        <f t="shared" ref="CE97" ca="1" si="166">+BT97</f>
        <v>6846.5206815261035</v>
      </c>
      <c r="CF97" s="46" cm="1">
        <f t="array" aca="1" ref="CF97" ca="1">+SUMPRODUCT($BV$3:$CE$3/100,$BV97:$CE97)</f>
        <v>6884.0469610604141</v>
      </c>
      <c r="CG97" s="35">
        <f t="shared" si="84"/>
        <v>45505</v>
      </c>
      <c r="CH97" s="24">
        <f t="shared" ref="CH97" ca="1" si="167">+BV97/BV96-1</f>
        <v>4.0113026006830754E-2</v>
      </c>
      <c r="CI97" s="24">
        <f t="shared" ref="CI97" ca="1" si="168">+BW97/BW96-1</f>
        <v>3.9990488073965658E-2</v>
      </c>
      <c r="CJ97" s="24">
        <f t="shared" ref="CJ97" ca="1" si="169">+BX97/BX96-1</f>
        <v>4.086363396696302E-2</v>
      </c>
      <c r="CK97" s="24">
        <f t="shared" ref="CK97" ca="1" si="170">+BY97/BY96-1</f>
        <v>4.1150231766032386E-2</v>
      </c>
      <c r="CL97" s="24">
        <f t="shared" ref="CL97" ca="1" si="171">+BZ97/BZ96-1</f>
        <v>4.0880532920312351E-2</v>
      </c>
      <c r="CM97" s="24">
        <f t="shared" ref="CM97" ca="1" si="172">+CA97/CA96-1</f>
        <v>4.1362992527276488E-2</v>
      </c>
      <c r="CN97" s="24">
        <f t="shared" ref="CN97" ca="1" si="173">+CB97/CB96-1</f>
        <v>4.186976347686322E-2</v>
      </c>
      <c r="CO97" s="24">
        <f t="shared" ref="CO97" ca="1" si="174">+CC97/CC96-1</f>
        <v>4.2002478615096761E-2</v>
      </c>
      <c r="CP97" s="24">
        <f t="shared" ref="CP97" ca="1" si="175">+CD97/CD96-1</f>
        <v>4.227609640460317E-2</v>
      </c>
      <c r="CQ97" s="24">
        <f t="shared" ref="CQ97" ca="1" si="176">+CE97/CE96-1</f>
        <v>4.2523573228438361E-2</v>
      </c>
      <c r="CR97" s="24">
        <f ca="1">+CF97/CF96-1</f>
        <v>4.1575031395807649E-2</v>
      </c>
      <c r="CS97" s="35">
        <f t="shared" si="95"/>
        <v>45505</v>
      </c>
      <c r="CT97" s="24">
        <f ca="1">+BV97/BV85-1</f>
        <v>2.355744549452957</v>
      </c>
      <c r="CU97" s="24">
        <f t="shared" ref="CU97" ca="1" si="177">+BW97/BW85-1</f>
        <v>2.3527127198378217</v>
      </c>
      <c r="CV97" s="24">
        <f t="shared" ref="CV97" ca="1" si="178">+BX97/BX85-1</f>
        <v>2.3672770770957317</v>
      </c>
      <c r="CW97" s="24">
        <f t="shared" ref="CW97" ca="1" si="179">+BY97/BY85-1</f>
        <v>2.3636542832705616</v>
      </c>
      <c r="CX97" s="24">
        <f t="shared" ref="CX97" ca="1" si="180">+BZ97/BZ85-1</f>
        <v>2.3698860420413568</v>
      </c>
      <c r="CY97" s="24">
        <f t="shared" ref="CY97" ca="1" si="181">+CA97/CA85-1</f>
        <v>2.3652129928501813</v>
      </c>
      <c r="CZ97" s="24">
        <f t="shared" ref="CZ97" ca="1" si="182">+CB97/CB85-1</f>
        <v>2.3776235563172001</v>
      </c>
      <c r="DA97" s="24">
        <f t="shared" ref="DA97" ca="1" si="183">+CC97/CC85-1</f>
        <v>2.3702622927815353</v>
      </c>
      <c r="DB97" s="24">
        <f t="shared" ref="DB97" ca="1" si="184">+CD97/CD85-1</f>
        <v>2.3762164347000576</v>
      </c>
      <c r="DC97" s="24">
        <f ca="1">+CE97/CE85-1</f>
        <v>2.3710637701623116</v>
      </c>
      <c r="DD97" s="49">
        <f t="shared" ref="DD97" ca="1" si="185">+CF97/CF85-1</f>
        <v>2.3687573476497938</v>
      </c>
      <c r="DE97" s="49">
        <f>+[1]NAC!AG98</f>
        <v>2.3671661538870934</v>
      </c>
      <c r="DF97" s="24"/>
    </row>
    <row r="98" spans="1:110" x14ac:dyDescent="0.25">
      <c r="A98" s="112">
        <f t="shared" si="83"/>
        <v>125</v>
      </c>
      <c r="B98" s="35">
        <f>+NAC!A98</f>
        <v>45536</v>
      </c>
      <c r="C98" s="19" cm="1">
        <f t="array" aca="1" ref="C98" ca="1">INDIRECT(_xlfn.CONCAT(C$4,"_d!",C$1,$A98))</f>
        <v>7137.1147333572762</v>
      </c>
      <c r="D98" s="19" cm="1">
        <f t="array" aca="1" ref="D98" ca="1">INDIRECT(_xlfn.CONCAT(D$4,"_d!",D$1,$A98))</f>
        <v>7157.5316866341027</v>
      </c>
      <c r="E98" s="19" cm="1">
        <f t="array" aca="1" ref="E98" ca="1">INDIRECT(_xlfn.CONCAT(E$4,"_d!",E$1,$A98))</f>
        <v>7189.8373101420821</v>
      </c>
      <c r="F98" s="19" cm="1">
        <f t="array" aca="1" ref="F98" ca="1">INDIRECT(_xlfn.CONCAT(F$4,"_d!",F$1,$A98))</f>
        <v>7210.5371234202212</v>
      </c>
      <c r="G98" s="19" cm="1">
        <f t="array" aca="1" ref="G98" ca="1">INDIRECT(_xlfn.CONCAT(G$4,"_d!",G$1,$A98))</f>
        <v>7290.1695005023921</v>
      </c>
      <c r="H98" s="19" cm="1">
        <f t="array" aca="1" ref="H98" ca="1">INDIRECT(_xlfn.CONCAT(H$4,"_d!",H$1,$A98))</f>
        <v>7079.8511177777737</v>
      </c>
      <c r="I98" s="43">
        <f t="shared" ref="I98" ca="1" si="186">+SUMPRODUCT($C$3:$H$3,C98:H98)</f>
        <v>7156.3452424633897</v>
      </c>
      <c r="J98" s="19" cm="1">
        <f t="array" aca="1" ref="J98" ca="1">INDIRECT(_xlfn.CONCAT(J$4,"_d!",J$1,$A98))</f>
        <v>7121.7719771200591</v>
      </c>
      <c r="K98" s="19" cm="1">
        <f t="array" aca="1" ref="K98" ca="1">INDIRECT(_xlfn.CONCAT(K$4,"_d!",K$1,$A98))</f>
        <v>7189.0422608438403</v>
      </c>
      <c r="L98" s="19" cm="1">
        <f t="array" aca="1" ref="L98" ca="1">INDIRECT(_xlfn.CONCAT(L$4,"_d!",L$1,$A98))</f>
        <v>7184.017225020938</v>
      </c>
      <c r="M98" s="19" cm="1">
        <f t="array" aca="1" ref="M98" ca="1">INDIRECT(_xlfn.CONCAT(M$4,"_d!",M$1,$A98))</f>
        <v>7165.4702676045899</v>
      </c>
      <c r="N98" s="19" cm="1">
        <f t="array" aca="1" ref="N98" ca="1">INDIRECT(_xlfn.CONCAT(N$4,"_d!",N$1,$A98))</f>
        <v>7270.9290537186316</v>
      </c>
      <c r="O98" s="19" cm="1">
        <f t="array" aca="1" ref="O98" ca="1">INDIRECT(_xlfn.CONCAT(O$4,"_d!",O$1,$A98))</f>
        <v>7002.1615394072469</v>
      </c>
      <c r="P98" s="43">
        <f t="shared" ref="P98" ca="1" si="187">+SUMPRODUCT($C$3:$H$3,J98:O98)</f>
        <v>7153.2850926459832</v>
      </c>
      <c r="Q98" s="19" cm="1">
        <f t="array" aca="1" ref="Q98" ca="1">INDIRECT(_xlfn.CONCAT(Q$4,"_d!",Q$1,$A98))</f>
        <v>7075.6068614969026</v>
      </c>
      <c r="R98" s="19" cm="1">
        <f t="array" aca="1" ref="R98" ca="1">INDIRECT(_xlfn.CONCAT(R$4,"_d!",R$1,$A98))</f>
        <v>7125.9682206563712</v>
      </c>
      <c r="S98" s="19" cm="1">
        <f t="array" aca="1" ref="S98" ca="1">INDIRECT(_xlfn.CONCAT(S$4,"_d!",S$1,$A98))</f>
        <v>7192.7826908811066</v>
      </c>
      <c r="T98" s="19" cm="1">
        <f t="array" aca="1" ref="T98" ca="1">INDIRECT(_xlfn.CONCAT(T$4,"_d!",T$1,$A98))</f>
        <v>7261.258448004266</v>
      </c>
      <c r="U98" s="19" cm="1">
        <f t="array" aca="1" ref="U98" ca="1">INDIRECT(_xlfn.CONCAT(U$4,"_d!",U$1,$A98))</f>
        <v>7288.5453322925641</v>
      </c>
      <c r="V98" s="19" cm="1">
        <f t="array" aca="1" ref="V98" ca="1">INDIRECT(_xlfn.CONCAT(V$4,"_d!",V$1,$A98))</f>
        <v>7043.8677028135662</v>
      </c>
      <c r="W98" s="43">
        <f t="shared" ref="W98" ca="1" si="188">+SUMPRODUCT($C$3:$H$3,Q98:V98)</f>
        <v>7118.8397270420273</v>
      </c>
      <c r="X98" s="19" cm="1">
        <f t="array" aca="1" ref="X98" ca="1">INDIRECT(_xlfn.CONCAT(X$4,"_d!",X$1,$A98))</f>
        <v>7053.4723584114572</v>
      </c>
      <c r="Y98" s="19" cm="1">
        <f t="array" aca="1" ref="Y98" ca="1">INDIRECT(_xlfn.CONCAT(Y$4,"_d!",Y$1,$A98))</f>
        <v>7134.0954495623091</v>
      </c>
      <c r="Z98" s="19" cm="1">
        <f t="array" aca="1" ref="Z98" ca="1">INDIRECT(_xlfn.CONCAT(Z$4,"_d!",Z$1,$A98))</f>
        <v>7238.498692536361</v>
      </c>
      <c r="AA98" s="19" cm="1">
        <f t="array" aca="1" ref="AA98" ca="1">INDIRECT(_xlfn.CONCAT(AA$4,"_d!",AA$1,$A98))</f>
        <v>7176.9816219410686</v>
      </c>
      <c r="AB98" s="19" cm="1">
        <f t="array" aca="1" ref="AB98" ca="1">INDIRECT(_xlfn.CONCAT(AB$4,"_d!",AB$1,$A98))</f>
        <v>7334.1523601710551</v>
      </c>
      <c r="AC98" s="19" cm="1">
        <f t="array" aca="1" ref="AC98" ca="1">INDIRECT(_xlfn.CONCAT(AC$4,"_d!",AC$1,$A98))</f>
        <v>7069.5751082670467</v>
      </c>
      <c r="AD98" s="43">
        <f t="shared" ref="AD98" ca="1" si="189">+SUMPRODUCT($C$3:$H$3,X98:AC98)</f>
        <v>7114.6125926084587</v>
      </c>
      <c r="AE98" s="19" cm="1">
        <f t="array" aca="1" ref="AE98" ca="1">INDIRECT(_xlfn.CONCAT(AE$4,"_d!",AE$1,$A98))</f>
        <v>7110.9725139031871</v>
      </c>
      <c r="AF98" s="19" cm="1">
        <f t="array" aca="1" ref="AF98" ca="1">INDIRECT(_xlfn.CONCAT(AF$4,"_d!",AF$1,$A98))</f>
        <v>7175.1890770345763</v>
      </c>
      <c r="AG98" s="19" cm="1">
        <f t="array" aca="1" ref="AG98" ca="1">INDIRECT(_xlfn.CONCAT(AG$4,"_d!",AG$1,$A98))</f>
        <v>7198.5403392832013</v>
      </c>
      <c r="AH98" s="19" cm="1">
        <f t="array" aca="1" ref="AH98" ca="1">INDIRECT(_xlfn.CONCAT(AH$4,"_d!",AH$1,$A98))</f>
        <v>7255.9341338343875</v>
      </c>
      <c r="AI98" s="19" cm="1">
        <f t="array" aca="1" ref="AI98" ca="1">INDIRECT(_xlfn.CONCAT(AI$4,"_d!",AI$1,$A98))</f>
        <v>7263.2954700641176</v>
      </c>
      <c r="AJ98" s="19" cm="1">
        <f t="array" aca="1" ref="AJ98" ca="1">INDIRECT(_xlfn.CONCAT(AJ$4,"_d!",AJ$1,$A98))</f>
        <v>7113.4901942206852</v>
      </c>
      <c r="AK98" s="43">
        <f t="shared" ref="AK98" ca="1" si="190">+SUMPRODUCT($C$3:$H$3,AE98:AJ98)</f>
        <v>7153.4959794024962</v>
      </c>
      <c r="AL98" s="19" cm="1">
        <f t="array" aca="1" ref="AL98" ca="1">INDIRECT(_xlfn.CONCAT(AL$4,"_d!",AL$1,$A98))</f>
        <v>7073.7317240936418</v>
      </c>
      <c r="AM98" s="19" cm="1">
        <f t="array" aca="1" ref="AM98" ca="1">INDIRECT(_xlfn.CONCAT(AM$4,"_d!",AM$1,$A98))</f>
        <v>7156.6605241326324</v>
      </c>
      <c r="AN98" s="19" cm="1">
        <f t="array" aca="1" ref="AN98" ca="1">INDIRECT(_xlfn.CONCAT(AN$4,"_d!",AN$1,$A98))</f>
        <v>7176.8591666461543</v>
      </c>
      <c r="AO98" s="19" cm="1">
        <f t="array" aca="1" ref="AO98" ca="1">INDIRECT(_xlfn.CONCAT(AO$4,"_d!",AO$1,$A98))</f>
        <v>7153.2331403514117</v>
      </c>
      <c r="AP98" s="19" cm="1">
        <f t="array" aca="1" ref="AP98" ca="1">INDIRECT(_xlfn.CONCAT(AP$4,"_d!",AP$1,$A98))</f>
        <v>7308.2905936157767</v>
      </c>
      <c r="AQ98" s="19" cm="1">
        <f t="array" aca="1" ref="AQ98" ca="1">INDIRECT(_xlfn.CONCAT(AQ$4,"_d!",AQ$1,$A98))</f>
        <v>7060.2488206937051</v>
      </c>
      <c r="AR98" s="43">
        <f t="shared" ref="AR98" ca="1" si="191">+SUMPRODUCT($C$3:$H$3,AL98:AQ98)</f>
        <v>7124.2997435036805</v>
      </c>
      <c r="AS98" s="19" cm="1">
        <f t="array" aca="1" ref="AS98" ca="1">INDIRECT(_xlfn.CONCAT(AS$4,"_d!",AS$1,$A98))</f>
        <v>7091.6123017654609</v>
      </c>
      <c r="AT98" s="19" cm="1">
        <f t="array" aca="1" ref="AT98" ca="1">INDIRECT(_xlfn.CONCAT(AT$4,"_d!",AT$1,$A98))</f>
        <v>7167.8569170483843</v>
      </c>
      <c r="AU98" s="19" cm="1">
        <f t="array" aca="1" ref="AU98" ca="1">INDIRECT(_xlfn.CONCAT(AU$4,"_d!",AU$1,$A98))</f>
        <v>7158.75213454806</v>
      </c>
      <c r="AV98" s="19" cm="1">
        <f t="array" aca="1" ref="AV98" ca="1">INDIRECT(_xlfn.CONCAT(AV$4,"_d!",AV$1,$A98))</f>
        <v>7273.678540581599</v>
      </c>
      <c r="AW98" s="19" cm="1">
        <f t="array" aca="1" ref="AW98" ca="1">INDIRECT(_xlfn.CONCAT(AW$4,"_d!",AW$1,$A98))</f>
        <v>7283.6616931095632</v>
      </c>
      <c r="AX98" s="19" cm="1">
        <f t="array" aca="1" ref="AX98" ca="1">INDIRECT(_xlfn.CONCAT(AX$4,"_d!",AX$1,$A98))</f>
        <v>7034.9977259609077</v>
      </c>
      <c r="AY98" s="43">
        <f t="shared" ref="AY98" ca="1" si="192">+SUMPRODUCT($C$3:$H$3,AS98:AX98)</f>
        <v>7137.8716159540991</v>
      </c>
      <c r="AZ98" s="19" cm="1">
        <f t="array" aca="1" ref="AZ98" ca="1">INDIRECT(_xlfn.CONCAT(AZ$4,"_d!",AZ$1,$A98))</f>
        <v>7093.7619655924309</v>
      </c>
      <c r="BA98" s="19" cm="1">
        <f t="array" aca="1" ref="BA98" ca="1">INDIRECT(_xlfn.CONCAT(BA$4,"_d!",BA$1,$A98))</f>
        <v>7138.6403243685054</v>
      </c>
      <c r="BB98" s="19" cm="1">
        <f t="array" aca="1" ref="BB98" ca="1">INDIRECT(_xlfn.CONCAT(BB$4,"_d!",BB$1,$A98))</f>
        <v>7173.1182228380621</v>
      </c>
      <c r="BC98" s="19" cm="1">
        <f t="array" aca="1" ref="BC98" ca="1">INDIRECT(_xlfn.CONCAT(BC$4,"_d!",BC$1,$A98))</f>
        <v>7145.8991914198823</v>
      </c>
      <c r="BD98" s="19" cm="1">
        <f t="array" aca="1" ref="BD98" ca="1">INDIRECT(_xlfn.CONCAT(BD$4,"_d!",BD$1,$A98))</f>
        <v>7302.4972623006988</v>
      </c>
      <c r="BE98" s="19" cm="1">
        <f t="array" aca="1" ref="BE98" ca="1">INDIRECT(_xlfn.CONCAT(BE$4,"_d!",BE$1,$A98))</f>
        <v>7070.1714192148929</v>
      </c>
      <c r="BF98" s="43">
        <f t="shared" ref="BF98" ca="1" si="193">+SUMPRODUCT($C$3:$H$3,AZ98:BE98)</f>
        <v>7126.6513762413233</v>
      </c>
      <c r="BG98" s="19" cm="1">
        <f t="array" aca="1" ref="BG98" ca="1">INDIRECT(_xlfn.CONCAT(BG$4,"_d!",BG$1,$A98))</f>
        <v>7068.1185008937628</v>
      </c>
      <c r="BH98" s="19" cm="1">
        <f t="array" aca="1" ref="BH98" ca="1">INDIRECT(_xlfn.CONCAT(BH$4,"_d!",BH$1,$A98))</f>
        <v>7134.5125130516935</v>
      </c>
      <c r="BI98" s="19" cm="1">
        <f t="array" aca="1" ref="BI98" ca="1">INDIRECT(_xlfn.CONCAT(BI$4,"_d!",BI$1,$A98))</f>
        <v>7187.0015751964556</v>
      </c>
      <c r="BJ98" s="19" cm="1">
        <f t="array" aca="1" ref="BJ98" ca="1">INDIRECT(_xlfn.CONCAT(BJ$4,"_d!",BJ$1,$A98))</f>
        <v>7172.6546061332001</v>
      </c>
      <c r="BK98" s="19" cm="1">
        <f t="array" aca="1" ref="BK98" ca="1">INDIRECT(_xlfn.CONCAT(BK$4,"_d!",BK$1,$A98))</f>
        <v>7297.1831934089678</v>
      </c>
      <c r="BL98" s="19" cm="1">
        <f t="array" aca="1" ref="BL98" ca="1">INDIRECT(_xlfn.CONCAT(BL$4,"_d!",BL$1,$A98))</f>
        <v>7036.182382293754</v>
      </c>
      <c r="BM98" s="43">
        <f t="shared" ref="BM98" ca="1" si="194">+SUMPRODUCT($C$3:$H$3,BG98:BL98)</f>
        <v>7114.118417961151</v>
      </c>
      <c r="BN98" s="19" cm="1">
        <f t="array" aca="1" ref="BN98" ca="1">INDIRECT(_xlfn.CONCAT(BN$4,"_d!",BN$1,$A98))</f>
        <v>7043.3130953983336</v>
      </c>
      <c r="BO98" s="19" cm="1">
        <f t="array" aca="1" ref="BO98" ca="1">INDIRECT(_xlfn.CONCAT(BO$4,"_d!",BO$1,$A98))</f>
        <v>7110.9214799161819</v>
      </c>
      <c r="BP98" s="19" cm="1">
        <f t="array" aca="1" ref="BP98" ca="1">INDIRECT(_xlfn.CONCAT(BP$4,"_d!",BP$1,$A98))</f>
        <v>7121.9540152239742</v>
      </c>
      <c r="BQ98" s="19" cm="1">
        <f t="array" aca="1" ref="BQ98" ca="1">INDIRECT(_xlfn.CONCAT(BQ$4,"_d!",BQ$1,$A98))</f>
        <v>7151.9217966436599</v>
      </c>
      <c r="BR98" s="19" cm="1">
        <f t="array" aca="1" ref="BR98" ca="1">INDIRECT(_xlfn.CONCAT(BR$4,"_d!",BR$1,$A98))</f>
        <v>7256.3065790645869</v>
      </c>
      <c r="BS98" s="19" cm="1">
        <f t="array" aca="1" ref="BS98" ca="1">INDIRECT(_xlfn.CONCAT(BS$4,"_d!",BS$1,$A98))</f>
        <v>7044.1711541950344</v>
      </c>
      <c r="BT98" s="43">
        <f ca="1">+SUMPRODUCT($C$3:$H$3,BN98:BS98)</f>
        <v>7087.809425516075</v>
      </c>
      <c r="BU98" s="43"/>
      <c r="BV98" s="46">
        <f ca="1">+I98</f>
        <v>7156.3452424633897</v>
      </c>
      <c r="BW98" s="46">
        <f t="shared" ref="BW98" ca="1" si="195">+P98</f>
        <v>7153.2850926459832</v>
      </c>
      <c r="BX98" s="46">
        <f t="shared" ref="BX98" ca="1" si="196">+W98</f>
        <v>7118.8397270420273</v>
      </c>
      <c r="BY98" s="46">
        <f t="shared" ref="BY98" ca="1" si="197">+AD98</f>
        <v>7114.6125926084587</v>
      </c>
      <c r="BZ98" s="46">
        <f t="shared" ref="BZ98" ca="1" si="198">+AK98</f>
        <v>7153.4959794024962</v>
      </c>
      <c r="CA98" s="46">
        <f t="shared" ref="CA98" ca="1" si="199">+AR98</f>
        <v>7124.2997435036805</v>
      </c>
      <c r="CB98" s="46">
        <f t="shared" ref="CB98" ca="1" si="200">+AY98</f>
        <v>7137.8716159540991</v>
      </c>
      <c r="CC98" s="46">
        <f t="shared" ref="CC98" ca="1" si="201">+BF98</f>
        <v>7126.6513762413233</v>
      </c>
      <c r="CD98" s="46">
        <f t="shared" ref="CD98" ca="1" si="202">+BM98</f>
        <v>7114.118417961151</v>
      </c>
      <c r="CE98" s="46">
        <f t="shared" ref="CE98" ca="1" si="203">+BT98</f>
        <v>7087.809425516075</v>
      </c>
      <c r="CF98" s="46" cm="1">
        <f t="array" aca="1" ref="CF98" ca="1">+SUMPRODUCT($BV$3:$CE$3/100,$BV98:$CE98)</f>
        <v>7122.7793405087968</v>
      </c>
      <c r="CG98" s="35">
        <f t="shared" ref="CG98" si="204">+B98</f>
        <v>45536</v>
      </c>
      <c r="CH98" s="24">
        <f t="shared" ref="CH98" ca="1" si="205">+BV98/BV97-1</f>
        <v>3.3506567729036041E-2</v>
      </c>
      <c r="CI98" s="24">
        <f t="shared" ref="CI98" ca="1" si="206">+BW98/BW97-1</f>
        <v>3.3537511790013852E-2</v>
      </c>
      <c r="CJ98" s="24">
        <f t="shared" ref="CJ98" ca="1" si="207">+BX98/BX97-1</f>
        <v>3.4484809948924111E-2</v>
      </c>
      <c r="CK98" s="24">
        <f t="shared" ref="CK98" ca="1" si="208">+BY98/BY97-1</f>
        <v>3.4139398257914122E-2</v>
      </c>
      <c r="CL98" s="24">
        <f t="shared" ref="CL98" ca="1" si="209">+BZ98/BZ97-1</f>
        <v>3.4437329247344328E-2</v>
      </c>
      <c r="CM98" s="24">
        <f t="shared" ref="CM98" ca="1" si="210">+CA98/CA97-1</f>
        <v>3.4621106491035336E-2</v>
      </c>
      <c r="CN98" s="24">
        <f t="shared" ref="CN98" ca="1" si="211">+CB98/CB97-1</f>
        <v>3.4867267666105262E-2</v>
      </c>
      <c r="CO98" s="24">
        <f t="shared" ref="CO98" ca="1" si="212">+CC98/CC97-1</f>
        <v>3.496506819684031E-2</v>
      </c>
      <c r="CP98" s="24">
        <f t="shared" ref="CP98" ca="1" si="213">+CD98/CD97-1</f>
        <v>3.5165291214106054E-2</v>
      </c>
      <c r="CQ98" s="24">
        <f t="shared" ref="CQ98" ca="1" si="214">+CE98/CE97-1</f>
        <v>3.524253488944229E-2</v>
      </c>
      <c r="CR98" s="24">
        <f ca="1">+CF98/CF97-1</f>
        <v>3.4679074794052411E-2</v>
      </c>
      <c r="CS98" s="35">
        <f t="shared" ref="CS98" si="215">+CG98</f>
        <v>45536</v>
      </c>
      <c r="CT98" s="24">
        <f ca="1">+BV98/BV86-1</f>
        <v>2.0637917214618859</v>
      </c>
      <c r="CU98" s="24">
        <f t="shared" ref="CU98" ca="1" si="216">+BW98/BW86-1</f>
        <v>2.0630683827570446</v>
      </c>
      <c r="CV98" s="24">
        <f t="shared" ref="CV98" ca="1" si="217">+BX98/BX86-1</f>
        <v>2.0843580356890805</v>
      </c>
      <c r="CW98" s="24">
        <f t="shared" ref="CW98" ca="1" si="218">+BY98/BY86-1</f>
        <v>2.0804605181808982</v>
      </c>
      <c r="CX98" s="24">
        <f t="shared" ref="CX98" ca="1" si="219">+BZ98/BZ86-1</f>
        <v>2.088909293446946</v>
      </c>
      <c r="CY98" s="24">
        <f t="shared" ref="CY98" ca="1" si="220">+CA98/CA86-1</f>
        <v>2.0854758370697746</v>
      </c>
      <c r="CZ98" s="24">
        <f t="shared" ref="CZ98" ca="1" si="221">+CB98/CB86-1</f>
        <v>2.1008078625214366</v>
      </c>
      <c r="DA98" s="24">
        <f t="shared" ref="DA98" ca="1" si="222">+CC98/CC86-1</f>
        <v>2.0964043082391552</v>
      </c>
      <c r="DB98" s="24">
        <f t="shared" ref="DB98" ca="1" si="223">+CD98/CD86-1</f>
        <v>2.1060751237660287</v>
      </c>
      <c r="DC98" s="24">
        <f ca="1">+CE98/CE86-1</f>
        <v>2.1018712978261727</v>
      </c>
      <c r="DD98" s="49">
        <f t="shared" ref="DD98" ca="1" si="224">+CF98/CF86-1</f>
        <v>2.0912933841103993</v>
      </c>
      <c r="DE98" s="49">
        <f>+[1]NAC!AG99</f>
        <v>2.0900114198983206</v>
      </c>
      <c r="DF98" s="24"/>
    </row>
    <row r="99" spans="1:110" x14ac:dyDescent="0.25">
      <c r="A99" s="112">
        <f t="shared" si="83"/>
        <v>126</v>
      </c>
      <c r="B99" s="35">
        <f>+NAC!A99</f>
        <v>45566</v>
      </c>
      <c r="C99" s="19" cm="1">
        <f t="array" aca="1" ref="C99" ca="1">INDIRECT(_xlfn.CONCAT(C$4,"_d!",C$1,$A99))</f>
        <v>7319.3791050349446</v>
      </c>
      <c r="D99" s="19" cm="1">
        <f t="array" aca="1" ref="D99" ca="1">INDIRECT(_xlfn.CONCAT(D$4,"_d!",D$1,$A99))</f>
        <v>7330.2196872541517</v>
      </c>
      <c r="E99" s="19" cm="1">
        <f t="array" aca="1" ref="E99" ca="1">INDIRECT(_xlfn.CONCAT(E$4,"_d!",E$1,$A99))</f>
        <v>7349.3343499095672</v>
      </c>
      <c r="F99" s="19" cm="1">
        <f t="array" aca="1" ref="F99" ca="1">INDIRECT(_xlfn.CONCAT(F$4,"_d!",F$1,$A99))</f>
        <v>7387.4550912830355</v>
      </c>
      <c r="G99" s="19" cm="1">
        <f t="array" aca="1" ref="G99" ca="1">INDIRECT(_xlfn.CONCAT(G$4,"_d!",G$1,$A99))</f>
        <v>7422.78314038188</v>
      </c>
      <c r="H99" s="19" cm="1">
        <f t="array" aca="1" ref="H99" ca="1">INDIRECT(_xlfn.CONCAT(H$4,"_d!",H$1,$A99))</f>
        <v>7301.2605441317273</v>
      </c>
      <c r="I99" s="43">
        <f t="shared" ref="I99:I100" ca="1" si="225">+SUMPRODUCT($C$3:$H$3,C99:H99)</f>
        <v>7332.7449587205492</v>
      </c>
      <c r="J99" s="19" cm="1">
        <f t="array" aca="1" ref="J99" ca="1">INDIRECT(_xlfn.CONCAT(J$4,"_d!",J$1,$A99))</f>
        <v>7303.9055945808632</v>
      </c>
      <c r="K99" s="19" cm="1">
        <f t="array" aca="1" ref="K99" ca="1">INDIRECT(_xlfn.CONCAT(K$4,"_d!",K$1,$A99))</f>
        <v>7364.7343217428697</v>
      </c>
      <c r="L99" s="19" cm="1">
        <f t="array" aca="1" ref="L99" ca="1">INDIRECT(_xlfn.CONCAT(L$4,"_d!",L$1,$A99))</f>
        <v>7350.3235888008912</v>
      </c>
      <c r="M99" s="19" cm="1">
        <f t="array" aca="1" ref="M99" ca="1">INDIRECT(_xlfn.CONCAT(M$4,"_d!",M$1,$A99))</f>
        <v>7346.4659946347892</v>
      </c>
      <c r="N99" s="19" cm="1">
        <f t="array" aca="1" ref="N99" ca="1">INDIRECT(_xlfn.CONCAT(N$4,"_d!",N$1,$A99))</f>
        <v>7417.5038537245309</v>
      </c>
      <c r="O99" s="19" cm="1">
        <f t="array" aca="1" ref="O99" ca="1">INDIRECT(_xlfn.CONCAT(O$4,"_d!",O$1,$A99))</f>
        <v>7232.7508800753476</v>
      </c>
      <c r="P99" s="43">
        <f t="shared" ref="P99:P100" ca="1" si="226">+SUMPRODUCT($C$3:$H$3,J99:O99)</f>
        <v>7332.4485878130617</v>
      </c>
      <c r="Q99" s="19" cm="1">
        <f t="array" aca="1" ref="Q99" ca="1">INDIRECT(_xlfn.CONCAT(Q$4,"_d!",Q$1,$A99))</f>
        <v>7266.5391102846525</v>
      </c>
      <c r="R99" s="19" cm="1">
        <f t="array" aca="1" ref="R99" ca="1">INDIRECT(_xlfn.CONCAT(R$4,"_d!",R$1,$A99))</f>
        <v>7304.5378421222522</v>
      </c>
      <c r="S99" s="19" cm="1">
        <f t="array" aca="1" ref="S99" ca="1">INDIRECT(_xlfn.CONCAT(S$4,"_d!",S$1,$A99))</f>
        <v>7367.6890669655177</v>
      </c>
      <c r="T99" s="19" cm="1">
        <f t="array" aca="1" ref="T99" ca="1">INDIRECT(_xlfn.CONCAT(T$4,"_d!",T$1,$A99))</f>
        <v>7439.7603120352669</v>
      </c>
      <c r="U99" s="19" cm="1">
        <f t="array" aca="1" ref="U99" ca="1">INDIRECT(_xlfn.CONCAT(U$4,"_d!",U$1,$A99))</f>
        <v>7440.4410477401743</v>
      </c>
      <c r="V99" s="19" cm="1">
        <f t="array" aca="1" ref="V99" ca="1">INDIRECT(_xlfn.CONCAT(V$4,"_d!",V$1,$A99))</f>
        <v>7265.6285214216068</v>
      </c>
      <c r="W99" s="43">
        <f t="shared" ref="W99:W100" ca="1" si="227">+SUMPRODUCT($C$3:$H$3,Q99:V99)</f>
        <v>7303.2687763676786</v>
      </c>
      <c r="X99" s="19" cm="1">
        <f t="array" aca="1" ref="X99" ca="1">INDIRECT(_xlfn.CONCAT(X$4,"_d!",X$1,$A99))</f>
        <v>7241.015248186297</v>
      </c>
      <c r="Y99" s="19" cm="1">
        <f t="array" aca="1" ref="Y99" ca="1">INDIRECT(_xlfn.CONCAT(Y$4,"_d!",Y$1,$A99))</f>
        <v>7311.976918064971</v>
      </c>
      <c r="Z99" s="19" cm="1">
        <f t="array" aca="1" ref="Z99" ca="1">INDIRECT(_xlfn.CONCAT(Z$4,"_d!",Z$1,$A99))</f>
        <v>7416.7060704019068</v>
      </c>
      <c r="AA99" s="19" cm="1">
        <f t="array" aca="1" ref="AA99" ca="1">INDIRECT(_xlfn.CONCAT(AA$4,"_d!",AA$1,$A99))</f>
        <v>7365.734755518567</v>
      </c>
      <c r="AB99" s="19" cm="1">
        <f t="array" aca="1" ref="AB99" ca="1">INDIRECT(_xlfn.CONCAT(AB$4,"_d!",AB$1,$A99))</f>
        <v>7492.3802098858177</v>
      </c>
      <c r="AC99" s="19" cm="1">
        <f t="array" aca="1" ref="AC99" ca="1">INDIRECT(_xlfn.CONCAT(AC$4,"_d!",AC$1,$A99))</f>
        <v>7288.5450975484628</v>
      </c>
      <c r="AD99" s="43">
        <f t="shared" ref="AD99:AD100" ca="1" si="228">+SUMPRODUCT($C$3:$H$3,X99:AC99)</f>
        <v>7298.1822405988205</v>
      </c>
      <c r="AE99" s="19" cm="1">
        <f t="array" aca="1" ref="AE99" ca="1">INDIRECT(_xlfn.CONCAT(AE$4,"_d!",AE$1,$A99))</f>
        <v>7304.2038199390845</v>
      </c>
      <c r="AF99" s="19" cm="1">
        <f t="array" aca="1" ref="AF99" ca="1">INDIRECT(_xlfn.CONCAT(AF$4,"_d!",AF$1,$A99))</f>
        <v>7359.0526354308122</v>
      </c>
      <c r="AG99" s="19" cm="1">
        <f t="array" aca="1" ref="AG99" ca="1">INDIRECT(_xlfn.CONCAT(AG$4,"_d!",AG$1,$A99))</f>
        <v>7381.7549233717973</v>
      </c>
      <c r="AH99" s="19" cm="1">
        <f t="array" aca="1" ref="AH99" ca="1">INDIRECT(_xlfn.CONCAT(AH$4,"_d!",AH$1,$A99))</f>
        <v>7433.9467212835398</v>
      </c>
      <c r="AI99" s="19" cm="1">
        <f t="array" aca="1" ref="AI99" ca="1">INDIRECT(_xlfn.CONCAT(AI$4,"_d!",AI$1,$A99))</f>
        <v>7417.3843575034116</v>
      </c>
      <c r="AJ99" s="19" cm="1">
        <f t="array" aca="1" ref="AJ99" ca="1">INDIRECT(_xlfn.CONCAT(AJ$4,"_d!",AJ$1,$A99))</f>
        <v>7333.6709642201185</v>
      </c>
      <c r="AK99" s="43">
        <f t="shared" ref="AK99:AK100" ca="1" si="229">+SUMPRODUCT($C$3:$H$3,AE99:AJ99)</f>
        <v>7341.3529510619865</v>
      </c>
      <c r="AL99" s="19" cm="1">
        <f t="array" aca="1" ref="AL99" ca="1">INDIRECT(_xlfn.CONCAT(AL$4,"_d!",AL$1,$A99))</f>
        <v>7267.0170899513651</v>
      </c>
      <c r="AM99" s="19" cm="1">
        <f t="array" aca="1" ref="AM99" ca="1">INDIRECT(_xlfn.CONCAT(AM$4,"_d!",AM$1,$A99))</f>
        <v>7338.7892318562917</v>
      </c>
      <c r="AN99" s="19" cm="1">
        <f t="array" aca="1" ref="AN99" ca="1">INDIRECT(_xlfn.CONCAT(AN$4,"_d!",AN$1,$A99))</f>
        <v>7366.7838226139866</v>
      </c>
      <c r="AO99" s="19" cm="1">
        <f t="array" aca="1" ref="AO99" ca="1">INDIRECT(_xlfn.CONCAT(AO$4,"_d!",AO$1,$A99))</f>
        <v>7342.6312777860476</v>
      </c>
      <c r="AP99" s="19" cm="1">
        <f t="array" aca="1" ref="AP99" ca="1">INDIRECT(_xlfn.CONCAT(AP$4,"_d!",AP$1,$A99))</f>
        <v>7471.0151078849876</v>
      </c>
      <c r="AQ99" s="19" cm="1">
        <f t="array" aca="1" ref="AQ99" ca="1">INDIRECT(_xlfn.CONCAT(AQ$4,"_d!",AQ$1,$A99))</f>
        <v>7284.105041731752</v>
      </c>
      <c r="AR99" s="43">
        <f t="shared" ref="AR99:AR100" ca="1" si="230">+SUMPRODUCT($C$3:$H$3,AL99:AQ99)</f>
        <v>7313.1781530725175</v>
      </c>
      <c r="AS99" s="19" cm="1">
        <f t="array" aca="1" ref="AS99" ca="1">INDIRECT(_xlfn.CONCAT(AS$4,"_d!",AS$1,$A99))</f>
        <v>7287.1789747437906</v>
      </c>
      <c r="AT99" s="19" cm="1">
        <f t="array" aca="1" ref="AT99" ca="1">INDIRECT(_xlfn.CONCAT(AT$4,"_d!",AT$1,$A99))</f>
        <v>7351.6730655276679</v>
      </c>
      <c r="AU99" s="19" cm="1">
        <f t="array" aca="1" ref="AU99" ca="1">INDIRECT(_xlfn.CONCAT(AU$4,"_d!",AU$1,$A99))</f>
        <v>7352.302971346613</v>
      </c>
      <c r="AV99" s="19" cm="1">
        <f t="array" aca="1" ref="AV99" ca="1">INDIRECT(_xlfn.CONCAT(AV$4,"_d!",AV$1,$A99))</f>
        <v>7459.2540746567165</v>
      </c>
      <c r="AW99" s="19" cm="1">
        <f t="array" aca="1" ref="AW99" ca="1">INDIRECT(_xlfn.CONCAT(AW$4,"_d!",AW$1,$A99))</f>
        <v>7453.0437423827716</v>
      </c>
      <c r="AX99" s="19" cm="1">
        <f t="array" aca="1" ref="AX99" ca="1">INDIRECT(_xlfn.CONCAT(AX$4,"_d!",AX$1,$A99))</f>
        <v>7258.2321287702844</v>
      </c>
      <c r="AY99" s="43">
        <f t="shared" ref="AY99:AY100" ca="1" si="231">+SUMPRODUCT($C$3:$H$3,AS99:AX99)</f>
        <v>7328.7395464578549</v>
      </c>
      <c r="AZ99" s="19" cm="1">
        <f t="array" aca="1" ref="AZ99" ca="1">INDIRECT(_xlfn.CONCAT(AZ$4,"_d!",AZ$1,$A99))</f>
        <v>7296.1839255573168</v>
      </c>
      <c r="BA99" s="19" cm="1">
        <f t="array" aca="1" ref="BA99" ca="1">INDIRECT(_xlfn.CONCAT(BA$4,"_d!",BA$1,$A99))</f>
        <v>7320.7418823121043</v>
      </c>
      <c r="BB99" s="19" cm="1">
        <f t="array" aca="1" ref="BB99" ca="1">INDIRECT(_xlfn.CONCAT(BB$4,"_d!",BB$1,$A99))</f>
        <v>7376.992826017462</v>
      </c>
      <c r="BC99" s="19" cm="1">
        <f t="array" aca="1" ref="BC99" ca="1">INDIRECT(_xlfn.CONCAT(BC$4,"_d!",BC$1,$A99))</f>
        <v>7339.412396524287</v>
      </c>
      <c r="BD99" s="19" cm="1">
        <f t="array" aca="1" ref="BD99" ca="1">INDIRECT(_xlfn.CONCAT(BD$4,"_d!",BD$1,$A99))</f>
        <v>7476.8120595452319</v>
      </c>
      <c r="BE99" s="19" cm="1">
        <f t="array" aca="1" ref="BE99" ca="1">INDIRECT(_xlfn.CONCAT(BE$4,"_d!",BE$1,$A99))</f>
        <v>7299.8523827954659</v>
      </c>
      <c r="BF99" s="43">
        <f t="shared" ref="BF99:BF100" ca="1" si="232">+SUMPRODUCT($C$3:$H$3,AZ99:BE99)</f>
        <v>7321.6137332004046</v>
      </c>
      <c r="BG99" s="19" cm="1">
        <f t="array" aca="1" ref="BG99" ca="1">INDIRECT(_xlfn.CONCAT(BG$4,"_d!",BG$1,$A99))</f>
        <v>7273.3616022942642</v>
      </c>
      <c r="BH99" s="19" cm="1">
        <f t="array" aca="1" ref="BH99" ca="1">INDIRECT(_xlfn.CONCAT(BH$4,"_d!",BH$1,$A99))</f>
        <v>7324.8069915065007</v>
      </c>
      <c r="BI99" s="19" cm="1">
        <f t="array" aca="1" ref="BI99" ca="1">INDIRECT(_xlfn.CONCAT(BI$4,"_d!",BI$1,$A99))</f>
        <v>7391.9637031947104</v>
      </c>
      <c r="BJ99" s="19" cm="1">
        <f t="array" aca="1" ref="BJ99" ca="1">INDIRECT(_xlfn.CONCAT(BJ$4,"_d!",BJ$1,$A99))</f>
        <v>7371.3560489403844</v>
      </c>
      <c r="BK99" s="19" cm="1">
        <f t="array" aca="1" ref="BK99" ca="1">INDIRECT(_xlfn.CONCAT(BK$4,"_d!",BK$1,$A99))</f>
        <v>7479.51376530177</v>
      </c>
      <c r="BL99" s="19" cm="1">
        <f t="array" aca="1" ref="BL99" ca="1">INDIRECT(_xlfn.CONCAT(BL$4,"_d!",BL$1,$A99))</f>
        <v>7262.7788645133724</v>
      </c>
      <c r="BM99" s="43">
        <f t="shared" ref="BM99:BM100" ca="1" si="233">+SUMPRODUCT($C$3:$H$3,BG99:BL99)</f>
        <v>7313.7252058788199</v>
      </c>
      <c r="BN99" s="19" cm="1">
        <f t="array" aca="1" ref="BN99" ca="1">INDIRECT(_xlfn.CONCAT(BN$4,"_d!",BN$1,$A99))</f>
        <v>7255.8055121650586</v>
      </c>
      <c r="BO99" s="19" cm="1">
        <f t="array" aca="1" ref="BO99" ca="1">INDIRECT(_xlfn.CONCAT(BO$4,"_d!",BO$1,$A99))</f>
        <v>7299.9192161996161</v>
      </c>
      <c r="BP99" s="19" cm="1">
        <f t="array" aca="1" ref="BP99" ca="1">INDIRECT(_xlfn.CONCAT(BP$4,"_d!",BP$1,$A99))</f>
        <v>7331.407373482627</v>
      </c>
      <c r="BQ99" s="19" cm="1">
        <f t="array" aca="1" ref="BQ99" ca="1">INDIRECT(_xlfn.CONCAT(BQ$4,"_d!",BQ$1,$A99))</f>
        <v>7352.9105787139488</v>
      </c>
      <c r="BR99" s="19" cm="1">
        <f t="array" aca="1" ref="BR99" ca="1">INDIRECT(_xlfn.CONCAT(BR$4,"_d!",BR$1,$A99))</f>
        <v>7445.5501978474967</v>
      </c>
      <c r="BS99" s="19" cm="1">
        <f t="array" aca="1" ref="BS99" ca="1">INDIRECT(_xlfn.CONCAT(BS$4,"_d!",BS$1,$A99))</f>
        <v>7281.0115958033166</v>
      </c>
      <c r="BT99" s="43">
        <f t="shared" ref="BT99:BT100" ca="1" si="234">+SUMPRODUCT($C$3:$H$3,BN99:BS99)</f>
        <v>7291.4495268750961</v>
      </c>
      <c r="BU99" s="43"/>
      <c r="BV99" s="46">
        <f t="shared" ref="BV99:BV100" ca="1" si="235">+I99</f>
        <v>7332.7449587205492</v>
      </c>
      <c r="BW99" s="46">
        <f t="shared" ref="BW99:BW100" ca="1" si="236">+P99</f>
        <v>7332.4485878130617</v>
      </c>
      <c r="BX99" s="46">
        <f t="shared" ref="BX99:BX100" ca="1" si="237">+W99</f>
        <v>7303.2687763676786</v>
      </c>
      <c r="BY99" s="46">
        <f t="shared" ref="BY99:BY100" ca="1" si="238">+AD99</f>
        <v>7298.1822405988205</v>
      </c>
      <c r="BZ99" s="46">
        <f t="shared" ref="BZ99:BZ100" ca="1" si="239">+AK99</f>
        <v>7341.3529510619865</v>
      </c>
      <c r="CA99" s="46">
        <f t="shared" ref="CA99:CA100" ca="1" si="240">+AR99</f>
        <v>7313.1781530725175</v>
      </c>
      <c r="CB99" s="46">
        <f t="shared" ref="CB99:CB100" ca="1" si="241">+AY99</f>
        <v>7328.7395464578549</v>
      </c>
      <c r="CC99" s="46">
        <f t="shared" ref="CC99:CC100" ca="1" si="242">+BF99</f>
        <v>7321.6137332004046</v>
      </c>
      <c r="CD99" s="46">
        <f t="shared" ref="CD99:CD100" ca="1" si="243">+BM99</f>
        <v>7313.7252058788199</v>
      </c>
      <c r="CE99" s="46">
        <f t="shared" ref="CE99:CE100" ca="1" si="244">+BT99</f>
        <v>7291.4495268750961</v>
      </c>
      <c r="CF99" s="46" cm="1">
        <f t="array" aca="1" ref="CF99" ca="1">+SUMPRODUCT($BV$3:$CE$3/100,$BV99:$CE99)</f>
        <v>7314.6195233161743</v>
      </c>
      <c r="CG99" s="35">
        <f t="shared" ref="CG99:CG100" si="245">+B99</f>
        <v>45566</v>
      </c>
      <c r="CH99" s="24">
        <f t="shared" ref="CH99:CH100" ca="1" si="246">+BV99/BV98-1</f>
        <v>2.4649413950917465E-2</v>
      </c>
      <c r="CI99" s="24">
        <f t="shared" ref="CI99:CI100" ca="1" si="247">+BW99/BW98-1</f>
        <v>2.5046323870310916E-2</v>
      </c>
      <c r="CJ99" s="24">
        <f t="shared" ref="CJ99:CJ100" ca="1" si="248">+BX99/BX98-1</f>
        <v>2.5907178191562297E-2</v>
      </c>
      <c r="CK99" s="24">
        <f t="shared" ref="CK99:CK100" ca="1" si="249">+BY99/BY98-1</f>
        <v>2.5801777061069675E-2</v>
      </c>
      <c r="CL99" s="24">
        <f t="shared" ref="CL99:CL100" ca="1" si="250">+BZ99/BZ98-1</f>
        <v>2.6260862129565465E-2</v>
      </c>
      <c r="CM99" s="24">
        <f t="shared" ref="CM99:CM100" ca="1" si="251">+CA99/CA98-1</f>
        <v>2.6511856093796027E-2</v>
      </c>
      <c r="CN99" s="24">
        <f t="shared" ref="CN99:CN100" ca="1" si="252">+CB99/CB98-1</f>
        <v>2.6740174210634571E-2</v>
      </c>
      <c r="CO99" s="24">
        <f t="shared" ref="CO99:CO100" ca="1" si="253">+CC99/CC98-1</f>
        <v>2.7356797276353761E-2</v>
      </c>
      <c r="CP99" s="24">
        <f t="shared" ref="CP99:CP100" ca="1" si="254">+CD99/CD98-1</f>
        <v>2.8057838820017E-2</v>
      </c>
      <c r="CQ99" s="24">
        <f t="shared" ref="CQ99:CQ100" ca="1" si="255">+CE99/CE98-1</f>
        <v>2.8731035096107194E-2</v>
      </c>
      <c r="CR99" s="24">
        <f t="shared" ref="CR99:CR100" ca="1" si="256">+CF99/CF98-1</f>
        <v>2.6933332290155487E-2</v>
      </c>
      <c r="CS99" s="35">
        <f t="shared" ref="CS99:CS100" si="257">+CG99</f>
        <v>45566</v>
      </c>
      <c r="CT99" s="24">
        <f t="shared" ref="CT99:CT100" ca="1" si="258">+BV99/BV87-1</f>
        <v>1.8975063854611451</v>
      </c>
      <c r="CU99" s="24">
        <f t="shared" ref="CU99:CU100" ca="1" si="259">+BW99/BW87-1</f>
        <v>1.89769893433491</v>
      </c>
      <c r="CV99" s="24">
        <f t="shared" ref="CV99:CV100" ca="1" si="260">+BX99/BX87-1</f>
        <v>1.9204420315502251</v>
      </c>
      <c r="CW99" s="24">
        <f t="shared" ref="CW99:CW100" ca="1" si="261">+BY99/BY87-1</f>
        <v>1.9160484128931192</v>
      </c>
      <c r="CX99" s="24">
        <f t="shared" ref="CX99:CX100" ca="1" si="262">+BZ99/BZ87-1</f>
        <v>1.9263939011764744</v>
      </c>
      <c r="CY99" s="24">
        <f t="shared" ref="CY99:CY100" ca="1" si="263">+CA99/CA87-1</f>
        <v>1.9240138855016355</v>
      </c>
      <c r="CZ99" s="24">
        <f t="shared" ref="CZ99:CZ100" ca="1" si="264">+CB99/CB87-1</f>
        <v>1.9408629937386008</v>
      </c>
      <c r="DA99" s="24">
        <f t="shared" ref="DA99:DA100" ca="1" si="265">+CC99/CC87-1</f>
        <v>1.9374816651925815</v>
      </c>
      <c r="DB99" s="24">
        <f t="shared" ref="DB99:DB100" ca="1" si="266">+CD99/CD87-1</f>
        <v>1.9489335735605673</v>
      </c>
      <c r="DC99" s="24">
        <f t="shared" ref="DC99:DC100" ca="1" si="267">+CE99/CE87-1</f>
        <v>1.9451850252569485</v>
      </c>
      <c r="DD99" s="49">
        <f t="shared" ref="DD99:DD100" ca="1" si="268">+CF99/CF87-1</f>
        <v>1.9307171659176707</v>
      </c>
      <c r="DE99" s="49">
        <f>+[1]NAC!AG100</f>
        <v>1.9299496489366348</v>
      </c>
      <c r="DF99" s="24"/>
    </row>
    <row r="100" spans="1:110" x14ac:dyDescent="0.25">
      <c r="A100" s="112">
        <f t="shared" si="83"/>
        <v>127</v>
      </c>
      <c r="B100" s="35">
        <f>+NAC!A100</f>
        <v>45597</v>
      </c>
      <c r="C100" s="19" cm="1">
        <f t="array" aca="1" ref="C100" ca="1">INDIRECT(_xlfn.CONCAT(C$4,"_d!",C$1,$A100))</f>
        <v>7485.8660407426723</v>
      </c>
      <c r="D100" s="19" cm="1">
        <f t="array" aca="1" ref="D100" ca="1">INDIRECT(_xlfn.CONCAT(D$4,"_d!",D$1,$A100))</f>
        <v>7478.8748828960906</v>
      </c>
      <c r="E100" s="19" cm="1">
        <f t="array" aca="1" ref="E100" ca="1">INDIRECT(_xlfn.CONCAT(E$4,"_d!",E$1,$A100))</f>
        <v>7462.6788996117175</v>
      </c>
      <c r="F100" s="19" cm="1">
        <f t="array" aca="1" ref="F100" ca="1">INDIRECT(_xlfn.CONCAT(F$4,"_d!",F$1,$A100))</f>
        <v>7501.4006880512852</v>
      </c>
      <c r="G100" s="19" cm="1">
        <f t="array" aca="1" ref="G100" ca="1">INDIRECT(_xlfn.CONCAT(G$4,"_d!",G$1,$A100))</f>
        <v>7553.8361093557041</v>
      </c>
      <c r="H100" s="19" cm="1">
        <f t="array" aca="1" ref="H100" ca="1">INDIRECT(_xlfn.CONCAT(H$4,"_d!",H$1,$A100))</f>
        <v>7544.5264287845475</v>
      </c>
      <c r="I100" s="43">
        <f t="shared" ca="1" si="225"/>
        <v>7488.7827304464026</v>
      </c>
      <c r="J100" s="19" cm="1">
        <f t="array" aca="1" ref="J100" ca="1">INDIRECT(_xlfn.CONCAT(J$4,"_d!",J$1,$A100))</f>
        <v>7469.6986875104003</v>
      </c>
      <c r="K100" s="19" cm="1">
        <f t="array" aca="1" ref="K100" ca="1">INDIRECT(_xlfn.CONCAT(K$4,"_d!",K$1,$A100))</f>
        <v>7518.0229198302259</v>
      </c>
      <c r="L100" s="19" cm="1">
        <f t="array" aca="1" ref="L100" ca="1">INDIRECT(_xlfn.CONCAT(L$4,"_d!",L$1,$A100))</f>
        <v>7471.9041347123803</v>
      </c>
      <c r="M100" s="19" cm="1">
        <f t="array" aca="1" ref="M100" ca="1">INDIRECT(_xlfn.CONCAT(M$4,"_d!",M$1,$A100))</f>
        <v>7466.9779735180146</v>
      </c>
      <c r="N100" s="19" cm="1">
        <f t="array" aca="1" ref="N100" ca="1">INDIRECT(_xlfn.CONCAT(N$4,"_d!",N$1,$A100))</f>
        <v>7556.410552234418</v>
      </c>
      <c r="O100" s="19" cm="1">
        <f t="array" aca="1" ref="O100" ca="1">INDIRECT(_xlfn.CONCAT(O$4,"_d!",O$1,$A100))</f>
        <v>7469.5533636664095</v>
      </c>
      <c r="P100" s="43">
        <f t="shared" ca="1" si="226"/>
        <v>7490.7348064000216</v>
      </c>
      <c r="Q100" s="19" cm="1">
        <f t="array" aca="1" ref="Q100" ca="1">INDIRECT(_xlfn.CONCAT(Q$4,"_d!",Q$1,$A100))</f>
        <v>7442.5895347226715</v>
      </c>
      <c r="R100" s="19" cm="1">
        <f t="array" aca="1" ref="R100" ca="1">INDIRECT(_xlfn.CONCAT(R$4,"_d!",R$1,$A100))</f>
        <v>7464.7620038051118</v>
      </c>
      <c r="S100" s="19" cm="1">
        <f t="array" aca="1" ref="S100" ca="1">INDIRECT(_xlfn.CONCAT(S$4,"_d!",S$1,$A100))</f>
        <v>7501.4414455912256</v>
      </c>
      <c r="T100" s="19" cm="1">
        <f t="array" aca="1" ref="T100" ca="1">INDIRECT(_xlfn.CONCAT(T$4,"_d!",T$1,$A100))</f>
        <v>7568.3491225326661</v>
      </c>
      <c r="U100" s="19" cm="1">
        <f t="array" aca="1" ref="U100" ca="1">INDIRECT(_xlfn.CONCAT(U$4,"_d!",U$1,$A100))</f>
        <v>7589.6781584427272</v>
      </c>
      <c r="V100" s="19" cm="1">
        <f t="array" aca="1" ref="V100" ca="1">INDIRECT(_xlfn.CONCAT(V$4,"_d!",V$1,$A100))</f>
        <v>7503.0145888954112</v>
      </c>
      <c r="W100" s="43">
        <f t="shared" ca="1" si="227"/>
        <v>7470.2716864643371</v>
      </c>
      <c r="X100" s="19" cm="1">
        <f t="array" aca="1" ref="X100" ca="1">INDIRECT(_xlfn.CONCAT(X$4,"_d!",X$1,$A100))</f>
        <v>7422.4645310457445</v>
      </c>
      <c r="Y100" s="19" cm="1">
        <f t="array" aca="1" ref="Y100" ca="1">INDIRECT(_xlfn.CONCAT(Y$4,"_d!",Y$1,$A100))</f>
        <v>7472.8556692218162</v>
      </c>
      <c r="Z100" s="19" cm="1">
        <f t="array" aca="1" ref="Z100" ca="1">INDIRECT(_xlfn.CONCAT(Z$4,"_d!",Z$1,$A100))</f>
        <v>7553.8080088382831</v>
      </c>
      <c r="AA100" s="19" cm="1">
        <f t="array" aca="1" ref="AA100" ca="1">INDIRECT(_xlfn.CONCAT(AA$4,"_d!",AA$1,$A100))</f>
        <v>7498.0590568714488</v>
      </c>
      <c r="AB100" s="19" cm="1">
        <f t="array" aca="1" ref="AB100" ca="1">INDIRECT(_xlfn.CONCAT(AB$4,"_d!",AB$1,$A100))</f>
        <v>7645.5787531009319</v>
      </c>
      <c r="AC100" s="19" cm="1">
        <f t="array" aca="1" ref="AC100" ca="1">INDIRECT(_xlfn.CONCAT(AC$4,"_d!",AC$1,$A100))</f>
        <v>7525.1941838161756</v>
      </c>
      <c r="AD100" s="43">
        <f t="shared" ca="1" si="228"/>
        <v>7468.3910674090757</v>
      </c>
      <c r="AE100" s="19" cm="1">
        <f t="array" aca="1" ref="AE100" ca="1">INDIRECT(_xlfn.CONCAT(AE$4,"_d!",AE$1,$A100))</f>
        <v>7482.3665736278199</v>
      </c>
      <c r="AF100" s="19" cm="1">
        <f t="array" aca="1" ref="AF100" ca="1">INDIRECT(_xlfn.CONCAT(AF$4,"_d!",AF$1,$A100))</f>
        <v>7525.8564732370705</v>
      </c>
      <c r="AG100" s="19" cm="1">
        <f t="array" aca="1" ref="AG100" ca="1">INDIRECT(_xlfn.CONCAT(AG$4,"_d!",AG$1,$A100))</f>
        <v>7527.0218688569457</v>
      </c>
      <c r="AH100" s="19" cm="1">
        <f t="array" aca="1" ref="AH100" ca="1">INDIRECT(_xlfn.CONCAT(AH$4,"_d!",AH$1,$A100))</f>
        <v>7567.4137360163213</v>
      </c>
      <c r="AI100" s="19" cm="1">
        <f t="array" aca="1" ref="AI100" ca="1">INDIRECT(_xlfn.CONCAT(AI$4,"_d!",AI$1,$A100))</f>
        <v>7567.4862595552013</v>
      </c>
      <c r="AJ100" s="19" cm="1">
        <f t="array" aca="1" ref="AJ100" ca="1">INDIRECT(_xlfn.CONCAT(AJ$4,"_d!",AJ$1,$A100))</f>
        <v>7571.0058739767519</v>
      </c>
      <c r="AK100" s="43">
        <f t="shared" ca="1" si="229"/>
        <v>7512.603697396692</v>
      </c>
      <c r="AL100" s="19" cm="1">
        <f t="array" aca="1" ref="AL100" ca="1">INDIRECT(_xlfn.CONCAT(AL$4,"_d!",AL$1,$A100))</f>
        <v>7449.1784549976601</v>
      </c>
      <c r="AM100" s="19" cm="1">
        <f t="array" aca="1" ref="AM100" ca="1">INDIRECT(_xlfn.CONCAT(AM$4,"_d!",AM$1,$A100))</f>
        <v>7505.1697089046384</v>
      </c>
      <c r="AN100" s="19" cm="1">
        <f t="array" aca="1" ref="AN100" ca="1">INDIRECT(_xlfn.CONCAT(AN$4,"_d!",AN$1,$A100))</f>
        <v>7515.9334970972477</v>
      </c>
      <c r="AO100" s="19" cm="1">
        <f t="array" aca="1" ref="AO100" ca="1">INDIRECT(_xlfn.CONCAT(AO$4,"_d!",AO$1,$A100))</f>
        <v>7477.5243748539124</v>
      </c>
      <c r="AP100" s="19" cm="1">
        <f t="array" aca="1" ref="AP100" ca="1">INDIRECT(_xlfn.CONCAT(AP$4,"_d!",AP$1,$A100))</f>
        <v>7627.3059073620998</v>
      </c>
      <c r="AQ100" s="19" cm="1">
        <f t="array" aca="1" ref="AQ100" ca="1">INDIRECT(_xlfn.CONCAT(AQ$4,"_d!",AQ$1,$A100))</f>
        <v>7518.38223641283</v>
      </c>
      <c r="AR100" s="43">
        <f t="shared" ca="1" si="230"/>
        <v>7486.5826274335759</v>
      </c>
      <c r="AS100" s="19" cm="1">
        <f t="array" aca="1" ref="AS100" ca="1">INDIRECT(_xlfn.CONCAT(AS$4,"_d!",AS$1,$A100))</f>
        <v>7477.6504544289783</v>
      </c>
      <c r="AT100" s="19" cm="1">
        <f t="array" aca="1" ref="AT100" ca="1">INDIRECT(_xlfn.CONCAT(AT$4,"_d!",AT$1,$A100))</f>
        <v>7523.5804159248946</v>
      </c>
      <c r="AU100" s="19" cm="1">
        <f t="array" aca="1" ref="AU100" ca="1">INDIRECT(_xlfn.CONCAT(AU$4,"_d!",AU$1,$A100))</f>
        <v>7503.3212893076934</v>
      </c>
      <c r="AV100" s="19" cm="1">
        <f t="array" aca="1" ref="AV100" ca="1">INDIRECT(_xlfn.CONCAT(AV$4,"_d!",AV$1,$A100))</f>
        <v>7600.3395687587072</v>
      </c>
      <c r="AW100" s="19" cm="1">
        <f t="array" aca="1" ref="AW100" ca="1">INDIRECT(_xlfn.CONCAT(AW$4,"_d!",AW$1,$A100))</f>
        <v>7619.1190799181441</v>
      </c>
      <c r="AX100" s="19" cm="1">
        <f t="array" aca="1" ref="AX100" ca="1">INDIRECT(_xlfn.CONCAT(AX$4,"_d!",AX$1,$A100))</f>
        <v>7497.91858387093</v>
      </c>
      <c r="AY100" s="43">
        <f t="shared" ca="1" si="231"/>
        <v>7508.9076690761949</v>
      </c>
      <c r="AZ100" s="19" cm="1">
        <f t="array" aca="1" ref="AZ100" ca="1">INDIRECT(_xlfn.CONCAT(AZ$4,"_d!",AZ$1,$A100))</f>
        <v>7490.1702344145788</v>
      </c>
      <c r="BA100" s="19" cm="1">
        <f t="array" aca="1" ref="BA100" ca="1">INDIRECT(_xlfn.CONCAT(BA$4,"_d!",BA$1,$A100))</f>
        <v>7491.1584846704882</v>
      </c>
      <c r="BB100" s="19" cm="1">
        <f t="array" aca="1" ref="BB100" ca="1">INDIRECT(_xlfn.CONCAT(BB$4,"_d!",BB$1,$A100))</f>
        <v>7540.7899443381357</v>
      </c>
      <c r="BC100" s="19" cm="1">
        <f t="array" aca="1" ref="BC100" ca="1">INDIRECT(_xlfn.CONCAT(BC$4,"_d!",BC$1,$A100))</f>
        <v>7485.4446077654911</v>
      </c>
      <c r="BD100" s="19" cm="1">
        <f t="array" aca="1" ref="BD100" ca="1">INDIRECT(_xlfn.CONCAT(BD$4,"_d!",BD$1,$A100))</f>
        <v>7647.5702425516301</v>
      </c>
      <c r="BE100" s="19" cm="1">
        <f t="array" aca="1" ref="BE100" ca="1">INDIRECT(_xlfn.CONCAT(BE$4,"_d!",BE$1,$A100))</f>
        <v>7537.4812033474082</v>
      </c>
      <c r="BF100" s="43">
        <f t="shared" ca="1" si="232"/>
        <v>7504.0930591596698</v>
      </c>
      <c r="BG100" s="19" cm="1">
        <f t="array" aca="1" ref="BG100" ca="1">INDIRECT(_xlfn.CONCAT(BG$4,"_d!",BG$1,$A100))</f>
        <v>7468.697178677905</v>
      </c>
      <c r="BH100" s="19" cm="1">
        <f t="array" aca="1" ref="BH100" ca="1">INDIRECT(_xlfn.CONCAT(BH$4,"_d!",BH$1,$A100))</f>
        <v>7506.1831310051784</v>
      </c>
      <c r="BI100" s="19" cm="1">
        <f t="array" aca="1" ref="BI100" ca="1">INDIRECT(_xlfn.CONCAT(BI$4,"_d!",BI$1,$A100))</f>
        <v>7558.2311217642055</v>
      </c>
      <c r="BJ100" s="19" cm="1">
        <f t="array" aca="1" ref="BJ100" ca="1">INDIRECT(_xlfn.CONCAT(BJ$4,"_d!",BJ$1,$A100))</f>
        <v>7520.1076545973392</v>
      </c>
      <c r="BK100" s="19" cm="1">
        <f t="array" aca="1" ref="BK100" ca="1">INDIRECT(_xlfn.CONCAT(BK$4,"_d!",BK$1,$A100))</f>
        <v>7657.2587019864304</v>
      </c>
      <c r="BL100" s="19" cm="1">
        <f t="array" aca="1" ref="BL100" ca="1">INDIRECT(_xlfn.CONCAT(BL$4,"_d!",BL$1,$A100))</f>
        <v>7504.1797096505934</v>
      </c>
      <c r="BM100" s="43">
        <f t="shared" ca="1" si="233"/>
        <v>7501.3812120997363</v>
      </c>
      <c r="BN100" s="19" cm="1">
        <f t="array" aca="1" ref="BN100" ca="1">INDIRECT(_xlfn.CONCAT(BN$4,"_d!",BN$1,$A100))</f>
        <v>7458.3836412342516</v>
      </c>
      <c r="BO100" s="19" cm="1">
        <f t="array" aca="1" ref="BO100" ca="1">INDIRECT(_xlfn.CONCAT(BO$4,"_d!",BO$1,$A100))</f>
        <v>7481.5102406671003</v>
      </c>
      <c r="BP100" s="19" cm="1">
        <f t="array" aca="1" ref="BP100" ca="1">INDIRECT(_xlfn.CONCAT(BP$4,"_d!",BP$1,$A100))</f>
        <v>7505.4592062697166</v>
      </c>
      <c r="BQ100" s="19" cm="1">
        <f t="array" aca="1" ref="BQ100" ca="1">INDIRECT(_xlfn.CONCAT(BQ$4,"_d!",BQ$1,$A100))</f>
        <v>7516.0510402042046</v>
      </c>
      <c r="BR100" s="19" cm="1">
        <f t="array" aca="1" ref="BR100" ca="1">INDIRECT(_xlfn.CONCAT(BR$4,"_d!",BR$1,$A100))</f>
        <v>7631.1872355605728</v>
      </c>
      <c r="BS100" s="19" cm="1">
        <f t="array" aca="1" ref="BS100" ca="1">INDIRECT(_xlfn.CONCAT(BS$4,"_d!",BS$1,$A100))</f>
        <v>7523.2023379552484</v>
      </c>
      <c r="BT100" s="43">
        <f t="shared" ca="1" si="234"/>
        <v>7484.0436647745801</v>
      </c>
      <c r="BU100" s="43"/>
      <c r="BV100" s="46">
        <f t="shared" ca="1" si="235"/>
        <v>7488.7827304464026</v>
      </c>
      <c r="BW100" s="46">
        <f t="shared" ca="1" si="236"/>
        <v>7490.7348064000216</v>
      </c>
      <c r="BX100" s="46">
        <f t="shared" ca="1" si="237"/>
        <v>7470.2716864643371</v>
      </c>
      <c r="BY100" s="46">
        <f t="shared" ca="1" si="238"/>
        <v>7468.3910674090757</v>
      </c>
      <c r="BZ100" s="46">
        <f t="shared" ca="1" si="239"/>
        <v>7512.603697396692</v>
      </c>
      <c r="CA100" s="46">
        <f t="shared" ca="1" si="240"/>
        <v>7486.5826274335759</v>
      </c>
      <c r="CB100" s="46">
        <f t="shared" ca="1" si="241"/>
        <v>7508.9076690761949</v>
      </c>
      <c r="CC100" s="46">
        <f t="shared" ca="1" si="242"/>
        <v>7504.0930591596698</v>
      </c>
      <c r="CD100" s="46">
        <f t="shared" ca="1" si="243"/>
        <v>7501.3812120997363</v>
      </c>
      <c r="CE100" s="46">
        <f t="shared" ca="1" si="244"/>
        <v>7484.0436647745801</v>
      </c>
      <c r="CF100" s="46" cm="1">
        <f t="array" aca="1" ref="CF100" ca="1">+SUMPRODUCT($BV$3:$CE$3/100,$BV100:$CE100)</f>
        <v>7492.4417091306195</v>
      </c>
      <c r="CG100" s="35">
        <f t="shared" si="245"/>
        <v>45597</v>
      </c>
      <c r="CH100" s="24">
        <f t="shared" ca="1" si="246"/>
        <v>2.1279585285491676E-2</v>
      </c>
      <c r="CI100" s="24">
        <f t="shared" ca="1" si="247"/>
        <v>2.1587088772779151E-2</v>
      </c>
      <c r="CJ100" s="24">
        <f t="shared" ca="1" si="248"/>
        <v>2.2866871699567692E-2</v>
      </c>
      <c r="CK100" s="24">
        <f t="shared" ca="1" si="249"/>
        <v>2.332208503418931E-2</v>
      </c>
      <c r="CL100" s="24">
        <f t="shared" ca="1" si="250"/>
        <v>2.3326864608782083E-2</v>
      </c>
      <c r="CM100" s="24">
        <f t="shared" ca="1" si="251"/>
        <v>2.3711233437982759E-2</v>
      </c>
      <c r="CN100" s="24">
        <f t="shared" ca="1" si="252"/>
        <v>2.4583780263472299E-2</v>
      </c>
      <c r="CO100" s="24">
        <f t="shared" ca="1" si="253"/>
        <v>2.4923375175038176E-2</v>
      </c>
      <c r="CP100" s="24">
        <f t="shared" ca="1" si="254"/>
        <v>2.5658060829258034E-2</v>
      </c>
      <c r="CQ100" s="24">
        <f t="shared" ca="1" si="255"/>
        <v>2.6413696918508922E-2</v>
      </c>
      <c r="CR100" s="24">
        <f t="shared" ca="1" si="256"/>
        <v>2.4310517484555039E-2</v>
      </c>
      <c r="CS100" s="35">
        <f t="shared" si="257"/>
        <v>45597</v>
      </c>
      <c r="CT100" s="24">
        <f t="shared" ca="1" si="258"/>
        <v>1.6141218132697137</v>
      </c>
      <c r="CU100" s="24">
        <f t="shared" ca="1" si="259"/>
        <v>1.6158273315454839</v>
      </c>
      <c r="CV100" s="24">
        <f t="shared" ca="1" si="260"/>
        <v>1.6448714210596798</v>
      </c>
      <c r="CW100" s="24">
        <f t="shared" ca="1" si="261"/>
        <v>1.6433319851073875</v>
      </c>
      <c r="CX100" s="24">
        <f t="shared" ca="1" si="262"/>
        <v>1.6513596523809473</v>
      </c>
      <c r="CY100" s="24">
        <f t="shared" ca="1" si="263"/>
        <v>1.6521990038043017</v>
      </c>
      <c r="CZ100" s="24">
        <f t="shared" ca="1" si="264"/>
        <v>1.6718399001003008</v>
      </c>
      <c r="DA100" s="24">
        <f t="shared" ca="1" si="265"/>
        <v>1.6706153999464615</v>
      </c>
      <c r="DB100" s="24">
        <f t="shared" ca="1" si="266"/>
        <v>1.6844116348440061</v>
      </c>
      <c r="DC100" s="24">
        <f t="shared" ca="1" si="267"/>
        <v>1.6861323511582995</v>
      </c>
      <c r="DD100" s="49">
        <f t="shared" ca="1" si="268"/>
        <v>1.6611292070383024</v>
      </c>
      <c r="DE100" s="49">
        <f>+[1]NAC!AG101</f>
        <v>1.6602501194220527</v>
      </c>
      <c r="DF100" s="24"/>
    </row>
    <row r="101" spans="1:110" x14ac:dyDescent="0.25">
      <c r="A101" s="112">
        <f t="shared" si="83"/>
        <v>128</v>
      </c>
      <c r="B101" s="35">
        <f>+NAC!A101</f>
        <v>45627</v>
      </c>
      <c r="C101" s="19" cm="1">
        <f t="array" aca="1" ref="C101" ca="1">INDIRECT(_xlfn.CONCAT(C$4,"_d!",C$1,$A101))</f>
        <v>7693.7491770419856</v>
      </c>
      <c r="D101" s="19" cm="1">
        <f t="array" aca="1" ref="D101" ca="1">INDIRECT(_xlfn.CONCAT(D$4,"_d!",D$1,$A101))</f>
        <v>7663.6961493123708</v>
      </c>
      <c r="E101" s="19" cm="1">
        <f t="array" aca="1" ref="E101" ca="1">INDIRECT(_xlfn.CONCAT(E$4,"_d!",E$1,$A101))</f>
        <v>7662.0440463734521</v>
      </c>
      <c r="F101" s="19" cm="1">
        <f t="array" aca="1" ref="F101" ca="1">INDIRECT(_xlfn.CONCAT(F$4,"_d!",F$1,$A101))</f>
        <v>7708.2522123368835</v>
      </c>
      <c r="G101" s="19" cm="1">
        <f t="array" aca="1" ref="G101" ca="1">INDIRECT(_xlfn.CONCAT(G$4,"_d!",G$1,$A101))</f>
        <v>7723.9281648526612</v>
      </c>
      <c r="H101" s="19" cm="1">
        <f t="array" aca="1" ref="H101" ca="1">INDIRECT(_xlfn.CONCAT(H$4,"_d!",H$1,$A101))</f>
        <v>7743.6660197735519</v>
      </c>
      <c r="I101" s="43">
        <f t="shared" ref="I101" ca="1" si="269">+SUMPRODUCT($C$3:$H$3,C101:H101)</f>
        <v>7685.7912920444605</v>
      </c>
      <c r="J101" s="19" cm="1">
        <f t="array" aca="1" ref="J101" ca="1">INDIRECT(_xlfn.CONCAT(J$4,"_d!",J$1,$A101))</f>
        <v>7675.4052330748636</v>
      </c>
      <c r="K101" s="19" cm="1">
        <f t="array" aca="1" ref="K101" ca="1">INDIRECT(_xlfn.CONCAT(K$4,"_d!",K$1,$A101))</f>
        <v>7702.7996746836761</v>
      </c>
      <c r="L101" s="19" cm="1">
        <f t="array" aca="1" ref="L101" ca="1">INDIRECT(_xlfn.CONCAT(L$4,"_d!",L$1,$A101))</f>
        <v>7674.367629381436</v>
      </c>
      <c r="M101" s="19" cm="1">
        <f t="array" aca="1" ref="M101" ca="1">INDIRECT(_xlfn.CONCAT(M$4,"_d!",M$1,$A101))</f>
        <v>7673.1566676874809</v>
      </c>
      <c r="N101" s="19" cm="1">
        <f t="array" aca="1" ref="N101" ca="1">INDIRECT(_xlfn.CONCAT(N$4,"_d!",N$1,$A101))</f>
        <v>7728.1012179066029</v>
      </c>
      <c r="O101" s="19" cm="1">
        <f t="array" aca="1" ref="O101" ca="1">INDIRECT(_xlfn.CONCAT(O$4,"_d!",O$1,$A101))</f>
        <v>7668.2021244076668</v>
      </c>
      <c r="P101" s="43">
        <f t="shared" ref="P101" ca="1" si="270">+SUMPRODUCT($C$3:$H$3,J101:O101)</f>
        <v>7686.9990651760309</v>
      </c>
      <c r="Q101" s="19" cm="1">
        <f t="array" aca="1" ref="Q101" ca="1">INDIRECT(_xlfn.CONCAT(Q$4,"_d!",Q$1,$A101))</f>
        <v>7654.1662141523957</v>
      </c>
      <c r="R101" s="19" cm="1">
        <f t="array" aca="1" ref="R101" ca="1">INDIRECT(_xlfn.CONCAT(R$4,"_d!",R$1,$A101))</f>
        <v>7655.3505660379169</v>
      </c>
      <c r="S101" s="19" cm="1">
        <f t="array" aca="1" ref="S101" ca="1">INDIRECT(_xlfn.CONCAT(S$4,"_d!",S$1,$A101))</f>
        <v>7706.5284469255803</v>
      </c>
      <c r="T101" s="19" cm="1">
        <f t="array" aca="1" ref="T101" ca="1">INDIRECT(_xlfn.CONCAT(T$4,"_d!",T$1,$A101))</f>
        <v>7801.4736060262803</v>
      </c>
      <c r="U101" s="19" cm="1">
        <f t="array" aca="1" ref="U101" ca="1">INDIRECT(_xlfn.CONCAT(U$4,"_d!",U$1,$A101))</f>
        <v>7767.4487663956388</v>
      </c>
      <c r="V101" s="19" cm="1">
        <f t="array" aca="1" ref="V101" ca="1">INDIRECT(_xlfn.CONCAT(V$4,"_d!",V$1,$A101))</f>
        <v>7699.3337332117444</v>
      </c>
      <c r="W101" s="43">
        <f t="shared" ref="W101" ca="1" si="271">+SUMPRODUCT($C$3:$H$3,Q101:V101)</f>
        <v>7672.7494208775743</v>
      </c>
      <c r="X101" s="19" cm="1">
        <f t="array" aca="1" ref="X101" ca="1">INDIRECT(_xlfn.CONCAT(X$4,"_d!",X$1,$A101))</f>
        <v>7629.0612913711248</v>
      </c>
      <c r="Y101" s="19" cm="1">
        <f t="array" aca="1" ref="Y101" ca="1">INDIRECT(_xlfn.CONCAT(Y$4,"_d!",Y$1,$A101))</f>
        <v>7657.544003949035</v>
      </c>
      <c r="Z101" s="19" cm="1">
        <f t="array" aca="1" ref="Z101" ca="1">INDIRECT(_xlfn.CONCAT(Z$4,"_d!",Z$1,$A101))</f>
        <v>7761.3996693282115</v>
      </c>
      <c r="AA101" s="19" cm="1">
        <f t="array" aca="1" ref="AA101" ca="1">INDIRECT(_xlfn.CONCAT(AA$4,"_d!",AA$1,$A101))</f>
        <v>7706.2926208059707</v>
      </c>
      <c r="AB101" s="19" cm="1">
        <f t="array" aca="1" ref="AB101" ca="1">INDIRECT(_xlfn.CONCAT(AB$4,"_d!",AB$1,$A101))</f>
        <v>7821.6679826995614</v>
      </c>
      <c r="AC101" s="19" cm="1">
        <f t="array" aca="1" ref="AC101" ca="1">INDIRECT(_xlfn.CONCAT(AC$4,"_d!",AC$1,$A101))</f>
        <v>7719.1747463629681</v>
      </c>
      <c r="AD101" s="43">
        <f t="shared" ref="AD101" ca="1" si="272">+SUMPRODUCT($C$3:$H$3,X101:AC101)</f>
        <v>7665.4827556664113</v>
      </c>
      <c r="AE101" s="19" cm="1">
        <f t="array" aca="1" ref="AE101" ca="1">INDIRECT(_xlfn.CONCAT(AE$4,"_d!",AE$1,$A101))</f>
        <v>7697.2995934637102</v>
      </c>
      <c r="AF101" s="19" cm="1">
        <f t="array" aca="1" ref="AF101" ca="1">INDIRECT(_xlfn.CONCAT(AF$4,"_d!",AF$1,$A101))</f>
        <v>7716.1570154316751</v>
      </c>
      <c r="AG101" s="19" cm="1">
        <f t="array" aca="1" ref="AG101" ca="1">INDIRECT(_xlfn.CONCAT(AG$4,"_d!",AG$1,$A101))</f>
        <v>7731.3977980925174</v>
      </c>
      <c r="AH101" s="19" cm="1">
        <f t="array" aca="1" ref="AH101" ca="1">INDIRECT(_xlfn.CONCAT(AH$4,"_d!",AH$1,$A101))</f>
        <v>7804.8823411181456</v>
      </c>
      <c r="AI101" s="19" cm="1">
        <f t="array" aca="1" ref="AI101" ca="1">INDIRECT(_xlfn.CONCAT(AI$4,"_d!",AI$1,$A101))</f>
        <v>7737.4184485802261</v>
      </c>
      <c r="AJ101" s="19" cm="1">
        <f t="array" aca="1" ref="AJ101" ca="1">INDIRECT(_xlfn.CONCAT(AJ$4,"_d!",AJ$1,$A101))</f>
        <v>7763.6731045141114</v>
      </c>
      <c r="AK101" s="43">
        <f t="shared" ref="AK101" ca="1" si="273">+SUMPRODUCT($C$3:$H$3,AE101:AJ101)</f>
        <v>7716.056310582273</v>
      </c>
      <c r="AL101" s="19" cm="1">
        <f t="array" aca="1" ref="AL101" ca="1">INDIRECT(_xlfn.CONCAT(AL$4,"_d!",AL$1,$A101))</f>
        <v>7661.6845180928312</v>
      </c>
      <c r="AM101" s="19" cm="1">
        <f t="array" aca="1" ref="AM101" ca="1">INDIRECT(_xlfn.CONCAT(AM$4,"_d!",AM$1,$A101))</f>
        <v>7693.8074854673669</v>
      </c>
      <c r="AN101" s="19" cm="1">
        <f t="array" aca="1" ref="AN101" ca="1">INDIRECT(_xlfn.CONCAT(AN$4,"_d!",AN$1,$A101))</f>
        <v>7721.5473019958363</v>
      </c>
      <c r="AO101" s="19" cm="1">
        <f t="array" aca="1" ref="AO101" ca="1">INDIRECT(_xlfn.CONCAT(AO$4,"_d!",AO$1,$A101))</f>
        <v>7694.0101314724161</v>
      </c>
      <c r="AP101" s="19" cm="1">
        <f t="array" aca="1" ref="AP101" ca="1">INDIRECT(_xlfn.CONCAT(AP$4,"_d!",AP$1,$A101))</f>
        <v>7799.7548251613462</v>
      </c>
      <c r="AQ101" s="19" cm="1">
        <f t="array" aca="1" ref="AQ101" ca="1">INDIRECT(_xlfn.CONCAT(AQ$4,"_d!",AQ$1,$A101))</f>
        <v>7713.0681085861415</v>
      </c>
      <c r="AR101" s="43">
        <f t="shared" ref="AR101" ca="1" si="274">+SUMPRODUCT($C$3:$H$3,AL101:AQ101)</f>
        <v>7687.7440773258231</v>
      </c>
      <c r="AS101" s="19" cm="1">
        <f t="array" aca="1" ref="AS101" ca="1">INDIRECT(_xlfn.CONCAT(AS$4,"_d!",AS$1,$A101))</f>
        <v>7689.3010466897276</v>
      </c>
      <c r="AT101" s="19" cm="1">
        <f t="array" aca="1" ref="AT101" ca="1">INDIRECT(_xlfn.CONCAT(AT$4,"_d!",AT$1,$A101))</f>
        <v>7715.9335143788467</v>
      </c>
      <c r="AU101" s="19" cm="1">
        <f t="array" aca="1" ref="AU101" ca="1">INDIRECT(_xlfn.CONCAT(AU$4,"_d!",AU$1,$A101))</f>
        <v>7705.2848752572199</v>
      </c>
      <c r="AV101" s="19" cm="1">
        <f t="array" aca="1" ref="AV101" ca="1">INDIRECT(_xlfn.CONCAT(AV$4,"_d!",AV$1,$A101))</f>
        <v>7837.3710330001704</v>
      </c>
      <c r="AW101" s="19" cm="1">
        <f t="array" aca="1" ref="AW101" ca="1">INDIRECT(_xlfn.CONCAT(AW$4,"_d!",AW$1,$A101))</f>
        <v>7794.1951685074955</v>
      </c>
      <c r="AX101" s="19" cm="1">
        <f t="array" aca="1" ref="AX101" ca="1">INDIRECT(_xlfn.CONCAT(AX$4,"_d!",AX$1,$A101))</f>
        <v>7698.3262632466303</v>
      </c>
      <c r="AY101" s="43">
        <f t="shared" ref="AY101" ca="1" si="275">+SUMPRODUCT($C$3:$H$3,AS101:AX101)</f>
        <v>7712.0302990874934</v>
      </c>
      <c r="AZ101" s="19" cm="1">
        <f t="array" aca="1" ref="AZ101" ca="1">INDIRECT(_xlfn.CONCAT(AZ$4,"_d!",AZ$1,$A101))</f>
        <v>7704.7859469434006</v>
      </c>
      <c r="BA101" s="19" cm="1">
        <f t="array" aca="1" ref="BA101" ca="1">INDIRECT(_xlfn.CONCAT(BA$4,"_d!",BA$1,$A101))</f>
        <v>7679.0408150909198</v>
      </c>
      <c r="BB101" s="19" cm="1">
        <f t="array" aca="1" ref="BB101" ca="1">INDIRECT(_xlfn.CONCAT(BB$4,"_d!",BB$1,$A101))</f>
        <v>7748.4898865354226</v>
      </c>
      <c r="BC101" s="19" cm="1">
        <f t="array" aca="1" ref="BC101" ca="1">INDIRECT(_xlfn.CONCAT(BC$4,"_d!",BC$1,$A101))</f>
        <v>7709.2379468731424</v>
      </c>
      <c r="BD101" s="19" cm="1">
        <f t="array" aca="1" ref="BD101" ca="1">INDIRECT(_xlfn.CONCAT(BD$4,"_d!",BD$1,$A101))</f>
        <v>7829.6813523402934</v>
      </c>
      <c r="BE101" s="19" cm="1">
        <f t="array" aca="1" ref="BE101" ca="1">INDIRECT(_xlfn.CONCAT(BE$4,"_d!",BE$1,$A101))</f>
        <v>7735.2011476040998</v>
      </c>
      <c r="BF101" s="43">
        <f t="shared" ref="BF101" ca="1" si="276">+SUMPRODUCT($C$3:$H$3,AZ101:BE101)</f>
        <v>7707.0508592735532</v>
      </c>
      <c r="BG101" s="19" cm="1">
        <f t="array" aca="1" ref="BG101" ca="1">INDIRECT(_xlfn.CONCAT(BG$4,"_d!",BG$1,$A101))</f>
        <v>7685.773610360262</v>
      </c>
      <c r="BH101" s="19" cm="1">
        <f t="array" aca="1" ref="BH101" ca="1">INDIRECT(_xlfn.CONCAT(BH$4,"_d!",BH$1,$A101))</f>
        <v>7701.1279130244302</v>
      </c>
      <c r="BI101" s="19" cm="1">
        <f t="array" aca="1" ref="BI101" ca="1">INDIRECT(_xlfn.CONCAT(BI$4,"_d!",BI$1,$A101))</f>
        <v>7765.2731561341834</v>
      </c>
      <c r="BJ101" s="19" cm="1">
        <f t="array" aca="1" ref="BJ101" ca="1">INDIRECT(_xlfn.CONCAT(BJ$4,"_d!",BJ$1,$A101))</f>
        <v>7750.1717578097196</v>
      </c>
      <c r="BK101" s="19" cm="1">
        <f t="array" aca="1" ref="BK101" ca="1">INDIRECT(_xlfn.CONCAT(BK$4,"_d!",BK$1,$A101))</f>
        <v>7837.0931833779505</v>
      </c>
      <c r="BL101" s="19" cm="1">
        <f t="array" aca="1" ref="BL101" ca="1">INDIRECT(_xlfn.CONCAT(BL$4,"_d!",BL$1,$A101))</f>
        <v>7703.368810805553</v>
      </c>
      <c r="BM101" s="43">
        <f t="shared" ref="BM101" ca="1" si="277">+SUMPRODUCT($C$3:$H$3,BG101:BL101)</f>
        <v>7708.0396261830228</v>
      </c>
      <c r="BN101" s="19" cm="1">
        <f t="array" aca="1" ref="BN101" ca="1">INDIRECT(_xlfn.CONCAT(BN$4,"_d!",BN$1,$A101))</f>
        <v>7676.3941194975987</v>
      </c>
      <c r="BO101" s="19" cm="1">
        <f t="array" aca="1" ref="BO101" ca="1">INDIRECT(_xlfn.CONCAT(BO$4,"_d!",BO$1,$A101))</f>
        <v>7669.3107723385419</v>
      </c>
      <c r="BP101" s="19" cm="1">
        <f t="array" aca="1" ref="BP101" ca="1">INDIRECT(_xlfn.CONCAT(BP$4,"_d!",BP$1,$A101))</f>
        <v>7706.9520639470256</v>
      </c>
      <c r="BQ101" s="19" cm="1">
        <f t="array" aca="1" ref="BQ101" ca="1">INDIRECT(_xlfn.CONCAT(BQ$4,"_d!",BQ$1,$A101))</f>
        <v>7756.453046404371</v>
      </c>
      <c r="BR101" s="19" cm="1">
        <f t="array" aca="1" ref="BR101" ca="1">INDIRECT(_xlfn.CONCAT(BR$4,"_d!",BR$1,$A101))</f>
        <v>7809.0175540635801</v>
      </c>
      <c r="BS101" s="19" cm="1">
        <f t="array" aca="1" ref="BS101" ca="1">INDIRECT(_xlfn.CONCAT(BS$4,"_d!",BS$1,$A101))</f>
        <v>7727.2977093706304</v>
      </c>
      <c r="BT101" s="43">
        <f t="shared" ref="BT101" ca="1" si="278">+SUMPRODUCT($C$3:$H$3,BN101:BS101)</f>
        <v>7688.8815552532469</v>
      </c>
      <c r="BU101" s="43"/>
      <c r="BV101" s="46">
        <f t="shared" ref="BV101" ca="1" si="279">+I101</f>
        <v>7685.7912920444605</v>
      </c>
      <c r="BW101" s="46">
        <f t="shared" ref="BW101" ca="1" si="280">+P101</f>
        <v>7686.9990651760309</v>
      </c>
      <c r="BX101" s="46">
        <f t="shared" ref="BX101" ca="1" si="281">+W101</f>
        <v>7672.7494208775743</v>
      </c>
      <c r="BY101" s="46">
        <f t="shared" ref="BY101" ca="1" si="282">+AD101</f>
        <v>7665.4827556664113</v>
      </c>
      <c r="BZ101" s="46">
        <f t="shared" ref="BZ101" ca="1" si="283">+AK101</f>
        <v>7716.056310582273</v>
      </c>
      <c r="CA101" s="46">
        <f t="shared" ref="CA101" ca="1" si="284">+AR101</f>
        <v>7687.7440773258231</v>
      </c>
      <c r="CB101" s="46">
        <f t="shared" ref="CB101" ca="1" si="285">+AY101</f>
        <v>7712.0302990874934</v>
      </c>
      <c r="CC101" s="46">
        <f t="shared" ref="CC101" ca="1" si="286">+BF101</f>
        <v>7707.0508592735532</v>
      </c>
      <c r="CD101" s="46">
        <f t="shared" ref="CD101" ca="1" si="287">+BM101</f>
        <v>7708.0396261830228</v>
      </c>
      <c r="CE101" s="46">
        <f t="shared" ref="CE101" ca="1" si="288">+BT101</f>
        <v>7688.8815552532469</v>
      </c>
      <c r="CF101" s="46" cm="1">
        <f t="array" aca="1" ref="CF101" ca="1">+SUMPRODUCT($BV$3:$CE$3/100,$BV101:$CE101)</f>
        <v>7694.8749486671313</v>
      </c>
      <c r="CG101" s="35">
        <f t="shared" ref="CG101" si="289">+B101</f>
        <v>45627</v>
      </c>
      <c r="CH101" s="24">
        <f t="shared" ref="CH101" ca="1" si="290">+BV101/BV100-1</f>
        <v>2.6307154138295319E-2</v>
      </c>
      <c r="CI101" s="24">
        <f t="shared" ref="CI101" ca="1" si="291">+BW101/BW100-1</f>
        <v>2.6200935402001191E-2</v>
      </c>
      <c r="CJ101" s="24">
        <f t="shared" ref="CJ101" ca="1" si="292">+BX101/BX100-1</f>
        <v>2.7104467268588728E-2</v>
      </c>
      <c r="CK101" s="24">
        <f t="shared" ref="CK101" ca="1" si="293">+BY101/BY100-1</f>
        <v>2.6390113543653948E-2</v>
      </c>
      <c r="CL101" s="24">
        <f t="shared" ref="CL101" ca="1" si="294">+BZ101/BZ100-1</f>
        <v>2.7081504812517032E-2</v>
      </c>
      <c r="CM101" s="24">
        <f t="shared" ref="CM101" ca="1" si="295">+CA101/CA100-1</f>
        <v>2.6869595902824672E-2</v>
      </c>
      <c r="CN101" s="24">
        <f t="shared" ref="CN101" ca="1" si="296">+CB101/CB100-1</f>
        <v>2.7050889285510138E-2</v>
      </c>
      <c r="CO101" s="24">
        <f t="shared" ref="CO101" ca="1" si="297">+CC101/CC100-1</f>
        <v>2.7046279745444934E-2</v>
      </c>
      <c r="CP101" s="24">
        <f t="shared" ref="CP101" ca="1" si="298">+CD101/CD100-1</f>
        <v>2.7549381672530737E-2</v>
      </c>
      <c r="CQ101" s="24">
        <f t="shared" ref="CQ101" ca="1" si="299">+CE101/CE100-1</f>
        <v>2.7369948607166128E-2</v>
      </c>
      <c r="CR101" s="24">
        <f t="shared" ref="CR101" ca="1" si="300">+CF101/CF100-1</f>
        <v>2.7018326921358415E-2</v>
      </c>
      <c r="CS101" s="35">
        <f t="shared" ref="CS101" si="301">+CG101</f>
        <v>45627</v>
      </c>
      <c r="CT101" s="24">
        <f t="shared" ref="CT101" ca="1" si="302">+BV101/BV89-1</f>
        <v>1.1343819973499176</v>
      </c>
      <c r="CU101" s="24">
        <f t="shared" ref="CU101" ca="1" si="303">+BW101/BW89-1</f>
        <v>1.1352280949014419</v>
      </c>
      <c r="CV101" s="24">
        <f t="shared" ref="CV101" ca="1" si="304">+BX101/BX89-1</f>
        <v>1.1662423847557264</v>
      </c>
      <c r="CW101" s="24">
        <f t="shared" ref="CW101" ca="1" si="305">+BY101/BY89-1</f>
        <v>1.1617684761795104</v>
      </c>
      <c r="CX101" s="24">
        <f t="shared" ref="CX101" ca="1" si="306">+BZ101/BZ89-1</f>
        <v>1.1680818960192965</v>
      </c>
      <c r="CY101" s="24">
        <f t="shared" ref="CY101" ca="1" si="307">+CA101/CA89-1</f>
        <v>1.1723721984005744</v>
      </c>
      <c r="CZ101" s="24">
        <f t="shared" ref="CZ101" ca="1" si="308">+CB101/CB89-1</f>
        <v>1.185391372031503</v>
      </c>
      <c r="DA101" s="24">
        <f t="shared" ref="DA101" ca="1" si="309">+CC101/CC89-1</f>
        <v>1.1864600629037563</v>
      </c>
      <c r="DB101" s="24">
        <f t="shared" ref="DB101" ca="1" si="310">+CD101/CD89-1</f>
        <v>1.201276342245535</v>
      </c>
      <c r="DC101" s="24">
        <f t="shared" ref="DC101" ca="1" si="311">+CE101/CE89-1</f>
        <v>1.2015117882148623</v>
      </c>
      <c r="DD101" s="49">
        <f t="shared" ref="DD101" ca="1" si="312">+CF101/CF89-1</f>
        <v>1.1783733717867415</v>
      </c>
      <c r="DE101" s="49">
        <f>+[1]NAC!AG102</f>
        <v>1.1776362746413853</v>
      </c>
      <c r="DF101" s="24"/>
    </row>
    <row r="102" spans="1:110" x14ac:dyDescent="0.25">
      <c r="B102" s="35"/>
    </row>
    <row r="103" spans="1:110" x14ac:dyDescent="0.25">
      <c r="B103" s="35"/>
    </row>
    <row r="104" spans="1:110" x14ac:dyDescent="0.25">
      <c r="B104" s="35"/>
    </row>
    <row r="105" spans="1:110" x14ac:dyDescent="0.25">
      <c r="B105" s="35"/>
    </row>
    <row r="106" spans="1:110" x14ac:dyDescent="0.25">
      <c r="B106" s="35"/>
    </row>
    <row r="107" spans="1:110" x14ac:dyDescent="0.25">
      <c r="B107" s="35"/>
    </row>
    <row r="108" spans="1:110" x14ac:dyDescent="0.25">
      <c r="B108" s="35"/>
    </row>
    <row r="109" spans="1:110" x14ac:dyDescent="0.25">
      <c r="B109" s="35"/>
    </row>
    <row r="110" spans="1:110" x14ac:dyDescent="0.25">
      <c r="B110" s="35"/>
    </row>
    <row r="111" spans="1:110" x14ac:dyDescent="0.25">
      <c r="B111" s="35"/>
    </row>
    <row r="112" spans="1:110" x14ac:dyDescent="0.25">
      <c r="B112" s="35"/>
    </row>
    <row r="113" spans="2:2" x14ac:dyDescent="0.25">
      <c r="B113" s="35"/>
    </row>
    <row r="114" spans="2:2" x14ac:dyDescent="0.25">
      <c r="B114" s="35"/>
    </row>
    <row r="115" spans="2:2" x14ac:dyDescent="0.25">
      <c r="B115" s="35"/>
    </row>
    <row r="116" spans="2:2" x14ac:dyDescent="0.25">
      <c r="B116" s="35"/>
    </row>
    <row r="117" spans="2:2" x14ac:dyDescent="0.25">
      <c r="B117" s="35"/>
    </row>
    <row r="118" spans="2:2" x14ac:dyDescent="0.25">
      <c r="B118" s="35"/>
    </row>
    <row r="119" spans="2:2" x14ac:dyDescent="0.25">
      <c r="B119" s="35"/>
    </row>
    <row r="120" spans="2:2" x14ac:dyDescent="0.25">
      <c r="B120" s="35"/>
    </row>
    <row r="121" spans="2:2" x14ac:dyDescent="0.25">
      <c r="B121" s="35"/>
    </row>
    <row r="122" spans="2:2" x14ac:dyDescent="0.25">
      <c r="B122" s="35"/>
    </row>
    <row r="123" spans="2:2" x14ac:dyDescent="0.25">
      <c r="B123" s="35"/>
    </row>
    <row r="124" spans="2:2" x14ac:dyDescent="0.25">
      <c r="B124" s="35"/>
    </row>
    <row r="125" spans="2:2" x14ac:dyDescent="0.25">
      <c r="B125" s="35"/>
    </row>
    <row r="126" spans="2:2" x14ac:dyDescent="0.25">
      <c r="B126" s="35"/>
    </row>
    <row r="127" spans="2:2" x14ac:dyDescent="0.25">
      <c r="B127" s="35"/>
    </row>
    <row r="128" spans="2:2" x14ac:dyDescent="0.25">
      <c r="B128" s="35"/>
    </row>
    <row r="129" spans="2:2" x14ac:dyDescent="0.25">
      <c r="B129" s="35"/>
    </row>
    <row r="130" spans="2:2" x14ac:dyDescent="0.25">
      <c r="B130" s="35"/>
    </row>
    <row r="131" spans="2:2" x14ac:dyDescent="0.25">
      <c r="B131" s="35"/>
    </row>
    <row r="132" spans="2:2" x14ac:dyDescent="0.25">
      <c r="B132" s="35"/>
    </row>
    <row r="133" spans="2:2" x14ac:dyDescent="0.25">
      <c r="B133" s="35"/>
    </row>
    <row r="134" spans="2:2" x14ac:dyDescent="0.25">
      <c r="B134" s="35"/>
    </row>
    <row r="135" spans="2:2" x14ac:dyDescent="0.25">
      <c r="B135" s="35"/>
    </row>
    <row r="136" spans="2:2" x14ac:dyDescent="0.25">
      <c r="B136" s="35"/>
    </row>
    <row r="137" spans="2:2" x14ac:dyDescent="0.25">
      <c r="B137" s="35"/>
    </row>
    <row r="138" spans="2:2" x14ac:dyDescent="0.25">
      <c r="B138" s="35"/>
    </row>
    <row r="139" spans="2:2" x14ac:dyDescent="0.25">
      <c r="B139" s="35"/>
    </row>
    <row r="140" spans="2:2" x14ac:dyDescent="0.25">
      <c r="B140" s="35"/>
    </row>
    <row r="141" spans="2:2" x14ac:dyDescent="0.25">
      <c r="B141" s="35"/>
    </row>
    <row r="142" spans="2:2" x14ac:dyDescent="0.25">
      <c r="B142" s="35"/>
    </row>
    <row r="143" spans="2:2" x14ac:dyDescent="0.25">
      <c r="B143" s="35"/>
    </row>
    <row r="144" spans="2:2" x14ac:dyDescent="0.25">
      <c r="B144" s="35"/>
    </row>
    <row r="145" spans="2:2" x14ac:dyDescent="0.25">
      <c r="B145" s="35"/>
    </row>
    <row r="146" spans="2:2" x14ac:dyDescent="0.25">
      <c r="B146" s="35"/>
    </row>
    <row r="147" spans="2:2" x14ac:dyDescent="0.25">
      <c r="B147" s="35"/>
    </row>
    <row r="148" spans="2:2" x14ac:dyDescent="0.25">
      <c r="B148" s="35"/>
    </row>
    <row r="149" spans="2:2" x14ac:dyDescent="0.25">
      <c r="B149" s="35"/>
    </row>
    <row r="150" spans="2:2" x14ac:dyDescent="0.25">
      <c r="B150" s="35"/>
    </row>
    <row r="151" spans="2:2" x14ac:dyDescent="0.25">
      <c r="B151" s="35"/>
    </row>
    <row r="152" spans="2:2" x14ac:dyDescent="0.25">
      <c r="B152" s="35"/>
    </row>
    <row r="153" spans="2:2" x14ac:dyDescent="0.25">
      <c r="B153" s="35"/>
    </row>
    <row r="154" spans="2:2" x14ac:dyDescent="0.25">
      <c r="B154" s="35"/>
    </row>
    <row r="155" spans="2:2" x14ac:dyDescent="0.25">
      <c r="B155" s="35"/>
    </row>
    <row r="156" spans="2:2" x14ac:dyDescent="0.25">
      <c r="B156" s="35"/>
    </row>
    <row r="157" spans="2:2" x14ac:dyDescent="0.25">
      <c r="B157" s="35"/>
    </row>
    <row r="158" spans="2:2" x14ac:dyDescent="0.25">
      <c r="B158" s="35"/>
    </row>
    <row r="159" spans="2:2" x14ac:dyDescent="0.25">
      <c r="B159" s="35"/>
    </row>
    <row r="160" spans="2:2" x14ac:dyDescent="0.25">
      <c r="B160" s="35"/>
    </row>
    <row r="161" spans="2:2" x14ac:dyDescent="0.25">
      <c r="B161" s="35"/>
    </row>
    <row r="162" spans="2:2" x14ac:dyDescent="0.25">
      <c r="B162" s="35"/>
    </row>
    <row r="163" spans="2:2" x14ac:dyDescent="0.25">
      <c r="B163" s="35"/>
    </row>
    <row r="164" spans="2:2" x14ac:dyDescent="0.25">
      <c r="B164" s="35"/>
    </row>
    <row r="165" spans="2:2" x14ac:dyDescent="0.25">
      <c r="B165" s="35"/>
    </row>
    <row r="166" spans="2:2" x14ac:dyDescent="0.25">
      <c r="B166" s="35"/>
    </row>
    <row r="167" spans="2:2" x14ac:dyDescent="0.25">
      <c r="B167" s="35"/>
    </row>
    <row r="168" spans="2:2" x14ac:dyDescent="0.25">
      <c r="B168" s="35"/>
    </row>
    <row r="169" spans="2:2" x14ac:dyDescent="0.25">
      <c r="B169" s="35"/>
    </row>
    <row r="170" spans="2:2" x14ac:dyDescent="0.25">
      <c r="B170" s="35"/>
    </row>
    <row r="171" spans="2:2" x14ac:dyDescent="0.25">
      <c r="B171" s="35"/>
    </row>
    <row r="172" spans="2:2" x14ac:dyDescent="0.25">
      <c r="B172" s="35"/>
    </row>
    <row r="173" spans="2:2" x14ac:dyDescent="0.25">
      <c r="B173" s="35"/>
    </row>
    <row r="174" spans="2:2" x14ac:dyDescent="0.25">
      <c r="B174" s="35"/>
    </row>
    <row r="175" spans="2:2" x14ac:dyDescent="0.25">
      <c r="B175" s="35"/>
    </row>
    <row r="176" spans="2:2" x14ac:dyDescent="0.25">
      <c r="B176" s="35"/>
    </row>
    <row r="177" spans="2:2" x14ac:dyDescent="0.25">
      <c r="B177" s="35"/>
    </row>
    <row r="178" spans="2:2" x14ac:dyDescent="0.25">
      <c r="B178" s="35"/>
    </row>
    <row r="179" spans="2:2" x14ac:dyDescent="0.25">
      <c r="B179" s="35"/>
    </row>
    <row r="180" spans="2:2" x14ac:dyDescent="0.25">
      <c r="B180" s="35"/>
    </row>
    <row r="181" spans="2:2" x14ac:dyDescent="0.25">
      <c r="B181" s="35"/>
    </row>
    <row r="182" spans="2:2" x14ac:dyDescent="0.25">
      <c r="B182" s="35"/>
    </row>
    <row r="183" spans="2:2" x14ac:dyDescent="0.25">
      <c r="B183" s="35"/>
    </row>
    <row r="184" spans="2:2" x14ac:dyDescent="0.25">
      <c r="B184" s="35"/>
    </row>
    <row r="185" spans="2:2" x14ac:dyDescent="0.25">
      <c r="B185" s="35"/>
    </row>
    <row r="186" spans="2:2" x14ac:dyDescent="0.25">
      <c r="B186" s="35"/>
    </row>
    <row r="187" spans="2:2" x14ac:dyDescent="0.25">
      <c r="B187" s="35"/>
    </row>
    <row r="188" spans="2:2" x14ac:dyDescent="0.25">
      <c r="B188" s="35"/>
    </row>
    <row r="189" spans="2:2" x14ac:dyDescent="0.25">
      <c r="B189" s="35"/>
    </row>
    <row r="190" spans="2:2" x14ac:dyDescent="0.25">
      <c r="B190" s="35"/>
    </row>
    <row r="191" spans="2:2" x14ac:dyDescent="0.25">
      <c r="B191" s="35"/>
    </row>
    <row r="192" spans="2:2" x14ac:dyDescent="0.25">
      <c r="B192" s="35"/>
    </row>
    <row r="193" spans="2:2" x14ac:dyDescent="0.25">
      <c r="B193" s="35"/>
    </row>
    <row r="194" spans="2:2" x14ac:dyDescent="0.25">
      <c r="B194" s="35"/>
    </row>
    <row r="195" spans="2:2" x14ac:dyDescent="0.25">
      <c r="B195" s="35"/>
    </row>
  </sheetData>
  <mergeCells count="13">
    <mergeCell ref="AL2:AQ2"/>
    <mergeCell ref="C2:H2"/>
    <mergeCell ref="J2:O2"/>
    <mergeCell ref="Q2:V2"/>
    <mergeCell ref="X2:AC2"/>
    <mergeCell ref="AE2:AJ2"/>
    <mergeCell ref="CH1:CQ1"/>
    <mergeCell ref="CT1:DC1"/>
    <mergeCell ref="AS2:AX2"/>
    <mergeCell ref="AZ2:BE2"/>
    <mergeCell ref="BG2:BL2"/>
    <mergeCell ref="BN2:BS2"/>
    <mergeCell ref="BV1:C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8F7F-3529-4392-96F9-5F04E8E19CE0}">
  <dimension ref="A1:DG208"/>
  <sheetViews>
    <sheetView zoomScale="96" workbookViewId="0">
      <pane xSplit="2" ySplit="4" topLeftCell="CP13" activePane="bottomRight" state="frozen"/>
      <selection pane="topRight" activeCell="C1" sqref="C1"/>
      <selection pane="bottomLeft" activeCell="A5" sqref="A5"/>
      <selection pane="bottomRight" activeCell="CV25" sqref="CV25"/>
    </sheetView>
  </sheetViews>
  <sheetFormatPr baseColWidth="10" defaultRowHeight="15" x14ac:dyDescent="0.25"/>
  <cols>
    <col min="9" max="9" width="11.5703125" style="33"/>
    <col min="74" max="84" width="11.5703125" style="44"/>
  </cols>
  <sheetData>
    <row r="1" spans="1:109" ht="15.75" thickBot="1" x14ac:dyDescent="0.3">
      <c r="C1" t="s">
        <v>89</v>
      </c>
      <c r="D1" t="str">
        <f>+C1</f>
        <v>E</v>
      </c>
      <c r="E1" t="str">
        <f t="shared" ref="E1:H1" si="0">+D1</f>
        <v>E</v>
      </c>
      <c r="F1" t="str">
        <f t="shared" si="0"/>
        <v>E</v>
      </c>
      <c r="G1" t="str">
        <f t="shared" si="0"/>
        <v>E</v>
      </c>
      <c r="H1" t="str">
        <f t="shared" si="0"/>
        <v>E</v>
      </c>
      <c r="J1" t="s">
        <v>90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Q1" t="s">
        <v>91</v>
      </c>
      <c r="R1" t="str">
        <f>+Q1</f>
        <v>G</v>
      </c>
      <c r="S1" t="str">
        <f t="shared" ref="S1:V1" si="1">+R1</f>
        <v>G</v>
      </c>
      <c r="T1" t="str">
        <f t="shared" si="1"/>
        <v>G</v>
      </c>
      <c r="U1" t="str">
        <f t="shared" si="1"/>
        <v>G</v>
      </c>
      <c r="V1" t="str">
        <f t="shared" si="1"/>
        <v>G</v>
      </c>
      <c r="W1" s="33"/>
      <c r="X1" t="s">
        <v>92</v>
      </c>
      <c r="Y1" t="str">
        <f>+X1</f>
        <v>H</v>
      </c>
      <c r="Z1" t="str">
        <f t="shared" ref="Z1:AC1" si="2">+Y1</f>
        <v>H</v>
      </c>
      <c r="AA1" t="str">
        <f t="shared" si="2"/>
        <v>H</v>
      </c>
      <c r="AB1" t="str">
        <f t="shared" si="2"/>
        <v>H</v>
      </c>
      <c r="AC1" t="str">
        <f t="shared" si="2"/>
        <v>H</v>
      </c>
      <c r="AE1" t="s">
        <v>93</v>
      </c>
      <c r="AF1" t="str">
        <f>+AE1</f>
        <v>I</v>
      </c>
      <c r="AG1" t="str">
        <f t="shared" ref="AG1:AJ1" si="3">+AF1</f>
        <v>I</v>
      </c>
      <c r="AH1" t="str">
        <f t="shared" si="3"/>
        <v>I</v>
      </c>
      <c r="AI1" t="str">
        <f t="shared" si="3"/>
        <v>I</v>
      </c>
      <c r="AJ1" t="str">
        <f t="shared" si="3"/>
        <v>I</v>
      </c>
      <c r="AL1" t="s">
        <v>94</v>
      </c>
      <c r="AM1" t="str">
        <f>+AL1</f>
        <v>J</v>
      </c>
      <c r="AN1" t="str">
        <f t="shared" ref="AN1:AQ1" si="4">+AM1</f>
        <v>J</v>
      </c>
      <c r="AO1" t="str">
        <f t="shared" si="4"/>
        <v>J</v>
      </c>
      <c r="AP1" t="str">
        <f t="shared" si="4"/>
        <v>J</v>
      </c>
      <c r="AQ1" t="str">
        <f t="shared" si="4"/>
        <v>J</v>
      </c>
      <c r="AS1" t="s">
        <v>95</v>
      </c>
      <c r="AT1" t="str">
        <f>+AS1</f>
        <v>K</v>
      </c>
      <c r="AU1" t="str">
        <f t="shared" ref="AU1:AX1" si="5">+AT1</f>
        <v>K</v>
      </c>
      <c r="AV1" t="str">
        <f t="shared" si="5"/>
        <v>K</v>
      </c>
      <c r="AW1" t="str">
        <f t="shared" si="5"/>
        <v>K</v>
      </c>
      <c r="AX1" t="str">
        <f t="shared" si="5"/>
        <v>K</v>
      </c>
      <c r="AZ1" t="s">
        <v>96</v>
      </c>
      <c r="BA1" t="str">
        <f>+AZ1</f>
        <v>L</v>
      </c>
      <c r="BB1" t="str">
        <f t="shared" ref="BB1:BE1" si="6">+BA1</f>
        <v>L</v>
      </c>
      <c r="BC1" t="str">
        <f t="shared" si="6"/>
        <v>L</v>
      </c>
      <c r="BD1" t="str">
        <f t="shared" si="6"/>
        <v>L</v>
      </c>
      <c r="BE1" t="str">
        <f t="shared" si="6"/>
        <v>L</v>
      </c>
      <c r="BG1" t="s">
        <v>97</v>
      </c>
      <c r="BH1" t="str">
        <f>+BG1</f>
        <v>M</v>
      </c>
      <c r="BI1" t="str">
        <f t="shared" ref="BI1:BL1" si="7">+BH1</f>
        <v>M</v>
      </c>
      <c r="BJ1" t="str">
        <f t="shared" si="7"/>
        <v>M</v>
      </c>
      <c r="BK1" t="str">
        <f t="shared" si="7"/>
        <v>M</v>
      </c>
      <c r="BL1" t="str">
        <f t="shared" si="7"/>
        <v>M</v>
      </c>
      <c r="BN1" t="s">
        <v>98</v>
      </c>
      <c r="BO1" t="str">
        <f>+BN1</f>
        <v>N</v>
      </c>
      <c r="BP1" t="str">
        <f t="shared" ref="BP1:BS1" si="8">+BO1</f>
        <v>N</v>
      </c>
      <c r="BQ1" t="str">
        <f t="shared" si="8"/>
        <v>N</v>
      </c>
      <c r="BR1" t="str">
        <f t="shared" si="8"/>
        <v>N</v>
      </c>
      <c r="BS1" t="str">
        <f t="shared" si="8"/>
        <v>N</v>
      </c>
      <c r="BV1" s="226" t="s">
        <v>100</v>
      </c>
      <c r="BW1" s="226"/>
      <c r="BX1" s="226"/>
      <c r="BY1" s="226"/>
      <c r="BZ1" s="226"/>
      <c r="CA1" s="226"/>
      <c r="CB1" s="226"/>
      <c r="CC1" s="226"/>
      <c r="CD1" s="226"/>
      <c r="CE1" s="226"/>
      <c r="CF1" s="48"/>
      <c r="CH1" s="226" t="s">
        <v>105</v>
      </c>
      <c r="CI1" s="226"/>
      <c r="CJ1" s="226"/>
      <c r="CK1" s="226"/>
      <c r="CL1" s="226"/>
      <c r="CM1" s="226"/>
      <c r="CN1" s="226"/>
      <c r="CO1" s="226"/>
      <c r="CP1" s="226"/>
      <c r="CQ1" s="226"/>
      <c r="CR1" s="48"/>
      <c r="CU1" s="226" t="s">
        <v>106</v>
      </c>
      <c r="CV1" s="226"/>
      <c r="CW1" s="226"/>
      <c r="CX1" s="226"/>
      <c r="CY1" s="226"/>
      <c r="CZ1" s="226"/>
      <c r="DA1" s="226"/>
      <c r="DB1" s="226"/>
      <c r="DC1" s="226"/>
      <c r="DD1" s="226"/>
      <c r="DE1" s="48"/>
    </row>
    <row r="2" spans="1:109" x14ac:dyDescent="0.25">
      <c r="C2" s="227" t="s">
        <v>46</v>
      </c>
      <c r="D2" s="227"/>
      <c r="E2" s="227"/>
      <c r="F2" s="227"/>
      <c r="G2" s="227"/>
      <c r="H2" s="227"/>
      <c r="J2" s="227" t="s">
        <v>47</v>
      </c>
      <c r="K2" s="227"/>
      <c r="L2" s="227"/>
      <c r="M2" s="227"/>
      <c r="N2" s="227"/>
      <c r="O2" s="227"/>
      <c r="Q2" s="227" t="s">
        <v>48</v>
      </c>
      <c r="R2" s="227"/>
      <c r="S2" s="227"/>
      <c r="T2" s="227"/>
      <c r="U2" s="227"/>
      <c r="V2" s="227"/>
      <c r="X2" s="227" t="s">
        <v>49</v>
      </c>
      <c r="Y2" s="227"/>
      <c r="Z2" s="227"/>
      <c r="AA2" s="227"/>
      <c r="AB2" s="227"/>
      <c r="AC2" s="227"/>
      <c r="AE2" s="227" t="s">
        <v>50</v>
      </c>
      <c r="AF2" s="227"/>
      <c r="AG2" s="227"/>
      <c r="AH2" s="227"/>
      <c r="AI2" s="227"/>
      <c r="AJ2" s="227"/>
      <c r="AL2" s="227" t="s">
        <v>51</v>
      </c>
      <c r="AM2" s="227"/>
      <c r="AN2" s="227"/>
      <c r="AO2" s="227"/>
      <c r="AP2" s="227"/>
      <c r="AQ2" s="227"/>
      <c r="AS2" s="227" t="s">
        <v>52</v>
      </c>
      <c r="AT2" s="227"/>
      <c r="AU2" s="227"/>
      <c r="AV2" s="227"/>
      <c r="AW2" s="227"/>
      <c r="AX2" s="227"/>
      <c r="AZ2" s="227" t="s">
        <v>53</v>
      </c>
      <c r="BA2" s="227"/>
      <c r="BB2" s="227"/>
      <c r="BC2" s="227"/>
      <c r="BD2" s="227"/>
      <c r="BE2" s="227"/>
      <c r="BG2" s="227" t="s">
        <v>54</v>
      </c>
      <c r="BH2" s="227"/>
      <c r="BI2" s="227"/>
      <c r="BJ2" s="227"/>
      <c r="BK2" s="227"/>
      <c r="BL2" s="227"/>
      <c r="BN2" s="227" t="s">
        <v>55</v>
      </c>
      <c r="BO2" s="227"/>
      <c r="BP2" s="227"/>
      <c r="BQ2" s="227"/>
      <c r="BR2" s="227"/>
      <c r="BS2" s="227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1"/>
      <c r="CU2" s="50">
        <v>3</v>
      </c>
      <c r="CV2" s="50">
        <f>+CU2+1</f>
        <v>4</v>
      </c>
      <c r="CW2" s="50">
        <f t="shared" ref="CW2:DD2" si="11">+CV2+1</f>
        <v>5</v>
      </c>
      <c r="CX2" s="50">
        <f t="shared" si="11"/>
        <v>6</v>
      </c>
      <c r="CY2" s="50">
        <f t="shared" si="11"/>
        <v>7</v>
      </c>
      <c r="CZ2" s="50">
        <f t="shared" si="11"/>
        <v>8</v>
      </c>
      <c r="DA2" s="50">
        <f t="shared" si="11"/>
        <v>9</v>
      </c>
      <c r="DB2" s="50">
        <f t="shared" si="11"/>
        <v>10</v>
      </c>
      <c r="DC2" s="50">
        <f t="shared" si="11"/>
        <v>11</v>
      </c>
      <c r="DD2" s="50">
        <f t="shared" si="11"/>
        <v>12</v>
      </c>
      <c r="DE2" s="44"/>
    </row>
    <row r="3" spans="1:109" x14ac:dyDescent="0.25">
      <c r="C3" s="24">
        <f>+GBA_d!D13</f>
        <v>0.43808855699999993</v>
      </c>
      <c r="D3" s="24">
        <f>+PAM_d!D13</f>
        <v>0.32261507999999994</v>
      </c>
      <c r="E3" s="24">
        <f>+NOA_d!D13</f>
        <v>7.4732312000000023E-2</v>
      </c>
      <c r="F3" s="24">
        <f>+NEA_d!D13</f>
        <v>4.3738693999999995E-2</v>
      </c>
      <c r="G3" s="24">
        <f>+CUY_d!D13</f>
        <v>6.0487573000000003E-2</v>
      </c>
      <c r="H3" s="24">
        <f>+PAT_d!D13</f>
        <v>6.0337755999999992E-2</v>
      </c>
      <c r="I3" s="42"/>
      <c r="J3" s="24">
        <f>+C3</f>
        <v>0.43808855699999993</v>
      </c>
      <c r="K3" s="24">
        <f t="shared" ref="K3:O3" si="12">+D3</f>
        <v>0.32261507999999994</v>
      </c>
      <c r="L3" s="24">
        <f t="shared" si="12"/>
        <v>7.4732312000000023E-2</v>
      </c>
      <c r="M3" s="24">
        <f t="shared" si="12"/>
        <v>4.3738693999999995E-2</v>
      </c>
      <c r="N3" s="24">
        <f t="shared" si="12"/>
        <v>6.0487573000000003E-2</v>
      </c>
      <c r="O3" s="24">
        <f t="shared" si="12"/>
        <v>6.0337755999999992E-2</v>
      </c>
      <c r="Q3" s="24">
        <f>+J3</f>
        <v>0.43808855699999993</v>
      </c>
      <c r="R3" s="24">
        <f t="shared" ref="R3" si="13">+K3</f>
        <v>0.32261507999999994</v>
      </c>
      <c r="S3" s="24">
        <f t="shared" ref="S3" si="14">+L3</f>
        <v>7.4732312000000023E-2</v>
      </c>
      <c r="T3" s="24">
        <f t="shared" ref="T3" si="15">+M3</f>
        <v>4.3738693999999995E-2</v>
      </c>
      <c r="U3" s="24">
        <f t="shared" ref="U3" si="16">+N3</f>
        <v>6.0487573000000003E-2</v>
      </c>
      <c r="V3" s="24">
        <f t="shared" ref="V3" si="17">+O3</f>
        <v>6.0337755999999992E-2</v>
      </c>
      <c r="X3" s="24">
        <f>+Q3</f>
        <v>0.43808855699999993</v>
      </c>
      <c r="Y3" s="24">
        <f t="shared" ref="Y3" si="18">+R3</f>
        <v>0.32261507999999994</v>
      </c>
      <c r="Z3" s="24">
        <f t="shared" ref="Z3" si="19">+S3</f>
        <v>7.4732312000000023E-2</v>
      </c>
      <c r="AA3" s="24">
        <f t="shared" ref="AA3" si="20">+T3</f>
        <v>4.3738693999999995E-2</v>
      </c>
      <c r="AB3" s="24">
        <f t="shared" ref="AB3" si="21">+U3</f>
        <v>6.0487573000000003E-2</v>
      </c>
      <c r="AC3" s="24">
        <f t="shared" ref="AC3" si="22">+V3</f>
        <v>6.0337755999999992E-2</v>
      </c>
      <c r="AE3" s="24">
        <f>+X3</f>
        <v>0.43808855699999993</v>
      </c>
      <c r="AF3" s="24">
        <f t="shared" ref="AF3" si="23">+Y3</f>
        <v>0.32261507999999994</v>
      </c>
      <c r="AG3" s="24">
        <f t="shared" ref="AG3" si="24">+Z3</f>
        <v>7.4732312000000023E-2</v>
      </c>
      <c r="AH3" s="24">
        <f t="shared" ref="AH3" si="25">+AA3</f>
        <v>4.3738693999999995E-2</v>
      </c>
      <c r="AI3" s="24">
        <f t="shared" ref="AI3" si="26">+AB3</f>
        <v>6.0487573000000003E-2</v>
      </c>
      <c r="AJ3" s="24">
        <f t="shared" ref="AJ3" si="27">+AC3</f>
        <v>6.0337755999999992E-2</v>
      </c>
      <c r="AL3" s="24">
        <f>+AE3</f>
        <v>0.43808855699999993</v>
      </c>
      <c r="AM3" s="24">
        <f t="shared" ref="AM3" si="28">+AF3</f>
        <v>0.32261507999999994</v>
      </c>
      <c r="AN3" s="24">
        <f t="shared" ref="AN3" si="29">+AG3</f>
        <v>7.4732312000000023E-2</v>
      </c>
      <c r="AO3" s="24">
        <f t="shared" ref="AO3" si="30">+AH3</f>
        <v>4.3738693999999995E-2</v>
      </c>
      <c r="AP3" s="24">
        <f t="shared" ref="AP3" si="31">+AI3</f>
        <v>6.0487573000000003E-2</v>
      </c>
      <c r="AQ3" s="24">
        <f t="shared" ref="AQ3" si="32">+AJ3</f>
        <v>6.0337755999999992E-2</v>
      </c>
      <c r="AS3" s="24">
        <f>+AL3</f>
        <v>0.43808855699999993</v>
      </c>
      <c r="AT3" s="24">
        <f t="shared" ref="AT3" si="33">+AM3</f>
        <v>0.32261507999999994</v>
      </c>
      <c r="AU3" s="24">
        <f t="shared" ref="AU3" si="34">+AN3</f>
        <v>7.4732312000000023E-2</v>
      </c>
      <c r="AV3" s="24">
        <f t="shared" ref="AV3" si="35">+AO3</f>
        <v>4.3738693999999995E-2</v>
      </c>
      <c r="AW3" s="24">
        <f t="shared" ref="AW3" si="36">+AP3</f>
        <v>6.0487573000000003E-2</v>
      </c>
      <c r="AX3" s="24">
        <f t="shared" ref="AX3" si="37">+AQ3</f>
        <v>6.0337755999999992E-2</v>
      </c>
      <c r="AZ3" s="24">
        <f>+AS3</f>
        <v>0.43808855699999993</v>
      </c>
      <c r="BA3" s="24">
        <f t="shared" ref="BA3" si="38">+AT3</f>
        <v>0.32261507999999994</v>
      </c>
      <c r="BB3" s="24">
        <f t="shared" ref="BB3" si="39">+AU3</f>
        <v>7.4732312000000023E-2</v>
      </c>
      <c r="BC3" s="24">
        <f t="shared" ref="BC3" si="40">+AV3</f>
        <v>4.3738693999999995E-2</v>
      </c>
      <c r="BD3" s="24">
        <f t="shared" ref="BD3" si="41">+AW3</f>
        <v>6.0487573000000003E-2</v>
      </c>
      <c r="BE3" s="24">
        <f t="shared" ref="BE3" si="42">+AX3</f>
        <v>6.0337755999999992E-2</v>
      </c>
      <c r="BG3" s="24">
        <f>+AZ3</f>
        <v>0.43808855699999993</v>
      </c>
      <c r="BH3" s="24">
        <f t="shared" ref="BH3" si="43">+BA3</f>
        <v>0.32261507999999994</v>
      </c>
      <c r="BI3" s="24">
        <f t="shared" ref="BI3" si="44">+BB3</f>
        <v>7.4732312000000023E-2</v>
      </c>
      <c r="BJ3" s="24">
        <f t="shared" ref="BJ3" si="45">+BC3</f>
        <v>4.3738693999999995E-2</v>
      </c>
      <c r="BK3" s="24">
        <f t="shared" ref="BK3" si="46">+BD3</f>
        <v>6.0487573000000003E-2</v>
      </c>
      <c r="BL3" s="24">
        <f t="shared" ref="BL3" si="47">+BE3</f>
        <v>6.0337755999999992E-2</v>
      </c>
      <c r="BN3" s="24">
        <f>+BG3</f>
        <v>0.43808855699999993</v>
      </c>
      <c r="BO3" s="24">
        <f t="shared" ref="BO3" si="48">+BH3</f>
        <v>0.32261507999999994</v>
      </c>
      <c r="BP3" s="24">
        <f t="shared" ref="BP3" si="49">+BI3</f>
        <v>7.4732312000000023E-2</v>
      </c>
      <c r="BQ3" s="24">
        <f t="shared" ref="BQ3" si="50">+BJ3</f>
        <v>4.3738693999999995E-2</v>
      </c>
      <c r="BR3" s="24">
        <f t="shared" ref="BR3" si="51">+BK3</f>
        <v>6.0487573000000003E-2</v>
      </c>
      <c r="BS3" s="24">
        <f t="shared" ref="BS3" si="52">+BL3</f>
        <v>6.0337755999999992E-2</v>
      </c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5.5403198024032907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6.6636159743173229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7.5905677257232407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7.9041586843084168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8.145759288344335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9.4877350063523682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10.473272547502983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11.817514151625417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14.025418058290539</v>
      </c>
      <c r="DD3" s="45" cm="1">
        <f t="array" aca="1" ref="DD3" ca="1">+INDIRECT(_xlfn.CONCAT("GBA_d!$D",DD$2))+INDIRECT(_xlfn.CONCAT("PAM_d!$D",DD$2))+INDIRECT(_xlfn.CONCAT("NOA_d!$D",DD$2))+INDIRECT(_xlfn.CONCAT("NEA_d!$D",DD$2))+INDIRECT(_xlfn.CONCAT("CUY_d!$D",DD$2))+INDIRECT(_xlfn.CONCAT("PAT_d!$D",DD$2))</f>
        <v>18.351635961132082</v>
      </c>
      <c r="DE3" s="44"/>
    </row>
    <row r="4" spans="1:109" s="54" customFormat="1" ht="15.75" thickBot="1" x14ac:dyDescent="0.3">
      <c r="B4" s="54" t="s">
        <v>1</v>
      </c>
      <c r="C4" s="54" t="s">
        <v>82</v>
      </c>
      <c r="D4" s="54" t="s">
        <v>83</v>
      </c>
      <c r="E4" s="54" t="s">
        <v>84</v>
      </c>
      <c r="F4" s="54" t="s">
        <v>85</v>
      </c>
      <c r="G4" s="54" t="s">
        <v>86</v>
      </c>
      <c r="H4" s="54" t="s">
        <v>87</v>
      </c>
      <c r="I4" s="55" t="s">
        <v>88</v>
      </c>
      <c r="J4" s="54" t="s">
        <v>82</v>
      </c>
      <c r="K4" s="54" t="s">
        <v>83</v>
      </c>
      <c r="L4" s="54" t="s">
        <v>84</v>
      </c>
      <c r="M4" s="54" t="s">
        <v>85</v>
      </c>
      <c r="N4" s="54" t="s">
        <v>86</v>
      </c>
      <c r="O4" s="54" t="s">
        <v>87</v>
      </c>
      <c r="Q4" s="54" t="s">
        <v>82</v>
      </c>
      <c r="R4" s="54" t="s">
        <v>83</v>
      </c>
      <c r="S4" s="54" t="s">
        <v>84</v>
      </c>
      <c r="T4" s="54" t="s">
        <v>85</v>
      </c>
      <c r="U4" s="54" t="s">
        <v>86</v>
      </c>
      <c r="V4" s="54" t="s">
        <v>87</v>
      </c>
      <c r="X4" s="54" t="s">
        <v>82</v>
      </c>
      <c r="Y4" s="54" t="s">
        <v>83</v>
      </c>
      <c r="Z4" s="54" t="s">
        <v>84</v>
      </c>
      <c r="AA4" s="54" t="s">
        <v>85</v>
      </c>
      <c r="AB4" s="54" t="s">
        <v>86</v>
      </c>
      <c r="AC4" s="54" t="s">
        <v>87</v>
      </c>
      <c r="AE4" s="54" t="s">
        <v>82</v>
      </c>
      <c r="AF4" s="54" t="s">
        <v>83</v>
      </c>
      <c r="AG4" s="54" t="s">
        <v>84</v>
      </c>
      <c r="AH4" s="54" t="s">
        <v>85</v>
      </c>
      <c r="AI4" s="54" t="s">
        <v>86</v>
      </c>
      <c r="AJ4" s="54" t="s">
        <v>87</v>
      </c>
      <c r="AL4" s="54" t="s">
        <v>82</v>
      </c>
      <c r="AM4" s="54" t="s">
        <v>83</v>
      </c>
      <c r="AN4" s="54" t="s">
        <v>84</v>
      </c>
      <c r="AO4" s="54" t="s">
        <v>85</v>
      </c>
      <c r="AP4" s="54" t="s">
        <v>86</v>
      </c>
      <c r="AQ4" s="54" t="s">
        <v>87</v>
      </c>
      <c r="AS4" s="54" t="s">
        <v>82</v>
      </c>
      <c r="AT4" s="54" t="s">
        <v>83</v>
      </c>
      <c r="AU4" s="54" t="s">
        <v>84</v>
      </c>
      <c r="AV4" s="54" t="s">
        <v>85</v>
      </c>
      <c r="AW4" s="54" t="s">
        <v>86</v>
      </c>
      <c r="AX4" s="54" t="s">
        <v>87</v>
      </c>
      <c r="AZ4" s="54" t="s">
        <v>82</v>
      </c>
      <c r="BA4" s="54" t="s">
        <v>83</v>
      </c>
      <c r="BB4" s="54" t="s">
        <v>84</v>
      </c>
      <c r="BC4" s="54" t="s">
        <v>85</v>
      </c>
      <c r="BD4" s="54" t="s">
        <v>86</v>
      </c>
      <c r="BE4" s="54" t="s">
        <v>87</v>
      </c>
      <c r="BG4" s="54" t="s">
        <v>82</v>
      </c>
      <c r="BH4" s="54" t="s">
        <v>83</v>
      </c>
      <c r="BI4" s="54" t="s">
        <v>84</v>
      </c>
      <c r="BJ4" s="54" t="s">
        <v>85</v>
      </c>
      <c r="BK4" s="54" t="s">
        <v>86</v>
      </c>
      <c r="BL4" s="54" t="s">
        <v>87</v>
      </c>
      <c r="BN4" s="54" t="s">
        <v>82</v>
      </c>
      <c r="BO4" s="54" t="s">
        <v>83</v>
      </c>
      <c r="BP4" s="54" t="s">
        <v>84</v>
      </c>
      <c r="BQ4" s="54" t="s">
        <v>85</v>
      </c>
      <c r="BR4" s="54" t="s">
        <v>86</v>
      </c>
      <c r="BS4" s="54" t="s">
        <v>87</v>
      </c>
      <c r="BV4" s="47">
        <v>1</v>
      </c>
      <c r="BW4" s="47">
        <f>+BV4+1</f>
        <v>2</v>
      </c>
      <c r="BX4" s="47">
        <f t="shared" ref="BX4:CE4" si="53">+BW4+1</f>
        <v>3</v>
      </c>
      <c r="BY4" s="47">
        <f t="shared" si="53"/>
        <v>4</v>
      </c>
      <c r="BZ4" s="47">
        <f t="shared" si="53"/>
        <v>5</v>
      </c>
      <c r="CA4" s="47">
        <f t="shared" si="53"/>
        <v>6</v>
      </c>
      <c r="CB4" s="47">
        <f t="shared" si="53"/>
        <v>7</v>
      </c>
      <c r="CC4" s="47">
        <f t="shared" si="53"/>
        <v>8</v>
      </c>
      <c r="CD4" s="47">
        <f t="shared" si="53"/>
        <v>9</v>
      </c>
      <c r="CE4" s="47">
        <f t="shared" si="53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54">+CI4+1</f>
        <v>3</v>
      </c>
      <c r="CK4" s="47">
        <f t="shared" si="54"/>
        <v>4</v>
      </c>
      <c r="CL4" s="47">
        <f t="shared" si="54"/>
        <v>5</v>
      </c>
      <c r="CM4" s="47">
        <f t="shared" si="54"/>
        <v>6</v>
      </c>
      <c r="CN4" s="47">
        <f t="shared" si="54"/>
        <v>7</v>
      </c>
      <c r="CO4" s="47">
        <f t="shared" si="54"/>
        <v>8</v>
      </c>
      <c r="CP4" s="47">
        <f t="shared" si="54"/>
        <v>9</v>
      </c>
      <c r="CQ4" s="47">
        <f t="shared" si="54"/>
        <v>10</v>
      </c>
      <c r="CR4" s="47" t="s">
        <v>57</v>
      </c>
      <c r="CU4" s="47">
        <v>1</v>
      </c>
      <c r="CV4" s="47">
        <f>+CU4+1</f>
        <v>2</v>
      </c>
      <c r="CW4" s="47">
        <f t="shared" ref="CW4:DD4" si="55">+CV4+1</f>
        <v>3</v>
      </c>
      <c r="CX4" s="47">
        <f t="shared" si="55"/>
        <v>4</v>
      </c>
      <c r="CY4" s="47">
        <f t="shared" si="55"/>
        <v>5</v>
      </c>
      <c r="CZ4" s="47">
        <f t="shared" si="55"/>
        <v>6</v>
      </c>
      <c r="DA4" s="47">
        <f t="shared" si="55"/>
        <v>7</v>
      </c>
      <c r="DB4" s="47">
        <f t="shared" si="55"/>
        <v>8</v>
      </c>
      <c r="DC4" s="47">
        <f t="shared" si="55"/>
        <v>9</v>
      </c>
      <c r="DD4" s="47">
        <f t="shared" si="55"/>
        <v>10</v>
      </c>
      <c r="DE4" s="47" t="s">
        <v>57</v>
      </c>
    </row>
    <row r="5" spans="1:109" x14ac:dyDescent="0.25">
      <c r="A5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99.999997199999996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99.999997199999996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99.999997199999996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99.999997199999981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99.999997199999996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99.999997199999996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99.99999720000001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99.999997199999996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99.999997199999996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99.99999720000001</v>
      </c>
      <c r="BU5" s="43"/>
      <c r="BV5" s="46">
        <f ca="1">+I5</f>
        <v>99.999997199999996</v>
      </c>
      <c r="BW5" s="46">
        <f ca="1">+P5</f>
        <v>99.999997199999996</v>
      </c>
      <c r="BX5" s="46">
        <f ca="1">+W5</f>
        <v>99.999997199999996</v>
      </c>
      <c r="BY5" s="46">
        <f ca="1">+AD5</f>
        <v>99.999997199999981</v>
      </c>
      <c r="BZ5" s="46">
        <f ca="1">+AK5</f>
        <v>99.999997199999996</v>
      </c>
      <c r="CA5" s="46">
        <f ca="1">+AR5</f>
        <v>99.999997199999996</v>
      </c>
      <c r="CB5" s="46">
        <f ca="1">+AY5</f>
        <v>99.99999720000001</v>
      </c>
      <c r="CC5" s="46">
        <f ca="1">+BF5</f>
        <v>99.999997199999996</v>
      </c>
      <c r="CD5" s="46">
        <f ca="1">+BM5</f>
        <v>99.999997199999996</v>
      </c>
      <c r="CE5" s="46">
        <f ca="1">+BT5</f>
        <v>99.99999720000001</v>
      </c>
      <c r="CF5" s="46" cm="1">
        <f t="array" aca="1" ref="CF5" ca="1">+SUMPRODUCT($BV$3:$CE$3/100,$BV5:$CE5)</f>
        <v>99.999994400000077</v>
      </c>
    </row>
    <row r="6" spans="1:109" x14ac:dyDescent="0.25">
      <c r="A6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69" ca="1" si="56">+SUMPRODUCT($C$3:$H$3,C6:H6)</f>
        <v>101.4391678685119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57">+SUMPRODUCT($C$3:$H$3,J6:O6)</f>
        <v>101.47448854918366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58">+SUMPRODUCT($C$3:$H$3,Q6:V6)</f>
        <v>101.47892387768592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59">+SUMPRODUCT($C$3:$H$3,X6:AC6)</f>
        <v>101.54830199879926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60">+SUMPRODUCT($C$3:$H$3,AE6:AJ6)</f>
        <v>101.57189570890604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61">+SUMPRODUCT($C$3:$H$3,AL6:AQ6)</f>
        <v>101.55865256566705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62">+SUMPRODUCT($C$3:$H$3,AS6:AX6)</f>
        <v>101.61847777943144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63">+SUMPRODUCT($C$3:$H$3,AZ6:BE6)</f>
        <v>101.61669247093886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64">+SUMPRODUCT($C$3:$H$3,BG6:BL6)</f>
        <v>101.6711145580902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65">+SUMPRODUCT($C$3:$H$3,BN6:BS6)</f>
        <v>101.71589037725394</v>
      </c>
      <c r="BU6" s="43"/>
      <c r="BV6" s="46">
        <f t="shared" ref="BV6:BV69" ca="1" si="66">+I6</f>
        <v>101.4391678685119</v>
      </c>
      <c r="BW6" s="46">
        <f t="shared" ref="BW6:BW69" ca="1" si="67">+P6</f>
        <v>101.47448854918366</v>
      </c>
      <c r="BX6" s="46">
        <f t="shared" ref="BX6:BX69" ca="1" si="68">+W6</f>
        <v>101.47892387768592</v>
      </c>
      <c r="BY6" s="46">
        <f t="shared" ref="BY6:BY69" ca="1" si="69">+AD6</f>
        <v>101.54830199879926</v>
      </c>
      <c r="BZ6" s="46">
        <f t="shared" ref="BZ6:BZ69" ca="1" si="70">+AK6</f>
        <v>101.57189570890604</v>
      </c>
      <c r="CA6" s="46">
        <f t="shared" ref="CA6:CA69" ca="1" si="71">+AR6</f>
        <v>101.55865256566705</v>
      </c>
      <c r="CB6" s="46">
        <f t="shared" ref="CB6:CB69" ca="1" si="72">+AY6</f>
        <v>101.61847777943144</v>
      </c>
      <c r="CC6" s="46">
        <f t="shared" ref="CC6:CC69" ca="1" si="73">+BF6</f>
        <v>101.61669247093886</v>
      </c>
      <c r="CD6" s="46">
        <f t="shared" ref="CD6:CD69" ca="1" si="74">+BM6</f>
        <v>101.6711145580902</v>
      </c>
      <c r="CE6" s="46">
        <f t="shared" ref="CE6:CE69" ca="1" si="75">+BT6</f>
        <v>101.71589037725394</v>
      </c>
      <c r="CF6" s="46" cm="1">
        <f t="array" aca="1" ref="CF6" ca="1">+SUMPRODUCT($BV$3:$CE$3/100,$BV6:$CE6)</f>
        <v>101.59838379720136</v>
      </c>
      <c r="CG6" s="24"/>
      <c r="CH6" s="24">
        <f ca="1">+BV6/BV5-1</f>
        <v>1.4391707088086791E-2</v>
      </c>
      <c r="CI6" s="24">
        <f t="shared" ref="CI6:CR21" ca="1" si="76">+BW6/BW5-1</f>
        <v>1.4744913904694235E-2</v>
      </c>
      <c r="CJ6" s="24">
        <f t="shared" ca="1" si="76"/>
        <v>1.4789267190958633E-2</v>
      </c>
      <c r="CK6" s="24">
        <f t="shared" ca="1" si="76"/>
        <v>1.5483048421518042E-2</v>
      </c>
      <c r="CL6" s="24">
        <f t="shared" ca="1" si="76"/>
        <v>1.5718985529192153E-2</v>
      </c>
      <c r="CM6" s="24">
        <f t="shared" ca="1" si="76"/>
        <v>1.5586554093093952E-2</v>
      </c>
      <c r="CN6" s="24">
        <f t="shared" ca="1" si="76"/>
        <v>1.618480624748897E-2</v>
      </c>
      <c r="CO6" s="24">
        <f t="shared" ca="1" si="76"/>
        <v>1.6166953162063402E-2</v>
      </c>
      <c r="CP6" s="24">
        <f t="shared" ca="1" si="76"/>
        <v>1.6711174048814836E-2</v>
      </c>
      <c r="CQ6" s="24">
        <f t="shared" ca="1" si="76"/>
        <v>1.7158932252989478E-2</v>
      </c>
      <c r="CR6" s="24">
        <f t="shared" ca="1" si="76"/>
        <v>1.5983894867110937E-2</v>
      </c>
      <c r="CS6" s="24">
        <f>+[1]NAC!AX7</f>
        <v>1.3024000000000147E-2</v>
      </c>
      <c r="CT6" s="24"/>
    </row>
    <row r="7" spans="1:109" x14ac:dyDescent="0.25">
      <c r="A7">
        <f t="shared" ref="A7:A70" si="7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56"/>
        <v>103.53622110643857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57"/>
        <v>103.51667482956972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58"/>
        <v>103.6394887453592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59"/>
        <v>103.63287382378108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60"/>
        <v>103.67480662922556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61"/>
        <v>103.66444416178068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62"/>
        <v>103.67400603535141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63"/>
        <v>103.70008288756901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64"/>
        <v>103.7990176434252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65"/>
        <v>103.75862284269577</v>
      </c>
      <c r="BU7" s="43"/>
      <c r="BV7" s="46">
        <f t="shared" ca="1" si="66"/>
        <v>103.53622110643857</v>
      </c>
      <c r="BW7" s="46">
        <f t="shared" ca="1" si="67"/>
        <v>103.51667482956972</v>
      </c>
      <c r="BX7" s="46">
        <f t="shared" ca="1" si="68"/>
        <v>103.6394887453592</v>
      </c>
      <c r="BY7" s="46">
        <f t="shared" ca="1" si="69"/>
        <v>103.63287382378108</v>
      </c>
      <c r="BZ7" s="46">
        <f t="shared" ca="1" si="70"/>
        <v>103.67480662922556</v>
      </c>
      <c r="CA7" s="46">
        <f t="shared" ca="1" si="71"/>
        <v>103.66444416178068</v>
      </c>
      <c r="CB7" s="46">
        <f t="shared" ca="1" si="72"/>
        <v>103.67400603535141</v>
      </c>
      <c r="CC7" s="46">
        <f t="shared" ca="1" si="73"/>
        <v>103.70008288756901</v>
      </c>
      <c r="CD7" s="46">
        <f t="shared" ca="1" si="74"/>
        <v>103.7990176434252</v>
      </c>
      <c r="CE7" s="46">
        <f t="shared" ca="1" si="75"/>
        <v>103.75862284269577</v>
      </c>
      <c r="CF7" s="46" cm="1">
        <f t="array" aca="1" ref="CF7" ca="1">+SUMPRODUCT($BV$3:$CE$3/100,$BV7:$CE7)</f>
        <v>103.68531585989452</v>
      </c>
      <c r="CG7" s="24"/>
      <c r="CH7" s="24">
        <f t="shared" ref="CH7:CR43" ca="1" si="78">+BV7/BV6-1</f>
        <v>2.0673013018451813E-2</v>
      </c>
      <c r="CI7" s="24">
        <f t="shared" ca="1" si="76"/>
        <v>2.012512021084234E-2</v>
      </c>
      <c r="CJ7" s="24">
        <f t="shared" ca="1" si="76"/>
        <v>2.1290774331401474E-2</v>
      </c>
      <c r="CK7" s="24">
        <f t="shared" ca="1" si="76"/>
        <v>2.0527884602211E-2</v>
      </c>
      <c r="CL7" s="24">
        <f t="shared" ca="1" si="76"/>
        <v>2.070366911676258E-2</v>
      </c>
      <c r="CM7" s="24">
        <f t="shared" ca="1" si="76"/>
        <v>2.0734733505370695E-2</v>
      </c>
      <c r="CN7" s="24">
        <f t="shared" ca="1" si="76"/>
        <v>2.0227898516464782E-2</v>
      </c>
      <c r="CO7" s="24">
        <f t="shared" ca="1" si="76"/>
        <v>2.0502442718512759E-2</v>
      </c>
      <c r="CP7" s="24">
        <f t="shared" ca="1" si="76"/>
        <v>2.0929278631240056E-2</v>
      </c>
      <c r="CQ7" s="24">
        <f t="shared" ca="1" si="76"/>
        <v>2.008272707308123E-2</v>
      </c>
      <c r="CR7" s="24">
        <f t="shared" ca="1" si="76"/>
        <v>2.0540996664462963E-2</v>
      </c>
      <c r="CS7" s="24">
        <f>+[1]NAC!AX8</f>
        <v>1.8342112329026605E-2</v>
      </c>
      <c r="CT7" s="24"/>
    </row>
    <row r="8" spans="1:109" x14ac:dyDescent="0.25">
      <c r="A8">
        <f t="shared" si="7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56"/>
        <v>106.10939519192523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57"/>
        <v>106.09498004850805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58"/>
        <v>106.2242803148372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59"/>
        <v>106.13699028483211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60"/>
        <v>106.20623930557007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61"/>
        <v>106.22836606551589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62"/>
        <v>106.17599440777317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63"/>
        <v>106.18003318871702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64"/>
        <v>106.28435745578201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65"/>
        <v>106.0736937656357</v>
      </c>
      <c r="BU8" s="43"/>
      <c r="BV8" s="46">
        <f t="shared" ca="1" si="66"/>
        <v>106.10939519192523</v>
      </c>
      <c r="BW8" s="46">
        <f t="shared" ca="1" si="67"/>
        <v>106.09498004850805</v>
      </c>
      <c r="BX8" s="46">
        <f t="shared" ca="1" si="68"/>
        <v>106.2242803148372</v>
      </c>
      <c r="BY8" s="46">
        <f t="shared" ca="1" si="69"/>
        <v>106.13699028483211</v>
      </c>
      <c r="BZ8" s="46">
        <f t="shared" ca="1" si="70"/>
        <v>106.20623930557007</v>
      </c>
      <c r="CA8" s="46">
        <f t="shared" ca="1" si="71"/>
        <v>106.22836606551589</v>
      </c>
      <c r="CB8" s="46">
        <f t="shared" ca="1" si="72"/>
        <v>106.17599440777317</v>
      </c>
      <c r="CC8" s="46">
        <f t="shared" ca="1" si="73"/>
        <v>106.18003318871702</v>
      </c>
      <c r="CD8" s="46">
        <f t="shared" ca="1" si="74"/>
        <v>106.28435745578201</v>
      </c>
      <c r="CE8" s="46">
        <f t="shared" ca="1" si="75"/>
        <v>106.0736937656357</v>
      </c>
      <c r="CF8" s="46" cm="1">
        <f t="array" aca="1" ref="CF8" ca="1">+SUMPRODUCT($BV$3:$CE$3/100,$BV8:$CE8)</f>
        <v>106.17181973948215</v>
      </c>
      <c r="CG8" s="24"/>
      <c r="CH8" s="24">
        <f t="shared" ca="1" si="78"/>
        <v>2.4852887791233513E-2</v>
      </c>
      <c r="CI8" s="24">
        <f t="shared" ca="1" si="76"/>
        <v>2.4907148758238851E-2</v>
      </c>
      <c r="CJ8" s="24">
        <f t="shared" ca="1" si="76"/>
        <v>2.4940219223087867E-2</v>
      </c>
      <c r="CK8" s="24">
        <f t="shared" ca="1" si="76"/>
        <v>2.4163340923161636E-2</v>
      </c>
      <c r="CL8" s="24">
        <f t="shared" ca="1" si="76"/>
        <v>2.4417047483847432E-2</v>
      </c>
      <c r="CM8" s="24">
        <f t="shared" ca="1" si="76"/>
        <v>2.4732895878300409E-2</v>
      </c>
      <c r="CN8" s="24">
        <f t="shared" ca="1" si="76"/>
        <v>2.4133227489720133E-2</v>
      </c>
      <c r="CO8" s="24">
        <f t="shared" ca="1" si="76"/>
        <v>2.3914641455366592E-2</v>
      </c>
      <c r="CP8" s="24">
        <f t="shared" ca="1" si="76"/>
        <v>2.3943770073957316E-2</v>
      </c>
      <c r="CQ8" s="24">
        <f t="shared" ca="1" si="76"/>
        <v>2.231208221074521E-2</v>
      </c>
      <c r="CR8" s="24">
        <f t="shared" ca="1" si="76"/>
        <v>2.3981253844541861E-2</v>
      </c>
      <c r="CS8" s="24">
        <f>+[1]NAC!AX9</f>
        <v>2.7663689105810851E-2</v>
      </c>
      <c r="CT8" s="24"/>
    </row>
    <row r="9" spans="1:109" x14ac:dyDescent="0.25">
      <c r="A9">
        <f t="shared" si="7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56"/>
        <v>109.01408492078001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57"/>
        <v>109.00035454432643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58"/>
        <v>109.18344775715391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59"/>
        <v>108.96596198691165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60"/>
        <v>109.0958744984449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61"/>
        <v>109.11180832886772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62"/>
        <v>108.98189298338158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63"/>
        <v>108.94968328308794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64"/>
        <v>109.06631250451345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65"/>
        <v>108.75855010385938</v>
      </c>
      <c r="BU9" s="43"/>
      <c r="BV9" s="46">
        <f t="shared" ca="1" si="66"/>
        <v>109.01408492078001</v>
      </c>
      <c r="BW9" s="46">
        <f t="shared" ca="1" si="67"/>
        <v>109.00035454432643</v>
      </c>
      <c r="BX9" s="46">
        <f t="shared" ca="1" si="68"/>
        <v>109.18344775715391</v>
      </c>
      <c r="BY9" s="46">
        <f t="shared" ca="1" si="69"/>
        <v>108.96596198691165</v>
      </c>
      <c r="BZ9" s="46">
        <f t="shared" ca="1" si="70"/>
        <v>109.0958744984449</v>
      </c>
      <c r="CA9" s="46">
        <f t="shared" ca="1" si="71"/>
        <v>109.11180832886772</v>
      </c>
      <c r="CB9" s="46">
        <f t="shared" ca="1" si="72"/>
        <v>108.98189298338158</v>
      </c>
      <c r="CC9" s="46">
        <f t="shared" ca="1" si="73"/>
        <v>108.94968328308794</v>
      </c>
      <c r="CD9" s="46">
        <f t="shared" ca="1" si="74"/>
        <v>109.06631250451345</v>
      </c>
      <c r="CE9" s="46">
        <f t="shared" ca="1" si="75"/>
        <v>108.75855010385938</v>
      </c>
      <c r="CF9" s="46" cm="1">
        <f t="array" aca="1" ref="CF9" ca="1">+SUMPRODUCT($BV$3:$CE$3/100,$BV9:$CE9)</f>
        <v>108.9876010323006</v>
      </c>
      <c r="CG9" s="24"/>
      <c r="CH9" s="24">
        <f t="shared" ca="1" si="78"/>
        <v>2.7374482001343292E-2</v>
      </c>
      <c r="CI9" s="24">
        <f t="shared" ca="1" si="76"/>
        <v>2.7384655659391299E-2</v>
      </c>
      <c r="CJ9" s="24">
        <f t="shared" ca="1" si="76"/>
        <v>2.7857731147211018E-2</v>
      </c>
      <c r="CK9" s="24">
        <f t="shared" ca="1" si="76"/>
        <v>2.6653965733224982E-2</v>
      </c>
      <c r="CL9" s="24">
        <f t="shared" ca="1" si="76"/>
        <v>2.7207772460156043E-2</v>
      </c>
      <c r="CM9" s="24">
        <f t="shared" ca="1" si="76"/>
        <v>2.7143806971233087E-2</v>
      </c>
      <c r="CN9" s="24">
        <f t="shared" ca="1" si="76"/>
        <v>2.6426864106704251E-2</v>
      </c>
      <c r="CO9" s="24">
        <f t="shared" ca="1" si="76"/>
        <v>2.6084471921838048E-2</v>
      </c>
      <c r="CP9" s="24">
        <f t="shared" ca="1" si="76"/>
        <v>2.6174642396354697E-2</v>
      </c>
      <c r="CQ9" s="24">
        <f t="shared" ca="1" si="76"/>
        <v>2.5311236395290759E-2</v>
      </c>
      <c r="CR9" s="24">
        <f t="shared" ca="1" si="76"/>
        <v>2.6520985509409734E-2</v>
      </c>
      <c r="CS9" s="24">
        <f>+[1]NAC!AX10</f>
        <v>2.2046082462460204E-2</v>
      </c>
      <c r="CT9" s="24"/>
    </row>
    <row r="10" spans="1:109" x14ac:dyDescent="0.25">
      <c r="A10">
        <f t="shared" si="7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56"/>
        <v>110.5701072645537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57"/>
        <v>110.54341352369576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58"/>
        <v>110.7391929953011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59"/>
        <v>110.53359904882008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60"/>
        <v>110.64599593614827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61"/>
        <v>110.68157338487606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62"/>
        <v>110.52570497553018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63"/>
        <v>110.51753091777702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64"/>
        <v>110.65903979300796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65"/>
        <v>110.36748508920526</v>
      </c>
      <c r="BU10" s="43"/>
      <c r="BV10" s="46">
        <f t="shared" ca="1" si="66"/>
        <v>110.5701072645537</v>
      </c>
      <c r="BW10" s="46">
        <f t="shared" ca="1" si="67"/>
        <v>110.54341352369576</v>
      </c>
      <c r="BX10" s="46">
        <f t="shared" ca="1" si="68"/>
        <v>110.7391929953011</v>
      </c>
      <c r="BY10" s="46">
        <f t="shared" ca="1" si="69"/>
        <v>110.53359904882008</v>
      </c>
      <c r="BZ10" s="46">
        <f t="shared" ca="1" si="70"/>
        <v>110.64599593614827</v>
      </c>
      <c r="CA10" s="46">
        <f t="shared" ca="1" si="71"/>
        <v>110.68157338487606</v>
      </c>
      <c r="CB10" s="46">
        <f t="shared" ca="1" si="72"/>
        <v>110.52570497553018</v>
      </c>
      <c r="CC10" s="46">
        <f t="shared" ca="1" si="73"/>
        <v>110.51753091777702</v>
      </c>
      <c r="CD10" s="46">
        <f t="shared" ca="1" si="74"/>
        <v>110.65903979300796</v>
      </c>
      <c r="CE10" s="46">
        <f t="shared" ca="1" si="75"/>
        <v>110.36748508920526</v>
      </c>
      <c r="CF10" s="46" cm="1">
        <f t="array" aca="1" ref="CF10" ca="1">+SUMPRODUCT($BV$3:$CE$3/100,$BV10:$CE10)</f>
        <v>110.55945670338808</v>
      </c>
      <c r="CG10" s="24"/>
      <c r="CH10" s="24">
        <f t="shared" ca="1" si="78"/>
        <v>1.4273589921012908E-2</v>
      </c>
      <c r="CI10" s="24">
        <f t="shared" ca="1" si="76"/>
        <v>1.4156458351168189E-2</v>
      </c>
      <c r="CJ10" s="24">
        <f t="shared" ca="1" si="76"/>
        <v>1.4248911076772952E-2</v>
      </c>
      <c r="CK10" s="24">
        <f t="shared" ca="1" si="76"/>
        <v>1.4386483937954164E-2</v>
      </c>
      <c r="CL10" s="24">
        <f t="shared" ca="1" si="76"/>
        <v>1.4208799781200376E-2</v>
      </c>
      <c r="CM10" s="24">
        <f t="shared" ca="1" si="76"/>
        <v>1.4386756851073379E-2</v>
      </c>
      <c r="CN10" s="24">
        <f t="shared" ca="1" si="76"/>
        <v>1.4165765980812983E-2</v>
      </c>
      <c r="CO10" s="24">
        <f t="shared" ca="1" si="76"/>
        <v>1.4390566245294112E-2</v>
      </c>
      <c r="CP10" s="24">
        <f t="shared" ca="1" si="76"/>
        <v>1.4603292730086537E-2</v>
      </c>
      <c r="CQ10" s="24">
        <f t="shared" ca="1" si="76"/>
        <v>1.4793641362535803E-2</v>
      </c>
      <c r="CR10" s="24">
        <f t="shared" ca="1" si="76"/>
        <v>1.4422334799548686E-2</v>
      </c>
      <c r="CS10" s="24">
        <f>+[1]NAC!AX11</f>
        <v>1.3027969155941399E-2</v>
      </c>
      <c r="CT10" s="24"/>
    </row>
    <row r="11" spans="1:109" x14ac:dyDescent="0.25">
      <c r="A11">
        <f t="shared" si="7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56"/>
        <v>111.82225272247257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57"/>
        <v>111.81022888922087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58"/>
        <v>112.02507839323926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59"/>
        <v>111.79814914639728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60"/>
        <v>111.95285113835784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61"/>
        <v>111.98581656304297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62"/>
        <v>111.82804144762441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63"/>
        <v>111.83149560886069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64"/>
        <v>112.00145961083236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65"/>
        <v>111.73340588968676</v>
      </c>
      <c r="BU11" s="43"/>
      <c r="BV11" s="46">
        <f t="shared" ca="1" si="66"/>
        <v>111.82225272247257</v>
      </c>
      <c r="BW11" s="46">
        <f t="shared" ca="1" si="67"/>
        <v>111.81022888922087</v>
      </c>
      <c r="BX11" s="46">
        <f t="shared" ca="1" si="68"/>
        <v>112.02507839323926</v>
      </c>
      <c r="BY11" s="46">
        <f t="shared" ca="1" si="69"/>
        <v>111.79814914639728</v>
      </c>
      <c r="BZ11" s="46">
        <f t="shared" ca="1" si="70"/>
        <v>111.95285113835784</v>
      </c>
      <c r="CA11" s="46">
        <f t="shared" ca="1" si="71"/>
        <v>111.98581656304297</v>
      </c>
      <c r="CB11" s="46">
        <f t="shared" ca="1" si="72"/>
        <v>111.82804144762441</v>
      </c>
      <c r="CC11" s="46">
        <f t="shared" ca="1" si="73"/>
        <v>111.83149560886069</v>
      </c>
      <c r="CD11" s="46">
        <f t="shared" ca="1" si="74"/>
        <v>112.00145961083236</v>
      </c>
      <c r="CE11" s="46">
        <f t="shared" ca="1" si="75"/>
        <v>111.73340588968676</v>
      </c>
      <c r="CF11" s="46" cm="1">
        <f t="array" aca="1" ref="CF11" ca="1">+SUMPRODUCT($BV$3:$CE$3/100,$BV11:$CE11)</f>
        <v>111.87162375706625</v>
      </c>
      <c r="CG11" s="24"/>
      <c r="CH11" s="24">
        <f t="shared" ca="1" si="78"/>
        <v>1.1324448251849306E-2</v>
      </c>
      <c r="CI11" s="24">
        <f t="shared" ca="1" si="76"/>
        <v>1.1459890057163413E-2</v>
      </c>
      <c r="CJ11" s="24">
        <f t="shared" ca="1" si="76"/>
        <v>1.1611836452453783E-2</v>
      </c>
      <c r="CK11" s="24">
        <f t="shared" ca="1" si="76"/>
        <v>1.1440413670224192E-2</v>
      </c>
      <c r="CL11" s="24">
        <f t="shared" ca="1" si="76"/>
        <v>1.1811138678382349E-2</v>
      </c>
      <c r="CM11" s="24">
        <f t="shared" ca="1" si="76"/>
        <v>1.1783742661767516E-2</v>
      </c>
      <c r="CN11" s="24">
        <f t="shared" ca="1" si="76"/>
        <v>1.1783109389644331E-2</v>
      </c>
      <c r="CO11" s="24">
        <f t="shared" ca="1" si="76"/>
        <v>1.1889196946149871E-2</v>
      </c>
      <c r="CP11" s="24">
        <f t="shared" ca="1" si="76"/>
        <v>1.2131135606593402E-2</v>
      </c>
      <c r="CQ11" s="24">
        <f t="shared" ca="1" si="76"/>
        <v>1.2376116021648009E-2</v>
      </c>
      <c r="CR11" s="24">
        <f t="shared" ca="1" si="76"/>
        <v>1.186842892325779E-2</v>
      </c>
      <c r="CS11" s="24">
        <f>+[1]NAC!AX12</f>
        <v>8.9756940173884026E-3</v>
      </c>
      <c r="CT11" s="24"/>
    </row>
    <row r="12" spans="1:109" x14ac:dyDescent="0.25">
      <c r="A12">
        <f t="shared" si="7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56"/>
        <v>113.50812533058976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57"/>
        <v>113.53135269656642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58"/>
        <v>113.79936906337873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59"/>
        <v>113.62741123715921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60"/>
        <v>113.80700176451047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61"/>
        <v>113.82895450042962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62"/>
        <v>113.73544046442757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63"/>
        <v>113.78924172875141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64"/>
        <v>114.04742846984146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65"/>
        <v>113.87081149331294</v>
      </c>
      <c r="BU12" s="43"/>
      <c r="BV12" s="46">
        <f t="shared" ca="1" si="66"/>
        <v>113.50812533058976</v>
      </c>
      <c r="BW12" s="46">
        <f t="shared" ca="1" si="67"/>
        <v>113.53135269656642</v>
      </c>
      <c r="BX12" s="46">
        <f t="shared" ca="1" si="68"/>
        <v>113.79936906337873</v>
      </c>
      <c r="BY12" s="46">
        <f t="shared" ca="1" si="69"/>
        <v>113.62741123715921</v>
      </c>
      <c r="BZ12" s="46">
        <f t="shared" ca="1" si="70"/>
        <v>113.80700176451047</v>
      </c>
      <c r="CA12" s="46">
        <f t="shared" ca="1" si="71"/>
        <v>113.82895450042962</v>
      </c>
      <c r="CB12" s="46">
        <f t="shared" ca="1" si="72"/>
        <v>113.73544046442757</v>
      </c>
      <c r="CC12" s="46">
        <f t="shared" ca="1" si="73"/>
        <v>113.78924172875141</v>
      </c>
      <c r="CD12" s="46">
        <f t="shared" ca="1" si="74"/>
        <v>114.04742846984146</v>
      </c>
      <c r="CE12" s="46">
        <f t="shared" ca="1" si="75"/>
        <v>113.87081149331294</v>
      </c>
      <c r="CF12" s="46" cm="1">
        <f t="array" aca="1" ref="CF12" ca="1">+SUMPRODUCT($BV$3:$CE$3/100,$BV12:$CE12)</f>
        <v>113.79521737908341</v>
      </c>
      <c r="CG12" s="24"/>
      <c r="CH12" s="24">
        <f t="shared" ca="1" si="78"/>
        <v>1.5076360626549823E-2</v>
      </c>
      <c r="CI12" s="24">
        <f t="shared" ca="1" si="76"/>
        <v>1.539325895711019E-2</v>
      </c>
      <c r="CJ12" s="24">
        <f t="shared" ca="1" si="76"/>
        <v>1.5838334554975519E-2</v>
      </c>
      <c r="CK12" s="24">
        <f t="shared" ca="1" si="76"/>
        <v>1.6362185820863129E-2</v>
      </c>
      <c r="CL12" s="24">
        <f t="shared" ca="1" si="76"/>
        <v>1.6561888395867363E-2</v>
      </c>
      <c r="CM12" s="24">
        <f t="shared" ca="1" si="76"/>
        <v>1.6458673017301528E-2</v>
      </c>
      <c r="CN12" s="24">
        <f t="shared" ca="1" si="76"/>
        <v>1.7056536018262403E-2</v>
      </c>
      <c r="CO12" s="24">
        <f t="shared" ca="1" si="76"/>
        <v>1.7506214230900374E-2</v>
      </c>
      <c r="CP12" s="24">
        <f t="shared" ca="1" si="76"/>
        <v>1.8267341033930906E-2</v>
      </c>
      <c r="CQ12" s="24">
        <f t="shared" ca="1" si="76"/>
        <v>1.9129512669974646E-2</v>
      </c>
      <c r="CR12" s="24">
        <f t="shared" ca="1" si="76"/>
        <v>1.7194651846605291E-2</v>
      </c>
      <c r="CS12" s="24">
        <f>+[1]NAC!AX13</f>
        <v>1.1406044155982453E-2</v>
      </c>
      <c r="CT12" s="24"/>
    </row>
    <row r="13" spans="1:109" x14ac:dyDescent="0.25">
      <c r="A13">
        <f t="shared" si="7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56"/>
        <v>115.1980063171992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57"/>
        <v>115.19238626703671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58"/>
        <v>115.46437855007515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59"/>
        <v>115.22642989184601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60"/>
        <v>115.44898079284393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61"/>
        <v>115.45015790685233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62"/>
        <v>115.33692293509752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63"/>
        <v>115.37355303928031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64"/>
        <v>115.64482888655262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65"/>
        <v>115.3842540434248</v>
      </c>
      <c r="BU13" s="43"/>
      <c r="BV13" s="46">
        <f t="shared" ca="1" si="66"/>
        <v>115.1980063171992</v>
      </c>
      <c r="BW13" s="46">
        <f t="shared" ca="1" si="67"/>
        <v>115.19238626703671</v>
      </c>
      <c r="BX13" s="46">
        <f t="shared" ca="1" si="68"/>
        <v>115.46437855007515</v>
      </c>
      <c r="BY13" s="46">
        <f t="shared" ca="1" si="69"/>
        <v>115.22642989184601</v>
      </c>
      <c r="BZ13" s="46">
        <f t="shared" ca="1" si="70"/>
        <v>115.44898079284393</v>
      </c>
      <c r="CA13" s="46">
        <f t="shared" ca="1" si="71"/>
        <v>115.45015790685233</v>
      </c>
      <c r="CB13" s="46">
        <f t="shared" ca="1" si="72"/>
        <v>115.33692293509752</v>
      </c>
      <c r="CC13" s="46">
        <f t="shared" ca="1" si="73"/>
        <v>115.37355303928031</v>
      </c>
      <c r="CD13" s="46">
        <f t="shared" ca="1" si="74"/>
        <v>115.64482888655262</v>
      </c>
      <c r="CE13" s="46">
        <f t="shared" ca="1" si="75"/>
        <v>115.3842540434248</v>
      </c>
      <c r="CF13" s="46" cm="1">
        <f t="array" aca="1" ref="CF13" ca="1">+SUMPRODUCT($BV$3:$CE$3/100,$BV13:$CE13)</f>
        <v>115.39660426634356</v>
      </c>
      <c r="CG13" s="24"/>
      <c r="CH13" s="24">
        <f t="shared" ca="1" si="78"/>
        <v>1.4887753468641129E-2</v>
      </c>
      <c r="CI13" s="24">
        <f t="shared" ca="1" si="76"/>
        <v>1.4630615517369217E-2</v>
      </c>
      <c r="CJ13" s="24">
        <f t="shared" ca="1" si="76"/>
        <v>1.4631095940163874E-2</v>
      </c>
      <c r="CK13" s="24">
        <f t="shared" ca="1" si="76"/>
        <v>1.4072472806314185E-2</v>
      </c>
      <c r="CL13" s="24">
        <f t="shared" ca="1" si="76"/>
        <v>1.4427750515131121E-2</v>
      </c>
      <c r="CM13" s="24">
        <f t="shared" ca="1" si="76"/>
        <v>1.4242451874725726E-2</v>
      </c>
      <c r="CN13" s="24">
        <f t="shared" ca="1" si="76"/>
        <v>1.4080769056069586E-2</v>
      </c>
      <c r="CO13" s="24">
        <f t="shared" ca="1" si="76"/>
        <v>1.3923208261687359E-2</v>
      </c>
      <c r="CP13" s="24">
        <f t="shared" ca="1" si="76"/>
        <v>1.4006457121771732E-2</v>
      </c>
      <c r="CQ13" s="24">
        <f t="shared" ca="1" si="76"/>
        <v>1.3290873493079003E-2</v>
      </c>
      <c r="CR13" s="24">
        <f t="shared" ca="1" si="76"/>
        <v>1.4072532432760188E-2</v>
      </c>
      <c r="CS13" s="24">
        <f>+[1]NAC!AX14</f>
        <v>2.08478593715824E-2</v>
      </c>
      <c r="CT13" s="24"/>
    </row>
    <row r="14" spans="1:109" x14ac:dyDescent="0.25">
      <c r="A14">
        <f t="shared" si="7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56"/>
        <v>117.38406721619376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57"/>
        <v>117.40222010292823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58"/>
        <v>117.67681525875398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59"/>
        <v>117.3589812605659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60"/>
        <v>117.630171702103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61"/>
        <v>117.65953351190147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62"/>
        <v>117.51250536223557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63"/>
        <v>117.53125414748405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64"/>
        <v>117.8129143160201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65"/>
        <v>117.50831601066001</v>
      </c>
      <c r="BU14" s="43"/>
      <c r="BV14" s="46">
        <f t="shared" ca="1" si="66"/>
        <v>117.38406721619376</v>
      </c>
      <c r="BW14" s="46">
        <f t="shared" ca="1" si="67"/>
        <v>117.40222010292823</v>
      </c>
      <c r="BX14" s="46">
        <f t="shared" ca="1" si="68"/>
        <v>117.67681525875398</v>
      </c>
      <c r="BY14" s="46">
        <f t="shared" ca="1" si="69"/>
        <v>117.3589812605659</v>
      </c>
      <c r="BZ14" s="46">
        <f t="shared" ca="1" si="70"/>
        <v>117.630171702103</v>
      </c>
      <c r="CA14" s="46">
        <f t="shared" ca="1" si="71"/>
        <v>117.65953351190147</v>
      </c>
      <c r="CB14" s="46">
        <f t="shared" ca="1" si="72"/>
        <v>117.51250536223557</v>
      </c>
      <c r="CC14" s="46">
        <f t="shared" ca="1" si="73"/>
        <v>117.53125414748405</v>
      </c>
      <c r="CD14" s="46">
        <f t="shared" ca="1" si="74"/>
        <v>117.8129143160201</v>
      </c>
      <c r="CE14" s="46">
        <f t="shared" ca="1" si="75"/>
        <v>117.50831601066001</v>
      </c>
      <c r="CF14" s="46" cm="1">
        <f t="array" aca="1" ref="CF14" ca="1">+SUMPRODUCT($BV$3:$CE$3/100,$BV14:$CE14)</f>
        <v>117.56548936253715</v>
      </c>
      <c r="CG14" s="24"/>
      <c r="CH14" s="24">
        <f t="shared" ca="1" si="78"/>
        <v>1.8976551494955585E-2</v>
      </c>
      <c r="CI14" s="24">
        <f t="shared" ca="1" si="76"/>
        <v>1.9183853269336026E-2</v>
      </c>
      <c r="CJ14" s="24">
        <f t="shared" ca="1" si="76"/>
        <v>1.9161205702235895E-2</v>
      </c>
      <c r="CK14" s="24">
        <f t="shared" ca="1" si="76"/>
        <v>1.8507484530428941E-2</v>
      </c>
      <c r="CL14" s="24">
        <f t="shared" ca="1" si="76"/>
        <v>1.8893115333541877E-2</v>
      </c>
      <c r="CM14" s="24">
        <f t="shared" ca="1" si="76"/>
        <v>1.9137051391750592E-2</v>
      </c>
      <c r="CN14" s="24">
        <f t="shared" ca="1" si="76"/>
        <v>1.8862844367387055E-2</v>
      </c>
      <c r="CO14" s="24">
        <f t="shared" ca="1" si="76"/>
        <v>1.8701869287748529E-2</v>
      </c>
      <c r="CP14" s="24">
        <f t="shared" ca="1" si="76"/>
        <v>1.8747794002915263E-2</v>
      </c>
      <c r="CQ14" s="24">
        <f t="shared" ca="1" si="76"/>
        <v>1.8408594698162251E-2</v>
      </c>
      <c r="CR14" s="24">
        <f t="shared" ca="1" si="76"/>
        <v>1.8795051292736842E-2</v>
      </c>
      <c r="CS14" s="24">
        <f>+[1]NAC!AX15</f>
        <v>1.7998770406141951E-2</v>
      </c>
      <c r="CT14" s="24"/>
    </row>
    <row r="15" spans="1:109" x14ac:dyDescent="0.25">
      <c r="A15">
        <f t="shared" si="7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56"/>
        <v>119.23497101161487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57"/>
        <v>119.25304174861927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58"/>
        <v>119.51845752461185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59"/>
        <v>119.21270827358437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60"/>
        <v>119.47069359259611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61"/>
        <v>119.47417311613975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62"/>
        <v>119.30118984722588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63"/>
        <v>119.29575373207841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64"/>
        <v>119.56609190751008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65"/>
        <v>119.22182637856297</v>
      </c>
      <c r="BU15" s="43"/>
      <c r="BV15" s="46">
        <f t="shared" ca="1" si="66"/>
        <v>119.23497101161487</v>
      </c>
      <c r="BW15" s="46">
        <f t="shared" ca="1" si="67"/>
        <v>119.25304174861927</v>
      </c>
      <c r="BX15" s="46">
        <f t="shared" ca="1" si="68"/>
        <v>119.51845752461185</v>
      </c>
      <c r="BY15" s="46">
        <f t="shared" ca="1" si="69"/>
        <v>119.21270827358437</v>
      </c>
      <c r="BZ15" s="46">
        <f t="shared" ca="1" si="70"/>
        <v>119.47069359259611</v>
      </c>
      <c r="CA15" s="46">
        <f t="shared" ca="1" si="71"/>
        <v>119.47417311613975</v>
      </c>
      <c r="CB15" s="46">
        <f t="shared" ca="1" si="72"/>
        <v>119.30118984722588</v>
      </c>
      <c r="CC15" s="46">
        <f t="shared" ca="1" si="73"/>
        <v>119.29575373207841</v>
      </c>
      <c r="CD15" s="46">
        <f t="shared" ca="1" si="74"/>
        <v>119.56609190751008</v>
      </c>
      <c r="CE15" s="46">
        <f t="shared" ca="1" si="75"/>
        <v>119.22182637856297</v>
      </c>
      <c r="CF15" s="46" cm="1">
        <f t="array" aca="1" ref="CF15" ca="1">+SUMPRODUCT($BV$3:$CE$3/100,$BV15:$CE15)</f>
        <v>119.35597376746165</v>
      </c>
      <c r="CG15" s="24"/>
      <c r="CH15" s="24">
        <f t="shared" ca="1" si="78"/>
        <v>1.5767930344517733E-2</v>
      </c>
      <c r="CI15" s="24">
        <f t="shared" ca="1" si="76"/>
        <v>1.576479255731611E-2</v>
      </c>
      <c r="CJ15" s="24">
        <f t="shared" ca="1" si="76"/>
        <v>1.5650000909765982E-2</v>
      </c>
      <c r="CK15" s="24">
        <f t="shared" ca="1" si="76"/>
        <v>1.5795357058380866E-2</v>
      </c>
      <c r="CL15" s="24">
        <f t="shared" ca="1" si="76"/>
        <v>1.5646682002252055E-2</v>
      </c>
      <c r="CM15" s="24">
        <f t="shared" ca="1" si="76"/>
        <v>1.5422801281586906E-2</v>
      </c>
      <c r="CN15" s="24">
        <f t="shared" ca="1" si="76"/>
        <v>1.5221226706695123E-2</v>
      </c>
      <c r="CO15" s="24">
        <f t="shared" ca="1" si="76"/>
        <v>1.5013024385668317E-2</v>
      </c>
      <c r="CP15" s="24">
        <f t="shared" ca="1" si="76"/>
        <v>1.4881030671962447E-2</v>
      </c>
      <c r="CQ15" s="24">
        <f t="shared" ca="1" si="76"/>
        <v>1.4582034923787957E-2</v>
      </c>
      <c r="CR15" s="24">
        <f t="shared" ca="1" si="76"/>
        <v>1.5229676792338109E-2</v>
      </c>
      <c r="CS15" s="24">
        <f>+[1]NAC!AX16</f>
        <v>1.5117933281101781E-2</v>
      </c>
      <c r="CT15" s="24"/>
    </row>
    <row r="16" spans="1:109" x14ac:dyDescent="0.25">
      <c r="A16">
        <f t="shared" si="7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56"/>
        <v>120.79123507447107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57"/>
        <v>120.82162115168951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58"/>
        <v>121.11306473144327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59"/>
        <v>120.84609072405408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60"/>
        <v>121.09357374462256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61"/>
        <v>121.09184374785509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62"/>
        <v>120.97092793989778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63"/>
        <v>120.97261475916481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64"/>
        <v>121.23493024433144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65"/>
        <v>120.91655020727534</v>
      </c>
      <c r="BU16" s="43"/>
      <c r="BV16" s="46">
        <f t="shared" ca="1" si="66"/>
        <v>120.79123507447107</v>
      </c>
      <c r="BW16" s="46">
        <f t="shared" ca="1" si="67"/>
        <v>120.82162115168951</v>
      </c>
      <c r="BX16" s="46">
        <f t="shared" ca="1" si="68"/>
        <v>121.11306473144327</v>
      </c>
      <c r="BY16" s="46">
        <f t="shared" ca="1" si="69"/>
        <v>120.84609072405408</v>
      </c>
      <c r="BZ16" s="46">
        <f t="shared" ca="1" si="70"/>
        <v>121.09357374462256</v>
      </c>
      <c r="CA16" s="46">
        <f t="shared" ca="1" si="71"/>
        <v>121.09184374785509</v>
      </c>
      <c r="CB16" s="46">
        <f t="shared" ca="1" si="72"/>
        <v>120.97092793989778</v>
      </c>
      <c r="CC16" s="46">
        <f t="shared" ca="1" si="73"/>
        <v>120.97261475916481</v>
      </c>
      <c r="CD16" s="46">
        <f t="shared" ca="1" si="74"/>
        <v>121.23493024433144</v>
      </c>
      <c r="CE16" s="46">
        <f t="shared" ca="1" si="75"/>
        <v>120.91655020727534</v>
      </c>
      <c r="CF16" s="46" cm="1">
        <f t="array" aca="1" ref="CF16" ca="1">+SUMPRODUCT($BV$3:$CE$3/100,$BV16:$CE16)</f>
        <v>121.00065158702441</v>
      </c>
      <c r="CG16" s="24"/>
      <c r="CH16" s="24">
        <f t="shared" ca="1" si="78"/>
        <v>1.3052077336477064E-2</v>
      </c>
      <c r="CI16" s="24">
        <f t="shared" ca="1" si="76"/>
        <v>1.3153370178823121E-2</v>
      </c>
      <c r="CJ16" s="24">
        <f t="shared" ca="1" si="76"/>
        <v>1.3341932617420671E-2</v>
      </c>
      <c r="CK16" s="24">
        <f t="shared" ca="1" si="76"/>
        <v>1.3701412157512749E-2</v>
      </c>
      <c r="CL16" s="24">
        <f t="shared" ca="1" si="76"/>
        <v>1.35839183922426E-2</v>
      </c>
      <c r="CM16" s="24">
        <f t="shared" ca="1" si="76"/>
        <v>1.3539919042945048E-2</v>
      </c>
      <c r="CN16" s="24">
        <f t="shared" ca="1" si="76"/>
        <v>1.3995988596678055E-2</v>
      </c>
      <c r="CO16" s="24">
        <f t="shared" ca="1" si="76"/>
        <v>1.4056334568725681E-2</v>
      </c>
      <c r="CP16" s="24">
        <f t="shared" ca="1" si="76"/>
        <v>1.3957454912152389E-2</v>
      </c>
      <c r="CQ16" s="24">
        <f t="shared" ca="1" si="76"/>
        <v>1.4214878937780506E-2</v>
      </c>
      <c r="CR16" s="24">
        <f t="shared" ca="1" si="76"/>
        <v>1.3779602039584837E-2</v>
      </c>
      <c r="CS16" s="24">
        <f>+[1]NAC!AX17</f>
        <v>1.1883423631104506E-2</v>
      </c>
      <c r="CT16" s="24"/>
    </row>
    <row r="17" spans="1:111" x14ac:dyDescent="0.25">
      <c r="A17">
        <f t="shared" si="7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56"/>
        <v>124.3484938411866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57"/>
        <v>124.28969104303101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58"/>
        <v>125.02068126258843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59"/>
        <v>124.39454237270482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60"/>
        <v>124.84303658849258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61"/>
        <v>124.83624163520605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62"/>
        <v>124.72597412633914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63"/>
        <v>124.76255986548553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64"/>
        <v>125.18156577324828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65"/>
        <v>124.87064247903466</v>
      </c>
      <c r="BU17" s="43"/>
      <c r="BV17" s="46">
        <f t="shared" ca="1" si="66"/>
        <v>124.3484938411866</v>
      </c>
      <c r="BW17" s="46">
        <f t="shared" ca="1" si="67"/>
        <v>124.28969104303101</v>
      </c>
      <c r="BX17" s="46">
        <f t="shared" ca="1" si="68"/>
        <v>125.02068126258843</v>
      </c>
      <c r="BY17" s="46">
        <f t="shared" ca="1" si="69"/>
        <v>124.39454237270482</v>
      </c>
      <c r="BZ17" s="46">
        <f t="shared" ca="1" si="70"/>
        <v>124.84303658849258</v>
      </c>
      <c r="CA17" s="46">
        <f t="shared" ca="1" si="71"/>
        <v>124.83624163520605</v>
      </c>
      <c r="CB17" s="46">
        <f t="shared" ca="1" si="72"/>
        <v>124.72597412633914</v>
      </c>
      <c r="CC17" s="46">
        <f t="shared" ca="1" si="73"/>
        <v>124.76255986548553</v>
      </c>
      <c r="CD17" s="46">
        <f t="shared" ca="1" si="74"/>
        <v>125.18156577324828</v>
      </c>
      <c r="CE17" s="46">
        <f t="shared" ca="1" si="75"/>
        <v>124.87064247903466</v>
      </c>
      <c r="CF17" s="46" cm="1">
        <f t="array" aca="1" ref="CF17" ca="1">+SUMPRODUCT($BV$3:$CE$3/100,$BV17:$CE17)</f>
        <v>124.78692652570277</v>
      </c>
      <c r="CG17" s="24"/>
      <c r="CH17" s="24">
        <f t="shared" ca="1" si="78"/>
        <v>2.9449643134473957E-2</v>
      </c>
      <c r="CI17" s="24">
        <f t="shared" ca="1" si="76"/>
        <v>2.8704050303938633E-2</v>
      </c>
      <c r="CJ17" s="24">
        <f t="shared" ca="1" si="76"/>
        <v>3.226420320392287E-2</v>
      </c>
      <c r="CK17" s="24">
        <f t="shared" ca="1" si="76"/>
        <v>2.9363396262055863E-2</v>
      </c>
      <c r="CL17" s="24">
        <f t="shared" ca="1" si="76"/>
        <v>3.0963351133540318E-2</v>
      </c>
      <c r="CM17" s="24">
        <f t="shared" ca="1" si="76"/>
        <v>3.0921966099944465E-2</v>
      </c>
      <c r="CN17" s="24">
        <f t="shared" ca="1" si="76"/>
        <v>3.1040897597371497E-2</v>
      </c>
      <c r="CO17" s="24">
        <f t="shared" ca="1" si="76"/>
        <v>3.1328950885833429E-2</v>
      </c>
      <c r="CP17" s="24">
        <f t="shared" ca="1" si="76"/>
        <v>3.2553617352383268E-2</v>
      </c>
      <c r="CQ17" s="24">
        <f t="shared" ca="1" si="76"/>
        <v>3.2701001351603365E-2</v>
      </c>
      <c r="CR17" s="24">
        <f t="shared" ca="1" si="76"/>
        <v>3.1291359914332739E-2</v>
      </c>
      <c r="CS17" s="24">
        <f>+[1]NAC!AX18</f>
        <v>6.6171108182067062E-3</v>
      </c>
      <c r="CT17" s="24"/>
      <c r="CU17" s="24">
        <f t="shared" ref="CU17:CU48" ca="1" si="79">+BV17/BV5-1</f>
        <v>0.24348497322944529</v>
      </c>
      <c r="CV17" s="24">
        <f t="shared" ref="CV17:CV48" ca="1" si="80">+BW17/BW5-1</f>
        <v>0.24289694523142469</v>
      </c>
      <c r="CW17" s="24">
        <f t="shared" ref="CW17:CW48" ca="1" si="81">+BX17/BX5-1</f>
        <v>0.25020684763167611</v>
      </c>
      <c r="CX17" s="24">
        <f t="shared" ref="CX17:CX48" ca="1" si="82">+BY17/BY5-1</f>
        <v>0.24394545855752137</v>
      </c>
      <c r="CY17" s="24">
        <f t="shared" ref="CY17:CY48" ca="1" si="83">+BZ17/BZ5-1</f>
        <v>0.24843040084097701</v>
      </c>
      <c r="CZ17" s="24">
        <f t="shared" ref="CZ17:CZ48" ca="1" si="84">+CA17/CA5-1</f>
        <v>0.24836245130620926</v>
      </c>
      <c r="DA17" s="24">
        <f t="shared" ref="DA17:DA48" ca="1" si="85">+CB17/CB5-1</f>
        <v>0.24725977618666506</v>
      </c>
      <c r="DB17" s="24">
        <f t="shared" ref="DB17:DB48" ca="1" si="86">+CC17/CC5-1</f>
        <v>0.24762563358837308</v>
      </c>
      <c r="DC17" s="24">
        <f t="shared" ref="DC17:DC48" ca="1" si="87">+CD17/CD5-1</f>
        <v>0.25181569278332216</v>
      </c>
      <c r="DD17" s="24">
        <f t="shared" ref="DD17:DD48" ca="1" si="88">+CE17/CE5-1</f>
        <v>0.24870645975412731</v>
      </c>
      <c r="DE17" s="49">
        <f t="shared" ref="DE17:DE48" ca="1" si="89">+CF17/CF5-1</f>
        <v>0.24786933513770948</v>
      </c>
      <c r="DF17" s="49">
        <f>+[1]NAC!AG18</f>
        <v>0.24795599999999984</v>
      </c>
      <c r="DG17" s="24">
        <f ca="1">+CU17-DD17</f>
        <v>-5.2214865246820175E-3</v>
      </c>
    </row>
    <row r="18" spans="1:111" x14ac:dyDescent="0.25">
      <c r="A18">
        <f t="shared" si="7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56"/>
        <v>126.491328734462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57"/>
        <v>126.45738309028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58"/>
        <v>127.14280710432868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59"/>
        <v>126.59740671042364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60"/>
        <v>127.02492715147001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61"/>
        <v>126.99459772773983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62"/>
        <v>126.96154843182283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63"/>
        <v>126.96768191961964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64"/>
        <v>127.44054857687226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65"/>
        <v>127.15164749435739</v>
      </c>
      <c r="BU18" s="43"/>
      <c r="BV18" s="46">
        <f t="shared" ca="1" si="66"/>
        <v>126.491328734462</v>
      </c>
      <c r="BW18" s="46">
        <f t="shared" ca="1" si="67"/>
        <v>126.45738309028</v>
      </c>
      <c r="BX18" s="46">
        <f t="shared" ca="1" si="68"/>
        <v>127.14280710432868</v>
      </c>
      <c r="BY18" s="46">
        <f t="shared" ca="1" si="69"/>
        <v>126.59740671042364</v>
      </c>
      <c r="BZ18" s="46">
        <f t="shared" ca="1" si="70"/>
        <v>127.02492715147001</v>
      </c>
      <c r="CA18" s="46">
        <f t="shared" ca="1" si="71"/>
        <v>126.99459772773983</v>
      </c>
      <c r="CB18" s="46">
        <f t="shared" ca="1" si="72"/>
        <v>126.96154843182283</v>
      </c>
      <c r="CC18" s="46">
        <f t="shared" ca="1" si="73"/>
        <v>126.96768191961964</v>
      </c>
      <c r="CD18" s="46">
        <f t="shared" ca="1" si="74"/>
        <v>127.44054857687226</v>
      </c>
      <c r="CE18" s="46">
        <f t="shared" ca="1" si="75"/>
        <v>127.15164749435739</v>
      </c>
      <c r="CF18" s="46" cm="1">
        <f t="array" aca="1" ref="CF18" ca="1">+SUMPRODUCT($BV$3:$CE$3/100,$BV18:$CE18)</f>
        <v>126.99796497656973</v>
      </c>
      <c r="CG18" s="24"/>
      <c r="CH18" s="24">
        <f t="shared" ca="1" si="78"/>
        <v>1.7232495763174649E-2</v>
      </c>
      <c r="CI18" s="24">
        <f t="shared" ca="1" si="76"/>
        <v>1.7440642333711454E-2</v>
      </c>
      <c r="CJ18" s="24">
        <f t="shared" ca="1" si="76"/>
        <v>1.6974198351095371E-2</v>
      </c>
      <c r="CK18" s="24">
        <f t="shared" ca="1" si="76"/>
        <v>1.7708689591209748E-2</v>
      </c>
      <c r="CL18" s="24">
        <f t="shared" ca="1" si="76"/>
        <v>1.7477070588801658E-2</v>
      </c>
      <c r="CM18" s="24">
        <f t="shared" ca="1" si="76"/>
        <v>1.7289499141129872E-2</v>
      </c>
      <c r="CN18" s="24">
        <f t="shared" ca="1" si="76"/>
        <v>1.7923887314916565E-2</v>
      </c>
      <c r="CO18" s="24">
        <f t="shared" ca="1" si="76"/>
        <v>1.7674549612572754E-2</v>
      </c>
      <c r="CP18" s="24">
        <f t="shared" ca="1" si="76"/>
        <v>1.8045650648881084E-2</v>
      </c>
      <c r="CQ18" s="24">
        <f t="shared" ca="1" si="76"/>
        <v>1.8266943855163698E-2</v>
      </c>
      <c r="CR18" s="24">
        <f t="shared" ca="1" si="76"/>
        <v>1.7718510363435858E-2</v>
      </c>
      <c r="CS18" s="24">
        <f>+[1]NAC!AX19</f>
        <v>2.0897308075772836E-2</v>
      </c>
      <c r="CT18" s="24"/>
      <c r="CU18" s="24">
        <f t="shared" ca="1" si="79"/>
        <v>0.24696733414082583</v>
      </c>
      <c r="CV18" s="24">
        <f t="shared" ca="1" si="80"/>
        <v>0.24619877269928181</v>
      </c>
      <c r="CW18" s="24">
        <f t="shared" ca="1" si="81"/>
        <v>0.25289865369065034</v>
      </c>
      <c r="CX18" s="24">
        <f t="shared" ca="1" si="82"/>
        <v>0.24667182236016671</v>
      </c>
      <c r="CY18" s="24">
        <f t="shared" ca="1" si="83"/>
        <v>0.25059128083529703</v>
      </c>
      <c r="CZ18" s="24">
        <f t="shared" ca="1" si="84"/>
        <v>0.25045571715936354</v>
      </c>
      <c r="DA18" s="24">
        <f t="shared" ca="1" si="85"/>
        <v>0.2493943149532305</v>
      </c>
      <c r="DB18" s="24">
        <f t="shared" ca="1" si="86"/>
        <v>0.24947662467887199</v>
      </c>
      <c r="DC18" s="24">
        <f t="shared" ca="1" si="87"/>
        <v>0.25345875405013474</v>
      </c>
      <c r="DD18" s="24">
        <f t="shared" ca="1" si="88"/>
        <v>0.25006670071671988</v>
      </c>
      <c r="DE18" s="49">
        <f t="shared" ca="1" si="89"/>
        <v>0.24999985462434116</v>
      </c>
      <c r="DF18" s="49">
        <f>+[1]NAC!AG19</f>
        <v>0.25006226257777908</v>
      </c>
      <c r="DG18" s="24">
        <f t="shared" ref="DG18:DG81" ca="1" si="90">+CU18-DD18</f>
        <v>-3.099366575894047E-3</v>
      </c>
    </row>
    <row r="19" spans="1:111" x14ac:dyDescent="0.25">
      <c r="A19">
        <f t="shared" si="7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56"/>
        <v>129.43600152354105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57"/>
        <v>129.3996919166093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58"/>
        <v>130.2332080677763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59"/>
        <v>129.63614457353236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60"/>
        <v>130.10598306988032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61"/>
        <v>130.05472059698334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62"/>
        <v>130.07549692095182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63"/>
        <v>130.07868628672168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64"/>
        <v>130.56784003783406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65"/>
        <v>130.21104441382974</v>
      </c>
      <c r="BU19" s="43"/>
      <c r="BV19" s="46">
        <f t="shared" ca="1" si="66"/>
        <v>129.43600152354105</v>
      </c>
      <c r="BW19" s="46">
        <f t="shared" ca="1" si="67"/>
        <v>129.3996919166093</v>
      </c>
      <c r="BX19" s="46">
        <f t="shared" ca="1" si="68"/>
        <v>130.2332080677763</v>
      </c>
      <c r="BY19" s="46">
        <f t="shared" ca="1" si="69"/>
        <v>129.63614457353236</v>
      </c>
      <c r="BZ19" s="46">
        <f t="shared" ca="1" si="70"/>
        <v>130.10598306988032</v>
      </c>
      <c r="CA19" s="46">
        <f t="shared" ca="1" si="71"/>
        <v>130.05472059698334</v>
      </c>
      <c r="CB19" s="46">
        <f t="shared" ca="1" si="72"/>
        <v>130.07549692095182</v>
      </c>
      <c r="CC19" s="46">
        <f t="shared" ca="1" si="73"/>
        <v>130.07868628672168</v>
      </c>
      <c r="CD19" s="46">
        <f t="shared" ca="1" si="74"/>
        <v>130.56784003783406</v>
      </c>
      <c r="CE19" s="46">
        <f t="shared" ca="1" si="75"/>
        <v>130.21104441382974</v>
      </c>
      <c r="CF19" s="46" cm="1">
        <f t="array" aca="1" ref="CF19" ca="1">+SUMPRODUCT($BV$3:$CE$3/100,$BV19:$CE19)</f>
        <v>130.06709159553094</v>
      </c>
      <c r="CG19" s="24"/>
      <c r="CH19" s="24">
        <f t="shared" ca="1" si="78"/>
        <v>2.3279641525947525E-2</v>
      </c>
      <c r="CI19" s="24">
        <f t="shared" ca="1" si="76"/>
        <v>2.326719685657852E-2</v>
      </c>
      <c r="CJ19" s="24">
        <f t="shared" ca="1" si="76"/>
        <v>2.4306533997725532E-2</v>
      </c>
      <c r="CK19" s="24">
        <f t="shared" ca="1" si="76"/>
        <v>2.4003160428550219E-2</v>
      </c>
      <c r="CL19" s="24">
        <f t="shared" ca="1" si="76"/>
        <v>2.4255522026289666E-2</v>
      </c>
      <c r="CM19" s="24">
        <f t="shared" ca="1" si="76"/>
        <v>2.4096480669232978E-2</v>
      </c>
      <c r="CN19" s="24">
        <f t="shared" ca="1" si="76"/>
        <v>2.4526705349700029E-2</v>
      </c>
      <c r="CO19" s="24">
        <f t="shared" ca="1" si="76"/>
        <v>2.4502332562640117E-2</v>
      </c>
      <c r="CP19" s="24">
        <f t="shared" ca="1" si="76"/>
        <v>2.4539218450361666E-2</v>
      </c>
      <c r="CQ19" s="24">
        <f t="shared" ca="1" si="76"/>
        <v>2.4061008880031265E-2</v>
      </c>
      <c r="CR19" s="24">
        <f t="shared" ca="1" si="76"/>
        <v>2.4166738573546676E-2</v>
      </c>
      <c r="CS19" s="24">
        <f>+[1]NAC!AX20</f>
        <v>2.1822141489902025E-2</v>
      </c>
      <c r="CT19" s="24"/>
      <c r="CU19" s="24">
        <f t="shared" ca="1" si="79"/>
        <v>0.25015188057208171</v>
      </c>
      <c r="CV19" s="24">
        <f t="shared" ca="1" si="80"/>
        <v>0.25003717642257617</v>
      </c>
      <c r="CW19" s="24">
        <f t="shared" ca="1" si="81"/>
        <v>0.2565983260276159</v>
      </c>
      <c r="CX19" s="24">
        <f t="shared" ca="1" si="82"/>
        <v>0.25091720214154867</v>
      </c>
      <c r="CY19" s="24">
        <f t="shared" ca="1" si="83"/>
        <v>0.25494309852133279</v>
      </c>
      <c r="CZ19" s="24">
        <f t="shared" ca="1" si="84"/>
        <v>0.2545740407773518</v>
      </c>
      <c r="DA19" s="24">
        <f t="shared" ca="1" si="85"/>
        <v>0.25465873168437092</v>
      </c>
      <c r="DB19" s="24">
        <f t="shared" ca="1" si="86"/>
        <v>0.25437398567706238</v>
      </c>
      <c r="DC19" s="24">
        <f t="shared" ca="1" si="87"/>
        <v>0.25789090303692719</v>
      </c>
      <c r="DD19" s="24">
        <f t="shared" ca="1" si="88"/>
        <v>0.25494191081581152</v>
      </c>
      <c r="DE19" s="49">
        <f t="shared" ca="1" si="89"/>
        <v>0.25444080983738315</v>
      </c>
      <c r="DF19" s="49">
        <f>+[1]NAC!AG20</f>
        <v>0.25437113435867365</v>
      </c>
      <c r="DG19" s="24">
        <f t="shared" ca="1" si="90"/>
        <v>-4.7900302437298148E-3</v>
      </c>
    </row>
    <row r="20" spans="1:111" x14ac:dyDescent="0.25">
      <c r="A20">
        <f t="shared" si="7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56"/>
        <v>132.39735454732568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57"/>
        <v>132.37580649840476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58"/>
        <v>133.28043397985655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59"/>
        <v>132.67881117402311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60"/>
        <v>133.11151962658099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61"/>
        <v>133.22478029814127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62"/>
        <v>133.13675489292027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63"/>
        <v>133.20014106332937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64"/>
        <v>133.71640352980478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65"/>
        <v>133.26474592802475</v>
      </c>
      <c r="BU20" s="43"/>
      <c r="BV20" s="46">
        <f t="shared" ca="1" si="66"/>
        <v>132.39735454732568</v>
      </c>
      <c r="BW20" s="46">
        <f t="shared" ca="1" si="67"/>
        <v>132.37580649840476</v>
      </c>
      <c r="BX20" s="46">
        <f t="shared" ca="1" si="68"/>
        <v>133.28043397985655</v>
      </c>
      <c r="BY20" s="46">
        <f t="shared" ca="1" si="69"/>
        <v>132.67881117402311</v>
      </c>
      <c r="BZ20" s="46">
        <f t="shared" ca="1" si="70"/>
        <v>133.11151962658099</v>
      </c>
      <c r="CA20" s="46">
        <f t="shared" ca="1" si="71"/>
        <v>133.22478029814127</v>
      </c>
      <c r="CB20" s="46">
        <f t="shared" ca="1" si="72"/>
        <v>133.13675489292027</v>
      </c>
      <c r="CC20" s="46">
        <f t="shared" ca="1" si="73"/>
        <v>133.20014106332937</v>
      </c>
      <c r="CD20" s="46">
        <f t="shared" ca="1" si="74"/>
        <v>133.71640352980478</v>
      </c>
      <c r="CE20" s="46">
        <f t="shared" ca="1" si="75"/>
        <v>133.26474592802475</v>
      </c>
      <c r="CF20" s="46" cm="1">
        <f t="array" aca="1" ref="CF20" ca="1">+SUMPRODUCT($BV$3:$CE$3/100,$BV20:$CE20)</f>
        <v>133.13836207893664</v>
      </c>
      <c r="CG20" s="24"/>
      <c r="CH20" s="24">
        <f t="shared" ca="1" si="78"/>
        <v>2.2878897593619163E-2</v>
      </c>
      <c r="CI20" s="24">
        <f t="shared" ca="1" si="76"/>
        <v>2.2999394648585358E-2</v>
      </c>
      <c r="CJ20" s="24">
        <f t="shared" ca="1" si="76"/>
        <v>2.3398225055581978E-2</v>
      </c>
      <c r="CK20" s="24">
        <f t="shared" ca="1" si="76"/>
        <v>2.347081988977906E-2</v>
      </c>
      <c r="CL20" s="24">
        <f t="shared" ca="1" si="76"/>
        <v>2.3100679044762984E-2</v>
      </c>
      <c r="CM20" s="24">
        <f t="shared" ca="1" si="76"/>
        <v>2.4374814590401472E-2</v>
      </c>
      <c r="CN20" s="24">
        <f t="shared" ca="1" si="76"/>
        <v>2.3534470706875643E-2</v>
      </c>
      <c r="CO20" s="24">
        <f t="shared" ca="1" si="76"/>
        <v>2.3996665908259107E-2</v>
      </c>
      <c r="CP20" s="24">
        <f t="shared" ca="1" si="76"/>
        <v>2.4114387517311986E-2</v>
      </c>
      <c r="CQ20" s="24">
        <f t="shared" ca="1" si="76"/>
        <v>2.3451939333885452E-2</v>
      </c>
      <c r="CR20" s="24">
        <f t="shared" ca="1" si="76"/>
        <v>2.3612971165346108E-2</v>
      </c>
      <c r="CS20" s="24">
        <f>+[1]NAC!AX21</f>
        <v>2.3195913237535892E-2</v>
      </c>
      <c r="CT20" s="24"/>
      <c r="CU20" s="24">
        <f t="shared" ca="1" si="79"/>
        <v>0.24774393735683953</v>
      </c>
      <c r="CV20" s="24">
        <f t="shared" ca="1" si="80"/>
        <v>0.24771036704923044</v>
      </c>
      <c r="CW20" s="24">
        <f t="shared" ca="1" si="81"/>
        <v>0.25470780865568443</v>
      </c>
      <c r="CX20" s="24">
        <f t="shared" ca="1" si="82"/>
        <v>0.25007135418069271</v>
      </c>
      <c r="CY20" s="24">
        <f t="shared" ca="1" si="83"/>
        <v>0.25333050578695948</v>
      </c>
      <c r="CZ20" s="24">
        <f t="shared" ca="1" si="84"/>
        <v>0.2541356441082363</v>
      </c>
      <c r="DA20" s="24">
        <f t="shared" ca="1" si="85"/>
        <v>0.25392519877518827</v>
      </c>
      <c r="DB20" s="24">
        <f t="shared" ca="1" si="86"/>
        <v>0.2544744719243841</v>
      </c>
      <c r="DC20" s="24">
        <f t="shared" ca="1" si="87"/>
        <v>0.25810050256393979</v>
      </c>
      <c r="DD20" s="24">
        <f t="shared" ca="1" si="88"/>
        <v>0.25634114545370945</v>
      </c>
      <c r="DE20" s="49">
        <f t="shared" ca="1" si="89"/>
        <v>0.25398964061860596</v>
      </c>
      <c r="DF20" s="49">
        <f>+[1]NAC!AG21</f>
        <v>0.25396523331662713</v>
      </c>
      <c r="DG20" s="24">
        <f t="shared" ca="1" si="90"/>
        <v>-8.5972080968699238E-3</v>
      </c>
    </row>
    <row r="21" spans="1:111" x14ac:dyDescent="0.25">
      <c r="A21">
        <f t="shared" si="7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56"/>
        <v>135.86810502167376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57"/>
        <v>135.85380967212791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58"/>
        <v>136.94143187857992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59"/>
        <v>136.25863790177226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60"/>
        <v>136.73179923142155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61"/>
        <v>136.844734175637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62"/>
        <v>136.84260649767265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63"/>
        <v>136.88386683580191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64"/>
        <v>137.44689882999853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65"/>
        <v>137.0157723781785</v>
      </c>
      <c r="BU21" s="43"/>
      <c r="BV21" s="46">
        <f t="shared" ca="1" si="66"/>
        <v>135.86810502167376</v>
      </c>
      <c r="BW21" s="46">
        <f t="shared" ca="1" si="67"/>
        <v>135.85380967212791</v>
      </c>
      <c r="BX21" s="46">
        <f t="shared" ca="1" si="68"/>
        <v>136.94143187857992</v>
      </c>
      <c r="BY21" s="46">
        <f t="shared" ca="1" si="69"/>
        <v>136.25863790177226</v>
      </c>
      <c r="BZ21" s="46">
        <f t="shared" ca="1" si="70"/>
        <v>136.73179923142155</v>
      </c>
      <c r="CA21" s="46">
        <f t="shared" ca="1" si="71"/>
        <v>136.844734175637</v>
      </c>
      <c r="CB21" s="46">
        <f t="shared" ca="1" si="72"/>
        <v>136.84260649767265</v>
      </c>
      <c r="CC21" s="46">
        <f t="shared" ca="1" si="73"/>
        <v>136.88386683580191</v>
      </c>
      <c r="CD21" s="46">
        <f t="shared" ca="1" si="74"/>
        <v>137.44689882999853</v>
      </c>
      <c r="CE21" s="46">
        <f t="shared" ca="1" si="75"/>
        <v>137.0157723781785</v>
      </c>
      <c r="CF21" s="46" cm="1">
        <f t="array" aca="1" ref="CF21" ca="1">+SUMPRODUCT($BV$3:$CE$3/100,$BV21:$CE21)</f>
        <v>136.79665116705502</v>
      </c>
      <c r="CG21" s="24"/>
      <c r="CH21" s="24">
        <f t="shared" ca="1" si="78"/>
        <v>2.6214651238423814E-2</v>
      </c>
      <c r="CI21" s="24">
        <f t="shared" ca="1" si="76"/>
        <v>2.6273707150294534E-2</v>
      </c>
      <c r="CJ21" s="24">
        <f t="shared" ca="1" si="76"/>
        <v>2.7468382187866069E-2</v>
      </c>
      <c r="CK21" s="24">
        <f t="shared" ca="1" si="76"/>
        <v>2.6981148655709664E-2</v>
      </c>
      <c r="CL21" s="24">
        <f t="shared" ca="1" si="76"/>
        <v>2.7197342611642972E-2</v>
      </c>
      <c r="CM21" s="24">
        <f t="shared" ca="1" si="76"/>
        <v>2.7171775921827068E-2</v>
      </c>
      <c r="CN21" s="24">
        <f t="shared" ca="1" si="76"/>
        <v>2.7834925131928756E-2</v>
      </c>
      <c r="CO21" s="24">
        <f t="shared" ca="1" si="76"/>
        <v>2.7655569604247976E-2</v>
      </c>
      <c r="CP21" s="24">
        <f t="shared" ca="1" si="76"/>
        <v>2.7898561445845571E-2</v>
      </c>
      <c r="CQ21" s="24">
        <f t="shared" ca="1" si="76"/>
        <v>2.8147177440158488E-2</v>
      </c>
      <c r="CR21" s="24">
        <f t="shared" ca="1" si="76"/>
        <v>2.7477347858233525E-2</v>
      </c>
      <c r="CS21" s="24">
        <f>+[1]NAC!AX22</f>
        <v>1.1573998396500418E-2</v>
      </c>
      <c r="CT21" s="24"/>
      <c r="CU21" s="24">
        <f t="shared" ca="1" si="79"/>
        <v>0.24633532557199778</v>
      </c>
      <c r="CV21" s="24">
        <f t="shared" ca="1" si="80"/>
        <v>0.24636117231050991</v>
      </c>
      <c r="CW21" s="24">
        <f t="shared" ca="1" si="81"/>
        <v>0.25423252967029741</v>
      </c>
      <c r="CX21" s="24">
        <f t="shared" ca="1" si="82"/>
        <v>0.25046973767954106</v>
      </c>
      <c r="CY21" s="24">
        <f t="shared" ca="1" si="83"/>
        <v>0.25331777998049398</v>
      </c>
      <c r="CZ21" s="24">
        <f t="shared" ca="1" si="84"/>
        <v>0.25416979400782203</v>
      </c>
      <c r="DA21" s="24">
        <f t="shared" ca="1" si="85"/>
        <v>0.25564534393378069</v>
      </c>
      <c r="DB21" s="24">
        <f t="shared" ca="1" si="86"/>
        <v>0.25639527083462532</v>
      </c>
      <c r="DC21" s="24">
        <f t="shared" ca="1" si="87"/>
        <v>0.26021404477492194</v>
      </c>
      <c r="DD21" s="24">
        <f t="shared" ca="1" si="88"/>
        <v>0.25981609949134832</v>
      </c>
      <c r="DE21" s="49">
        <f t="shared" ca="1" si="89"/>
        <v>0.25515792504243362</v>
      </c>
      <c r="DF21" s="49">
        <f>+[1]NAC!AG22</f>
        <v>0.25498156776336267</v>
      </c>
      <c r="DG21" s="24">
        <f t="shared" ca="1" si="90"/>
        <v>-1.3480773919350542E-2</v>
      </c>
    </row>
    <row r="22" spans="1:111" x14ac:dyDescent="0.25">
      <c r="A22">
        <f t="shared" si="7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56"/>
        <v>138.86213950698257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57"/>
        <v>138.84096995941098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58"/>
        <v>139.80054190207133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59"/>
        <v>139.17396076696451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60"/>
        <v>139.62659455457344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61"/>
        <v>139.70044233695572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62"/>
        <v>139.68076278709265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63"/>
        <v>139.70363453638384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64"/>
        <v>140.21023922079027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65"/>
        <v>139.73446596849345</v>
      </c>
      <c r="BU22" s="43"/>
      <c r="BV22" s="46">
        <f t="shared" ca="1" si="66"/>
        <v>138.86213950698257</v>
      </c>
      <c r="BW22" s="46">
        <f t="shared" ca="1" si="67"/>
        <v>138.84096995941098</v>
      </c>
      <c r="BX22" s="46">
        <f t="shared" ca="1" si="68"/>
        <v>139.80054190207133</v>
      </c>
      <c r="BY22" s="46">
        <f t="shared" ca="1" si="69"/>
        <v>139.17396076696451</v>
      </c>
      <c r="BZ22" s="46">
        <f t="shared" ca="1" si="70"/>
        <v>139.62659455457344</v>
      </c>
      <c r="CA22" s="46">
        <f t="shared" ca="1" si="71"/>
        <v>139.70044233695572</v>
      </c>
      <c r="CB22" s="46">
        <f t="shared" ca="1" si="72"/>
        <v>139.68076278709265</v>
      </c>
      <c r="CC22" s="46">
        <f t="shared" ca="1" si="73"/>
        <v>139.70363453638384</v>
      </c>
      <c r="CD22" s="46">
        <f t="shared" ca="1" si="74"/>
        <v>140.21023922079027</v>
      </c>
      <c r="CE22" s="46">
        <f t="shared" ca="1" si="75"/>
        <v>139.73446596849345</v>
      </c>
      <c r="CF22" s="46" cm="1">
        <f t="array" aca="1" ref="CF22" ca="1">+SUMPRODUCT($BV$3:$CE$3/100,$BV22:$CE22)</f>
        <v>139.63275173589255</v>
      </c>
      <c r="CG22" s="24"/>
      <c r="CH22" s="24">
        <f t="shared" ca="1" si="78"/>
        <v>2.2036330637210222E-2</v>
      </c>
      <c r="CI22" s="24">
        <f t="shared" ca="1" si="78"/>
        <v>2.1988049466498794E-2</v>
      </c>
      <c r="CJ22" s="24">
        <f t="shared" ca="1" si="78"/>
        <v>2.0878341815692814E-2</v>
      </c>
      <c r="CK22" s="24">
        <f t="shared" ca="1" si="78"/>
        <v>2.1395508645065675E-2</v>
      </c>
      <c r="CL22" s="24">
        <f t="shared" ca="1" si="78"/>
        <v>2.1171339362340946E-2</v>
      </c>
      <c r="CM22" s="24">
        <f t="shared" ca="1" si="78"/>
        <v>2.0868235657891532E-2</v>
      </c>
      <c r="CN22" s="24">
        <f t="shared" ca="1" si="78"/>
        <v>2.0740296915261247E-2</v>
      </c>
      <c r="CO22" s="24">
        <f t="shared" ca="1" si="78"/>
        <v>2.0599708101206371E-2</v>
      </c>
      <c r="CP22" s="24">
        <f t="shared" ca="1" si="78"/>
        <v>2.0104785297553995E-2</v>
      </c>
      <c r="CQ22" s="24">
        <f t="shared" ca="1" si="78"/>
        <v>1.9842194392124979E-2</v>
      </c>
      <c r="CR22" s="24">
        <f t="shared" ca="1" si="78"/>
        <v>2.0732236824819061E-2</v>
      </c>
      <c r="CS22" s="24">
        <f>+[1]NAC!AX23</f>
        <v>3.2672622020239128E-2</v>
      </c>
      <c r="CT22" s="24"/>
      <c r="CU22" s="24">
        <f t="shared" ca="1" si="79"/>
        <v>0.25587415027767335</v>
      </c>
      <c r="CV22" s="24">
        <f t="shared" ca="1" si="80"/>
        <v>0.25598591117913538</v>
      </c>
      <c r="CW22" s="24">
        <f t="shared" ca="1" si="81"/>
        <v>0.26243056428994715</v>
      </c>
      <c r="CX22" s="24">
        <f t="shared" ca="1" si="82"/>
        <v>0.2591100078582862</v>
      </c>
      <c r="CY22" s="24">
        <f t="shared" ca="1" si="83"/>
        <v>0.26192180180789681</v>
      </c>
      <c r="CZ22" s="24">
        <f t="shared" ca="1" si="84"/>
        <v>0.26218337944267889</v>
      </c>
      <c r="DA22" s="24">
        <f t="shared" ca="1" si="85"/>
        <v>0.26378531417661844</v>
      </c>
      <c r="DB22" s="24">
        <f t="shared" ca="1" si="86"/>
        <v>0.26408573713360228</v>
      </c>
      <c r="DC22" s="24">
        <f t="shared" ca="1" si="87"/>
        <v>0.26704731473415078</v>
      </c>
      <c r="DD22" s="24">
        <f t="shared" ca="1" si="88"/>
        <v>0.26608362830368137</v>
      </c>
      <c r="DE22" s="49">
        <f t="shared" ca="1" si="89"/>
        <v>0.26296524873944627</v>
      </c>
      <c r="DF22" s="49">
        <f>+[1]NAC!AG23</f>
        <v>0.26290756997415188</v>
      </c>
      <c r="DG22" s="24">
        <f t="shared" ca="1" si="90"/>
        <v>-1.0209478026008023E-2</v>
      </c>
    </row>
    <row r="23" spans="1:111" x14ac:dyDescent="0.25">
      <c r="A23">
        <f t="shared" si="7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56"/>
        <v>144.20155326131749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57"/>
        <v>144.13916869709382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58"/>
        <v>145.02896876776225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59"/>
        <v>144.39092699392629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60"/>
        <v>144.84195432174542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61"/>
        <v>144.87068497518618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62"/>
        <v>144.91173199215766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63"/>
        <v>144.90452603701914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64"/>
        <v>145.32190509607724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65"/>
        <v>144.81912099257508</v>
      </c>
      <c r="BU23" s="43"/>
      <c r="BV23" s="46">
        <f t="shared" ca="1" si="66"/>
        <v>144.20155326131749</v>
      </c>
      <c r="BW23" s="46">
        <f t="shared" ca="1" si="67"/>
        <v>144.13916869709382</v>
      </c>
      <c r="BX23" s="46">
        <f t="shared" ca="1" si="68"/>
        <v>145.02896876776225</v>
      </c>
      <c r="BY23" s="46">
        <f t="shared" ca="1" si="69"/>
        <v>144.39092699392629</v>
      </c>
      <c r="BZ23" s="46">
        <f t="shared" ca="1" si="70"/>
        <v>144.84195432174542</v>
      </c>
      <c r="CA23" s="46">
        <f t="shared" ca="1" si="71"/>
        <v>144.87068497518618</v>
      </c>
      <c r="CB23" s="46">
        <f t="shared" ca="1" si="72"/>
        <v>144.91173199215766</v>
      </c>
      <c r="CC23" s="46">
        <f t="shared" ca="1" si="73"/>
        <v>144.90452603701914</v>
      </c>
      <c r="CD23" s="46">
        <f t="shared" ca="1" si="74"/>
        <v>145.32190509607724</v>
      </c>
      <c r="CE23" s="46">
        <f t="shared" ca="1" si="75"/>
        <v>144.81912099257508</v>
      </c>
      <c r="CF23" s="46" cm="1">
        <f t="array" aca="1" ref="CF23" ca="1">+SUMPRODUCT($BV$3:$CE$3/100,$BV23:$CE23)</f>
        <v>144.8187377350348</v>
      </c>
      <c r="CG23" s="24"/>
      <c r="CH23" s="24">
        <f t="shared" ca="1" si="78"/>
        <v>3.8451184558238927E-2</v>
      </c>
      <c r="CI23" s="24">
        <f t="shared" ca="1" si="78"/>
        <v>3.816019680092797E-2</v>
      </c>
      <c r="CJ23" s="24">
        <f t="shared" ca="1" si="78"/>
        <v>3.7399188833998842E-2</v>
      </c>
      <c r="CK23" s="24">
        <f t="shared" ca="1" si="78"/>
        <v>3.7485217767834866E-2</v>
      </c>
      <c r="CL23" s="24">
        <f t="shared" ca="1" si="78"/>
        <v>3.7352194858075727E-2</v>
      </c>
      <c r="CM23" s="24">
        <f t="shared" ca="1" si="78"/>
        <v>3.7009493683347827E-2</v>
      </c>
      <c r="CN23" s="24">
        <f t="shared" ca="1" si="78"/>
        <v>3.7449460474655805E-2</v>
      </c>
      <c r="CO23" s="24">
        <f t="shared" ca="1" si="78"/>
        <v>3.7228032884719209E-2</v>
      </c>
      <c r="CP23" s="24">
        <f t="shared" ca="1" si="78"/>
        <v>3.6457151087500694E-2</v>
      </c>
      <c r="CQ23" s="24">
        <f t="shared" ca="1" si="78"/>
        <v>3.6387980508889584E-2</v>
      </c>
      <c r="CR23" s="24">
        <f t="shared" ca="1" si="78"/>
        <v>3.7140183335720778E-2</v>
      </c>
      <c r="CS23" s="24">
        <f>+[1]NAC!AX24</f>
        <v>5.1780936037418401E-2</v>
      </c>
      <c r="CT23" s="24"/>
      <c r="CU23" s="24">
        <f t="shared" ca="1" si="79"/>
        <v>0.28956043855784119</v>
      </c>
      <c r="CV23" s="24">
        <f t="shared" ca="1" si="80"/>
        <v>0.28914116471314766</v>
      </c>
      <c r="CW23" s="24">
        <f t="shared" ca="1" si="81"/>
        <v>0.29461162489590187</v>
      </c>
      <c r="CX23" s="24">
        <f t="shared" ca="1" si="82"/>
        <v>0.29153235627228025</v>
      </c>
      <c r="CY23" s="24">
        <f t="shared" ca="1" si="83"/>
        <v>0.29377637861800698</v>
      </c>
      <c r="CZ23" s="24">
        <f t="shared" ca="1" si="84"/>
        <v>0.2936520839996779</v>
      </c>
      <c r="DA23" s="24">
        <f t="shared" ca="1" si="85"/>
        <v>0.29584431700905944</v>
      </c>
      <c r="DB23" s="24">
        <f t="shared" ca="1" si="86"/>
        <v>0.29573985618357401</v>
      </c>
      <c r="DC23" s="24">
        <f t="shared" ca="1" si="87"/>
        <v>0.2975001004542468</v>
      </c>
      <c r="DD23" s="24">
        <f t="shared" ca="1" si="88"/>
        <v>0.29611300970771004</v>
      </c>
      <c r="DE23" s="49">
        <f t="shared" ca="1" si="89"/>
        <v>0.29450823069766607</v>
      </c>
      <c r="DF23" s="49">
        <f>+[1]NAC!AG24</f>
        <v>0.29466497746489195</v>
      </c>
      <c r="DG23" s="24">
        <f t="shared" ca="1" si="90"/>
        <v>-6.5525711498688466E-3</v>
      </c>
    </row>
    <row r="24" spans="1:111" x14ac:dyDescent="0.25">
      <c r="A24">
        <f t="shared" si="7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56"/>
        <v>148.65590307038107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57"/>
        <v>148.60971980162563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58"/>
        <v>149.43204682146632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59"/>
        <v>148.90393836981175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60"/>
        <v>149.30194521163622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61"/>
        <v>149.32381291502918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62"/>
        <v>149.45420053535599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63"/>
        <v>149.41192181059176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64"/>
        <v>149.83255988938515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65"/>
        <v>149.40915149566763</v>
      </c>
      <c r="BU24" s="43"/>
      <c r="BV24" s="46">
        <f t="shared" ca="1" si="66"/>
        <v>148.65590307038107</v>
      </c>
      <c r="BW24" s="46">
        <f t="shared" ca="1" si="67"/>
        <v>148.60971980162563</v>
      </c>
      <c r="BX24" s="46">
        <f t="shared" ca="1" si="68"/>
        <v>149.43204682146632</v>
      </c>
      <c r="BY24" s="46">
        <f t="shared" ca="1" si="69"/>
        <v>148.90393836981175</v>
      </c>
      <c r="BZ24" s="46">
        <f t="shared" ca="1" si="70"/>
        <v>149.30194521163622</v>
      </c>
      <c r="CA24" s="46">
        <f t="shared" ca="1" si="71"/>
        <v>149.32381291502918</v>
      </c>
      <c r="CB24" s="46">
        <f t="shared" ca="1" si="72"/>
        <v>149.45420053535599</v>
      </c>
      <c r="CC24" s="46">
        <f t="shared" ca="1" si="73"/>
        <v>149.41192181059176</v>
      </c>
      <c r="CD24" s="46">
        <f t="shared" ca="1" si="74"/>
        <v>149.83255988938515</v>
      </c>
      <c r="CE24" s="46">
        <f t="shared" ca="1" si="75"/>
        <v>149.40915149566763</v>
      </c>
      <c r="CF24" s="46" cm="1">
        <f t="array" aca="1" ref="CF24" ca="1">+SUMPRODUCT($BV$3:$CE$3/100,$BV24:$CE24)</f>
        <v>149.32354974467444</v>
      </c>
      <c r="CG24" s="24"/>
      <c r="CH24" s="24">
        <f t="shared" ca="1" si="78"/>
        <v>3.0889749162351654E-2</v>
      </c>
      <c r="CI24" s="24">
        <f t="shared" ca="1" si="78"/>
        <v>3.1015518855437518E-2</v>
      </c>
      <c r="CJ24" s="24">
        <f t="shared" ca="1" si="78"/>
        <v>3.0359990084152022E-2</v>
      </c>
      <c r="CK24" s="24">
        <f t="shared" ca="1" si="78"/>
        <v>3.1255505244282444E-2</v>
      </c>
      <c r="CL24" s="24">
        <f t="shared" ca="1" si="78"/>
        <v>3.0792120354738994E-2</v>
      </c>
      <c r="CM24" s="24">
        <f t="shared" ca="1" si="78"/>
        <v>3.0738640744369716E-2</v>
      </c>
      <c r="CN24" s="24">
        <f t="shared" ca="1" si="78"/>
        <v>3.1346451255197083E-2</v>
      </c>
      <c r="CO24" s="24">
        <f t="shared" ca="1" si="78"/>
        <v>3.11059695431537E-2</v>
      </c>
      <c r="CP24" s="24">
        <f t="shared" ca="1" si="78"/>
        <v>3.1039056295922851E-2</v>
      </c>
      <c r="CQ24" s="24">
        <f t="shared" ca="1" si="78"/>
        <v>3.1694920336713617E-2</v>
      </c>
      <c r="CR24" s="24">
        <f t="shared" ca="1" si="78"/>
        <v>3.1106554856746405E-2</v>
      </c>
      <c r="CS24" s="24">
        <f>+[1]NAC!AX25</f>
        <v>3.9913284355052259E-2</v>
      </c>
      <c r="CT24" s="24"/>
      <c r="CU24" s="24">
        <f t="shared" ca="1" si="79"/>
        <v>0.30964988310241437</v>
      </c>
      <c r="CV24" s="24">
        <f t="shared" ca="1" si="80"/>
        <v>0.30897515331128522</v>
      </c>
      <c r="CW24" s="24">
        <f t="shared" ca="1" si="81"/>
        <v>0.31311841226678983</v>
      </c>
      <c r="CX24" s="24">
        <f t="shared" ca="1" si="82"/>
        <v>0.31045789698600634</v>
      </c>
      <c r="CY24" s="24">
        <f t="shared" ca="1" si="83"/>
        <v>0.31188716772076908</v>
      </c>
      <c r="CZ24" s="24">
        <f t="shared" ca="1" si="84"/>
        <v>0.31182627100792359</v>
      </c>
      <c r="DA24" s="24">
        <f t="shared" ca="1" si="85"/>
        <v>0.31405127482756789</v>
      </c>
      <c r="DB24" s="24">
        <f t="shared" ca="1" si="86"/>
        <v>0.31305841871024165</v>
      </c>
      <c r="DC24" s="24">
        <f t="shared" ca="1" si="87"/>
        <v>0.31377411923852949</v>
      </c>
      <c r="DD24" s="24">
        <f t="shared" ca="1" si="88"/>
        <v>0.31209349908287676</v>
      </c>
      <c r="DE24" s="49">
        <f t="shared" ca="1" si="89"/>
        <v>0.31221287839572653</v>
      </c>
      <c r="DF24" s="49">
        <f>+[1]NAC!AG25</f>
        <v>0.31209155496496921</v>
      </c>
      <c r="DG24" s="24">
        <f t="shared" ca="1" si="90"/>
        <v>-2.443615980462388E-3</v>
      </c>
    </row>
    <row r="25" spans="1:111" x14ac:dyDescent="0.25">
      <c r="A25">
        <f t="shared" si="7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56"/>
        <v>154.50717885686359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57"/>
        <v>154.34260799128506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58"/>
        <v>155.38316603908655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59"/>
        <v>154.65922713888244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60"/>
        <v>155.18988606131148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61"/>
        <v>155.15625240471078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62"/>
        <v>155.23407522093308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63"/>
        <v>155.19221146058089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64"/>
        <v>155.61528699166342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65"/>
        <v>155.09712287486616</v>
      </c>
      <c r="BU25" s="43"/>
      <c r="BV25" s="46">
        <f t="shared" ca="1" si="66"/>
        <v>154.50717885686359</v>
      </c>
      <c r="BW25" s="46">
        <f t="shared" ca="1" si="67"/>
        <v>154.34260799128506</v>
      </c>
      <c r="BX25" s="46">
        <f t="shared" ca="1" si="68"/>
        <v>155.38316603908655</v>
      </c>
      <c r="BY25" s="46">
        <f t="shared" ca="1" si="69"/>
        <v>154.65922713888244</v>
      </c>
      <c r="BZ25" s="46">
        <f t="shared" ca="1" si="70"/>
        <v>155.18988606131148</v>
      </c>
      <c r="CA25" s="46">
        <f t="shared" ca="1" si="71"/>
        <v>155.15625240471078</v>
      </c>
      <c r="CB25" s="46">
        <f t="shared" ca="1" si="72"/>
        <v>155.23407522093308</v>
      </c>
      <c r="CC25" s="46">
        <f t="shared" ca="1" si="73"/>
        <v>155.19221146058089</v>
      </c>
      <c r="CD25" s="46">
        <f t="shared" ca="1" si="74"/>
        <v>155.61528699166342</v>
      </c>
      <c r="CE25" s="46">
        <f t="shared" ca="1" si="75"/>
        <v>155.09712287486616</v>
      </c>
      <c r="CF25" s="46" cm="1">
        <f t="array" aca="1" ref="CF25" ca="1">+SUMPRODUCT($BV$3:$CE$3/100,$BV25:$CE25)</f>
        <v>155.11267760096854</v>
      </c>
      <c r="CG25" s="24"/>
      <c r="CH25" s="24">
        <f t="shared" ca="1" si="78"/>
        <v>3.9361207093890016E-2</v>
      </c>
      <c r="CI25" s="24">
        <f t="shared" ca="1" si="78"/>
        <v>3.8576805052267682E-2</v>
      </c>
      <c r="CJ25" s="24">
        <f t="shared" ca="1" si="78"/>
        <v>3.9824919381117319E-2</v>
      </c>
      <c r="CK25" s="24">
        <f t="shared" ca="1" si="78"/>
        <v>3.8651017777495467E-2</v>
      </c>
      <c r="CL25" s="24">
        <f t="shared" ca="1" si="78"/>
        <v>3.9436464416649608E-2</v>
      </c>
      <c r="CM25" s="24">
        <f t="shared" ca="1" si="78"/>
        <v>3.9059004560782817E-2</v>
      </c>
      <c r="CN25" s="24">
        <f t="shared" ca="1" si="78"/>
        <v>3.8673216710357838E-2</v>
      </c>
      <c r="CO25" s="24">
        <f t="shared" ca="1" si="78"/>
        <v>3.8686937293509693E-2</v>
      </c>
      <c r="CP25" s="24">
        <f t="shared" ca="1" si="78"/>
        <v>3.8594595904571039E-2</v>
      </c>
      <c r="CQ25" s="24">
        <f t="shared" ca="1" si="78"/>
        <v>3.8069765621843166E-2</v>
      </c>
      <c r="CR25" s="24">
        <f t="shared" ca="1" si="78"/>
        <v>3.8769021136939363E-2</v>
      </c>
      <c r="CS25" s="24">
        <f>+[1]NAC!AX26</f>
        <v>4.0123364272049988E-2</v>
      </c>
      <c r="CT25" s="24"/>
      <c r="CU25" s="24">
        <f t="shared" ca="1" si="79"/>
        <v>0.34123136151702194</v>
      </c>
      <c r="CV25" s="24">
        <f t="shared" ca="1" si="80"/>
        <v>0.3398681370615162</v>
      </c>
      <c r="CW25" s="24">
        <f t="shared" ca="1" si="81"/>
        <v>0.3457238326684382</v>
      </c>
      <c r="CX25" s="24">
        <f t="shared" ca="1" si="82"/>
        <v>0.34222007298194423</v>
      </c>
      <c r="CY25" s="24">
        <f t="shared" ca="1" si="83"/>
        <v>0.3442291564251807</v>
      </c>
      <c r="CZ25" s="24">
        <f t="shared" ca="1" si="84"/>
        <v>0.34392412464168465</v>
      </c>
      <c r="DA25" s="24">
        <f t="shared" ca="1" si="85"/>
        <v>0.34591829979967925</v>
      </c>
      <c r="DB25" s="24">
        <f t="shared" ca="1" si="86"/>
        <v>0.34512812834795725</v>
      </c>
      <c r="DC25" s="24">
        <f t="shared" ca="1" si="87"/>
        <v>0.34563117512432617</v>
      </c>
      <c r="DD25" s="24">
        <f t="shared" ca="1" si="88"/>
        <v>0.34417927437911455</v>
      </c>
      <c r="DE25" s="49">
        <f t="shared" ca="1" si="89"/>
        <v>0.344170208362089</v>
      </c>
      <c r="DF25" s="49">
        <f>+[1]NAC!AG26</f>
        <v>0.34426110161125778</v>
      </c>
      <c r="DG25" s="24">
        <f t="shared" ca="1" si="90"/>
        <v>-2.9479128620926165E-3</v>
      </c>
    </row>
    <row r="26" spans="1:111" x14ac:dyDescent="0.25">
      <c r="A26">
        <f t="shared" si="7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56"/>
        <v>164.60238428161341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57"/>
        <v>164.50968216183625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58"/>
        <v>165.38855264100042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59"/>
        <v>164.86797048614207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60"/>
        <v>165.26754969021329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61"/>
        <v>165.19522816041302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62"/>
        <v>165.48160458937772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63"/>
        <v>165.39412134127164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64"/>
        <v>165.65190627047343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65"/>
        <v>165.34878057580787</v>
      </c>
      <c r="BU26" s="43"/>
      <c r="BV26" s="46">
        <f t="shared" ca="1" si="66"/>
        <v>164.60238428161341</v>
      </c>
      <c r="BW26" s="46">
        <f t="shared" ca="1" si="67"/>
        <v>164.50968216183625</v>
      </c>
      <c r="BX26" s="46">
        <f t="shared" ca="1" si="68"/>
        <v>165.38855264100042</v>
      </c>
      <c r="BY26" s="46">
        <f t="shared" ca="1" si="69"/>
        <v>164.86797048614207</v>
      </c>
      <c r="BZ26" s="46">
        <f t="shared" ca="1" si="70"/>
        <v>165.26754969021329</v>
      </c>
      <c r="CA26" s="46">
        <f t="shared" ca="1" si="71"/>
        <v>165.19522816041302</v>
      </c>
      <c r="CB26" s="46">
        <f t="shared" ca="1" si="72"/>
        <v>165.48160458937772</v>
      </c>
      <c r="CC26" s="46">
        <f t="shared" ca="1" si="73"/>
        <v>165.39412134127164</v>
      </c>
      <c r="CD26" s="46">
        <f t="shared" ca="1" si="74"/>
        <v>165.65190627047343</v>
      </c>
      <c r="CE26" s="46">
        <f t="shared" ca="1" si="75"/>
        <v>165.34878057580787</v>
      </c>
      <c r="CF26" s="46" cm="1">
        <f t="array" aca="1" ref="CF26" ca="1">+SUMPRODUCT($BV$3:$CE$3/100,$BV26:$CE26)</f>
        <v>165.25712214105064</v>
      </c>
      <c r="CG26" s="24"/>
      <c r="CH26" s="24">
        <f t="shared" ca="1" si="78"/>
        <v>6.533809949440661E-2</v>
      </c>
      <c r="CI26" s="24">
        <f t="shared" ca="1" si="78"/>
        <v>6.5873411774441948E-2</v>
      </c>
      <c r="CJ26" s="24">
        <f t="shared" ca="1" si="78"/>
        <v>6.4391702505257387E-2</v>
      </c>
      <c r="CK26" s="24">
        <f t="shared" ca="1" si="78"/>
        <v>6.6007981134499571E-2</v>
      </c>
      <c r="CL26" s="24">
        <f t="shared" ca="1" si="78"/>
        <v>6.4937631469877966E-2</v>
      </c>
      <c r="CM26" s="24">
        <f t="shared" ca="1" si="78"/>
        <v>6.470236036325816E-2</v>
      </c>
      <c r="CN26" s="24">
        <f t="shared" ca="1" si="78"/>
        <v>6.6013401721626508E-2</v>
      </c>
      <c r="CO26" s="24">
        <f t="shared" ca="1" si="78"/>
        <v>6.5737254367833176E-2</v>
      </c>
      <c r="CP26" s="24">
        <f t="shared" ca="1" si="78"/>
        <v>6.4496358120315511E-2</v>
      </c>
      <c r="CQ26" s="24">
        <f t="shared" ca="1" si="78"/>
        <v>6.6098309955193946E-2</v>
      </c>
      <c r="CR26" s="24">
        <f t="shared" ca="1" si="78"/>
        <v>6.5400486259278967E-2</v>
      </c>
      <c r="CS26" s="24">
        <f>+[1]NAC!AX27</f>
        <v>7.019387021915291E-2</v>
      </c>
      <c r="CT26" s="24"/>
      <c r="CU26" s="24">
        <f t="shared" ca="1" si="79"/>
        <v>0.40225490720520574</v>
      </c>
      <c r="CV26" s="24">
        <f t="shared" ca="1" si="80"/>
        <v>0.40124847739342773</v>
      </c>
      <c r="CW26" s="24">
        <f t="shared" ca="1" si="81"/>
        <v>0.40544721810609308</v>
      </c>
      <c r="CX26" s="24">
        <f t="shared" ca="1" si="82"/>
        <v>0.40481766896130855</v>
      </c>
      <c r="CY26" s="24">
        <f t="shared" ca="1" si="83"/>
        <v>0.404975843346989</v>
      </c>
      <c r="CZ26" s="24">
        <f t="shared" ca="1" si="84"/>
        <v>0.40401056531218726</v>
      </c>
      <c r="DA26" s="24">
        <f t="shared" ca="1" si="85"/>
        <v>0.40820420838851201</v>
      </c>
      <c r="DB26" s="24">
        <f t="shared" ca="1" si="86"/>
        <v>0.40723522896919739</v>
      </c>
      <c r="DC26" s="24">
        <f t="shared" ca="1" si="87"/>
        <v>0.40605898115830108</v>
      </c>
      <c r="DD26" s="24">
        <f t="shared" ca="1" si="88"/>
        <v>0.40712407588930044</v>
      </c>
      <c r="DE26" s="49">
        <f t="shared" ca="1" si="89"/>
        <v>0.40566013918801147</v>
      </c>
      <c r="DF26" s="49">
        <f>+[1]NAC!AG27</f>
        <v>0.40542340474211969</v>
      </c>
      <c r="DG26" s="24">
        <f t="shared" ca="1" si="90"/>
        <v>-4.8691686840947046E-3</v>
      </c>
    </row>
    <row r="27" spans="1:111" x14ac:dyDescent="0.25">
      <c r="A27">
        <f t="shared" si="7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56"/>
        <v>173.6694174221372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57"/>
        <v>173.53169619265756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58"/>
        <v>174.50053666017814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59"/>
        <v>173.77520935581566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60"/>
        <v>174.26665431388756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61"/>
        <v>174.12081819883034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62"/>
        <v>174.50053003587388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63"/>
        <v>174.30333776063958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64"/>
        <v>174.53174241629677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65"/>
        <v>174.14202847293333</v>
      </c>
      <c r="BU27" s="43"/>
      <c r="BV27" s="46">
        <f t="shared" ca="1" si="66"/>
        <v>173.6694174221372</v>
      </c>
      <c r="BW27" s="46">
        <f t="shared" ca="1" si="67"/>
        <v>173.53169619265756</v>
      </c>
      <c r="BX27" s="46">
        <f t="shared" ca="1" si="68"/>
        <v>174.50053666017814</v>
      </c>
      <c r="BY27" s="46">
        <f t="shared" ca="1" si="69"/>
        <v>173.77520935581566</v>
      </c>
      <c r="BZ27" s="46">
        <f t="shared" ca="1" si="70"/>
        <v>174.26665431388756</v>
      </c>
      <c r="CA27" s="46">
        <f t="shared" ca="1" si="71"/>
        <v>174.12081819883034</v>
      </c>
      <c r="CB27" s="46">
        <f t="shared" ca="1" si="72"/>
        <v>174.50053003587388</v>
      </c>
      <c r="CC27" s="46">
        <f t="shared" ca="1" si="73"/>
        <v>174.30333776063958</v>
      </c>
      <c r="CD27" s="46">
        <f t="shared" ca="1" si="74"/>
        <v>174.53174241629677</v>
      </c>
      <c r="CE27" s="46">
        <f t="shared" ca="1" si="75"/>
        <v>174.14202847293333</v>
      </c>
      <c r="CF27" s="46" cm="1">
        <f t="array" aca="1" ref="CF27" ca="1">+SUMPRODUCT($BV$3:$CE$3/100,$BV27:$CE27)</f>
        <v>174.19279602552854</v>
      </c>
      <c r="CG27" s="24"/>
      <c r="CH27" s="24">
        <f t="shared" ca="1" si="78"/>
        <v>5.5084458102449219E-2</v>
      </c>
      <c r="CI27" s="24">
        <f t="shared" ca="1" si="78"/>
        <v>5.4841842208082969E-2</v>
      </c>
      <c r="CJ27" s="24">
        <f t="shared" ca="1" si="78"/>
        <v>5.5094405711117123E-2</v>
      </c>
      <c r="CK27" s="24">
        <f t="shared" ca="1" si="78"/>
        <v>5.4026496738020402E-2</v>
      </c>
      <c r="CL27" s="24">
        <f t="shared" ca="1" si="78"/>
        <v>5.4451733813096981E-2</v>
      </c>
      <c r="CM27" s="24">
        <f t="shared" ca="1" si="78"/>
        <v>5.4030556074840863E-2</v>
      </c>
      <c r="CN27" s="24">
        <f t="shared" ca="1" si="78"/>
        <v>5.4501075626354423E-2</v>
      </c>
      <c r="CO27" s="24">
        <f t="shared" ca="1" si="78"/>
        <v>5.3866584538302842E-2</v>
      </c>
      <c r="CP27" s="24">
        <f t="shared" ca="1" si="78"/>
        <v>5.3605396676356332E-2</v>
      </c>
      <c r="CQ27" s="24">
        <f t="shared" ca="1" si="78"/>
        <v>5.3179998464482292E-2</v>
      </c>
      <c r="CR27" s="24">
        <f t="shared" ca="1" si="78"/>
        <v>5.4071339066712687E-2</v>
      </c>
      <c r="CS27" s="24">
        <f>+[1]NAC!AX28</f>
        <v>5.8813484945018368E-2</v>
      </c>
      <c r="CT27" s="24"/>
      <c r="CU27" s="24">
        <f t="shared" ca="1" si="79"/>
        <v>0.45653088140743359</v>
      </c>
      <c r="CV27" s="24">
        <f t="shared" ca="1" si="80"/>
        <v>0.45515530378215074</v>
      </c>
      <c r="CW27" s="24">
        <f t="shared" ca="1" si="81"/>
        <v>0.46003002610909793</v>
      </c>
      <c r="CX27" s="24">
        <f t="shared" ca="1" si="82"/>
        <v>0.45769030728682369</v>
      </c>
      <c r="CY27" s="24">
        <f t="shared" ca="1" si="83"/>
        <v>0.45865608605362018</v>
      </c>
      <c r="CZ27" s="24">
        <f t="shared" ca="1" si="84"/>
        <v>0.45739295495746246</v>
      </c>
      <c r="DA27" s="24">
        <f t="shared" ca="1" si="85"/>
        <v>0.46268893260272503</v>
      </c>
      <c r="DB27" s="24">
        <f t="shared" ca="1" si="86"/>
        <v>0.46110261520372742</v>
      </c>
      <c r="DC27" s="24">
        <f t="shared" ca="1" si="87"/>
        <v>0.45970935096971433</v>
      </c>
      <c r="DD27" s="24">
        <f t="shared" ca="1" si="88"/>
        <v>0.46065560109759773</v>
      </c>
      <c r="DE27" s="49">
        <f t="shared" ca="1" si="89"/>
        <v>0.4594392767043578</v>
      </c>
      <c r="DF27" s="49">
        <f>+[1]NAC!AG28</f>
        <v>0.45909689592535741</v>
      </c>
      <c r="DG27" s="24">
        <f t="shared" ca="1" si="90"/>
        <v>-4.124719690164147E-3</v>
      </c>
    </row>
    <row r="28" spans="1:111" x14ac:dyDescent="0.25">
      <c r="A28">
        <f t="shared" si="7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56"/>
        <v>179.17652172931861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57"/>
        <v>179.11427491669252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58"/>
        <v>179.98712171875815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59"/>
        <v>179.32236609405098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60"/>
        <v>179.88032558264692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61"/>
        <v>179.65797236060371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62"/>
        <v>180.09283475287788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63"/>
        <v>179.79068622918999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64"/>
        <v>180.05516818950258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65"/>
        <v>179.66027606597805</v>
      </c>
      <c r="BU28" s="43"/>
      <c r="BV28" s="46">
        <f t="shared" ca="1" si="66"/>
        <v>179.17652172931861</v>
      </c>
      <c r="BW28" s="46">
        <f t="shared" ca="1" si="67"/>
        <v>179.11427491669252</v>
      </c>
      <c r="BX28" s="46">
        <f t="shared" ca="1" si="68"/>
        <v>179.98712171875815</v>
      </c>
      <c r="BY28" s="46">
        <f t="shared" ca="1" si="69"/>
        <v>179.32236609405098</v>
      </c>
      <c r="BZ28" s="46">
        <f t="shared" ca="1" si="70"/>
        <v>179.88032558264692</v>
      </c>
      <c r="CA28" s="46">
        <f t="shared" ca="1" si="71"/>
        <v>179.65797236060371</v>
      </c>
      <c r="CB28" s="46">
        <f t="shared" ca="1" si="72"/>
        <v>180.09283475287788</v>
      </c>
      <c r="CC28" s="46">
        <f t="shared" ca="1" si="73"/>
        <v>179.79068622918999</v>
      </c>
      <c r="CD28" s="46">
        <f t="shared" ca="1" si="74"/>
        <v>180.05516818950258</v>
      </c>
      <c r="CE28" s="46">
        <f t="shared" ca="1" si="75"/>
        <v>179.66027606597805</v>
      </c>
      <c r="CF28" s="46" cm="1">
        <f t="array" aca="1" ref="CF28" ca="1">+SUMPRODUCT($BV$3:$CE$3/100,$BV28:$CE28)</f>
        <v>179.72899227400427</v>
      </c>
      <c r="CG28" s="24"/>
      <c r="CH28" s="24">
        <f t="shared" ca="1" si="78"/>
        <v>3.1710271093933207E-2</v>
      </c>
      <c r="CI28" s="24">
        <f t="shared" ca="1" si="78"/>
        <v>3.2170369140154698E-2</v>
      </c>
      <c r="CJ28" s="24">
        <f t="shared" ca="1" si="78"/>
        <v>3.1441651490531353E-2</v>
      </c>
      <c r="CK28" s="24">
        <f t="shared" ca="1" si="78"/>
        <v>3.1921450469250656E-2</v>
      </c>
      <c r="CL28" s="24">
        <f t="shared" ca="1" si="78"/>
        <v>3.2213112088834039E-2</v>
      </c>
      <c r="CM28" s="24">
        <f t="shared" ca="1" si="78"/>
        <v>3.1800644053087579E-2</v>
      </c>
      <c r="CN28" s="24">
        <f t="shared" ca="1" si="78"/>
        <v>3.2047494158638612E-2</v>
      </c>
      <c r="CO28" s="24">
        <f t="shared" ca="1" si="78"/>
        <v>3.1481602928831176E-2</v>
      </c>
      <c r="CP28" s="24">
        <f t="shared" ca="1" si="78"/>
        <v>3.1647112993527626E-2</v>
      </c>
      <c r="CQ28" s="24">
        <f t="shared" ca="1" si="78"/>
        <v>3.1688200955477086E-2</v>
      </c>
      <c r="CR28" s="24">
        <f t="shared" ca="1" si="78"/>
        <v>3.1782004622420645E-2</v>
      </c>
      <c r="CS28" s="24">
        <f>+[1]NAC!AX29</f>
        <v>3.4085411215099226E-2</v>
      </c>
      <c r="CT28" s="24"/>
      <c r="CU28" s="24">
        <f t="shared" ca="1" si="79"/>
        <v>0.483356980486634</v>
      </c>
      <c r="CV28" s="24">
        <f t="shared" ca="1" si="80"/>
        <v>0.48246872711480648</v>
      </c>
      <c r="CW28" s="24">
        <f t="shared" ca="1" si="81"/>
        <v>0.48610822554827182</v>
      </c>
      <c r="CX28" s="24">
        <f t="shared" ca="1" si="82"/>
        <v>0.48389050088119534</v>
      </c>
      <c r="CY28" s="24">
        <f t="shared" ca="1" si="83"/>
        <v>0.48546549598082955</v>
      </c>
      <c r="CZ28" s="24">
        <f t="shared" ca="1" si="84"/>
        <v>0.48365048214724204</v>
      </c>
      <c r="DA28" s="24">
        <f t="shared" ca="1" si="85"/>
        <v>0.48872822437432029</v>
      </c>
      <c r="DB28" s="24">
        <f t="shared" ca="1" si="86"/>
        <v>0.48620980531107483</v>
      </c>
      <c r="DC28" s="24">
        <f t="shared" ca="1" si="87"/>
        <v>0.48517566535178824</v>
      </c>
      <c r="DD28" s="24">
        <f t="shared" ca="1" si="88"/>
        <v>0.48582039231192198</v>
      </c>
      <c r="DE28" s="49">
        <f t="shared" ca="1" si="89"/>
        <v>0.48535557384781591</v>
      </c>
      <c r="DF28" s="49">
        <f>+[1]NAC!AG29</f>
        <v>0.48469180289931746</v>
      </c>
      <c r="DG28" s="24">
        <f t="shared" ca="1" si="90"/>
        <v>-2.4634118252879755E-3</v>
      </c>
    </row>
    <row r="29" spans="1:111" x14ac:dyDescent="0.25">
      <c r="A29">
        <f t="shared" si="7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56"/>
        <v>183.41910068320374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57"/>
        <v>183.3985313841948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58"/>
        <v>184.46142435576766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59"/>
        <v>183.73108249963644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60"/>
        <v>184.45708749379807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61"/>
        <v>184.19840401730133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62"/>
        <v>184.72376305344676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63"/>
        <v>184.4957933767065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64"/>
        <v>184.81620961735669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65"/>
        <v>184.47949408912334</v>
      </c>
      <c r="BU29" s="43"/>
      <c r="BV29" s="46">
        <f t="shared" ca="1" si="66"/>
        <v>183.41910068320374</v>
      </c>
      <c r="BW29" s="46">
        <f t="shared" ca="1" si="67"/>
        <v>183.3985313841948</v>
      </c>
      <c r="BX29" s="46">
        <f t="shared" ca="1" si="68"/>
        <v>184.46142435576766</v>
      </c>
      <c r="BY29" s="46">
        <f t="shared" ca="1" si="69"/>
        <v>183.73108249963644</v>
      </c>
      <c r="BZ29" s="46">
        <f t="shared" ca="1" si="70"/>
        <v>184.45708749379807</v>
      </c>
      <c r="CA29" s="46">
        <f t="shared" ca="1" si="71"/>
        <v>184.19840401730133</v>
      </c>
      <c r="CB29" s="46">
        <f t="shared" ca="1" si="72"/>
        <v>184.72376305344676</v>
      </c>
      <c r="CC29" s="46">
        <f t="shared" ca="1" si="73"/>
        <v>184.4957933767065</v>
      </c>
      <c r="CD29" s="46">
        <f t="shared" ca="1" si="74"/>
        <v>184.81620961735669</v>
      </c>
      <c r="CE29" s="46">
        <f t="shared" ca="1" si="75"/>
        <v>184.47949408912334</v>
      </c>
      <c r="CF29" s="46" cm="1">
        <f t="array" aca="1" ref="CF29" ca="1">+SUMPRODUCT($BV$3:$CE$3/100,$BV29:$CE29)</f>
        <v>184.33442191640856</v>
      </c>
      <c r="CG29" s="24"/>
      <c r="CH29" s="24">
        <f t="shared" ca="1" si="78"/>
        <v>2.3678208020436742E-2</v>
      </c>
      <c r="CI29" s="24">
        <f t="shared" ca="1" si="78"/>
        <v>2.3919123528791442E-2</v>
      </c>
      <c r="CJ29" s="24">
        <f t="shared" ca="1" si="78"/>
        <v>2.4859015435565013E-2</v>
      </c>
      <c r="CK29" s="24">
        <f t="shared" ca="1" si="78"/>
        <v>2.4585424013829904E-2</v>
      </c>
      <c r="CL29" s="24">
        <f t="shared" ca="1" si="78"/>
        <v>2.5443371287697358E-2</v>
      </c>
      <c r="CM29" s="24">
        <f t="shared" ca="1" si="78"/>
        <v>2.5272642215866892E-2</v>
      </c>
      <c r="CN29" s="24">
        <f t="shared" ca="1" si="78"/>
        <v>2.5714117426844929E-2</v>
      </c>
      <c r="CO29" s="24">
        <f t="shared" ca="1" si="78"/>
        <v>2.6169915951700817E-2</v>
      </c>
      <c r="CP29" s="24">
        <f t="shared" ca="1" si="78"/>
        <v>2.6442125909117209E-2</v>
      </c>
      <c r="CQ29" s="24">
        <f t="shared" ca="1" si="78"/>
        <v>2.6824059990732119E-2</v>
      </c>
      <c r="CR29" s="24">
        <f t="shared" ca="1" si="78"/>
        <v>2.5624300142867984E-2</v>
      </c>
      <c r="CS29" s="24">
        <f>+[1]NAC!AX30</f>
        <v>1.6984027166394133E-2</v>
      </c>
      <c r="CT29" s="24"/>
      <c r="CU29" s="24">
        <f t="shared" ca="1" si="79"/>
        <v>0.47504079074299033</v>
      </c>
      <c r="CV29" s="24">
        <f t="shared" ca="1" si="80"/>
        <v>0.47557315369542108</v>
      </c>
      <c r="CW29" s="24">
        <f t="shared" ca="1" si="81"/>
        <v>0.47544728194475505</v>
      </c>
      <c r="CX29" s="24">
        <f t="shared" ca="1" si="82"/>
        <v>0.4770027606930729</v>
      </c>
      <c r="CY29" s="24">
        <f t="shared" ca="1" si="83"/>
        <v>0.4775120225712326</v>
      </c>
      <c r="CZ29" s="24">
        <f t="shared" ca="1" si="84"/>
        <v>0.47552026242156664</v>
      </c>
      <c r="DA29" s="24">
        <f t="shared" ca="1" si="85"/>
        <v>0.4810368437478294</v>
      </c>
      <c r="DB29" s="24">
        <f t="shared" ca="1" si="86"/>
        <v>0.47877531188541811</v>
      </c>
      <c r="DC29" s="24">
        <f t="shared" ca="1" si="87"/>
        <v>0.47638518879153158</v>
      </c>
      <c r="DD29" s="24">
        <f t="shared" ca="1" si="88"/>
        <v>0.47736481871707181</v>
      </c>
      <c r="DE29" s="49">
        <f t="shared" ca="1" si="89"/>
        <v>0.47719338113869325</v>
      </c>
      <c r="DF29" s="49">
        <f>+[1]NAC!AG30</f>
        <v>0.4764559006888065</v>
      </c>
      <c r="DG29" s="24">
        <f t="shared" ca="1" si="90"/>
        <v>-2.3240279740814884E-3</v>
      </c>
    </row>
    <row r="30" spans="1:111" x14ac:dyDescent="0.25">
      <c r="A30">
        <f t="shared" si="7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56"/>
        <v>188.83015964673487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57"/>
        <v>188.81212664369463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58"/>
        <v>189.85671301569946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59"/>
        <v>189.14717392710256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60"/>
        <v>189.88067951034631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61"/>
        <v>189.57709161594579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62"/>
        <v>190.14575250511675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63"/>
        <v>189.82752574889088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64"/>
        <v>190.19282823547348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65"/>
        <v>189.78574881170678</v>
      </c>
      <c r="BU30" s="43"/>
      <c r="BV30" s="46">
        <f t="shared" ca="1" si="66"/>
        <v>188.83015964673487</v>
      </c>
      <c r="BW30" s="46">
        <f t="shared" ca="1" si="67"/>
        <v>188.81212664369463</v>
      </c>
      <c r="BX30" s="46">
        <f t="shared" ca="1" si="68"/>
        <v>189.85671301569946</v>
      </c>
      <c r="BY30" s="46">
        <f t="shared" ca="1" si="69"/>
        <v>189.14717392710256</v>
      </c>
      <c r="BZ30" s="46">
        <f t="shared" ca="1" si="70"/>
        <v>189.88067951034631</v>
      </c>
      <c r="CA30" s="46">
        <f t="shared" ca="1" si="71"/>
        <v>189.57709161594579</v>
      </c>
      <c r="CB30" s="46">
        <f t="shared" ca="1" si="72"/>
        <v>190.14575250511675</v>
      </c>
      <c r="CC30" s="46">
        <f t="shared" ca="1" si="73"/>
        <v>189.82752574889088</v>
      </c>
      <c r="CD30" s="46">
        <f t="shared" ca="1" si="74"/>
        <v>190.19282823547348</v>
      </c>
      <c r="CE30" s="46">
        <f t="shared" ca="1" si="75"/>
        <v>189.78574881170678</v>
      </c>
      <c r="CF30" s="46" cm="1">
        <f t="array" aca="1" ref="CF30" ca="1">+SUMPRODUCT($BV$3:$CE$3/100,$BV30:$CE30)</f>
        <v>189.71050671228465</v>
      </c>
      <c r="CG30" s="24"/>
      <c r="CH30" s="24">
        <f t="shared" ca="1" si="78"/>
        <v>2.9501065828890782E-2</v>
      </c>
      <c r="CI30" s="24">
        <f t="shared" ca="1" si="78"/>
        <v>2.9518203982555891E-2</v>
      </c>
      <c r="CJ30" s="24">
        <f t="shared" ca="1" si="78"/>
        <v>2.9248872379549651E-2</v>
      </c>
      <c r="CK30" s="24">
        <f t="shared" ca="1" si="78"/>
        <v>2.9478362364064425E-2</v>
      </c>
      <c r="CL30" s="24">
        <f t="shared" ca="1" si="78"/>
        <v>2.9403001479846091E-2</v>
      </c>
      <c r="CM30" s="24">
        <f t="shared" ca="1" si="78"/>
        <v>2.9200511412353247E-2</v>
      </c>
      <c r="CN30" s="24">
        <f t="shared" ca="1" si="78"/>
        <v>2.9351878513330432E-2</v>
      </c>
      <c r="CO30" s="24">
        <f t="shared" ca="1" si="78"/>
        <v>2.8898937339443709E-2</v>
      </c>
      <c r="CP30" s="24">
        <f t="shared" ca="1" si="78"/>
        <v>2.9091704830699339E-2</v>
      </c>
      <c r="CQ30" s="24">
        <f t="shared" ca="1" si="78"/>
        <v>2.8763385051457036E-2</v>
      </c>
      <c r="CR30" s="24">
        <f t="shared" ca="1" si="78"/>
        <v>2.9164844742421536E-2</v>
      </c>
      <c r="CS30" s="24">
        <f>+[1]NAC!AX31</f>
        <v>3.3527192819009288E-2</v>
      </c>
      <c r="CT30" s="24"/>
      <c r="CU30" s="24">
        <f t="shared" ca="1" si="79"/>
        <v>0.49283086466059811</v>
      </c>
      <c r="CV30" s="24">
        <f t="shared" ca="1" si="80"/>
        <v>0.49308899195627465</v>
      </c>
      <c r="CW30" s="24">
        <f t="shared" ca="1" si="81"/>
        <v>0.4932556338787617</v>
      </c>
      <c r="CX30" s="24">
        <f t="shared" ca="1" si="82"/>
        <v>0.49408411153124177</v>
      </c>
      <c r="CY30" s="24">
        <f t="shared" ca="1" si="83"/>
        <v>0.49483006027568432</v>
      </c>
      <c r="CZ30" s="24">
        <f t="shared" ca="1" si="84"/>
        <v>0.49279650479601367</v>
      </c>
      <c r="DA30" s="24">
        <f t="shared" ca="1" si="85"/>
        <v>0.497664094788693</v>
      </c>
      <c r="DB30" s="24">
        <f t="shared" ca="1" si="86"/>
        <v>0.49508538613051467</v>
      </c>
      <c r="DC30" s="24">
        <f t="shared" ca="1" si="87"/>
        <v>0.49240434351040951</v>
      </c>
      <c r="DD30" s="24">
        <f t="shared" ca="1" si="88"/>
        <v>0.49259370642546263</v>
      </c>
      <c r="DE30" s="49">
        <f t="shared" ca="1" si="89"/>
        <v>0.49380745390120984</v>
      </c>
      <c r="DF30" s="49">
        <f>+[1]NAC!AG31</f>
        <v>0.49312576630834082</v>
      </c>
      <c r="DG30" s="24">
        <f t="shared" ca="1" si="90"/>
        <v>2.3715823513548173E-4</v>
      </c>
    </row>
    <row r="31" spans="1:111" x14ac:dyDescent="0.25">
      <c r="A31">
        <f t="shared" si="7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56"/>
        <v>196.68402888563674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57"/>
        <v>196.39856413644949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58"/>
        <v>197.39719312719544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59"/>
        <v>196.37616687059005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60"/>
        <v>197.19785887476388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61"/>
        <v>196.79336749152745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62"/>
        <v>197.19672085941403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63"/>
        <v>196.7799790409702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64"/>
        <v>197.11605651940124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65"/>
        <v>196.40463724579399</v>
      </c>
      <c r="BU31" s="43"/>
      <c r="BV31" s="46">
        <f t="shared" ca="1" si="66"/>
        <v>196.68402888563674</v>
      </c>
      <c r="BW31" s="46">
        <f t="shared" ca="1" si="67"/>
        <v>196.39856413644949</v>
      </c>
      <c r="BX31" s="46">
        <f t="shared" ca="1" si="68"/>
        <v>197.39719312719544</v>
      </c>
      <c r="BY31" s="46">
        <f t="shared" ca="1" si="69"/>
        <v>196.37616687059005</v>
      </c>
      <c r="BZ31" s="46">
        <f t="shared" ca="1" si="70"/>
        <v>197.19785887476388</v>
      </c>
      <c r="CA31" s="46">
        <f t="shared" ca="1" si="71"/>
        <v>196.79336749152745</v>
      </c>
      <c r="CB31" s="46">
        <f t="shared" ca="1" si="72"/>
        <v>197.19672085941403</v>
      </c>
      <c r="CC31" s="46">
        <f t="shared" ca="1" si="73"/>
        <v>196.7799790409702</v>
      </c>
      <c r="CD31" s="46">
        <f t="shared" ca="1" si="74"/>
        <v>197.11605651940124</v>
      </c>
      <c r="CE31" s="46">
        <f t="shared" ca="1" si="75"/>
        <v>196.40463724579399</v>
      </c>
      <c r="CF31" s="46" cm="1">
        <f t="array" aca="1" ref="CF31" ca="1">+SUMPRODUCT($BV$3:$CE$3/100,$BV31:$CE31)</f>
        <v>196.82138482370232</v>
      </c>
      <c r="CG31" s="24"/>
      <c r="CH31" s="24">
        <f t="shared" ca="1" si="78"/>
        <v>4.1592239574414158E-2</v>
      </c>
      <c r="CI31" s="24">
        <f t="shared" ca="1" si="78"/>
        <v>4.0179821220228895E-2</v>
      </c>
      <c r="CJ31" s="24">
        <f t="shared" ca="1" si="78"/>
        <v>3.9716689453443088E-2</v>
      </c>
      <c r="CK31" s="24">
        <f t="shared" ca="1" si="78"/>
        <v>3.8218878947002155E-2</v>
      </c>
      <c r="CL31" s="24">
        <f t="shared" ca="1" si="78"/>
        <v>3.853567083963827E-2</v>
      </c>
      <c r="CM31" s="24">
        <f t="shared" ca="1" si="78"/>
        <v>3.8065125981575409E-2</v>
      </c>
      <c r="CN31" s="24">
        <f t="shared" ca="1" si="78"/>
        <v>3.7081913539496636E-2</v>
      </c>
      <c r="CO31" s="24">
        <f t="shared" ca="1" si="78"/>
        <v>3.6625106209708713E-2</v>
      </c>
      <c r="CP31" s="24">
        <f t="shared" ca="1" si="78"/>
        <v>3.6401100652208918E-2</v>
      </c>
      <c r="CQ31" s="24">
        <f t="shared" ca="1" si="78"/>
        <v>3.4875581941898215E-2</v>
      </c>
      <c r="CR31" s="24">
        <f t="shared" ca="1" si="78"/>
        <v>3.7482784873913433E-2</v>
      </c>
      <c r="CS31" s="24">
        <f>+[1]NAC!AX32</f>
        <v>5.7149254104406744E-2</v>
      </c>
      <c r="CT31" s="24"/>
      <c r="CU31" s="24">
        <f t="shared" ca="1" si="79"/>
        <v>0.51954654478309892</v>
      </c>
      <c r="CV31" s="24">
        <f t="shared" ca="1" si="80"/>
        <v>0.51776686039575059</v>
      </c>
      <c r="CW31" s="24">
        <f t="shared" ca="1" si="81"/>
        <v>0.51572088299065388</v>
      </c>
      <c r="CX31" s="24">
        <f t="shared" ca="1" si="82"/>
        <v>0.51482572639454993</v>
      </c>
      <c r="CY31" s="24">
        <f t="shared" ca="1" si="83"/>
        <v>0.51567094934326208</v>
      </c>
      <c r="CZ31" s="24">
        <f t="shared" ca="1" si="84"/>
        <v>0.51315820439425197</v>
      </c>
      <c r="DA31" s="24">
        <f t="shared" ca="1" si="85"/>
        <v>0.51601743239353093</v>
      </c>
      <c r="DB31" s="24">
        <f t="shared" ca="1" si="86"/>
        <v>0.51277649443064321</v>
      </c>
      <c r="DC31" s="24">
        <f t="shared" ca="1" si="87"/>
        <v>0.50968306178829192</v>
      </c>
      <c r="DD31" s="24">
        <f t="shared" ca="1" si="88"/>
        <v>0.50835620841494311</v>
      </c>
      <c r="DE31" s="49">
        <f t="shared" ca="1" si="89"/>
        <v>0.51322969099483595</v>
      </c>
      <c r="DF31" s="49">
        <f>+[1]NAC!AG32</f>
        <v>0.51275713013779733</v>
      </c>
      <c r="DG31" s="24">
        <f t="shared" ca="1" si="90"/>
        <v>1.1190336368155807E-2</v>
      </c>
    </row>
    <row r="32" spans="1:111" x14ac:dyDescent="0.25">
      <c r="A32">
        <f t="shared" si="7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56"/>
        <v>206.27059846119408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57"/>
        <v>205.85671845951322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58"/>
        <v>206.8798921646067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59"/>
        <v>205.74203941852267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60"/>
        <v>206.50610581346609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61"/>
        <v>206.2747907850262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62"/>
        <v>206.42407762325598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63"/>
        <v>205.96028174003629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64"/>
        <v>206.23661341543496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65"/>
        <v>205.06844097806311</v>
      </c>
      <c r="BU32" s="43"/>
      <c r="BV32" s="46">
        <f t="shared" ca="1" si="66"/>
        <v>206.27059846119408</v>
      </c>
      <c r="BW32" s="46">
        <f t="shared" ca="1" si="67"/>
        <v>205.85671845951322</v>
      </c>
      <c r="BX32" s="46">
        <f t="shared" ca="1" si="68"/>
        <v>206.8798921646067</v>
      </c>
      <c r="BY32" s="46">
        <f t="shared" ca="1" si="69"/>
        <v>205.74203941852267</v>
      </c>
      <c r="BZ32" s="46">
        <f t="shared" ca="1" si="70"/>
        <v>206.50610581346609</v>
      </c>
      <c r="CA32" s="46">
        <f t="shared" ca="1" si="71"/>
        <v>206.2747907850262</v>
      </c>
      <c r="CB32" s="46">
        <f t="shared" ca="1" si="72"/>
        <v>206.42407762325598</v>
      </c>
      <c r="CC32" s="46">
        <f t="shared" ca="1" si="73"/>
        <v>205.96028174003629</v>
      </c>
      <c r="CD32" s="46">
        <f t="shared" ca="1" si="74"/>
        <v>206.23661341543496</v>
      </c>
      <c r="CE32" s="46">
        <f t="shared" ca="1" si="75"/>
        <v>205.06844097806311</v>
      </c>
      <c r="CF32" s="46" cm="1">
        <f t="array" aca="1" ref="CF32" ca="1">+SUMPRODUCT($BV$3:$CE$3/100,$BV32:$CE32)</f>
        <v>206.02108609482207</v>
      </c>
      <c r="CG32" s="24"/>
      <c r="CH32" s="24">
        <f t="shared" ca="1" si="78"/>
        <v>4.8740966055416335E-2</v>
      </c>
      <c r="CI32" s="24">
        <f t="shared" ca="1" si="78"/>
        <v>4.8157960648289588E-2</v>
      </c>
      <c r="CJ32" s="24">
        <f t="shared" ca="1" si="78"/>
        <v>4.8038672116786252E-2</v>
      </c>
      <c r="CK32" s="24">
        <f t="shared" ca="1" si="78"/>
        <v>4.7693529704674553E-2</v>
      </c>
      <c r="CL32" s="24">
        <f t="shared" ca="1" si="78"/>
        <v>4.7202576091932569E-2</v>
      </c>
      <c r="CM32" s="24">
        <f t="shared" ca="1" si="78"/>
        <v>4.8179587627143805E-2</v>
      </c>
      <c r="CN32" s="24">
        <f t="shared" ca="1" si="78"/>
        <v>4.679264809083894E-2</v>
      </c>
      <c r="CO32" s="24">
        <f t="shared" ca="1" si="78"/>
        <v>4.6652625657383151E-2</v>
      </c>
      <c r="CP32" s="24">
        <f t="shared" ca="1" si="78"/>
        <v>4.626998458208309E-2</v>
      </c>
      <c r="CQ32" s="24">
        <f t="shared" ca="1" si="78"/>
        <v>4.4112012087711872E-2</v>
      </c>
      <c r="CR32" s="24">
        <f t="shared" ca="1" si="78"/>
        <v>4.6741370503820656E-2</v>
      </c>
      <c r="CS32" s="24">
        <f>+[1]NAC!AX33</f>
        <v>5.9593986974662672E-2</v>
      </c>
      <c r="CT32" s="24"/>
      <c r="CU32" s="24">
        <f t="shared" ca="1" si="79"/>
        <v>0.55796616304340341</v>
      </c>
      <c r="CV32" s="24">
        <f t="shared" ca="1" si="80"/>
        <v>0.55509321457462835</v>
      </c>
      <c r="CW32" s="24">
        <f t="shared" ca="1" si="81"/>
        <v>0.55221502501915376</v>
      </c>
      <c r="CX32" s="24">
        <f t="shared" ca="1" si="82"/>
        <v>0.55067744124319118</v>
      </c>
      <c r="CY32" s="24">
        <f t="shared" ca="1" si="83"/>
        <v>0.5513766681710166</v>
      </c>
      <c r="CZ32" s="24">
        <f t="shared" ca="1" si="84"/>
        <v>0.54832149336938407</v>
      </c>
      <c r="DA32" s="24">
        <f t="shared" ca="1" si="85"/>
        <v>0.55046649431465799</v>
      </c>
      <c r="DB32" s="24">
        <f t="shared" ca="1" si="86"/>
        <v>0.54624672388382423</v>
      </c>
      <c r="DC32" s="24">
        <f t="shared" ca="1" si="87"/>
        <v>0.54234340717566298</v>
      </c>
      <c r="DD32" s="24">
        <f t="shared" ca="1" si="88"/>
        <v>0.53880487708894131</v>
      </c>
      <c r="DE32" s="49">
        <f t="shared" ca="1" si="89"/>
        <v>0.54742091518801961</v>
      </c>
      <c r="DF32" s="49">
        <f>+[1]NAC!AG33</f>
        <v>0.54732339935119079</v>
      </c>
      <c r="DG32" s="24">
        <f t="shared" ca="1" si="90"/>
        <v>1.9161285954462093E-2</v>
      </c>
    </row>
    <row r="33" spans="1:111" x14ac:dyDescent="0.25">
      <c r="A33">
        <f t="shared" si="7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56"/>
        <v>213.02402467120589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57"/>
        <v>212.69862260528316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58"/>
        <v>213.81037707231999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59"/>
        <v>212.72259110755832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60"/>
        <v>213.55863992822228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61"/>
        <v>213.30180780583311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62"/>
        <v>213.57122135595981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63"/>
        <v>213.15851251581154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64"/>
        <v>213.41749677549046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65"/>
        <v>212.39836307639047</v>
      </c>
      <c r="BU33" s="43"/>
      <c r="BV33" s="46">
        <f t="shared" ca="1" si="66"/>
        <v>213.02402467120589</v>
      </c>
      <c r="BW33" s="46">
        <f t="shared" ca="1" si="67"/>
        <v>212.69862260528316</v>
      </c>
      <c r="BX33" s="46">
        <f t="shared" ca="1" si="68"/>
        <v>213.81037707231999</v>
      </c>
      <c r="BY33" s="46">
        <f t="shared" ca="1" si="69"/>
        <v>212.72259110755832</v>
      </c>
      <c r="BZ33" s="46">
        <f t="shared" ca="1" si="70"/>
        <v>213.55863992822228</v>
      </c>
      <c r="CA33" s="46">
        <f t="shared" ca="1" si="71"/>
        <v>213.30180780583311</v>
      </c>
      <c r="CB33" s="46">
        <f t="shared" ca="1" si="72"/>
        <v>213.57122135595981</v>
      </c>
      <c r="CC33" s="46">
        <f t="shared" ca="1" si="73"/>
        <v>213.15851251581154</v>
      </c>
      <c r="CD33" s="46">
        <f t="shared" ca="1" si="74"/>
        <v>213.41749677549046</v>
      </c>
      <c r="CE33" s="46">
        <f t="shared" ca="1" si="75"/>
        <v>212.39836307639047</v>
      </c>
      <c r="CF33" s="46" cm="1">
        <f t="array" aca="1" ref="CF33" ca="1">+SUMPRODUCT($BV$3:$CE$3/100,$BV33:$CE33)</f>
        <v>213.12167127609283</v>
      </c>
      <c r="CG33" s="24"/>
      <c r="CH33" s="24">
        <f t="shared" ca="1" si="78"/>
        <v>3.2740614805955248E-2</v>
      </c>
      <c r="CI33" s="24">
        <f t="shared" ca="1" si="78"/>
        <v>3.3236244106920276E-2</v>
      </c>
      <c r="CJ33" s="24">
        <f t="shared" ca="1" si="78"/>
        <v>3.3500041184277851E-2</v>
      </c>
      <c r="CK33" s="24">
        <f t="shared" ca="1" si="78"/>
        <v>3.3928659931457883E-2</v>
      </c>
      <c r="CL33" s="24">
        <f t="shared" ca="1" si="78"/>
        <v>3.4151697776561685E-2</v>
      </c>
      <c r="CM33" s="24">
        <f t="shared" ca="1" si="78"/>
        <v>3.4066290864065207E-2</v>
      </c>
      <c r="CN33" s="24">
        <f t="shared" ca="1" si="78"/>
        <v>3.4623595343117097E-2</v>
      </c>
      <c r="CO33" s="24">
        <f t="shared" ca="1" si="78"/>
        <v>3.4949606375373143E-2</v>
      </c>
      <c r="CP33" s="24">
        <f t="shared" ca="1" si="78"/>
        <v>3.4818664063255511E-2</v>
      </c>
      <c r="CQ33" s="24">
        <f t="shared" ca="1" si="78"/>
        <v>3.5743784189159911E-2</v>
      </c>
      <c r="CR33" s="24">
        <f t="shared" ca="1" si="78"/>
        <v>3.4465332242752389E-2</v>
      </c>
      <c r="CS33" s="24">
        <f>+[1]NAC!AX34</f>
        <v>2.5497559678675286E-2</v>
      </c>
      <c r="CT33" s="24"/>
      <c r="CU33" s="24">
        <f t="shared" ca="1" si="79"/>
        <v>0.56787367158189328</v>
      </c>
      <c r="CV33" s="24">
        <f t="shared" ca="1" si="80"/>
        <v>0.56564341565844889</v>
      </c>
      <c r="CW33" s="24">
        <f t="shared" ca="1" si="81"/>
        <v>0.56132716110268555</v>
      </c>
      <c r="CX33" s="24">
        <f t="shared" ca="1" si="82"/>
        <v>0.56116774967990146</v>
      </c>
      <c r="CY33" s="24">
        <f t="shared" ca="1" si="83"/>
        <v>0.56187983430810884</v>
      </c>
      <c r="CZ33" s="24">
        <f t="shared" ca="1" si="84"/>
        <v>0.55871403522232166</v>
      </c>
      <c r="DA33" s="24">
        <f t="shared" ca="1" si="85"/>
        <v>0.56070705478408223</v>
      </c>
      <c r="DB33" s="24">
        <f t="shared" ca="1" si="86"/>
        <v>0.55722158822050472</v>
      </c>
      <c r="DC33" s="24">
        <f t="shared" ca="1" si="87"/>
        <v>0.55272689738497705</v>
      </c>
      <c r="DD33" s="24">
        <f t="shared" ca="1" si="88"/>
        <v>0.55017454844649416</v>
      </c>
      <c r="DE33" s="49">
        <f t="shared" ca="1" si="89"/>
        <v>0.5579450919147888</v>
      </c>
      <c r="DF33" s="49">
        <f>+[1]NAC!AG34</f>
        <v>0.55795122821591314</v>
      </c>
      <c r="DG33" s="24">
        <f t="shared" ca="1" si="90"/>
        <v>1.769912313539912E-2</v>
      </c>
    </row>
    <row r="34" spans="1:111" x14ac:dyDescent="0.25">
      <c r="A34">
        <f t="shared" si="7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56"/>
        <v>219.22147048095775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57"/>
        <v>218.9837721249896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58"/>
        <v>220.22861581499058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59"/>
        <v>219.08655911162154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60"/>
        <v>220.02451376278597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61"/>
        <v>219.80316720350618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62"/>
        <v>220.12599317177592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63"/>
        <v>219.79815770276193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64"/>
        <v>220.15813928842809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65"/>
        <v>219.14462549042096</v>
      </c>
      <c r="BU34" s="43"/>
      <c r="BV34" s="46">
        <f t="shared" ca="1" si="66"/>
        <v>219.22147048095775</v>
      </c>
      <c r="BW34" s="46">
        <f t="shared" ca="1" si="67"/>
        <v>218.9837721249896</v>
      </c>
      <c r="BX34" s="46">
        <f t="shared" ca="1" si="68"/>
        <v>220.22861581499058</v>
      </c>
      <c r="BY34" s="46">
        <f t="shared" ca="1" si="69"/>
        <v>219.08655911162154</v>
      </c>
      <c r="BZ34" s="46">
        <f t="shared" ca="1" si="70"/>
        <v>220.02451376278597</v>
      </c>
      <c r="CA34" s="46">
        <f t="shared" ca="1" si="71"/>
        <v>219.80316720350618</v>
      </c>
      <c r="CB34" s="46">
        <f t="shared" ca="1" si="72"/>
        <v>220.12599317177592</v>
      </c>
      <c r="CC34" s="46">
        <f t="shared" ca="1" si="73"/>
        <v>219.79815770276193</v>
      </c>
      <c r="CD34" s="46">
        <f t="shared" ca="1" si="74"/>
        <v>220.15813928842809</v>
      </c>
      <c r="CE34" s="46">
        <f t="shared" ca="1" si="75"/>
        <v>219.14462549042096</v>
      </c>
      <c r="CF34" s="46" cm="1">
        <f t="array" aca="1" ref="CF34" ca="1">+SUMPRODUCT($BV$3:$CE$3/100,$BV34:$CE34)</f>
        <v>219.67216591725565</v>
      </c>
      <c r="CG34" s="24"/>
      <c r="CH34" s="24">
        <f t="shared" ca="1" si="78"/>
        <v>2.9092708295777259E-2</v>
      </c>
      <c r="CI34" s="24">
        <f t="shared" ca="1" si="78"/>
        <v>2.9549554401065103E-2</v>
      </c>
      <c r="CJ34" s="24">
        <f t="shared" ca="1" si="78"/>
        <v>3.0018368755318381E-2</v>
      </c>
      <c r="CK34" s="24">
        <f t="shared" ca="1" si="78"/>
        <v>2.9916747304217672E-2</v>
      </c>
      <c r="CL34" s="24">
        <f t="shared" ca="1" si="78"/>
        <v>3.0276807516365967E-2</v>
      </c>
      <c r="CM34" s="24">
        <f t="shared" ca="1" si="78"/>
        <v>3.0479626331114895E-2</v>
      </c>
      <c r="CN34" s="24">
        <f t="shared" ca="1" si="78"/>
        <v>3.0691269049266001E-2</v>
      </c>
      <c r="CO34" s="24">
        <f t="shared" ca="1" si="78"/>
        <v>3.1148862452574422E-2</v>
      </c>
      <c r="CP34" s="24">
        <f t="shared" ca="1" si="78"/>
        <v>3.1584301262930659E-2</v>
      </c>
      <c r="CQ34" s="24">
        <f t="shared" ca="1" si="78"/>
        <v>3.1762308881844614E-2</v>
      </c>
      <c r="CR34" s="24">
        <f t="shared" ca="1" si="78"/>
        <v>3.0735938780607874E-2</v>
      </c>
      <c r="CS34" s="24">
        <f>+[1]NAC!AX35</f>
        <v>2.4353409861642472E-2</v>
      </c>
      <c r="CT34" s="24"/>
      <c r="CU34" s="24">
        <f t="shared" ca="1" si="79"/>
        <v>0.57869863779489283</v>
      </c>
      <c r="CV34" s="24">
        <f t="shared" ca="1" si="80"/>
        <v>0.57722732842479929</v>
      </c>
      <c r="CW34" s="24">
        <f t="shared" ca="1" si="81"/>
        <v>0.57530588092611379</v>
      </c>
      <c r="CX34" s="24">
        <f t="shared" ca="1" si="82"/>
        <v>0.57419216859441247</v>
      </c>
      <c r="CY34" s="24">
        <f t="shared" ca="1" si="83"/>
        <v>0.57580663243053443</v>
      </c>
      <c r="CZ34" s="24">
        <f t="shared" ca="1" si="84"/>
        <v>0.57338919996648041</v>
      </c>
      <c r="DA34" s="24">
        <f t="shared" ca="1" si="85"/>
        <v>0.57592204380571221</v>
      </c>
      <c r="DB34" s="24">
        <f t="shared" ca="1" si="86"/>
        <v>0.57331739028964623</v>
      </c>
      <c r="DC34" s="24">
        <f t="shared" ca="1" si="87"/>
        <v>0.57020015451042183</v>
      </c>
      <c r="DD34" s="24">
        <f t="shared" ca="1" si="88"/>
        <v>0.56829329093247805</v>
      </c>
      <c r="DE34" s="49">
        <f t="shared" ca="1" si="89"/>
        <v>0.57321375670339236</v>
      </c>
      <c r="DF34" s="49">
        <f>+[1]NAC!AG35</f>
        <v>0.57296511981935572</v>
      </c>
      <c r="DG34" s="24">
        <f t="shared" ca="1" si="90"/>
        <v>1.0405346862414788E-2</v>
      </c>
    </row>
    <row r="35" spans="1:111" x14ac:dyDescent="0.25">
      <c r="A35">
        <f t="shared" si="7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56"/>
        <v>225.14575854610553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57"/>
        <v>224.93556187527858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58"/>
        <v>226.22005473405818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59"/>
        <v>225.04199090182365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60"/>
        <v>226.06454938032067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61"/>
        <v>225.8231240337434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62"/>
        <v>226.10101663393959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63"/>
        <v>225.75286286980895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64"/>
        <v>226.14270701592406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65"/>
        <v>225.12911274342304</v>
      </c>
      <c r="BU35" s="43"/>
      <c r="BV35" s="46">
        <f t="shared" ca="1" si="66"/>
        <v>225.14575854610553</v>
      </c>
      <c r="BW35" s="46">
        <f t="shared" ca="1" si="67"/>
        <v>224.93556187527858</v>
      </c>
      <c r="BX35" s="46">
        <f t="shared" ca="1" si="68"/>
        <v>226.22005473405818</v>
      </c>
      <c r="BY35" s="46">
        <f t="shared" ca="1" si="69"/>
        <v>225.04199090182365</v>
      </c>
      <c r="BZ35" s="46">
        <f t="shared" ca="1" si="70"/>
        <v>226.06454938032067</v>
      </c>
      <c r="CA35" s="46">
        <f t="shared" ca="1" si="71"/>
        <v>225.8231240337434</v>
      </c>
      <c r="CB35" s="46">
        <f t="shared" ca="1" si="72"/>
        <v>226.10101663393959</v>
      </c>
      <c r="CC35" s="46">
        <f t="shared" ca="1" si="73"/>
        <v>225.75286286980895</v>
      </c>
      <c r="CD35" s="46">
        <f t="shared" ca="1" si="74"/>
        <v>226.14270701592406</v>
      </c>
      <c r="CE35" s="46">
        <f t="shared" ca="1" si="75"/>
        <v>225.12911274342304</v>
      </c>
      <c r="CF35" s="46" cm="1">
        <f t="array" aca="1" ref="CF35" ca="1">+SUMPRODUCT($BV$3:$CE$3/100,$BV35:$CE35)</f>
        <v>225.65276073180047</v>
      </c>
      <c r="CG35" s="24"/>
      <c r="CH35" s="24">
        <f t="shared" ca="1" si="78"/>
        <v>2.7024214608862396E-2</v>
      </c>
      <c r="CI35" s="24">
        <f t="shared" ca="1" si="78"/>
        <v>2.7179136118323344E-2</v>
      </c>
      <c r="CJ35" s="24">
        <f t="shared" ca="1" si="78"/>
        <v>2.7205542281121486E-2</v>
      </c>
      <c r="CK35" s="24">
        <f t="shared" ca="1" si="78"/>
        <v>2.7183008461819425E-2</v>
      </c>
      <c r="CL35" s="24">
        <f t="shared" ca="1" si="78"/>
        <v>2.7451648519703609E-2</v>
      </c>
      <c r="CM35" s="24">
        <f t="shared" ca="1" si="78"/>
        <v>2.7387943981096452E-2</v>
      </c>
      <c r="CN35" s="24">
        <f t="shared" ca="1" si="78"/>
        <v>2.7143652487696235E-2</v>
      </c>
      <c r="CO35" s="24">
        <f t="shared" ca="1" si="78"/>
        <v>2.7091697352166655E-2</v>
      </c>
      <c r="CP35" s="24">
        <f t="shared" ca="1" si="78"/>
        <v>2.7183041003338237E-2</v>
      </c>
      <c r="CQ35" s="24">
        <f t="shared" ca="1" si="78"/>
        <v>2.7308391614028649E-2</v>
      </c>
      <c r="CR35" s="24">
        <f t="shared" ca="1" si="78"/>
        <v>2.7225091488366049E-2</v>
      </c>
      <c r="CS35" s="24">
        <f>+[1]NAC!AX36</f>
        <v>2.5510849737953922E-2</v>
      </c>
      <c r="CT35" s="24"/>
      <c r="CU35" s="24">
        <f t="shared" ca="1" si="79"/>
        <v>0.56132686128632403</v>
      </c>
      <c r="CV35" s="24">
        <f t="shared" ca="1" si="80"/>
        <v>0.56054432607403948</v>
      </c>
      <c r="CW35" s="24">
        <f t="shared" ca="1" si="81"/>
        <v>0.55982667915338213</v>
      </c>
      <c r="CX35" s="24">
        <f t="shared" ca="1" si="82"/>
        <v>0.55856046904726853</v>
      </c>
      <c r="CY35" s="24">
        <f t="shared" ca="1" si="83"/>
        <v>0.56076704735805372</v>
      </c>
      <c r="CZ35" s="24">
        <f t="shared" ca="1" si="84"/>
        <v>0.55879102851224149</v>
      </c>
      <c r="DA35" s="24">
        <f t="shared" ca="1" si="85"/>
        <v>0.56026716074427818</v>
      </c>
      <c r="DB35" s="24">
        <f t="shared" ca="1" si="86"/>
        <v>0.55794210880711392</v>
      </c>
      <c r="DC35" s="24">
        <f t="shared" ca="1" si="87"/>
        <v>0.55615016790767657</v>
      </c>
      <c r="DD35" s="24">
        <f t="shared" ca="1" si="88"/>
        <v>0.554553785442224</v>
      </c>
      <c r="DE35" s="49">
        <f t="shared" ca="1" si="89"/>
        <v>0.55817378511240934</v>
      </c>
      <c r="DF35" s="49">
        <f>+[1]NAC!AG36</f>
        <v>0.55751895821492736</v>
      </c>
      <c r="DG35" s="24">
        <f t="shared" ca="1" si="90"/>
        <v>6.7730758441000294E-3</v>
      </c>
    </row>
    <row r="36" spans="1:111" x14ac:dyDescent="0.25">
      <c r="A36">
        <f t="shared" si="7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56"/>
        <v>229.90440610313735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57"/>
        <v>229.76942767354808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58"/>
        <v>231.06583746623284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59"/>
        <v>229.8136950967114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60"/>
        <v>231.01276825947448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61"/>
        <v>230.76129398431249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62"/>
        <v>231.05309184762658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63"/>
        <v>230.77188139954632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64"/>
        <v>231.29830863156792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65"/>
        <v>230.33059382738287</v>
      </c>
      <c r="BU36" s="43"/>
      <c r="BV36" s="46">
        <f t="shared" ca="1" si="66"/>
        <v>229.90440610313735</v>
      </c>
      <c r="BW36" s="46">
        <f t="shared" ca="1" si="67"/>
        <v>229.76942767354808</v>
      </c>
      <c r="BX36" s="46">
        <f t="shared" ca="1" si="68"/>
        <v>231.06583746623284</v>
      </c>
      <c r="BY36" s="46">
        <f t="shared" ca="1" si="69"/>
        <v>229.8136950967114</v>
      </c>
      <c r="BZ36" s="46">
        <f t="shared" ca="1" si="70"/>
        <v>231.01276825947448</v>
      </c>
      <c r="CA36" s="46">
        <f t="shared" ca="1" si="71"/>
        <v>230.76129398431249</v>
      </c>
      <c r="CB36" s="46">
        <f t="shared" ca="1" si="72"/>
        <v>231.05309184762658</v>
      </c>
      <c r="CC36" s="46">
        <f t="shared" ca="1" si="73"/>
        <v>230.77188139954632</v>
      </c>
      <c r="CD36" s="46">
        <f t="shared" ca="1" si="74"/>
        <v>231.29830863156792</v>
      </c>
      <c r="CE36" s="46">
        <f t="shared" ca="1" si="75"/>
        <v>230.33059382738287</v>
      </c>
      <c r="CF36" s="46" cm="1">
        <f t="array" aca="1" ref="CF36" ca="1">+SUMPRODUCT($BV$3:$CE$3/100,$BV36:$CE36)</f>
        <v>230.64451035994699</v>
      </c>
      <c r="CG36" s="24"/>
      <c r="CH36" s="24">
        <f t="shared" ca="1" si="78"/>
        <v>2.1135852559520218E-2</v>
      </c>
      <c r="CI36" s="24">
        <f t="shared" ca="1" si="78"/>
        <v>2.1490002549929166E-2</v>
      </c>
      <c r="CJ36" s="24">
        <f t="shared" ca="1" si="78"/>
        <v>2.142065935697568E-2</v>
      </c>
      <c r="CK36" s="24">
        <f t="shared" ca="1" si="78"/>
        <v>2.1203617048382029E-2</v>
      </c>
      <c r="CL36" s="24">
        <f t="shared" ca="1" si="78"/>
        <v>2.1888522073530314E-2</v>
      </c>
      <c r="CM36" s="24">
        <f t="shared" ca="1" si="78"/>
        <v>2.1867423771142258E-2</v>
      </c>
      <c r="CN36" s="24">
        <f t="shared" ca="1" si="78"/>
        <v>2.1902047533490121E-2</v>
      </c>
      <c r="CO36" s="24">
        <f t="shared" ca="1" si="78"/>
        <v>2.2232358278582831E-2</v>
      </c>
      <c r="CP36" s="24">
        <f t="shared" ca="1" si="78"/>
        <v>2.2798000800798857E-2</v>
      </c>
      <c r="CQ36" s="24">
        <f t="shared" ca="1" si="78"/>
        <v>2.3104435586204675E-2</v>
      </c>
      <c r="CR36" s="24">
        <f t="shared" ca="1" si="78"/>
        <v>2.2121376277241644E-2</v>
      </c>
      <c r="CS36" s="24">
        <f>+[1]NAC!AX37</f>
        <v>2.2592002848790704E-2</v>
      </c>
      <c r="CT36" s="24"/>
      <c r="CU36" s="24">
        <f t="shared" ca="1" si="79"/>
        <v>0.54655416538883905</v>
      </c>
      <c r="CV36" s="24">
        <f t="shared" ca="1" si="80"/>
        <v>0.54612651164580583</v>
      </c>
      <c r="CW36" s="24">
        <f t="shared" ca="1" si="81"/>
        <v>0.54629373271115234</v>
      </c>
      <c r="CX36" s="24">
        <f t="shared" ca="1" si="82"/>
        <v>0.54336881624954381</v>
      </c>
      <c r="CY36" s="24">
        <f t="shared" ca="1" si="83"/>
        <v>0.54728572311641877</v>
      </c>
      <c r="CZ36" s="24">
        <f t="shared" ca="1" si="84"/>
        <v>0.54537504420426419</v>
      </c>
      <c r="DA36" s="24">
        <f t="shared" ca="1" si="85"/>
        <v>0.54597924327303837</v>
      </c>
      <c r="DB36" s="24">
        <f t="shared" ca="1" si="86"/>
        <v>0.54453459003153637</v>
      </c>
      <c r="DC36" s="24">
        <f t="shared" ca="1" si="87"/>
        <v>0.54371191950751818</v>
      </c>
      <c r="DD36" s="24">
        <f t="shared" ca="1" si="88"/>
        <v>0.54160967732998411</v>
      </c>
      <c r="DE36" s="49">
        <f t="shared" ca="1" si="89"/>
        <v>0.54459568336221409</v>
      </c>
      <c r="DF36" s="49">
        <f>+[1]NAC!AG37</f>
        <v>0.54386637070100718</v>
      </c>
      <c r="DG36" s="24">
        <f t="shared" ca="1" si="90"/>
        <v>4.9444880588549456E-3</v>
      </c>
    </row>
    <row r="37" spans="1:111" x14ac:dyDescent="0.25">
      <c r="A37">
        <f t="shared" si="7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56"/>
        <v>239.00773838477642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57"/>
        <v>238.92384671102414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58"/>
        <v>240.07261864900892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59"/>
        <v>238.90331822610813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60"/>
        <v>240.1067030828425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61"/>
        <v>239.79109790572619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62"/>
        <v>240.17285833784109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63"/>
        <v>239.89523584932488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64"/>
        <v>240.42983451469797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65"/>
        <v>239.52460220611908</v>
      </c>
      <c r="BU37" s="43"/>
      <c r="BV37" s="46">
        <f t="shared" ca="1" si="66"/>
        <v>239.00773838477642</v>
      </c>
      <c r="BW37" s="46">
        <f t="shared" ca="1" si="67"/>
        <v>238.92384671102414</v>
      </c>
      <c r="BX37" s="46">
        <f t="shared" ca="1" si="68"/>
        <v>240.07261864900892</v>
      </c>
      <c r="BY37" s="46">
        <f t="shared" ca="1" si="69"/>
        <v>238.90331822610813</v>
      </c>
      <c r="BZ37" s="46">
        <f t="shared" ca="1" si="70"/>
        <v>240.1067030828425</v>
      </c>
      <c r="CA37" s="46">
        <f t="shared" ca="1" si="71"/>
        <v>239.79109790572619</v>
      </c>
      <c r="CB37" s="46">
        <f t="shared" ca="1" si="72"/>
        <v>240.17285833784109</v>
      </c>
      <c r="CC37" s="46">
        <f t="shared" ca="1" si="73"/>
        <v>239.89523584932488</v>
      </c>
      <c r="CD37" s="46">
        <f t="shared" ca="1" si="74"/>
        <v>240.42983451469797</v>
      </c>
      <c r="CE37" s="46">
        <f t="shared" ca="1" si="75"/>
        <v>239.52460220611908</v>
      </c>
      <c r="CF37" s="46" cm="1">
        <f t="array" aca="1" ref="CF37" ca="1">+SUMPRODUCT($BV$3:$CE$3/100,$BV37:$CE37)</f>
        <v>239.75977471164242</v>
      </c>
      <c r="CG37" s="24"/>
      <c r="CH37" s="24">
        <f t="shared" ca="1" si="78"/>
        <v>3.9596162752771447E-2</v>
      </c>
      <c r="CI37" s="24">
        <f t="shared" ca="1" si="78"/>
        <v>3.9841762806157588E-2</v>
      </c>
      <c r="CJ37" s="24">
        <f t="shared" ca="1" si="78"/>
        <v>3.8979285218189386E-2</v>
      </c>
      <c r="CK37" s="24">
        <f t="shared" ca="1" si="78"/>
        <v>3.9552138638089263E-2</v>
      </c>
      <c r="CL37" s="24">
        <f t="shared" ca="1" si="78"/>
        <v>3.936550733487465E-2</v>
      </c>
      <c r="CM37" s="24">
        <f t="shared" ca="1" si="78"/>
        <v>3.9130496130896031E-2</v>
      </c>
      <c r="CN37" s="24">
        <f t="shared" ca="1" si="78"/>
        <v>3.9470436934160302E-2</v>
      </c>
      <c r="CO37" s="24">
        <f t="shared" ca="1" si="78"/>
        <v>3.9534081858018322E-2</v>
      </c>
      <c r="CP37" s="24">
        <f t="shared" ca="1" si="78"/>
        <v>3.9479432154757133E-2</v>
      </c>
      <c r="CQ37" s="24">
        <f t="shared" ca="1" si="78"/>
        <v>3.9916574806499572E-2</v>
      </c>
      <c r="CR37" s="24">
        <f t="shared" ca="1" si="78"/>
        <v>3.9520838096124722E-2</v>
      </c>
      <c r="CS37" s="24">
        <f>+[1]NAC!AX38</f>
        <v>4.5147707511329349E-2</v>
      </c>
      <c r="CT37" s="24"/>
      <c r="CU37" s="24">
        <f t="shared" ca="1" si="79"/>
        <v>0.54690377594813677</v>
      </c>
      <c r="CV37" s="24">
        <f t="shared" ca="1" si="80"/>
        <v>0.5480096508704515</v>
      </c>
      <c r="CW37" s="24">
        <f t="shared" ca="1" si="81"/>
        <v>0.54503621446752337</v>
      </c>
      <c r="CX37" s="24">
        <f t="shared" ca="1" si="82"/>
        <v>0.54470782407036933</v>
      </c>
      <c r="CY37" s="24">
        <f t="shared" ca="1" si="83"/>
        <v>0.54718009772867937</v>
      </c>
      <c r="CZ37" s="24">
        <f t="shared" ca="1" si="84"/>
        <v>0.54548137241838779</v>
      </c>
      <c r="DA37" s="24">
        <f t="shared" ca="1" si="85"/>
        <v>0.54716583969093757</v>
      </c>
      <c r="DB37" s="24">
        <f t="shared" ca="1" si="86"/>
        <v>0.54579429980130612</v>
      </c>
      <c r="DC37" s="24">
        <f t="shared" ca="1" si="87"/>
        <v>0.54502709317740883</v>
      </c>
      <c r="DD37" s="24">
        <f t="shared" ca="1" si="88"/>
        <v>0.54435232431339053</v>
      </c>
      <c r="DE37" s="49">
        <f t="shared" ca="1" si="89"/>
        <v>0.54571359620540361</v>
      </c>
      <c r="DF37" s="49">
        <f>+[1]NAC!AG38</f>
        <v>0.54482558087056776</v>
      </c>
      <c r="DG37" s="24">
        <f t="shared" ca="1" si="90"/>
        <v>2.5514516347462379E-3</v>
      </c>
    </row>
    <row r="38" spans="1:111" x14ac:dyDescent="0.25">
      <c r="A38">
        <f t="shared" si="7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56"/>
        <v>252.93162796350845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57"/>
        <v>253.05526012048523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58"/>
        <v>253.97681363258403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59"/>
        <v>252.87984368394589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60"/>
        <v>254.24949316517791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61"/>
        <v>253.79447512517379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62"/>
        <v>254.29624044542851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63"/>
        <v>253.99853679338395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64"/>
        <v>254.45946945436245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65"/>
        <v>253.78584489884611</v>
      </c>
      <c r="BU38" s="43"/>
      <c r="BV38" s="46">
        <f t="shared" ca="1" si="66"/>
        <v>252.93162796350845</v>
      </c>
      <c r="BW38" s="46">
        <f t="shared" ca="1" si="67"/>
        <v>253.05526012048523</v>
      </c>
      <c r="BX38" s="46">
        <f t="shared" ca="1" si="68"/>
        <v>253.97681363258403</v>
      </c>
      <c r="BY38" s="46">
        <f t="shared" ca="1" si="69"/>
        <v>252.87984368394589</v>
      </c>
      <c r="BZ38" s="46">
        <f t="shared" ca="1" si="70"/>
        <v>254.24949316517791</v>
      </c>
      <c r="CA38" s="46">
        <f t="shared" ca="1" si="71"/>
        <v>253.79447512517379</v>
      </c>
      <c r="CB38" s="46">
        <f t="shared" ca="1" si="72"/>
        <v>254.29624044542851</v>
      </c>
      <c r="CC38" s="46">
        <f t="shared" ca="1" si="73"/>
        <v>253.99853679338395</v>
      </c>
      <c r="CD38" s="46">
        <f t="shared" ca="1" si="74"/>
        <v>254.45946945436245</v>
      </c>
      <c r="CE38" s="46">
        <f t="shared" ca="1" si="75"/>
        <v>253.78584489884611</v>
      </c>
      <c r="CF38" s="46" cm="1">
        <f t="array" aca="1" ref="CF38" ca="1">+SUMPRODUCT($BV$3:$CE$3/100,$BV38:$CE38)</f>
        <v>253.84436707236264</v>
      </c>
      <c r="CG38" s="24"/>
      <c r="CH38" s="24">
        <f t="shared" ca="1" si="78"/>
        <v>5.8257065954559595E-2</v>
      </c>
      <c r="CI38" s="24">
        <f t="shared" ca="1" si="78"/>
        <v>5.9146098658594326E-2</v>
      </c>
      <c r="CJ38" s="24">
        <f t="shared" ca="1" si="78"/>
        <v>5.791662148653165E-2</v>
      </c>
      <c r="CK38" s="24">
        <f t="shared" ca="1" si="78"/>
        <v>5.8502851955408053E-2</v>
      </c>
      <c r="CL38" s="24">
        <f t="shared" ca="1" si="78"/>
        <v>5.8902104359226604E-2</v>
      </c>
      <c r="CM38" s="24">
        <f t="shared" ca="1" si="78"/>
        <v>5.8398236388879754E-2</v>
      </c>
      <c r="CN38" s="24">
        <f t="shared" ca="1" si="78"/>
        <v>5.8805071502795014E-2</v>
      </c>
      <c r="CO38" s="24">
        <f t="shared" ca="1" si="78"/>
        <v>5.8789416530627525E-2</v>
      </c>
      <c r="CP38" s="24">
        <f t="shared" ca="1" si="78"/>
        <v>5.8352304604721628E-2</v>
      </c>
      <c r="CQ38" s="24">
        <f t="shared" ca="1" si="78"/>
        <v>5.953978239135016E-2</v>
      </c>
      <c r="CR38" s="24">
        <f t="shared" ca="1" si="78"/>
        <v>5.8744601247893602E-2</v>
      </c>
      <c r="CS38" s="24">
        <f>+[1]NAC!AX39</f>
        <v>5.7197147606380172E-2</v>
      </c>
      <c r="CT38" s="24"/>
      <c r="CU38" s="24">
        <f t="shared" ca="1" si="79"/>
        <v>0.53662189686617845</v>
      </c>
      <c r="CV38" s="24">
        <f t="shared" ca="1" si="80"/>
        <v>0.53823931087255006</v>
      </c>
      <c r="CW38" s="24">
        <f t="shared" ca="1" si="81"/>
        <v>0.53563719844551239</v>
      </c>
      <c r="CX38" s="24">
        <f t="shared" ca="1" si="82"/>
        <v>0.53383245355835585</v>
      </c>
      <c r="CY38" s="24">
        <f t="shared" ca="1" si="83"/>
        <v>0.53841146457218825</v>
      </c>
      <c r="CZ38" s="24">
        <f t="shared" ca="1" si="84"/>
        <v>0.53633054629596422</v>
      </c>
      <c r="DA38" s="24">
        <f t="shared" ca="1" si="85"/>
        <v>0.53670398033928546</v>
      </c>
      <c r="DB38" s="24">
        <f t="shared" ca="1" si="86"/>
        <v>0.53571683644842083</v>
      </c>
      <c r="DC38" s="24">
        <f t="shared" ca="1" si="87"/>
        <v>0.53610951532839968</v>
      </c>
      <c r="DD38" s="24">
        <f t="shared" ca="1" si="88"/>
        <v>0.53485162705806766</v>
      </c>
      <c r="DE38" s="49">
        <f t="shared" ca="1" si="89"/>
        <v>0.5360570472460533</v>
      </c>
      <c r="DF38" s="49">
        <f>+[1]NAC!AG39</f>
        <v>0.53542005697226358</v>
      </c>
      <c r="DG38" s="24">
        <f t="shared" ca="1" si="90"/>
        <v>1.7702698081107915E-3</v>
      </c>
    </row>
    <row r="39" spans="1:111" x14ac:dyDescent="0.25">
      <c r="A39">
        <f t="shared" si="7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56"/>
        <v>260.75764348605975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57"/>
        <v>261.04653686993765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58"/>
        <v>261.96688155917809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59"/>
        <v>261.07259347387122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60"/>
        <v>262.42077638559545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61"/>
        <v>261.98119411552324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62"/>
        <v>262.60212133073969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63"/>
        <v>262.47075946427407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64"/>
        <v>263.00835545696907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65"/>
        <v>262.71999898514792</v>
      </c>
      <c r="BU39" s="43"/>
      <c r="BV39" s="46">
        <f t="shared" ca="1" si="66"/>
        <v>260.75764348605975</v>
      </c>
      <c r="BW39" s="46">
        <f t="shared" ca="1" si="67"/>
        <v>261.04653686993765</v>
      </c>
      <c r="BX39" s="46">
        <f t="shared" ca="1" si="68"/>
        <v>261.96688155917809</v>
      </c>
      <c r="BY39" s="46">
        <f t="shared" ca="1" si="69"/>
        <v>261.07259347387122</v>
      </c>
      <c r="BZ39" s="46">
        <f t="shared" ca="1" si="70"/>
        <v>262.42077638559545</v>
      </c>
      <c r="CA39" s="46">
        <f t="shared" ca="1" si="71"/>
        <v>261.98119411552324</v>
      </c>
      <c r="CB39" s="46">
        <f t="shared" ca="1" si="72"/>
        <v>262.60212133073969</v>
      </c>
      <c r="CC39" s="46">
        <f t="shared" ca="1" si="73"/>
        <v>262.47075946427407</v>
      </c>
      <c r="CD39" s="46">
        <f t="shared" ca="1" si="74"/>
        <v>263.00835545696907</v>
      </c>
      <c r="CE39" s="46">
        <f t="shared" ca="1" si="75"/>
        <v>262.71999898514792</v>
      </c>
      <c r="CF39" s="46" cm="1">
        <f t="array" aca="1" ref="CF39" ca="1">+SUMPRODUCT($BV$3:$CE$3/100,$BV39:$CE39)</f>
        <v>262.216552171849</v>
      </c>
      <c r="CG39" s="24"/>
      <c r="CH39" s="24">
        <f t="shared" ca="1" si="78"/>
        <v>3.0941229396904024E-2</v>
      </c>
      <c r="CI39" s="24">
        <f t="shared" ca="1" si="78"/>
        <v>3.1579176602168246E-2</v>
      </c>
      <c r="CJ39" s="24">
        <f t="shared" ca="1" si="78"/>
        <v>3.1459832148902134E-2</v>
      </c>
      <c r="CK39" s="24">
        <f t="shared" ca="1" si="78"/>
        <v>3.2397796797773992E-2</v>
      </c>
      <c r="CL39" s="24">
        <f t="shared" ca="1" si="78"/>
        <v>3.2138837795475661E-2</v>
      </c>
      <c r="CM39" s="24">
        <f t="shared" ca="1" si="78"/>
        <v>3.2257278202418194E-2</v>
      </c>
      <c r="CN39" s="24">
        <f t="shared" ca="1" si="78"/>
        <v>3.266222446215683E-2</v>
      </c>
      <c r="CO39" s="24">
        <f t="shared" ca="1" si="78"/>
        <v>3.3355399514690465E-2</v>
      </c>
      <c r="CP39" s="24">
        <f t="shared" ca="1" si="78"/>
        <v>3.3596258063958162E-2</v>
      </c>
      <c r="CQ39" s="24">
        <f t="shared" ca="1" si="78"/>
        <v>3.5203516137248592E-2</v>
      </c>
      <c r="CR39" s="24">
        <f t="shared" ca="1" si="78"/>
        <v>3.2981567391250133E-2</v>
      </c>
      <c r="CS39" s="24">
        <f>+[1]NAC!AX40</f>
        <v>2.451324364984675E-2</v>
      </c>
      <c r="CT39" s="24"/>
      <c r="CU39" s="24">
        <f t="shared" ca="1" si="79"/>
        <v>0.50145976969703154</v>
      </c>
      <c r="CV39" s="24">
        <f t="shared" ca="1" si="80"/>
        <v>0.50431617161235942</v>
      </c>
      <c r="CW39" s="24">
        <f t="shared" ca="1" si="81"/>
        <v>0.50123825733173333</v>
      </c>
      <c r="CX39" s="24">
        <f t="shared" ca="1" si="82"/>
        <v>0.50235810068459585</v>
      </c>
      <c r="CY39" s="24">
        <f t="shared" ca="1" si="83"/>
        <v>0.50585766059940229</v>
      </c>
      <c r="CZ39" s="24">
        <f t="shared" ca="1" si="84"/>
        <v>0.50459432034349994</v>
      </c>
      <c r="DA39" s="24">
        <f t="shared" ca="1" si="85"/>
        <v>0.50487864579410657</v>
      </c>
      <c r="DB39" s="24">
        <f t="shared" ca="1" si="86"/>
        <v>0.50582750070288141</v>
      </c>
      <c r="DC39" s="24">
        <f t="shared" ca="1" si="87"/>
        <v>0.5069370867199392</v>
      </c>
      <c r="DD39" s="24">
        <f t="shared" ca="1" si="88"/>
        <v>0.50865360469820264</v>
      </c>
      <c r="DE39" s="49">
        <f t="shared" ca="1" si="89"/>
        <v>0.50532374561242066</v>
      </c>
      <c r="DF39" s="49">
        <f>+[1]NAC!AG40</f>
        <v>0.50485307552858982</v>
      </c>
      <c r="DG39" s="24">
        <f t="shared" ca="1" si="90"/>
        <v>-7.1938350011711005E-3</v>
      </c>
    </row>
    <row r="40" spans="1:111" x14ac:dyDescent="0.25">
      <c r="A40">
        <f t="shared" si="7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56"/>
        <v>272.25344742965234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57"/>
        <v>272.58657806221618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58"/>
        <v>273.3946787337224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59"/>
        <v>272.35814317710441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60"/>
        <v>273.89295405231013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61"/>
        <v>273.34798688823105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62"/>
        <v>273.88066830389823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63"/>
        <v>273.6034124606951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64"/>
        <v>274.05728543585218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65"/>
        <v>273.38947382450692</v>
      </c>
      <c r="BU40" s="43"/>
      <c r="BV40" s="46">
        <f t="shared" ca="1" si="66"/>
        <v>272.25344742965234</v>
      </c>
      <c r="BW40" s="46">
        <f t="shared" ca="1" si="67"/>
        <v>272.58657806221618</v>
      </c>
      <c r="BX40" s="46">
        <f t="shared" ca="1" si="68"/>
        <v>273.3946787337224</v>
      </c>
      <c r="BY40" s="46">
        <f t="shared" ca="1" si="69"/>
        <v>272.35814317710441</v>
      </c>
      <c r="BZ40" s="46">
        <f t="shared" ca="1" si="70"/>
        <v>273.89295405231013</v>
      </c>
      <c r="CA40" s="46">
        <f t="shared" ca="1" si="71"/>
        <v>273.34798688823105</v>
      </c>
      <c r="CB40" s="46">
        <f t="shared" ca="1" si="72"/>
        <v>273.88066830389823</v>
      </c>
      <c r="CC40" s="46">
        <f t="shared" ca="1" si="73"/>
        <v>273.6034124606951</v>
      </c>
      <c r="CD40" s="46">
        <f t="shared" ca="1" si="74"/>
        <v>274.05728543585218</v>
      </c>
      <c r="CE40" s="46">
        <f t="shared" ca="1" si="75"/>
        <v>273.38947382450692</v>
      </c>
      <c r="CF40" s="46" cm="1">
        <f t="array" aca="1" ref="CF40" ca="1">+SUMPRODUCT($BV$3:$CE$3/100,$BV40:$CE40)</f>
        <v>273.39936770759272</v>
      </c>
      <c r="CG40" s="24"/>
      <c r="CH40" s="24">
        <f t="shared" ca="1" si="78"/>
        <v>4.4086162882535751E-2</v>
      </c>
      <c r="CI40" s="24">
        <f t="shared" ca="1" si="78"/>
        <v>4.4206835036574965E-2</v>
      </c>
      <c r="CJ40" s="24">
        <f t="shared" ca="1" si="78"/>
        <v>4.3623060695795468E-2</v>
      </c>
      <c r="CK40" s="24">
        <f t="shared" ca="1" si="78"/>
        <v>4.3227630878699186E-2</v>
      </c>
      <c r="CL40" s="24">
        <f t="shared" ca="1" si="78"/>
        <v>4.3716727862498583E-2</v>
      </c>
      <c r="CM40" s="24">
        <f t="shared" ca="1" si="78"/>
        <v>4.3387819538281525E-2</v>
      </c>
      <c r="CN40" s="24">
        <f t="shared" ca="1" si="78"/>
        <v>4.2949184553439101E-2</v>
      </c>
      <c r="CO40" s="24">
        <f t="shared" ca="1" si="78"/>
        <v>4.241483134785673E-2</v>
      </c>
      <c r="CP40" s="24">
        <f t="shared" ca="1" si="78"/>
        <v>4.2009805961053637E-2</v>
      </c>
      <c r="CQ40" s="24">
        <f t="shared" ca="1" si="78"/>
        <v>4.0611582218992748E-2</v>
      </c>
      <c r="CR40" s="24">
        <f t="shared" ca="1" si="78"/>
        <v>4.2647252597596719E-2</v>
      </c>
      <c r="CS40" s="24">
        <f>+[1]NAC!AX41</f>
        <v>5.3200274270607251E-2</v>
      </c>
      <c r="CT40" s="24"/>
      <c r="CU40" s="24">
        <f t="shared" ca="1" si="79"/>
        <v>0.51947054671004689</v>
      </c>
      <c r="CV40" s="24">
        <f t="shared" ca="1" si="80"/>
        <v>0.52185847939254626</v>
      </c>
      <c r="CW40" s="24">
        <f t="shared" ca="1" si="81"/>
        <v>0.51896800239363672</v>
      </c>
      <c r="CX40" s="24">
        <f t="shared" ca="1" si="82"/>
        <v>0.51881858972493178</v>
      </c>
      <c r="CY40" s="24">
        <f t="shared" ca="1" si="83"/>
        <v>0.52263986161437459</v>
      </c>
      <c r="CZ40" s="24">
        <f t="shared" ca="1" si="84"/>
        <v>0.5214909936731098</v>
      </c>
      <c r="DA40" s="24">
        <f t="shared" ca="1" si="85"/>
        <v>0.52077493077231729</v>
      </c>
      <c r="DB40" s="24">
        <f t="shared" ca="1" si="86"/>
        <v>0.5217885764778516</v>
      </c>
      <c r="DC40" s="24">
        <f t="shared" ca="1" si="87"/>
        <v>0.52207397428001201</v>
      </c>
      <c r="DD40" s="24">
        <f t="shared" ca="1" si="88"/>
        <v>0.52170240306270022</v>
      </c>
      <c r="DE40" s="49">
        <f t="shared" ca="1" si="89"/>
        <v>0.5211756559052203</v>
      </c>
      <c r="DF40" s="49">
        <f>+[1]NAC!AG41</f>
        <v>0.5209175300658877</v>
      </c>
      <c r="DG40" s="24">
        <f t="shared" ca="1" si="90"/>
        <v>-2.2318563526533275E-3</v>
      </c>
    </row>
    <row r="41" spans="1:111" x14ac:dyDescent="0.25">
      <c r="A41">
        <f t="shared" si="7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56"/>
        <v>281.78605522663361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57"/>
        <v>282.28457241984205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58"/>
        <v>283.28670063354275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59"/>
        <v>282.34555931361638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60"/>
        <v>284.04338881101842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61"/>
        <v>283.44563024735749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62"/>
        <v>284.17129120214406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63"/>
        <v>284.01224299137357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64"/>
        <v>284.50772512960987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65"/>
        <v>284.01264035678025</v>
      </c>
      <c r="BU41" s="43"/>
      <c r="BV41" s="46">
        <f t="shared" ca="1" si="66"/>
        <v>281.78605522663361</v>
      </c>
      <c r="BW41" s="46">
        <f t="shared" ca="1" si="67"/>
        <v>282.28457241984205</v>
      </c>
      <c r="BX41" s="46">
        <f t="shared" ca="1" si="68"/>
        <v>283.28670063354275</v>
      </c>
      <c r="BY41" s="46">
        <f t="shared" ca="1" si="69"/>
        <v>282.34555931361638</v>
      </c>
      <c r="BZ41" s="46">
        <f t="shared" ca="1" si="70"/>
        <v>284.04338881101842</v>
      </c>
      <c r="CA41" s="46">
        <f t="shared" ca="1" si="71"/>
        <v>283.44563024735749</v>
      </c>
      <c r="CB41" s="46">
        <f t="shared" ca="1" si="72"/>
        <v>284.17129120214406</v>
      </c>
      <c r="CC41" s="46">
        <f t="shared" ca="1" si="73"/>
        <v>284.01224299137357</v>
      </c>
      <c r="CD41" s="46">
        <f t="shared" ca="1" si="74"/>
        <v>284.50772512960987</v>
      </c>
      <c r="CE41" s="46">
        <f t="shared" ca="1" si="75"/>
        <v>284.01264035678025</v>
      </c>
      <c r="CF41" s="46" cm="1">
        <f t="array" aca="1" ref="CF41" ca="1">+SUMPRODUCT($BV$3:$CE$3/100,$BV41:$CE41)</f>
        <v>283.62196394334148</v>
      </c>
      <c r="CG41" s="24"/>
      <c r="CH41" s="24">
        <f t="shared" ca="1" si="78"/>
        <v>3.5013726683642554E-2</v>
      </c>
      <c r="CI41" s="24">
        <f t="shared" ca="1" si="78"/>
        <v>3.5577666466807267E-2</v>
      </c>
      <c r="CJ41" s="24">
        <f t="shared" ca="1" si="78"/>
        <v>3.6182203492902909E-2</v>
      </c>
      <c r="CK41" s="24">
        <f t="shared" ca="1" si="78"/>
        <v>3.6670157976578466E-2</v>
      </c>
      <c r="CL41" s="24">
        <f t="shared" ca="1" si="78"/>
        <v>3.7059860827123314E-2</v>
      </c>
      <c r="CM41" s="24">
        <f t="shared" ca="1" si="78"/>
        <v>3.6940617247915641E-2</v>
      </c>
      <c r="CN41" s="24">
        <f t="shared" ca="1" si="78"/>
        <v>3.7573381728524646E-2</v>
      </c>
      <c r="CO41" s="24">
        <f t="shared" ca="1" si="78"/>
        <v>3.804349674247498E-2</v>
      </c>
      <c r="CP41" s="24">
        <f t="shared" ca="1" si="78"/>
        <v>3.8132318493696138E-2</v>
      </c>
      <c r="CQ41" s="24">
        <f t="shared" ca="1" si="78"/>
        <v>3.8857262438320994E-2</v>
      </c>
      <c r="CR41" s="24">
        <f t="shared" ca="1" si="78"/>
        <v>3.7390709135370459E-2</v>
      </c>
      <c r="CS41" s="24">
        <f>+[1]NAC!AX42</f>
        <v>3.1316118523434966E-2</v>
      </c>
      <c r="CT41" s="24"/>
      <c r="CU41" s="24">
        <f t="shared" ca="1" si="79"/>
        <v>0.53629613370161744</v>
      </c>
      <c r="CV41" s="24">
        <f t="shared" ca="1" si="80"/>
        <v>0.53918665699942037</v>
      </c>
      <c r="CW41" s="24">
        <f t="shared" ca="1" si="81"/>
        <v>0.53575036961208999</v>
      </c>
      <c r="CX41" s="24">
        <f t="shared" ca="1" si="82"/>
        <v>0.53673268274667163</v>
      </c>
      <c r="CY41" s="24">
        <f t="shared" ca="1" si="83"/>
        <v>0.53988872246813879</v>
      </c>
      <c r="CZ41" s="24">
        <f t="shared" ca="1" si="84"/>
        <v>0.53880611376379828</v>
      </c>
      <c r="DA41" s="24">
        <f t="shared" ca="1" si="85"/>
        <v>0.53835806777021866</v>
      </c>
      <c r="DB41" s="24">
        <f t="shared" ca="1" si="86"/>
        <v>0.53939684907326191</v>
      </c>
      <c r="DC41" s="24">
        <f t="shared" ca="1" si="87"/>
        <v>0.53940893885149133</v>
      </c>
      <c r="DD41" s="24">
        <f t="shared" ca="1" si="88"/>
        <v>0.53953501314119912</v>
      </c>
      <c r="DE41" s="49">
        <f t="shared" ca="1" si="89"/>
        <v>0.53862724603849377</v>
      </c>
      <c r="DF41" s="49">
        <f>+[1]NAC!AG42</f>
        <v>0.5383240201633388</v>
      </c>
      <c r="DG41" s="24">
        <f t="shared" ca="1" si="90"/>
        <v>-3.2388794395816767E-3</v>
      </c>
    </row>
    <row r="42" spans="1:111" x14ac:dyDescent="0.25">
      <c r="A42">
        <f t="shared" si="7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56"/>
        <v>289.62020255122491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57"/>
        <v>289.80778853561452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58"/>
        <v>290.35339256181953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59"/>
        <v>289.34691102565745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60"/>
        <v>290.77619096730035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61"/>
        <v>290.08048701291392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62"/>
        <v>290.52753127696661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63"/>
        <v>290.06605701508926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64"/>
        <v>290.36111792981512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65"/>
        <v>289.47155379564231</v>
      </c>
      <c r="BU42" s="43"/>
      <c r="BV42" s="46">
        <f t="shared" ca="1" si="66"/>
        <v>289.62020255122491</v>
      </c>
      <c r="BW42" s="46">
        <f t="shared" ca="1" si="67"/>
        <v>289.80778853561452</v>
      </c>
      <c r="BX42" s="46">
        <f t="shared" ca="1" si="68"/>
        <v>290.35339256181953</v>
      </c>
      <c r="BY42" s="46">
        <f t="shared" ca="1" si="69"/>
        <v>289.34691102565745</v>
      </c>
      <c r="BZ42" s="46">
        <f t="shared" ca="1" si="70"/>
        <v>290.77619096730035</v>
      </c>
      <c r="CA42" s="46">
        <f t="shared" ca="1" si="71"/>
        <v>290.08048701291392</v>
      </c>
      <c r="CB42" s="46">
        <f t="shared" ca="1" si="72"/>
        <v>290.52753127696661</v>
      </c>
      <c r="CC42" s="46">
        <f t="shared" ca="1" si="73"/>
        <v>290.06605701508926</v>
      </c>
      <c r="CD42" s="46">
        <f t="shared" ca="1" si="74"/>
        <v>290.36111792981512</v>
      </c>
      <c r="CE42" s="46">
        <f t="shared" ca="1" si="75"/>
        <v>289.47155379564231</v>
      </c>
      <c r="CF42" s="46" cm="1">
        <f t="array" aca="1" ref="CF42" ca="1">+SUMPRODUCT($BV$3:$CE$3/100,$BV42:$CE42)</f>
        <v>290.02893386924825</v>
      </c>
      <c r="CG42" s="24"/>
      <c r="CH42" s="24">
        <f t="shared" ca="1" si="78"/>
        <v>2.7801756613862638E-2</v>
      </c>
      <c r="CI42" s="24">
        <f t="shared" ca="1" si="78"/>
        <v>2.6651177041950413E-2</v>
      </c>
      <c r="CJ42" s="24">
        <f t="shared" ca="1" si="78"/>
        <v>2.4945371288072504E-2</v>
      </c>
      <c r="CK42" s="24">
        <f t="shared" ca="1" si="78"/>
        <v>2.4797102278007799E-2</v>
      </c>
      <c r="CL42" s="24">
        <f t="shared" ca="1" si="78"/>
        <v>2.3703428495431167E-2</v>
      </c>
      <c r="CM42" s="24">
        <f t="shared" ca="1" si="78"/>
        <v>2.3407864004699297E-2</v>
      </c>
      <c r="CN42" s="24">
        <f t="shared" ca="1" si="78"/>
        <v>2.236763625183058E-2</v>
      </c>
      <c r="CO42" s="24">
        <f t="shared" ca="1" si="78"/>
        <v>2.1315327677263518E-2</v>
      </c>
      <c r="CP42" s="24">
        <f t="shared" ca="1" si="78"/>
        <v>2.0573756995662329E-2</v>
      </c>
      <c r="CQ42" s="24">
        <f t="shared" ca="1" si="78"/>
        <v>1.9220670713826271E-2</v>
      </c>
      <c r="CR42" s="24">
        <f t="shared" ca="1" si="78"/>
        <v>2.2589822864306441E-2</v>
      </c>
      <c r="CS42" s="24">
        <f>+[1]NAC!AX43</f>
        <v>4.6804207545119603E-2</v>
      </c>
      <c r="CT42" s="24"/>
      <c r="CU42" s="24">
        <f t="shared" ca="1" si="79"/>
        <v>0.53376030128369822</v>
      </c>
      <c r="CV42" s="24">
        <f t="shared" ca="1" si="80"/>
        <v>0.5349002931496436</v>
      </c>
      <c r="CW42" s="24">
        <f t="shared" ca="1" si="81"/>
        <v>0.52932908165227688</v>
      </c>
      <c r="CX42" s="24">
        <f t="shared" ca="1" si="82"/>
        <v>0.52974482789350019</v>
      </c>
      <c r="CY42" s="24">
        <f t="shared" ca="1" si="83"/>
        <v>0.53136270481619174</v>
      </c>
      <c r="CZ42" s="24">
        <f t="shared" ca="1" si="84"/>
        <v>0.53014525405090951</v>
      </c>
      <c r="DA42" s="24">
        <f t="shared" ca="1" si="85"/>
        <v>0.52792017412615433</v>
      </c>
      <c r="DB42" s="24">
        <f t="shared" ca="1" si="86"/>
        <v>0.52805055995302119</v>
      </c>
      <c r="DC42" s="24">
        <f t="shared" ca="1" si="87"/>
        <v>0.52666701801355797</v>
      </c>
      <c r="DD42" s="24">
        <f t="shared" ca="1" si="88"/>
        <v>0.52525442825971824</v>
      </c>
      <c r="DE42" s="49">
        <f t="shared" ca="1" si="89"/>
        <v>0.52879742348222569</v>
      </c>
      <c r="DF42" s="49">
        <f>+[1]NAC!AG43</f>
        <v>0.52855728676900671</v>
      </c>
      <c r="DG42" s="24">
        <f t="shared" ca="1" si="90"/>
        <v>8.5058730239799818E-3</v>
      </c>
    </row>
    <row r="43" spans="1:111" x14ac:dyDescent="0.25">
      <c r="A43">
        <f t="shared" si="7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56"/>
        <v>295.85721539813272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57"/>
        <v>295.88938490351239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58"/>
        <v>296.32202807936602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59"/>
        <v>295.32309856466611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60"/>
        <v>296.71979154797549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61"/>
        <v>295.96399651443198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62"/>
        <v>296.30193574463891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63"/>
        <v>295.78870818709191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64"/>
        <v>296.00544669156159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65"/>
        <v>295.00308472705206</v>
      </c>
      <c r="BU43" s="43"/>
      <c r="BV43" s="46">
        <f t="shared" ca="1" si="66"/>
        <v>295.85721539813272</v>
      </c>
      <c r="BW43" s="46">
        <f t="shared" ca="1" si="67"/>
        <v>295.88938490351239</v>
      </c>
      <c r="BX43" s="46">
        <f t="shared" ca="1" si="68"/>
        <v>296.32202807936602</v>
      </c>
      <c r="BY43" s="46">
        <f t="shared" ca="1" si="69"/>
        <v>295.32309856466611</v>
      </c>
      <c r="BZ43" s="46">
        <f t="shared" ca="1" si="70"/>
        <v>296.71979154797549</v>
      </c>
      <c r="CA43" s="46">
        <f t="shared" ca="1" si="71"/>
        <v>295.96399651443198</v>
      </c>
      <c r="CB43" s="46">
        <f t="shared" ca="1" si="72"/>
        <v>296.30193574463891</v>
      </c>
      <c r="CC43" s="46">
        <f t="shared" ca="1" si="73"/>
        <v>295.78870818709191</v>
      </c>
      <c r="CD43" s="46">
        <f t="shared" ca="1" si="74"/>
        <v>296.00544669156159</v>
      </c>
      <c r="CE43" s="46">
        <f t="shared" ca="1" si="75"/>
        <v>295.00308472705206</v>
      </c>
      <c r="CF43" s="46" cm="1">
        <f t="array" aca="1" ref="CF43" ca="1">+SUMPRODUCT($BV$3:$CE$3/100,$BV43:$CE43)</f>
        <v>295.83533376372782</v>
      </c>
      <c r="CG43" s="24"/>
      <c r="CH43" s="24">
        <f t="shared" ca="1" si="78"/>
        <v>2.1535144275043105E-2</v>
      </c>
      <c r="CI43" s="24">
        <f t="shared" ca="1" si="78"/>
        <v>2.098493073159946E-2</v>
      </c>
      <c r="CJ43" s="24">
        <f t="shared" ca="1" si="78"/>
        <v>2.0556451794430775E-2</v>
      </c>
      <c r="CK43" s="24">
        <f t="shared" ca="1" si="78"/>
        <v>2.0654056813064647E-2</v>
      </c>
      <c r="CL43" s="24">
        <f t="shared" ca="1" si="78"/>
        <v>2.0440465090704629E-2</v>
      </c>
      <c r="CM43" s="24">
        <f t="shared" ca="1" si="78"/>
        <v>2.0282334610311592E-2</v>
      </c>
      <c r="CN43" s="24">
        <f t="shared" ca="1" si="78"/>
        <v>1.9875584397429868E-2</v>
      </c>
      <c r="CO43" s="24">
        <f t="shared" ca="1" si="78"/>
        <v>1.9728786025125844E-2</v>
      </c>
      <c r="CP43" s="24">
        <f t="shared" ca="1" si="78"/>
        <v>1.9438996522636254E-2</v>
      </c>
      <c r="CQ43" s="24">
        <f t="shared" ref="CQ43:CR95" ca="1" si="91">+CE43/CE42-1</f>
        <v>1.9109065671146563E-2</v>
      </c>
      <c r="CR43" s="24">
        <f t="shared" ca="1" si="91"/>
        <v>2.0020071159856156E-2</v>
      </c>
      <c r="CS43" s="24">
        <f>+[1]NAC!AX44</f>
        <v>2.6680386177670767E-2</v>
      </c>
      <c r="CT43" s="24"/>
      <c r="CU43" s="24">
        <f t="shared" ca="1" si="79"/>
        <v>0.50422592558423185</v>
      </c>
      <c r="CV43" s="24">
        <f t="shared" ca="1" si="80"/>
        <v>0.50657611069875674</v>
      </c>
      <c r="CW43" s="24">
        <f t="shared" ca="1" si="81"/>
        <v>0.50114610742426868</v>
      </c>
      <c r="CX43" s="24">
        <f t="shared" ca="1" si="82"/>
        <v>0.50386425843254745</v>
      </c>
      <c r="CY43" s="24">
        <f t="shared" ca="1" si="83"/>
        <v>0.50468059461241843</v>
      </c>
      <c r="CZ43" s="24">
        <f t="shared" ca="1" si="84"/>
        <v>0.50393278130765329</v>
      </c>
      <c r="DA43" s="24">
        <f t="shared" ca="1" si="85"/>
        <v>0.50257029859983948</v>
      </c>
      <c r="DB43" s="24">
        <f t="shared" ca="1" si="86"/>
        <v>0.5031443220425782</v>
      </c>
      <c r="DC43" s="24">
        <f t="shared" ca="1" si="87"/>
        <v>0.50168104982572603</v>
      </c>
      <c r="DD43" s="24">
        <f t="shared" ca="1" si="88"/>
        <v>0.50201690175912361</v>
      </c>
      <c r="DE43" s="49">
        <f t="shared" ca="1" si="89"/>
        <v>0.50306499483638278</v>
      </c>
      <c r="DF43" s="49">
        <f>+[1]NAC!AG44</f>
        <v>0.50274891855201087</v>
      </c>
      <c r="DG43" s="24">
        <f t="shared" ca="1" si="90"/>
        <v>2.2090238251082361E-3</v>
      </c>
    </row>
    <row r="44" spans="1:111" x14ac:dyDescent="0.25">
      <c r="A44">
        <f t="shared" si="7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56"/>
        <v>305.97814295593798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57"/>
        <v>305.96625463914694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58"/>
        <v>306.49307158732643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59"/>
        <v>305.30647428979432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60"/>
        <v>306.66431200891316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61"/>
        <v>306.26200322010465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62"/>
        <v>306.16213640369108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63"/>
        <v>305.57505311809598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64"/>
        <v>305.82296348228209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65"/>
        <v>304.25422132221166</v>
      </c>
      <c r="BU44" s="43"/>
      <c r="BV44" s="46">
        <f t="shared" ca="1" si="66"/>
        <v>305.97814295593798</v>
      </c>
      <c r="BW44" s="46">
        <f t="shared" ca="1" si="67"/>
        <v>305.96625463914694</v>
      </c>
      <c r="BX44" s="46">
        <f t="shared" ca="1" si="68"/>
        <v>306.49307158732643</v>
      </c>
      <c r="BY44" s="46">
        <f t="shared" ca="1" si="69"/>
        <v>305.30647428979432</v>
      </c>
      <c r="BZ44" s="46">
        <f t="shared" ca="1" si="70"/>
        <v>306.66431200891316</v>
      </c>
      <c r="CA44" s="46">
        <f t="shared" ca="1" si="71"/>
        <v>306.26200322010465</v>
      </c>
      <c r="CB44" s="46">
        <f t="shared" ca="1" si="72"/>
        <v>306.16213640369108</v>
      </c>
      <c r="CC44" s="46">
        <f t="shared" ca="1" si="73"/>
        <v>305.57505311809598</v>
      </c>
      <c r="CD44" s="46">
        <f t="shared" ca="1" si="74"/>
        <v>305.82296348228209</v>
      </c>
      <c r="CE44" s="46">
        <f t="shared" ca="1" si="75"/>
        <v>304.25422132221166</v>
      </c>
      <c r="CF44" s="46" cm="1">
        <f t="array" aca="1" ref="CF44" ca="1">+SUMPRODUCT($BV$3:$CE$3/100,$BV44:$CE44)</f>
        <v>305.67966657931646</v>
      </c>
      <c r="CG44" s="24"/>
      <c r="CH44" s="24">
        <f t="shared" ref="CH44:CP72" ca="1" si="92">+BV44/BV43-1</f>
        <v>3.4208824497268475E-2</v>
      </c>
      <c r="CI44" s="24">
        <f t="shared" ca="1" si="92"/>
        <v>3.4056205628737013E-2</v>
      </c>
      <c r="CJ44" s="24">
        <f t="shared" ca="1" si="92"/>
        <v>3.4324290954286463E-2</v>
      </c>
      <c r="CK44" s="24">
        <f t="shared" ca="1" si="92"/>
        <v>3.3804926785779843E-2</v>
      </c>
      <c r="CL44" s="24">
        <f t="shared" ca="1" si="92"/>
        <v>3.351485389315445E-2</v>
      </c>
      <c r="CM44" s="24">
        <f t="shared" ca="1" si="92"/>
        <v>3.4794795404009538E-2</v>
      </c>
      <c r="CN44" s="24">
        <f t="shared" ca="1" si="92"/>
        <v>3.3277543848211577E-2</v>
      </c>
      <c r="CO44" s="24">
        <f t="shared" ca="1" si="92"/>
        <v>3.3085593398697322E-2</v>
      </c>
      <c r="CP44" s="24">
        <f t="shared" ca="1" si="92"/>
        <v>3.3166676155626185E-2</v>
      </c>
      <c r="CQ44" s="24">
        <f t="shared" ca="1" si="91"/>
        <v>3.1359457151843406E-2</v>
      </c>
      <c r="CR44" s="24">
        <f t="shared" ca="1" si="91"/>
        <v>3.3276392952610978E-2</v>
      </c>
      <c r="CS44" s="24">
        <f>+[1]NAC!AX45</f>
        <v>3.9330672478020023E-2</v>
      </c>
      <c r="CT44" s="24"/>
      <c r="CU44" s="24">
        <f t="shared" ca="1" si="79"/>
        <v>0.48338224273636365</v>
      </c>
      <c r="CV44" s="24">
        <f t="shared" ca="1" si="80"/>
        <v>0.48630686882013396</v>
      </c>
      <c r="CW44" s="24">
        <f t="shared" ca="1" si="81"/>
        <v>0.48150247170208882</v>
      </c>
      <c r="CX44" s="24">
        <f t="shared" ca="1" si="82"/>
        <v>0.48392849197307997</v>
      </c>
      <c r="CY44" s="24">
        <f t="shared" ca="1" si="83"/>
        <v>0.48501329198429843</v>
      </c>
      <c r="CZ44" s="24">
        <f t="shared" ca="1" si="84"/>
        <v>0.48472822129429427</v>
      </c>
      <c r="DA44" s="24">
        <f t="shared" ca="1" si="85"/>
        <v>0.48317066462792568</v>
      </c>
      <c r="DB44" s="24">
        <f t="shared" ca="1" si="86"/>
        <v>0.48366010444573848</v>
      </c>
      <c r="DC44" s="24">
        <f t="shared" ca="1" si="87"/>
        <v>0.4828742502003962</v>
      </c>
      <c r="DD44" s="24">
        <f t="shared" ca="1" si="88"/>
        <v>0.48367159700969697</v>
      </c>
      <c r="DE44" s="49">
        <f t="shared" ca="1" si="89"/>
        <v>0.48373000246502018</v>
      </c>
      <c r="DF44" s="49">
        <f>+[1]NAC!AG45</f>
        <v>0.48356866551335198</v>
      </c>
      <c r="DG44" s="24">
        <f t="shared" ca="1" si="90"/>
        <v>-2.8935427333331987E-4</v>
      </c>
    </row>
    <row r="45" spans="1:111" x14ac:dyDescent="0.25">
      <c r="A45">
        <f t="shared" si="7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56"/>
        <v>311.4571533244565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57"/>
        <v>311.29254841982242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58"/>
        <v>311.32135586365018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59"/>
        <v>310.14303092597424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60"/>
        <v>311.40416166753039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61"/>
        <v>310.83999479845511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62"/>
        <v>310.63442402269629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63"/>
        <v>309.94481063268501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64"/>
        <v>309.95246362350093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65"/>
        <v>308.25790266567043</v>
      </c>
      <c r="BU45" s="43"/>
      <c r="BV45" s="46">
        <f t="shared" ca="1" si="66"/>
        <v>311.4571533244565</v>
      </c>
      <c r="BW45" s="46">
        <f t="shared" ca="1" si="67"/>
        <v>311.29254841982242</v>
      </c>
      <c r="BX45" s="46">
        <f t="shared" ca="1" si="68"/>
        <v>311.32135586365018</v>
      </c>
      <c r="BY45" s="46">
        <f t="shared" ca="1" si="69"/>
        <v>310.14303092597424</v>
      </c>
      <c r="BZ45" s="46">
        <f t="shared" ca="1" si="70"/>
        <v>311.40416166753039</v>
      </c>
      <c r="CA45" s="46">
        <f t="shared" ca="1" si="71"/>
        <v>310.83999479845511</v>
      </c>
      <c r="CB45" s="46">
        <f t="shared" ca="1" si="72"/>
        <v>310.63442402269629</v>
      </c>
      <c r="CC45" s="46">
        <f t="shared" ca="1" si="73"/>
        <v>309.94481063268501</v>
      </c>
      <c r="CD45" s="46">
        <f t="shared" ca="1" si="74"/>
        <v>309.95246362350093</v>
      </c>
      <c r="CE45" s="46">
        <f t="shared" ca="1" si="75"/>
        <v>308.25790266567043</v>
      </c>
      <c r="CF45" s="46" cm="1">
        <f t="array" aca="1" ref="CF45" ca="1">+SUMPRODUCT($BV$3:$CE$3/100,$BV45:$CE45)</f>
        <v>310.20608505954351</v>
      </c>
      <c r="CG45" s="24"/>
      <c r="CH45" s="24">
        <f t="shared" ca="1" si="92"/>
        <v>1.7906541675127174E-2</v>
      </c>
      <c r="CI45" s="24">
        <f t="shared" ca="1" si="92"/>
        <v>1.7408108573794268E-2</v>
      </c>
      <c r="CJ45" s="24">
        <f t="shared" ca="1" si="92"/>
        <v>1.5753322746638654E-2</v>
      </c>
      <c r="CK45" s="24">
        <f t="shared" ca="1" si="92"/>
        <v>1.5841644522706977E-2</v>
      </c>
      <c r="CL45" s="24">
        <f t="shared" ca="1" si="92"/>
        <v>1.5456150171394789E-2</v>
      </c>
      <c r="CM45" s="24">
        <f t="shared" ca="1" si="92"/>
        <v>1.494795805622795E-2</v>
      </c>
      <c r="CN45" s="24">
        <f t="shared" ca="1" si="92"/>
        <v>1.4607579080609279E-2</v>
      </c>
      <c r="CO45" s="24">
        <f t="shared" ca="1" si="92"/>
        <v>1.4300112100120499E-2</v>
      </c>
      <c r="CP45" s="24">
        <f t="shared" ca="1" si="92"/>
        <v>1.3502910619261232E-2</v>
      </c>
      <c r="CQ45" s="24">
        <f t="shared" ca="1" si="91"/>
        <v>1.3159000148164957E-2</v>
      </c>
      <c r="CR45" s="24">
        <f t="shared" ca="1" si="91"/>
        <v>1.4807718586190566E-2</v>
      </c>
      <c r="CS45" s="24">
        <f>+[1]NAC!AX46</f>
        <v>3.1695973706349578E-2</v>
      </c>
      <c r="CT45" s="24"/>
      <c r="CU45" s="24">
        <f t="shared" ca="1" si="79"/>
        <v>0.46207524623186624</v>
      </c>
      <c r="CV45" s="24">
        <f t="shared" ca="1" si="80"/>
        <v>0.46353814898700851</v>
      </c>
      <c r="CW45" s="24">
        <f t="shared" ca="1" si="81"/>
        <v>0.45606289145801249</v>
      </c>
      <c r="CX45" s="24">
        <f t="shared" ca="1" si="82"/>
        <v>0.45796941129377977</v>
      </c>
      <c r="CY45" s="24">
        <f t="shared" ca="1" si="83"/>
        <v>0.45816700168250879</v>
      </c>
      <c r="CZ45" s="24">
        <f t="shared" ca="1" si="84"/>
        <v>0.45727782617487334</v>
      </c>
      <c r="DA45" s="24">
        <f t="shared" ca="1" si="85"/>
        <v>0.45447697517710473</v>
      </c>
      <c r="DB45" s="24">
        <f t="shared" ca="1" si="86"/>
        <v>0.45405786039013618</v>
      </c>
      <c r="DC45" s="24">
        <f t="shared" ca="1" si="87"/>
        <v>0.45232920592992754</v>
      </c>
      <c r="DD45" s="24">
        <f t="shared" ca="1" si="88"/>
        <v>0.45131957798941902</v>
      </c>
      <c r="DE45" s="49">
        <f t="shared" ca="1" si="89"/>
        <v>0.45553515605496875</v>
      </c>
      <c r="DF45" s="49">
        <f>+[1]NAC!AG46</f>
        <v>0.45562931438707133</v>
      </c>
      <c r="DG45" s="24">
        <f t="shared" ca="1" si="90"/>
        <v>1.0755668242447225E-2</v>
      </c>
    </row>
    <row r="46" spans="1:111" x14ac:dyDescent="0.25">
      <c r="A46">
        <f t="shared" si="7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56"/>
        <v>316.05854557982019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57"/>
        <v>316.07337280407017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58"/>
        <v>316.01809354033503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59"/>
        <v>314.8304109467411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60"/>
        <v>316.16698090730381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61"/>
        <v>315.57079365973772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62"/>
        <v>315.44658658190747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63"/>
        <v>314.82926837188847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64"/>
        <v>314.68624920572108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65"/>
        <v>313.29481405444648</v>
      </c>
      <c r="BU46" s="43"/>
      <c r="BV46" s="46">
        <f t="shared" ca="1" si="66"/>
        <v>316.05854557982019</v>
      </c>
      <c r="BW46" s="46">
        <f t="shared" ca="1" si="67"/>
        <v>316.07337280407017</v>
      </c>
      <c r="BX46" s="46">
        <f t="shared" ca="1" si="68"/>
        <v>316.01809354033503</v>
      </c>
      <c r="BY46" s="46">
        <f t="shared" ca="1" si="69"/>
        <v>314.8304109467411</v>
      </c>
      <c r="BZ46" s="46">
        <f t="shared" ca="1" si="70"/>
        <v>316.16698090730381</v>
      </c>
      <c r="CA46" s="46">
        <f t="shared" ca="1" si="71"/>
        <v>315.57079365973772</v>
      </c>
      <c r="CB46" s="46">
        <f t="shared" ca="1" si="72"/>
        <v>315.44658658190747</v>
      </c>
      <c r="CC46" s="46">
        <f t="shared" ca="1" si="73"/>
        <v>314.82926837188847</v>
      </c>
      <c r="CD46" s="46">
        <f t="shared" ca="1" si="74"/>
        <v>314.68624920572108</v>
      </c>
      <c r="CE46" s="46">
        <f t="shared" ca="1" si="75"/>
        <v>313.29481405444648</v>
      </c>
      <c r="CF46" s="46" cm="1">
        <f t="array" aca="1" ref="CF46" ca="1">+SUMPRODUCT($BV$3:$CE$3/100,$BV46:$CE46)</f>
        <v>315.01291438716379</v>
      </c>
      <c r="CG46" s="24"/>
      <c r="CH46" s="24">
        <f t="shared" ca="1" si="92"/>
        <v>1.4773756859487674E-2</v>
      </c>
      <c r="CI46" s="24">
        <f t="shared" ca="1" si="92"/>
        <v>1.5357978880368606E-2</v>
      </c>
      <c r="CJ46" s="24">
        <f t="shared" ca="1" si="92"/>
        <v>1.5086461587755284E-2</v>
      </c>
      <c r="CK46" s="24">
        <f t="shared" ca="1" si="92"/>
        <v>1.5113607443546506E-2</v>
      </c>
      <c r="CL46" s="24">
        <f t="shared" ca="1" si="92"/>
        <v>1.5294655069056029E-2</v>
      </c>
      <c r="CM46" s="24">
        <f t="shared" ca="1" si="92"/>
        <v>1.521940207324346E-2</v>
      </c>
      <c r="CN46" s="24">
        <f t="shared" ca="1" si="92"/>
        <v>1.5491401425810958E-2</v>
      </c>
      <c r="CO46" s="24">
        <f t="shared" ca="1" si="92"/>
        <v>1.5759120887466782E-2</v>
      </c>
      <c r="CP46" s="24">
        <f t="shared" ca="1" si="92"/>
        <v>1.5272618023034257E-2</v>
      </c>
      <c r="CQ46" s="24">
        <f t="shared" ca="1" si="91"/>
        <v>1.6339926228068125E-2</v>
      </c>
      <c r="CR46" s="24">
        <f t="shared" ca="1" si="91"/>
        <v>1.5495599729120846E-2</v>
      </c>
      <c r="CS46" s="24">
        <f>+[1]NAC!AX47</f>
        <v>6.8012354822470922E-3</v>
      </c>
      <c r="CT46" s="24"/>
      <c r="CU46" s="24">
        <f t="shared" ca="1" si="79"/>
        <v>0.44173171034026981</v>
      </c>
      <c r="CV46" s="24">
        <f t="shared" ca="1" si="80"/>
        <v>0.4433643631988613</v>
      </c>
      <c r="CW46" s="24">
        <f t="shared" ca="1" si="81"/>
        <v>0.43495472816218927</v>
      </c>
      <c r="CX46" s="24">
        <f t="shared" ca="1" si="82"/>
        <v>0.43701380962553427</v>
      </c>
      <c r="CY46" s="24">
        <f t="shared" ca="1" si="83"/>
        <v>0.43696252522194623</v>
      </c>
      <c r="CZ46" s="24">
        <f t="shared" ca="1" si="84"/>
        <v>0.43569720889219243</v>
      </c>
      <c r="DA46" s="24">
        <f t="shared" ca="1" si="85"/>
        <v>0.43302743141173639</v>
      </c>
      <c r="DB46" s="24">
        <f t="shared" ca="1" si="86"/>
        <v>0.43235626568644525</v>
      </c>
      <c r="DC46" s="24">
        <f t="shared" ca="1" si="87"/>
        <v>0.42936459320930309</v>
      </c>
      <c r="DD46" s="24">
        <f t="shared" ca="1" si="88"/>
        <v>0.429625816071592</v>
      </c>
      <c r="DE46" s="49">
        <f t="shared" ca="1" si="89"/>
        <v>0.43401378627923348</v>
      </c>
      <c r="DF46" s="49">
        <f>+[1]NAC!AG47</f>
        <v>0.43421228214716923</v>
      </c>
      <c r="DG46" s="24">
        <f t="shared" ca="1" si="90"/>
        <v>1.2105894268677808E-2</v>
      </c>
    </row>
    <row r="47" spans="1:111" x14ac:dyDescent="0.25">
      <c r="A47">
        <f t="shared" si="7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56"/>
        <v>322.72457766234862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57"/>
        <v>323.02674221830137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58"/>
        <v>322.77398403792455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59"/>
        <v>321.86446415839674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60"/>
        <v>323.11993113052699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61"/>
        <v>322.46559945694901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62"/>
        <v>322.46400052319086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63"/>
        <v>321.92261601959149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64"/>
        <v>321.74689286425695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65"/>
        <v>320.74471305675382</v>
      </c>
      <c r="BU47" s="43"/>
      <c r="BV47" s="46">
        <f t="shared" ca="1" si="66"/>
        <v>322.72457766234862</v>
      </c>
      <c r="BW47" s="46">
        <f t="shared" ca="1" si="67"/>
        <v>323.02674221830137</v>
      </c>
      <c r="BX47" s="46">
        <f t="shared" ca="1" si="68"/>
        <v>322.77398403792455</v>
      </c>
      <c r="BY47" s="46">
        <f t="shared" ca="1" si="69"/>
        <v>321.86446415839674</v>
      </c>
      <c r="BZ47" s="46">
        <f t="shared" ca="1" si="70"/>
        <v>323.11993113052699</v>
      </c>
      <c r="CA47" s="46">
        <f t="shared" ca="1" si="71"/>
        <v>322.46559945694901</v>
      </c>
      <c r="CB47" s="46">
        <f t="shared" ca="1" si="72"/>
        <v>322.46400052319086</v>
      </c>
      <c r="CC47" s="46">
        <f t="shared" ca="1" si="73"/>
        <v>321.92261601959149</v>
      </c>
      <c r="CD47" s="46">
        <f t="shared" ca="1" si="74"/>
        <v>321.74689286425695</v>
      </c>
      <c r="CE47" s="46">
        <f t="shared" ca="1" si="75"/>
        <v>320.74471305675382</v>
      </c>
      <c r="CF47" s="46" cm="1">
        <f t="array" aca="1" ref="CF47" ca="1">+SUMPRODUCT($BV$3:$CE$3/100,$BV47:$CE47)</f>
        <v>322.06557776609372</v>
      </c>
      <c r="CG47" s="24"/>
      <c r="CH47" s="24">
        <f t="shared" ca="1" si="92"/>
        <v>2.1091130664729674E-2</v>
      </c>
      <c r="CI47" s="24">
        <f t="shared" ca="1" si="92"/>
        <v>2.1999225535969114E-2</v>
      </c>
      <c r="CJ47" s="24">
        <f t="shared" ca="1" si="92"/>
        <v>2.1378176236378055E-2</v>
      </c>
      <c r="CK47" s="24">
        <f t="shared" ca="1" si="92"/>
        <v>2.2342356287955889E-2</v>
      </c>
      <c r="CL47" s="24">
        <f t="shared" ca="1" si="92"/>
        <v>2.1991386334114793E-2</v>
      </c>
      <c r="CM47" s="24">
        <f t="shared" ca="1" si="92"/>
        <v>2.1848681613563903E-2</v>
      </c>
      <c r="CN47" s="24">
        <f t="shared" ca="1" si="92"/>
        <v>2.2245965687320179E-2</v>
      </c>
      <c r="CO47" s="24">
        <f t="shared" ca="1" si="92"/>
        <v>2.2530775757875432E-2</v>
      </c>
      <c r="CP47" s="24">
        <f t="shared" ca="1" si="92"/>
        <v>2.243708988351778E-2</v>
      </c>
      <c r="CQ47" s="24">
        <f t="shared" ca="1" si="91"/>
        <v>2.3779196680263848E-2</v>
      </c>
      <c r="CR47" s="24">
        <f t="shared" ca="1" si="91"/>
        <v>2.2388489667639178E-2</v>
      </c>
      <c r="CS47" s="24">
        <f>+[1]NAC!AX48</f>
        <v>1.0419479986683466E-2</v>
      </c>
      <c r="CT47" s="24"/>
      <c r="CU47" s="24">
        <f t="shared" ca="1" si="79"/>
        <v>0.43340287530338184</v>
      </c>
      <c r="CV47" s="24">
        <f t="shared" ca="1" si="80"/>
        <v>0.43608569283238552</v>
      </c>
      <c r="CW47" s="24">
        <f t="shared" ca="1" si="81"/>
        <v>0.4268141894730515</v>
      </c>
      <c r="CX47" s="24">
        <f t="shared" ca="1" si="82"/>
        <v>0.43024180895561237</v>
      </c>
      <c r="CY47" s="24">
        <f t="shared" ca="1" si="83"/>
        <v>0.42932596913691579</v>
      </c>
      <c r="CZ47" s="24">
        <f t="shared" ca="1" si="84"/>
        <v>0.42795650727409518</v>
      </c>
      <c r="DA47" s="24">
        <f t="shared" ca="1" si="85"/>
        <v>0.42619438569470991</v>
      </c>
      <c r="DB47" s="24">
        <f t="shared" ca="1" si="86"/>
        <v>0.42599571906755118</v>
      </c>
      <c r="DC47" s="24">
        <f t="shared" ca="1" si="87"/>
        <v>0.42276042022262006</v>
      </c>
      <c r="DD47" s="24">
        <f t="shared" ca="1" si="88"/>
        <v>0.42471450781357967</v>
      </c>
      <c r="DE47" s="49">
        <f t="shared" ca="1" si="89"/>
        <v>0.42726185454865617</v>
      </c>
      <c r="DF47" s="49">
        <f>+[1]NAC!AG48</f>
        <v>0.42758749118769868</v>
      </c>
      <c r="DG47" s="24">
        <f t="shared" ca="1" si="90"/>
        <v>8.6883674898021734E-3</v>
      </c>
    </row>
    <row r="48" spans="1:111" x14ac:dyDescent="0.25">
      <c r="A48">
        <f t="shared" si="7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56"/>
        <v>328.62338403819399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57"/>
        <v>329.08260860939333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58"/>
        <v>328.7495958972238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59"/>
        <v>328.06219667437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60"/>
        <v>329.27074978205212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61"/>
        <v>328.65756771257969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62"/>
        <v>328.72306109817902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63"/>
        <v>328.25004713591323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64"/>
        <v>328.10569862005872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65"/>
        <v>327.49733950170952</v>
      </c>
      <c r="BU48" s="43"/>
      <c r="BV48" s="46">
        <f t="shared" ca="1" si="66"/>
        <v>328.62338403819399</v>
      </c>
      <c r="BW48" s="46">
        <f t="shared" ca="1" si="67"/>
        <v>329.08260860939333</v>
      </c>
      <c r="BX48" s="46">
        <f t="shared" ca="1" si="68"/>
        <v>328.7495958972238</v>
      </c>
      <c r="BY48" s="46">
        <f t="shared" ca="1" si="69"/>
        <v>328.06219667437</v>
      </c>
      <c r="BZ48" s="46">
        <f t="shared" ca="1" si="70"/>
        <v>329.27074978205212</v>
      </c>
      <c r="CA48" s="46">
        <f t="shared" ca="1" si="71"/>
        <v>328.65756771257969</v>
      </c>
      <c r="CB48" s="46">
        <f t="shared" ca="1" si="72"/>
        <v>328.72306109817902</v>
      </c>
      <c r="CC48" s="46">
        <f t="shared" ca="1" si="73"/>
        <v>328.25004713591323</v>
      </c>
      <c r="CD48" s="46">
        <f t="shared" ca="1" si="74"/>
        <v>328.10569862005872</v>
      </c>
      <c r="CE48" s="46">
        <f t="shared" ca="1" si="75"/>
        <v>327.49733950170952</v>
      </c>
      <c r="CF48" s="46" cm="1">
        <f t="array" aca="1" ref="CF48" ca="1">+SUMPRODUCT($BV$3:$CE$3/100,$BV48:$CE48)</f>
        <v>328.36224013784249</v>
      </c>
      <c r="CG48" s="24"/>
      <c r="CH48" s="24">
        <f t="shared" ca="1" si="92"/>
        <v>1.8278144226179682E-2</v>
      </c>
      <c r="CI48" s="24">
        <f t="shared" ca="1" si="92"/>
        <v>1.8747260209804661E-2</v>
      </c>
      <c r="CJ48" s="24">
        <f t="shared" ca="1" si="92"/>
        <v>1.8513300807406985E-2</v>
      </c>
      <c r="CK48" s="24">
        <f t="shared" ca="1" si="92"/>
        <v>1.9255721603747E-2</v>
      </c>
      <c r="CL48" s="24">
        <f t="shared" ca="1" si="92"/>
        <v>1.9035714169672868E-2</v>
      </c>
      <c r="CM48" s="24">
        <f t="shared" ca="1" si="92"/>
        <v>1.9201949808160368E-2</v>
      </c>
      <c r="CN48" s="24">
        <f t="shared" ca="1" si="92"/>
        <v>1.9410106445472808E-2</v>
      </c>
      <c r="CO48" s="24">
        <f t="shared" ca="1" si="92"/>
        <v>1.9655130771976115E-2</v>
      </c>
      <c r="CP48" s="24">
        <f t="shared" ca="1" si="92"/>
        <v>1.9763378906924034E-2</v>
      </c>
      <c r="CQ48" s="24">
        <f t="shared" ca="1" si="91"/>
        <v>2.1052962590098367E-2</v>
      </c>
      <c r="CR48" s="24">
        <f t="shared" ca="1" si="91"/>
        <v>1.9550870401685128E-2</v>
      </c>
      <c r="CS48" s="24">
        <f>+[1]NAC!AX49</f>
        <v>1.2859994331221758E-2</v>
      </c>
      <c r="CT48" s="24"/>
      <c r="CU48" s="24">
        <f t="shared" ca="1" si="79"/>
        <v>0.42939141362419275</v>
      </c>
      <c r="CV48" s="24">
        <f t="shared" ca="1" si="80"/>
        <v>0.43222974414571591</v>
      </c>
      <c r="CW48" s="24">
        <f t="shared" ca="1" si="81"/>
        <v>0.42275292402437525</v>
      </c>
      <c r="CX48" s="24">
        <f t="shared" ca="1" si="82"/>
        <v>0.42751369336937528</v>
      </c>
      <c r="CY48" s="24">
        <f t="shared" ca="1" si="83"/>
        <v>0.42533571742759202</v>
      </c>
      <c r="CZ48" s="24">
        <f t="shared" ca="1" si="84"/>
        <v>0.42423177664674716</v>
      </c>
      <c r="DA48" s="24">
        <f t="shared" ca="1" si="85"/>
        <v>0.42271656470610308</v>
      </c>
      <c r="DB48" s="24">
        <f t="shared" ca="1" si="86"/>
        <v>0.42240053313773673</v>
      </c>
      <c r="DC48" s="24">
        <f t="shared" ca="1" si="87"/>
        <v>0.41853911756308615</v>
      </c>
      <c r="DD48" s="24">
        <f t="shared" ca="1" si="88"/>
        <v>0.42185774829003631</v>
      </c>
      <c r="DE48" s="49">
        <f t="shared" ca="1" si="89"/>
        <v>0.42367247165517119</v>
      </c>
      <c r="DF48" s="49">
        <f>+[1]NAC!AG49</f>
        <v>0.42390430987357575</v>
      </c>
      <c r="DG48" s="24">
        <f t="shared" ca="1" si="90"/>
        <v>7.5336653341564475E-3</v>
      </c>
    </row>
    <row r="49" spans="1:111" x14ac:dyDescent="0.25">
      <c r="A49">
        <f t="shared" si="7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56"/>
        <v>337.89789730050717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57"/>
        <v>338.30377245453059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58"/>
        <v>337.78171191949423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59"/>
        <v>337.02876336118709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60"/>
        <v>338.23715971030242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61"/>
        <v>337.56868242508529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62"/>
        <v>337.59561185085335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63"/>
        <v>337.04886185026538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64"/>
        <v>336.81801085436405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65"/>
        <v>336.19170771591178</v>
      </c>
      <c r="BU49" s="43"/>
      <c r="BV49" s="46">
        <f t="shared" ca="1" si="66"/>
        <v>337.89789730050717</v>
      </c>
      <c r="BW49" s="46">
        <f t="shared" ca="1" si="67"/>
        <v>338.30377245453059</v>
      </c>
      <c r="BX49" s="46">
        <f t="shared" ca="1" si="68"/>
        <v>337.78171191949423</v>
      </c>
      <c r="BY49" s="46">
        <f t="shared" ca="1" si="69"/>
        <v>337.02876336118709</v>
      </c>
      <c r="BZ49" s="46">
        <f t="shared" ca="1" si="70"/>
        <v>338.23715971030242</v>
      </c>
      <c r="CA49" s="46">
        <f t="shared" ca="1" si="71"/>
        <v>337.56868242508529</v>
      </c>
      <c r="CB49" s="46">
        <f t="shared" ca="1" si="72"/>
        <v>337.59561185085335</v>
      </c>
      <c r="CC49" s="46">
        <f t="shared" ca="1" si="73"/>
        <v>337.04886185026538</v>
      </c>
      <c r="CD49" s="46">
        <f t="shared" ca="1" si="74"/>
        <v>336.81801085436405</v>
      </c>
      <c r="CE49" s="46">
        <f t="shared" ca="1" si="75"/>
        <v>336.19170771591178</v>
      </c>
      <c r="CF49" s="46" cm="1">
        <f t="array" aca="1" ref="CF49" ca="1">+SUMPRODUCT($BV$3:$CE$3/100,$BV49:$CE49)</f>
        <v>337.24725105596889</v>
      </c>
      <c r="CG49" s="24"/>
      <c r="CH49" s="24">
        <f t="shared" ca="1" si="92"/>
        <v>2.8222316830731842E-2</v>
      </c>
      <c r="CI49" s="24">
        <f t="shared" ca="1" si="92"/>
        <v>2.8020817885524796E-2</v>
      </c>
      <c r="CJ49" s="24">
        <f t="shared" ca="1" si="92"/>
        <v>2.7474150949509113E-2</v>
      </c>
      <c r="CK49" s="24">
        <f t="shared" ca="1" si="92"/>
        <v>2.7331910770923562E-2</v>
      </c>
      <c r="CL49" s="24">
        <f t="shared" ca="1" si="92"/>
        <v>2.7231115834568609E-2</v>
      </c>
      <c r="CM49" s="24">
        <f t="shared" ca="1" si="92"/>
        <v>2.7113675715809471E-2</v>
      </c>
      <c r="CN49" s="24">
        <f t="shared" ca="1" si="92"/>
        <v>2.6990959268368364E-2</v>
      </c>
      <c r="CO49" s="24">
        <f t="shared" ca="1" si="92"/>
        <v>2.680521995693419E-2</v>
      </c>
      <c r="CP49" s="24">
        <f t="shared" ca="1" si="92"/>
        <v>2.6553370669718301E-2</v>
      </c>
      <c r="CQ49" s="24">
        <f t="shared" ca="1" si="91"/>
        <v>2.6547904869794747E-2</v>
      </c>
      <c r="CR49" s="24">
        <f t="shared" ca="1" si="91"/>
        <v>2.7058564694882659E-2</v>
      </c>
      <c r="CS49" s="24">
        <f>+[1]NAC!AX50</f>
        <v>3.4663577797929612E-2</v>
      </c>
      <c r="CT49" s="24"/>
      <c r="CU49" s="24">
        <f t="shared" ref="CU49:CU80" ca="1" si="93">+BV49/BV37-1</f>
        <v>0.41375295872859308</v>
      </c>
      <c r="CV49" s="24">
        <f t="shared" ref="CV49:CV80" ca="1" si="94">+BW49/BW37-1</f>
        <v>0.4159481236868976</v>
      </c>
      <c r="CW49" s="24">
        <f t="shared" ref="CW49:CW80" ca="1" si="95">+BX49/BX37-1</f>
        <v>0.40699807341768546</v>
      </c>
      <c r="CX49" s="24">
        <f t="shared" ref="CX49:CX80" ca="1" si="96">+BY49/BY37-1</f>
        <v>0.41073286827355382</v>
      </c>
      <c r="CY49" s="24">
        <f t="shared" ref="CY49:CY80" ca="1" si="97">+BZ49/BZ37-1</f>
        <v>0.40869519829108047</v>
      </c>
      <c r="CZ49" s="24">
        <f t="shared" ref="CZ49:CZ80" ca="1" si="98">+CA49/CA37-1</f>
        <v>0.40776152815230993</v>
      </c>
      <c r="DA49" s="24">
        <f t="shared" ref="DA49:DA80" ca="1" si="99">+CB49/CB37-1</f>
        <v>0.40563598312999938</v>
      </c>
      <c r="DB49" s="24">
        <f t="shared" ref="DB49:DB80" ca="1" si="100">+CC49/CC37-1</f>
        <v>0.40498355733067348</v>
      </c>
      <c r="DC49" s="24">
        <f t="shared" ref="DC49:DC80" ca="1" si="101">+CD49/CD37-1</f>
        <v>0.40089939975304389</v>
      </c>
      <c r="DD49" s="24">
        <f t="shared" ref="DD49:DD80" ca="1" si="102">+CE49/CE37-1</f>
        <v>0.40357902536712009</v>
      </c>
      <c r="DE49" s="49">
        <f t="shared" ref="DE49:DE80" ca="1" si="103">+CF49/CF37-1</f>
        <v>0.40660480458648274</v>
      </c>
      <c r="DF49" s="49">
        <f>+[1]NAC!AG50</f>
        <v>0.40672941645865301</v>
      </c>
      <c r="DG49" s="24">
        <f t="shared" ca="1" si="90"/>
        <v>1.0173933361472987E-2</v>
      </c>
    </row>
    <row r="50" spans="1:111" x14ac:dyDescent="0.25">
      <c r="A50">
        <f t="shared" si="7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56"/>
        <v>347.72070949218568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57"/>
        <v>348.2644701949252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58"/>
        <v>347.45527464602446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59"/>
        <v>346.73277985914348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60"/>
        <v>347.91608574008768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61"/>
        <v>347.11071944731287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62"/>
        <v>347.185327194536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63"/>
        <v>346.52847480243963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64"/>
        <v>346.10027762081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65"/>
        <v>345.4683072216219</v>
      </c>
      <c r="BU50" s="43"/>
      <c r="BV50" s="46">
        <f t="shared" ca="1" si="66"/>
        <v>347.72070949218568</v>
      </c>
      <c r="BW50" s="46">
        <f t="shared" ca="1" si="67"/>
        <v>348.2644701949252</v>
      </c>
      <c r="BX50" s="46">
        <f t="shared" ca="1" si="68"/>
        <v>347.45527464602446</v>
      </c>
      <c r="BY50" s="46">
        <f t="shared" ca="1" si="69"/>
        <v>346.73277985914348</v>
      </c>
      <c r="BZ50" s="46">
        <f t="shared" ca="1" si="70"/>
        <v>347.91608574008768</v>
      </c>
      <c r="CA50" s="46">
        <f t="shared" ca="1" si="71"/>
        <v>347.11071944731287</v>
      </c>
      <c r="CB50" s="46">
        <f t="shared" ca="1" si="72"/>
        <v>347.185327194536</v>
      </c>
      <c r="CC50" s="46">
        <f t="shared" ca="1" si="73"/>
        <v>346.52847480243963</v>
      </c>
      <c r="CD50" s="46">
        <f t="shared" ca="1" si="74"/>
        <v>346.10027762081</v>
      </c>
      <c r="CE50" s="46">
        <f t="shared" ca="1" si="75"/>
        <v>345.4683072216219</v>
      </c>
      <c r="CF50" s="46" cm="1">
        <f t="array" aca="1" ref="CF50" ca="1">+SUMPRODUCT($BV$3:$CE$3/100,$BV50:$CE50)</f>
        <v>346.77914942347354</v>
      </c>
      <c r="CG50" s="24"/>
      <c r="CH50" s="24">
        <f t="shared" ca="1" si="92"/>
        <v>2.9070356075470594E-2</v>
      </c>
      <c r="CI50" s="24">
        <f t="shared" ca="1" si="92"/>
        <v>2.9443058432738534E-2</v>
      </c>
      <c r="CJ50" s="24">
        <f t="shared" ca="1" si="92"/>
        <v>2.863850346295771E-2</v>
      </c>
      <c r="CK50" s="24">
        <f t="shared" ca="1" si="92"/>
        <v>2.8792843676540336E-2</v>
      </c>
      <c r="CL50" s="24">
        <f t="shared" ca="1" si="92"/>
        <v>2.8615797383336528E-2</v>
      </c>
      <c r="CM50" s="24">
        <f t="shared" ca="1" si="92"/>
        <v>2.8266949865366042E-2</v>
      </c>
      <c r="CN50" s="24">
        <f t="shared" ca="1" si="92"/>
        <v>2.8405924150220585E-2</v>
      </c>
      <c r="CO50" s="24">
        <f t="shared" ca="1" si="92"/>
        <v>2.8125337377301607E-2</v>
      </c>
      <c r="CP50" s="24">
        <f t="shared" ca="1" si="92"/>
        <v>2.7558700744359843E-2</v>
      </c>
      <c r="CQ50" s="24">
        <f t="shared" ca="1" si="91"/>
        <v>2.759318356997964E-2</v>
      </c>
      <c r="CR50" s="24">
        <f t="shared" ca="1" si="91"/>
        <v>2.8263828208114239E-2</v>
      </c>
      <c r="CS50" s="24">
        <f>+[1]NAC!AX51</f>
        <v>2.9561698519518398E-2</v>
      </c>
      <c r="CT50" s="24"/>
      <c r="CU50" s="24">
        <f t="shared" ca="1" si="93"/>
        <v>0.3747616788452921</v>
      </c>
      <c r="CV50" s="24">
        <f t="shared" ca="1" si="94"/>
        <v>0.37623881056299213</v>
      </c>
      <c r="CW50" s="24">
        <f t="shared" ca="1" si="95"/>
        <v>0.36805903529710071</v>
      </c>
      <c r="CX50" s="24">
        <f t="shared" ca="1" si="96"/>
        <v>0.37113648445819503</v>
      </c>
      <c r="CY50" s="24">
        <f t="shared" ca="1" si="97"/>
        <v>0.36840424501478752</v>
      </c>
      <c r="CZ50" s="24">
        <f t="shared" ca="1" si="98"/>
        <v>0.36768430154405318</v>
      </c>
      <c r="DA50" s="24">
        <f t="shared" ca="1" si="99"/>
        <v>0.36527904064331351</v>
      </c>
      <c r="DB50" s="24">
        <f t="shared" ca="1" si="100"/>
        <v>0.36429319309159847</v>
      </c>
      <c r="DC50" s="24">
        <f t="shared" ca="1" si="101"/>
        <v>0.36013911513276753</v>
      </c>
      <c r="DD50" s="24">
        <f t="shared" ca="1" si="102"/>
        <v>0.36125916462881746</v>
      </c>
      <c r="DE50" s="49">
        <f t="shared" ca="1" si="103"/>
        <v>0.36610929532510861</v>
      </c>
      <c r="DF50" s="49">
        <f>+[1]NAC!AG51</f>
        <v>0.3662071923005068</v>
      </c>
      <c r="DG50" s="24">
        <f t="shared" ca="1" si="90"/>
        <v>1.3502514216474637E-2</v>
      </c>
    </row>
    <row r="51" spans="1:111" x14ac:dyDescent="0.25">
      <c r="A51">
        <f t="shared" si="7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56"/>
        <v>361.52584899032814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57"/>
        <v>362.01760696206185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58"/>
        <v>360.77744825173511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59"/>
        <v>360.05548863662449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60"/>
        <v>361.17440813859355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61"/>
        <v>360.21098187479748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62"/>
        <v>360.2116225446095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63"/>
        <v>359.45004976957762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64"/>
        <v>358.70766837715462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65"/>
        <v>358.00507231848485</v>
      </c>
      <c r="BU51" s="43"/>
      <c r="BV51" s="46">
        <f t="shared" ca="1" si="66"/>
        <v>361.52584899032814</v>
      </c>
      <c r="BW51" s="46">
        <f t="shared" ca="1" si="67"/>
        <v>362.01760696206185</v>
      </c>
      <c r="BX51" s="46">
        <f t="shared" ca="1" si="68"/>
        <v>360.77744825173511</v>
      </c>
      <c r="BY51" s="46">
        <f t="shared" ca="1" si="69"/>
        <v>360.05548863662449</v>
      </c>
      <c r="BZ51" s="46">
        <f t="shared" ca="1" si="70"/>
        <v>361.17440813859355</v>
      </c>
      <c r="CA51" s="46">
        <f t="shared" ca="1" si="71"/>
        <v>360.21098187479748</v>
      </c>
      <c r="CB51" s="46">
        <f t="shared" ca="1" si="72"/>
        <v>360.2116225446095</v>
      </c>
      <c r="CC51" s="46">
        <f t="shared" ca="1" si="73"/>
        <v>359.45004976957762</v>
      </c>
      <c r="CD51" s="46">
        <f t="shared" ca="1" si="74"/>
        <v>358.70766837715462</v>
      </c>
      <c r="CE51" s="46">
        <f t="shared" ca="1" si="75"/>
        <v>358.00507231848485</v>
      </c>
      <c r="CF51" s="46" cm="1">
        <f t="array" aca="1" ref="CF51" ca="1">+SUMPRODUCT($BV$3:$CE$3/100,$BV51:$CE51)</f>
        <v>359.80786950174331</v>
      </c>
      <c r="CG51" s="24"/>
      <c r="CH51" s="24">
        <f t="shared" ca="1" si="92"/>
        <v>3.9701804124073092E-2</v>
      </c>
      <c r="CI51" s="24">
        <f t="shared" ca="1" si="92"/>
        <v>3.9490496287028609E-2</v>
      </c>
      <c r="CJ51" s="24">
        <f t="shared" ca="1" si="92"/>
        <v>3.8342125095907065E-2</v>
      </c>
      <c r="CK51" s="24">
        <f t="shared" ca="1" si="92"/>
        <v>3.8423562903089792E-2</v>
      </c>
      <c r="CL51" s="24">
        <f t="shared" ca="1" si="92"/>
        <v>3.8107816631423486E-2</v>
      </c>
      <c r="CM51" s="24">
        <f t="shared" ca="1" si="92"/>
        <v>3.7740875442693111E-2</v>
      </c>
      <c r="CN51" s="24">
        <f t="shared" ca="1" si="92"/>
        <v>3.7519717366323313E-2</v>
      </c>
      <c r="CO51" s="24">
        <f t="shared" ca="1" si="92"/>
        <v>3.7288638327643175E-2</v>
      </c>
      <c r="CP51" s="24">
        <f t="shared" ca="1" si="92"/>
        <v>3.6426988279267825E-2</v>
      </c>
      <c r="CQ51" s="24">
        <f t="shared" ca="1" si="91"/>
        <v>3.6289190165338381E-2</v>
      </c>
      <c r="CR51" s="24">
        <f t="shared" ca="1" si="91"/>
        <v>3.7570655848052636E-2</v>
      </c>
      <c r="CS51" s="24">
        <f>+[1]NAC!AX52</f>
        <v>4.7719229017051168E-2</v>
      </c>
      <c r="CT51" s="24"/>
      <c r="CU51" s="24">
        <f t="shared" ca="1" si="93"/>
        <v>0.38644391841060455</v>
      </c>
      <c r="CV51" s="24">
        <f t="shared" ca="1" si="94"/>
        <v>0.38679337141496517</v>
      </c>
      <c r="CW51" s="24">
        <f t="shared" ca="1" si="95"/>
        <v>0.37718724635898604</v>
      </c>
      <c r="CX51" s="24">
        <f t="shared" ca="1" si="96"/>
        <v>0.37913935678070221</v>
      </c>
      <c r="CY51" s="24">
        <f t="shared" ca="1" si="97"/>
        <v>0.37631788577552117</v>
      </c>
      <c r="CZ51" s="24">
        <f t="shared" ca="1" si="98"/>
        <v>0.37494976725680096</v>
      </c>
      <c r="DA51" s="24">
        <f t="shared" ca="1" si="99"/>
        <v>0.37170111467200795</v>
      </c>
      <c r="DB51" s="24">
        <f t="shared" ca="1" si="100"/>
        <v>0.3694860734325105</v>
      </c>
      <c r="DC51" s="24">
        <f t="shared" ca="1" si="101"/>
        <v>0.36386415463459665</v>
      </c>
      <c r="DD51" s="24">
        <f t="shared" ca="1" si="102"/>
        <v>0.3626867908853928</v>
      </c>
      <c r="DE51" s="49">
        <f t="shared" ca="1" si="103"/>
        <v>0.37217832559226016</v>
      </c>
      <c r="DF51" s="49">
        <f>+[1]NAC!AG52</f>
        <v>0.37239040074240792</v>
      </c>
      <c r="DG51" s="24">
        <f t="shared" ca="1" si="90"/>
        <v>2.3757127525211752E-2</v>
      </c>
    </row>
    <row r="52" spans="1:111" x14ac:dyDescent="0.25">
      <c r="A52">
        <f t="shared" si="7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56"/>
        <v>372.56482744755561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57"/>
        <v>373.19247499910938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58"/>
        <v>371.79806373804314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59"/>
        <v>371.26229371654739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60"/>
        <v>372.3538581322972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61"/>
        <v>371.35951170585594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62"/>
        <v>371.59953244462713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63"/>
        <v>370.84783351335119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64"/>
        <v>370.07905566756915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65"/>
        <v>369.76756951691317</v>
      </c>
      <c r="BU52" s="43"/>
      <c r="BV52" s="46">
        <f t="shared" ca="1" si="66"/>
        <v>372.56482744755561</v>
      </c>
      <c r="BW52" s="46">
        <f t="shared" ca="1" si="67"/>
        <v>373.19247499910938</v>
      </c>
      <c r="BX52" s="46">
        <f t="shared" ca="1" si="68"/>
        <v>371.79806373804314</v>
      </c>
      <c r="BY52" s="46">
        <f t="shared" ca="1" si="69"/>
        <v>371.26229371654739</v>
      </c>
      <c r="BZ52" s="46">
        <f t="shared" ca="1" si="70"/>
        <v>372.3538581322972</v>
      </c>
      <c r="CA52" s="46">
        <f t="shared" ca="1" si="71"/>
        <v>371.35951170585594</v>
      </c>
      <c r="CB52" s="46">
        <f t="shared" ca="1" si="72"/>
        <v>371.59953244462713</v>
      </c>
      <c r="CC52" s="46">
        <f t="shared" ca="1" si="73"/>
        <v>370.84783351335119</v>
      </c>
      <c r="CD52" s="46">
        <f t="shared" ca="1" si="74"/>
        <v>370.07905566756915</v>
      </c>
      <c r="CE52" s="46">
        <f t="shared" ca="1" si="75"/>
        <v>369.76756951691317</v>
      </c>
      <c r="CF52" s="46" cm="1">
        <f t="array" aca="1" ref="CF52" ca="1">+SUMPRODUCT($BV$3:$CE$3/100,$BV52:$CE52)</f>
        <v>371.14795631626549</v>
      </c>
      <c r="CG52" s="24"/>
      <c r="CH52" s="24">
        <f t="shared" ca="1" si="92"/>
        <v>3.0534409885371039E-2</v>
      </c>
      <c r="CI52" s="24">
        <f t="shared" ca="1" si="92"/>
        <v>3.0868299834429402E-2</v>
      </c>
      <c r="CJ52" s="24">
        <f t="shared" ca="1" si="92"/>
        <v>3.0546852470164199E-2</v>
      </c>
      <c r="CK52" s="24">
        <f t="shared" ca="1" si="92"/>
        <v>3.1125216622466256E-2</v>
      </c>
      <c r="CL52" s="24">
        <f t="shared" ca="1" si="92"/>
        <v>3.0953051328636016E-2</v>
      </c>
      <c r="CM52" s="24">
        <f t="shared" ca="1" si="92"/>
        <v>3.0949999839076092E-2</v>
      </c>
      <c r="CN52" s="24">
        <f t="shared" ca="1" si="92"/>
        <v>3.1614498775944799E-2</v>
      </c>
      <c r="CO52" s="24">
        <f t="shared" ca="1" si="92"/>
        <v>3.1708950245187051E-2</v>
      </c>
      <c r="CP52" s="24">
        <f t="shared" ca="1" si="92"/>
        <v>3.1700987441557471E-2</v>
      </c>
      <c r="CQ52" s="24">
        <f t="shared" ca="1" si="91"/>
        <v>3.2855671910604345E-2</v>
      </c>
      <c r="CR52" s="24">
        <f t="shared" ca="1" si="91"/>
        <v>3.1517061675793157E-2</v>
      </c>
      <c r="CS52" s="24">
        <f>+[1]NAC!AX53</f>
        <v>2.7233756231327177E-2</v>
      </c>
      <c r="CT52" s="24"/>
      <c r="CU52" s="24">
        <f t="shared" ca="1" si="93"/>
        <v>0.36844852090926339</v>
      </c>
      <c r="CV52" s="24">
        <f t="shared" ca="1" si="94"/>
        <v>0.36907868924467202</v>
      </c>
      <c r="CW52" s="24">
        <f t="shared" ca="1" si="95"/>
        <v>0.35993160313175832</v>
      </c>
      <c r="CX52" s="24">
        <f t="shared" ca="1" si="96"/>
        <v>0.36314005296742402</v>
      </c>
      <c r="CY52" s="24">
        <f t="shared" ca="1" si="97"/>
        <v>0.35948680907352681</v>
      </c>
      <c r="CZ52" s="24">
        <f t="shared" ca="1" si="98"/>
        <v>0.35855952675334946</v>
      </c>
      <c r="DA52" s="24">
        <f t="shared" ca="1" si="99"/>
        <v>0.35679358001383266</v>
      </c>
      <c r="DB52" s="24">
        <f t="shared" ca="1" si="100"/>
        <v>0.35542108257376315</v>
      </c>
      <c r="DC52" s="24">
        <f t="shared" ca="1" si="101"/>
        <v>0.35037116447755423</v>
      </c>
      <c r="DD52" s="24">
        <f t="shared" ca="1" si="102"/>
        <v>0.35253038218389077</v>
      </c>
      <c r="DE52" s="49">
        <f t="shared" ca="1" si="103"/>
        <v>0.35753041211571968</v>
      </c>
      <c r="DF52" s="49">
        <f>+[1]NAC!AG53</f>
        <v>0.3579781989182178</v>
      </c>
      <c r="DG52" s="24">
        <f t="shared" ca="1" si="90"/>
        <v>1.5918138725372621E-2</v>
      </c>
    </row>
    <row r="53" spans="1:111" x14ac:dyDescent="0.25">
      <c r="A53">
        <f t="shared" si="7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56"/>
        <v>387.44910816719738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57"/>
        <v>388.03444249406914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58"/>
        <v>386.41379483797061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59"/>
        <v>385.95070007735757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60"/>
        <v>387.06632795443693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61"/>
        <v>385.9268157397272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62"/>
        <v>386.34587587158694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63"/>
        <v>385.59260099932612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64"/>
        <v>384.59620098331158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65"/>
        <v>384.47578355761016</v>
      </c>
      <c r="BU53" s="43"/>
      <c r="BV53" s="46">
        <f t="shared" ca="1" si="66"/>
        <v>387.44910816719738</v>
      </c>
      <c r="BW53" s="46">
        <f t="shared" ca="1" si="67"/>
        <v>388.03444249406914</v>
      </c>
      <c r="BX53" s="46">
        <f t="shared" ca="1" si="68"/>
        <v>386.41379483797061</v>
      </c>
      <c r="BY53" s="46">
        <f t="shared" ca="1" si="69"/>
        <v>385.95070007735757</v>
      </c>
      <c r="BZ53" s="46">
        <f t="shared" ca="1" si="70"/>
        <v>387.06632795443693</v>
      </c>
      <c r="CA53" s="46">
        <f t="shared" ca="1" si="71"/>
        <v>385.9268157397272</v>
      </c>
      <c r="CB53" s="46">
        <f t="shared" ca="1" si="72"/>
        <v>386.34587587158694</v>
      </c>
      <c r="CC53" s="46">
        <f t="shared" ca="1" si="73"/>
        <v>385.59260099932612</v>
      </c>
      <c r="CD53" s="46">
        <f t="shared" ca="1" si="74"/>
        <v>384.59620098331158</v>
      </c>
      <c r="CE53" s="46">
        <f t="shared" ca="1" si="75"/>
        <v>384.47578355761016</v>
      </c>
      <c r="CF53" s="46" cm="1">
        <f t="array" aca="1" ref="CF53" ca="1">+SUMPRODUCT($BV$3:$CE$3/100,$BV53:$CE53)</f>
        <v>385.8347442213784</v>
      </c>
      <c r="CG53" s="24"/>
      <c r="CH53" s="24">
        <f t="shared" ca="1" si="92"/>
        <v>3.9950847807115997E-2</v>
      </c>
      <c r="CI53" s="24">
        <f t="shared" ca="1" si="92"/>
        <v>3.9770275365266006E-2</v>
      </c>
      <c r="CJ53" s="24">
        <f t="shared" ca="1" si="92"/>
        <v>3.9310939258213162E-2</v>
      </c>
      <c r="CK53" s="24">
        <f t="shared" ca="1" si="92"/>
        <v>3.9563420819741291E-2</v>
      </c>
      <c r="CL53" s="24">
        <f t="shared" ca="1" si="92"/>
        <v>3.9512064937198499E-2</v>
      </c>
      <c r="CM53" s="24">
        <f t="shared" ca="1" si="92"/>
        <v>3.9226958175800464E-2</v>
      </c>
      <c r="CN53" s="24">
        <f t="shared" ca="1" si="92"/>
        <v>3.9683428366953599E-2</v>
      </c>
      <c r="CO53" s="24">
        <f t="shared" ca="1" si="92"/>
        <v>3.9759616083732796E-2</v>
      </c>
      <c r="CP53" s="24">
        <f t="shared" ca="1" si="92"/>
        <v>3.9227146452683215E-2</v>
      </c>
      <c r="CQ53" s="24">
        <f t="shared" ca="1" si="91"/>
        <v>3.9776917321096228E-2</v>
      </c>
      <c r="CR53" s="24">
        <f t="shared" ca="1" si="91"/>
        <v>3.9571248218319477E-2</v>
      </c>
      <c r="CS53" s="24">
        <f>+[1]NAC!AX54</f>
        <v>4.3515169429207745E-2</v>
      </c>
      <c r="CT53" s="24"/>
      <c r="CU53" s="24">
        <f t="shared" ca="1" si="93"/>
        <v>0.37497616003595913</v>
      </c>
      <c r="CV53" s="24">
        <f t="shared" ca="1" si="94"/>
        <v>0.37462150045148501</v>
      </c>
      <c r="CW53" s="24">
        <f t="shared" ca="1" si="95"/>
        <v>0.364037895085771</v>
      </c>
      <c r="CX53" s="24">
        <f t="shared" ca="1" si="96"/>
        <v>0.36694446697021155</v>
      </c>
      <c r="CY53" s="24">
        <f t="shared" ca="1" si="97"/>
        <v>0.36270141535299882</v>
      </c>
      <c r="CZ53" s="24">
        <f t="shared" ca="1" si="98"/>
        <v>0.3615550022871632</v>
      </c>
      <c r="DA53" s="24">
        <f t="shared" ca="1" si="99"/>
        <v>0.35955280435686743</v>
      </c>
      <c r="DB53" s="24">
        <f t="shared" ca="1" si="100"/>
        <v>0.35766189843808216</v>
      </c>
      <c r="DC53" s="24">
        <f t="shared" ca="1" si="101"/>
        <v>0.35179528361876833</v>
      </c>
      <c r="DD53" s="24">
        <f t="shared" ca="1" si="102"/>
        <v>0.353727718155878</v>
      </c>
      <c r="DE53" s="49">
        <f t="shared" ca="1" si="103"/>
        <v>0.36038386751477303</v>
      </c>
      <c r="DF53" s="49">
        <f>+[1]NAC!AG54</f>
        <v>0.36140587812345415</v>
      </c>
      <c r="DG53" s="24">
        <f t="shared" ca="1" si="90"/>
        <v>2.1248441880081126E-2</v>
      </c>
    </row>
    <row r="54" spans="1:111" x14ac:dyDescent="0.25">
      <c r="A54">
        <f t="shared" si="7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56"/>
        <v>403.33481558001222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57"/>
        <v>404.01008974202159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58"/>
        <v>402.16502646748989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59"/>
        <v>401.90479066869085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60"/>
        <v>403.02376511833529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61"/>
        <v>401.64560470286273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62"/>
        <v>402.10800851024845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63"/>
        <v>401.22772761913603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64"/>
        <v>400.03948539390728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65"/>
        <v>399.76139018050043</v>
      </c>
      <c r="BU54" s="43"/>
      <c r="BV54" s="46">
        <f t="shared" ca="1" si="66"/>
        <v>403.33481558001222</v>
      </c>
      <c r="BW54" s="46">
        <f t="shared" ca="1" si="67"/>
        <v>404.01008974202159</v>
      </c>
      <c r="BX54" s="46">
        <f t="shared" ca="1" si="68"/>
        <v>402.16502646748989</v>
      </c>
      <c r="BY54" s="46">
        <f t="shared" ca="1" si="69"/>
        <v>401.90479066869085</v>
      </c>
      <c r="BZ54" s="46">
        <f t="shared" ca="1" si="70"/>
        <v>403.02376511833529</v>
      </c>
      <c r="CA54" s="46">
        <f t="shared" ca="1" si="71"/>
        <v>401.64560470286273</v>
      </c>
      <c r="CB54" s="46">
        <f t="shared" ca="1" si="72"/>
        <v>402.10800851024845</v>
      </c>
      <c r="CC54" s="46">
        <f t="shared" ca="1" si="73"/>
        <v>401.22772761913603</v>
      </c>
      <c r="CD54" s="46">
        <f t="shared" ca="1" si="74"/>
        <v>400.03948539390728</v>
      </c>
      <c r="CE54" s="46">
        <f t="shared" ca="1" si="75"/>
        <v>399.76139018050043</v>
      </c>
      <c r="CF54" s="46" cm="1">
        <f t="array" aca="1" ref="CF54" ca="1">+SUMPRODUCT($BV$3:$CE$3/100,$BV54:$CE54)</f>
        <v>401.49691349524596</v>
      </c>
      <c r="CG54" s="24"/>
      <c r="CH54" s="24">
        <f t="shared" ca="1" si="92"/>
        <v>4.100075875244924E-2</v>
      </c>
      <c r="CI54" s="24">
        <f t="shared" ca="1" si="92"/>
        <v>4.1170693882919052E-2</v>
      </c>
      <c r="CJ54" s="24">
        <f t="shared" ca="1" si="92"/>
        <v>4.0762601749567473E-2</v>
      </c>
      <c r="CK54" s="24">
        <f t="shared" ca="1" si="92"/>
        <v>4.1337120487501489E-2</v>
      </c>
      <c r="CL54" s="24">
        <f t="shared" ca="1" si="92"/>
        <v>4.1226621928675655E-2</v>
      </c>
      <c r="CM54" s="24">
        <f t="shared" ca="1" si="92"/>
        <v>4.072997346143592E-2</v>
      </c>
      <c r="CN54" s="24">
        <f t="shared" ca="1" si="92"/>
        <v>4.0797983421209105E-2</v>
      </c>
      <c r="CO54" s="24">
        <f t="shared" ca="1" si="92"/>
        <v>4.0548305593232081E-2</v>
      </c>
      <c r="CP54" s="24">
        <f t="shared" ca="1" si="92"/>
        <v>4.0154542273457938E-2</v>
      </c>
      <c r="CQ54" s="24">
        <f t="shared" ca="1" si="91"/>
        <v>3.9757007532308819E-2</v>
      </c>
      <c r="CR54" s="24">
        <f t="shared" ca="1" si="91"/>
        <v>4.0592946872822777E-2</v>
      </c>
      <c r="CS54" s="24">
        <f>+[1]NAC!AX55</f>
        <v>4.823815019032196E-2</v>
      </c>
      <c r="CT54" s="24"/>
      <c r="CU54" s="24">
        <f t="shared" ca="1" si="93"/>
        <v>0.39263356639865177</v>
      </c>
      <c r="CV54" s="24">
        <f t="shared" ca="1" si="94"/>
        <v>0.39406222235594868</v>
      </c>
      <c r="CW54" s="24">
        <f t="shared" ca="1" si="95"/>
        <v>0.38508809185642412</v>
      </c>
      <c r="CX54" s="24">
        <f t="shared" ca="1" si="96"/>
        <v>0.38900667452797677</v>
      </c>
      <c r="CY54" s="24">
        <f t="shared" ca="1" si="97"/>
        <v>0.38602739026751309</v>
      </c>
      <c r="CZ54" s="24">
        <f t="shared" ca="1" si="98"/>
        <v>0.3846005597921589</v>
      </c>
      <c r="DA54" s="24">
        <f t="shared" ca="1" si="99"/>
        <v>0.38406163003846139</v>
      </c>
      <c r="DB54" s="24">
        <f t="shared" ca="1" si="100"/>
        <v>0.38322881259513975</v>
      </c>
      <c r="DC54" s="24">
        <f t="shared" ca="1" si="101"/>
        <v>0.37773090366253226</v>
      </c>
      <c r="DD54" s="24">
        <f t="shared" ca="1" si="102"/>
        <v>0.38100405700906714</v>
      </c>
      <c r="DE54" s="49">
        <f t="shared" ca="1" si="103"/>
        <v>0.38433399778054578</v>
      </c>
      <c r="DF54" s="49">
        <f>+[1]NAC!AG55</f>
        <v>0.38531980309830005</v>
      </c>
      <c r="DG54" s="24">
        <f t="shared" ca="1" si="90"/>
        <v>1.1629509389584625E-2</v>
      </c>
    </row>
    <row r="55" spans="1:111" x14ac:dyDescent="0.25">
      <c r="A55">
        <f t="shared" si="7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ca="1" si="56"/>
        <v>417.62473103650956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57"/>
        <v>418.31597073839271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58"/>
        <v>416.27834696322452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59"/>
        <v>416.34371912414133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60"/>
        <v>417.40334608722679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61"/>
        <v>415.88613911093626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62"/>
        <v>416.53780189865137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63"/>
        <v>415.6621845507733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64"/>
        <v>414.38986502932534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65"/>
        <v>414.30357594895452</v>
      </c>
      <c r="BU55" s="43"/>
      <c r="BV55" s="46">
        <f t="shared" ca="1" si="66"/>
        <v>417.62473103650956</v>
      </c>
      <c r="BW55" s="46">
        <f t="shared" ca="1" si="67"/>
        <v>418.31597073839271</v>
      </c>
      <c r="BX55" s="46">
        <f t="shared" ca="1" si="68"/>
        <v>416.27834696322452</v>
      </c>
      <c r="BY55" s="46">
        <f t="shared" ca="1" si="69"/>
        <v>416.34371912414133</v>
      </c>
      <c r="BZ55" s="46">
        <f t="shared" ca="1" si="70"/>
        <v>417.40334608722679</v>
      </c>
      <c r="CA55" s="46">
        <f t="shared" ca="1" si="71"/>
        <v>415.88613911093626</v>
      </c>
      <c r="CB55" s="46">
        <f t="shared" ca="1" si="72"/>
        <v>416.53780189865137</v>
      </c>
      <c r="CC55" s="46">
        <f t="shared" ca="1" si="73"/>
        <v>415.6621845507733</v>
      </c>
      <c r="CD55" s="46">
        <f t="shared" ca="1" si="74"/>
        <v>414.38986502932534</v>
      </c>
      <c r="CE55" s="46">
        <f t="shared" ca="1" si="75"/>
        <v>414.30357594895452</v>
      </c>
      <c r="CF55" s="46" cm="1">
        <f t="array" aca="1" ref="CF55" ca="1">+SUMPRODUCT($BV$3:$CE$3/100,$BV55:$CE55)</f>
        <v>415.8753919809576</v>
      </c>
      <c r="CG55" s="24"/>
      <c r="CH55" s="24">
        <f t="shared" ca="1" si="92"/>
        <v>3.5429412251327452E-2</v>
      </c>
      <c r="CI55" s="24">
        <f t="shared" ca="1" si="92"/>
        <v>3.5409712181955877E-2</v>
      </c>
      <c r="CJ55" s="24">
        <f t="shared" ca="1" si="92"/>
        <v>3.5093356127215314E-2</v>
      </c>
      <c r="CK55" s="24">
        <f t="shared" ca="1" si="92"/>
        <v>3.592624121605259E-2</v>
      </c>
      <c r="CL55" s="24">
        <f t="shared" ca="1" si="92"/>
        <v>3.5679238331440377E-2</v>
      </c>
      <c r="CM55" s="24">
        <f t="shared" ca="1" si="92"/>
        <v>3.5455471792374516E-2</v>
      </c>
      <c r="CN55" s="24">
        <f t="shared" ca="1" si="92"/>
        <v>3.5885366824359499E-2</v>
      </c>
      <c r="CO55" s="24">
        <f t="shared" ca="1" si="92"/>
        <v>3.5975721362256241E-2</v>
      </c>
      <c r="CP55" s="24">
        <f t="shared" ca="1" si="92"/>
        <v>3.5872407998144507E-2</v>
      </c>
      <c r="CQ55" s="24">
        <f t="shared" ca="1" si="91"/>
        <v>3.6377164292649589E-2</v>
      </c>
      <c r="CR55" s="24">
        <f t="shared" ca="1" si="91"/>
        <v>3.5812176887088043E-2</v>
      </c>
      <c r="CS55" s="24">
        <f>+[1]NAC!AX56</f>
        <v>3.8214149695860122E-2</v>
      </c>
      <c r="CT55" s="24"/>
      <c r="CU55" s="24">
        <f t="shared" ca="1" si="93"/>
        <v>0.41157527787353532</v>
      </c>
      <c r="CV55" s="24">
        <f t="shared" ca="1" si="94"/>
        <v>0.41375795172511109</v>
      </c>
      <c r="CW55" s="24">
        <f t="shared" ca="1" si="95"/>
        <v>0.40481741995816045</v>
      </c>
      <c r="CX55" s="24">
        <f t="shared" ca="1" si="96"/>
        <v>0.40979056886393761</v>
      </c>
      <c r="CY55" s="24">
        <f t="shared" ca="1" si="97"/>
        <v>0.40672566501091811</v>
      </c>
      <c r="CZ55" s="24">
        <f t="shared" ca="1" si="98"/>
        <v>0.4051916584747719</v>
      </c>
      <c r="DA55" s="24">
        <f t="shared" ca="1" si="99"/>
        <v>0.40578832484454308</v>
      </c>
      <c r="DB55" s="24">
        <f t="shared" ca="1" si="100"/>
        <v>0.40526725005289643</v>
      </c>
      <c r="DC55" s="24">
        <f t="shared" ca="1" si="101"/>
        <v>0.39993999995925966</v>
      </c>
      <c r="DD55" s="24">
        <f t="shared" ca="1" si="102"/>
        <v>0.40440421608568511</v>
      </c>
      <c r="DE55" s="49">
        <f t="shared" ca="1" si="103"/>
        <v>0.4057664670748935</v>
      </c>
      <c r="DF55" s="49">
        <f>+[1]NAC!AG56</f>
        <v>0.40651782754865295</v>
      </c>
      <c r="DG55" s="24">
        <f t="shared" ca="1" si="90"/>
        <v>7.1710617878502081E-3</v>
      </c>
    </row>
    <row r="56" spans="1:111" x14ac:dyDescent="0.25">
      <c r="A56">
        <f t="shared" si="7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56"/>
        <v>437.66830500281151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57"/>
        <v>438.5096461798197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58"/>
        <v>436.48944616822894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59"/>
        <v>436.40642975171232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60"/>
        <v>437.19165572517466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61"/>
        <v>436.42706148516726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62"/>
        <v>436.58694016212735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63"/>
        <v>435.74039117578775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64"/>
        <v>434.39739360986397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65"/>
        <v>433.69996505409938</v>
      </c>
      <c r="BU56" s="43"/>
      <c r="BV56" s="46">
        <f t="shared" ca="1" si="66"/>
        <v>437.66830500281151</v>
      </c>
      <c r="BW56" s="46">
        <f t="shared" ca="1" si="67"/>
        <v>438.5096461798197</v>
      </c>
      <c r="BX56" s="46">
        <f t="shared" ca="1" si="68"/>
        <v>436.48944616822894</v>
      </c>
      <c r="BY56" s="46">
        <f t="shared" ca="1" si="69"/>
        <v>436.40642975171232</v>
      </c>
      <c r="BZ56" s="46">
        <f t="shared" ca="1" si="70"/>
        <v>437.19165572517466</v>
      </c>
      <c r="CA56" s="46">
        <f t="shared" ca="1" si="71"/>
        <v>436.42706148516726</v>
      </c>
      <c r="CB56" s="46">
        <f t="shared" ca="1" si="72"/>
        <v>436.58694016212735</v>
      </c>
      <c r="CC56" s="46">
        <f t="shared" ca="1" si="73"/>
        <v>435.74039117578775</v>
      </c>
      <c r="CD56" s="46">
        <f t="shared" ca="1" si="74"/>
        <v>434.39739360986397</v>
      </c>
      <c r="CE56" s="46">
        <f t="shared" ca="1" si="75"/>
        <v>433.69996505409938</v>
      </c>
      <c r="CF56" s="46" cm="1">
        <f t="array" aca="1" ref="CF56" ca="1">+SUMPRODUCT($BV$3:$CE$3/100,$BV56:$CE56)</f>
        <v>435.85044111954812</v>
      </c>
      <c r="CG56" s="24"/>
      <c r="CH56" s="24">
        <f t="shared" ca="1" si="92"/>
        <v>4.7994221789872116E-2</v>
      </c>
      <c r="CI56" s="24">
        <f t="shared" ca="1" si="92"/>
        <v>4.8273737686328477E-2</v>
      </c>
      <c r="CJ56" s="24">
        <f t="shared" ca="1" si="92"/>
        <v>4.8551886862349569E-2</v>
      </c>
      <c r="CK56" s="24">
        <f t="shared" ca="1" si="92"/>
        <v>4.8187854664354601E-2</v>
      </c>
      <c r="CL56" s="24">
        <f t="shared" ca="1" si="92"/>
        <v>4.740812411650519E-2</v>
      </c>
      <c r="CM56" s="24">
        <f t="shared" ca="1" si="92"/>
        <v>4.9390735690644894E-2</v>
      </c>
      <c r="CN56" s="24">
        <f t="shared" ca="1" si="92"/>
        <v>4.8132818131004118E-2</v>
      </c>
      <c r="CO56" s="24">
        <f t="shared" ca="1" si="92"/>
        <v>4.8304145460607462E-2</v>
      </c>
      <c r="CP56" s="24">
        <f t="shared" ca="1" si="92"/>
        <v>4.82818965157914E-2</v>
      </c>
      <c r="CQ56" s="24">
        <f t="shared" ca="1" si="91"/>
        <v>4.6816851775217661E-2</v>
      </c>
      <c r="CR56" s="24">
        <f t="shared" ca="1" si="91"/>
        <v>4.8031332278263728E-2</v>
      </c>
      <c r="CS56" s="24">
        <f>+[1]NAC!AX57</f>
        <v>4.5914478400588266E-2</v>
      </c>
      <c r="CT56" s="24"/>
      <c r="CU56" s="24">
        <f t="shared" ca="1" si="93"/>
        <v>0.4303907487465124</v>
      </c>
      <c r="CV56" s="24">
        <f t="shared" ca="1" si="94"/>
        <v>0.43319611078350095</v>
      </c>
      <c r="CW56" s="24">
        <f t="shared" ca="1" si="95"/>
        <v>0.42414131552028822</v>
      </c>
      <c r="CX56" s="24">
        <f t="shared" ca="1" si="96"/>
        <v>0.42940443947965234</v>
      </c>
      <c r="CY56" s="24">
        <f t="shared" ca="1" si="97"/>
        <v>0.42563591068421336</v>
      </c>
      <c r="CZ56" s="24">
        <f t="shared" ca="1" si="98"/>
        <v>0.42501210367750208</v>
      </c>
      <c r="DA56" s="24">
        <f t="shared" ca="1" si="99"/>
        <v>0.42599913003763534</v>
      </c>
      <c r="DB56" s="24">
        <f t="shared" ca="1" si="100"/>
        <v>0.42596847068987209</v>
      </c>
      <c r="DC56" s="24">
        <f t="shared" ca="1" si="101"/>
        <v>0.42042111116692138</v>
      </c>
      <c r="DD56" s="24">
        <f t="shared" ca="1" si="102"/>
        <v>0.42545258096781491</v>
      </c>
      <c r="DE56" s="49">
        <f t="shared" ca="1" si="103"/>
        <v>0.42584047541302694</v>
      </c>
      <c r="DF56" s="49">
        <f>+[1]NAC!AG57</f>
        <v>0.42648849702914249</v>
      </c>
      <c r="DG56" s="24">
        <f t="shared" ca="1" si="90"/>
        <v>4.9381677786974887E-3</v>
      </c>
    </row>
    <row r="57" spans="1:111" x14ac:dyDescent="0.25">
      <c r="A57">
        <f t="shared" si="7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56"/>
        <v>455.79359790969966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57"/>
        <v>456.75293250743994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58"/>
        <v>454.48836301488109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59"/>
        <v>454.44358576025428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60"/>
        <v>455.17415319816394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61"/>
        <v>454.29367175845238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62"/>
        <v>454.48010995931031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63"/>
        <v>453.64784445824495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64"/>
        <v>452.08177626592078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65"/>
        <v>451.25595310509181</v>
      </c>
      <c r="BU57" s="43"/>
      <c r="BV57" s="46">
        <f t="shared" ca="1" si="66"/>
        <v>455.79359790969966</v>
      </c>
      <c r="BW57" s="46">
        <f t="shared" ca="1" si="67"/>
        <v>456.75293250743994</v>
      </c>
      <c r="BX57" s="46">
        <f t="shared" ca="1" si="68"/>
        <v>454.48836301488109</v>
      </c>
      <c r="BY57" s="46">
        <f t="shared" ca="1" si="69"/>
        <v>454.44358576025428</v>
      </c>
      <c r="BZ57" s="46">
        <f t="shared" ca="1" si="70"/>
        <v>455.17415319816394</v>
      </c>
      <c r="CA57" s="46">
        <f t="shared" ca="1" si="71"/>
        <v>454.29367175845238</v>
      </c>
      <c r="CB57" s="46">
        <f t="shared" ca="1" si="72"/>
        <v>454.48010995931031</v>
      </c>
      <c r="CC57" s="46">
        <f t="shared" ca="1" si="73"/>
        <v>453.64784445824495</v>
      </c>
      <c r="CD57" s="46">
        <f t="shared" ca="1" si="74"/>
        <v>452.08177626592078</v>
      </c>
      <c r="CE57" s="46">
        <f t="shared" ca="1" si="75"/>
        <v>451.25595310509181</v>
      </c>
      <c r="CF57" s="46" cm="1">
        <f t="array" aca="1" ref="CF57" ca="1">+SUMPRODUCT($BV$3:$CE$3/100,$BV57:$CE57)</f>
        <v>453.71449173653662</v>
      </c>
      <c r="CG57" s="24"/>
      <c r="CH57" s="24">
        <f t="shared" ca="1" si="92"/>
        <v>4.1413309347981597E-2</v>
      </c>
      <c r="CI57" s="24">
        <f t="shared" ca="1" si="92"/>
        <v>4.1602930486366541E-2</v>
      </c>
      <c r="CJ57" s="24">
        <f t="shared" ca="1" si="92"/>
        <v>4.1235628958861792E-2</v>
      </c>
      <c r="CK57" s="24">
        <f t="shared" ca="1" si="92"/>
        <v>4.1331095920845939E-2</v>
      </c>
      <c r="CL57" s="24">
        <f t="shared" ca="1" si="92"/>
        <v>4.1131840549796239E-2</v>
      </c>
      <c r="CM57" s="24">
        <f t="shared" ca="1" si="92"/>
        <v>4.0938364849523401E-2</v>
      </c>
      <c r="CN57" s="24">
        <f t="shared" ca="1" si="92"/>
        <v>4.0984207614039647E-2</v>
      </c>
      <c r="CO57" s="24">
        <f t="shared" ca="1" si="92"/>
        <v>4.1096610837788816E-2</v>
      </c>
      <c r="CP57" s="24">
        <f t="shared" ca="1" si="92"/>
        <v>4.0710149085146918E-2</v>
      </c>
      <c r="CQ57" s="24">
        <f t="shared" ca="1" si="91"/>
        <v>4.0479569899901868E-2</v>
      </c>
      <c r="CR57" s="24">
        <f t="shared" ca="1" si="91"/>
        <v>4.0986652602901907E-2</v>
      </c>
      <c r="CS57" s="24">
        <f>+[1]NAC!AX58</f>
        <v>4.317336326458765E-2</v>
      </c>
      <c r="CT57" s="24"/>
      <c r="CU57" s="24">
        <f t="shared" ca="1" si="93"/>
        <v>0.46342311629260458</v>
      </c>
      <c r="CV57" s="24">
        <f t="shared" ca="1" si="94"/>
        <v>0.46727872165909812</v>
      </c>
      <c r="CW57" s="24">
        <f t="shared" ca="1" si="95"/>
        <v>0.45986889255979579</v>
      </c>
      <c r="CX57" s="24">
        <f t="shared" ca="1" si="96"/>
        <v>0.46527098933498867</v>
      </c>
      <c r="CY57" s="24">
        <f t="shared" ca="1" si="97"/>
        <v>0.46168294848971581</v>
      </c>
      <c r="CZ57" s="24">
        <f t="shared" ca="1" si="98"/>
        <v>0.4615032793737206</v>
      </c>
      <c r="DA57" s="24">
        <f t="shared" ca="1" si="99"/>
        <v>0.46307065415938586</v>
      </c>
      <c r="DB57" s="24">
        <f t="shared" ca="1" si="100"/>
        <v>0.4636407156881297</v>
      </c>
      <c r="DC57" s="24">
        <f t="shared" ca="1" si="101"/>
        <v>0.45855196948866395</v>
      </c>
      <c r="DD57" s="24">
        <f t="shared" ca="1" si="102"/>
        <v>0.46389094716742374</v>
      </c>
      <c r="DE57" s="49">
        <f t="shared" ca="1" si="103"/>
        <v>0.46262279687210817</v>
      </c>
      <c r="DF57" s="49">
        <f>+[1]NAC!AG58</f>
        <v>0.46280152829043075</v>
      </c>
      <c r="DG57" s="24">
        <f t="shared" ca="1" si="90"/>
        <v>-4.6783087481916397E-4</v>
      </c>
    </row>
    <row r="58" spans="1:111" x14ac:dyDescent="0.25">
      <c r="A58">
        <f t="shared" si="7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56"/>
        <v>470.05052781165216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57"/>
        <v>471.27101110021073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58"/>
        <v>468.97670940975667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59"/>
        <v>469.25465121783685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60"/>
        <v>470.05079524134453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61"/>
        <v>469.13448148951954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62"/>
        <v>469.80719118602076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63"/>
        <v>469.0503927416986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64"/>
        <v>467.39314598120188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65"/>
        <v>466.82770351044121</v>
      </c>
      <c r="BU58" s="43"/>
      <c r="BV58" s="46">
        <f t="shared" ca="1" si="66"/>
        <v>470.05052781165216</v>
      </c>
      <c r="BW58" s="46">
        <f t="shared" ca="1" si="67"/>
        <v>471.27101110021073</v>
      </c>
      <c r="BX58" s="46">
        <f t="shared" ca="1" si="68"/>
        <v>468.97670940975667</v>
      </c>
      <c r="BY58" s="46">
        <f t="shared" ca="1" si="69"/>
        <v>469.25465121783685</v>
      </c>
      <c r="BZ58" s="46">
        <f t="shared" ca="1" si="70"/>
        <v>470.05079524134453</v>
      </c>
      <c r="CA58" s="46">
        <f t="shared" ca="1" si="71"/>
        <v>469.13448148951954</v>
      </c>
      <c r="CB58" s="46">
        <f t="shared" ca="1" si="72"/>
        <v>469.80719118602076</v>
      </c>
      <c r="CC58" s="46">
        <f t="shared" ca="1" si="73"/>
        <v>469.0503927416986</v>
      </c>
      <c r="CD58" s="46">
        <f t="shared" ca="1" si="74"/>
        <v>467.39314598120188</v>
      </c>
      <c r="CE58" s="46">
        <f t="shared" ca="1" si="75"/>
        <v>466.82770351044121</v>
      </c>
      <c r="CF58" s="46" cm="1">
        <f t="array" aca="1" ref="CF58" ca="1">+SUMPRODUCT($BV$3:$CE$3/100,$BV58:$CE58)</f>
        <v>468.79271013827542</v>
      </c>
      <c r="CG58" s="24"/>
      <c r="CH58" s="24">
        <f t="shared" ca="1" si="92"/>
        <v>3.1279355320776192E-2</v>
      </c>
      <c r="CI58" s="24">
        <f t="shared" ca="1" si="92"/>
        <v>3.1785408608261845E-2</v>
      </c>
      <c r="CJ58" s="24">
        <f t="shared" ca="1" si="92"/>
        <v>3.1878366035086314E-2</v>
      </c>
      <c r="CK58" s="24">
        <f t="shared" ca="1" si="92"/>
        <v>3.2591648164215226E-2</v>
      </c>
      <c r="CL58" s="24">
        <f t="shared" ca="1" si="92"/>
        <v>3.2683406864501663E-2</v>
      </c>
      <c r="CM58" s="24">
        <f t="shared" ca="1" si="92"/>
        <v>3.2667876868331058E-2</v>
      </c>
      <c r="CN58" s="24">
        <f t="shared" ca="1" si="92"/>
        <v>3.3724426857938195E-2</v>
      </c>
      <c r="CO58" s="24">
        <f t="shared" ca="1" si="92"/>
        <v>3.3952653961902168E-2</v>
      </c>
      <c r="CP58" s="24">
        <f t="shared" ca="1" si="92"/>
        <v>3.3868584223299303E-2</v>
      </c>
      <c r="CQ58" s="24">
        <f t="shared" ca="1" si="91"/>
        <v>3.4507578898849367E-2</v>
      </c>
      <c r="CR58" s="24">
        <f t="shared" ca="1" si="91"/>
        <v>3.3232834031879266E-2</v>
      </c>
      <c r="CS58" s="24">
        <f>+[1]NAC!AX59</f>
        <v>3.1042470015524515E-2</v>
      </c>
      <c r="CT58" s="24"/>
      <c r="CU58" s="24">
        <f t="shared" ca="1" si="93"/>
        <v>0.48722613068198628</v>
      </c>
      <c r="CV58" s="24">
        <f t="shared" ca="1" si="94"/>
        <v>0.49101775615988252</v>
      </c>
      <c r="CW58" s="24">
        <f t="shared" ca="1" si="95"/>
        <v>0.48401853879894619</v>
      </c>
      <c r="CX58" s="24">
        <f t="shared" ca="1" si="96"/>
        <v>0.49049975765276121</v>
      </c>
      <c r="CY58" s="24">
        <f t="shared" ca="1" si="97"/>
        <v>0.48671690475849383</v>
      </c>
      <c r="CZ58" s="24">
        <f t="shared" ca="1" si="98"/>
        <v>0.48662199073898127</v>
      </c>
      <c r="DA58" s="24">
        <f t="shared" ca="1" si="99"/>
        <v>0.48933991100275454</v>
      </c>
      <c r="DB58" s="24">
        <f t="shared" ca="1" si="100"/>
        <v>0.48985637570277674</v>
      </c>
      <c r="DC58" s="24">
        <f t="shared" ca="1" si="101"/>
        <v>0.48526714198957932</v>
      </c>
      <c r="DD58" s="24">
        <f t="shared" ca="1" si="102"/>
        <v>0.49005882819787994</v>
      </c>
      <c r="DE58" s="49">
        <f t="shared" ca="1" si="103"/>
        <v>0.48816981376868229</v>
      </c>
      <c r="DF58" s="49">
        <f>+[1]NAC!AG59</f>
        <v>0.48844728646747448</v>
      </c>
      <c r="DG58" s="24">
        <f t="shared" ca="1" si="90"/>
        <v>-2.8326975158936563E-3</v>
      </c>
    </row>
    <row r="59" spans="1:111" x14ac:dyDescent="0.25">
      <c r="A59">
        <f t="shared" si="7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56"/>
        <v>485.25035160875024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57"/>
        <v>486.58905730487504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58"/>
        <v>484.09724434047797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59"/>
        <v>484.52463023844825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60"/>
        <v>485.25933545112662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61"/>
        <v>484.15124062458545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62"/>
        <v>484.80945686267421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63"/>
        <v>483.92456705417737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64"/>
        <v>482.14089999328974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65"/>
        <v>481.38661632990238</v>
      </c>
      <c r="BU59" s="43"/>
      <c r="BV59" s="46">
        <f t="shared" ca="1" si="66"/>
        <v>485.25035160875024</v>
      </c>
      <c r="BW59" s="46">
        <f t="shared" ca="1" si="67"/>
        <v>486.58905730487504</v>
      </c>
      <c r="BX59" s="46">
        <f t="shared" ca="1" si="68"/>
        <v>484.09724434047797</v>
      </c>
      <c r="BY59" s="46">
        <f t="shared" ca="1" si="69"/>
        <v>484.52463023844825</v>
      </c>
      <c r="BZ59" s="46">
        <f t="shared" ca="1" si="70"/>
        <v>485.25933545112662</v>
      </c>
      <c r="CA59" s="46">
        <f t="shared" ca="1" si="71"/>
        <v>484.15124062458545</v>
      </c>
      <c r="CB59" s="46">
        <f t="shared" ca="1" si="72"/>
        <v>484.80945686267421</v>
      </c>
      <c r="CC59" s="46">
        <f t="shared" ca="1" si="73"/>
        <v>483.92456705417737</v>
      </c>
      <c r="CD59" s="46">
        <f t="shared" ca="1" si="74"/>
        <v>482.14089999328974</v>
      </c>
      <c r="CE59" s="46">
        <f t="shared" ca="1" si="75"/>
        <v>481.38661632990238</v>
      </c>
      <c r="CF59" s="46" cm="1">
        <f t="array" aca="1" ref="CF59" ca="1">+SUMPRODUCT($BV$3:$CE$3/100,$BV59:$CE59)</f>
        <v>483.74308262903946</v>
      </c>
      <c r="CG59" s="24"/>
      <c r="CH59" s="24">
        <f t="shared" ca="1" si="92"/>
        <v>3.2336574256945916E-2</v>
      </c>
      <c r="CI59" s="24">
        <f t="shared" ca="1" si="92"/>
        <v>3.2503688628976679E-2</v>
      </c>
      <c r="CJ59" s="24">
        <f t="shared" ca="1" si="92"/>
        <v>3.224154766609133E-2</v>
      </c>
      <c r="CK59" s="24">
        <f t="shared" ca="1" si="92"/>
        <v>3.2540922036642383E-2</v>
      </c>
      <c r="CL59" s="24">
        <f t="shared" ca="1" si="92"/>
        <v>3.2355099414252297E-2</v>
      </c>
      <c r="CM59" s="24">
        <f t="shared" ca="1" si="92"/>
        <v>3.2009497761467332E-2</v>
      </c>
      <c r="CN59" s="24">
        <f t="shared" ca="1" si="92"/>
        <v>3.1932814052463732E-2</v>
      </c>
      <c r="CO59" s="24">
        <f t="shared" ca="1" si="92"/>
        <v>3.1711250097321342E-2</v>
      </c>
      <c r="CP59" s="24">
        <f t="shared" ca="1" si="92"/>
        <v>3.155320983821408E-2</v>
      </c>
      <c r="CQ59" s="24">
        <f t="shared" ca="1" si="91"/>
        <v>3.118690838178928E-2</v>
      </c>
      <c r="CR59" s="24">
        <f t="shared" ca="1" si="91"/>
        <v>3.1891222212807602E-2</v>
      </c>
      <c r="CS59" s="24">
        <f>+[1]NAC!AX60</f>
        <v>3.2407015524217542E-2</v>
      </c>
      <c r="CT59" s="24"/>
      <c r="CU59" s="24">
        <f t="shared" ca="1" si="93"/>
        <v>0.5036051952524192</v>
      </c>
      <c r="CV59" s="24">
        <f t="shared" ca="1" si="94"/>
        <v>0.50634295465246137</v>
      </c>
      <c r="CW59" s="24">
        <f t="shared" ca="1" si="95"/>
        <v>0.49980255002087981</v>
      </c>
      <c r="CX59" s="24">
        <f t="shared" ca="1" si="96"/>
        <v>0.50536851436946084</v>
      </c>
      <c r="CY59" s="24">
        <f t="shared" ca="1" si="97"/>
        <v>0.50179326219001341</v>
      </c>
      <c r="CZ59" s="24">
        <f t="shared" ca="1" si="98"/>
        <v>0.5014043092966336</v>
      </c>
      <c r="DA59" s="24">
        <f t="shared" ca="1" si="99"/>
        <v>0.50345296242706583</v>
      </c>
      <c r="DB59" s="24">
        <f t="shared" ca="1" si="100"/>
        <v>0.50323258750086319</v>
      </c>
      <c r="DC59" s="24">
        <f t="shared" ca="1" si="101"/>
        <v>0.49850988676587482</v>
      </c>
      <c r="DD59" s="24">
        <f t="shared" ca="1" si="102"/>
        <v>0.50084037782634927</v>
      </c>
      <c r="DE59" s="49">
        <f t="shared" ca="1" si="103"/>
        <v>0.50200181585492842</v>
      </c>
      <c r="DF59" s="49">
        <f>+[1]NAC!AG60</f>
        <v>0.50200078391471603</v>
      </c>
      <c r="DG59" s="24">
        <f t="shared" ca="1" si="90"/>
        <v>2.7648174260699321E-3</v>
      </c>
    </row>
    <row r="60" spans="1:111" x14ac:dyDescent="0.25">
      <c r="A60">
        <f t="shared" si="7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56"/>
        <v>499.79668943618941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57"/>
        <v>501.14237509604106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58"/>
        <v>498.50214609337712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59"/>
        <v>498.92297561771733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60"/>
        <v>499.86925908387457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61"/>
        <v>498.72648097205678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62"/>
        <v>499.27282751211959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63"/>
        <v>498.37450647611632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64"/>
        <v>496.7636614576428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65"/>
        <v>495.94291388630944</v>
      </c>
      <c r="BU60" s="43"/>
      <c r="BV60" s="46">
        <f t="shared" ca="1" si="66"/>
        <v>499.79668943618941</v>
      </c>
      <c r="BW60" s="46">
        <f t="shared" ca="1" si="67"/>
        <v>501.14237509604106</v>
      </c>
      <c r="BX60" s="46">
        <f t="shared" ca="1" si="68"/>
        <v>498.50214609337712</v>
      </c>
      <c r="BY60" s="46">
        <f t="shared" ca="1" si="69"/>
        <v>498.92297561771733</v>
      </c>
      <c r="BZ60" s="46">
        <f t="shared" ca="1" si="70"/>
        <v>499.86925908387457</v>
      </c>
      <c r="CA60" s="46">
        <f t="shared" ca="1" si="71"/>
        <v>498.72648097205678</v>
      </c>
      <c r="CB60" s="46">
        <f t="shared" ca="1" si="72"/>
        <v>499.27282751211959</v>
      </c>
      <c r="CC60" s="46">
        <f t="shared" ca="1" si="73"/>
        <v>498.37450647611632</v>
      </c>
      <c r="CD60" s="46">
        <f t="shared" ca="1" si="74"/>
        <v>496.7636614576428</v>
      </c>
      <c r="CE60" s="46">
        <f t="shared" ca="1" si="75"/>
        <v>495.94291388630944</v>
      </c>
      <c r="CF60" s="46" cm="1">
        <f t="array" aca="1" ref="CF60" ca="1">+SUMPRODUCT($BV$3:$CE$3/100,$BV60:$CE60)</f>
        <v>498.26783878322846</v>
      </c>
      <c r="CG60" s="24"/>
      <c r="CH60" s="24">
        <f t="shared" ca="1" si="92"/>
        <v>2.9976975347289825E-2</v>
      </c>
      <c r="CI60" s="24">
        <f t="shared" ca="1" si="92"/>
        <v>2.9908847255575521E-2</v>
      </c>
      <c r="CJ60" s="24">
        <f t="shared" ca="1" si="92"/>
        <v>2.9756215143352138E-2</v>
      </c>
      <c r="CK60" s="24">
        <f t="shared" ca="1" si="92"/>
        <v>2.97164364424225E-2</v>
      </c>
      <c r="CL60" s="24">
        <f t="shared" ca="1" si="92"/>
        <v>3.010745505630652E-2</v>
      </c>
      <c r="CM60" s="24">
        <f t="shared" ca="1" si="92"/>
        <v>3.010472580565593E-2</v>
      </c>
      <c r="CN60" s="24">
        <f t="shared" ca="1" si="92"/>
        <v>2.9833103386723403E-2</v>
      </c>
      <c r="CO60" s="24">
        <f t="shared" ca="1" si="92"/>
        <v>2.9859900500404324E-2</v>
      </c>
      <c r="CP60" s="24">
        <f t="shared" ca="1" si="92"/>
        <v>3.0328813557523482E-2</v>
      </c>
      <c r="CQ60" s="24">
        <f t="shared" ca="1" si="91"/>
        <v>3.0238268083530251E-2</v>
      </c>
      <c r="CR60" s="24">
        <f t="shared" ca="1" si="91"/>
        <v>3.0025765071926447E-2</v>
      </c>
      <c r="CS60" s="24">
        <f>+[1]NAC!AX61</f>
        <v>3.4063608020391101E-2</v>
      </c>
      <c r="CT60" s="24"/>
      <c r="CU60" s="24">
        <f t="shared" ca="1" si="93"/>
        <v>0.52087986951683551</v>
      </c>
      <c r="CV60" s="24">
        <f t="shared" ca="1" si="94"/>
        <v>0.5228467320522403</v>
      </c>
      <c r="CW60" s="24">
        <f t="shared" ca="1" si="95"/>
        <v>0.51635820184923564</v>
      </c>
      <c r="CX60" s="24">
        <f t="shared" ca="1" si="96"/>
        <v>0.52081824933014564</v>
      </c>
      <c r="CY60" s="24">
        <f t="shared" ca="1" si="97"/>
        <v>0.5181101249192146</v>
      </c>
      <c r="CZ60" s="24">
        <f t="shared" ca="1" si="98"/>
        <v>0.51746538028361222</v>
      </c>
      <c r="DA60" s="24">
        <f t="shared" ca="1" si="99"/>
        <v>0.51882507373890285</v>
      </c>
      <c r="DB60" s="24">
        <f t="shared" ca="1" si="100"/>
        <v>0.51827702943104947</v>
      </c>
      <c r="DC60" s="24">
        <f t="shared" ca="1" si="101"/>
        <v>0.51403545731428268</v>
      </c>
      <c r="DD60" s="24">
        <f t="shared" ca="1" si="102"/>
        <v>0.51434181004612611</v>
      </c>
      <c r="DE60" s="49">
        <f t="shared" ca="1" si="103"/>
        <v>0.51743342527466507</v>
      </c>
      <c r="DF60" s="49">
        <f>+[1]NAC!AG61</f>
        <v>0.51766171625105817</v>
      </c>
      <c r="DG60" s="24">
        <f t="shared" ca="1" si="90"/>
        <v>6.5380594707094009E-3</v>
      </c>
    </row>
    <row r="61" spans="1:111" x14ac:dyDescent="0.25">
      <c r="A61">
        <f t="shared" si="7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56"/>
        <v>510.97023470843504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57"/>
        <v>512.54632227098591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58"/>
        <v>510.09152427701792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59"/>
        <v>510.70033094241472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60"/>
        <v>511.81093541288982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61"/>
        <v>510.8099746700496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62"/>
        <v>511.5971070398827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63"/>
        <v>511.03023208072358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64"/>
        <v>509.59358218636316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65"/>
        <v>509.25940952949719</v>
      </c>
      <c r="BU61" s="43"/>
      <c r="BV61" s="46">
        <f t="shared" ca="1" si="66"/>
        <v>510.97023470843504</v>
      </c>
      <c r="BW61" s="46">
        <f t="shared" ca="1" si="67"/>
        <v>512.54632227098591</v>
      </c>
      <c r="BX61" s="46">
        <f t="shared" ca="1" si="68"/>
        <v>510.09152427701792</v>
      </c>
      <c r="BY61" s="46">
        <f t="shared" ca="1" si="69"/>
        <v>510.70033094241472</v>
      </c>
      <c r="BZ61" s="46">
        <f t="shared" ca="1" si="70"/>
        <v>511.81093541288982</v>
      </c>
      <c r="CA61" s="46">
        <f t="shared" ca="1" si="71"/>
        <v>510.8099746700496</v>
      </c>
      <c r="CB61" s="46">
        <f t="shared" ca="1" si="72"/>
        <v>511.5971070398827</v>
      </c>
      <c r="CC61" s="46">
        <f t="shared" ca="1" si="73"/>
        <v>511.03023208072358</v>
      </c>
      <c r="CD61" s="46">
        <f t="shared" ca="1" si="74"/>
        <v>509.59358218636316</v>
      </c>
      <c r="CE61" s="46">
        <f t="shared" ca="1" si="75"/>
        <v>509.25940952949719</v>
      </c>
      <c r="CF61" s="46" cm="1">
        <f t="array" aca="1" ref="CF61" ca="1">+SUMPRODUCT($BV$3:$CE$3/100,$BV61:$CE61)</f>
        <v>510.60618706499974</v>
      </c>
      <c r="CG61" s="24"/>
      <c r="CH61" s="24">
        <f t="shared" ca="1" si="92"/>
        <v>2.2356181040035006E-2</v>
      </c>
      <c r="CI61" s="24">
        <f t="shared" ca="1" si="92"/>
        <v>2.2755902796604222E-2</v>
      </c>
      <c r="CJ61" s="24">
        <f t="shared" ca="1" si="92"/>
        <v>2.3248401786157835E-2</v>
      </c>
      <c r="CK61" s="24">
        <f t="shared" ca="1" si="92"/>
        <v>2.3605558172813845E-2</v>
      </c>
      <c r="CL61" s="24">
        <f t="shared" ca="1" si="92"/>
        <v>2.3889599354241398E-2</v>
      </c>
      <c r="CM61" s="24">
        <f t="shared" ca="1" si="92"/>
        <v>2.4228698813909322E-2</v>
      </c>
      <c r="CN61" s="24">
        <f t="shared" ca="1" si="92"/>
        <v>2.468445877412373E-2</v>
      </c>
      <c r="CO61" s="24">
        <f t="shared" ca="1" si="92"/>
        <v>2.539400679640047E-2</v>
      </c>
      <c r="CP61" s="24">
        <f t="shared" ca="1" si="92"/>
        <v>2.5827011362050456E-2</v>
      </c>
      <c r="CQ61" s="24">
        <f t="shared" ca="1" si="91"/>
        <v>2.6850863819863902E-2</v>
      </c>
      <c r="CR61" s="24">
        <f t="shared" ca="1" si="91"/>
        <v>2.4762481784699419E-2</v>
      </c>
      <c r="CS61" s="24">
        <f>+[1]NAC!AX62</f>
        <v>1.4872325110008466E-2</v>
      </c>
      <c r="CT61" s="24"/>
      <c r="CU61" s="24">
        <f t="shared" ca="1" si="93"/>
        <v>0.51220306131117233</v>
      </c>
      <c r="CV61" s="24">
        <f t="shared" ca="1" si="94"/>
        <v>0.51504761106343921</v>
      </c>
      <c r="CW61" s="24">
        <f t="shared" ca="1" si="95"/>
        <v>0.51012179249832057</v>
      </c>
      <c r="CX61" s="24">
        <f t="shared" ca="1" si="96"/>
        <v>0.51530191621985466</v>
      </c>
      <c r="CY61" s="24">
        <f t="shared" ca="1" si="97"/>
        <v>0.51317181072373019</v>
      </c>
      <c r="CZ61" s="24">
        <f t="shared" ca="1" si="98"/>
        <v>0.51320309396121422</v>
      </c>
      <c r="DA61" s="24">
        <f t="shared" ca="1" si="99"/>
        <v>0.51541397186732874</v>
      </c>
      <c r="DB61" s="24">
        <f t="shared" ca="1" si="100"/>
        <v>0.51619035078584474</v>
      </c>
      <c r="DC61" s="24">
        <f t="shared" ca="1" si="101"/>
        <v>0.51296416986057536</v>
      </c>
      <c r="DD61" s="24">
        <f t="shared" ca="1" si="102"/>
        <v>0.51478872869711245</v>
      </c>
      <c r="DE61" s="49">
        <f t="shared" ca="1" si="103"/>
        <v>0.51404106472690136</v>
      </c>
      <c r="DF61" s="49">
        <f>+[1]NAC!AG62</f>
        <v>0.51423887270992519</v>
      </c>
      <c r="DG61" s="24">
        <f t="shared" ca="1" si="90"/>
        <v>-2.5856673859401269E-3</v>
      </c>
    </row>
    <row r="62" spans="1:111" x14ac:dyDescent="0.25">
      <c r="A62">
        <f t="shared" si="7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56"/>
        <v>528.75498675223571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57"/>
        <v>530.58430801740099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58"/>
        <v>527.90758930638344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59"/>
        <v>528.76643925601456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60"/>
        <v>529.83304453538688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61"/>
        <v>528.8248920669156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62"/>
        <v>529.68443192091456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63"/>
        <v>529.18045687346978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64"/>
        <v>527.66033052650243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65"/>
        <v>527.546459826822</v>
      </c>
      <c r="BU62" s="43"/>
      <c r="BV62" s="46">
        <f t="shared" ca="1" si="66"/>
        <v>528.75498675223571</v>
      </c>
      <c r="BW62" s="46">
        <f t="shared" ca="1" si="67"/>
        <v>530.58430801740099</v>
      </c>
      <c r="BX62" s="46">
        <f t="shared" ca="1" si="68"/>
        <v>527.90758930638344</v>
      </c>
      <c r="BY62" s="46">
        <f t="shared" ca="1" si="69"/>
        <v>528.76643925601456</v>
      </c>
      <c r="BZ62" s="46">
        <f t="shared" ca="1" si="70"/>
        <v>529.83304453538688</v>
      </c>
      <c r="CA62" s="46">
        <f t="shared" ca="1" si="71"/>
        <v>528.8248920669156</v>
      </c>
      <c r="CB62" s="46">
        <f t="shared" ca="1" si="72"/>
        <v>529.68443192091456</v>
      </c>
      <c r="CC62" s="46">
        <f t="shared" ca="1" si="73"/>
        <v>529.18045687346978</v>
      </c>
      <c r="CD62" s="46">
        <f t="shared" ca="1" si="74"/>
        <v>527.66033052650243</v>
      </c>
      <c r="CE62" s="46">
        <f t="shared" ca="1" si="75"/>
        <v>527.546459826822</v>
      </c>
      <c r="CF62" s="46" cm="1">
        <f t="array" aca="1" ref="CF62" ca="1">+SUMPRODUCT($BV$3:$CE$3/100,$BV62:$CE62)</f>
        <v>528.68021100487738</v>
      </c>
      <c r="CG62" s="24"/>
      <c r="CH62" s="24">
        <f t="shared" ca="1" si="92"/>
        <v>3.4805847455965377E-2</v>
      </c>
      <c r="CI62" s="24">
        <f t="shared" ca="1" si="92"/>
        <v>3.5192888842695336E-2</v>
      </c>
      <c r="CJ62" s="24">
        <f t="shared" ca="1" si="92"/>
        <v>3.4927192829987241E-2</v>
      </c>
      <c r="CK62" s="24">
        <f t="shared" ca="1" si="92"/>
        <v>3.5375164688579153E-2</v>
      </c>
      <c r="CL62" s="24">
        <f t="shared" ca="1" si="92"/>
        <v>3.5212434661948455E-2</v>
      </c>
      <c r="CM62" s="24">
        <f t="shared" ca="1" si="92"/>
        <v>3.5267356336380118E-2</v>
      </c>
      <c r="CN62" s="24">
        <f t="shared" ca="1" si="92"/>
        <v>3.5354626975288683E-2</v>
      </c>
      <c r="CO62" s="24">
        <f t="shared" ca="1" si="92"/>
        <v>3.5516929632216199E-2</v>
      </c>
      <c r="CP62" s="24">
        <f t="shared" ca="1" si="92"/>
        <v>3.5453249357312533E-2</v>
      </c>
      <c r="CQ62" s="24">
        <f t="shared" ca="1" si="91"/>
        <v>3.5909106351555087E-2</v>
      </c>
      <c r="CR62" s="24">
        <f t="shared" ca="1" si="91"/>
        <v>3.5397189453908462E-2</v>
      </c>
      <c r="CS62" s="24">
        <f>+[1]NAC!AX63</f>
        <v>2.9484732416185322E-2</v>
      </c>
      <c r="CT62" s="24"/>
      <c r="CU62" s="24">
        <f t="shared" ca="1" si="93"/>
        <v>0.52063127768384598</v>
      </c>
      <c r="CV62" s="24">
        <f t="shared" ca="1" si="94"/>
        <v>0.52350972730703926</v>
      </c>
      <c r="CW62" s="24">
        <f t="shared" ca="1" si="95"/>
        <v>0.51935408044732556</v>
      </c>
      <c r="CX62" s="24">
        <f t="shared" ca="1" si="96"/>
        <v>0.52499697164721582</v>
      </c>
      <c r="CY62" s="24">
        <f t="shared" ca="1" si="97"/>
        <v>0.52287596420937299</v>
      </c>
      <c r="CZ62" s="24">
        <f t="shared" ca="1" si="98"/>
        <v>0.52350492923104519</v>
      </c>
      <c r="DA62" s="24">
        <f t="shared" ca="1" si="99"/>
        <v>0.5256532763094568</v>
      </c>
      <c r="DB62" s="24">
        <f t="shared" ca="1" si="100"/>
        <v>0.527090831929937</v>
      </c>
      <c r="DC62" s="24">
        <f t="shared" ca="1" si="101"/>
        <v>0.52458800135552308</v>
      </c>
      <c r="DD62" s="24">
        <f t="shared" ca="1" si="102"/>
        <v>0.52704734066501469</v>
      </c>
      <c r="DE62" s="49">
        <f t="shared" ca="1" si="103"/>
        <v>0.52454440206055519</v>
      </c>
      <c r="DF62" s="49">
        <f>+[1]NAC!AG63</f>
        <v>0.52471217096959299</v>
      </c>
      <c r="DG62" s="24">
        <f t="shared" ca="1" si="90"/>
        <v>-6.416062981168702E-3</v>
      </c>
    </row>
    <row r="63" spans="1:111" x14ac:dyDescent="0.25">
      <c r="A63">
        <f t="shared" si="7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56"/>
        <v>547.1218524362688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57"/>
        <v>549.11777424673528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58"/>
        <v>546.20938794633014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59"/>
        <v>546.94949996420394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60"/>
        <v>548.36232457596429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61"/>
        <v>547.14986240111512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62"/>
        <v>548.20471838531955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63"/>
        <v>547.78216300738563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64"/>
        <v>546.12857930235214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65"/>
        <v>546.20224940854291</v>
      </c>
      <c r="BU63" s="43"/>
      <c r="BV63" s="46">
        <f t="shared" ca="1" si="66"/>
        <v>547.1218524362688</v>
      </c>
      <c r="BW63" s="46">
        <f t="shared" ca="1" si="67"/>
        <v>549.11777424673528</v>
      </c>
      <c r="BX63" s="46">
        <f t="shared" ca="1" si="68"/>
        <v>546.20938794633014</v>
      </c>
      <c r="BY63" s="46">
        <f t="shared" ca="1" si="69"/>
        <v>546.94949996420394</v>
      </c>
      <c r="BZ63" s="46">
        <f t="shared" ca="1" si="70"/>
        <v>548.36232457596429</v>
      </c>
      <c r="CA63" s="46">
        <f t="shared" ca="1" si="71"/>
        <v>547.14986240111512</v>
      </c>
      <c r="CB63" s="46">
        <f t="shared" ca="1" si="72"/>
        <v>548.20471838531955</v>
      </c>
      <c r="CC63" s="46">
        <f t="shared" ca="1" si="73"/>
        <v>547.78216300738563</v>
      </c>
      <c r="CD63" s="46">
        <f t="shared" ca="1" si="74"/>
        <v>546.12857930235214</v>
      </c>
      <c r="CE63" s="46">
        <f t="shared" ca="1" si="75"/>
        <v>546.20224940854291</v>
      </c>
      <c r="CF63" s="46" cm="1">
        <f t="array" aca="1" ref="CF63" ca="1">+SUMPRODUCT($BV$3:$CE$3/100,$BV63:$CE63)</f>
        <v>547.15902770718867</v>
      </c>
      <c r="CG63" s="24"/>
      <c r="CH63" s="24">
        <f t="shared" ca="1" si="92"/>
        <v>3.4736061397449225E-2</v>
      </c>
      <c r="CI63" s="24">
        <f t="shared" ca="1" si="92"/>
        <v>3.4930294675669993E-2</v>
      </c>
      <c r="CJ63" s="24">
        <f t="shared" ca="1" si="92"/>
        <v>3.4668565125183015E-2</v>
      </c>
      <c r="CK63" s="24">
        <f t="shared" ca="1" si="92"/>
        <v>3.4387698156058022E-2</v>
      </c>
      <c r="CL63" s="24">
        <f t="shared" ca="1" si="92"/>
        <v>3.4971922253029364E-2</v>
      </c>
      <c r="CM63" s="24">
        <f t="shared" ca="1" si="92"/>
        <v>3.4652246157657718E-2</v>
      </c>
      <c r="CN63" s="24">
        <f t="shared" ca="1" si="92"/>
        <v>3.4964755141548398E-2</v>
      </c>
      <c r="CO63" s="24">
        <f t="shared" ca="1" si="92"/>
        <v>3.5151914422198116E-2</v>
      </c>
      <c r="CP63" s="24">
        <f t="shared" ca="1" si="92"/>
        <v>3.5000260029822483E-2</v>
      </c>
      <c r="CQ63" s="24">
        <f t="shared" ca="1" si="91"/>
        <v>3.5363311105992556E-2</v>
      </c>
      <c r="CR63" s="24">
        <f t="shared" ca="1" si="91"/>
        <v>3.4952730058097181E-2</v>
      </c>
      <c r="CS63" s="24">
        <f>+[1]NAC!AX64</f>
        <v>3.4135754854253575E-2</v>
      </c>
      <c r="CT63" s="24"/>
      <c r="CU63" s="24">
        <f t="shared" ca="1" si="93"/>
        <v>0.51336855708734097</v>
      </c>
      <c r="CV63" s="24">
        <f t="shared" ca="1" si="94"/>
        <v>0.5168261534425338</v>
      </c>
      <c r="CW63" s="24">
        <f t="shared" ca="1" si="95"/>
        <v>0.51397874394080345</v>
      </c>
      <c r="CX63" s="24">
        <f t="shared" ca="1" si="96"/>
        <v>0.51907002455445639</v>
      </c>
      <c r="CY63" s="24">
        <f t="shared" ca="1" si="97"/>
        <v>0.51827569235066373</v>
      </c>
      <c r="CZ63" s="24">
        <f t="shared" ca="1" si="98"/>
        <v>0.51897051986964149</v>
      </c>
      <c r="DA63" s="24">
        <f t="shared" ca="1" si="99"/>
        <v>0.52189625229937864</v>
      </c>
      <c r="DB63" s="24">
        <f t="shared" ca="1" si="100"/>
        <v>0.52394515832877664</v>
      </c>
      <c r="DC63" s="24">
        <f t="shared" ca="1" si="101"/>
        <v>0.52248927872971551</v>
      </c>
      <c r="DD63" s="24">
        <f t="shared" ca="1" si="102"/>
        <v>0.52568299066622171</v>
      </c>
      <c r="DE63" s="49">
        <f t="shared" ca="1" si="103"/>
        <v>0.52069777813611062</v>
      </c>
      <c r="DF63" s="49">
        <f>+[1]NAC!AG64</f>
        <v>0.5211165082286735</v>
      </c>
      <c r="DG63" s="24">
        <f t="shared" ca="1" si="90"/>
        <v>-1.2314433578880735E-2</v>
      </c>
    </row>
    <row r="64" spans="1:111" x14ac:dyDescent="0.25">
      <c r="A64">
        <f t="shared" si="7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56"/>
        <v>560.45365351167766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57"/>
        <v>562.46894910461458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58"/>
        <v>559.56402448928316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59"/>
        <v>560.53844776677965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60"/>
        <v>562.10863235705426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61"/>
        <v>560.79280794301621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62"/>
        <v>561.96359750984413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63"/>
        <v>561.74293753556515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64"/>
        <v>560.0867757494716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65"/>
        <v>560.41479558679259</v>
      </c>
      <c r="BU64" s="43"/>
      <c r="BV64" s="46">
        <f t="shared" ca="1" si="66"/>
        <v>560.45365351167766</v>
      </c>
      <c r="BW64" s="46">
        <f t="shared" ca="1" si="67"/>
        <v>562.46894910461458</v>
      </c>
      <c r="BX64" s="46">
        <f t="shared" ca="1" si="68"/>
        <v>559.56402448928316</v>
      </c>
      <c r="BY64" s="46">
        <f t="shared" ca="1" si="69"/>
        <v>560.53844776677965</v>
      </c>
      <c r="BZ64" s="46">
        <f t="shared" ca="1" si="70"/>
        <v>562.10863235705426</v>
      </c>
      <c r="CA64" s="46">
        <f t="shared" ca="1" si="71"/>
        <v>560.79280794301621</v>
      </c>
      <c r="CB64" s="46">
        <f t="shared" ca="1" si="72"/>
        <v>561.96359750984413</v>
      </c>
      <c r="CC64" s="46">
        <f t="shared" ca="1" si="73"/>
        <v>561.74293753556515</v>
      </c>
      <c r="CD64" s="46">
        <f t="shared" ca="1" si="74"/>
        <v>560.0867757494716</v>
      </c>
      <c r="CE64" s="46">
        <f t="shared" ca="1" si="75"/>
        <v>560.41479558679259</v>
      </c>
      <c r="CF64" s="46" cm="1">
        <f t="array" aca="1" ref="CF64" ca="1">+SUMPRODUCT($BV$3:$CE$3/100,$BV64:$CE64)</f>
        <v>560.94600709117788</v>
      </c>
      <c r="CG64" s="24"/>
      <c r="CH64" s="24">
        <f t="shared" ca="1" si="92"/>
        <v>2.4367151514866237E-2</v>
      </c>
      <c r="CI64" s="24">
        <f t="shared" ca="1" si="92"/>
        <v>2.4313863954220194E-2</v>
      </c>
      <c r="CJ64" s="24">
        <f t="shared" ca="1" si="92"/>
        <v>2.4449664977682861E-2</v>
      </c>
      <c r="CK64" s="24">
        <f t="shared" ca="1" si="92"/>
        <v>2.4844977102026933E-2</v>
      </c>
      <c r="CL64" s="24">
        <f t="shared" ca="1" si="92"/>
        <v>2.5067928931331362E-2</v>
      </c>
      <c r="CM64" s="24">
        <f t="shared" ca="1" si="92"/>
        <v>2.4934568167540583E-2</v>
      </c>
      <c r="CN64" s="24">
        <f t="shared" ca="1" si="92"/>
        <v>2.5098067679989899E-2</v>
      </c>
      <c r="CO64" s="24">
        <f t="shared" ca="1" si="92"/>
        <v>2.5485996936324584E-2</v>
      </c>
      <c r="CP64" s="24">
        <f t="shared" ca="1" si="92"/>
        <v>2.5558443517001539E-2</v>
      </c>
      <c r="CQ64" s="24">
        <f t="shared" ca="1" si="91"/>
        <v>2.6020665776532059E-2</v>
      </c>
      <c r="CR64" s="24">
        <f t="shared" ca="1" si="91"/>
        <v>2.5197389946688853E-2</v>
      </c>
      <c r="CS64" s="24">
        <f>+[1]NAC!AX65</f>
        <v>2.1215758130852302E-2</v>
      </c>
      <c r="CT64" s="24"/>
      <c r="CU64" s="24">
        <f t="shared" ca="1" si="93"/>
        <v>0.50431176595855765</v>
      </c>
      <c r="CV64" s="24">
        <f t="shared" ca="1" si="94"/>
        <v>0.50718191492461617</v>
      </c>
      <c r="CW64" s="24">
        <f t="shared" ca="1" si="95"/>
        <v>0.50502135181514518</v>
      </c>
      <c r="CX64" s="24">
        <f t="shared" ca="1" si="96"/>
        <v>0.50981787607750295</v>
      </c>
      <c r="CY64" s="24">
        <f t="shared" ca="1" si="97"/>
        <v>0.50960872320903206</v>
      </c>
      <c r="CZ64" s="24">
        <f t="shared" ca="1" si="98"/>
        <v>0.51010756494963672</v>
      </c>
      <c r="DA64" s="24">
        <f t="shared" ca="1" si="99"/>
        <v>0.51228284334179985</v>
      </c>
      <c r="DB64" s="24">
        <f t="shared" ca="1" si="100"/>
        <v>0.51475318653935553</v>
      </c>
      <c r="DC64" s="24">
        <f t="shared" ca="1" si="101"/>
        <v>0.51342467824653304</v>
      </c>
      <c r="DD64" s="24">
        <f t="shared" ca="1" si="102"/>
        <v>0.51558665980078389</v>
      </c>
      <c r="DE64" s="49">
        <f t="shared" ca="1" si="103"/>
        <v>0.51138110164664408</v>
      </c>
      <c r="DF64" s="49">
        <f>+[1]NAC!AG65</f>
        <v>0.51182345155032971</v>
      </c>
      <c r="DG64" s="24">
        <f t="shared" ca="1" si="90"/>
        <v>-1.1274893842226241E-2</v>
      </c>
    </row>
    <row r="65" spans="1:111" x14ac:dyDescent="0.25">
      <c r="A65">
        <f t="shared" si="7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56"/>
        <v>582.78903279373083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57"/>
        <v>584.54454933638215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58"/>
        <v>581.17941450314163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59"/>
        <v>582.6616919519148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60"/>
        <v>583.56421541894542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61"/>
        <v>582.24533890275245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62"/>
        <v>583.49508876789685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63"/>
        <v>583.11738736052916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64"/>
        <v>580.94565370769237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65"/>
        <v>581.45360682275782</v>
      </c>
      <c r="BU65" s="43"/>
      <c r="BV65" s="46">
        <f t="shared" ca="1" si="66"/>
        <v>582.78903279373083</v>
      </c>
      <c r="BW65" s="46">
        <f t="shared" ca="1" si="67"/>
        <v>584.54454933638215</v>
      </c>
      <c r="BX65" s="46">
        <f t="shared" ca="1" si="68"/>
        <v>581.17941450314163</v>
      </c>
      <c r="BY65" s="46">
        <f t="shared" ca="1" si="69"/>
        <v>582.6616919519148</v>
      </c>
      <c r="BZ65" s="46">
        <f t="shared" ca="1" si="70"/>
        <v>583.56421541894542</v>
      </c>
      <c r="CA65" s="46">
        <f t="shared" ca="1" si="71"/>
        <v>582.24533890275245</v>
      </c>
      <c r="CB65" s="46">
        <f t="shared" ca="1" si="72"/>
        <v>583.49508876789685</v>
      </c>
      <c r="CC65" s="46">
        <f t="shared" ca="1" si="73"/>
        <v>583.11738736052916</v>
      </c>
      <c r="CD65" s="46">
        <f t="shared" ca="1" si="74"/>
        <v>580.94565370769237</v>
      </c>
      <c r="CE65" s="46">
        <f t="shared" ca="1" si="75"/>
        <v>581.45360682275782</v>
      </c>
      <c r="CF65" s="46" cm="1">
        <f t="array" aca="1" ref="CF65" ca="1">+SUMPRODUCT($BV$3:$CE$3/100,$BV65:$CE65)</f>
        <v>582.39444962077107</v>
      </c>
      <c r="CG65" s="24"/>
      <c r="CH65" s="24">
        <f t="shared" ca="1" si="92"/>
        <v>3.9852321672103841E-2</v>
      </c>
      <c r="CI65" s="24">
        <f t="shared" ca="1" si="92"/>
        <v>3.9247678057445334E-2</v>
      </c>
      <c r="CJ65" s="24">
        <f t="shared" ca="1" si="92"/>
        <v>3.8628984473379813E-2</v>
      </c>
      <c r="CK65" s="24">
        <f t="shared" ca="1" si="92"/>
        <v>3.9467844308049838E-2</v>
      </c>
      <c r="CL65" s="24">
        <f t="shared" ca="1" si="92"/>
        <v>3.8169815987210143E-2</v>
      </c>
      <c r="CM65" s="24">
        <f t="shared" ca="1" si="92"/>
        <v>3.825393381634834E-2</v>
      </c>
      <c r="CN65" s="24">
        <f t="shared" ca="1" si="92"/>
        <v>3.8314743790278216E-2</v>
      </c>
      <c r="CO65" s="24">
        <f t="shared" ca="1" si="92"/>
        <v>3.8050233294852465E-2</v>
      </c>
      <c r="CP65" s="24">
        <f t="shared" ca="1" si="92"/>
        <v>3.7242225421781905E-2</v>
      </c>
      <c r="CQ65" s="24">
        <f t="shared" ca="1" si="91"/>
        <v>3.7541498550080377E-2</v>
      </c>
      <c r="CR65" s="24">
        <f t="shared" ca="1" si="91"/>
        <v>3.8236197884383705E-2</v>
      </c>
      <c r="CS65" s="24">
        <f>+[1]NAC!AX66</f>
        <v>4.2533111526186662E-2</v>
      </c>
      <c r="CT65" s="24"/>
      <c r="CU65" s="24">
        <f t="shared" ca="1" si="93"/>
        <v>0.50416924573804334</v>
      </c>
      <c r="CV65" s="24">
        <f t="shared" ca="1" si="94"/>
        <v>0.50642439258550231</v>
      </c>
      <c r="CW65" s="24">
        <f t="shared" ca="1" si="95"/>
        <v>0.50403381625347854</v>
      </c>
      <c r="CX65" s="24">
        <f t="shared" ca="1" si="96"/>
        <v>0.50967906480058134</v>
      </c>
      <c r="CY65" s="24">
        <f t="shared" ca="1" si="97"/>
        <v>0.50765947144758883</v>
      </c>
      <c r="CZ65" s="24">
        <f t="shared" ca="1" si="98"/>
        <v>0.50869365681866574</v>
      </c>
      <c r="DA65" s="24">
        <f t="shared" ca="1" si="99"/>
        <v>0.51029200829838306</v>
      </c>
      <c r="DB65" s="24">
        <f t="shared" ca="1" si="100"/>
        <v>0.51226290610682201</v>
      </c>
      <c r="DC65" s="24">
        <f t="shared" ca="1" si="101"/>
        <v>0.51053404121612944</v>
      </c>
      <c r="DD65" s="24">
        <f t="shared" ca="1" si="102"/>
        <v>0.5123282965769218</v>
      </c>
      <c r="DE65" s="49">
        <f t="shared" ca="1" si="103"/>
        <v>0.50944013815047628</v>
      </c>
      <c r="DF65" s="49">
        <f>+[1]NAC!AG66</f>
        <v>0.50941633543466325</v>
      </c>
      <c r="DG65" s="24">
        <f t="shared" ca="1" si="90"/>
        <v>-8.1590508388784677E-3</v>
      </c>
    </row>
    <row r="66" spans="1:111" x14ac:dyDescent="0.25">
      <c r="A66">
        <f t="shared" si="7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56"/>
        <v>606.0057133610768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57"/>
        <v>607.74418987343836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58"/>
        <v>603.84487617117099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59"/>
        <v>605.22567458411879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60"/>
        <v>606.47831522662216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61"/>
        <v>604.79787255224608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62"/>
        <v>606.04808050704742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63"/>
        <v>605.57943252617167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64"/>
        <v>603.28043826067471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65"/>
        <v>603.52332799238172</v>
      </c>
      <c r="BU66" s="43"/>
      <c r="BV66" s="46">
        <f t="shared" ca="1" si="66"/>
        <v>606.0057133610768</v>
      </c>
      <c r="BW66" s="46">
        <f t="shared" ca="1" si="67"/>
        <v>607.74418987343836</v>
      </c>
      <c r="BX66" s="46">
        <f t="shared" ca="1" si="68"/>
        <v>603.84487617117099</v>
      </c>
      <c r="BY66" s="46">
        <f t="shared" ca="1" si="69"/>
        <v>605.22567458411879</v>
      </c>
      <c r="BZ66" s="46">
        <f t="shared" ca="1" si="70"/>
        <v>606.47831522662216</v>
      </c>
      <c r="CA66" s="46">
        <f t="shared" ca="1" si="71"/>
        <v>604.79787255224608</v>
      </c>
      <c r="CB66" s="46">
        <f t="shared" ca="1" si="72"/>
        <v>606.04808050704742</v>
      </c>
      <c r="CC66" s="46">
        <f t="shared" ca="1" si="73"/>
        <v>605.57943252617167</v>
      </c>
      <c r="CD66" s="46">
        <f t="shared" ca="1" si="74"/>
        <v>603.28043826067471</v>
      </c>
      <c r="CE66" s="46">
        <f t="shared" ca="1" si="75"/>
        <v>603.52332799238172</v>
      </c>
      <c r="CF66" s="46" cm="1">
        <f t="array" aca="1" ref="CF66" ca="1">+SUMPRODUCT($BV$3:$CE$3/100,$BV66:$CE66)</f>
        <v>604.93603863014346</v>
      </c>
      <c r="CG66" s="24"/>
      <c r="CH66" s="24">
        <f t="shared" ca="1" si="92"/>
        <v>3.9837195384497148E-2</v>
      </c>
      <c r="CI66" s="24">
        <f t="shared" ca="1" si="92"/>
        <v>3.9688404525188181E-2</v>
      </c>
      <c r="CJ66" s="24">
        <f t="shared" ca="1" si="92"/>
        <v>3.8999078601926085E-2</v>
      </c>
      <c r="CK66" s="24">
        <f t="shared" ca="1" si="92"/>
        <v>3.8725701284075598E-2</v>
      </c>
      <c r="CL66" s="24">
        <f t="shared" ca="1" si="92"/>
        <v>3.9265772647191E-2</v>
      </c>
      <c r="CM66" s="24">
        <f t="shared" ca="1" si="92"/>
        <v>3.8733729825976893E-2</v>
      </c>
      <c r="CN66" s="24">
        <f t="shared" ca="1" si="92"/>
        <v>3.8651553669069028E-2</v>
      </c>
      <c r="CO66" s="24">
        <f t="shared" ca="1" si="92"/>
        <v>3.8520623209876481E-2</v>
      </c>
      <c r="CP66" s="24">
        <f t="shared" ca="1" si="92"/>
        <v>3.8445566139341913E-2</v>
      </c>
      <c r="CQ66" s="24">
        <f t="shared" ca="1" si="91"/>
        <v>3.7956117067051487E-2</v>
      </c>
      <c r="CR66" s="24">
        <f t="shared" ca="1" si="91"/>
        <v>3.8705020324370176E-2</v>
      </c>
      <c r="CS66" s="24">
        <f>+[1]NAC!AX67</f>
        <v>4.9355596653445133E-2</v>
      </c>
      <c r="CT66" s="24"/>
      <c r="CU66" s="24">
        <f t="shared" ca="1" si="93"/>
        <v>0.50248798257005256</v>
      </c>
      <c r="CV66" s="24">
        <f t="shared" ca="1" si="94"/>
        <v>0.50427973286882533</v>
      </c>
      <c r="CW66" s="24">
        <f t="shared" ca="1" si="95"/>
        <v>0.50148530188013352</v>
      </c>
      <c r="CX66" s="24">
        <f t="shared" ca="1" si="96"/>
        <v>0.50589315837002546</v>
      </c>
      <c r="CY66" s="24">
        <f t="shared" ca="1" si="97"/>
        <v>0.50482023075872173</v>
      </c>
      <c r="CZ66" s="24">
        <f t="shared" ca="1" si="98"/>
        <v>0.50579980328597229</v>
      </c>
      <c r="DA66" s="24">
        <f t="shared" ca="1" si="99"/>
        <v>0.50717734459546637</v>
      </c>
      <c r="DB66" s="24">
        <f t="shared" ca="1" si="100"/>
        <v>0.50931600893997975</v>
      </c>
      <c r="DC66" s="24">
        <f t="shared" ca="1" si="101"/>
        <v>0.50805223056079574</v>
      </c>
      <c r="DD66" s="24">
        <f t="shared" ca="1" si="102"/>
        <v>0.50970889840031486</v>
      </c>
      <c r="DE66" s="49">
        <f t="shared" ca="1" si="103"/>
        <v>0.50670159171050866</v>
      </c>
      <c r="DF66" s="49">
        <f>+[1]NAC!AG67</f>
        <v>0.50690162141591033</v>
      </c>
      <c r="DG66" s="24">
        <f t="shared" ca="1" si="90"/>
        <v>-7.2209158302622978E-3</v>
      </c>
    </row>
    <row r="67" spans="1:111" x14ac:dyDescent="0.25">
      <c r="A67">
        <f t="shared" si="7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56"/>
        <v>637.31179210897699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57"/>
        <v>638.66065954164867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58"/>
        <v>633.60292256660023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59"/>
        <v>634.64739630390193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60"/>
        <v>635.95730329341632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61"/>
        <v>633.83961236530627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62"/>
        <v>634.60502263113028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63"/>
        <v>633.70493547908711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64"/>
        <v>630.73328851747362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65"/>
        <v>629.97304105428805</v>
      </c>
      <c r="BU67" s="43"/>
      <c r="BV67" s="46">
        <f t="shared" ca="1" si="66"/>
        <v>637.31179210897699</v>
      </c>
      <c r="BW67" s="46">
        <f t="shared" ca="1" si="67"/>
        <v>638.66065954164867</v>
      </c>
      <c r="BX67" s="46">
        <f t="shared" ca="1" si="68"/>
        <v>633.60292256660023</v>
      </c>
      <c r="BY67" s="46">
        <f t="shared" ca="1" si="69"/>
        <v>634.64739630390193</v>
      </c>
      <c r="BZ67" s="46">
        <f t="shared" ca="1" si="70"/>
        <v>635.95730329341632</v>
      </c>
      <c r="CA67" s="46">
        <f t="shared" ca="1" si="71"/>
        <v>633.83961236530627</v>
      </c>
      <c r="CB67" s="46">
        <f t="shared" ca="1" si="72"/>
        <v>634.60502263113028</v>
      </c>
      <c r="CC67" s="46">
        <f t="shared" ca="1" si="73"/>
        <v>633.70493547908711</v>
      </c>
      <c r="CD67" s="46">
        <f t="shared" ca="1" si="74"/>
        <v>630.73328851747362</v>
      </c>
      <c r="CE67" s="46">
        <f t="shared" ca="1" si="75"/>
        <v>629.97304105428805</v>
      </c>
      <c r="CF67" s="46" cm="1">
        <f t="array" aca="1" ref="CF67" ca="1">+SUMPRODUCT($BV$3:$CE$3/100,$BV67:$CE67)</f>
        <v>633.4905990259</v>
      </c>
      <c r="CG67" s="24"/>
      <c r="CH67" s="24">
        <f t="shared" ca="1" si="92"/>
        <v>5.1659708906485191E-2</v>
      </c>
      <c r="CI67" s="24">
        <f t="shared" ca="1" si="92"/>
        <v>5.0870860114102578E-2</v>
      </c>
      <c r="CJ67" s="24">
        <f t="shared" ca="1" si="92"/>
        <v>4.9280945437705004E-2</v>
      </c>
      <c r="CK67" s="24">
        <f t="shared" ca="1" si="92"/>
        <v>4.8612811642533726E-2</v>
      </c>
      <c r="CL67" s="24">
        <f t="shared" ca="1" si="92"/>
        <v>4.8606829505155158E-2</v>
      </c>
      <c r="CM67" s="24">
        <f t="shared" ca="1" si="92"/>
        <v>4.8018918602514393E-2</v>
      </c>
      <c r="CN67" s="24">
        <f t="shared" ca="1" si="92"/>
        <v>4.71199283399939E-2</v>
      </c>
      <c r="CO67" s="24">
        <f t="shared" ca="1" si="92"/>
        <v>4.6443953414319283E-2</v>
      </c>
      <c r="CP67" s="24">
        <f t="shared" ca="1" si="92"/>
        <v>4.5505951321658245E-2</v>
      </c>
      <c r="CQ67" s="24">
        <f t="shared" ca="1" si="91"/>
        <v>4.382550240417582E-2</v>
      </c>
      <c r="CR67" s="24">
        <f t="shared" ca="1" si="91"/>
        <v>4.7202610808933398E-2</v>
      </c>
      <c r="CS67" s="24">
        <f>+[1]NAC!AX68</f>
        <v>7.4695693652692796E-2</v>
      </c>
      <c r="CT67" s="24"/>
      <c r="CU67" s="24">
        <f t="shared" ca="1" si="93"/>
        <v>0.52603939552914536</v>
      </c>
      <c r="CV67" s="24">
        <f t="shared" ca="1" si="94"/>
        <v>0.52674223366206485</v>
      </c>
      <c r="CW67" s="24">
        <f t="shared" ca="1" si="95"/>
        <v>0.52206552944387208</v>
      </c>
      <c r="CX67" s="24">
        <f t="shared" ca="1" si="96"/>
        <v>0.52433522388425646</v>
      </c>
      <c r="CY67" s="24">
        <f t="shared" ca="1" si="97"/>
        <v>0.52360374983797375</v>
      </c>
      <c r="CZ67" s="24">
        <f t="shared" ca="1" si="98"/>
        <v>0.52407005850279531</v>
      </c>
      <c r="DA67" s="24">
        <f t="shared" ca="1" si="99"/>
        <v>0.52352324264086181</v>
      </c>
      <c r="DB67" s="24">
        <f t="shared" ca="1" si="100"/>
        <v>0.524567206333584</v>
      </c>
      <c r="DC67" s="24">
        <f t="shared" ca="1" si="101"/>
        <v>0.52207701429386599</v>
      </c>
      <c r="DD67" s="24">
        <f t="shared" ca="1" si="102"/>
        <v>0.52055902392671038</v>
      </c>
      <c r="DE67" s="49">
        <f t="shared" ca="1" si="103"/>
        <v>0.52327021805345653</v>
      </c>
      <c r="DF67" s="49">
        <f>+[1]NAC!AG68</f>
        <v>0.5231925686439769</v>
      </c>
      <c r="DG67" s="24">
        <f t="shared" ca="1" si="90"/>
        <v>5.4803716024349747E-3</v>
      </c>
    </row>
    <row r="68" spans="1:111" x14ac:dyDescent="0.25">
      <c r="A68">
        <f t="shared" si="7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56"/>
        <v>681.77496432927273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57"/>
        <v>682.64666970236192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58"/>
        <v>677.62319134950405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59"/>
        <v>677.81746343770124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60"/>
        <v>678.97940950164127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61"/>
        <v>677.46178341515451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62"/>
        <v>677.28007647191214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63"/>
        <v>676.2390745156099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64"/>
        <v>672.85414997447162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65"/>
        <v>670.52970567144484</v>
      </c>
      <c r="BU68" s="43"/>
      <c r="BV68" s="46">
        <f t="shared" ca="1" si="66"/>
        <v>681.77496432927273</v>
      </c>
      <c r="BW68" s="46">
        <f t="shared" ca="1" si="67"/>
        <v>682.64666970236192</v>
      </c>
      <c r="BX68" s="46">
        <f t="shared" ca="1" si="68"/>
        <v>677.62319134950405</v>
      </c>
      <c r="BY68" s="46">
        <f t="shared" ca="1" si="69"/>
        <v>677.81746343770124</v>
      </c>
      <c r="BZ68" s="46">
        <f t="shared" ca="1" si="70"/>
        <v>678.97940950164127</v>
      </c>
      <c r="CA68" s="46">
        <f t="shared" ca="1" si="71"/>
        <v>677.46178341515451</v>
      </c>
      <c r="CB68" s="46">
        <f t="shared" ca="1" si="72"/>
        <v>677.28007647191214</v>
      </c>
      <c r="CC68" s="46">
        <f t="shared" ca="1" si="73"/>
        <v>676.2390745156099</v>
      </c>
      <c r="CD68" s="46">
        <f t="shared" ca="1" si="74"/>
        <v>672.85414997447162</v>
      </c>
      <c r="CE68" s="46">
        <f t="shared" ca="1" si="75"/>
        <v>670.52970567144484</v>
      </c>
      <c r="CF68" s="46" cm="1">
        <f t="array" aca="1" ref="CF68" ca="1">+SUMPRODUCT($BV$3:$CE$3/100,$BV68:$CE68)</f>
        <v>676.1283028479138</v>
      </c>
      <c r="CG68" s="24"/>
      <c r="CH68" s="24">
        <f t="shared" ca="1" si="92"/>
        <v>6.9766749604866618E-2</v>
      </c>
      <c r="CI68" s="24">
        <f t="shared" ca="1" si="92"/>
        <v>6.8872271218773484E-2</v>
      </c>
      <c r="CJ68" s="24">
        <f t="shared" ca="1" si="92"/>
        <v>6.9476113848380594E-2</v>
      </c>
      <c r="CK68" s="24">
        <f t="shared" ca="1" si="92"/>
        <v>6.8022129114868823E-2</v>
      </c>
      <c r="CL68" s="24">
        <f t="shared" ca="1" si="92"/>
        <v>6.7649362599387475E-2</v>
      </c>
      <c r="CM68" s="24">
        <f t="shared" ca="1" si="92"/>
        <v>6.8822096629560514E-2</v>
      </c>
      <c r="CN68" s="24">
        <f t="shared" ca="1" si="92"/>
        <v>6.7246637386901176E-2</v>
      </c>
      <c r="CO68" s="24">
        <f t="shared" ca="1" si="92"/>
        <v>6.7119785021662492E-2</v>
      </c>
      <c r="CP68" s="24">
        <f t="shared" ca="1" si="92"/>
        <v>6.6780780757588198E-2</v>
      </c>
      <c r="CQ68" s="24">
        <f t="shared" ca="1" si="91"/>
        <v>6.4378413002060153E-2</v>
      </c>
      <c r="CR68" s="24">
        <f t="shared" ca="1" si="91"/>
        <v>6.7305977211937318E-2</v>
      </c>
      <c r="CS68" s="24">
        <f>+[1]NAC!AX69</f>
        <v>7.244146900209536E-2</v>
      </c>
      <c r="CT68" s="24"/>
      <c r="CU68" s="24">
        <f t="shared" ca="1" si="93"/>
        <v>0.55774351611980011</v>
      </c>
      <c r="CV68" s="24">
        <f t="shared" ca="1" si="94"/>
        <v>0.55674265241232335</v>
      </c>
      <c r="CW68" s="24">
        <f t="shared" ca="1" si="95"/>
        <v>0.55243889009939284</v>
      </c>
      <c r="CX68" s="24">
        <f t="shared" ca="1" si="96"/>
        <v>0.55317936956918001</v>
      </c>
      <c r="CY68" s="24">
        <f t="shared" ca="1" si="97"/>
        <v>0.55304750356090526</v>
      </c>
      <c r="CZ68" s="24">
        <f t="shared" ca="1" si="98"/>
        <v>0.55229096268627975</v>
      </c>
      <c r="DA68" s="24">
        <f t="shared" ca="1" si="99"/>
        <v>0.55130631305737854</v>
      </c>
      <c r="DB68" s="24">
        <f t="shared" ca="1" si="100"/>
        <v>0.55193112277443057</v>
      </c>
      <c r="DC68" s="24">
        <f t="shared" ca="1" si="101"/>
        <v>0.54893689481656449</v>
      </c>
      <c r="DD68" s="24">
        <f t="shared" ca="1" si="102"/>
        <v>0.54606815702141809</v>
      </c>
      <c r="DE68" s="49">
        <f t="shared" ca="1" si="103"/>
        <v>0.55128511769123256</v>
      </c>
      <c r="DF68" s="49">
        <f>+[1]NAC!AG69</f>
        <v>0.55106630322138228</v>
      </c>
      <c r="DG68" s="24">
        <f t="shared" ca="1" si="90"/>
        <v>1.1675359098382021E-2</v>
      </c>
    </row>
    <row r="69" spans="1:111" x14ac:dyDescent="0.25">
      <c r="A69">
        <f t="shared" si="7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56"/>
        <v>723.26137682848378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57"/>
        <v>724.33389714923226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58"/>
        <v>718.61702883881185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59"/>
        <v>718.70832806454689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60"/>
        <v>720.20848127711906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61"/>
        <v>718.43498611447046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62"/>
        <v>718.27982478903937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63"/>
        <v>717.14889763606686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64"/>
        <v>713.24493474486462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65"/>
        <v>710.90202417459216</v>
      </c>
      <c r="BU69" s="43"/>
      <c r="BV69" s="46">
        <f t="shared" ca="1" si="66"/>
        <v>723.26137682848378</v>
      </c>
      <c r="BW69" s="46">
        <f t="shared" ca="1" si="67"/>
        <v>724.33389714923226</v>
      </c>
      <c r="BX69" s="46">
        <f t="shared" ca="1" si="68"/>
        <v>718.61702883881185</v>
      </c>
      <c r="BY69" s="46">
        <f t="shared" ca="1" si="69"/>
        <v>718.70832806454689</v>
      </c>
      <c r="BZ69" s="46">
        <f t="shared" ca="1" si="70"/>
        <v>720.20848127711906</v>
      </c>
      <c r="CA69" s="46">
        <f t="shared" ca="1" si="71"/>
        <v>718.43498611447046</v>
      </c>
      <c r="CB69" s="46">
        <f t="shared" ca="1" si="72"/>
        <v>718.27982478903937</v>
      </c>
      <c r="CC69" s="46">
        <f t="shared" ca="1" si="73"/>
        <v>717.14889763606686</v>
      </c>
      <c r="CD69" s="46">
        <f t="shared" ca="1" si="74"/>
        <v>713.24493474486462</v>
      </c>
      <c r="CE69" s="46">
        <f t="shared" ca="1" si="75"/>
        <v>710.90202417459216</v>
      </c>
      <c r="CF69" s="46" cm="1">
        <f t="array" aca="1" ref="CF69" ca="1">+SUMPRODUCT($BV$3:$CE$3/100,$BV69:$CE69)</f>
        <v>716.99675005072652</v>
      </c>
      <c r="CG69" s="24"/>
      <c r="CH69" s="24">
        <f t="shared" ca="1" si="92"/>
        <v>6.0850595386741979E-2</v>
      </c>
      <c r="CI69" s="24">
        <f t="shared" ca="1" si="92"/>
        <v>6.1067063382944875E-2</v>
      </c>
      <c r="CJ69" s="24">
        <f t="shared" ca="1" si="92"/>
        <v>6.0496508992951448E-2</v>
      </c>
      <c r="CK69" s="24">
        <f t="shared" ca="1" si="92"/>
        <v>6.0327251557459993E-2</v>
      </c>
      <c r="CL69" s="24">
        <f t="shared" ca="1" si="92"/>
        <v>6.072212382071962E-2</v>
      </c>
      <c r="CM69" s="24">
        <f t="shared" ca="1" si="92"/>
        <v>6.0480463551413566E-2</v>
      </c>
      <c r="CN69" s="24">
        <f t="shared" ca="1" si="92"/>
        <v>6.053588425441836E-2</v>
      </c>
      <c r="CO69" s="24">
        <f t="shared" ca="1" si="92"/>
        <v>6.0496094742470641E-2</v>
      </c>
      <c r="CP69" s="24">
        <f t="shared" ca="1" si="92"/>
        <v>6.0029034185083763E-2</v>
      </c>
      <c r="CQ69" s="24">
        <f t="shared" ca="1" si="91"/>
        <v>6.0209589764140148E-2</v>
      </c>
      <c r="CR69" s="24">
        <f t="shared" ca="1" si="91"/>
        <v>6.0444810593893283E-2</v>
      </c>
      <c r="CS69" s="24">
        <f>+[1]NAC!AX70</f>
        <v>5.8621191727850519E-2</v>
      </c>
      <c r="CT69" s="24"/>
      <c r="CU69" s="24">
        <f t="shared" ca="1" si="93"/>
        <v>0.58681776169171629</v>
      </c>
      <c r="CV69" s="24">
        <f t="shared" ca="1" si="94"/>
        <v>0.58583305239629468</v>
      </c>
      <c r="CW69" s="24">
        <f t="shared" ca="1" si="95"/>
        <v>0.58115605880822629</v>
      </c>
      <c r="CX69" s="24">
        <f t="shared" ca="1" si="96"/>
        <v>0.58151275666526359</v>
      </c>
      <c r="CY69" s="24">
        <f t="shared" ca="1" si="97"/>
        <v>0.58227016234722395</v>
      </c>
      <c r="CZ69" s="24">
        <f t="shared" ca="1" si="98"/>
        <v>0.58143296016780499</v>
      </c>
      <c r="DA69" s="24">
        <f t="shared" ca="1" si="99"/>
        <v>0.58044281597570269</v>
      </c>
      <c r="DB69" s="24">
        <f t="shared" ca="1" si="100"/>
        <v>0.58084934469930083</v>
      </c>
      <c r="DC69" s="24">
        <f t="shared" ca="1" si="101"/>
        <v>0.57769008217071782</v>
      </c>
      <c r="DD69" s="24">
        <f t="shared" ca="1" si="102"/>
        <v>0.57538536452068056</v>
      </c>
      <c r="DE69" s="49">
        <f t="shared" ca="1" si="103"/>
        <v>0.58028179198444674</v>
      </c>
      <c r="DF69" s="49">
        <f>+[1]NAC!AG70</f>
        <v>0.5803800857180077</v>
      </c>
      <c r="DG69" s="24">
        <f t="shared" ca="1" si="90"/>
        <v>1.1432397171035724E-2</v>
      </c>
    </row>
    <row r="70" spans="1:111" x14ac:dyDescent="0.25">
      <c r="A70">
        <f t="shared" si="7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ref="I70:I95" ca="1" si="104">+SUMPRODUCT($C$3:$H$3,C70:H70)</f>
        <v>758.46700522691424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105">+SUMPRODUCT($C$3:$H$3,J70:O70)</f>
        <v>760.12180655523025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106">+SUMPRODUCT($C$3:$H$3,Q70:V70)</f>
        <v>754.08455939730527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107">+SUMPRODUCT($C$3:$H$3,X70:AC70)</f>
        <v>754.69968000965912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108">+SUMPRODUCT($C$3:$H$3,AE70:AJ70)</f>
        <v>756.28024392797818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109">+SUMPRODUCT($C$3:$H$3,AL70:AQ70)</f>
        <v>754.34759814980282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110">+SUMPRODUCT($C$3:$H$3,AS70:AX70)</f>
        <v>754.61326091703404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111">+SUMPRODUCT($C$3:$H$3,AZ70:BE70)</f>
        <v>753.71397626970452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112">+SUMPRODUCT($C$3:$H$3,BG70:BL70)</f>
        <v>749.73177957157577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113">+SUMPRODUCT($C$3:$H$3,BN70:BS70)</f>
        <v>747.78193321629999</v>
      </c>
      <c r="BU70" s="43"/>
      <c r="BV70" s="46">
        <f t="shared" ref="BV70:BV95" ca="1" si="114">+I70</f>
        <v>758.46700522691424</v>
      </c>
      <c r="BW70" s="46">
        <f t="shared" ref="BW70:BW95" ca="1" si="115">+P70</f>
        <v>760.12180655523025</v>
      </c>
      <c r="BX70" s="46">
        <f t="shared" ref="BX70:BX95" ca="1" si="116">+W70</f>
        <v>754.08455939730527</v>
      </c>
      <c r="BY70" s="46">
        <f t="shared" ref="BY70:BY95" ca="1" si="117">+AD70</f>
        <v>754.69968000965912</v>
      </c>
      <c r="BZ70" s="46">
        <f t="shared" ref="BZ70:BZ95" ca="1" si="118">+AK70</f>
        <v>756.28024392797818</v>
      </c>
      <c r="CA70" s="46">
        <f t="shared" ref="CA70:CA95" ca="1" si="119">+AR70</f>
        <v>754.34759814980282</v>
      </c>
      <c r="CB70" s="46">
        <f t="shared" ref="CB70:CB95" ca="1" si="120">+AY70</f>
        <v>754.61326091703404</v>
      </c>
      <c r="CC70" s="46">
        <f t="shared" ref="CC70:CC95" ca="1" si="121">+BF70</f>
        <v>753.71397626970452</v>
      </c>
      <c r="CD70" s="46">
        <f t="shared" ref="CD70:CD95" ca="1" si="122">+BM70</f>
        <v>749.73177957157577</v>
      </c>
      <c r="CE70" s="46">
        <f t="shared" ref="CE70:CE95" ca="1" si="123">+BT70</f>
        <v>747.78193321629999</v>
      </c>
      <c r="CF70" s="46" cm="1">
        <f t="array" aca="1" ref="CF70" ca="1">+SUMPRODUCT($BV$3:$CE$3/100,$BV70:$CE70)</f>
        <v>753.22651852592253</v>
      </c>
      <c r="CG70" s="24"/>
      <c r="CH70" s="24">
        <f t="shared" ca="1" si="92"/>
        <v>4.8676217929412902E-2</v>
      </c>
      <c r="CI70" s="24">
        <f t="shared" ca="1" si="92"/>
        <v>4.9408027909295438E-2</v>
      </c>
      <c r="CJ70" s="24">
        <f t="shared" ca="1" si="92"/>
        <v>4.9355260361425346E-2</v>
      </c>
      <c r="CK70" s="24">
        <f t="shared" ca="1" si="92"/>
        <v>5.0077827874953851E-2</v>
      </c>
      <c r="CL70" s="24">
        <f t="shared" ca="1" si="92"/>
        <v>5.0085167820981935E-2</v>
      </c>
      <c r="CM70" s="24">
        <f t="shared" ca="1" si="92"/>
        <v>4.9987281701799446E-2</v>
      </c>
      <c r="CN70" s="24">
        <f t="shared" ca="1" si="92"/>
        <v>5.0583957496879384E-2</v>
      </c>
      <c r="CO70" s="24">
        <f t="shared" ca="1" si="92"/>
        <v>5.098673198016046E-2</v>
      </c>
      <c r="CP70" s="24">
        <f t="shared" ca="1" si="92"/>
        <v>5.1156121900484131E-2</v>
      </c>
      <c r="CQ70" s="24">
        <f t="shared" ca="1" si="91"/>
        <v>5.1877625590569965E-2</v>
      </c>
      <c r="CR70" s="24">
        <f t="shared" ca="1" si="91"/>
        <v>5.0529892182402225E-2</v>
      </c>
      <c r="CS70" s="24">
        <f>+[1]NAC!AX71</f>
        <v>4.4124578267879855E-2</v>
      </c>
      <c r="CT70" s="24"/>
      <c r="CU70" s="24">
        <f t="shared" ca="1" si="93"/>
        <v>0.6135861154289135</v>
      </c>
      <c r="CV70" s="24">
        <f t="shared" ca="1" si="94"/>
        <v>0.61291865752718344</v>
      </c>
      <c r="CW70" s="24">
        <f t="shared" ca="1" si="95"/>
        <v>0.60793605368245007</v>
      </c>
      <c r="CX70" s="24">
        <f t="shared" ca="1" si="96"/>
        <v>0.60829451141511082</v>
      </c>
      <c r="CY70" s="24">
        <f t="shared" ca="1" si="97"/>
        <v>0.60893301656828602</v>
      </c>
      <c r="CZ70" s="24">
        <f t="shared" ca="1" si="98"/>
        <v>0.60795598685204499</v>
      </c>
      <c r="DA70" s="24">
        <f t="shared" ca="1" si="99"/>
        <v>0.60621905129213727</v>
      </c>
      <c r="DB70" s="24">
        <f t="shared" ca="1" si="100"/>
        <v>0.60689339127100439</v>
      </c>
      <c r="DC70" s="24">
        <f t="shared" ca="1" si="101"/>
        <v>0.60407097540478105</v>
      </c>
      <c r="DD70" s="24">
        <f t="shared" ca="1" si="102"/>
        <v>0.60183709662718177</v>
      </c>
      <c r="DE70" s="49">
        <f t="shared" ca="1" si="103"/>
        <v>0.60673684175624309</v>
      </c>
      <c r="DF70" s="49">
        <f>+[1]NAC!AG71</f>
        <v>0.6067992959624513</v>
      </c>
      <c r="DG70" s="24">
        <f t="shared" ca="1" si="90"/>
        <v>1.1749018801731737E-2</v>
      </c>
    </row>
    <row r="71" spans="1:111" x14ac:dyDescent="0.25">
      <c r="A71">
        <f t="shared" ref="A71:A95" si="124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104"/>
        <v>797.47632003926867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105"/>
        <v>799.5114546704159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106"/>
        <v>793.38234242312092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107"/>
        <v>793.93085696110006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108"/>
        <v>796.09067863391692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109"/>
        <v>793.83214828656241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110"/>
        <v>794.32453021286733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111"/>
        <v>793.87026220518828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112"/>
        <v>790.03330979056136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113"/>
        <v>788.51406136935873</v>
      </c>
      <c r="BU71" s="43"/>
      <c r="BV71" s="46">
        <f t="shared" ca="1" si="114"/>
        <v>797.47632003926867</v>
      </c>
      <c r="BW71" s="46">
        <f t="shared" ca="1" si="115"/>
        <v>799.5114546704159</v>
      </c>
      <c r="BX71" s="46">
        <f t="shared" ca="1" si="116"/>
        <v>793.38234242312092</v>
      </c>
      <c r="BY71" s="46">
        <f t="shared" ca="1" si="117"/>
        <v>793.93085696110006</v>
      </c>
      <c r="BZ71" s="46">
        <f t="shared" ca="1" si="118"/>
        <v>796.09067863391692</v>
      </c>
      <c r="CA71" s="46">
        <f t="shared" ca="1" si="119"/>
        <v>793.83214828656241</v>
      </c>
      <c r="CB71" s="46">
        <f t="shared" ca="1" si="120"/>
        <v>794.32453021286733</v>
      </c>
      <c r="CC71" s="46">
        <f t="shared" ca="1" si="121"/>
        <v>793.87026220518828</v>
      </c>
      <c r="CD71" s="46">
        <f t="shared" ca="1" si="122"/>
        <v>790.03330979056136</v>
      </c>
      <c r="CE71" s="46">
        <f t="shared" ca="1" si="123"/>
        <v>788.51406136935873</v>
      </c>
      <c r="CF71" s="46" cm="1">
        <f t="array" aca="1" ref="CF71" ca="1">+SUMPRODUCT($BV$3:$CE$3/100,$BV71:$CE71)</f>
        <v>793.11741940033608</v>
      </c>
      <c r="CG71" s="24"/>
      <c r="CH71" s="24">
        <f t="shared" ca="1" si="92"/>
        <v>5.1431788783856014E-2</v>
      </c>
      <c r="CI71" s="24">
        <f t="shared" ca="1" si="92"/>
        <v>5.1820179049584469E-2</v>
      </c>
      <c r="CJ71" s="24">
        <f t="shared" ca="1" si="92"/>
        <v>5.2113231249853564E-2</v>
      </c>
      <c r="CK71" s="24">
        <f t="shared" ca="1" si="92"/>
        <v>5.1982501106849321E-2</v>
      </c>
      <c r="CL71" s="24">
        <f t="shared" ca="1" si="92"/>
        <v>5.2639791962792559E-2</v>
      </c>
      <c r="CM71" s="24">
        <f t="shared" ca="1" si="92"/>
        <v>5.2342647121305541E-2</v>
      </c>
      <c r="CN71" s="24">
        <f t="shared" ca="1" si="92"/>
        <v>5.2624663986920561E-2</v>
      </c>
      <c r="CO71" s="24">
        <f t="shared" ca="1" si="92"/>
        <v>5.3277884183899671E-2</v>
      </c>
      <c r="CP71" s="24">
        <f t="shared" ca="1" si="92"/>
        <v>5.3754597733626008E-2</v>
      </c>
      <c r="CQ71" s="24">
        <f t="shared" ca="1" si="91"/>
        <v>5.4470596765911372E-2</v>
      </c>
      <c r="CR71" s="24">
        <f t="shared" ca="1" si="91"/>
        <v>5.2960032464710372E-2</v>
      </c>
      <c r="CS71" s="24">
        <f>+[1]NAC!AX72</f>
        <v>4.6172989824192934E-2</v>
      </c>
      <c r="CT71" s="24"/>
      <c r="CU71" s="24">
        <f t="shared" ca="1" si="93"/>
        <v>0.64343275052845583</v>
      </c>
      <c r="CV71" s="24">
        <f t="shared" ca="1" si="94"/>
        <v>0.64309378245938986</v>
      </c>
      <c r="CW71" s="24">
        <f t="shared" ca="1" si="95"/>
        <v>0.63889043306578874</v>
      </c>
      <c r="CX71" s="24">
        <f t="shared" ca="1" si="96"/>
        <v>0.63857688012760927</v>
      </c>
      <c r="CY71" s="24">
        <f t="shared" ca="1" si="97"/>
        <v>0.64054685912188081</v>
      </c>
      <c r="CZ71" s="24">
        <f t="shared" ca="1" si="98"/>
        <v>0.63963671199617123</v>
      </c>
      <c r="DA71" s="24">
        <f t="shared" ca="1" si="99"/>
        <v>0.6384262290450029</v>
      </c>
      <c r="DB71" s="24">
        <f t="shared" ca="1" si="100"/>
        <v>0.64048348906475572</v>
      </c>
      <c r="DC71" s="24">
        <f t="shared" ca="1" si="101"/>
        <v>0.6385942569932499</v>
      </c>
      <c r="DD71" s="24">
        <f t="shared" ca="1" si="102"/>
        <v>0.63800578292142784</v>
      </c>
      <c r="DE71" s="49">
        <f t="shared" ca="1" si="103"/>
        <v>0.63954265782967634</v>
      </c>
      <c r="DF71" s="49">
        <f>+[1]NAC!AG72</f>
        <v>0.63982581648779813</v>
      </c>
      <c r="DG71" s="24">
        <f t="shared" ca="1" si="90"/>
        <v>5.4269676070279882E-3</v>
      </c>
    </row>
    <row r="72" spans="1:111" x14ac:dyDescent="0.25">
      <c r="A72">
        <f t="shared" si="124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104"/>
        <v>854.13927663665334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105"/>
        <v>856.87556961031305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106"/>
        <v>850.24471984130889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107"/>
        <v>851.73392081636848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108"/>
        <v>853.97565779522927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109"/>
        <v>851.97366543095063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110"/>
        <v>852.62400566026452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111"/>
        <v>852.93661477483727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112"/>
        <v>849.35369624323778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113"/>
        <v>849.71679093102739</v>
      </c>
      <c r="BU72" s="43"/>
      <c r="BV72" s="46">
        <f t="shared" ca="1" si="114"/>
        <v>854.13927663665334</v>
      </c>
      <c r="BW72" s="46">
        <f t="shared" ca="1" si="115"/>
        <v>856.87556961031305</v>
      </c>
      <c r="BX72" s="46">
        <f t="shared" ca="1" si="116"/>
        <v>850.24471984130889</v>
      </c>
      <c r="BY72" s="46">
        <f t="shared" ca="1" si="117"/>
        <v>851.73392081636848</v>
      </c>
      <c r="BZ72" s="46">
        <f t="shared" ca="1" si="118"/>
        <v>853.97565779522927</v>
      </c>
      <c r="CA72" s="46">
        <f t="shared" ca="1" si="119"/>
        <v>851.97366543095063</v>
      </c>
      <c r="CB72" s="46">
        <f t="shared" ca="1" si="120"/>
        <v>852.62400566026452</v>
      </c>
      <c r="CC72" s="46">
        <f t="shared" ca="1" si="121"/>
        <v>852.93661477483727</v>
      </c>
      <c r="CD72" s="46">
        <f t="shared" ca="1" si="122"/>
        <v>849.35369624323778</v>
      </c>
      <c r="CE72" s="46">
        <f t="shared" ca="1" si="123"/>
        <v>849.71679093102739</v>
      </c>
      <c r="CF72" s="46" cm="1">
        <f t="array" aca="1" ref="CF72" ca="1">+SUMPRODUCT($BV$3:$CE$3/100,$BV72:$CE72)</f>
        <v>851.83343188615936</v>
      </c>
      <c r="CG72" s="24"/>
      <c r="CH72" s="24">
        <f t="shared" ca="1" si="92"/>
        <v>7.1052839029244863E-2</v>
      </c>
      <c r="CI72" s="24">
        <f t="shared" ca="1" si="92"/>
        <v>7.1748959448672878E-2</v>
      </c>
      <c r="CJ72" s="24">
        <f t="shared" ca="1" si="92"/>
        <v>7.1670838103758294E-2</v>
      </c>
      <c r="CK72" s="24">
        <f t="shared" ref="CK72:CP95" ca="1" si="125">+BY72/BY71-1</f>
        <v>7.2806168633524404E-2</v>
      </c>
      <c r="CL72" s="24">
        <f t="shared" ca="1" si="125"/>
        <v>7.2711539922364565E-2</v>
      </c>
      <c r="CM72" s="24">
        <f t="shared" ca="1" si="125"/>
        <v>7.3241575400899483E-2</v>
      </c>
      <c r="CN72" s="24">
        <f t="shared" ca="1" si="125"/>
        <v>7.3395033427676948E-2</v>
      </c>
      <c r="CO72" s="24">
        <f t="shared" ca="1" si="125"/>
        <v>7.4403029539834797E-2</v>
      </c>
      <c r="CP72" s="24">
        <f t="shared" ca="1" si="125"/>
        <v>7.5085930830438352E-2</v>
      </c>
      <c r="CQ72" s="24">
        <f t="shared" ca="1" si="91"/>
        <v>7.7617803613269754E-2</v>
      </c>
      <c r="CR72" s="24">
        <f t="shared" ca="1" si="91"/>
        <v>7.4031929005187624E-2</v>
      </c>
      <c r="CS72" s="24">
        <f>+[1]NAC!AX73</f>
        <v>6.0175638867075554E-2</v>
      </c>
      <c r="CT72" s="24"/>
      <c r="CU72" s="24">
        <f t="shared" ca="1" si="93"/>
        <v>0.70897345798786837</v>
      </c>
      <c r="CV72" s="24">
        <f t="shared" ca="1" si="94"/>
        <v>0.70984457150744396</v>
      </c>
      <c r="CW72" s="24">
        <f t="shared" ca="1" si="95"/>
        <v>0.70559891568058553</v>
      </c>
      <c r="CX72" s="24">
        <f t="shared" ca="1" si="96"/>
        <v>0.70714511545962644</v>
      </c>
      <c r="CY72" s="24">
        <f t="shared" ca="1" si="97"/>
        <v>0.70839803063772355</v>
      </c>
      <c r="CZ72" s="24">
        <f t="shared" ca="1" si="98"/>
        <v>0.70829843197896292</v>
      </c>
      <c r="DA72" s="24">
        <f t="shared" ca="1" si="99"/>
        <v>0.70773164225438956</v>
      </c>
      <c r="DB72" s="24">
        <f t="shared" ca="1" si="100"/>
        <v>0.71143708936025329</v>
      </c>
      <c r="DC72" s="24">
        <f t="shared" ca="1" si="101"/>
        <v>0.70977420882799214</v>
      </c>
      <c r="DD72" s="24">
        <f t="shared" ca="1" si="102"/>
        <v>0.71333588431070427</v>
      </c>
      <c r="DE72" s="49">
        <f t="shared" ca="1" si="103"/>
        <v>0.70958943279650377</v>
      </c>
      <c r="DF72" s="49">
        <f>+[1]NAC!AG73</f>
        <v>0.71002453931319232</v>
      </c>
      <c r="DG72" s="24">
        <f t="shared" ca="1" si="90"/>
        <v>-4.3624263228358995E-3</v>
      </c>
    </row>
    <row r="73" spans="1:111" x14ac:dyDescent="0.25">
      <c r="A73">
        <f t="shared" si="124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104"/>
        <v>914.69412351875496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105"/>
        <v>917.38123940840558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106"/>
        <v>909.79950333136026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107"/>
        <v>911.57516744053089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108"/>
        <v>913.49054913065481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109"/>
        <v>911.26004269928535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110"/>
        <v>911.90144070215763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111"/>
        <v>912.24720622165034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112"/>
        <v>907.80629401966075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113"/>
        <v>908.41637727201407</v>
      </c>
      <c r="BU73" s="43"/>
      <c r="BV73" s="46">
        <f t="shared" ca="1" si="114"/>
        <v>914.69412351875496</v>
      </c>
      <c r="BW73" s="46">
        <f t="shared" ca="1" si="115"/>
        <v>917.38123940840558</v>
      </c>
      <c r="BX73" s="46">
        <f t="shared" ca="1" si="116"/>
        <v>909.79950333136026</v>
      </c>
      <c r="BY73" s="46">
        <f t="shared" ca="1" si="117"/>
        <v>911.57516744053089</v>
      </c>
      <c r="BZ73" s="46">
        <f t="shared" ca="1" si="118"/>
        <v>913.49054913065481</v>
      </c>
      <c r="CA73" s="46">
        <f t="shared" ca="1" si="119"/>
        <v>911.26004269928535</v>
      </c>
      <c r="CB73" s="46">
        <f t="shared" ca="1" si="120"/>
        <v>911.90144070215763</v>
      </c>
      <c r="CC73" s="46">
        <f t="shared" ca="1" si="121"/>
        <v>912.24720622165034</v>
      </c>
      <c r="CD73" s="46">
        <f t="shared" ca="1" si="122"/>
        <v>907.80629401966075</v>
      </c>
      <c r="CE73" s="46">
        <f t="shared" ca="1" si="123"/>
        <v>908.41637727201407</v>
      </c>
      <c r="CF73" s="46" cm="1">
        <f t="array" aca="1" ref="CF73" ca="1">+SUMPRODUCT($BV$3:$CE$3/100,$BV73:$CE73)</f>
        <v>911.13147743167758</v>
      </c>
      <c r="CG73" s="24"/>
      <c r="CH73" s="24">
        <f t="shared" ref="CH73:CJ95" ca="1" si="126">+BV73/BV72-1</f>
        <v>7.0895752646510601E-2</v>
      </c>
      <c r="CI73" s="24">
        <f t="shared" ca="1" si="126"/>
        <v>7.0611967412735455E-2</v>
      </c>
      <c r="CJ73" s="24">
        <f t="shared" ca="1" si="126"/>
        <v>7.0044285016162E-2</v>
      </c>
      <c r="CK73" s="24">
        <f t="shared" ca="1" si="125"/>
        <v>7.025814654276763E-2</v>
      </c>
      <c r="CL73" s="24">
        <f t="shared" ca="1" si="125"/>
        <v>6.9691554779300668E-2</v>
      </c>
      <c r="CM73" s="24">
        <f t="shared" ca="1" si="125"/>
        <v>6.9587100721412609E-2</v>
      </c>
      <c r="CN73" s="24">
        <f t="shared" ca="1" si="125"/>
        <v>6.9523535167168138E-2</v>
      </c>
      <c r="CO73" s="24">
        <f t="shared" ca="1" si="125"/>
        <v>6.9536927386415703E-2</v>
      </c>
      <c r="CP73" s="24">
        <f t="shared" ca="1" si="125"/>
        <v>6.8820089951881824E-2</v>
      </c>
      <c r="CQ73" s="24">
        <f t="shared" ca="1" si="91"/>
        <v>6.9081353890476871E-2</v>
      </c>
      <c r="CR73" s="24">
        <f t="shared" ca="1" si="91"/>
        <v>6.9612254374917359E-2</v>
      </c>
      <c r="CS73" s="24">
        <f>+[1]NAC!AX74</f>
        <v>7.0971084636866966E-2</v>
      </c>
      <c r="CT73" s="24"/>
      <c r="CU73" s="24">
        <f t="shared" ca="1" si="93"/>
        <v>0.79011234194627589</v>
      </c>
      <c r="CV73" s="24">
        <f t="shared" ca="1" si="94"/>
        <v>0.78985039897209774</v>
      </c>
      <c r="CW73" s="24">
        <f t="shared" ca="1" si="95"/>
        <v>0.783600510949229</v>
      </c>
      <c r="CX73" s="24">
        <f t="shared" ca="1" si="96"/>
        <v>0.7849511978156869</v>
      </c>
      <c r="CY73" s="24">
        <f t="shared" ca="1" si="97"/>
        <v>0.78482030360238531</v>
      </c>
      <c r="CZ73" s="24">
        <f t="shared" ca="1" si="98"/>
        <v>0.78395115186993114</v>
      </c>
      <c r="DA73" s="24">
        <f t="shared" ca="1" si="99"/>
        <v>0.78246011979709706</v>
      </c>
      <c r="DB73" s="24">
        <f t="shared" ca="1" si="100"/>
        <v>0.78511396969083735</v>
      </c>
      <c r="DC73" s="24">
        <f t="shared" ca="1" si="101"/>
        <v>0.78143196020013339</v>
      </c>
      <c r="DD73" s="24">
        <f t="shared" ca="1" si="102"/>
        <v>0.78379890537770613</v>
      </c>
      <c r="DE73" s="49">
        <f t="shared" ca="1" si="103"/>
        <v>0.78441135362837122</v>
      </c>
      <c r="DF73" s="49">
        <f>+[1]NAC!AG74</f>
        <v>0.78515273096755411</v>
      </c>
      <c r="DG73" s="24">
        <f t="shared" ca="1" si="90"/>
        <v>6.3134365685697524E-3</v>
      </c>
    </row>
    <row r="74" spans="1:111" x14ac:dyDescent="0.25">
      <c r="A74">
        <f t="shared" si="124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104"/>
        <v>973.99659535019259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105"/>
        <v>976.72363094703041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106"/>
        <v>967.3302032933542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107"/>
        <v>969.40160352828673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108"/>
        <v>970.45030144747375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109"/>
        <v>968.05763727802912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110"/>
        <v>968.06844491014454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111"/>
        <v>968.09265868222906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112"/>
        <v>962.32656205957574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113"/>
        <v>962.64419778348804</v>
      </c>
      <c r="BU74" s="43"/>
      <c r="BV74" s="46">
        <f t="shared" ca="1" si="114"/>
        <v>973.99659535019259</v>
      </c>
      <c r="BW74" s="46">
        <f t="shared" ca="1" si="115"/>
        <v>976.72363094703041</v>
      </c>
      <c r="BX74" s="46">
        <f t="shared" ca="1" si="116"/>
        <v>967.3302032933542</v>
      </c>
      <c r="BY74" s="46">
        <f t="shared" ca="1" si="117"/>
        <v>969.40160352828673</v>
      </c>
      <c r="BZ74" s="46">
        <f t="shared" ca="1" si="118"/>
        <v>970.45030144747375</v>
      </c>
      <c r="CA74" s="46">
        <f t="shared" ca="1" si="119"/>
        <v>968.05763727802912</v>
      </c>
      <c r="CB74" s="46">
        <f t="shared" ca="1" si="120"/>
        <v>968.06844491014454</v>
      </c>
      <c r="CC74" s="46">
        <f t="shared" ca="1" si="121"/>
        <v>968.09265868222906</v>
      </c>
      <c r="CD74" s="46">
        <f t="shared" ca="1" si="122"/>
        <v>962.32656205957574</v>
      </c>
      <c r="CE74" s="46">
        <f t="shared" ca="1" si="123"/>
        <v>962.64419778348804</v>
      </c>
      <c r="CF74" s="46" cm="1">
        <f t="array" aca="1" ref="CF74" ca="1">+SUMPRODUCT($BV$3:$CE$3/100,$BV74:$CE74)</f>
        <v>967.41803810517069</v>
      </c>
      <c r="CG74" s="24"/>
      <c r="CH74" s="24">
        <f t="shared" ca="1" si="126"/>
        <v>6.48331177676158E-2</v>
      </c>
      <c r="CI74" s="24">
        <f t="shared" ca="1" si="126"/>
        <v>6.4686728907703772E-2</v>
      </c>
      <c r="CJ74" s="24">
        <f t="shared" ca="1" si="126"/>
        <v>6.3234481609780069E-2</v>
      </c>
      <c r="CK74" s="24">
        <f t="shared" ca="1" si="125"/>
        <v>6.3435729880748859E-2</v>
      </c>
      <c r="CL74" s="24">
        <f t="shared" ca="1" si="125"/>
        <v>6.2353959076014487E-2</v>
      </c>
      <c r="CM74" s="24">
        <f t="shared" ca="1" si="125"/>
        <v>6.2328634986014597E-2</v>
      </c>
      <c r="CN74" s="24">
        <f t="shared" ca="1" si="125"/>
        <v>6.1593283770599916E-2</v>
      </c>
      <c r="CO74" s="24">
        <f t="shared" ca="1" si="125"/>
        <v>6.1217455180684777E-2</v>
      </c>
      <c r="CP74" s="24">
        <f t="shared" ca="1" si="125"/>
        <v>6.0057160210363447E-2</v>
      </c>
      <c r="CQ74" s="24">
        <f t="shared" ca="1" si="91"/>
        <v>5.9694895279542193E-2</v>
      </c>
      <c r="CR74" s="24">
        <f t="shared" ca="1" si="91"/>
        <v>6.1776551538045066E-2</v>
      </c>
      <c r="CS74" s="24">
        <f>+[1]NAC!AX75</f>
        <v>6.7411238651460925E-2</v>
      </c>
      <c r="CT74" s="24"/>
      <c r="CU74" s="24">
        <f t="shared" ca="1" si="93"/>
        <v>0.84205656637445281</v>
      </c>
      <c r="CV74" s="24">
        <f t="shared" ca="1" si="94"/>
        <v>0.84084530241138955</v>
      </c>
      <c r="CW74" s="24">
        <f t="shared" ca="1" si="95"/>
        <v>0.83238548353572095</v>
      </c>
      <c r="CX74" s="24">
        <f t="shared" ca="1" si="96"/>
        <v>0.83332664775823329</v>
      </c>
      <c r="CY74" s="24">
        <f t="shared" ca="1" si="97"/>
        <v>0.83161528231684057</v>
      </c>
      <c r="CZ74" s="24">
        <f t="shared" ca="1" si="98"/>
        <v>0.83058258376297189</v>
      </c>
      <c r="DA74" s="24">
        <f t="shared" ca="1" si="99"/>
        <v>0.82763242899063272</v>
      </c>
      <c r="DB74" s="24">
        <f t="shared" ca="1" si="100"/>
        <v>0.82941876652430091</v>
      </c>
      <c r="DC74" s="24">
        <f t="shared" ca="1" si="101"/>
        <v>0.82376143588312001</v>
      </c>
      <c r="DD74" s="24">
        <f t="shared" ca="1" si="102"/>
        <v>0.82475719408579828</v>
      </c>
      <c r="DE74" s="49">
        <f t="shared" ca="1" si="103"/>
        <v>0.82987374591981022</v>
      </c>
      <c r="DF74" s="49">
        <f>+[1]NAC!AG75</f>
        <v>0.83029982395352242</v>
      </c>
      <c r="DG74" s="24">
        <f t="shared" ca="1" si="90"/>
        <v>1.7299372288654524E-2</v>
      </c>
    </row>
    <row r="75" spans="1:111" x14ac:dyDescent="0.25">
      <c r="A75">
        <f t="shared" si="124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104"/>
        <v>1035.8856364997037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105"/>
        <v>1038.5584059770856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106"/>
        <v>1029.1481298090882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107"/>
        <v>1030.4938175431591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108"/>
        <v>1032.5002107876021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109"/>
        <v>1030.0813603646045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110"/>
        <v>1029.281831590426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111"/>
        <v>1029.5335798132621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112"/>
        <v>1023.7028390762542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113"/>
        <v>1023.5645883232712</v>
      </c>
      <c r="BU75" s="43"/>
      <c r="BV75" s="46">
        <f t="shared" ca="1" si="114"/>
        <v>1035.8856364997037</v>
      </c>
      <c r="BW75" s="46">
        <f t="shared" ca="1" si="115"/>
        <v>1038.5584059770856</v>
      </c>
      <c r="BX75" s="46">
        <f t="shared" ca="1" si="116"/>
        <v>1029.1481298090882</v>
      </c>
      <c r="BY75" s="46">
        <f t="shared" ca="1" si="117"/>
        <v>1030.4938175431591</v>
      </c>
      <c r="BZ75" s="46">
        <f t="shared" ca="1" si="118"/>
        <v>1032.5002107876021</v>
      </c>
      <c r="CA75" s="46">
        <f t="shared" ca="1" si="119"/>
        <v>1030.0813603646045</v>
      </c>
      <c r="CB75" s="46">
        <f t="shared" ca="1" si="120"/>
        <v>1029.281831590426</v>
      </c>
      <c r="CC75" s="46">
        <f t="shared" ca="1" si="121"/>
        <v>1029.5335798132621</v>
      </c>
      <c r="CD75" s="46">
        <f t="shared" ca="1" si="122"/>
        <v>1023.7028390762542</v>
      </c>
      <c r="CE75" s="46">
        <f t="shared" ca="1" si="123"/>
        <v>1023.5645883232712</v>
      </c>
      <c r="CF75" s="46" cm="1">
        <f t="array" aca="1" ref="CF75" ca="1">+SUMPRODUCT($BV$3:$CE$3/100,$BV75:$CE75)</f>
        <v>1028.8875628236949</v>
      </c>
      <c r="CG75" s="24"/>
      <c r="CH75" s="24">
        <f t="shared" ca="1" si="126"/>
        <v>6.3541332120631733E-2</v>
      </c>
      <c r="CI75" s="24">
        <f t="shared" ca="1" si="126"/>
        <v>6.3308363871671824E-2</v>
      </c>
      <c r="CJ75" s="24">
        <f t="shared" ca="1" si="126"/>
        <v>6.3905713173505685E-2</v>
      </c>
      <c r="CK75" s="24">
        <f t="shared" ca="1" si="125"/>
        <v>6.3020541530484309E-2</v>
      </c>
      <c r="CL75" s="24">
        <f t="shared" ca="1" si="125"/>
        <v>6.39392962705847E-2</v>
      </c>
      <c r="CM75" s="24">
        <f t="shared" ca="1" si="125"/>
        <v>6.4070279183967571E-2</v>
      </c>
      <c r="CN75" s="24">
        <f t="shared" ca="1" si="125"/>
        <v>6.3232498695857453E-2</v>
      </c>
      <c r="CO75" s="24">
        <f t="shared" ca="1" si="125"/>
        <v>6.3465950888075717E-2</v>
      </c>
      <c r="CP75" s="24">
        <f t="shared" ca="1" si="125"/>
        <v>6.3779053220063497E-2</v>
      </c>
      <c r="CQ75" s="24">
        <f t="shared" ca="1" si="91"/>
        <v>6.3284431236436012E-2</v>
      </c>
      <c r="CR75" s="24">
        <f t="shared" ca="1" si="91"/>
        <v>6.3539775254678243E-2</v>
      </c>
      <c r="CS75" s="24">
        <f>+[1]NAC!AX76</f>
        <v>6.1677199296712448E-2</v>
      </c>
      <c r="CT75" s="24"/>
      <c r="CU75" s="24">
        <f t="shared" ca="1" si="93"/>
        <v>0.89333625021012719</v>
      </c>
      <c r="CV75" s="24">
        <f t="shared" ca="1" si="94"/>
        <v>0.89132177956131819</v>
      </c>
      <c r="CW75" s="24">
        <f t="shared" ca="1" si="95"/>
        <v>0.88416411823044516</v>
      </c>
      <c r="CX75" s="24">
        <f t="shared" ca="1" si="96"/>
        <v>0.88407488737187179</v>
      </c>
      <c r="CY75" s="24">
        <f t="shared" ca="1" si="97"/>
        <v>0.88287955702647936</v>
      </c>
      <c r="CZ75" s="24">
        <f t="shared" ca="1" si="98"/>
        <v>0.88263112384638176</v>
      </c>
      <c r="DA75" s="24">
        <f t="shared" ca="1" si="99"/>
        <v>0.87755011416550643</v>
      </c>
      <c r="DB75" s="24">
        <f t="shared" ca="1" si="100"/>
        <v>0.87945802061353562</v>
      </c>
      <c r="DC75" s="24">
        <f t="shared" ca="1" si="101"/>
        <v>0.87447219917327113</v>
      </c>
      <c r="DD75" s="24">
        <f t="shared" ca="1" si="102"/>
        <v>0.87396626328734794</v>
      </c>
      <c r="DE75" s="49">
        <f t="shared" ca="1" si="103"/>
        <v>0.88041777750636419</v>
      </c>
      <c r="DF75" s="49">
        <f>+[1]NAC!AG76</f>
        <v>0.88035684713137119</v>
      </c>
      <c r="DG75" s="24">
        <f t="shared" ca="1" si="90"/>
        <v>1.9369986922779248E-2</v>
      </c>
    </row>
    <row r="76" spans="1:111" x14ac:dyDescent="0.25">
      <c r="A76">
        <f t="shared" si="124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104"/>
        <v>1084.720692014959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105"/>
        <v>1087.3965993208969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106"/>
        <v>1078.8223809824162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107"/>
        <v>1080.6816030521379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108"/>
        <v>1082.5872457620894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109"/>
        <v>1080.2152773433688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110"/>
        <v>1080.0156599223965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111"/>
        <v>1080.4274036758939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112"/>
        <v>1074.7913393218112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113"/>
        <v>1075.356658621741</v>
      </c>
      <c r="BU76" s="43"/>
      <c r="BV76" s="46">
        <f t="shared" ca="1" si="114"/>
        <v>1084.720692014959</v>
      </c>
      <c r="BW76" s="46">
        <f t="shared" ca="1" si="115"/>
        <v>1087.3965993208969</v>
      </c>
      <c r="BX76" s="46">
        <f t="shared" ca="1" si="116"/>
        <v>1078.8223809824162</v>
      </c>
      <c r="BY76" s="46">
        <f t="shared" ca="1" si="117"/>
        <v>1080.6816030521379</v>
      </c>
      <c r="BZ76" s="46">
        <f t="shared" ca="1" si="118"/>
        <v>1082.5872457620894</v>
      </c>
      <c r="CA76" s="46">
        <f t="shared" ca="1" si="119"/>
        <v>1080.2152773433688</v>
      </c>
      <c r="CB76" s="46">
        <f t="shared" ca="1" si="120"/>
        <v>1080.0156599223965</v>
      </c>
      <c r="CC76" s="46">
        <f t="shared" ca="1" si="121"/>
        <v>1080.4274036758939</v>
      </c>
      <c r="CD76" s="46">
        <f t="shared" ca="1" si="122"/>
        <v>1074.7913393218112</v>
      </c>
      <c r="CE76" s="46">
        <f t="shared" ca="1" si="123"/>
        <v>1075.356658621741</v>
      </c>
      <c r="CF76" s="46" cm="1">
        <f t="array" aca="1" ref="CF76" ca="1">+SUMPRODUCT($BV$3:$CE$3/100,$BV76:$CE76)</f>
        <v>1079.4195379967334</v>
      </c>
      <c r="CG76" s="24"/>
      <c r="CH76" s="24">
        <f t="shared" ca="1" si="126"/>
        <v>4.7143288597253585E-2</v>
      </c>
      <c r="CI76" s="24">
        <f t="shared" ca="1" si="126"/>
        <v>4.7024984885528864E-2</v>
      </c>
      <c r="CJ76" s="24">
        <f t="shared" ca="1" si="126"/>
        <v>4.8267348241251451E-2</v>
      </c>
      <c r="CK76" s="24">
        <f t="shared" ca="1" si="125"/>
        <v>4.8702655614794033E-2</v>
      </c>
      <c r="CL76" s="24">
        <f t="shared" ca="1" si="125"/>
        <v>4.851043559233803E-2</v>
      </c>
      <c r="CM76" s="24">
        <f t="shared" ca="1" si="125"/>
        <v>4.8669861340874254E-2</v>
      </c>
      <c r="CN76" s="24">
        <f t="shared" ca="1" si="125"/>
        <v>4.9290511864546804E-2</v>
      </c>
      <c r="CO76" s="24">
        <f t="shared" ca="1" si="125"/>
        <v>4.9433864869043775E-2</v>
      </c>
      <c r="CP76" s="24">
        <f t="shared" ca="1" si="125"/>
        <v>4.9905595936079461E-2</v>
      </c>
      <c r="CQ76" s="24">
        <f t="shared" ca="1" si="91"/>
        <v>5.0599708986915681E-2</v>
      </c>
      <c r="CR76" s="24">
        <f t="shared" ca="1" si="91"/>
        <v>4.9113214114822945E-2</v>
      </c>
      <c r="CS76" s="24">
        <f>+[1]NAC!AX77</f>
        <v>3.5106117435284689E-2</v>
      </c>
      <c r="CT76" s="24"/>
      <c r="CU76" s="24">
        <f t="shared" ca="1" si="93"/>
        <v>0.93543334978430592</v>
      </c>
      <c r="CV76" s="24">
        <f t="shared" ca="1" si="94"/>
        <v>0.93325622872499259</v>
      </c>
      <c r="CW76" s="24">
        <f t="shared" ca="1" si="95"/>
        <v>0.92796951513647197</v>
      </c>
      <c r="CX76" s="24">
        <f t="shared" ca="1" si="96"/>
        <v>0.92793484079038868</v>
      </c>
      <c r="CY76" s="24">
        <f t="shared" ca="1" si="97"/>
        <v>0.92593954877110751</v>
      </c>
      <c r="CZ76" s="24">
        <f t="shared" ca="1" si="98"/>
        <v>0.9262288353974979</v>
      </c>
      <c r="DA76" s="24">
        <f t="shared" ca="1" si="99"/>
        <v>0.92186053457577821</v>
      </c>
      <c r="DB76" s="24">
        <f t="shared" ca="1" si="100"/>
        <v>0.9233484419329967</v>
      </c>
      <c r="DC76" s="24">
        <f t="shared" ca="1" si="101"/>
        <v>0.91897289109101976</v>
      </c>
      <c r="DD76" s="24">
        <f t="shared" ca="1" si="102"/>
        <v>0.91885843680441925</v>
      </c>
      <c r="DE76" s="49">
        <f t="shared" ca="1" si="103"/>
        <v>0.92428419910524706</v>
      </c>
      <c r="DF76" s="49">
        <f>+[1]NAC!AG77</f>
        <v>0.92412782322705045</v>
      </c>
      <c r="DG76" s="24">
        <f t="shared" ca="1" si="90"/>
        <v>1.6574912979886669E-2</v>
      </c>
    </row>
    <row r="77" spans="1:111" x14ac:dyDescent="0.25">
      <c r="A77">
        <f t="shared" si="124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104"/>
        <v>1138.17396359126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105"/>
        <v>1141.1467410549437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106"/>
        <v>1132.6003022195296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107"/>
        <v>1135.29474794104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108"/>
        <v>1137.3254940126712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109"/>
        <v>1135.0030107312903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110"/>
        <v>1135.2706251622947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111"/>
        <v>1136.2275459878385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112"/>
        <v>1130.9053514060188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113"/>
        <v>1132.3129516093923</v>
      </c>
      <c r="BU77" s="43"/>
      <c r="BV77" s="46">
        <f t="shared" ca="1" si="114"/>
        <v>1138.17396359126</v>
      </c>
      <c r="BW77" s="46">
        <f t="shared" ca="1" si="115"/>
        <v>1141.1467410549437</v>
      </c>
      <c r="BX77" s="46">
        <f t="shared" ca="1" si="116"/>
        <v>1132.6003022195296</v>
      </c>
      <c r="BY77" s="46">
        <f t="shared" ca="1" si="117"/>
        <v>1135.29474794104</v>
      </c>
      <c r="BZ77" s="46">
        <f t="shared" ca="1" si="118"/>
        <v>1137.3254940126712</v>
      </c>
      <c r="CA77" s="46">
        <f t="shared" ca="1" si="119"/>
        <v>1135.0030107312903</v>
      </c>
      <c r="CB77" s="46">
        <f t="shared" ca="1" si="120"/>
        <v>1135.2706251622947</v>
      </c>
      <c r="CC77" s="46">
        <f t="shared" ca="1" si="121"/>
        <v>1136.2275459878385</v>
      </c>
      <c r="CD77" s="46">
        <f t="shared" ca="1" si="122"/>
        <v>1130.9053514060188</v>
      </c>
      <c r="CE77" s="46">
        <f t="shared" ca="1" si="123"/>
        <v>1132.3129516093923</v>
      </c>
      <c r="CF77" s="46" cm="1">
        <f t="array" aca="1" ref="CF77" ca="1">+SUMPRODUCT($BV$3:$CE$3/100,$BV77:$CE77)</f>
        <v>1134.7222724362798</v>
      </c>
      <c r="CG77" s="24"/>
      <c r="CH77" s="24">
        <f t="shared" ca="1" si="126"/>
        <v>4.9278373658574681E-2</v>
      </c>
      <c r="CI77" s="24">
        <f t="shared" ca="1" si="126"/>
        <v>4.9430117555650854E-2</v>
      </c>
      <c r="CJ77" s="24">
        <f t="shared" ca="1" si="126"/>
        <v>4.9848725967421181E-2</v>
      </c>
      <c r="CK77" s="24">
        <f t="shared" ca="1" si="125"/>
        <v>5.0535832880526321E-2</v>
      </c>
      <c r="CL77" s="24">
        <f t="shared" ca="1" si="125"/>
        <v>5.0562435928245941E-2</v>
      </c>
      <c r="CM77" s="24">
        <f t="shared" ca="1" si="125"/>
        <v>5.0719272849633956E-2</v>
      </c>
      <c r="CN77" s="24">
        <f t="shared" ca="1" si="125"/>
        <v>5.1161263017120095E-2</v>
      </c>
      <c r="CO77" s="24">
        <f t="shared" ca="1" si="125"/>
        <v>5.1646359692560706E-2</v>
      </c>
      <c r="CP77" s="24">
        <f t="shared" ca="1" si="125"/>
        <v>5.2209214971545403E-2</v>
      </c>
      <c r="CQ77" s="24">
        <f t="shared" ca="1" si="91"/>
        <v>5.2965025632194296E-2</v>
      </c>
      <c r="CR77" s="24">
        <f t="shared" ca="1" si="91"/>
        <v>5.1233771942076567E-2</v>
      </c>
      <c r="CS77" s="24">
        <f>+[1]NAC!AX78</f>
        <v>4.6629210018316991E-2</v>
      </c>
      <c r="CT77" s="24"/>
      <c r="CU77" s="24">
        <f t="shared" ca="1" si="93"/>
        <v>0.95297766352116486</v>
      </c>
      <c r="CV77" s="24">
        <f t="shared" ca="1" si="94"/>
        <v>0.95219807001956869</v>
      </c>
      <c r="CW77" s="24">
        <f t="shared" ca="1" si="95"/>
        <v>0.94879631651751684</v>
      </c>
      <c r="CX77" s="24">
        <f t="shared" ca="1" si="96"/>
        <v>0.94846299940846679</v>
      </c>
      <c r="CY77" s="24">
        <f t="shared" ca="1" si="97"/>
        <v>0.94892946476537499</v>
      </c>
      <c r="CZ77" s="24">
        <f t="shared" ca="1" si="98"/>
        <v>0.94935525438505963</v>
      </c>
      <c r="DA77" s="24">
        <f t="shared" ca="1" si="99"/>
        <v>0.94563869862130678</v>
      </c>
      <c r="DB77" s="24">
        <f t="shared" ca="1" si="100"/>
        <v>0.94853998631553926</v>
      </c>
      <c r="DC77" s="24">
        <f t="shared" ca="1" si="101"/>
        <v>0.94666290071780645</v>
      </c>
      <c r="DD77" s="24">
        <f t="shared" ca="1" si="102"/>
        <v>0.9473831417036005</v>
      </c>
      <c r="DE77" s="49">
        <f t="shared" ca="1" si="103"/>
        <v>0.94837411856373222</v>
      </c>
      <c r="DF77" s="49">
        <f>+[1]NAC!AG78</f>
        <v>0.9479318233519185</v>
      </c>
      <c r="DG77" s="24">
        <f t="shared" ca="1" si="90"/>
        <v>5.5945218175643685E-3</v>
      </c>
    </row>
    <row r="78" spans="1:111" x14ac:dyDescent="0.25">
      <c r="A78">
        <f t="shared" si="124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104"/>
        <v>1208.1820071832169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105"/>
        <v>1210.9427217759237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106"/>
        <v>1201.5246971017102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107"/>
        <v>1204.206240581208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108"/>
        <v>1206.0367046612002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109"/>
        <v>1203.0143556199298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110"/>
        <v>1203.5440253682111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111"/>
        <v>1204.097087579333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112"/>
        <v>1198.6039718798365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113"/>
        <v>1200.0160666470679</v>
      </c>
      <c r="BU78" s="43"/>
      <c r="BV78" s="46">
        <f t="shared" ca="1" si="114"/>
        <v>1208.1820071832169</v>
      </c>
      <c r="BW78" s="46">
        <f t="shared" ca="1" si="115"/>
        <v>1210.9427217759237</v>
      </c>
      <c r="BX78" s="46">
        <f t="shared" ca="1" si="116"/>
        <v>1201.5246971017102</v>
      </c>
      <c r="BY78" s="46">
        <f t="shared" ca="1" si="117"/>
        <v>1204.206240581208</v>
      </c>
      <c r="BZ78" s="46">
        <f t="shared" ca="1" si="118"/>
        <v>1206.0367046612002</v>
      </c>
      <c r="CA78" s="46">
        <f t="shared" ca="1" si="119"/>
        <v>1203.0143556199298</v>
      </c>
      <c r="CB78" s="46">
        <f t="shared" ca="1" si="120"/>
        <v>1203.5440253682111</v>
      </c>
      <c r="CC78" s="46">
        <f t="shared" ca="1" si="121"/>
        <v>1204.097087579333</v>
      </c>
      <c r="CD78" s="46">
        <f t="shared" ca="1" si="122"/>
        <v>1198.6039718798365</v>
      </c>
      <c r="CE78" s="46">
        <f t="shared" ca="1" si="123"/>
        <v>1200.0160666470679</v>
      </c>
      <c r="CF78" s="46" cm="1">
        <f t="array" aca="1" ref="CF78" ca="1">+SUMPRODUCT($BV$3:$CE$3/100,$BV78:$CE78)</f>
        <v>1203.0708863737832</v>
      </c>
      <c r="CG78" s="24"/>
      <c r="CH78" s="24">
        <f t="shared" ca="1" si="126"/>
        <v>6.1509088971831494E-2</v>
      </c>
      <c r="CI78" s="24">
        <f t="shared" ca="1" si="126"/>
        <v>6.1163019802743746E-2</v>
      </c>
      <c r="CJ78" s="24">
        <f t="shared" ca="1" si="126"/>
        <v>6.0855003081944359E-2</v>
      </c>
      <c r="CK78" s="24">
        <f t="shared" ca="1" si="125"/>
        <v>6.0699208522848602E-2</v>
      </c>
      <c r="CL78" s="24">
        <f t="shared" ca="1" si="125"/>
        <v>6.0414728246444671E-2</v>
      </c>
      <c r="CM78" s="24">
        <f t="shared" ca="1" si="125"/>
        <v>5.9921730819744168E-2</v>
      </c>
      <c r="CN78" s="24">
        <f t="shared" ca="1" si="125"/>
        <v>6.0138436327599187E-2</v>
      </c>
      <c r="CO78" s="24">
        <f t="shared" ca="1" si="125"/>
        <v>5.9732350118733013E-2</v>
      </c>
      <c r="CP78" s="24">
        <f t="shared" ca="1" si="125"/>
        <v>5.986232215600551E-2</v>
      </c>
      <c r="CQ78" s="24">
        <f t="shared" ca="1" si="91"/>
        <v>5.9791875507073433E-2</v>
      </c>
      <c r="CR78" s="24">
        <f t="shared" ca="1" si="91"/>
        <v>6.023378195508311E-2</v>
      </c>
      <c r="CS78" s="24">
        <f>+[1]NAC!AX79</f>
        <v>6.7692225066022793E-2</v>
      </c>
      <c r="CT78" s="24"/>
      <c r="CU78" s="24">
        <f t="shared" ca="1" si="93"/>
        <v>0.99368088541987887</v>
      </c>
      <c r="CV78" s="24">
        <f t="shared" ca="1" si="94"/>
        <v>0.99252044191175304</v>
      </c>
      <c r="CW78" s="24">
        <f t="shared" ca="1" si="95"/>
        <v>0.98979033277598893</v>
      </c>
      <c r="CX78" s="24">
        <f t="shared" ca="1" si="96"/>
        <v>0.98968135548558656</v>
      </c>
      <c r="CY78" s="24">
        <f t="shared" ca="1" si="97"/>
        <v>0.98858998645407747</v>
      </c>
      <c r="CZ78" s="24">
        <f t="shared" ca="1" si="98"/>
        <v>0.9891180346637316</v>
      </c>
      <c r="DA78" s="24">
        <f t="shared" ca="1" si="99"/>
        <v>0.98588868454343004</v>
      </c>
      <c r="DB78" s="24">
        <f t="shared" ca="1" si="100"/>
        <v>0.98833880892626724</v>
      </c>
      <c r="DC78" s="24">
        <f t="shared" ca="1" si="101"/>
        <v>0.98681060392998399</v>
      </c>
      <c r="DD78" s="24">
        <f t="shared" ca="1" si="102"/>
        <v>0.98835075793825111</v>
      </c>
      <c r="DE78" s="49">
        <f t="shared" ca="1" si="103"/>
        <v>0.98875717356515125</v>
      </c>
      <c r="DF78" s="49">
        <f>+[1]NAC!AG79</f>
        <v>0.98829086145403622</v>
      </c>
      <c r="DG78" s="24">
        <f t="shared" ca="1" si="90"/>
        <v>5.3301274816277555E-3</v>
      </c>
    </row>
    <row r="79" spans="1:111" x14ac:dyDescent="0.25">
      <c r="A79">
        <f t="shared" si="124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104"/>
        <v>1294.8570749685973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105"/>
        <v>1296.170437839208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106"/>
        <v>1284.3296403405732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107"/>
        <v>1285.794105616646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108"/>
        <v>1288.0589392664554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109"/>
        <v>1283.7858711435113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110"/>
        <v>1282.875393148712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111"/>
        <v>1282.31745981477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112"/>
        <v>1275.6736225448719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113"/>
        <v>1274.7041853157925</v>
      </c>
      <c r="BU79" s="43"/>
      <c r="BV79" s="46">
        <f t="shared" ca="1" si="114"/>
        <v>1294.8570749685973</v>
      </c>
      <c r="BW79" s="46">
        <f t="shared" ca="1" si="115"/>
        <v>1296.170437839208</v>
      </c>
      <c r="BX79" s="46">
        <f t="shared" ca="1" si="116"/>
        <v>1284.3296403405732</v>
      </c>
      <c r="BY79" s="46">
        <f t="shared" ca="1" si="117"/>
        <v>1285.794105616646</v>
      </c>
      <c r="BZ79" s="46">
        <f t="shared" ca="1" si="118"/>
        <v>1288.0589392664554</v>
      </c>
      <c r="CA79" s="46">
        <f t="shared" ca="1" si="119"/>
        <v>1283.7858711435113</v>
      </c>
      <c r="CB79" s="46">
        <f t="shared" ca="1" si="120"/>
        <v>1282.875393148712</v>
      </c>
      <c r="CC79" s="46">
        <f t="shared" ca="1" si="121"/>
        <v>1282.31745981477</v>
      </c>
      <c r="CD79" s="46">
        <f t="shared" ca="1" si="122"/>
        <v>1275.6736225448719</v>
      </c>
      <c r="CE79" s="46">
        <f t="shared" ca="1" si="123"/>
        <v>1274.7041853157925</v>
      </c>
      <c r="CF79" s="46" cm="1">
        <f t="array" aca="1" ref="CF79" ca="1">+SUMPRODUCT($BV$3:$CE$3/100,$BV79:$CE79)</f>
        <v>1282.6992570517009</v>
      </c>
      <c r="CG79" s="24"/>
      <c r="CH79" s="24">
        <f t="shared" ca="1" si="126"/>
        <v>7.1740074980471302E-2</v>
      </c>
      <c r="CI79" s="24">
        <f t="shared" ca="1" si="126"/>
        <v>7.0381294284747487E-2</v>
      </c>
      <c r="CJ79" s="24">
        <f t="shared" ca="1" si="126"/>
        <v>6.8916555305607252E-2</v>
      </c>
      <c r="CK79" s="24">
        <f t="shared" ca="1" si="125"/>
        <v>6.7752401778004234E-2</v>
      </c>
      <c r="CL79" s="24">
        <f t="shared" ca="1" si="125"/>
        <v>6.8009733276150008E-2</v>
      </c>
      <c r="CM79" s="24">
        <f t="shared" ca="1" si="125"/>
        <v>6.7140940709688124E-2</v>
      </c>
      <c r="CN79" s="24">
        <f t="shared" ca="1" si="125"/>
        <v>6.5914803371011077E-2</v>
      </c>
      <c r="CO79" s="24">
        <f t="shared" ca="1" si="125"/>
        <v>6.4961848211665396E-2</v>
      </c>
      <c r="CP79" s="24">
        <f t="shared" ca="1" si="125"/>
        <v>6.4299512160103101E-2</v>
      </c>
      <c r="CQ79" s="24">
        <f t="shared" ca="1" si="91"/>
        <v>6.2239265577008984E-2</v>
      </c>
      <c r="CR79" s="24">
        <f t="shared" ca="1" si="91"/>
        <v>6.6187596740810761E-2</v>
      </c>
      <c r="CS79" s="24">
        <f>+[1]NAC!AX80</f>
        <v>9.7814108773012665E-2</v>
      </c>
      <c r="CT79" s="24"/>
      <c r="CU79" s="24">
        <f t="shared" ca="1" si="93"/>
        <v>1.0317481819749279</v>
      </c>
      <c r="CV79" s="24">
        <f t="shared" ca="1" si="94"/>
        <v>1.0295135115562593</v>
      </c>
      <c r="CW79" s="24">
        <f t="shared" ca="1" si="95"/>
        <v>1.0270260672693992</v>
      </c>
      <c r="CX79" s="24">
        <f t="shared" ca="1" si="96"/>
        <v>1.0259976060800562</v>
      </c>
      <c r="CY79" s="24">
        <f t="shared" ca="1" si="97"/>
        <v>1.0253858751145972</v>
      </c>
      <c r="CZ79" s="24">
        <f t="shared" ca="1" si="98"/>
        <v>1.0254112335339745</v>
      </c>
      <c r="DA79" s="24">
        <f t="shared" ca="1" si="99"/>
        <v>1.0215336270579667</v>
      </c>
      <c r="DB79" s="24">
        <f t="shared" ca="1" si="100"/>
        <v>1.0235244954267642</v>
      </c>
      <c r="DC79" s="24">
        <f t="shared" ca="1" si="101"/>
        <v>1.0225246483237282</v>
      </c>
      <c r="DD79" s="24">
        <f t="shared" ca="1" si="102"/>
        <v>1.0234265631153328</v>
      </c>
      <c r="DE79" s="49">
        <f t="shared" ca="1" si="103"/>
        <v>1.0248118267643909</v>
      </c>
      <c r="DF79" s="49">
        <f>+[1]NAC!AG80</f>
        <v>1.025007968469017</v>
      </c>
      <c r="DG79" s="24">
        <f t="shared" ca="1" si="90"/>
        <v>8.3216188595951479E-3</v>
      </c>
    </row>
    <row r="80" spans="1:111" x14ac:dyDescent="0.25">
      <c r="A80">
        <f t="shared" si="124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104"/>
        <v>1398.6279401516001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105"/>
        <v>1398.7630846248912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106"/>
        <v>1385.6225372552403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107"/>
        <v>1385.87319571017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108"/>
        <v>1387.7348311703472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109"/>
        <v>1384.5696191939137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110"/>
        <v>1381.1404756006352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111"/>
        <v>1380.0567938521192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112"/>
        <v>1372.8335316869156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113"/>
        <v>1367.6637435735247</v>
      </c>
      <c r="BU80" s="43"/>
      <c r="BV80" s="46">
        <f t="shared" ca="1" si="114"/>
        <v>1398.6279401516001</v>
      </c>
      <c r="BW80" s="46">
        <f t="shared" ca="1" si="115"/>
        <v>1398.7630846248912</v>
      </c>
      <c r="BX80" s="46">
        <f t="shared" ca="1" si="116"/>
        <v>1385.6225372552403</v>
      </c>
      <c r="BY80" s="46">
        <f t="shared" ca="1" si="117"/>
        <v>1385.87319571017</v>
      </c>
      <c r="BZ80" s="46">
        <f t="shared" ca="1" si="118"/>
        <v>1387.7348311703472</v>
      </c>
      <c r="CA80" s="46">
        <f t="shared" ca="1" si="119"/>
        <v>1384.5696191939137</v>
      </c>
      <c r="CB80" s="46">
        <f t="shared" ca="1" si="120"/>
        <v>1381.1404756006352</v>
      </c>
      <c r="CC80" s="46">
        <f t="shared" ca="1" si="121"/>
        <v>1380.0567938521192</v>
      </c>
      <c r="CD80" s="46">
        <f t="shared" ca="1" si="122"/>
        <v>1372.8335316869156</v>
      </c>
      <c r="CE80" s="46">
        <f t="shared" ca="1" si="123"/>
        <v>1367.6637435735247</v>
      </c>
      <c r="CF80" s="46" cm="1">
        <f t="array" aca="1" ref="CF80" ca="1">+SUMPRODUCT($BV$3:$CE$3/100,$BV80:$CE80)</f>
        <v>1381.0940567447469</v>
      </c>
      <c r="CG80" s="24"/>
      <c r="CH80" s="24">
        <f t="shared" ca="1" si="126"/>
        <v>8.0140787110051903E-2</v>
      </c>
      <c r="CI80" s="24">
        <f t="shared" ca="1" si="126"/>
        <v>7.9150583743223812E-2</v>
      </c>
      <c r="CJ80" s="24">
        <f t="shared" ca="1" si="126"/>
        <v>7.8868301200154978E-2</v>
      </c>
      <c r="CK80" s="24">
        <f t="shared" ca="1" si="125"/>
        <v>7.7834460164621477E-2</v>
      </c>
      <c r="CL80" s="24">
        <f t="shared" ca="1" si="125"/>
        <v>7.7384573690903347E-2</v>
      </c>
      <c r="CM80" s="24">
        <f t="shared" ca="1" si="125"/>
        <v>7.8505107678612296E-2</v>
      </c>
      <c r="CN80" s="24">
        <f t="shared" ca="1" si="125"/>
        <v>7.6597526912367986E-2</v>
      </c>
      <c r="CO80" s="24">
        <f t="shared" ca="1" si="125"/>
        <v>7.6220855677553878E-2</v>
      </c>
      <c r="CP80" s="24">
        <f t="shared" ca="1" si="125"/>
        <v>7.6163610679836014E-2</v>
      </c>
      <c r="CQ80" s="24">
        <f t="shared" ca="1" si="91"/>
        <v>7.2926377216453897E-2</v>
      </c>
      <c r="CR80" s="24">
        <f t="shared" ca="1" si="91"/>
        <v>7.6709173371790618E-2</v>
      </c>
      <c r="CS80" s="24">
        <f>+[1]NAC!AX81</f>
        <v>9.3460075657862518E-2</v>
      </c>
      <c r="CT80" s="24"/>
      <c r="CU80" s="24">
        <f t="shared" ca="1" si="93"/>
        <v>1.0514510114456379</v>
      </c>
      <c r="CV80" s="24">
        <f t="shared" ca="1" si="94"/>
        <v>1.0490293832895432</v>
      </c>
      <c r="CW80" s="24">
        <f t="shared" ca="1" si="95"/>
        <v>1.0448275013960742</v>
      </c>
      <c r="CX80" s="24">
        <f t="shared" ca="1" si="96"/>
        <v>1.0446112271604915</v>
      </c>
      <c r="CY80" s="24">
        <f t="shared" ca="1" si="97"/>
        <v>1.0438540723774228</v>
      </c>
      <c r="CZ80" s="24">
        <f t="shared" ca="1" si="98"/>
        <v>1.0437604793205542</v>
      </c>
      <c r="DA80" s="24">
        <f t="shared" ca="1" si="99"/>
        <v>1.0392456881284229</v>
      </c>
      <c r="DB80" s="24">
        <f t="shared" ca="1" si="100"/>
        <v>1.0407823887441792</v>
      </c>
      <c r="DC80" s="24">
        <f t="shared" ca="1" si="101"/>
        <v>1.0403136872069552</v>
      </c>
      <c r="DD80" s="24">
        <f t="shared" ca="1" si="102"/>
        <v>1.0396765900236953</v>
      </c>
      <c r="DE80" s="49">
        <f t="shared" ca="1" si="103"/>
        <v>1.0426508562464454</v>
      </c>
      <c r="DF80" s="49">
        <f>+[1]NAC!AG81</f>
        <v>1.0429651896009893</v>
      </c>
      <c r="DG80" s="24">
        <f t="shared" ca="1" si="90"/>
        <v>1.1774421421942627E-2</v>
      </c>
    </row>
    <row r="81" spans="1:111" x14ac:dyDescent="0.25">
      <c r="A81">
        <f t="shared" si="124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104"/>
        <v>1521.6737980109785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105"/>
        <v>1520.4828238680996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106"/>
        <v>1504.2956361760444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107"/>
        <v>1503.4861316222623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108"/>
        <v>1505.4057090120937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109"/>
        <v>1501.6498324612699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110"/>
        <v>1496.5177289427766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111"/>
        <v>1494.9755822988138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112"/>
        <v>1485.5293525698669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113"/>
        <v>1478.822096592384</v>
      </c>
      <c r="BU81" s="43"/>
      <c r="BV81" s="46">
        <f t="shared" ca="1" si="114"/>
        <v>1521.6737980109785</v>
      </c>
      <c r="BW81" s="46">
        <f t="shared" ca="1" si="115"/>
        <v>1520.4828238680996</v>
      </c>
      <c r="BX81" s="46">
        <f t="shared" ca="1" si="116"/>
        <v>1504.2956361760444</v>
      </c>
      <c r="BY81" s="46">
        <f t="shared" ca="1" si="117"/>
        <v>1503.4861316222623</v>
      </c>
      <c r="BZ81" s="46">
        <f t="shared" ca="1" si="118"/>
        <v>1505.4057090120937</v>
      </c>
      <c r="CA81" s="46">
        <f t="shared" ca="1" si="119"/>
        <v>1501.6498324612699</v>
      </c>
      <c r="CB81" s="46">
        <f t="shared" ca="1" si="120"/>
        <v>1496.5177289427766</v>
      </c>
      <c r="CC81" s="46">
        <f t="shared" ca="1" si="121"/>
        <v>1494.9755822988138</v>
      </c>
      <c r="CD81" s="46">
        <f t="shared" ca="1" si="122"/>
        <v>1485.5293525698669</v>
      </c>
      <c r="CE81" s="46">
        <f t="shared" ca="1" si="123"/>
        <v>1478.822096592384</v>
      </c>
      <c r="CF81" s="46" cm="1">
        <f t="array" aca="1" ref="CF81" ca="1">+SUMPRODUCT($BV$3:$CE$3/100,$BV81:$CE81)</f>
        <v>1496.8896032239659</v>
      </c>
      <c r="CG81" s="24"/>
      <c r="CH81" s="24">
        <f t="shared" ca="1" si="126"/>
        <v>8.7976118828314798E-2</v>
      </c>
      <c r="CI81" s="24">
        <f t="shared" ca="1" si="126"/>
        <v>8.7019553619296586E-2</v>
      </c>
      <c r="CJ81" s="24">
        <f t="shared" ca="1" si="126"/>
        <v>8.5646051309097304E-2</v>
      </c>
      <c r="CK81" s="24">
        <f t="shared" ca="1" si="125"/>
        <v>8.4865582418471863E-2</v>
      </c>
      <c r="CL81" s="24">
        <f t="shared" ca="1" si="125"/>
        <v>8.4793488783810878E-2</v>
      </c>
      <c r="CM81" s="24">
        <f t="shared" ca="1" si="125"/>
        <v>8.4560726773363237E-2</v>
      </c>
      <c r="CN81" s="24">
        <f t="shared" ca="1" si="125"/>
        <v>8.3537667152912665E-2</v>
      </c>
      <c r="CO81" s="24">
        <f t="shared" ca="1" si="125"/>
        <v>8.3271057364186163E-2</v>
      </c>
      <c r="CP81" s="24">
        <f t="shared" ca="1" si="125"/>
        <v>8.2089939007005785E-2</v>
      </c>
      <c r="CQ81" s="24">
        <f t="shared" ca="1" si="91"/>
        <v>8.1276083789731279E-2</v>
      </c>
      <c r="CR81" s="24">
        <f t="shared" ca="1" si="91"/>
        <v>8.3843345725598262E-2</v>
      </c>
      <c r="CS81" s="24">
        <f>+[1]NAC!AX82</f>
        <v>0.10148241710511896</v>
      </c>
      <c r="CT81" s="24"/>
      <c r="CU81" s="24">
        <f t="shared" ref="CU81:CU95" ca="1" si="127">+BV81/BV69-1</f>
        <v>1.1039057894720576</v>
      </c>
      <c r="CV81" s="24">
        <f t="shared" ref="CV81:CV95" ca="1" si="128">+BW81/BW69-1</f>
        <v>1.0991463051118804</v>
      </c>
      <c r="CW81" s="24">
        <f t="shared" ref="CW81:CW95" ca="1" si="129">+BX81/BX69-1</f>
        <v>1.0933203303111019</v>
      </c>
      <c r="CX81" s="24">
        <f t="shared" ref="CX81:CX95" ca="1" si="130">+BY81/BY69-1</f>
        <v>1.0919280783500742</v>
      </c>
      <c r="CY81" s="24">
        <f t="shared" ref="CY81:CY95" ca="1" si="131">+BZ81/BZ69-1</f>
        <v>1.0902360193573579</v>
      </c>
      <c r="CZ81" s="24">
        <f t="shared" ref="CZ81:CZ95" ca="1" si="132">+CA81/CA69-1</f>
        <v>1.0901680200496351</v>
      </c>
      <c r="DA81" s="24">
        <f t="shared" ref="DA81:DA95" ca="1" si="133">+CB81/CB69-1</f>
        <v>1.0834745419479206</v>
      </c>
      <c r="DB81" s="24">
        <f t="shared" ref="DB81:DB95" ca="1" si="134">+CC81/CC69-1</f>
        <v>1.0846097473295879</v>
      </c>
      <c r="DC81" s="24">
        <f t="shared" ref="DC81:DC95" ca="1" si="135">+CD81/CD69-1</f>
        <v>1.082775888343682</v>
      </c>
      <c r="DD81" s="24">
        <f t="shared" ref="DD81:DD95" ca="1" si="136">+CE81/CE69-1</f>
        <v>1.0802052129608177</v>
      </c>
      <c r="DE81" s="49">
        <f t="shared" ref="DE81:DE95" ca="1" si="137">+CF81/CF69-1</f>
        <v>1.0877216014132043</v>
      </c>
      <c r="DF81" s="49">
        <f>+[1]NAC!AG82</f>
        <v>1.0883405987029038</v>
      </c>
      <c r="DG81" s="24">
        <f t="shared" ca="1" si="90"/>
        <v>2.3700576511239912E-2</v>
      </c>
    </row>
    <row r="82" spans="1:111" x14ac:dyDescent="0.25">
      <c r="A82">
        <f t="shared" si="124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104"/>
        <v>1634.0606869216374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105"/>
        <v>1633.7166058273992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106"/>
        <v>1618.0704786689373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107"/>
        <v>1618.007976956515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108"/>
        <v>1620.6486238915124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109"/>
        <v>1616.7767837950666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110"/>
        <v>1612.5992766038862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111"/>
        <v>1611.7740906669542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112"/>
        <v>1602.9368560408504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113"/>
        <v>1597.790211144523</v>
      </c>
      <c r="BU82" s="43"/>
      <c r="BV82" s="46">
        <f t="shared" ca="1" si="114"/>
        <v>1634.0606869216374</v>
      </c>
      <c r="BW82" s="46">
        <f t="shared" ca="1" si="115"/>
        <v>1633.7166058273992</v>
      </c>
      <c r="BX82" s="46">
        <f t="shared" ca="1" si="116"/>
        <v>1618.0704786689373</v>
      </c>
      <c r="BY82" s="46">
        <f t="shared" ca="1" si="117"/>
        <v>1618.007976956515</v>
      </c>
      <c r="BZ82" s="46">
        <f t="shared" ca="1" si="118"/>
        <v>1620.6486238915124</v>
      </c>
      <c r="CA82" s="46">
        <f t="shared" ca="1" si="119"/>
        <v>1616.7767837950666</v>
      </c>
      <c r="CB82" s="46">
        <f t="shared" ca="1" si="120"/>
        <v>1612.5992766038862</v>
      </c>
      <c r="CC82" s="46">
        <f t="shared" ca="1" si="121"/>
        <v>1611.7740906669542</v>
      </c>
      <c r="CD82" s="46">
        <f t="shared" ca="1" si="122"/>
        <v>1602.9368560408504</v>
      </c>
      <c r="CE82" s="46">
        <f t="shared" ca="1" si="123"/>
        <v>1597.790211144523</v>
      </c>
      <c r="CF82" s="46" cm="1">
        <f t="array" aca="1" ref="CF82" ca="1">+SUMPRODUCT($BV$3:$CE$3/100,$BV82:$CE82)</f>
        <v>1612.9198616378576</v>
      </c>
      <c r="CG82" s="24"/>
      <c r="CH82" s="24">
        <f t="shared" ca="1" si="126"/>
        <v>7.3857412184899829E-2</v>
      </c>
      <c r="CI82" s="24">
        <f t="shared" ca="1" si="126"/>
        <v>7.4472253274939115E-2</v>
      </c>
      <c r="CJ82" s="24">
        <f t="shared" ca="1" si="126"/>
        <v>7.5633299570097456E-2</v>
      </c>
      <c r="CK82" s="24">
        <f t="shared" ca="1" si="125"/>
        <v>7.617086910584514E-2</v>
      </c>
      <c r="CL82" s="24">
        <f t="shared" ca="1" si="125"/>
        <v>7.655272873586072E-2</v>
      </c>
      <c r="CM82" s="24">
        <f t="shared" ca="1" si="125"/>
        <v>7.6666975778966195E-2</v>
      </c>
      <c r="CN82" s="24">
        <f t="shared" ca="1" si="125"/>
        <v>7.7567773114934013E-2</v>
      </c>
      <c r="CO82" s="24">
        <f t="shared" ca="1" si="125"/>
        <v>7.8127368601258462E-2</v>
      </c>
      <c r="CP82" s="24">
        <f t="shared" ca="1" si="125"/>
        <v>7.9034118893629657E-2</v>
      </c>
      <c r="CQ82" s="24">
        <f t="shared" ca="1" si="91"/>
        <v>8.044788810383241E-2</v>
      </c>
      <c r="CR82" s="24">
        <f t="shared" ca="1" si="91"/>
        <v>7.7514238968584115E-2</v>
      </c>
      <c r="CS82" s="24">
        <f>+[1]NAC!AX83</f>
        <v>5.805917685766282E-2</v>
      </c>
      <c r="CT82" s="24"/>
      <c r="CU82" s="24">
        <f t="shared" ca="1" si="127"/>
        <v>1.1544255394903664</v>
      </c>
      <c r="CV82" s="24">
        <f t="shared" ca="1" si="128"/>
        <v>1.1492826435689079</v>
      </c>
      <c r="CW82" s="24">
        <f t="shared" ca="1" si="129"/>
        <v>1.1457414271446749</v>
      </c>
      <c r="CX82" s="24">
        <f t="shared" ca="1" si="130"/>
        <v>1.1439097164262835</v>
      </c>
      <c r="CY82" s="24">
        <f t="shared" ca="1" si="131"/>
        <v>1.1429207451911827</v>
      </c>
      <c r="CZ82" s="24">
        <f t="shared" ca="1" si="132"/>
        <v>1.1432782284460825</v>
      </c>
      <c r="DA82" s="24">
        <f t="shared" ca="1" si="133"/>
        <v>1.1369877261952643</v>
      </c>
      <c r="DB82" s="24">
        <f t="shared" ca="1" si="134"/>
        <v>1.1384426206927687</v>
      </c>
      <c r="DC82" s="24">
        <f t="shared" ca="1" si="135"/>
        <v>1.138013753340998</v>
      </c>
      <c r="DD82" s="24">
        <f t="shared" ca="1" si="136"/>
        <v>1.1367060906008191</v>
      </c>
      <c r="DE82" s="49">
        <f t="shared" ca="1" si="137"/>
        <v>1.1413476848828559</v>
      </c>
      <c r="DF82" s="49">
        <f>+[1]NAC!AG83</f>
        <v>1.1424628923702809</v>
      </c>
      <c r="DG82" s="24">
        <f t="shared" ref="DG82:DG95" ca="1" si="138">+CU82-DD82</f>
        <v>1.7719448889547351E-2</v>
      </c>
    </row>
    <row r="83" spans="1:111" x14ac:dyDescent="0.25">
      <c r="A83">
        <f t="shared" si="124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104"/>
        <v>1723.7484210806995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105"/>
        <v>1724.5311535302371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106"/>
        <v>1710.1944606901761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107"/>
        <v>1711.514959759307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108"/>
        <v>1715.1093742382063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109"/>
        <v>1711.5324573249309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110"/>
        <v>1708.7840770529142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111"/>
        <v>1709.1103607355785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112"/>
        <v>1701.6733283970389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113"/>
        <v>1698.2984699223236</v>
      </c>
      <c r="BU83" s="43"/>
      <c r="BV83" s="46">
        <f t="shared" ca="1" si="114"/>
        <v>1723.7484210806995</v>
      </c>
      <c r="BW83" s="46">
        <f t="shared" ca="1" si="115"/>
        <v>1724.5311535302371</v>
      </c>
      <c r="BX83" s="46">
        <f t="shared" ca="1" si="116"/>
        <v>1710.1944606901761</v>
      </c>
      <c r="BY83" s="46">
        <f t="shared" ca="1" si="117"/>
        <v>1711.514959759307</v>
      </c>
      <c r="BZ83" s="46">
        <f t="shared" ca="1" si="118"/>
        <v>1715.1093742382063</v>
      </c>
      <c r="CA83" s="46">
        <f t="shared" ca="1" si="119"/>
        <v>1711.5324573249309</v>
      </c>
      <c r="CB83" s="46">
        <f t="shared" ca="1" si="120"/>
        <v>1708.7840770529142</v>
      </c>
      <c r="CC83" s="46">
        <f t="shared" ca="1" si="121"/>
        <v>1709.1103607355785</v>
      </c>
      <c r="CD83" s="46">
        <f t="shared" ca="1" si="122"/>
        <v>1701.6733283970389</v>
      </c>
      <c r="CE83" s="46">
        <f t="shared" ca="1" si="123"/>
        <v>1698.2984699223236</v>
      </c>
      <c r="CF83" s="46" cm="1">
        <f t="array" aca="1" ref="CF83" ca="1">+SUMPRODUCT($BV$3:$CE$3/100,$BV83:$CE83)</f>
        <v>1708.8783043193907</v>
      </c>
      <c r="CG83" s="24"/>
      <c r="CH83" s="24">
        <f t="shared" ca="1" si="126"/>
        <v>5.4886415710803549E-2</v>
      </c>
      <c r="CI83" s="24">
        <f t="shared" ca="1" si="126"/>
        <v>5.5587699469360929E-2</v>
      </c>
      <c r="CJ83" s="24">
        <f t="shared" ca="1" si="126"/>
        <v>5.6934468081404122E-2</v>
      </c>
      <c r="CK83" s="24">
        <f t="shared" ca="1" si="125"/>
        <v>5.7791422622451627E-2</v>
      </c>
      <c r="CL83" s="24">
        <f t="shared" ca="1" si="125"/>
        <v>5.8285768398009807E-2</v>
      </c>
      <c r="CM83" s="24">
        <f t="shared" ca="1" si="125"/>
        <v>5.8607764831607678E-2</v>
      </c>
      <c r="CN83" s="24">
        <f t="shared" ca="1" si="125"/>
        <v>5.9645816443370858E-2</v>
      </c>
      <c r="CO83" s="24">
        <f t="shared" ca="1" si="125"/>
        <v>6.039076483004302E-2</v>
      </c>
      <c r="CP83" s="24">
        <f t="shared" ca="1" si="125"/>
        <v>6.1597231347004566E-2</v>
      </c>
      <c r="CQ83" s="24">
        <f t="shared" ca="1" si="91"/>
        <v>6.29045403312396E-2</v>
      </c>
      <c r="CR83" s="24">
        <f t="shared" ca="1" si="91"/>
        <v>5.9493620832526073E-2</v>
      </c>
      <c r="CS83" s="24">
        <f>+[1]NAC!AX84</f>
        <v>4.149053554025417E-2</v>
      </c>
      <c r="CT83" s="24"/>
      <c r="CU83" s="24">
        <f t="shared" ca="1" si="127"/>
        <v>1.1615042074174942</v>
      </c>
      <c r="CV83" s="24">
        <f t="shared" ca="1" si="128"/>
        <v>1.1569811707590154</v>
      </c>
      <c r="CW83" s="24">
        <f t="shared" ca="1" si="129"/>
        <v>1.1555741402902404</v>
      </c>
      <c r="CX83" s="24">
        <f t="shared" ca="1" si="130"/>
        <v>1.1557481293905236</v>
      </c>
      <c r="CY83" s="24">
        <f t="shared" ca="1" si="131"/>
        <v>1.1544145915403954</v>
      </c>
      <c r="CZ83" s="24">
        <f t="shared" ca="1" si="132"/>
        <v>1.1560382267449962</v>
      </c>
      <c r="DA83" s="24">
        <f t="shared" ca="1" si="133"/>
        <v>1.1512417306248683</v>
      </c>
      <c r="DB83" s="24">
        <f t="shared" ca="1" si="134"/>
        <v>1.1528837167776818</v>
      </c>
      <c r="DC83" s="24">
        <f t="shared" ca="1" si="135"/>
        <v>1.153926052621951</v>
      </c>
      <c r="DD83" s="24">
        <f t="shared" ca="1" si="136"/>
        <v>1.1537960489544146</v>
      </c>
      <c r="DE83" s="49">
        <f t="shared" ca="1" si="137"/>
        <v>1.1546346890368988</v>
      </c>
      <c r="DF83" s="49">
        <f>+[1]NAC!AG84</f>
        <v>1.1558027347843294</v>
      </c>
      <c r="DG83" s="24">
        <f t="shared" ca="1" si="138"/>
        <v>7.7081584630795952E-3</v>
      </c>
    </row>
    <row r="84" spans="1:111" x14ac:dyDescent="0.25">
      <c r="A84">
        <f t="shared" si="124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104"/>
        <v>1828.7650673808382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105"/>
        <v>1831.103118299179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106"/>
        <v>1816.1535878066306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107"/>
        <v>1818.8500077622439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108"/>
        <v>1823.5998512488707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109"/>
        <v>1819.5519154084486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110"/>
        <v>1817.3655890240541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111"/>
        <v>1818.2380531107342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112"/>
        <v>1812.3612675592922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113"/>
        <v>1809.8859018882317</v>
      </c>
      <c r="BU84" s="43"/>
      <c r="BV84" s="46">
        <f t="shared" ca="1" si="114"/>
        <v>1828.7650673808382</v>
      </c>
      <c r="BW84" s="46">
        <f t="shared" ca="1" si="115"/>
        <v>1831.103118299179</v>
      </c>
      <c r="BX84" s="46">
        <f t="shared" ca="1" si="116"/>
        <v>1816.1535878066306</v>
      </c>
      <c r="BY84" s="46">
        <f t="shared" ca="1" si="117"/>
        <v>1818.8500077622439</v>
      </c>
      <c r="BZ84" s="46">
        <f t="shared" ca="1" si="118"/>
        <v>1823.5998512488707</v>
      </c>
      <c r="CA84" s="46">
        <f t="shared" ca="1" si="119"/>
        <v>1819.5519154084486</v>
      </c>
      <c r="CB84" s="46">
        <f t="shared" ca="1" si="120"/>
        <v>1817.3655890240541</v>
      </c>
      <c r="CC84" s="46">
        <f t="shared" ca="1" si="121"/>
        <v>1818.2380531107342</v>
      </c>
      <c r="CD84" s="46">
        <f t="shared" ca="1" si="122"/>
        <v>1812.3612675592922</v>
      </c>
      <c r="CE84" s="46">
        <f t="shared" ca="1" si="123"/>
        <v>1809.8859018882317</v>
      </c>
      <c r="CF84" s="46" cm="1">
        <f t="array" aca="1" ref="CF84" ca="1">+SUMPRODUCT($BV$3:$CE$3/100,$BV84:$CE84)</f>
        <v>1817.6816973834666</v>
      </c>
      <c r="CG84" s="24"/>
      <c r="CH84" s="24">
        <f t="shared" ca="1" si="126"/>
        <v>6.0923418415257391E-2</v>
      </c>
      <c r="CI84" s="24">
        <f t="shared" ca="1" si="126"/>
        <v>6.1797645435851534E-2</v>
      </c>
      <c r="CJ84" s="24">
        <f t="shared" ca="1" si="126"/>
        <v>6.1957356050430068E-2</v>
      </c>
      <c r="CK84" s="24">
        <f t="shared" ca="1" si="125"/>
        <v>6.2713473458643643E-2</v>
      </c>
      <c r="CL84" s="24">
        <f t="shared" ca="1" si="125"/>
        <v>6.3255719221319229E-2</v>
      </c>
      <c r="CM84" s="24">
        <f t="shared" ca="1" si="125"/>
        <v>6.3112713767840889E-2</v>
      </c>
      <c r="CN84" s="24">
        <f t="shared" ca="1" si="125"/>
        <v>6.3543143589216422E-2</v>
      </c>
      <c r="CO84" s="24">
        <f t="shared" ca="1" si="125"/>
        <v>6.385058266698973E-2</v>
      </c>
      <c r="CP84" s="24">
        <f t="shared" ca="1" si="125"/>
        <v>6.5046526448481412E-2</v>
      </c>
      <c r="CQ84" s="24">
        <f t="shared" ca="1" si="91"/>
        <v>6.570543043061905E-2</v>
      </c>
      <c r="CR84" s="24">
        <f t="shared" ca="1" si="91"/>
        <v>6.3669480026203429E-2</v>
      </c>
      <c r="CS84" s="24">
        <f>+[1]NAC!AX85</f>
        <v>5.7616335031210442E-2</v>
      </c>
      <c r="CT84" s="24"/>
      <c r="CU84" s="24">
        <f t="shared" ca="1" si="127"/>
        <v>1.1410619057139857</v>
      </c>
      <c r="CV84" s="24">
        <f t="shared" ca="1" si="128"/>
        <v>1.1369533491682131</v>
      </c>
      <c r="CW84" s="24">
        <f t="shared" ca="1" si="129"/>
        <v>1.1360363027548122</v>
      </c>
      <c r="CX84" s="24">
        <f t="shared" ca="1" si="130"/>
        <v>1.1354673840146177</v>
      </c>
      <c r="CY84" s="24">
        <f t="shared" ca="1" si="131"/>
        <v>1.1354236910651414</v>
      </c>
      <c r="CZ84" s="24">
        <f t="shared" ca="1" si="132"/>
        <v>1.1356903261652711</v>
      </c>
      <c r="DA84" s="24">
        <f t="shared" ca="1" si="133"/>
        <v>1.1314970924571872</v>
      </c>
      <c r="DB84" s="24">
        <f t="shared" ca="1" si="134"/>
        <v>1.1317387735672741</v>
      </c>
      <c r="DC84" s="24">
        <f t="shared" ca="1" si="135"/>
        <v>1.1338121863430008</v>
      </c>
      <c r="DD84" s="24">
        <f t="shared" ca="1" si="136"/>
        <v>1.1299872159818749</v>
      </c>
      <c r="DE84" s="49">
        <f t="shared" ca="1" si="137"/>
        <v>1.1338463945453423</v>
      </c>
      <c r="DF84" s="49">
        <f>+[1]NAC!AG85</f>
        <v>1.1344999360149153</v>
      </c>
      <c r="DG84" s="24">
        <f t="shared" ca="1" si="138"/>
        <v>1.1074689732110787E-2</v>
      </c>
    </row>
    <row r="85" spans="1:111" x14ac:dyDescent="0.25">
      <c r="A85">
        <f t="shared" si="124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104"/>
        <v>2063.1173868085389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105"/>
        <v>2063.9150297972828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106"/>
        <v>2043.9026919902408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107"/>
        <v>2045.369737930605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108"/>
        <v>2051.9437806783303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109"/>
        <v>2046.1739046013763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110"/>
        <v>2041.8543569840706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111"/>
        <v>2043.058183943996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112"/>
        <v>2035.4295746515863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113"/>
        <v>2030.7742204701681</v>
      </c>
      <c r="BU85" s="43"/>
      <c r="BV85" s="46">
        <f t="shared" ca="1" si="114"/>
        <v>2063.1173868085389</v>
      </c>
      <c r="BW85" s="46">
        <f t="shared" ca="1" si="115"/>
        <v>2063.9150297972828</v>
      </c>
      <c r="BX85" s="46">
        <f t="shared" ca="1" si="116"/>
        <v>2043.9026919902408</v>
      </c>
      <c r="BY85" s="46">
        <f t="shared" ca="1" si="117"/>
        <v>2045.369737930605</v>
      </c>
      <c r="BZ85" s="46">
        <f t="shared" ca="1" si="118"/>
        <v>2051.9437806783303</v>
      </c>
      <c r="CA85" s="46">
        <f t="shared" ca="1" si="119"/>
        <v>2046.1739046013763</v>
      </c>
      <c r="CB85" s="46">
        <f t="shared" ca="1" si="120"/>
        <v>2041.8543569840706</v>
      </c>
      <c r="CC85" s="46">
        <f t="shared" ca="1" si="121"/>
        <v>2043.058183943996</v>
      </c>
      <c r="CD85" s="46">
        <f t="shared" ca="1" si="122"/>
        <v>2035.4295746515863</v>
      </c>
      <c r="CE85" s="46">
        <f t="shared" ca="1" si="123"/>
        <v>2030.7742204701681</v>
      </c>
      <c r="CF85" s="46" cm="1">
        <f t="array" aca="1" ref="CF85" ca="1">+SUMPRODUCT($BV$3:$CE$3/100,$BV85:$CE85)</f>
        <v>2043.3751806479675</v>
      </c>
      <c r="CG85" s="24"/>
      <c r="CH85" s="24">
        <f t="shared" ca="1" si="126"/>
        <v>0.12814785431315157</v>
      </c>
      <c r="CI85" s="24">
        <f t="shared" ca="1" si="126"/>
        <v>0.12714298237575572</v>
      </c>
      <c r="CJ85" s="24">
        <f t="shared" ca="1" si="126"/>
        <v>0.12540189646552014</v>
      </c>
      <c r="CK85" s="24">
        <f t="shared" ca="1" si="125"/>
        <v>0.12454008258055937</v>
      </c>
      <c r="CL85" s="24">
        <f t="shared" ca="1" si="125"/>
        <v>0.12521602766806605</v>
      </c>
      <c r="CM85" s="24">
        <f t="shared" ca="1" si="125"/>
        <v>0.12454824029687339</v>
      </c>
      <c r="CN85" s="24">
        <f t="shared" ca="1" si="125"/>
        <v>0.1235242756415178</v>
      </c>
      <c r="CO85" s="24">
        <f t="shared" ca="1" si="125"/>
        <v>0.12364724764649382</v>
      </c>
      <c r="CP85" s="24">
        <f t="shared" ca="1" si="125"/>
        <v>0.12308159034578159</v>
      </c>
      <c r="CQ85" s="24">
        <f t="shared" ca="1" si="91"/>
        <v>0.12204543852818905</v>
      </c>
      <c r="CR85" s="24">
        <f t="shared" ca="1" si="91"/>
        <v>0.12416556957655689</v>
      </c>
      <c r="CS85" s="24">
        <f>+[1]NAC!AX86</f>
        <v>0.15590776430369946</v>
      </c>
      <c r="CT85" s="24"/>
      <c r="CU85" s="24">
        <f t="shared" ca="1" si="127"/>
        <v>1.2555271032811404</v>
      </c>
      <c r="CV85" s="24">
        <f t="shared" ca="1" si="128"/>
        <v>1.2497898813891659</v>
      </c>
      <c r="CW85" s="24">
        <f t="shared" ca="1" si="129"/>
        <v>1.2465418858838682</v>
      </c>
      <c r="CX85" s="24">
        <f t="shared" ca="1" si="130"/>
        <v>1.2437751827679535</v>
      </c>
      <c r="CY85" s="24">
        <f t="shared" ca="1" si="131"/>
        <v>1.2462671153315288</v>
      </c>
      <c r="CZ85" s="24">
        <f t="shared" ca="1" si="132"/>
        <v>1.2454335850613072</v>
      </c>
      <c r="DA85" s="24">
        <f t="shared" ca="1" si="133"/>
        <v>1.2391173715131507</v>
      </c>
      <c r="DB85" s="24">
        <f t="shared" ca="1" si="134"/>
        <v>1.2395883155465541</v>
      </c>
      <c r="DC85" s="24">
        <f t="shared" ca="1" si="135"/>
        <v>1.2421408488356485</v>
      </c>
      <c r="DD85" s="24">
        <f t="shared" ca="1" si="136"/>
        <v>1.2355103576716755</v>
      </c>
      <c r="DE85" s="49">
        <f t="shared" ca="1" si="137"/>
        <v>1.2426787255862233</v>
      </c>
      <c r="DF85" s="49">
        <f>+[1]NAC!AG86</f>
        <v>1.2436750080888426</v>
      </c>
      <c r="DG85" s="24">
        <f t="shared" ca="1" si="138"/>
        <v>2.001674560946487E-2</v>
      </c>
    </row>
    <row r="86" spans="1:111" x14ac:dyDescent="0.25">
      <c r="A86">
        <f t="shared" si="124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104"/>
        <v>2336.1042115063765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105"/>
        <v>2335.4469714298825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106"/>
        <v>2308.9917420993179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107"/>
        <v>2310.1725195329282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108"/>
        <v>2316.3019950270332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109"/>
        <v>2309.5729763696158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110"/>
        <v>2302.2576899986402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111"/>
        <v>2301.9311231439074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112"/>
        <v>2290.7596306379787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113"/>
        <v>2285.236634746936</v>
      </c>
      <c r="BU86" s="43"/>
      <c r="BV86" s="46">
        <f t="shared" ca="1" si="114"/>
        <v>2336.1042115063765</v>
      </c>
      <c r="BW86" s="46">
        <f t="shared" ca="1" si="115"/>
        <v>2335.4469714298825</v>
      </c>
      <c r="BX86" s="46">
        <f t="shared" ca="1" si="116"/>
        <v>2308.9917420993179</v>
      </c>
      <c r="BY86" s="46">
        <f t="shared" ca="1" si="117"/>
        <v>2310.1725195329282</v>
      </c>
      <c r="BZ86" s="46">
        <f t="shared" ca="1" si="118"/>
        <v>2316.3019950270332</v>
      </c>
      <c r="CA86" s="46">
        <f t="shared" ca="1" si="119"/>
        <v>2309.5729763696158</v>
      </c>
      <c r="CB86" s="46">
        <f t="shared" ca="1" si="120"/>
        <v>2302.2576899986402</v>
      </c>
      <c r="CC86" s="46">
        <f t="shared" ca="1" si="121"/>
        <v>2301.9311231439074</v>
      </c>
      <c r="CD86" s="46">
        <f t="shared" ca="1" si="122"/>
        <v>2290.7596306379787</v>
      </c>
      <c r="CE86" s="46">
        <f t="shared" ca="1" si="123"/>
        <v>2285.236634746936</v>
      </c>
      <c r="CF86" s="46" cm="1">
        <f t="array" aca="1" ref="CF86" ca="1">+SUMPRODUCT($BV$3:$CE$3/100,$BV86:$CE86)</f>
        <v>2304.5443759919617</v>
      </c>
      <c r="CG86" s="24"/>
      <c r="CH86" s="24">
        <f t="shared" ca="1" si="126"/>
        <v>0.13231764050039074</v>
      </c>
      <c r="CI86" s="24">
        <f t="shared" ca="1" si="126"/>
        <v>0.13156158936410733</v>
      </c>
      <c r="CJ86" s="24">
        <f t="shared" ca="1" si="126"/>
        <v>0.12969749056445923</v>
      </c>
      <c r="CK86" s="24">
        <f t="shared" ca="1" si="125"/>
        <v>0.12946450545916277</v>
      </c>
      <c r="CL86" s="24">
        <f t="shared" ca="1" si="125"/>
        <v>0.12883306883842183</v>
      </c>
      <c r="CM86" s="24">
        <f t="shared" ca="1" si="125"/>
        <v>0.12872760774434444</v>
      </c>
      <c r="CN86" s="24">
        <f t="shared" ca="1" si="125"/>
        <v>0.12753276555885185</v>
      </c>
      <c r="CO86" s="24">
        <f t="shared" ca="1" si="125"/>
        <v>0.12670854958235855</v>
      </c>
      <c r="CP86" s="24">
        <f t="shared" ca="1" si="125"/>
        <v>0.12544283485224406</v>
      </c>
      <c r="CQ86" s="24">
        <f t="shared" ca="1" si="91"/>
        <v>0.12530315369960454</v>
      </c>
      <c r="CR86" s="24">
        <f t="shared" ca="1" si="91"/>
        <v>0.12781264929584579</v>
      </c>
      <c r="CS86" s="24">
        <f>+[1]NAC!AX87</f>
        <v>0.14347751763939032</v>
      </c>
      <c r="CT86" s="24"/>
      <c r="CU86" s="24">
        <f t="shared" ca="1" si="127"/>
        <v>1.3984726668027512</v>
      </c>
      <c r="CV86" s="24">
        <f t="shared" ca="1" si="128"/>
        <v>1.39110317128852</v>
      </c>
      <c r="CW86" s="24">
        <f t="shared" ca="1" si="129"/>
        <v>1.3869736872043985</v>
      </c>
      <c r="CX86" s="24">
        <f t="shared" ca="1" si="130"/>
        <v>1.3830912917047988</v>
      </c>
      <c r="CY86" s="24">
        <f t="shared" ca="1" si="131"/>
        <v>1.3868321660286531</v>
      </c>
      <c r="CZ86" s="24">
        <f t="shared" ca="1" si="132"/>
        <v>1.3857804405775269</v>
      </c>
      <c r="DA86" s="24">
        <f t="shared" ca="1" si="133"/>
        <v>1.3781972257264665</v>
      </c>
      <c r="DB86" s="24">
        <f t="shared" ca="1" si="134"/>
        <v>1.3778004124907874</v>
      </c>
      <c r="DC86" s="24">
        <f t="shared" ca="1" si="135"/>
        <v>1.3804389496797058</v>
      </c>
      <c r="DD86" s="24">
        <f t="shared" ca="1" si="136"/>
        <v>1.3739161779697522</v>
      </c>
      <c r="DE86" s="49">
        <f t="shared" ca="1" si="137"/>
        <v>1.3821598163558622</v>
      </c>
      <c r="DF86" s="49">
        <f>+[1]NAC!AG87</f>
        <v>1.3828244500508422</v>
      </c>
      <c r="DG86" s="24">
        <f t="shared" ca="1" si="138"/>
        <v>2.4556488832998991E-2</v>
      </c>
    </row>
    <row r="87" spans="1:111" x14ac:dyDescent="0.25">
      <c r="A87">
        <f t="shared" si="124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104"/>
        <v>2530.7259486215899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105"/>
        <v>2530.2555691831599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106"/>
        <v>2501.4207860633537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107"/>
        <v>2502.9716775434576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108"/>
        <v>2508.7553743919348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109"/>
        <v>2501.338461336496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110"/>
        <v>2492.1020487770588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111"/>
        <v>2492.460053660428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112"/>
        <v>2480.2104671752063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113"/>
        <v>2475.6056691513104</v>
      </c>
      <c r="BU87" s="43"/>
      <c r="BV87" s="46">
        <f t="shared" ca="1" si="114"/>
        <v>2530.7259486215899</v>
      </c>
      <c r="BW87" s="46">
        <f t="shared" ca="1" si="115"/>
        <v>2530.2555691831599</v>
      </c>
      <c r="BX87" s="46">
        <f t="shared" ca="1" si="116"/>
        <v>2501.4207860633537</v>
      </c>
      <c r="BY87" s="46">
        <f t="shared" ca="1" si="117"/>
        <v>2502.9716775434576</v>
      </c>
      <c r="BZ87" s="46">
        <f t="shared" ca="1" si="118"/>
        <v>2508.7553743919348</v>
      </c>
      <c r="CA87" s="46">
        <f t="shared" ca="1" si="119"/>
        <v>2501.338461336496</v>
      </c>
      <c r="CB87" s="46">
        <f t="shared" ca="1" si="120"/>
        <v>2492.1020487770588</v>
      </c>
      <c r="CC87" s="46">
        <f t="shared" ca="1" si="121"/>
        <v>2492.460053660428</v>
      </c>
      <c r="CD87" s="46">
        <f t="shared" ca="1" si="122"/>
        <v>2480.2104671752063</v>
      </c>
      <c r="CE87" s="46">
        <f t="shared" ca="1" si="123"/>
        <v>2475.6056691513104</v>
      </c>
      <c r="CF87" s="46" cm="1">
        <f t="array" aca="1" ref="CF87" ca="1">+SUMPRODUCT($BV$3:$CE$3/100,$BV87:$CE87)</f>
        <v>2495.9307422957777</v>
      </c>
      <c r="CG87" s="24"/>
      <c r="CH87" s="24">
        <f t="shared" ca="1" si="126"/>
        <v>8.3310383225462692E-2</v>
      </c>
      <c r="CI87" s="24">
        <f t="shared" ca="1" si="126"/>
        <v>8.3413839036561521E-2</v>
      </c>
      <c r="CJ87" s="24">
        <f t="shared" ca="1" si="126"/>
        <v>8.3338991844587929E-2</v>
      </c>
      <c r="CK87" s="24">
        <f t="shared" ca="1" si="125"/>
        <v>8.3456606110746012E-2</v>
      </c>
      <c r="CL87" s="24">
        <f t="shared" ca="1" si="125"/>
        <v>8.308647999185248E-2</v>
      </c>
      <c r="CM87" s="24">
        <f t="shared" ca="1" si="125"/>
        <v>8.3030710407909991E-2</v>
      </c>
      <c r="CN87" s="24">
        <f t="shared" ca="1" si="125"/>
        <v>8.246008238049618E-2</v>
      </c>
      <c r="CO87" s="24">
        <f t="shared" ca="1" si="125"/>
        <v>8.2769170893481014E-2</v>
      </c>
      <c r="CP87" s="24">
        <f t="shared" ca="1" si="125"/>
        <v>8.2702189266564474E-2</v>
      </c>
      <c r="CQ87" s="24">
        <f t="shared" ca="1" si="91"/>
        <v>8.3303860751145153E-2</v>
      </c>
      <c r="CR87" s="24">
        <f t="shared" ca="1" si="91"/>
        <v>8.3047377302698289E-2</v>
      </c>
      <c r="CS87" s="24">
        <f>+[1]NAC!AX88</f>
        <v>7.7055098226642915E-2</v>
      </c>
      <c r="CT87" s="24"/>
      <c r="CU87" s="24">
        <f t="shared" ca="1" si="127"/>
        <v>1.4430553523002865</v>
      </c>
      <c r="CV87" s="24">
        <f t="shared" ca="1" si="128"/>
        <v>1.4363151408925061</v>
      </c>
      <c r="CW87" s="24">
        <f t="shared" ca="1" si="129"/>
        <v>1.4305740967798086</v>
      </c>
      <c r="CX87" s="24">
        <f t="shared" ca="1" si="130"/>
        <v>1.4289050889319173</v>
      </c>
      <c r="CY87" s="24">
        <f t="shared" ca="1" si="131"/>
        <v>1.4297867914992768</v>
      </c>
      <c r="CZ87" s="24">
        <f t="shared" ca="1" si="132"/>
        <v>1.4282921306828906</v>
      </c>
      <c r="DA87" s="24">
        <f t="shared" ca="1" si="133"/>
        <v>1.4212047393533722</v>
      </c>
      <c r="DB87" s="24">
        <f t="shared" ca="1" si="134"/>
        <v>1.420960425703174</v>
      </c>
      <c r="DC87" s="24">
        <f t="shared" ca="1" si="135"/>
        <v>1.4227836169852206</v>
      </c>
      <c r="DD87" s="24">
        <f t="shared" ca="1" si="136"/>
        <v>1.4186120713756489</v>
      </c>
      <c r="DE87" s="49">
        <f t="shared" ca="1" si="137"/>
        <v>1.4258537399809819</v>
      </c>
      <c r="DF87" s="49">
        <f>+[1]NAC!AG88</f>
        <v>1.4266146012563361</v>
      </c>
      <c r="DG87" s="24">
        <f t="shared" ca="1" si="138"/>
        <v>2.4443280924637545E-2</v>
      </c>
    </row>
    <row r="88" spans="1:111" x14ac:dyDescent="0.25">
      <c r="A88">
        <f t="shared" si="124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104"/>
        <v>2864.0390415063148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105"/>
        <v>2862.6323790276683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106"/>
        <v>2824.5852563883855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107"/>
        <v>2824.9892320307899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108"/>
        <v>2833.019095502953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109"/>
        <v>2822.5149387093611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110"/>
        <v>2809.852652851534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111"/>
        <v>2809.2104841925311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112"/>
        <v>2793.941649866214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113"/>
        <v>2785.4862144422395</v>
      </c>
      <c r="BU88" s="43"/>
      <c r="BV88" s="46">
        <f t="shared" ca="1" si="114"/>
        <v>2864.0390415063148</v>
      </c>
      <c r="BW88" s="46">
        <f t="shared" ca="1" si="115"/>
        <v>2862.6323790276683</v>
      </c>
      <c r="BX88" s="46">
        <f t="shared" ca="1" si="116"/>
        <v>2824.5852563883855</v>
      </c>
      <c r="BY88" s="46">
        <f t="shared" ca="1" si="117"/>
        <v>2824.9892320307899</v>
      </c>
      <c r="BZ88" s="46">
        <f t="shared" ca="1" si="118"/>
        <v>2833.019095502953</v>
      </c>
      <c r="CA88" s="46">
        <f t="shared" ca="1" si="119"/>
        <v>2822.5149387093611</v>
      </c>
      <c r="CB88" s="46">
        <f t="shared" ca="1" si="120"/>
        <v>2809.852652851534</v>
      </c>
      <c r="CC88" s="46">
        <f t="shared" ca="1" si="121"/>
        <v>2809.2104841925311</v>
      </c>
      <c r="CD88" s="46">
        <f t="shared" ca="1" si="122"/>
        <v>2793.941649866214</v>
      </c>
      <c r="CE88" s="46">
        <f t="shared" ca="1" si="123"/>
        <v>2785.4862144422395</v>
      </c>
      <c r="CF88" s="46" cm="1">
        <f t="array" aca="1" ref="CF88" ca="1">+SUMPRODUCT($BV$3:$CE$3/100,$BV88:$CE88)</f>
        <v>2814.995752798427</v>
      </c>
      <c r="CG88" s="24"/>
      <c r="CH88" s="24">
        <f t="shared" ca="1" si="126"/>
        <v>0.13170651411950418</v>
      </c>
      <c r="CI88" s="24">
        <f t="shared" ca="1" si="126"/>
        <v>0.1313609636483517</v>
      </c>
      <c r="CJ88" s="24">
        <f t="shared" ca="1" si="126"/>
        <v>0.12919236624463193</v>
      </c>
      <c r="CK88" s="24">
        <f t="shared" ca="1" si="125"/>
        <v>0.1286540944016501</v>
      </c>
      <c r="CL88" s="24">
        <f t="shared" ca="1" si="125"/>
        <v>0.12925282569234642</v>
      </c>
      <c r="CM88" s="24">
        <f t="shared" ca="1" si="125"/>
        <v>0.12840184658626996</v>
      </c>
      <c r="CN88" s="24">
        <f t="shared" ca="1" si="125"/>
        <v>0.12750304676744828</v>
      </c>
      <c r="CO88" s="24">
        <f t="shared" ca="1" si="125"/>
        <v>0.12708345317989078</v>
      </c>
      <c r="CP88" s="24">
        <f t="shared" ca="1" si="125"/>
        <v>0.12649377415470964</v>
      </c>
      <c r="CQ88" s="24">
        <f t="shared" ca="1" si="91"/>
        <v>0.12517362888297257</v>
      </c>
      <c r="CR88" s="24">
        <f t="shared" ca="1" si="91"/>
        <v>0.12783408012722774</v>
      </c>
      <c r="CS88" s="24">
        <f>+[1]NAC!AX89</f>
        <v>0.15666966906161028</v>
      </c>
      <c r="CT88" s="24"/>
      <c r="CU88" s="24">
        <f t="shared" ca="1" si="127"/>
        <v>1.64034701521746</v>
      </c>
      <c r="CV88" s="24">
        <f t="shared" ca="1" si="128"/>
        <v>1.6325559421607951</v>
      </c>
      <c r="CW88" s="24">
        <f t="shared" ca="1" si="129"/>
        <v>1.6182115853178831</v>
      </c>
      <c r="CX88" s="24">
        <f t="shared" ca="1" si="130"/>
        <v>1.6140809874548196</v>
      </c>
      <c r="CY88" s="24">
        <f t="shared" ca="1" si="131"/>
        <v>1.6168967966259786</v>
      </c>
      <c r="CZ88" s="24">
        <f t="shared" ca="1" si="132"/>
        <v>1.6129189226530132</v>
      </c>
      <c r="DA88" s="24">
        <f t="shared" ca="1" si="133"/>
        <v>1.6016776951673397</v>
      </c>
      <c r="DB88" s="24">
        <f t="shared" ca="1" si="134"/>
        <v>1.6000918475733488</v>
      </c>
      <c r="DC88" s="24">
        <f t="shared" ca="1" si="135"/>
        <v>1.5995200627771893</v>
      </c>
      <c r="DD88" s="24">
        <f t="shared" ca="1" si="136"/>
        <v>1.590290572071531</v>
      </c>
      <c r="DE88" s="49">
        <f t="shared" ca="1" si="137"/>
        <v>1.6078791922024167</v>
      </c>
      <c r="DF88" s="49">
        <f>+[1]NAC!AG89</f>
        <v>1.6092081683813459</v>
      </c>
      <c r="DG88" s="24">
        <f t="shared" ca="1" si="138"/>
        <v>5.0056443145928942E-2</v>
      </c>
    </row>
    <row r="89" spans="1:111" x14ac:dyDescent="0.25">
      <c r="A89">
        <f t="shared" si="124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104"/>
        <v>3599.2927875684718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105"/>
        <v>3597.6839476839054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106"/>
        <v>3541.4793004803723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107"/>
        <v>3545.0269772429633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108"/>
        <v>3557.8303557288368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109"/>
        <v>3538.0740634407384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110"/>
        <v>3527.494842115173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111"/>
        <v>3523.5398950939157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112"/>
        <v>3500.6116408472744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113"/>
        <v>3491.1431874901114</v>
      </c>
      <c r="BU89" s="43"/>
      <c r="BV89" s="46">
        <f t="shared" ca="1" si="114"/>
        <v>3599.2927875684718</v>
      </c>
      <c r="BW89" s="46">
        <f t="shared" ca="1" si="115"/>
        <v>3597.6839476839054</v>
      </c>
      <c r="BX89" s="46">
        <f t="shared" ca="1" si="116"/>
        <v>3541.4793004803723</v>
      </c>
      <c r="BY89" s="46">
        <f t="shared" ca="1" si="117"/>
        <v>3545.0269772429633</v>
      </c>
      <c r="BZ89" s="46">
        <f t="shared" ca="1" si="118"/>
        <v>3557.8303557288368</v>
      </c>
      <c r="CA89" s="46">
        <f t="shared" ca="1" si="119"/>
        <v>3538.0740634407384</v>
      </c>
      <c r="CB89" s="46">
        <f t="shared" ca="1" si="120"/>
        <v>3527.494842115173</v>
      </c>
      <c r="CC89" s="46">
        <f t="shared" ca="1" si="121"/>
        <v>3523.5398950939157</v>
      </c>
      <c r="CD89" s="46">
        <f t="shared" ca="1" si="122"/>
        <v>3500.6116408472744</v>
      </c>
      <c r="CE89" s="46">
        <f t="shared" ca="1" si="123"/>
        <v>3491.1431874901114</v>
      </c>
      <c r="CF89" s="46" cm="1">
        <f t="array" aca="1" ref="CF89" ca="1">+SUMPRODUCT($BV$3:$CE$3/100,$BV89:$CE89)</f>
        <v>3531.1627844415452</v>
      </c>
      <c r="CG89" s="24"/>
      <c r="CH89" s="24">
        <f t="shared" ca="1" si="126"/>
        <v>0.25671917715041248</v>
      </c>
      <c r="CI89" s="24">
        <f t="shared" ca="1" si="126"/>
        <v>0.25677469941351938</v>
      </c>
      <c r="CJ89" s="24">
        <f t="shared" ca="1" si="126"/>
        <v>0.25380506482166987</v>
      </c>
      <c r="CK89" s="24">
        <f t="shared" ca="1" si="125"/>
        <v>0.25488158929885985</v>
      </c>
      <c r="CL89" s="24">
        <f t="shared" ca="1" si="125"/>
        <v>0.25584411392652706</v>
      </c>
      <c r="CM89" s="24">
        <f t="shared" ca="1" si="125"/>
        <v>0.25351827723490383</v>
      </c>
      <c r="CN89" s="24">
        <f t="shared" ca="1" si="125"/>
        <v>0.25540207189702691</v>
      </c>
      <c r="CO89" s="24">
        <f t="shared" ca="1" si="125"/>
        <v>0.25428119926254245</v>
      </c>
      <c r="CP89" s="24">
        <f t="shared" ca="1" si="125"/>
        <v>0.25292940209216574</v>
      </c>
      <c r="CQ89" s="24">
        <f t="shared" ca="1" si="91"/>
        <v>0.25333350040979163</v>
      </c>
      <c r="CR89" s="24">
        <f t="shared" ca="1" si="91"/>
        <v>0.25441140752385372</v>
      </c>
      <c r="CS89" s="24">
        <f>+[1]NAC!AX90</f>
        <v>0.2968290285561308</v>
      </c>
      <c r="CT89" s="24"/>
      <c r="CU89" s="24">
        <f t="shared" ca="1" si="127"/>
        <v>2.1623397676500065</v>
      </c>
      <c r="CV89" s="24">
        <f t="shared" ca="1" si="128"/>
        <v>2.1526917777094932</v>
      </c>
      <c r="CW89" s="24">
        <f t="shared" ca="1" si="129"/>
        <v>2.1268571035520831</v>
      </c>
      <c r="CX89" s="24">
        <f t="shared" ca="1" si="130"/>
        <v>2.1225608888548031</v>
      </c>
      <c r="CY89" s="24">
        <f t="shared" ca="1" si="131"/>
        <v>2.1282428596375049</v>
      </c>
      <c r="CZ89" s="24">
        <f t="shared" ca="1" si="132"/>
        <v>2.1172376020052432</v>
      </c>
      <c r="DA89" s="24">
        <f t="shared" ca="1" si="133"/>
        <v>2.1071841056496052</v>
      </c>
      <c r="DB89" s="24">
        <f t="shared" ca="1" si="134"/>
        <v>2.1010864923456358</v>
      </c>
      <c r="DC89" s="24">
        <f t="shared" ca="1" si="135"/>
        <v>2.0954063808214145</v>
      </c>
      <c r="DD89" s="24">
        <f t="shared" ca="1" si="136"/>
        <v>2.0831963747549112</v>
      </c>
      <c r="DE89" s="49">
        <f t="shared" ca="1" si="137"/>
        <v>2.1119181056171938</v>
      </c>
      <c r="DF89" s="49">
        <f>+[1]NAC!AG90</f>
        <v>2.114076437471768</v>
      </c>
      <c r="DG89" s="24">
        <f t="shared" ca="1" si="138"/>
        <v>7.914339289509531E-2</v>
      </c>
    </row>
    <row r="90" spans="1:111" x14ac:dyDescent="0.25">
      <c r="A90">
        <f t="shared" si="124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104"/>
        <v>4332.5269208681439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105"/>
        <v>4330.2840539024828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106"/>
        <v>4263.5025000404466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107"/>
        <v>4277.3556474946063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108"/>
        <v>4290.6233048472513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109"/>
        <v>4262.6637134627726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110"/>
        <v>4261.6565416823969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111"/>
        <v>4254.9890079151173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112"/>
        <v>4229.0675697965316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113"/>
        <v>4228.0053942800532</v>
      </c>
      <c r="BU90" s="43"/>
      <c r="BV90" s="46">
        <f t="shared" ca="1" si="114"/>
        <v>4332.5269208681439</v>
      </c>
      <c r="BW90" s="46">
        <f t="shared" ca="1" si="115"/>
        <v>4330.2840539024828</v>
      </c>
      <c r="BX90" s="46">
        <f t="shared" ca="1" si="116"/>
        <v>4263.5025000404466</v>
      </c>
      <c r="BY90" s="46">
        <f t="shared" ca="1" si="117"/>
        <v>4277.3556474946063</v>
      </c>
      <c r="BZ90" s="46">
        <f t="shared" ca="1" si="118"/>
        <v>4290.6233048472513</v>
      </c>
      <c r="CA90" s="46">
        <f t="shared" ca="1" si="119"/>
        <v>4262.6637134627726</v>
      </c>
      <c r="CB90" s="46">
        <f t="shared" ca="1" si="120"/>
        <v>4261.6565416823969</v>
      </c>
      <c r="CC90" s="46">
        <f t="shared" ca="1" si="121"/>
        <v>4254.9890079151173</v>
      </c>
      <c r="CD90" s="46">
        <f t="shared" ca="1" si="122"/>
        <v>4229.0675697965316</v>
      </c>
      <c r="CE90" s="46">
        <f t="shared" ca="1" si="123"/>
        <v>4228.0053942800532</v>
      </c>
      <c r="CF90" s="46" cm="1">
        <f t="array" aca="1" ref="CF90" ca="1">+SUMPRODUCT($BV$3:$CE$3/100,$BV90:$CE90)</f>
        <v>4262.4578510581132</v>
      </c>
      <c r="CG90" s="24"/>
      <c r="CH90" s="24">
        <f t="shared" ca="1" si="126"/>
        <v>0.20371616775166923</v>
      </c>
      <c r="CI90" s="24">
        <f t="shared" ca="1" si="126"/>
        <v>0.20363103509695613</v>
      </c>
      <c r="CJ90" s="24">
        <f t="shared" ca="1" si="126"/>
        <v>0.20387615973419293</v>
      </c>
      <c r="CK90" s="24">
        <f t="shared" ca="1" si="125"/>
        <v>0.20657915298043483</v>
      </c>
      <c r="CL90" s="24">
        <f t="shared" ca="1" si="125"/>
        <v>0.20596624230226923</v>
      </c>
      <c r="CM90" s="24">
        <f t="shared" ca="1" si="125"/>
        <v>0.20479776201105837</v>
      </c>
      <c r="CN90" s="24">
        <f t="shared" ca="1" si="125"/>
        <v>0.20812552035568754</v>
      </c>
      <c r="CO90" s="24">
        <f t="shared" ca="1" si="125"/>
        <v>0.20758928083648276</v>
      </c>
      <c r="CP90" s="24">
        <f t="shared" ca="1" si="125"/>
        <v>0.20809390006283146</v>
      </c>
      <c r="CQ90" s="24">
        <f t="shared" ca="1" si="91"/>
        <v>0.21106616578499438</v>
      </c>
      <c r="CR90" s="24">
        <f t="shared" ca="1" si="91"/>
        <v>0.2070975231837755</v>
      </c>
      <c r="CS90" s="24">
        <f>+[1]NAC!AX91</f>
        <v>0.20396641243753511</v>
      </c>
      <c r="CT90" s="24"/>
      <c r="CU90" s="24">
        <f t="shared" ca="1" si="127"/>
        <v>2.5859886135608789</v>
      </c>
      <c r="CV90" s="24">
        <f t="shared" ca="1" si="128"/>
        <v>2.5759610888546809</v>
      </c>
      <c r="CW90" s="24">
        <f t="shared" ca="1" si="129"/>
        <v>2.5484102077341961</v>
      </c>
      <c r="CX90" s="24">
        <f t="shared" ca="1" si="130"/>
        <v>2.552012523560871</v>
      </c>
      <c r="CY90" s="24">
        <f t="shared" ca="1" si="131"/>
        <v>2.5576224904801492</v>
      </c>
      <c r="CZ90" s="24">
        <f t="shared" ca="1" si="132"/>
        <v>2.5433190747471701</v>
      </c>
      <c r="DA90" s="24">
        <f t="shared" ca="1" si="133"/>
        <v>2.5409228510594697</v>
      </c>
      <c r="DB90" s="24">
        <f t="shared" ca="1" si="134"/>
        <v>2.5337590729242367</v>
      </c>
      <c r="DC90" s="24">
        <f t="shared" ca="1" si="135"/>
        <v>2.5283276787109692</v>
      </c>
      <c r="DD90" s="24">
        <f t="shared" ca="1" si="136"/>
        <v>2.5232906556771426</v>
      </c>
      <c r="DE90" s="49">
        <f t="shared" ca="1" si="137"/>
        <v>2.5429814646298459</v>
      </c>
      <c r="DF90" s="49">
        <f>+[1]NAC!AG91</f>
        <v>2.542482786482557</v>
      </c>
      <c r="DG90" s="24">
        <f t="shared" ca="1" si="138"/>
        <v>6.2697957883736333E-2</v>
      </c>
    </row>
    <row r="91" spans="1:111" x14ac:dyDescent="0.25">
      <c r="A91">
        <f t="shared" si="124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104"/>
        <v>4891.7749615240473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105"/>
        <v>4888.9743130101624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106"/>
        <v>4822.1861156409213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107"/>
        <v>4845.2209157430852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108"/>
        <v>4853.5263322545306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109"/>
        <v>4822.7375495029264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110"/>
        <v>4833.263754416771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111"/>
        <v>4822.9076784534873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112"/>
        <v>4792.5079997954599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113"/>
        <v>4790.8044622845264</v>
      </c>
      <c r="BU91" s="43"/>
      <c r="BV91" s="46">
        <f t="shared" ca="1" si="114"/>
        <v>4891.7749615240473</v>
      </c>
      <c r="BW91" s="46">
        <f t="shared" ca="1" si="115"/>
        <v>4888.9743130101624</v>
      </c>
      <c r="BX91" s="46">
        <f t="shared" ca="1" si="116"/>
        <v>4822.1861156409213</v>
      </c>
      <c r="BY91" s="46">
        <f t="shared" ca="1" si="117"/>
        <v>4845.2209157430852</v>
      </c>
      <c r="BZ91" s="46">
        <f t="shared" ca="1" si="118"/>
        <v>4853.5263322545306</v>
      </c>
      <c r="CA91" s="46">
        <f t="shared" ca="1" si="119"/>
        <v>4822.7375495029264</v>
      </c>
      <c r="CB91" s="46">
        <f t="shared" ca="1" si="120"/>
        <v>4833.263754416771</v>
      </c>
      <c r="CC91" s="46">
        <f t="shared" ca="1" si="121"/>
        <v>4822.9076784534873</v>
      </c>
      <c r="CD91" s="46">
        <f t="shared" ca="1" si="122"/>
        <v>4792.5079997954599</v>
      </c>
      <c r="CE91" s="46">
        <f t="shared" ca="1" si="123"/>
        <v>4790.8044622845264</v>
      </c>
      <c r="CF91" s="46" cm="1">
        <f t="array" aca="1" ref="CF91" ca="1">+SUMPRODUCT($BV$3:$CE$3/100,$BV91:$CE91)</f>
        <v>4826.2417940459436</v>
      </c>
      <c r="CG91" s="24"/>
      <c r="CH91" s="24">
        <f t="shared" ca="1" si="126"/>
        <v>0.12908126155251742</v>
      </c>
      <c r="CI91" s="24">
        <f t="shared" ca="1" si="126"/>
        <v>0.12901930962339159</v>
      </c>
      <c r="CJ91" s="24">
        <f t="shared" ca="1" si="126"/>
        <v>0.13103865087335453</v>
      </c>
      <c r="CK91" s="24">
        <f t="shared" ca="1" si="125"/>
        <v>0.13276082585769955</v>
      </c>
      <c r="CL91" s="24">
        <f t="shared" ca="1" si="125"/>
        <v>0.13119376543061945</v>
      </c>
      <c r="CM91" s="24">
        <f t="shared" ca="1" si="125"/>
        <v>0.13139057492883444</v>
      </c>
      <c r="CN91" s="24">
        <f t="shared" ca="1" si="125"/>
        <v>0.13412793995564876</v>
      </c>
      <c r="CO91" s="24">
        <f t="shared" ca="1" si="125"/>
        <v>0.13347124269461785</v>
      </c>
      <c r="CP91" s="24">
        <f t="shared" ca="1" si="125"/>
        <v>0.1332304156176054</v>
      </c>
      <c r="CQ91" s="24">
        <f t="shared" ca="1" si="91"/>
        <v>0.13311219251656303</v>
      </c>
      <c r="CR91" s="24">
        <f t="shared" ca="1" si="91"/>
        <v>0.13226733558148296</v>
      </c>
      <c r="CS91" s="24">
        <f>+[1]NAC!AX92</f>
        <v>0.11898023739704788</v>
      </c>
      <c r="CT91" s="24"/>
      <c r="CU91" s="24">
        <f t="shared" ca="1" si="127"/>
        <v>2.777849351939234</v>
      </c>
      <c r="CV91" s="24">
        <f t="shared" ca="1" si="128"/>
        <v>2.7718606830444061</v>
      </c>
      <c r="CW91" s="24">
        <f t="shared" ca="1" si="129"/>
        <v>2.7546327392726013</v>
      </c>
      <c r="CX91" s="24">
        <f t="shared" ca="1" si="130"/>
        <v>2.7682712143243151</v>
      </c>
      <c r="CY91" s="24">
        <f t="shared" ca="1" si="131"/>
        <v>2.7680933568293042</v>
      </c>
      <c r="CZ91" s="24">
        <f t="shared" ca="1" si="132"/>
        <v>2.7566526146663008</v>
      </c>
      <c r="DA91" s="24">
        <f t="shared" ca="1" si="133"/>
        <v>2.7675239389804829</v>
      </c>
      <c r="DB91" s="24">
        <f t="shared" ca="1" si="134"/>
        <v>2.7610871173431213</v>
      </c>
      <c r="DC91" s="24">
        <f t="shared" ca="1" si="135"/>
        <v>2.7568449445829026</v>
      </c>
      <c r="DD91" s="24">
        <f t="shared" ca="1" si="136"/>
        <v>2.758365680032393</v>
      </c>
      <c r="DE91" s="49">
        <f t="shared" ca="1" si="137"/>
        <v>2.762566920900162</v>
      </c>
      <c r="DF91" s="49">
        <f>+[1]NAC!AG92</f>
        <v>2.7621843487350324</v>
      </c>
      <c r="DG91" s="24">
        <f t="shared" ca="1" si="138"/>
        <v>1.9483671906840971E-2</v>
      </c>
    </row>
    <row r="92" spans="1:111" x14ac:dyDescent="0.25">
      <c r="A92">
        <f t="shared" si="124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104"/>
        <v>5420.4193713838267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105"/>
        <v>5420.4708839905998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106"/>
        <v>5357.3648948693735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107"/>
        <v>5374.0495317762425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108"/>
        <v>5388.1318709028101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109"/>
        <v>5359.5560336297931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110"/>
        <v>5369.6726351940933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111"/>
        <v>5354.7918252699837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112"/>
        <v>5325.1596070614305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113"/>
        <v>5307.83164505896</v>
      </c>
      <c r="BU92" s="43"/>
      <c r="BV92" s="46">
        <f t="shared" ca="1" si="114"/>
        <v>5420.4193713838267</v>
      </c>
      <c r="BW92" s="46">
        <f t="shared" ca="1" si="115"/>
        <v>5420.4708839905998</v>
      </c>
      <c r="BX92" s="46">
        <f t="shared" ca="1" si="116"/>
        <v>5357.3648948693735</v>
      </c>
      <c r="BY92" s="46">
        <f t="shared" ca="1" si="117"/>
        <v>5374.0495317762425</v>
      </c>
      <c r="BZ92" s="46">
        <f t="shared" ca="1" si="118"/>
        <v>5388.1318709028101</v>
      </c>
      <c r="CA92" s="46">
        <f t="shared" ca="1" si="119"/>
        <v>5359.5560336297931</v>
      </c>
      <c r="CB92" s="46">
        <f t="shared" ca="1" si="120"/>
        <v>5369.6726351940933</v>
      </c>
      <c r="CC92" s="46">
        <f t="shared" ca="1" si="121"/>
        <v>5354.7918252699837</v>
      </c>
      <c r="CD92" s="46">
        <f t="shared" ca="1" si="122"/>
        <v>5325.1596070614305</v>
      </c>
      <c r="CE92" s="46">
        <f t="shared" ca="1" si="123"/>
        <v>5307.83164505896</v>
      </c>
      <c r="CF92" s="46" cm="1">
        <f t="array" aca="1" ref="CF92" ca="1">+SUMPRODUCT($BV$3:$CE$3/100,$BV92:$CE92)</f>
        <v>5356.4740410955801</v>
      </c>
      <c r="CG92" s="24"/>
      <c r="CH92" s="24">
        <f t="shared" ca="1" si="126"/>
        <v>0.10806801498797447</v>
      </c>
      <c r="CI92" s="24">
        <f t="shared" ca="1" si="126"/>
        <v>0.10871330814033109</v>
      </c>
      <c r="CJ92" s="24">
        <f t="shared" ca="1" si="126"/>
        <v>0.11098260548106631</v>
      </c>
      <c r="CK92" s="24">
        <f t="shared" ca="1" si="125"/>
        <v>0.10914437653707143</v>
      </c>
      <c r="CL92" s="24">
        <f t="shared" ca="1" si="125"/>
        <v>0.11014785993752874</v>
      </c>
      <c r="CM92" s="24">
        <f t="shared" ca="1" si="125"/>
        <v>0.11130991031892168</v>
      </c>
      <c r="CN92" s="24">
        <f t="shared" ca="1" si="125"/>
        <v>0.11098274541444941</v>
      </c>
      <c r="CO92" s="24">
        <f t="shared" ca="1" si="125"/>
        <v>0.11028287959827798</v>
      </c>
      <c r="CP92" s="24">
        <f t="shared" ca="1" si="125"/>
        <v>0.11114255986400101</v>
      </c>
      <c r="CQ92" s="24">
        <f t="shared" ca="1" si="91"/>
        <v>0.10792074417662323</v>
      </c>
      <c r="CR92" s="24">
        <f t="shared" ca="1" si="91"/>
        <v>0.10986441825268178</v>
      </c>
      <c r="CS92" s="24">
        <f>+[1]NAC!AX93</f>
        <v>0.10549974664036155</v>
      </c>
      <c r="CT92" s="24"/>
      <c r="CU92" s="24">
        <f t="shared" ca="1" si="127"/>
        <v>2.875526303869131</v>
      </c>
      <c r="CV92" s="24">
        <f t="shared" ca="1" si="128"/>
        <v>2.8751886889009635</v>
      </c>
      <c r="CW92" s="24">
        <f t="shared" ca="1" si="129"/>
        <v>2.8663956097897341</v>
      </c>
      <c r="CX92" s="24">
        <f t="shared" ca="1" si="130"/>
        <v>2.8777353861890598</v>
      </c>
      <c r="CY92" s="24">
        <f t="shared" ca="1" si="131"/>
        <v>2.8826811505183056</v>
      </c>
      <c r="CZ92" s="24">
        <f t="shared" ca="1" si="132"/>
        <v>2.8709184134417796</v>
      </c>
      <c r="DA92" s="24">
        <f t="shared" ca="1" si="133"/>
        <v>2.8878540815038463</v>
      </c>
      <c r="DB92" s="24">
        <f t="shared" ca="1" si="134"/>
        <v>2.8801242449763844</v>
      </c>
      <c r="DC92" s="24">
        <f t="shared" ca="1" si="135"/>
        <v>2.8789550838825742</v>
      </c>
      <c r="DD92" s="24">
        <f t="shared" ca="1" si="136"/>
        <v>2.8809478353138886</v>
      </c>
      <c r="DE92" s="49">
        <f t="shared" ca="1" si="137"/>
        <v>2.8784281308985178</v>
      </c>
      <c r="DF92" s="49">
        <f>+[1]NAC!AG93</f>
        <v>2.8786907470031893</v>
      </c>
      <c r="DG92" s="24">
        <f t="shared" ca="1" si="138"/>
        <v>-5.4215314447576546E-3</v>
      </c>
    </row>
    <row r="93" spans="1:111" x14ac:dyDescent="0.25">
      <c r="A93">
        <f t="shared" si="124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104"/>
        <v>5889.4645516227229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105"/>
        <v>5886.4515142323853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106"/>
        <v>5838.7803186707843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107"/>
        <v>5836.0974065415812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108"/>
        <v>5864.1489479961065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109"/>
        <v>5833.5163392783725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110"/>
        <v>5839.9230707920115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111"/>
        <v>5826.766629435373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112"/>
        <v>5801.8434343906611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113"/>
        <v>5780.1550423700855</v>
      </c>
      <c r="BU93" s="43"/>
      <c r="BV93" s="46">
        <f t="shared" ca="1" si="114"/>
        <v>5889.4645516227229</v>
      </c>
      <c r="BW93" s="46">
        <f t="shared" ca="1" si="115"/>
        <v>5886.4515142323853</v>
      </c>
      <c r="BX93" s="46">
        <f t="shared" ca="1" si="116"/>
        <v>5838.7803186707843</v>
      </c>
      <c r="BY93" s="46">
        <f t="shared" ca="1" si="117"/>
        <v>5836.0974065415812</v>
      </c>
      <c r="BZ93" s="46">
        <f t="shared" ca="1" si="118"/>
        <v>5864.1489479961065</v>
      </c>
      <c r="CA93" s="46">
        <f t="shared" ca="1" si="119"/>
        <v>5833.5163392783725</v>
      </c>
      <c r="CB93" s="46">
        <f t="shared" ca="1" si="120"/>
        <v>5839.9230707920115</v>
      </c>
      <c r="CC93" s="46">
        <f t="shared" ca="1" si="121"/>
        <v>5826.766629435373</v>
      </c>
      <c r="CD93" s="46">
        <f t="shared" ca="1" si="122"/>
        <v>5801.8434343906611</v>
      </c>
      <c r="CE93" s="46">
        <f t="shared" ca="1" si="123"/>
        <v>5780.1550423700855</v>
      </c>
      <c r="CF93" s="46" cm="1">
        <f t="array" aca="1" ref="CF93" ca="1">+SUMPRODUCT($BV$3:$CE$3/100,$BV93:$CE93)</f>
        <v>5828.8805370072232</v>
      </c>
      <c r="CG93" s="24"/>
      <c r="CH93" s="24">
        <f t="shared" ca="1" si="126"/>
        <v>8.65330056775937E-2</v>
      </c>
      <c r="CI93" s="24">
        <f t="shared" ca="1" si="126"/>
        <v>8.5966817314352184E-2</v>
      </c>
      <c r="CJ93" s="24">
        <f t="shared" ca="1" si="126"/>
        <v>8.9860487991484606E-2</v>
      </c>
      <c r="CK93" s="24">
        <f t="shared" ca="1" si="125"/>
        <v>8.5977598835532465E-2</v>
      </c>
      <c r="CL93" s="24">
        <f t="shared" ca="1" si="125"/>
        <v>8.834547640971846E-2</v>
      </c>
      <c r="CM93" s="24">
        <f t="shared" ca="1" si="125"/>
        <v>8.8432755003325703E-2</v>
      </c>
      <c r="CN93" s="24">
        <f t="shared" ca="1" si="125"/>
        <v>8.7575252263198733E-2</v>
      </c>
      <c r="CO93" s="24">
        <f t="shared" ca="1" si="125"/>
        <v>8.8140644784373556E-2</v>
      </c>
      <c r="CP93" s="24">
        <f t="shared" ca="1" si="125"/>
        <v>8.9515406579949941E-2</v>
      </c>
      <c r="CQ93" s="24">
        <f t="shared" ca="1" si="91"/>
        <v>8.8986130099060201E-2</v>
      </c>
      <c r="CR93" s="24">
        <f t="shared" ca="1" si="91"/>
        <v>8.8193556486464431E-2</v>
      </c>
      <c r="CS93" s="24">
        <f>+[1]NAC!AX94</f>
        <v>6.0173726860508037E-2</v>
      </c>
      <c r="CT93" s="24"/>
      <c r="CU93" s="24">
        <f t="shared" ca="1" si="127"/>
        <v>2.8703857287422596</v>
      </c>
      <c r="CV93" s="24">
        <f t="shared" ca="1" si="128"/>
        <v>2.8714357188575708</v>
      </c>
      <c r="CW93" s="24">
        <f t="shared" ca="1" si="129"/>
        <v>2.8814048105019463</v>
      </c>
      <c r="CX93" s="24">
        <f t="shared" ca="1" si="130"/>
        <v>2.8817101693145846</v>
      </c>
      <c r="CY93" s="24">
        <f t="shared" ca="1" si="131"/>
        <v>2.8953943863042682</v>
      </c>
      <c r="CZ93" s="24">
        <f t="shared" ca="1" si="132"/>
        <v>2.8847381148220044</v>
      </c>
      <c r="DA93" s="24">
        <f t="shared" ca="1" si="133"/>
        <v>2.9023413875074224</v>
      </c>
      <c r="DB93" s="24">
        <f t="shared" ca="1" si="134"/>
        <v>2.8975664207676179</v>
      </c>
      <c r="DC93" s="24">
        <f t="shared" ca="1" si="135"/>
        <v>2.905573070201446</v>
      </c>
      <c r="DD93" s="24">
        <f t="shared" ca="1" si="136"/>
        <v>2.9086209596740304</v>
      </c>
      <c r="DE93" s="49">
        <f t="shared" ca="1" si="137"/>
        <v>2.8939949375378897</v>
      </c>
      <c r="DF93" s="49">
        <f>+[1]NAC!AG94</f>
        <v>2.894048796074471</v>
      </c>
      <c r="DG93" s="24">
        <f t="shared" ca="1" si="138"/>
        <v>-3.8235230931770836E-2</v>
      </c>
    </row>
    <row r="94" spans="1:111" x14ac:dyDescent="0.25">
      <c r="A94">
        <f t="shared" si="124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104"/>
        <v>6146.364731396252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105"/>
        <v>6140.4625633210881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106"/>
        <v>6088.8817373082366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107"/>
        <v>6088.5297552657412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108"/>
        <v>6112.0475831523145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109"/>
        <v>6081.9562387219294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110"/>
        <v>6084.0221128103649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111"/>
        <v>6068.2592582771804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112"/>
        <v>6041.533145702866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113"/>
        <v>6014.0945964221037</v>
      </c>
      <c r="BU94" s="43"/>
      <c r="BV94" s="46">
        <f t="shared" ca="1" si="114"/>
        <v>6146.364731396252</v>
      </c>
      <c r="BW94" s="46">
        <f t="shared" ca="1" si="115"/>
        <v>6140.4625633210881</v>
      </c>
      <c r="BX94" s="46">
        <f t="shared" ca="1" si="116"/>
        <v>6088.8817373082366</v>
      </c>
      <c r="BY94" s="46">
        <f t="shared" ca="1" si="117"/>
        <v>6088.5297552657412</v>
      </c>
      <c r="BZ94" s="46">
        <f t="shared" ca="1" si="118"/>
        <v>6112.0475831523145</v>
      </c>
      <c r="CA94" s="46">
        <f t="shared" ca="1" si="119"/>
        <v>6081.9562387219294</v>
      </c>
      <c r="CB94" s="46">
        <f t="shared" ca="1" si="120"/>
        <v>6084.0221128103649</v>
      </c>
      <c r="CC94" s="46">
        <f t="shared" ca="1" si="121"/>
        <v>6068.2592582771804</v>
      </c>
      <c r="CD94" s="46">
        <f t="shared" ca="1" si="122"/>
        <v>6041.533145702866</v>
      </c>
      <c r="CE94" s="46">
        <f t="shared" ca="1" si="123"/>
        <v>6014.0945964221037</v>
      </c>
      <c r="CF94" s="46" cm="1">
        <f t="array" aca="1" ref="CF94" ca="1">+SUMPRODUCT($BV$3:$CE$3/100,$BV94:$CE94)</f>
        <v>6073.3940686976621</v>
      </c>
      <c r="CG94" s="24"/>
      <c r="CH94" s="24">
        <f t="shared" ca="1" si="126"/>
        <v>4.3620294769028733E-2</v>
      </c>
      <c r="CI94" s="24">
        <f t="shared" ca="1" si="126"/>
        <v>4.3151811999903478E-2</v>
      </c>
      <c r="CJ94" s="24">
        <f t="shared" ca="1" si="126"/>
        <v>4.2834531355409711E-2</v>
      </c>
      <c r="CK94" s="24">
        <f t="shared" ca="1" si="125"/>
        <v>4.325362157958712E-2</v>
      </c>
      <c r="CL94" s="24">
        <f t="shared" ca="1" si="125"/>
        <v>4.2273591164651458E-2</v>
      </c>
      <c r="CM94" s="24">
        <f t="shared" ca="1" si="125"/>
        <v>4.2588360946339554E-2</v>
      </c>
      <c r="CN94" s="24">
        <f t="shared" ca="1" si="125"/>
        <v>4.1798331768991615E-2</v>
      </c>
      <c r="CO94" s="24">
        <f t="shared" ca="1" si="125"/>
        <v>4.1445392307604578E-2</v>
      </c>
      <c r="CP94" s="24">
        <f t="shared" ca="1" si="125"/>
        <v>4.1312681740329982E-2</v>
      </c>
      <c r="CQ94" s="24">
        <f t="shared" ca="1" si="91"/>
        <v>4.047288564704199E-2</v>
      </c>
      <c r="CR94" s="24">
        <f t="shared" ca="1" si="91"/>
        <v>4.1948626350812424E-2</v>
      </c>
      <c r="CS94" s="24">
        <f>+[1]NAC!AX95</f>
        <v>4.847671450563551E-2</v>
      </c>
      <c r="CT94" s="24"/>
      <c r="CU94" s="24">
        <f t="shared" ca="1" si="127"/>
        <v>2.7614054242839789</v>
      </c>
      <c r="CV94" s="24">
        <f t="shared" ca="1" si="128"/>
        <v>2.7585848986405068</v>
      </c>
      <c r="CW94" s="24">
        <f t="shared" ca="1" si="129"/>
        <v>2.7630510027703448</v>
      </c>
      <c r="CX94" s="24">
        <f t="shared" ca="1" si="130"/>
        <v>2.7629788245656925</v>
      </c>
      <c r="CY94" s="24">
        <f t="shared" ca="1" si="131"/>
        <v>2.7713588825170654</v>
      </c>
      <c r="CZ94" s="24">
        <f t="shared" ca="1" si="132"/>
        <v>2.7617785582285075</v>
      </c>
      <c r="DA94" s="24">
        <f t="shared" ca="1" si="133"/>
        <v>2.7728046893480189</v>
      </c>
      <c r="DB94" s="24">
        <f t="shared" ca="1" si="134"/>
        <v>2.7649564498000627</v>
      </c>
      <c r="DC94" s="24">
        <f t="shared" ca="1" si="135"/>
        <v>2.769040011111267</v>
      </c>
      <c r="DD94" s="24">
        <f t="shared" ca="1" si="136"/>
        <v>2.7640076616279368</v>
      </c>
      <c r="DE94" s="49">
        <f t="shared" ca="1" si="137"/>
        <v>2.7654654847701892</v>
      </c>
      <c r="DF94" s="49">
        <f>+[1]NAC!AG95</f>
        <v>2.7641026419668697</v>
      </c>
      <c r="DG94" s="24">
        <f t="shared" ca="1" si="138"/>
        <v>-2.6022373439578139E-3</v>
      </c>
    </row>
    <row r="95" spans="1:111" x14ac:dyDescent="0.25">
      <c r="A95">
        <f t="shared" si="124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104"/>
        <v>6412.199644469255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105"/>
        <v>6405.7551056926104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106"/>
        <v>6362.7461959101292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107"/>
        <v>6358.8443235901468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108"/>
        <v>6388.1406898548676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109"/>
        <v>6358.3679166936226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110"/>
        <v>6362.6808559368574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111"/>
        <v>6348.54084158157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112"/>
        <v>6327.2885800475624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113"/>
        <v>6299.6854665592828</v>
      </c>
      <c r="BU95" s="43"/>
      <c r="BV95" s="46">
        <f t="shared" ca="1" si="114"/>
        <v>6412.199644469255</v>
      </c>
      <c r="BW95" s="46">
        <f t="shared" ca="1" si="115"/>
        <v>6405.7551056926104</v>
      </c>
      <c r="BX95" s="46">
        <f t="shared" ca="1" si="116"/>
        <v>6362.7461959101292</v>
      </c>
      <c r="BY95" s="46">
        <f t="shared" ca="1" si="117"/>
        <v>6358.8443235901468</v>
      </c>
      <c r="BZ95" s="46">
        <f t="shared" ca="1" si="118"/>
        <v>6388.1406898548676</v>
      </c>
      <c r="CA95" s="46">
        <f t="shared" ca="1" si="119"/>
        <v>6358.3679166936226</v>
      </c>
      <c r="CB95" s="46">
        <f t="shared" ca="1" si="120"/>
        <v>6362.6808559368574</v>
      </c>
      <c r="CC95" s="46">
        <f t="shared" ca="1" si="121"/>
        <v>6348.54084158157</v>
      </c>
      <c r="CD95" s="46">
        <f t="shared" ca="1" si="122"/>
        <v>6327.2885800475624</v>
      </c>
      <c r="CE95" s="46">
        <f t="shared" ca="1" si="123"/>
        <v>6299.6854665592828</v>
      </c>
      <c r="CF95" s="46" cm="1">
        <f t="array" aca="1" ref="CF95" ca="1">+SUMPRODUCT($BV$3:$CE$3/100,$BV95:$CE95)</f>
        <v>6351.4652928441956</v>
      </c>
      <c r="CG95" s="24"/>
      <c r="CH95" s="24">
        <f t="shared" ca="1" si="126"/>
        <v>4.3250754663987312E-2</v>
      </c>
      <c r="CI95" s="24">
        <f t="shared" ca="1" si="126"/>
        <v>4.3203999639408019E-2</v>
      </c>
      <c r="CJ95" s="24">
        <f t="shared" ca="1" si="126"/>
        <v>4.4977792379157444E-2</v>
      </c>
      <c r="CK95" s="24">
        <f t="shared" ca="1" si="125"/>
        <v>4.439734700986242E-2</v>
      </c>
      <c r="CL95" s="24">
        <f t="shared" ca="1" si="125"/>
        <v>4.5171949816555035E-2</v>
      </c>
      <c r="CM95" s="24">
        <f t="shared" ca="1" si="125"/>
        <v>4.5447824206932941E-2</v>
      </c>
      <c r="CN95" s="24">
        <f t="shared" ca="1" si="125"/>
        <v>4.580173082207506E-2</v>
      </c>
      <c r="CO95" s="24">
        <f t="shared" ca="1" si="125"/>
        <v>4.6188135901095828E-2</v>
      </c>
      <c r="CP95" s="24">
        <f t="shared" ca="1" si="125"/>
        <v>4.7298496499674769E-2</v>
      </c>
      <c r="CQ95" s="24">
        <f t="shared" ca="1" si="91"/>
        <v>4.7486926844662936E-2</v>
      </c>
      <c r="CR95" s="24">
        <f t="shared" ca="1" si="91"/>
        <v>4.5785144352762375E-2</v>
      </c>
      <c r="CS95" s="24">
        <f>+[1]NAC!AX96</f>
        <v>3.0055444248315188E-2</v>
      </c>
      <c r="CT95" s="24"/>
      <c r="CU95" s="24">
        <f t="shared" ca="1" si="127"/>
        <v>2.719916181532537</v>
      </c>
      <c r="CV95" s="24">
        <f t="shared" ca="1" si="128"/>
        <v>2.7144908009226607</v>
      </c>
      <c r="CW95" s="24">
        <f t="shared" ca="1" si="129"/>
        <v>2.7204811161312858</v>
      </c>
      <c r="CX95" s="24">
        <f t="shared" ca="1" si="130"/>
        <v>2.7153308461203292</v>
      </c>
      <c r="CY95" s="24">
        <f t="shared" ca="1" si="131"/>
        <v>2.7246258377500059</v>
      </c>
      <c r="CZ95" s="24">
        <f t="shared" ca="1" si="132"/>
        <v>2.7150145119839229</v>
      </c>
      <c r="DA95" s="24">
        <f t="shared" ca="1" si="133"/>
        <v>2.7235136617789486</v>
      </c>
      <c r="DB95" s="24">
        <f t="shared" ca="1" si="134"/>
        <v>2.7145294929048593</v>
      </c>
      <c r="DC95" s="24">
        <f t="shared" ca="1" si="135"/>
        <v>2.7182745210021078</v>
      </c>
      <c r="DD95" s="24">
        <f t="shared" ca="1" si="136"/>
        <v>2.709410081990721</v>
      </c>
      <c r="DE95" s="49">
        <f t="shared" ca="1" si="137"/>
        <v>2.716745233870733</v>
      </c>
      <c r="DF95" s="49">
        <f>+[1]NAC!AG96</f>
        <v>2.7152970133857899</v>
      </c>
      <c r="DG95" s="24">
        <f t="shared" ca="1" si="138"/>
        <v>1.0506099541816027E-2</v>
      </c>
    </row>
    <row r="96" spans="1:111" x14ac:dyDescent="0.25">
      <c r="B96" s="35"/>
    </row>
    <row r="97" spans="2:2" x14ac:dyDescent="0.25">
      <c r="B97" s="35"/>
    </row>
    <row r="98" spans="2:2" x14ac:dyDescent="0.25">
      <c r="B98" s="35"/>
    </row>
    <row r="99" spans="2:2" x14ac:dyDescent="0.25">
      <c r="B99" s="35"/>
    </row>
    <row r="100" spans="2:2" x14ac:dyDescent="0.25">
      <c r="B100" s="35"/>
    </row>
    <row r="101" spans="2:2" x14ac:dyDescent="0.25">
      <c r="B101" s="35"/>
    </row>
    <row r="102" spans="2:2" x14ac:dyDescent="0.25">
      <c r="B102" s="35"/>
    </row>
    <row r="103" spans="2:2" x14ac:dyDescent="0.25">
      <c r="B103" s="35"/>
    </row>
    <row r="104" spans="2:2" x14ac:dyDescent="0.25">
      <c r="B104" s="35"/>
    </row>
    <row r="105" spans="2:2" x14ac:dyDescent="0.25">
      <c r="B105" s="35"/>
    </row>
    <row r="106" spans="2:2" x14ac:dyDescent="0.25">
      <c r="B106" s="35"/>
    </row>
    <row r="107" spans="2:2" x14ac:dyDescent="0.25">
      <c r="B107" s="35"/>
    </row>
    <row r="108" spans="2:2" x14ac:dyDescent="0.25">
      <c r="B108" s="35"/>
    </row>
    <row r="109" spans="2:2" x14ac:dyDescent="0.25">
      <c r="B109" s="35"/>
    </row>
    <row r="110" spans="2:2" x14ac:dyDescent="0.25">
      <c r="B110" s="35"/>
    </row>
    <row r="111" spans="2:2" x14ac:dyDescent="0.25">
      <c r="B111" s="35"/>
    </row>
    <row r="112" spans="2:2" x14ac:dyDescent="0.25">
      <c r="B112" s="35"/>
    </row>
    <row r="113" spans="2:12" x14ac:dyDescent="0.25">
      <c r="B113" s="35"/>
    </row>
    <row r="114" spans="2:12" x14ac:dyDescent="0.25">
      <c r="B114" s="35"/>
    </row>
    <row r="115" spans="2:12" x14ac:dyDescent="0.25">
      <c r="B115" s="35"/>
    </row>
    <row r="116" spans="2:12" x14ac:dyDescent="0.25">
      <c r="B116" s="35"/>
    </row>
    <row r="117" spans="2:12" x14ac:dyDescent="0.25">
      <c r="B117" s="35"/>
      <c r="I117" s="52"/>
      <c r="J117" s="39"/>
    </row>
    <row r="118" spans="2:12" x14ac:dyDescent="0.25">
      <c r="B118" s="35"/>
      <c r="H118" s="35"/>
      <c r="I118" s="52"/>
      <c r="J118" s="39"/>
    </row>
    <row r="119" spans="2:12" x14ac:dyDescent="0.25">
      <c r="B119" s="35"/>
      <c r="H119" s="35"/>
      <c r="I119" s="52"/>
      <c r="J119" s="39"/>
      <c r="K119" s="53"/>
      <c r="L119" s="53"/>
    </row>
    <row r="120" spans="2:12" x14ac:dyDescent="0.25">
      <c r="B120" s="35"/>
      <c r="H120" s="35"/>
      <c r="I120" s="52"/>
      <c r="J120" s="39"/>
      <c r="K120" s="53"/>
      <c r="L120" s="53"/>
    </row>
    <row r="121" spans="2:12" x14ac:dyDescent="0.25">
      <c r="B121" s="35"/>
      <c r="H121" s="35"/>
      <c r="I121" s="52"/>
      <c r="J121" s="39"/>
      <c r="K121" s="53"/>
      <c r="L121" s="53"/>
    </row>
    <row r="122" spans="2:12" x14ac:dyDescent="0.25">
      <c r="B122" s="35"/>
      <c r="H122" s="35"/>
      <c r="I122" s="52"/>
      <c r="J122" s="39"/>
      <c r="K122" s="53"/>
      <c r="L122" s="53"/>
    </row>
    <row r="123" spans="2:12" x14ac:dyDescent="0.25">
      <c r="B123" s="35"/>
      <c r="H123" s="35"/>
      <c r="I123" s="52"/>
      <c r="J123" s="39"/>
      <c r="K123" s="53"/>
      <c r="L123" s="53"/>
    </row>
    <row r="124" spans="2:12" x14ac:dyDescent="0.25">
      <c r="B124" s="35"/>
      <c r="H124" s="35"/>
      <c r="I124" s="52"/>
      <c r="J124" s="39"/>
      <c r="K124" s="53"/>
      <c r="L124" s="53"/>
    </row>
    <row r="125" spans="2:12" x14ac:dyDescent="0.25">
      <c r="B125" s="35"/>
      <c r="H125" s="35"/>
      <c r="I125" s="52"/>
      <c r="J125" s="39"/>
      <c r="K125" s="53"/>
      <c r="L125" s="53"/>
    </row>
    <row r="126" spans="2:12" x14ac:dyDescent="0.25">
      <c r="B126" s="35"/>
      <c r="H126" s="35"/>
      <c r="I126" s="52"/>
      <c r="J126" s="39"/>
      <c r="K126" s="53"/>
      <c r="L126" s="53"/>
    </row>
    <row r="127" spans="2:12" x14ac:dyDescent="0.25">
      <c r="B127" s="35"/>
      <c r="H127" s="35"/>
      <c r="I127" s="52"/>
      <c r="J127" s="39"/>
      <c r="K127" s="53"/>
      <c r="L127" s="53"/>
    </row>
    <row r="128" spans="2:12" x14ac:dyDescent="0.25">
      <c r="B128" s="35"/>
      <c r="H128" s="35"/>
      <c r="I128" s="52"/>
      <c r="J128" s="39"/>
      <c r="K128" s="53"/>
      <c r="L128" s="53"/>
    </row>
    <row r="129" spans="2:12" x14ac:dyDescent="0.25">
      <c r="B129" s="35"/>
      <c r="H129" s="35"/>
      <c r="I129" s="52"/>
      <c r="J129" s="39"/>
      <c r="K129" s="53"/>
      <c r="L129" s="53"/>
    </row>
    <row r="130" spans="2:12" x14ac:dyDescent="0.25">
      <c r="B130" s="35"/>
      <c r="H130" s="35"/>
      <c r="I130" s="52"/>
      <c r="J130" s="39"/>
      <c r="K130" s="53"/>
      <c r="L130" s="53"/>
    </row>
    <row r="131" spans="2:12" x14ac:dyDescent="0.25">
      <c r="B131" s="35"/>
      <c r="H131" s="35"/>
      <c r="I131" s="52"/>
      <c r="J131" s="39"/>
      <c r="K131" s="53"/>
      <c r="L131" s="53"/>
    </row>
    <row r="132" spans="2:12" x14ac:dyDescent="0.25">
      <c r="B132" s="35"/>
      <c r="H132" s="35"/>
      <c r="I132" s="52"/>
      <c r="J132" s="39"/>
      <c r="K132" s="53"/>
      <c r="L132" s="53"/>
    </row>
    <row r="133" spans="2:12" x14ac:dyDescent="0.25">
      <c r="B133" s="35"/>
      <c r="H133" s="35"/>
      <c r="I133" s="52"/>
      <c r="J133" s="39"/>
      <c r="K133" s="53"/>
      <c r="L133" s="53"/>
    </row>
    <row r="134" spans="2:12" x14ac:dyDescent="0.25">
      <c r="B134" s="35"/>
      <c r="H134" s="35"/>
      <c r="I134" s="52"/>
      <c r="J134" s="39"/>
      <c r="K134" s="53"/>
      <c r="L134" s="53"/>
    </row>
    <row r="135" spans="2:12" x14ac:dyDescent="0.25">
      <c r="B135" s="35"/>
      <c r="H135" s="35"/>
      <c r="I135" s="52"/>
      <c r="J135" s="39"/>
      <c r="K135" s="53"/>
      <c r="L135" s="53"/>
    </row>
    <row r="136" spans="2:12" x14ac:dyDescent="0.25">
      <c r="B136" s="35"/>
      <c r="H136" s="35"/>
      <c r="I136" s="52"/>
      <c r="J136" s="39"/>
      <c r="K136" s="53"/>
      <c r="L136" s="53"/>
    </row>
    <row r="137" spans="2:12" x14ac:dyDescent="0.25">
      <c r="B137" s="35"/>
      <c r="H137" s="35"/>
      <c r="I137" s="52"/>
      <c r="J137" s="39"/>
      <c r="K137" s="53"/>
      <c r="L137" s="53"/>
    </row>
    <row r="138" spans="2:12" x14ac:dyDescent="0.25">
      <c r="B138" s="35"/>
      <c r="H138" s="35"/>
      <c r="I138" s="52"/>
      <c r="J138" s="39"/>
      <c r="K138" s="53"/>
      <c r="L138" s="53"/>
    </row>
    <row r="139" spans="2:12" x14ac:dyDescent="0.25">
      <c r="B139" s="35"/>
      <c r="H139" s="35"/>
      <c r="I139" s="52"/>
      <c r="J139" s="39"/>
      <c r="K139" s="53"/>
      <c r="L139" s="53"/>
    </row>
    <row r="140" spans="2:12" x14ac:dyDescent="0.25">
      <c r="B140" s="35"/>
      <c r="H140" s="35"/>
      <c r="I140" s="52"/>
      <c r="J140" s="39"/>
      <c r="K140" s="53"/>
      <c r="L140" s="53"/>
    </row>
    <row r="141" spans="2:12" x14ac:dyDescent="0.25">
      <c r="B141" s="35"/>
      <c r="H141" s="35"/>
      <c r="I141" s="52"/>
      <c r="J141" s="39"/>
      <c r="K141" s="53"/>
      <c r="L141" s="53"/>
    </row>
    <row r="142" spans="2:12" x14ac:dyDescent="0.25">
      <c r="B142" s="35"/>
      <c r="H142" s="35"/>
      <c r="I142" s="52"/>
      <c r="J142" s="39"/>
      <c r="K142" s="53"/>
      <c r="L142" s="53"/>
    </row>
    <row r="143" spans="2:12" x14ac:dyDescent="0.25">
      <c r="B143" s="35"/>
      <c r="H143" s="35"/>
      <c r="I143" s="52"/>
      <c r="J143" s="39"/>
      <c r="K143" s="53"/>
      <c r="L143" s="53"/>
    </row>
    <row r="144" spans="2:12" x14ac:dyDescent="0.25">
      <c r="B144" s="35"/>
      <c r="H144" s="35"/>
      <c r="I144" s="52"/>
      <c r="J144" s="39"/>
      <c r="K144" s="53"/>
      <c r="L144" s="53"/>
    </row>
    <row r="145" spans="2:12" x14ac:dyDescent="0.25">
      <c r="B145" s="35"/>
      <c r="H145" s="35"/>
      <c r="I145" s="52"/>
      <c r="J145" s="39"/>
      <c r="K145" s="53"/>
      <c r="L145" s="53"/>
    </row>
    <row r="146" spans="2:12" x14ac:dyDescent="0.25">
      <c r="B146" s="35"/>
      <c r="H146" s="35"/>
      <c r="I146" s="52"/>
      <c r="J146" s="39"/>
      <c r="K146" s="53"/>
      <c r="L146" s="53"/>
    </row>
    <row r="147" spans="2:12" x14ac:dyDescent="0.25">
      <c r="B147" s="35"/>
      <c r="H147" s="35"/>
      <c r="I147" s="52"/>
      <c r="J147" s="39"/>
      <c r="K147" s="53"/>
      <c r="L147" s="53"/>
    </row>
    <row r="148" spans="2:12" x14ac:dyDescent="0.25">
      <c r="B148" s="35"/>
      <c r="H148" s="35"/>
      <c r="I148" s="52"/>
      <c r="J148" s="39"/>
      <c r="K148" s="53"/>
      <c r="L148" s="53"/>
    </row>
    <row r="149" spans="2:12" x14ac:dyDescent="0.25">
      <c r="B149" s="35"/>
      <c r="H149" s="35"/>
      <c r="I149" s="52"/>
      <c r="J149" s="39"/>
      <c r="K149" s="53"/>
      <c r="L149" s="53"/>
    </row>
    <row r="150" spans="2:12" x14ac:dyDescent="0.25">
      <c r="B150" s="35"/>
      <c r="H150" s="35"/>
      <c r="I150" s="52"/>
      <c r="J150" s="39"/>
      <c r="K150" s="53"/>
      <c r="L150" s="53"/>
    </row>
    <row r="151" spans="2:12" x14ac:dyDescent="0.25">
      <c r="B151" s="35"/>
      <c r="H151" s="35"/>
      <c r="I151" s="52"/>
      <c r="J151" s="39"/>
      <c r="K151" s="53"/>
      <c r="L151" s="53"/>
    </row>
    <row r="152" spans="2:12" x14ac:dyDescent="0.25">
      <c r="B152" s="35"/>
      <c r="H152" s="35"/>
      <c r="I152" s="52"/>
      <c r="J152" s="39"/>
      <c r="K152" s="53"/>
      <c r="L152" s="53"/>
    </row>
    <row r="153" spans="2:12" x14ac:dyDescent="0.25">
      <c r="B153" s="35"/>
      <c r="H153" s="35"/>
      <c r="I153" s="52"/>
      <c r="J153" s="39"/>
      <c r="K153" s="53"/>
      <c r="L153" s="53"/>
    </row>
    <row r="154" spans="2:12" x14ac:dyDescent="0.25">
      <c r="B154" s="35"/>
      <c r="H154" s="35"/>
      <c r="I154" s="52"/>
      <c r="J154" s="39"/>
      <c r="K154" s="53"/>
      <c r="L154" s="53"/>
    </row>
    <row r="155" spans="2:12" x14ac:dyDescent="0.25">
      <c r="B155" s="35"/>
      <c r="H155" s="35"/>
      <c r="I155" s="52"/>
      <c r="J155" s="39"/>
      <c r="K155" s="53"/>
      <c r="L155" s="53"/>
    </row>
    <row r="156" spans="2:12" x14ac:dyDescent="0.25">
      <c r="B156" s="35"/>
      <c r="H156" s="35"/>
      <c r="I156" s="52"/>
      <c r="J156" s="39"/>
      <c r="K156" s="53"/>
      <c r="L156" s="53"/>
    </row>
    <row r="157" spans="2:12" x14ac:dyDescent="0.25">
      <c r="B157" s="35"/>
      <c r="H157" s="35"/>
      <c r="I157" s="52"/>
      <c r="J157" s="39"/>
      <c r="K157" s="53"/>
      <c r="L157" s="53"/>
    </row>
    <row r="158" spans="2:12" x14ac:dyDescent="0.25">
      <c r="B158" s="35"/>
      <c r="H158" s="35"/>
      <c r="I158" s="52"/>
      <c r="J158" s="39"/>
      <c r="K158" s="53"/>
      <c r="L158" s="53"/>
    </row>
    <row r="159" spans="2:12" x14ac:dyDescent="0.25">
      <c r="B159" s="35"/>
      <c r="H159" s="35"/>
      <c r="I159" s="52"/>
      <c r="J159" s="39"/>
      <c r="K159" s="53"/>
      <c r="L159" s="53"/>
    </row>
    <row r="160" spans="2:12" x14ac:dyDescent="0.25">
      <c r="B160" s="35"/>
      <c r="H160" s="35"/>
      <c r="I160" s="52"/>
      <c r="J160" s="39"/>
      <c r="K160" s="53"/>
      <c r="L160" s="53"/>
    </row>
    <row r="161" spans="2:12" x14ac:dyDescent="0.25">
      <c r="B161" s="35"/>
      <c r="H161" s="35"/>
      <c r="I161" s="52"/>
      <c r="J161" s="39"/>
      <c r="K161" s="53"/>
      <c r="L161" s="53"/>
    </row>
    <row r="162" spans="2:12" x14ac:dyDescent="0.25">
      <c r="B162" s="35"/>
      <c r="H162" s="35"/>
      <c r="I162" s="52"/>
      <c r="J162" s="39"/>
      <c r="K162" s="53"/>
      <c r="L162" s="53"/>
    </row>
    <row r="163" spans="2:12" x14ac:dyDescent="0.25">
      <c r="B163" s="35"/>
      <c r="H163" s="35"/>
      <c r="I163" s="52"/>
      <c r="J163" s="39"/>
      <c r="K163" s="53"/>
      <c r="L163" s="53"/>
    </row>
    <row r="164" spans="2:12" x14ac:dyDescent="0.25">
      <c r="B164" s="35"/>
      <c r="H164" s="35"/>
      <c r="I164" s="52"/>
      <c r="J164" s="39"/>
      <c r="K164" s="53"/>
      <c r="L164" s="53"/>
    </row>
    <row r="165" spans="2:12" x14ac:dyDescent="0.25">
      <c r="B165" s="35"/>
      <c r="H165" s="35"/>
      <c r="I165" s="52"/>
      <c r="J165" s="39"/>
      <c r="K165" s="53"/>
      <c r="L165" s="53"/>
    </row>
    <row r="166" spans="2:12" x14ac:dyDescent="0.25">
      <c r="B166" s="35"/>
      <c r="H166" s="35"/>
      <c r="I166" s="52"/>
      <c r="J166" s="39"/>
      <c r="K166" s="53"/>
      <c r="L166" s="53"/>
    </row>
    <row r="167" spans="2:12" x14ac:dyDescent="0.25">
      <c r="B167" s="35"/>
      <c r="H167" s="35"/>
      <c r="I167" s="52"/>
      <c r="J167" s="39"/>
      <c r="K167" s="53"/>
      <c r="L167" s="53"/>
    </row>
    <row r="168" spans="2:12" x14ac:dyDescent="0.25">
      <c r="B168" s="35"/>
      <c r="H168" s="35"/>
      <c r="I168" s="52"/>
      <c r="J168" s="39"/>
      <c r="K168" s="53"/>
      <c r="L168" s="53"/>
    </row>
    <row r="169" spans="2:12" x14ac:dyDescent="0.25">
      <c r="B169" s="35"/>
      <c r="H169" s="35"/>
      <c r="I169" s="52"/>
      <c r="J169" s="39"/>
      <c r="K169" s="53"/>
      <c r="L169" s="53"/>
    </row>
    <row r="170" spans="2:12" x14ac:dyDescent="0.25">
      <c r="B170" s="35"/>
      <c r="H170" s="35"/>
      <c r="I170" s="52"/>
      <c r="J170" s="39"/>
      <c r="K170" s="53"/>
      <c r="L170" s="53"/>
    </row>
    <row r="171" spans="2:12" x14ac:dyDescent="0.25">
      <c r="B171" s="35"/>
      <c r="H171" s="35"/>
      <c r="I171" s="52"/>
      <c r="J171" s="39"/>
      <c r="K171" s="53"/>
      <c r="L171" s="53"/>
    </row>
    <row r="172" spans="2:12" x14ac:dyDescent="0.25">
      <c r="B172" s="35"/>
      <c r="H172" s="35"/>
      <c r="I172" s="52"/>
      <c r="J172" s="39"/>
      <c r="K172" s="53"/>
      <c r="L172" s="53"/>
    </row>
    <row r="173" spans="2:12" x14ac:dyDescent="0.25">
      <c r="B173" s="35"/>
      <c r="H173" s="35"/>
      <c r="I173" s="52"/>
      <c r="J173" s="39"/>
      <c r="K173" s="53"/>
      <c r="L173" s="53"/>
    </row>
    <row r="174" spans="2:12" x14ac:dyDescent="0.25">
      <c r="B174" s="35"/>
      <c r="H174" s="35"/>
      <c r="I174" s="52"/>
      <c r="J174" s="39"/>
      <c r="K174" s="53"/>
      <c r="L174" s="53"/>
    </row>
    <row r="175" spans="2:12" x14ac:dyDescent="0.25">
      <c r="B175" s="35"/>
      <c r="H175" s="35"/>
      <c r="I175" s="52"/>
      <c r="J175" s="39"/>
      <c r="K175" s="53"/>
      <c r="L175" s="53"/>
    </row>
    <row r="176" spans="2:12" x14ac:dyDescent="0.25">
      <c r="B176" s="35"/>
      <c r="H176" s="35"/>
      <c r="I176" s="52"/>
      <c r="J176" s="39"/>
      <c r="K176" s="53"/>
      <c r="L176" s="53"/>
    </row>
    <row r="177" spans="2:12" x14ac:dyDescent="0.25">
      <c r="B177" s="35"/>
      <c r="H177" s="35"/>
      <c r="I177" s="52"/>
      <c r="J177" s="39"/>
      <c r="K177" s="53"/>
      <c r="L177" s="53"/>
    </row>
    <row r="178" spans="2:12" x14ac:dyDescent="0.25">
      <c r="B178" s="35"/>
      <c r="H178" s="35"/>
      <c r="I178" s="52"/>
      <c r="J178" s="39"/>
      <c r="K178" s="53"/>
      <c r="L178" s="53"/>
    </row>
    <row r="179" spans="2:12" x14ac:dyDescent="0.25">
      <c r="B179" s="35"/>
      <c r="H179" s="35"/>
      <c r="I179" s="52"/>
      <c r="J179" s="39"/>
      <c r="K179" s="53"/>
      <c r="L179" s="53"/>
    </row>
    <row r="180" spans="2:12" x14ac:dyDescent="0.25">
      <c r="B180" s="35"/>
      <c r="H180" s="35"/>
      <c r="I180" s="52"/>
      <c r="J180" s="39"/>
      <c r="K180" s="53"/>
      <c r="L180" s="53"/>
    </row>
    <row r="181" spans="2:12" x14ac:dyDescent="0.25">
      <c r="B181" s="35"/>
      <c r="H181" s="35"/>
      <c r="I181" s="52"/>
      <c r="J181" s="39"/>
      <c r="K181" s="53"/>
      <c r="L181" s="53"/>
    </row>
    <row r="182" spans="2:12" x14ac:dyDescent="0.25">
      <c r="B182" s="35"/>
      <c r="H182" s="35"/>
      <c r="I182" s="52"/>
      <c r="J182" s="39"/>
      <c r="K182" s="53"/>
      <c r="L182" s="53"/>
    </row>
    <row r="183" spans="2:12" x14ac:dyDescent="0.25">
      <c r="B183" s="35"/>
      <c r="H183" s="35"/>
      <c r="I183" s="52"/>
      <c r="J183" s="39"/>
      <c r="K183" s="53"/>
      <c r="L183" s="53"/>
    </row>
    <row r="184" spans="2:12" x14ac:dyDescent="0.25">
      <c r="B184" s="35"/>
      <c r="H184" s="35"/>
      <c r="I184" s="52"/>
      <c r="J184" s="39"/>
      <c r="K184" s="53"/>
      <c r="L184" s="53"/>
    </row>
    <row r="185" spans="2:12" x14ac:dyDescent="0.25">
      <c r="B185" s="35"/>
      <c r="H185" s="35"/>
      <c r="I185" s="52"/>
      <c r="J185" s="39"/>
      <c r="K185" s="53"/>
      <c r="L185" s="53"/>
    </row>
    <row r="186" spans="2:12" x14ac:dyDescent="0.25">
      <c r="B186" s="35"/>
      <c r="H186" s="35"/>
      <c r="I186" s="52"/>
      <c r="J186" s="39"/>
      <c r="K186" s="53"/>
      <c r="L186" s="53"/>
    </row>
    <row r="187" spans="2:12" x14ac:dyDescent="0.25">
      <c r="B187" s="35"/>
      <c r="H187" s="35"/>
      <c r="I187" s="52"/>
      <c r="J187" s="39"/>
      <c r="K187" s="53"/>
      <c r="L187" s="53"/>
    </row>
    <row r="188" spans="2:12" x14ac:dyDescent="0.25">
      <c r="B188" s="35"/>
      <c r="H188" s="35"/>
      <c r="I188" s="52"/>
      <c r="J188" s="39"/>
      <c r="K188" s="53"/>
      <c r="L188" s="53"/>
    </row>
    <row r="189" spans="2:12" x14ac:dyDescent="0.25">
      <c r="B189" s="35"/>
      <c r="H189" s="35"/>
      <c r="I189" s="52"/>
      <c r="J189" s="39"/>
      <c r="K189" s="53"/>
      <c r="L189" s="53"/>
    </row>
    <row r="190" spans="2:12" x14ac:dyDescent="0.25">
      <c r="B190" s="35"/>
      <c r="H190" s="35"/>
      <c r="I190" s="52"/>
      <c r="J190" s="39"/>
      <c r="K190" s="53"/>
      <c r="L190" s="53"/>
    </row>
    <row r="191" spans="2:12" x14ac:dyDescent="0.25">
      <c r="B191" s="35"/>
      <c r="H191" s="35"/>
      <c r="I191" s="52"/>
      <c r="J191" s="39"/>
      <c r="K191" s="53"/>
      <c r="L191" s="53"/>
    </row>
    <row r="192" spans="2:12" x14ac:dyDescent="0.25">
      <c r="B192" s="35"/>
      <c r="H192" s="35"/>
      <c r="I192" s="52"/>
      <c r="J192" s="39"/>
      <c r="K192" s="53"/>
      <c r="L192" s="53"/>
    </row>
    <row r="193" spans="2:12" x14ac:dyDescent="0.25">
      <c r="B193" s="35"/>
      <c r="H193" s="35"/>
      <c r="I193" s="52"/>
      <c r="J193" s="39"/>
      <c r="K193" s="53"/>
      <c r="L193" s="53"/>
    </row>
    <row r="194" spans="2:12" x14ac:dyDescent="0.25">
      <c r="B194" s="35"/>
      <c r="H194" s="35"/>
      <c r="I194" s="52"/>
      <c r="J194" s="39"/>
      <c r="K194" s="53"/>
      <c r="L194" s="53"/>
    </row>
    <row r="195" spans="2:12" x14ac:dyDescent="0.25">
      <c r="B195" s="35"/>
      <c r="H195" s="35"/>
      <c r="I195" s="52"/>
      <c r="J195" s="39"/>
      <c r="K195" s="53"/>
      <c r="L195" s="53"/>
    </row>
    <row r="196" spans="2:12" x14ac:dyDescent="0.25">
      <c r="H196" s="35"/>
      <c r="I196" s="52"/>
      <c r="J196" s="39"/>
      <c r="K196" s="53"/>
      <c r="L196" s="53"/>
    </row>
    <row r="197" spans="2:12" x14ac:dyDescent="0.25">
      <c r="H197" s="35"/>
      <c r="I197" s="52"/>
      <c r="J197" s="39"/>
      <c r="K197" s="53"/>
      <c r="L197" s="53"/>
    </row>
    <row r="198" spans="2:12" x14ac:dyDescent="0.25">
      <c r="H198" s="35"/>
      <c r="I198" s="52"/>
      <c r="J198" s="39"/>
      <c r="K198" s="53"/>
      <c r="L198" s="53"/>
    </row>
    <row r="199" spans="2:12" x14ac:dyDescent="0.25">
      <c r="H199" s="35"/>
      <c r="I199" s="52"/>
      <c r="J199" s="39"/>
      <c r="K199" s="53"/>
      <c r="L199" s="53"/>
    </row>
    <row r="200" spans="2:12" x14ac:dyDescent="0.25">
      <c r="H200" s="35"/>
      <c r="I200" s="52"/>
      <c r="J200" s="39"/>
      <c r="K200" s="53"/>
      <c r="L200" s="53"/>
    </row>
    <row r="201" spans="2:12" x14ac:dyDescent="0.25">
      <c r="H201" s="35"/>
      <c r="I201" s="52"/>
      <c r="J201" s="39"/>
      <c r="K201" s="53"/>
      <c r="L201" s="53"/>
    </row>
    <row r="202" spans="2:12" x14ac:dyDescent="0.25">
      <c r="H202" s="35"/>
      <c r="I202" s="52"/>
      <c r="J202" s="39"/>
      <c r="K202" s="53"/>
      <c r="L202" s="53"/>
    </row>
    <row r="203" spans="2:12" x14ac:dyDescent="0.25">
      <c r="H203" s="35"/>
      <c r="I203" s="52"/>
      <c r="J203" s="39"/>
      <c r="K203" s="53"/>
      <c r="L203" s="53"/>
    </row>
    <row r="204" spans="2:12" x14ac:dyDescent="0.25">
      <c r="H204" s="35"/>
      <c r="I204" s="52"/>
      <c r="J204" s="39"/>
      <c r="K204" s="53"/>
      <c r="L204" s="53"/>
    </row>
    <row r="205" spans="2:12" x14ac:dyDescent="0.25">
      <c r="H205" s="35"/>
      <c r="I205" s="52"/>
      <c r="J205" s="39"/>
      <c r="K205" s="53"/>
      <c r="L205" s="53"/>
    </row>
    <row r="206" spans="2:12" x14ac:dyDescent="0.25">
      <c r="H206" s="35"/>
      <c r="I206" s="52"/>
      <c r="J206" s="39"/>
      <c r="K206" s="53"/>
      <c r="L206" s="53"/>
    </row>
    <row r="207" spans="2:12" x14ac:dyDescent="0.25">
      <c r="H207" s="35"/>
      <c r="I207" s="52"/>
      <c r="J207" s="39"/>
      <c r="K207" s="53"/>
      <c r="L207" s="53"/>
    </row>
    <row r="208" spans="2:12" x14ac:dyDescent="0.25">
      <c r="H208" s="35"/>
      <c r="I208" s="52"/>
      <c r="J208" s="39"/>
      <c r="K208" s="53"/>
      <c r="L208" s="53"/>
    </row>
  </sheetData>
  <mergeCells count="13">
    <mergeCell ref="CU1:DD1"/>
    <mergeCell ref="C2:H2"/>
    <mergeCell ref="J2:O2"/>
    <mergeCell ref="Q2:V2"/>
    <mergeCell ref="X2:AC2"/>
    <mergeCell ref="AE2:AJ2"/>
    <mergeCell ref="AL2:AQ2"/>
    <mergeCell ref="AS2:AX2"/>
    <mergeCell ref="AZ2:BE2"/>
    <mergeCell ref="BG2:BL2"/>
    <mergeCell ref="BN2:BS2"/>
    <mergeCell ref="BV1:CE1"/>
    <mergeCell ref="CH1:CQ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6341-D1EB-4638-B33E-112C1D7C4A0B}">
  <dimension ref="A1:AR258"/>
  <sheetViews>
    <sheetView zoomScale="89" zoomScaleNormal="85" workbookViewId="0">
      <pane xSplit="4" ySplit="31" topLeftCell="E32" activePane="bottomRight" state="frozen"/>
      <selection pane="topRight" activeCell="E1" sqref="E1"/>
      <selection pane="bottomLeft" activeCell="A19" sqref="A19"/>
      <selection pane="bottomRight" activeCell="M25" sqref="M25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31" s="90" customFormat="1" x14ac:dyDescent="0.25">
      <c r="E1" s="221" t="s">
        <v>214</v>
      </c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T1" s="90" t="str">
        <f>+NAC!C4</f>
        <v>Alimentos y bebidas no alcohólicas</v>
      </c>
      <c r="U1" s="90" t="str">
        <f>+NAC!D4</f>
        <v>Bebidas alcohólicas y tabaco</v>
      </c>
      <c r="V1" s="90" t="str">
        <f>+NAC!E4</f>
        <v>Prendas de vestir y calzado</v>
      </c>
      <c r="W1" s="90" t="str">
        <f>+NAC!F4</f>
        <v>Vivienda, agua, electricidad, gas y otros combustibles</v>
      </c>
      <c r="X1" s="90" t="str">
        <f>+NAC!G4</f>
        <v>Equipamiento y mantenimiento del hogar</v>
      </c>
      <c r="Y1" s="90" t="str">
        <f>+NAC!H4</f>
        <v>Salud</v>
      </c>
      <c r="Z1" s="90" t="str">
        <f>+NAC!I4</f>
        <v>Transporte</v>
      </c>
      <c r="AA1" s="90" t="str">
        <f>+NAC!J4</f>
        <v>Comunicación</v>
      </c>
      <c r="AB1" s="90" t="str">
        <f>+NAC!K4</f>
        <v>Recreación y cultura</v>
      </c>
      <c r="AC1" s="90" t="str">
        <f>+NAC!L4</f>
        <v>Educación</v>
      </c>
      <c r="AD1" s="90" t="str">
        <f>+NAC!M4</f>
        <v>Restaurantes y hoteles</v>
      </c>
      <c r="AE1" s="90" t="str">
        <f>+NAC!N4</f>
        <v>Bienes y servicios varios</v>
      </c>
    </row>
    <row r="2" spans="2:31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25">
      <c r="B3" s="84" t="s">
        <v>44</v>
      </c>
      <c r="C3" s="84">
        <v>1</v>
      </c>
      <c r="D3" s="86">
        <f>+SUM(E3:P3)</f>
        <v>5.5433412486496252</v>
      </c>
      <c r="E3" s="87">
        <f>+E18/E$15*E$16</f>
        <v>2.3020760562010665</v>
      </c>
      <c r="F3" s="87">
        <f t="shared" ref="F3:P3" si="1">+F18/F$15*F$16</f>
        <v>0.21680226926937973</v>
      </c>
      <c r="G3" s="87">
        <f t="shared" si="1"/>
        <v>0.6070481935897325</v>
      </c>
      <c r="H3" s="87">
        <f t="shared" si="1"/>
        <v>0.50450170269290162</v>
      </c>
      <c r="I3" s="87">
        <f t="shared" si="1"/>
        <v>0.25503563327003825</v>
      </c>
      <c r="J3" s="87">
        <f t="shared" si="1"/>
        <v>0.23920512098153252</v>
      </c>
      <c r="K3" s="87">
        <f t="shared" si="1"/>
        <v>0.39693329299971841</v>
      </c>
      <c r="L3" s="87">
        <f t="shared" si="1"/>
        <v>0.14119671241249826</v>
      </c>
      <c r="M3" s="87">
        <f t="shared" si="1"/>
        <v>0.3325347569372395</v>
      </c>
      <c r="N3" s="87">
        <f t="shared" si="1"/>
        <v>5.9993116857838737E-2</v>
      </c>
      <c r="O3" s="87">
        <f t="shared" si="1"/>
        <v>0.32286255444773848</v>
      </c>
      <c r="P3" s="87">
        <f t="shared" si="1"/>
        <v>0.16515183898994071</v>
      </c>
      <c r="R3" s="87">
        <f>+D3/D$14*100</f>
        <v>5.5433412475548334</v>
      </c>
      <c r="S3" s="84">
        <f>+C3</f>
        <v>1</v>
      </c>
      <c r="T3" s="88">
        <f t="shared" ref="T3:AE12" si="2">+E3/$D3</f>
        <v>0.4152867292378688</v>
      </c>
      <c r="U3" s="88">
        <f t="shared" si="2"/>
        <v>3.9110395616036346E-2</v>
      </c>
      <c r="V3" s="88">
        <f t="shared" si="2"/>
        <v>0.10950943958891422</v>
      </c>
      <c r="W3" s="88">
        <f t="shared" si="2"/>
        <v>9.1010399696356381E-2</v>
      </c>
      <c r="X3" s="88">
        <f t="shared" si="2"/>
        <v>4.6007565082190408E-2</v>
      </c>
      <c r="Y3" s="88">
        <f t="shared" si="2"/>
        <v>4.3151794243192876E-2</v>
      </c>
      <c r="Z3" s="88">
        <f t="shared" si="2"/>
        <v>7.1605422649455797E-2</v>
      </c>
      <c r="AA3" s="88">
        <f t="shared" si="2"/>
        <v>2.5471409043578943E-2</v>
      </c>
      <c r="AB3" s="88">
        <f t="shared" si="2"/>
        <v>5.9988144698514816E-2</v>
      </c>
      <c r="AC3" s="88">
        <f t="shared" si="2"/>
        <v>1.0822555236420497E-2</v>
      </c>
      <c r="AD3" s="88">
        <f t="shared" si="2"/>
        <v>5.8243312104660487E-2</v>
      </c>
      <c r="AE3" s="88">
        <f t="shared" si="2"/>
        <v>2.9792832802810434E-2</v>
      </c>
    </row>
    <row r="4" spans="2:31" s="84" customFormat="1" x14ac:dyDescent="0.25">
      <c r="B4" s="84" t="s">
        <v>44</v>
      </c>
      <c r="C4" s="84">
        <v>2</v>
      </c>
      <c r="D4" s="86">
        <f t="shared" ref="D4:D12" si="3">+SUM(E4:P4)</f>
        <v>6.66964444354441</v>
      </c>
      <c r="E4" s="87">
        <f t="shared" ref="E4:P12" si="4">+E19/E$15*E$16</f>
        <v>2.554455161099876</v>
      </c>
      <c r="F4" s="87">
        <f t="shared" si="4"/>
        <v>0.25228098006093702</v>
      </c>
      <c r="G4" s="87">
        <f t="shared" si="4"/>
        <v>0.76553531196530999</v>
      </c>
      <c r="H4" s="87">
        <f t="shared" si="4"/>
        <v>0.59109661486960685</v>
      </c>
      <c r="I4" s="87">
        <f t="shared" si="4"/>
        <v>0.31202802462045481</v>
      </c>
      <c r="J4" s="87">
        <f t="shared" si="4"/>
        <v>0.3741963821302427</v>
      </c>
      <c r="K4" s="87">
        <f t="shared" si="4"/>
        <v>0.55094559927963271</v>
      </c>
      <c r="L4" s="87">
        <f t="shared" si="4"/>
        <v>0.1848718460506184</v>
      </c>
      <c r="M4" s="87">
        <f t="shared" si="4"/>
        <v>0.43597415139463225</v>
      </c>
      <c r="N4" s="87">
        <f t="shared" si="4"/>
        <v>8.5098597916695509E-2</v>
      </c>
      <c r="O4" s="87">
        <f t="shared" si="4"/>
        <v>0.38199133281923658</v>
      </c>
      <c r="P4" s="87">
        <f t="shared" si="4"/>
        <v>0.1811704413371682</v>
      </c>
      <c r="R4" s="87">
        <f t="shared" ref="R4:R13" si="5">+D4/D$14*100</f>
        <v>6.6696444422271766</v>
      </c>
      <c r="S4" s="84">
        <f t="shared" ref="S4:S12" si="6">+C4</f>
        <v>2</v>
      </c>
      <c r="T4" s="88">
        <f t="shared" si="2"/>
        <v>0.38299720213306859</v>
      </c>
      <c r="U4" s="88">
        <f t="shared" si="2"/>
        <v>3.7825251735138794E-2</v>
      </c>
      <c r="V4" s="88">
        <f t="shared" si="2"/>
        <v>0.11477902884407525</v>
      </c>
      <c r="W4" s="88">
        <f t="shared" si="2"/>
        <v>8.8624906450857799E-2</v>
      </c>
      <c r="X4" s="88">
        <f t="shared" si="2"/>
        <v>4.6783307155521411E-2</v>
      </c>
      <c r="Y4" s="88">
        <f t="shared" si="2"/>
        <v>5.6104397362955333E-2</v>
      </c>
      <c r="Z4" s="88">
        <f t="shared" si="2"/>
        <v>8.260494302854425E-2</v>
      </c>
      <c r="AA4" s="88">
        <f t="shared" si="2"/>
        <v>2.7718396027775816E-2</v>
      </c>
      <c r="AB4" s="88">
        <f t="shared" si="2"/>
        <v>6.5366925491300257E-2</v>
      </c>
      <c r="AC4" s="88">
        <f t="shared" si="2"/>
        <v>1.275909062874603E-2</v>
      </c>
      <c r="AD4" s="88">
        <f t="shared" si="2"/>
        <v>5.7273117937938711E-2</v>
      </c>
      <c r="AE4" s="88">
        <f t="shared" si="2"/>
        <v>2.7163433204077946E-2</v>
      </c>
    </row>
    <row r="5" spans="2:31" s="84" customFormat="1" x14ac:dyDescent="0.25">
      <c r="B5" s="84" t="s">
        <v>44</v>
      </c>
      <c r="C5" s="84">
        <v>3</v>
      </c>
      <c r="D5" s="86">
        <f t="shared" si="3"/>
        <v>7.6096910693003306</v>
      </c>
      <c r="E5" s="87">
        <f t="shared" si="4"/>
        <v>2.5905018725683258</v>
      </c>
      <c r="F5" s="87">
        <f t="shared" si="4"/>
        <v>0.28969326661733413</v>
      </c>
      <c r="G5" s="87">
        <f t="shared" si="4"/>
        <v>0.81482627394286955</v>
      </c>
      <c r="H5" s="87">
        <f t="shared" si="4"/>
        <v>0.78461784627473619</v>
      </c>
      <c r="I5" s="87">
        <f t="shared" si="4"/>
        <v>0.36221852640359875</v>
      </c>
      <c r="J5" s="87">
        <f t="shared" si="4"/>
        <v>0.44593110432275718</v>
      </c>
      <c r="K5" s="87">
        <f t="shared" si="4"/>
        <v>0.71548716712984273</v>
      </c>
      <c r="L5" s="87">
        <f t="shared" si="4"/>
        <v>0.23652351511937919</v>
      </c>
      <c r="M5" s="87">
        <f t="shared" si="4"/>
        <v>0.47736773394284437</v>
      </c>
      <c r="N5" s="87">
        <f t="shared" si="4"/>
        <v>0.14350170943457247</v>
      </c>
      <c r="O5" s="87">
        <f t="shared" si="4"/>
        <v>0.5119103619153752</v>
      </c>
      <c r="P5" s="87">
        <f t="shared" si="4"/>
        <v>0.23711169162869519</v>
      </c>
      <c r="R5" s="87">
        <f t="shared" si="5"/>
        <v>7.6096910677974421</v>
      </c>
      <c r="S5" s="84">
        <f t="shared" si="6"/>
        <v>3</v>
      </c>
      <c r="T5" s="88">
        <f t="shared" si="2"/>
        <v>0.34042142433602213</v>
      </c>
      <c r="U5" s="88">
        <f t="shared" si="2"/>
        <v>3.806899176052489E-2</v>
      </c>
      <c r="V5" s="88">
        <f t="shared" si="2"/>
        <v>0.10707744460614331</v>
      </c>
      <c r="W5" s="88">
        <f t="shared" si="2"/>
        <v>0.10310771345766044</v>
      </c>
      <c r="X5" s="88">
        <f t="shared" si="2"/>
        <v>4.7599636188240528E-2</v>
      </c>
      <c r="Y5" s="88">
        <f t="shared" si="2"/>
        <v>5.8600421523256147E-2</v>
      </c>
      <c r="Z5" s="88">
        <f t="shared" si="2"/>
        <v>9.4023155554411736E-2</v>
      </c>
      <c r="AA5" s="88">
        <f t="shared" si="2"/>
        <v>3.1081881375392844E-2</v>
      </c>
      <c r="AB5" s="88">
        <f t="shared" si="2"/>
        <v>6.2731552384390779E-2</v>
      </c>
      <c r="AC5" s="88">
        <f t="shared" si="2"/>
        <v>1.8857757578819381E-2</v>
      </c>
      <c r="AD5" s="88">
        <f t="shared" si="2"/>
        <v>6.7270846773342483E-2</v>
      </c>
      <c r="AE5" s="88">
        <f t="shared" si="2"/>
        <v>3.1159174461795374E-2</v>
      </c>
    </row>
    <row r="6" spans="2:31" s="84" customFormat="1" x14ac:dyDescent="0.25">
      <c r="B6" s="84" t="s">
        <v>44</v>
      </c>
      <c r="C6" s="84">
        <v>4</v>
      </c>
      <c r="D6" s="86">
        <f t="shared" si="3"/>
        <v>7.9122331046053018</v>
      </c>
      <c r="E6" s="87">
        <f t="shared" si="4"/>
        <v>2.4839343332001893</v>
      </c>
      <c r="F6" s="87">
        <f t="shared" si="4"/>
        <v>0.36037398868507559</v>
      </c>
      <c r="G6" s="87">
        <f t="shared" si="4"/>
        <v>0.82701115497743094</v>
      </c>
      <c r="H6" s="87">
        <f t="shared" si="4"/>
        <v>0.69856059433788387</v>
      </c>
      <c r="I6" s="87">
        <f t="shared" si="4"/>
        <v>0.45554645269350325</v>
      </c>
      <c r="J6" s="87">
        <f t="shared" si="4"/>
        <v>0.45952624964290717</v>
      </c>
      <c r="K6" s="87">
        <f t="shared" si="4"/>
        <v>0.86090086830390411</v>
      </c>
      <c r="L6" s="87">
        <f t="shared" si="4"/>
        <v>0.2362344494664407</v>
      </c>
      <c r="M6" s="87">
        <f t="shared" si="4"/>
        <v>0.53119815309271701</v>
      </c>
      <c r="N6" s="87">
        <f t="shared" si="4"/>
        <v>0.14949502453672697</v>
      </c>
      <c r="O6" s="87">
        <f t="shared" si="4"/>
        <v>0.59712144102451759</v>
      </c>
      <c r="P6" s="87">
        <f t="shared" si="4"/>
        <v>0.25233039464400464</v>
      </c>
      <c r="R6" s="87">
        <f t="shared" si="5"/>
        <v>7.9122331030426611</v>
      </c>
      <c r="S6" s="84">
        <f t="shared" si="6"/>
        <v>4</v>
      </c>
      <c r="T6" s="88">
        <f t="shared" si="2"/>
        <v>0.31393593949531384</v>
      </c>
      <c r="U6" s="88">
        <f t="shared" si="2"/>
        <v>4.5546432204496161E-2</v>
      </c>
      <c r="V6" s="88">
        <f t="shared" si="2"/>
        <v>0.10452310290202023</v>
      </c>
      <c r="W6" s="88">
        <f t="shared" si="2"/>
        <v>8.8288677179049216E-2</v>
      </c>
      <c r="X6" s="88">
        <f t="shared" si="2"/>
        <v>5.7574953451302285E-2</v>
      </c>
      <c r="Y6" s="88">
        <f t="shared" si="2"/>
        <v>5.8077946335458784E-2</v>
      </c>
      <c r="Z6" s="88">
        <f t="shared" si="2"/>
        <v>0.10880630751422354</v>
      </c>
      <c r="AA6" s="88">
        <f t="shared" si="2"/>
        <v>2.9856861690404551E-2</v>
      </c>
      <c r="AB6" s="88">
        <f t="shared" si="2"/>
        <v>6.7136312349485E-2</v>
      </c>
      <c r="AC6" s="88">
        <f t="shared" si="2"/>
        <v>1.8894163324095398E-2</v>
      </c>
      <c r="AD6" s="88">
        <f t="shared" si="2"/>
        <v>7.5468130568216454E-2</v>
      </c>
      <c r="AE6" s="88">
        <f t="shared" si="2"/>
        <v>3.189117298593442E-2</v>
      </c>
    </row>
    <row r="7" spans="2:31" s="84" customFormat="1" x14ac:dyDescent="0.25">
      <c r="B7" s="84" t="s">
        <v>44</v>
      </c>
      <c r="C7" s="84">
        <v>5</v>
      </c>
      <c r="D7" s="86">
        <f t="shared" si="3"/>
        <v>8.1689857899144602</v>
      </c>
      <c r="E7" s="87">
        <f t="shared" si="4"/>
        <v>2.5160765601705672</v>
      </c>
      <c r="F7" s="87">
        <f t="shared" si="4"/>
        <v>0.28244720993614159</v>
      </c>
      <c r="G7" s="87">
        <f t="shared" si="4"/>
        <v>0.849908112944465</v>
      </c>
      <c r="H7" s="87">
        <f t="shared" si="4"/>
        <v>0.77293213174639985</v>
      </c>
      <c r="I7" s="87">
        <f t="shared" si="4"/>
        <v>0.41499076077522268</v>
      </c>
      <c r="J7" s="87">
        <f t="shared" si="4"/>
        <v>0.63930563442833799</v>
      </c>
      <c r="K7" s="87">
        <f t="shared" si="4"/>
        <v>0.82678830441244788</v>
      </c>
      <c r="L7" s="87">
        <f t="shared" si="4"/>
        <v>0.26018734648927039</v>
      </c>
      <c r="M7" s="87">
        <f t="shared" si="4"/>
        <v>0.54105037505614495</v>
      </c>
      <c r="N7" s="87">
        <f t="shared" si="4"/>
        <v>0.14421783376738304</v>
      </c>
      <c r="O7" s="87">
        <f t="shared" si="4"/>
        <v>0.64912854924351437</v>
      </c>
      <c r="P7" s="87">
        <f t="shared" si="4"/>
        <v>0.27195297094456689</v>
      </c>
      <c r="R7" s="87">
        <f t="shared" si="5"/>
        <v>8.1689857883011108</v>
      </c>
      <c r="S7" s="84">
        <f t="shared" si="6"/>
        <v>5</v>
      </c>
      <c r="T7" s="88">
        <f t="shared" si="2"/>
        <v>0.30800354228513277</v>
      </c>
      <c r="U7" s="88">
        <f t="shared" si="2"/>
        <v>3.4575554077331691E-2</v>
      </c>
      <c r="V7" s="88">
        <f t="shared" si="2"/>
        <v>0.10404083625580215</v>
      </c>
      <c r="W7" s="88">
        <f t="shared" si="2"/>
        <v>9.4617881781686078E-2</v>
      </c>
      <c r="X7" s="88">
        <f t="shared" si="2"/>
        <v>5.0800769085383383E-2</v>
      </c>
      <c r="Y7" s="88">
        <f t="shared" si="2"/>
        <v>7.8260098728245228E-2</v>
      </c>
      <c r="Z7" s="88">
        <f t="shared" si="2"/>
        <v>0.10121064299477811</v>
      </c>
      <c r="AA7" s="88">
        <f t="shared" si="2"/>
        <v>3.1850630320657575E-2</v>
      </c>
      <c r="AB7" s="88">
        <f t="shared" si="2"/>
        <v>6.6232258075920883E-2</v>
      </c>
      <c r="AC7" s="88">
        <f t="shared" si="2"/>
        <v>1.7654313212961677E-2</v>
      </c>
      <c r="AD7" s="88">
        <f t="shared" si="2"/>
        <v>7.9462563155017013E-2</v>
      </c>
      <c r="AE7" s="88">
        <f t="shared" si="2"/>
        <v>3.329091002708362E-2</v>
      </c>
    </row>
    <row r="8" spans="2:31" s="84" customFormat="1" x14ac:dyDescent="0.25">
      <c r="B8" s="84" t="s">
        <v>44</v>
      </c>
      <c r="C8" s="84">
        <v>6</v>
      </c>
      <c r="D8" s="86">
        <f t="shared" si="3"/>
        <v>9.5025946006860131</v>
      </c>
      <c r="E8" s="87">
        <f t="shared" si="4"/>
        <v>2.8026216844265059</v>
      </c>
      <c r="F8" s="87">
        <f t="shared" si="4"/>
        <v>0.32367558392500523</v>
      </c>
      <c r="G8" s="87">
        <f t="shared" si="4"/>
        <v>0.98890444101953257</v>
      </c>
      <c r="H8" s="87">
        <f t="shared" si="4"/>
        <v>0.90597233116166986</v>
      </c>
      <c r="I8" s="87">
        <f t="shared" si="4"/>
        <v>0.54592637373053821</v>
      </c>
      <c r="J8" s="87">
        <f t="shared" si="4"/>
        <v>0.68975686345591469</v>
      </c>
      <c r="K8" s="87">
        <f t="shared" si="4"/>
        <v>0.95930343539186802</v>
      </c>
      <c r="L8" s="87">
        <f t="shared" si="4"/>
        <v>0.29260413990764822</v>
      </c>
      <c r="M8" s="87">
        <f t="shared" si="4"/>
        <v>0.64684103737696441</v>
      </c>
      <c r="N8" s="87">
        <f t="shared" si="4"/>
        <v>0.25859519363017414</v>
      </c>
      <c r="O8" s="87">
        <f t="shared" si="4"/>
        <v>0.76918609972234764</v>
      </c>
      <c r="P8" s="87">
        <f t="shared" si="4"/>
        <v>0.31920741693784432</v>
      </c>
      <c r="R8" s="87">
        <f t="shared" si="5"/>
        <v>9.5025945988092815</v>
      </c>
      <c r="S8" s="84">
        <f t="shared" si="6"/>
        <v>6</v>
      </c>
      <c r="T8" s="88">
        <f t="shared" si="2"/>
        <v>0.29493225820916097</v>
      </c>
      <c r="U8" s="88">
        <f t="shared" si="2"/>
        <v>3.4061811276431639E-2</v>
      </c>
      <c r="V8" s="88">
        <f t="shared" si="2"/>
        <v>0.10406678202899884</v>
      </c>
      <c r="W8" s="88">
        <f t="shared" si="2"/>
        <v>9.5339469821880615E-2</v>
      </c>
      <c r="X8" s="88">
        <f t="shared" si="2"/>
        <v>5.7450243504140075E-2</v>
      </c>
      <c r="Y8" s="88">
        <f t="shared" si="2"/>
        <v>7.258616119497717E-2</v>
      </c>
      <c r="Z8" s="88">
        <f t="shared" si="2"/>
        <v>0.10095173746785049</v>
      </c>
      <c r="AA8" s="88">
        <f t="shared" si="2"/>
        <v>3.0792025989041402E-2</v>
      </c>
      <c r="AB8" s="88">
        <f t="shared" si="2"/>
        <v>6.8069939270088142E-2</v>
      </c>
      <c r="AC8" s="88">
        <f t="shared" si="2"/>
        <v>2.7213114364734194E-2</v>
      </c>
      <c r="AD8" s="88">
        <f t="shared" si="2"/>
        <v>8.0944850542905247E-2</v>
      </c>
      <c r="AE8" s="88">
        <f t="shared" si="2"/>
        <v>3.3591606329791239E-2</v>
      </c>
    </row>
    <row r="9" spans="2:31" s="84" customFormat="1" x14ac:dyDescent="0.25">
      <c r="B9" s="84" t="s">
        <v>44</v>
      </c>
      <c r="C9" s="84">
        <v>7</v>
      </c>
      <c r="D9" s="86">
        <f t="shared" si="3"/>
        <v>10.462094365794533</v>
      </c>
      <c r="E9" s="87">
        <f t="shared" si="4"/>
        <v>2.7716501159841131</v>
      </c>
      <c r="F9" s="87">
        <f t="shared" si="4"/>
        <v>0.32758043181519908</v>
      </c>
      <c r="G9" s="87">
        <f t="shared" si="4"/>
        <v>1.033601044962335</v>
      </c>
      <c r="H9" s="87">
        <f t="shared" si="4"/>
        <v>0.97230245659140591</v>
      </c>
      <c r="I9" s="87">
        <f t="shared" si="4"/>
        <v>0.59988404696265529</v>
      </c>
      <c r="J9" s="87">
        <f t="shared" si="4"/>
        <v>0.85333081610826156</v>
      </c>
      <c r="K9" s="87">
        <f t="shared" si="4"/>
        <v>1.3057804561680122</v>
      </c>
      <c r="L9" s="87">
        <f t="shared" si="4"/>
        <v>0.31484712408721527</v>
      </c>
      <c r="M9" s="87">
        <f t="shared" si="4"/>
        <v>0.75274986841638081</v>
      </c>
      <c r="N9" s="87">
        <f t="shared" si="4"/>
        <v>0.24648318892305543</v>
      </c>
      <c r="O9" s="87">
        <f t="shared" si="4"/>
        <v>0.90764908587895154</v>
      </c>
      <c r="P9" s="87">
        <f t="shared" si="4"/>
        <v>0.37623572989694909</v>
      </c>
      <c r="R9" s="87">
        <f t="shared" si="5"/>
        <v>10.462094363728303</v>
      </c>
      <c r="S9" s="84">
        <f t="shared" si="6"/>
        <v>7</v>
      </c>
      <c r="T9" s="88">
        <f t="shared" si="2"/>
        <v>0.26492306598246051</v>
      </c>
      <c r="U9" s="88">
        <f t="shared" si="2"/>
        <v>3.1311171583981535E-2</v>
      </c>
      <c r="V9" s="88">
        <f t="shared" si="2"/>
        <v>9.879485013456378E-2</v>
      </c>
      <c r="W9" s="88">
        <f t="shared" si="2"/>
        <v>9.2935737587142797E-2</v>
      </c>
      <c r="X9" s="88">
        <f t="shared" si="2"/>
        <v>5.7338810565880201E-2</v>
      </c>
      <c r="Y9" s="88">
        <f t="shared" si="2"/>
        <v>8.1564052690845351E-2</v>
      </c>
      <c r="Z9" s="88">
        <f t="shared" si="2"/>
        <v>0.12481061731169407</v>
      </c>
      <c r="AA9" s="88">
        <f t="shared" si="2"/>
        <v>3.0094081842407902E-2</v>
      </c>
      <c r="AB9" s="88">
        <f t="shared" si="2"/>
        <v>7.1950208256338355E-2</v>
      </c>
      <c r="AC9" s="88">
        <f t="shared" si="2"/>
        <v>2.3559641148805155E-2</v>
      </c>
      <c r="AD9" s="88">
        <f t="shared" si="2"/>
        <v>8.6755964355137133E-2</v>
      </c>
      <c r="AE9" s="88">
        <f t="shared" si="2"/>
        <v>3.5961798540743356E-2</v>
      </c>
    </row>
    <row r="10" spans="2:31" s="84" customFormat="1" x14ac:dyDescent="0.25">
      <c r="B10" s="84" t="s">
        <v>44</v>
      </c>
      <c r="C10" s="84">
        <v>8</v>
      </c>
      <c r="D10" s="86">
        <f t="shared" si="3"/>
        <v>11.813602452653903</v>
      </c>
      <c r="E10" s="87">
        <f t="shared" si="4"/>
        <v>2.8545312892447807</v>
      </c>
      <c r="F10" s="87">
        <f t="shared" si="4"/>
        <v>0.37109281825313184</v>
      </c>
      <c r="G10" s="87">
        <f t="shared" si="4"/>
        <v>1.1709740462240925</v>
      </c>
      <c r="H10" s="87">
        <f t="shared" si="4"/>
        <v>1.0823684831684335</v>
      </c>
      <c r="I10" s="87">
        <f t="shared" si="4"/>
        <v>0.79864310843799879</v>
      </c>
      <c r="J10" s="87">
        <f t="shared" si="4"/>
        <v>1.039308669348566</v>
      </c>
      <c r="K10" s="87">
        <f t="shared" si="4"/>
        <v>1.4591488722871579</v>
      </c>
      <c r="L10" s="87">
        <f t="shared" si="4"/>
        <v>0.33615913794976426</v>
      </c>
      <c r="M10" s="87">
        <f t="shared" si="4"/>
        <v>0.85584190726140519</v>
      </c>
      <c r="N10" s="87">
        <f t="shared" si="4"/>
        <v>0.29395061709418752</v>
      </c>
      <c r="O10" s="87">
        <f t="shared" si="4"/>
        <v>1.1388174624010767</v>
      </c>
      <c r="P10" s="87">
        <f t="shared" si="4"/>
        <v>0.41276604098330838</v>
      </c>
      <c r="R10" s="87">
        <f t="shared" si="5"/>
        <v>11.813602450320754</v>
      </c>
      <c r="S10" s="84">
        <f t="shared" si="6"/>
        <v>8</v>
      </c>
      <c r="T10" s="88">
        <f t="shared" si="2"/>
        <v>0.24163089122772333</v>
      </c>
      <c r="U10" s="88">
        <f t="shared" si="2"/>
        <v>3.1412333345428138E-2</v>
      </c>
      <c r="V10" s="88">
        <f t="shared" si="2"/>
        <v>9.912082710731776E-2</v>
      </c>
      <c r="W10" s="88">
        <f t="shared" si="2"/>
        <v>9.16205270582202E-2</v>
      </c>
      <c r="X10" s="88">
        <f t="shared" si="2"/>
        <v>6.7603689191232705E-2</v>
      </c>
      <c r="Y10" s="88">
        <f t="shared" si="2"/>
        <v>8.7975591993540242E-2</v>
      </c>
      <c r="Z10" s="88">
        <f t="shared" si="2"/>
        <v>0.12351430295162531</v>
      </c>
      <c r="AA10" s="88">
        <f t="shared" si="2"/>
        <v>2.8455260729909424E-2</v>
      </c>
      <c r="AB10" s="88">
        <f t="shared" si="2"/>
        <v>7.2445463667108759E-2</v>
      </c>
      <c r="AC10" s="88">
        <f t="shared" si="2"/>
        <v>2.4882386069132713E-2</v>
      </c>
      <c r="AD10" s="88">
        <f t="shared" si="2"/>
        <v>9.6398830667037014E-2</v>
      </c>
      <c r="AE10" s="88">
        <f t="shared" si="2"/>
        <v>3.4939895991724458E-2</v>
      </c>
    </row>
    <row r="11" spans="2:31" s="84" customFormat="1" x14ac:dyDescent="0.25">
      <c r="B11" s="84" t="s">
        <v>44</v>
      </c>
      <c r="C11" s="84">
        <v>9</v>
      </c>
      <c r="D11" s="86">
        <f t="shared" si="3"/>
        <v>14.03660400074746</v>
      </c>
      <c r="E11" s="87">
        <f t="shared" si="4"/>
        <v>3.0538169529538486</v>
      </c>
      <c r="F11" s="87">
        <f t="shared" si="4"/>
        <v>0.47650941119442125</v>
      </c>
      <c r="G11" s="87">
        <f t="shared" si="4"/>
        <v>1.2487831667645106</v>
      </c>
      <c r="H11" s="87">
        <f t="shared" si="4"/>
        <v>1.3786656218684565</v>
      </c>
      <c r="I11" s="87">
        <f t="shared" si="4"/>
        <v>0.97892551200914968</v>
      </c>
      <c r="J11" s="87">
        <f t="shared" si="4"/>
        <v>1.3597482660600544</v>
      </c>
      <c r="K11" s="87">
        <f t="shared" si="4"/>
        <v>1.639201001699117</v>
      </c>
      <c r="L11" s="87">
        <f t="shared" si="4"/>
        <v>0.38038268426664495</v>
      </c>
      <c r="M11" s="87">
        <f t="shared" si="4"/>
        <v>1.0457884788779634</v>
      </c>
      <c r="N11" s="87">
        <f t="shared" si="4"/>
        <v>0.43756469849951557</v>
      </c>
      <c r="O11" s="87">
        <f t="shared" si="4"/>
        <v>1.5043515307494768</v>
      </c>
      <c r="P11" s="87">
        <f t="shared" si="4"/>
        <v>0.53286667580430203</v>
      </c>
      <c r="R11" s="87">
        <f t="shared" si="5"/>
        <v>14.036603997975275</v>
      </c>
      <c r="S11" s="84">
        <f t="shared" si="6"/>
        <v>9</v>
      </c>
      <c r="T11" s="88">
        <f t="shared" si="2"/>
        <v>0.21756095368874342</v>
      </c>
      <c r="U11" s="88">
        <f t="shared" si="2"/>
        <v>3.3947628013802113E-2</v>
      </c>
      <c r="V11" s="88">
        <f t="shared" si="2"/>
        <v>8.8966189164986914E-2</v>
      </c>
      <c r="W11" s="88">
        <f t="shared" si="2"/>
        <v>9.821931442926235E-2</v>
      </c>
      <c r="X11" s="88">
        <f t="shared" si="2"/>
        <v>6.9740908267913029E-2</v>
      </c>
      <c r="Y11" s="88">
        <f t="shared" si="2"/>
        <v>9.6871598428483613E-2</v>
      </c>
      <c r="Z11" s="88">
        <f t="shared" si="2"/>
        <v>0.1167804549883881</v>
      </c>
      <c r="AA11" s="88">
        <f t="shared" si="2"/>
        <v>2.7099338575512232E-2</v>
      </c>
      <c r="AB11" s="88">
        <f t="shared" si="2"/>
        <v>7.4504380035389936E-2</v>
      </c>
      <c r="AC11" s="88">
        <f t="shared" si="2"/>
        <v>3.1173116978737515E-2</v>
      </c>
      <c r="AD11" s="88">
        <f t="shared" si="2"/>
        <v>0.10717346807456911</v>
      </c>
      <c r="AE11" s="88">
        <f t="shared" si="2"/>
        <v>3.7962649354211779E-2</v>
      </c>
    </row>
    <row r="12" spans="2:31" s="84" customFormat="1" x14ac:dyDescent="0.25">
      <c r="B12" s="84" t="s">
        <v>44</v>
      </c>
      <c r="C12" s="84">
        <v>10</v>
      </c>
      <c r="D12" s="86">
        <f t="shared" si="3"/>
        <v>18.281208943853635</v>
      </c>
      <c r="E12" s="87">
        <f>+E27/E$15*E$16</f>
        <v>3.0550709794801212</v>
      </c>
      <c r="F12" s="87">
        <f t="shared" si="4"/>
        <v>0.59594404093390185</v>
      </c>
      <c r="G12" s="87">
        <f t="shared" si="4"/>
        <v>1.5832332555629305</v>
      </c>
      <c r="H12" s="87">
        <f t="shared" si="4"/>
        <v>1.7391312191509314</v>
      </c>
      <c r="I12" s="87">
        <f t="shared" si="4"/>
        <v>1.6811715623616816</v>
      </c>
      <c r="J12" s="87">
        <f t="shared" si="4"/>
        <v>1.8774608950970089</v>
      </c>
      <c r="K12" s="87">
        <f t="shared" si="4"/>
        <v>2.3038520045043862</v>
      </c>
      <c r="L12" s="87">
        <f t="shared" si="4"/>
        <v>0.43771604480760407</v>
      </c>
      <c r="M12" s="87">
        <f t="shared" si="4"/>
        <v>1.6405185390775094</v>
      </c>
      <c r="N12" s="87">
        <f t="shared" si="4"/>
        <v>0.47771001979342365</v>
      </c>
      <c r="O12" s="87">
        <f t="shared" si="4"/>
        <v>2.116494583555391</v>
      </c>
      <c r="P12" s="87">
        <f t="shared" si="4"/>
        <v>0.77290579952874483</v>
      </c>
      <c r="R12" s="87">
        <f t="shared" si="5"/>
        <v>18.281208940243154</v>
      </c>
      <c r="S12" s="84">
        <f t="shared" si="6"/>
        <v>10</v>
      </c>
      <c r="T12" s="88">
        <f t="shared" si="2"/>
        <v>0.1671153690580881</v>
      </c>
      <c r="U12" s="88">
        <f t="shared" si="2"/>
        <v>3.2598721603379822E-2</v>
      </c>
      <c r="V12" s="88">
        <f t="shared" si="2"/>
        <v>8.660440676683108E-2</v>
      </c>
      <c r="W12" s="88">
        <f t="shared" si="2"/>
        <v>9.5132177772939266E-2</v>
      </c>
      <c r="X12" s="88">
        <f t="shared" si="2"/>
        <v>9.1961727888182798E-2</v>
      </c>
      <c r="Y12" s="88">
        <f t="shared" si="2"/>
        <v>0.10269894627117832</v>
      </c>
      <c r="Z12" s="88">
        <f t="shared" si="2"/>
        <v>0.12602295677381717</v>
      </c>
      <c r="AA12" s="88">
        <f t="shared" si="2"/>
        <v>2.3943495539706608E-2</v>
      </c>
      <c r="AB12" s="88">
        <f t="shared" si="2"/>
        <v>8.9737967774230362E-2</v>
      </c>
      <c r="AC12" s="88">
        <f t="shared" si="2"/>
        <v>2.6131205067487378E-2</v>
      </c>
      <c r="AD12" s="88">
        <f t="shared" si="2"/>
        <v>0.11577432269691236</v>
      </c>
      <c r="AE12" s="88">
        <f t="shared" si="2"/>
        <v>4.2278702787246748E-2</v>
      </c>
    </row>
    <row r="13" spans="2:31" s="84" customFormat="1" x14ac:dyDescent="0.25">
      <c r="D13" s="89">
        <f>+SUM(D2:D12)/100</f>
        <v>1.0000000001974967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5"/>
        <v>0.99999999999999989</v>
      </c>
    </row>
    <row r="14" spans="2:31" s="84" customFormat="1" x14ac:dyDescent="0.25">
      <c r="B14" s="84" t="s">
        <v>45</v>
      </c>
      <c r="D14" s="87">
        <f>+SUM(D18:D27)</f>
        <v>100.00000001974968</v>
      </c>
      <c r="E14" s="87">
        <f>+SUM(E18:E27)</f>
        <v>22.6814459005458</v>
      </c>
      <c r="F14" s="87">
        <f t="shared" ref="F14:P14" si="7">+SUM(F18:F27)</f>
        <v>1.9624811840595571</v>
      </c>
      <c r="G14" s="87">
        <f t="shared" si="7"/>
        <v>6.8186066250349606</v>
      </c>
      <c r="H14" s="87">
        <f t="shared" si="7"/>
        <v>14.463098820081123</v>
      </c>
      <c r="I14" s="87">
        <f t="shared" si="7"/>
        <v>5.508670000318431</v>
      </c>
      <c r="J14" s="87">
        <f t="shared" si="7"/>
        <v>6.4456960766867155</v>
      </c>
      <c r="K14" s="87">
        <f t="shared" si="7"/>
        <v>14.299041611732026</v>
      </c>
      <c r="L14" s="87">
        <f t="shared" si="7"/>
        <v>5.1375933641104545</v>
      </c>
      <c r="M14" s="87">
        <f t="shared" si="7"/>
        <v>8.6152407627760059</v>
      </c>
      <c r="N14" s="87">
        <f t="shared" si="7"/>
        <v>3.0890878528312404</v>
      </c>
      <c r="O14" s="87">
        <f t="shared" si="7"/>
        <v>6.5612052580142848</v>
      </c>
      <c r="P14" s="87">
        <f t="shared" si="7"/>
        <v>4.4178325635590658</v>
      </c>
    </row>
    <row r="15" spans="2:31" s="84" customFormat="1" x14ac:dyDescent="0.25">
      <c r="E15" s="87">
        <f>+E14/$D$14*100</f>
        <v>22.681445896066286</v>
      </c>
      <c r="F15" s="87">
        <f t="shared" ref="F15:P15" si="8">+F14/$D$14*100</f>
        <v>1.9624811836719733</v>
      </c>
      <c r="G15" s="87">
        <f t="shared" si="8"/>
        <v>6.8186066236883072</v>
      </c>
      <c r="H15" s="87">
        <f t="shared" si="8"/>
        <v>14.46309881722471</v>
      </c>
      <c r="I15" s="87">
        <f t="shared" si="8"/>
        <v>5.5086699992304862</v>
      </c>
      <c r="J15" s="87">
        <f t="shared" si="8"/>
        <v>6.4456960754137107</v>
      </c>
      <c r="K15" s="87">
        <f t="shared" si="8"/>
        <v>14.299041608908011</v>
      </c>
      <c r="L15" s="87">
        <f t="shared" si="8"/>
        <v>5.1375933630957968</v>
      </c>
      <c r="M15" s="87">
        <f t="shared" si="8"/>
        <v>8.6152407610745225</v>
      </c>
      <c r="N15" s="87">
        <f t="shared" si="8"/>
        <v>3.0890878522211556</v>
      </c>
      <c r="O15" s="87">
        <f t="shared" si="8"/>
        <v>6.561205256718468</v>
      </c>
      <c r="P15" s="87">
        <f t="shared" si="8"/>
        <v>4.4178325626865584</v>
      </c>
    </row>
    <row r="16" spans="2:31" s="84" customFormat="1" x14ac:dyDescent="0.25">
      <c r="B16" s="222" t="s">
        <v>59</v>
      </c>
      <c r="C16" s="222"/>
      <c r="D16" s="222"/>
      <c r="E16" s="85">
        <f>+NAC!C3*100</f>
        <v>26.984734999999993</v>
      </c>
      <c r="F16" s="85">
        <f>+NAC!D3*100</f>
        <v>3.4963999999999995</v>
      </c>
      <c r="G16" s="85">
        <f>+NAC!E3*100</f>
        <v>9.8898250000000001</v>
      </c>
      <c r="H16" s="85">
        <f>+NAC!F3*100</f>
        <v>9.4301490000000019</v>
      </c>
      <c r="I16" s="85">
        <f>+NAC!G3*100</f>
        <v>6.4043699999999992</v>
      </c>
      <c r="J16" s="85">
        <f>+NAC!H3*100</f>
        <v>7.9777699999999996</v>
      </c>
      <c r="K16" s="85">
        <f>+NAC!I3*100</f>
        <v>11.018340999999999</v>
      </c>
      <c r="L16" s="85">
        <f>+NAC!J3*100</f>
        <v>2.8207230000000001</v>
      </c>
      <c r="M16" s="85">
        <f>+NAC!K3*100</f>
        <v>7.2598650000000005</v>
      </c>
      <c r="N16" s="85">
        <f>+NAC!L3*100</f>
        <v>2.2966099999999998</v>
      </c>
      <c r="O16" s="85">
        <f>+NAC!M3*100</f>
        <v>8.8995130000000007</v>
      </c>
      <c r="P16" s="85">
        <f>+NAC!N3*100</f>
        <v>3.5216990000000004</v>
      </c>
    </row>
    <row r="17" spans="1:44" s="84" customFormat="1" x14ac:dyDescent="0.25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4" s="84" customFormat="1" x14ac:dyDescent="0.25">
      <c r="B18" s="84" t="str">
        <f>+B3</f>
        <v>Metropolitana</v>
      </c>
      <c r="C18" s="84">
        <f t="shared" ref="C18" si="9">+C3</f>
        <v>1</v>
      </c>
      <c r="D18" s="86">
        <f>+SUM(E18:P18)</f>
        <v>5.3543876230606688</v>
      </c>
      <c r="E18" s="87">
        <v>1.9349611370040931</v>
      </c>
      <c r="F18" s="87">
        <v>0.12168812893791965</v>
      </c>
      <c r="G18" s="87">
        <v>0.41853347594208912</v>
      </c>
      <c r="H18" s="87">
        <v>0.77375850365731824</v>
      </c>
      <c r="I18" s="87">
        <v>0.21936695439667109</v>
      </c>
      <c r="J18" s="87">
        <v>0.19326748070319474</v>
      </c>
      <c r="K18" s="87">
        <v>0.51511980547378677</v>
      </c>
      <c r="L18" s="87">
        <v>0.25717211246244204</v>
      </c>
      <c r="M18" s="87">
        <v>0.39461711649455111</v>
      </c>
      <c r="N18" s="87">
        <v>8.0694592683317523E-2</v>
      </c>
      <c r="O18" s="87">
        <v>0.23803184392674676</v>
      </c>
      <c r="P18" s="87">
        <v>0.20717647137853848</v>
      </c>
    </row>
    <row r="19" spans="1:44" s="84" customFormat="1" x14ac:dyDescent="0.25">
      <c r="B19" s="84" t="str">
        <f t="shared" ref="B19:C27" si="10">+B4</f>
        <v>Metropolitana</v>
      </c>
      <c r="C19" s="84">
        <f t="shared" si="10"/>
        <v>2</v>
      </c>
      <c r="D19" s="86">
        <f t="shared" ref="D19:D27" si="11">+SUM(E19:P19)</f>
        <v>6.486228503795509</v>
      </c>
      <c r="E19" s="87">
        <v>2.1470930335396714</v>
      </c>
      <c r="F19" s="87">
        <v>0.14160184085571251</v>
      </c>
      <c r="G19" s="87">
        <v>0.5278034898326267</v>
      </c>
      <c r="H19" s="87">
        <v>0.90656984861916157</v>
      </c>
      <c r="I19" s="87">
        <v>0.26838852504553162</v>
      </c>
      <c r="J19" s="87">
        <v>0.30233463132315352</v>
      </c>
      <c r="K19" s="87">
        <v>0.71498913024603494</v>
      </c>
      <c r="L19" s="87">
        <v>0.33672089364780766</v>
      </c>
      <c r="M19" s="87">
        <v>0.51736806123390866</v>
      </c>
      <c r="N19" s="87">
        <v>0.11446307604056268</v>
      </c>
      <c r="O19" s="87">
        <v>0.28162479687534236</v>
      </c>
      <c r="P19" s="87">
        <v>0.22727117653599482</v>
      </c>
    </row>
    <row r="20" spans="1:44" s="84" customFormat="1" x14ac:dyDescent="0.25">
      <c r="B20" s="84" t="str">
        <f t="shared" si="10"/>
        <v>Metropolitana</v>
      </c>
      <c r="C20" s="84">
        <f t="shared" si="10"/>
        <v>3</v>
      </c>
      <c r="D20" s="86">
        <f t="shared" si="11"/>
        <v>7.5706921257170974</v>
      </c>
      <c r="E20" s="87">
        <v>2.1773913312958935</v>
      </c>
      <c r="F20" s="87">
        <v>0.16260084223000415</v>
      </c>
      <c r="G20" s="87">
        <v>0.56178747638730853</v>
      </c>
      <c r="H20" s="87">
        <v>1.2033749885001324</v>
      </c>
      <c r="I20" s="87">
        <v>0.31155950227188317</v>
      </c>
      <c r="J20" s="87">
        <v>0.36029321088952154</v>
      </c>
      <c r="K20" s="87">
        <v>0.92852279425998352</v>
      </c>
      <c r="L20" s="87">
        <v>0.43079793425069063</v>
      </c>
      <c r="M20" s="87">
        <v>0.5664895916778302</v>
      </c>
      <c r="N20" s="87">
        <v>0.19301900949107936</v>
      </c>
      <c r="O20" s="87">
        <v>0.37740817475830568</v>
      </c>
      <c r="P20" s="87">
        <v>0.29744726970446461</v>
      </c>
    </row>
    <row r="21" spans="1:44" s="84" customFormat="1" x14ac:dyDescent="0.25">
      <c r="B21" s="84" t="str">
        <f t="shared" si="10"/>
        <v>Metropolitana</v>
      </c>
      <c r="C21" s="84">
        <f t="shared" si="10"/>
        <v>4</v>
      </c>
      <c r="D21" s="86">
        <f t="shared" si="11"/>
        <v>7.8305041271066296</v>
      </c>
      <c r="E21" s="87">
        <v>2.0878182493866104</v>
      </c>
      <c r="F21" s="87">
        <v>0.2022729584370431</v>
      </c>
      <c r="G21" s="87">
        <v>0.57018842489055444</v>
      </c>
      <c r="H21" s="87">
        <v>1.0713882575692109</v>
      </c>
      <c r="I21" s="87">
        <v>0.39183480611029214</v>
      </c>
      <c r="J21" s="87">
        <v>0.37127750535210569</v>
      </c>
      <c r="K21" s="87">
        <v>1.1172332873907751</v>
      </c>
      <c r="L21" s="87">
        <v>0.43027143739862977</v>
      </c>
      <c r="M21" s="87">
        <v>0.63036984582108346</v>
      </c>
      <c r="N21" s="87">
        <v>0.20108040296955379</v>
      </c>
      <c r="O21" s="87">
        <v>0.44023041909701921</v>
      </c>
      <c r="P21" s="87">
        <v>0.31653853268375109</v>
      </c>
    </row>
    <row r="22" spans="1:44" s="84" customFormat="1" x14ac:dyDescent="0.25">
      <c r="B22" s="84" t="str">
        <f t="shared" si="10"/>
        <v>Metropolitana</v>
      </c>
      <c r="C22" s="84">
        <f t="shared" si="10"/>
        <v>5</v>
      </c>
      <c r="D22" s="86">
        <f t="shared" si="11"/>
        <v>8.1209117311418471</v>
      </c>
      <c r="E22" s="87">
        <v>2.1148347156223437</v>
      </c>
      <c r="F22" s="87">
        <v>0.15853373037419219</v>
      </c>
      <c r="G22" s="87">
        <v>0.58597488716428847</v>
      </c>
      <c r="H22" s="87">
        <v>1.1854525098655735</v>
      </c>
      <c r="I22" s="87">
        <v>0.35695113708925391</v>
      </c>
      <c r="J22" s="87">
        <v>0.51653153936809548</v>
      </c>
      <c r="K22" s="87">
        <v>1.0729637398726446</v>
      </c>
      <c r="L22" s="87">
        <v>0.47389863679800603</v>
      </c>
      <c r="M22" s="87">
        <v>0.64206142193806048</v>
      </c>
      <c r="N22" s="87">
        <v>0.19398224268137512</v>
      </c>
      <c r="O22" s="87">
        <v>0.4785728892786133</v>
      </c>
      <c r="P22" s="87">
        <v>0.34115428108940005</v>
      </c>
    </row>
    <row r="23" spans="1:44" s="84" customFormat="1" x14ac:dyDescent="0.25">
      <c r="B23" s="84" t="str">
        <f t="shared" si="10"/>
        <v>Metropolitana</v>
      </c>
      <c r="C23" s="84">
        <f t="shared" si="10"/>
        <v>6</v>
      </c>
      <c r="D23" s="86">
        <f t="shared" si="11"/>
        <v>9.4963569776528498</v>
      </c>
      <c r="E23" s="87">
        <v>2.3556841341025572</v>
      </c>
      <c r="F23" s="87">
        <v>0.18167464908673533</v>
      </c>
      <c r="G23" s="87">
        <v>0.68180684407768266</v>
      </c>
      <c r="H23" s="87">
        <v>1.3894973824127972</v>
      </c>
      <c r="I23" s="87">
        <v>0.46957440571954873</v>
      </c>
      <c r="J23" s="87">
        <v>0.55729396908753459</v>
      </c>
      <c r="K23" s="87">
        <v>1.2449351257359633</v>
      </c>
      <c r="L23" s="87">
        <v>0.53294176252112924</v>
      </c>
      <c r="M23" s="87">
        <v>0.76760260296104021</v>
      </c>
      <c r="N23" s="87">
        <v>0.34782713272421023</v>
      </c>
      <c r="O23" s="87">
        <v>0.56708584850576016</v>
      </c>
      <c r="P23" s="87">
        <v>0.40043312071789022</v>
      </c>
    </row>
    <row r="24" spans="1:44" s="84" customFormat="1" x14ac:dyDescent="0.25">
      <c r="B24" s="84" t="str">
        <f t="shared" si="10"/>
        <v>Metropolitana</v>
      </c>
      <c r="C24" s="84">
        <f t="shared" si="10"/>
        <v>7</v>
      </c>
      <c r="D24" s="86">
        <f t="shared" si="11"/>
        <v>10.556800927472226</v>
      </c>
      <c r="E24" s="87">
        <v>2.3296516400297991</v>
      </c>
      <c r="F24" s="87">
        <v>0.18386638644790876</v>
      </c>
      <c r="G24" s="87">
        <v>0.71262321946357321</v>
      </c>
      <c r="H24" s="87">
        <v>1.4912284535389462</v>
      </c>
      <c r="I24" s="87">
        <v>0.51598568672955369</v>
      </c>
      <c r="J24" s="87">
        <v>0.68945470882447113</v>
      </c>
      <c r="K24" s="87">
        <v>1.6945753516654904</v>
      </c>
      <c r="L24" s="87">
        <v>0.57345457001636668</v>
      </c>
      <c r="M24" s="87">
        <v>0.89328401413446212</v>
      </c>
      <c r="N24" s="87">
        <v>0.33153570901413065</v>
      </c>
      <c r="O24" s="87">
        <v>0.669168296458996</v>
      </c>
      <c r="P24" s="87">
        <v>0.47197289114852981</v>
      </c>
    </row>
    <row r="25" spans="1:44" s="84" customFormat="1" x14ac:dyDescent="0.25">
      <c r="B25" s="84" t="str">
        <f t="shared" si="10"/>
        <v>Metropolitana</v>
      </c>
      <c r="C25" s="84">
        <f t="shared" si="10"/>
        <v>8</v>
      </c>
      <c r="D25" s="86">
        <f t="shared" si="11"/>
        <v>11.875925093307874</v>
      </c>
      <c r="E25" s="87">
        <v>2.3993156499640946</v>
      </c>
      <c r="F25" s="87">
        <v>0.20828928990320753</v>
      </c>
      <c r="G25" s="87">
        <v>0.80733596274460817</v>
      </c>
      <c r="H25" s="87">
        <v>1.6600376440196938</v>
      </c>
      <c r="I25" s="87">
        <v>0.68694677720752928</v>
      </c>
      <c r="J25" s="87">
        <v>0.83971683956337395</v>
      </c>
      <c r="K25" s="87">
        <v>1.8936090685907501</v>
      </c>
      <c r="L25" s="87">
        <v>0.61227173177753125</v>
      </c>
      <c r="M25" s="87">
        <v>1.0156227539319558</v>
      </c>
      <c r="N25" s="87">
        <v>0.39538244648354193</v>
      </c>
      <c r="O25" s="87">
        <v>0.83959820281724751</v>
      </c>
      <c r="P25" s="87">
        <v>0.51779872630434176</v>
      </c>
    </row>
    <row r="26" spans="1:44" s="84" customFormat="1" x14ac:dyDescent="0.25">
      <c r="B26" s="84" t="str">
        <f t="shared" si="10"/>
        <v>Metropolitana</v>
      </c>
      <c r="C26" s="84">
        <f t="shared" si="10"/>
        <v>9</v>
      </c>
      <c r="D26" s="86">
        <f t="shared" si="11"/>
        <v>14.177590656732361</v>
      </c>
      <c r="E26" s="87">
        <v>2.5668209821186956</v>
      </c>
      <c r="F26" s="87">
        <v>0.26745817220903301</v>
      </c>
      <c r="G26" s="87">
        <v>0.86098198627892319</v>
      </c>
      <c r="H26" s="87">
        <v>2.1144710571374894</v>
      </c>
      <c r="I26" s="87">
        <v>0.84201531133993612</v>
      </c>
      <c r="J26" s="87">
        <v>1.0986182933443671</v>
      </c>
      <c r="K26" s="87">
        <v>2.1272715491977756</v>
      </c>
      <c r="L26" s="87">
        <v>0.69281937791299564</v>
      </c>
      <c r="M26" s="87">
        <v>1.2410312768476484</v>
      </c>
      <c r="N26" s="87">
        <v>0.58855260348760396</v>
      </c>
      <c r="O26" s="87">
        <v>1.1090898087913283</v>
      </c>
      <c r="P26" s="87">
        <v>0.66846023806656585</v>
      </c>
    </row>
    <row r="27" spans="1:44" s="84" customFormat="1" x14ac:dyDescent="0.25">
      <c r="B27" s="84" t="str">
        <f t="shared" si="10"/>
        <v>Metropolitana</v>
      </c>
      <c r="C27" s="84">
        <f t="shared" si="10"/>
        <v>10</v>
      </c>
      <c r="D27" s="86">
        <f t="shared" si="11"/>
        <v>18.530602253762602</v>
      </c>
      <c r="E27" s="87">
        <v>2.5678750274820419</v>
      </c>
      <c r="F27" s="87">
        <v>0.33449518557780084</v>
      </c>
      <c r="G27" s="87">
        <v>1.0915708582533057</v>
      </c>
      <c r="H27" s="87">
        <v>2.6673201747608015</v>
      </c>
      <c r="I27" s="87">
        <v>1.4460468944082308</v>
      </c>
      <c r="J27" s="87">
        <v>1.516907898230897</v>
      </c>
      <c r="K27" s="87">
        <v>2.9898217592988221</v>
      </c>
      <c r="L27" s="87">
        <v>0.79724490732485576</v>
      </c>
      <c r="M27" s="87">
        <v>1.9467940777354655</v>
      </c>
      <c r="N27" s="87">
        <v>0.64255063725586536</v>
      </c>
      <c r="O27" s="87">
        <v>1.5603949775049257</v>
      </c>
      <c r="P27" s="87">
        <v>0.96957985592958906</v>
      </c>
    </row>
    <row r="28" spans="1:44" s="96" customFormat="1" ht="15.75" thickBot="1" x14ac:dyDescent="0.3">
      <c r="D28" s="97"/>
    </row>
    <row r="29" spans="1:44" s="90" customFormat="1" x14ac:dyDescent="0.25">
      <c r="A29" s="91" t="s">
        <v>191</v>
      </c>
      <c r="E29" s="221" t="s">
        <v>186</v>
      </c>
      <c r="F29" s="221"/>
      <c r="G29" s="221"/>
      <c r="H29" s="221"/>
      <c r="I29" s="221"/>
      <c r="J29" s="221"/>
      <c r="K29" s="221"/>
      <c r="L29" s="221"/>
      <c r="M29" s="221"/>
      <c r="N29" s="221"/>
      <c r="Q29" s="221" t="s">
        <v>187</v>
      </c>
      <c r="R29" s="221"/>
      <c r="S29" s="221"/>
      <c r="T29" s="221"/>
      <c r="U29" s="221"/>
      <c r="V29" s="221"/>
      <c r="W29" s="221"/>
      <c r="X29" s="221"/>
      <c r="Y29" s="221"/>
      <c r="Z29" s="221"/>
      <c r="AD29" s="221" t="s">
        <v>188</v>
      </c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 spans="1:44" s="107" customFormat="1" x14ac:dyDescent="0.25">
      <c r="E30" s="108" cm="1">
        <f t="array" ref="E30:N30">+TRANSPOSE(D3:D12)</f>
        <v>5.5433412486496252</v>
      </c>
      <c r="F30" s="108">
        <v>6.66964444354441</v>
      </c>
      <c r="G30" s="108">
        <v>7.6096910693003306</v>
      </c>
      <c r="H30" s="108">
        <v>7.9122331046053018</v>
      </c>
      <c r="I30" s="108">
        <v>8.1689857899144602</v>
      </c>
      <c r="J30" s="108">
        <v>9.5025946006860131</v>
      </c>
      <c r="K30" s="108">
        <v>10.462094365794533</v>
      </c>
      <c r="L30" s="108">
        <v>11.813602452653903</v>
      </c>
      <c r="M30" s="108">
        <v>14.03660400074746</v>
      </c>
      <c r="N30" s="108">
        <v>18.281208943853635</v>
      </c>
      <c r="AQ30" s="109" t="s">
        <v>64</v>
      </c>
      <c r="AR30" s="109" t="s">
        <v>65</v>
      </c>
    </row>
    <row r="31" spans="1:44" s="98" customFormat="1" ht="15.75" thickBot="1" x14ac:dyDescent="0.3">
      <c r="E31" s="98">
        <v>1</v>
      </c>
      <c r="F31" s="98">
        <f>+E31+1</f>
        <v>2</v>
      </c>
      <c r="G31" s="98">
        <f t="shared" ref="G31:N31" si="12">+F31+1</f>
        <v>3</v>
      </c>
      <c r="H31" s="98">
        <f t="shared" si="12"/>
        <v>4</v>
      </c>
      <c r="I31" s="98">
        <f t="shared" si="12"/>
        <v>5</v>
      </c>
      <c r="J31" s="98">
        <f t="shared" si="12"/>
        <v>6</v>
      </c>
      <c r="K31" s="98">
        <f t="shared" si="12"/>
        <v>7</v>
      </c>
      <c r="L31" s="98">
        <f t="shared" si="12"/>
        <v>8</v>
      </c>
      <c r="M31" s="98">
        <f t="shared" si="12"/>
        <v>9</v>
      </c>
      <c r="N31" s="98">
        <f t="shared" si="12"/>
        <v>10</v>
      </c>
      <c r="O31" s="98" t="s">
        <v>57</v>
      </c>
      <c r="Q31" s="98">
        <f t="shared" ref="Q31:Z31" si="13">+E31</f>
        <v>1</v>
      </c>
      <c r="R31" s="98">
        <f t="shared" si="13"/>
        <v>2</v>
      </c>
      <c r="S31" s="98">
        <f t="shared" si="13"/>
        <v>3</v>
      </c>
      <c r="T31" s="98">
        <f t="shared" si="13"/>
        <v>4</v>
      </c>
      <c r="U31" s="98">
        <f t="shared" si="13"/>
        <v>5</v>
      </c>
      <c r="V31" s="98">
        <f t="shared" si="13"/>
        <v>6</v>
      </c>
      <c r="W31" s="98">
        <f t="shared" si="13"/>
        <v>7</v>
      </c>
      <c r="X31" s="98">
        <f t="shared" si="13"/>
        <v>8</v>
      </c>
      <c r="Y31" s="98">
        <f t="shared" si="13"/>
        <v>9</v>
      </c>
      <c r="Z31" s="98">
        <f t="shared" si="13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14">+S31</f>
        <v>3</v>
      </c>
      <c r="AG31" s="98">
        <f t="shared" si="14"/>
        <v>4</v>
      </c>
      <c r="AH31" s="98">
        <f t="shared" si="14"/>
        <v>5</v>
      </c>
      <c r="AI31" s="98">
        <f t="shared" si="14"/>
        <v>6</v>
      </c>
      <c r="AJ31" s="98">
        <f t="shared" si="14"/>
        <v>7</v>
      </c>
      <c r="AK31" s="98">
        <f t="shared" si="14"/>
        <v>8</v>
      </c>
      <c r="AL31" s="98">
        <f t="shared" si="14"/>
        <v>9</v>
      </c>
      <c r="AM31" s="98">
        <f t="shared" si="14"/>
        <v>10</v>
      </c>
      <c r="AN31" s="98" t="str">
        <f t="shared" si="14"/>
        <v>Total</v>
      </c>
      <c r="AO31" s="98" t="str">
        <f t="shared" si="14"/>
        <v>GBA INDEC</v>
      </c>
      <c r="AQ31" s="98" t="s">
        <v>63</v>
      </c>
      <c r="AR31" s="98" t="s">
        <v>63</v>
      </c>
    </row>
    <row r="32" spans="1:44" x14ac:dyDescent="0.25">
      <c r="B32" s="112">
        <f>+ROW()</f>
        <v>32</v>
      </c>
      <c r="D32" s="38">
        <f>+NAC!A5</f>
        <v>42705</v>
      </c>
      <c r="E32" s="19" cm="1">
        <f t="array" ref="E32">+SUMPRODUCT($E$3:$P$3/100,NAC!$C5:$N5)/D$3*100</f>
        <v>100</v>
      </c>
      <c r="F32" s="19" cm="1">
        <f t="array" ref="F32">+SUMPRODUCT($E$4:$P$4/100,NAC!$C5:$N5)/D$4*100</f>
        <v>100</v>
      </c>
      <c r="G32" s="19" cm="1">
        <f t="array" ref="G32">+SUMPRODUCT($E$5:$P$5/100,NAC!$C5:$N5)/D$5*100</f>
        <v>100</v>
      </c>
      <c r="H32" s="19" cm="1">
        <f t="array" ref="H32">+SUMPRODUCT($E$6:$P$6/100,NAC!$C5:$N5)/D$6*100</f>
        <v>100</v>
      </c>
      <c r="I32" s="19" cm="1">
        <f t="array" ref="I32">+SUMPRODUCT($E$7:$P$7/100,NAC!$C5:$N5)/D$7*100</f>
        <v>100</v>
      </c>
      <c r="J32" s="19" cm="1">
        <f t="array" ref="J32">+SUMPRODUCT($E$8:$P$8/100,NAC!$C5:$N5)/D$8*100</f>
        <v>100</v>
      </c>
      <c r="K32" s="19" cm="1">
        <f t="array" ref="K32">+SUMPRODUCT($E$9:$P$9/100,NAC!$C5:$N5)/D$9*100</f>
        <v>100</v>
      </c>
      <c r="L32" s="19" cm="1">
        <f t="array" ref="L32">+SUMPRODUCT($E$10:$P$10/100,NAC!$C5:$N5)/D$10*100</f>
        <v>100</v>
      </c>
      <c r="M32" s="19" cm="1">
        <f t="array" ref="M32">+SUMPRODUCT($E$11:$P$11/100,NAC!$C5:$N5)/D$11*100</f>
        <v>100</v>
      </c>
      <c r="N32" s="19" cm="1">
        <f t="array" ref="N32">+SUMPRODUCT($E$12:$P$12/100,NAC!$C5:$N5)/D$12*100</f>
        <v>100</v>
      </c>
      <c r="O32" s="19" cm="1">
        <f t="array" ref="O32">+SUMPRODUCT(_xlfn.ANCHORARRAY($E$30)/100,$E32:$N32)/$D$14*100</f>
        <v>100</v>
      </c>
    </row>
    <row r="33" spans="2:44" x14ac:dyDescent="0.25">
      <c r="B33" s="112">
        <f t="shared" ref="B33:B96" si="15">+ROW()</f>
        <v>33</v>
      </c>
      <c r="D33" s="38">
        <f>+NAC!A6</f>
        <v>42736</v>
      </c>
      <c r="E33" s="19" cm="1">
        <f t="array" ref="E33">+SUMPRODUCT($E$3:$P$3/100,NAC!$C6:$N6)/D$3*100</f>
        <v>101.40913314641455</v>
      </c>
      <c r="F33" s="19" cm="1">
        <f t="array" ref="F33">+SUMPRODUCT($E$4:$P$4/100,NAC!$C6:$N6)/D$4*100</f>
        <v>101.42854296764571</v>
      </c>
      <c r="G33" s="19" cm="1">
        <f t="array" ref="G33">+SUMPRODUCT($E$5:$P$5/100,NAC!$C6:$N6)/D$5*100</f>
        <v>101.47809041257325</v>
      </c>
      <c r="H33" s="19" cm="1">
        <f t="array" ref="H33">+SUMPRODUCT($E$6:$P$6/100,NAC!$C6:$N6)/D$6*100</f>
        <v>101.50652105541896</v>
      </c>
      <c r="I33" s="19" cm="1">
        <f t="array" ref="I33">+SUMPRODUCT($E$7:$P$7/100,NAC!$C6:$N6)/D$7*100</f>
        <v>101.54151021266982</v>
      </c>
      <c r="J33" s="19" cm="1">
        <f t="array" ref="J33">+SUMPRODUCT($E$8:$P$8/100,NAC!$C6:$N6)/D$8*100</f>
        <v>101.53242499798863</v>
      </c>
      <c r="K33" s="19" cm="1">
        <f t="array" ref="K33">+SUMPRODUCT($E$9:$P$9/100,NAC!$C6:$N6)/D$9*100</f>
        <v>101.59294648136989</v>
      </c>
      <c r="L33" s="19" cm="1">
        <f t="array" ref="L33">+SUMPRODUCT($E$10:$P$10/100,NAC!$C6:$N6)/D$10*100</f>
        <v>101.60736765673335</v>
      </c>
      <c r="M33" s="19" cm="1">
        <f t="array" ref="M33">+SUMPRODUCT($E$11:$P$11/100,NAC!$C6:$N6)/D$11*100</f>
        <v>101.65369765081127</v>
      </c>
      <c r="N33" s="19" cm="1">
        <f t="array" ref="N33">+SUMPRODUCT($E$12:$P$12/100,NAC!$C6:$N6)/D$12*100</f>
        <v>101.70688210337997</v>
      </c>
      <c r="O33" s="19" cm="1">
        <f t="array" ref="O33">+SUMPRODUCT(_xlfn.ANCHORARRAY($E$30)/100,$E33:$N33)/$D$14*100</f>
        <v>101.57732051580001</v>
      </c>
      <c r="Q33" s="24">
        <f t="shared" ref="Q33:AA48" si="16">+E33/E32-1</f>
        <v>1.409133146414554E-2</v>
      </c>
      <c r="R33" s="24">
        <f t="shared" si="16"/>
        <v>1.4285429676457184E-2</v>
      </c>
      <c r="S33" s="24">
        <f t="shared" si="16"/>
        <v>1.4780904125732519E-2</v>
      </c>
      <c r="T33" s="24">
        <f t="shared" si="16"/>
        <v>1.5065210554189523E-2</v>
      </c>
      <c r="U33" s="24">
        <f t="shared" si="16"/>
        <v>1.5415102126698166E-2</v>
      </c>
      <c r="V33" s="24">
        <f t="shared" si="16"/>
        <v>1.532424997988624E-2</v>
      </c>
      <c r="W33" s="24">
        <f t="shared" si="16"/>
        <v>1.5929464813698946E-2</v>
      </c>
      <c r="X33" s="24">
        <f t="shared" si="16"/>
        <v>1.6073676567333495E-2</v>
      </c>
      <c r="Y33" s="24">
        <f t="shared" si="16"/>
        <v>1.65369765081127E-2</v>
      </c>
      <c r="Z33" s="24">
        <f t="shared" si="16"/>
        <v>1.7068821033799697E-2</v>
      </c>
      <c r="AA33" s="24">
        <f t="shared" si="16"/>
        <v>1.5773205158000181E-2</v>
      </c>
      <c r="AB33" s="24">
        <f>+NAC!Y6</f>
        <v>1.5858999999999845E-2</v>
      </c>
      <c r="AQ33" s="24">
        <f t="shared" ref="AQ33:AQ96" si="17">+Q33-Z33</f>
        <v>-2.977489569654157E-3</v>
      </c>
    </row>
    <row r="34" spans="2:44" x14ac:dyDescent="0.25">
      <c r="B34" s="112">
        <f t="shared" si="15"/>
        <v>34</v>
      </c>
      <c r="D34" s="38">
        <f>+NAC!A7</f>
        <v>42767</v>
      </c>
      <c r="E34" s="19" cm="1">
        <f t="array" ref="E34">+SUMPRODUCT($E$3:$P$3/100,NAC!$C7:$N7)/D$3*100</f>
        <v>103.44888882532499</v>
      </c>
      <c r="F34" s="19" cm="1">
        <f t="array" ref="F34">+SUMPRODUCT($E$4:$P$4/100,NAC!$C7:$N7)/D$4*100</f>
        <v>103.45790138049134</v>
      </c>
      <c r="G34" s="19" cm="1">
        <f t="array" ref="G34">+SUMPRODUCT($E$5:$P$5/100,NAC!$C7:$N7)/D$5*100</f>
        <v>103.59695974539862</v>
      </c>
      <c r="H34" s="19" cm="1">
        <f t="array" ref="H34">+SUMPRODUCT($E$6:$P$6/100,NAC!$C7:$N7)/D$6*100</f>
        <v>103.57209938757038</v>
      </c>
      <c r="I34" s="19" cm="1">
        <f t="array" ref="I34">+SUMPRODUCT($E$7:$P$7/100,NAC!$C7:$N7)/D$7*100</f>
        <v>103.63494990668534</v>
      </c>
      <c r="J34" s="19" cm="1">
        <f t="array" ref="J34">+SUMPRODUCT($E$8:$P$8/100,NAC!$C7:$N7)/D$8*100</f>
        <v>103.62064907909246</v>
      </c>
      <c r="K34" s="19" cm="1">
        <f t="array" ref="K34">+SUMPRODUCT($E$9:$P$9/100,NAC!$C7:$N7)/D$9*100</f>
        <v>103.67398189330778</v>
      </c>
      <c r="L34" s="19" cm="1">
        <f t="array" ref="L34">+SUMPRODUCT($E$10:$P$10/100,NAC!$C7:$N7)/D$10*100</f>
        <v>103.67089232400508</v>
      </c>
      <c r="M34" s="19" cm="1">
        <f t="array" ref="M34">+SUMPRODUCT($E$11:$P$11/100,NAC!$C7:$N7)/D$11*100</f>
        <v>103.77429772963704</v>
      </c>
      <c r="N34" s="19" cm="1">
        <f t="array" ref="N34">+SUMPRODUCT($E$12:$P$12/100,NAC!$C7:$N7)/D$12*100</f>
        <v>103.75826059285247</v>
      </c>
      <c r="O34" s="19" cm="1">
        <f t="array" ref="O34">+SUMPRODUCT(_xlfn.ANCHORARRAY($E$30)/100,$E34:$N34)/$D$14*100</f>
        <v>103.65403667950702</v>
      </c>
      <c r="Q34" s="24">
        <f t="shared" si="16"/>
        <v>2.0114122028490611E-2</v>
      </c>
      <c r="R34" s="24">
        <f t="shared" si="16"/>
        <v>2.0007764614078827E-2</v>
      </c>
      <c r="S34" s="24">
        <f t="shared" si="16"/>
        <v>2.0880067058916874E-2</v>
      </c>
      <c r="T34" s="24">
        <f t="shared" si="16"/>
        <v>2.0349218066725738E-2</v>
      </c>
      <c r="U34" s="24">
        <f t="shared" si="16"/>
        <v>2.0616590098285759E-2</v>
      </c>
      <c r="V34" s="24">
        <f t="shared" si="16"/>
        <v>2.0567065951051511E-2</v>
      </c>
      <c r="W34" s="24">
        <f t="shared" si="16"/>
        <v>2.0484054100345483E-2</v>
      </c>
      <c r="X34" s="24">
        <f t="shared" si="16"/>
        <v>2.0308809438337905E-2</v>
      </c>
      <c r="Y34" s="24">
        <f t="shared" si="16"/>
        <v>2.0861022548438912E-2</v>
      </c>
      <c r="Z34" s="24">
        <f t="shared" si="16"/>
        <v>2.0169515051964515E-2</v>
      </c>
      <c r="AA34" s="24">
        <f t="shared" si="16"/>
        <v>2.0444683450613121E-2</v>
      </c>
      <c r="AB34" s="24">
        <f>+NAC!Y7</f>
        <v>2.0672160211210544E-2</v>
      </c>
      <c r="AQ34" s="24">
        <f t="shared" si="17"/>
        <v>-5.5393023473904179E-5</v>
      </c>
    </row>
    <row r="35" spans="2:44" x14ac:dyDescent="0.25">
      <c r="B35" s="112">
        <f t="shared" si="15"/>
        <v>35</v>
      </c>
      <c r="D35" s="38">
        <f>+NAC!A8</f>
        <v>42795</v>
      </c>
      <c r="E35" s="19" cm="1">
        <f t="array" ref="E35">+SUMPRODUCT($E$3:$P$3/100,NAC!$C8:$N8)/D$3*100</f>
        <v>106.08358209975124</v>
      </c>
      <c r="F35" s="19" cm="1">
        <f t="array" ref="F35">+SUMPRODUCT($E$4:$P$4/100,NAC!$C8:$N8)/D$4*100</f>
        <v>106.08032618643874</v>
      </c>
      <c r="G35" s="19" cm="1">
        <f t="array" ref="G35">+SUMPRODUCT($E$5:$P$5/100,NAC!$C8:$N8)/D$5*100</f>
        <v>106.24212357485116</v>
      </c>
      <c r="H35" s="19" cm="1">
        <f t="array" ref="H35">+SUMPRODUCT($E$6:$P$6/100,NAC!$C8:$N8)/D$6*100</f>
        <v>106.13069678723279</v>
      </c>
      <c r="I35" s="19" cm="1">
        <f t="array" ref="I35">+SUMPRODUCT($E$7:$P$7/100,NAC!$C8:$N8)/D$7*100</f>
        <v>106.20139157940538</v>
      </c>
      <c r="J35" s="19" cm="1">
        <f t="array" ref="J35">+SUMPRODUCT($E$8:$P$8/100,NAC!$C8:$N8)/D$8*100</f>
        <v>106.25551001884955</v>
      </c>
      <c r="K35" s="19" cm="1">
        <f t="array" ref="K35">+SUMPRODUCT($E$9:$P$9/100,NAC!$C8:$N8)/D$9*100</f>
        <v>106.2112940756024</v>
      </c>
      <c r="L35" s="19" cm="1">
        <f t="array" ref="L35">+SUMPRODUCT($E$10:$P$10/100,NAC!$C8:$N8)/D$10*100</f>
        <v>106.17695770954913</v>
      </c>
      <c r="M35" s="19" cm="1">
        <f t="array" ref="M35">+SUMPRODUCT($E$11:$P$11/100,NAC!$C8:$N8)/D$11*100</f>
        <v>106.3070621174901</v>
      </c>
      <c r="N35" s="19" cm="1">
        <f t="array" ref="N35">+SUMPRODUCT($E$12:$P$12/100,NAC!$C8:$N8)/D$12*100</f>
        <v>106.14182129946059</v>
      </c>
      <c r="O35" s="19" cm="1">
        <f t="array" ref="O35">+SUMPRODUCT(_xlfn.ANCHORARRAY($E$30)/100,$E35:$N35)/$D$14*100</f>
        <v>106.19152694072602</v>
      </c>
      <c r="Q35" s="24">
        <f t="shared" si="16"/>
        <v>2.5468550743691143E-2</v>
      </c>
      <c r="R35" s="24">
        <f t="shared" si="16"/>
        <v>2.5347747933749387E-2</v>
      </c>
      <c r="S35" s="24">
        <f t="shared" si="16"/>
        <v>2.5533218696314419E-2</v>
      </c>
      <c r="T35" s="24">
        <f t="shared" si="16"/>
        <v>2.4703539030217492E-2</v>
      </c>
      <c r="U35" s="24">
        <f t="shared" si="16"/>
        <v>2.4764248692462409E-2</v>
      </c>
      <c r="V35" s="24">
        <f t="shared" si="16"/>
        <v>2.5427952470611581E-2</v>
      </c>
      <c r="W35" s="24">
        <f t="shared" si="16"/>
        <v>2.4473953213312472E-2</v>
      </c>
      <c r="X35" s="24">
        <f t="shared" si="16"/>
        <v>2.4173278818820032E-2</v>
      </c>
      <c r="Y35" s="24">
        <f t="shared" si="16"/>
        <v>2.440647099777693E-2</v>
      </c>
      <c r="Z35" s="24">
        <f t="shared" si="16"/>
        <v>2.2972250045335763E-2</v>
      </c>
      <c r="AA35" s="24">
        <f t="shared" si="16"/>
        <v>2.4480380528399515E-2</v>
      </c>
      <c r="AB35" s="24">
        <f>+NAC!Y8</f>
        <v>2.3741897403600554E-2</v>
      </c>
      <c r="AQ35" s="24">
        <f t="shared" si="17"/>
        <v>2.4963006983553804E-3</v>
      </c>
    </row>
    <row r="36" spans="2:44" x14ac:dyDescent="0.25">
      <c r="B36" s="112">
        <f t="shared" si="15"/>
        <v>36</v>
      </c>
      <c r="D36" s="38">
        <f>+NAC!A9</f>
        <v>42826</v>
      </c>
      <c r="E36" s="19" cm="1">
        <f t="array" ref="E36">+SUMPRODUCT($E$3:$P$3/100,NAC!$C9:$N9)/D$3*100</f>
        <v>109.0083516760004</v>
      </c>
      <c r="F36" s="19" cm="1">
        <f t="array" ref="F36">+SUMPRODUCT($E$4:$P$4/100,NAC!$C9:$N9)/D$4*100</f>
        <v>108.99935132180238</v>
      </c>
      <c r="G36" s="19" cm="1">
        <f t="array" ref="G36">+SUMPRODUCT($E$5:$P$5/100,NAC!$C9:$N9)/D$5*100</f>
        <v>109.20107566854283</v>
      </c>
      <c r="H36" s="19" cm="1">
        <f t="array" ref="H36">+SUMPRODUCT($E$6:$P$6/100,NAC!$C9:$N9)/D$6*100</f>
        <v>108.97864178309398</v>
      </c>
      <c r="I36" s="19" cm="1">
        <f t="array" ref="I36">+SUMPRODUCT($E$7:$P$7/100,NAC!$C9:$N9)/D$7*100</f>
        <v>109.09196347867164</v>
      </c>
      <c r="J36" s="19" cm="1">
        <f t="array" ref="J36">+SUMPRODUCT($E$8:$P$8/100,NAC!$C9:$N9)/D$8*100</f>
        <v>109.14818022853345</v>
      </c>
      <c r="K36" s="19" cm="1">
        <f t="array" ref="K36">+SUMPRODUCT($E$9:$P$9/100,NAC!$C9:$N9)/D$9*100</f>
        <v>109.02869227483627</v>
      </c>
      <c r="L36" s="19" cm="1">
        <f t="array" ref="L36">+SUMPRODUCT($E$10:$P$10/100,NAC!$C9:$N9)/D$10*100</f>
        <v>108.96707098361982</v>
      </c>
      <c r="M36" s="19" cm="1">
        <f t="array" ref="M36">+SUMPRODUCT($E$11:$P$11/100,NAC!$C9:$N9)/D$11*100</f>
        <v>109.10267769663137</v>
      </c>
      <c r="N36" s="19" cm="1">
        <f t="array" ref="N36">+SUMPRODUCT($E$12:$P$12/100,NAC!$C9:$N9)/D$12*100</f>
        <v>108.85437249127914</v>
      </c>
      <c r="O36" s="19" cm="1">
        <f t="array" ref="O36">+SUMPRODUCT(_xlfn.ANCHORARRAY($E$30)/100,$E36:$N36)/$D$14*100</f>
        <v>109.02252617485699</v>
      </c>
      <c r="Q36" s="24">
        <f t="shared" si="16"/>
        <v>2.7570426246532387E-2</v>
      </c>
      <c r="R36" s="24">
        <f t="shared" si="16"/>
        <v>2.7517120660369931E-2</v>
      </c>
      <c r="S36" s="24">
        <f t="shared" si="16"/>
        <v>2.7851025507853233E-2</v>
      </c>
      <c r="T36" s="24">
        <f t="shared" si="16"/>
        <v>2.6834319212759361E-2</v>
      </c>
      <c r="U36" s="24">
        <f t="shared" si="16"/>
        <v>2.7217834496123583E-2</v>
      </c>
      <c r="V36" s="24">
        <f t="shared" si="16"/>
        <v>2.7223719590360407E-2</v>
      </c>
      <c r="W36" s="24">
        <f t="shared" si="16"/>
        <v>2.6526352246762253E-2</v>
      </c>
      <c r="X36" s="24">
        <f t="shared" si="16"/>
        <v>2.6277954598239228E-2</v>
      </c>
      <c r="Y36" s="24">
        <f t="shared" si="16"/>
        <v>2.6297552800881308E-2</v>
      </c>
      <c r="Z36" s="24">
        <f t="shared" si="16"/>
        <v>2.5555913386539286E-2</v>
      </c>
      <c r="AA36" s="24">
        <f t="shared" si="16"/>
        <v>2.6659370250049941E-2</v>
      </c>
      <c r="AB36" s="24">
        <f>+NAC!Y9</f>
        <v>2.6558301836310916E-2</v>
      </c>
      <c r="AQ36" s="24">
        <f t="shared" si="17"/>
        <v>2.0145128599931006E-3</v>
      </c>
    </row>
    <row r="37" spans="2:44" x14ac:dyDescent="0.25">
      <c r="B37" s="112">
        <f t="shared" si="15"/>
        <v>37</v>
      </c>
      <c r="D37" s="38">
        <f>+NAC!A10</f>
        <v>42856</v>
      </c>
      <c r="E37" s="19" cm="1">
        <f t="array" ref="E37">+SUMPRODUCT($E$3:$P$3/100,NAC!$C10:$N10)/D$3*100</f>
        <v>110.54857470565243</v>
      </c>
      <c r="F37" s="19" cm="1">
        <f t="array" ref="F37">+SUMPRODUCT($E$4:$P$4/100,NAC!$C10:$N10)/D$4*100</f>
        <v>110.53488505621259</v>
      </c>
      <c r="G37" s="19" cm="1">
        <f t="array" ref="G37">+SUMPRODUCT($E$5:$P$5/100,NAC!$C10:$N10)/D$5*100</f>
        <v>110.7438912459193</v>
      </c>
      <c r="H37" s="19" cm="1">
        <f t="array" ref="H37">+SUMPRODUCT($E$6:$P$6/100,NAC!$C10:$N10)/D$6*100</f>
        <v>110.52131834063968</v>
      </c>
      <c r="I37" s="19" cm="1">
        <f t="array" ref="I37">+SUMPRODUCT($E$7:$P$7/100,NAC!$C10:$N10)/D$7*100</f>
        <v>110.63084830038055</v>
      </c>
      <c r="J37" s="19" cm="1">
        <f t="array" ref="J37">+SUMPRODUCT($E$8:$P$8/100,NAC!$C10:$N10)/D$8*100</f>
        <v>110.70139670422579</v>
      </c>
      <c r="K37" s="19" cm="1">
        <f t="array" ref="K37">+SUMPRODUCT($E$9:$P$9/100,NAC!$C10:$N10)/D$9*100</f>
        <v>110.56579491090434</v>
      </c>
      <c r="L37" s="19" cm="1">
        <f t="array" ref="L37">+SUMPRODUCT($E$10:$P$10/100,NAC!$C10:$N10)/D$10*100</f>
        <v>110.52412518018811</v>
      </c>
      <c r="M37" s="19" cm="1">
        <f t="array" ref="M37">+SUMPRODUCT($E$11:$P$11/100,NAC!$C10:$N10)/D$11*100</f>
        <v>110.67494136745685</v>
      </c>
      <c r="N37" s="19" cm="1">
        <f t="array" ref="N37">+SUMPRODUCT($E$12:$P$12/100,NAC!$C10:$N10)/D$12*100</f>
        <v>110.44434286991414</v>
      </c>
      <c r="O37" s="19" cm="1">
        <f t="array" ref="O37">+SUMPRODUCT(_xlfn.ANCHORARRAY($E$30)/100,$E37:$N37)/$D$14*100</f>
        <v>110.57920699874902</v>
      </c>
      <c r="Q37" s="24">
        <f t="shared" si="16"/>
        <v>1.4129403903197613E-2</v>
      </c>
      <c r="R37" s="24">
        <f t="shared" si="16"/>
        <v>1.4087549290791701E-2</v>
      </c>
      <c r="S37" s="24">
        <f t="shared" si="16"/>
        <v>1.4128208609037518E-2</v>
      </c>
      <c r="T37" s="24">
        <f t="shared" si="16"/>
        <v>1.4155769720604283E-2</v>
      </c>
      <c r="U37" s="24">
        <f t="shared" si="16"/>
        <v>1.4106307858413158E-2</v>
      </c>
      <c r="V37" s="24">
        <f t="shared" si="16"/>
        <v>1.4230346969049013E-2</v>
      </c>
      <c r="W37" s="24">
        <f t="shared" si="16"/>
        <v>1.4098147964513696E-2</v>
      </c>
      <c r="X37" s="24">
        <f t="shared" si="16"/>
        <v>1.4289217673863597E-2</v>
      </c>
      <c r="Y37" s="24">
        <f t="shared" si="16"/>
        <v>1.4410862354792719E-2</v>
      </c>
      <c r="Z37" s="24">
        <f t="shared" si="16"/>
        <v>1.4606398826674472E-2</v>
      </c>
      <c r="AA37" s="24">
        <f t="shared" si="16"/>
        <v>1.4278524617887811E-2</v>
      </c>
      <c r="AB37" s="24">
        <f>+NAC!Y10</f>
        <v>1.4347502493881281E-2</v>
      </c>
      <c r="AQ37" s="24">
        <f t="shared" si="17"/>
        <v>-4.769949234768589E-4</v>
      </c>
    </row>
    <row r="38" spans="2:44" x14ac:dyDescent="0.25">
      <c r="B38" s="112">
        <f t="shared" si="15"/>
        <v>38</v>
      </c>
      <c r="D38" s="38">
        <f>+NAC!A11</f>
        <v>42887</v>
      </c>
      <c r="E38" s="19" cm="1">
        <f t="array" ref="E38">+SUMPRODUCT($E$3:$P$3/100,NAC!$C11:$N11)/D$3*100</f>
        <v>111.79518547042973</v>
      </c>
      <c r="F38" s="19" cm="1">
        <f t="array" ref="F38">+SUMPRODUCT($E$4:$P$4/100,NAC!$C11:$N11)/D$4*100</f>
        <v>111.79308028513233</v>
      </c>
      <c r="G38" s="19" cm="1">
        <f t="array" ref="G38">+SUMPRODUCT($E$5:$P$5/100,NAC!$C11:$N11)/D$5*100</f>
        <v>112.02216988516705</v>
      </c>
      <c r="H38" s="19" cm="1">
        <f t="array" ref="H38">+SUMPRODUCT($E$6:$P$6/100,NAC!$C11:$N11)/D$6*100</f>
        <v>111.79045227354685</v>
      </c>
      <c r="I38" s="19" cm="1">
        <f t="array" ref="I38">+SUMPRODUCT($E$7:$P$7/100,NAC!$C11:$N11)/D$7*100</f>
        <v>111.92394786859514</v>
      </c>
      <c r="J38" s="19" cm="1">
        <f t="array" ref="J38">+SUMPRODUCT($E$8:$P$8/100,NAC!$C11:$N11)/D$8*100</f>
        <v>111.99917478712493</v>
      </c>
      <c r="K38" s="19" cm="1">
        <f t="array" ref="K38">+SUMPRODUCT($E$9:$P$9/100,NAC!$C11:$N11)/D$9*100</f>
        <v>111.86984222720326</v>
      </c>
      <c r="L38" s="19" cm="1">
        <f t="array" ref="L38">+SUMPRODUCT($E$10:$P$10/100,NAC!$C11:$N11)/D$10*100</f>
        <v>111.83842736964549</v>
      </c>
      <c r="M38" s="19" cm="1">
        <f t="array" ref="M38">+SUMPRODUCT($E$11:$P$11/100,NAC!$C11:$N11)/D$11*100</f>
        <v>112.01404648902758</v>
      </c>
      <c r="N38" s="19" cm="1">
        <f t="array" ref="N38">+SUMPRODUCT($E$12:$P$12/100,NAC!$C11:$N11)/D$12*100</f>
        <v>111.81616669030656</v>
      </c>
      <c r="O38" s="19" cm="1">
        <f t="array" ref="O38">+SUMPRODUCT(_xlfn.ANCHORARRAY($E$30)/100,$E38:$N38)/$D$14*100</f>
        <v>111.88932159455398</v>
      </c>
      <c r="Q38" s="24">
        <f t="shared" si="16"/>
        <v>1.1276588306059487E-2</v>
      </c>
      <c r="R38" s="24">
        <f t="shared" si="16"/>
        <v>1.1382788594568094E-2</v>
      </c>
      <c r="S38" s="24">
        <f t="shared" si="16"/>
        <v>1.1542655986407357E-2</v>
      </c>
      <c r="T38" s="24">
        <f t="shared" si="16"/>
        <v>1.1483159556562095E-2</v>
      </c>
      <c r="U38" s="24">
        <f t="shared" si="16"/>
        <v>1.1688417725078004E-2</v>
      </c>
      <c r="V38" s="24">
        <f t="shared" si="16"/>
        <v>1.172323133705877E-2</v>
      </c>
      <c r="W38" s="24">
        <f t="shared" si="16"/>
        <v>1.1794310503983052E-2</v>
      </c>
      <c r="X38" s="24">
        <f t="shared" si="16"/>
        <v>1.189154121161029E-2</v>
      </c>
      <c r="Y38" s="24">
        <f t="shared" si="16"/>
        <v>1.2099442791884574E-2</v>
      </c>
      <c r="Z38" s="24">
        <f t="shared" si="16"/>
        <v>1.2420951447084994E-2</v>
      </c>
      <c r="AA38" s="24">
        <f t="shared" si="16"/>
        <v>1.1847748155942028E-2</v>
      </c>
      <c r="AB38" s="24">
        <f>+NAC!Y11</f>
        <v>1.1920734713892323E-2</v>
      </c>
      <c r="AQ38" s="24">
        <f t="shared" si="17"/>
        <v>-1.1443631410255062E-3</v>
      </c>
    </row>
    <row r="39" spans="2:44" x14ac:dyDescent="0.25">
      <c r="B39" s="112">
        <f t="shared" si="15"/>
        <v>39</v>
      </c>
      <c r="D39" s="38">
        <f>+NAC!A12</f>
        <v>42917</v>
      </c>
      <c r="E39" s="19" cm="1">
        <f t="array" ref="E39">+SUMPRODUCT($E$3:$P$3/100,NAC!$C12:$N12)/D$3*100</f>
        <v>113.46061051224116</v>
      </c>
      <c r="F39" s="19" cm="1">
        <f t="array" ref="F39">+SUMPRODUCT($E$4:$P$4/100,NAC!$C12:$N12)/D$4*100</f>
        <v>113.49564529150369</v>
      </c>
      <c r="G39" s="19" cm="1">
        <f t="array" ref="G39">+SUMPRODUCT($E$5:$P$5/100,NAC!$C12:$N12)/D$5*100</f>
        <v>113.78899920135912</v>
      </c>
      <c r="H39" s="19" cm="1">
        <f t="array" ref="H39">+SUMPRODUCT($E$6:$P$6/100,NAC!$C12:$N12)/D$6*100</f>
        <v>113.6146222324808</v>
      </c>
      <c r="I39" s="19" cm="1">
        <f t="array" ref="I39">+SUMPRODUCT($E$7:$P$7/100,NAC!$C12:$N12)/D$7*100</f>
        <v>113.77092992653547</v>
      </c>
      <c r="J39" s="19" cm="1">
        <f t="array" ref="J39">+SUMPRODUCT($E$8:$P$8/100,NAC!$C12:$N12)/D$8*100</f>
        <v>113.84569136105</v>
      </c>
      <c r="K39" s="19" cm="1">
        <f t="array" ref="K39">+SUMPRODUCT($E$9:$P$9/100,NAC!$C12:$N12)/D$9*100</f>
        <v>113.78972703180857</v>
      </c>
      <c r="L39" s="19" cm="1">
        <f t="array" ref="L39">+SUMPRODUCT($E$10:$P$10/100,NAC!$C12:$N12)/D$10*100</f>
        <v>113.80050953945116</v>
      </c>
      <c r="M39" s="19" cm="1">
        <f t="array" ref="M39">+SUMPRODUCT($E$11:$P$11/100,NAC!$C12:$N12)/D$11*100</f>
        <v>114.05508462308053</v>
      </c>
      <c r="N39" s="19" cm="1">
        <f t="array" ref="N39">+SUMPRODUCT($E$12:$P$12/100,NAC!$C12:$N12)/D$12*100</f>
        <v>113.96841338193464</v>
      </c>
      <c r="O39" s="19" cm="1">
        <f t="array" ref="O39">+SUMPRODUCT(_xlfn.ANCHORARRAY($E$30)/100,$E39:$N39)/$D$14*100</f>
        <v>113.81292824036899</v>
      </c>
      <c r="Q39" s="24">
        <f t="shared" si="16"/>
        <v>1.4897108804850401E-2</v>
      </c>
      <c r="R39" s="24">
        <f t="shared" si="16"/>
        <v>1.5229609936759037E-2</v>
      </c>
      <c r="S39" s="24">
        <f t="shared" si="16"/>
        <v>1.5772139729155699E-2</v>
      </c>
      <c r="T39" s="24">
        <f t="shared" si="16"/>
        <v>1.6317761685678445E-2</v>
      </c>
      <c r="U39" s="24">
        <f t="shared" si="16"/>
        <v>1.6502116777624698E-2</v>
      </c>
      <c r="V39" s="24">
        <f t="shared" si="16"/>
        <v>1.6486876599177691E-2</v>
      </c>
      <c r="W39" s="24">
        <f t="shared" si="16"/>
        <v>1.7161772702835254E-2</v>
      </c>
      <c r="X39" s="24">
        <f t="shared" si="16"/>
        <v>1.7543899855821943E-2</v>
      </c>
      <c r="Y39" s="24">
        <f t="shared" si="16"/>
        <v>1.8221269546341068E-2</v>
      </c>
      <c r="Z39" s="24">
        <f t="shared" si="16"/>
        <v>1.9248081519277038E-2</v>
      </c>
      <c r="AA39" s="24">
        <f t="shared" si="16"/>
        <v>1.7192048520818348E-2</v>
      </c>
      <c r="AB39" s="24">
        <f>+NAC!Y12</f>
        <v>1.7322662871029015E-2</v>
      </c>
      <c r="AQ39" s="24">
        <f t="shared" si="17"/>
        <v>-4.3509727144266375E-3</v>
      </c>
    </row>
    <row r="40" spans="2:44" x14ac:dyDescent="0.25">
      <c r="B40" s="112">
        <f t="shared" si="15"/>
        <v>40</v>
      </c>
      <c r="D40" s="38">
        <f>+NAC!A13</f>
        <v>42948</v>
      </c>
      <c r="E40" s="19" cm="1">
        <f t="array" ref="E40">+SUMPRODUCT($E$3:$P$3/100,NAC!$C13:$N13)/D$3*100</f>
        <v>115.14013016856408</v>
      </c>
      <c r="F40" s="19" cm="1">
        <f t="array" ref="F40">+SUMPRODUCT($E$4:$P$4/100,NAC!$C13:$N13)/D$4*100</f>
        <v>115.14720833216359</v>
      </c>
      <c r="G40" s="19" cm="1">
        <f t="array" ref="G40">+SUMPRODUCT($E$5:$P$5/100,NAC!$C13:$N13)/D$5*100</f>
        <v>115.44135380570249</v>
      </c>
      <c r="H40" s="19" cm="1">
        <f t="array" ref="H40">+SUMPRODUCT($E$6:$P$6/100,NAC!$C13:$N13)/D$6*100</f>
        <v>115.21457857914842</v>
      </c>
      <c r="I40" s="19" cm="1">
        <f t="array" ref="I40">+SUMPRODUCT($E$7:$P$7/100,NAC!$C13:$N13)/D$7*100</f>
        <v>115.40582417211833</v>
      </c>
      <c r="J40" s="19" cm="1">
        <f t="array" ref="J40">+SUMPRODUCT($E$8:$P$8/100,NAC!$C13:$N13)/D$8*100</f>
        <v>115.46583321614487</v>
      </c>
      <c r="K40" s="19" cm="1">
        <f t="array" ref="K40">+SUMPRODUCT($E$9:$P$9/100,NAC!$C13:$N13)/D$9*100</f>
        <v>115.38910115077827</v>
      </c>
      <c r="L40" s="19" cm="1">
        <f t="array" ref="L40">+SUMPRODUCT($E$10:$P$10/100,NAC!$C13:$N13)/D$10*100</f>
        <v>115.37655309829672</v>
      </c>
      <c r="M40" s="19" cm="1">
        <f t="array" ref="M40">+SUMPRODUCT($E$11:$P$11/100,NAC!$C13:$N13)/D$11*100</f>
        <v>115.65207965827736</v>
      </c>
      <c r="N40" s="19" cm="1">
        <f t="array" ref="N40">+SUMPRODUCT($E$12:$P$12/100,NAC!$C13:$N13)/D$12*100</f>
        <v>115.49897711159898</v>
      </c>
      <c r="O40" s="19" cm="1">
        <f t="array" ref="O40">+SUMPRODUCT(_xlfn.ANCHORARRAY($E$30)/100,$E40:$N40)/$D$14*100</f>
        <v>115.41350924859401</v>
      </c>
      <c r="Q40" s="24">
        <f t="shared" si="16"/>
        <v>1.4802667187673313E-2</v>
      </c>
      <c r="R40" s="24">
        <f t="shared" si="16"/>
        <v>1.4551774532124195E-2</v>
      </c>
      <c r="S40" s="24">
        <f t="shared" si="16"/>
        <v>1.4521215723317882E-2</v>
      </c>
      <c r="T40" s="24">
        <f t="shared" si="16"/>
        <v>1.4082310139567733E-2</v>
      </c>
      <c r="U40" s="24">
        <f t="shared" si="16"/>
        <v>1.4370052584069981E-2</v>
      </c>
      <c r="V40" s="24">
        <f t="shared" si="16"/>
        <v>1.4231033565923479E-2</v>
      </c>
      <c r="W40" s="24">
        <f t="shared" si="16"/>
        <v>1.4055522942968413E-2</v>
      </c>
      <c r="X40" s="24">
        <f t="shared" si="16"/>
        <v>1.3849178401957873E-2</v>
      </c>
      <c r="Y40" s="24">
        <f t="shared" si="16"/>
        <v>1.4001962652296029E-2</v>
      </c>
      <c r="Z40" s="24">
        <f t="shared" si="16"/>
        <v>1.3429718675955105E-2</v>
      </c>
      <c r="AA40" s="24">
        <f t="shared" si="16"/>
        <v>1.4063261818944239E-2</v>
      </c>
      <c r="AB40" s="24">
        <f>+NAC!Y13</f>
        <v>1.4032580687119323E-2</v>
      </c>
      <c r="AQ40" s="24">
        <f t="shared" si="17"/>
        <v>1.3729485117182083E-3</v>
      </c>
    </row>
    <row r="41" spans="2:44" x14ac:dyDescent="0.25">
      <c r="B41" s="112">
        <f t="shared" si="15"/>
        <v>41</v>
      </c>
      <c r="D41" s="38">
        <f>+NAC!A14</f>
        <v>42979</v>
      </c>
      <c r="E41" s="19" cm="1">
        <f t="array" ref="E41">+SUMPRODUCT($E$3:$P$3/100,NAC!$C14:$N14)/D$3*100</f>
        <v>117.36587960935876</v>
      </c>
      <c r="F41" s="19" cm="1">
        <f t="array" ref="F41">+SUMPRODUCT($E$4:$P$4/100,NAC!$C14:$N14)/D$4*100</f>
        <v>117.39153098575521</v>
      </c>
      <c r="G41" s="19" cm="1">
        <f t="array" ref="G41">+SUMPRODUCT($E$5:$P$5/100,NAC!$C14:$N14)/D$5*100</f>
        <v>117.66960865649688</v>
      </c>
      <c r="H41" s="19" cm="1">
        <f t="array" ref="H41">+SUMPRODUCT($E$6:$P$6/100,NAC!$C14:$N14)/D$6*100</f>
        <v>117.39702034168636</v>
      </c>
      <c r="I41" s="19" cm="1">
        <f t="array" ref="I41">+SUMPRODUCT($E$7:$P$7/100,NAC!$C14:$N14)/D$7*100</f>
        <v>117.62801926765852</v>
      </c>
      <c r="J41" s="19" cm="1">
        <f t="array" ref="J41">+SUMPRODUCT($E$8:$P$8/100,NAC!$C14:$N14)/D$8*100</f>
        <v>117.70543461587025</v>
      </c>
      <c r="K41" s="19" cm="1">
        <f t="array" ref="K41">+SUMPRODUCT($E$9:$P$9/100,NAC!$C14:$N14)/D$9*100</f>
        <v>117.59248787880398</v>
      </c>
      <c r="L41" s="19" cm="1">
        <f t="array" ref="L41">+SUMPRODUCT($E$10:$P$10/100,NAC!$C14:$N14)/D$10*100</f>
        <v>117.57849762745738</v>
      </c>
      <c r="M41" s="19" cm="1">
        <f t="array" ref="M41">+SUMPRODUCT($E$11:$P$11/100,NAC!$C14:$N14)/D$11*100</f>
        <v>117.86087179986011</v>
      </c>
      <c r="N41" s="19" cm="1">
        <f t="array" ref="N41">+SUMPRODUCT($E$12:$P$12/100,NAC!$C14:$N14)/D$12*100</f>
        <v>117.67817404132398</v>
      </c>
      <c r="O41" s="19" cm="1">
        <f t="array" ref="O41">+SUMPRODUCT(_xlfn.ANCHORARRAY($E$30)/100,$E41:$N41)/$D$14*100</f>
        <v>117.622245031201</v>
      </c>
      <c r="Q41" s="24">
        <f t="shared" si="16"/>
        <v>1.9330787949745964E-2</v>
      </c>
      <c r="R41" s="24">
        <f t="shared" si="16"/>
        <v>1.9490899398250772E-2</v>
      </c>
      <c r="S41" s="24">
        <f t="shared" si="16"/>
        <v>1.9302050585310315E-2</v>
      </c>
      <c r="T41" s="24">
        <f t="shared" si="16"/>
        <v>1.8942409801366189E-2</v>
      </c>
      <c r="U41" s="24">
        <f t="shared" si="16"/>
        <v>1.9255484820471125E-2</v>
      </c>
      <c r="V41" s="24">
        <f t="shared" si="16"/>
        <v>1.9396226029330998E-2</v>
      </c>
      <c r="W41" s="24">
        <f t="shared" si="16"/>
        <v>1.909527594938587E-2</v>
      </c>
      <c r="X41" s="24">
        <f t="shared" si="16"/>
        <v>1.9084852771469762E-2</v>
      </c>
      <c r="Y41" s="24">
        <f t="shared" si="16"/>
        <v>1.909859423288518E-2</v>
      </c>
      <c r="Z41" s="24">
        <f t="shared" si="16"/>
        <v>1.8867672980509509E-2</v>
      </c>
      <c r="AA41" s="24">
        <f t="shared" si="16"/>
        <v>1.9137584473317704E-2</v>
      </c>
      <c r="AB41" s="24">
        <f>+NAC!Y14</f>
        <v>1.8980446673178442E-2</v>
      </c>
      <c r="AQ41" s="24">
        <f t="shared" si="17"/>
        <v>4.6311496923645556E-4</v>
      </c>
    </row>
    <row r="42" spans="2:44" x14ac:dyDescent="0.25">
      <c r="B42" s="112">
        <f t="shared" si="15"/>
        <v>42</v>
      </c>
      <c r="D42" s="38">
        <f>+NAC!A15</f>
        <v>43009</v>
      </c>
      <c r="E42" s="19" cm="1">
        <f t="array" ref="E42">+SUMPRODUCT($E$3:$P$3/100,NAC!$C15:$N15)/D$3*100</f>
        <v>119.20721446239145</v>
      </c>
      <c r="F42" s="19" cm="1">
        <f t="array" ref="F42">+SUMPRODUCT($E$4:$P$4/100,NAC!$C15:$N15)/D$4*100</f>
        <v>119.23382030225123</v>
      </c>
      <c r="G42" s="19" cm="1">
        <f t="array" ref="G42">+SUMPRODUCT($E$5:$P$5/100,NAC!$C15:$N15)/D$5*100</f>
        <v>119.50370721889117</v>
      </c>
      <c r="H42" s="19" cm="1">
        <f t="array" ref="H42">+SUMPRODUCT($E$6:$P$6/100,NAC!$C15:$N15)/D$6*100</f>
        <v>119.22966891828032</v>
      </c>
      <c r="I42" s="19" cm="1">
        <f t="array" ref="I42">+SUMPRODUCT($E$7:$P$7/100,NAC!$C15:$N15)/D$7*100</f>
        <v>119.44663625870029</v>
      </c>
      <c r="J42" s="19" cm="1">
        <f t="array" ref="J42">+SUMPRODUCT($E$8:$P$8/100,NAC!$C15:$N15)/D$8*100</f>
        <v>119.50631648084715</v>
      </c>
      <c r="K42" s="19" cm="1">
        <f t="array" ref="K42">+SUMPRODUCT($E$9:$P$9/100,NAC!$C15:$N15)/D$9*100</f>
        <v>119.37208725019615</v>
      </c>
      <c r="L42" s="19" cm="1">
        <f t="array" ref="L42">+SUMPRODUCT($E$10:$P$10/100,NAC!$C15:$N15)/D$10*100</f>
        <v>119.33692817445851</v>
      </c>
      <c r="M42" s="19" cm="1">
        <f t="array" ref="M42">+SUMPRODUCT($E$11:$P$11/100,NAC!$C15:$N15)/D$11*100</f>
        <v>119.59619327759485</v>
      </c>
      <c r="N42" s="19" cm="1">
        <f t="array" ref="N42">+SUMPRODUCT($E$12:$P$12/100,NAC!$C15:$N15)/D$12*100</f>
        <v>119.36721293534747</v>
      </c>
      <c r="O42" s="19" cm="1">
        <f t="array" ref="O42">+SUMPRODUCT(_xlfn.ANCHORARRAY($E$30)/100,$E42:$N42)/$D$14*100</f>
        <v>119.39773067375199</v>
      </c>
      <c r="Q42" s="24">
        <f t="shared" si="16"/>
        <v>1.5688842951302462E-2</v>
      </c>
      <c r="R42" s="24">
        <f t="shared" si="16"/>
        <v>1.5693545360777161E-2</v>
      </c>
      <c r="S42" s="24">
        <f t="shared" si="16"/>
        <v>1.5586850192970569E-2</v>
      </c>
      <c r="T42" s="24">
        <f t="shared" si="16"/>
        <v>1.5610690725028631E-2</v>
      </c>
      <c r="U42" s="24">
        <f t="shared" si="16"/>
        <v>1.5460746532708125E-2</v>
      </c>
      <c r="V42" s="24">
        <f t="shared" si="16"/>
        <v>1.5299904128080799E-2</v>
      </c>
      <c r="W42" s="24">
        <f t="shared" si="16"/>
        <v>1.5133614429744036E-2</v>
      </c>
      <c r="X42" s="24">
        <f t="shared" si="16"/>
        <v>1.4955375196004317E-2</v>
      </c>
      <c r="Y42" s="24">
        <f t="shared" si="16"/>
        <v>1.4723473967522382E-2</v>
      </c>
      <c r="Z42" s="24">
        <f t="shared" si="16"/>
        <v>1.4353034517941676E-2</v>
      </c>
      <c r="AA42" s="24">
        <f t="shared" si="16"/>
        <v>1.5094811717630607E-2</v>
      </c>
      <c r="AB42" s="24">
        <f>+NAC!Y15</f>
        <v>1.5147326869770827E-2</v>
      </c>
      <c r="AQ42" s="24">
        <f t="shared" si="17"/>
        <v>1.3358084333607856E-3</v>
      </c>
    </row>
    <row r="43" spans="2:44" x14ac:dyDescent="0.25">
      <c r="B43" s="112">
        <f t="shared" si="15"/>
        <v>43</v>
      </c>
      <c r="D43" s="38">
        <f>+NAC!A16</f>
        <v>43040</v>
      </c>
      <c r="E43" s="19" cm="1">
        <f t="array" ref="E43">+SUMPRODUCT($E$3:$P$3/100,NAC!$C16:$N16)/D$3*100</f>
        <v>120.76665101565631</v>
      </c>
      <c r="F43" s="19" cm="1">
        <f t="array" ref="F43">+SUMPRODUCT($E$4:$P$4/100,NAC!$C16:$N16)/D$4*100</f>
        <v>120.81128779420976</v>
      </c>
      <c r="G43" s="19" cm="1">
        <f t="array" ref="G43">+SUMPRODUCT($E$5:$P$5/100,NAC!$C16:$N16)/D$5*100</f>
        <v>121.10830221090994</v>
      </c>
      <c r="H43" s="19" cm="1">
        <f t="array" ref="H43">+SUMPRODUCT($E$6:$P$6/100,NAC!$C16:$N16)/D$6*100</f>
        <v>120.86052011670176</v>
      </c>
      <c r="I43" s="19" cm="1">
        <f t="array" ref="I43">+SUMPRODUCT($E$7:$P$7/100,NAC!$C16:$N16)/D$7*100</f>
        <v>121.07460512558055</v>
      </c>
      <c r="J43" s="19" cm="1">
        <f t="array" ref="J43">+SUMPRODUCT($E$8:$P$8/100,NAC!$C16:$N16)/D$8*100</f>
        <v>121.12177374262943</v>
      </c>
      <c r="K43" s="19" cm="1">
        <f t="array" ref="K43">+SUMPRODUCT($E$9:$P$9/100,NAC!$C16:$N16)/D$9*100</f>
        <v>121.04250324464489</v>
      </c>
      <c r="L43" s="19" cm="1">
        <f t="array" ref="L43">+SUMPRODUCT($E$10:$P$10/100,NAC!$C16:$N16)/D$10*100</f>
        <v>121.00833951603678</v>
      </c>
      <c r="M43" s="19" cm="1">
        <f t="array" ref="M43">+SUMPRODUCT($E$11:$P$11/100,NAC!$C16:$N16)/D$11*100</f>
        <v>121.2567851280745</v>
      </c>
      <c r="N43" s="19" cm="1">
        <f t="array" ref="N43">+SUMPRODUCT($E$12:$P$12/100,NAC!$C16:$N16)/D$12*100</f>
        <v>121.04252537358167</v>
      </c>
      <c r="O43" s="19" cm="1">
        <f t="array" ref="O43">+SUMPRODUCT(_xlfn.ANCHORARRAY($E$30)/100,$E43:$N43)/$D$14*100</f>
        <v>121.038599864506</v>
      </c>
      <c r="Q43" s="24">
        <f t="shared" si="16"/>
        <v>1.3081729661226449E-2</v>
      </c>
      <c r="R43" s="24">
        <f t="shared" si="16"/>
        <v>1.3230033961503018E-2</v>
      </c>
      <c r="S43" s="24">
        <f t="shared" si="16"/>
        <v>1.3427156607616286E-2</v>
      </c>
      <c r="T43" s="24">
        <f t="shared" si="16"/>
        <v>1.3678233054049915E-2</v>
      </c>
      <c r="U43" s="24">
        <f t="shared" si="16"/>
        <v>1.3629256694632774E-2</v>
      </c>
      <c r="V43" s="24">
        <f t="shared" si="16"/>
        <v>1.3517756294004535E-2</v>
      </c>
      <c r="W43" s="24">
        <f t="shared" si="16"/>
        <v>1.3993355003901975E-2</v>
      </c>
      <c r="X43" s="24">
        <f t="shared" si="16"/>
        <v>1.4005818376142898E-2</v>
      </c>
      <c r="Y43" s="24">
        <f t="shared" si="16"/>
        <v>1.3884989187116004E-2</v>
      </c>
      <c r="Z43" s="24">
        <f t="shared" si="16"/>
        <v>1.4034946423199024E-2</v>
      </c>
      <c r="AA43" s="24">
        <f t="shared" si="16"/>
        <v>1.3742884236532138E-2</v>
      </c>
      <c r="AB43" s="24">
        <f>+NAC!Y16</f>
        <v>1.3750829473627713E-2</v>
      </c>
      <c r="AQ43" s="24">
        <f t="shared" si="17"/>
        <v>-9.532167619725751E-4</v>
      </c>
    </row>
    <row r="44" spans="2:44" x14ac:dyDescent="0.25">
      <c r="B44" s="112">
        <f t="shared" si="15"/>
        <v>44</v>
      </c>
      <c r="D44" s="38">
        <f>+NAC!A17</f>
        <v>43070</v>
      </c>
      <c r="E44" s="19" cm="1">
        <f t="array" ref="E44">+SUMPRODUCT($E$3:$P$3/100,NAC!$C17:$N17)/D$3*100</f>
        <v>124.1969338243585</v>
      </c>
      <c r="F44" s="19" cm="1">
        <f t="array" ref="F44">+SUMPRODUCT($E$4:$P$4/100,NAC!$C17:$N17)/D$4*100</f>
        <v>124.25091778385118</v>
      </c>
      <c r="G44" s="19" cm="1">
        <f t="array" ref="G44">+SUMPRODUCT($E$5:$P$5/100,NAC!$C17:$N17)/D$5*100</f>
        <v>124.93330153666911</v>
      </c>
      <c r="H44" s="19" cm="1">
        <f t="array" ref="H44">+SUMPRODUCT($E$6:$P$6/100,NAC!$C17:$N17)/D$6*100</f>
        <v>124.42492290851537</v>
      </c>
      <c r="I44" s="19" cm="1">
        <f t="array" ref="I44">+SUMPRODUCT($E$7:$P$7/100,NAC!$C17:$N17)/D$7*100</f>
        <v>124.79856271764875</v>
      </c>
      <c r="J44" s="19" cm="1">
        <f t="array" ref="J44">+SUMPRODUCT($E$8:$P$8/100,NAC!$C17:$N17)/D$8*100</f>
        <v>124.85897354531097</v>
      </c>
      <c r="K44" s="19" cm="1">
        <f t="array" ref="K44">+SUMPRODUCT($E$9:$P$9/100,NAC!$C17:$N17)/D$9*100</f>
        <v>124.82621455440845</v>
      </c>
      <c r="L44" s="19" cm="1">
        <f t="array" ref="L44">+SUMPRODUCT($E$10:$P$10/100,NAC!$C17:$N17)/D$10*100</f>
        <v>124.80729009703258</v>
      </c>
      <c r="M44" s="19" cm="1">
        <f t="array" ref="M44">+SUMPRODUCT($E$11:$P$11/100,NAC!$C17:$N17)/D$11*100</f>
        <v>125.21790116126421</v>
      </c>
      <c r="N44" s="19" cm="1">
        <f t="array" ref="N44">+SUMPRODUCT($E$12:$P$12/100,NAC!$C17:$N17)/D$12*100</f>
        <v>125.04411978128027</v>
      </c>
      <c r="O44" s="19" cm="1">
        <f t="array" ref="O44">+SUMPRODUCT(_xlfn.ANCHORARRAY($E$30)/100,$E44:$N44)/$D$14*100</f>
        <v>124.82279261218901</v>
      </c>
      <c r="Q44" s="24">
        <f t="shared" si="16"/>
        <v>2.8404222356530173E-2</v>
      </c>
      <c r="R44" s="24">
        <f t="shared" si="16"/>
        <v>2.8471097795931932E-2</v>
      </c>
      <c r="S44" s="24">
        <f t="shared" si="16"/>
        <v>3.1583295743820461E-2</v>
      </c>
      <c r="T44" s="24">
        <f t="shared" si="16"/>
        <v>2.9491870367361006E-2</v>
      </c>
      <c r="U44" s="24">
        <f t="shared" si="16"/>
        <v>3.0757544806408132E-2</v>
      </c>
      <c r="V44" s="24">
        <f t="shared" si="16"/>
        <v>3.0854896582200642E-2</v>
      </c>
      <c r="W44" s="24">
        <f t="shared" si="16"/>
        <v>3.125936103714011E-2</v>
      </c>
      <c r="X44" s="24">
        <f t="shared" si="16"/>
        <v>3.1394122059598573E-2</v>
      </c>
      <c r="Y44" s="24">
        <f t="shared" si="16"/>
        <v>3.2667170162938852E-2</v>
      </c>
      <c r="Z44" s="24">
        <f t="shared" si="16"/>
        <v>3.3059409454224475E-2</v>
      </c>
      <c r="AA44" s="24">
        <f t="shared" si="16"/>
        <v>3.1264346678820942E-2</v>
      </c>
      <c r="AB44" s="24">
        <f>+NAC!Y17</f>
        <v>3.1419739821809234E-2</v>
      </c>
      <c r="AD44" s="24">
        <f t="shared" ref="AD44:AN67" si="18">+E44/E32-1</f>
        <v>0.24196933824358502</v>
      </c>
      <c r="AE44" s="24">
        <f t="shared" si="18"/>
        <v>0.24250917783851178</v>
      </c>
      <c r="AF44" s="24">
        <f t="shared" si="18"/>
        <v>0.24933301536669106</v>
      </c>
      <c r="AG44" s="24">
        <f t="shared" si="18"/>
        <v>0.24424922908515367</v>
      </c>
      <c r="AH44" s="24">
        <f t="shared" si="18"/>
        <v>0.24798562717648753</v>
      </c>
      <c r="AI44" s="24">
        <f t="shared" si="18"/>
        <v>0.24858973545310969</v>
      </c>
      <c r="AJ44" s="24">
        <f t="shared" si="18"/>
        <v>0.24826214554408454</v>
      </c>
      <c r="AK44" s="24">
        <f t="shared" si="18"/>
        <v>0.24807290097032575</v>
      </c>
      <c r="AL44" s="24">
        <f t="shared" si="18"/>
        <v>0.25217901161264211</v>
      </c>
      <c r="AM44" s="24">
        <f t="shared" si="18"/>
        <v>0.25044119781280272</v>
      </c>
      <c r="AN44" s="24">
        <f t="shared" si="18"/>
        <v>0.24822792612189004</v>
      </c>
      <c r="AO44" s="24">
        <f>+NAC!AV17</f>
        <v>0.24795599999999984</v>
      </c>
      <c r="AQ44" s="24">
        <f t="shared" si="17"/>
        <v>-4.6551870976943022E-3</v>
      </c>
      <c r="AR44" s="24">
        <f>+AD44-AM44</f>
        <v>-8.471859569217699E-3</v>
      </c>
    </row>
    <row r="45" spans="2:44" x14ac:dyDescent="0.25">
      <c r="B45" s="112">
        <f t="shared" si="15"/>
        <v>45</v>
      </c>
      <c r="D45" s="38">
        <f>+NAC!A18</f>
        <v>43101</v>
      </c>
      <c r="E45" s="19" cm="1">
        <f t="array" ref="E45">+SUMPRODUCT($E$3:$P$3/100,NAC!$C18:$N18)/D$3*100</f>
        <v>126.3655519432459</v>
      </c>
      <c r="F45" s="19" cm="1">
        <f t="array" ref="F45">+SUMPRODUCT($E$4:$P$4/100,NAC!$C18:$N18)/D$4*100</f>
        <v>126.40393879077298</v>
      </c>
      <c r="G45" s="19" cm="1">
        <f t="array" ref="G45">+SUMPRODUCT($E$5:$P$5/100,NAC!$C18:$N18)/D$5*100</f>
        <v>127.09636776902535</v>
      </c>
      <c r="H45" s="19" cm="1">
        <f t="array" ref="H45">+SUMPRODUCT($E$6:$P$6/100,NAC!$C18:$N18)/D$6*100</f>
        <v>126.61750782758638</v>
      </c>
      <c r="I45" s="19" cm="1">
        <f t="array" ref="I45">+SUMPRODUCT($E$7:$P$7/100,NAC!$C18:$N18)/D$7*100</f>
        <v>126.99136456442818</v>
      </c>
      <c r="J45" s="19" cm="1">
        <f t="array" ref="J45">+SUMPRODUCT($E$8:$P$8/100,NAC!$C18:$N18)/D$8*100</f>
        <v>127.03257550538916</v>
      </c>
      <c r="K45" s="19" cm="1">
        <f t="array" ref="K45">+SUMPRODUCT($E$9:$P$9/100,NAC!$C18:$N18)/D$9*100</f>
        <v>127.03901305515851</v>
      </c>
      <c r="L45" s="19" cm="1">
        <f t="array" ref="L45">+SUMPRODUCT($E$10:$P$10/100,NAC!$C18:$N18)/D$10*100</f>
        <v>127.01338385651091</v>
      </c>
      <c r="M45" s="19" cm="1">
        <f t="array" ref="M45">+SUMPRODUCT($E$11:$P$11/100,NAC!$C18:$N18)/D$11*100</f>
        <v>127.45310392005788</v>
      </c>
      <c r="N45" s="19" cm="1">
        <f t="array" ref="N45">+SUMPRODUCT($E$12:$P$12/100,NAC!$C18:$N18)/D$12*100</f>
        <v>127.30575475351019</v>
      </c>
      <c r="O45" s="19" cm="1">
        <f t="array" ref="O45">+SUMPRODUCT(_xlfn.ANCHORARRAY($E$30)/100,$E45:$N45)/$D$14*100</f>
        <v>127.02969369034001</v>
      </c>
      <c r="Q45" s="24">
        <f t="shared" si="16"/>
        <v>1.7461124458630461E-2</v>
      </c>
      <c r="R45" s="24">
        <f t="shared" si="16"/>
        <v>1.7328008881730916E-2</v>
      </c>
      <c r="S45" s="24">
        <f t="shared" si="16"/>
        <v>1.7313768272755992E-2</v>
      </c>
      <c r="T45" s="24">
        <f t="shared" si="16"/>
        <v>1.7621750271713088E-2</v>
      </c>
      <c r="U45" s="24">
        <f t="shared" si="16"/>
        <v>1.7570729974996091E-2</v>
      </c>
      <c r="V45" s="24">
        <f t="shared" si="16"/>
        <v>1.7408456103392478E-2</v>
      </c>
      <c r="W45" s="24">
        <f t="shared" si="16"/>
        <v>1.7727033609479248E-2</v>
      </c>
      <c r="X45" s="24">
        <f t="shared" si="16"/>
        <v>1.7676000799017322E-2</v>
      </c>
      <c r="Y45" s="24">
        <f t="shared" si="16"/>
        <v>1.7850504904366904E-2</v>
      </c>
      <c r="Z45" s="24">
        <f t="shared" si="16"/>
        <v>1.8086695929291352E-2</v>
      </c>
      <c r="AA45" s="24">
        <f t="shared" si="16"/>
        <v>1.7680273225480603E-2</v>
      </c>
      <c r="AB45" s="24">
        <f>+NAC!Y18</f>
        <v>1.7573536246470178E-2</v>
      </c>
      <c r="AD45" s="24">
        <f t="shared" si="18"/>
        <v>0.24609636255148026</v>
      </c>
      <c r="AE45" s="24">
        <f t="shared" si="18"/>
        <v>0.24623636594182452</v>
      </c>
      <c r="AF45" s="24">
        <f t="shared" si="18"/>
        <v>0.25245131488282291</v>
      </c>
      <c r="AG45" s="24">
        <f t="shared" si="18"/>
        <v>0.24738299087659321</v>
      </c>
      <c r="AH45" s="24">
        <f t="shared" si="18"/>
        <v>0.25063497970884874</v>
      </c>
      <c r="AI45" s="24">
        <f t="shared" si="18"/>
        <v>0.25115277713406026</v>
      </c>
      <c r="AJ45" s="24">
        <f t="shared" si="18"/>
        <v>0.25047079994332977</v>
      </c>
      <c r="AK45" s="24">
        <f t="shared" si="18"/>
        <v>0.25004108250898049</v>
      </c>
      <c r="AL45" s="24">
        <f t="shared" si="18"/>
        <v>0.2537970272155734</v>
      </c>
      <c r="AM45" s="24">
        <f t="shared" si="18"/>
        <v>0.25169263004356224</v>
      </c>
      <c r="AN45" s="24">
        <f t="shared" si="18"/>
        <v>0.25057141737245336</v>
      </c>
      <c r="AO45" s="24">
        <f>+NAC!AV18</f>
        <v>0.25006226257777908</v>
      </c>
      <c r="AQ45" s="24">
        <f t="shared" si="17"/>
        <v>-6.2557147066089058E-4</v>
      </c>
      <c r="AR45" s="24">
        <f t="shared" ref="AR45:AR108" si="19">+AD45-AM45</f>
        <v>-5.5962674920819744E-3</v>
      </c>
    </row>
    <row r="46" spans="2:44" x14ac:dyDescent="0.25">
      <c r="B46" s="112">
        <f t="shared" si="15"/>
        <v>46</v>
      </c>
      <c r="D46" s="38">
        <f>+NAC!A19</f>
        <v>43132</v>
      </c>
      <c r="E46" s="19" cm="1">
        <f t="array" ref="E46">+SUMPRODUCT($E$3:$P$3/100,NAC!$C19:$N19)/D$3*100</f>
        <v>129.28903635755194</v>
      </c>
      <c r="F46" s="19" cm="1">
        <f t="array" ref="F46">+SUMPRODUCT($E$4:$P$4/100,NAC!$C19:$N19)/D$4*100</f>
        <v>129.35333694556499</v>
      </c>
      <c r="G46" s="19" cm="1">
        <f t="array" ref="G46">+SUMPRODUCT($E$5:$P$5/100,NAC!$C19:$N19)/D$5*100</f>
        <v>130.18527347264134</v>
      </c>
      <c r="H46" s="19" cm="1">
        <f t="array" ref="H46">+SUMPRODUCT($E$6:$P$6/100,NAC!$C19:$N19)/D$6*100</f>
        <v>129.67948542778794</v>
      </c>
      <c r="I46" s="19" cm="1">
        <f t="array" ref="I46">+SUMPRODUCT($E$7:$P$7/100,NAC!$C19:$N19)/D$7*100</f>
        <v>130.09122584041117</v>
      </c>
      <c r="J46" s="19" cm="1">
        <f t="array" ref="J46">+SUMPRODUCT($E$8:$P$8/100,NAC!$C19:$N19)/D$8*100</f>
        <v>130.11339383428188</v>
      </c>
      <c r="K46" s="19" cm="1">
        <f t="array" ref="K46">+SUMPRODUCT($E$9:$P$9/100,NAC!$C19:$N19)/D$9*100</f>
        <v>130.18908599144441</v>
      </c>
      <c r="L46" s="19" cm="1">
        <f t="array" ref="L46">+SUMPRODUCT($E$10:$P$10/100,NAC!$C19:$N19)/D$10*100</f>
        <v>130.13358347703706</v>
      </c>
      <c r="M46" s="19" cm="1">
        <f t="array" ref="M46">+SUMPRODUCT($E$11:$P$11/100,NAC!$C19:$N19)/D$11*100</f>
        <v>130.59166148777422</v>
      </c>
      <c r="N46" s="19" cm="1">
        <f t="array" ref="N46">+SUMPRODUCT($E$12:$P$12/100,NAC!$C19:$N19)/D$12*100</f>
        <v>130.40321698516951</v>
      </c>
      <c r="O46" s="19" cm="1">
        <f t="array" ref="O46">+SUMPRODUCT(_xlfn.ANCHORARRAY($E$30)/100,$E46:$N46)/$D$14*100</f>
        <v>130.11675068916801</v>
      </c>
      <c r="Q46" s="24">
        <f t="shared" si="16"/>
        <v>2.3135137459131538E-2</v>
      </c>
      <c r="R46" s="24">
        <f t="shared" si="16"/>
        <v>2.3333119070553021E-2</v>
      </c>
      <c r="S46" s="24">
        <f t="shared" si="16"/>
        <v>2.4303650512102148E-2</v>
      </c>
      <c r="T46" s="24">
        <f t="shared" si="16"/>
        <v>2.4182892656290589E-2</v>
      </c>
      <c r="U46" s="24">
        <f t="shared" si="16"/>
        <v>2.4410016276424029E-2</v>
      </c>
      <c r="V46" s="24">
        <f t="shared" si="16"/>
        <v>2.4252191350414787E-2</v>
      </c>
      <c r="W46" s="24">
        <f t="shared" si="16"/>
        <v>2.4796106806325602E-2</v>
      </c>
      <c r="X46" s="24">
        <f t="shared" si="16"/>
        <v>2.4565912077825436E-2</v>
      </c>
      <c r="Y46" s="24">
        <f t="shared" si="16"/>
        <v>2.4625195237967024E-2</v>
      </c>
      <c r="Z46" s="24">
        <f t="shared" si="16"/>
        <v>2.4330889343193052E-2</v>
      </c>
      <c r="AA46" s="24">
        <f t="shared" si="16"/>
        <v>2.4301853441867749E-2</v>
      </c>
      <c r="AB46" s="24">
        <f>+NAC!Y19</f>
        <v>2.4190341345332378E-2</v>
      </c>
      <c r="AD46" s="24">
        <f t="shared" si="18"/>
        <v>0.24978661274804437</v>
      </c>
      <c r="AE46" s="24">
        <f t="shared" si="18"/>
        <v>0.25029925428157451</v>
      </c>
      <c r="AF46" s="24">
        <f t="shared" si="18"/>
        <v>0.25665148661299075</v>
      </c>
      <c r="AG46" s="24">
        <f t="shared" si="18"/>
        <v>0.25206968087537573</v>
      </c>
      <c r="AH46" s="24">
        <f t="shared" si="18"/>
        <v>0.25528333788502344</v>
      </c>
      <c r="AI46" s="24">
        <f t="shared" si="18"/>
        <v>0.25567051539088315</v>
      </c>
      <c r="AJ46" s="24">
        <f t="shared" si="18"/>
        <v>0.25575466104334321</v>
      </c>
      <c r="AK46" s="24">
        <f t="shared" si="18"/>
        <v>0.25525671246590131</v>
      </c>
      <c r="AL46" s="24">
        <f t="shared" si="18"/>
        <v>0.25842009384640119</v>
      </c>
      <c r="AM46" s="24">
        <f t="shared" si="18"/>
        <v>0.25679841045978868</v>
      </c>
      <c r="AN46" s="24">
        <f t="shared" si="18"/>
        <v>0.25529844140544533</v>
      </c>
      <c r="AO46" s="24">
        <f>+NAC!AV19</f>
        <v>0.25437113435867365</v>
      </c>
      <c r="AQ46" s="24">
        <f t="shared" si="17"/>
        <v>-1.1957518840615133E-3</v>
      </c>
      <c r="AR46" s="24">
        <f t="shared" si="19"/>
        <v>-7.0117977117443164E-3</v>
      </c>
    </row>
    <row r="47" spans="2:44" x14ac:dyDescent="0.25">
      <c r="B47" s="112">
        <f t="shared" si="15"/>
        <v>47</v>
      </c>
      <c r="D47" s="38">
        <f>+NAC!A20</f>
        <v>43160</v>
      </c>
      <c r="E47" s="19" cm="1">
        <f t="array" ref="E47">+SUMPRODUCT($E$3:$P$3/100,NAC!$C20:$N20)/D$3*100</f>
        <v>132.25808996811782</v>
      </c>
      <c r="F47" s="19" cm="1">
        <f t="array" ref="F47">+SUMPRODUCT($E$4:$P$4/100,NAC!$C20:$N20)/D$4*100</f>
        <v>132.34879815775716</v>
      </c>
      <c r="G47" s="19" cm="1">
        <f t="array" ref="G47">+SUMPRODUCT($E$5:$P$5/100,NAC!$C20:$N20)/D$5*100</f>
        <v>133.22148684773967</v>
      </c>
      <c r="H47" s="19" cm="1">
        <f t="array" ref="H47">+SUMPRODUCT($E$6:$P$6/100,NAC!$C20:$N20)/D$6*100</f>
        <v>132.72870711446109</v>
      </c>
      <c r="I47" s="19" cm="1">
        <f t="array" ref="I47">+SUMPRODUCT($E$7:$P$7/100,NAC!$C20:$N20)/D$7*100</f>
        <v>133.09348970848461</v>
      </c>
      <c r="J47" s="19" cm="1">
        <f t="array" ref="J47">+SUMPRODUCT($E$8:$P$8/100,NAC!$C20:$N20)/D$8*100</f>
        <v>133.28416907548529</v>
      </c>
      <c r="K47" s="19" cm="1">
        <f t="array" ref="K47">+SUMPRODUCT($E$9:$P$9/100,NAC!$C20:$N20)/D$9*100</f>
        <v>133.26478389568581</v>
      </c>
      <c r="L47" s="19" cm="1">
        <f t="array" ref="L47">+SUMPRODUCT($E$10:$P$10/100,NAC!$C20:$N20)/D$10*100</f>
        <v>133.24414568419434</v>
      </c>
      <c r="M47" s="19" cm="1">
        <f t="array" ref="M47">+SUMPRODUCT($E$11:$P$11/100,NAC!$C20:$N20)/D$11*100</f>
        <v>133.74699184056334</v>
      </c>
      <c r="N47" s="19" cm="1">
        <f t="array" ref="N47">+SUMPRODUCT($E$12:$P$12/100,NAC!$C20:$N20)/D$12*100</f>
        <v>133.49467275227445</v>
      </c>
      <c r="O47" s="19" cm="1">
        <f t="array" ref="O47">+SUMPRODUCT(_xlfn.ANCHORARRAY($E$30)/100,$E47:$N47)/$D$14*100</f>
        <v>133.19729907082299</v>
      </c>
      <c r="Q47" s="24">
        <f t="shared" si="16"/>
        <v>2.2964465466003503E-2</v>
      </c>
      <c r="R47" s="24">
        <f t="shared" si="16"/>
        <v>2.3157200911273934E-2</v>
      </c>
      <c r="S47" s="24">
        <f t="shared" si="16"/>
        <v>2.3322249084773761E-2</v>
      </c>
      <c r="T47" s="24">
        <f t="shared" si="16"/>
        <v>2.3513523951875337E-2</v>
      </c>
      <c r="U47" s="24">
        <f t="shared" si="16"/>
        <v>2.3078142654727962E-2</v>
      </c>
      <c r="V47" s="24">
        <f t="shared" si="16"/>
        <v>2.4369322386916137E-2</v>
      </c>
      <c r="W47" s="24">
        <f t="shared" si="16"/>
        <v>2.3624852120426754E-2</v>
      </c>
      <c r="X47" s="24">
        <f t="shared" si="16"/>
        <v>2.390283986689834E-2</v>
      </c>
      <c r="Y47" s="24">
        <f t="shared" si="16"/>
        <v>2.4161805714406404E-2</v>
      </c>
      <c r="Z47" s="24">
        <f t="shared" si="16"/>
        <v>2.3706898024276057E-2</v>
      </c>
      <c r="AA47" s="24">
        <f t="shared" si="16"/>
        <v>2.3675263679262981E-2</v>
      </c>
      <c r="AB47" s="24">
        <f>+NAC!Y20</f>
        <v>2.3410625508416993E-2</v>
      </c>
      <c r="AD47" s="24">
        <f t="shared" si="18"/>
        <v>0.24673476658956028</v>
      </c>
      <c r="AE47" s="24">
        <f t="shared" si="18"/>
        <v>0.2476281221567036</v>
      </c>
      <c r="AF47" s="24">
        <f t="shared" si="18"/>
        <v>0.2539422440467376</v>
      </c>
      <c r="AG47" s="24">
        <f t="shared" si="18"/>
        <v>0.25061561953702305</v>
      </c>
      <c r="AH47" s="24">
        <f t="shared" si="18"/>
        <v>0.25321794497365291</v>
      </c>
      <c r="AI47" s="24">
        <f t="shared" si="18"/>
        <v>0.25437418776533005</v>
      </c>
      <c r="AJ47" s="24">
        <f t="shared" si="18"/>
        <v>0.25471387064379836</v>
      </c>
      <c r="AK47" s="24">
        <f t="shared" si="18"/>
        <v>0.25492525458007997</v>
      </c>
      <c r="AL47" s="24">
        <f t="shared" si="18"/>
        <v>0.25811953765354501</v>
      </c>
      <c r="AM47" s="24">
        <f t="shared" si="18"/>
        <v>0.25770098080041959</v>
      </c>
      <c r="AN47" s="24">
        <f t="shared" si="18"/>
        <v>0.25431192966243965</v>
      </c>
      <c r="AO47" s="24">
        <f>+NAC!AV20</f>
        <v>0.25396523331662713</v>
      </c>
      <c r="AQ47" s="24">
        <f t="shared" si="17"/>
        <v>-7.4243255827255439E-4</v>
      </c>
      <c r="AR47" s="24">
        <f t="shared" si="19"/>
        <v>-1.0966214210859304E-2</v>
      </c>
    </row>
    <row r="48" spans="2:44" x14ac:dyDescent="0.25">
      <c r="B48" s="112">
        <f t="shared" si="15"/>
        <v>48</v>
      </c>
      <c r="D48" s="38">
        <f>+NAC!A21</f>
        <v>43191</v>
      </c>
      <c r="E48" s="19" cm="1">
        <f t="array" ref="E48">+SUMPRODUCT($E$3:$P$3/100,NAC!$C21:$N21)/D$3*100</f>
        <v>135.66350234153853</v>
      </c>
      <c r="F48" s="19" cm="1">
        <f t="array" ref="F48">+SUMPRODUCT($E$4:$P$4/100,NAC!$C21:$N21)/D$4*100</f>
        <v>135.79944332725208</v>
      </c>
      <c r="G48" s="19" cm="1">
        <f t="array" ref="G48">+SUMPRODUCT($E$5:$P$5/100,NAC!$C21:$N21)/D$5*100</f>
        <v>136.87447408563224</v>
      </c>
      <c r="H48" s="19" cm="1">
        <f t="array" ref="H48">+SUMPRODUCT($E$6:$P$6/100,NAC!$C21:$N21)/D$6*100</f>
        <v>136.27501292929219</v>
      </c>
      <c r="I48" s="19" cm="1">
        <f t="array" ref="I48">+SUMPRODUCT($E$7:$P$7/100,NAC!$C21:$N21)/D$7*100</f>
        <v>136.70567676261069</v>
      </c>
      <c r="J48" s="19" cm="1">
        <f t="array" ref="J48">+SUMPRODUCT($E$8:$P$8/100,NAC!$C21:$N21)/D$8*100</f>
        <v>136.90114395330443</v>
      </c>
      <c r="K48" s="19" cm="1">
        <f t="array" ref="K48">+SUMPRODUCT($E$9:$P$9/100,NAC!$C21:$N21)/D$9*100</f>
        <v>136.94883495625896</v>
      </c>
      <c r="L48" s="19" cm="1">
        <f t="array" ref="L48">+SUMPRODUCT($E$10:$P$10/100,NAC!$C21:$N21)/D$10*100</f>
        <v>136.92967729935822</v>
      </c>
      <c r="M48" s="19" cm="1">
        <f t="array" ref="M48">+SUMPRODUCT($E$11:$P$11/100,NAC!$C21:$N21)/D$11*100</f>
        <v>137.47720482894118</v>
      </c>
      <c r="N48" s="19" cm="1">
        <f t="array" ref="N48">+SUMPRODUCT($E$12:$P$12/100,NAC!$C21:$N21)/D$12*100</f>
        <v>137.2548500820686</v>
      </c>
      <c r="O48" s="19" cm="1">
        <f t="array" ref="O48">+SUMPRODUCT(_xlfn.ANCHORARRAY($E$30)/100,$E48:$N48)/$D$14*100</f>
        <v>136.84540104718502</v>
      </c>
      <c r="Q48" s="24">
        <f t="shared" si="16"/>
        <v>2.5748234941557202E-2</v>
      </c>
      <c r="R48" s="24">
        <f t="shared" si="16"/>
        <v>2.6072357418628123E-2</v>
      </c>
      <c r="S48" s="24">
        <f t="shared" si="16"/>
        <v>2.7420405854406971E-2</v>
      </c>
      <c r="T48" s="24">
        <f t="shared" si="16"/>
        <v>2.671845369346415E-2</v>
      </c>
      <c r="U48" s="24">
        <f t="shared" si="16"/>
        <v>2.7140223477781555E-2</v>
      </c>
      <c r="V48" s="24">
        <f t="shared" si="16"/>
        <v>2.7137317979381903E-2</v>
      </c>
      <c r="W48" s="24">
        <f t="shared" si="16"/>
        <v>2.7644595615424317E-2</v>
      </c>
      <c r="X48" s="24">
        <f t="shared" si="16"/>
        <v>2.7659989084241277E-2</v>
      </c>
      <c r="Y48" s="24">
        <f t="shared" si="16"/>
        <v>2.7890070176864512E-2</v>
      </c>
      <c r="Z48" s="24">
        <f t="shared" si="16"/>
        <v>2.8167246319797945E-2</v>
      </c>
      <c r="AA48" s="24">
        <f t="shared" si="16"/>
        <v>2.7388708343269563E-2</v>
      </c>
      <c r="AB48" s="24">
        <f>+NAC!Y21</f>
        <v>2.7390323758465174E-2</v>
      </c>
      <c r="AD48" s="24">
        <f t="shared" si="18"/>
        <v>0.24452393101735725</v>
      </c>
      <c r="AE48" s="24">
        <f t="shared" si="18"/>
        <v>0.24587386695840885</v>
      </c>
      <c r="AF48" s="24">
        <f t="shared" si="18"/>
        <v>0.25341690315474796</v>
      </c>
      <c r="AG48" s="24">
        <f t="shared" si="18"/>
        <v>0.25047450307306685</v>
      </c>
      <c r="AH48" s="24">
        <f t="shared" si="18"/>
        <v>0.25312325861050033</v>
      </c>
      <c r="AI48" s="24">
        <f t="shared" si="18"/>
        <v>0.25426868012514814</v>
      </c>
      <c r="AJ48" s="24">
        <f t="shared" si="18"/>
        <v>0.2560806893935994</v>
      </c>
      <c r="AK48" s="24">
        <f t="shared" si="18"/>
        <v>0.25661519634625951</v>
      </c>
      <c r="AL48" s="24">
        <f t="shared" si="18"/>
        <v>0.26007177579277596</v>
      </c>
      <c r="AM48" s="24">
        <f t="shared" si="18"/>
        <v>0.26090341564427977</v>
      </c>
      <c r="AN48" s="24">
        <f t="shared" si="18"/>
        <v>0.25520299197345686</v>
      </c>
      <c r="AO48" s="24">
        <f>+NAC!AV21</f>
        <v>0.25498156776336267</v>
      </c>
      <c r="AQ48" s="24">
        <f t="shared" si="17"/>
        <v>-2.419011378240743E-3</v>
      </c>
      <c r="AR48" s="24">
        <f t="shared" si="19"/>
        <v>-1.6379484626922514E-2</v>
      </c>
    </row>
    <row r="49" spans="2:44" x14ac:dyDescent="0.25">
      <c r="B49" s="112">
        <f t="shared" si="15"/>
        <v>49</v>
      </c>
      <c r="D49" s="38">
        <f>+NAC!A22</f>
        <v>43221</v>
      </c>
      <c r="E49" s="19" cm="1">
        <f t="array" ref="E49">+SUMPRODUCT($E$3:$P$3/100,NAC!$C22:$N22)/D$3*100</f>
        <v>138.73735876062091</v>
      </c>
      <c r="F49" s="19" cm="1">
        <f t="array" ref="F49">+SUMPRODUCT($E$4:$P$4/100,NAC!$C22:$N22)/D$4*100</f>
        <v>138.84388754263074</v>
      </c>
      <c r="G49" s="19" cm="1">
        <f t="array" ref="G49">+SUMPRODUCT($E$5:$P$5/100,NAC!$C22:$N22)/D$5*100</f>
        <v>139.80295118950335</v>
      </c>
      <c r="H49" s="19" cm="1">
        <f t="array" ref="H49">+SUMPRODUCT($E$6:$P$6/100,NAC!$C22:$N22)/D$6*100</f>
        <v>139.22024179533531</v>
      </c>
      <c r="I49" s="19" cm="1">
        <f t="array" ref="I49">+SUMPRODUCT($E$7:$P$7/100,NAC!$C22:$N22)/D$7*100</f>
        <v>139.63917445278389</v>
      </c>
      <c r="J49" s="19" cm="1">
        <f t="array" ref="J49">+SUMPRODUCT($E$8:$P$8/100,NAC!$C22:$N22)/D$8*100</f>
        <v>139.79646619590798</v>
      </c>
      <c r="K49" s="19" cm="1">
        <f t="array" ref="K49">+SUMPRODUCT($E$9:$P$9/100,NAC!$C22:$N22)/D$9*100</f>
        <v>139.81833153266331</v>
      </c>
      <c r="L49" s="19" cm="1">
        <f t="array" ref="L49">+SUMPRODUCT($E$10:$P$10/100,NAC!$C22:$N22)/D$10*100</f>
        <v>139.76983669351165</v>
      </c>
      <c r="M49" s="19" cm="1">
        <f t="array" ref="M49">+SUMPRODUCT($E$11:$P$11/100,NAC!$C22:$N22)/D$11*100</f>
        <v>140.25228185669206</v>
      </c>
      <c r="N49" s="19" cm="1">
        <f t="array" ref="N49">+SUMPRODUCT($E$12:$P$12/100,NAC!$C22:$N22)/D$12*100</f>
        <v>139.97858146393003</v>
      </c>
      <c r="O49" s="19" cm="1">
        <f t="array" ref="O49">+SUMPRODUCT(_xlfn.ANCHORARRAY($E$30)/100,$E49:$N49)/$D$14*100</f>
        <v>139.71269035799298</v>
      </c>
      <c r="Q49" s="24">
        <f t="shared" ref="Q49:AA72" si="20">+E49/E48-1</f>
        <v>2.2657946802403961E-2</v>
      </c>
      <c r="R49" s="24">
        <f t="shared" si="20"/>
        <v>2.2418679640991535E-2</v>
      </c>
      <c r="S49" s="24">
        <f t="shared" si="20"/>
        <v>2.1395348719579266E-2</v>
      </c>
      <c r="T49" s="24">
        <f t="shared" si="20"/>
        <v>2.1612391022639565E-2</v>
      </c>
      <c r="U49" s="24">
        <f t="shared" si="20"/>
        <v>2.1458492139044161E-2</v>
      </c>
      <c r="V49" s="24">
        <f t="shared" si="20"/>
        <v>2.1148999628455512E-2</v>
      </c>
      <c r="W49" s="24">
        <f t="shared" si="20"/>
        <v>2.0953055769483919E-2</v>
      </c>
      <c r="X49" s="24">
        <f t="shared" si="20"/>
        <v>2.0741737292962581E-2</v>
      </c>
      <c r="Y49" s="24">
        <f t="shared" si="20"/>
        <v>2.0185724834919538E-2</v>
      </c>
      <c r="Z49" s="24">
        <f t="shared" si="20"/>
        <v>1.9844336139909213E-2</v>
      </c>
      <c r="AA49" s="24">
        <f t="shared" si="20"/>
        <v>2.0952763402105834E-2</v>
      </c>
      <c r="AB49" s="24">
        <f>+NAC!Y22</f>
        <v>2.0753748413176565E-2</v>
      </c>
      <c r="AD49" s="24">
        <f t="shared" si="18"/>
        <v>0.25499002705393692</v>
      </c>
      <c r="AE49" s="24">
        <f t="shared" si="18"/>
        <v>0.25610921359371375</v>
      </c>
      <c r="AF49" s="24">
        <f t="shared" si="18"/>
        <v>0.26239876183378041</v>
      </c>
      <c r="AG49" s="24">
        <f t="shared" si="18"/>
        <v>0.25966866741710581</v>
      </c>
      <c r="AH49" s="24">
        <f t="shared" si="18"/>
        <v>0.26220829540817658</v>
      </c>
      <c r="AI49" s="24">
        <f t="shared" si="18"/>
        <v>0.26282477329006948</v>
      </c>
      <c r="AJ49" s="24">
        <f t="shared" si="18"/>
        <v>0.26457130476320567</v>
      </c>
      <c r="AK49" s="24">
        <f t="shared" si="18"/>
        <v>0.26460930105209246</v>
      </c>
      <c r="AL49" s="24">
        <f t="shared" si="18"/>
        <v>0.26724514261122723</v>
      </c>
      <c r="AM49" s="24">
        <f t="shared" si="18"/>
        <v>0.26741286902130001</v>
      </c>
      <c r="AN49" s="24">
        <f t="shared" si="18"/>
        <v>0.26346258170917758</v>
      </c>
      <c r="AO49" s="24">
        <f>+NAC!AV22</f>
        <v>0.26290756997415188</v>
      </c>
      <c r="AQ49" s="24">
        <f t="shared" si="17"/>
        <v>2.8136106624947477E-3</v>
      </c>
      <c r="AR49" s="24">
        <f t="shared" si="19"/>
        <v>-1.2422841967363096E-2</v>
      </c>
    </row>
    <row r="50" spans="2:44" x14ac:dyDescent="0.25">
      <c r="B50" s="112">
        <f t="shared" si="15"/>
        <v>50</v>
      </c>
      <c r="D50" s="38">
        <f>+NAC!A23</f>
        <v>43252</v>
      </c>
      <c r="E50" s="19" cm="1">
        <f t="array" ref="E50">+SUMPRODUCT($E$3:$P$3/100,NAC!$C23:$N23)/D$3*100</f>
        <v>144.10072125441474</v>
      </c>
      <c r="F50" s="19" cm="1">
        <f t="array" ref="F50">+SUMPRODUCT($E$4:$P$4/100,NAC!$C23:$N23)/D$4*100</f>
        <v>144.17096625639542</v>
      </c>
      <c r="G50" s="19" cm="1">
        <f t="array" ref="G50">+SUMPRODUCT($E$5:$P$5/100,NAC!$C23:$N23)/D$5*100</f>
        <v>145.05162303013884</v>
      </c>
      <c r="H50" s="19" cm="1">
        <f t="array" ref="H50">+SUMPRODUCT($E$6:$P$6/100,NAC!$C23:$N23)/D$6*100</f>
        <v>144.44182867161089</v>
      </c>
      <c r="I50" s="19" cm="1">
        <f t="array" ref="I50">+SUMPRODUCT($E$7:$P$7/100,NAC!$C23:$N23)/D$7*100</f>
        <v>144.87339170955758</v>
      </c>
      <c r="J50" s="19" cm="1">
        <f t="array" ref="J50">+SUMPRODUCT($E$8:$P$8/100,NAC!$C23:$N23)/D$8*100</f>
        <v>144.97376064831792</v>
      </c>
      <c r="K50" s="19" cm="1">
        <f t="array" ref="K50">+SUMPRODUCT($E$9:$P$9/100,NAC!$C23:$N23)/D$9*100</f>
        <v>145.05137260690921</v>
      </c>
      <c r="L50" s="19" cm="1">
        <f t="array" ref="L50">+SUMPRODUCT($E$10:$P$10/100,NAC!$C23:$N23)/D$10*100</f>
        <v>144.95226023708599</v>
      </c>
      <c r="M50" s="19" cm="1">
        <f t="array" ref="M50">+SUMPRODUCT($E$11:$P$11/100,NAC!$C23:$N23)/D$11*100</f>
        <v>145.35828953752815</v>
      </c>
      <c r="N50" s="19" cm="1">
        <f t="array" ref="N50">+SUMPRODUCT($E$12:$P$12/100,NAC!$C23:$N23)/D$12*100</f>
        <v>145.04740963556989</v>
      </c>
      <c r="O50" s="19" cm="1">
        <f t="array" ref="O50">+SUMPRODUCT(_xlfn.ANCHORARRAY($E$30)/100,$E50:$N50)/$D$14*100</f>
        <v>144.900478414285</v>
      </c>
      <c r="Q50" s="24">
        <f t="shared" si="20"/>
        <v>3.8658386909670384E-2</v>
      </c>
      <c r="R50" s="24">
        <f t="shared" si="20"/>
        <v>3.8367398148003051E-2</v>
      </c>
      <c r="S50" s="24">
        <f t="shared" si="20"/>
        <v>3.7543355100715381E-2</v>
      </c>
      <c r="T50" s="24">
        <f t="shared" si="20"/>
        <v>3.7505946038735694E-2</v>
      </c>
      <c r="U50" s="24">
        <f t="shared" si="20"/>
        <v>3.7483874258677607E-2</v>
      </c>
      <c r="V50" s="24">
        <f t="shared" si="20"/>
        <v>3.7034515916551047E-2</v>
      </c>
      <c r="W50" s="24">
        <f t="shared" si="20"/>
        <v>3.7427431845897807E-2</v>
      </c>
      <c r="X50" s="24">
        <f t="shared" si="20"/>
        <v>3.7078268574774143E-2</v>
      </c>
      <c r="Y50" s="24">
        <f t="shared" si="20"/>
        <v>3.6405879556764331E-2</v>
      </c>
      <c r="Z50" s="24">
        <f t="shared" si="20"/>
        <v>3.6211455485752442E-2</v>
      </c>
      <c r="AA50" s="24">
        <f t="shared" si="20"/>
        <v>3.7131831353322875E-2</v>
      </c>
      <c r="AB50" s="24">
        <f>+NAC!Y23</f>
        <v>3.7366760919353981E-2</v>
      </c>
      <c r="AD50" s="24">
        <f t="shared" si="18"/>
        <v>0.28897072488448039</v>
      </c>
      <c r="AE50" s="24">
        <f t="shared" si="18"/>
        <v>0.28962334599495865</v>
      </c>
      <c r="AF50" s="24">
        <f t="shared" si="18"/>
        <v>0.29484746795058525</v>
      </c>
      <c r="AG50" s="24">
        <f t="shared" si="18"/>
        <v>0.29207661060505785</v>
      </c>
      <c r="AH50" s="24">
        <f t="shared" si="18"/>
        <v>0.29439136546225919</v>
      </c>
      <c r="AI50" s="24">
        <f t="shared" si="18"/>
        <v>0.29441811445367594</v>
      </c>
      <c r="AJ50" s="24">
        <f t="shared" si="18"/>
        <v>0.29660835949259279</v>
      </c>
      <c r="AK50" s="24">
        <f t="shared" si="18"/>
        <v>0.29608635999497301</v>
      </c>
      <c r="AL50" s="24">
        <f t="shared" si="18"/>
        <v>0.29767912233906157</v>
      </c>
      <c r="AM50" s="24">
        <f t="shared" si="18"/>
        <v>0.29719533345569582</v>
      </c>
      <c r="AN50" s="24">
        <f t="shared" si="18"/>
        <v>0.29503402424184322</v>
      </c>
      <c r="AO50" s="24">
        <f>+NAC!AV23</f>
        <v>0.29466497746489195</v>
      </c>
      <c r="AQ50" s="24">
        <f t="shared" si="17"/>
        <v>2.4469314239179418E-3</v>
      </c>
      <c r="AR50" s="24">
        <f t="shared" si="19"/>
        <v>-8.2246085712154304E-3</v>
      </c>
    </row>
    <row r="51" spans="2:44" x14ac:dyDescent="0.25">
      <c r="B51" s="112">
        <f t="shared" si="15"/>
        <v>51</v>
      </c>
      <c r="D51" s="38">
        <f>+NAC!A24</f>
        <v>43282</v>
      </c>
      <c r="E51" s="19" cm="1">
        <f t="array" ref="E51">+SUMPRODUCT($E$3:$P$3/100,NAC!$C24:$N24)/D$3*100</f>
        <v>148.5832475128735</v>
      </c>
      <c r="F51" s="19" cm="1">
        <f t="array" ref="F51">+SUMPRODUCT($E$4:$P$4/100,NAC!$C24:$N24)/D$4*100</f>
        <v>148.6313490946641</v>
      </c>
      <c r="G51" s="19" cm="1">
        <f t="array" ref="G51">+SUMPRODUCT($E$5:$P$5/100,NAC!$C24:$N24)/D$5*100</f>
        <v>149.4661452715153</v>
      </c>
      <c r="H51" s="19" cm="1">
        <f t="array" ref="H51">+SUMPRODUCT($E$6:$P$6/100,NAC!$C24:$N24)/D$6*100</f>
        <v>148.94197425736161</v>
      </c>
      <c r="I51" s="19" cm="1">
        <f t="array" ref="I51">+SUMPRODUCT($E$7:$P$7/100,NAC!$C24:$N24)/D$7*100</f>
        <v>149.31485712883313</v>
      </c>
      <c r="J51" s="19" cm="1">
        <f t="array" ref="J51">+SUMPRODUCT($E$8:$P$8/100,NAC!$C24:$N24)/D$8*100</f>
        <v>149.40016817458505</v>
      </c>
      <c r="K51" s="19" cm="1">
        <f t="array" ref="K51">+SUMPRODUCT($E$9:$P$9/100,NAC!$C24:$N24)/D$9*100</f>
        <v>149.56718280921007</v>
      </c>
      <c r="L51" s="19" cm="1">
        <f t="array" ref="L51">+SUMPRODUCT($E$10:$P$10/100,NAC!$C24:$N24)/D$10*100</f>
        <v>149.44867302936257</v>
      </c>
      <c r="M51" s="19" cm="1">
        <f t="array" ref="M51">+SUMPRODUCT($E$11:$P$11/100,NAC!$C24:$N24)/D$11*100</f>
        <v>149.829493908796</v>
      </c>
      <c r="N51" s="19" cm="1">
        <f t="array" ref="N51">+SUMPRODUCT($E$12:$P$12/100,NAC!$C24:$N24)/D$12*100</f>
        <v>149.594761520877</v>
      </c>
      <c r="O51" s="19" cm="1">
        <f t="array" ref="O51">+SUMPRODUCT(_xlfn.ANCHORARRAY($E$30)/100,$E51:$N51)/$D$14*100</f>
        <v>149.38444437958401</v>
      </c>
      <c r="Q51" s="24">
        <f t="shared" si="20"/>
        <v>3.110689675553191E-2</v>
      </c>
      <c r="R51" s="24">
        <f t="shared" si="20"/>
        <v>3.0938149019104744E-2</v>
      </c>
      <c r="S51" s="24">
        <f t="shared" si="20"/>
        <v>3.0434145783113431E-2</v>
      </c>
      <c r="T51" s="24">
        <f t="shared" si="20"/>
        <v>3.1155418254789735E-2</v>
      </c>
      <c r="U51" s="24">
        <f t="shared" si="20"/>
        <v>3.0657564973558538E-2</v>
      </c>
      <c r="V51" s="24">
        <f t="shared" si="20"/>
        <v>3.0532473645385139E-2</v>
      </c>
      <c r="W51" s="24">
        <f t="shared" si="20"/>
        <v>3.1132488587603646E-2</v>
      </c>
      <c r="X51" s="24">
        <f t="shared" si="20"/>
        <v>3.1019956397521309E-2</v>
      </c>
      <c r="Y51" s="24">
        <f t="shared" si="20"/>
        <v>3.0759885696876488E-2</v>
      </c>
      <c r="Z51" s="24">
        <f t="shared" si="20"/>
        <v>3.1350796934135339E-2</v>
      </c>
      <c r="AA51" s="24">
        <f t="shared" si="20"/>
        <v>3.09451425859264E-2</v>
      </c>
      <c r="AB51" s="24">
        <f>+NAC!Y24</f>
        <v>3.1016129934470893E-2</v>
      </c>
      <c r="AD51" s="24">
        <f t="shared" si="18"/>
        <v>0.3095579764824461</v>
      </c>
      <c r="AE51" s="24">
        <f t="shared" si="18"/>
        <v>0.30957754998367926</v>
      </c>
      <c r="AF51" s="24">
        <f t="shared" si="18"/>
        <v>0.31353774372356069</v>
      </c>
      <c r="AG51" s="24">
        <f t="shared" si="18"/>
        <v>0.31094018824965319</v>
      </c>
      <c r="AH51" s="24">
        <f t="shared" si="18"/>
        <v>0.31241660084214118</v>
      </c>
      <c r="AI51" s="24">
        <f t="shared" si="18"/>
        <v>0.31230410557021115</v>
      </c>
      <c r="AJ51" s="24">
        <f t="shared" si="18"/>
        <v>0.31441727395479502</v>
      </c>
      <c r="AK51" s="24">
        <f t="shared" si="18"/>
        <v>0.31325135216159361</v>
      </c>
      <c r="AL51" s="24">
        <f t="shared" si="18"/>
        <v>0.31365904820411705</v>
      </c>
      <c r="AM51" s="24">
        <f t="shared" si="18"/>
        <v>0.31259843917937324</v>
      </c>
      <c r="AN51" s="24">
        <f t="shared" si="18"/>
        <v>0.31254372143109443</v>
      </c>
      <c r="AO51" s="24">
        <f>+NAC!AV24</f>
        <v>0.31209155496496921</v>
      </c>
      <c r="AQ51" s="24">
        <f t="shared" si="17"/>
        <v>-2.4390017860342894E-4</v>
      </c>
      <c r="AR51" s="24">
        <f t="shared" si="19"/>
        <v>-3.0404626969271487E-3</v>
      </c>
    </row>
    <row r="52" spans="2:44" x14ac:dyDescent="0.25">
      <c r="B52" s="112">
        <f t="shared" si="15"/>
        <v>52</v>
      </c>
      <c r="D52" s="38">
        <f>+NAC!A25</f>
        <v>43313</v>
      </c>
      <c r="E52" s="19" cm="1">
        <f t="array" ref="E52">+SUMPRODUCT($E$3:$P$3/100,NAC!$C25:$N25)/D$3*100</f>
        <v>154.33896144785629</v>
      </c>
      <c r="F52" s="19" cm="1">
        <f t="array" ref="F52">+SUMPRODUCT($E$4:$P$4/100,NAC!$C25:$N25)/D$4*100</f>
        <v>154.37751702089463</v>
      </c>
      <c r="G52" s="19" cm="1">
        <f t="array" ref="G52">+SUMPRODUCT($E$5:$P$5/100,NAC!$C25:$N25)/D$5*100</f>
        <v>155.34818315092994</v>
      </c>
      <c r="H52" s="19" cm="1">
        <f t="array" ref="H52">+SUMPRODUCT($E$6:$P$6/100,NAC!$C25:$N25)/D$6*100</f>
        <v>154.67858420124301</v>
      </c>
      <c r="I52" s="19" cm="1">
        <f t="array" ref="I52">+SUMPRODUCT($E$7:$P$7/100,NAC!$C25:$N25)/D$7*100</f>
        <v>155.16867963439631</v>
      </c>
      <c r="J52" s="19" cm="1">
        <f t="array" ref="J52">+SUMPRODUCT($E$8:$P$8/100,NAC!$C25:$N25)/D$8*100</f>
        <v>155.20157959081368</v>
      </c>
      <c r="K52" s="19" cm="1">
        <f t="array" ref="K52">+SUMPRODUCT($E$9:$P$9/100,NAC!$C25:$N25)/D$9*100</f>
        <v>155.39159522449998</v>
      </c>
      <c r="L52" s="19" cm="1">
        <f t="array" ref="L52">+SUMPRODUCT($E$10:$P$10/100,NAC!$C25:$N25)/D$10*100</f>
        <v>155.19834152990018</v>
      </c>
      <c r="M52" s="19" cm="1">
        <f t="array" ref="M52">+SUMPRODUCT($E$11:$P$11/100,NAC!$C25:$N25)/D$11*100</f>
        <v>155.59440703127896</v>
      </c>
      <c r="N52" s="19" cm="1">
        <f t="array" ref="N52">+SUMPRODUCT($E$12:$P$12/100,NAC!$C25:$N25)/D$12*100</f>
        <v>155.27143664045559</v>
      </c>
      <c r="O52" s="19" cm="1">
        <f t="array" ref="O52">+SUMPRODUCT(_xlfn.ANCHORARRAY($E$30)/100,$E52:$N52)/$D$14*100</f>
        <v>155.15329497968199</v>
      </c>
      <c r="Q52" s="24">
        <f t="shared" si="20"/>
        <v>3.8737300680442566E-2</v>
      </c>
      <c r="R52" s="24">
        <f t="shared" si="20"/>
        <v>3.8660538044169579E-2</v>
      </c>
      <c r="S52" s="24">
        <f t="shared" si="20"/>
        <v>3.9353646732037673E-2</v>
      </c>
      <c r="T52" s="24">
        <f t="shared" si="20"/>
        <v>3.8515737235824021E-2</v>
      </c>
      <c r="U52" s="24">
        <f t="shared" si="20"/>
        <v>3.920455484555263E-2</v>
      </c>
      <c r="V52" s="24">
        <f t="shared" si="20"/>
        <v>3.8831358003889704E-2</v>
      </c>
      <c r="W52" s="24">
        <f t="shared" si="20"/>
        <v>3.8941780582439689E-2</v>
      </c>
      <c r="X52" s="24">
        <f t="shared" si="20"/>
        <v>3.8472529624990148E-2</v>
      </c>
      <c r="Y52" s="24">
        <f t="shared" si="20"/>
        <v>3.8476490656720541E-2</v>
      </c>
      <c r="Z52" s="24">
        <f t="shared" si="20"/>
        <v>3.794701807647427E-2</v>
      </c>
      <c r="AA52" s="24">
        <f t="shared" si="20"/>
        <v>3.8617478707752229E-2</v>
      </c>
      <c r="AB52" s="24">
        <f>+NAC!Y25</f>
        <v>3.8894388753662135E-2</v>
      </c>
      <c r="AD52" s="24">
        <f t="shared" si="18"/>
        <v>0.34044456282883728</v>
      </c>
      <c r="AE52" s="24">
        <f t="shared" si="18"/>
        <v>0.34069700218492405</v>
      </c>
      <c r="AF52" s="24">
        <f t="shared" si="18"/>
        <v>0.34568920087678467</v>
      </c>
      <c r="AG52" s="24">
        <f t="shared" si="18"/>
        <v>0.34252614650657409</v>
      </c>
      <c r="AH52" s="24">
        <f t="shared" si="18"/>
        <v>0.3445480827984464</v>
      </c>
      <c r="AI52" s="24">
        <f t="shared" si="18"/>
        <v>0.34413423666450282</v>
      </c>
      <c r="AJ52" s="24">
        <f t="shared" si="18"/>
        <v>0.34667480442065912</v>
      </c>
      <c r="AK52" s="24">
        <f t="shared" si="18"/>
        <v>0.34514628286456706</v>
      </c>
      <c r="AL52" s="24">
        <f t="shared" si="18"/>
        <v>0.34536627003181497</v>
      </c>
      <c r="AM52" s="24">
        <f t="shared" si="18"/>
        <v>0.3443533486052186</v>
      </c>
      <c r="AN52" s="24">
        <f t="shared" si="18"/>
        <v>0.34432525264863734</v>
      </c>
      <c r="AO52" s="24">
        <f>+NAC!AV25</f>
        <v>0.34426110161125778</v>
      </c>
      <c r="AQ52" s="24">
        <f t="shared" si="17"/>
        <v>7.9028260396829531E-4</v>
      </c>
      <c r="AR52" s="24">
        <f t="shared" si="19"/>
        <v>-3.9087857763813183E-3</v>
      </c>
    </row>
    <row r="53" spans="2:44" x14ac:dyDescent="0.25">
      <c r="B53" s="112">
        <f t="shared" si="15"/>
        <v>53</v>
      </c>
      <c r="D53" s="38">
        <f>+NAC!A26</f>
        <v>43344</v>
      </c>
      <c r="E53" s="19" cm="1">
        <f t="array" ref="E53">+SUMPRODUCT($E$3:$P$3/100,NAC!$C26:$N26)/D$3*100</f>
        <v>164.57979983120535</v>
      </c>
      <c r="F53" s="19" cm="1">
        <f t="array" ref="F53">+SUMPRODUCT($E$4:$P$4/100,NAC!$C26:$N26)/D$4*100</f>
        <v>164.63836744796896</v>
      </c>
      <c r="G53" s="19" cm="1">
        <f t="array" ref="G53">+SUMPRODUCT($E$5:$P$5/100,NAC!$C26:$N26)/D$5*100</f>
        <v>165.47506064268768</v>
      </c>
      <c r="H53" s="19" cm="1">
        <f t="array" ref="H53">+SUMPRODUCT($E$6:$P$6/100,NAC!$C26:$N26)/D$6*100</f>
        <v>164.97419880911926</v>
      </c>
      <c r="I53" s="19" cm="1">
        <f t="array" ref="I53">+SUMPRODUCT($E$7:$P$7/100,NAC!$C26:$N26)/D$7*100</f>
        <v>165.31991217486711</v>
      </c>
      <c r="J53" s="19" cm="1">
        <f t="array" ref="J53">+SUMPRODUCT($E$8:$P$8/100,NAC!$C26:$N26)/D$8*100</f>
        <v>165.31935199438095</v>
      </c>
      <c r="K53" s="19" cm="1">
        <f t="array" ref="K53">+SUMPRODUCT($E$9:$P$9/100,NAC!$C26:$N26)/D$9*100</f>
        <v>165.65976413804623</v>
      </c>
      <c r="L53" s="19" cm="1">
        <f t="array" ref="L53">+SUMPRODUCT($E$10:$P$10/100,NAC!$C26:$N26)/D$10*100</f>
        <v>165.4572635038717</v>
      </c>
      <c r="M53" s="19" cm="1">
        <f t="array" ref="M53">+SUMPRODUCT($E$11:$P$11/100,NAC!$C26:$N26)/D$11*100</f>
        <v>165.65150937310199</v>
      </c>
      <c r="N53" s="19" cm="1">
        <f t="array" ref="N53">+SUMPRODUCT($E$12:$P$12/100,NAC!$C26:$N26)/D$12*100</f>
        <v>165.50268717333461</v>
      </c>
      <c r="O53" s="19" cm="1">
        <f t="array" ref="O53">+SUMPRODUCT(_xlfn.ANCHORARRAY($E$30)/100,$E53:$N53)/$D$14*100</f>
        <v>165.349568290093</v>
      </c>
      <c r="Q53" s="24">
        <f t="shared" si="20"/>
        <v>6.6352904589220829E-2</v>
      </c>
      <c r="R53" s="24">
        <f t="shared" si="20"/>
        <v>6.6465963600681244E-2</v>
      </c>
      <c r="S53" s="24">
        <f t="shared" si="20"/>
        <v>6.5188258313384262E-2</v>
      </c>
      <c r="T53" s="24">
        <f t="shared" si="20"/>
        <v>6.6561345004821248E-2</v>
      </c>
      <c r="U53" s="24">
        <f t="shared" si="20"/>
        <v>6.5420628469539333E-2</v>
      </c>
      <c r="V53" s="24">
        <f t="shared" si="20"/>
        <v>6.5191168996105553E-2</v>
      </c>
      <c r="W53" s="24">
        <f t="shared" si="20"/>
        <v>6.6079306919472947E-2</v>
      </c>
      <c r="X53" s="24">
        <f t="shared" si="20"/>
        <v>6.6102007745972413E-2</v>
      </c>
      <c r="Y53" s="24">
        <f t="shared" si="20"/>
        <v>6.4636657150544341E-2</v>
      </c>
      <c r="Z53" s="24">
        <f t="shared" si="20"/>
        <v>6.589267642683283E-2</v>
      </c>
      <c r="AA53" s="24">
        <f t="shared" si="20"/>
        <v>6.5717413940491909E-2</v>
      </c>
      <c r="AB53" s="24">
        <f>+NAC!Y26</f>
        <v>6.5342861600713009E-2</v>
      </c>
      <c r="AD53" s="24">
        <f t="shared" si="18"/>
        <v>0.40227977994110109</v>
      </c>
      <c r="AE53" s="24">
        <f t="shared" si="18"/>
        <v>0.40247227432400456</v>
      </c>
      <c r="AF53" s="24">
        <f t="shared" si="18"/>
        <v>0.40626847095026286</v>
      </c>
      <c r="AG53" s="24">
        <f t="shared" si="18"/>
        <v>0.40526734263747555</v>
      </c>
      <c r="AH53" s="24">
        <f t="shared" si="18"/>
        <v>0.40544670567551888</v>
      </c>
      <c r="AI53" s="24">
        <f t="shared" si="18"/>
        <v>0.40451757842701097</v>
      </c>
      <c r="AJ53" s="24">
        <f t="shared" si="18"/>
        <v>0.40876145344235337</v>
      </c>
      <c r="AK53" s="24">
        <f t="shared" si="18"/>
        <v>0.40720681793465507</v>
      </c>
      <c r="AL53" s="24">
        <f t="shared" si="18"/>
        <v>0.40548348950273594</v>
      </c>
      <c r="AM53" s="24">
        <f t="shared" si="18"/>
        <v>0.40640087698179705</v>
      </c>
      <c r="AN53" s="24">
        <f t="shared" si="18"/>
        <v>0.40576783112949122</v>
      </c>
      <c r="AO53" s="24">
        <f>+NAC!AV26</f>
        <v>0.40542340474211969</v>
      </c>
      <c r="AQ53" s="24">
        <f t="shared" si="17"/>
        <v>4.6022816238799891E-4</v>
      </c>
      <c r="AR53" s="24">
        <f t="shared" si="19"/>
        <v>-4.1210970406959646E-3</v>
      </c>
    </row>
    <row r="54" spans="2:44" x14ac:dyDescent="0.25">
      <c r="B54" s="112">
        <f t="shared" si="15"/>
        <v>54</v>
      </c>
      <c r="D54" s="38">
        <f>+NAC!A27</f>
        <v>43374</v>
      </c>
      <c r="E54" s="19" cm="1">
        <f t="array" ref="E54">+SUMPRODUCT($E$3:$P$3/100,NAC!$C27:$N27)/D$3*100</f>
        <v>173.66588047444981</v>
      </c>
      <c r="F54" s="19" cm="1">
        <f t="array" ref="F54">+SUMPRODUCT($E$4:$P$4/100,NAC!$C27:$N27)/D$4*100</f>
        <v>173.67952089047088</v>
      </c>
      <c r="G54" s="19" cm="1">
        <f t="array" ref="G54">+SUMPRODUCT($E$5:$P$5/100,NAC!$C27:$N27)/D$5*100</f>
        <v>174.58906478563287</v>
      </c>
      <c r="H54" s="19" cm="1">
        <f t="array" ref="H54">+SUMPRODUCT($E$6:$P$6/100,NAC!$C27:$N27)/D$6*100</f>
        <v>173.91210315930266</v>
      </c>
      <c r="I54" s="19" cm="1">
        <f t="array" ref="I54">+SUMPRODUCT($E$7:$P$7/100,NAC!$C27:$N27)/D$7*100</f>
        <v>174.32902764655756</v>
      </c>
      <c r="J54" s="19" cm="1">
        <f t="array" ref="J54">+SUMPRODUCT($E$8:$P$8/100,NAC!$C27:$N27)/D$8*100</f>
        <v>174.25536199179959</v>
      </c>
      <c r="K54" s="19" cm="1">
        <f t="array" ref="K54">+SUMPRODUCT($E$9:$P$9/100,NAC!$C27:$N27)/D$9*100</f>
        <v>174.67651557885034</v>
      </c>
      <c r="L54" s="19" cm="1">
        <f t="array" ref="L54">+SUMPRODUCT($E$10:$P$10/100,NAC!$C27:$N27)/D$10*100</f>
        <v>174.38151435693362</v>
      </c>
      <c r="M54" s="19" cm="1">
        <f t="array" ref="M54">+SUMPRODUCT($E$11:$P$11/100,NAC!$C27:$N27)/D$11*100</f>
        <v>174.50917163669155</v>
      </c>
      <c r="N54" s="19" cm="1">
        <f t="array" ref="N54">+SUMPRODUCT($E$12:$P$12/100,NAC!$C27:$N27)/D$12*100</f>
        <v>174.26135293814315</v>
      </c>
      <c r="O54" s="19" cm="1">
        <f t="array" ref="O54">+SUMPRODUCT(_xlfn.ANCHORARRAY($E$30)/100,$E54:$N54)/$D$14*100</f>
        <v>174.284216612053</v>
      </c>
      <c r="Q54" s="24">
        <f t="shared" si="20"/>
        <v>5.5207751209827904E-2</v>
      </c>
      <c r="R54" s="24">
        <f t="shared" si="20"/>
        <v>5.4915227736081818E-2</v>
      </c>
      <c r="S54" s="24">
        <f t="shared" si="20"/>
        <v>5.5077811167117074E-2</v>
      </c>
      <c r="T54" s="24">
        <f t="shared" si="20"/>
        <v>5.4177589069699605E-2</v>
      </c>
      <c r="U54" s="24">
        <f t="shared" si="20"/>
        <v>5.4495041481518847E-2</v>
      </c>
      <c r="V54" s="24">
        <f t="shared" si="20"/>
        <v>5.4053018534226727E-2</v>
      </c>
      <c r="W54" s="24">
        <f t="shared" si="20"/>
        <v>5.4429338878512201E-2</v>
      </c>
      <c r="X54" s="24">
        <f t="shared" si="20"/>
        <v>5.3936893818222087E-2</v>
      </c>
      <c r="Y54" s="24">
        <f t="shared" si="20"/>
        <v>5.3471666494985914E-2</v>
      </c>
      <c r="Z54" s="24">
        <f t="shared" si="20"/>
        <v>5.292159247925321E-2</v>
      </c>
      <c r="AA54" s="24">
        <f t="shared" si="20"/>
        <v>5.4034905650826026E-2</v>
      </c>
      <c r="AB54" s="24">
        <f>+NAC!Y27</f>
        <v>5.3916071516107333E-2</v>
      </c>
      <c r="AD54" s="24">
        <f t="shared" si="18"/>
        <v>0.45684035364520215</v>
      </c>
      <c r="AE54" s="24">
        <f t="shared" si="18"/>
        <v>0.45662967478692518</v>
      </c>
      <c r="AF54" s="24">
        <f t="shared" si="18"/>
        <v>0.46095103531678383</v>
      </c>
      <c r="AG54" s="24">
        <f t="shared" si="18"/>
        <v>0.45863110027170761</v>
      </c>
      <c r="AH54" s="24">
        <f t="shared" si="18"/>
        <v>0.45947205469220331</v>
      </c>
      <c r="AI54" s="24">
        <f t="shared" si="18"/>
        <v>0.45812679298610015</v>
      </c>
      <c r="AJ54" s="24">
        <f t="shared" si="18"/>
        <v>0.46329447362966603</v>
      </c>
      <c r="AK54" s="24">
        <f t="shared" si="18"/>
        <v>0.46125358700372709</v>
      </c>
      <c r="AL54" s="24">
        <f t="shared" si="18"/>
        <v>0.45915322933095482</v>
      </c>
      <c r="AM54" s="24">
        <f t="shared" si="18"/>
        <v>0.45987619759982024</v>
      </c>
      <c r="AN54" s="24">
        <f t="shared" si="18"/>
        <v>0.45969454887107886</v>
      </c>
      <c r="AO54" s="24">
        <f>+NAC!AV27</f>
        <v>0.45909689592535741</v>
      </c>
      <c r="AQ54" s="24">
        <f t="shared" si="17"/>
        <v>2.2861587305746944E-3</v>
      </c>
      <c r="AR54" s="24">
        <f t="shared" si="19"/>
        <v>-3.0358439546180893E-3</v>
      </c>
    </row>
    <row r="55" spans="2:44" x14ac:dyDescent="0.25">
      <c r="B55" s="112">
        <f t="shared" si="15"/>
        <v>55</v>
      </c>
      <c r="D55" s="38">
        <f>+NAC!A28</f>
        <v>43405</v>
      </c>
      <c r="E55" s="19" cm="1">
        <f t="array" ref="E55">+SUMPRODUCT($E$3:$P$3/100,NAC!$C28:$N28)/D$3*100</f>
        <v>179.1557506345973</v>
      </c>
      <c r="F55" s="19" cm="1">
        <f t="array" ref="F55">+SUMPRODUCT($E$4:$P$4/100,NAC!$C28:$N28)/D$4*100</f>
        <v>179.18275836325509</v>
      </c>
      <c r="G55" s="19" cm="1">
        <f t="array" ref="G55">+SUMPRODUCT($E$5:$P$5/100,NAC!$C28:$N28)/D$5*100</f>
        <v>180.06053681561932</v>
      </c>
      <c r="H55" s="19" cm="1">
        <f t="array" ref="H55">+SUMPRODUCT($E$6:$P$6/100,NAC!$C28:$N28)/D$6*100</f>
        <v>179.38526202710477</v>
      </c>
      <c r="I55" s="19" cm="1">
        <f t="array" ref="I55">+SUMPRODUCT($E$7:$P$7/100,NAC!$C28:$N28)/D$7*100</f>
        <v>179.86813705186952</v>
      </c>
      <c r="J55" s="19" cm="1">
        <f t="array" ref="J55">+SUMPRODUCT($E$8:$P$8/100,NAC!$C28:$N28)/D$8*100</f>
        <v>179.72976033531782</v>
      </c>
      <c r="K55" s="19" cm="1">
        <f t="array" ref="K55">+SUMPRODUCT($E$9:$P$9/100,NAC!$C28:$N28)/D$9*100</f>
        <v>180.18340391059118</v>
      </c>
      <c r="L55" s="19" cm="1">
        <f t="array" ref="L55">+SUMPRODUCT($E$10:$P$10/100,NAC!$C28:$N28)/D$10*100</f>
        <v>179.89161719995633</v>
      </c>
      <c r="M55" s="19" cm="1">
        <f t="array" ref="M55">+SUMPRODUCT($E$11:$P$11/100,NAC!$C28:$N28)/D$11*100</f>
        <v>180.03663192971783</v>
      </c>
      <c r="N55" s="19" cm="1">
        <f t="array" ref="N55">+SUMPRODUCT($E$12:$P$12/100,NAC!$C28:$N28)/D$12*100</f>
        <v>179.80701953336231</v>
      </c>
      <c r="O55" s="19" cm="1">
        <f t="array" ref="O55">+SUMPRODUCT(_xlfn.ANCHORARRAY($E$30)/100,$E55:$N55)/$D$14*100</f>
        <v>179.79445547694303</v>
      </c>
      <c r="Q55" s="24">
        <f t="shared" si="20"/>
        <v>3.1611679537450588E-2</v>
      </c>
      <c r="R55" s="24">
        <f t="shared" si="20"/>
        <v>3.1686162217448466E-2</v>
      </c>
      <c r="S55" s="24">
        <f t="shared" si="20"/>
        <v>3.1339145075921726E-2</v>
      </c>
      <c r="T55" s="24">
        <f t="shared" si="20"/>
        <v>3.1470833647435859E-2</v>
      </c>
      <c r="U55" s="24">
        <f t="shared" si="20"/>
        <v>3.1773878854772342E-2</v>
      </c>
      <c r="V55" s="24">
        <f t="shared" si="20"/>
        <v>3.1415953465901758E-2</v>
      </c>
      <c r="W55" s="24">
        <f t="shared" si="20"/>
        <v>3.152620896685443E-2</v>
      </c>
      <c r="X55" s="24">
        <f t="shared" si="20"/>
        <v>3.1597975641754816E-2</v>
      </c>
      <c r="Y55" s="24">
        <f t="shared" si="20"/>
        <v>3.1674325430492756E-2</v>
      </c>
      <c r="Z55" s="24">
        <f t="shared" si="20"/>
        <v>3.1823846777935261E-2</v>
      </c>
      <c r="AA55" s="24">
        <f t="shared" si="20"/>
        <v>3.1616396320933049E-2</v>
      </c>
      <c r="AB55" s="24">
        <f>+NAC!Y28</f>
        <v>3.1533649961842602E-2</v>
      </c>
      <c r="AD55" s="24">
        <f t="shared" si="18"/>
        <v>0.48348694882142063</v>
      </c>
      <c r="AE55" s="24">
        <f t="shared" si="18"/>
        <v>0.48316239016072271</v>
      </c>
      <c r="AF55" s="24">
        <f t="shared" si="18"/>
        <v>0.48677285973379547</v>
      </c>
      <c r="AG55" s="24">
        <f t="shared" si="18"/>
        <v>0.48423374195222779</v>
      </c>
      <c r="AH55" s="24">
        <f t="shared" si="18"/>
        <v>0.48559755256114512</v>
      </c>
      <c r="AI55" s="24">
        <f t="shared" si="18"/>
        <v>0.4838765548234456</v>
      </c>
      <c r="AJ55" s="24">
        <f t="shared" si="18"/>
        <v>0.4885961466478741</v>
      </c>
      <c r="AK55" s="24">
        <f t="shared" si="18"/>
        <v>0.48660512093148722</v>
      </c>
      <c r="AL55" s="24">
        <f t="shared" si="18"/>
        <v>0.48475511485446821</v>
      </c>
      <c r="AM55" s="24">
        <f t="shared" si="18"/>
        <v>0.48548635265508411</v>
      </c>
      <c r="AN55" s="24">
        <f t="shared" si="18"/>
        <v>0.48543072770347617</v>
      </c>
      <c r="AO55" s="24">
        <f>+NAC!AV28</f>
        <v>0.48469180289931746</v>
      </c>
      <c r="AQ55" s="24">
        <f t="shared" si="17"/>
        <v>-2.1216724048467306E-4</v>
      </c>
      <c r="AR55" s="24">
        <f t="shared" si="19"/>
        <v>-1.9994038336634823E-3</v>
      </c>
    </row>
    <row r="56" spans="2:44" x14ac:dyDescent="0.25">
      <c r="B56" s="112">
        <f t="shared" si="15"/>
        <v>56</v>
      </c>
      <c r="D56" s="38">
        <f>+NAC!A29</f>
        <v>43435</v>
      </c>
      <c r="E56" s="19" cm="1">
        <f t="array" ref="E56">+SUMPRODUCT($E$3:$P$3/100,NAC!$C29:$N29)/D$3*100</f>
        <v>183.29163822326379</v>
      </c>
      <c r="F56" s="19" cm="1">
        <f t="array" ref="F56">+SUMPRODUCT($E$4:$P$4/100,NAC!$C29:$N29)/D$4*100</f>
        <v>183.42991582638507</v>
      </c>
      <c r="G56" s="19" cm="1">
        <f t="array" ref="G56">+SUMPRODUCT($E$5:$P$5/100,NAC!$C29:$N29)/D$5*100</f>
        <v>184.45849272454558</v>
      </c>
      <c r="H56" s="19" cm="1">
        <f t="array" ref="H56">+SUMPRODUCT($E$6:$P$6/100,NAC!$C29:$N29)/D$6*100</f>
        <v>183.75538378241052</v>
      </c>
      <c r="I56" s="19" cm="1">
        <f t="array" ref="I56">+SUMPRODUCT($E$7:$P$7/100,NAC!$C29:$N29)/D$7*100</f>
        <v>184.42241958990849</v>
      </c>
      <c r="J56" s="19" cm="1">
        <f t="array" ref="J56">+SUMPRODUCT($E$8:$P$8/100,NAC!$C29:$N29)/D$8*100</f>
        <v>184.23146287899391</v>
      </c>
      <c r="K56" s="19" cm="1">
        <f t="array" ref="K56">+SUMPRODUCT($E$9:$P$9/100,NAC!$C29:$N29)/D$9*100</f>
        <v>184.8015846797357</v>
      </c>
      <c r="L56" s="19" cm="1">
        <f t="array" ref="L56">+SUMPRODUCT($E$10:$P$10/100,NAC!$C29:$N29)/D$10*100</f>
        <v>184.5356760258579</v>
      </c>
      <c r="M56" s="19" cm="1">
        <f t="array" ref="M56">+SUMPRODUCT($E$11:$P$11/100,NAC!$C29:$N29)/D$11*100</f>
        <v>184.76498669240343</v>
      </c>
      <c r="N56" s="19" cm="1">
        <f t="array" ref="N56">+SUMPRODUCT($E$12:$P$12/100,NAC!$C29:$N29)/D$12*100</f>
        <v>184.60160376807332</v>
      </c>
      <c r="O56" s="19" cm="1">
        <f t="array" ref="O56">+SUMPRODUCT(_xlfn.ANCHORARRAY($E$30)/100,$E56:$N56)/$D$14*100</f>
        <v>184.35925192811305</v>
      </c>
      <c r="Q56" s="24">
        <f t="shared" si="20"/>
        <v>2.3085430269564666E-2</v>
      </c>
      <c r="R56" s="24">
        <f t="shared" si="20"/>
        <v>2.3702936052138357E-2</v>
      </c>
      <c r="S56" s="24">
        <f t="shared" si="20"/>
        <v>2.4424873915763978E-2</v>
      </c>
      <c r="T56" s="24">
        <f t="shared" si="20"/>
        <v>2.4361654385216092E-2</v>
      </c>
      <c r="U56" s="24">
        <f t="shared" si="20"/>
        <v>2.5320118463925789E-2</v>
      </c>
      <c r="V56" s="24">
        <f t="shared" si="20"/>
        <v>2.5047062519180763E-2</v>
      </c>
      <c r="W56" s="24">
        <f t="shared" si="20"/>
        <v>2.5630444696427723E-2</v>
      </c>
      <c r="X56" s="24">
        <f t="shared" si="20"/>
        <v>2.5815871235064458E-2</v>
      </c>
      <c r="Y56" s="24">
        <f t="shared" si="20"/>
        <v>2.6263292708849528E-2</v>
      </c>
      <c r="Z56" s="24">
        <f t="shared" si="20"/>
        <v>2.6665167172861048E-2</v>
      </c>
      <c r="AA56" s="24">
        <f t="shared" si="20"/>
        <v>2.5388972307632818E-2</v>
      </c>
      <c r="AB56" s="24">
        <f>+NAC!Y29</f>
        <v>2.569823445714392E-2</v>
      </c>
      <c r="AD56" s="24">
        <f t="shared" si="18"/>
        <v>0.47581451956356724</v>
      </c>
      <c r="AE56" s="24">
        <f t="shared" si="18"/>
        <v>0.47628620454524606</v>
      </c>
      <c r="AF56" s="24">
        <f t="shared" si="18"/>
        <v>0.47645576043954363</v>
      </c>
      <c r="AG56" s="24">
        <f t="shared" si="18"/>
        <v>0.47683743326502559</v>
      </c>
      <c r="AH56" s="24">
        <f t="shared" si="18"/>
        <v>0.47776076562000225</v>
      </c>
      <c r="AI56" s="24">
        <f t="shared" si="18"/>
        <v>0.47551639780329302</v>
      </c>
      <c r="AJ56" s="24">
        <f t="shared" si="18"/>
        <v>0.48047095187033451</v>
      </c>
      <c r="AK56" s="24">
        <f t="shared" si="18"/>
        <v>0.47856488096479732</v>
      </c>
      <c r="AL56" s="24">
        <f t="shared" si="18"/>
        <v>0.47554770507174049</v>
      </c>
      <c r="AM56" s="24">
        <f t="shared" si="18"/>
        <v>0.47629176078785185</v>
      </c>
      <c r="AN56" s="24">
        <f t="shared" si="18"/>
        <v>0.47696785234486327</v>
      </c>
      <c r="AO56" s="24">
        <f>+NAC!AV29</f>
        <v>0.4764559006888065</v>
      </c>
      <c r="AQ56" s="24">
        <f t="shared" si="17"/>
        <v>-3.5797369032963822E-3</v>
      </c>
      <c r="AR56" s="24">
        <f t="shared" si="19"/>
        <v>-4.7724122428460802E-4</v>
      </c>
    </row>
    <row r="57" spans="2:44" x14ac:dyDescent="0.25">
      <c r="B57" s="112">
        <f t="shared" si="15"/>
        <v>57</v>
      </c>
      <c r="D57" s="38">
        <f>+NAC!A30</f>
        <v>43466</v>
      </c>
      <c r="E57" s="19" cm="1">
        <f t="array" ref="E57">+SUMPRODUCT($E$3:$P$3/100,NAC!$C30:$N30)/D$3*100</f>
        <v>188.7377919142198</v>
      </c>
      <c r="F57" s="19" cm="1">
        <f t="array" ref="F57">+SUMPRODUCT($E$4:$P$4/100,NAC!$C30:$N30)/D$4*100</f>
        <v>188.8274379917903</v>
      </c>
      <c r="G57" s="19" cm="1">
        <f t="array" ref="G57">+SUMPRODUCT($E$5:$P$5/100,NAC!$C30:$N30)/D$5*100</f>
        <v>189.9122158428471</v>
      </c>
      <c r="H57" s="19" cm="1">
        <f t="array" ref="H57">+SUMPRODUCT($E$6:$P$6/100,NAC!$C30:$N30)/D$6*100</f>
        <v>189.16958715216688</v>
      </c>
      <c r="I57" s="19" cm="1">
        <f t="array" ref="I57">+SUMPRODUCT($E$7:$P$7/100,NAC!$C30:$N30)/D$7*100</f>
        <v>189.88666099901204</v>
      </c>
      <c r="J57" s="19" cm="1">
        <f t="array" ref="J57">+SUMPRODUCT($E$8:$P$8/100,NAC!$C30:$N30)/D$8*100</f>
        <v>189.63255608417956</v>
      </c>
      <c r="K57" s="19" cm="1">
        <f t="array" ref="K57">+SUMPRODUCT($E$9:$P$9/100,NAC!$C30:$N30)/D$9*100</f>
        <v>190.22288108209077</v>
      </c>
      <c r="L57" s="19" cm="1">
        <f t="array" ref="L57">+SUMPRODUCT($E$10:$P$10/100,NAC!$C30:$N30)/D$10*100</f>
        <v>189.91710181327338</v>
      </c>
      <c r="M57" s="19" cm="1">
        <f t="array" ref="M57">+SUMPRODUCT($E$11:$P$11/100,NAC!$C30:$N30)/D$11*100</f>
        <v>190.18145006703571</v>
      </c>
      <c r="N57" s="19" cm="1">
        <f t="array" ref="N57">+SUMPRODUCT($E$12:$P$12/100,NAC!$C30:$N30)/D$12*100</f>
        <v>189.99041931214472</v>
      </c>
      <c r="O57" s="19" cm="1">
        <f t="array" ref="O57">+SUMPRODUCT(_xlfn.ANCHORARRAY($E$30)/100,$E57:$N57)/$D$14*100</f>
        <v>189.77250885446102</v>
      </c>
      <c r="Q57" s="24">
        <f t="shared" si="20"/>
        <v>2.9713050435624222E-2</v>
      </c>
      <c r="R57" s="24">
        <f t="shared" si="20"/>
        <v>2.9425528224708675E-2</v>
      </c>
      <c r="S57" s="24">
        <f t="shared" si="20"/>
        <v>2.9566126437158058E-2</v>
      </c>
      <c r="T57" s="24">
        <f t="shared" si="20"/>
        <v>2.9464189066522595E-2</v>
      </c>
      <c r="U57" s="24">
        <f t="shared" si="20"/>
        <v>2.962894327736354E-2</v>
      </c>
      <c r="V57" s="24">
        <f t="shared" si="20"/>
        <v>2.9316888227355342E-2</v>
      </c>
      <c r="W57" s="24">
        <f t="shared" si="20"/>
        <v>2.9335767935920298E-2</v>
      </c>
      <c r="X57" s="24">
        <f t="shared" si="20"/>
        <v>2.9161980508643826E-2</v>
      </c>
      <c r="Y57" s="24">
        <f t="shared" si="20"/>
        <v>2.9315421019944665E-2</v>
      </c>
      <c r="Z57" s="24">
        <f t="shared" si="20"/>
        <v>2.919159657378545E-2</v>
      </c>
      <c r="AA57" s="24">
        <f t="shared" si="20"/>
        <v>2.9362545517698013E-2</v>
      </c>
      <c r="AB57" s="24">
        <f>+NAC!Y30</f>
        <v>2.9062409093474573E-2</v>
      </c>
      <c r="AD57" s="24">
        <f t="shared" si="18"/>
        <v>0.49358578356059346</v>
      </c>
      <c r="AE57" s="24">
        <f t="shared" si="18"/>
        <v>0.49384140872652926</v>
      </c>
      <c r="AF57" s="24">
        <f t="shared" si="18"/>
        <v>0.49423794854608438</v>
      </c>
      <c r="AG57" s="24">
        <f t="shared" si="18"/>
        <v>0.49402393395514443</v>
      </c>
      <c r="AH57" s="24">
        <f t="shared" si="18"/>
        <v>0.49527223091357819</v>
      </c>
      <c r="AI57" s="24">
        <f t="shared" si="18"/>
        <v>0.49278683306027027</v>
      </c>
      <c r="AJ57" s="24">
        <f t="shared" si="18"/>
        <v>0.4973579887581363</v>
      </c>
      <c r="AK57" s="24">
        <f t="shared" si="18"/>
        <v>0.49525267374834936</v>
      </c>
      <c r="AL57" s="24">
        <f t="shared" si="18"/>
        <v>0.49216805411285058</v>
      </c>
      <c r="AM57" s="24">
        <f t="shared" si="18"/>
        <v>0.49239458718896723</v>
      </c>
      <c r="AN57" s="24">
        <f t="shared" si="18"/>
        <v>0.49392243137316405</v>
      </c>
      <c r="AO57" s="24">
        <f>+NAC!AV30</f>
        <v>0.49312576630834082</v>
      </c>
      <c r="AQ57" s="24">
        <f t="shared" si="17"/>
        <v>5.2145386183877207E-4</v>
      </c>
      <c r="AR57" s="24">
        <f t="shared" si="19"/>
        <v>1.1911963716262353E-3</v>
      </c>
    </row>
    <row r="58" spans="2:44" x14ac:dyDescent="0.25">
      <c r="B58" s="112">
        <f t="shared" si="15"/>
        <v>58</v>
      </c>
      <c r="D58" s="38">
        <f>+NAC!A31</f>
        <v>43497</v>
      </c>
      <c r="E58" s="19" cm="1">
        <f t="array" ref="E58">+SUMPRODUCT($E$3:$P$3/100,NAC!$C31:$N31)/D$3*100</f>
        <v>196.58327571056918</v>
      </c>
      <c r="F58" s="19" cm="1">
        <f t="array" ref="F58">+SUMPRODUCT($E$4:$P$4/100,NAC!$C31:$N31)/D$4*100</f>
        <v>196.43866393703223</v>
      </c>
      <c r="G58" s="19" cm="1">
        <f t="array" ref="G58">+SUMPRODUCT($E$5:$P$5/100,NAC!$C31:$N31)/D$5*100</f>
        <v>197.44611542641576</v>
      </c>
      <c r="H58" s="19" cm="1">
        <f t="array" ref="H58">+SUMPRODUCT($E$6:$P$6/100,NAC!$C31:$N31)/D$6*100</f>
        <v>196.40744640028433</v>
      </c>
      <c r="I58" s="19" cm="1">
        <f t="array" ref="I58">+SUMPRODUCT($E$7:$P$7/100,NAC!$C31:$N31)/D$7*100</f>
        <v>197.20185706210953</v>
      </c>
      <c r="J58" s="19" cm="1">
        <f t="array" ref="J58">+SUMPRODUCT($E$8:$P$8/100,NAC!$C31:$N31)/D$8*100</f>
        <v>196.8569795398852</v>
      </c>
      <c r="K58" s="19" cm="1">
        <f t="array" ref="K58">+SUMPRODUCT($E$9:$P$9/100,NAC!$C31:$N31)/D$9*100</f>
        <v>197.28772303106715</v>
      </c>
      <c r="L58" s="19" cm="1">
        <f t="array" ref="L58">+SUMPRODUCT($E$10:$P$10/100,NAC!$C31:$N31)/D$10*100</f>
        <v>196.85652195578632</v>
      </c>
      <c r="M58" s="19" cm="1">
        <f t="array" ref="M58">+SUMPRODUCT($E$11:$P$11/100,NAC!$C31:$N31)/D$11*100</f>
        <v>197.10205978081007</v>
      </c>
      <c r="N58" s="19" cm="1">
        <f t="array" ref="N58">+SUMPRODUCT($E$12:$P$12/100,NAC!$C31:$N31)/D$12*100</f>
        <v>196.62338952078645</v>
      </c>
      <c r="O58" s="19" cm="1">
        <f t="array" ref="O58">+SUMPRODUCT(_xlfn.ANCHORARRAY($E$30)/100,$E58:$N58)/$D$14*100</f>
        <v>196.88805194288099</v>
      </c>
      <c r="Q58" s="24">
        <f t="shared" si="20"/>
        <v>4.1568165637516419E-2</v>
      </c>
      <c r="R58" s="24">
        <f t="shared" si="20"/>
        <v>4.0307838872297941E-2</v>
      </c>
      <c r="S58" s="24">
        <f t="shared" si="20"/>
        <v>3.9670431678828777E-2</v>
      </c>
      <c r="T58" s="24">
        <f t="shared" si="20"/>
        <v>3.8261220300149779E-2</v>
      </c>
      <c r="U58" s="24">
        <f t="shared" si="20"/>
        <v>3.8524012295605869E-2</v>
      </c>
      <c r="V58" s="24">
        <f t="shared" si="20"/>
        <v>3.8096957636845064E-2</v>
      </c>
      <c r="W58" s="24">
        <f t="shared" si="20"/>
        <v>3.7139811513671406E-2</v>
      </c>
      <c r="X58" s="24">
        <f t="shared" si="20"/>
        <v>3.6539206191845697E-2</v>
      </c>
      <c r="Y58" s="24">
        <f t="shared" si="20"/>
        <v>3.6389509656882701E-2</v>
      </c>
      <c r="Z58" s="24">
        <f t="shared" si="20"/>
        <v>3.491212995190085E-2</v>
      </c>
      <c r="AA58" s="24">
        <f t="shared" si="20"/>
        <v>3.7495120507032853E-2</v>
      </c>
      <c r="AB58" s="24">
        <f>+NAC!Y31</f>
        <v>3.7656221899571962E-2</v>
      </c>
      <c r="AD58" s="24">
        <f t="shared" si="18"/>
        <v>0.52049455428620739</v>
      </c>
      <c r="AE58" s="24">
        <f t="shared" si="18"/>
        <v>0.51862076832001924</v>
      </c>
      <c r="AF58" s="24">
        <f t="shared" si="18"/>
        <v>0.51665476562454193</v>
      </c>
      <c r="AG58" s="24">
        <f t="shared" si="18"/>
        <v>0.51456065508259496</v>
      </c>
      <c r="AH58" s="24">
        <f t="shared" si="18"/>
        <v>0.51587361705720269</v>
      </c>
      <c r="AI58" s="24">
        <f t="shared" si="18"/>
        <v>0.5129647589594879</v>
      </c>
      <c r="AJ58" s="24">
        <f t="shared" si="18"/>
        <v>0.51539371775013643</v>
      </c>
      <c r="AK58" s="24">
        <f t="shared" si="18"/>
        <v>0.51272651298750227</v>
      </c>
      <c r="AL58" s="24">
        <f t="shared" si="18"/>
        <v>0.50930049847985459</v>
      </c>
      <c r="AM58" s="24">
        <f t="shared" si="18"/>
        <v>0.5078108812541644</v>
      </c>
      <c r="AN58" s="24">
        <f t="shared" si="18"/>
        <v>0.51316453031647646</v>
      </c>
      <c r="AO58" s="24">
        <f>+NAC!AV31</f>
        <v>0.51275713013779733</v>
      </c>
      <c r="AQ58" s="24">
        <f t="shared" si="17"/>
        <v>6.6560356856155689E-3</v>
      </c>
      <c r="AR58" s="24">
        <f t="shared" si="19"/>
        <v>1.2683673032042986E-2</v>
      </c>
    </row>
    <row r="59" spans="2:44" x14ac:dyDescent="0.25">
      <c r="B59" s="112">
        <f t="shared" si="15"/>
        <v>59</v>
      </c>
      <c r="D59" s="38">
        <f>+NAC!A32</f>
        <v>43525</v>
      </c>
      <c r="E59" s="19" cm="1">
        <f t="array" ref="E59">+SUMPRODUCT($E$3:$P$3/100,NAC!$C32:$N32)/D$3*100</f>
        <v>206.22576645723535</v>
      </c>
      <c r="F59" s="19" cm="1">
        <f t="array" ref="F59">+SUMPRODUCT($E$4:$P$4/100,NAC!$C32:$N32)/D$4*100</f>
        <v>205.99515616408058</v>
      </c>
      <c r="G59" s="19" cm="1">
        <f t="array" ref="G59">+SUMPRODUCT($E$5:$P$5/100,NAC!$C32:$N32)/D$5*100</f>
        <v>206.96594625708897</v>
      </c>
      <c r="H59" s="19" cm="1">
        <f t="array" ref="H59">+SUMPRODUCT($E$6:$P$6/100,NAC!$C32:$N32)/D$6*100</f>
        <v>205.80592433801576</v>
      </c>
      <c r="I59" s="19" cm="1">
        <f t="array" ref="I59">+SUMPRODUCT($E$7:$P$7/100,NAC!$C32:$N32)/D$7*100</f>
        <v>206.5307021679744</v>
      </c>
      <c r="J59" s="19" cm="1">
        <f t="array" ref="J59">+SUMPRODUCT($E$8:$P$8/100,NAC!$C32:$N32)/D$8*100</f>
        <v>206.35387672222203</v>
      </c>
      <c r="K59" s="19" cm="1">
        <f t="array" ref="K59">+SUMPRODUCT($E$9:$P$9/100,NAC!$C32:$N32)/D$9*100</f>
        <v>206.55930677655769</v>
      </c>
      <c r="L59" s="19" cm="1">
        <f t="array" ref="L59">+SUMPRODUCT($E$10:$P$10/100,NAC!$C32:$N32)/D$10*100</f>
        <v>206.0481982239755</v>
      </c>
      <c r="M59" s="19" cm="1">
        <f t="array" ref="M59">+SUMPRODUCT($E$11:$P$11/100,NAC!$C32:$N32)/D$11*100</f>
        <v>206.28065674552377</v>
      </c>
      <c r="N59" s="19" cm="1">
        <f t="array" ref="N59">+SUMPRODUCT($E$12:$P$12/100,NAC!$C32:$N32)/D$12*100</f>
        <v>205.38474729491699</v>
      </c>
      <c r="O59" s="19" cm="1">
        <f t="array" ref="O59">+SUMPRODUCT(_xlfn.ANCHORARRAY($E$30)/100,$E59:$N59)/$D$14*100</f>
        <v>206.13845039351003</v>
      </c>
      <c r="Q59" s="24">
        <f t="shared" si="20"/>
        <v>4.9050412410783562E-2</v>
      </c>
      <c r="R59" s="24">
        <f t="shared" si="20"/>
        <v>4.864873358185573E-2</v>
      </c>
      <c r="S59" s="24">
        <f t="shared" si="20"/>
        <v>4.8214829702340145E-2</v>
      </c>
      <c r="T59" s="24">
        <f t="shared" si="20"/>
        <v>4.785194303976148E-2</v>
      </c>
      <c r="U59" s="24">
        <f t="shared" si="20"/>
        <v>4.7306071275620365E-2</v>
      </c>
      <c r="V59" s="24">
        <f t="shared" si="20"/>
        <v>4.8242623678032448E-2</v>
      </c>
      <c r="W59" s="24">
        <f t="shared" si="20"/>
        <v>4.6995239252827448E-2</v>
      </c>
      <c r="X59" s="24">
        <f t="shared" si="20"/>
        <v>4.6692261840598936E-2</v>
      </c>
      <c r="Y59" s="24">
        <f t="shared" si="20"/>
        <v>4.6567737419491717E-2</v>
      </c>
      <c r="Z59" s="24">
        <f t="shared" si="20"/>
        <v>4.4559082189987054E-2</v>
      </c>
      <c r="AA59" s="24">
        <f t="shared" si="20"/>
        <v>4.6983036092574482E-2</v>
      </c>
      <c r="AB59" s="24">
        <f>+NAC!Y32</f>
        <v>4.6795401882895993E-2</v>
      </c>
      <c r="AD59" s="24">
        <f t="shared" si="18"/>
        <v>0.55926769021802913</v>
      </c>
      <c r="AE59" s="24">
        <f t="shared" si="18"/>
        <v>0.55645656803425148</v>
      </c>
      <c r="AF59" s="24">
        <f t="shared" si="18"/>
        <v>0.55354778838065877</v>
      </c>
      <c r="AG59" s="24">
        <f t="shared" si="18"/>
        <v>0.5505758235144651</v>
      </c>
      <c r="AH59" s="24">
        <f t="shared" si="18"/>
        <v>0.55177163526435224</v>
      </c>
      <c r="AI59" s="24">
        <f t="shared" si="18"/>
        <v>0.54822495539852012</v>
      </c>
      <c r="AJ59" s="24">
        <f t="shared" si="18"/>
        <v>0.54999168376128393</v>
      </c>
      <c r="AK59" s="24">
        <f t="shared" si="18"/>
        <v>0.54639588228015712</v>
      </c>
      <c r="AL59" s="24">
        <f t="shared" si="18"/>
        <v>0.54231997226095463</v>
      </c>
      <c r="AM59" s="24">
        <f t="shared" si="18"/>
        <v>0.53852392054661746</v>
      </c>
      <c r="AN59" s="24">
        <f t="shared" si="18"/>
        <v>0.54761734533297957</v>
      </c>
      <c r="AO59" s="24">
        <f>+NAC!AV32</f>
        <v>0.54732339935119079</v>
      </c>
      <c r="AQ59" s="24">
        <f t="shared" si="17"/>
        <v>4.4913302207965078E-3</v>
      </c>
      <c r="AR59" s="24">
        <f t="shared" si="19"/>
        <v>2.0743769671411671E-2</v>
      </c>
    </row>
    <row r="60" spans="2:44" x14ac:dyDescent="0.25">
      <c r="B60" s="112">
        <f t="shared" si="15"/>
        <v>60</v>
      </c>
      <c r="D60" s="38">
        <f>+NAC!A33</f>
        <v>43556</v>
      </c>
      <c r="E60" s="19" cm="1">
        <f t="array" ref="E60">+SUMPRODUCT($E$3:$P$3/100,NAC!$C33:$N33)/D$3*100</f>
        <v>212.98876237274905</v>
      </c>
      <c r="F60" s="19" cm="1">
        <f t="array" ref="F60">+SUMPRODUCT($E$4:$P$4/100,NAC!$C33:$N33)/D$4*100</f>
        <v>212.86026782109025</v>
      </c>
      <c r="G60" s="19" cm="1">
        <f t="array" ref="G60">+SUMPRODUCT($E$5:$P$5/100,NAC!$C33:$N33)/D$5*100</f>
        <v>213.90067709087396</v>
      </c>
      <c r="H60" s="19" cm="1">
        <f t="array" ref="H60">+SUMPRODUCT($E$6:$P$6/100,NAC!$C33:$N33)/D$6*100</f>
        <v>212.7848325852253</v>
      </c>
      <c r="I60" s="19" cm="1">
        <f t="array" ref="I60">+SUMPRODUCT($E$7:$P$7/100,NAC!$C33:$N33)/D$7*100</f>
        <v>213.56304107063494</v>
      </c>
      <c r="J60" s="19" cm="1">
        <f t="array" ref="J60">+SUMPRODUCT($E$8:$P$8/100,NAC!$C33:$N33)/D$8*100</f>
        <v>213.38202453142355</v>
      </c>
      <c r="K60" s="19" cm="1">
        <f t="array" ref="K60">+SUMPRODUCT($E$9:$P$9/100,NAC!$C33:$N33)/D$9*100</f>
        <v>213.70769983570003</v>
      </c>
      <c r="L60" s="19" cm="1">
        <f t="array" ref="L60">+SUMPRODUCT($E$10:$P$10/100,NAC!$C33:$N33)/D$10*100</f>
        <v>213.25349515800193</v>
      </c>
      <c r="M60" s="19" cm="1">
        <f t="array" ref="M60">+SUMPRODUCT($E$11:$P$11/100,NAC!$C33:$N33)/D$11*100</f>
        <v>213.44985505899362</v>
      </c>
      <c r="N60" s="19" cm="1">
        <f t="array" ref="N60">+SUMPRODUCT($E$12:$P$12/100,NAC!$C33:$N33)/D$12*100</f>
        <v>212.70363152853059</v>
      </c>
      <c r="O60" s="19" cm="1">
        <f t="array" ref="O60">+SUMPRODUCT(_xlfn.ANCHORARRAY($E$30)/100,$E60:$N60)/$D$14*100</f>
        <v>213.23682037322897</v>
      </c>
      <c r="Q60" s="24">
        <f t="shared" si="20"/>
        <v>3.2794136405433827E-2</v>
      </c>
      <c r="R60" s="24">
        <f t="shared" si="20"/>
        <v>3.3326568375915633E-2</v>
      </c>
      <c r="S60" s="24">
        <f t="shared" si="20"/>
        <v>3.3506627342310802E-2</v>
      </c>
      <c r="T60" s="24">
        <f t="shared" si="20"/>
        <v>3.3910142624210327E-2</v>
      </c>
      <c r="U60" s="24">
        <f t="shared" si="20"/>
        <v>3.4049847450482451E-2</v>
      </c>
      <c r="V60" s="24">
        <f t="shared" si="20"/>
        <v>3.4058714674221058E-2</v>
      </c>
      <c r="W60" s="24">
        <f t="shared" si="20"/>
        <v>3.4606976420941349E-2</v>
      </c>
      <c r="X60" s="24">
        <f t="shared" si="20"/>
        <v>3.4968987819996578E-2</v>
      </c>
      <c r="Y60" s="24">
        <f t="shared" si="20"/>
        <v>3.475458352022831E-2</v>
      </c>
      <c r="Z60" s="24">
        <f t="shared" si="20"/>
        <v>3.5634993980854013E-2</v>
      </c>
      <c r="AA60" s="24">
        <f t="shared" si="20"/>
        <v>3.443496332764906E-2</v>
      </c>
      <c r="AB60" s="24">
        <f>+NAC!Y33</f>
        <v>3.444697949233122E-2</v>
      </c>
      <c r="AD60" s="24">
        <f t="shared" si="18"/>
        <v>0.56997835598067459</v>
      </c>
      <c r="AE60" s="24">
        <f t="shared" si="18"/>
        <v>0.56746053301658628</v>
      </c>
      <c r="AF60" s="24">
        <f t="shared" si="18"/>
        <v>0.56275067736188777</v>
      </c>
      <c r="AG60" s="24">
        <f t="shared" si="18"/>
        <v>0.56143689155715637</v>
      </c>
      <c r="AH60" s="24">
        <f t="shared" si="18"/>
        <v>0.56221048114546845</v>
      </c>
      <c r="AI60" s="24">
        <f t="shared" si="18"/>
        <v>0.55865771731028024</v>
      </c>
      <c r="AJ60" s="24">
        <f t="shared" si="18"/>
        <v>0.56049301115966133</v>
      </c>
      <c r="AK60" s="24">
        <f t="shared" si="18"/>
        <v>0.55739427247595974</v>
      </c>
      <c r="AL60" s="24">
        <f t="shared" si="18"/>
        <v>0.55261998034207171</v>
      </c>
      <c r="AM60" s="24">
        <f t="shared" si="18"/>
        <v>0.54969847259567883</v>
      </c>
      <c r="AN60" s="24">
        <f t="shared" si="18"/>
        <v>0.55823154261284813</v>
      </c>
      <c r="AO60" s="24">
        <f>+NAC!AV33</f>
        <v>0.55795122821591314</v>
      </c>
      <c r="AQ60" s="24">
        <f t="shared" si="17"/>
        <v>-2.8408575754201859E-3</v>
      </c>
      <c r="AR60" s="24">
        <f t="shared" si="19"/>
        <v>2.0279883384995756E-2</v>
      </c>
    </row>
    <row r="61" spans="2:44" x14ac:dyDescent="0.25">
      <c r="B61" s="112">
        <f t="shared" si="15"/>
        <v>61</v>
      </c>
      <c r="D61" s="38">
        <f>+NAC!A34</f>
        <v>43586</v>
      </c>
      <c r="E61" s="19" cm="1">
        <f t="array" ref="E61">+SUMPRODUCT($E$3:$P$3/100,NAC!$C34:$N34)/D$3*100</f>
        <v>219.18062959477149</v>
      </c>
      <c r="F61" s="19" cm="1">
        <f t="array" ref="F61">+SUMPRODUCT($E$4:$P$4/100,NAC!$C34:$N34)/D$4*100</f>
        <v>219.14983107889742</v>
      </c>
      <c r="G61" s="19" cm="1">
        <f t="array" ref="G61">+SUMPRODUCT($E$5:$P$5/100,NAC!$C34:$N34)/D$5*100</f>
        <v>220.31101456197644</v>
      </c>
      <c r="H61" s="19" cm="1">
        <f t="array" ref="H61">+SUMPRODUCT($E$6:$P$6/100,NAC!$C34:$N34)/D$6*100</f>
        <v>219.14676874255065</v>
      </c>
      <c r="I61" s="19" cm="1">
        <f t="array" ref="I61">+SUMPRODUCT($E$7:$P$7/100,NAC!$C34:$N34)/D$7*100</f>
        <v>220.05590339614076</v>
      </c>
      <c r="J61" s="19" cm="1">
        <f t="array" ref="J61">+SUMPRODUCT($E$8:$P$8/100,NAC!$C34:$N34)/D$8*100</f>
        <v>219.86884127865918</v>
      </c>
      <c r="K61" s="19" cm="1">
        <f t="array" ref="K61">+SUMPRODUCT($E$9:$P$9/100,NAC!$C34:$N34)/D$9*100</f>
        <v>220.28778308309768</v>
      </c>
      <c r="L61" s="19" cm="1">
        <f t="array" ref="L61">+SUMPRODUCT($E$10:$P$10/100,NAC!$C34:$N34)/D$10*100</f>
        <v>219.8668536342584</v>
      </c>
      <c r="M61" s="19" cm="1">
        <f t="array" ref="M61">+SUMPRODUCT($E$11:$P$11/100,NAC!$C34:$N34)/D$11*100</f>
        <v>220.12566399912163</v>
      </c>
      <c r="N61" s="19" cm="1">
        <f t="array" ref="N61">+SUMPRODUCT($E$12:$P$12/100,NAC!$C34:$N34)/D$12*100</f>
        <v>219.42922618086052</v>
      </c>
      <c r="O61" s="19" cm="1">
        <f t="array" ref="O61">+SUMPRODUCT(_xlfn.ANCHORARRAY($E$30)/100,$E61:$N61)/$D$14*100</f>
        <v>219.77381047728403</v>
      </c>
      <c r="Q61" s="24">
        <f t="shared" si="20"/>
        <v>2.9071332933453764E-2</v>
      </c>
      <c r="R61" s="24">
        <f t="shared" si="20"/>
        <v>2.954784996838189E-2</v>
      </c>
      <c r="S61" s="24">
        <f t="shared" si="20"/>
        <v>2.9968757267556878E-2</v>
      </c>
      <c r="T61" s="24">
        <f t="shared" si="20"/>
        <v>2.9898447553949881E-2</v>
      </c>
      <c r="U61" s="24">
        <f t="shared" si="20"/>
        <v>3.0402556046007723E-2</v>
      </c>
      <c r="V61" s="24">
        <f t="shared" si="20"/>
        <v>3.0400015003514635E-2</v>
      </c>
      <c r="W61" s="24">
        <f t="shared" si="20"/>
        <v>3.0790108416573148E-2</v>
      </c>
      <c r="X61" s="24">
        <f t="shared" si="20"/>
        <v>3.1011723729810647E-2</v>
      </c>
      <c r="Y61" s="24">
        <f t="shared" si="20"/>
        <v>3.1275771718293877E-2</v>
      </c>
      <c r="Z61" s="24">
        <f t="shared" si="20"/>
        <v>3.1619557240271323E-2</v>
      </c>
      <c r="AA61" s="24">
        <f t="shared" si="20"/>
        <v>3.0656010029662673E-2</v>
      </c>
      <c r="AB61" s="24">
        <f>+NAC!Y34</f>
        <v>3.0590696999836187E-2</v>
      </c>
      <c r="AD61" s="24">
        <f t="shared" si="18"/>
        <v>0.57982414796398385</v>
      </c>
      <c r="AE61" s="24">
        <f t="shared" si="18"/>
        <v>0.57839019749147758</v>
      </c>
      <c r="AF61" s="24">
        <f t="shared" si="18"/>
        <v>0.57586812501078133</v>
      </c>
      <c r="AG61" s="24">
        <f t="shared" si="18"/>
        <v>0.57410133696444521</v>
      </c>
      <c r="AH61" s="24">
        <f t="shared" si="18"/>
        <v>0.57588946123817242</v>
      </c>
      <c r="AI61" s="24">
        <f t="shared" si="18"/>
        <v>0.57277824870436533</v>
      </c>
      <c r="AJ61" s="24">
        <f t="shared" si="18"/>
        <v>0.57552862109240444</v>
      </c>
      <c r="AK61" s="24">
        <f t="shared" si="18"/>
        <v>0.5730636798008435</v>
      </c>
      <c r="AL61" s="24">
        <f t="shared" si="18"/>
        <v>0.56949791536399474</v>
      </c>
      <c r="AM61" s="24">
        <f t="shared" si="18"/>
        <v>0.56759144067625455</v>
      </c>
      <c r="AN61" s="24">
        <f t="shared" si="18"/>
        <v>0.57304114546893592</v>
      </c>
      <c r="AO61" s="24">
        <f>+NAC!AV34</f>
        <v>0.57296511981935572</v>
      </c>
      <c r="AQ61" s="24">
        <f t="shared" si="17"/>
        <v>-2.5482243068175592E-3</v>
      </c>
      <c r="AR61" s="24">
        <f t="shared" si="19"/>
        <v>1.2232707287729294E-2</v>
      </c>
    </row>
    <row r="62" spans="2:44" x14ac:dyDescent="0.25">
      <c r="B62" s="112">
        <f t="shared" si="15"/>
        <v>62</v>
      </c>
      <c r="D62" s="38">
        <f>+NAC!A35</f>
        <v>43617</v>
      </c>
      <c r="E62" s="19" cm="1">
        <f t="array" ref="E62">+SUMPRODUCT($E$3:$P$3/100,NAC!$C35:$N35)/D$3*100</f>
        <v>225.08769156698483</v>
      </c>
      <c r="F62" s="19" cm="1">
        <f t="array" ref="F62">+SUMPRODUCT($E$4:$P$4/100,NAC!$C35:$N35)/D$4*100</f>
        <v>225.0909154837592</v>
      </c>
      <c r="G62" s="19" cm="1">
        <f t="array" ref="G62">+SUMPRODUCT($E$5:$P$5/100,NAC!$C35:$N35)/D$5*100</f>
        <v>226.29500811806599</v>
      </c>
      <c r="H62" s="19" cm="1">
        <f t="array" ref="H62">+SUMPRODUCT($E$6:$P$6/100,NAC!$C35:$N35)/D$6*100</f>
        <v>225.07773060483717</v>
      </c>
      <c r="I62" s="19" cm="1">
        <f t="array" ref="I62">+SUMPRODUCT($E$7:$P$7/100,NAC!$C35:$N35)/D$7*100</f>
        <v>226.08291184833558</v>
      </c>
      <c r="J62" s="19" cm="1">
        <f t="array" ref="J62">+SUMPRODUCT($E$8:$P$8/100,NAC!$C35:$N35)/D$8*100</f>
        <v>225.86608233657199</v>
      </c>
      <c r="K62" s="19" cm="1">
        <f t="array" ref="K62">+SUMPRODUCT($E$9:$P$9/100,NAC!$C35:$N35)/D$9*100</f>
        <v>226.26967812547477</v>
      </c>
      <c r="L62" s="19" cm="1">
        <f t="array" ref="L62">+SUMPRODUCT($E$10:$P$10/100,NAC!$C35:$N35)/D$10*100</f>
        <v>225.85431104627506</v>
      </c>
      <c r="M62" s="19" cm="1">
        <f t="array" ref="M62">+SUMPRODUCT($E$11:$P$11/100,NAC!$C35:$N35)/D$11*100</f>
        <v>226.15042547317466</v>
      </c>
      <c r="N62" s="19" cm="1">
        <f t="array" ref="N62">+SUMPRODUCT($E$12:$P$12/100,NAC!$C35:$N35)/D$12*100</f>
        <v>225.47345209511121</v>
      </c>
      <c r="O62" s="19" cm="1">
        <f t="array" ref="O62">+SUMPRODUCT(_xlfn.ANCHORARRAY($E$30)/100,$E62:$N62)/$D$14*100</f>
        <v>225.76817760337403</v>
      </c>
      <c r="Q62" s="24">
        <f t="shared" si="20"/>
        <v>2.6950657013507628E-2</v>
      </c>
      <c r="R62" s="24">
        <f t="shared" si="20"/>
        <v>2.7109691919967371E-2</v>
      </c>
      <c r="S62" s="24">
        <f t="shared" si="20"/>
        <v>2.7161572325319128E-2</v>
      </c>
      <c r="T62" s="24">
        <f t="shared" si="20"/>
        <v>2.7063880048599387E-2</v>
      </c>
      <c r="U62" s="24">
        <f t="shared" si="20"/>
        <v>2.7388533364383738E-2</v>
      </c>
      <c r="V62" s="24">
        <f t="shared" si="20"/>
        <v>2.7276448190819202E-2</v>
      </c>
      <c r="W62" s="24">
        <f t="shared" si="20"/>
        <v>2.7154910538641053E-2</v>
      </c>
      <c r="X62" s="24">
        <f t="shared" si="20"/>
        <v>2.723219672746402E-2</v>
      </c>
      <c r="Y62" s="24">
        <f t="shared" si="20"/>
        <v>2.7369645885892968E-2</v>
      </c>
      <c r="Z62" s="24">
        <f t="shared" si="20"/>
        <v>2.7545218198367305E-2</v>
      </c>
      <c r="AA62" s="24">
        <f t="shared" si="20"/>
        <v>2.7275165831051496E-2</v>
      </c>
      <c r="AB62" s="24">
        <f>+NAC!Y35</f>
        <v>2.7180054023995259E-2</v>
      </c>
      <c r="AD62" s="24">
        <f t="shared" si="18"/>
        <v>0.56201641190667484</v>
      </c>
      <c r="AE62" s="24">
        <f t="shared" si="18"/>
        <v>0.56127770610522765</v>
      </c>
      <c r="AF62" s="24">
        <f t="shared" si="18"/>
        <v>0.56009980026935913</v>
      </c>
      <c r="AG62" s="24">
        <f t="shared" si="18"/>
        <v>0.55825866146123326</v>
      </c>
      <c r="AH62" s="24">
        <f t="shared" si="18"/>
        <v>0.5605551107796729</v>
      </c>
      <c r="AI62" s="24">
        <f t="shared" si="18"/>
        <v>0.55797905308178697</v>
      </c>
      <c r="AJ62" s="24">
        <f t="shared" si="18"/>
        <v>0.55992786596144839</v>
      </c>
      <c r="AK62" s="24">
        <f t="shared" si="18"/>
        <v>0.55812893622261917</v>
      </c>
      <c r="AL62" s="24">
        <f t="shared" si="18"/>
        <v>0.55581374954737517</v>
      </c>
      <c r="AM62" s="24">
        <f t="shared" si="18"/>
        <v>0.55448106699465316</v>
      </c>
      <c r="AN62" s="24">
        <f t="shared" si="18"/>
        <v>0.55809131946328128</v>
      </c>
      <c r="AO62" s="24">
        <f>+NAC!AV35</f>
        <v>0.55751895821492736</v>
      </c>
      <c r="AQ62" s="24">
        <f t="shared" si="17"/>
        <v>-5.9456118485967657E-4</v>
      </c>
      <c r="AR62" s="24">
        <f t="shared" si="19"/>
        <v>7.5353449120216798E-3</v>
      </c>
    </row>
    <row r="63" spans="2:44" x14ac:dyDescent="0.25">
      <c r="B63" s="112">
        <f t="shared" si="15"/>
        <v>63</v>
      </c>
      <c r="D63" s="38">
        <f>+NAC!A36</f>
        <v>43647</v>
      </c>
      <c r="E63" s="19" cm="1">
        <f t="array" ref="E63">+SUMPRODUCT($E$3:$P$3/100,NAC!$C36:$N36)/D$3*100</f>
        <v>229.8557576070915</v>
      </c>
      <c r="F63" s="19" cm="1">
        <f t="array" ref="F63">+SUMPRODUCT($E$4:$P$4/100,NAC!$C36:$N36)/D$4*100</f>
        <v>229.87279032848824</v>
      </c>
      <c r="G63" s="19" cm="1">
        <f t="array" ref="G63">+SUMPRODUCT($E$5:$P$5/100,NAC!$C36:$N36)/D$5*100</f>
        <v>231.09733980346144</v>
      </c>
      <c r="H63" s="19" cm="1">
        <f t="array" ref="H63">+SUMPRODUCT($E$6:$P$6/100,NAC!$C36:$N36)/D$6*100</f>
        <v>229.84259118608631</v>
      </c>
      <c r="I63" s="19" cm="1">
        <f t="array" ref="I63">+SUMPRODUCT($E$7:$P$7/100,NAC!$C36:$N36)/D$7*100</f>
        <v>230.99824634071862</v>
      </c>
      <c r="J63" s="19" cm="1">
        <f t="array" ref="J63">+SUMPRODUCT($E$8:$P$8/100,NAC!$C36:$N36)/D$8*100</f>
        <v>230.76799821063446</v>
      </c>
      <c r="K63" s="19" cm="1">
        <f t="array" ref="K63">+SUMPRODUCT($E$9:$P$9/100,NAC!$C36:$N36)/D$9*100</f>
        <v>231.21080294789138</v>
      </c>
      <c r="L63" s="19" cm="1">
        <f t="array" ref="L63">+SUMPRODUCT($E$10:$P$10/100,NAC!$C36:$N36)/D$10*100</f>
        <v>230.84540919814546</v>
      </c>
      <c r="M63" s="19" cm="1">
        <f t="array" ref="M63">+SUMPRODUCT($E$11:$P$11/100,NAC!$C36:$N36)/D$11*100</f>
        <v>231.26515657447408</v>
      </c>
      <c r="N63" s="19" cm="1">
        <f t="array" ref="N63">+SUMPRODUCT($E$12:$P$12/100,NAC!$C36:$N36)/D$12*100</f>
        <v>230.68524438772155</v>
      </c>
      <c r="O63" s="19" cm="1">
        <f t="array" ref="O63">+SUMPRODUCT(_xlfn.ANCHORARRAY($E$30)/100,$E63:$N63)/$D$14*100</f>
        <v>230.73850029936401</v>
      </c>
      <c r="Q63" s="24">
        <f t="shared" si="20"/>
        <v>2.1183148696017007E-2</v>
      </c>
      <c r="R63" s="24">
        <f t="shared" si="20"/>
        <v>2.1244192971768605E-2</v>
      </c>
      <c r="S63" s="24">
        <f t="shared" si="20"/>
        <v>2.1221553782087454E-2</v>
      </c>
      <c r="T63" s="24">
        <f t="shared" si="20"/>
        <v>2.1169844606327093E-2</v>
      </c>
      <c r="U63" s="24">
        <f t="shared" si="20"/>
        <v>2.1741291512029193E-2</v>
      </c>
      <c r="V63" s="24">
        <f t="shared" si="20"/>
        <v>2.1702753345488768E-2</v>
      </c>
      <c r="W63" s="24">
        <f t="shared" si="20"/>
        <v>2.1837326429909876E-2</v>
      </c>
      <c r="X63" s="24">
        <f t="shared" si="20"/>
        <v>2.2098750866206718E-2</v>
      </c>
      <c r="Y63" s="24">
        <f t="shared" si="20"/>
        <v>2.2616500015853802E-2</v>
      </c>
      <c r="Z63" s="24">
        <f t="shared" si="20"/>
        <v>2.3114882236387801E-2</v>
      </c>
      <c r="AA63" s="24">
        <f t="shared" si="20"/>
        <v>2.2015160634027753E-2</v>
      </c>
      <c r="AB63" s="24">
        <f>+NAC!Y36</f>
        <v>2.1978655386921009E-2</v>
      </c>
      <c r="AD63" s="24">
        <f t="shared" si="18"/>
        <v>0.54698299744172996</v>
      </c>
      <c r="AE63" s="24">
        <f t="shared" si="18"/>
        <v>0.54659694424277228</v>
      </c>
      <c r="AF63" s="24">
        <f t="shared" si="18"/>
        <v>0.54615173478688162</v>
      </c>
      <c r="AG63" s="24">
        <f t="shared" si="18"/>
        <v>0.54316868923016925</v>
      </c>
      <c r="AH63" s="24">
        <f t="shared" si="18"/>
        <v>0.54705466544033676</v>
      </c>
      <c r="AI63" s="24">
        <f t="shared" si="18"/>
        <v>0.54463011006095474</v>
      </c>
      <c r="AJ63" s="24">
        <f t="shared" si="18"/>
        <v>0.54586586846946927</v>
      </c>
      <c r="AK63" s="24">
        <f t="shared" si="18"/>
        <v>0.54464676412878332</v>
      </c>
      <c r="AL63" s="24">
        <f t="shared" si="18"/>
        <v>0.54352224345928501</v>
      </c>
      <c r="AM63" s="24">
        <f t="shared" si="18"/>
        <v>0.54206766361620096</v>
      </c>
      <c r="AN63" s="24">
        <f t="shared" si="18"/>
        <v>0.54459523049843361</v>
      </c>
      <c r="AO63" s="24">
        <f>+NAC!AV36</f>
        <v>0.54386637070100718</v>
      </c>
      <c r="AQ63" s="24">
        <f t="shared" si="17"/>
        <v>-1.9317335403707947E-3</v>
      </c>
      <c r="AR63" s="24">
        <f t="shared" si="19"/>
        <v>4.9153338255290002E-3</v>
      </c>
    </row>
    <row r="64" spans="2:44" x14ac:dyDescent="0.25">
      <c r="B64" s="112">
        <f t="shared" si="15"/>
        <v>64</v>
      </c>
      <c r="D64" s="38">
        <f>+NAC!A37</f>
        <v>43678</v>
      </c>
      <c r="E64" s="19" cm="1">
        <f t="array" ref="E64">+SUMPRODUCT($E$3:$P$3/100,NAC!$C37:$N37)/D$3*100</f>
        <v>239.00414985690216</v>
      </c>
      <c r="F64" s="19" cm="1">
        <f t="array" ref="F64">+SUMPRODUCT($E$4:$P$4/100,NAC!$C37:$N37)/D$4*100</f>
        <v>239.00363684058667</v>
      </c>
      <c r="G64" s="19" cm="1">
        <f t="array" ref="G64">+SUMPRODUCT($E$5:$P$5/100,NAC!$C37:$N37)/D$5*100</f>
        <v>240.11912609621339</v>
      </c>
      <c r="H64" s="19" cm="1">
        <f t="array" ref="H64">+SUMPRODUCT($E$6:$P$6/100,NAC!$C37:$N37)/D$6*100</f>
        <v>238.91882289983712</v>
      </c>
      <c r="I64" s="19" cm="1">
        <f t="array" ref="I64">+SUMPRODUCT($E$7:$P$7/100,NAC!$C37:$N37)/D$7*100</f>
        <v>240.08835338687197</v>
      </c>
      <c r="J64" s="19" cm="1">
        <f t="array" ref="J64">+SUMPRODUCT($E$8:$P$8/100,NAC!$C37:$N37)/D$8*100</f>
        <v>239.81801427260683</v>
      </c>
      <c r="K64" s="19" cm="1">
        <f t="array" ref="K64">+SUMPRODUCT($E$9:$P$9/100,NAC!$C37:$N37)/D$9*100</f>
        <v>240.30194934734911</v>
      </c>
      <c r="L64" s="19" cm="1">
        <f t="array" ref="L64">+SUMPRODUCT($E$10:$P$10/100,NAC!$C37:$N37)/D$10*100</f>
        <v>239.96555615783913</v>
      </c>
      <c r="M64" s="19" cm="1">
        <f t="array" ref="M64">+SUMPRODUCT($E$11:$P$11/100,NAC!$C37:$N37)/D$11*100</f>
        <v>240.37642918155143</v>
      </c>
      <c r="N64" s="19" cm="1">
        <f t="array" ref="N64">+SUMPRODUCT($E$12:$P$12/100,NAC!$C37:$N37)/D$12*100</f>
        <v>239.89374965239082</v>
      </c>
      <c r="O64" s="19" cm="1">
        <f t="array" ref="O64">+SUMPRODUCT(_xlfn.ANCHORARRAY($E$30)/100,$E64:$N64)/$D$14*100</f>
        <v>239.85272202593401</v>
      </c>
      <c r="Q64" s="24">
        <f t="shared" si="20"/>
        <v>3.980057904596257E-2</v>
      </c>
      <c r="R64" s="24">
        <f t="shared" si="20"/>
        <v>3.9721301938565379E-2</v>
      </c>
      <c r="S64" s="24">
        <f t="shared" si="20"/>
        <v>3.903890153138323E-2</v>
      </c>
      <c r="T64" s="24">
        <f t="shared" si="20"/>
        <v>3.9488902674276183E-2</v>
      </c>
      <c r="U64" s="24">
        <f t="shared" si="20"/>
        <v>3.9351411494031874E-2</v>
      </c>
      <c r="V64" s="24">
        <f t="shared" si="20"/>
        <v>3.9216945729675823E-2</v>
      </c>
      <c r="W64" s="24">
        <f t="shared" si="20"/>
        <v>3.931973023555746E-2</v>
      </c>
      <c r="X64" s="24">
        <f t="shared" si="20"/>
        <v>3.9507595110394478E-2</v>
      </c>
      <c r="Y64" s="24">
        <f t="shared" si="20"/>
        <v>3.9397515570588126E-2</v>
      </c>
      <c r="Z64" s="24">
        <f t="shared" si="20"/>
        <v>3.9918050628293233E-2</v>
      </c>
      <c r="AA64" s="24">
        <f t="shared" si="20"/>
        <v>3.9500220876641956E-2</v>
      </c>
      <c r="AB64" s="24">
        <f>+NAC!Y37</f>
        <v>3.9539857870486861E-2</v>
      </c>
      <c r="AD64" s="24">
        <f t="shared" si="18"/>
        <v>0.54856652924705696</v>
      </c>
      <c r="AE64" s="24">
        <f t="shared" si="18"/>
        <v>0.54817645375290036</v>
      </c>
      <c r="AF64" s="24">
        <f t="shared" si="18"/>
        <v>0.54568351702525852</v>
      </c>
      <c r="AG64" s="24">
        <f t="shared" si="18"/>
        <v>0.54461475150945393</v>
      </c>
      <c r="AH64" s="24">
        <f t="shared" si="18"/>
        <v>0.54727328963912547</v>
      </c>
      <c r="AI64" s="24">
        <f t="shared" si="18"/>
        <v>0.5452034373933754</v>
      </c>
      <c r="AJ64" s="24">
        <f t="shared" si="18"/>
        <v>0.54642822863216001</v>
      </c>
      <c r="AK64" s="24">
        <f t="shared" si="18"/>
        <v>0.54618634318078652</v>
      </c>
      <c r="AL64" s="24">
        <f t="shared" si="18"/>
        <v>0.54489119350690318</v>
      </c>
      <c r="AM64" s="24">
        <f t="shared" si="18"/>
        <v>0.54499600726877739</v>
      </c>
      <c r="AN64" s="24">
        <f t="shared" si="18"/>
        <v>0.54590801347366669</v>
      </c>
      <c r="AO64" s="24">
        <f>+NAC!AV37</f>
        <v>0.54482558087056776</v>
      </c>
      <c r="AQ64" s="24">
        <f t="shared" si="17"/>
        <v>-1.1747158233066379E-4</v>
      </c>
      <c r="AR64" s="24">
        <f t="shared" si="19"/>
        <v>3.5705219782795616E-3</v>
      </c>
    </row>
    <row r="65" spans="2:44" x14ac:dyDescent="0.25">
      <c r="B65" s="112">
        <f t="shared" si="15"/>
        <v>65</v>
      </c>
      <c r="D65" s="38">
        <f>+NAC!A38</f>
        <v>43709</v>
      </c>
      <c r="E65" s="19" cm="1">
        <f t="array" ref="E65">+SUMPRODUCT($E$3:$P$3/100,NAC!$C38:$N38)/D$3*100</f>
        <v>253.08764720835057</v>
      </c>
      <c r="F65" s="19" cm="1">
        <f t="array" ref="F65">+SUMPRODUCT($E$4:$P$4/100,NAC!$C38:$N38)/D$4*100</f>
        <v>253.20787397673348</v>
      </c>
      <c r="G65" s="19" cm="1">
        <f t="array" ref="G65">+SUMPRODUCT($E$5:$P$5/100,NAC!$C38:$N38)/D$5*100</f>
        <v>254.10714069353193</v>
      </c>
      <c r="H65" s="19" cm="1">
        <f t="array" ref="H65">+SUMPRODUCT($E$6:$P$6/100,NAC!$C38:$N38)/D$6*100</f>
        <v>252.98939398662114</v>
      </c>
      <c r="I65" s="19" cm="1">
        <f t="array" ref="I65">+SUMPRODUCT($E$7:$P$7/100,NAC!$C38:$N38)/D$7*100</f>
        <v>254.30311871625383</v>
      </c>
      <c r="J65" s="19" cm="1">
        <f t="array" ref="J65">+SUMPRODUCT($E$8:$P$8/100,NAC!$C38:$N38)/D$8*100</f>
        <v>253.89785729787729</v>
      </c>
      <c r="K65" s="19" cm="1">
        <f t="array" ref="K65">+SUMPRODUCT($E$9:$P$9/100,NAC!$C38:$N38)/D$9*100</f>
        <v>254.45922521548314</v>
      </c>
      <c r="L65" s="19" cm="1">
        <f t="array" ref="L65">+SUMPRODUCT($E$10:$P$10/100,NAC!$C38:$N38)/D$10*100</f>
        <v>254.17493386886446</v>
      </c>
      <c r="M65" s="19" cm="1">
        <f t="array" ref="M65">+SUMPRODUCT($E$11:$P$11/100,NAC!$C38:$N38)/D$11*100</f>
        <v>254.4904259295368</v>
      </c>
      <c r="N65" s="19" cm="1">
        <f t="array" ref="N65">+SUMPRODUCT($E$12:$P$12/100,NAC!$C38:$N38)/D$12*100</f>
        <v>254.22744437101329</v>
      </c>
      <c r="O65" s="19" cm="1">
        <f t="array" ref="O65">+SUMPRODUCT(_xlfn.ANCHORARRAY($E$30)/100,$E65:$N65)/$D$14*100</f>
        <v>254.01896956582698</v>
      </c>
      <c r="Q65" s="24">
        <f t="shared" si="20"/>
        <v>5.8925744008547776E-2</v>
      </c>
      <c r="R65" s="24">
        <f t="shared" si="20"/>
        <v>5.9431050187830126E-2</v>
      </c>
      <c r="S65" s="24">
        <f t="shared" si="20"/>
        <v>5.8254479036016882E-2</v>
      </c>
      <c r="T65" s="24">
        <f t="shared" si="20"/>
        <v>5.8892685456946481E-2</v>
      </c>
      <c r="U65" s="24">
        <f t="shared" si="20"/>
        <v>5.9206392683599063E-2</v>
      </c>
      <c r="V65" s="24">
        <f t="shared" si="20"/>
        <v>5.8710531266702892E-2</v>
      </c>
      <c r="W65" s="24">
        <f t="shared" si="20"/>
        <v>5.8914527770518088E-2</v>
      </c>
      <c r="X65" s="24">
        <f t="shared" si="20"/>
        <v>5.9214238653813256E-2</v>
      </c>
      <c r="Y65" s="24">
        <f t="shared" si="20"/>
        <v>5.8716226029488672E-2</v>
      </c>
      <c r="Z65" s="24">
        <f t="shared" si="20"/>
        <v>5.9750179983397489E-2</v>
      </c>
      <c r="AA65" s="24">
        <f t="shared" si="20"/>
        <v>5.9062275467364644E-2</v>
      </c>
      <c r="AB65" s="24">
        <f>+NAC!Y38</f>
        <v>5.8856622721223051E-2</v>
      </c>
      <c r="AD65" s="24">
        <f t="shared" si="18"/>
        <v>0.537780745072723</v>
      </c>
      <c r="AE65" s="24">
        <f t="shared" si="18"/>
        <v>0.53796395033348077</v>
      </c>
      <c r="AF65" s="24">
        <f t="shared" si="18"/>
        <v>0.53562198259125338</v>
      </c>
      <c r="AG65" s="24">
        <f t="shared" si="18"/>
        <v>0.53350885055267616</v>
      </c>
      <c r="AH65" s="24">
        <f t="shared" si="18"/>
        <v>0.53824857133522275</v>
      </c>
      <c r="AI65" s="24">
        <f t="shared" si="18"/>
        <v>0.53580239841798472</v>
      </c>
      <c r="AJ65" s="24">
        <f t="shared" si="18"/>
        <v>0.53603517751865981</v>
      </c>
      <c r="AK65" s="24">
        <f t="shared" si="18"/>
        <v>0.53619689148863969</v>
      </c>
      <c r="AL65" s="24">
        <f t="shared" si="18"/>
        <v>0.5363000729220051</v>
      </c>
      <c r="AM65" s="24">
        <f t="shared" si="18"/>
        <v>0.53609254757752245</v>
      </c>
      <c r="AN65" s="24">
        <f t="shared" si="18"/>
        <v>0.53625420491071618</v>
      </c>
      <c r="AO65" s="24">
        <f>+NAC!AV38</f>
        <v>0.53542005697226358</v>
      </c>
      <c r="AQ65" s="24">
        <f t="shared" si="17"/>
        <v>-8.244359748497132E-4</v>
      </c>
      <c r="AR65" s="24">
        <f t="shared" si="19"/>
        <v>1.6881974952005496E-3</v>
      </c>
    </row>
    <row r="66" spans="2:44" x14ac:dyDescent="0.25">
      <c r="B66" s="112">
        <f t="shared" si="15"/>
        <v>66</v>
      </c>
      <c r="D66" s="38">
        <f>+NAC!A39</f>
        <v>43739</v>
      </c>
      <c r="E66" s="19" cm="1">
        <f t="array" ref="E66">+SUMPRODUCT($E$3:$P$3/100,NAC!$C39:$N39)/D$3*100</f>
        <v>260.9750788513075</v>
      </c>
      <c r="F66" s="19" cm="1">
        <f t="array" ref="F66">+SUMPRODUCT($E$4:$P$4/100,NAC!$C39:$N39)/D$4*100</f>
        <v>261.208486662523</v>
      </c>
      <c r="G66" s="19" cm="1">
        <f t="array" ref="G66">+SUMPRODUCT($E$5:$P$5/100,NAC!$C39:$N39)/D$5*100</f>
        <v>262.11661850226483</v>
      </c>
      <c r="H66" s="19" cm="1">
        <f t="array" ref="H66">+SUMPRODUCT($E$6:$P$6/100,NAC!$C39:$N39)/D$6*100</f>
        <v>261.22900210691336</v>
      </c>
      <c r="I66" s="19" cm="1">
        <f t="array" ref="I66">+SUMPRODUCT($E$7:$P$7/100,NAC!$C39:$N39)/D$7*100</f>
        <v>262.48383063241761</v>
      </c>
      <c r="J66" s="19" cm="1">
        <f t="array" ref="J66">+SUMPRODUCT($E$8:$P$8/100,NAC!$C39:$N39)/D$8*100</f>
        <v>262.10830624986284</v>
      </c>
      <c r="K66" s="19" cm="1">
        <f t="array" ref="K66">+SUMPRODUCT($E$9:$P$9/100,NAC!$C39:$N39)/D$9*100</f>
        <v>262.77915753786016</v>
      </c>
      <c r="L66" s="19" cm="1">
        <f t="array" ref="L66">+SUMPRODUCT($E$10:$P$10/100,NAC!$C39:$N39)/D$10*100</f>
        <v>262.68055351993974</v>
      </c>
      <c r="M66" s="19" cm="1">
        <f t="array" ref="M66">+SUMPRODUCT($E$11:$P$11/100,NAC!$C39:$N39)/D$11*100</f>
        <v>263.036333884074</v>
      </c>
      <c r="N66" s="19" cm="1">
        <f t="array" ref="N66">+SUMPRODUCT($E$12:$P$12/100,NAC!$C39:$N39)/D$12*100</f>
        <v>263.15941803720489</v>
      </c>
      <c r="O66" s="19" cm="1">
        <f t="array" ref="O66">+SUMPRODUCT(_xlfn.ANCHORARRAY($E$30)/100,$E66:$N66)/$D$14*100</f>
        <v>262.40741691600505</v>
      </c>
      <c r="Q66" s="24">
        <f t="shared" si="20"/>
        <v>3.1164822661074787E-2</v>
      </c>
      <c r="R66" s="24">
        <f t="shared" si="20"/>
        <v>3.1597013790039874E-2</v>
      </c>
      <c r="S66" s="24">
        <f t="shared" si="20"/>
        <v>3.1520081595789451E-2</v>
      </c>
      <c r="T66" s="24">
        <f t="shared" si="20"/>
        <v>3.2568986353348706E-2</v>
      </c>
      <c r="U66" s="24">
        <f t="shared" si="20"/>
        <v>3.2169137199184794E-2</v>
      </c>
      <c r="V66" s="24">
        <f t="shared" si="20"/>
        <v>3.2337606308953326E-2</v>
      </c>
      <c r="W66" s="24">
        <f t="shared" si="20"/>
        <v>3.269652462130801E-2</v>
      </c>
      <c r="X66" s="24">
        <f t="shared" si="20"/>
        <v>3.3463644591577024E-2</v>
      </c>
      <c r="Y66" s="24">
        <f t="shared" si="20"/>
        <v>3.3580469376491839E-2</v>
      </c>
      <c r="Z66" s="24">
        <f t="shared" si="20"/>
        <v>3.5133790092136907E-2</v>
      </c>
      <c r="AA66" s="24">
        <f t="shared" si="20"/>
        <v>3.3022917007008212E-2</v>
      </c>
      <c r="AB66" s="24">
        <f>+NAC!Y39</f>
        <v>3.2934820909841234E-2</v>
      </c>
      <c r="AD66" s="24">
        <f t="shared" si="18"/>
        <v>0.50274238174091357</v>
      </c>
      <c r="AE66" s="24">
        <f t="shared" si="18"/>
        <v>0.5039682590283705</v>
      </c>
      <c r="AF66" s="24">
        <f t="shared" si="18"/>
        <v>0.50133468452965047</v>
      </c>
      <c r="AG66" s="24">
        <f t="shared" si="18"/>
        <v>0.5020748835843174</v>
      </c>
      <c r="AH66" s="24">
        <f t="shared" si="18"/>
        <v>0.50568057526592192</v>
      </c>
      <c r="AI66" s="24">
        <f t="shared" si="18"/>
        <v>0.50416207142135216</v>
      </c>
      <c r="AJ66" s="24">
        <f t="shared" si="18"/>
        <v>0.50437599849671599</v>
      </c>
      <c r="AK66" s="24">
        <f t="shared" si="18"/>
        <v>0.50635550154858056</v>
      </c>
      <c r="AL66" s="24">
        <f t="shared" si="18"/>
        <v>0.50729231831829469</v>
      </c>
      <c r="AM66" s="24">
        <f t="shared" si="18"/>
        <v>0.51014217208916968</v>
      </c>
      <c r="AN66" s="24">
        <f t="shared" si="18"/>
        <v>0.50562926475499159</v>
      </c>
      <c r="AO66" s="24">
        <f>+NAC!AV39</f>
        <v>0.50485307552858982</v>
      </c>
      <c r="AQ66" s="24">
        <f t="shared" si="17"/>
        <v>-3.9689674310621204E-3</v>
      </c>
      <c r="AR66" s="24">
        <f t="shared" si="19"/>
        <v>-7.3997903482561078E-3</v>
      </c>
    </row>
    <row r="67" spans="2:44" x14ac:dyDescent="0.25">
      <c r="B67" s="112">
        <f t="shared" si="15"/>
        <v>67</v>
      </c>
      <c r="D67" s="38">
        <f>+NAC!A40</f>
        <v>43770</v>
      </c>
      <c r="E67" s="19" cm="1">
        <f t="array" ref="E67">+SUMPRODUCT($E$3:$P$3/100,NAC!$C40:$N40)/D$3*100</f>
        <v>272.52373995215493</v>
      </c>
      <c r="F67" s="19" cm="1">
        <f t="array" ref="F67">+SUMPRODUCT($E$4:$P$4/100,NAC!$C40:$N40)/D$4*100</f>
        <v>272.78276421786967</v>
      </c>
      <c r="G67" s="19" cm="1">
        <f t="array" ref="G67">+SUMPRODUCT($E$5:$P$5/100,NAC!$C40:$N40)/D$5*100</f>
        <v>273.52717193387502</v>
      </c>
      <c r="H67" s="19" cm="1">
        <f t="array" ref="H67">+SUMPRODUCT($E$6:$P$6/100,NAC!$C40:$N40)/D$6*100</f>
        <v>272.54311487224004</v>
      </c>
      <c r="I67" s="19" cm="1">
        <f t="array" ref="I67">+SUMPRODUCT($E$7:$P$7/100,NAC!$C40:$N40)/D$7*100</f>
        <v>273.94637365423625</v>
      </c>
      <c r="J67" s="19" cm="1">
        <f t="array" ref="J67">+SUMPRODUCT($E$8:$P$8/100,NAC!$C40:$N40)/D$8*100</f>
        <v>273.39598421093746</v>
      </c>
      <c r="K67" s="19" cm="1">
        <f t="array" ref="K67">+SUMPRODUCT($E$9:$P$9/100,NAC!$C40:$N40)/D$9*100</f>
        <v>274.07276876107812</v>
      </c>
      <c r="L67" s="19" cm="1">
        <f t="array" ref="L67">+SUMPRODUCT($E$10:$P$10/100,NAC!$C40:$N40)/D$10*100</f>
        <v>273.81113707891478</v>
      </c>
      <c r="M67" s="19" cm="1">
        <f t="array" ref="M67">+SUMPRODUCT($E$11:$P$11/100,NAC!$C40:$N40)/D$11*100</f>
        <v>274.05500478437352</v>
      </c>
      <c r="N67" s="19" cm="1">
        <f t="array" ref="N67">+SUMPRODUCT($E$12:$P$12/100,NAC!$C40:$N40)/D$12*100</f>
        <v>273.80582011205513</v>
      </c>
      <c r="O67" s="19" cm="1">
        <f t="array" ref="O67">+SUMPRODUCT(_xlfn.ANCHORARRAY($E$30)/100,$E67:$N67)/$D$14*100</f>
        <v>273.58147376088306</v>
      </c>
      <c r="Q67" s="24">
        <f t="shared" si="20"/>
        <v>4.425196900669337E-2</v>
      </c>
      <c r="R67" s="24">
        <f t="shared" si="20"/>
        <v>4.4310495815935935E-2</v>
      </c>
      <c r="S67" s="24">
        <f t="shared" si="20"/>
        <v>4.3532354021695197E-2</v>
      </c>
      <c r="T67" s="24">
        <f t="shared" si="20"/>
        <v>4.3311089787404722E-2</v>
      </c>
      <c r="U67" s="24">
        <f t="shared" si="20"/>
        <v>4.3669520496562697E-2</v>
      </c>
      <c r="V67" s="24">
        <f t="shared" si="20"/>
        <v>4.3064938011976972E-2</v>
      </c>
      <c r="W67" s="24">
        <f t="shared" si="20"/>
        <v>4.297757603393948E-2</v>
      </c>
      <c r="X67" s="24">
        <f t="shared" si="20"/>
        <v>4.2373077907079004E-2</v>
      </c>
      <c r="Y67" s="24">
        <f t="shared" si="20"/>
        <v>4.1890299859318025E-2</v>
      </c>
      <c r="Z67" s="24">
        <f t="shared" si="20"/>
        <v>4.0456093702658569E-2</v>
      </c>
      <c r="AA67" s="24">
        <f t="shared" si="20"/>
        <v>4.2582854464265241E-2</v>
      </c>
      <c r="AB67" s="24">
        <f>+NAC!Y40</f>
        <v>4.2545373094803107E-2</v>
      </c>
      <c r="AD67" s="24">
        <f t="shared" si="18"/>
        <v>0.5211554135819465</v>
      </c>
      <c r="AE67" s="24">
        <f t="shared" si="18"/>
        <v>0.52237172097139162</v>
      </c>
      <c r="AF67" s="24">
        <f t="shared" ref="AF67:AN95" si="21">+G67/G55-1</f>
        <v>0.51908450775066206</v>
      </c>
      <c r="AG67" s="24">
        <f t="shared" si="21"/>
        <v>0.51931720472699316</v>
      </c>
      <c r="AH67" s="24">
        <f t="shared" si="21"/>
        <v>0.5230400344627848</v>
      </c>
      <c r="AI67" s="24">
        <f t="shared" si="21"/>
        <v>0.52115032981109333</v>
      </c>
      <c r="AJ67" s="24">
        <f t="shared" si="21"/>
        <v>0.52107665197109831</v>
      </c>
      <c r="AK67" s="24">
        <f t="shared" si="21"/>
        <v>0.52208947443372722</v>
      </c>
      <c r="AL67" s="24">
        <f t="shared" si="21"/>
        <v>0.52221801667206424</v>
      </c>
      <c r="AM67" s="24">
        <f t="shared" si="21"/>
        <v>0.52277603412058005</v>
      </c>
      <c r="AN67" s="24">
        <f t="shared" si="21"/>
        <v>0.52163465238763917</v>
      </c>
      <c r="AO67" s="24">
        <f>+NAC!AV40</f>
        <v>0.5209175300658877</v>
      </c>
      <c r="AQ67" s="24">
        <f t="shared" si="17"/>
        <v>3.7958753040348014E-3</v>
      </c>
      <c r="AR67" s="24">
        <f t="shared" si="19"/>
        <v>-1.6206205386335437E-3</v>
      </c>
    </row>
    <row r="68" spans="2:44" x14ac:dyDescent="0.25">
      <c r="B68" s="112">
        <f t="shared" si="15"/>
        <v>68</v>
      </c>
      <c r="D68" s="38">
        <f>+NAC!A41</f>
        <v>43800</v>
      </c>
      <c r="E68" s="19" cm="1">
        <f t="array" ref="E68">+SUMPRODUCT($E$3:$P$3/100,NAC!$C41:$N41)/D$3*100</f>
        <v>282.00901889815384</v>
      </c>
      <c r="F68" s="19" cm="1">
        <f t="array" ref="F68">+SUMPRODUCT($E$4:$P$4/100,NAC!$C41:$N41)/D$4*100</f>
        <v>282.46249155378939</v>
      </c>
      <c r="G68" s="19" cm="1">
        <f t="array" ref="G68">+SUMPRODUCT($E$5:$P$5/100,NAC!$C41:$N41)/D$5*100</f>
        <v>283.34648459511118</v>
      </c>
      <c r="H68" s="19" cm="1">
        <f t="array" ref="H68">+SUMPRODUCT($E$6:$P$6/100,NAC!$C41:$N41)/D$6*100</f>
        <v>282.48846502756584</v>
      </c>
      <c r="I68" s="19" cm="1">
        <f t="array" ref="I68">+SUMPRODUCT($E$7:$P$7/100,NAC!$C41:$N41)/D$7*100</f>
        <v>284.03921939926857</v>
      </c>
      <c r="J68" s="19" cm="1">
        <f t="array" ref="J68">+SUMPRODUCT($E$8:$P$8/100,NAC!$C41:$N41)/D$8*100</f>
        <v>283.41387832065192</v>
      </c>
      <c r="K68" s="19" cm="1">
        <f t="array" ref="K68">+SUMPRODUCT($E$9:$P$9/100,NAC!$C41:$N41)/D$9*100</f>
        <v>284.31744603893276</v>
      </c>
      <c r="L68" s="19" cm="1">
        <f t="array" ref="L68">+SUMPRODUCT($E$10:$P$10/100,NAC!$C41:$N41)/D$10*100</f>
        <v>284.12175371413019</v>
      </c>
      <c r="M68" s="19" cm="1">
        <f t="array" ref="M68">+SUMPRODUCT($E$11:$P$11/100,NAC!$C41:$N41)/D$11*100</f>
        <v>284.37439794942821</v>
      </c>
      <c r="N68" s="19" cm="1">
        <f t="array" ref="N68">+SUMPRODUCT($E$12:$P$12/100,NAC!$C41:$N41)/D$12*100</f>
        <v>284.29400493530454</v>
      </c>
      <c r="O68" s="19" cm="1">
        <f t="array" ref="O68">+SUMPRODUCT(_xlfn.ANCHORARRAY($E$30)/100,$E68:$N68)/$D$14*100</f>
        <v>283.71916258094001</v>
      </c>
      <c r="Q68" s="24">
        <f t="shared" si="20"/>
        <v>3.4805330895811837E-2</v>
      </c>
      <c r="R68" s="24">
        <f t="shared" si="20"/>
        <v>3.5485113451627637E-2</v>
      </c>
      <c r="S68" s="24">
        <f t="shared" si="20"/>
        <v>3.5898856379833255E-2</v>
      </c>
      <c r="T68" s="24">
        <f t="shared" si="20"/>
        <v>3.6490924234090061E-2</v>
      </c>
      <c r="U68" s="24">
        <f t="shared" si="20"/>
        <v>3.6842414120695999E-2</v>
      </c>
      <c r="V68" s="24">
        <f t="shared" si="20"/>
        <v>3.6642433277239261E-2</v>
      </c>
      <c r="W68" s="24">
        <f t="shared" si="20"/>
        <v>3.7379405929909737E-2</v>
      </c>
      <c r="X68" s="24">
        <f t="shared" si="20"/>
        <v>3.7655943235953115E-2</v>
      </c>
      <c r="Y68" s="24">
        <f t="shared" si="20"/>
        <v>3.7654459816101493E-2</v>
      </c>
      <c r="Z68" s="24">
        <f t="shared" si="20"/>
        <v>3.8305193143655991E-2</v>
      </c>
      <c r="AA68" s="24">
        <f t="shared" si="20"/>
        <v>3.7055465345279703E-2</v>
      </c>
      <c r="AB68" s="24">
        <f>+NAC!Y41</f>
        <v>3.7437073551383371E-2</v>
      </c>
      <c r="AD68" s="24">
        <f t="shared" ref="AD68:AH99" si="22">+E68/E56-1</f>
        <v>0.53858092835988747</v>
      </c>
      <c r="AE68" s="24">
        <f t="shared" si="22"/>
        <v>0.53989326267334636</v>
      </c>
      <c r="AF68" s="24">
        <f t="shared" si="21"/>
        <v>0.53609888278896656</v>
      </c>
      <c r="AG68" s="24">
        <f t="shared" si="21"/>
        <v>0.53730714830139448</v>
      </c>
      <c r="AH68" s="24">
        <f t="shared" si="21"/>
        <v>0.54015558428781763</v>
      </c>
      <c r="AI68" s="24">
        <f t="shared" si="21"/>
        <v>0.53835763930725866</v>
      </c>
      <c r="AJ68" s="24">
        <f t="shared" si="21"/>
        <v>0.53850112558103724</v>
      </c>
      <c r="AK68" s="24">
        <f t="shared" si="21"/>
        <v>0.53965758726414448</v>
      </c>
      <c r="AL68" s="24">
        <f t="shared" si="21"/>
        <v>0.53911410944355187</v>
      </c>
      <c r="AM68" s="24">
        <f t="shared" si="21"/>
        <v>0.54004081834782491</v>
      </c>
      <c r="AN68" s="24">
        <f t="shared" si="21"/>
        <v>0.53894724356752222</v>
      </c>
      <c r="AO68" s="24">
        <f>+NAC!AV41</f>
        <v>0.5383240201633388</v>
      </c>
      <c r="AQ68" s="24">
        <f t="shared" si="17"/>
        <v>-3.4998622478441543E-3</v>
      </c>
      <c r="AR68" s="24">
        <f t="shared" si="19"/>
        <v>-1.4598899879374461E-3</v>
      </c>
    </row>
    <row r="69" spans="2:44" x14ac:dyDescent="0.25">
      <c r="B69" s="112">
        <f t="shared" si="15"/>
        <v>69</v>
      </c>
      <c r="D69" s="38">
        <f>+NAC!A42</f>
        <v>43831</v>
      </c>
      <c r="E69" s="19" cm="1">
        <f t="array" ref="E69">+SUMPRODUCT($E$3:$P$3/100,NAC!$C42:$N42)/D$3*100</f>
        <v>289.96982433952741</v>
      </c>
      <c r="F69" s="19" cm="1">
        <f t="array" ref="F69">+SUMPRODUCT($E$4:$P$4/100,NAC!$C42:$N42)/D$4*100</f>
        <v>289.98815958659299</v>
      </c>
      <c r="G69" s="19" cm="1">
        <f t="array" ref="G69">+SUMPRODUCT($E$5:$P$5/100,NAC!$C42:$N42)/D$5*100</f>
        <v>290.46425380503837</v>
      </c>
      <c r="H69" s="19" cm="1">
        <f t="array" ref="H69">+SUMPRODUCT($E$6:$P$6/100,NAC!$C42:$N42)/D$6*100</f>
        <v>289.47654998606458</v>
      </c>
      <c r="I69" s="19" cm="1">
        <f t="array" ref="I69">+SUMPRODUCT($E$7:$P$7/100,NAC!$C42:$N42)/D$7*100</f>
        <v>290.74665561865572</v>
      </c>
      <c r="J69" s="19" cm="1">
        <f t="array" ref="J69">+SUMPRODUCT($E$8:$P$8/100,NAC!$C42:$N42)/D$8*100</f>
        <v>290.00938104958067</v>
      </c>
      <c r="K69" s="19" cm="1">
        <f t="array" ref="K69">+SUMPRODUCT($E$9:$P$9/100,NAC!$C42:$N42)/D$9*100</f>
        <v>290.64103838708843</v>
      </c>
      <c r="L69" s="19" cm="1">
        <f t="array" ref="L69">+SUMPRODUCT($E$10:$P$10/100,NAC!$C42:$N42)/D$10*100</f>
        <v>290.14844846761707</v>
      </c>
      <c r="M69" s="19" cm="1">
        <f t="array" ref="M69">+SUMPRODUCT($E$11:$P$11/100,NAC!$C42:$N42)/D$11*100</f>
        <v>290.17351392889861</v>
      </c>
      <c r="N69" s="19" cm="1">
        <f t="array" ref="N69">+SUMPRODUCT($E$12:$P$12/100,NAC!$C42:$N42)/D$12*100</f>
        <v>289.63353234531758</v>
      </c>
      <c r="O69" s="19" cm="1">
        <f t="array" ref="O69">+SUMPRODUCT(_xlfn.ANCHORARRAY($E$30)/100,$E69:$N69)/$D$14*100</f>
        <v>290.09529877443401</v>
      </c>
      <c r="Q69" s="24">
        <f t="shared" si="20"/>
        <v>2.8228903715482145E-2</v>
      </c>
      <c r="R69" s="24">
        <f t="shared" si="20"/>
        <v>2.6643070346812792E-2</v>
      </c>
      <c r="S69" s="24">
        <f t="shared" si="20"/>
        <v>2.5120372395295965E-2</v>
      </c>
      <c r="T69" s="24">
        <f t="shared" si="20"/>
        <v>2.4737594003411134E-2</v>
      </c>
      <c r="U69" s="24">
        <f t="shared" si="20"/>
        <v>2.3614472091470606E-2</v>
      </c>
      <c r="V69" s="24">
        <f t="shared" si="20"/>
        <v>2.3271629350015921E-2</v>
      </c>
      <c r="W69" s="24">
        <f t="shared" si="20"/>
        <v>2.2241309621533922E-2</v>
      </c>
      <c r="X69" s="24">
        <f t="shared" si="20"/>
        <v>2.1211662516875229E-2</v>
      </c>
      <c r="Y69" s="24">
        <f t="shared" si="20"/>
        <v>2.0392538925046555E-2</v>
      </c>
      <c r="Z69" s="24">
        <f t="shared" si="20"/>
        <v>1.8781709488485676E-2</v>
      </c>
      <c r="AA69" s="24">
        <f t="shared" si="20"/>
        <v>2.2473406926382777E-2</v>
      </c>
      <c r="AB69" s="24">
        <f>+NAC!Y42</f>
        <v>2.2528949260559816E-2</v>
      </c>
      <c r="AD69" s="24">
        <f t="shared" si="22"/>
        <v>0.53636333984089934</v>
      </c>
      <c r="AE69" s="24">
        <f t="shared" si="22"/>
        <v>0.5357310498445722</v>
      </c>
      <c r="AF69" s="24">
        <f t="shared" si="21"/>
        <v>0.52946587725245831</v>
      </c>
      <c r="AG69" s="24">
        <f t="shared" si="21"/>
        <v>0.53024888590157659</v>
      </c>
      <c r="AH69" s="24">
        <f t="shared" si="21"/>
        <v>0.53115892442897006</v>
      </c>
      <c r="AI69" s="24">
        <f t="shared" si="21"/>
        <v>0.52932274414337877</v>
      </c>
      <c r="AJ69" s="24">
        <f t="shared" si="21"/>
        <v>0.52789736299736822</v>
      </c>
      <c r="AK69" s="24">
        <f t="shared" si="21"/>
        <v>0.52776367002952274</v>
      </c>
      <c r="AL69" s="24">
        <f t="shared" si="21"/>
        <v>0.52577190796798212</v>
      </c>
      <c r="AM69" s="24">
        <f t="shared" si="21"/>
        <v>0.52446388293645607</v>
      </c>
      <c r="AN69" s="24">
        <f t="shared" si="21"/>
        <v>0.52864764514923412</v>
      </c>
      <c r="AO69" s="24">
        <f>+NAC!AV42</f>
        <v>0.52855728676900671</v>
      </c>
      <c r="AQ69" s="24">
        <f t="shared" si="17"/>
        <v>9.4471942269964693E-3</v>
      </c>
      <c r="AR69" s="24">
        <f t="shared" si="19"/>
        <v>1.1899456904443273E-2</v>
      </c>
    </row>
    <row r="70" spans="2:44" x14ac:dyDescent="0.25">
      <c r="B70" s="112">
        <f t="shared" si="15"/>
        <v>70</v>
      </c>
      <c r="D70" s="38">
        <f>+NAC!A43</f>
        <v>43862</v>
      </c>
      <c r="E70" s="19" cm="1">
        <f t="array" ref="E70">+SUMPRODUCT($E$3:$P$3/100,NAC!$C43:$N43)/D$3*100</f>
        <v>296.19009471682227</v>
      </c>
      <c r="F70" s="19" cm="1">
        <f t="array" ref="F70">+SUMPRODUCT($E$4:$P$4/100,NAC!$C43:$N43)/D$4*100</f>
        <v>296.080827161733</v>
      </c>
      <c r="G70" s="19" cm="1">
        <f t="array" ref="G70">+SUMPRODUCT($E$5:$P$5/100,NAC!$C43:$N43)/D$5*100</f>
        <v>296.41141789573089</v>
      </c>
      <c r="H70" s="19" cm="1">
        <f t="array" ref="H70">+SUMPRODUCT($E$6:$P$6/100,NAC!$C43:$N43)/D$6*100</f>
        <v>295.41436972116009</v>
      </c>
      <c r="I70" s="19" cm="1">
        <f t="array" ref="I70">+SUMPRODUCT($E$7:$P$7/100,NAC!$C43:$N43)/D$7*100</f>
        <v>296.61086917705728</v>
      </c>
      <c r="J70" s="19" cm="1">
        <f t="array" ref="J70">+SUMPRODUCT($E$8:$P$8/100,NAC!$C43:$N43)/D$8*100</f>
        <v>295.85153308791735</v>
      </c>
      <c r="K70" s="19" cm="1">
        <f t="array" ref="K70">+SUMPRODUCT($E$9:$P$9/100,NAC!$C43:$N43)/D$9*100</f>
        <v>296.40003429678461</v>
      </c>
      <c r="L70" s="19" cm="1">
        <f t="array" ref="L70">+SUMPRODUCT($E$10:$P$10/100,NAC!$C43:$N43)/D$10*100</f>
        <v>295.85114011176302</v>
      </c>
      <c r="M70" s="19" cm="1">
        <f t="array" ref="M70">+SUMPRODUCT($E$11:$P$11/100,NAC!$C43:$N43)/D$11*100</f>
        <v>295.77432271039805</v>
      </c>
      <c r="N70" s="19" cm="1">
        <f t="array" ref="N70">+SUMPRODUCT($E$12:$P$12/100,NAC!$C43:$N43)/D$12*100</f>
        <v>295.14415587378357</v>
      </c>
      <c r="O70" s="19" cm="1">
        <f t="array" ref="O70">+SUMPRODUCT(_xlfn.ANCHORARRAY($E$30)/100,$E70:$N70)/$D$14*100</f>
        <v>295.872823458558</v>
      </c>
      <c r="Q70" s="24">
        <f t="shared" si="20"/>
        <v>2.1451440305773062E-2</v>
      </c>
      <c r="R70" s="24">
        <f t="shared" si="20"/>
        <v>2.1010056354803242E-2</v>
      </c>
      <c r="S70" s="24">
        <f t="shared" si="20"/>
        <v>2.0474684966516721E-2</v>
      </c>
      <c r="T70" s="24">
        <f t="shared" si="20"/>
        <v>2.0512265105347316E-2</v>
      </c>
      <c r="U70" s="24">
        <f t="shared" si="20"/>
        <v>2.0169496175024282E-2</v>
      </c>
      <c r="V70" s="24">
        <f t="shared" si="20"/>
        <v>2.0144700206569777E-2</v>
      </c>
      <c r="W70" s="24">
        <f t="shared" si="20"/>
        <v>1.9814806407435492E-2</v>
      </c>
      <c r="X70" s="24">
        <f t="shared" si="20"/>
        <v>1.9654393033166295E-2</v>
      </c>
      <c r="Y70" s="24">
        <f t="shared" si="20"/>
        <v>1.9301585129757326E-2</v>
      </c>
      <c r="Z70" s="24">
        <f t="shared" si="20"/>
        <v>1.9026193147746229E-2</v>
      </c>
      <c r="AA70" s="24">
        <f t="shared" si="20"/>
        <v>1.9915954200334429E-2</v>
      </c>
      <c r="AB70" s="24">
        <f>+NAC!Y43</f>
        <v>2.0136293736429556E-2</v>
      </c>
      <c r="AD70" s="24">
        <f t="shared" si="22"/>
        <v>0.50669019857469899</v>
      </c>
      <c r="AE70" s="24">
        <f t="shared" si="22"/>
        <v>0.50724313242448416</v>
      </c>
      <c r="AF70" s="24">
        <f t="shared" si="21"/>
        <v>0.50122689046367963</v>
      </c>
      <c r="AG70" s="24">
        <f t="shared" si="21"/>
        <v>0.50408945859973486</v>
      </c>
      <c r="AH70" s="24">
        <f t="shared" si="21"/>
        <v>0.50409774834746357</v>
      </c>
      <c r="AI70" s="24">
        <f t="shared" si="21"/>
        <v>0.50287550778952617</v>
      </c>
      <c r="AJ70" s="24">
        <f t="shared" si="21"/>
        <v>0.50237444957540589</v>
      </c>
      <c r="AK70" s="24">
        <f t="shared" si="21"/>
        <v>0.50287700489908449</v>
      </c>
      <c r="AL70" s="24">
        <f t="shared" si="21"/>
        <v>0.50061507748482059</v>
      </c>
      <c r="AM70" s="24">
        <f t="shared" si="21"/>
        <v>0.50106330987942704</v>
      </c>
      <c r="AN70" s="24">
        <f t="shared" si="21"/>
        <v>0.50274646195592099</v>
      </c>
      <c r="AO70" s="24">
        <f>+NAC!AV43</f>
        <v>0.50274891855201087</v>
      </c>
      <c r="AQ70" s="24">
        <f t="shared" si="17"/>
        <v>2.4252471580268331E-3</v>
      </c>
      <c r="AR70" s="24">
        <f t="shared" si="19"/>
        <v>5.6268886952719477E-3</v>
      </c>
    </row>
    <row r="71" spans="2:44" x14ac:dyDescent="0.25">
      <c r="B71" s="112">
        <f t="shared" si="15"/>
        <v>71</v>
      </c>
      <c r="D71" s="38">
        <f>+NAC!A44</f>
        <v>43891</v>
      </c>
      <c r="E71" s="19" cm="1">
        <f t="array" ref="E71">+SUMPRODUCT($E$3:$P$3/100,NAC!$C44:$N44)/D$3*100</f>
        <v>306.29276100592415</v>
      </c>
      <c r="F71" s="19" cm="1">
        <f t="array" ref="F71">+SUMPRODUCT($E$4:$P$4/100,NAC!$C44:$N44)/D$4*100</f>
        <v>306.17072144781235</v>
      </c>
      <c r="G71" s="19" cm="1">
        <f t="array" ref="G71">+SUMPRODUCT($E$5:$P$5/100,NAC!$C44:$N44)/D$5*100</f>
        <v>306.50065458508965</v>
      </c>
      <c r="H71" s="19" cm="1">
        <f t="array" ref="H71">+SUMPRODUCT($E$6:$P$6/100,NAC!$C44:$N44)/D$6*100</f>
        <v>305.35122967261998</v>
      </c>
      <c r="I71" s="19" cm="1">
        <f t="array" ref="I71">+SUMPRODUCT($E$7:$P$7/100,NAC!$C44:$N44)/D$7*100</f>
        <v>306.52609961002508</v>
      </c>
      <c r="J71" s="19" cm="1">
        <f t="array" ref="J71">+SUMPRODUCT($E$8:$P$8/100,NAC!$C44:$N44)/D$8*100</f>
        <v>306.04211246507089</v>
      </c>
      <c r="K71" s="19" cm="1">
        <f t="array" ref="K71">+SUMPRODUCT($E$9:$P$9/100,NAC!$C44:$N44)/D$9*100</f>
        <v>306.23149617290744</v>
      </c>
      <c r="L71" s="19" cm="1">
        <f t="array" ref="L71">+SUMPRODUCT($E$10:$P$10/100,NAC!$C44:$N44)/D$10*100</f>
        <v>305.60225876450232</v>
      </c>
      <c r="M71" s="19" cm="1">
        <f t="array" ref="M71">+SUMPRODUCT($E$11:$P$11/100,NAC!$C44:$N44)/D$11*100</f>
        <v>305.58373691873675</v>
      </c>
      <c r="N71" s="19" cm="1">
        <f t="array" ref="N71">+SUMPRODUCT($E$12:$P$12/100,NAC!$C44:$N44)/D$12*100</f>
        <v>304.44565175402136</v>
      </c>
      <c r="O71" s="19" cm="1">
        <f t="array" ref="O71">+SUMPRODUCT(_xlfn.ANCHORARRAY($E$30)/100,$E71:$N71)/$D$14*100</f>
        <v>305.69600900989894</v>
      </c>
      <c r="Q71" s="24">
        <f t="shared" si="20"/>
        <v>3.4108724327059914E-2</v>
      </c>
      <c r="R71" s="24">
        <f t="shared" si="20"/>
        <v>3.4078175148327894E-2</v>
      </c>
      <c r="S71" s="24">
        <f t="shared" si="20"/>
        <v>3.4037948878568036E-2</v>
      </c>
      <c r="T71" s="24">
        <f t="shared" si="20"/>
        <v>3.3637023008864508E-2</v>
      </c>
      <c r="U71" s="24">
        <f t="shared" si="20"/>
        <v>3.3428412318393663E-2</v>
      </c>
      <c r="V71" s="24">
        <f t="shared" si="20"/>
        <v>3.444490981943038E-2</v>
      </c>
      <c r="W71" s="24">
        <f t="shared" si="20"/>
        <v>3.3169570642757051E-2</v>
      </c>
      <c r="X71" s="24">
        <f t="shared" si="20"/>
        <v>3.2959543941779801E-2</v>
      </c>
      <c r="Y71" s="24">
        <f t="shared" si="20"/>
        <v>3.3165198785505723E-2</v>
      </c>
      <c r="Z71" s="24">
        <f t="shared" si="20"/>
        <v>3.1515094217943851E-2</v>
      </c>
      <c r="AA71" s="24">
        <f t="shared" si="20"/>
        <v>3.3200702371087631E-2</v>
      </c>
      <c r="AB71" s="24">
        <f>+NAC!Y44</f>
        <v>3.3434686436722538E-2</v>
      </c>
      <c r="AD71" s="24">
        <f t="shared" si="22"/>
        <v>0.4852303195073322</v>
      </c>
      <c r="AE71" s="24">
        <f t="shared" si="22"/>
        <v>0.48630058662126641</v>
      </c>
      <c r="AF71" s="24">
        <f t="shared" si="21"/>
        <v>0.48092311864851744</v>
      </c>
      <c r="AG71" s="24">
        <f t="shared" si="21"/>
        <v>0.48368532468050307</v>
      </c>
      <c r="AH71" s="24">
        <f t="shared" si="21"/>
        <v>0.48416722740197238</v>
      </c>
      <c r="AI71" s="24">
        <f t="shared" si="21"/>
        <v>0.48309359303698285</v>
      </c>
      <c r="AJ71" s="24">
        <f t="shared" si="21"/>
        <v>0.48253545653195173</v>
      </c>
      <c r="AK71" s="24">
        <f t="shared" si="21"/>
        <v>0.48315909286579162</v>
      </c>
      <c r="AL71" s="24">
        <f t="shared" si="21"/>
        <v>0.48139792523405278</v>
      </c>
      <c r="AM71" s="24">
        <f t="shared" si="21"/>
        <v>0.48231870070108163</v>
      </c>
      <c r="AN71" s="24">
        <f t="shared" si="21"/>
        <v>0.48296452421339908</v>
      </c>
      <c r="AO71" s="24">
        <f>+NAC!AV44</f>
        <v>0.48356866551335198</v>
      </c>
      <c r="AQ71" s="24">
        <f t="shared" si="17"/>
        <v>2.593630109116063E-3</v>
      </c>
      <c r="AR71" s="24">
        <f t="shared" si="19"/>
        <v>2.911618806250571E-3</v>
      </c>
    </row>
    <row r="72" spans="2:44" x14ac:dyDescent="0.25">
      <c r="B72" s="112">
        <f t="shared" si="15"/>
        <v>72</v>
      </c>
      <c r="D72" s="38">
        <f>+NAC!A45</f>
        <v>43922</v>
      </c>
      <c r="E72" s="19" cm="1">
        <f t="array" ref="E72">+SUMPRODUCT($E$3:$P$3/100,NAC!$C45:$N45)/D$3*100</f>
        <v>311.90380670518266</v>
      </c>
      <c r="F72" s="19" cm="1">
        <f t="array" ref="F72">+SUMPRODUCT($E$4:$P$4/100,NAC!$C45:$N45)/D$4*100</f>
        <v>311.55794276393249</v>
      </c>
      <c r="G72" s="19" cm="1">
        <f t="array" ref="G72">+SUMPRODUCT($E$5:$P$5/100,NAC!$C45:$N45)/D$5*100</f>
        <v>311.43780301588151</v>
      </c>
      <c r="H72" s="19" cm="1">
        <f t="array" ref="H72">+SUMPRODUCT($E$6:$P$6/100,NAC!$C45:$N45)/D$6*100</f>
        <v>310.21815333524762</v>
      </c>
      <c r="I72" s="19" cm="1">
        <f t="array" ref="I72">+SUMPRODUCT($E$7:$P$7/100,NAC!$C45:$N45)/D$7*100</f>
        <v>311.30008252691135</v>
      </c>
      <c r="J72" s="19" cm="1">
        <f t="array" ref="J72">+SUMPRODUCT($E$8:$P$8/100,NAC!$C45:$N45)/D$8*100</f>
        <v>310.67539868860268</v>
      </c>
      <c r="K72" s="19" cm="1">
        <f t="array" ref="K72">+SUMPRODUCT($E$9:$P$9/100,NAC!$C45:$N45)/D$9*100</f>
        <v>310.7459938049895</v>
      </c>
      <c r="L72" s="19" cm="1">
        <f t="array" ref="L72">+SUMPRODUCT($E$10:$P$10/100,NAC!$C45:$N45)/D$10*100</f>
        <v>310.00344298238599</v>
      </c>
      <c r="M72" s="19" cm="1">
        <f t="array" ref="M72">+SUMPRODUCT($E$11:$P$11/100,NAC!$C45:$N45)/D$11*100</f>
        <v>309.78026550966644</v>
      </c>
      <c r="N72" s="19" cm="1">
        <f t="array" ref="N72">+SUMPRODUCT($E$12:$P$12/100,NAC!$C45:$N45)/D$12*100</f>
        <v>308.47369897955906</v>
      </c>
      <c r="O72" s="19" cm="1">
        <f t="array" ref="O72">+SUMPRODUCT(_xlfn.ANCHORARRAY($E$30)/100,$E72:$N72)/$D$14*100</f>
        <v>310.27508464678999</v>
      </c>
      <c r="Q72" s="24">
        <f t="shared" si="20"/>
        <v>1.8319224002652845E-2</v>
      </c>
      <c r="R72" s="24">
        <f t="shared" si="20"/>
        <v>1.7595481666715873E-2</v>
      </c>
      <c r="S72" s="24">
        <f t="shared" ref="S72:AA100" si="23">+G72/G71-1</f>
        <v>1.6108117085346096E-2</v>
      </c>
      <c r="T72" s="24">
        <f t="shared" si="23"/>
        <v>1.5938772107928489E-2</v>
      </c>
      <c r="U72" s="24">
        <f t="shared" si="23"/>
        <v>1.5574474483444956E-2</v>
      </c>
      <c r="V72" s="24">
        <f t="shared" si="23"/>
        <v>1.5139374729223221E-2</v>
      </c>
      <c r="W72" s="24">
        <f t="shared" si="23"/>
        <v>1.4742107485681499E-2</v>
      </c>
      <c r="X72" s="24">
        <f t="shared" si="23"/>
        <v>1.4401674371377071E-2</v>
      </c>
      <c r="Y72" s="24">
        <f t="shared" si="23"/>
        <v>1.3732826992837177E-2</v>
      </c>
      <c r="Z72" s="24">
        <f t="shared" si="23"/>
        <v>1.3230759586581931E-2</v>
      </c>
      <c r="AA72" s="24">
        <f t="shared" si="23"/>
        <v>1.4979180303079431E-2</v>
      </c>
      <c r="AB72" s="24">
        <f>+NAC!Y45</f>
        <v>1.4965725908725691E-2</v>
      </c>
      <c r="AD72" s="24">
        <f t="shared" si="22"/>
        <v>0.46441438144667746</v>
      </c>
      <c r="AE72" s="24">
        <f t="shared" si="22"/>
        <v>0.46367354487122014</v>
      </c>
      <c r="AF72" s="24">
        <f t="shared" si="21"/>
        <v>0.45599260017101173</v>
      </c>
      <c r="AG72" s="24">
        <f t="shared" si="21"/>
        <v>0.45789598612954707</v>
      </c>
      <c r="AH72" s="24">
        <f t="shared" si="21"/>
        <v>0.45764960531700982</v>
      </c>
      <c r="AI72" s="24">
        <f t="shared" si="21"/>
        <v>0.45595862336966109</v>
      </c>
      <c r="AJ72" s="24">
        <f t="shared" si="21"/>
        <v>0.45407018111136477</v>
      </c>
      <c r="AK72" s="24">
        <f t="shared" si="21"/>
        <v>0.45368516822057692</v>
      </c>
      <c r="AL72" s="24">
        <f t="shared" si="21"/>
        <v>0.4513022996621332</v>
      </c>
      <c r="AM72" s="24">
        <f t="shared" si="21"/>
        <v>0.45025120992437095</v>
      </c>
      <c r="AN72" s="24">
        <f t="shared" si="21"/>
        <v>0.4550727407382773</v>
      </c>
      <c r="AO72" s="24">
        <f>+NAC!AV45</f>
        <v>0.45562931438707133</v>
      </c>
      <c r="AQ72" s="24">
        <f t="shared" si="17"/>
        <v>5.0884644160709147E-3</v>
      </c>
      <c r="AR72" s="24">
        <f t="shared" si="19"/>
        <v>1.4163171522306506E-2</v>
      </c>
    </row>
    <row r="73" spans="2:44" x14ac:dyDescent="0.25">
      <c r="B73" s="112">
        <f t="shared" si="15"/>
        <v>73</v>
      </c>
      <c r="D73" s="38">
        <f>+NAC!A46</f>
        <v>43952</v>
      </c>
      <c r="E73" s="19" cm="1">
        <f t="array" ref="E73">+SUMPRODUCT($E$3:$P$3/100,NAC!$C46:$N46)/D$3*100</f>
        <v>316.67582974463198</v>
      </c>
      <c r="F73" s="19" cm="1">
        <f t="array" ref="F73">+SUMPRODUCT($E$4:$P$4/100,NAC!$C46:$N46)/D$4*100</f>
        <v>316.46864029530656</v>
      </c>
      <c r="G73" s="19" cm="1">
        <f t="array" ref="G73">+SUMPRODUCT($E$5:$P$5/100,NAC!$C46:$N46)/D$5*100</f>
        <v>316.20789215596602</v>
      </c>
      <c r="H73" s="19" cm="1">
        <f t="array" ref="H73">+SUMPRODUCT($E$6:$P$6/100,NAC!$C46:$N46)/D$6*100</f>
        <v>315.07947853504902</v>
      </c>
      <c r="I73" s="19" cm="1">
        <f t="array" ref="I73">+SUMPRODUCT($E$7:$P$7/100,NAC!$C46:$N46)/D$7*100</f>
        <v>316.1510068971063</v>
      </c>
      <c r="J73" s="19" cm="1">
        <f t="array" ref="J73">+SUMPRODUCT($E$8:$P$8/100,NAC!$C46:$N46)/D$8*100</f>
        <v>315.5416961850234</v>
      </c>
      <c r="K73" s="19" cm="1">
        <f t="array" ref="K73">+SUMPRODUCT($E$9:$P$9/100,NAC!$C46:$N46)/D$9*100</f>
        <v>315.62411898676845</v>
      </c>
      <c r="L73" s="19" cm="1">
        <f t="array" ref="L73">+SUMPRODUCT($E$10:$P$10/100,NAC!$C46:$N46)/D$10*100</f>
        <v>314.97812605686306</v>
      </c>
      <c r="M73" s="19" cm="1">
        <f t="array" ref="M73">+SUMPRODUCT($E$11:$P$11/100,NAC!$C46:$N46)/D$11*100</f>
        <v>314.60445770072067</v>
      </c>
      <c r="N73" s="19" cm="1">
        <f t="array" ref="N73">+SUMPRODUCT($E$12:$P$12/100,NAC!$C46:$N46)/D$12*100</f>
        <v>313.55600579654163</v>
      </c>
      <c r="O73" s="19" cm="1">
        <f t="array" ref="O73">+SUMPRODUCT(_xlfn.ANCHORARRAY($E$30)/100,$E73:$N73)/$D$14*100</f>
        <v>315.17776773107499</v>
      </c>
      <c r="Q73" s="24">
        <f t="shared" ref="Q73:U124" si="24">+E73/E72-1</f>
        <v>1.5299662706457218E-2</v>
      </c>
      <c r="R73" s="24">
        <f t="shared" si="24"/>
        <v>1.5761747198000053E-2</v>
      </c>
      <c r="S73" s="24">
        <f t="shared" si="23"/>
        <v>1.531634597307141E-2</v>
      </c>
      <c r="T73" s="24">
        <f t="shared" si="23"/>
        <v>1.5670666424694613E-2</v>
      </c>
      <c r="U73" s="24">
        <f t="shared" si="23"/>
        <v>1.5582791789898076E-2</v>
      </c>
      <c r="V73" s="24">
        <f t="shared" si="23"/>
        <v>1.5663607472500063E-2</v>
      </c>
      <c r="W73" s="24">
        <f t="shared" si="23"/>
        <v>1.5698111251726266E-2</v>
      </c>
      <c r="X73" s="24">
        <f t="shared" si="23"/>
        <v>1.6047186529988711E-2</v>
      </c>
      <c r="Y73" s="24">
        <f t="shared" si="23"/>
        <v>1.5572948725824265E-2</v>
      </c>
      <c r="Z73" s="24">
        <f t="shared" si="23"/>
        <v>1.6475656867327659E-2</v>
      </c>
      <c r="AA73" s="24">
        <f t="shared" si="23"/>
        <v>1.5801085317134422E-2</v>
      </c>
      <c r="AB73" s="24">
        <f>+NAC!Y46</f>
        <v>1.5427362512386189E-2</v>
      </c>
      <c r="AD73" s="24">
        <f t="shared" si="22"/>
        <v>0.44481668079023629</v>
      </c>
      <c r="AE73" s="24">
        <f t="shared" si="22"/>
        <v>0.44407430631955558</v>
      </c>
      <c r="AF73" s="24">
        <f t="shared" si="21"/>
        <v>0.43527954235357802</v>
      </c>
      <c r="AG73" s="24">
        <f t="shared" si="21"/>
        <v>0.4377555295154647</v>
      </c>
      <c r="AH73" s="24">
        <f t="shared" si="21"/>
        <v>0.43668496058466033</v>
      </c>
      <c r="AI73" s="24">
        <f t="shared" si="21"/>
        <v>0.43513603087173935</v>
      </c>
      <c r="AJ73" s="24">
        <f t="shared" si="21"/>
        <v>0.43278085860852156</v>
      </c>
      <c r="AK73" s="24">
        <f t="shared" si="21"/>
        <v>0.43258577111772967</v>
      </c>
      <c r="AL73" s="24">
        <f t="shared" si="21"/>
        <v>0.42920390101345052</v>
      </c>
      <c r="AM73" s="24">
        <f t="shared" si="21"/>
        <v>0.4289619083744971</v>
      </c>
      <c r="AN73" s="24">
        <f t="shared" si="21"/>
        <v>0.43410066489087873</v>
      </c>
      <c r="AO73" s="24">
        <f>+NAC!AV46</f>
        <v>0.43421228214716923</v>
      </c>
      <c r="AQ73" s="24">
        <f t="shared" si="17"/>
        <v>-1.1759941608704416E-3</v>
      </c>
      <c r="AR73" s="24">
        <f t="shared" si="19"/>
        <v>1.5854772415739182E-2</v>
      </c>
    </row>
    <row r="74" spans="2:44" x14ac:dyDescent="0.25">
      <c r="B74" s="112">
        <f t="shared" si="15"/>
        <v>74</v>
      </c>
      <c r="D74" s="38">
        <f>+NAC!A47</f>
        <v>43983</v>
      </c>
      <c r="E74" s="19" cm="1">
        <f t="array" ref="E74">+SUMPRODUCT($E$3:$P$3/100,NAC!$C47:$N47)/D$3*100</f>
        <v>323.33612745781608</v>
      </c>
      <c r="F74" s="19" cm="1">
        <f t="array" ref="F74">+SUMPRODUCT($E$4:$P$4/100,NAC!$C47:$N47)/D$4*100</f>
        <v>323.33242120213959</v>
      </c>
      <c r="G74" s="19" cm="1">
        <f t="array" ref="G74">+SUMPRODUCT($E$5:$P$5/100,NAC!$C47:$N47)/D$5*100</f>
        <v>322.97302348008964</v>
      </c>
      <c r="H74" s="19" cm="1">
        <f t="array" ref="H74">+SUMPRODUCT($E$6:$P$6/100,NAC!$C47:$N47)/D$6*100</f>
        <v>322.05336625210163</v>
      </c>
      <c r="I74" s="19" cm="1">
        <f t="array" ref="I74">+SUMPRODUCT($E$7:$P$7/100,NAC!$C47:$N47)/D$7*100</f>
        <v>323.04625259475387</v>
      </c>
      <c r="J74" s="19" cm="1">
        <f t="array" ref="J74">+SUMPRODUCT($E$8:$P$8/100,NAC!$C47:$N47)/D$8*100</f>
        <v>322.47079887518322</v>
      </c>
      <c r="K74" s="19" cm="1">
        <f t="array" ref="K74">+SUMPRODUCT($E$9:$P$9/100,NAC!$C47:$N47)/D$9*100</f>
        <v>322.60968221748101</v>
      </c>
      <c r="L74" s="19" cm="1">
        <f t="array" ref="L74">+SUMPRODUCT($E$10:$P$10/100,NAC!$C47:$N47)/D$10*100</f>
        <v>322.12438096778146</v>
      </c>
      <c r="M74" s="19" cm="1">
        <f t="array" ref="M74">+SUMPRODUCT($E$11:$P$11/100,NAC!$C47:$N47)/D$11*100</f>
        <v>321.68452548163134</v>
      </c>
      <c r="N74" s="19" cm="1">
        <f t="array" ref="N74">+SUMPRODUCT($E$12:$P$12/100,NAC!$C47:$N47)/D$12*100</f>
        <v>321.01769121439878</v>
      </c>
      <c r="O74" s="19" cm="1">
        <f t="array" ref="O74">+SUMPRODUCT(_xlfn.ANCHORARRAY($E$30)/100,$E74:$N74)/$D$14*100</f>
        <v>322.22602631009795</v>
      </c>
      <c r="Q74" s="24">
        <f t="shared" si="24"/>
        <v>2.1031910514152541E-2</v>
      </c>
      <c r="R74" s="24">
        <f t="shared" si="24"/>
        <v>2.1688660527084958E-2</v>
      </c>
      <c r="S74" s="24">
        <f t="shared" si="23"/>
        <v>2.1394568231670741E-2</v>
      </c>
      <c r="T74" s="24">
        <f t="shared" si="23"/>
        <v>2.2133741459384959E-2</v>
      </c>
      <c r="U74" s="24">
        <f t="shared" si="23"/>
        <v>2.1809975445979513E-2</v>
      </c>
      <c r="V74" s="24">
        <f t="shared" si="23"/>
        <v>2.1959388486321618E-2</v>
      </c>
      <c r="W74" s="24">
        <f t="shared" si="23"/>
        <v>2.2132539341853663E-2</v>
      </c>
      <c r="X74" s="24">
        <f t="shared" si="23"/>
        <v>2.2688099013035146E-2</v>
      </c>
      <c r="Y74" s="24">
        <f t="shared" si="23"/>
        <v>2.2504664532267515E-2</v>
      </c>
      <c r="Z74" s="24">
        <f t="shared" si="23"/>
        <v>2.3796978147179404E-2</v>
      </c>
      <c r="AA74" s="24">
        <f t="shared" si="23"/>
        <v>2.2362803790897168E-2</v>
      </c>
      <c r="AB74" s="24">
        <f>+NAC!Y47</f>
        <v>2.2435391591276943E-2</v>
      </c>
      <c r="AD74" s="24">
        <f t="shared" si="22"/>
        <v>0.43648959748468985</v>
      </c>
      <c r="AE74" s="24">
        <f t="shared" si="22"/>
        <v>0.43645255743548095</v>
      </c>
      <c r="AF74" s="24">
        <f t="shared" si="21"/>
        <v>0.42722115775343728</v>
      </c>
      <c r="AG74" s="24">
        <f t="shared" si="21"/>
        <v>0.43085397825305938</v>
      </c>
      <c r="AH74" s="24">
        <f t="shared" si="21"/>
        <v>0.42888398753225854</v>
      </c>
      <c r="AI74" s="24">
        <f t="shared" si="21"/>
        <v>0.42770793887794412</v>
      </c>
      <c r="AJ74" s="24">
        <f t="shared" si="21"/>
        <v>0.42577514092976343</v>
      </c>
      <c r="AK74" s="24">
        <f t="shared" si="21"/>
        <v>0.42624853816397468</v>
      </c>
      <c r="AL74" s="24">
        <f t="shared" si="21"/>
        <v>0.42243608345450001</v>
      </c>
      <c r="AM74" s="24">
        <f t="shared" si="21"/>
        <v>0.42374939591107275</v>
      </c>
      <c r="AN74" s="24">
        <f t="shared" si="21"/>
        <v>0.42724289016576789</v>
      </c>
      <c r="AO74" s="24">
        <f>+NAC!AV47</f>
        <v>0.42758749118769868</v>
      </c>
      <c r="AQ74" s="24">
        <f t="shared" si="17"/>
        <v>-2.7650676330268631E-3</v>
      </c>
      <c r="AR74" s="24">
        <f t="shared" si="19"/>
        <v>1.2740201573617105E-2</v>
      </c>
    </row>
    <row r="75" spans="2:44" x14ac:dyDescent="0.25">
      <c r="B75" s="112">
        <f t="shared" si="15"/>
        <v>75</v>
      </c>
      <c r="D75" s="38">
        <f>+NAC!A48</f>
        <v>44013</v>
      </c>
      <c r="E75" s="19" cm="1">
        <f t="array" ref="E75">+SUMPRODUCT($E$3:$P$3/100,NAC!$C48:$N48)/D$3*100</f>
        <v>329.21449745930704</v>
      </c>
      <c r="F75" s="19" cm="1">
        <f t="array" ref="F75">+SUMPRODUCT($E$4:$P$4/100,NAC!$C48:$N48)/D$4*100</f>
        <v>329.32171514789002</v>
      </c>
      <c r="G75" s="19" cm="1">
        <f t="array" ref="G75">+SUMPRODUCT($E$5:$P$5/100,NAC!$C48:$N48)/D$5*100</f>
        <v>328.92230559922228</v>
      </c>
      <c r="H75" s="19" cm="1">
        <f t="array" ref="H75">+SUMPRODUCT($E$6:$P$6/100,NAC!$C48:$N48)/D$6*100</f>
        <v>328.14725347515582</v>
      </c>
      <c r="I75" s="19" cm="1">
        <f t="array" ref="I75">+SUMPRODUCT($E$7:$P$7/100,NAC!$C48:$N48)/D$7*100</f>
        <v>329.14056957621472</v>
      </c>
      <c r="J75" s="19" cm="1">
        <f t="array" ref="J75">+SUMPRODUCT($E$8:$P$8/100,NAC!$C48:$N48)/D$8*100</f>
        <v>328.57851391913147</v>
      </c>
      <c r="K75" s="19" cm="1">
        <f t="array" ref="K75">+SUMPRODUCT($E$9:$P$9/100,NAC!$C48:$N48)/D$9*100</f>
        <v>328.81716627454819</v>
      </c>
      <c r="L75" s="19" cm="1">
        <f t="array" ref="L75">+SUMPRODUCT($E$10:$P$10/100,NAC!$C48:$N48)/D$10*100</f>
        <v>328.44922324209307</v>
      </c>
      <c r="M75" s="19" cm="1">
        <f t="array" ref="M75">+SUMPRODUCT($E$11:$P$11/100,NAC!$C48:$N48)/D$11*100</f>
        <v>327.99601989709782</v>
      </c>
      <c r="N75" s="19" cm="1">
        <f t="array" ref="N75">+SUMPRODUCT($E$12:$P$12/100,NAC!$C48:$N48)/D$12*100</f>
        <v>327.6808997332771</v>
      </c>
      <c r="O75" s="19" cm="1">
        <f t="array" ref="O75">+SUMPRODUCT(_xlfn.ANCHORARRAY($E$30)/100,$E75:$N75)/$D$14*100</f>
        <v>328.46512798045904</v>
      </c>
      <c r="Q75" s="24">
        <f t="shared" si="24"/>
        <v>1.8180368669931113E-2</v>
      </c>
      <c r="R75" s="24">
        <f t="shared" si="24"/>
        <v>1.8523641778583233E-2</v>
      </c>
      <c r="S75" s="24">
        <f t="shared" si="23"/>
        <v>1.8420368534276088E-2</v>
      </c>
      <c r="T75" s="24">
        <f t="shared" si="23"/>
        <v>1.8921979589817228E-2</v>
      </c>
      <c r="U75" s="24">
        <f t="shared" si="23"/>
        <v>1.8865153000570123E-2</v>
      </c>
      <c r="V75" s="24">
        <f t="shared" si="23"/>
        <v>1.8940366275807641E-2</v>
      </c>
      <c r="W75" s="24">
        <f t="shared" si="23"/>
        <v>1.9241468558536701E-2</v>
      </c>
      <c r="X75" s="24">
        <f t="shared" si="23"/>
        <v>1.9634782860302069E-2</v>
      </c>
      <c r="Y75" s="24">
        <f t="shared" si="23"/>
        <v>1.9620136859293424E-2</v>
      </c>
      <c r="Z75" s="24">
        <f t="shared" si="23"/>
        <v>2.0756514987294361E-2</v>
      </c>
      <c r="AA75" s="24">
        <f t="shared" si="23"/>
        <v>1.9362500732193588E-2</v>
      </c>
      <c r="AB75" s="24">
        <f>+NAC!Y48</f>
        <v>1.9341946456512993E-2</v>
      </c>
      <c r="AD75" s="24">
        <f t="shared" si="22"/>
        <v>0.43226561251537743</v>
      </c>
      <c r="AE75" s="24">
        <f t="shared" si="22"/>
        <v>0.43262590877889151</v>
      </c>
      <c r="AF75" s="24">
        <f t="shared" si="21"/>
        <v>0.42330632571952953</v>
      </c>
      <c r="AG75" s="24">
        <f t="shared" si="21"/>
        <v>0.42770429006119071</v>
      </c>
      <c r="AH75" s="24">
        <f t="shared" si="21"/>
        <v>0.42486176752501303</v>
      </c>
      <c r="AI75" s="24">
        <f t="shared" si="21"/>
        <v>0.42384783187840469</v>
      </c>
      <c r="AJ75" s="24">
        <f t="shared" si="21"/>
        <v>0.42215312642054448</v>
      </c>
      <c r="AK75" s="24">
        <f t="shared" si="21"/>
        <v>0.42281028842193558</v>
      </c>
      <c r="AL75" s="24">
        <f t="shared" si="21"/>
        <v>0.4182682110673841</v>
      </c>
      <c r="AM75" s="24">
        <f t="shared" si="21"/>
        <v>0.42046753186576269</v>
      </c>
      <c r="AN75" s="24">
        <f t="shared" si="21"/>
        <v>0.42353845393942868</v>
      </c>
      <c r="AO75" s="24">
        <f>+NAC!AV48</f>
        <v>0.42390430987357575</v>
      </c>
      <c r="AQ75" s="24">
        <f t="shared" si="17"/>
        <v>-2.5761463173632482E-3</v>
      </c>
      <c r="AR75" s="24">
        <f t="shared" si="19"/>
        <v>1.1798080649614739E-2</v>
      </c>
    </row>
    <row r="76" spans="2:44" x14ac:dyDescent="0.25">
      <c r="B76" s="112">
        <f t="shared" si="15"/>
        <v>76</v>
      </c>
      <c r="D76" s="38">
        <f>+NAC!A49</f>
        <v>44044</v>
      </c>
      <c r="E76" s="19" cm="1">
        <f t="array" ref="E76">+SUMPRODUCT($E$3:$P$3/100,NAC!$C49:$N49)/D$3*100</f>
        <v>338.60614645567057</v>
      </c>
      <c r="F76" s="19" cm="1">
        <f t="array" ref="F76">+SUMPRODUCT($E$4:$P$4/100,NAC!$C49:$N49)/D$4*100</f>
        <v>338.60252497883579</v>
      </c>
      <c r="G76" s="19" cm="1">
        <f t="array" ref="G76">+SUMPRODUCT($E$5:$P$5/100,NAC!$C49:$N49)/D$5*100</f>
        <v>337.99203401459482</v>
      </c>
      <c r="H76" s="19" cm="1">
        <f t="array" ref="H76">+SUMPRODUCT($E$6:$P$6/100,NAC!$C49:$N49)/D$6*100</f>
        <v>337.15380467627239</v>
      </c>
      <c r="I76" s="19" cm="1">
        <f t="array" ref="I76">+SUMPRODUCT($E$7:$P$7/100,NAC!$C49:$N49)/D$7*100</f>
        <v>338.13216252131878</v>
      </c>
      <c r="J76" s="19" cm="1">
        <f t="array" ref="J76">+SUMPRODUCT($E$8:$P$8/100,NAC!$C49:$N49)/D$8*100</f>
        <v>337.49900037986674</v>
      </c>
      <c r="K76" s="19" cm="1">
        <f t="array" ref="K76">+SUMPRODUCT($E$9:$P$9/100,NAC!$C49:$N49)/D$9*100</f>
        <v>337.71479516942782</v>
      </c>
      <c r="L76" s="19" cm="1">
        <f t="array" ref="L76">+SUMPRODUCT($E$10:$P$10/100,NAC!$C49:$N49)/D$10*100</f>
        <v>337.2775213619035</v>
      </c>
      <c r="M76" s="19" cm="1">
        <f t="array" ref="M76">+SUMPRODUCT($E$11:$P$11/100,NAC!$C49:$N49)/D$11*100</f>
        <v>336.69793508879269</v>
      </c>
      <c r="N76" s="19" cm="1">
        <f t="array" ref="N76">+SUMPRODUCT($E$12:$P$12/100,NAC!$C49:$N49)/D$12*100</f>
        <v>336.3853051921119</v>
      </c>
      <c r="O76" s="19" cm="1">
        <f t="array" ref="O76">+SUMPRODUCT(_xlfn.ANCHORARRAY($E$30)/100,$E76:$N76)/$D$14*100</f>
        <v>337.37627570204501</v>
      </c>
      <c r="Q76" s="24">
        <f t="shared" si="24"/>
        <v>2.8527446600447481E-2</v>
      </c>
      <c r="R76" s="24">
        <f t="shared" si="24"/>
        <v>2.8181590839759796E-2</v>
      </c>
      <c r="S76" s="24">
        <f t="shared" si="23"/>
        <v>2.7574075278505417E-2</v>
      </c>
      <c r="T76" s="24">
        <f t="shared" si="23"/>
        <v>2.7446675557192934E-2</v>
      </c>
      <c r="U76" s="24">
        <f t="shared" si="23"/>
        <v>2.7318397597358546E-2</v>
      </c>
      <c r="V76" s="24">
        <f t="shared" si="23"/>
        <v>2.7148721181844415E-2</v>
      </c>
      <c r="W76" s="24">
        <f t="shared" si="23"/>
        <v>2.7059502384527256E-2</v>
      </c>
      <c r="X76" s="24">
        <f t="shared" si="23"/>
        <v>2.6878730394509942E-2</v>
      </c>
      <c r="Y76" s="24">
        <f t="shared" si="23"/>
        <v>2.6530551176886075E-2</v>
      </c>
      <c r="Z76" s="24">
        <f t="shared" si="23"/>
        <v>2.6563664424505529E-2</v>
      </c>
      <c r="AA76" s="24">
        <f t="shared" si="23"/>
        <v>2.7129661454095455E-2</v>
      </c>
      <c r="AB76" s="24">
        <f>+NAC!Y49</f>
        <v>2.7001103590661213E-2</v>
      </c>
      <c r="AD76" s="24">
        <f t="shared" si="22"/>
        <v>0.41673751965563222</v>
      </c>
      <c r="AE76" s="24">
        <f t="shared" si="22"/>
        <v>0.41672540826096593</v>
      </c>
      <c r="AF76" s="24">
        <f t="shared" si="21"/>
        <v>0.40760146644530404</v>
      </c>
      <c r="AG76" s="24">
        <f t="shared" si="21"/>
        <v>0.41116468172798037</v>
      </c>
      <c r="AH76" s="24">
        <f t="shared" si="21"/>
        <v>0.40836553606772252</v>
      </c>
      <c r="AI76" s="24">
        <f t="shared" si="21"/>
        <v>0.4073129635550381</v>
      </c>
      <c r="AJ76" s="24">
        <f t="shared" si="21"/>
        <v>0.40537684395257001</v>
      </c>
      <c r="AK76" s="24">
        <f t="shared" si="21"/>
        <v>0.40552472097310788</v>
      </c>
      <c r="AL76" s="24">
        <f t="shared" si="21"/>
        <v>0.40071111063261355</v>
      </c>
      <c r="AM76" s="24">
        <f t="shared" si="21"/>
        <v>0.40222621756314458</v>
      </c>
      <c r="AN76" s="24">
        <f t="shared" si="21"/>
        <v>0.40659765231084721</v>
      </c>
      <c r="AO76" s="24">
        <f>+NAC!AV49</f>
        <v>0.40672941645865301</v>
      </c>
      <c r="AQ76" s="24">
        <f t="shared" si="17"/>
        <v>1.9637821759419527E-3</v>
      </c>
      <c r="AR76" s="24">
        <f t="shared" si="19"/>
        <v>1.4511302092487632E-2</v>
      </c>
    </row>
    <row r="77" spans="2:44" x14ac:dyDescent="0.25">
      <c r="B77" s="112">
        <f t="shared" si="15"/>
        <v>77</v>
      </c>
      <c r="D77" s="38">
        <f>+NAC!A50</f>
        <v>44075</v>
      </c>
      <c r="E77" s="19" cm="1">
        <f t="array" ref="E77">+SUMPRODUCT($E$3:$P$3/100,NAC!$C50:$N50)/D$3*100</f>
        <v>348.58542425595351</v>
      </c>
      <c r="F77" s="19" cm="1">
        <f t="array" ref="F77">+SUMPRODUCT($E$4:$P$4/100,NAC!$C50:$N50)/D$4*100</f>
        <v>348.63957486983918</v>
      </c>
      <c r="G77" s="19" cm="1">
        <f t="array" ref="G77">+SUMPRODUCT($E$5:$P$5/100,NAC!$C50:$N50)/D$5*100</f>
        <v>347.77423761465326</v>
      </c>
      <c r="H77" s="19" cm="1">
        <f t="array" ref="H77">+SUMPRODUCT($E$6:$P$6/100,NAC!$C50:$N50)/D$6*100</f>
        <v>346.96987729806705</v>
      </c>
      <c r="I77" s="19" cm="1">
        <f t="array" ref="I77">+SUMPRODUCT($E$7:$P$7/100,NAC!$C50:$N50)/D$7*100</f>
        <v>347.90518784398682</v>
      </c>
      <c r="J77" s="19" cm="1">
        <f t="array" ref="J77">+SUMPRODUCT($E$8:$P$8/100,NAC!$C50:$N50)/D$8*100</f>
        <v>347.14830435259614</v>
      </c>
      <c r="K77" s="19" cm="1">
        <f t="array" ref="K77">+SUMPRODUCT($E$9:$P$9/100,NAC!$C50:$N50)/D$9*100</f>
        <v>347.38723986729775</v>
      </c>
      <c r="L77" s="19" cm="1">
        <f t="array" ref="L77">+SUMPRODUCT($E$10:$P$10/100,NAC!$C50:$N50)/D$10*100</f>
        <v>346.91569204455647</v>
      </c>
      <c r="M77" s="19" cm="1">
        <f t="array" ref="M77">+SUMPRODUCT($E$11:$P$11/100,NAC!$C50:$N50)/D$11*100</f>
        <v>346.10868525271485</v>
      </c>
      <c r="N77" s="19" cm="1">
        <f t="array" ref="N77">+SUMPRODUCT($E$12:$P$12/100,NAC!$C50:$N50)/D$12*100</f>
        <v>345.74864685657292</v>
      </c>
      <c r="O77" s="19" cm="1">
        <f t="array" ref="O77">+SUMPRODUCT(_xlfn.ANCHORARRAY($E$30)/100,$E77:$N77)/$D$14*100</f>
        <v>347.01849122031405</v>
      </c>
      <c r="Q77" s="24">
        <f t="shared" si="24"/>
        <v>2.9471638080820872E-2</v>
      </c>
      <c r="R77" s="24">
        <f t="shared" si="24"/>
        <v>2.9642572487109442E-2</v>
      </c>
      <c r="S77" s="24">
        <f t="shared" si="23"/>
        <v>2.8942112877240245E-2</v>
      </c>
      <c r="T77" s="24">
        <f t="shared" si="23"/>
        <v>2.9114524248717411E-2</v>
      </c>
      <c r="U77" s="24">
        <f t="shared" si="23"/>
        <v>2.8902974652853075E-2</v>
      </c>
      <c r="V77" s="24">
        <f t="shared" si="23"/>
        <v>2.8590614970322115E-2</v>
      </c>
      <c r="W77" s="24">
        <f t="shared" si="23"/>
        <v>2.8640867490029143E-2</v>
      </c>
      <c r="X77" s="24">
        <f t="shared" si="23"/>
        <v>2.8576380197929296E-2</v>
      </c>
      <c r="Y77" s="24">
        <f t="shared" si="23"/>
        <v>2.7950127349133824E-2</v>
      </c>
      <c r="Z77" s="24">
        <f t="shared" si="23"/>
        <v>2.7835168540176092E-2</v>
      </c>
      <c r="AA77" s="24">
        <f t="shared" si="23"/>
        <v>2.8580004620077704E-2</v>
      </c>
      <c r="AB77" s="24">
        <f>+NAC!Y50</f>
        <v>2.8355216469789557E-2</v>
      </c>
      <c r="AD77" s="24">
        <f t="shared" si="22"/>
        <v>0.37733085000780719</v>
      </c>
      <c r="AE77" s="24">
        <f t="shared" si="22"/>
        <v>0.37689073169136367</v>
      </c>
      <c r="AF77" s="24">
        <f t="shared" si="21"/>
        <v>0.36861261224488495</v>
      </c>
      <c r="AG77" s="24">
        <f t="shared" si="21"/>
        <v>0.37147993372566401</v>
      </c>
      <c r="AH77" s="24">
        <f t="shared" si="21"/>
        <v>0.36807283213924036</v>
      </c>
      <c r="AI77" s="24">
        <f t="shared" si="21"/>
        <v>0.36727543921458072</v>
      </c>
      <c r="AJ77" s="24">
        <f t="shared" si="21"/>
        <v>0.36519805706835973</v>
      </c>
      <c r="AK77" s="24">
        <f t="shared" si="21"/>
        <v>0.36486980350131382</v>
      </c>
      <c r="AL77" s="24">
        <f t="shared" si="21"/>
        <v>0.36000670354705311</v>
      </c>
      <c r="AM77" s="24">
        <f t="shared" si="21"/>
        <v>0.35999733511066512</v>
      </c>
      <c r="AN77" s="24">
        <f t="shared" si="21"/>
        <v>0.36611250653226102</v>
      </c>
      <c r="AO77" s="24">
        <f>+NAC!AV50</f>
        <v>0.3662071923005068</v>
      </c>
      <c r="AQ77" s="24">
        <f t="shared" si="17"/>
        <v>1.6364695406447805E-3</v>
      </c>
      <c r="AR77" s="24">
        <f t="shared" si="19"/>
        <v>1.7333514897142077E-2</v>
      </c>
    </row>
    <row r="78" spans="2:44" x14ac:dyDescent="0.25">
      <c r="B78" s="112">
        <f t="shared" si="15"/>
        <v>78</v>
      </c>
      <c r="D78" s="38">
        <f>+NAC!A51</f>
        <v>44105</v>
      </c>
      <c r="E78" s="19" cm="1">
        <f t="array" ref="E78">+SUMPRODUCT($E$3:$P$3/100,NAC!$C51:$N51)/D$3*100</f>
        <v>362.59500611387801</v>
      </c>
      <c r="F78" s="19" cm="1">
        <f t="array" ref="F78">+SUMPRODUCT($E$4:$P$4/100,NAC!$C51:$N51)/D$4*100</f>
        <v>362.52065178516108</v>
      </c>
      <c r="G78" s="19" cm="1">
        <f t="array" ref="G78">+SUMPRODUCT($E$5:$P$5/100,NAC!$C51:$N51)/D$5*100</f>
        <v>361.20386322689171</v>
      </c>
      <c r="H78" s="19" cm="1">
        <f t="array" ref="H78">+SUMPRODUCT($E$6:$P$6/100,NAC!$C51:$N51)/D$6*100</f>
        <v>360.31820659885176</v>
      </c>
      <c r="I78" s="19" cm="1">
        <f t="array" ref="I78">+SUMPRODUCT($E$7:$P$7/100,NAC!$C51:$N51)/D$7*100</f>
        <v>361.18749568844521</v>
      </c>
      <c r="J78" s="19" cm="1">
        <f t="array" ref="J78">+SUMPRODUCT($E$8:$P$8/100,NAC!$C51:$N51)/D$8*100</f>
        <v>360.28388393505179</v>
      </c>
      <c r="K78" s="19" cm="1">
        <f t="array" ref="K78">+SUMPRODUCT($E$9:$P$9/100,NAC!$C51:$N51)/D$9*100</f>
        <v>360.43140628991279</v>
      </c>
      <c r="L78" s="19" cm="1">
        <f t="array" ref="L78">+SUMPRODUCT($E$10:$P$10/100,NAC!$C51:$N51)/D$10*100</f>
        <v>359.87556824428208</v>
      </c>
      <c r="M78" s="19" cm="1">
        <f t="array" ref="M78">+SUMPRODUCT($E$11:$P$11/100,NAC!$C51:$N51)/D$11*100</f>
        <v>358.70559872327675</v>
      </c>
      <c r="N78" s="19" cm="1">
        <f t="array" ref="N78">+SUMPRODUCT($E$12:$P$12/100,NAC!$C51:$N51)/D$12*100</f>
        <v>358.21234735958797</v>
      </c>
      <c r="O78" s="19" cm="1">
        <f t="array" ref="O78">+SUMPRODUCT(_xlfn.ANCHORARRAY($E$30)/100,$E78:$N78)/$D$14*100</f>
        <v>360.07467853430609</v>
      </c>
      <c r="Q78" s="24">
        <f t="shared" si="24"/>
        <v>4.0189809679586075E-2</v>
      </c>
      <c r="R78" s="24">
        <f t="shared" si="24"/>
        <v>3.9814977747446578E-2</v>
      </c>
      <c r="S78" s="24">
        <f t="shared" si="23"/>
        <v>3.8615929990533093E-2</v>
      </c>
      <c r="T78" s="24">
        <f t="shared" si="23"/>
        <v>3.8471147422742158E-2</v>
      </c>
      <c r="U78" s="24">
        <f t="shared" si="23"/>
        <v>3.8177952811714544E-2</v>
      </c>
      <c r="V78" s="24">
        <f t="shared" si="23"/>
        <v>3.7838524393637663E-2</v>
      </c>
      <c r="W78" s="24">
        <f t="shared" si="23"/>
        <v>3.7549353935964813E-2</v>
      </c>
      <c r="X78" s="24">
        <f t="shared" si="23"/>
        <v>3.7357422846300947E-2</v>
      </c>
      <c r="Y78" s="24">
        <f t="shared" si="23"/>
        <v>3.6395831735236861E-2</v>
      </c>
      <c r="Z78" s="24">
        <f t="shared" si="23"/>
        <v>3.6048443331103908E-2</v>
      </c>
      <c r="AA78" s="24">
        <f t="shared" si="23"/>
        <v>3.7623895107373295E-2</v>
      </c>
      <c r="AB78" s="24">
        <f>+NAC!Y51</f>
        <v>3.7609698439821981E-2</v>
      </c>
      <c r="AD78" s="24">
        <f t="shared" si="22"/>
        <v>0.38938556014564596</v>
      </c>
      <c r="AE78" s="24">
        <f t="shared" si="22"/>
        <v>0.38785939315031404</v>
      </c>
      <c r="AF78" s="24">
        <f t="shared" si="21"/>
        <v>0.3780273272668162</v>
      </c>
      <c r="AG78" s="24">
        <f t="shared" si="21"/>
        <v>0.379319308701352</v>
      </c>
      <c r="AH78" s="24">
        <f t="shared" si="21"/>
        <v>0.3760371250991541</v>
      </c>
      <c r="AI78" s="24">
        <f t="shared" si="21"/>
        <v>0.37456110830612155</v>
      </c>
      <c r="AJ78" s="24">
        <f t="shared" si="21"/>
        <v>0.37161337172634501</v>
      </c>
      <c r="AK78" s="24">
        <f t="shared" si="21"/>
        <v>0.37001221986904476</v>
      </c>
      <c r="AL78" s="24">
        <f t="shared" si="21"/>
        <v>0.3637112159621505</v>
      </c>
      <c r="AM78" s="24">
        <f t="shared" si="21"/>
        <v>0.36119904060946317</v>
      </c>
      <c r="AN78" s="24">
        <f t="shared" si="21"/>
        <v>0.3721970314945926</v>
      </c>
      <c r="AO78" s="24">
        <f>+NAC!AV51</f>
        <v>0.37239040074240792</v>
      </c>
      <c r="AQ78" s="24">
        <f t="shared" si="17"/>
        <v>4.1413663484821672E-3</v>
      </c>
      <c r="AR78" s="24">
        <f t="shared" si="19"/>
        <v>2.8186519536182786E-2</v>
      </c>
    </row>
    <row r="79" spans="2:44" x14ac:dyDescent="0.25">
      <c r="B79" s="112">
        <f t="shared" si="15"/>
        <v>79</v>
      </c>
      <c r="D79" s="38">
        <f>+NAC!A52</f>
        <v>44136</v>
      </c>
      <c r="E79" s="19" cm="1">
        <f t="array" ref="E79">+SUMPRODUCT($E$3:$P$3/100,NAC!$C52:$N52)/D$3*100</f>
        <v>373.6062208810078</v>
      </c>
      <c r="F79" s="19" cm="1">
        <f t="array" ref="F79">+SUMPRODUCT($E$4:$P$4/100,NAC!$C52:$N52)/D$4*100</f>
        <v>373.63902664853697</v>
      </c>
      <c r="G79" s="19" cm="1">
        <f t="array" ref="G79">+SUMPRODUCT($E$5:$P$5/100,NAC!$C52:$N52)/D$5*100</f>
        <v>372.21071103568448</v>
      </c>
      <c r="H79" s="19" cm="1">
        <f t="array" ref="H79">+SUMPRODUCT($E$6:$P$6/100,NAC!$C52:$N52)/D$6*100</f>
        <v>371.46529520856575</v>
      </c>
      <c r="I79" s="19" cm="1">
        <f t="array" ref="I79">+SUMPRODUCT($E$7:$P$7/100,NAC!$C52:$N52)/D$7*100</f>
        <v>372.34477395397772</v>
      </c>
      <c r="J79" s="19" cm="1">
        <f t="array" ref="J79">+SUMPRODUCT($E$8:$P$8/100,NAC!$C52:$N52)/D$8*100</f>
        <v>371.3881640358187</v>
      </c>
      <c r="K79" s="19" cm="1">
        <f t="array" ref="K79">+SUMPRODUCT($E$9:$P$9/100,NAC!$C52:$N52)/D$9*100</f>
        <v>371.70810033386459</v>
      </c>
      <c r="L79" s="19" cm="1">
        <f t="array" ref="L79">+SUMPRODUCT($E$10:$P$10/100,NAC!$C52:$N52)/D$10*100</f>
        <v>371.23587073782198</v>
      </c>
      <c r="M79" s="19" cm="1">
        <f t="array" ref="M79">+SUMPRODUCT($E$11:$P$11/100,NAC!$C52:$N52)/D$11*100</f>
        <v>370.02332158768394</v>
      </c>
      <c r="N79" s="19" cm="1">
        <f t="array" ref="N79">+SUMPRODUCT($E$12:$P$12/100,NAC!$C52:$N52)/D$12*100</f>
        <v>369.87550789478291</v>
      </c>
      <c r="O79" s="19" cm="1">
        <f t="array" ref="O79">+SUMPRODUCT(_xlfn.ANCHORARRAY($E$30)/100,$E79:$N79)/$D$14*100</f>
        <v>371.35545579427804</v>
      </c>
      <c r="Q79" s="24">
        <f t="shared" si="24"/>
        <v>3.0367805903183331E-2</v>
      </c>
      <c r="R79" s="24">
        <f t="shared" si="24"/>
        <v>3.0669631670983799E-2</v>
      </c>
      <c r="S79" s="24">
        <f t="shared" si="23"/>
        <v>3.0472674656524257E-2</v>
      </c>
      <c r="T79" s="24">
        <f t="shared" si="23"/>
        <v>3.0936789775167339E-2</v>
      </c>
      <c r="U79" s="24">
        <f t="shared" si="23"/>
        <v>3.0890544104429818E-2</v>
      </c>
      <c r="V79" s="24">
        <f t="shared" si="23"/>
        <v>3.0820918158994459E-2</v>
      </c>
      <c r="W79" s="24">
        <f t="shared" si="23"/>
        <v>3.1286657730601242E-2</v>
      </c>
      <c r="X79" s="24">
        <f t="shared" si="23"/>
        <v>3.1567306858209854E-2</v>
      </c>
      <c r="Y79" s="24">
        <f t="shared" si="23"/>
        <v>3.1551564583016889E-2</v>
      </c>
      <c r="Z79" s="24">
        <f t="shared" si="23"/>
        <v>3.2559348166429913E-2</v>
      </c>
      <c r="AA79" s="24">
        <f t="shared" si="23"/>
        <v>3.1328993490713275E-2</v>
      </c>
      <c r="AB79" s="24">
        <f>+NAC!Y52</f>
        <v>3.1597049410966527E-2</v>
      </c>
      <c r="AD79" s="24">
        <f t="shared" si="22"/>
        <v>0.3709125705767844</v>
      </c>
      <c r="AE79" s="24">
        <f t="shared" si="22"/>
        <v>0.36973106684304335</v>
      </c>
      <c r="AF79" s="24">
        <f t="shared" si="21"/>
        <v>0.36078148435529522</v>
      </c>
      <c r="AG79" s="24">
        <f t="shared" si="21"/>
        <v>0.36295974815836907</v>
      </c>
      <c r="AH79" s="24">
        <f t="shared" si="21"/>
        <v>0.35918854842713066</v>
      </c>
      <c r="AI79" s="24">
        <f t="shared" si="21"/>
        <v>0.35842581999769174</v>
      </c>
      <c r="AJ79" s="24">
        <f t="shared" si="21"/>
        <v>0.35623871723607725</v>
      </c>
      <c r="AK79" s="24">
        <f t="shared" si="21"/>
        <v>0.35580997434311268</v>
      </c>
      <c r="AL79" s="24">
        <f t="shared" si="21"/>
        <v>0.35017903387248217</v>
      </c>
      <c r="AM79" s="24">
        <f t="shared" si="21"/>
        <v>0.35086795358627221</v>
      </c>
      <c r="AN79" s="24">
        <f t="shared" si="21"/>
        <v>0.35738524502156843</v>
      </c>
      <c r="AO79" s="24">
        <f>+NAC!AV52</f>
        <v>0.3579781989182178</v>
      </c>
      <c r="AQ79" s="24">
        <f t="shared" si="17"/>
        <v>-2.191542263246582E-3</v>
      </c>
      <c r="AR79" s="24">
        <f t="shared" si="19"/>
        <v>2.0044616990512187E-2</v>
      </c>
    </row>
    <row r="80" spans="2:44" x14ac:dyDescent="0.25">
      <c r="B80" s="112">
        <f t="shared" si="15"/>
        <v>80</v>
      </c>
      <c r="D80" s="38">
        <f>+NAC!A53</f>
        <v>44166</v>
      </c>
      <c r="E80" s="19" cm="1">
        <f t="array" ref="E80">+SUMPRODUCT($E$3:$P$3/100,NAC!$C53:$N53)/D$3*100</f>
        <v>388.35711568931623</v>
      </c>
      <c r="F80" s="19" cm="1">
        <f t="array" ref="F80">+SUMPRODUCT($E$4:$P$4/100,NAC!$C53:$N53)/D$4*100</f>
        <v>388.4355201234672</v>
      </c>
      <c r="G80" s="19" cm="1">
        <f t="array" ref="G80">+SUMPRODUCT($E$5:$P$5/100,NAC!$C53:$N53)/D$5*100</f>
        <v>386.74681846871545</v>
      </c>
      <c r="H80" s="19" cm="1">
        <f t="array" ref="H80">+SUMPRODUCT($E$6:$P$6/100,NAC!$C53:$N53)/D$6*100</f>
        <v>386.01437063694289</v>
      </c>
      <c r="I80" s="19" cm="1">
        <f t="array" ref="I80">+SUMPRODUCT($E$7:$P$7/100,NAC!$C53:$N53)/D$7*100</f>
        <v>387.01350361838706</v>
      </c>
      <c r="J80" s="19" cm="1">
        <f t="array" ref="J80">+SUMPRODUCT($E$8:$P$8/100,NAC!$C53:$N53)/D$8*100</f>
        <v>385.83668929213582</v>
      </c>
      <c r="K80" s="19" cm="1">
        <f t="array" ref="K80">+SUMPRODUCT($E$9:$P$9/100,NAC!$C53:$N53)/D$9*100</f>
        <v>386.34208518175626</v>
      </c>
      <c r="L80" s="19" cm="1">
        <f t="array" ref="L80">+SUMPRODUCT($E$10:$P$10/100,NAC!$C53:$N53)/D$10*100</f>
        <v>385.82482166729449</v>
      </c>
      <c r="M80" s="19" cm="1">
        <f t="array" ref="M80">+SUMPRODUCT($E$11:$P$11/100,NAC!$C53:$N53)/D$11*100</f>
        <v>384.47350791972229</v>
      </c>
      <c r="N80" s="19" cm="1">
        <f t="array" ref="N80">+SUMPRODUCT($E$12:$P$12/100,NAC!$C53:$N53)/D$12*100</f>
        <v>384.3482881070488</v>
      </c>
      <c r="O80" s="19" cm="1">
        <f t="array" ref="O80">+SUMPRODUCT(_xlfn.ANCHORARRAY($E$30)/100,$E80:$N80)/$D$14*100</f>
        <v>385.91721917956198</v>
      </c>
      <c r="Q80" s="24">
        <f t="shared" si="24"/>
        <v>3.9482465718916782E-2</v>
      </c>
      <c r="R80" s="24">
        <f t="shared" si="24"/>
        <v>3.9601038488007223E-2</v>
      </c>
      <c r="S80" s="24">
        <f t="shared" si="23"/>
        <v>3.9053436674575837E-2</v>
      </c>
      <c r="T80" s="24">
        <f t="shared" si="23"/>
        <v>3.9166715211466308E-2</v>
      </c>
      <c r="U80" s="24">
        <f t="shared" si="23"/>
        <v>3.9395556727277681E-2</v>
      </c>
      <c r="V80" s="24">
        <f t="shared" si="23"/>
        <v>3.890410803431954E-2</v>
      </c>
      <c r="W80" s="24">
        <f t="shared" si="23"/>
        <v>3.9369561316386692E-2</v>
      </c>
      <c r="X80" s="24">
        <f t="shared" si="23"/>
        <v>3.9298333160740384E-2</v>
      </c>
      <c r="Y80" s="24">
        <f t="shared" si="23"/>
        <v>3.9052096149064353E-2</v>
      </c>
      <c r="Z80" s="24">
        <f t="shared" si="23"/>
        <v>3.9128787668695653E-2</v>
      </c>
      <c r="AA80" s="24">
        <f t="shared" si="23"/>
        <v>3.9212466541358237E-2</v>
      </c>
      <c r="AB80" s="24">
        <f>+NAC!Y53</f>
        <v>4.0055673383535328E-2</v>
      </c>
      <c r="AD80" s="24">
        <f t="shared" si="22"/>
        <v>0.37710884994628313</v>
      </c>
      <c r="AE80" s="24">
        <f t="shared" si="22"/>
        <v>0.37517557813334435</v>
      </c>
      <c r="AF80" s="24">
        <f t="shared" si="21"/>
        <v>0.36492541639031972</v>
      </c>
      <c r="AG80" s="24">
        <f t="shared" si="21"/>
        <v>0.3664783466442596</v>
      </c>
      <c r="AH80" s="24">
        <f t="shared" si="21"/>
        <v>0.36253544294659346</v>
      </c>
      <c r="AI80" s="24">
        <f t="shared" si="21"/>
        <v>0.36138953949038322</v>
      </c>
      <c r="AJ80" s="24">
        <f t="shared" si="21"/>
        <v>0.35884058669003682</v>
      </c>
      <c r="AK80" s="24">
        <f t="shared" si="21"/>
        <v>0.35795593481903221</v>
      </c>
      <c r="AL80" s="24">
        <f t="shared" si="21"/>
        <v>0.35199761543968244</v>
      </c>
      <c r="AM80" s="24">
        <f t="shared" si="21"/>
        <v>0.35193947615783583</v>
      </c>
      <c r="AN80" s="24">
        <f t="shared" si="21"/>
        <v>0.36020850924888337</v>
      </c>
      <c r="AO80" s="24">
        <f>+NAC!AV53</f>
        <v>0.36140587812345415</v>
      </c>
      <c r="AQ80" s="24">
        <f t="shared" si="17"/>
        <v>3.5367805022112897E-4</v>
      </c>
      <c r="AR80" s="24">
        <f t="shared" si="19"/>
        <v>2.5169373788447302E-2</v>
      </c>
    </row>
    <row r="81" spans="2:44" x14ac:dyDescent="0.25">
      <c r="B81" s="112">
        <f t="shared" si="15"/>
        <v>81</v>
      </c>
      <c r="D81" s="38">
        <f>+NAC!A54</f>
        <v>44197</v>
      </c>
      <c r="E81" s="19" cm="1">
        <f t="array" ref="E81">+SUMPRODUCT($E$3:$P$3/100,NAC!$C54:$N54)/D$3*100</f>
        <v>404.34657421152264</v>
      </c>
      <c r="F81" s="19" cm="1">
        <f t="array" ref="F81">+SUMPRODUCT($E$4:$P$4/100,NAC!$C54:$N54)/D$4*100</f>
        <v>404.38382236793871</v>
      </c>
      <c r="G81" s="19" cm="1">
        <f t="array" ref="G81">+SUMPRODUCT($E$5:$P$5/100,NAC!$C54:$N54)/D$5*100</f>
        <v>402.51098486255137</v>
      </c>
      <c r="H81" s="19" cm="1">
        <f t="array" ref="H81">+SUMPRODUCT($E$6:$P$6/100,NAC!$C54:$N54)/D$6*100</f>
        <v>401.8493827364228</v>
      </c>
      <c r="I81" s="19" cm="1">
        <f t="array" ref="I81">+SUMPRODUCT($E$7:$P$7/100,NAC!$C54:$N54)/D$7*100</f>
        <v>402.84698036799102</v>
      </c>
      <c r="J81" s="19" cm="1">
        <f t="array" ref="J81">+SUMPRODUCT($E$8:$P$8/100,NAC!$C54:$N54)/D$8*100</f>
        <v>401.42462093093474</v>
      </c>
      <c r="K81" s="19" cm="1">
        <f t="array" ref="K81">+SUMPRODUCT($E$9:$P$9/100,NAC!$C54:$N54)/D$9*100</f>
        <v>401.99164695584653</v>
      </c>
      <c r="L81" s="19" cm="1">
        <f t="array" ref="L81">+SUMPRODUCT($E$10:$P$10/100,NAC!$C54:$N54)/D$10*100</f>
        <v>401.29932840860249</v>
      </c>
      <c r="M81" s="19" cm="1">
        <f t="array" ref="M81">+SUMPRODUCT($E$11:$P$11/100,NAC!$C54:$N54)/D$11*100</f>
        <v>399.71549946669245</v>
      </c>
      <c r="N81" s="19" cm="1">
        <f t="array" ref="N81">+SUMPRODUCT($E$12:$P$12/100,NAC!$C54:$N54)/D$12*100</f>
        <v>399.36969235289246</v>
      </c>
      <c r="O81" s="19" cm="1">
        <f t="array" ref="O81">+SUMPRODUCT(_xlfn.ANCHORARRAY($E$30)/100,$E81:$N81)/$D$14*100</f>
        <v>401.44538524867198</v>
      </c>
      <c r="Q81" s="24">
        <f t="shared" si="24"/>
        <v>4.1172049838267721E-2</v>
      </c>
      <c r="R81" s="24">
        <f t="shared" si="24"/>
        <v>4.1057785445064887E-2</v>
      </c>
      <c r="S81" s="24">
        <f t="shared" si="23"/>
        <v>4.0760946544440957E-2</v>
      </c>
      <c r="T81" s="24">
        <f t="shared" si="23"/>
        <v>4.1021820180817015E-2</v>
      </c>
      <c r="U81" s="24">
        <f t="shared" si="23"/>
        <v>4.0911949070429499E-2</v>
      </c>
      <c r="V81" s="24">
        <f t="shared" si="23"/>
        <v>4.0400335352754668E-2</v>
      </c>
      <c r="W81" s="24">
        <f t="shared" si="23"/>
        <v>4.0507007583002075E-2</v>
      </c>
      <c r="X81" s="24">
        <f t="shared" si="23"/>
        <v>4.0107597729033717E-2</v>
      </c>
      <c r="Y81" s="24">
        <f t="shared" si="23"/>
        <v>3.9643801804291501E-2</v>
      </c>
      <c r="Z81" s="24">
        <f t="shared" si="23"/>
        <v>3.9082792120203047E-2</v>
      </c>
      <c r="AA81" s="24">
        <f t="shared" si="23"/>
        <v>4.0237038663685443E-2</v>
      </c>
      <c r="AB81" s="24">
        <f>+NAC!Y54</f>
        <v>4.0490294198287202E-2</v>
      </c>
      <c r="AD81" s="24">
        <f t="shared" si="22"/>
        <v>0.39444362920353671</v>
      </c>
      <c r="AE81" s="24">
        <f t="shared" si="22"/>
        <v>0.39448390908245412</v>
      </c>
      <c r="AF81" s="24">
        <f t="shared" si="21"/>
        <v>0.3857504997248975</v>
      </c>
      <c r="AG81" s="24">
        <f t="shared" si="21"/>
        <v>0.38819321549800101</v>
      </c>
      <c r="AH81" s="24">
        <f t="shared" si="21"/>
        <v>0.3855601520533618</v>
      </c>
      <c r="AI81" s="24">
        <f t="shared" si="21"/>
        <v>0.38417805478611844</v>
      </c>
      <c r="AJ81" s="24">
        <f t="shared" si="21"/>
        <v>0.38312073610353847</v>
      </c>
      <c r="AK81" s="24">
        <f t="shared" si="21"/>
        <v>0.38308279960832103</v>
      </c>
      <c r="AL81" s="24">
        <f t="shared" si="21"/>
        <v>0.37750511428356948</v>
      </c>
      <c r="AM81" s="24">
        <f t="shared" si="21"/>
        <v>0.37887933458181622</v>
      </c>
      <c r="AN81" s="24">
        <f t="shared" si="21"/>
        <v>0.38383967939038932</v>
      </c>
      <c r="AO81" s="24">
        <f>+NAC!AV54</f>
        <v>0.38531980309830005</v>
      </c>
      <c r="AQ81" s="24">
        <f t="shared" si="17"/>
        <v>2.0892577180646743E-3</v>
      </c>
      <c r="AR81" s="24">
        <f t="shared" si="19"/>
        <v>1.5564294621720487E-2</v>
      </c>
    </row>
    <row r="82" spans="2:44" x14ac:dyDescent="0.25">
      <c r="B82" s="112">
        <f t="shared" si="15"/>
        <v>82</v>
      </c>
      <c r="D82" s="38">
        <f>+NAC!A55</f>
        <v>44228</v>
      </c>
      <c r="E82" s="19" cm="1">
        <f t="array" ref="E82">+SUMPRODUCT($E$3:$P$3/100,NAC!$C55:$N55)/D$3*100</f>
        <v>418.6792707113911</v>
      </c>
      <c r="F82" s="19" cm="1">
        <f t="array" ref="F82">+SUMPRODUCT($E$4:$P$4/100,NAC!$C55:$N55)/D$4*100</f>
        <v>418.67068540061314</v>
      </c>
      <c r="G82" s="19" cm="1">
        <f t="array" ref="G82">+SUMPRODUCT($E$5:$P$5/100,NAC!$C55:$N55)/D$5*100</f>
        <v>416.67329937068462</v>
      </c>
      <c r="H82" s="19" cm="1">
        <f t="array" ref="H82">+SUMPRODUCT($E$6:$P$6/100,NAC!$C55:$N55)/D$6*100</f>
        <v>416.21129541883892</v>
      </c>
      <c r="I82" s="19" cm="1">
        <f t="array" ref="I82">+SUMPRODUCT($E$7:$P$7/100,NAC!$C55:$N55)/D$7*100</f>
        <v>417.15645065621095</v>
      </c>
      <c r="J82" s="19" cm="1">
        <f t="array" ref="J82">+SUMPRODUCT($E$8:$P$8/100,NAC!$C55:$N55)/D$8*100</f>
        <v>415.5981644897351</v>
      </c>
      <c r="K82" s="19" cm="1">
        <f t="array" ref="K82">+SUMPRODUCT($E$9:$P$9/100,NAC!$C55:$N55)/D$9*100</f>
        <v>416.36535878285838</v>
      </c>
      <c r="L82" s="19" cm="1">
        <f t="array" ref="L82">+SUMPRODUCT($E$10:$P$10/100,NAC!$C55:$N55)/D$10*100</f>
        <v>415.72371168898502</v>
      </c>
      <c r="M82" s="19" cm="1">
        <f t="array" ref="M82">+SUMPRODUCT($E$11:$P$11/100,NAC!$C55:$N55)/D$11*100</f>
        <v>414.01960680450571</v>
      </c>
      <c r="N82" s="19" cm="1">
        <f t="array" ref="N82">+SUMPRODUCT($E$12:$P$12/100,NAC!$C55:$N55)/D$12*100</f>
        <v>413.8191900767431</v>
      </c>
      <c r="O82" s="19" cm="1">
        <f t="array" ref="O82">+SUMPRODUCT(_xlfn.ANCHORARRAY($E$30)/100,$E82:$N82)/$D$14*100</f>
        <v>415.77981222610896</v>
      </c>
      <c r="Q82" s="24">
        <f t="shared" si="24"/>
        <v>3.5446563453189306E-2</v>
      </c>
      <c r="R82" s="24">
        <f t="shared" si="24"/>
        <v>3.5329956942924401E-2</v>
      </c>
      <c r="S82" s="24">
        <f t="shared" si="23"/>
        <v>3.5184914302324843E-2</v>
      </c>
      <c r="T82" s="24">
        <f t="shared" si="23"/>
        <v>3.573954147849534E-2</v>
      </c>
      <c r="U82" s="24">
        <f t="shared" si="23"/>
        <v>3.5520857758815971E-2</v>
      </c>
      <c r="V82" s="24">
        <f t="shared" si="23"/>
        <v>3.5308107225537899E-2</v>
      </c>
      <c r="W82" s="24">
        <f t="shared" si="23"/>
        <v>3.5756245026132616E-2</v>
      </c>
      <c r="X82" s="24">
        <f t="shared" si="23"/>
        <v>3.5944199900817209E-2</v>
      </c>
      <c r="Y82" s="24">
        <f t="shared" si="23"/>
        <v>3.5785720986296621E-2</v>
      </c>
      <c r="Z82" s="24">
        <f t="shared" si="23"/>
        <v>3.6180756828894989E-2</v>
      </c>
      <c r="AA82" s="24">
        <f t="shared" si="23"/>
        <v>3.5707041366430436E-2</v>
      </c>
      <c r="AB82" s="24">
        <f>+NAC!Y55</f>
        <v>3.57463168148211E-2</v>
      </c>
      <c r="AD82" s="24">
        <f t="shared" si="22"/>
        <v>0.41354919755732134</v>
      </c>
      <c r="AE82" s="24">
        <f t="shared" si="22"/>
        <v>0.41404186624997474</v>
      </c>
      <c r="AF82" s="24">
        <f t="shared" si="21"/>
        <v>0.40572621098306816</v>
      </c>
      <c r="AG82" s="24">
        <f t="shared" si="21"/>
        <v>0.40890673602539485</v>
      </c>
      <c r="AH82" s="24">
        <f t="shared" si="21"/>
        <v>0.40640985886190117</v>
      </c>
      <c r="AI82" s="24">
        <f t="shared" si="21"/>
        <v>0.40475244509290076</v>
      </c>
      <c r="AJ82" s="24">
        <f t="shared" si="21"/>
        <v>0.40474126384868359</v>
      </c>
      <c r="AK82" s="24">
        <f t="shared" si="21"/>
        <v>0.40517867036759769</v>
      </c>
      <c r="AL82" s="24">
        <f t="shared" si="21"/>
        <v>0.39978211431789945</v>
      </c>
      <c r="AM82" s="24">
        <f t="shared" si="21"/>
        <v>0.40209176377427625</v>
      </c>
      <c r="AN82" s="24">
        <f t="shared" si="21"/>
        <v>0.40526530069885225</v>
      </c>
      <c r="AO82" s="24">
        <f>+NAC!AV55</f>
        <v>0.40651782754865295</v>
      </c>
      <c r="AQ82" s="24">
        <f t="shared" si="17"/>
        <v>-7.3419337570568288E-4</v>
      </c>
      <c r="AR82" s="24">
        <f t="shared" si="19"/>
        <v>1.145743378304509E-2</v>
      </c>
    </row>
    <row r="83" spans="2:44" x14ac:dyDescent="0.25">
      <c r="B83" s="112">
        <f t="shared" si="15"/>
        <v>83</v>
      </c>
      <c r="D83" s="38">
        <f>+NAC!A56</f>
        <v>44256</v>
      </c>
      <c r="E83" s="19" cm="1">
        <f t="array" ref="E83">+SUMPRODUCT($E$3:$P$3/100,NAC!$C56:$N56)/D$3*100</f>
        <v>439.05083476128129</v>
      </c>
      <c r="F83" s="19" cm="1">
        <f t="array" ref="F83">+SUMPRODUCT($E$4:$P$4/100,NAC!$C56:$N56)/D$4*100</f>
        <v>439.27792315279692</v>
      </c>
      <c r="G83" s="19" cm="1">
        <f t="array" ref="G83">+SUMPRODUCT($E$5:$P$5/100,NAC!$C56:$N56)/D$5*100</f>
        <v>437.07246041134613</v>
      </c>
      <c r="H83" s="19" cm="1">
        <f t="array" ref="H83">+SUMPRODUCT($E$6:$P$6/100,NAC!$C56:$N56)/D$6*100</f>
        <v>436.66200419450661</v>
      </c>
      <c r="I83" s="19" cm="1">
        <f t="array" ref="I83">+SUMPRODUCT($E$7:$P$7/100,NAC!$C56:$N56)/D$7*100</f>
        <v>437.32129855138402</v>
      </c>
      <c r="J83" s="19" cm="1">
        <f t="array" ref="J83">+SUMPRODUCT($E$8:$P$8/100,NAC!$C56:$N56)/D$8*100</f>
        <v>436.37657061129573</v>
      </c>
      <c r="K83" s="19" cm="1">
        <f t="array" ref="K83">+SUMPRODUCT($E$9:$P$9/100,NAC!$C56:$N56)/D$9*100</f>
        <v>436.69816855807699</v>
      </c>
      <c r="L83" s="19" cm="1">
        <f t="array" ref="L83">+SUMPRODUCT($E$10:$P$10/100,NAC!$C56:$N56)/D$10*100</f>
        <v>436.06093138118621</v>
      </c>
      <c r="M83" s="19" cm="1">
        <f t="array" ref="M83">+SUMPRODUCT($E$11:$P$11/100,NAC!$C56:$N56)/D$11*100</f>
        <v>434.34765460750924</v>
      </c>
      <c r="N83" s="19" cm="1">
        <f t="array" ref="N83">+SUMPRODUCT($E$12:$P$12/100,NAC!$C56:$N56)/D$12*100</f>
        <v>433.59175440498302</v>
      </c>
      <c r="O83" s="19" cm="1">
        <f t="array" ref="O83">+SUMPRODUCT(_xlfn.ANCHORARRAY($E$30)/100,$E83:$N83)/$D$14*100</f>
        <v>436.07350656576307</v>
      </c>
      <c r="Q83" s="24">
        <f t="shared" si="24"/>
        <v>4.865672956599032E-2</v>
      </c>
      <c r="R83" s="24">
        <f t="shared" si="24"/>
        <v>4.9220636817371988E-2</v>
      </c>
      <c r="S83" s="24">
        <f t="shared" si="23"/>
        <v>4.8957207172792394E-2</v>
      </c>
      <c r="T83" s="24">
        <f t="shared" si="23"/>
        <v>4.9135400698551157E-2</v>
      </c>
      <c r="U83" s="24">
        <f t="shared" si="23"/>
        <v>4.8338813563718386E-2</v>
      </c>
      <c r="V83" s="24">
        <f t="shared" si="23"/>
        <v>4.9996385684407452E-2</v>
      </c>
      <c r="W83" s="24">
        <f t="shared" si="23"/>
        <v>4.8834057268012376E-2</v>
      </c>
      <c r="X83" s="24">
        <f t="shared" si="23"/>
        <v>4.8920037804858429E-2</v>
      </c>
      <c r="Y83" s="24">
        <f t="shared" si="23"/>
        <v>4.9099239429504005E-2</v>
      </c>
      <c r="Z83" s="24">
        <f t="shared" si="23"/>
        <v>4.7780684903890203E-2</v>
      </c>
      <c r="AA83" s="24">
        <f t="shared" si="23"/>
        <v>4.8808753438509989E-2</v>
      </c>
      <c r="AB83" s="24">
        <f>+NAC!Y56</f>
        <v>4.8108074962817993E-2</v>
      </c>
      <c r="AD83" s="24">
        <f t="shared" si="22"/>
        <v>0.43343523144116824</v>
      </c>
      <c r="AE83" s="24">
        <f t="shared" si="22"/>
        <v>0.43474830341565851</v>
      </c>
      <c r="AF83" s="24">
        <f t="shared" si="21"/>
        <v>0.4260082445925335</v>
      </c>
      <c r="AG83" s="24">
        <f t="shared" si="21"/>
        <v>0.43003191656595097</v>
      </c>
      <c r="AH83" s="24">
        <f t="shared" si="21"/>
        <v>0.42670167110651214</v>
      </c>
      <c r="AI83" s="24">
        <f t="shared" si="21"/>
        <v>0.42587099238213555</v>
      </c>
      <c r="AJ83" s="24">
        <f t="shared" si="21"/>
        <v>0.42603936569445544</v>
      </c>
      <c r="AK83" s="24">
        <f t="shared" si="21"/>
        <v>0.42689040697574021</v>
      </c>
      <c r="AL83" s="24">
        <f t="shared" si="21"/>
        <v>0.42137032221388937</v>
      </c>
      <c r="AM83" s="24">
        <f t="shared" si="21"/>
        <v>0.42420084473831143</v>
      </c>
      <c r="AN83" s="24">
        <f t="shared" si="21"/>
        <v>0.42649394729795853</v>
      </c>
      <c r="AO83" s="24">
        <f>+NAC!AV56</f>
        <v>0.42648849702914249</v>
      </c>
      <c r="AQ83" s="24">
        <f t="shared" si="17"/>
        <v>8.7604466210011722E-4</v>
      </c>
      <c r="AR83" s="24">
        <f t="shared" si="19"/>
        <v>9.2343867028568116E-3</v>
      </c>
    </row>
    <row r="84" spans="2:44" x14ac:dyDescent="0.25">
      <c r="B84" s="112">
        <f t="shared" si="15"/>
        <v>84</v>
      </c>
      <c r="D84" s="38">
        <f>+NAC!A57</f>
        <v>44287</v>
      </c>
      <c r="E84" s="19" cm="1">
        <f t="array" ref="E84">+SUMPRODUCT($E$3:$P$3/100,NAC!$C57:$N57)/D$3*100</f>
        <v>457.30936414382171</v>
      </c>
      <c r="F84" s="19" cm="1">
        <f t="array" ref="F84">+SUMPRODUCT($E$4:$P$4/100,NAC!$C57:$N57)/D$4*100</f>
        <v>457.51945783269815</v>
      </c>
      <c r="G84" s="19" cm="1">
        <f t="array" ref="G84">+SUMPRODUCT($E$5:$P$5/100,NAC!$C57:$N57)/D$5*100</f>
        <v>455.08142042414346</v>
      </c>
      <c r="H84" s="19" cm="1">
        <f t="array" ref="H84">+SUMPRODUCT($E$6:$P$6/100,NAC!$C57:$N57)/D$6*100</f>
        <v>454.70357926863716</v>
      </c>
      <c r="I84" s="19" cm="1">
        <f t="array" ref="I84">+SUMPRODUCT($E$7:$P$7/100,NAC!$C57:$N57)/D$7*100</f>
        <v>455.27091853149892</v>
      </c>
      <c r="J84" s="19" cm="1">
        <f t="array" ref="J84">+SUMPRODUCT($E$8:$P$8/100,NAC!$C57:$N57)/D$8*100</f>
        <v>454.21934888566614</v>
      </c>
      <c r="K84" s="19" cm="1">
        <f t="array" ref="K84">+SUMPRODUCT($E$9:$P$9/100,NAC!$C57:$N57)/D$9*100</f>
        <v>454.62663767063452</v>
      </c>
      <c r="L84" s="19" cm="1">
        <f t="array" ref="L84">+SUMPRODUCT($E$10:$P$10/100,NAC!$C57:$N57)/D$10*100</f>
        <v>453.93805377714375</v>
      </c>
      <c r="M84" s="19" cm="1">
        <f t="array" ref="M84">+SUMPRODUCT($E$11:$P$11/100,NAC!$C57:$N57)/D$11*100</f>
        <v>451.90400911436478</v>
      </c>
      <c r="N84" s="19" cm="1">
        <f t="array" ref="N84">+SUMPRODUCT($E$12:$P$12/100,NAC!$C57:$N57)/D$12*100</f>
        <v>451.02323963282407</v>
      </c>
      <c r="O84" s="19" cm="1">
        <f t="array" ref="O84">+SUMPRODUCT(_xlfn.ANCHORARRAY($E$30)/100,$E84:$N84)/$D$14*100</f>
        <v>453.90065886724801</v>
      </c>
      <c r="Q84" s="24">
        <f t="shared" si="24"/>
        <v>4.1586367538665181E-2</v>
      </c>
      <c r="R84" s="24">
        <f t="shared" si="24"/>
        <v>4.1526181304486265E-2</v>
      </c>
      <c r="S84" s="24">
        <f t="shared" si="23"/>
        <v>4.1203602706627596E-2</v>
      </c>
      <c r="T84" s="24">
        <f t="shared" si="23"/>
        <v>4.1317025298345245E-2</v>
      </c>
      <c r="U84" s="24">
        <f t="shared" si="23"/>
        <v>4.1044467853664113E-2</v>
      </c>
      <c r="V84" s="24">
        <f t="shared" si="23"/>
        <v>4.0888488237064147E-2</v>
      </c>
      <c r="W84" s="24">
        <f t="shared" si="23"/>
        <v>4.1054601102988642E-2</v>
      </c>
      <c r="X84" s="24">
        <f t="shared" si="23"/>
        <v>4.0996844957729373E-2</v>
      </c>
      <c r="Y84" s="24">
        <f t="shared" si="23"/>
        <v>4.0420051358905251E-2</v>
      </c>
      <c r="Z84" s="24">
        <f t="shared" si="23"/>
        <v>4.0202529339521842E-2</v>
      </c>
      <c r="AA84" s="24">
        <f t="shared" si="23"/>
        <v>4.0881071730039853E-2</v>
      </c>
      <c r="AB84" s="24">
        <f>+NAC!Y57</f>
        <v>4.0802935399596674E-2</v>
      </c>
      <c r="AD84" s="24">
        <f t="shared" si="22"/>
        <v>0.46618718435866713</v>
      </c>
      <c r="AE84" s="24">
        <f t="shared" si="22"/>
        <v>0.46848914771324157</v>
      </c>
      <c r="AF84" s="24">
        <f t="shared" si="21"/>
        <v>0.46122730130143186</v>
      </c>
      <c r="AG84" s="24">
        <f t="shared" si="21"/>
        <v>0.46575425835007955</v>
      </c>
      <c r="AH84" s="24">
        <f t="shared" si="21"/>
        <v>0.46248248582504492</v>
      </c>
      <c r="AI84" s="24">
        <f t="shared" si="21"/>
        <v>0.46203835515454172</v>
      </c>
      <c r="AJ84" s="24">
        <f t="shared" si="21"/>
        <v>0.46301689075334695</v>
      </c>
      <c r="AK84" s="24">
        <f t="shared" si="21"/>
        <v>0.46430003941258136</v>
      </c>
      <c r="AL84" s="24">
        <f t="shared" si="21"/>
        <v>0.45878888821684316</v>
      </c>
      <c r="AM84" s="24">
        <f t="shared" si="21"/>
        <v>0.46211246250433491</v>
      </c>
      <c r="AN84" s="24">
        <f t="shared" si="21"/>
        <v>0.46289754262401717</v>
      </c>
      <c r="AO84" s="24">
        <f>+NAC!AV57</f>
        <v>0.46280152829043075</v>
      </c>
      <c r="AQ84" s="24">
        <f t="shared" si="17"/>
        <v>1.3838381991433391E-3</v>
      </c>
      <c r="AR84" s="24">
        <f t="shared" si="19"/>
        <v>4.0747218543322195E-3</v>
      </c>
    </row>
    <row r="85" spans="2:44" x14ac:dyDescent="0.25">
      <c r="B85" s="112">
        <f t="shared" si="15"/>
        <v>85</v>
      </c>
      <c r="D85" s="38">
        <f>+NAC!A58</f>
        <v>44317</v>
      </c>
      <c r="E85" s="19" cm="1">
        <f t="array" ref="E85">+SUMPRODUCT($E$3:$P$3/100,NAC!$C58:$N58)/D$3*100</f>
        <v>471.43179841744853</v>
      </c>
      <c r="F85" s="19" cm="1">
        <f t="array" ref="F85">+SUMPRODUCT($E$4:$P$4/100,NAC!$C58:$N58)/D$4*100</f>
        <v>471.8692091139643</v>
      </c>
      <c r="G85" s="19" cm="1">
        <f t="array" ref="G85">+SUMPRODUCT($E$5:$P$5/100,NAC!$C58:$N58)/D$5*100</f>
        <v>469.47515478671545</v>
      </c>
      <c r="H85" s="19" cm="1">
        <f t="array" ref="H85">+SUMPRODUCT($E$6:$P$6/100,NAC!$C58:$N58)/D$6*100</f>
        <v>469.31850720257717</v>
      </c>
      <c r="I85" s="19" cm="1">
        <f t="array" ref="I85">+SUMPRODUCT($E$7:$P$7/100,NAC!$C58:$N58)/D$7*100</f>
        <v>470.01602247419311</v>
      </c>
      <c r="J85" s="19" cm="1">
        <f t="array" ref="J85">+SUMPRODUCT($E$8:$P$8/100,NAC!$C58:$N58)/D$8*100</f>
        <v>468.84059382284278</v>
      </c>
      <c r="K85" s="19" cm="1">
        <f t="array" ref="K85">+SUMPRODUCT($E$9:$P$9/100,NAC!$C58:$N58)/D$9*100</f>
        <v>469.74782260806887</v>
      </c>
      <c r="L85" s="19" cm="1">
        <f t="array" ref="L85">+SUMPRODUCT($E$10:$P$10/100,NAC!$C58:$N58)/D$10*100</f>
        <v>469.07672398805033</v>
      </c>
      <c r="M85" s="19" cm="1">
        <f t="array" ref="M85">+SUMPRODUCT($E$11:$P$11/100,NAC!$C58:$N58)/D$11*100</f>
        <v>466.97168667481981</v>
      </c>
      <c r="N85" s="19" cm="1">
        <f t="array" ref="N85">+SUMPRODUCT($E$12:$P$12/100,NAC!$C58:$N58)/D$12*100</f>
        <v>466.26053971570974</v>
      </c>
      <c r="O85" s="19" cm="1">
        <f t="array" ref="O85">+SUMPRODUCT(_xlfn.ANCHORARRAY($E$30)/100,$E85:$N85)/$D$14*100</f>
        <v>468.75716778952199</v>
      </c>
      <c r="Q85" s="24">
        <f t="shared" si="24"/>
        <v>3.0881576851300663E-2</v>
      </c>
      <c r="R85" s="24">
        <f t="shared" si="24"/>
        <v>3.1364242625312455E-2</v>
      </c>
      <c r="S85" s="24">
        <f t="shared" si="23"/>
        <v>3.16289211481251E-2</v>
      </c>
      <c r="T85" s="24">
        <f t="shared" si="23"/>
        <v>3.2141660194202171E-2</v>
      </c>
      <c r="U85" s="24">
        <f t="shared" si="23"/>
        <v>3.2387537491424423E-2</v>
      </c>
      <c r="V85" s="24">
        <f t="shared" si="23"/>
        <v>3.2189832892515202E-2</v>
      </c>
      <c r="W85" s="24">
        <f t="shared" si="23"/>
        <v>3.3260666411696782E-2</v>
      </c>
      <c r="X85" s="24">
        <f t="shared" si="23"/>
        <v>3.3349638975935569E-2</v>
      </c>
      <c r="Y85" s="24">
        <f t="shared" si="23"/>
        <v>3.3342650776620575E-2</v>
      </c>
      <c r="Z85" s="24">
        <f t="shared" si="23"/>
        <v>3.3783846915050875E-2</v>
      </c>
      <c r="AA85" s="24">
        <f t="shared" si="23"/>
        <v>3.2730749850308216E-2</v>
      </c>
      <c r="AB85" s="24">
        <f>+NAC!Y58</f>
        <v>3.3229780736395487E-2</v>
      </c>
      <c r="AD85" s="24">
        <f t="shared" si="22"/>
        <v>0.48868891824681437</v>
      </c>
      <c r="AE85" s="24">
        <f t="shared" si="22"/>
        <v>0.49104571206059688</v>
      </c>
      <c r="AF85" s="24">
        <f t="shared" si="21"/>
        <v>0.48470410268935371</v>
      </c>
      <c r="AG85" s="24">
        <f t="shared" si="21"/>
        <v>0.4895241968301367</v>
      </c>
      <c r="AH85" s="24">
        <f t="shared" si="21"/>
        <v>0.48668203554753608</v>
      </c>
      <c r="AI85" s="24">
        <f t="shared" si="21"/>
        <v>0.48582770356894422</v>
      </c>
      <c r="AJ85" s="24">
        <f t="shared" si="21"/>
        <v>0.48831408739001203</v>
      </c>
      <c r="AK85" s="24">
        <f t="shared" si="21"/>
        <v>0.48923587126608226</v>
      </c>
      <c r="AL85" s="24">
        <f t="shared" si="21"/>
        <v>0.48431363651892112</v>
      </c>
      <c r="AM85" s="24">
        <f t="shared" si="21"/>
        <v>0.48700879937300301</v>
      </c>
      <c r="AN85" s="24">
        <f t="shared" si="21"/>
        <v>0.48727865916446378</v>
      </c>
      <c r="AO85" s="24">
        <f>+NAC!AV58</f>
        <v>0.48844728646747448</v>
      </c>
      <c r="AQ85" s="24">
        <f t="shared" si="17"/>
        <v>-2.9022700637502119E-3</v>
      </c>
      <c r="AR85" s="24">
        <f t="shared" si="19"/>
        <v>1.6801188738113648E-3</v>
      </c>
    </row>
    <row r="86" spans="2:44" x14ac:dyDescent="0.25">
      <c r="B86" s="112">
        <f t="shared" si="15"/>
        <v>86</v>
      </c>
      <c r="D86" s="38">
        <f>+NAC!A59</f>
        <v>44348</v>
      </c>
      <c r="E86" s="19" cm="1">
        <f t="array" ref="E86">+SUMPRODUCT($E$3:$P$3/100,NAC!$C59:$N59)/D$3*100</f>
        <v>486.74368567071997</v>
      </c>
      <c r="F86" s="19" cm="1">
        <f t="array" ref="F86">+SUMPRODUCT($E$4:$P$4/100,NAC!$C59:$N59)/D$4*100</f>
        <v>487.20607676732686</v>
      </c>
      <c r="G86" s="19" cm="1">
        <f t="array" ref="G86">+SUMPRODUCT($E$5:$P$5/100,NAC!$C59:$N59)/D$5*100</f>
        <v>484.6725036128696</v>
      </c>
      <c r="H86" s="19" cm="1">
        <f t="array" ref="H86">+SUMPRODUCT($E$6:$P$6/100,NAC!$C59:$N59)/D$6*100</f>
        <v>484.57086212393949</v>
      </c>
      <c r="I86" s="19" cm="1">
        <f t="array" ref="I86">+SUMPRODUCT($E$7:$P$7/100,NAC!$C59:$N59)/D$7*100</f>
        <v>485.21073437342909</v>
      </c>
      <c r="J86" s="19" cm="1">
        <f t="array" ref="J86">+SUMPRODUCT($E$8:$P$8/100,NAC!$C59:$N59)/D$8*100</f>
        <v>483.87963903348054</v>
      </c>
      <c r="K86" s="19" cm="1">
        <f t="array" ref="K86">+SUMPRODUCT($E$9:$P$9/100,NAC!$C59:$N59)/D$9*100</f>
        <v>484.78163391713178</v>
      </c>
      <c r="L86" s="19" cm="1">
        <f t="array" ref="L86">+SUMPRODUCT($E$10:$P$10/100,NAC!$C59:$N59)/D$10*100</f>
        <v>484.05205336102819</v>
      </c>
      <c r="M86" s="19" cm="1">
        <f t="array" ref="M86">+SUMPRODUCT($E$11:$P$11/100,NAC!$C59:$N59)/D$11*100</f>
        <v>481.75929086484228</v>
      </c>
      <c r="N86" s="19" cm="1">
        <f t="array" ref="N86">+SUMPRODUCT($E$12:$P$12/100,NAC!$C59:$N59)/D$12*100</f>
        <v>480.91398614876277</v>
      </c>
      <c r="O86" s="19" cm="1">
        <f t="array" ref="O86">+SUMPRODUCT(_xlfn.ANCHORARRAY($E$30)/100,$E86:$N86)/$D$14*100</f>
        <v>483.75898102091702</v>
      </c>
      <c r="Q86" s="24">
        <f t="shared" si="24"/>
        <v>3.2479538513676909E-2</v>
      </c>
      <c r="R86" s="24">
        <f t="shared" si="24"/>
        <v>3.250237005750134E-2</v>
      </c>
      <c r="S86" s="24">
        <f t="shared" si="23"/>
        <v>3.237093309667971E-2</v>
      </c>
      <c r="T86" s="24">
        <f t="shared" si="23"/>
        <v>3.2498941949414384E-2</v>
      </c>
      <c r="U86" s="24">
        <f t="shared" si="23"/>
        <v>3.2328072177731482E-2</v>
      </c>
      <c r="V86" s="24">
        <f t="shared" si="23"/>
        <v>3.2077097010760225E-2</v>
      </c>
      <c r="W86" s="24">
        <f t="shared" si="23"/>
        <v>3.2004004245499873E-2</v>
      </c>
      <c r="X86" s="24">
        <f t="shared" si="23"/>
        <v>3.1925117165607642E-2</v>
      </c>
      <c r="Y86" s="24">
        <f t="shared" si="23"/>
        <v>3.1667025243695246E-2</v>
      </c>
      <c r="Z86" s="24">
        <f t="shared" si="23"/>
        <v>3.1427592911867697E-2</v>
      </c>
      <c r="AA86" s="24">
        <f t="shared" si="23"/>
        <v>3.2003378854211117E-2</v>
      </c>
      <c r="AB86" s="24">
        <f>+NAC!Y59</f>
        <v>3.1745479758920503E-2</v>
      </c>
      <c r="AD86" s="24">
        <f t="shared" si="22"/>
        <v>0.50537983335692305</v>
      </c>
      <c r="AE86" s="24">
        <f t="shared" si="22"/>
        <v>0.50682716863316801</v>
      </c>
      <c r="AF86" s="24">
        <f t="shared" si="21"/>
        <v>0.50065939994133379</v>
      </c>
      <c r="AG86" s="24">
        <f t="shared" si="21"/>
        <v>0.50462908605221668</v>
      </c>
      <c r="AH86" s="24">
        <f t="shared" si="21"/>
        <v>0.50198533639114151</v>
      </c>
      <c r="AI86" s="24">
        <f t="shared" si="21"/>
        <v>0.5005378493845356</v>
      </c>
      <c r="AJ86" s="24">
        <f t="shared" si="21"/>
        <v>0.50268780088976284</v>
      </c>
      <c r="AK86" s="24">
        <f t="shared" si="21"/>
        <v>0.50268679417172879</v>
      </c>
      <c r="AL86" s="24">
        <f t="shared" si="21"/>
        <v>0.4976141303146131</v>
      </c>
      <c r="AM86" s="24">
        <f t="shared" si="21"/>
        <v>0.49809184761588021</v>
      </c>
      <c r="AN86" s="24">
        <f t="shared" si="21"/>
        <v>0.50130325151130384</v>
      </c>
      <c r="AO86" s="24">
        <f>+NAC!AV59</f>
        <v>0.50200078391471603</v>
      </c>
      <c r="AQ86" s="24">
        <f t="shared" si="17"/>
        <v>1.0519456018092121E-3</v>
      </c>
      <c r="AR86" s="24">
        <f t="shared" si="19"/>
        <v>7.287985741042835E-3</v>
      </c>
    </row>
    <row r="87" spans="2:44" x14ac:dyDescent="0.25">
      <c r="B87" s="112">
        <f t="shared" si="15"/>
        <v>87</v>
      </c>
      <c r="D87" s="38">
        <f>+NAC!A60</f>
        <v>44378</v>
      </c>
      <c r="E87" s="19" cm="1">
        <f t="array" ref="E87">+SUMPRODUCT($E$3:$P$3/100,NAC!$C60:$N60)/D$3*100</f>
        <v>501.26998621676807</v>
      </c>
      <c r="F87" s="19" cm="1">
        <f t="array" ref="F87">+SUMPRODUCT($E$4:$P$4/100,NAC!$C60:$N60)/D$4*100</f>
        <v>501.60956299942609</v>
      </c>
      <c r="G87" s="19" cm="1">
        <f t="array" ref="G87">+SUMPRODUCT($E$5:$P$5/100,NAC!$C60:$N60)/D$5*100</f>
        <v>498.96378638633098</v>
      </c>
      <c r="H87" s="19" cm="1">
        <f t="array" ref="H87">+SUMPRODUCT($E$6:$P$6/100,NAC!$C60:$N60)/D$6*100</f>
        <v>498.84655472088531</v>
      </c>
      <c r="I87" s="19" cm="1">
        <f t="array" ref="I87">+SUMPRODUCT($E$7:$P$7/100,NAC!$C60:$N60)/D$7*100</f>
        <v>499.62496874854401</v>
      </c>
      <c r="J87" s="19" cm="1">
        <f t="array" ref="J87">+SUMPRODUCT($E$8:$P$8/100,NAC!$C60:$N60)/D$8*100</f>
        <v>498.20045816203714</v>
      </c>
      <c r="K87" s="19" cm="1">
        <f t="array" ref="K87">+SUMPRODUCT($E$9:$P$9/100,NAC!$C60:$N60)/D$9*100</f>
        <v>499.12602815572632</v>
      </c>
      <c r="L87" s="19" cm="1">
        <f t="array" ref="L87">+SUMPRODUCT($E$10:$P$10/100,NAC!$C60:$N60)/D$10*100</f>
        <v>498.43552732202994</v>
      </c>
      <c r="M87" s="19" cm="1">
        <f t="array" ref="M87">+SUMPRODUCT($E$11:$P$11/100,NAC!$C60:$N60)/D$11*100</f>
        <v>496.26212521967847</v>
      </c>
      <c r="N87" s="19" cm="1">
        <f t="array" ref="N87">+SUMPRODUCT($E$12:$P$12/100,NAC!$C60:$N60)/D$12*100</f>
        <v>495.39476838556914</v>
      </c>
      <c r="O87" s="19" cm="1">
        <f t="array" ref="O87">+SUMPRODUCT(_xlfn.ANCHORARRAY($E$30)/100,$E87:$N87)/$D$14*100</f>
        <v>498.16317741364503</v>
      </c>
      <c r="Q87" s="24">
        <f t="shared" si="24"/>
        <v>2.9843839732674127E-2</v>
      </c>
      <c r="R87" s="24">
        <f t="shared" si="24"/>
        <v>2.9563437155111449E-2</v>
      </c>
      <c r="S87" s="24">
        <f t="shared" si="23"/>
        <v>2.9486473168852445E-2</v>
      </c>
      <c r="T87" s="24">
        <f t="shared" si="23"/>
        <v>2.9460484962660738E-2</v>
      </c>
      <c r="U87" s="24">
        <f t="shared" si="23"/>
        <v>2.9707162999451198E-2</v>
      </c>
      <c r="V87" s="24">
        <f t="shared" si="23"/>
        <v>2.9595829155286468E-2</v>
      </c>
      <c r="W87" s="24">
        <f t="shared" si="23"/>
        <v>2.958939290395346E-2</v>
      </c>
      <c r="X87" s="24">
        <f t="shared" si="23"/>
        <v>2.9714725639793826E-2</v>
      </c>
      <c r="Y87" s="24">
        <f t="shared" si="23"/>
        <v>3.0103901740641259E-2</v>
      </c>
      <c r="Z87" s="24">
        <f t="shared" si="23"/>
        <v>3.0110960907522744E-2</v>
      </c>
      <c r="AA87" s="24">
        <f t="shared" si="23"/>
        <v>2.9775563778329461E-2</v>
      </c>
      <c r="AB87" s="24">
        <f>+NAC!Y60</f>
        <v>2.9970333220362466E-2</v>
      </c>
      <c r="AD87" s="24">
        <f t="shared" si="22"/>
        <v>0.52262427713630122</v>
      </c>
      <c r="AE87" s="24">
        <f t="shared" si="22"/>
        <v>0.52315969438628107</v>
      </c>
      <c r="AF87" s="24">
        <f t="shared" si="21"/>
        <v>0.51696548969925127</v>
      </c>
      <c r="AG87" s="24">
        <f t="shared" si="21"/>
        <v>0.52019116246741093</v>
      </c>
      <c r="AH87" s="24">
        <f t="shared" si="21"/>
        <v>0.51796835434731325</v>
      </c>
      <c r="AI87" s="24">
        <f t="shared" si="21"/>
        <v>0.51622956784280905</v>
      </c>
      <c r="AJ87" s="24">
        <f t="shared" si="21"/>
        <v>0.5179439498574645</v>
      </c>
      <c r="AK87" s="24">
        <f t="shared" si="21"/>
        <v>0.51754211016855867</v>
      </c>
      <c r="AL87" s="24">
        <f t="shared" si="21"/>
        <v>0.51301264379784484</v>
      </c>
      <c r="AM87" s="24">
        <f t="shared" si="21"/>
        <v>0.51182070358329201</v>
      </c>
      <c r="AN87" s="24">
        <f t="shared" si="21"/>
        <v>0.51663946939074035</v>
      </c>
      <c r="AO87" s="24">
        <f>+NAC!AV60</f>
        <v>0.51766171625105817</v>
      </c>
      <c r="AQ87" s="24">
        <f t="shared" si="17"/>
        <v>-2.6712117484861686E-4</v>
      </c>
      <c r="AR87" s="24">
        <f t="shared" si="19"/>
        <v>1.0803573553009205E-2</v>
      </c>
    </row>
    <row r="88" spans="2:44" x14ac:dyDescent="0.25">
      <c r="B88" s="112">
        <f t="shared" si="15"/>
        <v>88</v>
      </c>
      <c r="D88" s="38">
        <f>+NAC!A61</f>
        <v>44409</v>
      </c>
      <c r="E88" s="19" cm="1">
        <f t="array" ref="E88">+SUMPRODUCT($E$3:$P$3/100,NAC!$C61:$N61)/D$3*100</f>
        <v>512.30197351071922</v>
      </c>
      <c r="F88" s="19" cm="1">
        <f t="array" ref="F88">+SUMPRODUCT($E$4:$P$4/100,NAC!$C61:$N61)/D$4*100</f>
        <v>512.98598796721444</v>
      </c>
      <c r="G88" s="19" cm="1">
        <f t="array" ref="G88">+SUMPRODUCT($E$5:$P$5/100,NAC!$C61:$N61)/D$5*100</f>
        <v>510.4220293941915</v>
      </c>
      <c r="H88" s="19" cm="1">
        <f t="array" ref="H88">+SUMPRODUCT($E$6:$P$6/100,NAC!$C61:$N61)/D$6*100</f>
        <v>510.59653310576846</v>
      </c>
      <c r="I88" s="19" cm="1">
        <f t="array" ref="I88">+SUMPRODUCT($E$7:$P$7/100,NAC!$C61:$N61)/D$7*100</f>
        <v>511.54327529010749</v>
      </c>
      <c r="J88" s="19" cm="1">
        <f t="array" ref="J88">+SUMPRODUCT($E$8:$P$8/100,NAC!$C61:$N61)/D$8*100</f>
        <v>510.2248935843873</v>
      </c>
      <c r="K88" s="19" cm="1">
        <f t="array" ref="K88">+SUMPRODUCT($E$9:$P$9/100,NAC!$C61:$N61)/D$9*100</f>
        <v>511.43228216823718</v>
      </c>
      <c r="L88" s="19" cm="1">
        <f t="array" ref="L88">+SUMPRODUCT($E$10:$P$10/100,NAC!$C61:$N61)/D$10*100</f>
        <v>511.01151736154515</v>
      </c>
      <c r="M88" s="19" cm="1">
        <f t="array" ref="M88">+SUMPRODUCT($E$11:$P$11/100,NAC!$C61:$N61)/D$11*100</f>
        <v>509.02848112287876</v>
      </c>
      <c r="N88" s="19" cm="1">
        <f t="array" ref="N88">+SUMPRODUCT($E$12:$P$12/100,NAC!$C61:$N61)/D$12*100</f>
        <v>508.6872245955326</v>
      </c>
      <c r="O88" s="19" cm="1">
        <f t="array" ref="O88">+SUMPRODUCT(_xlfn.ANCHORARRAY($E$30)/100,$E88:$N88)/$D$14*100</f>
        <v>510.44649979498399</v>
      </c>
      <c r="Q88" s="24">
        <f t="shared" si="24"/>
        <v>2.2008074684887413E-2</v>
      </c>
      <c r="R88" s="24">
        <f t="shared" si="24"/>
        <v>2.2679840670823515E-2</v>
      </c>
      <c r="S88" s="24">
        <f t="shared" si="23"/>
        <v>2.2964077394965088E-2</v>
      </c>
      <c r="T88" s="24">
        <f t="shared" si="23"/>
        <v>2.355429394808084E-2</v>
      </c>
      <c r="U88" s="24">
        <f t="shared" si="23"/>
        <v>2.3854505453192898E-2</v>
      </c>
      <c r="V88" s="24">
        <f t="shared" si="23"/>
        <v>2.4135737383122358E-2</v>
      </c>
      <c r="W88" s="24">
        <f t="shared" si="23"/>
        <v>2.4655604633528228E-2</v>
      </c>
      <c r="X88" s="24">
        <f t="shared" si="23"/>
        <v>2.523092626860457E-2</v>
      </c>
      <c r="Y88" s="24">
        <f t="shared" si="23"/>
        <v>2.5725025655643385E-2</v>
      </c>
      <c r="Z88" s="24">
        <f t="shared" si="23"/>
        <v>2.683204801149186E-2</v>
      </c>
      <c r="AA88" s="24">
        <f t="shared" si="23"/>
        <v>2.4657226664385856E-2</v>
      </c>
      <c r="AB88" s="24">
        <f>+NAC!Y61</f>
        <v>2.4684866674014705E-2</v>
      </c>
      <c r="AD88" s="24">
        <f t="shared" si="22"/>
        <v>0.51297304810675803</v>
      </c>
      <c r="AE88" s="24">
        <f t="shared" si="22"/>
        <v>0.51500934022650435</v>
      </c>
      <c r="AF88" s="24">
        <f t="shared" si="21"/>
        <v>0.51015993877580845</v>
      </c>
      <c r="AG88" s="24">
        <f t="shared" si="21"/>
        <v>0.51443206638593897</v>
      </c>
      <c r="AH88" s="24">
        <f t="shared" si="21"/>
        <v>0.51285009824481098</v>
      </c>
      <c r="AI88" s="24">
        <f t="shared" si="21"/>
        <v>0.51178194012459777</v>
      </c>
      <c r="AJ88" s="24">
        <f t="shared" si="21"/>
        <v>0.51439110599716908</v>
      </c>
      <c r="AK88" s="24">
        <f t="shared" si="21"/>
        <v>0.51510695197864265</v>
      </c>
      <c r="AL88" s="24">
        <f t="shared" si="21"/>
        <v>0.51182537246223303</v>
      </c>
      <c r="AM88" s="24">
        <f t="shared" si="21"/>
        <v>0.51221595219511129</v>
      </c>
      <c r="AN88" s="24">
        <f t="shared" si="21"/>
        <v>0.51298872077711399</v>
      </c>
      <c r="AO88" s="24">
        <f>+NAC!AV61</f>
        <v>0.51423887270992519</v>
      </c>
      <c r="AQ88" s="24">
        <f t="shared" si="17"/>
        <v>-4.8239733266044471E-3</v>
      </c>
      <c r="AR88" s="24">
        <f t="shared" si="19"/>
        <v>7.570959116467435E-4</v>
      </c>
    </row>
    <row r="89" spans="2:44" x14ac:dyDescent="0.25">
      <c r="B89" s="112">
        <f t="shared" si="15"/>
        <v>89</v>
      </c>
      <c r="D89" s="38">
        <f>+NAC!A62</f>
        <v>44440</v>
      </c>
      <c r="E89" s="19" cm="1">
        <f t="array" ref="E89">+SUMPRODUCT($E$3:$P$3/100,NAC!$C62:$N62)/D$3*100</f>
        <v>530.15011976246683</v>
      </c>
      <c r="F89" s="19" cm="1">
        <f t="array" ref="F89">+SUMPRODUCT($E$4:$P$4/100,NAC!$C62:$N62)/D$4*100</f>
        <v>531.06658200031347</v>
      </c>
      <c r="G89" s="19" cm="1">
        <f t="array" ref="G89">+SUMPRODUCT($E$5:$P$5/100,NAC!$C62:$N62)/D$5*100</f>
        <v>528.30183549931394</v>
      </c>
      <c r="H89" s="19" cm="1">
        <f t="array" ref="H89">+SUMPRODUCT($E$6:$P$6/100,NAC!$C62:$N62)/D$6*100</f>
        <v>528.69272730373291</v>
      </c>
      <c r="I89" s="19" cm="1">
        <f t="array" ref="I89">+SUMPRODUCT($E$7:$P$7/100,NAC!$C62:$N62)/D$7*100</f>
        <v>529.63932236362791</v>
      </c>
      <c r="J89" s="19" cm="1">
        <f t="array" ref="J89">+SUMPRODUCT($E$8:$P$8/100,NAC!$C62:$N62)/D$8*100</f>
        <v>528.26932883800407</v>
      </c>
      <c r="K89" s="19" cm="1">
        <f t="array" ref="K89">+SUMPRODUCT($E$9:$P$9/100,NAC!$C62:$N62)/D$9*100</f>
        <v>529.52434634232657</v>
      </c>
      <c r="L89" s="19" cm="1">
        <f t="array" ref="L89">+SUMPRODUCT($E$10:$P$10/100,NAC!$C62:$N62)/D$10*100</f>
        <v>529.24073209420226</v>
      </c>
      <c r="M89" s="19" cm="1">
        <f t="array" ref="M89">+SUMPRODUCT($E$11:$P$11/100,NAC!$C62:$N62)/D$11*100</f>
        <v>527.1742822185372</v>
      </c>
      <c r="N89" s="19" cm="1">
        <f t="array" ref="N89">+SUMPRODUCT($E$12:$P$12/100,NAC!$C62:$N62)/D$12*100</f>
        <v>526.98604918419403</v>
      </c>
      <c r="O89" s="19" cm="1">
        <f t="array" ref="O89">+SUMPRODUCT(_xlfn.ANCHORARRAY($E$30)/100,$E89:$N89)/$D$14*100</f>
        <v>528.56579528574116</v>
      </c>
      <c r="Q89" s="24">
        <f t="shared" si="24"/>
        <v>3.4839112817460549E-2</v>
      </c>
      <c r="R89" s="24">
        <f t="shared" si="24"/>
        <v>3.5245785376606831E-2</v>
      </c>
      <c r="S89" s="24">
        <f t="shared" si="23"/>
        <v>3.5029456166583595E-2</v>
      </c>
      <c r="T89" s="24">
        <f t="shared" si="23"/>
        <v>3.5441279022973449E-2</v>
      </c>
      <c r="U89" s="24">
        <f t="shared" si="23"/>
        <v>3.5375398226587418E-2</v>
      </c>
      <c r="V89" s="24">
        <f t="shared" si="23"/>
        <v>3.536565048179563E-2</v>
      </c>
      <c r="W89" s="24">
        <f t="shared" si="23"/>
        <v>3.5375287804257027E-2</v>
      </c>
      <c r="X89" s="24">
        <f t="shared" si="23"/>
        <v>3.5672806019672931E-2</v>
      </c>
      <c r="Y89" s="24">
        <f t="shared" si="23"/>
        <v>3.5647909240029474E-2</v>
      </c>
      <c r="Z89" s="24">
        <f t="shared" si="23"/>
        <v>3.5972644296721201E-2</v>
      </c>
      <c r="AA89" s="24">
        <f t="shared" si="23"/>
        <v>3.5496953153826283E-2</v>
      </c>
      <c r="AB89" s="24">
        <f>+NAC!Y62</f>
        <v>3.5467879533113811E-2</v>
      </c>
      <c r="AD89" s="24">
        <f t="shared" si="22"/>
        <v>0.52086140977942041</v>
      </c>
      <c r="AE89" s="24">
        <f t="shared" si="22"/>
        <v>0.52325387098863185</v>
      </c>
      <c r="AF89" s="24">
        <f t="shared" si="21"/>
        <v>0.5190942236632603</v>
      </c>
      <c r="AG89" s="24">
        <f t="shared" si="21"/>
        <v>0.52374243960537092</v>
      </c>
      <c r="AH89" s="24">
        <f t="shared" si="21"/>
        <v>0.52236684266156219</v>
      </c>
      <c r="AI89" s="24">
        <f t="shared" si="21"/>
        <v>0.52173962025591392</v>
      </c>
      <c r="AJ89" s="24">
        <f t="shared" si="21"/>
        <v>0.52430568994015259</v>
      </c>
      <c r="AK89" s="24">
        <f t="shared" si="21"/>
        <v>0.52556008341712235</v>
      </c>
      <c r="AL89" s="24">
        <f t="shared" si="21"/>
        <v>0.52314664347014417</v>
      </c>
      <c r="AM89" s="24">
        <f t="shared" si="21"/>
        <v>0.52418831996992288</v>
      </c>
      <c r="AN89" s="24">
        <f t="shared" si="21"/>
        <v>0.52316319924913435</v>
      </c>
      <c r="AO89" s="24">
        <f>+NAC!AV62</f>
        <v>0.52471217096959299</v>
      </c>
      <c r="AQ89" s="24">
        <f t="shared" si="17"/>
        <v>-1.1335314792606521E-3</v>
      </c>
      <c r="AR89" s="24">
        <f t="shared" si="19"/>
        <v>-3.3269101905024634E-3</v>
      </c>
    </row>
    <row r="90" spans="2:44" x14ac:dyDescent="0.25">
      <c r="B90" s="112">
        <f t="shared" si="15"/>
        <v>90</v>
      </c>
      <c r="D90" s="38">
        <f>+NAC!A63</f>
        <v>44470</v>
      </c>
      <c r="E90" s="19" cm="1">
        <f t="array" ref="E90">+SUMPRODUCT($E$3:$P$3/100,NAC!$C63:$N63)/D$3*100</f>
        <v>548.72519128163788</v>
      </c>
      <c r="F90" s="19" cm="1">
        <f t="array" ref="F90">+SUMPRODUCT($E$4:$P$4/100,NAC!$C63:$N63)/D$4*100</f>
        <v>549.78803642673802</v>
      </c>
      <c r="G90" s="19" cm="1">
        <f t="array" ref="G90">+SUMPRODUCT($E$5:$P$5/100,NAC!$C63:$N63)/D$5*100</f>
        <v>546.72624975488816</v>
      </c>
      <c r="H90" s="19" cm="1">
        <f t="array" ref="H90">+SUMPRODUCT($E$6:$P$6/100,NAC!$C63:$N63)/D$6*100</f>
        <v>547.1134718494859</v>
      </c>
      <c r="I90" s="19" cm="1">
        <f t="array" ref="I90">+SUMPRODUCT($E$7:$P$7/100,NAC!$C63:$N63)/D$7*100</f>
        <v>548.32110653877862</v>
      </c>
      <c r="J90" s="19" cm="1">
        <f t="array" ref="J90">+SUMPRODUCT($E$8:$P$8/100,NAC!$C63:$N63)/D$8*100</f>
        <v>546.76947886441985</v>
      </c>
      <c r="K90" s="19" cm="1">
        <f t="array" ref="K90">+SUMPRODUCT($E$9:$P$9/100,NAC!$C63:$N63)/D$9*100</f>
        <v>548.14339766877924</v>
      </c>
      <c r="L90" s="19" cm="1">
        <f t="array" ref="L90">+SUMPRODUCT($E$10:$P$10/100,NAC!$C63:$N63)/D$10*100</f>
        <v>547.91635036556579</v>
      </c>
      <c r="M90" s="19" cm="1">
        <f t="array" ref="M90">+SUMPRODUCT($E$11:$P$11/100,NAC!$C63:$N63)/D$11*100</f>
        <v>545.71983570085911</v>
      </c>
      <c r="N90" s="19" cm="1">
        <f t="array" ref="N90">+SUMPRODUCT($E$12:$P$12/100,NAC!$C63:$N63)/D$12*100</f>
        <v>545.63055992484965</v>
      </c>
      <c r="O90" s="19" cm="1">
        <f t="array" ref="O90">+SUMPRODUCT(_xlfn.ANCHORARRAY($E$30)/100,$E90:$N90)/$D$14*100</f>
        <v>547.15358301986385</v>
      </c>
      <c r="Q90" s="24">
        <f t="shared" si="24"/>
        <v>3.5037380596072643E-2</v>
      </c>
      <c r="R90" s="24">
        <f t="shared" si="24"/>
        <v>3.5252556008906311E-2</v>
      </c>
      <c r="S90" s="24">
        <f t="shared" si="23"/>
        <v>3.4874787512636063E-2</v>
      </c>
      <c r="T90" s="24">
        <f t="shared" si="23"/>
        <v>3.4842061549998027E-2</v>
      </c>
      <c r="U90" s="24">
        <f t="shared" si="23"/>
        <v>3.5272653268604071E-2</v>
      </c>
      <c r="V90" s="24">
        <f t="shared" si="23"/>
        <v>3.5020299336910643E-2</v>
      </c>
      <c r="W90" s="24">
        <f t="shared" si="23"/>
        <v>3.5161841858760923E-2</v>
      </c>
      <c r="X90" s="24">
        <f t="shared" si="23"/>
        <v>3.5287567904050521E-2</v>
      </c>
      <c r="Y90" s="24">
        <f t="shared" si="23"/>
        <v>3.5179169598857474E-2</v>
      </c>
      <c r="Z90" s="24">
        <f t="shared" si="23"/>
        <v>3.5379514826850533E-2</v>
      </c>
      <c r="AA90" s="24">
        <f t="shared" si="23"/>
        <v>3.5166459691312824E-2</v>
      </c>
      <c r="AB90" s="24">
        <f>+NAC!Y63</f>
        <v>3.5162748383717801E-2</v>
      </c>
      <c r="AD90" s="24">
        <f t="shared" si="22"/>
        <v>0.51332804376600571</v>
      </c>
      <c r="AE90" s="24">
        <f t="shared" si="22"/>
        <v>0.51657025253434763</v>
      </c>
      <c r="AF90" s="24">
        <f t="shared" si="21"/>
        <v>0.51362237621323503</v>
      </c>
      <c r="AG90" s="24">
        <f t="shared" si="21"/>
        <v>0.51841750383320595</v>
      </c>
      <c r="AH90" s="24">
        <f t="shared" si="21"/>
        <v>0.51810655984544929</v>
      </c>
      <c r="AI90" s="24">
        <f t="shared" si="21"/>
        <v>0.51760737364257392</v>
      </c>
      <c r="AJ90" s="24">
        <f t="shared" si="21"/>
        <v>0.52079809945274413</v>
      </c>
      <c r="AK90" s="24">
        <f t="shared" si="21"/>
        <v>0.52251611032856338</v>
      </c>
      <c r="AL90" s="24">
        <f t="shared" si="21"/>
        <v>0.52135856714590734</v>
      </c>
      <c r="AM90" s="24">
        <f t="shared" si="21"/>
        <v>0.52320422215129203</v>
      </c>
      <c r="AN90" s="24">
        <f t="shared" si="21"/>
        <v>0.5195558467123198</v>
      </c>
      <c r="AO90" s="24">
        <f>+NAC!AV63</f>
        <v>0.5211165082286735</v>
      </c>
      <c r="AQ90" s="24">
        <f t="shared" si="17"/>
        <v>-3.4213423077789074E-4</v>
      </c>
      <c r="AR90" s="24">
        <f t="shared" si="19"/>
        <v>-9.8761783852863161E-3</v>
      </c>
    </row>
    <row r="91" spans="2:44" x14ac:dyDescent="0.25">
      <c r="B91" s="112">
        <f t="shared" si="15"/>
        <v>91</v>
      </c>
      <c r="D91" s="38">
        <f>+NAC!A64</f>
        <v>44501</v>
      </c>
      <c r="E91" s="19" cm="1">
        <f t="array" ref="E91">+SUMPRODUCT($E$3:$P$3/100,NAC!$C64:$N64)/D$3*100</f>
        <v>562.12039993258202</v>
      </c>
      <c r="F91" s="19" cm="1">
        <f t="array" ref="F91">+SUMPRODUCT($E$4:$P$4/100,NAC!$C64:$N64)/D$4*100</f>
        <v>563.24533924641059</v>
      </c>
      <c r="G91" s="19" cm="1">
        <f t="array" ref="G91">+SUMPRODUCT($E$5:$P$5/100,NAC!$C64:$N64)/D$5*100</f>
        <v>560.14507600016839</v>
      </c>
      <c r="H91" s="19" cm="1">
        <f t="array" ref="H91">+SUMPRODUCT($E$6:$P$6/100,NAC!$C64:$N64)/D$6*100</f>
        <v>560.62250584532853</v>
      </c>
      <c r="I91" s="19" cm="1">
        <f t="array" ref="I91">+SUMPRODUCT($E$7:$P$7/100,NAC!$C64:$N64)/D$7*100</f>
        <v>561.97509274333322</v>
      </c>
      <c r="J91" s="19" cm="1">
        <f t="array" ref="J91">+SUMPRODUCT($E$8:$P$8/100,NAC!$C64:$N64)/D$8*100</f>
        <v>560.36794796310642</v>
      </c>
      <c r="K91" s="19" cm="1">
        <f t="array" ref="K91">+SUMPRODUCT($E$9:$P$9/100,NAC!$C64:$N64)/D$9*100</f>
        <v>561.84932609326393</v>
      </c>
      <c r="L91" s="19" cm="1">
        <f t="array" ref="L91">+SUMPRODUCT($E$10:$P$10/100,NAC!$C64:$N64)/D$10*100</f>
        <v>561.8086411248579</v>
      </c>
      <c r="M91" s="19" cm="1">
        <f t="array" ref="M91">+SUMPRODUCT($E$11:$P$11/100,NAC!$C64:$N64)/D$11*100</f>
        <v>559.58379192957079</v>
      </c>
      <c r="N91" s="19" cm="1">
        <f t="array" ref="N91">+SUMPRODUCT($E$12:$P$12/100,NAC!$C64:$N64)/D$12*100</f>
        <v>559.67954329142378</v>
      </c>
      <c r="O91" s="19" cm="1">
        <f t="array" ref="O91">+SUMPRODUCT(_xlfn.ANCHORARRAY($E$30)/100,$E91:$N91)/$D$14*100</f>
        <v>560.88073626462403</v>
      </c>
      <c r="Q91" s="24">
        <f t="shared" si="24"/>
        <v>2.441150664079661E-2</v>
      </c>
      <c r="R91" s="24">
        <f t="shared" si="24"/>
        <v>2.447725655715649E-2</v>
      </c>
      <c r="S91" s="24">
        <f t="shared" si="23"/>
        <v>2.4543958244727104E-2</v>
      </c>
      <c r="T91" s="24">
        <f t="shared" si="23"/>
        <v>2.4691466562093867E-2</v>
      </c>
      <c r="U91" s="24">
        <f t="shared" si="23"/>
        <v>2.4901441950217817E-2</v>
      </c>
      <c r="V91" s="24">
        <f t="shared" si="23"/>
        <v>2.4870570915789036E-2</v>
      </c>
      <c r="W91" s="24">
        <f t="shared" si="23"/>
        <v>2.5004275309663759E-2</v>
      </c>
      <c r="X91" s="24">
        <f t="shared" si="23"/>
        <v>2.5354765832454662E-2</v>
      </c>
      <c r="Y91" s="24">
        <f t="shared" si="23"/>
        <v>2.5404897021759298E-2</v>
      </c>
      <c r="Z91" s="24">
        <f t="shared" si="23"/>
        <v>2.5748160749114124E-2</v>
      </c>
      <c r="AA91" s="24">
        <f t="shared" si="23"/>
        <v>2.5088300014407094E-2</v>
      </c>
      <c r="AB91" s="24">
        <f>+NAC!Y64</f>
        <v>2.5294646013509503E-2</v>
      </c>
      <c r="AD91" s="24">
        <f t="shared" si="22"/>
        <v>0.50457987184216413</v>
      </c>
      <c r="AE91" s="24">
        <f t="shared" si="22"/>
        <v>0.5074585337045816</v>
      </c>
      <c r="AF91" s="24">
        <f t="shared" si="21"/>
        <v>0.5049139086877763</v>
      </c>
      <c r="AG91" s="24">
        <f t="shared" si="21"/>
        <v>0.50921906589027954</v>
      </c>
      <c r="AH91" s="24">
        <f t="shared" si="21"/>
        <v>0.50928690840923152</v>
      </c>
      <c r="AI91" s="24">
        <f t="shared" si="21"/>
        <v>0.50884708299174952</v>
      </c>
      <c r="AJ91" s="24">
        <f t="shared" si="21"/>
        <v>0.51153371580715179</v>
      </c>
      <c r="AK91" s="24">
        <f t="shared" si="21"/>
        <v>0.51334686491442039</v>
      </c>
      <c r="AL91" s="24">
        <f t="shared" si="21"/>
        <v>0.51229330499636339</v>
      </c>
      <c r="AM91" s="24">
        <f t="shared" si="21"/>
        <v>0.51315653874176959</v>
      </c>
      <c r="AN91" s="24">
        <f t="shared" si="21"/>
        <v>0.51036083491752549</v>
      </c>
      <c r="AO91" s="24">
        <f>+NAC!AV64</f>
        <v>0.51182345155032971</v>
      </c>
      <c r="AQ91" s="24">
        <f t="shared" si="17"/>
        <v>-1.3366541083175143E-3</v>
      </c>
      <c r="AR91" s="24">
        <f t="shared" si="19"/>
        <v>-8.5766668996054563E-3</v>
      </c>
    </row>
    <row r="92" spans="2:44" x14ac:dyDescent="0.25">
      <c r="B92" s="112">
        <f t="shared" si="15"/>
        <v>92</v>
      </c>
      <c r="D92" s="38">
        <f>+NAC!A65</f>
        <v>44531</v>
      </c>
      <c r="E92" s="19" cm="1">
        <f t="array" ref="E92">+SUMPRODUCT($E$3:$P$3/100,NAC!$C65:$N65)/D$3*100</f>
        <v>584.47845687883955</v>
      </c>
      <c r="F92" s="19" cm="1">
        <f t="array" ref="F92">+SUMPRODUCT($E$4:$P$4/100,NAC!$C65:$N65)/D$4*100</f>
        <v>585.35397206745006</v>
      </c>
      <c r="G92" s="19" cm="1">
        <f t="array" ref="G92">+SUMPRODUCT($E$5:$P$5/100,NAC!$C65:$N65)/D$5*100</f>
        <v>581.87585074692129</v>
      </c>
      <c r="H92" s="19" cm="1">
        <f t="array" ref="H92">+SUMPRODUCT($E$6:$P$6/100,NAC!$C65:$N65)/D$6*100</f>
        <v>582.65286498753846</v>
      </c>
      <c r="I92" s="19" cm="1">
        <f t="array" ref="I92">+SUMPRODUCT($E$7:$P$7/100,NAC!$C65:$N65)/D$7*100</f>
        <v>583.48176859638079</v>
      </c>
      <c r="J92" s="19" cm="1">
        <f t="array" ref="J92">+SUMPRODUCT($E$8:$P$8/100,NAC!$C65:$N65)/D$8*100</f>
        <v>581.77260586869272</v>
      </c>
      <c r="K92" s="19" cm="1">
        <f t="array" ref="K92">+SUMPRODUCT($E$9:$P$9/100,NAC!$C65:$N65)/D$9*100</f>
        <v>583.29062371247164</v>
      </c>
      <c r="L92" s="19" cm="1">
        <f t="array" ref="L92">+SUMPRODUCT($E$10:$P$10/100,NAC!$C65:$N65)/D$10*100</f>
        <v>583.1408864629359</v>
      </c>
      <c r="M92" s="19" cm="1">
        <f t="array" ref="M92">+SUMPRODUCT($E$11:$P$11/100,NAC!$C65:$N65)/D$11*100</f>
        <v>580.47992167958057</v>
      </c>
      <c r="N92" s="19" cm="1">
        <f t="array" ref="N92">+SUMPRODUCT($E$12:$P$12/100,NAC!$C65:$N65)/D$12*100</f>
        <v>580.52724991074649</v>
      </c>
      <c r="O92" s="19" cm="1">
        <f t="array" ref="O92">+SUMPRODUCT(_xlfn.ANCHORARRAY($E$30)/100,$E92:$N92)/$D$14*100</f>
        <v>582.28993544925208</v>
      </c>
      <c r="Q92" s="24">
        <f t="shared" si="24"/>
        <v>3.9774498397388003E-2</v>
      </c>
      <c r="R92" s="24">
        <f t="shared" si="24"/>
        <v>3.9252225061674695E-2</v>
      </c>
      <c r="S92" s="24">
        <f t="shared" si="23"/>
        <v>3.879490453067258E-2</v>
      </c>
      <c r="T92" s="24">
        <f t="shared" si="23"/>
        <v>3.92962446432501E-2</v>
      </c>
      <c r="U92" s="24">
        <f t="shared" si="23"/>
        <v>3.826980257801238E-2</v>
      </c>
      <c r="V92" s="24">
        <f t="shared" si="23"/>
        <v>3.8197505734206549E-2</v>
      </c>
      <c r="W92" s="24">
        <f t="shared" si="23"/>
        <v>3.8162006472974852E-2</v>
      </c>
      <c r="X92" s="24">
        <f t="shared" si="23"/>
        <v>3.7970660784722776E-2</v>
      </c>
      <c r="Y92" s="24">
        <f t="shared" si="23"/>
        <v>3.7342271258349324E-2</v>
      </c>
      <c r="Z92" s="24">
        <f t="shared" si="23"/>
        <v>3.7249363263697877E-2</v>
      </c>
      <c r="AA92" s="24">
        <f t="shared" si="23"/>
        <v>3.817068014710201E-2</v>
      </c>
      <c r="AB92" s="24">
        <f>+NAC!Y65</f>
        <v>3.8399703058412671E-2</v>
      </c>
      <c r="AD92" s="24">
        <f t="shared" si="22"/>
        <v>0.50500256919824138</v>
      </c>
      <c r="AE92" s="24">
        <f t="shared" si="22"/>
        <v>0.50695274181256855</v>
      </c>
      <c r="AF92" s="24">
        <f t="shared" si="21"/>
        <v>0.50453946344225753</v>
      </c>
      <c r="AG92" s="24">
        <f t="shared" si="21"/>
        <v>0.50940718612660008</v>
      </c>
      <c r="AH92" s="24">
        <f t="shared" si="21"/>
        <v>0.50765222179875247</v>
      </c>
      <c r="AI92" s="24">
        <f t="shared" si="21"/>
        <v>0.5078208527447845</v>
      </c>
      <c r="AJ92" s="24">
        <f t="shared" si="21"/>
        <v>0.50977759370444997</v>
      </c>
      <c r="AK92" s="24">
        <f t="shared" si="21"/>
        <v>0.51141360979048556</v>
      </c>
      <c r="AL92" s="24">
        <f t="shared" si="21"/>
        <v>0.50980473224382528</v>
      </c>
      <c r="AM92" s="24">
        <f t="shared" si="21"/>
        <v>0.51041976216388885</v>
      </c>
      <c r="AN92" s="24">
        <f t="shared" si="21"/>
        <v>0.50884673321176832</v>
      </c>
      <c r="AO92" s="24">
        <f>+NAC!AV65</f>
        <v>0.50941633543466325</v>
      </c>
      <c r="AQ92" s="24">
        <f t="shared" si="17"/>
        <v>2.5251351336901262E-3</v>
      </c>
      <c r="AR92" s="24">
        <f t="shared" si="19"/>
        <v>-5.417192965647466E-3</v>
      </c>
    </row>
    <row r="93" spans="2:44" x14ac:dyDescent="0.25">
      <c r="B93" s="112">
        <f t="shared" si="15"/>
        <v>93</v>
      </c>
      <c r="D93" s="38">
        <f>+NAC!A66</f>
        <v>44562</v>
      </c>
      <c r="E93" s="19" cm="1">
        <f t="array" ref="E93">+SUMPRODUCT($E$3:$P$3/100,NAC!$C66:$N66)/D$3*100</f>
        <v>607.97367107359287</v>
      </c>
      <c r="F93" s="19" cm="1">
        <f t="array" ref="F93">+SUMPRODUCT($E$4:$P$4/100,NAC!$C66:$N66)/D$4*100</f>
        <v>608.60824573122409</v>
      </c>
      <c r="G93" s="19" cm="1">
        <f t="array" ref="G93">+SUMPRODUCT($E$5:$P$5/100,NAC!$C66:$N66)/D$5*100</f>
        <v>604.63865918151873</v>
      </c>
      <c r="H93" s="19" cm="1">
        <f t="array" ref="H93">+SUMPRODUCT($E$6:$P$6/100,NAC!$C66:$N66)/D$6*100</f>
        <v>605.304846956956</v>
      </c>
      <c r="I93" s="19" cm="1">
        <f t="array" ref="I93">+SUMPRODUCT($E$7:$P$7/100,NAC!$C66:$N66)/D$7*100</f>
        <v>606.38425899685637</v>
      </c>
      <c r="J93" s="19" cm="1">
        <f t="array" ref="J93">+SUMPRODUCT($E$8:$P$8/100,NAC!$C66:$N66)/D$8*100</f>
        <v>604.35169041887514</v>
      </c>
      <c r="K93" s="19" cm="1">
        <f t="array" ref="K93">+SUMPRODUCT($E$9:$P$9/100,NAC!$C66:$N66)/D$9*100</f>
        <v>605.79360623678406</v>
      </c>
      <c r="L93" s="19" cm="1">
        <f t="array" ref="L93">+SUMPRODUCT($E$10:$P$10/100,NAC!$C66:$N66)/D$10*100</f>
        <v>605.53219193670498</v>
      </c>
      <c r="M93" s="19" cm="1">
        <f t="array" ref="M93">+SUMPRODUCT($E$11:$P$11/100,NAC!$C66:$N66)/D$11*100</f>
        <v>602.67186113219191</v>
      </c>
      <c r="N93" s="19" cm="1">
        <f t="array" ref="N93">+SUMPRODUCT($E$12:$P$12/100,NAC!$C66:$N66)/D$12*100</f>
        <v>602.47828986926652</v>
      </c>
      <c r="O93" s="19" cm="1">
        <f t="array" ref="O93">+SUMPRODUCT(_xlfn.ANCHORARRAY($E$30)/100,$E93:$N93)/$D$14*100</f>
        <v>604.81170300918404</v>
      </c>
      <c r="Q93" s="24">
        <f t="shared" si="24"/>
        <v>4.0198597430296301E-2</v>
      </c>
      <c r="R93" s="24">
        <f t="shared" si="24"/>
        <v>3.9726857206829447E-2</v>
      </c>
      <c r="S93" s="24">
        <f t="shared" si="23"/>
        <v>3.9119699512152106E-2</v>
      </c>
      <c r="T93" s="24">
        <f t="shared" si="23"/>
        <v>3.8877320151685879E-2</v>
      </c>
      <c r="U93" s="24">
        <f t="shared" si="23"/>
        <v>3.9251424180004157E-2</v>
      </c>
      <c r="V93" s="24">
        <f t="shared" si="23"/>
        <v>3.8810841766032889E-2</v>
      </c>
      <c r="W93" s="24">
        <f t="shared" si="23"/>
        <v>3.8579366116135327E-2</v>
      </c>
      <c r="X93" s="24">
        <f t="shared" si="23"/>
        <v>3.8397762862392382E-2</v>
      </c>
      <c r="Y93" s="24">
        <f t="shared" si="23"/>
        <v>3.8230330841418914E-2</v>
      </c>
      <c r="Z93" s="24">
        <f t="shared" si="23"/>
        <v>3.7812247335323068E-2</v>
      </c>
      <c r="AA93" s="24">
        <f t="shared" si="23"/>
        <v>3.8677926903469162E-2</v>
      </c>
      <c r="AB93" s="24">
        <f>+NAC!Y66</f>
        <v>3.875681916706375E-2</v>
      </c>
      <c r="AD93" s="24">
        <f t="shared" si="22"/>
        <v>0.50359545461500166</v>
      </c>
      <c r="AE93" s="24">
        <f t="shared" si="22"/>
        <v>0.50502619557680206</v>
      </c>
      <c r="AF93" s="24">
        <f t="shared" si="21"/>
        <v>0.5021668523853815</v>
      </c>
      <c r="AG93" s="24">
        <f t="shared" si="21"/>
        <v>0.50629781445746747</v>
      </c>
      <c r="AH93" s="24">
        <f t="shared" si="21"/>
        <v>0.50524712495781632</v>
      </c>
      <c r="AI93" s="24">
        <f t="shared" si="21"/>
        <v>0.50551724759018724</v>
      </c>
      <c r="AJ93" s="24">
        <f t="shared" si="21"/>
        <v>0.50698058236847521</v>
      </c>
      <c r="AK93" s="24">
        <f t="shared" si="21"/>
        <v>0.50892899407036341</v>
      </c>
      <c r="AL93" s="24">
        <f t="shared" si="21"/>
        <v>0.50775204348164493</v>
      </c>
      <c r="AM93" s="24">
        <f t="shared" si="21"/>
        <v>0.50857288724078376</v>
      </c>
      <c r="AN93" s="24">
        <f t="shared" si="21"/>
        <v>0.50658526722019359</v>
      </c>
      <c r="AO93" s="24">
        <f>+NAC!AV66</f>
        <v>0.50690162141591033</v>
      </c>
      <c r="AQ93" s="24">
        <f t="shared" si="17"/>
        <v>2.386350094973233E-3</v>
      </c>
      <c r="AR93" s="24">
        <f t="shared" si="19"/>
        <v>-4.9774326257820967E-3</v>
      </c>
    </row>
    <row r="94" spans="2:44" x14ac:dyDescent="0.25">
      <c r="B94" s="112">
        <f t="shared" si="15"/>
        <v>94</v>
      </c>
      <c r="D94" s="38">
        <f>+NAC!A67</f>
        <v>44593</v>
      </c>
      <c r="E94" s="19" cm="1">
        <f t="array" ref="E94">+SUMPRODUCT($E$3:$P$3/100,NAC!$C67:$N67)/D$3*100</f>
        <v>639.90086689909458</v>
      </c>
      <c r="F94" s="19" cm="1">
        <f t="array" ref="F94">+SUMPRODUCT($E$4:$P$4/100,NAC!$C67:$N67)/D$4*100</f>
        <v>639.78023596284197</v>
      </c>
      <c r="G94" s="19" cm="1">
        <f t="array" ref="G94">+SUMPRODUCT($E$5:$P$5/100,NAC!$C67:$N67)/D$5*100</f>
        <v>634.68717546256153</v>
      </c>
      <c r="H94" s="19" cm="1">
        <f t="array" ref="H94">+SUMPRODUCT($E$6:$P$6/100,NAC!$C67:$N67)/D$6*100</f>
        <v>634.94234390354723</v>
      </c>
      <c r="I94" s="19" cm="1">
        <f t="array" ref="I94">+SUMPRODUCT($E$7:$P$7/100,NAC!$C67:$N67)/D$7*100</f>
        <v>635.86045943286922</v>
      </c>
      <c r="J94" s="19" cm="1">
        <f t="array" ref="J94">+SUMPRODUCT($E$8:$P$8/100,NAC!$C67:$N67)/D$8*100</f>
        <v>633.42198223696232</v>
      </c>
      <c r="K94" s="19" cm="1">
        <f t="array" ref="K94">+SUMPRODUCT($E$9:$P$9/100,NAC!$C67:$N67)/D$9*100</f>
        <v>634.44166465251101</v>
      </c>
      <c r="L94" s="19" cm="1">
        <f t="array" ref="L94">+SUMPRODUCT($E$10:$P$10/100,NAC!$C67:$N67)/D$10*100</f>
        <v>633.68698173751386</v>
      </c>
      <c r="M94" s="19" cm="1">
        <f t="array" ref="M94">+SUMPRODUCT($E$11:$P$11/100,NAC!$C67:$N67)/D$11*100</f>
        <v>630.08834350430834</v>
      </c>
      <c r="N94" s="19" cm="1">
        <f t="array" ref="N94">+SUMPRODUCT($E$12:$P$12/100,NAC!$C67:$N67)/D$12*100</f>
        <v>628.84908330546955</v>
      </c>
      <c r="O94" s="19" cm="1">
        <f t="array" ref="O94">+SUMPRODUCT(_xlfn.ANCHORARRAY($E$30)/100,$E94:$N94)/$D$14*100</f>
        <v>633.45504779770101</v>
      </c>
      <c r="Q94" s="24">
        <f t="shared" si="24"/>
        <v>5.2514109318456015E-2</v>
      </c>
      <c r="R94" s="24">
        <f t="shared" si="24"/>
        <v>5.1218481593468645E-2</v>
      </c>
      <c r="S94" s="24">
        <f t="shared" si="23"/>
        <v>4.9696650759510685E-2</v>
      </c>
      <c r="T94" s="24">
        <f t="shared" si="23"/>
        <v>4.8962926855100397E-2</v>
      </c>
      <c r="U94" s="24">
        <f t="shared" si="23"/>
        <v>4.860977177206971E-2</v>
      </c>
      <c r="V94" s="24">
        <f t="shared" si="23"/>
        <v>4.8101614141161209E-2</v>
      </c>
      <c r="W94" s="24">
        <f t="shared" si="23"/>
        <v>4.7290130038991185E-2</v>
      </c>
      <c r="X94" s="24">
        <f t="shared" si="23"/>
        <v>4.6495942207068985E-2</v>
      </c>
      <c r="Y94" s="24">
        <f t="shared" si="23"/>
        <v>4.549155874079025E-2</v>
      </c>
      <c r="Z94" s="24">
        <f t="shared" si="23"/>
        <v>4.377052896283673E-2</v>
      </c>
      <c r="AA94" s="24">
        <f t="shared" si="23"/>
        <v>4.7359111349870808E-2</v>
      </c>
      <c r="AB94" s="24">
        <f>+NAC!Y67</f>
        <v>4.6943656010089985E-2</v>
      </c>
      <c r="AD94" s="24">
        <f t="shared" si="22"/>
        <v>0.52837962531992311</v>
      </c>
      <c r="AE94" s="24">
        <f t="shared" si="22"/>
        <v>0.52812283800251247</v>
      </c>
      <c r="AF94" s="24">
        <f t="shared" si="21"/>
        <v>0.5232249736691803</v>
      </c>
      <c r="AG94" s="24">
        <f t="shared" si="21"/>
        <v>0.52552886212421601</v>
      </c>
      <c r="AH94" s="24">
        <f t="shared" si="21"/>
        <v>0.52427334740389209</v>
      </c>
      <c r="AI94" s="24">
        <f t="shared" si="21"/>
        <v>0.52412122179285348</v>
      </c>
      <c r="AJ94" s="24">
        <f t="shared" si="21"/>
        <v>0.52376188669284351</v>
      </c>
      <c r="AK94" s="24">
        <f t="shared" si="21"/>
        <v>0.52429838356584657</v>
      </c>
      <c r="AL94" s="24">
        <f t="shared" si="21"/>
        <v>0.52188044514961174</v>
      </c>
      <c r="AM94" s="24">
        <f t="shared" si="21"/>
        <v>0.51962281688495149</v>
      </c>
      <c r="AN94" s="24">
        <f t="shared" si="21"/>
        <v>0.52353488353882871</v>
      </c>
      <c r="AO94" s="24">
        <f>+NAC!AV67</f>
        <v>0.5231925686439769</v>
      </c>
      <c r="AQ94" s="24">
        <f t="shared" si="17"/>
        <v>8.7435803556192848E-3</v>
      </c>
      <c r="AR94" s="24">
        <f t="shared" si="19"/>
        <v>8.7568084349716191E-3</v>
      </c>
    </row>
    <row r="95" spans="2:44" x14ac:dyDescent="0.25">
      <c r="B95" s="112">
        <f t="shared" si="15"/>
        <v>95</v>
      </c>
      <c r="D95" s="38">
        <f>+NAC!A68</f>
        <v>44621</v>
      </c>
      <c r="E95" s="19" cm="1">
        <f t="array" ref="E95">+SUMPRODUCT($E$3:$P$3/100,NAC!$C68:$N68)/D$3*100</f>
        <v>684.34012494485546</v>
      </c>
      <c r="F95" s="19" cm="1">
        <f t="array" ref="F95">+SUMPRODUCT($E$4:$P$4/100,NAC!$C68:$N68)/D$4*100</f>
        <v>684.00590518324145</v>
      </c>
      <c r="G95" s="19" cm="1">
        <f t="array" ref="G95">+SUMPRODUCT($E$5:$P$5/100,NAC!$C68:$N68)/D$5*100</f>
        <v>678.53208553943068</v>
      </c>
      <c r="H95" s="19" cm="1">
        <f t="array" ref="H95">+SUMPRODUCT($E$6:$P$6/100,NAC!$C68:$N68)/D$6*100</f>
        <v>678.12951135409935</v>
      </c>
      <c r="I95" s="19" cm="1">
        <f t="array" ref="I95">+SUMPRODUCT($E$7:$P$7/100,NAC!$C68:$N68)/D$7*100</f>
        <v>678.91235301198356</v>
      </c>
      <c r="J95" s="19" cm="1">
        <f t="array" ref="J95">+SUMPRODUCT($E$8:$P$8/100,NAC!$C68:$N68)/D$8*100</f>
        <v>677.0123900999464</v>
      </c>
      <c r="K95" s="19" cm="1">
        <f t="array" ref="K95">+SUMPRODUCT($E$9:$P$9/100,NAC!$C68:$N68)/D$9*100</f>
        <v>677.10282810014178</v>
      </c>
      <c r="L95" s="19" cm="1">
        <f t="array" ref="L95">+SUMPRODUCT($E$10:$P$10/100,NAC!$C68:$N68)/D$10*100</f>
        <v>676.05524858065974</v>
      </c>
      <c r="M95" s="19" cm="1">
        <f t="array" ref="M95">+SUMPRODUCT($E$11:$P$11/100,NAC!$C68:$N68)/D$11*100</f>
        <v>672.18821393428345</v>
      </c>
      <c r="N95" s="19" cm="1">
        <f t="array" ref="N95">+SUMPRODUCT($E$12:$P$12/100,NAC!$C68:$N68)/D$12*100</f>
        <v>669.35764426995399</v>
      </c>
      <c r="O95" s="19" cm="1">
        <f t="array" ref="O95">+SUMPRODUCT(_xlfn.ANCHORARRAY($E$30)/100,$E95:$N95)/$D$14*100</f>
        <v>676.06413333562205</v>
      </c>
      <c r="Q95" s="24">
        <f t="shared" si="24"/>
        <v>6.9447097737356911E-2</v>
      </c>
      <c r="R95" s="24">
        <f t="shared" si="24"/>
        <v>6.9126344851590638E-2</v>
      </c>
      <c r="S95" s="24">
        <f t="shared" si="23"/>
        <v>6.9081134410688083E-2</v>
      </c>
      <c r="T95" s="24">
        <f t="shared" si="23"/>
        <v>6.801746310545731E-2</v>
      </c>
      <c r="U95" s="24">
        <f t="shared" si="23"/>
        <v>6.7706511610287512E-2</v>
      </c>
      <c r="V95" s="24">
        <f t="shared" si="23"/>
        <v>6.8817327287951535E-2</v>
      </c>
      <c r="W95" s="24">
        <f t="shared" si="23"/>
        <v>6.7242058371113744E-2</v>
      </c>
      <c r="X95" s="24">
        <f t="shared" si="23"/>
        <v>6.685992937234686E-2</v>
      </c>
      <c r="Y95" s="24">
        <f t="shared" si="23"/>
        <v>6.6815821724032887E-2</v>
      </c>
      <c r="Z95" s="24">
        <f t="shared" si="23"/>
        <v>6.4416983406505146E-2</v>
      </c>
      <c r="AA95" s="24">
        <f t="shared" si="23"/>
        <v>6.7264576525292163E-2</v>
      </c>
      <c r="AB95" s="24">
        <f>+NAC!Y68</f>
        <v>6.7287978339025445E-2</v>
      </c>
      <c r="AD95" s="24">
        <f t="shared" si="22"/>
        <v>0.55868084231508575</v>
      </c>
      <c r="AE95" s="24">
        <f t="shared" si="22"/>
        <v>0.55711423026674445</v>
      </c>
      <c r="AF95" s="24">
        <f t="shared" si="21"/>
        <v>0.55244758477996392</v>
      </c>
      <c r="AG95" s="24">
        <f t="shared" si="21"/>
        <v>0.55298492848036651</v>
      </c>
      <c r="AH95" s="24">
        <f t="shared" si="21"/>
        <v>0.55243377183060582</v>
      </c>
      <c r="AI95" s="24">
        <f t="shared" ref="AI95:AN124" si="25">+J95/J83-1</f>
        <v>0.55144074108185337</v>
      </c>
      <c r="AJ95" s="24">
        <f t="shared" si="25"/>
        <v>0.5505053074434707</v>
      </c>
      <c r="AK95" s="24">
        <f t="shared" si="25"/>
        <v>0.55036876713378513</v>
      </c>
      <c r="AL95" s="24">
        <f t="shared" si="25"/>
        <v>0.54758108350255674</v>
      </c>
      <c r="AM95" s="24">
        <f t="shared" si="25"/>
        <v>0.54375086119548555</v>
      </c>
      <c r="AN95" s="24">
        <f t="shared" si="25"/>
        <v>0.55034443312062709</v>
      </c>
      <c r="AO95" s="24">
        <f>+NAC!AV68</f>
        <v>0.55106630322138228</v>
      </c>
      <c r="AQ95" s="24">
        <f t="shared" si="17"/>
        <v>5.0301143308517648E-3</v>
      </c>
      <c r="AR95" s="24">
        <f t="shared" si="19"/>
        <v>1.49299811196002E-2</v>
      </c>
    </row>
    <row r="96" spans="2:44" x14ac:dyDescent="0.25">
      <c r="B96" s="112">
        <f t="shared" si="15"/>
        <v>96</v>
      </c>
      <c r="D96" s="38">
        <f>+NAC!A69</f>
        <v>44652</v>
      </c>
      <c r="E96" s="19" cm="1">
        <f t="array" ref="E96">+SUMPRODUCT($E$3:$P$3/100,NAC!$C69:$N69)/D$3*100</f>
        <v>726.07309320060983</v>
      </c>
      <c r="F96" s="19" cm="1">
        <f t="array" ref="F96">+SUMPRODUCT($E$4:$P$4/100,NAC!$C69:$N69)/D$4*100</f>
        <v>725.83930608781486</v>
      </c>
      <c r="G96" s="19" cm="1">
        <f t="array" ref="G96">+SUMPRODUCT($E$5:$P$5/100,NAC!$C69:$N69)/D$5*100</f>
        <v>719.65316000335577</v>
      </c>
      <c r="H96" s="19" cm="1">
        <f t="array" ref="H96">+SUMPRODUCT($E$6:$P$6/100,NAC!$C69:$N69)/D$6*100</f>
        <v>719.14550676866111</v>
      </c>
      <c r="I96" s="19" cm="1">
        <f t="array" ref="I96">+SUMPRODUCT($E$7:$P$7/100,NAC!$C69:$N69)/D$7*100</f>
        <v>720.21986644905314</v>
      </c>
      <c r="J96" s="19" cm="1">
        <f t="array" ref="J96">+SUMPRODUCT($E$8:$P$8/100,NAC!$C69:$N69)/D$8*100</f>
        <v>718.06879332939252</v>
      </c>
      <c r="K96" s="19" cm="1">
        <f t="array" ref="K96">+SUMPRODUCT($E$9:$P$9/100,NAC!$C69:$N69)/D$9*100</f>
        <v>718.09805131890369</v>
      </c>
      <c r="L96" s="19" cm="1">
        <f t="array" ref="L96">+SUMPRODUCT($E$10:$P$10/100,NAC!$C69:$N69)/D$10*100</f>
        <v>717.11199259454577</v>
      </c>
      <c r="M96" s="19" cm="1">
        <f t="array" ref="M96">+SUMPRODUCT($E$11:$P$11/100,NAC!$C69:$N69)/D$11*100</f>
        <v>712.71747571500725</v>
      </c>
      <c r="N96" s="19" cm="1">
        <f t="array" ref="N96">+SUMPRODUCT($E$12:$P$12/100,NAC!$C69:$N69)/D$12*100</f>
        <v>709.74066170234687</v>
      </c>
      <c r="O96" s="19" cm="1">
        <f t="array" ref="O96">+SUMPRODUCT(_xlfn.ANCHORARRAY($E$30)/100,$E96:$N96)/$D$14*100</f>
        <v>717.02864485958503</v>
      </c>
      <c r="Q96" s="24">
        <f t="shared" si="24"/>
        <v>6.0982787264033611E-2</v>
      </c>
      <c r="R96" s="24">
        <f t="shared" si="24"/>
        <v>6.1159414834827341E-2</v>
      </c>
      <c r="S96" s="24">
        <f t="shared" si="23"/>
        <v>6.0602991870655654E-2</v>
      </c>
      <c r="T96" s="24">
        <f t="shared" si="23"/>
        <v>6.0484014819913057E-2</v>
      </c>
      <c r="U96" s="24">
        <f t="shared" si="23"/>
        <v>6.0843661562216989E-2</v>
      </c>
      <c r="V96" s="24">
        <f t="shared" si="23"/>
        <v>6.0643503471753402E-2</v>
      </c>
      <c r="W96" s="24">
        <f t="shared" si="23"/>
        <v>6.0545047985974154E-2</v>
      </c>
      <c r="X96" s="24">
        <f t="shared" si="23"/>
        <v>6.0729865051831755E-2</v>
      </c>
      <c r="Y96" s="24">
        <f t="shared" si="23"/>
        <v>6.0294514156248091E-2</v>
      </c>
      <c r="Z96" s="24">
        <f t="shared" si="23"/>
        <v>6.0331002085495467E-2</v>
      </c>
      <c r="AA96" s="24">
        <f t="shared" si="23"/>
        <v>6.0592641295506677E-2</v>
      </c>
      <c r="AB96" s="24">
        <f>+NAC!Y69</f>
        <v>6.0473191149971628E-2</v>
      </c>
      <c r="AD96" s="24">
        <f t="shared" si="22"/>
        <v>0.58770659454999308</v>
      </c>
      <c r="AE96" s="24">
        <f t="shared" si="22"/>
        <v>0.58646652871588612</v>
      </c>
      <c r="AF96" s="24">
        <f t="shared" si="22"/>
        <v>0.58137231648048182</v>
      </c>
      <c r="AG96" s="24">
        <f t="shared" si="22"/>
        <v>0.58156992721579748</v>
      </c>
      <c r="AH96" s="24">
        <f t="shared" si="22"/>
        <v>0.58195886698004218</v>
      </c>
      <c r="AI96" s="24">
        <f t="shared" si="25"/>
        <v>0.5808855239016717</v>
      </c>
      <c r="AJ96" s="24">
        <f t="shared" si="25"/>
        <v>0.57953360365819018</v>
      </c>
      <c r="AK96" s="24">
        <f t="shared" si="25"/>
        <v>0.57975738457610038</v>
      </c>
      <c r="AL96" s="24">
        <f t="shared" si="25"/>
        <v>0.57714351132175423</v>
      </c>
      <c r="AM96" s="24">
        <f t="shared" si="25"/>
        <v>0.57362326225172655</v>
      </c>
      <c r="AN96" s="24">
        <f t="shared" si="25"/>
        <v>0.5797039084477158</v>
      </c>
      <c r="AO96" s="24">
        <f>+NAC!AV69</f>
        <v>0.5803800857180077</v>
      </c>
      <c r="AQ96" s="24">
        <f t="shared" si="17"/>
        <v>6.5178517853814455E-4</v>
      </c>
      <c r="AR96" s="24">
        <f t="shared" si="19"/>
        <v>1.4083332298266527E-2</v>
      </c>
    </row>
    <row r="97" spans="2:44" x14ac:dyDescent="0.25">
      <c r="B97" s="112">
        <f t="shared" ref="B97:B124" si="26">+ROW()</f>
        <v>97</v>
      </c>
      <c r="D97" s="38">
        <f>+NAC!A70</f>
        <v>44682</v>
      </c>
      <c r="E97" s="19" cm="1">
        <f t="array" ref="E97">+SUMPRODUCT($E$3:$P$3/100,NAC!$C70:$N70)/D$3*100</f>
        <v>761.54301766949322</v>
      </c>
      <c r="F97" s="19" cm="1">
        <f t="array" ref="F97">+SUMPRODUCT($E$4:$P$4/100,NAC!$C70:$N70)/D$4*100</f>
        <v>761.67196346607727</v>
      </c>
      <c r="G97" s="19" cm="1">
        <f t="array" ref="G97">+SUMPRODUCT($E$5:$P$5/100,NAC!$C70:$N70)/D$5*100</f>
        <v>755.26060632785118</v>
      </c>
      <c r="H97" s="19" cm="1">
        <f t="array" ref="H97">+SUMPRODUCT($E$6:$P$6/100,NAC!$C70:$N70)/D$6*100</f>
        <v>755.18452024177157</v>
      </c>
      <c r="I97" s="19" cm="1">
        <f t="array" ref="I97">+SUMPRODUCT($E$7:$P$7/100,NAC!$C70:$N70)/D$7*100</f>
        <v>756.35958282232491</v>
      </c>
      <c r="J97" s="19" cm="1">
        <f t="array" ref="J97">+SUMPRODUCT($E$8:$P$8/100,NAC!$C70:$N70)/D$8*100</f>
        <v>754.02823173805962</v>
      </c>
      <c r="K97" s="19" cm="1">
        <f t="array" ref="K97">+SUMPRODUCT($E$9:$P$9/100,NAC!$C70:$N70)/D$9*100</f>
        <v>754.53775014493999</v>
      </c>
      <c r="L97" s="19" cm="1">
        <f t="array" ref="L97">+SUMPRODUCT($E$10:$P$10/100,NAC!$C70:$N70)/D$10*100</f>
        <v>753.75092846065843</v>
      </c>
      <c r="M97" s="19" cm="1">
        <f t="array" ref="M97">+SUMPRODUCT($E$11:$P$11/100,NAC!$C70:$N70)/D$11*100</f>
        <v>749.16566845114517</v>
      </c>
      <c r="N97" s="19" cm="1">
        <f t="array" ref="N97">+SUMPRODUCT($E$12:$P$12/100,NAC!$C70:$N70)/D$12*100</f>
        <v>746.60706012782134</v>
      </c>
      <c r="O97" s="19" cm="1">
        <f t="array" ref="O97">+SUMPRODUCT(_xlfn.ANCHORARRAY($E$30)/100,$E97:$N97)/$D$14*100</f>
        <v>753.31165572336397</v>
      </c>
      <c r="Q97" s="24">
        <f t="shared" si="24"/>
        <v>4.8851726914336036E-2</v>
      </c>
      <c r="R97" s="24">
        <f t="shared" si="24"/>
        <v>4.9367204390453834E-2</v>
      </c>
      <c r="S97" s="24">
        <f t="shared" si="23"/>
        <v>4.9478621513076249E-2</v>
      </c>
      <c r="T97" s="24">
        <f t="shared" si="23"/>
        <v>5.0113660078396016E-2</v>
      </c>
      <c r="U97" s="24">
        <f t="shared" si="23"/>
        <v>5.0178727437016901E-2</v>
      </c>
      <c r="V97" s="24">
        <f t="shared" si="23"/>
        <v>5.007798520520268E-2</v>
      </c>
      <c r="W97" s="24">
        <f t="shared" si="23"/>
        <v>5.074473988490702E-2</v>
      </c>
      <c r="X97" s="24">
        <f t="shared" si="23"/>
        <v>5.1092348537571164E-2</v>
      </c>
      <c r="Y97" s="24">
        <f t="shared" si="23"/>
        <v>5.1139748887976344E-2</v>
      </c>
      <c r="Z97" s="24">
        <f t="shared" si="23"/>
        <v>5.1943477969894847E-2</v>
      </c>
      <c r="AA97" s="24">
        <f t="shared" si="23"/>
        <v>5.0601898716172267E-2</v>
      </c>
      <c r="AB97" s="24">
        <f>+NAC!Y70</f>
        <v>5.0502280595626114E-2</v>
      </c>
      <c r="AD97" s="24">
        <f t="shared" si="22"/>
        <v>0.61538322240018672</v>
      </c>
      <c r="AE97" s="24">
        <f t="shared" si="22"/>
        <v>0.61415906940883014</v>
      </c>
      <c r="AF97" s="24">
        <f t="shared" si="22"/>
        <v>0.60873392047970953</v>
      </c>
      <c r="AG97" s="24">
        <f t="shared" si="22"/>
        <v>0.60910875802262554</v>
      </c>
      <c r="AH97" s="24">
        <f t="shared" si="22"/>
        <v>0.60922084919744179</v>
      </c>
      <c r="AI97" s="24">
        <f t="shared" si="25"/>
        <v>0.60828273334833827</v>
      </c>
      <c r="AJ97" s="24">
        <f t="shared" si="25"/>
        <v>0.60626130410929813</v>
      </c>
      <c r="AK97" s="24">
        <f t="shared" si="25"/>
        <v>0.60688196602963429</v>
      </c>
      <c r="AL97" s="24">
        <f t="shared" si="25"/>
        <v>0.6043064062100918</v>
      </c>
      <c r="AM97" s="24">
        <f t="shared" si="25"/>
        <v>0.60126580856069367</v>
      </c>
      <c r="AN97" s="24">
        <f t="shared" si="25"/>
        <v>0.60704029183317076</v>
      </c>
      <c r="AO97" s="24">
        <f>+NAC!AV70</f>
        <v>0.6067992959624513</v>
      </c>
      <c r="AQ97" s="24">
        <f t="shared" ref="AQ97:AQ124" si="27">+Q97-Z97</f>
        <v>-3.0917510555588112E-3</v>
      </c>
      <c r="AR97" s="24">
        <f t="shared" si="19"/>
        <v>1.4117413839493054E-2</v>
      </c>
    </row>
    <row r="98" spans="2:44" x14ac:dyDescent="0.25">
      <c r="B98" s="112">
        <f t="shared" si="26"/>
        <v>98</v>
      </c>
      <c r="D98" s="38">
        <f>+NAC!A71</f>
        <v>44713</v>
      </c>
      <c r="E98" s="19" cm="1">
        <f t="array" ref="E98">+SUMPRODUCT($E$3:$P$3/100,NAC!$C71:$N71)/D$3*100</f>
        <v>800.76940420814685</v>
      </c>
      <c r="F98" s="19" cm="1">
        <f t="array" ref="F98">+SUMPRODUCT($E$4:$P$4/100,NAC!$C71:$N71)/D$4*100</f>
        <v>801.10727755998323</v>
      </c>
      <c r="G98" s="19" cm="1">
        <f t="array" ref="G98">+SUMPRODUCT($E$5:$P$5/100,NAC!$C71:$N71)/D$5*100</f>
        <v>794.53831598749809</v>
      </c>
      <c r="H98" s="19" cm="1">
        <f t="array" ref="H98">+SUMPRODUCT($E$6:$P$6/100,NAC!$C71:$N71)/D$6*100</f>
        <v>794.56400665563854</v>
      </c>
      <c r="I98" s="19" cm="1">
        <f t="array" ref="I98">+SUMPRODUCT($E$7:$P$7/100,NAC!$C71:$N71)/D$7*100</f>
        <v>796.14737011996738</v>
      </c>
      <c r="J98" s="19" cm="1">
        <f t="array" ref="J98">+SUMPRODUCT($E$8:$P$8/100,NAC!$C71:$N71)/D$8*100</f>
        <v>793.52610308954308</v>
      </c>
      <c r="K98" s="19" cm="1">
        <f t="array" ref="K98">+SUMPRODUCT($E$9:$P$9/100,NAC!$C71:$N71)/D$9*100</f>
        <v>794.32253161187884</v>
      </c>
      <c r="L98" s="19" cm="1">
        <f t="array" ref="L98">+SUMPRODUCT($E$10:$P$10/100,NAC!$C71:$N71)/D$10*100</f>
        <v>793.86852112359497</v>
      </c>
      <c r="M98" s="19" cm="1">
        <f t="array" ref="M98">+SUMPRODUCT($E$11:$P$11/100,NAC!$C71:$N71)/D$11*100</f>
        <v>789.3718199883574</v>
      </c>
      <c r="N98" s="19" cm="1">
        <f t="array" ref="N98">+SUMPRODUCT($E$12:$P$12/100,NAC!$C71:$N71)/D$12*100</f>
        <v>787.23358817725364</v>
      </c>
      <c r="O98" s="19" cm="1">
        <f t="array" ref="O98">+SUMPRODUCT(_xlfn.ANCHORARRAY($E$30)/100,$E98:$N98)/$D$14*100</f>
        <v>793.19684686729192</v>
      </c>
      <c r="Q98" s="24">
        <f t="shared" si="24"/>
        <v>5.1509088296411543E-2</v>
      </c>
      <c r="R98" s="24">
        <f t="shared" si="24"/>
        <v>5.1774669392386397E-2</v>
      </c>
      <c r="S98" s="24">
        <f t="shared" si="23"/>
        <v>5.2005505557371601E-2</v>
      </c>
      <c r="T98" s="24">
        <f t="shared" si="23"/>
        <v>5.2145515908164519E-2</v>
      </c>
      <c r="U98" s="24">
        <f t="shared" si="23"/>
        <v>5.2604327625725311E-2</v>
      </c>
      <c r="V98" s="24">
        <f t="shared" si="23"/>
        <v>5.2382483425639892E-2</v>
      </c>
      <c r="W98" s="24">
        <f t="shared" si="23"/>
        <v>5.2727357192263069E-2</v>
      </c>
      <c r="X98" s="24">
        <f t="shared" si="23"/>
        <v>5.3223937972277424E-2</v>
      </c>
      <c r="Y98" s="24">
        <f t="shared" si="23"/>
        <v>5.3667904484112405E-2</v>
      </c>
      <c r="Z98" s="24">
        <f t="shared" si="23"/>
        <v>5.4414872587029706E-2</v>
      </c>
      <c r="AA98" s="24">
        <f t="shared" si="23"/>
        <v>5.2946467562125177E-2</v>
      </c>
      <c r="AB98" s="24">
        <f>+NAC!Y71</f>
        <v>5.2952212516281572E-2</v>
      </c>
      <c r="AD98" s="24">
        <f t="shared" si="22"/>
        <v>0.64515622448128473</v>
      </c>
      <c r="AE98" s="24">
        <f t="shared" si="22"/>
        <v>0.64428835304237175</v>
      </c>
      <c r="AF98" s="24">
        <f t="shared" si="22"/>
        <v>0.63933029017493559</v>
      </c>
      <c r="AG98" s="24">
        <f t="shared" si="22"/>
        <v>0.63972716636934646</v>
      </c>
      <c r="AH98" s="24">
        <f t="shared" si="22"/>
        <v>0.64082802320534493</v>
      </c>
      <c r="AI98" s="24">
        <f t="shared" si="25"/>
        <v>0.63992455783955293</v>
      </c>
      <c r="AJ98" s="24">
        <f t="shared" si="25"/>
        <v>0.63851614013013491</v>
      </c>
      <c r="AK98" s="24">
        <f t="shared" si="25"/>
        <v>0.64004783289596223</v>
      </c>
      <c r="AL98" s="24">
        <f t="shared" si="25"/>
        <v>0.63851914214523342</v>
      </c>
      <c r="AM98" s="24">
        <f t="shared" si="25"/>
        <v>0.63695299128550609</v>
      </c>
      <c r="AN98" s="24">
        <f t="shared" si="25"/>
        <v>0.6396529635343251</v>
      </c>
      <c r="AO98" s="24">
        <f>+NAC!AV71</f>
        <v>0.63982581648779813</v>
      </c>
      <c r="AQ98" s="24">
        <f t="shared" si="27"/>
        <v>-2.905784290618163E-3</v>
      </c>
      <c r="AR98" s="24">
        <f t="shared" si="19"/>
        <v>8.2032331957786475E-3</v>
      </c>
    </row>
    <row r="99" spans="2:44" x14ac:dyDescent="0.25">
      <c r="B99" s="112">
        <f t="shared" si="26"/>
        <v>99</v>
      </c>
      <c r="D99" s="38">
        <f>+NAC!A72</f>
        <v>44743</v>
      </c>
      <c r="E99" s="19" cm="1">
        <f t="array" ref="E99">+SUMPRODUCT($E$3:$P$3/100,NAC!$C72:$N72)/D$3*100</f>
        <v>857.39493938130045</v>
      </c>
      <c r="F99" s="19" cm="1">
        <f t="array" ref="F99">+SUMPRODUCT($E$4:$P$4/100,NAC!$C72:$N72)/D$4*100</f>
        <v>858.16698525535401</v>
      </c>
      <c r="G99" s="19" cm="1">
        <f t="array" ref="G99">+SUMPRODUCT($E$5:$P$5/100,NAC!$C72:$N72)/D$5*100</f>
        <v>851.11209607000285</v>
      </c>
      <c r="H99" s="19" cm="1">
        <f t="array" ref="H99">+SUMPRODUCT($E$6:$P$6/100,NAC!$C72:$N72)/D$6*100</f>
        <v>851.99030970190984</v>
      </c>
      <c r="I99" s="19" cm="1">
        <f t="array" ref="I99">+SUMPRODUCT($E$7:$P$7/100,NAC!$C72:$N72)/D$7*100</f>
        <v>853.61343948841363</v>
      </c>
      <c r="J99" s="19" cm="1">
        <f t="array" ref="J99">+SUMPRODUCT($E$8:$P$8/100,NAC!$C72:$N72)/D$8*100</f>
        <v>851.16073611581862</v>
      </c>
      <c r="K99" s="19" cm="1">
        <f t="array" ref="K99">+SUMPRODUCT($E$9:$P$9/100,NAC!$C72:$N72)/D$9*100</f>
        <v>852.27051344843142</v>
      </c>
      <c r="L99" s="19" cm="1">
        <f t="array" ref="L99">+SUMPRODUCT($E$10:$P$10/100,NAC!$C72:$N72)/D$10*100</f>
        <v>852.51063985008636</v>
      </c>
      <c r="M99" s="19" cm="1">
        <f t="array" ref="M99">+SUMPRODUCT($E$11:$P$11/100,NAC!$C72:$N72)/D$11*100</f>
        <v>848.11495166588134</v>
      </c>
      <c r="N99" s="19" cm="1">
        <f t="array" ref="N99">+SUMPRODUCT($E$12:$P$12/100,NAC!$C72:$N72)/D$12*100</f>
        <v>847.67929875789059</v>
      </c>
      <c r="O99" s="19" cm="1">
        <f t="array" ref="O99">+SUMPRODUCT(_xlfn.ANCHORARRAY($E$30)/100,$E99:$N99)/$D$14*100</f>
        <v>851.44751328483892</v>
      </c>
      <c r="Q99" s="24">
        <f t="shared" si="24"/>
        <v>7.0713909492019944E-2</v>
      </c>
      <c r="R99" s="24">
        <f t="shared" si="24"/>
        <v>7.1226050859459766E-2</v>
      </c>
      <c r="S99" s="24">
        <f t="shared" si="23"/>
        <v>7.1203337767533181E-2</v>
      </c>
      <c r="T99" s="24">
        <f t="shared" si="23"/>
        <v>7.2273979899972529E-2</v>
      </c>
      <c r="U99" s="24">
        <f t="shared" si="23"/>
        <v>7.2180191162079632E-2</v>
      </c>
      <c r="V99" s="24">
        <f t="shared" si="23"/>
        <v>7.2631048684950406E-2</v>
      </c>
      <c r="W99" s="24">
        <f t="shared" si="23"/>
        <v>7.2952710681593924E-2</v>
      </c>
      <c r="X99" s="24">
        <f t="shared" si="23"/>
        <v>7.3868804677496014E-2</v>
      </c>
      <c r="Y99" s="24">
        <f t="shared" si="23"/>
        <v>7.4417568742687568E-2</v>
      </c>
      <c r="Z99" s="24">
        <f t="shared" si="23"/>
        <v>7.6782433433248087E-2</v>
      </c>
      <c r="AA99" s="24">
        <f t="shared" si="23"/>
        <v>7.3437844146262421E-2</v>
      </c>
      <c r="AB99" s="24">
        <f>+NAC!Y72</f>
        <v>7.4061968571593528E-2</v>
      </c>
      <c r="AD99" s="24">
        <f t="shared" si="22"/>
        <v>0.71044539461121947</v>
      </c>
      <c r="AE99" s="24">
        <f t="shared" si="22"/>
        <v>0.71082660410988985</v>
      </c>
      <c r="AF99" s="24">
        <f t="shared" si="22"/>
        <v>0.70575925406140638</v>
      </c>
      <c r="AG99" s="24">
        <f t="shared" si="22"/>
        <v>0.70792060532244339</v>
      </c>
      <c r="AH99" s="24">
        <f t="shared" si="22"/>
        <v>0.70850836703885456</v>
      </c>
      <c r="AI99" s="24">
        <f t="shared" si="25"/>
        <v>0.70847040015965423</v>
      </c>
      <c r="AJ99" s="24">
        <f t="shared" si="25"/>
        <v>0.70752568564211349</v>
      </c>
      <c r="AK99" s="24">
        <f t="shared" si="25"/>
        <v>0.71037294317765398</v>
      </c>
      <c r="AL99" s="24">
        <f t="shared" si="25"/>
        <v>0.70900600421692372</v>
      </c>
      <c r="AM99" s="24">
        <f t="shared" si="25"/>
        <v>0.71111879425043911</v>
      </c>
      <c r="AN99" s="24">
        <f t="shared" si="25"/>
        <v>0.70917392510897614</v>
      </c>
      <c r="AO99" s="24">
        <f>+NAC!AV72</f>
        <v>0.71002453931319232</v>
      </c>
      <c r="AQ99" s="24">
        <f t="shared" si="27"/>
        <v>-6.0685239412281433E-3</v>
      </c>
      <c r="AR99" s="24">
        <f t="shared" si="19"/>
        <v>-6.7339963921964063E-4</v>
      </c>
    </row>
    <row r="100" spans="2:44" x14ac:dyDescent="0.25">
      <c r="B100" s="112">
        <f t="shared" si="26"/>
        <v>100</v>
      </c>
      <c r="D100" s="38">
        <f>+NAC!A73</f>
        <v>44774</v>
      </c>
      <c r="E100" s="19" cm="1">
        <f t="array" ref="E100">+SUMPRODUCT($E$3:$P$3/100,NAC!$C73:$N73)/D$3*100</f>
        <v>918.46602016410111</v>
      </c>
      <c r="F100" s="19" cm="1">
        <f t="array" ref="F100">+SUMPRODUCT($E$4:$P$4/100,NAC!$C73:$N73)/D$4*100</f>
        <v>919.08367133443232</v>
      </c>
      <c r="G100" s="19" cm="1">
        <f t="array" ref="G100">+SUMPRODUCT($E$5:$P$5/100,NAC!$C73:$N73)/D$5*100</f>
        <v>911.01911226594245</v>
      </c>
      <c r="H100" s="19" cm="1">
        <f t="array" ref="H100">+SUMPRODUCT($E$6:$P$6/100,NAC!$C73:$N73)/D$6*100</f>
        <v>912.04635972707808</v>
      </c>
      <c r="I100" s="19" cm="1">
        <f t="array" ref="I100">+SUMPRODUCT($E$7:$P$7/100,NAC!$C73:$N73)/D$7*100</f>
        <v>913.38790752817295</v>
      </c>
      <c r="J100" s="19" cm="1">
        <f t="array" ref="J100">+SUMPRODUCT($E$8:$P$8/100,NAC!$C73:$N73)/D$8*100</f>
        <v>910.74834653810569</v>
      </c>
      <c r="K100" s="19" cm="1">
        <f t="array" ref="K100">+SUMPRODUCT($E$9:$P$9/100,NAC!$C73:$N73)/D$9*100</f>
        <v>911.65308707517647</v>
      </c>
      <c r="L100" s="19" cm="1">
        <f t="array" ref="L100">+SUMPRODUCT($E$10:$P$10/100,NAC!$C73:$N73)/D$10*100</f>
        <v>911.92254556443174</v>
      </c>
      <c r="M100" s="19" cm="1">
        <f t="array" ref="M100">+SUMPRODUCT($E$11:$P$11/100,NAC!$C73:$N73)/D$11*100</f>
        <v>906.68850318773457</v>
      </c>
      <c r="N100" s="19" cm="1">
        <f t="array" ref="N100">+SUMPRODUCT($E$12:$P$12/100,NAC!$C73:$N73)/D$12*100</f>
        <v>906.23765714078354</v>
      </c>
      <c r="O100" s="19" cm="1">
        <f t="array" ref="O100">+SUMPRODUCT(_xlfn.ANCHORARRAY($E$30)/100,$E100:$N100)/$D$14*100</f>
        <v>910.90992900364597</v>
      </c>
      <c r="Q100" s="24">
        <f t="shared" si="24"/>
        <v>7.1228646190598877E-2</v>
      </c>
      <c r="R100" s="24">
        <f t="shared" si="24"/>
        <v>7.0984653483205262E-2</v>
      </c>
      <c r="S100" s="24">
        <f t="shared" si="23"/>
        <v>7.0386752194639524E-2</v>
      </c>
      <c r="T100" s="24">
        <f t="shared" si="23"/>
        <v>7.0489123340123916E-2</v>
      </c>
      <c r="U100" s="24">
        <f t="shared" si="23"/>
        <v>7.002521899793801E-2</v>
      </c>
      <c r="V100" s="24">
        <f t="shared" ref="V100:AA124" si="28">+J100/J99-1</f>
        <v>7.000747084999337E-2</v>
      </c>
      <c r="W100" s="24">
        <f t="shared" si="28"/>
        <v>6.9675734041851456E-2</v>
      </c>
      <c r="X100" s="24">
        <f t="shared" si="28"/>
        <v>6.9690515211391357E-2</v>
      </c>
      <c r="Y100" s="24">
        <f t="shared" si="28"/>
        <v>6.9063222393146217E-2</v>
      </c>
      <c r="Z100" s="24">
        <f t="shared" si="28"/>
        <v>6.908079325365013E-2</v>
      </c>
      <c r="AA100" s="24">
        <f t="shared" si="28"/>
        <v>6.9836854052699238E-2</v>
      </c>
      <c r="AB100" s="24">
        <f>+NAC!Y73</f>
        <v>6.9703355753550689E-2</v>
      </c>
      <c r="AD100" s="24">
        <f t="shared" ref="AD100:AH124" si="29">+E100/E88-1</f>
        <v>0.79282155379962327</v>
      </c>
      <c r="AE100" s="24">
        <f t="shared" si="29"/>
        <v>0.79163504051337186</v>
      </c>
      <c r="AF100" s="24">
        <f t="shared" si="29"/>
        <v>0.78483501847914106</v>
      </c>
      <c r="AG100" s="24">
        <f t="shared" si="29"/>
        <v>0.78623688292484073</v>
      </c>
      <c r="AH100" s="24">
        <f t="shared" si="29"/>
        <v>0.78555354287507839</v>
      </c>
      <c r="AI100" s="24">
        <f t="shared" si="25"/>
        <v>0.78499394676726975</v>
      </c>
      <c r="AJ100" s="24">
        <f t="shared" si="25"/>
        <v>0.78254896857544365</v>
      </c>
      <c r="AK100" s="24">
        <f t="shared" si="25"/>
        <v>0.78454401629315629</v>
      </c>
      <c r="AL100" s="24">
        <f t="shared" si="25"/>
        <v>0.7812136978812021</v>
      </c>
      <c r="AM100" s="24">
        <f t="shared" si="25"/>
        <v>0.78152234481876603</v>
      </c>
      <c r="AN100" s="24">
        <f t="shared" si="25"/>
        <v>0.78453555733951408</v>
      </c>
      <c r="AO100" s="24">
        <f>+NAC!AV73</f>
        <v>0.78515273096755411</v>
      </c>
      <c r="AQ100" s="24">
        <f t="shared" si="27"/>
        <v>2.1478529369487465E-3</v>
      </c>
      <c r="AR100" s="24">
        <f t="shared" si="19"/>
        <v>1.1299208980857234E-2</v>
      </c>
    </row>
    <row r="101" spans="2:44" x14ac:dyDescent="0.25">
      <c r="B101" s="112">
        <f t="shared" si="26"/>
        <v>101</v>
      </c>
      <c r="D101" s="38">
        <f>+NAC!A74</f>
        <v>44805</v>
      </c>
      <c r="E101" s="19" cm="1">
        <f t="array" ref="E101">+SUMPRODUCT($E$3:$P$3/100,NAC!$C74:$N74)/D$3*100</f>
        <v>978.66140345968802</v>
      </c>
      <c r="F101" s="19" cm="1">
        <f t="array" ref="F101">+SUMPRODUCT($E$4:$P$4/100,NAC!$C74:$N74)/D$4*100</f>
        <v>978.99621503382571</v>
      </c>
      <c r="G101" s="19" cm="1">
        <f t="array" ref="G101">+SUMPRODUCT($E$5:$P$5/100,NAC!$C74:$N74)/D$5*100</f>
        <v>969.16699988125379</v>
      </c>
      <c r="H101" s="19" cm="1">
        <f t="array" ref="H101">+SUMPRODUCT($E$6:$P$6/100,NAC!$C74:$N74)/D$6*100</f>
        <v>970.32029091116488</v>
      </c>
      <c r="I101" s="19" cm="1">
        <f t="array" ref="I101">+SUMPRODUCT($E$7:$P$7/100,NAC!$C74:$N74)/D$7*100</f>
        <v>970.89781805947939</v>
      </c>
      <c r="J101" s="19" cm="1">
        <f t="array" ref="J101">+SUMPRODUCT($E$8:$P$8/100,NAC!$C74:$N74)/D$8*100</f>
        <v>967.91042112004232</v>
      </c>
      <c r="K101" s="19" cm="1">
        <f t="array" ref="K101">+SUMPRODUCT($E$9:$P$9/100,NAC!$C74:$N74)/D$9*100</f>
        <v>968.1868462998566</v>
      </c>
      <c r="L101" s="19" cm="1">
        <f t="array" ref="L101">+SUMPRODUCT($E$10:$P$10/100,NAC!$C74:$N74)/D$10*100</f>
        <v>968.15048948275546</v>
      </c>
      <c r="M101" s="19" cm="1">
        <f t="array" ref="M101">+SUMPRODUCT($E$11:$P$11/100,NAC!$C74:$N74)/D$11*100</f>
        <v>961.53424095481716</v>
      </c>
      <c r="N101" s="19" cm="1">
        <f t="array" ref="N101">+SUMPRODUCT($E$12:$P$12/100,NAC!$C74:$N74)/D$12*100</f>
        <v>960.49725097512169</v>
      </c>
      <c r="O101" s="19" cm="1">
        <f t="array" ref="O101">+SUMPRODUCT(_xlfn.ANCHORARRAY($E$30)/100,$E101:$N101)/$D$14*100</f>
        <v>967.5831684066269</v>
      </c>
      <c r="Q101" s="24">
        <f t="shared" si="24"/>
        <v>6.5539042244406431E-2</v>
      </c>
      <c r="R101" s="24">
        <f t="shared" si="24"/>
        <v>6.5187257230242546E-2</v>
      </c>
      <c r="S101" s="24">
        <f t="shared" si="24"/>
        <v>6.3827297180058418E-2</v>
      </c>
      <c r="T101" s="24">
        <f t="shared" si="24"/>
        <v>6.3893606462641639E-2</v>
      </c>
      <c r="U101" s="24">
        <f t="shared" si="24"/>
        <v>6.2963293095198436E-2</v>
      </c>
      <c r="V101" s="24">
        <f t="shared" si="28"/>
        <v>6.2763852165330203E-2</v>
      </c>
      <c r="W101" s="24">
        <f t="shared" si="28"/>
        <v>6.2012359773886416E-2</v>
      </c>
      <c r="X101" s="24">
        <f t="shared" si="28"/>
        <v>6.1658683834296069E-2</v>
      </c>
      <c r="Y101" s="24">
        <f t="shared" si="28"/>
        <v>6.0490165667984153E-2</v>
      </c>
      <c r="Z101" s="24">
        <f t="shared" si="28"/>
        <v>5.9873470724588262E-2</v>
      </c>
      <c r="AA101" s="24">
        <f t="shared" si="28"/>
        <v>6.2216073838354369E-2</v>
      </c>
      <c r="AB101" s="24">
        <f>+NAC!Y74</f>
        <v>6.1655198875771644E-2</v>
      </c>
      <c r="AD101" s="24">
        <f t="shared" si="29"/>
        <v>0.84600807767086073</v>
      </c>
      <c r="AE101" s="24">
        <f t="shared" si="29"/>
        <v>0.84345287053525775</v>
      </c>
      <c r="AF101" s="24">
        <f t="shared" si="29"/>
        <v>0.83449485645883659</v>
      </c>
      <c r="AG101" s="24">
        <f t="shared" si="29"/>
        <v>0.83531991419605411</v>
      </c>
      <c r="AH101" s="24">
        <f t="shared" si="29"/>
        <v>0.83313016436665199</v>
      </c>
      <c r="AI101" s="24">
        <f t="shared" si="25"/>
        <v>0.83222907006372115</v>
      </c>
      <c r="AJ101" s="24">
        <f t="shared" si="25"/>
        <v>0.82840855758111598</v>
      </c>
      <c r="AK101" s="24">
        <f t="shared" si="25"/>
        <v>0.82931968530046807</v>
      </c>
      <c r="AL101" s="24">
        <f t="shared" si="25"/>
        <v>0.823939963285649</v>
      </c>
      <c r="AM101" s="24">
        <f t="shared" si="25"/>
        <v>0.82262367753762922</v>
      </c>
      <c r="AN101" s="24">
        <f t="shared" si="25"/>
        <v>0.83058226059360152</v>
      </c>
      <c r="AO101" s="24">
        <f>+NAC!AV74</f>
        <v>0.83029982395352242</v>
      </c>
      <c r="AQ101" s="24">
        <f t="shared" si="27"/>
        <v>5.6655715198181689E-3</v>
      </c>
      <c r="AR101" s="24">
        <f t="shared" si="19"/>
        <v>2.3384400133231509E-2</v>
      </c>
    </row>
    <row r="102" spans="2:44" x14ac:dyDescent="0.25">
      <c r="B102" s="112">
        <f t="shared" si="26"/>
        <v>102</v>
      </c>
      <c r="D102" s="38">
        <f>+NAC!A75</f>
        <v>44835</v>
      </c>
      <c r="E102" s="19" cm="1">
        <f t="array" ref="E102">+SUMPRODUCT($E$3:$P$3/100,NAC!$C75:$N75)/D$3*100</f>
        <v>1040.6624469438004</v>
      </c>
      <c r="F102" s="19" cm="1">
        <f t="array" ref="F102">+SUMPRODUCT($E$4:$P$4/100,NAC!$C75:$N75)/D$4*100</f>
        <v>1041.0418528564821</v>
      </c>
      <c r="G102" s="19" cm="1">
        <f t="array" ref="G102">+SUMPRODUCT($E$5:$P$5/100,NAC!$C75:$N75)/D$5*100</f>
        <v>1030.8123629053</v>
      </c>
      <c r="H102" s="19" cm="1">
        <f t="array" ref="H102">+SUMPRODUCT($E$6:$P$6/100,NAC!$C75:$N75)/D$6*100</f>
        <v>1031.4885769893103</v>
      </c>
      <c r="I102" s="19" cm="1">
        <f t="array" ref="I102">+SUMPRODUCT($E$7:$P$7/100,NAC!$C75:$N75)/D$7*100</f>
        <v>1032.7562073661384</v>
      </c>
      <c r="J102" s="19" cm="1">
        <f t="array" ref="J102">+SUMPRODUCT($E$8:$P$8/100,NAC!$C75:$N75)/D$8*100</f>
        <v>1029.4973028145157</v>
      </c>
      <c r="K102" s="19" cm="1">
        <f t="array" ref="K102">+SUMPRODUCT($E$9:$P$9/100,NAC!$C75:$N75)/D$9*100</f>
        <v>1029.4220118623225</v>
      </c>
      <c r="L102" s="19" cm="1">
        <f t="array" ref="L102">+SUMPRODUCT($E$10:$P$10/100,NAC!$C75:$N75)/D$10*100</f>
        <v>1029.394346056682</v>
      </c>
      <c r="M102" s="19" cm="1">
        <f t="array" ref="M102">+SUMPRODUCT($E$11:$P$11/100,NAC!$C75:$N75)/D$11*100</f>
        <v>1022.6277780133494</v>
      </c>
      <c r="N102" s="19" cm="1">
        <f t="array" ref="N102">+SUMPRODUCT($E$12:$P$12/100,NAC!$C75:$N75)/D$12*100</f>
        <v>1020.9843057642365</v>
      </c>
      <c r="O102" s="19" cm="1">
        <f t="array" ref="O102">+SUMPRODUCT(_xlfn.ANCHORARRAY($E$30)/100,$E102:$N102)/$D$14*100</f>
        <v>1028.869484325756</v>
      </c>
      <c r="Q102" s="24">
        <f t="shared" si="24"/>
        <v>6.3352905575851937E-2</v>
      </c>
      <c r="R102" s="24">
        <f t="shared" si="24"/>
        <v>6.3376790297920316E-2</v>
      </c>
      <c r="S102" s="24">
        <f t="shared" si="24"/>
        <v>6.3606543590113196E-2</v>
      </c>
      <c r="T102" s="24">
        <f t="shared" si="24"/>
        <v>6.3039273373028504E-2</v>
      </c>
      <c r="U102" s="24">
        <f t="shared" si="24"/>
        <v>6.3712563934168243E-2</v>
      </c>
      <c r="V102" s="24">
        <f t="shared" si="28"/>
        <v>6.3628699878245598E-2</v>
      </c>
      <c r="W102" s="24">
        <f t="shared" si="28"/>
        <v>6.3247260377983672E-2</v>
      </c>
      <c r="X102" s="24">
        <f t="shared" si="28"/>
        <v>6.3258612415355797E-2</v>
      </c>
      <c r="Y102" s="24">
        <f t="shared" si="28"/>
        <v>6.3537557433072323E-2</v>
      </c>
      <c r="Z102" s="24">
        <f t="shared" si="28"/>
        <v>6.2974729732653278E-2</v>
      </c>
      <c r="AA102" s="24">
        <f t="shared" si="28"/>
        <v>6.3339584565172524E-2</v>
      </c>
      <c r="AB102" s="24">
        <f>+NAC!Y75</f>
        <v>6.3473501086934503E-2</v>
      </c>
      <c r="AD102" s="24">
        <f t="shared" si="29"/>
        <v>0.89650933377627928</v>
      </c>
      <c r="AE102" s="24">
        <f t="shared" si="29"/>
        <v>0.89353311436635119</v>
      </c>
      <c r="AF102" s="24">
        <f t="shared" si="29"/>
        <v>0.88542687198107006</v>
      </c>
      <c r="AG102" s="24">
        <f t="shared" si="29"/>
        <v>0.88532841917129557</v>
      </c>
      <c r="AH102" s="24">
        <f t="shared" si="29"/>
        <v>0.88348796909407179</v>
      </c>
      <c r="AI102" s="24">
        <f t="shared" si="25"/>
        <v>0.88287265952128213</v>
      </c>
      <c r="AJ102" s="24">
        <f t="shared" si="25"/>
        <v>0.87801589190053586</v>
      </c>
      <c r="AK102" s="24">
        <f t="shared" si="25"/>
        <v>0.87874361728734263</v>
      </c>
      <c r="AL102" s="24">
        <f t="shared" si="25"/>
        <v>0.87390618979426526</v>
      </c>
      <c r="AM102" s="24">
        <f t="shared" si="25"/>
        <v>0.8712007368224719</v>
      </c>
      <c r="AN102" s="24">
        <f t="shared" si="25"/>
        <v>0.88040344841971718</v>
      </c>
      <c r="AO102" s="24">
        <f>+NAC!AV75</f>
        <v>0.88035684713137119</v>
      </c>
      <c r="AQ102" s="24">
        <f t="shared" si="27"/>
        <v>3.7817584319865816E-4</v>
      </c>
      <c r="AR102" s="24">
        <f t="shared" si="19"/>
        <v>2.5308596953807383E-2</v>
      </c>
    </row>
    <row r="103" spans="2:44" x14ac:dyDescent="0.25">
      <c r="B103" s="112">
        <f t="shared" si="26"/>
        <v>103</v>
      </c>
      <c r="D103" s="38">
        <f>+NAC!A76</f>
        <v>44866</v>
      </c>
      <c r="E103" s="19" cm="1">
        <f t="array" ref="E103">+SUMPRODUCT($E$3:$P$3/100,NAC!$C76:$N76)/D$3*100</f>
        <v>1088.9804826931438</v>
      </c>
      <c r="F103" s="19" cm="1">
        <f t="array" ref="F103">+SUMPRODUCT($E$4:$P$4/100,NAC!$C76:$N76)/D$4*100</f>
        <v>1089.7262588434967</v>
      </c>
      <c r="G103" s="19" cm="1">
        <f t="array" ref="G103">+SUMPRODUCT($E$5:$P$5/100,NAC!$C76:$N76)/D$5*100</f>
        <v>1080.322806139425</v>
      </c>
      <c r="H103" s="19" cm="1">
        <f t="array" ref="H103">+SUMPRODUCT($E$6:$P$6/100,NAC!$C76:$N76)/D$6*100</f>
        <v>1081.3758369913869</v>
      </c>
      <c r="I103" s="19" cm="1">
        <f t="array" ref="I103">+SUMPRODUCT($E$7:$P$7/100,NAC!$C76:$N76)/D$7*100</f>
        <v>1082.611080430368</v>
      </c>
      <c r="J103" s="19" cm="1">
        <f t="array" ref="J103">+SUMPRODUCT($E$8:$P$8/100,NAC!$C76:$N76)/D$8*100</f>
        <v>1079.3872043001004</v>
      </c>
      <c r="K103" s="19" cm="1">
        <f t="array" ref="K103">+SUMPRODUCT($E$9:$P$9/100,NAC!$C76:$N76)/D$9*100</f>
        <v>1079.9674041518881</v>
      </c>
      <c r="L103" s="19" cm="1">
        <f t="array" ref="L103">+SUMPRODUCT($E$10:$P$10/100,NAC!$C76:$N76)/D$10*100</f>
        <v>1080.2569043343076</v>
      </c>
      <c r="M103" s="19" cm="1">
        <f t="array" ref="M103">+SUMPRODUCT($E$11:$P$11/100,NAC!$C76:$N76)/D$11*100</f>
        <v>1073.6503380241024</v>
      </c>
      <c r="N103" s="19" cm="1">
        <f t="array" ref="N103">+SUMPRODUCT($E$12:$P$12/100,NAC!$C76:$N76)/D$12*100</f>
        <v>1072.7844036916147</v>
      </c>
      <c r="O103" s="19" cm="1">
        <f t="array" ref="O103">+SUMPRODUCT(_xlfn.ANCHORARRAY($E$30)/100,$E103:$N103)/$D$14*100</f>
        <v>1079.2515812659399</v>
      </c>
      <c r="Q103" s="24">
        <f t="shared" si="24"/>
        <v>4.6430075276803651E-2</v>
      </c>
      <c r="R103" s="24">
        <f t="shared" si="24"/>
        <v>4.6765080436901751E-2</v>
      </c>
      <c r="S103" s="24">
        <f t="shared" si="24"/>
        <v>4.8030509737564619E-2</v>
      </c>
      <c r="T103" s="24">
        <f t="shared" si="24"/>
        <v>4.8364335887932652E-2</v>
      </c>
      <c r="U103" s="24">
        <f t="shared" si="24"/>
        <v>4.8273612599604387E-2</v>
      </c>
      <c r="V103" s="24">
        <f t="shared" si="28"/>
        <v>4.8460448948425494E-2</v>
      </c>
      <c r="W103" s="24">
        <f t="shared" si="28"/>
        <v>4.9100749456604476E-2</v>
      </c>
      <c r="X103" s="24">
        <f t="shared" si="28"/>
        <v>4.9410178395155935E-2</v>
      </c>
      <c r="Y103" s="24">
        <f t="shared" si="28"/>
        <v>4.989357917684778E-2</v>
      </c>
      <c r="Z103" s="24">
        <f t="shared" si="28"/>
        <v>5.0735449737010718E-2</v>
      </c>
      <c r="AA103" s="24">
        <f t="shared" si="28"/>
        <v>4.8968404358110007E-2</v>
      </c>
      <c r="AB103" s="24">
        <f>+NAC!Y76</f>
        <v>4.9161470818679165E-2</v>
      </c>
      <c r="AD103" s="24">
        <f t="shared" si="29"/>
        <v>0.93727266049008517</v>
      </c>
      <c r="AE103" s="24">
        <f t="shared" si="29"/>
        <v>0.9347275208730299</v>
      </c>
      <c r="AF103" s="24">
        <f t="shared" si="29"/>
        <v>0.92864822423093152</v>
      </c>
      <c r="AG103" s="24">
        <f t="shared" si="29"/>
        <v>0.92888409886585999</v>
      </c>
      <c r="AH103" s="24">
        <f t="shared" si="29"/>
        <v>0.92643961344532588</v>
      </c>
      <c r="AI103" s="24">
        <f t="shared" si="25"/>
        <v>0.92621153337479112</v>
      </c>
      <c r="AJ103" s="24">
        <f t="shared" si="25"/>
        <v>0.92216552373797711</v>
      </c>
      <c r="AK103" s="24">
        <f t="shared" si="25"/>
        <v>0.92282002315131417</v>
      </c>
      <c r="AL103" s="24">
        <f t="shared" si="25"/>
        <v>0.91865874871377984</v>
      </c>
      <c r="AM103" s="24">
        <f t="shared" si="25"/>
        <v>0.91678330314284584</v>
      </c>
      <c r="AN103" s="24">
        <f t="shared" si="25"/>
        <v>0.92420868017964519</v>
      </c>
      <c r="AO103" s="24">
        <f>+NAC!AV76</f>
        <v>0.92412782322705045</v>
      </c>
      <c r="AQ103" s="24">
        <f t="shared" si="27"/>
        <v>-4.3053744602070676E-3</v>
      </c>
      <c r="AR103" s="24">
        <f t="shared" si="19"/>
        <v>2.0489357347239334E-2</v>
      </c>
    </row>
    <row r="104" spans="2:44" x14ac:dyDescent="0.25">
      <c r="B104" s="112">
        <f t="shared" si="26"/>
        <v>104</v>
      </c>
      <c r="D104" s="38">
        <f>+NAC!A77</f>
        <v>44896</v>
      </c>
      <c r="E104" s="19" cm="1">
        <f t="array" ref="E104">+SUMPRODUCT($E$3:$P$3/100,NAC!$C77:$N77)/D$3*100</f>
        <v>1142.9647366730303</v>
      </c>
      <c r="F104" s="19" cm="1">
        <f t="array" ref="F104">+SUMPRODUCT($E$4:$P$4/100,NAC!$C77:$N77)/D$4*100</f>
        <v>1143.8926729641212</v>
      </c>
      <c r="G104" s="19" cm="1">
        <f t="array" ref="G104">+SUMPRODUCT($E$5:$P$5/100,NAC!$C77:$N77)/D$5*100</f>
        <v>1134.4969734820011</v>
      </c>
      <c r="H104" s="19" cm="1">
        <f t="array" ref="H104">+SUMPRODUCT($E$6:$P$6/100,NAC!$C77:$N77)/D$6*100</f>
        <v>1136.4069619053166</v>
      </c>
      <c r="I104" s="19" cm="1">
        <f t="array" ref="I104">+SUMPRODUCT($E$7:$P$7/100,NAC!$C77:$N77)/D$7*100</f>
        <v>1137.6029449125472</v>
      </c>
      <c r="J104" s="19" cm="1">
        <f t="array" ref="J104">+SUMPRODUCT($E$8:$P$8/100,NAC!$C77:$N77)/D$8*100</f>
        <v>1134.2281957008197</v>
      </c>
      <c r="K104" s="19" cm="1">
        <f t="array" ref="K104">+SUMPRODUCT($E$9:$P$9/100,NAC!$C77:$N77)/D$9*100</f>
        <v>1135.4497840175695</v>
      </c>
      <c r="L104" s="19" cm="1">
        <f t="array" ref="L104">+SUMPRODUCT($E$10:$P$10/100,NAC!$C77:$N77)/D$10*100</f>
        <v>1136.2263870973945</v>
      </c>
      <c r="M104" s="19" cm="1">
        <f t="array" ref="M104">+SUMPRODUCT($E$11:$P$11/100,NAC!$C77:$N77)/D$11*100</f>
        <v>1129.7816204785745</v>
      </c>
      <c r="N104" s="19" cm="1">
        <f t="array" ref="N104">+SUMPRODUCT($E$12:$P$12/100,NAC!$C77:$N77)/D$12*100</f>
        <v>1129.7120935817579</v>
      </c>
      <c r="O104" s="19" cm="1">
        <f t="array" ref="O104">+SUMPRODUCT(_xlfn.ANCHORARRAY($E$30)/100,$E104:$N104)/$D$14*100</f>
        <v>1134.7397191444409</v>
      </c>
      <c r="Q104" s="24">
        <f t="shared" si="24"/>
        <v>4.957320616654104E-2</v>
      </c>
      <c r="R104" s="24">
        <f t="shared" si="24"/>
        <v>4.9706441118625655E-2</v>
      </c>
      <c r="S104" s="24">
        <f t="shared" si="24"/>
        <v>5.0146277607680645E-2</v>
      </c>
      <c r="T104" s="24">
        <f t="shared" si="24"/>
        <v>5.088991544978283E-2</v>
      </c>
      <c r="U104" s="24">
        <f t="shared" si="24"/>
        <v>5.0795586223187694E-2</v>
      </c>
      <c r="V104" s="24">
        <f t="shared" si="28"/>
        <v>5.0807524104641733E-2</v>
      </c>
      <c r="W104" s="24">
        <f t="shared" si="28"/>
        <v>5.1374124489666828E-2</v>
      </c>
      <c r="X104" s="24">
        <f t="shared" si="28"/>
        <v>5.1811270576953561E-2</v>
      </c>
      <c r="Y104" s="24">
        <f t="shared" si="28"/>
        <v>5.2280784969316541E-2</v>
      </c>
      <c r="Z104" s="24">
        <f t="shared" si="28"/>
        <v>5.3065359352957087E-2</v>
      </c>
      <c r="AA104" s="24">
        <f t="shared" si="28"/>
        <v>5.1413534009757456E-2</v>
      </c>
      <c r="AB104" s="24">
        <f>+NAC!Y77</f>
        <v>5.1246077588670946E-2</v>
      </c>
      <c r="AD104" s="24">
        <f t="shared" si="29"/>
        <v>0.95552928122714897</v>
      </c>
      <c r="AE104" s="24">
        <f t="shared" si="29"/>
        <v>0.95418964857098643</v>
      </c>
      <c r="AF104" s="24">
        <f t="shared" si="29"/>
        <v>0.94972341956744066</v>
      </c>
      <c r="AG104" s="24">
        <f t="shared" si="29"/>
        <v>0.95040139711596816</v>
      </c>
      <c r="AH104" s="24">
        <f t="shared" si="29"/>
        <v>0.9496803604492321</v>
      </c>
      <c r="AI104" s="24">
        <f t="shared" si="25"/>
        <v>0.94960743125264546</v>
      </c>
      <c r="AJ104" s="24">
        <f t="shared" si="25"/>
        <v>0.94662786929570153</v>
      </c>
      <c r="AK104" s="24">
        <f t="shared" si="25"/>
        <v>0.94845947775883221</v>
      </c>
      <c r="AL104" s="24">
        <f t="shared" si="25"/>
        <v>0.94628888663302169</v>
      </c>
      <c r="AM104" s="24">
        <f t="shared" si="25"/>
        <v>0.94601044783934984</v>
      </c>
      <c r="AN104" s="24">
        <f t="shared" si="25"/>
        <v>0.94875379095975476</v>
      </c>
      <c r="AO104" s="24">
        <f>+NAC!AV77</f>
        <v>0.9479318233519185</v>
      </c>
      <c r="AQ104" s="24">
        <f t="shared" si="27"/>
        <v>-3.4921531864160471E-3</v>
      </c>
      <c r="AR104" s="24">
        <f t="shared" si="19"/>
        <v>9.5188333877991305E-3</v>
      </c>
    </row>
    <row r="105" spans="2:44" x14ac:dyDescent="0.25">
      <c r="B105" s="112">
        <f t="shared" si="26"/>
        <v>105</v>
      </c>
      <c r="D105" s="38">
        <f>+NAC!A78</f>
        <v>44927</v>
      </c>
      <c r="E105" s="19" cm="1">
        <f t="array" ref="E105">+SUMPRODUCT($E$3:$P$3/100,NAC!$C78:$N78)/D$3*100</f>
        <v>1213.0855609622131</v>
      </c>
      <c r="F105" s="19" cm="1">
        <f t="array" ref="F105">+SUMPRODUCT($E$4:$P$4/100,NAC!$C78:$N78)/D$4*100</f>
        <v>1213.353907485704</v>
      </c>
      <c r="G105" s="19" cm="1">
        <f t="array" ref="G105">+SUMPRODUCT($E$5:$P$5/100,NAC!$C78:$N78)/D$5*100</f>
        <v>1203.3690427652082</v>
      </c>
      <c r="H105" s="19" cm="1">
        <f t="array" ref="H105">+SUMPRODUCT($E$6:$P$6/100,NAC!$C78:$N78)/D$6*100</f>
        <v>1205.1856716276025</v>
      </c>
      <c r="I105" s="19" cm="1">
        <f t="array" ref="I105">+SUMPRODUCT($E$7:$P$7/100,NAC!$C78:$N78)/D$7*100</f>
        <v>1206.2588934370865</v>
      </c>
      <c r="J105" s="19" cm="1">
        <f t="array" ref="J105">+SUMPRODUCT($E$8:$P$8/100,NAC!$C78:$N78)/D$8*100</f>
        <v>1202.2237786054116</v>
      </c>
      <c r="K105" s="19" cm="1">
        <f t="array" ref="K105">+SUMPRODUCT($E$9:$P$9/100,NAC!$C78:$N78)/D$9*100</f>
        <v>1203.6026870534797</v>
      </c>
      <c r="L105" s="19" cm="1">
        <f t="array" ref="L105">+SUMPRODUCT($E$10:$P$10/100,NAC!$C78:$N78)/D$10*100</f>
        <v>1203.9674614694802</v>
      </c>
      <c r="M105" s="19" cm="1">
        <f t="array" ref="M105">+SUMPRODUCT($E$11:$P$11/100,NAC!$C78:$N78)/D$11*100</f>
        <v>1197.2645972866226</v>
      </c>
      <c r="N105" s="19" cm="1">
        <f t="array" ref="N105">+SUMPRODUCT($E$12:$P$12/100,NAC!$C78:$N78)/D$12*100</f>
        <v>1197.2424285646912</v>
      </c>
      <c r="O105" s="19" cm="1">
        <f t="array" ref="O105">+SUMPRODUCT(_xlfn.ANCHORARRAY($E$30)/100,$E105:$N105)/$D$14*100</f>
        <v>1202.9628580034159</v>
      </c>
      <c r="Q105" s="24">
        <f t="shared" si="24"/>
        <v>6.1349945487637836E-2</v>
      </c>
      <c r="R105" s="24">
        <f t="shared" si="24"/>
        <v>6.0723559266789184E-2</v>
      </c>
      <c r="S105" s="24">
        <f t="shared" si="24"/>
        <v>6.0707142366210887E-2</v>
      </c>
      <c r="T105" s="24">
        <f t="shared" si="24"/>
        <v>6.0522957028501967E-2</v>
      </c>
      <c r="U105" s="24">
        <f t="shared" si="24"/>
        <v>6.035141595894622E-2</v>
      </c>
      <c r="V105" s="24">
        <f t="shared" si="28"/>
        <v>5.9948767948392101E-2</v>
      </c>
      <c r="W105" s="24">
        <f t="shared" si="28"/>
        <v>6.0022824430653543E-2</v>
      </c>
      <c r="X105" s="24">
        <f t="shared" si="28"/>
        <v>5.9619346233576787E-2</v>
      </c>
      <c r="Y105" s="24">
        <f t="shared" si="28"/>
        <v>5.9730991888027329E-2</v>
      </c>
      <c r="Z105" s="24">
        <f t="shared" si="28"/>
        <v>5.9776588536666786E-2</v>
      </c>
      <c r="AA105" s="24">
        <f t="shared" si="28"/>
        <v>6.0122279768626719E-2</v>
      </c>
      <c r="AB105" s="24">
        <f>+NAC!Y78</f>
        <v>6.0278735663842564E-2</v>
      </c>
      <c r="AD105" s="24">
        <f t="shared" si="29"/>
        <v>0.99529291921487473</v>
      </c>
      <c r="AE105" s="24">
        <f t="shared" si="29"/>
        <v>0.99365341497780157</v>
      </c>
      <c r="AF105" s="24">
        <f t="shared" si="29"/>
        <v>0.99022841905969572</v>
      </c>
      <c r="AG105" s="24">
        <f t="shared" si="29"/>
        <v>0.99103918907377375</v>
      </c>
      <c r="AH105" s="24">
        <f t="shared" si="29"/>
        <v>0.98926485234396555</v>
      </c>
      <c r="AI105" s="24">
        <f t="shared" si="25"/>
        <v>0.98927842457452586</v>
      </c>
      <c r="AJ105" s="24">
        <f t="shared" si="25"/>
        <v>0.98681972649119132</v>
      </c>
      <c r="AK105" s="24">
        <f t="shared" si="25"/>
        <v>0.98827985943863483</v>
      </c>
      <c r="AL105" s="24">
        <f t="shared" si="25"/>
        <v>0.98659448781533676</v>
      </c>
      <c r="AM105" s="24">
        <f t="shared" si="25"/>
        <v>0.98719596821403188</v>
      </c>
      <c r="AN105" s="24">
        <f t="shared" si="25"/>
        <v>0.98898740222483594</v>
      </c>
      <c r="AO105" s="24">
        <f>+NAC!AV78</f>
        <v>0.98829086145403622</v>
      </c>
      <c r="AQ105" s="24">
        <f t="shared" si="27"/>
        <v>1.5733569509710499E-3</v>
      </c>
      <c r="AR105" s="24">
        <f t="shared" si="19"/>
        <v>8.0969510008428447E-3</v>
      </c>
    </row>
    <row r="106" spans="2:44" x14ac:dyDescent="0.25">
      <c r="B106" s="112">
        <f t="shared" si="26"/>
        <v>106</v>
      </c>
      <c r="D106" s="38">
        <f>+NAC!A79</f>
        <v>44958</v>
      </c>
      <c r="E106" s="19" cm="1">
        <f t="array" ref="E106">+SUMPRODUCT($E$3:$P$3/100,NAC!$C79:$N79)/D$3*100</f>
        <v>1300.8850414574858</v>
      </c>
      <c r="F106" s="19" cm="1">
        <f t="array" ref="F106">+SUMPRODUCT($E$4:$P$4/100,NAC!$C79:$N79)/D$4*100</f>
        <v>1299.1868520465835</v>
      </c>
      <c r="G106" s="19" cm="1">
        <f t="array" ref="G106">+SUMPRODUCT($E$5:$P$5/100,NAC!$C79:$N79)/D$5*100</f>
        <v>1286.5412353825002</v>
      </c>
      <c r="H106" s="19" cm="1">
        <f t="array" ref="H106">+SUMPRODUCT($E$6:$P$6/100,NAC!$C79:$N79)/D$6*100</f>
        <v>1287.2074276181088</v>
      </c>
      <c r="I106" s="19" cm="1">
        <f t="array" ref="I106">+SUMPRODUCT($E$7:$P$7/100,NAC!$C79:$N79)/D$7*100</f>
        <v>1288.2498012200917</v>
      </c>
      <c r="J106" s="19" cm="1">
        <f t="array" ref="J106">+SUMPRODUCT($E$8:$P$8/100,NAC!$C79:$N79)/D$8*100</f>
        <v>1283.0888069872046</v>
      </c>
      <c r="K106" s="19" cm="1">
        <f t="array" ref="K106">+SUMPRODUCT($E$9:$P$9/100,NAC!$C79:$N79)/D$9*100</f>
        <v>1283.1095825423617</v>
      </c>
      <c r="L106" s="19" cm="1">
        <f t="array" ref="L106">+SUMPRODUCT($E$10:$P$10/100,NAC!$C79:$N79)/D$10*100</f>
        <v>1282.3532160364875</v>
      </c>
      <c r="M106" s="19" cm="1">
        <f t="array" ref="M106">+SUMPRODUCT($E$11:$P$11/100,NAC!$C79:$N79)/D$11*100</f>
        <v>1274.3394944785093</v>
      </c>
      <c r="N106" s="19" cm="1">
        <f t="array" ref="N106">+SUMPRODUCT($E$12:$P$12/100,NAC!$C79:$N79)/D$12*100</f>
        <v>1271.8672463175983</v>
      </c>
      <c r="O106" s="19" cm="1">
        <f t="array" ref="O106">+SUMPRODUCT(_xlfn.ANCHORARRAY($E$30)/100,$E106:$N106)/$D$14*100</f>
        <v>1282.7949207121519</v>
      </c>
      <c r="Q106" s="24">
        <f t="shared" si="24"/>
        <v>7.2376989159470773E-2</v>
      </c>
      <c r="R106" s="24">
        <f t="shared" si="24"/>
        <v>7.07402383025586E-2</v>
      </c>
      <c r="S106" s="24">
        <f t="shared" si="24"/>
        <v>6.9116114559646391E-2</v>
      </c>
      <c r="T106" s="24">
        <f t="shared" si="24"/>
        <v>6.8057360721635485E-2</v>
      </c>
      <c r="U106" s="24">
        <f t="shared" si="24"/>
        <v>6.7971235884016767E-2</v>
      </c>
      <c r="V106" s="24">
        <f t="shared" si="28"/>
        <v>6.7262875531872268E-2</v>
      </c>
      <c r="W106" s="24">
        <f t="shared" si="28"/>
        <v>6.6057426046066459E-2</v>
      </c>
      <c r="X106" s="24">
        <f t="shared" si="28"/>
        <v>6.5106206833310143E-2</v>
      </c>
      <c r="Y106" s="24">
        <f t="shared" si="28"/>
        <v>6.4375825833790312E-2</v>
      </c>
      <c r="Z106" s="24">
        <f t="shared" si="28"/>
        <v>6.2330582321886707E-2</v>
      </c>
      <c r="AA106" s="24">
        <f t="shared" si="28"/>
        <v>6.6362865800557724E-2</v>
      </c>
      <c r="AB106" s="24">
        <f>+NAC!Y79</f>
        <v>6.62772168092709E-2</v>
      </c>
      <c r="AD106" s="24">
        <f t="shared" si="29"/>
        <v>1.032947771678236</v>
      </c>
      <c r="AE106" s="24">
        <f t="shared" si="29"/>
        <v>1.0306767527623961</v>
      </c>
      <c r="AF106" s="24">
        <f t="shared" si="29"/>
        <v>1.0270477884555742</v>
      </c>
      <c r="AG106" s="24">
        <f t="shared" si="29"/>
        <v>1.0272823823727304</v>
      </c>
      <c r="AH106" s="24">
        <f t="shared" si="29"/>
        <v>1.0259945120177711</v>
      </c>
      <c r="AI106" s="24">
        <f t="shared" si="25"/>
        <v>1.0256461615934303</v>
      </c>
      <c r="AJ106" s="24">
        <f t="shared" si="25"/>
        <v>1.0224232644700777</v>
      </c>
      <c r="AK106" s="24">
        <f t="shared" si="25"/>
        <v>1.0236382519968896</v>
      </c>
      <c r="AL106" s="24">
        <f t="shared" si="25"/>
        <v>1.0224774948083066</v>
      </c>
      <c r="AM106" s="24">
        <f t="shared" si="25"/>
        <v>1.0225317649064243</v>
      </c>
      <c r="AN106" s="24">
        <f t="shared" si="25"/>
        <v>1.0250764835989163</v>
      </c>
      <c r="AO106" s="24">
        <f>+NAC!AV79</f>
        <v>1.025007968469017</v>
      </c>
      <c r="AQ106" s="24">
        <f t="shared" si="27"/>
        <v>1.0046406837584065E-2</v>
      </c>
      <c r="AR106" s="24">
        <f t="shared" si="19"/>
        <v>1.0416006771811759E-2</v>
      </c>
    </row>
    <row r="107" spans="2:44" x14ac:dyDescent="0.25">
      <c r="B107" s="112">
        <f t="shared" si="26"/>
        <v>107</v>
      </c>
      <c r="D107" s="38">
        <f>+NAC!A80</f>
        <v>44986</v>
      </c>
      <c r="E107" s="19" cm="1">
        <f t="array" ref="E107">+SUMPRODUCT($E$3:$P$3/100,NAC!$C80:$N80)/D$3*100</f>
        <v>1405.9744560938861</v>
      </c>
      <c r="F107" s="19" cm="1">
        <f t="array" ref="F107">+SUMPRODUCT($E$4:$P$4/100,NAC!$C80:$N80)/D$4*100</f>
        <v>1402.9249692344679</v>
      </c>
      <c r="G107" s="19" cm="1">
        <f t="array" ref="G107">+SUMPRODUCT($E$5:$P$5/100,NAC!$C80:$N80)/D$5*100</f>
        <v>1388.6152822021693</v>
      </c>
      <c r="H107" s="19" cm="1">
        <f t="array" ref="H107">+SUMPRODUCT($E$6:$P$6/100,NAC!$C80:$N80)/D$6*100</f>
        <v>1388.0959243616392</v>
      </c>
      <c r="I107" s="19" cm="1">
        <f t="array" ref="I107">+SUMPRODUCT($E$7:$P$7/100,NAC!$C80:$N80)/D$7*100</f>
        <v>1388.452164451234</v>
      </c>
      <c r="J107" s="19" cm="1">
        <f t="array" ref="J107">+SUMPRODUCT($E$8:$P$8/100,NAC!$C80:$N80)/D$8*100</f>
        <v>1384.4713575598137</v>
      </c>
      <c r="K107" s="19" cm="1">
        <f t="array" ref="K107">+SUMPRODUCT($E$9:$P$9/100,NAC!$C80:$N80)/D$9*100</f>
        <v>1381.8270904231206</v>
      </c>
      <c r="L107" s="19" cm="1">
        <f t="array" ref="L107">+SUMPRODUCT($E$10:$P$10/100,NAC!$C80:$N80)/D$10*100</f>
        <v>1380.4987233987397</v>
      </c>
      <c r="M107" s="19" cm="1">
        <f t="array" ref="M107">+SUMPRODUCT($E$11:$P$11/100,NAC!$C80:$N80)/D$11*100</f>
        <v>1372.14705128947</v>
      </c>
      <c r="N107" s="19" cm="1">
        <f t="array" ref="N107">+SUMPRODUCT($E$12:$P$12/100,NAC!$C80:$N80)/D$12*100</f>
        <v>1365.8310035662091</v>
      </c>
      <c r="O107" s="19" cm="1">
        <f t="array" ref="O107">+SUMPRODUCT(_xlfn.ANCHORARRAY($E$30)/100,$E107:$N107)/$D$14*100</f>
        <v>1381.9379005056228</v>
      </c>
      <c r="Q107" s="24">
        <f t="shared" si="24"/>
        <v>8.0783014092206118E-2</v>
      </c>
      <c r="R107" s="24">
        <f t="shared" si="24"/>
        <v>7.9848496792026324E-2</v>
      </c>
      <c r="S107" s="24">
        <f t="shared" si="24"/>
        <v>7.9339895226383073E-2</v>
      </c>
      <c r="T107" s="24">
        <f t="shared" si="24"/>
        <v>7.8377808097501278E-2</v>
      </c>
      <c r="U107" s="24">
        <f t="shared" si="24"/>
        <v>7.7781780471645634E-2</v>
      </c>
      <c r="V107" s="24">
        <f t="shared" si="28"/>
        <v>7.9014445469806072E-2</v>
      </c>
      <c r="W107" s="24">
        <f t="shared" si="28"/>
        <v>7.6936147328242388E-2</v>
      </c>
      <c r="X107" s="24">
        <f t="shared" si="28"/>
        <v>7.6535470987940002E-2</v>
      </c>
      <c r="Y107" s="24">
        <f t="shared" si="28"/>
        <v>7.6751569918960927E-2</v>
      </c>
      <c r="Z107" s="24">
        <f t="shared" si="28"/>
        <v>7.3878588760471153E-2</v>
      </c>
      <c r="AA107" s="24">
        <f t="shared" si="28"/>
        <v>7.7286695006892447E-2</v>
      </c>
      <c r="AB107" s="24">
        <f>+NAC!Y80</f>
        <v>7.675239849783555E-2</v>
      </c>
      <c r="AD107" s="24">
        <f t="shared" si="29"/>
        <v>1.0544965943757578</v>
      </c>
      <c r="AE107" s="24">
        <f t="shared" si="29"/>
        <v>1.0510421892609711</v>
      </c>
      <c r="AF107" s="24">
        <f t="shared" si="29"/>
        <v>1.0464990702661097</v>
      </c>
      <c r="AG107" s="24">
        <f t="shared" si="29"/>
        <v>1.0469481140702284</v>
      </c>
      <c r="AH107" s="24">
        <f t="shared" si="29"/>
        <v>1.0451125366792762</v>
      </c>
      <c r="AI107" s="24">
        <f t="shared" si="25"/>
        <v>1.0449719647751587</v>
      </c>
      <c r="AJ107" s="24">
        <f t="shared" si="25"/>
        <v>1.0407935590822137</v>
      </c>
      <c r="AK107" s="24">
        <f t="shared" si="25"/>
        <v>1.0419909856435843</v>
      </c>
      <c r="AL107" s="24">
        <f t="shared" si="25"/>
        <v>1.0413137613026016</v>
      </c>
      <c r="AM107" s="24">
        <f t="shared" si="25"/>
        <v>1.0405100550631277</v>
      </c>
      <c r="AN107" s="24">
        <f t="shared" si="25"/>
        <v>1.0440929082974737</v>
      </c>
      <c r="AO107" s="24">
        <f>+NAC!AV80</f>
        <v>1.0429651896009893</v>
      </c>
      <c r="AQ107" s="24">
        <f t="shared" si="27"/>
        <v>6.9044253317349646E-3</v>
      </c>
      <c r="AR107" s="24">
        <f t="shared" si="19"/>
        <v>1.3986539312630164E-2</v>
      </c>
    </row>
    <row r="108" spans="2:44" x14ac:dyDescent="0.25">
      <c r="B108" s="112">
        <f t="shared" si="26"/>
        <v>108</v>
      </c>
      <c r="D108" s="38">
        <f>+NAC!A81</f>
        <v>45017</v>
      </c>
      <c r="E108" s="19" cm="1">
        <f t="array" ref="E108">+SUMPRODUCT($E$3:$P$3/100,NAC!$C81:$N81)/D$3*100</f>
        <v>1530.7799793881584</v>
      </c>
      <c r="F108" s="19" cm="1">
        <f t="array" ref="F108">+SUMPRODUCT($E$4:$P$4/100,NAC!$C81:$N81)/D$4*100</f>
        <v>1526.1758273041003</v>
      </c>
      <c r="G108" s="19" cm="1">
        <f t="array" ref="G108">+SUMPRODUCT($E$5:$P$5/100,NAC!$C81:$N81)/D$5*100</f>
        <v>1508.2713875499601</v>
      </c>
      <c r="H108" s="19" cm="1">
        <f t="array" ref="H108">+SUMPRODUCT($E$6:$P$6/100,NAC!$C81:$N81)/D$6*100</f>
        <v>1506.7189863929852</v>
      </c>
      <c r="I108" s="19" cm="1">
        <f t="array" ref="I108">+SUMPRODUCT($E$7:$P$7/100,NAC!$C81:$N81)/D$7*100</f>
        <v>1507.063435027123</v>
      </c>
      <c r="J108" s="19" cm="1">
        <f t="array" ref="J108">+SUMPRODUCT($E$8:$P$8/100,NAC!$C81:$N81)/D$8*100</f>
        <v>1502.2267447529541</v>
      </c>
      <c r="K108" s="19" cm="1">
        <f t="array" ref="K108">+SUMPRODUCT($E$9:$P$9/100,NAC!$C81:$N81)/D$9*100</f>
        <v>1497.88879958199</v>
      </c>
      <c r="L108" s="19" cm="1">
        <f t="array" ref="L108">+SUMPRODUCT($E$10:$P$10/100,NAC!$C81:$N81)/D$10*100</f>
        <v>1495.9852887597772</v>
      </c>
      <c r="M108" s="19" cm="1">
        <f t="array" ref="M108">+SUMPRODUCT($E$11:$P$11/100,NAC!$C81:$N81)/D$11*100</f>
        <v>1485.4490359198726</v>
      </c>
      <c r="N108" s="19" cm="1">
        <f t="array" ref="N108">+SUMPRODUCT($E$12:$P$12/100,NAC!$C81:$N81)/D$12*100</f>
        <v>1477.2009196814083</v>
      </c>
      <c r="O108" s="19" cm="1">
        <f t="array" ref="O108">+SUMPRODUCT(_xlfn.ANCHORARRAY($E$30)/100,$E108:$N108)/$D$14*100</f>
        <v>1498.4961658190109</v>
      </c>
      <c r="Q108" s="24">
        <f t="shared" si="24"/>
        <v>8.8767987749229782E-2</v>
      </c>
      <c r="R108" s="24">
        <f t="shared" si="24"/>
        <v>8.7852779565885442E-2</v>
      </c>
      <c r="S108" s="24">
        <f t="shared" si="24"/>
        <v>8.6169370941987067E-2</v>
      </c>
      <c r="T108" s="24">
        <f t="shared" si="24"/>
        <v>8.5457395234337818E-2</v>
      </c>
      <c r="U108" s="24">
        <f t="shared" si="24"/>
        <v>8.542697660943066E-2</v>
      </c>
      <c r="V108" s="24">
        <f t="shared" si="28"/>
        <v>8.5054404737335387E-2</v>
      </c>
      <c r="W108" s="24">
        <f t="shared" si="28"/>
        <v>8.399148487046304E-2</v>
      </c>
      <c r="X108" s="24">
        <f t="shared" si="28"/>
        <v>8.3655684285396159E-2</v>
      </c>
      <c r="Y108" s="24">
        <f t="shared" si="28"/>
        <v>8.2572771281275825E-2</v>
      </c>
      <c r="Z108" s="24">
        <f t="shared" si="28"/>
        <v>8.1540041062481583E-2</v>
      </c>
      <c r="AA108" s="24">
        <f t="shared" si="28"/>
        <v>8.4344068768026359E-2</v>
      </c>
      <c r="AB108" s="24">
        <f>+NAC!Y81</f>
        <v>8.4026898836709663E-2</v>
      </c>
      <c r="AD108" s="24">
        <f t="shared" si="29"/>
        <v>1.1083001060407187</v>
      </c>
      <c r="AE108" s="24">
        <f t="shared" si="29"/>
        <v>1.1026359615739212</v>
      </c>
      <c r="AF108" s="24">
        <f t="shared" si="29"/>
        <v>1.0958309799444597</v>
      </c>
      <c r="AG108" s="24">
        <f t="shared" si="29"/>
        <v>1.0951517769514139</v>
      </c>
      <c r="AH108" s="24">
        <f t="shared" si="29"/>
        <v>1.0925046714658064</v>
      </c>
      <c r="AI108" s="24">
        <f t="shared" si="25"/>
        <v>1.0920373628656672</v>
      </c>
      <c r="AJ108" s="24">
        <f t="shared" si="25"/>
        <v>1.0859112440576522</v>
      </c>
      <c r="AK108" s="24">
        <f t="shared" si="25"/>
        <v>1.0861250463086392</v>
      </c>
      <c r="AL108" s="24">
        <f t="shared" si="25"/>
        <v>1.0842045923311354</v>
      </c>
      <c r="AM108" s="24">
        <f t="shared" si="25"/>
        <v>1.0813249111841379</v>
      </c>
      <c r="AN108" s="24">
        <f t="shared" si="25"/>
        <v>1.0898693191155004</v>
      </c>
      <c r="AO108" s="24">
        <f>+NAC!AV81</f>
        <v>1.0883405987029038</v>
      </c>
      <c r="AQ108" s="24">
        <f t="shared" si="27"/>
        <v>7.227946686748199E-3</v>
      </c>
      <c r="AR108" s="24">
        <f t="shared" si="19"/>
        <v>2.6975194856580842E-2</v>
      </c>
    </row>
    <row r="109" spans="2:44" x14ac:dyDescent="0.25">
      <c r="B109" s="112">
        <f t="shared" si="26"/>
        <v>109</v>
      </c>
      <c r="D109" s="38">
        <f>+NAC!A82</f>
        <v>45047</v>
      </c>
      <c r="E109" s="19" cm="1">
        <f t="array" ref="E109">+SUMPRODUCT($E$3:$P$3/100,NAC!$C82:$N82)/D$3*100</f>
        <v>1643.1137887485174</v>
      </c>
      <c r="F109" s="19" cm="1">
        <f t="array" ref="F109">+SUMPRODUCT($E$4:$P$4/100,NAC!$C82:$N82)/D$4*100</f>
        <v>1639.35691700333</v>
      </c>
      <c r="G109" s="19" cm="1">
        <f t="array" ref="G109">+SUMPRODUCT($E$5:$P$5/100,NAC!$C82:$N82)/D$5*100</f>
        <v>1622.1958501272752</v>
      </c>
      <c r="H109" s="19" cm="1">
        <f t="array" ref="H109">+SUMPRODUCT($E$6:$P$6/100,NAC!$C82:$N82)/D$6*100</f>
        <v>1621.2619714642897</v>
      </c>
      <c r="I109" s="19" cm="1">
        <f t="array" ref="I109">+SUMPRODUCT($E$7:$P$7/100,NAC!$C82:$N82)/D$7*100</f>
        <v>1622.3858345056051</v>
      </c>
      <c r="J109" s="19" cm="1">
        <f t="array" ref="J109">+SUMPRODUCT($E$8:$P$8/100,NAC!$C82:$N82)/D$8*100</f>
        <v>1617.3326128974484</v>
      </c>
      <c r="K109" s="19" cm="1">
        <f t="array" ref="K109">+SUMPRODUCT($E$9:$P$9/100,NAC!$C82:$N82)/D$9*100</f>
        <v>1614.1296047976791</v>
      </c>
      <c r="L109" s="19" cm="1">
        <f t="array" ref="L109">+SUMPRODUCT($E$10:$P$10/100,NAC!$C82:$N82)/D$10*100</f>
        <v>1613.28181666866</v>
      </c>
      <c r="M109" s="19" cm="1">
        <f t="array" ref="M109">+SUMPRODUCT($E$11:$P$11/100,NAC!$C82:$N82)/D$11*100</f>
        <v>1603.2802459462634</v>
      </c>
      <c r="N109" s="19" cm="1">
        <f t="array" ref="N109">+SUMPRODUCT($E$12:$P$12/100,NAC!$C82:$N82)/D$12*100</f>
        <v>1596.9151189505649</v>
      </c>
      <c r="O109" s="19" cm="1">
        <f t="array" ref="O109">+SUMPRODUCT(_xlfn.ANCHORARRAY($E$30)/100,$E109:$N109)/$D$14*100</f>
        <v>1614.8057819981218</v>
      </c>
      <c r="Q109" s="24">
        <f t="shared" si="24"/>
        <v>7.3383380285165556E-2</v>
      </c>
      <c r="R109" s="24">
        <f t="shared" si="24"/>
        <v>7.4159928151370069E-2</v>
      </c>
      <c r="S109" s="24">
        <f t="shared" si="24"/>
        <v>7.5533132510306578E-2</v>
      </c>
      <c r="T109" s="24">
        <f t="shared" si="24"/>
        <v>7.6021465253792941E-2</v>
      </c>
      <c r="U109" s="24">
        <f t="shared" si="24"/>
        <v>7.6521264333114569E-2</v>
      </c>
      <c r="V109" s="24">
        <f t="shared" si="28"/>
        <v>7.6623498114742894E-2</v>
      </c>
      <c r="W109" s="24">
        <f t="shared" si="28"/>
        <v>7.7603093933360068E-2</v>
      </c>
      <c r="X109" s="24">
        <f t="shared" si="28"/>
        <v>7.8407541030116379E-2</v>
      </c>
      <c r="Y109" s="24">
        <f t="shared" si="28"/>
        <v>7.9323630213555818E-2</v>
      </c>
      <c r="Z109" s="24">
        <f t="shared" si="28"/>
        <v>8.1041243390896023E-2</v>
      </c>
      <c r="AA109" s="24">
        <f t="shared" si="28"/>
        <v>7.7617560079335401E-2</v>
      </c>
      <c r="AB109" s="24">
        <f>+NAC!Y82</f>
        <v>7.7727529658905947E-2</v>
      </c>
      <c r="AD109" s="24">
        <f t="shared" si="29"/>
        <v>1.1576112584904856</v>
      </c>
      <c r="AE109" s="24">
        <f t="shared" si="29"/>
        <v>1.1523135885732811</v>
      </c>
      <c r="AF109" s="24">
        <f t="shared" si="29"/>
        <v>1.1478623888707045</v>
      </c>
      <c r="AG109" s="24">
        <f t="shared" si="29"/>
        <v>1.1468421663956305</v>
      </c>
      <c r="AH109" s="24">
        <f t="shared" si="29"/>
        <v>1.14499276713298</v>
      </c>
      <c r="AI109" s="24">
        <f t="shared" si="25"/>
        <v>1.1449231538313147</v>
      </c>
      <c r="AJ109" s="24">
        <f t="shared" si="25"/>
        <v>1.1392297529018518</v>
      </c>
      <c r="AK109" s="24">
        <f t="shared" si="25"/>
        <v>1.1403380821876681</v>
      </c>
      <c r="AL109" s="24">
        <f t="shared" si="25"/>
        <v>1.140087718195828</v>
      </c>
      <c r="AM109" s="24">
        <f t="shared" si="25"/>
        <v>1.1388963542310573</v>
      </c>
      <c r="AN109" s="24">
        <f t="shared" si="25"/>
        <v>1.1436091818432201</v>
      </c>
      <c r="AO109" s="24">
        <f>+NAC!AV82</f>
        <v>1.1424628923702809</v>
      </c>
      <c r="AQ109" s="24">
        <f t="shared" si="27"/>
        <v>-7.6578631057304669E-3</v>
      </c>
      <c r="AR109" s="24">
        <f t="shared" ref="AR109:AR123" si="30">+AD109-AM109</f>
        <v>1.8714904259428344E-2</v>
      </c>
    </row>
    <row r="110" spans="2:44" x14ac:dyDescent="0.25">
      <c r="B110" s="112">
        <f t="shared" si="26"/>
        <v>110</v>
      </c>
      <c r="D110" s="38">
        <f>+NAC!A83</f>
        <v>45078</v>
      </c>
      <c r="E110" s="19" cm="1">
        <f t="array" ref="E110">+SUMPRODUCT($E$3:$P$3/100,NAC!$C83:$N83)/D$3*100</f>
        <v>1732.1253737228162</v>
      </c>
      <c r="F110" s="19" cm="1">
        <f t="array" ref="F110">+SUMPRODUCT($E$4:$P$4/100,NAC!$C83:$N83)/D$4*100</f>
        <v>1729.8029369700605</v>
      </c>
      <c r="G110" s="19" cm="1">
        <f t="array" ref="G110">+SUMPRODUCT($E$5:$P$5/100,NAC!$C83:$N83)/D$5*100</f>
        <v>1714.1453284831971</v>
      </c>
      <c r="H110" s="19" cm="1">
        <f t="array" ref="H110">+SUMPRODUCT($E$6:$P$6/100,NAC!$C83:$N83)/D$6*100</f>
        <v>1714.0140552104465</v>
      </c>
      <c r="I110" s="19" cm="1">
        <f t="array" ref="I110">+SUMPRODUCT($E$7:$P$7/100,NAC!$C83:$N83)/D$7*100</f>
        <v>1716.5121201593195</v>
      </c>
      <c r="J110" s="19" cm="1">
        <f t="array" ref="J110">+SUMPRODUCT($E$8:$P$8/100,NAC!$C83:$N83)/D$8*100</f>
        <v>1711.6161503868991</v>
      </c>
      <c r="K110" s="19" cm="1">
        <f t="array" ref="K110">+SUMPRODUCT($E$9:$P$9/100,NAC!$C83:$N83)/D$9*100</f>
        <v>1709.9663836002037</v>
      </c>
      <c r="L110" s="19" cm="1">
        <f t="array" ref="L110">+SUMPRODUCT($E$10:$P$10/100,NAC!$C83:$N83)/D$10*100</f>
        <v>1710.3533712956364</v>
      </c>
      <c r="M110" s="19" cm="1">
        <f t="array" ref="M110">+SUMPRODUCT($E$11:$P$11/100,NAC!$C83:$N83)/D$11*100</f>
        <v>1701.4811097416864</v>
      </c>
      <c r="N110" s="19" cm="1">
        <f t="array" ref="N110">+SUMPRODUCT($E$12:$P$12/100,NAC!$C83:$N83)/D$12*100</f>
        <v>1697.4340087855776</v>
      </c>
      <c r="O110" s="19" cm="1">
        <f t="array" ref="O110">+SUMPRODUCT(_xlfn.ANCHORARRAY($E$30)/100,$E110:$N110)/$D$14*100</f>
        <v>1710.4111198396006</v>
      </c>
      <c r="Q110" s="24">
        <f t="shared" si="24"/>
        <v>5.4172501979972365E-2</v>
      </c>
      <c r="R110" s="24">
        <f t="shared" si="24"/>
        <v>5.5171646289242426E-2</v>
      </c>
      <c r="S110" s="24">
        <f t="shared" si="24"/>
        <v>5.6682106755918227E-2</v>
      </c>
      <c r="T110" s="24">
        <f t="shared" si="24"/>
        <v>5.7209806544950448E-2</v>
      </c>
      <c r="U110" s="24">
        <f t="shared" si="24"/>
        <v>5.8017201365911708E-2</v>
      </c>
      <c r="V110" s="24">
        <f t="shared" si="28"/>
        <v>5.8295700425246455E-2</v>
      </c>
      <c r="W110" s="24">
        <f t="shared" si="28"/>
        <v>5.9373657801498059E-2</v>
      </c>
      <c r="X110" s="24">
        <f t="shared" si="28"/>
        <v>6.0170240328762947E-2</v>
      </c>
      <c r="Y110" s="24">
        <f t="shared" si="28"/>
        <v>6.1249968022567547E-2</v>
      </c>
      <c r="Z110" s="24">
        <f t="shared" si="28"/>
        <v>6.2945668584483139E-2</v>
      </c>
      <c r="AA110" s="24">
        <f t="shared" si="28"/>
        <v>5.9205471585058955E-2</v>
      </c>
      <c r="AB110" s="24">
        <f>+NAC!Y83</f>
        <v>5.9508319805006149E-2</v>
      </c>
      <c r="AD110" s="24">
        <f t="shared" si="29"/>
        <v>1.1630763670793032</v>
      </c>
      <c r="AE110" s="24">
        <f t="shared" si="29"/>
        <v>1.1592650390578192</v>
      </c>
      <c r="AF110" s="24">
        <f t="shared" si="29"/>
        <v>1.15741052884625</v>
      </c>
      <c r="AG110" s="24">
        <f t="shared" si="29"/>
        <v>1.1571755589896671</v>
      </c>
      <c r="AH110" s="24">
        <f t="shared" si="29"/>
        <v>1.1560230989655431</v>
      </c>
      <c r="AI110" s="24">
        <f t="shared" si="25"/>
        <v>1.1569752320973832</v>
      </c>
      <c r="AJ110" s="24">
        <f t="shared" si="25"/>
        <v>1.1527355898242679</v>
      </c>
      <c r="AK110" s="24">
        <f t="shared" si="25"/>
        <v>1.1544542021579374</v>
      </c>
      <c r="AL110" s="24">
        <f t="shared" si="25"/>
        <v>1.1554875239488305</v>
      </c>
      <c r="AM110" s="24">
        <f t="shared" si="25"/>
        <v>1.1562012016227428</v>
      </c>
      <c r="AN110" s="24">
        <f t="shared" si="25"/>
        <v>1.1563513856551748</v>
      </c>
      <c r="AO110" s="24">
        <f>+NAC!AV83</f>
        <v>1.1558027347843294</v>
      </c>
      <c r="AQ110" s="24">
        <f t="shared" si="27"/>
        <v>-8.7731666045107737E-3</v>
      </c>
      <c r="AR110" s="24">
        <f t="shared" si="30"/>
        <v>6.875165456560417E-3</v>
      </c>
    </row>
    <row r="111" spans="2:44" x14ac:dyDescent="0.25">
      <c r="B111" s="112">
        <f t="shared" si="26"/>
        <v>111</v>
      </c>
      <c r="D111" s="38">
        <f>+NAC!A84</f>
        <v>45108</v>
      </c>
      <c r="E111" s="19" cm="1">
        <f t="array" ref="E111">+SUMPRODUCT($E$3:$P$3/100,NAC!$C84:$N84)/D$3*100</f>
        <v>1837.1968753440865</v>
      </c>
      <c r="F111" s="19" cm="1">
        <f t="array" ref="F111">+SUMPRODUCT($E$4:$P$4/100,NAC!$C84:$N84)/D$4*100</f>
        <v>1835.7336191274335</v>
      </c>
      <c r="G111" s="19" cm="1">
        <f t="array" ref="G111">+SUMPRODUCT($E$5:$P$5/100,NAC!$C84:$N84)/D$5*100</f>
        <v>1819.7494991066251</v>
      </c>
      <c r="H111" s="19" cm="1">
        <f t="array" ref="H111">+SUMPRODUCT($E$6:$P$6/100,NAC!$C84:$N84)/D$6*100</f>
        <v>1820.8929529413051</v>
      </c>
      <c r="I111" s="19" cm="1">
        <f t="array" ref="I111">+SUMPRODUCT($E$7:$P$7/100,NAC!$C84:$N84)/D$7*100</f>
        <v>1824.349473007916</v>
      </c>
      <c r="J111" s="19" cm="1">
        <f t="array" ref="J111">+SUMPRODUCT($E$8:$P$8/100,NAC!$C84:$N84)/D$8*100</f>
        <v>1819.0114177085006</v>
      </c>
      <c r="K111" s="19" cm="1">
        <f t="array" ref="K111">+SUMPRODUCT($E$9:$P$9/100,NAC!$C84:$N84)/D$9*100</f>
        <v>1818.283826976658</v>
      </c>
      <c r="L111" s="19" cm="1">
        <f t="array" ref="L111">+SUMPRODUCT($E$10:$P$10/100,NAC!$C84:$N84)/D$10*100</f>
        <v>1819.3894222643287</v>
      </c>
      <c r="M111" s="19" cm="1">
        <f t="array" ref="M111">+SUMPRODUCT($E$11:$P$11/100,NAC!$C84:$N84)/D$11*100</f>
        <v>1811.5765771402714</v>
      </c>
      <c r="N111" s="19" cm="1">
        <f t="array" ref="N111">+SUMPRODUCT($E$12:$P$12/100,NAC!$C84:$N84)/D$12*100</f>
        <v>1809.1815335675485</v>
      </c>
      <c r="O111" s="19" cm="1">
        <f t="array" ref="O111">+SUMPRODUCT(_xlfn.ANCHORARRAY($E$30)/100,$E111:$N111)/$D$14*100</f>
        <v>1818.9038271464569</v>
      </c>
      <c r="Q111" s="24">
        <f t="shared" si="24"/>
        <v>6.0660448265036804E-2</v>
      </c>
      <c r="R111" s="24">
        <f t="shared" si="24"/>
        <v>6.1238583825578452E-2</v>
      </c>
      <c r="S111" s="24">
        <f t="shared" si="24"/>
        <v>6.1607478005890171E-2</v>
      </c>
      <c r="T111" s="24">
        <f t="shared" si="24"/>
        <v>6.2355905079049201E-2</v>
      </c>
      <c r="U111" s="24">
        <f t="shared" si="24"/>
        <v>6.2823531265592036E-2</v>
      </c>
      <c r="V111" s="24">
        <f t="shared" si="28"/>
        <v>6.2744948566491043E-2</v>
      </c>
      <c r="W111" s="24">
        <f t="shared" si="28"/>
        <v>6.3344779415136943E-2</v>
      </c>
      <c r="X111" s="24">
        <f t="shared" si="28"/>
        <v>6.3750598442761985E-2</v>
      </c>
      <c r="Y111" s="24">
        <f t="shared" si="28"/>
        <v>6.4705665415997204E-2</v>
      </c>
      <c r="Z111" s="24">
        <f t="shared" si="28"/>
        <v>6.5833207184248899E-2</v>
      </c>
      <c r="AA111" s="24">
        <f t="shared" si="28"/>
        <v>6.3430777576463981E-2</v>
      </c>
      <c r="AB111" s="24">
        <f>+NAC!Y84</f>
        <v>6.3448508623157984E-2</v>
      </c>
      <c r="AD111" s="24">
        <f t="shared" si="29"/>
        <v>1.1427661757250571</v>
      </c>
      <c r="AE111" s="24">
        <f t="shared" si="29"/>
        <v>1.1391333512803423</v>
      </c>
      <c r="AF111" s="24">
        <f t="shared" si="29"/>
        <v>1.1380844045212033</v>
      </c>
      <c r="AG111" s="24">
        <f t="shared" si="29"/>
        <v>1.1372226094665212</v>
      </c>
      <c r="AH111" s="24">
        <f t="shared" si="29"/>
        <v>1.1372080014359689</v>
      </c>
      <c r="AI111" s="24">
        <f t="shared" si="25"/>
        <v>1.137095075613292</v>
      </c>
      <c r="AJ111" s="24">
        <f t="shared" si="25"/>
        <v>1.133458565426102</v>
      </c>
      <c r="AK111" s="24">
        <f t="shared" si="25"/>
        <v>1.1341545046103678</v>
      </c>
      <c r="AL111" s="24">
        <f t="shared" si="25"/>
        <v>1.1360035848701204</v>
      </c>
      <c r="AM111" s="24">
        <f t="shared" si="25"/>
        <v>1.1342759416427328</v>
      </c>
      <c r="AN111" s="24">
        <f t="shared" si="25"/>
        <v>1.1362489158365423</v>
      </c>
      <c r="AO111" s="24">
        <f>+NAC!AV84</f>
        <v>1.1344999360149153</v>
      </c>
      <c r="AQ111" s="24">
        <f t="shared" si="27"/>
        <v>-5.1727589192120949E-3</v>
      </c>
      <c r="AR111" s="24">
        <f t="shared" si="30"/>
        <v>8.4902340823242994E-3</v>
      </c>
    </row>
    <row r="112" spans="2:44" x14ac:dyDescent="0.25">
      <c r="B112" s="112">
        <f t="shared" si="26"/>
        <v>112</v>
      </c>
      <c r="D112" s="38">
        <f>+NAC!A85</f>
        <v>45139</v>
      </c>
      <c r="E112" s="19" cm="1">
        <f t="array" ref="E112">+SUMPRODUCT($E$3:$P$3/100,NAC!$C85:$N85)/D$3*100</f>
        <v>2072.9761636631224</v>
      </c>
      <c r="F112" s="19" cm="1">
        <f t="array" ref="F112">+SUMPRODUCT($E$4:$P$4/100,NAC!$C85:$N85)/D$4*100</f>
        <v>2069.2146097436507</v>
      </c>
      <c r="G112" s="19" cm="1">
        <f t="array" ref="G112">+SUMPRODUCT($E$5:$P$5/100,NAC!$C85:$N85)/D$5*100</f>
        <v>2047.3554370333047</v>
      </c>
      <c r="H112" s="19" cm="1">
        <f t="array" ref="H112">+SUMPRODUCT($E$6:$P$6/100,NAC!$C85:$N85)/D$6*100</f>
        <v>2047.1908051651635</v>
      </c>
      <c r="I112" s="19" cm="1">
        <f t="array" ref="I112">+SUMPRODUCT($E$7:$P$7/100,NAC!$C85:$N85)/D$7*100</f>
        <v>2052.0962754255452</v>
      </c>
      <c r="J112" s="19" cm="1">
        <f t="array" ref="J112">+SUMPRODUCT($E$8:$P$8/100,NAC!$C85:$N85)/D$8*100</f>
        <v>2044.7104123529061</v>
      </c>
      <c r="K112" s="19" cm="1">
        <f t="array" ref="K112">+SUMPRODUCT($E$9:$P$9/100,NAC!$C85:$N85)/D$9*100</f>
        <v>2042.4345330257597</v>
      </c>
      <c r="L112" s="19" cm="1">
        <f t="array" ref="L112">+SUMPRODUCT($E$10:$P$10/100,NAC!$C85:$N85)/D$10*100</f>
        <v>2043.1331166962689</v>
      </c>
      <c r="M112" s="19" cm="1">
        <f t="array" ref="M112">+SUMPRODUCT($E$11:$P$11/100,NAC!$C85:$N85)/D$11*100</f>
        <v>2033.5228367068296</v>
      </c>
      <c r="N112" s="19" cm="1">
        <f t="array" ref="N112">+SUMPRODUCT($E$12:$P$12/100,NAC!$C85:$N85)/D$12*100</f>
        <v>2028.9600502961869</v>
      </c>
      <c r="O112" s="19" cm="1">
        <f t="array" ref="O112">+SUMPRODUCT(_xlfn.ANCHORARRAY($E$30)/100,$E112:$N112)/$D$14*100</f>
        <v>2044.0383526483711</v>
      </c>
      <c r="Q112" s="24">
        <f t="shared" si="24"/>
        <v>0.12833643007088025</v>
      </c>
      <c r="R112" s="24">
        <f t="shared" si="24"/>
        <v>0.12718674876543146</v>
      </c>
      <c r="S112" s="24">
        <f t="shared" si="24"/>
        <v>0.12507542276473704</v>
      </c>
      <c r="T112" s="24">
        <f t="shared" si="24"/>
        <v>0.12427850404842156</v>
      </c>
      <c r="U112" s="24">
        <f t="shared" si="24"/>
        <v>0.12483726708464982</v>
      </c>
      <c r="V112" s="24">
        <f t="shared" si="28"/>
        <v>0.12407783285314933</v>
      </c>
      <c r="W112" s="24">
        <f t="shared" si="28"/>
        <v>0.12327597194867379</v>
      </c>
      <c r="X112" s="24">
        <f t="shared" si="28"/>
        <v>0.12297735256341058</v>
      </c>
      <c r="Y112" s="24">
        <f t="shared" si="28"/>
        <v>0.12251552728558646</v>
      </c>
      <c r="Z112" s="24">
        <f t="shared" si="28"/>
        <v>0.1214795268749258</v>
      </c>
      <c r="AA112" s="24">
        <f t="shared" si="28"/>
        <v>0.12377483742783202</v>
      </c>
      <c r="AB112" s="24">
        <f>+NAC!Y85</f>
        <v>0.12441637728689958</v>
      </c>
      <c r="AD112" s="24">
        <f t="shared" si="29"/>
        <v>1.2569982102252912</v>
      </c>
      <c r="AE112" s="24">
        <f t="shared" si="29"/>
        <v>1.2513887193092277</v>
      </c>
      <c r="AF112" s="24">
        <f t="shared" si="29"/>
        <v>1.2473243529885965</v>
      </c>
      <c r="AG112" s="24">
        <f t="shared" si="29"/>
        <v>1.2446126595777076</v>
      </c>
      <c r="AH112" s="24">
        <f t="shared" si="29"/>
        <v>1.2466864937800257</v>
      </c>
      <c r="AI112" s="24">
        <f t="shared" si="25"/>
        <v>1.2450882509149364</v>
      </c>
      <c r="AJ112" s="24">
        <f t="shared" si="25"/>
        <v>1.2403637545707529</v>
      </c>
      <c r="AK112" s="24">
        <f t="shared" si="25"/>
        <v>1.2404678189326681</v>
      </c>
      <c r="AL112" s="24">
        <f t="shared" si="25"/>
        <v>1.2428020533594193</v>
      </c>
      <c r="AM112" s="24">
        <f t="shared" si="25"/>
        <v>1.2388829622216737</v>
      </c>
      <c r="AN112" s="24">
        <f t="shared" si="25"/>
        <v>1.2439522147751116</v>
      </c>
      <c r="AO112" s="24">
        <f>+NAC!AV85</f>
        <v>1.2436750080888426</v>
      </c>
      <c r="AQ112" s="24">
        <f t="shared" si="27"/>
        <v>6.8569031959544446E-3</v>
      </c>
      <c r="AR112" s="24">
        <f t="shared" si="30"/>
        <v>1.8115248003617523E-2</v>
      </c>
    </row>
    <row r="113" spans="2:44" x14ac:dyDescent="0.25">
      <c r="B113" s="112">
        <f t="shared" si="26"/>
        <v>113</v>
      </c>
      <c r="D113" s="38">
        <f>+NAC!A86</f>
        <v>45170</v>
      </c>
      <c r="E113" s="19" cm="1">
        <f t="array" ref="E113">+SUMPRODUCT($E$3:$P$3/100,NAC!$C86:$N86)/D$3*100</f>
        <v>2347.8185599308995</v>
      </c>
      <c r="F113" s="19" cm="1">
        <f t="array" ref="F113">+SUMPRODUCT($E$4:$P$4/100,NAC!$C86:$N86)/D$4*100</f>
        <v>2341.6111801804673</v>
      </c>
      <c r="G113" s="19" cm="1">
        <f t="array" ref="G113">+SUMPRODUCT($E$5:$P$5/100,NAC!$C86:$N86)/D$5*100</f>
        <v>2312.6703354234269</v>
      </c>
      <c r="H113" s="19" cm="1">
        <f t="array" ref="H113">+SUMPRODUCT($E$6:$P$6/100,NAC!$C86:$N86)/D$6*100</f>
        <v>2311.9681550035925</v>
      </c>
      <c r="I113" s="19" cm="1">
        <f t="array" ref="I113">+SUMPRODUCT($E$7:$P$7/100,NAC!$C86:$N86)/D$7*100</f>
        <v>2315.8588014258644</v>
      </c>
      <c r="J113" s="19" cm="1">
        <f t="array" ref="J113">+SUMPRODUCT($E$8:$P$8/100,NAC!$C86:$N86)/D$8*100</f>
        <v>2306.8647935292802</v>
      </c>
      <c r="K113" s="19" cm="1">
        <f t="array" ref="K113">+SUMPRODUCT($E$9:$P$9/100,NAC!$C86:$N86)/D$9*100</f>
        <v>2302.0269591116607</v>
      </c>
      <c r="L113" s="19" cm="1">
        <f t="array" ref="L113">+SUMPRODUCT($E$10:$P$10/100,NAC!$C86:$N86)/D$10*100</f>
        <v>2301.7640190824441</v>
      </c>
      <c r="M113" s="19" cm="1">
        <f t="array" ref="M113">+SUMPRODUCT($E$11:$P$11/100,NAC!$C86:$N86)/D$11*100</f>
        <v>2288.2639972810525</v>
      </c>
      <c r="N113" s="19" cm="1">
        <f t="array" ref="N113">+SUMPRODUCT($E$12:$P$12/100,NAC!$C86:$N86)/D$12*100</f>
        <v>2281.7940031859243</v>
      </c>
      <c r="O113" s="19" cm="1">
        <f t="array" ref="O113">+SUMPRODUCT(_xlfn.ANCHORARRAY($E$30)/100,$E113:$N113)/$D$14*100</f>
        <v>2304.7298661941272</v>
      </c>
      <c r="Q113" s="24">
        <f t="shared" si="24"/>
        <v>0.13258348122156294</v>
      </c>
      <c r="R113" s="24">
        <f t="shared" si="24"/>
        <v>0.13164249331806288</v>
      </c>
      <c r="S113" s="24">
        <f t="shared" si="24"/>
        <v>0.12958907554155497</v>
      </c>
      <c r="T113" s="24">
        <f t="shared" si="24"/>
        <v>0.12933691826398541</v>
      </c>
      <c r="U113" s="24">
        <f t="shared" si="24"/>
        <v>0.12853321218841085</v>
      </c>
      <c r="V113" s="24">
        <f t="shared" si="28"/>
        <v>0.12821100709058619</v>
      </c>
      <c r="W113" s="24">
        <f t="shared" si="28"/>
        <v>0.12709950888919241</v>
      </c>
      <c r="X113" s="24">
        <f t="shared" si="28"/>
        <v>0.12658543893820262</v>
      </c>
      <c r="Y113" s="24">
        <f t="shared" si="28"/>
        <v>0.12527086294578393</v>
      </c>
      <c r="Z113" s="24">
        <f t="shared" si="28"/>
        <v>0.12461258310770029</v>
      </c>
      <c r="AA113" s="24">
        <f t="shared" si="28"/>
        <v>0.12753748637249851</v>
      </c>
      <c r="AB113" s="24">
        <f>+NAC!Y86</f>
        <v>0.12749750132466953</v>
      </c>
      <c r="AD113" s="24">
        <f t="shared" si="29"/>
        <v>1.399010067865222</v>
      </c>
      <c r="AE113" s="24">
        <f t="shared" si="29"/>
        <v>1.3918490635835208</v>
      </c>
      <c r="AF113" s="24">
        <f t="shared" si="29"/>
        <v>1.3862454414015173</v>
      </c>
      <c r="AG113" s="24">
        <f t="shared" si="29"/>
        <v>1.3826855695582467</v>
      </c>
      <c r="AH113" s="24">
        <f t="shared" si="29"/>
        <v>1.3852755236946979</v>
      </c>
      <c r="AI113" s="24">
        <f t="shared" si="25"/>
        <v>1.3833453418755761</v>
      </c>
      <c r="AJ113" s="24">
        <f t="shared" si="25"/>
        <v>1.3776680791619649</v>
      </c>
      <c r="AK113" s="24">
        <f t="shared" si="25"/>
        <v>1.3774857773528426</v>
      </c>
      <c r="AL113" s="24">
        <f t="shared" si="25"/>
        <v>1.3798050031050106</v>
      </c>
      <c r="AM113" s="24">
        <f t="shared" si="25"/>
        <v>1.375638244533639</v>
      </c>
      <c r="AN113" s="24">
        <f t="shared" si="25"/>
        <v>1.3819449753238828</v>
      </c>
      <c r="AO113" s="24">
        <f>+NAC!AV86</f>
        <v>1.3828244500508422</v>
      </c>
      <c r="AQ113" s="24">
        <f t="shared" si="27"/>
        <v>7.9708981138626456E-3</v>
      </c>
      <c r="AR113" s="24">
        <f t="shared" si="30"/>
        <v>2.3371823331582942E-2</v>
      </c>
    </row>
    <row r="114" spans="2:44" x14ac:dyDescent="0.25">
      <c r="B114" s="112">
        <f t="shared" si="26"/>
        <v>114</v>
      </c>
      <c r="D114" s="38">
        <f>+NAC!A87</f>
        <v>45200</v>
      </c>
      <c r="E114" s="19" cm="1">
        <f t="array" ref="E114">+SUMPRODUCT($E$3:$P$3/100,NAC!$C87:$N87)/D$3*100</f>
        <v>2544.6385619158846</v>
      </c>
      <c r="F114" s="19" cm="1">
        <f t="array" ref="F114">+SUMPRODUCT($E$4:$P$4/100,NAC!$C87:$N87)/D$4*100</f>
        <v>2537.7146359255257</v>
      </c>
      <c r="G114" s="19" cm="1">
        <f t="array" ref="G114">+SUMPRODUCT($E$5:$P$5/100,NAC!$C87:$N87)/D$5*100</f>
        <v>2505.9937755840356</v>
      </c>
      <c r="H114" s="19" cm="1">
        <f t="array" ref="H114">+SUMPRODUCT($E$6:$P$6/100,NAC!$C87:$N87)/D$6*100</f>
        <v>2506.1022567901437</v>
      </c>
      <c r="I114" s="19" cm="1">
        <f t="array" ref="I114">+SUMPRODUCT($E$7:$P$7/100,NAC!$C87:$N87)/D$7*100</f>
        <v>2508.4193695765139</v>
      </c>
      <c r="J114" s="19" cm="1">
        <f t="array" ref="J114">+SUMPRODUCT($E$8:$P$8/100,NAC!$C87:$N87)/D$8*100</f>
        <v>2499.3902326059401</v>
      </c>
      <c r="K114" s="19" cm="1">
        <f t="array" ref="K114">+SUMPRODUCT($E$9:$P$9/100,NAC!$C87:$N87)/D$9*100</f>
        <v>2493.0218509154952</v>
      </c>
      <c r="L114" s="19" cm="1">
        <f t="array" ref="L114">+SUMPRODUCT($E$10:$P$10/100,NAC!$C87:$N87)/D$10*100</f>
        <v>2493.2203975722064</v>
      </c>
      <c r="M114" s="19" cm="1">
        <f t="array" ref="M114">+SUMPRODUCT($E$11:$P$11/100,NAC!$C87:$N87)/D$11*100</f>
        <v>2477.7352528323663</v>
      </c>
      <c r="N114" s="19" cm="1">
        <f t="array" ref="N114">+SUMPRODUCT($E$12:$P$12/100,NAC!$C87:$N87)/D$12*100</f>
        <v>2472.189133248562</v>
      </c>
      <c r="O114" s="19" cm="1">
        <f t="array" ref="O114">+SUMPRODUCT(_xlfn.ANCHORARRAY($E$30)/100,$E114:$N114)/$D$14*100</f>
        <v>2496.818313031064</v>
      </c>
      <c r="Q114" s="24">
        <f t="shared" si="24"/>
        <v>8.3831010344673995E-2</v>
      </c>
      <c r="R114" s="24">
        <f t="shared" si="24"/>
        <v>8.3747232420518625E-2</v>
      </c>
      <c r="S114" s="24">
        <f t="shared" si="24"/>
        <v>8.3593168122344297E-2</v>
      </c>
      <c r="T114" s="24">
        <f t="shared" si="24"/>
        <v>8.3969193678729237E-2</v>
      </c>
      <c r="U114" s="24">
        <f t="shared" si="24"/>
        <v>8.3148665208816253E-2</v>
      </c>
      <c r="V114" s="24">
        <f t="shared" si="28"/>
        <v>8.3457617289357744E-2</v>
      </c>
      <c r="W114" s="24">
        <f t="shared" si="28"/>
        <v>8.2968138599705421E-2</v>
      </c>
      <c r="X114" s="24">
        <f t="shared" si="28"/>
        <v>8.3178109007926437E-2</v>
      </c>
      <c r="Y114" s="24">
        <f t="shared" si="28"/>
        <v>8.2801309541401746E-2</v>
      </c>
      <c r="Z114" s="24">
        <f t="shared" si="28"/>
        <v>8.3440980998635839E-2</v>
      </c>
      <c r="AA114" s="24">
        <f t="shared" si="28"/>
        <v>8.3345319403587359E-2</v>
      </c>
      <c r="AB114" s="24">
        <f>+NAC!Y87</f>
        <v>8.3017393804100115E-2</v>
      </c>
      <c r="AD114" s="24">
        <f t="shared" si="29"/>
        <v>1.4452103267384495</v>
      </c>
      <c r="AE114" s="24">
        <f t="shared" si="29"/>
        <v>1.4376682157036913</v>
      </c>
      <c r="AF114" s="24">
        <f t="shared" si="29"/>
        <v>1.4310862633826011</v>
      </c>
      <c r="AG114" s="24">
        <f t="shared" si="29"/>
        <v>1.4295976830930193</v>
      </c>
      <c r="AH114" s="24">
        <f t="shared" si="29"/>
        <v>1.4288591554184822</v>
      </c>
      <c r="AI114" s="24">
        <f t="shared" si="25"/>
        <v>1.427777348976945</v>
      </c>
      <c r="AJ114" s="24">
        <f t="shared" si="25"/>
        <v>1.4217685479693416</v>
      </c>
      <c r="AK114" s="24">
        <f t="shared" si="25"/>
        <v>1.4220265121165925</v>
      </c>
      <c r="AL114" s="24">
        <f t="shared" si="25"/>
        <v>1.4229101791522254</v>
      </c>
      <c r="AM114" s="24">
        <f t="shared" si="25"/>
        <v>1.4213781928783482</v>
      </c>
      <c r="AN114" s="24">
        <f t="shared" si="25"/>
        <v>1.4267590312169589</v>
      </c>
      <c r="AO114" s="24">
        <f>+NAC!AV87</f>
        <v>1.4266146012563361</v>
      </c>
      <c r="AQ114" s="24">
        <f t="shared" si="27"/>
        <v>3.9002934603815653E-4</v>
      </c>
      <c r="AR114" s="24">
        <f t="shared" si="30"/>
        <v>2.3832133860101301E-2</v>
      </c>
    </row>
    <row r="115" spans="2:44" x14ac:dyDescent="0.25">
      <c r="B115" s="112">
        <f t="shared" si="26"/>
        <v>115</v>
      </c>
      <c r="D115" s="38">
        <f>+NAC!A88</f>
        <v>45231</v>
      </c>
      <c r="E115" s="19" cm="1">
        <f t="array" ref="E115">+SUMPRODUCT($E$3:$P$3/100,NAC!$C88:$N88)/D$3*100</f>
        <v>2882.4876358685815</v>
      </c>
      <c r="F115" s="19" cm="1">
        <f t="array" ref="F115">+SUMPRODUCT($E$4:$P$4/100,NAC!$C88:$N88)/D$4*100</f>
        <v>2872.438751704688</v>
      </c>
      <c r="G115" s="19" cm="1">
        <f t="array" ref="G115">+SUMPRODUCT($E$5:$P$5/100,NAC!$C88:$N88)/D$5*100</f>
        <v>2831.2443612007955</v>
      </c>
      <c r="H115" s="19" cm="1">
        <f t="array" ref="H115">+SUMPRODUCT($E$6:$P$6/100,NAC!$C88:$N88)/D$6*100</f>
        <v>2829.6143625332606</v>
      </c>
      <c r="I115" s="19" cm="1">
        <f t="array" ref="I115">+SUMPRODUCT($E$7:$P$7/100,NAC!$C88:$N88)/D$7*100</f>
        <v>2833.5615422981487</v>
      </c>
      <c r="J115" s="19" cm="1">
        <f t="array" ref="J115">+SUMPRODUCT($E$8:$P$8/100,NAC!$C88:$N88)/D$8*100</f>
        <v>2820.8920785310843</v>
      </c>
      <c r="K115" s="19" cm="1">
        <f t="array" ref="K115">+SUMPRODUCT($E$9:$P$9/100,NAC!$C88:$N88)/D$9*100</f>
        <v>2811.5342312630883</v>
      </c>
      <c r="L115" s="19" cm="1">
        <f t="array" ref="L115">+SUMPRODUCT($E$10:$P$10/100,NAC!$C88:$N88)/D$10*100</f>
        <v>2810.1411900590565</v>
      </c>
      <c r="M115" s="19" cm="1">
        <f t="array" ref="M115">+SUMPRODUCT($E$11:$P$11/100,NAC!$C88:$N88)/D$11*100</f>
        <v>2791.0448435428043</v>
      </c>
      <c r="N115" s="19" cm="1">
        <f t="array" ref="N115">+SUMPRODUCT($E$12:$P$12/100,NAC!$C88:$N88)/D$12*100</f>
        <v>2781.1669019013452</v>
      </c>
      <c r="O115" s="19" cm="1">
        <f t="array" ref="O115">+SUMPRODUCT(_xlfn.ANCHORARRAY($E$30)/100,$E115:$N115)/$D$14*100</f>
        <v>2816.5565063997215</v>
      </c>
      <c r="Q115" s="24">
        <f t="shared" si="24"/>
        <v>0.13276898299392537</v>
      </c>
      <c r="R115" s="24">
        <f t="shared" si="24"/>
        <v>0.13189982476382167</v>
      </c>
      <c r="S115" s="24">
        <f t="shared" si="24"/>
        <v>0.12978906363841958</v>
      </c>
      <c r="T115" s="24">
        <f t="shared" si="24"/>
        <v>0.12908974678370733</v>
      </c>
      <c r="U115" s="24">
        <f t="shared" si="24"/>
        <v>0.12962034046823967</v>
      </c>
      <c r="V115" s="24">
        <f t="shared" si="28"/>
        <v>0.12863211263730379</v>
      </c>
      <c r="W115" s="24">
        <f t="shared" si="28"/>
        <v>0.12776156784611725</v>
      </c>
      <c r="X115" s="24">
        <f t="shared" si="28"/>
        <v>0.12711302731016261</v>
      </c>
      <c r="Y115" s="24">
        <f t="shared" si="28"/>
        <v>0.12644998708085753</v>
      </c>
      <c r="Z115" s="24">
        <f t="shared" si="28"/>
        <v>0.12498144437952985</v>
      </c>
      <c r="AA115" s="24">
        <f t="shared" si="28"/>
        <v>0.12805825385848957</v>
      </c>
      <c r="AB115" s="24">
        <f>+NAC!Y88</f>
        <v>0.1281069017691574</v>
      </c>
      <c r="AD115" s="24">
        <f t="shared" si="29"/>
        <v>1.6469598690510394</v>
      </c>
      <c r="AE115" s="24">
        <f t="shared" si="29"/>
        <v>1.6359268930099438</v>
      </c>
      <c r="AF115" s="24">
        <f t="shared" si="29"/>
        <v>1.6207392319323111</v>
      </c>
      <c r="AG115" s="24">
        <f t="shared" si="29"/>
        <v>1.6166798496310384</v>
      </c>
      <c r="AH115" s="24">
        <f t="shared" si="29"/>
        <v>1.6173402374301666</v>
      </c>
      <c r="AI115" s="24">
        <f t="shared" si="25"/>
        <v>1.6134199731969363</v>
      </c>
      <c r="AJ115" s="24">
        <f t="shared" si="25"/>
        <v>1.603351008978851</v>
      </c>
      <c r="AK115" s="24">
        <f t="shared" si="25"/>
        <v>1.6013637855809537</v>
      </c>
      <c r="AL115" s="24">
        <f t="shared" si="25"/>
        <v>1.5995845618409779</v>
      </c>
      <c r="AM115" s="24">
        <f t="shared" si="25"/>
        <v>1.5924751444287648</v>
      </c>
      <c r="AN115" s="24">
        <f t="shared" si="25"/>
        <v>1.6097311834335777</v>
      </c>
      <c r="AO115" s="24">
        <f>+NAC!AV88</f>
        <v>1.6092081683813459</v>
      </c>
      <c r="AQ115" s="24">
        <f t="shared" si="27"/>
        <v>7.7875386143955172E-3</v>
      </c>
      <c r="AR115" s="24">
        <f t="shared" si="30"/>
        <v>5.4484724622274605E-2</v>
      </c>
    </row>
    <row r="116" spans="2:44" x14ac:dyDescent="0.25">
      <c r="B116" s="112">
        <f t="shared" si="26"/>
        <v>116</v>
      </c>
      <c r="D116" s="38">
        <f>+NAC!A89</f>
        <v>45261</v>
      </c>
      <c r="E116" s="19" cm="1">
        <f t="array" ref="E116">+SUMPRODUCT($E$3:$P$3/100,NAC!$C89:$N89)/D$3*100</f>
        <v>3627.5215225668248</v>
      </c>
      <c r="F116" s="19" cm="1">
        <f t="array" ref="F116">+SUMPRODUCT($E$4:$P$4/100,NAC!$C89:$N89)/D$4*100</f>
        <v>3612.2146023122391</v>
      </c>
      <c r="G116" s="19" cm="1">
        <f t="array" ref="G116">+SUMPRODUCT($E$5:$P$5/100,NAC!$C89:$N89)/D$5*100</f>
        <v>3552.7904006097338</v>
      </c>
      <c r="H116" s="19" cm="1">
        <f t="array" ref="H116">+SUMPRODUCT($E$6:$P$6/100,NAC!$C89:$N89)/D$6*100</f>
        <v>3552.6862687379034</v>
      </c>
      <c r="I116" s="19" cm="1">
        <f t="array" ref="I116">+SUMPRODUCT($E$7:$P$7/100,NAC!$C89:$N89)/D$7*100</f>
        <v>3558.9207507070187</v>
      </c>
      <c r="J116" s="19" cm="1">
        <f t="array" ref="J116">+SUMPRODUCT($E$8:$P$8/100,NAC!$C89:$N89)/D$8*100</f>
        <v>3536.9641391221544</v>
      </c>
      <c r="K116" s="19" cm="1">
        <f t="array" ref="K116">+SUMPRODUCT($E$9:$P$9/100,NAC!$C89:$N89)/D$9*100</f>
        <v>3529.8101807933485</v>
      </c>
      <c r="L116" s="19" cm="1">
        <f t="array" ref="L116">+SUMPRODUCT($E$10:$P$10/100,NAC!$C89:$N89)/D$10*100</f>
        <v>3526.2349977310819</v>
      </c>
      <c r="M116" s="19" cm="1">
        <f t="array" ref="M116">+SUMPRODUCT($E$11:$P$11/100,NAC!$C89:$N89)/D$11*100</f>
        <v>3497.7751070336303</v>
      </c>
      <c r="N116" s="19" cm="1">
        <f t="array" ref="N116">+SUMPRODUCT($E$12:$P$12/100,NAC!$C89:$N89)/D$12*100</f>
        <v>3486.1673727953203</v>
      </c>
      <c r="O116" s="19" cm="1">
        <f t="array" ref="O116">+SUMPRODUCT(_xlfn.ANCHORARRAY($E$30)/100,$E116:$N116)/$D$14*100</f>
        <v>3534.4418916645873</v>
      </c>
      <c r="Q116" s="24">
        <f t="shared" si="24"/>
        <v>0.25846906589548713</v>
      </c>
      <c r="R116" s="24">
        <f t="shared" si="24"/>
        <v>0.2575427762101179</v>
      </c>
      <c r="S116" s="24">
        <f t="shared" si="24"/>
        <v>0.25485120581499854</v>
      </c>
      <c r="T116" s="24">
        <f t="shared" si="24"/>
        <v>0.2555372618187095</v>
      </c>
      <c r="U116" s="24">
        <f t="shared" si="24"/>
        <v>0.25598851395356337</v>
      </c>
      <c r="V116" s="24">
        <f t="shared" si="28"/>
        <v>0.2538459610138466</v>
      </c>
      <c r="W116" s="24">
        <f t="shared" si="28"/>
        <v>0.25547473032457901</v>
      </c>
      <c r="X116" s="24">
        <f t="shared" si="28"/>
        <v>0.25482485015529632</v>
      </c>
      <c r="Y116" s="24">
        <f t="shared" si="28"/>
        <v>0.25321351074880627</v>
      </c>
      <c r="Z116" s="24">
        <f t="shared" si="28"/>
        <v>0.25349088917029805</v>
      </c>
      <c r="AA116" s="24">
        <f t="shared" si="28"/>
        <v>0.25488051939796041</v>
      </c>
      <c r="AB116" s="24">
        <f>+NAC!Y89</f>
        <v>0.25465674984236841</v>
      </c>
      <c r="AD116" s="24">
        <f t="shared" si="29"/>
        <v>2.1737825377936884</v>
      </c>
      <c r="AE116" s="24">
        <f t="shared" si="29"/>
        <v>2.1578265056563906</v>
      </c>
      <c r="AF116" s="24">
        <f t="shared" si="29"/>
        <v>2.131599716573505</v>
      </c>
      <c r="AG116" s="24">
        <f t="shared" si="29"/>
        <v>2.1262447237928015</v>
      </c>
      <c r="AH116" s="24">
        <f t="shared" si="29"/>
        <v>2.1284384122094635</v>
      </c>
      <c r="AI116" s="24">
        <f t="shared" si="25"/>
        <v>2.1183884799625585</v>
      </c>
      <c r="AJ116" s="24">
        <f t="shared" si="25"/>
        <v>2.108732971266944</v>
      </c>
      <c r="AK116" s="24">
        <f t="shared" si="25"/>
        <v>2.1034616320953492</v>
      </c>
      <c r="AL116" s="24">
        <f t="shared" si="25"/>
        <v>2.095974517227476</v>
      </c>
      <c r="AM116" s="24">
        <f t="shared" si="25"/>
        <v>2.0858901065159077</v>
      </c>
      <c r="AN116" s="24">
        <f t="shared" si="25"/>
        <v>2.1147600035798946</v>
      </c>
      <c r="AO116" s="24">
        <f>+NAC!AV89</f>
        <v>2.114076437471768</v>
      </c>
      <c r="AQ116" s="24">
        <f t="shared" si="27"/>
        <v>4.9781767251890763E-3</v>
      </c>
      <c r="AR116" s="24">
        <f t="shared" si="30"/>
        <v>8.789243127778068E-2</v>
      </c>
    </row>
    <row r="117" spans="2:44" x14ac:dyDescent="0.25">
      <c r="B117" s="112">
        <f t="shared" si="26"/>
        <v>117</v>
      </c>
      <c r="D117" s="38">
        <f>+NAC!A90</f>
        <v>45292</v>
      </c>
      <c r="E117" s="19" cm="1">
        <f t="array" ref="E117">+SUMPRODUCT($E$3:$P$3/100,NAC!$C90:$N90)/D$3*100</f>
        <v>4364.2649026847275</v>
      </c>
      <c r="F117" s="19" cm="1">
        <f t="array" ref="F117">+SUMPRODUCT($E$4:$P$4/100,NAC!$C90:$N90)/D$4*100</f>
        <v>4345.0009314672898</v>
      </c>
      <c r="G117" s="19" cm="1">
        <f t="array" ref="G117">+SUMPRODUCT($E$5:$P$5/100,NAC!$C90:$N90)/D$5*100</f>
        <v>4276.2811003488314</v>
      </c>
      <c r="H117" s="19" cm="1">
        <f t="array" ref="H117">+SUMPRODUCT($E$6:$P$6/100,NAC!$C90:$N90)/D$6*100</f>
        <v>4283.4209699656112</v>
      </c>
      <c r="I117" s="19" cm="1">
        <f t="array" ref="I117">+SUMPRODUCT($E$7:$P$7/100,NAC!$C90:$N90)/D$7*100</f>
        <v>4289.5610802233214</v>
      </c>
      <c r="J117" s="19" cm="1">
        <f t="array" ref="J117">+SUMPRODUCT($E$8:$P$8/100,NAC!$C90:$N90)/D$8*100</f>
        <v>4259.6713360178774</v>
      </c>
      <c r="K117" s="19" cm="1">
        <f t="array" ref="K117">+SUMPRODUCT($E$9:$P$9/100,NAC!$C90:$N90)/D$9*100</f>
        <v>4261.2387798599957</v>
      </c>
      <c r="L117" s="19" cm="1">
        <f t="array" ref="L117">+SUMPRODUCT($E$10:$P$10/100,NAC!$C90:$N90)/D$10*100</f>
        <v>4255.7483731906541</v>
      </c>
      <c r="M117" s="19" cm="1">
        <f t="array" ref="M117">+SUMPRODUCT($E$11:$P$11/100,NAC!$C90:$N90)/D$11*100</f>
        <v>4221.8677944106194</v>
      </c>
      <c r="N117" s="19" cm="1">
        <f t="array" ref="N117">+SUMPRODUCT($E$12:$P$12/100,NAC!$C90:$N90)/D$12*100</f>
        <v>4218.9559713750223</v>
      </c>
      <c r="O117" s="19" cm="1">
        <f t="array" ref="O117">+SUMPRODUCT(_xlfn.ANCHORARRAY($E$30)/100,$E117:$N117)/$D$14*100</f>
        <v>4263.6962119771342</v>
      </c>
      <c r="Q117" s="24">
        <f t="shared" si="24"/>
        <v>0.20309827950974779</v>
      </c>
      <c r="R117" s="24">
        <f t="shared" si="24"/>
        <v>0.20286345354065682</v>
      </c>
      <c r="S117" s="24">
        <f t="shared" si="24"/>
        <v>0.20364013019595295</v>
      </c>
      <c r="T117" s="24">
        <f t="shared" si="24"/>
        <v>0.20568511992118643</v>
      </c>
      <c r="U117" s="24">
        <f t="shared" si="24"/>
        <v>0.20529828582756537</v>
      </c>
      <c r="V117" s="24">
        <f t="shared" si="28"/>
        <v>0.20432980614700069</v>
      </c>
      <c r="W117" s="24">
        <f t="shared" si="28"/>
        <v>0.207214711727715</v>
      </c>
      <c r="X117" s="24">
        <f t="shared" si="28"/>
        <v>0.20688166725387558</v>
      </c>
      <c r="Y117" s="24">
        <f t="shared" si="28"/>
        <v>0.20701522116757043</v>
      </c>
      <c r="Z117" s="24">
        <f t="shared" si="28"/>
        <v>0.21019891480199604</v>
      </c>
      <c r="AA117" s="24">
        <f t="shared" si="28"/>
        <v>0.20632799821447789</v>
      </c>
      <c r="AB117" s="24">
        <f>+NAC!Y90</f>
        <v>0.20614225288961063</v>
      </c>
      <c r="AD117" s="24">
        <f t="shared" si="29"/>
        <v>2.597656293281585</v>
      </c>
      <c r="AE117" s="24">
        <f t="shared" si="29"/>
        <v>2.5809840019973591</v>
      </c>
      <c r="AF117" s="24">
        <f t="shared" si="29"/>
        <v>2.5535907509490299</v>
      </c>
      <c r="AG117" s="24">
        <f t="shared" si="29"/>
        <v>2.5541585589719582</v>
      </c>
      <c r="AH117" s="24">
        <f t="shared" si="29"/>
        <v>2.5560865943137165</v>
      </c>
      <c r="AI117" s="24">
        <f t="shared" si="25"/>
        <v>2.5431601103075234</v>
      </c>
      <c r="AJ117" s="24">
        <f t="shared" si="25"/>
        <v>2.5404031793015229</v>
      </c>
      <c r="AK117" s="24">
        <f t="shared" si="25"/>
        <v>2.5347702569938053</v>
      </c>
      <c r="AL117" s="24">
        <f t="shared" si="25"/>
        <v>2.5262612825758795</v>
      </c>
      <c r="AM117" s="24">
        <f t="shared" si="25"/>
        <v>2.5238944684184799</v>
      </c>
      <c r="AN117" s="24">
        <f t="shared" si="25"/>
        <v>2.5443290568868311</v>
      </c>
      <c r="AO117" s="24">
        <f>+NAC!AV90</f>
        <v>2.542482786482557</v>
      </c>
      <c r="AQ117" s="24">
        <f t="shared" si="27"/>
        <v>-7.1006352922482474E-3</v>
      </c>
      <c r="AR117" s="24">
        <f t="shared" si="30"/>
        <v>7.3761824863105119E-2</v>
      </c>
    </row>
    <row r="118" spans="2:44" x14ac:dyDescent="0.25">
      <c r="B118" s="112">
        <f t="shared" si="26"/>
        <v>118</v>
      </c>
      <c r="D118" s="38">
        <f>+NAC!A91</f>
        <v>45323</v>
      </c>
      <c r="E118" s="19" cm="1">
        <f t="array" ref="E118">+SUMPRODUCT($E$3:$P$3/100,NAC!$C91:$N91)/D$3*100</f>
        <v>4923.5477076203133</v>
      </c>
      <c r="F118" s="19" cm="1">
        <f t="array" ref="F118">+SUMPRODUCT($E$4:$P$4/100,NAC!$C91:$N91)/D$4*100</f>
        <v>4905.3963103481483</v>
      </c>
      <c r="G118" s="19" cm="1">
        <f t="array" ref="G118">+SUMPRODUCT($E$5:$P$5/100,NAC!$C91:$N91)/D$5*100</f>
        <v>4839.776718289052</v>
      </c>
      <c r="H118" s="19" cm="1">
        <f t="array" ref="H118">+SUMPRODUCT($E$6:$P$6/100,NAC!$C91:$N91)/D$6*100</f>
        <v>4850.8550512613456</v>
      </c>
      <c r="I118" s="19" cm="1">
        <f t="array" ref="I118">+SUMPRODUCT($E$7:$P$7/100,NAC!$C91:$N91)/D$7*100</f>
        <v>4857.1229791717651</v>
      </c>
      <c r="J118" s="19" cm="1">
        <f t="array" ref="J118">+SUMPRODUCT($E$8:$P$8/100,NAC!$C91:$N91)/D$8*100</f>
        <v>4821.6104496451408</v>
      </c>
      <c r="K118" s="19" cm="1">
        <f t="array" ref="K118">+SUMPRODUCT($E$9:$P$9/100,NAC!$C91:$N91)/D$9*100</f>
        <v>4833.7647793252136</v>
      </c>
      <c r="L118" s="19" cm="1">
        <f t="array" ref="L118">+SUMPRODUCT($E$10:$P$10/100,NAC!$C91:$N91)/D$10*100</f>
        <v>4825.2488808458638</v>
      </c>
      <c r="M118" s="19" cm="1">
        <f t="array" ref="M118">+SUMPRODUCT($E$11:$P$11/100,NAC!$C91:$N91)/D$11*100</f>
        <v>4788.0437732738346</v>
      </c>
      <c r="N118" s="19" cm="1">
        <f t="array" ref="N118">+SUMPRODUCT($E$12:$P$12/100,NAC!$C91:$N91)/D$12*100</f>
        <v>4784.6007253360121</v>
      </c>
      <c r="O118" s="19" cm="1">
        <f t="array" ref="O118">+SUMPRODUCT(_xlfn.ANCHORARRAY($E$30)/100,$E118:$N118)/$D$14*100</f>
        <v>4829.6706909484365</v>
      </c>
      <c r="Q118" s="24">
        <f t="shared" si="24"/>
        <v>0.12815051730511051</v>
      </c>
      <c r="R118" s="24">
        <f t="shared" si="24"/>
        <v>0.12897474309438528</v>
      </c>
      <c r="S118" s="24">
        <f t="shared" si="24"/>
        <v>0.13177235189105185</v>
      </c>
      <c r="T118" s="24">
        <f t="shared" si="24"/>
        <v>0.1324721724235034</v>
      </c>
      <c r="U118" s="24">
        <f t="shared" si="24"/>
        <v>0.13231234812464665</v>
      </c>
      <c r="V118" s="24">
        <f t="shared" si="28"/>
        <v>0.13192076789487417</v>
      </c>
      <c r="W118" s="24">
        <f t="shared" si="28"/>
        <v>0.1343567044802001</v>
      </c>
      <c r="X118" s="24">
        <f t="shared" si="28"/>
        <v>0.13381912127202189</v>
      </c>
      <c r="Y118" s="24">
        <f t="shared" si="28"/>
        <v>0.13410556806463303</v>
      </c>
      <c r="Z118" s="24">
        <f t="shared" si="28"/>
        <v>0.13407221070776854</v>
      </c>
      <c r="AA118" s="24">
        <f t="shared" si="28"/>
        <v>0.13274268400769862</v>
      </c>
      <c r="AB118" s="24">
        <f>+NAC!Y91</f>
        <v>0.13240676053524769</v>
      </c>
      <c r="AD118" s="24">
        <f t="shared" si="29"/>
        <v>2.7847677163725919</v>
      </c>
      <c r="AE118" s="24">
        <f t="shared" si="29"/>
        <v>2.7757434988052521</v>
      </c>
      <c r="AF118" s="24">
        <f t="shared" si="29"/>
        <v>2.7618512218538749</v>
      </c>
      <c r="AG118" s="24">
        <f t="shared" si="29"/>
        <v>2.768510767714826</v>
      </c>
      <c r="AH118" s="24">
        <f t="shared" si="29"/>
        <v>2.7703269774011376</v>
      </c>
      <c r="AI118" s="24">
        <f t="shared" si="25"/>
        <v>2.7578150657916414</v>
      </c>
      <c r="AJ118" s="24">
        <f t="shared" si="25"/>
        <v>2.7672267786727618</v>
      </c>
      <c r="AK118" s="24">
        <f t="shared" si="25"/>
        <v>2.7628079537709587</v>
      </c>
      <c r="AL118" s="24">
        <f t="shared" si="25"/>
        <v>2.7572748816305177</v>
      </c>
      <c r="AM118" s="24">
        <f t="shared" si="25"/>
        <v>2.7618711694862284</v>
      </c>
      <c r="AN118" s="24">
        <f t="shared" si="25"/>
        <v>2.7649593188810053</v>
      </c>
      <c r="AO118" s="24">
        <f>+NAC!AV91</f>
        <v>2.7621843487350324</v>
      </c>
      <c r="AQ118" s="24">
        <f t="shared" si="27"/>
        <v>-5.9216934026580237E-3</v>
      </c>
      <c r="AR118" s="24">
        <f t="shared" si="30"/>
        <v>2.2896546886363556E-2</v>
      </c>
    </row>
    <row r="119" spans="2:44" x14ac:dyDescent="0.25">
      <c r="B119" s="112">
        <f t="shared" si="26"/>
        <v>119</v>
      </c>
      <c r="D119" s="38">
        <f>+NAC!A92</f>
        <v>45352</v>
      </c>
      <c r="E119" s="19" cm="1">
        <f t="array" ref="E119">+SUMPRODUCT($E$3:$P$3/100,NAC!$C92:$N92)/D$3*100</f>
        <v>5457.0526585501757</v>
      </c>
      <c r="F119" s="19" cm="1">
        <f t="array" ref="F119">+SUMPRODUCT($E$4:$P$4/100,NAC!$C92:$N92)/D$4*100</f>
        <v>5441.3186705863172</v>
      </c>
      <c r="G119" s="19" cm="1">
        <f t="array" ref="G119">+SUMPRODUCT($E$5:$P$5/100,NAC!$C92:$N92)/D$5*100</f>
        <v>5376.989675652303</v>
      </c>
      <c r="H119" s="19" cm="1">
        <f t="array" ref="H119">+SUMPRODUCT($E$6:$P$6/100,NAC!$C92:$N92)/D$6*100</f>
        <v>5385.926221278778</v>
      </c>
      <c r="I119" s="19" cm="1">
        <f t="array" ref="I119">+SUMPRODUCT($E$7:$P$7/100,NAC!$C92:$N92)/D$7*100</f>
        <v>5394.1420116666386</v>
      </c>
      <c r="J119" s="19" cm="1">
        <f t="array" ref="J119">+SUMPRODUCT($E$8:$P$8/100,NAC!$C92:$N92)/D$8*100</f>
        <v>5361.5409004945031</v>
      </c>
      <c r="K119" s="19" cm="1">
        <f t="array" ref="K119">+SUMPRODUCT($E$9:$P$9/100,NAC!$C92:$N92)/D$9*100</f>
        <v>5373.4346683884723</v>
      </c>
      <c r="L119" s="19" cm="1">
        <f t="array" ref="L119">+SUMPRODUCT($E$10:$P$10/100,NAC!$C92:$N92)/D$10*100</f>
        <v>5361.3496567666634</v>
      </c>
      <c r="M119" s="19" cm="1">
        <f t="array" ref="M119">+SUMPRODUCT($E$11:$P$11/100,NAC!$C92:$N92)/D$11*100</f>
        <v>5324.6036429736723</v>
      </c>
      <c r="N119" s="19" cm="1">
        <f t="array" ref="N119">+SUMPRODUCT($E$12:$P$12/100,NAC!$C92:$N92)/D$12*100</f>
        <v>5307.5137493212169</v>
      </c>
      <c r="O119" s="19" cm="1">
        <f t="array" ref="O119">+SUMPRODUCT(_xlfn.ANCHORARRAY($E$30)/100,$E119:$N119)/$D$14*100</f>
        <v>5364.0847358996443</v>
      </c>
      <c r="Q119" s="24">
        <f t="shared" si="24"/>
        <v>0.10835783110299557</v>
      </c>
      <c r="R119" s="24">
        <f t="shared" si="24"/>
        <v>0.10925159280354513</v>
      </c>
      <c r="S119" s="24">
        <f t="shared" si="24"/>
        <v>0.11099953337375568</v>
      </c>
      <c r="T119" s="24">
        <f t="shared" si="24"/>
        <v>0.1103045059815384</v>
      </c>
      <c r="U119" s="24">
        <f t="shared" si="24"/>
        <v>0.11056319446670582</v>
      </c>
      <c r="V119" s="24">
        <f t="shared" si="28"/>
        <v>0.11198135073087467</v>
      </c>
      <c r="W119" s="24">
        <f t="shared" si="28"/>
        <v>0.11164587308251184</v>
      </c>
      <c r="X119" s="24">
        <f t="shared" si="28"/>
        <v>0.11110323822857837</v>
      </c>
      <c r="Y119" s="24">
        <f t="shared" si="28"/>
        <v>0.11206244034251256</v>
      </c>
      <c r="Z119" s="24">
        <f t="shared" si="28"/>
        <v>0.1092908382545299</v>
      </c>
      <c r="AA119" s="24">
        <f t="shared" si="28"/>
        <v>0.11065227406762612</v>
      </c>
      <c r="AB119" s="24">
        <f>+NAC!Y92</f>
        <v>0.11009700156540236</v>
      </c>
      <c r="AD119" s="24">
        <f t="shared" si="29"/>
        <v>2.8813312965237632</v>
      </c>
      <c r="AE119" s="24">
        <f t="shared" si="29"/>
        <v>2.8785528733981218</v>
      </c>
      <c r="AF119" s="24">
        <f t="shared" si="29"/>
        <v>2.8721953766237349</v>
      </c>
      <c r="AG119" s="24">
        <f t="shared" si="29"/>
        <v>2.8800821519274113</v>
      </c>
      <c r="AH119" s="24">
        <f t="shared" si="29"/>
        <v>2.8850038552092263</v>
      </c>
      <c r="AI119" s="24">
        <f t="shared" si="25"/>
        <v>2.8726268125506289</v>
      </c>
      <c r="AJ119" s="24">
        <f t="shared" si="25"/>
        <v>2.8886447556496426</v>
      </c>
      <c r="AK119" s="24">
        <f t="shared" si="25"/>
        <v>2.8836324625981598</v>
      </c>
      <c r="AL119" s="24">
        <f t="shared" si="25"/>
        <v>2.880490533408862</v>
      </c>
      <c r="AM119" s="24">
        <f t="shared" si="25"/>
        <v>2.8859227352895078</v>
      </c>
      <c r="AN119" s="24">
        <f t="shared" si="25"/>
        <v>2.8815671340492472</v>
      </c>
      <c r="AO119" s="24">
        <f>+NAC!AV92</f>
        <v>2.8786907470031893</v>
      </c>
      <c r="AQ119" s="24">
        <f t="shared" si="27"/>
        <v>-9.3300715153432634E-4</v>
      </c>
      <c r="AR119" s="24">
        <f t="shared" si="30"/>
        <v>-4.5914387657446376E-3</v>
      </c>
    </row>
    <row r="120" spans="2:44" x14ac:dyDescent="0.25">
      <c r="B120" s="112">
        <f t="shared" si="26"/>
        <v>120</v>
      </c>
      <c r="D120" s="38">
        <f>+NAC!A93</f>
        <v>45383</v>
      </c>
      <c r="E120" s="19" cm="1">
        <f t="array" ref="E120">+SUMPRODUCT($E$3:$P$3/100,NAC!$C93:$N93)/D$3*100</f>
        <v>5920.9664373688902</v>
      </c>
      <c r="F120" s="19" cm="1">
        <f t="array" ref="F120">+SUMPRODUCT($E$4:$P$4/100,NAC!$C93:$N93)/D$4*100</f>
        <v>5906.8293302065613</v>
      </c>
      <c r="G120" s="19" cm="1">
        <f t="array" ref="G120">+SUMPRODUCT($E$5:$P$5/100,NAC!$C93:$N93)/D$5*100</f>
        <v>5854.4246443172615</v>
      </c>
      <c r="H120" s="19" cm="1">
        <f t="array" ref="H120">+SUMPRODUCT($E$6:$P$6/100,NAC!$C93:$N93)/D$6*100</f>
        <v>5849.423915401685</v>
      </c>
      <c r="I120" s="19" cm="1">
        <f t="array" ref="I120">+SUMPRODUCT($E$7:$P$7/100,NAC!$C93:$N93)/D$7*100</f>
        <v>5868.9315794065405</v>
      </c>
      <c r="J120" s="19" cm="1">
        <f t="array" ref="J120">+SUMPRODUCT($E$8:$P$8/100,NAC!$C93:$N93)/D$8*100</f>
        <v>5834.8925916296375</v>
      </c>
      <c r="K120" s="19" cm="1">
        <f t="array" ref="K120">+SUMPRODUCT($E$9:$P$9/100,NAC!$C93:$N93)/D$9*100</f>
        <v>5846.3118934930089</v>
      </c>
      <c r="L120" s="19" cm="1">
        <f t="array" ref="L120">+SUMPRODUCT($E$10:$P$10/100,NAC!$C93:$N93)/D$10*100</f>
        <v>5834.0128967442815</v>
      </c>
      <c r="M120" s="19" cm="1">
        <f t="array" ref="M120">+SUMPRODUCT($E$11:$P$11/100,NAC!$C93:$N93)/D$11*100</f>
        <v>5802.2910404527192</v>
      </c>
      <c r="N120" s="19" cm="1">
        <f t="array" ref="N120">+SUMPRODUCT($E$12:$P$12/100,NAC!$C93:$N93)/D$12*100</f>
        <v>5782.339943240373</v>
      </c>
      <c r="O120" s="19" cm="1">
        <f t="array" ref="O120">+SUMPRODUCT(_xlfn.ANCHORARRAY($E$30)/100,$E120:$N120)/$D$14*100</f>
        <v>5836.7859688512981</v>
      </c>
      <c r="Q120" s="24">
        <f t="shared" si="24"/>
        <v>8.5011783438052158E-2</v>
      </c>
      <c r="R120" s="24">
        <f t="shared" si="24"/>
        <v>8.5551074620315193E-2</v>
      </c>
      <c r="S120" s="24">
        <f t="shared" si="24"/>
        <v>8.8792242028443047E-2</v>
      </c>
      <c r="T120" s="24">
        <f t="shared" si="24"/>
        <v>8.6057193336907423E-2</v>
      </c>
      <c r="U120" s="24">
        <f t="shared" si="24"/>
        <v>8.8019478670196438E-2</v>
      </c>
      <c r="V120" s="24">
        <f t="shared" si="28"/>
        <v>8.8286501944147444E-2</v>
      </c>
      <c r="W120" s="24">
        <f t="shared" si="28"/>
        <v>8.8002786725302373E-2</v>
      </c>
      <c r="X120" s="24">
        <f t="shared" si="28"/>
        <v>8.816124114961621E-2</v>
      </c>
      <c r="Y120" s="24">
        <f t="shared" si="28"/>
        <v>8.9713231164051388E-2</v>
      </c>
      <c r="Z120" s="24">
        <f t="shared" si="28"/>
        <v>8.9463017214016949E-2</v>
      </c>
      <c r="AA120" s="24">
        <f t="shared" si="28"/>
        <v>8.8123371688753505E-2</v>
      </c>
      <c r="AB120" s="24">
        <f>+NAC!Y93</f>
        <v>8.8319207606050831E-2</v>
      </c>
      <c r="AD120" s="24">
        <f t="shared" si="29"/>
        <v>2.867940864849472</v>
      </c>
      <c r="AE120" s="24">
        <f t="shared" si="29"/>
        <v>2.8703465384068019</v>
      </c>
      <c r="AF120" s="24">
        <f t="shared" si="29"/>
        <v>2.8815459158362766</v>
      </c>
      <c r="AG120" s="24">
        <f t="shared" si="29"/>
        <v>2.8822261936215008</v>
      </c>
      <c r="AH120" s="24">
        <f t="shared" si="29"/>
        <v>2.8942830427711335</v>
      </c>
      <c r="AI120" s="24">
        <f t="shared" si="25"/>
        <v>2.8841623689699412</v>
      </c>
      <c r="AJ120" s="24">
        <f t="shared" si="25"/>
        <v>2.9030346545915267</v>
      </c>
      <c r="AK120" s="24">
        <f t="shared" si="25"/>
        <v>2.8997795904670141</v>
      </c>
      <c r="AL120" s="24">
        <f t="shared" si="25"/>
        <v>2.9060855674928074</v>
      </c>
      <c r="AM120" s="24">
        <f t="shared" si="25"/>
        <v>2.9143896176882054</v>
      </c>
      <c r="AN120" s="24">
        <f t="shared" si="25"/>
        <v>2.8950956979333826</v>
      </c>
      <c r="AO120" s="24">
        <f>+NAC!AV93</f>
        <v>2.894048796074471</v>
      </c>
      <c r="AQ120" s="24">
        <f t="shared" si="27"/>
        <v>-4.4512337759647913E-3</v>
      </c>
      <c r="AR120" s="24">
        <f t="shared" si="30"/>
        <v>-4.6448752838733398E-2</v>
      </c>
    </row>
    <row r="121" spans="2:44" x14ac:dyDescent="0.25">
      <c r="B121" s="112">
        <f t="shared" si="26"/>
        <v>121</v>
      </c>
      <c r="D121" s="38">
        <f>+NAC!A94</f>
        <v>45413</v>
      </c>
      <c r="E121" s="19" cm="1">
        <f t="array" ref="E121">+SUMPRODUCT($E$3:$P$3/100,NAC!$C94:$N94)/D$3*100</f>
        <v>6179.6485604991803</v>
      </c>
      <c r="F121" s="19" cm="1">
        <f t="array" ref="F121">+SUMPRODUCT($E$4:$P$4/100,NAC!$C94:$N94)/D$4*100</f>
        <v>6160.8342617756261</v>
      </c>
      <c r="G121" s="19" cm="1">
        <f t="array" ref="G121">+SUMPRODUCT($E$5:$P$5/100,NAC!$C94:$N94)/D$5*100</f>
        <v>6105.0918732197861</v>
      </c>
      <c r="H121" s="19" cm="1">
        <f t="array" ref="H121">+SUMPRODUCT($E$6:$P$6/100,NAC!$C94:$N94)/D$6*100</f>
        <v>6100.6508305203479</v>
      </c>
      <c r="I121" s="19" cm="1">
        <f t="array" ref="I121">+SUMPRODUCT($E$7:$P$7/100,NAC!$C94:$N94)/D$7*100</f>
        <v>6115.2700244713797</v>
      </c>
      <c r="J121" s="19" cm="1">
        <f t="array" ref="J121">+SUMPRODUCT($E$8:$P$8/100,NAC!$C94:$N94)/D$8*100</f>
        <v>6081.358721140612</v>
      </c>
      <c r="K121" s="19" cm="1">
        <f t="array" ref="K121">+SUMPRODUCT($E$9:$P$9/100,NAC!$C94:$N94)/D$9*100</f>
        <v>6089.4896872977606</v>
      </c>
      <c r="L121" s="19" cm="1">
        <f t="array" ref="L121">+SUMPRODUCT($E$10:$P$10/100,NAC!$C94:$N94)/D$10*100</f>
        <v>6074.3261964128333</v>
      </c>
      <c r="M121" s="19" cm="1">
        <f t="array" ref="M121">+SUMPRODUCT($E$11:$P$11/100,NAC!$C94:$N94)/D$11*100</f>
        <v>6039.7505954685021</v>
      </c>
      <c r="N121" s="19" cm="1">
        <f t="array" ref="N121">+SUMPRODUCT($E$12:$P$12/100,NAC!$C94:$N94)/D$12*100</f>
        <v>6013.8959228279982</v>
      </c>
      <c r="O121" s="19" cm="1">
        <f t="array" ref="O121">+SUMPRODUCT(_xlfn.ANCHORARRAY($E$30)/100,$E121:$N121)/$D$14*100</f>
        <v>6080.0571559854834</v>
      </c>
      <c r="Q121" s="24">
        <f t="shared" si="24"/>
        <v>4.3689172344851368E-2</v>
      </c>
      <c r="R121" s="24">
        <f t="shared" si="24"/>
        <v>4.3001908023670987E-2</v>
      </c>
      <c r="S121" s="24">
        <f t="shared" si="24"/>
        <v>4.2816714558934654E-2</v>
      </c>
      <c r="T121" s="24">
        <f t="shared" si="24"/>
        <v>4.2949001260991881E-2</v>
      </c>
      <c r="U121" s="24">
        <f t="shared" si="24"/>
        <v>4.1973303271964246E-2</v>
      </c>
      <c r="V121" s="24">
        <f t="shared" si="28"/>
        <v>4.2240045663314962E-2</v>
      </c>
      <c r="W121" s="24">
        <f t="shared" si="28"/>
        <v>4.1595077073361519E-2</v>
      </c>
      <c r="X121" s="24">
        <f t="shared" si="28"/>
        <v>4.1191766957296316E-2</v>
      </c>
      <c r="Y121" s="24">
        <f t="shared" si="28"/>
        <v>4.0925136874425894E-2</v>
      </c>
      <c r="Z121" s="24">
        <f t="shared" si="28"/>
        <v>4.0045376415185796E-2</v>
      </c>
      <c r="AA121" s="24">
        <f t="shared" si="28"/>
        <v>4.1678963119845536E-2</v>
      </c>
      <c r="AB121" s="24">
        <f>+NAC!Y94</f>
        <v>4.176327882665154E-2</v>
      </c>
      <c r="AD121" s="24">
        <f t="shared" si="29"/>
        <v>2.7609376799192513</v>
      </c>
      <c r="AE121" s="24">
        <f t="shared" si="29"/>
        <v>2.7580798896663405</v>
      </c>
      <c r="AF121" s="24">
        <f t="shared" si="29"/>
        <v>2.7634739804942723</v>
      </c>
      <c r="AG121" s="24">
        <f t="shared" si="29"/>
        <v>2.7629025647288628</v>
      </c>
      <c r="AH121" s="24">
        <f t="shared" si="29"/>
        <v>2.7693068408322894</v>
      </c>
      <c r="AI121" s="24">
        <f t="shared" si="25"/>
        <v>2.7601163005337965</v>
      </c>
      <c r="AJ121" s="24">
        <f t="shared" si="25"/>
        <v>2.7726150794818234</v>
      </c>
      <c r="AK121" s="24">
        <f t="shared" si="25"/>
        <v>2.7651984505447347</v>
      </c>
      <c r="AL121" s="24">
        <f t="shared" si="25"/>
        <v>2.7671209451619068</v>
      </c>
      <c r="AM121" s="24">
        <f t="shared" si="25"/>
        <v>2.765945886203466</v>
      </c>
      <c r="AN121" s="24">
        <f t="shared" si="25"/>
        <v>2.7651940708697285</v>
      </c>
      <c r="AO121" s="24">
        <f>+NAC!AV94</f>
        <v>2.7641026419668697</v>
      </c>
      <c r="AQ121" s="24">
        <f t="shared" si="27"/>
        <v>3.643795929665572E-3</v>
      </c>
      <c r="AR121" s="24">
        <f t="shared" si="30"/>
        <v>-5.0082062842147224E-3</v>
      </c>
    </row>
    <row r="122" spans="2:44" x14ac:dyDescent="0.25">
      <c r="B122" s="112">
        <f t="shared" si="26"/>
        <v>122</v>
      </c>
      <c r="D122" s="38">
        <f>+NAC!A95</f>
        <v>45444</v>
      </c>
      <c r="E122" s="19" cm="1">
        <f t="array" ref="E122">+SUMPRODUCT($E$3:$P$3/100,NAC!$C95:$N95)/D$3*100</f>
        <v>6441.1088811778118</v>
      </c>
      <c r="F122" s="19" cm="1">
        <f t="array" ref="F122">+SUMPRODUCT($E$4:$P$4/100,NAC!$C95:$N95)/D$4*100</f>
        <v>6423.7352694635047</v>
      </c>
      <c r="G122" s="19" cm="1">
        <f t="array" ref="G122">+SUMPRODUCT($E$5:$P$5/100,NAC!$C95:$N95)/D$5*100</f>
        <v>6377.6567918213677</v>
      </c>
      <c r="H122" s="19" cm="1">
        <f t="array" ref="H122">+SUMPRODUCT($E$6:$P$6/100,NAC!$C95:$N95)/D$6*100</f>
        <v>6367.6122065498457</v>
      </c>
      <c r="I122" s="19" cm="1">
        <f t="array" ref="I122">+SUMPRODUCT($E$7:$P$7/100,NAC!$C95:$N95)/D$7*100</f>
        <v>6389.4566880619168</v>
      </c>
      <c r="J122" s="19" cm="1">
        <f t="array" ref="J122">+SUMPRODUCT($E$8:$P$8/100,NAC!$C95:$N95)/D$8*100</f>
        <v>6355.4948621159274</v>
      </c>
      <c r="K122" s="19" cm="1">
        <f t="array" ref="K122">+SUMPRODUCT($E$9:$P$9/100,NAC!$C95:$N95)/D$9*100</f>
        <v>6366.5238385530938</v>
      </c>
      <c r="L122" s="19" cm="1">
        <f t="array" ref="L122">+SUMPRODUCT($E$10:$P$10/100,NAC!$C95:$N95)/D$10*100</f>
        <v>6352.4580435526113</v>
      </c>
      <c r="M122" s="19" cm="1">
        <f t="array" ref="M122">+SUMPRODUCT($E$11:$P$11/100,NAC!$C95:$N95)/D$11*100</f>
        <v>6323.8928877947092</v>
      </c>
      <c r="N122" s="19" cm="1">
        <f t="array" ref="N122">+SUMPRODUCT($E$12:$P$12/100,NAC!$C95:$N95)/D$12*100</f>
        <v>6298.9207714073464</v>
      </c>
      <c r="O122" s="19" cm="1">
        <f t="array" ref="O122">+SUMPRODUCT(_xlfn.ANCHORARRAY($E$30)/100,$E122:$N122)/$D$14*100</f>
        <v>6356.2285080725296</v>
      </c>
      <c r="Q122" s="24">
        <f t="shared" si="24"/>
        <v>4.2309901302463482E-2</v>
      </c>
      <c r="R122" s="24">
        <f t="shared" si="24"/>
        <v>4.2672955725984396E-2</v>
      </c>
      <c r="S122" s="24">
        <f t="shared" si="24"/>
        <v>4.4645506449656924E-2</v>
      </c>
      <c r="T122" s="24">
        <f t="shared" si="24"/>
        <v>4.375949115034472E-2</v>
      </c>
      <c r="U122" s="24">
        <f t="shared" si="24"/>
        <v>4.4836395203045498E-2</v>
      </c>
      <c r="V122" s="24">
        <f t="shared" si="28"/>
        <v>4.5078107302293668E-2</v>
      </c>
      <c r="W122" s="24">
        <f t="shared" si="28"/>
        <v>4.549382057961382E-2</v>
      </c>
      <c r="X122" s="24">
        <f t="shared" si="28"/>
        <v>4.5788098654304665E-2</v>
      </c>
      <c r="Y122" s="24">
        <f t="shared" si="28"/>
        <v>4.7045368485810091E-2</v>
      </c>
      <c r="Z122" s="24">
        <f t="shared" si="28"/>
        <v>4.7394376663125959E-2</v>
      </c>
      <c r="AA122" s="24">
        <f t="shared" si="28"/>
        <v>4.5422492749952248E-2</v>
      </c>
      <c r="AB122" s="24">
        <f>+NAC!Y95</f>
        <v>4.5770657883027477E-2</v>
      </c>
      <c r="AD122" s="24">
        <f t="shared" si="29"/>
        <v>2.7186158570808812</v>
      </c>
      <c r="AE122" s="24">
        <f t="shared" si="29"/>
        <v>2.7135647836945989</v>
      </c>
      <c r="AF122" s="24">
        <f t="shared" si="29"/>
        <v>2.7206044819226567</v>
      </c>
      <c r="AG122" s="24">
        <f t="shared" si="29"/>
        <v>2.7150291662970236</v>
      </c>
      <c r="AH122" s="24">
        <f t="shared" si="29"/>
        <v>2.7223487169253859</v>
      </c>
      <c r="AI122" s="24">
        <f t="shared" si="25"/>
        <v>2.7131542961190869</v>
      </c>
      <c r="AJ122" s="24">
        <f t="shared" si="25"/>
        <v>2.7231865489360461</v>
      </c>
      <c r="AK122" s="24">
        <f t="shared" si="25"/>
        <v>2.7141202222675553</v>
      </c>
      <c r="AL122" s="24">
        <f t="shared" si="25"/>
        <v>2.7166988523044977</v>
      </c>
      <c r="AM122" s="24">
        <f t="shared" si="25"/>
        <v>2.7108486920878203</v>
      </c>
      <c r="AN122" s="24">
        <f t="shared" si="25"/>
        <v>2.7161992425941466</v>
      </c>
      <c r="AO122" s="24">
        <f>+NAC!AV95</f>
        <v>2.7152970133857899</v>
      </c>
      <c r="AQ122" s="24">
        <f t="shared" si="27"/>
        <v>-5.0844753606624771E-3</v>
      </c>
      <c r="AR122" s="24">
        <f t="shared" si="30"/>
        <v>7.7671649930608488E-3</v>
      </c>
    </row>
    <row r="123" spans="2:44" x14ac:dyDescent="0.25">
      <c r="B123" s="112">
        <f t="shared" si="26"/>
        <v>123</v>
      </c>
      <c r="D123" s="38">
        <f>+NAC!A96</f>
        <v>45474</v>
      </c>
      <c r="E123" s="19" cm="1">
        <f t="array" ref="E123">+SUMPRODUCT($E$3:$P$3/100,NAC!$C96:$N96)/D$3*100</f>
        <v>6685.1542766057973</v>
      </c>
      <c r="F123" s="19" cm="1">
        <f t="array" ref="F123">+SUMPRODUCT($E$4:$P$4/100,NAC!$C96:$N96)/D$4*100</f>
        <v>6668.8560813597815</v>
      </c>
      <c r="G123" s="19" cm="1">
        <f t="array" ref="G123">+SUMPRODUCT($E$5:$P$5/100,NAC!$C96:$N96)/D$5*100</f>
        <v>6626.3804089880896</v>
      </c>
      <c r="H123" s="19" cm="1">
        <f t="array" ref="H123">+SUMPRODUCT($E$6:$P$6/100,NAC!$C96:$N96)/D$6*100</f>
        <v>6616.9510091547763</v>
      </c>
      <c r="I123" s="19" cm="1">
        <f t="array" ref="I123">+SUMPRODUCT($E$7:$P$7/100,NAC!$C96:$N96)/D$7*100</f>
        <v>6643.6683907710003</v>
      </c>
      <c r="J123" s="19" cm="1">
        <f t="array" ref="J123">+SUMPRODUCT($E$8:$P$8/100,NAC!$C96:$N96)/D$8*100</f>
        <v>6608.6806106180502</v>
      </c>
      <c r="K123" s="19" cm="1">
        <f t="array" ref="K123">+SUMPRODUCT($E$9:$P$9/100,NAC!$C96:$N96)/D$9*100</f>
        <v>6622.1814656722345</v>
      </c>
      <c r="L123" s="19" cm="1">
        <f t="array" ref="L123">+SUMPRODUCT($E$10:$P$10/100,NAC!$C96:$N96)/D$10*100</f>
        <v>6611.0377868997675</v>
      </c>
      <c r="M123" s="19" cm="1">
        <f t="array" ref="M123">+SUMPRODUCT($E$11:$P$11/100,NAC!$C96:$N96)/D$11*100</f>
        <v>6588.7151592691407</v>
      </c>
      <c r="N123" s="19" cm="1">
        <f t="array" ref="N123">+SUMPRODUCT($E$12:$P$12/100,NAC!$C96:$N96)/D$12*100</f>
        <v>6567.3579656219335</v>
      </c>
      <c r="O123" s="19" cm="1">
        <f t="array" ref="O123">+SUMPRODUCT(_xlfn.ANCHORARRAY($E$30)/100,$E123:$N123)/$D$14*100</f>
        <v>6613.1269060198947</v>
      </c>
      <c r="Q123" s="24">
        <f t="shared" si="24"/>
        <v>3.7888723809829328E-2</v>
      </c>
      <c r="R123" s="24">
        <f t="shared" si="24"/>
        <v>3.8158610467885712E-2</v>
      </c>
      <c r="S123" s="24">
        <f t="shared" si="24"/>
        <v>3.8999216371392365E-2</v>
      </c>
      <c r="T123" s="24">
        <f t="shared" si="24"/>
        <v>3.9157347293928391E-2</v>
      </c>
      <c r="U123" s="24">
        <f t="shared" si="24"/>
        <v>3.9786121906742578E-2</v>
      </c>
      <c r="V123" s="24">
        <f t="shared" si="28"/>
        <v>3.9837298903555363E-2</v>
      </c>
      <c r="W123" s="24">
        <f t="shared" si="28"/>
        <v>4.0156549099994221E-2</v>
      </c>
      <c r="X123" s="24">
        <f t="shared" si="28"/>
        <v>4.0705462605864939E-2</v>
      </c>
      <c r="Y123" s="24">
        <f t="shared" si="28"/>
        <v>4.1876463781596707E-2</v>
      </c>
      <c r="Z123" s="24">
        <f t="shared" si="28"/>
        <v>4.2616378893524542E-2</v>
      </c>
      <c r="AA123" s="24">
        <f t="shared" si="28"/>
        <v>4.0416797102416746E-2</v>
      </c>
      <c r="AB123" s="24">
        <f>+NAC!Y96</f>
        <v>4.0309336951463992E-2</v>
      </c>
      <c r="AD123" s="24">
        <f t="shared" si="29"/>
        <v>2.6387794723163474</v>
      </c>
      <c r="AE123" s="24">
        <f t="shared" si="29"/>
        <v>2.632801628664208</v>
      </c>
      <c r="AF123" s="24">
        <f t="shared" si="29"/>
        <v>2.6413695468751044</v>
      </c>
      <c r="AG123" s="24">
        <f t="shared" si="29"/>
        <v>2.6339044524645749</v>
      </c>
      <c r="AH123" s="24">
        <f t="shared" si="29"/>
        <v>2.6416643242246671</v>
      </c>
      <c r="AI123" s="24">
        <f t="shared" si="25"/>
        <v>2.6331166183351034</v>
      </c>
      <c r="AJ123" s="24">
        <f t="shared" si="25"/>
        <v>2.6419954725567969</v>
      </c>
      <c r="AK123" s="24">
        <f t="shared" si="25"/>
        <v>2.633657372082538</v>
      </c>
      <c r="AL123" s="24">
        <f t="shared" si="25"/>
        <v>2.6370061538717788</v>
      </c>
      <c r="AM123" s="24">
        <f t="shared" si="25"/>
        <v>2.630016028668873</v>
      </c>
      <c r="AN123" s="24">
        <f t="shared" si="25"/>
        <v>2.6357760137295099</v>
      </c>
      <c r="AO123" s="24">
        <f>+NAC!AV96</f>
        <v>2.6344572785918889</v>
      </c>
      <c r="AQ123" s="24">
        <f t="shared" si="27"/>
        <v>-4.7276550836952147E-3</v>
      </c>
      <c r="AR123" s="24">
        <f t="shared" si="30"/>
        <v>8.7634436474743893E-3</v>
      </c>
    </row>
    <row r="124" spans="2:44" x14ac:dyDescent="0.25">
      <c r="B124" s="112">
        <f t="shared" si="26"/>
        <v>124</v>
      </c>
      <c r="D124" s="38">
        <f>+NAC!A97</f>
        <v>45505</v>
      </c>
      <c r="E124" s="19" cm="1">
        <f t="array" ref="E124">+SUMPRODUCT($E$3:$P$3/100,NAC!$C97:$N97)/D$3*100</f>
        <v>6950.5786995279223</v>
      </c>
      <c r="F124" s="19" cm="1">
        <f t="array" ref="F124">+SUMPRODUCT($E$4:$P$4/100,NAC!$C97:$N97)/D$4*100</f>
        <v>6935.0489169423381</v>
      </c>
      <c r="G124" s="19" cm="1">
        <f t="array" ref="G124">+SUMPRODUCT($E$5:$P$5/100,NAC!$C97:$N97)/D$5*100</f>
        <v>6897.3925547309309</v>
      </c>
      <c r="H124" s="19" cm="1">
        <f t="array" ref="H124">+SUMPRODUCT($E$6:$P$6/100,NAC!$C97:$N97)/D$6*100</f>
        <v>6887.2585896358842</v>
      </c>
      <c r="I124" s="19" cm="1">
        <f t="array" ref="I124">+SUMPRODUCT($E$7:$P$7/100,NAC!$C97:$N97)/D$7*100</f>
        <v>6916.4505967335199</v>
      </c>
      <c r="J124" s="19" cm="1">
        <f t="array" ref="J124">+SUMPRODUCT($E$8:$P$8/100,NAC!$C97:$N97)/D$8*100</f>
        <v>6881.7187599411072</v>
      </c>
      <c r="K124" s="19" cm="1">
        <f t="array" ref="K124">+SUMPRODUCT($E$9:$P$9/100,NAC!$C97:$N97)/D$9*100</f>
        <v>6898.3588217929737</v>
      </c>
      <c r="L124" s="19" cm="1">
        <f t="array" ref="L124">+SUMPRODUCT($E$10:$P$10/100,NAC!$C97:$N97)/D$10*100</f>
        <v>6888.037231777852</v>
      </c>
      <c r="M124" s="19" cm="1">
        <f t="array" ref="M124">+SUMPRODUCT($E$11:$P$11/100,NAC!$C97:$N97)/D$11*100</f>
        <v>6868.1973051225141</v>
      </c>
      <c r="N124" s="19" cm="1">
        <f t="array" ref="N124">+SUMPRODUCT($E$12:$P$12/100,NAC!$C97:$N97)/D$12*100</f>
        <v>6847.2775257365311</v>
      </c>
      <c r="O124" s="19" cm="1">
        <f t="array" ref="O124">+SUMPRODUCT(_xlfn.ANCHORARRAY($E$30)/100,$E124:$N124)/$D$14*100</f>
        <v>6887.8542347030507</v>
      </c>
      <c r="Q124" s="24">
        <f t="shared" si="24"/>
        <v>3.9703559849165737E-2</v>
      </c>
      <c r="R124" s="24">
        <f t="shared" si="24"/>
        <v>3.9915816496114864E-2</v>
      </c>
      <c r="S124" s="24">
        <f t="shared" si="24"/>
        <v>4.0898971839171461E-2</v>
      </c>
      <c r="T124" s="24">
        <f t="shared" si="24"/>
        <v>4.0850775547095264E-2</v>
      </c>
      <c r="U124" s="24">
        <f t="shared" si="24"/>
        <v>4.1058973735271342E-2</v>
      </c>
      <c r="V124" s="24">
        <f t="shared" si="28"/>
        <v>4.1315077155396507E-2</v>
      </c>
      <c r="W124" s="24">
        <f t="shared" si="28"/>
        <v>4.1704890986810739E-2</v>
      </c>
      <c r="X124" s="24">
        <f t="shared" si="28"/>
        <v>4.1899540406043156E-2</v>
      </c>
      <c r="Y124" s="24">
        <f t="shared" si="28"/>
        <v>4.2418307529988208E-2</v>
      </c>
      <c r="Z124" s="24">
        <f t="shared" si="28"/>
        <v>4.2622857103250533E-2</v>
      </c>
      <c r="AA124" s="24">
        <f t="shared" si="28"/>
        <v>4.1542727455157857E-2</v>
      </c>
      <c r="AB124" s="24">
        <f>+NAC!Y97</f>
        <v>4.1722732793725292E-2</v>
      </c>
      <c r="AD124" s="24">
        <f t="shared" si="29"/>
        <v>2.3529467542191456</v>
      </c>
      <c r="AE124" s="24">
        <f t="shared" si="29"/>
        <v>2.3515368025559718</v>
      </c>
      <c r="AF124" s="24">
        <f t="shared" si="29"/>
        <v>2.3689277542962999</v>
      </c>
      <c r="AG124" s="24">
        <f t="shared" si="29"/>
        <v>2.3642484971400761</v>
      </c>
      <c r="AH124" s="24">
        <f t="shared" si="29"/>
        <v>2.370431826011306</v>
      </c>
      <c r="AI124" s="24">
        <f t="shared" si="25"/>
        <v>2.3656202454713959</v>
      </c>
      <c r="AJ124" s="24">
        <f t="shared" si="25"/>
        <v>2.3775177173357998</v>
      </c>
      <c r="AK124" s="24">
        <f t="shared" si="25"/>
        <v>2.3713110396427606</v>
      </c>
      <c r="AL124" s="24">
        <f t="shared" si="25"/>
        <v>2.3774871770041957</v>
      </c>
      <c r="AM124" s="24">
        <f t="shared" si="25"/>
        <v>2.3747719797326554</v>
      </c>
      <c r="AN124" s="24">
        <f t="shared" si="25"/>
        <v>2.3697284719627492</v>
      </c>
      <c r="AO124" s="24">
        <f>+NAC!AV97</f>
        <v>2.3671661538870934</v>
      </c>
      <c r="AQ124" s="24">
        <f t="shared" si="27"/>
        <v>-2.9192972540847961E-3</v>
      </c>
      <c r="AR124" s="24">
        <f>+AD124-AM124</f>
        <v>-2.1825225513509849E-2</v>
      </c>
    </row>
    <row r="125" spans="2:44" x14ac:dyDescent="0.25">
      <c r="D125" s="35"/>
    </row>
    <row r="126" spans="2:44" x14ac:dyDescent="0.25">
      <c r="D126" s="35"/>
      <c r="AL126" s="24"/>
    </row>
    <row r="127" spans="2:44" x14ac:dyDescent="0.25">
      <c r="D127" s="35"/>
    </row>
    <row r="128" spans="2:44" x14ac:dyDescent="0.25">
      <c r="D128" s="35"/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E1:P1"/>
    <mergeCell ref="B16:D16"/>
    <mergeCell ref="E29:N29"/>
    <mergeCell ref="Q29:Z29"/>
    <mergeCell ref="AD29:AM2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7A4A-BF85-4188-B5FC-4280416902DE}">
  <sheetPr>
    <tabColor theme="9"/>
  </sheetPr>
  <dimension ref="A1:BG100"/>
  <sheetViews>
    <sheetView zoomScale="97" workbookViewId="0">
      <pane xSplit="2" ySplit="3" topLeftCell="C76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100" sqref="A100:XFD100"/>
    </sheetView>
  </sheetViews>
  <sheetFormatPr baseColWidth="10" defaultRowHeight="15" x14ac:dyDescent="0.25"/>
  <cols>
    <col min="39" max="49" width="11.5703125" style="49"/>
  </cols>
  <sheetData>
    <row r="1" spans="1:59" s="120" customFormat="1" x14ac:dyDescent="0.25"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</row>
    <row r="2" spans="1:59" s="122" customFormat="1" x14ac:dyDescent="0.25">
      <c r="C2" s="229" t="s">
        <v>99</v>
      </c>
      <c r="D2" s="229"/>
      <c r="E2" s="229"/>
      <c r="F2" s="229"/>
      <c r="H2" s="229" t="s">
        <v>82</v>
      </c>
      <c r="I2" s="229"/>
      <c r="J2" s="229"/>
      <c r="K2" s="229"/>
      <c r="M2" s="229" t="s">
        <v>83</v>
      </c>
      <c r="N2" s="229"/>
      <c r="O2" s="229"/>
      <c r="P2" s="229"/>
      <c r="R2" s="229" t="s">
        <v>84</v>
      </c>
      <c r="S2" s="229"/>
      <c r="T2" s="229"/>
      <c r="U2" s="229"/>
      <c r="W2" s="229" t="s">
        <v>85</v>
      </c>
      <c r="X2" s="229"/>
      <c r="Y2" s="229"/>
      <c r="Z2" s="229"/>
      <c r="AB2" s="229" t="s">
        <v>86</v>
      </c>
      <c r="AC2" s="229"/>
      <c r="AD2" s="229"/>
      <c r="AE2" s="229"/>
      <c r="AG2" s="229" t="s">
        <v>87</v>
      </c>
      <c r="AH2" s="229"/>
      <c r="AI2" s="229"/>
      <c r="AJ2" s="229"/>
      <c r="AK2" s="123"/>
      <c r="AM2" s="228" t="s">
        <v>63</v>
      </c>
      <c r="AN2" s="228"/>
      <c r="AO2" s="228"/>
      <c r="AP2" s="228"/>
      <c r="AQ2" s="228"/>
      <c r="AR2" s="228"/>
      <c r="AS2" s="228"/>
      <c r="AT2" s="124"/>
      <c r="AU2" s="124"/>
      <c r="AV2" s="124"/>
      <c r="AW2" s="124"/>
      <c r="BA2" s="228" t="s">
        <v>110</v>
      </c>
      <c r="BB2" s="228"/>
      <c r="BC2" s="228"/>
      <c r="BD2" s="228"/>
      <c r="BE2" s="228"/>
      <c r="BF2" s="228"/>
      <c r="BG2" s="228"/>
    </row>
    <row r="3" spans="1:59" s="127" customFormat="1" ht="15.75" thickBot="1" x14ac:dyDescent="0.3">
      <c r="B3" s="127" t="s">
        <v>1</v>
      </c>
      <c r="C3" s="127" t="s">
        <v>104</v>
      </c>
      <c r="D3" s="127" t="s">
        <v>101</v>
      </c>
      <c r="E3" s="127" t="s">
        <v>102</v>
      </c>
      <c r="F3" s="127" t="s">
        <v>103</v>
      </c>
      <c r="H3" s="127" t="s">
        <v>104</v>
      </c>
      <c r="I3" s="127" t="s">
        <v>101</v>
      </c>
      <c r="J3" s="127" t="s">
        <v>102</v>
      </c>
      <c r="K3" s="127" t="s">
        <v>103</v>
      </c>
      <c r="M3" s="127" t="s">
        <v>104</v>
      </c>
      <c r="N3" s="127" t="s">
        <v>101</v>
      </c>
      <c r="O3" s="127" t="s">
        <v>102</v>
      </c>
      <c r="P3" s="127" t="s">
        <v>103</v>
      </c>
      <c r="R3" s="127" t="s">
        <v>104</v>
      </c>
      <c r="S3" s="127" t="s">
        <v>101</v>
      </c>
      <c r="T3" s="127" t="s">
        <v>102</v>
      </c>
      <c r="U3" s="127" t="s">
        <v>103</v>
      </c>
      <c r="W3" s="127" t="s">
        <v>104</v>
      </c>
      <c r="X3" s="127" t="s">
        <v>101</v>
      </c>
      <c r="Y3" s="127" t="s">
        <v>102</v>
      </c>
      <c r="Z3" s="127" t="s">
        <v>103</v>
      </c>
      <c r="AB3" s="127" t="s">
        <v>104</v>
      </c>
      <c r="AC3" s="127" t="s">
        <v>101</v>
      </c>
      <c r="AD3" s="127" t="s">
        <v>102</v>
      </c>
      <c r="AE3" s="127" t="s">
        <v>103</v>
      </c>
      <c r="AG3" s="127" t="s">
        <v>104</v>
      </c>
      <c r="AH3" s="127" t="s">
        <v>101</v>
      </c>
      <c r="AI3" s="127" t="s">
        <v>102</v>
      </c>
      <c r="AJ3" s="127" t="s">
        <v>103</v>
      </c>
      <c r="AM3" s="128" t="s">
        <v>88</v>
      </c>
      <c r="AN3" s="128" t="s">
        <v>82</v>
      </c>
      <c r="AO3" s="128" t="s">
        <v>83</v>
      </c>
      <c r="AP3" s="128" t="s">
        <v>84</v>
      </c>
      <c r="AQ3" s="128" t="s">
        <v>85</v>
      </c>
      <c r="AR3" s="128" t="s">
        <v>86</v>
      </c>
      <c r="AS3" s="128" t="s">
        <v>87</v>
      </c>
      <c r="AT3" s="129"/>
      <c r="AU3" s="129"/>
      <c r="AV3" s="129"/>
      <c r="AW3" s="129"/>
      <c r="AZ3" s="128"/>
      <c r="BA3" s="128" t="s">
        <v>88</v>
      </c>
      <c r="BB3" s="128" t="s">
        <v>82</v>
      </c>
      <c r="BC3" s="128" t="s">
        <v>83</v>
      </c>
      <c r="BD3" s="128" t="s">
        <v>84</v>
      </c>
      <c r="BE3" s="128" t="s">
        <v>85</v>
      </c>
      <c r="BF3" s="128" t="s">
        <v>86</v>
      </c>
      <c r="BG3" s="128" t="s">
        <v>87</v>
      </c>
    </row>
    <row r="4" spans="1:59" x14ac:dyDescent="0.25">
      <c r="A4" s="112">
        <f>+ROW()</f>
        <v>4</v>
      </c>
      <c r="B4" s="35">
        <f>+NAC!A5</f>
        <v>42705</v>
      </c>
      <c r="AL4" s="35">
        <f t="shared" ref="AL4:AL35" si="0">+B4</f>
        <v>42705</v>
      </c>
      <c r="AY4" s="35">
        <f t="shared" ref="AY4:AY35" si="1">+AL4</f>
        <v>42705</v>
      </c>
    </row>
    <row r="5" spans="1:59" x14ac:dyDescent="0.25">
      <c r="A5" s="112">
        <f t="shared" ref="A5:A68" si="2">+ROW()</f>
        <v>5</v>
      </c>
      <c r="B5" s="35">
        <f>+NAC!A6</f>
        <v>42736</v>
      </c>
      <c r="C5" s="24">
        <f ca="1">+NAC_d!CR6</f>
        <v>1.5845304860132359E-2</v>
      </c>
      <c r="D5" s="24">
        <f ca="1">+NAC_d!CH6</f>
        <v>1.4251587110296615E-2</v>
      </c>
      <c r="E5" s="24">
        <f ca="1">+NAC_d!CQ6</f>
        <v>1.7012015589157103E-2</v>
      </c>
      <c r="F5" s="24">
        <f t="shared" ref="F5:F36" ca="1" si="3">+D5-E5</f>
        <v>-2.7604284788604883E-3</v>
      </c>
      <c r="H5" s="24">
        <f>+GBA_d!$AB33</f>
        <v>1.3130000000000086E-2</v>
      </c>
      <c r="I5" s="24">
        <f>+GBA_d!$Q33</f>
        <v>1.1367453088437562E-2</v>
      </c>
      <c r="J5" s="24">
        <f>+GBA_d!$Z33</f>
        <v>1.4240815648171035E-2</v>
      </c>
      <c r="K5" s="24">
        <f t="shared" ref="K5:K36" si="4">+I5-J5</f>
        <v>-2.8733625597334722E-3</v>
      </c>
      <c r="M5" s="24">
        <f>+PAM_d!$AB33</f>
        <v>1.7873999999999945E-2</v>
      </c>
      <c r="N5" s="24">
        <f>+PAM_d!$Q33</f>
        <v>1.6174566341072394E-2</v>
      </c>
      <c r="O5" s="24">
        <f>+PAM_d!$Z33</f>
        <v>1.9101396341410615E-2</v>
      </c>
      <c r="P5" s="24">
        <f t="shared" ref="P5:P36" si="5">+N5-O5</f>
        <v>-2.9268300003382208E-3</v>
      </c>
      <c r="R5" s="24">
        <f>+NOA_d!$AB33</f>
        <v>1.6013999999999973E-2</v>
      </c>
      <c r="S5" s="24">
        <f>+NOA_d!$Q33</f>
        <v>1.4370384749168741E-2</v>
      </c>
      <c r="T5" s="24">
        <f>+NOA_d!$Z33</f>
        <v>1.7340952841010226E-2</v>
      </c>
      <c r="U5" s="24">
        <f t="shared" ref="U5:U36" si="6">+S5-T5</f>
        <v>-2.9705680918414856E-3</v>
      </c>
      <c r="W5" s="24">
        <f>+NEA_d!$AB33</f>
        <v>1.6727000000000158E-2</v>
      </c>
      <c r="X5" s="24">
        <f>+NEA_d!$Q33</f>
        <v>1.6582561901109738E-2</v>
      </c>
      <c r="Y5" s="24">
        <f>+NEA_d!$Z33</f>
        <v>1.6322620465995641E-2</v>
      </c>
      <c r="Z5" s="24">
        <f t="shared" ref="Z5:Z36" si="7">+X5-Y5</f>
        <v>2.5994143511409717E-4</v>
      </c>
      <c r="AB5" s="24">
        <f>+CUY_d!$AB33</f>
        <v>1.7074000000000034E-2</v>
      </c>
      <c r="AC5" s="24">
        <f>+CUY_d!$Q33</f>
        <v>1.5636163032907824E-2</v>
      </c>
      <c r="AD5" s="24">
        <f>+CUY_d!$Z33</f>
        <v>1.8269945671101295E-2</v>
      </c>
      <c r="AE5" s="24">
        <f t="shared" ref="AE5:AE36" si="8">+AC5-AD5</f>
        <v>-2.6337826381934715E-3</v>
      </c>
      <c r="AG5" s="24">
        <f>+PAT_d!$AB33</f>
        <v>2.5592999999999977E-2</v>
      </c>
      <c r="AH5" s="24">
        <f>+PAT_d!$Q33</f>
        <v>2.4007709542486211E-2</v>
      </c>
      <c r="AI5" s="24">
        <f>+PAT_d!$Z33</f>
        <v>2.7227240826034338E-2</v>
      </c>
      <c r="AJ5" s="24">
        <f t="shared" ref="AJ5:AJ36" si="9">+AH5-AI5</f>
        <v>-3.2195312835481271E-3</v>
      </c>
      <c r="AK5" s="24"/>
      <c r="AL5" s="35">
        <f t="shared" si="0"/>
        <v>42736</v>
      </c>
      <c r="AM5" s="49">
        <f t="shared" ref="AM5:AM36" ca="1" si="10">+F5</f>
        <v>-2.7604284788604883E-3</v>
      </c>
      <c r="AN5" s="49">
        <f>+K5</f>
        <v>-2.8733625597334722E-3</v>
      </c>
      <c r="AO5" s="49">
        <f t="shared" ref="AO5:AO36" si="11">+P5</f>
        <v>-2.9268300003382208E-3</v>
      </c>
      <c r="AP5" s="49">
        <f t="shared" ref="AP5:AP36" si="12">+U5</f>
        <v>-2.9705680918414856E-3</v>
      </c>
      <c r="AQ5" s="49">
        <f t="shared" ref="AQ5:AQ36" si="13">+Z5</f>
        <v>2.5994143511409717E-4</v>
      </c>
      <c r="AR5" s="49">
        <f t="shared" ref="AR5:AR36" si="14">+AE5</f>
        <v>-2.6337826381934715E-3</v>
      </c>
      <c r="AS5" s="49">
        <f t="shared" ref="AS5:AS36" si="15">+AJ5</f>
        <v>-3.2195312835481271E-3</v>
      </c>
      <c r="AU5" s="49">
        <f t="shared" ref="AU5:AU36" si="16">+MIN(AN5:AS5)</f>
        <v>-3.2195312835481271E-3</v>
      </c>
      <c r="AV5" s="49">
        <f t="shared" ref="AV5:AV36" si="17">+MAX(AN5:AS5)</f>
        <v>2.5994143511409717E-4</v>
      </c>
      <c r="AY5" s="35">
        <f t="shared" si="1"/>
        <v>42736</v>
      </c>
    </row>
    <row r="6" spans="1:59" x14ac:dyDescent="0.25">
      <c r="A6" s="112">
        <f t="shared" si="2"/>
        <v>6</v>
      </c>
      <c r="B6" s="35">
        <f>+NAC!A7</f>
        <v>42767</v>
      </c>
      <c r="C6" s="24">
        <f ca="1">+NAC_d!CR7</f>
        <v>2.0607520348675079E-2</v>
      </c>
      <c r="D6" s="24">
        <f ca="1">+NAC_d!CH7</f>
        <v>2.0752111911551463E-2</v>
      </c>
      <c r="E6" s="24">
        <f ca="1">+NAC_d!CQ7</f>
        <v>2.0135233327234214E-2</v>
      </c>
      <c r="F6" s="24">
        <f t="shared" ca="1" si="3"/>
        <v>6.1687858431724862E-4</v>
      </c>
      <c r="H6" s="24">
        <f>+GBA_d!$AB34</f>
        <v>2.4631587259285492E-2</v>
      </c>
      <c r="I6" s="24">
        <f>+GBA_d!$Q34</f>
        <v>2.4927670950263714E-2</v>
      </c>
      <c r="J6" s="24">
        <f>+GBA_d!$Z34</f>
        <v>2.4273757967481435E-2</v>
      </c>
      <c r="K6" s="24">
        <f t="shared" si="4"/>
        <v>6.5391298278227872E-4</v>
      </c>
      <c r="M6" s="24">
        <f>+PAM_d!$AB34</f>
        <v>1.7131786449010367E-2</v>
      </c>
      <c r="N6" s="24">
        <f>+PAM_d!$Q34</f>
        <v>1.7245472049991495E-2</v>
      </c>
      <c r="O6" s="24">
        <f>+PAM_d!$Z34</f>
        <v>1.6614103152314819E-2</v>
      </c>
      <c r="P6" s="24">
        <f t="shared" si="5"/>
        <v>6.3136889767667626E-4</v>
      </c>
      <c r="R6" s="24">
        <f>+NOA_d!$AB34</f>
        <v>2.0768414608460128E-2</v>
      </c>
      <c r="S6" s="24">
        <f>+NOA_d!$Q34</f>
        <v>2.1772419429941126E-2</v>
      </c>
      <c r="T6" s="24">
        <f>+NOA_d!$Z34</f>
        <v>1.853244160939016E-2</v>
      </c>
      <c r="U6" s="24">
        <f t="shared" si="6"/>
        <v>3.2399778205509655E-3</v>
      </c>
      <c r="W6" s="24">
        <f>+NEA_d!$AB34</f>
        <v>1.7595677108997565E-2</v>
      </c>
      <c r="X6" s="24">
        <f>+NEA_d!$Q34</f>
        <v>1.6834376341018809E-2</v>
      </c>
      <c r="Y6" s="24">
        <f>+NEA_d!$Z34</f>
        <v>1.6101256670010278E-2</v>
      </c>
      <c r="Z6" s="24">
        <f t="shared" si="7"/>
        <v>7.3311967100853082E-4</v>
      </c>
      <c r="AB6" s="24">
        <f>+CUY_d!$AB34</f>
        <v>1.5316486312696886E-2</v>
      </c>
      <c r="AC6" s="24">
        <f>+CUY_d!$Q34</f>
        <v>1.3885721081488445E-2</v>
      </c>
      <c r="AD6" s="24">
        <f>+CUY_d!$Z34</f>
        <v>1.6399014330337636E-2</v>
      </c>
      <c r="AE6" s="24">
        <f t="shared" si="8"/>
        <v>-2.513293248849191E-3</v>
      </c>
      <c r="AG6" s="24">
        <f>+PAT_d!$AB34</f>
        <v>1.6803936844342893E-2</v>
      </c>
      <c r="AH6" s="24">
        <f>+PAT_d!$Q34</f>
        <v>1.6511288950033842E-2</v>
      </c>
      <c r="AI6" s="24">
        <f>+PAT_d!$Z34</f>
        <v>1.6855232948031595E-2</v>
      </c>
      <c r="AJ6" s="24">
        <f t="shared" si="9"/>
        <v>-3.4394399799775321E-4</v>
      </c>
      <c r="AK6" s="24"/>
      <c r="AL6" s="35">
        <f t="shared" si="0"/>
        <v>42767</v>
      </c>
      <c r="AM6" s="49">
        <f t="shared" ca="1" si="10"/>
        <v>6.1687858431724862E-4</v>
      </c>
      <c r="AN6" s="49">
        <f t="shared" ref="AN6:AN36" si="18">+K6</f>
        <v>6.5391298278227872E-4</v>
      </c>
      <c r="AO6" s="49">
        <f t="shared" si="11"/>
        <v>6.3136889767667626E-4</v>
      </c>
      <c r="AP6" s="49">
        <f t="shared" si="12"/>
        <v>3.2399778205509655E-3</v>
      </c>
      <c r="AQ6" s="49">
        <f t="shared" si="13"/>
        <v>7.3311967100853082E-4</v>
      </c>
      <c r="AR6" s="49">
        <f t="shared" si="14"/>
        <v>-2.513293248849191E-3</v>
      </c>
      <c r="AS6" s="49">
        <f t="shared" si="15"/>
        <v>-3.4394399799775321E-4</v>
      </c>
      <c r="AU6" s="49">
        <f t="shared" si="16"/>
        <v>-2.513293248849191E-3</v>
      </c>
      <c r="AV6" s="49">
        <f t="shared" si="17"/>
        <v>3.2399778205509655E-3</v>
      </c>
      <c r="AY6" s="35">
        <f t="shared" si="1"/>
        <v>42767</v>
      </c>
    </row>
    <row r="7" spans="1:59" x14ac:dyDescent="0.25">
      <c r="A7" s="112">
        <f t="shared" si="2"/>
        <v>7</v>
      </c>
      <c r="B7" s="35">
        <f>+NAC!A8</f>
        <v>42795</v>
      </c>
      <c r="C7" s="24">
        <f ca="1">+NAC_d!CR8</f>
        <v>2.3915425341025198E-2</v>
      </c>
      <c r="D7" s="24">
        <f ca="1">+NAC_d!CH8</f>
        <v>2.4875198541691512E-2</v>
      </c>
      <c r="E7" s="24">
        <f ca="1">+NAC_d!CQ8</f>
        <v>2.2185668428281957E-2</v>
      </c>
      <c r="F7" s="24">
        <f t="shared" ca="1" si="3"/>
        <v>2.6895301134095551E-3</v>
      </c>
      <c r="H7" s="24">
        <f>+GBA_d!$AB35</f>
        <v>2.3641609309449585E-2</v>
      </c>
      <c r="I7" s="24">
        <f>+GBA_d!$Q35</f>
        <v>2.6586948368906294E-2</v>
      </c>
      <c r="J7" s="24">
        <f>+GBA_d!$Z35</f>
        <v>2.1318280311734217E-2</v>
      </c>
      <c r="K7" s="24">
        <f t="shared" si="4"/>
        <v>5.2686680571720768E-3</v>
      </c>
      <c r="M7" s="24">
        <f>+PAM_d!$AB35</f>
        <v>2.208126632358165E-2</v>
      </c>
      <c r="N7" s="24">
        <f>+PAM_d!$Q35</f>
        <v>2.2629982815415284E-2</v>
      </c>
      <c r="O7" s="24">
        <f>+PAM_d!$Z35</f>
        <v>2.0540167916037522E-2</v>
      </c>
      <c r="P7" s="24">
        <f t="shared" si="5"/>
        <v>2.0898148993777621E-3</v>
      </c>
      <c r="R7" s="24">
        <f>+NOA_d!$AB35</f>
        <v>3.2238469215082333E-2</v>
      </c>
      <c r="S7" s="24">
        <f>+NOA_d!$Q35</f>
        <v>2.9344602330337644E-2</v>
      </c>
      <c r="T7" s="24">
        <f>+NOA_d!$Z35</f>
        <v>3.3042886611496236E-2</v>
      </c>
      <c r="U7" s="24">
        <f t="shared" si="6"/>
        <v>-3.6982842811585925E-3</v>
      </c>
      <c r="W7" s="24">
        <f>+NEA_d!$AB35</f>
        <v>2.4417731392389674E-2</v>
      </c>
      <c r="X7" s="24">
        <f>+NEA_d!$Q35</f>
        <v>2.3453580086736592E-2</v>
      </c>
      <c r="Y7" s="24">
        <f>+NEA_d!$Z35</f>
        <v>2.3002327918257182E-2</v>
      </c>
      <c r="Z7" s="24">
        <f t="shared" si="7"/>
        <v>4.5125216847941019E-4</v>
      </c>
      <c r="AB7" s="24">
        <f>+CUY_d!$AB35</f>
        <v>2.5745362426064178E-2</v>
      </c>
      <c r="AC7" s="24">
        <f>+CUY_d!$Q35</f>
        <v>2.5058706960890298E-2</v>
      </c>
      <c r="AD7" s="24">
        <f>+CUY_d!$Z35</f>
        <v>2.5924312167738828E-2</v>
      </c>
      <c r="AE7" s="24">
        <f t="shared" si="8"/>
        <v>-8.6560520684852982E-4</v>
      </c>
      <c r="AG7" s="24">
        <f>+PAT_d!$AB35</f>
        <v>2.1422537007576459E-2</v>
      </c>
      <c r="AH7" s="24">
        <f>+PAT_d!$Q35</f>
        <v>1.93818434139017E-2</v>
      </c>
      <c r="AI7" s="24">
        <f>+PAT_d!$Z35</f>
        <v>2.1618070972414083E-2</v>
      </c>
      <c r="AJ7" s="24">
        <f t="shared" si="9"/>
        <v>-2.2362275585123825E-3</v>
      </c>
      <c r="AK7" s="24"/>
      <c r="AL7" s="35">
        <f t="shared" si="0"/>
        <v>42795</v>
      </c>
      <c r="AM7" s="49">
        <f t="shared" ca="1" si="10"/>
        <v>2.6895301134095551E-3</v>
      </c>
      <c r="AN7" s="49">
        <f t="shared" si="18"/>
        <v>5.2686680571720768E-3</v>
      </c>
      <c r="AO7" s="49">
        <f t="shared" si="11"/>
        <v>2.0898148993777621E-3</v>
      </c>
      <c r="AP7" s="49">
        <f t="shared" si="12"/>
        <v>-3.6982842811585925E-3</v>
      </c>
      <c r="AQ7" s="49">
        <f t="shared" si="13"/>
        <v>4.5125216847941019E-4</v>
      </c>
      <c r="AR7" s="49">
        <f t="shared" si="14"/>
        <v>-8.6560520684852982E-4</v>
      </c>
      <c r="AS7" s="49">
        <f t="shared" si="15"/>
        <v>-2.2362275585123825E-3</v>
      </c>
      <c r="AU7" s="49">
        <f t="shared" si="16"/>
        <v>-3.6982842811585925E-3</v>
      </c>
      <c r="AV7" s="49">
        <f t="shared" si="17"/>
        <v>5.2686680571720768E-3</v>
      </c>
      <c r="AY7" s="35">
        <f t="shared" si="1"/>
        <v>42795</v>
      </c>
    </row>
    <row r="8" spans="1:59" x14ac:dyDescent="0.25">
      <c r="A8" s="112">
        <f t="shared" si="2"/>
        <v>8</v>
      </c>
      <c r="B8" s="35">
        <f>+NAC!A9</f>
        <v>42826</v>
      </c>
      <c r="C8" s="24">
        <f ca="1">+NAC_d!CR9</f>
        <v>2.6561911138891947E-2</v>
      </c>
      <c r="D8" s="24">
        <f ca="1">+NAC_d!CH9</f>
        <v>2.7436131338567815E-2</v>
      </c>
      <c r="E8" s="24">
        <f ca="1">+NAC_d!CQ9</f>
        <v>2.5321667588140917E-2</v>
      </c>
      <c r="F8" s="24">
        <f t="shared" ca="1" si="3"/>
        <v>2.1144637504268982E-3</v>
      </c>
      <c r="H8" s="24">
        <f>+GBA_d!$AB36</f>
        <v>2.633661670557963E-2</v>
      </c>
      <c r="I8" s="24">
        <f>+GBA_d!$Q36</f>
        <v>2.7755745589866709E-2</v>
      </c>
      <c r="J8" s="24">
        <f>+GBA_d!$Z36</f>
        <v>2.5109571188292046E-2</v>
      </c>
      <c r="K8" s="24">
        <f t="shared" si="4"/>
        <v>2.6461744015746635E-3</v>
      </c>
      <c r="M8" s="24">
        <f>+PAM_d!$AB36</f>
        <v>2.7159075122876741E-2</v>
      </c>
      <c r="N8" s="24">
        <f>+PAM_d!$Q36</f>
        <v>2.7705684285547427E-2</v>
      </c>
      <c r="O8" s="24">
        <f>+PAM_d!$Z36</f>
        <v>2.5963472652695163E-2</v>
      </c>
      <c r="P8" s="24">
        <f t="shared" si="5"/>
        <v>1.7422116328522641E-3</v>
      </c>
      <c r="R8" s="24">
        <f>+NOA_d!$AB36</f>
        <v>2.7159871094297294E-2</v>
      </c>
      <c r="S8" s="24">
        <f>+NOA_d!$Q36</f>
        <v>2.7339825522443073E-2</v>
      </c>
      <c r="T8" s="24">
        <f>+NOA_d!$Z36</f>
        <v>2.6396549551637394E-2</v>
      </c>
      <c r="U8" s="24">
        <f t="shared" si="6"/>
        <v>9.4327597080567926E-4</v>
      </c>
      <c r="W8" s="24">
        <f>+NEA_d!$AB36</f>
        <v>2.2260067177416465E-2</v>
      </c>
      <c r="X8" s="24">
        <f>+NEA_d!$Q36</f>
        <v>2.327835311596349E-2</v>
      </c>
      <c r="Y8" s="24">
        <f>+NEA_d!$Z36</f>
        <v>1.844437069676208E-2</v>
      </c>
      <c r="Z8" s="24">
        <f t="shared" si="7"/>
        <v>4.8339824192014103E-3</v>
      </c>
      <c r="AB8" s="24">
        <f>+CUY_d!$AB36</f>
        <v>3.3295633275996384E-2</v>
      </c>
      <c r="AC8" s="24">
        <f>+CUY_d!$Q36</f>
        <v>3.3226429343372166E-2</v>
      </c>
      <c r="AD8" s="24">
        <f>+CUY_d!$Z36</f>
        <v>3.1769777070743466E-2</v>
      </c>
      <c r="AE8" s="24">
        <f t="shared" si="8"/>
        <v>1.4566522726287001E-3</v>
      </c>
      <c r="AG8" s="24">
        <f>+PAT_d!$AB36</f>
        <v>2.0043805337566889E-2</v>
      </c>
      <c r="AH8" s="24">
        <f>+PAT_d!$Q36</f>
        <v>2.0001930535099133E-2</v>
      </c>
      <c r="AI8" s="24">
        <f>+PAT_d!$Z36</f>
        <v>2.0448988418329428E-2</v>
      </c>
      <c r="AJ8" s="24">
        <f t="shared" si="9"/>
        <v>-4.4705788323029516E-4</v>
      </c>
      <c r="AK8" s="24"/>
      <c r="AL8" s="35">
        <f t="shared" si="0"/>
        <v>42826</v>
      </c>
      <c r="AM8" s="49">
        <f t="shared" ca="1" si="10"/>
        <v>2.1144637504268982E-3</v>
      </c>
      <c r="AN8" s="49">
        <f t="shared" si="18"/>
        <v>2.6461744015746635E-3</v>
      </c>
      <c r="AO8" s="49">
        <f t="shared" si="11"/>
        <v>1.7422116328522641E-3</v>
      </c>
      <c r="AP8" s="49">
        <f t="shared" si="12"/>
        <v>9.4327597080567926E-4</v>
      </c>
      <c r="AQ8" s="49">
        <f t="shared" si="13"/>
        <v>4.8339824192014103E-3</v>
      </c>
      <c r="AR8" s="49">
        <f t="shared" si="14"/>
        <v>1.4566522726287001E-3</v>
      </c>
      <c r="AS8" s="49">
        <f t="shared" si="15"/>
        <v>-4.4705788323029516E-4</v>
      </c>
      <c r="AU8" s="49">
        <f t="shared" si="16"/>
        <v>-4.4705788323029516E-4</v>
      </c>
      <c r="AV8" s="49">
        <f t="shared" si="17"/>
        <v>4.8339824192014103E-3</v>
      </c>
      <c r="AY8" s="35">
        <f t="shared" si="1"/>
        <v>42826</v>
      </c>
    </row>
    <row r="9" spans="1:59" x14ac:dyDescent="0.25">
      <c r="A9" s="112">
        <f t="shared" si="2"/>
        <v>9</v>
      </c>
      <c r="B9" s="35">
        <f>+NAC!A10</f>
        <v>42856</v>
      </c>
      <c r="C9" s="24">
        <f ca="1">+NAC_d!CR10</f>
        <v>1.4355581038621112E-2</v>
      </c>
      <c r="D9" s="24">
        <f ca="1">+NAC_d!CH10</f>
        <v>1.4181361216163202E-2</v>
      </c>
      <c r="E9" s="24">
        <f ca="1">+NAC_d!CQ10</f>
        <v>1.4735442342626248E-2</v>
      </c>
      <c r="F9" s="24">
        <f t="shared" ca="1" si="3"/>
        <v>-5.540811264630463E-4</v>
      </c>
      <c r="H9" s="24">
        <f>+GBA_d!$AB37</f>
        <v>1.2831315966341794E-2</v>
      </c>
      <c r="I9" s="24">
        <f>+GBA_d!$Q37</f>
        <v>1.2226620505387586E-2</v>
      </c>
      <c r="J9" s="24">
        <f>+GBA_d!$Z37</f>
        <v>1.3469522491663E-2</v>
      </c>
      <c r="K9" s="24">
        <f t="shared" si="4"/>
        <v>-1.2429019862754132E-3</v>
      </c>
      <c r="M9" s="24">
        <f>+PAM_d!$AB37</f>
        <v>1.4806166460578307E-2</v>
      </c>
      <c r="N9" s="24">
        <f>+PAM_d!$Q37</f>
        <v>1.4864630840462745E-2</v>
      </c>
      <c r="O9" s="24">
        <f>+PAM_d!$Z37</f>
        <v>1.4692287851722385E-2</v>
      </c>
      <c r="P9" s="24">
        <f t="shared" si="5"/>
        <v>1.7234298874035936E-4</v>
      </c>
      <c r="R9" s="24">
        <f>+NOA_d!$AB37</f>
        <v>1.5217901359189323E-2</v>
      </c>
      <c r="S9" s="24">
        <f>+NOA_d!$Q37</f>
        <v>1.4696674720837022E-2</v>
      </c>
      <c r="T9" s="24">
        <f>+NOA_d!$Z37</f>
        <v>1.6468742421245297E-2</v>
      </c>
      <c r="U9" s="24">
        <f t="shared" si="6"/>
        <v>-1.7720677004082752E-3</v>
      </c>
      <c r="W9" s="24">
        <f>+NEA_d!$AB37</f>
        <v>1.9251056556093049E-2</v>
      </c>
      <c r="X9" s="24">
        <f>+NEA_d!$Q37</f>
        <v>1.94001975146183E-2</v>
      </c>
      <c r="Y9" s="24">
        <f>+NEA_d!$Z37</f>
        <v>2.0996255408851416E-2</v>
      </c>
      <c r="Z9" s="24">
        <f t="shared" si="7"/>
        <v>-1.5960578942331161E-3</v>
      </c>
      <c r="AB9" s="24">
        <f>+CUY_d!$AB37</f>
        <v>1.6980263242047267E-2</v>
      </c>
      <c r="AC9" s="24">
        <f>+CUY_d!$Q37</f>
        <v>1.7631773808032936E-2</v>
      </c>
      <c r="AD9" s="24">
        <f>+CUY_d!$Z37</f>
        <v>1.6403574948813615E-2</v>
      </c>
      <c r="AE9" s="24">
        <f t="shared" si="8"/>
        <v>1.2281988592193205E-3</v>
      </c>
      <c r="AG9" s="24">
        <f>+PAT_d!$AB37</f>
        <v>1.6916440331812499E-2</v>
      </c>
      <c r="AH9" s="24">
        <f>+PAT_d!$Q37</f>
        <v>1.8479619080017606E-2</v>
      </c>
      <c r="AI9" s="24">
        <f>+PAT_d!$Z37</f>
        <v>1.6776448072496342E-2</v>
      </c>
      <c r="AJ9" s="24">
        <f t="shared" si="9"/>
        <v>1.7031710075212647E-3</v>
      </c>
      <c r="AK9" s="24"/>
      <c r="AL9" s="35">
        <f t="shared" si="0"/>
        <v>42856</v>
      </c>
      <c r="AM9" s="49">
        <f t="shared" ca="1" si="10"/>
        <v>-5.540811264630463E-4</v>
      </c>
      <c r="AN9" s="49">
        <f t="shared" si="18"/>
        <v>-1.2429019862754132E-3</v>
      </c>
      <c r="AO9" s="49">
        <f t="shared" si="11"/>
        <v>1.7234298874035936E-4</v>
      </c>
      <c r="AP9" s="49">
        <f t="shared" si="12"/>
        <v>-1.7720677004082752E-3</v>
      </c>
      <c r="AQ9" s="49">
        <f t="shared" si="13"/>
        <v>-1.5960578942331161E-3</v>
      </c>
      <c r="AR9" s="49">
        <f t="shared" si="14"/>
        <v>1.2281988592193205E-3</v>
      </c>
      <c r="AS9" s="49">
        <f t="shared" si="15"/>
        <v>1.7031710075212647E-3</v>
      </c>
      <c r="AU9" s="49">
        <f t="shared" si="16"/>
        <v>-1.7720677004082752E-3</v>
      </c>
      <c r="AV9" s="49">
        <f t="shared" si="17"/>
        <v>1.7031710075212647E-3</v>
      </c>
      <c r="AY9" s="35">
        <f t="shared" si="1"/>
        <v>42856</v>
      </c>
    </row>
    <row r="10" spans="1:59" x14ac:dyDescent="0.25">
      <c r="A10" s="112">
        <f t="shared" si="2"/>
        <v>10</v>
      </c>
      <c r="B10" s="35">
        <f>+NAC!A11</f>
        <v>42887</v>
      </c>
      <c r="C10" s="24">
        <f ca="1">+NAC_d!CR11</f>
        <v>1.1900543471516034E-2</v>
      </c>
      <c r="D10" s="24">
        <f ca="1">+NAC_d!CH11</f>
        <v>1.1370552843762427E-2</v>
      </c>
      <c r="E10" s="24">
        <f ca="1">+NAC_d!CQ11</f>
        <v>1.2394594515229285E-2</v>
      </c>
      <c r="F10" s="24">
        <f t="shared" ca="1" si="3"/>
        <v>-1.0240416714668577E-3</v>
      </c>
      <c r="H10" s="24">
        <f>+GBA_d!$AB38</f>
        <v>1.3883670844019536E-2</v>
      </c>
      <c r="I10" s="24">
        <f>+GBA_d!$Q38</f>
        <v>1.3795610478938958E-2</v>
      </c>
      <c r="J10" s="24">
        <f>+GBA_d!$Z38</f>
        <v>1.4138501318899266E-2</v>
      </c>
      <c r="K10" s="24">
        <f t="shared" si="4"/>
        <v>-3.4289083996030811E-4</v>
      </c>
      <c r="M10" s="24">
        <f>+PAM_d!$AB38</f>
        <v>1.0020806795980164E-2</v>
      </c>
      <c r="N10" s="24">
        <f>+PAM_d!$Q38</f>
        <v>9.0286562009185278E-3</v>
      </c>
      <c r="O10" s="24">
        <f>+PAM_d!$Z38</f>
        <v>1.0804097642299393E-2</v>
      </c>
      <c r="P10" s="24">
        <f t="shared" si="5"/>
        <v>-1.775441441380865E-3</v>
      </c>
      <c r="R10" s="24">
        <f>+NOA_d!$AB38</f>
        <v>9.4628972732810901E-3</v>
      </c>
      <c r="S10" s="24">
        <f>+NOA_d!$Q38</f>
        <v>9.2952475746459484E-3</v>
      </c>
      <c r="T10" s="24">
        <f>+NOA_d!$Z38</f>
        <v>9.7187919136958456E-3</v>
      </c>
      <c r="U10" s="24">
        <f t="shared" si="6"/>
        <v>-4.2354433904989719E-4</v>
      </c>
      <c r="W10" s="24">
        <f>+NEA_d!$AB38</f>
        <v>1.36480819609337E-2</v>
      </c>
      <c r="X10" s="24">
        <f>+NEA_d!$Q38</f>
        <v>1.3650035687946094E-2</v>
      </c>
      <c r="Y10" s="24">
        <f>+NEA_d!$Z38</f>
        <v>1.2813254096288862E-2</v>
      </c>
      <c r="Z10" s="24">
        <f t="shared" si="7"/>
        <v>8.3678159165723187E-4</v>
      </c>
      <c r="AB10" s="24">
        <f>+CUY_d!$AB38</f>
        <v>1.0068359190757992E-2</v>
      </c>
      <c r="AC10" s="24">
        <f>+CUY_d!$Q38</f>
        <v>8.3726347627819386E-3</v>
      </c>
      <c r="AD10" s="24">
        <f>+CUY_d!$Z38</f>
        <v>1.184160171046611E-2</v>
      </c>
      <c r="AE10" s="24">
        <f t="shared" si="8"/>
        <v>-3.4689669476841711E-3</v>
      </c>
      <c r="AG10" s="24">
        <f>+PAT_d!$AB38</f>
        <v>1.1000120373211297E-2</v>
      </c>
      <c r="AH10" s="24">
        <f>+PAT_d!$Q38</f>
        <v>9.4102075116326844E-3</v>
      </c>
      <c r="AI10" s="24">
        <f>+PAT_d!$Z38</f>
        <v>1.1537018605829008E-2</v>
      </c>
      <c r="AJ10" s="24">
        <f t="shared" si="9"/>
        <v>-2.1268110941963236E-3</v>
      </c>
      <c r="AK10" s="24"/>
      <c r="AL10" s="35">
        <f t="shared" si="0"/>
        <v>42887</v>
      </c>
      <c r="AM10" s="49">
        <f t="shared" ca="1" si="10"/>
        <v>-1.0240416714668577E-3</v>
      </c>
      <c r="AN10" s="49">
        <f t="shared" si="18"/>
        <v>-3.4289083996030811E-4</v>
      </c>
      <c r="AO10" s="49">
        <f t="shared" si="11"/>
        <v>-1.775441441380865E-3</v>
      </c>
      <c r="AP10" s="49">
        <f t="shared" si="12"/>
        <v>-4.2354433904989719E-4</v>
      </c>
      <c r="AQ10" s="49">
        <f t="shared" si="13"/>
        <v>8.3678159165723187E-4</v>
      </c>
      <c r="AR10" s="49">
        <f t="shared" si="14"/>
        <v>-3.4689669476841711E-3</v>
      </c>
      <c r="AS10" s="49">
        <f t="shared" si="15"/>
        <v>-2.1268110941963236E-3</v>
      </c>
      <c r="AU10" s="49">
        <f t="shared" si="16"/>
        <v>-3.4689669476841711E-3</v>
      </c>
      <c r="AV10" s="49">
        <f t="shared" si="17"/>
        <v>8.3678159165723187E-4</v>
      </c>
      <c r="AY10" s="35">
        <f t="shared" si="1"/>
        <v>42887</v>
      </c>
    </row>
    <row r="11" spans="1:59" x14ac:dyDescent="0.25">
      <c r="A11" s="112">
        <f t="shared" si="2"/>
        <v>11</v>
      </c>
      <c r="B11" s="35">
        <f>+NAC!A12</f>
        <v>42917</v>
      </c>
      <c r="C11" s="24">
        <f ca="1">+NAC_d!CR12</f>
        <v>1.730398578560477E-2</v>
      </c>
      <c r="D11" s="24">
        <f ca="1">+NAC_d!CH12</f>
        <v>1.517046043355097E-2</v>
      </c>
      <c r="E11" s="24">
        <f ca="1">+NAC_d!CQ12</f>
        <v>1.9258087286429193E-2</v>
      </c>
      <c r="F11" s="24">
        <f t="shared" ca="1" si="3"/>
        <v>-4.0876268528782234E-3</v>
      </c>
      <c r="H11" s="24">
        <f>+GBA_d!$AB39</f>
        <v>1.7193732181012722E-2</v>
      </c>
      <c r="I11" s="24">
        <f>+GBA_d!$Q39</f>
        <v>1.5057589821994011E-2</v>
      </c>
      <c r="J11" s="24">
        <f>+GBA_d!$Z39</f>
        <v>1.8976578697509128E-2</v>
      </c>
      <c r="K11" s="24">
        <f t="shared" si="4"/>
        <v>-3.918988875515117E-3</v>
      </c>
      <c r="M11" s="24">
        <f>+PAM_d!$AB39</f>
        <v>1.9500780031201259E-2</v>
      </c>
      <c r="N11" s="24">
        <f>+PAM_d!$Q39</f>
        <v>1.6977996568302789E-2</v>
      </c>
      <c r="O11" s="24">
        <f>+PAM_d!$Z39</f>
        <v>2.1863031522636023E-2</v>
      </c>
      <c r="P11" s="24">
        <f t="shared" si="5"/>
        <v>-4.8850349543332339E-3</v>
      </c>
      <c r="R11" s="24">
        <f>+NOA_d!$AB39</f>
        <v>1.4138486712502285E-2</v>
      </c>
      <c r="S11" s="24">
        <f>+NOA_d!$Q39</f>
        <v>1.2551917397196632E-2</v>
      </c>
      <c r="T11" s="24">
        <f>+NOA_d!$Z39</f>
        <v>1.640984202607676E-2</v>
      </c>
      <c r="U11" s="24">
        <f t="shared" si="6"/>
        <v>-3.8579246288801272E-3</v>
      </c>
      <c r="W11" s="24">
        <f>+NEA_d!$AB39</f>
        <v>1.2808613162551774E-2</v>
      </c>
      <c r="X11" s="24">
        <f>+NEA_d!$Q39</f>
        <v>1.1386152279307948E-2</v>
      </c>
      <c r="Y11" s="24">
        <f>+NEA_d!$Z39</f>
        <v>1.3979337317403751E-2</v>
      </c>
      <c r="Z11" s="24">
        <f t="shared" si="7"/>
        <v>-2.5931850380958021E-3</v>
      </c>
      <c r="AB11" s="24">
        <f>+CUY_d!$AB39</f>
        <v>1.4129705825323802E-2</v>
      </c>
      <c r="AC11" s="24">
        <f>+CUY_d!$Q39</f>
        <v>1.2875615202205593E-2</v>
      </c>
      <c r="AD11" s="24">
        <f>+CUY_d!$Z39</f>
        <v>1.5066665035008642E-2</v>
      </c>
      <c r="AE11" s="24">
        <f t="shared" si="8"/>
        <v>-2.1910498328030492E-3</v>
      </c>
      <c r="AG11" s="24">
        <f>+PAT_d!$AB39</f>
        <v>1.4980515661326077E-2</v>
      </c>
      <c r="AH11" s="24">
        <f>+PAT_d!$Q39</f>
        <v>1.3110534509603644E-2</v>
      </c>
      <c r="AI11" s="24">
        <f>+PAT_d!$Z39</f>
        <v>1.6916168362045347E-2</v>
      </c>
      <c r="AJ11" s="24">
        <f t="shared" si="9"/>
        <v>-3.8056338524417033E-3</v>
      </c>
      <c r="AK11" s="24"/>
      <c r="AL11" s="35">
        <f t="shared" si="0"/>
        <v>42917</v>
      </c>
      <c r="AM11" s="49">
        <f t="shared" ca="1" si="10"/>
        <v>-4.0876268528782234E-3</v>
      </c>
      <c r="AN11" s="49">
        <f t="shared" si="18"/>
        <v>-3.918988875515117E-3</v>
      </c>
      <c r="AO11" s="49">
        <f t="shared" si="11"/>
        <v>-4.8850349543332339E-3</v>
      </c>
      <c r="AP11" s="49">
        <f t="shared" si="12"/>
        <v>-3.8579246288801272E-3</v>
      </c>
      <c r="AQ11" s="49">
        <f t="shared" si="13"/>
        <v>-2.5931850380958021E-3</v>
      </c>
      <c r="AR11" s="49">
        <f t="shared" si="14"/>
        <v>-2.1910498328030492E-3</v>
      </c>
      <c r="AS11" s="49">
        <f t="shared" si="15"/>
        <v>-3.8056338524417033E-3</v>
      </c>
      <c r="AU11" s="49">
        <f t="shared" si="16"/>
        <v>-4.8850349543332339E-3</v>
      </c>
      <c r="AV11" s="49">
        <f t="shared" si="17"/>
        <v>-2.1910498328030492E-3</v>
      </c>
      <c r="AY11" s="35">
        <f t="shared" si="1"/>
        <v>42917</v>
      </c>
    </row>
    <row r="12" spans="1:59" x14ac:dyDescent="0.25">
      <c r="A12" s="112">
        <f t="shared" si="2"/>
        <v>12</v>
      </c>
      <c r="B12" s="35">
        <f>+NAC!A13</f>
        <v>42948</v>
      </c>
      <c r="C12" s="24">
        <f ca="1">+NAC_d!CR13</f>
        <v>1.403008217114099E-2</v>
      </c>
      <c r="D12" s="24">
        <f ca="1">+NAC_d!CH13</f>
        <v>1.4856986527753913E-2</v>
      </c>
      <c r="E12" s="24">
        <f ca="1">+NAC_d!CQ13</f>
        <v>1.3232546403528556E-2</v>
      </c>
      <c r="F12" s="24">
        <f t="shared" ca="1" si="3"/>
        <v>1.624440124225357E-3</v>
      </c>
      <c r="H12" s="24">
        <f>+GBA_d!$AB40</f>
        <v>1.4775293868762196E-2</v>
      </c>
      <c r="I12" s="24">
        <f>+GBA_d!$Q40</f>
        <v>1.5742085201233991E-2</v>
      </c>
      <c r="J12" s="24">
        <f>+GBA_d!$Z40</f>
        <v>1.4178596079879702E-2</v>
      </c>
      <c r="K12" s="24">
        <f t="shared" si="4"/>
        <v>1.563489121354289E-3</v>
      </c>
      <c r="M12" s="24">
        <f>+PAM_d!$AB40</f>
        <v>1.3314163004728874E-2</v>
      </c>
      <c r="N12" s="24">
        <f>+PAM_d!$Q40</f>
        <v>1.4276346597370759E-2</v>
      </c>
      <c r="O12" s="24">
        <f>+PAM_d!$Z40</f>
        <v>1.2246029878433706E-2</v>
      </c>
      <c r="P12" s="24">
        <f t="shared" si="5"/>
        <v>2.030316718937053E-3</v>
      </c>
      <c r="R12" s="24">
        <f>+NOA_d!$AB40</f>
        <v>1.2712001589000099E-2</v>
      </c>
      <c r="S12" s="24">
        <f>+NOA_d!$Q40</f>
        <v>1.2434963495214779E-2</v>
      </c>
      <c r="T12" s="24">
        <f>+NOA_d!$Z40</f>
        <v>1.279733964914187E-2</v>
      </c>
      <c r="U12" s="24">
        <f t="shared" si="6"/>
        <v>-3.6237615392709088E-4</v>
      </c>
      <c r="W12" s="24">
        <f>+NEA_d!$AB40</f>
        <v>1.1526442106265744E-2</v>
      </c>
      <c r="X12" s="24">
        <f>+NEA_d!$Q40</f>
        <v>1.1692047767274616E-2</v>
      </c>
      <c r="Y12" s="24">
        <f>+NEA_d!$Z40</f>
        <v>9.2514490934607618E-3</v>
      </c>
      <c r="Z12" s="24">
        <f t="shared" si="7"/>
        <v>2.4405986738138541E-3</v>
      </c>
      <c r="AB12" s="24">
        <f>+CUY_d!$AB40</f>
        <v>1.3585526546592508E-2</v>
      </c>
      <c r="AC12" s="24">
        <f>+CUY_d!$Q40</f>
        <v>1.4596445030958582E-2</v>
      </c>
      <c r="AD12" s="24">
        <f>+CUY_d!$Z40</f>
        <v>1.2524197862887165E-2</v>
      </c>
      <c r="AE12" s="24">
        <f t="shared" si="8"/>
        <v>2.0722471680714172E-3</v>
      </c>
      <c r="AG12" s="24">
        <f>+PAT_d!$AB40</f>
        <v>1.697940967643774E-2</v>
      </c>
      <c r="AH12" s="24">
        <f>+PAT_d!$Q40</f>
        <v>1.7581659841535702E-2</v>
      </c>
      <c r="AI12" s="24">
        <f>+PAT_d!$Z40</f>
        <v>1.6708607244056761E-2</v>
      </c>
      <c r="AJ12" s="24">
        <f t="shared" si="9"/>
        <v>8.7305259747894048E-4</v>
      </c>
      <c r="AK12" s="24"/>
      <c r="AL12" s="35">
        <f t="shared" si="0"/>
        <v>42948</v>
      </c>
      <c r="AM12" s="49">
        <f t="shared" ca="1" si="10"/>
        <v>1.624440124225357E-3</v>
      </c>
      <c r="AN12" s="49">
        <f t="shared" si="18"/>
        <v>1.563489121354289E-3</v>
      </c>
      <c r="AO12" s="49">
        <f t="shared" si="11"/>
        <v>2.030316718937053E-3</v>
      </c>
      <c r="AP12" s="49">
        <f t="shared" si="12"/>
        <v>-3.6237615392709088E-4</v>
      </c>
      <c r="AQ12" s="49">
        <f t="shared" si="13"/>
        <v>2.4405986738138541E-3</v>
      </c>
      <c r="AR12" s="49">
        <f t="shared" si="14"/>
        <v>2.0722471680714172E-3</v>
      </c>
      <c r="AS12" s="49">
        <f t="shared" si="15"/>
        <v>8.7305259747894048E-4</v>
      </c>
      <c r="AU12" s="49">
        <f t="shared" si="16"/>
        <v>-3.6237615392709088E-4</v>
      </c>
      <c r="AV12" s="49">
        <f t="shared" si="17"/>
        <v>2.4405986738138541E-3</v>
      </c>
      <c r="AY12" s="35">
        <f t="shared" si="1"/>
        <v>42948</v>
      </c>
    </row>
    <row r="13" spans="1:59" x14ac:dyDescent="0.25">
      <c r="A13" s="112">
        <f t="shared" si="2"/>
        <v>13</v>
      </c>
      <c r="B13" s="35">
        <f>+NAC!A14</f>
        <v>42979</v>
      </c>
      <c r="C13" s="24">
        <f ca="1">+NAC_d!CR14</f>
        <v>1.8917885700028059E-2</v>
      </c>
      <c r="D13" s="24">
        <f ca="1">+NAC_d!CH14</f>
        <v>1.9080961811317909E-2</v>
      </c>
      <c r="E13" s="24">
        <f ca="1">+NAC_d!CQ14</f>
        <v>1.8540132532907316E-2</v>
      </c>
      <c r="F13" s="24">
        <f t="shared" ca="1" si="3"/>
        <v>5.4082927841059281E-4</v>
      </c>
      <c r="H13" s="24">
        <f>+GBA_d!$AB41</f>
        <v>2.0436303178720916E-2</v>
      </c>
      <c r="I13" s="24">
        <f>+GBA_d!$Q41</f>
        <v>2.0574160543864961E-2</v>
      </c>
      <c r="J13" s="24">
        <f>+GBA_d!$Z41</f>
        <v>2.0066713969767447E-2</v>
      </c>
      <c r="K13" s="24">
        <f t="shared" si="4"/>
        <v>5.0744657409751426E-4</v>
      </c>
      <c r="M13" s="24">
        <f>+PAM_d!$AB41</f>
        <v>1.915188482107566E-2</v>
      </c>
      <c r="N13" s="24">
        <f>+PAM_d!$Q41</f>
        <v>1.8823965880298443E-2</v>
      </c>
      <c r="O13" s="24">
        <f>+PAM_d!$Z41</f>
        <v>1.9064331109887256E-2</v>
      </c>
      <c r="P13" s="24">
        <f t="shared" si="5"/>
        <v>-2.4036522958881257E-4</v>
      </c>
      <c r="R13" s="24">
        <f>+NOA_d!$AB41</f>
        <v>1.7622485171312929E-2</v>
      </c>
      <c r="S13" s="24">
        <f>+NOA_d!$Q41</f>
        <v>1.9332645730096187E-2</v>
      </c>
      <c r="T13" s="24">
        <f>+NOA_d!$Z41</f>
        <v>1.5327957611854126E-2</v>
      </c>
      <c r="U13" s="24">
        <f t="shared" si="6"/>
        <v>4.0046881182420613E-3</v>
      </c>
      <c r="W13" s="24">
        <f>+NEA_d!$AB41</f>
        <v>1.2986469412081592E-2</v>
      </c>
      <c r="X13" s="24">
        <f>+NEA_d!$Q41</f>
        <v>1.3681529341045717E-2</v>
      </c>
      <c r="Y13" s="24">
        <f>+NEA_d!$Z41</f>
        <v>1.2109234128497848E-2</v>
      </c>
      <c r="Z13" s="24">
        <f t="shared" si="7"/>
        <v>1.5722952125478695E-3</v>
      </c>
      <c r="AB13" s="24">
        <f>+CUY_d!$AB41</f>
        <v>1.7395043931073939E-2</v>
      </c>
      <c r="AC13" s="24">
        <f>+CUY_d!$Q41</f>
        <v>1.7891615349931778E-2</v>
      </c>
      <c r="AD13" s="24">
        <f>+CUY_d!$Z41</f>
        <v>1.6611381618782284E-2</v>
      </c>
      <c r="AE13" s="24">
        <f t="shared" si="8"/>
        <v>1.2802337311494938E-3</v>
      </c>
      <c r="AG13" s="24">
        <f>+PAT_d!$AB41</f>
        <v>1.2930212066232016E-2</v>
      </c>
      <c r="AH13" s="24">
        <f>+PAT_d!$Q41</f>
        <v>1.2569435795166894E-2</v>
      </c>
      <c r="AI13" s="24">
        <f>+PAT_d!$Z41</f>
        <v>1.3029961715762095E-2</v>
      </c>
      <c r="AJ13" s="24">
        <f t="shared" si="9"/>
        <v>-4.6052592059520059E-4</v>
      </c>
      <c r="AK13" s="24"/>
      <c r="AL13" s="35">
        <f t="shared" si="0"/>
        <v>42979</v>
      </c>
      <c r="AM13" s="49">
        <f t="shared" ca="1" si="10"/>
        <v>5.4082927841059281E-4</v>
      </c>
      <c r="AN13" s="49">
        <f t="shared" si="18"/>
        <v>5.0744657409751426E-4</v>
      </c>
      <c r="AO13" s="49">
        <f t="shared" si="11"/>
        <v>-2.4036522958881257E-4</v>
      </c>
      <c r="AP13" s="49">
        <f t="shared" si="12"/>
        <v>4.0046881182420613E-3</v>
      </c>
      <c r="AQ13" s="49">
        <f t="shared" si="13"/>
        <v>1.5722952125478695E-3</v>
      </c>
      <c r="AR13" s="49">
        <f t="shared" si="14"/>
        <v>1.2802337311494938E-3</v>
      </c>
      <c r="AS13" s="49">
        <f t="shared" si="15"/>
        <v>-4.6052592059520059E-4</v>
      </c>
      <c r="AU13" s="49">
        <f t="shared" si="16"/>
        <v>-4.6052592059520059E-4</v>
      </c>
      <c r="AV13" s="49">
        <f t="shared" si="17"/>
        <v>4.0046881182420613E-3</v>
      </c>
      <c r="AY13" s="35">
        <f t="shared" si="1"/>
        <v>42979</v>
      </c>
    </row>
    <row r="14" spans="1:59" x14ac:dyDescent="0.25">
      <c r="A14" s="112">
        <f t="shared" si="2"/>
        <v>14</v>
      </c>
      <c r="B14" s="35">
        <f>+NAC!A15</f>
        <v>43009</v>
      </c>
      <c r="C14" s="24">
        <f ca="1">+NAC_d!CR15</f>
        <v>1.5188372050387366E-2</v>
      </c>
      <c r="D14" s="24">
        <f ca="1">+NAC_d!CH15</f>
        <v>1.5711185794200277E-2</v>
      </c>
      <c r="E14" s="24">
        <f ca="1">+NAC_d!CQ15</f>
        <v>1.4542806557518384E-2</v>
      </c>
      <c r="F14" s="24">
        <f t="shared" ca="1" si="3"/>
        <v>1.1683792366818935E-3</v>
      </c>
      <c r="H14" s="24">
        <f>+GBA_d!$AB42</f>
        <v>1.2994466183362086E-2</v>
      </c>
      <c r="I14" s="24">
        <f>+GBA_d!$Q42</f>
        <v>1.3879358508644746E-2</v>
      </c>
      <c r="J14" s="24">
        <f>+GBA_d!$Z42</f>
        <v>1.2185761832751218E-2</v>
      </c>
      <c r="K14" s="24">
        <f t="shared" si="4"/>
        <v>1.6935966758935272E-3</v>
      </c>
      <c r="M14" s="24">
        <f>+PAM_d!$AB42</f>
        <v>1.6857539172699276E-2</v>
      </c>
      <c r="N14" s="24">
        <f>+PAM_d!$Q42</f>
        <v>1.6960926022483891E-2</v>
      </c>
      <c r="O14" s="24">
        <f>+PAM_d!$Z42</f>
        <v>1.6559814298306108E-2</v>
      </c>
      <c r="P14" s="24">
        <f t="shared" si="5"/>
        <v>4.0111172417778285E-4</v>
      </c>
      <c r="R14" s="24">
        <f>+NOA_d!$AB42</f>
        <v>1.881334475594354E-2</v>
      </c>
      <c r="S14" s="24">
        <f>+NOA_d!$Q42</f>
        <v>1.9377762770362628E-2</v>
      </c>
      <c r="T14" s="24">
        <f>+NOA_d!$Z42</f>
        <v>1.7798857553480429E-2</v>
      </c>
      <c r="U14" s="24">
        <f t="shared" si="6"/>
        <v>1.5789052168821982E-3</v>
      </c>
      <c r="W14" s="24">
        <f>+NEA_d!$AB42</f>
        <v>1.4912602371348394E-2</v>
      </c>
      <c r="X14" s="24">
        <f>+NEA_d!$Q42</f>
        <v>1.4819236967746452E-2</v>
      </c>
      <c r="Y14" s="24">
        <f>+NEA_d!$Z42</f>
        <v>1.3988363297592787E-2</v>
      </c>
      <c r="Z14" s="24">
        <f t="shared" si="7"/>
        <v>8.3087367015366453E-4</v>
      </c>
      <c r="AB14" s="24">
        <f>+CUY_d!$AB42</f>
        <v>1.7169072026413268E-2</v>
      </c>
      <c r="AC14" s="24">
        <f>+CUY_d!$Q42</f>
        <v>1.7922140018020727E-2</v>
      </c>
      <c r="AD14" s="24">
        <f>+CUY_d!$Z42</f>
        <v>1.6570636541990202E-2</v>
      </c>
      <c r="AE14" s="24">
        <f t="shared" si="8"/>
        <v>1.3515034760305245E-3</v>
      </c>
      <c r="AG14" s="24">
        <f>+PAT_d!$AB42</f>
        <v>1.6376627324060644E-2</v>
      </c>
      <c r="AH14" s="24">
        <f>+PAT_d!$Q42</f>
        <v>1.7284474295040431E-2</v>
      </c>
      <c r="AI14" s="24">
        <f>+PAT_d!$Z42</f>
        <v>1.5906830934507399E-2</v>
      </c>
      <c r="AJ14" s="24">
        <f t="shared" si="9"/>
        <v>1.3776433605330318E-3</v>
      </c>
      <c r="AK14" s="24"/>
      <c r="AL14" s="35">
        <f t="shared" si="0"/>
        <v>43009</v>
      </c>
      <c r="AM14" s="49">
        <f t="shared" ca="1" si="10"/>
        <v>1.1683792366818935E-3</v>
      </c>
      <c r="AN14" s="49">
        <f t="shared" si="18"/>
        <v>1.6935966758935272E-3</v>
      </c>
      <c r="AO14" s="49">
        <f t="shared" si="11"/>
        <v>4.0111172417778285E-4</v>
      </c>
      <c r="AP14" s="49">
        <f t="shared" si="12"/>
        <v>1.5789052168821982E-3</v>
      </c>
      <c r="AQ14" s="49">
        <f t="shared" si="13"/>
        <v>8.3087367015366453E-4</v>
      </c>
      <c r="AR14" s="49">
        <f t="shared" si="14"/>
        <v>1.3515034760305245E-3</v>
      </c>
      <c r="AS14" s="49">
        <f t="shared" si="15"/>
        <v>1.3776433605330318E-3</v>
      </c>
      <c r="AU14" s="49">
        <f t="shared" si="16"/>
        <v>4.0111172417778285E-4</v>
      </c>
      <c r="AV14" s="49">
        <f t="shared" si="17"/>
        <v>1.6935966758935272E-3</v>
      </c>
      <c r="AY14" s="35">
        <f t="shared" si="1"/>
        <v>43009</v>
      </c>
    </row>
    <row r="15" spans="1:59" x14ac:dyDescent="0.25">
      <c r="A15" s="112">
        <f t="shared" si="2"/>
        <v>15</v>
      </c>
      <c r="B15" s="35">
        <f>+NAC!A16</f>
        <v>43040</v>
      </c>
      <c r="C15" s="24">
        <f ca="1">+NAC_d!CR16</f>
        <v>1.3786076227922495E-2</v>
      </c>
      <c r="D15" s="24">
        <f ca="1">+NAC_d!CH16</f>
        <v>1.3069595362615649E-2</v>
      </c>
      <c r="E15" s="24">
        <f ca="1">+NAC_d!CQ16</f>
        <v>1.4217822663882718E-2</v>
      </c>
      <c r="F15" s="24">
        <f t="shared" ca="1" si="3"/>
        <v>-1.1482273012670685E-3</v>
      </c>
      <c r="H15" s="24">
        <f>+GBA_d!$AB43</f>
        <v>1.1678807683778381E-2</v>
      </c>
      <c r="I15" s="24">
        <f>+GBA_d!$Q43</f>
        <v>1.1209510147046187E-2</v>
      </c>
      <c r="J15" s="24">
        <f>+GBA_d!$Z43</f>
        <v>1.1899767112755422E-2</v>
      </c>
      <c r="K15" s="24">
        <f t="shared" si="4"/>
        <v>-6.90256965709235E-4</v>
      </c>
      <c r="M15" s="24">
        <f>+PAM_d!$AB43</f>
        <v>1.616808639077072E-2</v>
      </c>
      <c r="N15" s="24">
        <f>+PAM_d!$Q43</f>
        <v>1.5245405669838119E-2</v>
      </c>
      <c r="O15" s="24">
        <f>+PAM_d!$Z43</f>
        <v>1.6627244520184492E-2</v>
      </c>
      <c r="P15" s="24">
        <f t="shared" si="5"/>
        <v>-1.381838850346373E-3</v>
      </c>
      <c r="R15" s="24">
        <f>+NOA_d!$AB43</f>
        <v>1.2601473908256944E-2</v>
      </c>
      <c r="S15" s="24">
        <f>+NOA_d!$Q43</f>
        <v>1.1881618589985932E-2</v>
      </c>
      <c r="T15" s="24">
        <f>+NOA_d!$Z43</f>
        <v>1.3594906917378413E-2</v>
      </c>
      <c r="U15" s="24">
        <f t="shared" si="6"/>
        <v>-1.7132883273924815E-3</v>
      </c>
      <c r="W15" s="24">
        <f>+NEA_d!$AB43</f>
        <v>1.5210860489929701E-2</v>
      </c>
      <c r="X15" s="24">
        <f>+NEA_d!$Q43</f>
        <v>1.5125018434865467E-2</v>
      </c>
      <c r="Y15" s="24">
        <f>+NEA_d!$Z43</f>
        <v>1.6326387814654897E-2</v>
      </c>
      <c r="Z15" s="24">
        <f t="shared" si="7"/>
        <v>-1.2013693797894298E-3</v>
      </c>
      <c r="AB15" s="24">
        <f>+CUY_d!$AB43</f>
        <v>1.5641775170490035E-2</v>
      </c>
      <c r="AC15" s="24">
        <f>+CUY_d!$Q43</f>
        <v>1.4148398342389568E-2</v>
      </c>
      <c r="AD15" s="24">
        <f>+CUY_d!$Z43</f>
        <v>1.6971255000950425E-2</v>
      </c>
      <c r="AE15" s="24">
        <f t="shared" si="8"/>
        <v>-2.8228566585608572E-3</v>
      </c>
      <c r="AG15" s="24">
        <f>+PAT_d!$AB43</f>
        <v>1.4577043346991614E-2</v>
      </c>
      <c r="AH15" s="24">
        <f>+PAT_d!$Q43</f>
        <v>1.3669437224717029E-2</v>
      </c>
      <c r="AI15" s="24">
        <f>+PAT_d!$Z43</f>
        <v>1.4632683709800753E-2</v>
      </c>
      <c r="AJ15" s="24">
        <f t="shared" si="9"/>
        <v>-9.6324648508372412E-4</v>
      </c>
      <c r="AK15" s="24"/>
      <c r="AL15" s="35">
        <f t="shared" si="0"/>
        <v>43040</v>
      </c>
      <c r="AM15" s="49">
        <f t="shared" ca="1" si="10"/>
        <v>-1.1482273012670685E-3</v>
      </c>
      <c r="AN15" s="49">
        <f t="shared" si="18"/>
        <v>-6.90256965709235E-4</v>
      </c>
      <c r="AO15" s="49">
        <f t="shared" si="11"/>
        <v>-1.381838850346373E-3</v>
      </c>
      <c r="AP15" s="49">
        <f t="shared" si="12"/>
        <v>-1.7132883273924815E-3</v>
      </c>
      <c r="AQ15" s="49">
        <f t="shared" si="13"/>
        <v>-1.2013693797894298E-3</v>
      </c>
      <c r="AR15" s="49">
        <f t="shared" si="14"/>
        <v>-2.8228566585608572E-3</v>
      </c>
      <c r="AS15" s="49">
        <f t="shared" si="15"/>
        <v>-9.6324648508372412E-4</v>
      </c>
      <c r="AU15" s="49">
        <f t="shared" si="16"/>
        <v>-2.8228566585608572E-3</v>
      </c>
      <c r="AV15" s="49">
        <f t="shared" si="17"/>
        <v>-6.90256965709235E-4</v>
      </c>
      <c r="AY15" s="35">
        <f t="shared" si="1"/>
        <v>43040</v>
      </c>
    </row>
    <row r="16" spans="1:59" x14ac:dyDescent="0.25">
      <c r="A16" s="112">
        <f t="shared" si="2"/>
        <v>16</v>
      </c>
      <c r="B16" s="35">
        <f>+NAC!A17</f>
        <v>43070</v>
      </c>
      <c r="C16" s="24">
        <f ca="1">+NAC_d!CR17</f>
        <v>3.1415215103653971E-2</v>
      </c>
      <c r="D16" s="24">
        <f ca="1">+NAC_d!CH17</f>
        <v>2.956453681925808E-2</v>
      </c>
      <c r="E16" s="24">
        <f ca="1">+NAC_d!CQ17</f>
        <v>3.2794498721119725E-2</v>
      </c>
      <c r="F16" s="24">
        <f t="shared" ca="1" si="3"/>
        <v>-3.2299619018616443E-3</v>
      </c>
      <c r="H16" s="24">
        <f>+GBA_d!$AB44</f>
        <v>3.4287033031388692E-2</v>
      </c>
      <c r="I16" s="24">
        <f>+GBA_d!$Q44</f>
        <v>3.3788960299088844E-2</v>
      </c>
      <c r="J16" s="24">
        <f>+GBA_d!$Z44</f>
        <v>3.5474372441275603E-2</v>
      </c>
      <c r="K16" s="24">
        <f t="shared" si="4"/>
        <v>-1.6854121421867596E-3</v>
      </c>
      <c r="M16" s="24">
        <f>+PAM_d!$AB44</f>
        <v>3.1104682822828966E-2</v>
      </c>
      <c r="N16" s="24">
        <f>+PAM_d!$Q44</f>
        <v>2.7597470062581175E-2</v>
      </c>
      <c r="O16" s="24">
        <f>+PAM_d!$Z44</f>
        <v>3.223473701348345E-2</v>
      </c>
      <c r="P16" s="24">
        <f t="shared" si="5"/>
        <v>-4.6372669509022746E-3</v>
      </c>
      <c r="R16" s="24">
        <f>+NOA_d!$AB44</f>
        <v>2.3101739831777879E-2</v>
      </c>
      <c r="S16" s="24">
        <f>+NOA_d!$Q44</f>
        <v>2.1230727686601059E-2</v>
      </c>
      <c r="T16" s="24">
        <f>+NOA_d!$Z44</f>
        <v>2.5609021266899568E-2</v>
      </c>
      <c r="U16" s="24">
        <f t="shared" si="6"/>
        <v>-4.378293580298509E-3</v>
      </c>
      <c r="W16" s="24">
        <f>+NEA_d!$AB44</f>
        <v>2.1552098649913143E-2</v>
      </c>
      <c r="X16" s="24">
        <f>+NEA_d!$Q44</f>
        <v>2.055087666594746E-2</v>
      </c>
      <c r="Y16" s="24">
        <f>+NEA_d!$Z44</f>
        <v>2.2711682509871212E-2</v>
      </c>
      <c r="Z16" s="24">
        <f t="shared" si="7"/>
        <v>-2.1608058439237521E-3</v>
      </c>
      <c r="AB16" s="24">
        <f>+CUY_d!$AB44</f>
        <v>3.3444447097197516E-2</v>
      </c>
      <c r="AC16" s="24">
        <f>+CUY_d!$Q44</f>
        <v>2.9711942306159811E-2</v>
      </c>
      <c r="AD16" s="24">
        <f>+CUY_d!$Z44</f>
        <v>3.6927328767420775E-2</v>
      </c>
      <c r="AE16" s="24">
        <f t="shared" si="8"/>
        <v>-7.2153864612609642E-3</v>
      </c>
      <c r="AG16" s="24">
        <f>+PAT_d!$AB44</f>
        <v>2.5117571256816795E-2</v>
      </c>
      <c r="AH16" s="24">
        <f>+PAT_d!$Q44</f>
        <v>2.4036193974639186E-2</v>
      </c>
      <c r="AI16" s="24">
        <f>+PAT_d!$Z44</f>
        <v>2.6780020870084575E-2</v>
      </c>
      <c r="AJ16" s="24">
        <f t="shared" si="9"/>
        <v>-2.7438268954453893E-3</v>
      </c>
      <c r="AK16" s="24"/>
      <c r="AL16" s="35">
        <f t="shared" si="0"/>
        <v>43070</v>
      </c>
      <c r="AM16" s="49">
        <f t="shared" ca="1" si="10"/>
        <v>-3.2299619018616443E-3</v>
      </c>
      <c r="AN16" s="49">
        <f t="shared" si="18"/>
        <v>-1.6854121421867596E-3</v>
      </c>
      <c r="AO16" s="49">
        <f t="shared" si="11"/>
        <v>-4.6372669509022746E-3</v>
      </c>
      <c r="AP16" s="49">
        <f t="shared" si="12"/>
        <v>-4.378293580298509E-3</v>
      </c>
      <c r="AQ16" s="49">
        <f t="shared" si="13"/>
        <v>-2.1608058439237521E-3</v>
      </c>
      <c r="AR16" s="49">
        <f t="shared" si="14"/>
        <v>-7.2153864612609642E-3</v>
      </c>
      <c r="AS16" s="49">
        <f t="shared" si="15"/>
        <v>-2.7438268954453893E-3</v>
      </c>
      <c r="AU16" s="49">
        <f t="shared" si="16"/>
        <v>-7.2153864612609642E-3</v>
      </c>
      <c r="AV16" s="49">
        <f t="shared" si="17"/>
        <v>-1.6854121421867596E-3</v>
      </c>
      <c r="AY16" s="35">
        <f t="shared" si="1"/>
        <v>43070</v>
      </c>
      <c r="BA16" s="49">
        <f ca="1">+AVERAGE(AM5:AM16)</f>
        <v>-3.3748718711048192E-4</v>
      </c>
      <c r="BB16" s="49">
        <f t="shared" ref="BB16:BG16" si="19">+AVERAGE(AN5:AN16)</f>
        <v>1.3162287029117037E-4</v>
      </c>
      <c r="BC16" s="49">
        <f t="shared" si="19"/>
        <v>-7.3163421376065685E-4</v>
      </c>
      <c r="BD16" s="49">
        <f t="shared" si="19"/>
        <v>-7.8412499803962954E-4</v>
      </c>
      <c r="BE16" s="49">
        <f t="shared" si="19"/>
        <v>3.6728555716116401E-4</v>
      </c>
      <c r="BF16" s="49">
        <f t="shared" si="19"/>
        <v>-1.1935087905917314E-3</v>
      </c>
      <c r="BG16" s="49">
        <f t="shared" si="19"/>
        <v>-1.0327448337931384E-3</v>
      </c>
    </row>
    <row r="17" spans="1:59" x14ac:dyDescent="0.25">
      <c r="A17" s="112">
        <f t="shared" si="2"/>
        <v>17</v>
      </c>
      <c r="B17" s="35">
        <f>+NAC!A18</f>
        <v>43101</v>
      </c>
      <c r="C17" s="24">
        <f ca="1">+NAC_d!CR18</f>
        <v>1.7623502693314252E-2</v>
      </c>
      <c r="D17" s="24">
        <f ca="1">+NAC_d!CH18</f>
        <v>1.7158743917186525E-2</v>
      </c>
      <c r="E17" s="24">
        <f ca="1">+NAC_d!CQ18</f>
        <v>1.8126629307184894E-2</v>
      </c>
      <c r="F17" s="24">
        <f t="shared" ca="1" si="3"/>
        <v>-9.6788538999836859E-4</v>
      </c>
      <c r="H17" s="24">
        <f>+GBA_d!$AB45</f>
        <v>1.5799045419356617E-2</v>
      </c>
      <c r="I17" s="24">
        <f>+GBA_d!$Q45</f>
        <v>1.5240824030721356E-2</v>
      </c>
      <c r="J17" s="24">
        <f>+GBA_d!$Z45</f>
        <v>1.618784955256225E-2</v>
      </c>
      <c r="K17" s="24">
        <f t="shared" si="4"/>
        <v>-9.4702552184089406E-4</v>
      </c>
      <c r="M17" s="24">
        <f>+PAM_d!$AB45</f>
        <v>1.8715646837688782E-2</v>
      </c>
      <c r="N17" s="24">
        <f>+PAM_d!$Q45</f>
        <v>1.8845909244917358E-2</v>
      </c>
      <c r="O17" s="24">
        <f>+PAM_d!$Z45</f>
        <v>1.8913440995589559E-2</v>
      </c>
      <c r="P17" s="24">
        <f t="shared" si="5"/>
        <v>-6.753175067220063E-5</v>
      </c>
      <c r="R17" s="24">
        <f>+NOA_d!$AB45</f>
        <v>1.8782428225527559E-2</v>
      </c>
      <c r="S17" s="24">
        <f>+NOA_d!$Q45</f>
        <v>1.781559928026355E-2</v>
      </c>
      <c r="T17" s="24">
        <f>+NOA_d!$Z45</f>
        <v>1.9771582131348442E-2</v>
      </c>
      <c r="U17" s="24">
        <f t="shared" si="6"/>
        <v>-1.955982851084892E-3</v>
      </c>
      <c r="W17" s="24">
        <f>+NEA_d!$AB45</f>
        <v>1.9967172545321876E-2</v>
      </c>
      <c r="X17" s="24">
        <f>+NEA_d!$Q45</f>
        <v>1.920170769907581E-2</v>
      </c>
      <c r="Y17" s="24">
        <f>+NEA_d!$Z45</f>
        <v>1.9867059773983176E-2</v>
      </c>
      <c r="Z17" s="24">
        <f t="shared" si="7"/>
        <v>-6.6535207490736603E-4</v>
      </c>
      <c r="AB17" s="24">
        <f>+CUY_d!$AB45</f>
        <v>1.5014000693064133E-2</v>
      </c>
      <c r="AC17" s="24">
        <f>+CUY_d!$Q45</f>
        <v>1.2120350626204646E-2</v>
      </c>
      <c r="AD17" s="24">
        <f>+CUY_d!$Z45</f>
        <v>1.8037900980536037E-2</v>
      </c>
      <c r="AE17" s="24">
        <f t="shared" si="8"/>
        <v>-5.9175503543313912E-3</v>
      </c>
      <c r="AG17" s="24">
        <f>+PAT_d!$AB45</f>
        <v>2.5656331831395374E-2</v>
      </c>
      <c r="AH17" s="24">
        <f>+PAT_d!$Q45</f>
        <v>2.6318024300143517E-2</v>
      </c>
      <c r="AI17" s="24">
        <f>+PAT_d!$Z45</f>
        <v>2.7206506262792418E-2</v>
      </c>
      <c r="AJ17" s="24">
        <f t="shared" si="9"/>
        <v>-8.8848196264890156E-4</v>
      </c>
      <c r="AK17" s="24"/>
      <c r="AL17" s="35">
        <f t="shared" si="0"/>
        <v>43101</v>
      </c>
      <c r="AM17" s="49">
        <f t="shared" ca="1" si="10"/>
        <v>-9.6788538999836859E-4</v>
      </c>
      <c r="AN17" s="49">
        <f t="shared" si="18"/>
        <v>-9.4702552184089406E-4</v>
      </c>
      <c r="AO17" s="49">
        <f t="shared" si="11"/>
        <v>-6.753175067220063E-5</v>
      </c>
      <c r="AP17" s="49">
        <f t="shared" si="12"/>
        <v>-1.955982851084892E-3</v>
      </c>
      <c r="AQ17" s="49">
        <f t="shared" si="13"/>
        <v>-6.6535207490736603E-4</v>
      </c>
      <c r="AR17" s="49">
        <f t="shared" si="14"/>
        <v>-5.9175503543313912E-3</v>
      </c>
      <c r="AS17" s="49">
        <f t="shared" si="15"/>
        <v>-8.8848196264890156E-4</v>
      </c>
      <c r="AU17" s="49">
        <f t="shared" si="16"/>
        <v>-5.9175503543313912E-3</v>
      </c>
      <c r="AV17" s="49">
        <f t="shared" si="17"/>
        <v>-6.753175067220063E-5</v>
      </c>
      <c r="AY17" s="35">
        <f t="shared" si="1"/>
        <v>43101</v>
      </c>
      <c r="BA17" s="49">
        <f t="shared" ref="BA17:BA80" ca="1" si="20">+AVERAGE(AM6:AM17)</f>
        <v>-1.8810859637197197E-4</v>
      </c>
      <c r="BB17" s="49">
        <f t="shared" ref="BB17:BB80" si="21">+AVERAGE(AN6:AN17)</f>
        <v>2.9215095678221853E-4</v>
      </c>
      <c r="BC17" s="49">
        <f t="shared" ref="BC17:BC80" si="22">+AVERAGE(AO6:AO17)</f>
        <v>-4.9335935962182187E-4</v>
      </c>
      <c r="BD17" s="49">
        <f t="shared" ref="BD17:BD80" si="23">+AVERAGE(AP6:AP17)</f>
        <v>-6.9957622797658014E-4</v>
      </c>
      <c r="BE17" s="49">
        <f t="shared" ref="BE17:BE80" si="24">+AVERAGE(AQ6:AQ17)</f>
        <v>2.9017776465937545E-4</v>
      </c>
      <c r="BF17" s="49">
        <f t="shared" ref="BF17:BF80" si="25">+AVERAGE(AR6:AR17)</f>
        <v>-1.4671561002698914E-3</v>
      </c>
      <c r="BG17" s="49">
        <f t="shared" ref="BG17:BG80" si="26">+AVERAGE(AS6:AS17)</f>
        <v>-8.3849072371820299E-4</v>
      </c>
    </row>
    <row r="18" spans="1:59" x14ac:dyDescent="0.25">
      <c r="A18" s="112">
        <f t="shared" si="2"/>
        <v>18</v>
      </c>
      <c r="B18" s="35">
        <f>+NAC!A19</f>
        <v>43132</v>
      </c>
      <c r="C18" s="24">
        <f ca="1">+NAC_d!CR19</f>
        <v>2.4218165107288359E-2</v>
      </c>
      <c r="D18" s="24">
        <f ca="1">+NAC_d!CH19</f>
        <v>2.3345183354957166E-2</v>
      </c>
      <c r="E18" s="24">
        <f ca="1">+NAC_d!CQ19</f>
        <v>2.4096976041031004E-2</v>
      </c>
      <c r="F18" s="24">
        <f t="shared" ca="1" si="3"/>
        <v>-7.5179268607383776E-4</v>
      </c>
      <c r="H18" s="24">
        <f>+GBA_d!$AB46</f>
        <v>2.5797014046405664E-2</v>
      </c>
      <c r="I18" s="24">
        <f>+GBA_d!$Q46</f>
        <v>2.6014245069953867E-2</v>
      </c>
      <c r="J18" s="24">
        <f>+GBA_d!$Z46</f>
        <v>2.5285262600668323E-2</v>
      </c>
      <c r="K18" s="24">
        <f t="shared" si="4"/>
        <v>7.28982469285544E-4</v>
      </c>
      <c r="M18" s="24">
        <f>+PAM_d!$AB46</f>
        <v>2.344528125225831E-2</v>
      </c>
      <c r="N18" s="24">
        <f>+PAM_d!$Q46</f>
        <v>2.1568668337163865E-2</v>
      </c>
      <c r="O18" s="24">
        <f>+PAM_d!$Z46</f>
        <v>2.3724204401233351E-2</v>
      </c>
      <c r="P18" s="24">
        <f t="shared" si="5"/>
        <v>-2.1555360640694854E-3</v>
      </c>
      <c r="R18" s="24">
        <f>+NOA_d!$AB46</f>
        <v>2.0435396086314839E-2</v>
      </c>
      <c r="S18" s="24">
        <f>+NOA_d!$Q46</f>
        <v>1.8859381222525284E-2</v>
      </c>
      <c r="T18" s="24">
        <f>+NOA_d!$Z46</f>
        <v>2.0972636215695006E-2</v>
      </c>
      <c r="U18" s="24">
        <f t="shared" si="6"/>
        <v>-2.113254993169722E-3</v>
      </c>
      <c r="W18" s="24">
        <f>+NEA_d!$AB46</f>
        <v>2.0656332887524664E-2</v>
      </c>
      <c r="X18" s="24">
        <f>+NEA_d!$Q46</f>
        <v>2.0006465981919908E-2</v>
      </c>
      <c r="Y18" s="24">
        <f>+NEA_d!$Z46</f>
        <v>1.917887374949645E-2</v>
      </c>
      <c r="Z18" s="24">
        <f t="shared" si="7"/>
        <v>8.2759223242345747E-4</v>
      </c>
      <c r="AB18" s="24">
        <f>+CUY_d!$AB46</f>
        <v>2.6361268995135578E-2</v>
      </c>
      <c r="AC18" s="24">
        <f>+CUY_d!$Q46</f>
        <v>2.4754925883798906E-2</v>
      </c>
      <c r="AD18" s="24">
        <f>+CUY_d!$Z46</f>
        <v>2.7867695987443097E-2</v>
      </c>
      <c r="AE18" s="24">
        <f t="shared" si="8"/>
        <v>-3.1127701036441913E-3</v>
      </c>
      <c r="AG18" s="24">
        <f>+PAT_d!$AB46</f>
        <v>2.0337944394035246E-2</v>
      </c>
      <c r="AH18" s="24">
        <f>+PAT_d!$Q46</f>
        <v>1.8753685456038394E-2</v>
      </c>
      <c r="AI18" s="24">
        <f>+PAT_d!$Z46</f>
        <v>2.0416274167633031E-2</v>
      </c>
      <c r="AJ18" s="24">
        <f t="shared" si="9"/>
        <v>-1.6625887115946369E-3</v>
      </c>
      <c r="AK18" s="24"/>
      <c r="AL18" s="35">
        <f t="shared" si="0"/>
        <v>43132</v>
      </c>
      <c r="AM18" s="49">
        <f t="shared" ca="1" si="10"/>
        <v>-7.5179268607383776E-4</v>
      </c>
      <c r="AN18" s="49">
        <f t="shared" si="18"/>
        <v>7.28982469285544E-4</v>
      </c>
      <c r="AO18" s="49">
        <f t="shared" si="11"/>
        <v>-2.1555360640694854E-3</v>
      </c>
      <c r="AP18" s="49">
        <f t="shared" si="12"/>
        <v>-2.113254993169722E-3</v>
      </c>
      <c r="AQ18" s="49">
        <f t="shared" si="13"/>
        <v>8.2759223242345747E-4</v>
      </c>
      <c r="AR18" s="49">
        <f t="shared" si="14"/>
        <v>-3.1127701036441913E-3</v>
      </c>
      <c r="AS18" s="49">
        <f t="shared" si="15"/>
        <v>-1.6625887115946369E-3</v>
      </c>
      <c r="AU18" s="49">
        <f t="shared" si="16"/>
        <v>-3.1127701036441913E-3</v>
      </c>
      <c r="AV18" s="49">
        <f t="shared" si="17"/>
        <v>8.2759223242345747E-4</v>
      </c>
      <c r="AY18" s="35">
        <f t="shared" si="1"/>
        <v>43132</v>
      </c>
      <c r="BA18" s="49">
        <f t="shared" ca="1" si="20"/>
        <v>-3.0216453557122919E-4</v>
      </c>
      <c r="BB18" s="49">
        <f t="shared" si="21"/>
        <v>2.9840674732415734E-4</v>
      </c>
      <c r="BC18" s="49">
        <f t="shared" si="22"/>
        <v>-7.2560143976733527E-4</v>
      </c>
      <c r="BD18" s="49">
        <f t="shared" si="23"/>
        <v>-1.1456789624533041E-3</v>
      </c>
      <c r="BE18" s="49">
        <f t="shared" si="24"/>
        <v>2.980504781106193E-4</v>
      </c>
      <c r="BF18" s="49">
        <f t="shared" si="25"/>
        <v>-1.5171125048361416E-3</v>
      </c>
      <c r="BG18" s="49">
        <f t="shared" si="26"/>
        <v>-9.4837778318460997E-4</v>
      </c>
    </row>
    <row r="19" spans="1:59" x14ac:dyDescent="0.25">
      <c r="A19" s="112">
        <f t="shared" si="2"/>
        <v>19</v>
      </c>
      <c r="B19" s="35">
        <f>+NAC!A20</f>
        <v>43160</v>
      </c>
      <c r="C19" s="24">
        <f ca="1">+NAC_d!CR20</f>
        <v>2.3412322300643496E-2</v>
      </c>
      <c r="D19" s="24">
        <f ca="1">+NAC_d!CH20</f>
        <v>2.2725005093662487E-2</v>
      </c>
      <c r="E19" s="24">
        <f ca="1">+NAC_d!CQ20</f>
        <v>2.3217583386742513E-2</v>
      </c>
      <c r="F19" s="24">
        <f t="shared" ca="1" si="3"/>
        <v>-4.9257829308002599E-4</v>
      </c>
      <c r="H19" s="24">
        <f>+GBA_d!$AB47</f>
        <v>2.464861429734766E-2</v>
      </c>
      <c r="I19" s="24">
        <f>+GBA_d!$Q47</f>
        <v>2.3774953793631592E-2</v>
      </c>
      <c r="J19" s="24">
        <f>+GBA_d!$Z47</f>
        <v>2.4573998118938345E-2</v>
      </c>
      <c r="K19" s="24">
        <f t="shared" si="4"/>
        <v>-7.9904432530675251E-4</v>
      </c>
      <c r="M19" s="24">
        <f>+PAM_d!$AB47</f>
        <v>1.9433742152362932E-2</v>
      </c>
      <c r="N19" s="24">
        <f>+PAM_d!$Q47</f>
        <v>1.9591852265582244E-2</v>
      </c>
      <c r="O19" s="24">
        <f>+PAM_d!$Z47</f>
        <v>1.8880732095555963E-2</v>
      </c>
      <c r="P19" s="24">
        <f t="shared" si="5"/>
        <v>7.1112017002628036E-4</v>
      </c>
      <c r="R19" s="24">
        <f>+NOA_d!$AB47</f>
        <v>3.1043981553127598E-2</v>
      </c>
      <c r="S19" s="24">
        <f>+NOA_d!$Q47</f>
        <v>2.9486862258760294E-2</v>
      </c>
      <c r="T19" s="24">
        <f>+NOA_d!$Z47</f>
        <v>3.191400243570186E-2</v>
      </c>
      <c r="U19" s="24">
        <f t="shared" si="6"/>
        <v>-2.4271401769415668E-3</v>
      </c>
      <c r="W19" s="24">
        <f>+NEA_d!$AB47</f>
        <v>2.4281698815492359E-2</v>
      </c>
      <c r="X19" s="24">
        <f>+NEA_d!$Q47</f>
        <v>2.2620105867567686E-2</v>
      </c>
      <c r="Y19" s="24">
        <f>+NEA_d!$Z47</f>
        <v>2.3317764300647692E-2</v>
      </c>
      <c r="Z19" s="24">
        <f t="shared" si="7"/>
        <v>-6.9765843308000619E-4</v>
      </c>
      <c r="AB19" s="24">
        <f>+CUY_d!$AB47</f>
        <v>2.1200859504637792E-2</v>
      </c>
      <c r="AC19" s="24">
        <f>+CUY_d!$Q47</f>
        <v>2.0441381447904083E-2</v>
      </c>
      <c r="AD19" s="24">
        <f>+CUY_d!$Z47</f>
        <v>2.0536755033049081E-2</v>
      </c>
      <c r="AE19" s="24">
        <f t="shared" si="8"/>
        <v>-9.5373585144997719E-5</v>
      </c>
      <c r="AG19" s="24">
        <f>+PAT_d!$AB47</f>
        <v>3.1149554547516001E-2</v>
      </c>
      <c r="AH19" s="24">
        <f>+PAT_d!$Q47</f>
        <v>2.842512928925589E-2</v>
      </c>
      <c r="AI19" s="24">
        <f>+PAT_d!$Z47</f>
        <v>3.241337284701018E-2</v>
      </c>
      <c r="AJ19" s="24">
        <f t="shared" si="9"/>
        <v>-3.9882435577542896E-3</v>
      </c>
      <c r="AK19" s="24"/>
      <c r="AL19" s="35">
        <f t="shared" si="0"/>
        <v>43160</v>
      </c>
      <c r="AM19" s="49">
        <f t="shared" ca="1" si="10"/>
        <v>-4.9257829308002599E-4</v>
      </c>
      <c r="AN19" s="49">
        <f t="shared" si="18"/>
        <v>-7.9904432530675251E-4</v>
      </c>
      <c r="AO19" s="49">
        <f t="shared" si="11"/>
        <v>7.1112017002628036E-4</v>
      </c>
      <c r="AP19" s="49">
        <f t="shared" si="12"/>
        <v>-2.4271401769415668E-3</v>
      </c>
      <c r="AQ19" s="49">
        <f t="shared" si="13"/>
        <v>-6.9765843308000619E-4</v>
      </c>
      <c r="AR19" s="49">
        <f t="shared" si="14"/>
        <v>-9.5373585144997719E-5</v>
      </c>
      <c r="AS19" s="49">
        <f t="shared" si="15"/>
        <v>-3.9882435577542896E-3</v>
      </c>
      <c r="AU19" s="49">
        <f t="shared" si="16"/>
        <v>-3.9882435577542896E-3</v>
      </c>
      <c r="AV19" s="49">
        <f t="shared" si="17"/>
        <v>7.1112017002628036E-4</v>
      </c>
      <c r="AY19" s="35">
        <f t="shared" si="1"/>
        <v>43160</v>
      </c>
      <c r="BA19" s="49">
        <f t="shared" ca="1" si="20"/>
        <v>-5.6734023611202755E-4</v>
      </c>
      <c r="BB19" s="49">
        <f t="shared" si="21"/>
        <v>-2.0723595121574512E-4</v>
      </c>
      <c r="BC19" s="49">
        <f t="shared" si="22"/>
        <v>-8.4049266721329208E-4</v>
      </c>
      <c r="BD19" s="49">
        <f t="shared" si="23"/>
        <v>-1.0397502871018853E-3</v>
      </c>
      <c r="BE19" s="49">
        <f t="shared" si="24"/>
        <v>2.0230792798066796E-4</v>
      </c>
      <c r="BF19" s="49">
        <f t="shared" si="25"/>
        <v>-1.4529265363608472E-3</v>
      </c>
      <c r="BG19" s="49">
        <f t="shared" si="26"/>
        <v>-1.0943791164547689E-3</v>
      </c>
    </row>
    <row r="20" spans="1:59" x14ac:dyDescent="0.25">
      <c r="A20" s="112">
        <f t="shared" si="2"/>
        <v>20</v>
      </c>
      <c r="B20" s="35">
        <f>+NAC!A21</f>
        <v>43191</v>
      </c>
      <c r="C20" s="24">
        <f ca="1">+NAC_d!CR21</f>
        <v>2.7420607994118162E-2</v>
      </c>
      <c r="D20" s="24">
        <f ca="1">+NAC_d!CH21</f>
        <v>2.6127383327538611E-2</v>
      </c>
      <c r="E20" s="24">
        <f ca="1">+NAC_d!CQ21</f>
        <v>2.8093519194009486E-2</v>
      </c>
      <c r="F20" s="24">
        <f t="shared" ca="1" si="3"/>
        <v>-1.966135866470875E-3</v>
      </c>
      <c r="H20" s="24">
        <f>+GBA_d!$AB48</f>
        <v>2.5731295523389708E-2</v>
      </c>
      <c r="I20" s="24">
        <f>+GBA_d!$Q48</f>
        <v>2.4443794956501508E-2</v>
      </c>
      <c r="J20" s="24">
        <f>+GBA_d!$Z48</f>
        <v>2.6591877541915387E-2</v>
      </c>
      <c r="K20" s="24">
        <f t="shared" si="4"/>
        <v>-2.1480825854138796E-3</v>
      </c>
      <c r="M20" s="24">
        <f>+PAM_d!$AB48</f>
        <v>2.8634432539990318E-2</v>
      </c>
      <c r="N20" s="24">
        <f>+PAM_d!$Q48</f>
        <v>2.7093065086476686E-2</v>
      </c>
      <c r="O20" s="24">
        <f>+PAM_d!$Z48</f>
        <v>2.8961640261649491E-2</v>
      </c>
      <c r="P20" s="24">
        <f t="shared" si="5"/>
        <v>-1.8685751751728041E-3</v>
      </c>
      <c r="R20" s="24">
        <f>+NOA_d!$AB48</f>
        <v>2.8311869596541861E-2</v>
      </c>
      <c r="S20" s="24">
        <f>+NOA_d!$Q48</f>
        <v>2.6161569703887944E-2</v>
      </c>
      <c r="T20" s="24">
        <f>+NOA_d!$Z48</f>
        <v>3.0694933706136407E-2</v>
      </c>
      <c r="U20" s="24">
        <f t="shared" si="6"/>
        <v>-4.5333640022484634E-3</v>
      </c>
      <c r="W20" s="24">
        <f>+NEA_d!$AB48</f>
        <v>2.6470978484372854E-2</v>
      </c>
      <c r="X20" s="24">
        <f>+NEA_d!$Q48</f>
        <v>2.6142916729065657E-2</v>
      </c>
      <c r="Y20" s="24">
        <f>+NEA_d!$Z48</f>
        <v>2.6102978096433693E-2</v>
      </c>
      <c r="Z20" s="24">
        <f t="shared" si="7"/>
        <v>3.9938632631963955E-5</v>
      </c>
      <c r="AB20" s="24">
        <f>+CUY_d!$AB48</f>
        <v>3.3539879666480532E-2</v>
      </c>
      <c r="AC20" s="24">
        <f>+CUY_d!$Q48</f>
        <v>3.1947352993914491E-2</v>
      </c>
      <c r="AD20" s="24">
        <f>+CUY_d!$Z48</f>
        <v>3.4499789466150732E-2</v>
      </c>
      <c r="AE20" s="24">
        <f t="shared" si="8"/>
        <v>-2.5524364722362414E-3</v>
      </c>
      <c r="AG20" s="24">
        <f>+PAT_d!$AB48</f>
        <v>2.7230271769806302E-2</v>
      </c>
      <c r="AH20" s="24">
        <f>+PAT_d!$Q48</f>
        <v>2.8917777234221509E-2</v>
      </c>
      <c r="AI20" s="24">
        <f>+PAT_d!$Z48</f>
        <v>2.6941006365736486E-2</v>
      </c>
      <c r="AJ20" s="24">
        <f t="shared" si="9"/>
        <v>1.9767708684850227E-3</v>
      </c>
      <c r="AK20" s="24"/>
      <c r="AL20" s="35">
        <f t="shared" si="0"/>
        <v>43191</v>
      </c>
      <c r="AM20" s="49">
        <f t="shared" ca="1" si="10"/>
        <v>-1.966135866470875E-3</v>
      </c>
      <c r="AN20" s="49">
        <f t="shared" si="18"/>
        <v>-2.1480825854138796E-3</v>
      </c>
      <c r="AO20" s="49">
        <f t="shared" si="11"/>
        <v>-1.8685751751728041E-3</v>
      </c>
      <c r="AP20" s="49">
        <f t="shared" si="12"/>
        <v>-4.5333640022484634E-3</v>
      </c>
      <c r="AQ20" s="49">
        <f t="shared" si="13"/>
        <v>3.9938632631963955E-5</v>
      </c>
      <c r="AR20" s="49">
        <f t="shared" si="14"/>
        <v>-2.5524364722362414E-3</v>
      </c>
      <c r="AS20" s="49">
        <f t="shared" si="15"/>
        <v>1.9767708684850227E-3</v>
      </c>
      <c r="AU20" s="49">
        <f t="shared" si="16"/>
        <v>-4.5333640022484634E-3</v>
      </c>
      <c r="AV20" s="49">
        <f t="shared" si="17"/>
        <v>1.9767708684850227E-3</v>
      </c>
      <c r="AY20" s="35">
        <f t="shared" si="1"/>
        <v>43191</v>
      </c>
      <c r="BA20" s="49">
        <f t="shared" ca="1" si="20"/>
        <v>-9.0739020418684202E-4</v>
      </c>
      <c r="BB20" s="49">
        <f t="shared" si="21"/>
        <v>-6.0675736679812375E-4</v>
      </c>
      <c r="BC20" s="49">
        <f t="shared" si="22"/>
        <v>-1.1413915678820479E-3</v>
      </c>
      <c r="BD20" s="49">
        <f t="shared" si="23"/>
        <v>-1.4961369515230638E-3</v>
      </c>
      <c r="BE20" s="49">
        <f t="shared" si="24"/>
        <v>-1.9719572090011925E-4</v>
      </c>
      <c r="BF20" s="49">
        <f t="shared" si="25"/>
        <v>-1.7870172650995924E-3</v>
      </c>
      <c r="BG20" s="49">
        <f t="shared" si="26"/>
        <v>-8.9239338714515914E-4</v>
      </c>
    </row>
    <row r="21" spans="1:59" x14ac:dyDescent="0.25">
      <c r="A21" s="112">
        <f t="shared" si="2"/>
        <v>21</v>
      </c>
      <c r="B21" s="35">
        <f>+NAC!A22</f>
        <v>43221</v>
      </c>
      <c r="C21" s="24">
        <f ca="1">+NAC_d!CR22</f>
        <v>2.0779654111626744E-2</v>
      </c>
      <c r="D21" s="24">
        <f ca="1">+NAC_d!CH22</f>
        <v>2.2109138933698036E-2</v>
      </c>
      <c r="E21" s="24">
        <f ca="1">+NAC_d!CQ22</f>
        <v>1.9882822280672841E-2</v>
      </c>
      <c r="F21" s="24">
        <f t="shared" ca="1" si="3"/>
        <v>2.2263166530251954E-3</v>
      </c>
      <c r="H21" s="24">
        <f>+GBA_d!$AB49</f>
        <v>1.9293402853846509E-2</v>
      </c>
      <c r="I21" s="24">
        <f>+GBA_d!$Q49</f>
        <v>2.1101334898074864E-2</v>
      </c>
      <c r="J21" s="24">
        <f>+GBA_d!$Z49</f>
        <v>1.8037777257616572E-2</v>
      </c>
      <c r="K21" s="24">
        <f t="shared" si="4"/>
        <v>3.063557640458292E-3</v>
      </c>
      <c r="M21" s="24">
        <f>+PAM_d!$AB49</f>
        <v>2.2147486450583287E-2</v>
      </c>
      <c r="N21" s="24">
        <f>+PAM_d!$Q49</f>
        <v>2.3207969343458146E-2</v>
      </c>
      <c r="O21" s="24">
        <f>+PAM_d!$Z49</f>
        <v>2.1843626317358478E-2</v>
      </c>
      <c r="P21" s="24">
        <f t="shared" si="5"/>
        <v>1.3643430260996681E-3</v>
      </c>
      <c r="R21" s="24">
        <f>+NOA_d!$AB49</f>
        <v>2.3043997066132471E-2</v>
      </c>
      <c r="S21" s="24">
        <f>+NOA_d!$Q49</f>
        <v>2.4195828743152292E-2</v>
      </c>
      <c r="T21" s="24">
        <f>+NOA_d!$Z49</f>
        <v>2.1383786081978995E-2</v>
      </c>
      <c r="U21" s="24">
        <f t="shared" si="6"/>
        <v>2.8120426611732974E-3</v>
      </c>
      <c r="W21" s="24">
        <f>+NEA_d!$AB49</f>
        <v>2.5538029090892866E-2</v>
      </c>
      <c r="X21" s="24">
        <f>+NEA_d!$Q49</f>
        <v>2.699495474391278E-2</v>
      </c>
      <c r="Y21" s="24">
        <f>+NEA_d!$Z49</f>
        <v>2.3987088218134112E-2</v>
      </c>
      <c r="Z21" s="24">
        <f t="shared" si="7"/>
        <v>3.0078665257786685E-3</v>
      </c>
      <c r="AB21" s="24">
        <f>+CUY_d!$AB49</f>
        <v>1.80888044594949E-2</v>
      </c>
      <c r="AC21" s="24">
        <f>+CUY_d!$Q49</f>
        <v>1.9165095392891907E-2</v>
      </c>
      <c r="AD21" s="24">
        <f>+CUY_d!$Z49</f>
        <v>1.7531959452829815E-2</v>
      </c>
      <c r="AE21" s="24">
        <f t="shared" si="8"/>
        <v>1.6331359400620915E-3</v>
      </c>
      <c r="AG21" s="24">
        <f>+PAT_d!$AB49</f>
        <v>1.9874570997886032E-2</v>
      </c>
      <c r="AH21" s="24">
        <f>+PAT_d!$Q49</f>
        <v>1.932593301717378E-2</v>
      </c>
      <c r="AI21" s="24">
        <f>+PAT_d!$Z49</f>
        <v>1.9778395667646054E-2</v>
      </c>
      <c r="AJ21" s="24">
        <f t="shared" si="9"/>
        <v>-4.5246265047227396E-4</v>
      </c>
      <c r="AK21" s="24"/>
      <c r="AL21" s="35">
        <f t="shared" si="0"/>
        <v>43221</v>
      </c>
      <c r="AM21" s="49">
        <f t="shared" ca="1" si="10"/>
        <v>2.2263166530251954E-3</v>
      </c>
      <c r="AN21" s="49">
        <f t="shared" si="18"/>
        <v>3.063557640458292E-3</v>
      </c>
      <c r="AO21" s="49">
        <f t="shared" si="11"/>
        <v>1.3643430260996681E-3</v>
      </c>
      <c r="AP21" s="49">
        <f t="shared" si="12"/>
        <v>2.8120426611732974E-3</v>
      </c>
      <c r="AQ21" s="49">
        <f t="shared" si="13"/>
        <v>3.0078665257786685E-3</v>
      </c>
      <c r="AR21" s="49">
        <f t="shared" si="14"/>
        <v>1.6331359400620915E-3</v>
      </c>
      <c r="AS21" s="49">
        <f t="shared" si="15"/>
        <v>-4.5246265047227396E-4</v>
      </c>
      <c r="AU21" s="49">
        <f t="shared" si="16"/>
        <v>-4.5246265047227396E-4</v>
      </c>
      <c r="AV21" s="49">
        <f t="shared" si="17"/>
        <v>3.063557640458292E-3</v>
      </c>
      <c r="AY21" s="35">
        <f t="shared" si="1"/>
        <v>43221</v>
      </c>
      <c r="BA21" s="49">
        <f t="shared" ca="1" si="20"/>
        <v>-6.7569038922948854E-4</v>
      </c>
      <c r="BB21" s="49">
        <f t="shared" si="21"/>
        <v>-2.478857312369816E-4</v>
      </c>
      <c r="BC21" s="49">
        <f t="shared" si="22"/>
        <v>-1.0420582314354387E-3</v>
      </c>
      <c r="BD21" s="49">
        <f t="shared" si="23"/>
        <v>-1.1141277547245994E-3</v>
      </c>
      <c r="BE21" s="49">
        <f t="shared" si="24"/>
        <v>1.8646464743419613E-4</v>
      </c>
      <c r="BF21" s="49">
        <f t="shared" si="25"/>
        <v>-1.7532725083626948E-3</v>
      </c>
      <c r="BG21" s="49">
        <f t="shared" si="26"/>
        <v>-1.0720295253112873E-3</v>
      </c>
    </row>
    <row r="22" spans="1:59" x14ac:dyDescent="0.25">
      <c r="A22" s="112">
        <f t="shared" si="2"/>
        <v>22</v>
      </c>
      <c r="B22" s="35">
        <f>+NAC!A23</f>
        <v>43252</v>
      </c>
      <c r="C22" s="24">
        <f ca="1">+NAC_d!CR23</f>
        <v>3.7247382768104131E-2</v>
      </c>
      <c r="D22" s="24">
        <f ca="1">+NAC_d!CH23</f>
        <v>3.8567546065779501E-2</v>
      </c>
      <c r="E22" s="24">
        <f ca="1">+NAC_d!CQ23</f>
        <v>3.6495362836581613E-2</v>
      </c>
      <c r="F22" s="24">
        <f t="shared" ca="1" si="3"/>
        <v>2.0721832291978881E-3</v>
      </c>
      <c r="H22" s="24">
        <f>+GBA_d!$AB50</f>
        <v>3.9247743229688936E-2</v>
      </c>
      <c r="I22" s="24">
        <f>+GBA_d!$Q50</f>
        <v>3.9625653045657794E-2</v>
      </c>
      <c r="J22" s="24">
        <f>+GBA_d!$Z50</f>
        <v>3.9212870367765662E-2</v>
      </c>
      <c r="K22" s="24">
        <f t="shared" si="4"/>
        <v>4.1278267789213174E-4</v>
      </c>
      <c r="M22" s="24">
        <f>+PAM_d!$AB50</f>
        <v>3.7129221548739766E-2</v>
      </c>
      <c r="N22" s="24">
        <f>+PAM_d!$Q50</f>
        <v>3.9242376344833962E-2</v>
      </c>
      <c r="O22" s="24">
        <f>+PAM_d!$Z50</f>
        <v>3.5732176319144937E-2</v>
      </c>
      <c r="P22" s="24">
        <f t="shared" si="5"/>
        <v>3.5102000256890253E-3</v>
      </c>
      <c r="R22" s="24">
        <f>+NOA_d!$AB50</f>
        <v>3.4002482557890623E-2</v>
      </c>
      <c r="S22" s="24">
        <f>+NOA_d!$Q50</f>
        <v>3.68443399727445E-2</v>
      </c>
      <c r="T22" s="24">
        <f>+NOA_d!$Z50</f>
        <v>3.067878295513804E-2</v>
      </c>
      <c r="U22" s="24">
        <f t="shared" si="6"/>
        <v>6.16555701760646E-3</v>
      </c>
      <c r="W22" s="24">
        <f>+NEA_d!$AB50</f>
        <v>3.0978422423892704E-2</v>
      </c>
      <c r="X22" s="24">
        <f>+NEA_d!$Q50</f>
        <v>3.1636619920788478E-2</v>
      </c>
      <c r="Y22" s="24">
        <f>+NEA_d!$Z50</f>
        <v>3.0333695132588545E-2</v>
      </c>
      <c r="Z22" s="24">
        <f t="shared" si="7"/>
        <v>1.3029247881999328E-3</v>
      </c>
      <c r="AB22" s="24">
        <f>+CUY_d!$AB50</f>
        <v>3.647774394344494E-2</v>
      </c>
      <c r="AC22" s="24">
        <f>+CUY_d!$Q50</f>
        <v>3.9063621677515981E-2</v>
      </c>
      <c r="AD22" s="24">
        <f>+CUY_d!$Z50</f>
        <v>3.4446514213284374E-2</v>
      </c>
      <c r="AE22" s="24">
        <f t="shared" si="8"/>
        <v>4.6171074642316068E-3</v>
      </c>
      <c r="AG22" s="24">
        <f>+PAT_d!$AB50</f>
        <v>3.2703507636931972E-2</v>
      </c>
      <c r="AH22" s="24">
        <f>+PAT_d!$Q50</f>
        <v>3.1872969325694722E-2</v>
      </c>
      <c r="AI22" s="24">
        <f>+PAT_d!$Z50</f>
        <v>3.2831276634191386E-2</v>
      </c>
      <c r="AJ22" s="24">
        <f t="shared" si="9"/>
        <v>-9.5830730849666423E-4</v>
      </c>
      <c r="AK22" s="24"/>
      <c r="AL22" s="35">
        <f t="shared" si="0"/>
        <v>43252</v>
      </c>
      <c r="AM22" s="49">
        <f t="shared" ca="1" si="10"/>
        <v>2.0721832291978881E-3</v>
      </c>
      <c r="AN22" s="49">
        <f t="shared" si="18"/>
        <v>4.1278267789213174E-4</v>
      </c>
      <c r="AO22" s="49">
        <f t="shared" si="11"/>
        <v>3.5102000256890253E-3</v>
      </c>
      <c r="AP22" s="49">
        <f t="shared" si="12"/>
        <v>6.16555701760646E-3</v>
      </c>
      <c r="AQ22" s="49">
        <f t="shared" si="13"/>
        <v>1.3029247881999328E-3</v>
      </c>
      <c r="AR22" s="49">
        <f t="shared" si="14"/>
        <v>4.6171074642316068E-3</v>
      </c>
      <c r="AS22" s="49">
        <f t="shared" si="15"/>
        <v>-9.5830730849666423E-4</v>
      </c>
      <c r="AU22" s="49">
        <f t="shared" si="16"/>
        <v>-9.5830730849666423E-4</v>
      </c>
      <c r="AV22" s="49">
        <f t="shared" si="17"/>
        <v>6.16555701760646E-3</v>
      </c>
      <c r="AY22" s="35">
        <f t="shared" si="1"/>
        <v>43252</v>
      </c>
      <c r="BA22" s="49">
        <f t="shared" ca="1" si="20"/>
        <v>-4.1767164750742641E-4</v>
      </c>
      <c r="BB22" s="49">
        <f t="shared" si="21"/>
        <v>-1.8491293808261164E-4</v>
      </c>
      <c r="BC22" s="49">
        <f t="shared" si="22"/>
        <v>-6.0158810917961458E-4</v>
      </c>
      <c r="BD22" s="49">
        <f t="shared" si="23"/>
        <v>-5.6503597500323632E-4</v>
      </c>
      <c r="BE22" s="49">
        <f t="shared" si="24"/>
        <v>2.2530991381275456E-4</v>
      </c>
      <c r="BF22" s="49">
        <f t="shared" si="25"/>
        <v>-1.0794329740363799E-3</v>
      </c>
      <c r="BG22" s="49">
        <f t="shared" si="26"/>
        <v>-9.7465420983631568E-4</v>
      </c>
    </row>
    <row r="23" spans="1:59" x14ac:dyDescent="0.25">
      <c r="A23" s="112">
        <f t="shared" si="2"/>
        <v>23</v>
      </c>
      <c r="B23" s="35">
        <f>+NAC!A24</f>
        <v>43282</v>
      </c>
      <c r="C23" s="24">
        <f ca="1">+NAC_d!CR24</f>
        <v>3.1043365319944449E-2</v>
      </c>
      <c r="D23" s="24">
        <f ca="1">+NAC_d!CH24</f>
        <v>3.0825410409582199E-2</v>
      </c>
      <c r="E23" s="24">
        <f ca="1">+NAC_d!CQ24</f>
        <v>3.163834062597215E-2</v>
      </c>
      <c r="F23" s="24">
        <f t="shared" ca="1" si="3"/>
        <v>-8.12930216389951E-4</v>
      </c>
      <c r="H23" s="24">
        <f>+GBA_d!$AB51</f>
        <v>2.7986008374569549E-2</v>
      </c>
      <c r="I23" s="24">
        <f>+GBA_d!$Q51</f>
        <v>2.7722593424271302E-2</v>
      </c>
      <c r="J23" s="24">
        <f>+GBA_d!$Z51</f>
        <v>2.8349630896669309E-2</v>
      </c>
      <c r="K23" s="24">
        <f t="shared" si="4"/>
        <v>-6.2703747239800656E-4</v>
      </c>
      <c r="M23" s="24">
        <f>+PAM_d!$AB51</f>
        <v>3.3028677002612472E-2</v>
      </c>
      <c r="N23" s="24">
        <f>+PAM_d!$Q51</f>
        <v>3.2815284027255975E-2</v>
      </c>
      <c r="O23" s="24">
        <f>+PAM_d!$Z51</f>
        <v>3.3995874971754381E-2</v>
      </c>
      <c r="P23" s="24">
        <f t="shared" si="5"/>
        <v>-1.1805909444984053E-3</v>
      </c>
      <c r="R23" s="24">
        <f>+NOA_d!$AB51</f>
        <v>3.4235196392547795E-2</v>
      </c>
      <c r="S23" s="24">
        <f>+NOA_d!$Q51</f>
        <v>3.4847433395484018E-2</v>
      </c>
      <c r="T23" s="24">
        <f>+NOA_d!$Z51</f>
        <v>3.3866860618172012E-2</v>
      </c>
      <c r="U23" s="24">
        <f t="shared" si="6"/>
        <v>9.8057277731200543E-4</v>
      </c>
      <c r="W23" s="24">
        <f>+NEA_d!$AB51</f>
        <v>3.4176056761044515E-2</v>
      </c>
      <c r="X23" s="24">
        <f>+NEA_d!$Q51</f>
        <v>3.3551301070775974E-2</v>
      </c>
      <c r="Y23" s="24">
        <f>+NEA_d!$Z51</f>
        <v>3.5632629408606453E-2</v>
      </c>
      <c r="Z23" s="24">
        <f t="shared" si="7"/>
        <v>-2.0813283378304792E-3</v>
      </c>
      <c r="AB23" s="24">
        <f>+CUY_d!$AB51</f>
        <v>3.6410586677945167E-2</v>
      </c>
      <c r="AC23" s="24">
        <f>+CUY_d!$Q51</f>
        <v>3.6816008206126405E-2</v>
      </c>
      <c r="AD23" s="24">
        <f>+CUY_d!$Z51</f>
        <v>3.6878114398347428E-2</v>
      </c>
      <c r="AE23" s="24">
        <f t="shared" si="8"/>
        <v>-6.2106192221023093E-5</v>
      </c>
      <c r="AG23" s="24">
        <f>+PAT_d!$AB51</f>
        <v>3.2209680664340157E-2</v>
      </c>
      <c r="AH23" s="24">
        <f>+PAT_d!$Q51</f>
        <v>3.1073714500358784E-2</v>
      </c>
      <c r="AI23" s="24">
        <f>+PAT_d!$Z51</f>
        <v>3.2969678859868345E-2</v>
      </c>
      <c r="AJ23" s="24">
        <f t="shared" si="9"/>
        <v>-1.895964359509561E-3</v>
      </c>
      <c r="AK23" s="24"/>
      <c r="AL23" s="35">
        <f t="shared" si="0"/>
        <v>43282</v>
      </c>
      <c r="AM23" s="49">
        <f t="shared" ca="1" si="10"/>
        <v>-8.12930216389951E-4</v>
      </c>
      <c r="AN23" s="49">
        <f t="shared" si="18"/>
        <v>-6.2703747239800656E-4</v>
      </c>
      <c r="AO23" s="49">
        <f t="shared" si="11"/>
        <v>-1.1805909444984053E-3</v>
      </c>
      <c r="AP23" s="49">
        <f t="shared" si="12"/>
        <v>9.8057277731200543E-4</v>
      </c>
      <c r="AQ23" s="49">
        <f t="shared" si="13"/>
        <v>-2.0813283378304792E-3</v>
      </c>
      <c r="AR23" s="49">
        <f t="shared" si="14"/>
        <v>-6.2106192221023093E-5</v>
      </c>
      <c r="AS23" s="49">
        <f t="shared" si="15"/>
        <v>-1.895964359509561E-3</v>
      </c>
      <c r="AU23" s="49">
        <f t="shared" si="16"/>
        <v>-2.0813283378304792E-3</v>
      </c>
      <c r="AV23" s="49">
        <f t="shared" si="17"/>
        <v>9.8057277731200543E-4</v>
      </c>
      <c r="AY23" s="35">
        <f t="shared" si="1"/>
        <v>43282</v>
      </c>
      <c r="BA23" s="49">
        <f t="shared" ca="1" si="20"/>
        <v>-1.447802611334037E-4</v>
      </c>
      <c r="BB23" s="49">
        <f t="shared" si="21"/>
        <v>8.9416345510480902E-5</v>
      </c>
      <c r="BC23" s="49">
        <f t="shared" si="22"/>
        <v>-2.9288444169337885E-4</v>
      </c>
      <c r="BD23" s="49">
        <f t="shared" si="23"/>
        <v>-1.6182785782055861E-4</v>
      </c>
      <c r="BE23" s="49">
        <f t="shared" si="24"/>
        <v>2.6796463883486482E-4</v>
      </c>
      <c r="BF23" s="49">
        <f t="shared" si="25"/>
        <v>-9.0202100398787766E-4</v>
      </c>
      <c r="BG23" s="49">
        <f t="shared" si="26"/>
        <v>-8.1551508542530382E-4</v>
      </c>
    </row>
    <row r="24" spans="1:59" x14ac:dyDescent="0.25">
      <c r="A24" s="112">
        <f t="shared" si="2"/>
        <v>24</v>
      </c>
      <c r="B24" s="35">
        <f>+NAC!A25</f>
        <v>43313</v>
      </c>
      <c r="C24" s="24">
        <f ca="1">+NAC_d!CR25</f>
        <v>3.8833032539221213E-2</v>
      </c>
      <c r="D24" s="24">
        <f ca="1">+NAC_d!CH25</f>
        <v>3.9407463777459739E-2</v>
      </c>
      <c r="E24" s="24">
        <f ca="1">+NAC_d!CQ25</f>
        <v>3.8153267078211428E-2</v>
      </c>
      <c r="F24" s="24">
        <f t="shared" ca="1" si="3"/>
        <v>1.2541966992483111E-3</v>
      </c>
      <c r="H24" s="24">
        <f>+GBA_d!$AB52</f>
        <v>4.0618222640087298E-2</v>
      </c>
      <c r="I24" s="24">
        <f>+GBA_d!$Q52</f>
        <v>4.1233064503853889E-2</v>
      </c>
      <c r="J24" s="24">
        <f>+GBA_d!$Z52</f>
        <v>3.9885403219311888E-2</v>
      </c>
      <c r="K24" s="24">
        <f t="shared" si="4"/>
        <v>1.3476612845420011E-3</v>
      </c>
      <c r="M24" s="24">
        <f>+PAM_d!$AB52</f>
        <v>3.7373508518312892E-2</v>
      </c>
      <c r="N24" s="24">
        <f>+PAM_d!$Q52</f>
        <v>3.7528530293752027E-2</v>
      </c>
      <c r="O24" s="24">
        <f>+PAM_d!$Z52</f>
        <v>3.7278055932751464E-2</v>
      </c>
      <c r="P24" s="24">
        <f t="shared" si="5"/>
        <v>2.5047436100056331E-4</v>
      </c>
      <c r="R24" s="24">
        <f>+NOA_d!$AB52</f>
        <v>3.9753419796059841E-2</v>
      </c>
      <c r="S24" s="24">
        <f>+NOA_d!$Q52</f>
        <v>4.1291990448799387E-2</v>
      </c>
      <c r="T24" s="24">
        <f>+NOA_d!$Z52</f>
        <v>3.6983567084386326E-2</v>
      </c>
      <c r="U24" s="24">
        <f t="shared" si="6"/>
        <v>4.308423364413061E-3</v>
      </c>
      <c r="W24" s="24">
        <f>+NEA_d!$AB52</f>
        <v>3.9854012802921446E-2</v>
      </c>
      <c r="X24" s="24">
        <f>+NEA_d!$Q52</f>
        <v>4.0422458991911991E-2</v>
      </c>
      <c r="Y24" s="24">
        <f>+NEA_d!$Z52</f>
        <v>3.7870568899561752E-2</v>
      </c>
      <c r="Z24" s="24">
        <f t="shared" si="7"/>
        <v>2.5518900923502397E-3</v>
      </c>
      <c r="AB24" s="24">
        <f>+CUY_d!$AB52</f>
        <v>3.3997282549289354E-2</v>
      </c>
      <c r="AC24" s="24">
        <f>+CUY_d!$Q52</f>
        <v>3.4865580406130192E-2</v>
      </c>
      <c r="AD24" s="24">
        <f>+CUY_d!$Z52</f>
        <v>3.289816843284421E-2</v>
      </c>
      <c r="AE24" s="24">
        <f t="shared" si="8"/>
        <v>1.9674119732859818E-3</v>
      </c>
      <c r="AG24" s="24">
        <f>+PAT_d!$AB52</f>
        <v>3.6458452352307713E-2</v>
      </c>
      <c r="AH24" s="24">
        <f>+PAT_d!$Q52</f>
        <v>3.6861461260632167E-2</v>
      </c>
      <c r="AI24" s="24">
        <f>+PAT_d!$Z52</f>
        <v>3.5947613256663846E-2</v>
      </c>
      <c r="AJ24" s="24">
        <f t="shared" si="9"/>
        <v>9.1384800396832055E-4</v>
      </c>
      <c r="AK24" s="24"/>
      <c r="AL24" s="35">
        <f t="shared" si="0"/>
        <v>43313</v>
      </c>
      <c r="AM24" s="49">
        <f t="shared" ca="1" si="10"/>
        <v>1.2541966992483111E-3</v>
      </c>
      <c r="AN24" s="49">
        <f t="shared" si="18"/>
        <v>1.3476612845420011E-3</v>
      </c>
      <c r="AO24" s="49">
        <f t="shared" si="11"/>
        <v>2.5047436100056331E-4</v>
      </c>
      <c r="AP24" s="49">
        <f t="shared" si="12"/>
        <v>4.308423364413061E-3</v>
      </c>
      <c r="AQ24" s="49">
        <f t="shared" si="13"/>
        <v>2.5518900923502397E-3</v>
      </c>
      <c r="AR24" s="49">
        <f t="shared" si="14"/>
        <v>1.9674119732859818E-3</v>
      </c>
      <c r="AS24" s="49">
        <f t="shared" si="15"/>
        <v>9.1384800396832055E-4</v>
      </c>
      <c r="AU24" s="49">
        <f t="shared" si="16"/>
        <v>2.5047436100056331E-4</v>
      </c>
      <c r="AV24" s="49">
        <f t="shared" si="17"/>
        <v>4.308423364413061E-3</v>
      </c>
      <c r="AY24" s="35">
        <f t="shared" si="1"/>
        <v>43313</v>
      </c>
      <c r="BA24" s="49">
        <f t="shared" ca="1" si="20"/>
        <v>-1.7563387988149085E-4</v>
      </c>
      <c r="BB24" s="49">
        <f t="shared" si="21"/>
        <v>7.1430692442790253E-5</v>
      </c>
      <c r="BC24" s="49">
        <f t="shared" si="22"/>
        <v>-4.4120463818808631E-4</v>
      </c>
      <c r="BD24" s="49">
        <f t="shared" si="23"/>
        <v>2.2740543537445404E-4</v>
      </c>
      <c r="BE24" s="49">
        <f t="shared" si="24"/>
        <v>2.7723892371289693E-4</v>
      </c>
      <c r="BF24" s="49">
        <f t="shared" si="25"/>
        <v>-9.1075727021999731E-4</v>
      </c>
      <c r="BG24" s="49">
        <f t="shared" si="26"/>
        <v>-8.1211546821785552E-4</v>
      </c>
    </row>
    <row r="25" spans="1:59" x14ac:dyDescent="0.25">
      <c r="A25" s="112">
        <f t="shared" si="2"/>
        <v>25</v>
      </c>
      <c r="B25" s="35">
        <f>+NAC!A26</f>
        <v>43344</v>
      </c>
      <c r="C25" s="24">
        <f ca="1">+NAC_d!CR26</f>
        <v>6.5391639177017513E-2</v>
      </c>
      <c r="D25" s="24">
        <f ca="1">+NAC_d!CH26</f>
        <v>6.5308576738752899E-2</v>
      </c>
      <c r="E25" s="24">
        <f ca="1">+NAC_d!CQ26</f>
        <v>6.6100346843406044E-2</v>
      </c>
      <c r="F25" s="24">
        <f t="shared" ca="1" si="3"/>
        <v>-7.9177010465314446E-4</v>
      </c>
      <c r="H25" s="24">
        <f>+GBA_d!$AB53</f>
        <v>6.6477331678424401E-2</v>
      </c>
      <c r="I25" s="24">
        <f>+GBA_d!$Q53</f>
        <v>6.6675075753000801E-2</v>
      </c>
      <c r="J25" s="24">
        <f>+GBA_d!$Z53</f>
        <v>6.6571508807885094E-2</v>
      </c>
      <c r="K25" s="24">
        <f t="shared" si="4"/>
        <v>1.035669451157073E-4</v>
      </c>
      <c r="M25" s="24">
        <f>+PAM_d!$AB53</f>
        <v>6.3437761529526071E-2</v>
      </c>
      <c r="N25" s="24">
        <f>+PAM_d!$Q53</f>
        <v>6.2858003775018156E-2</v>
      </c>
      <c r="O25" s="24">
        <f>+PAM_d!$Z53</f>
        <v>6.4694249340206067E-2</v>
      </c>
      <c r="P25" s="24">
        <f t="shared" si="5"/>
        <v>-1.8362455651879106E-3</v>
      </c>
      <c r="R25" s="24">
        <f>+NOA_d!$AB53</f>
        <v>5.9741739533791582E-2</v>
      </c>
      <c r="S25" s="24">
        <f>+NOA_d!$Q53</f>
        <v>5.9964807366093886E-2</v>
      </c>
      <c r="T25" s="24">
        <f>+NOA_d!$Z53</f>
        <v>6.1430451136406994E-2</v>
      </c>
      <c r="U25" s="24">
        <f t="shared" si="6"/>
        <v>-1.4656437703131076E-3</v>
      </c>
      <c r="W25" s="24">
        <f>+NEA_d!$AB53</f>
        <v>7.3114377695518096E-2</v>
      </c>
      <c r="X25" s="24">
        <f>+NEA_d!$Q53</f>
        <v>7.2691337459413141E-2</v>
      </c>
      <c r="Y25" s="24">
        <f>+NEA_d!$Z53</f>
        <v>7.7682240236411904E-2</v>
      </c>
      <c r="Z25" s="24">
        <f t="shared" si="7"/>
        <v>-4.9909027769987624E-3</v>
      </c>
      <c r="AB25" s="24">
        <f>+CUY_d!$AB53</f>
        <v>6.8387042212372684E-2</v>
      </c>
      <c r="AC25" s="24">
        <f>+CUY_d!$Q53</f>
        <v>7.1453048788763684E-2</v>
      </c>
      <c r="AD25" s="24">
        <f>+CUY_d!$Z53</f>
        <v>6.7362122760767917E-2</v>
      </c>
      <c r="AE25" s="24">
        <f t="shared" si="8"/>
        <v>4.0909260279957671E-3</v>
      </c>
      <c r="AG25" s="24">
        <f>+PAT_d!$AB53</f>
        <v>6.564023285085363E-2</v>
      </c>
      <c r="AH25" s="24">
        <f>+PAT_d!$Q53</f>
        <v>6.409944603491935E-2</v>
      </c>
      <c r="AI25" s="24">
        <f>+PAT_d!$Z53</f>
        <v>6.6568844208348299E-2</v>
      </c>
      <c r="AJ25" s="24">
        <f t="shared" si="9"/>
        <v>-2.4693981734289494E-3</v>
      </c>
      <c r="AK25" s="24"/>
      <c r="AL25" s="35">
        <f t="shared" si="0"/>
        <v>43344</v>
      </c>
      <c r="AM25" s="49">
        <f t="shared" ca="1" si="10"/>
        <v>-7.9177010465314446E-4</v>
      </c>
      <c r="AN25" s="49">
        <f t="shared" si="18"/>
        <v>1.035669451157073E-4</v>
      </c>
      <c r="AO25" s="49">
        <f t="shared" si="11"/>
        <v>-1.8362455651879106E-3</v>
      </c>
      <c r="AP25" s="49">
        <f t="shared" si="12"/>
        <v>-1.4656437703131076E-3</v>
      </c>
      <c r="AQ25" s="49">
        <f t="shared" si="13"/>
        <v>-4.9909027769987624E-3</v>
      </c>
      <c r="AR25" s="49">
        <f t="shared" si="14"/>
        <v>4.0909260279957671E-3</v>
      </c>
      <c r="AS25" s="49">
        <f t="shared" si="15"/>
        <v>-2.4693981734289494E-3</v>
      </c>
      <c r="AU25" s="49">
        <f t="shared" si="16"/>
        <v>-4.9909027769987624E-3</v>
      </c>
      <c r="AV25" s="49">
        <f t="shared" si="17"/>
        <v>4.0909260279957671E-3</v>
      </c>
      <c r="AY25" s="35">
        <f t="shared" si="1"/>
        <v>43344</v>
      </c>
      <c r="BA25" s="49">
        <f t="shared" ca="1" si="20"/>
        <v>-2.8668382847013563E-4</v>
      </c>
      <c r="BB25" s="49">
        <f t="shared" si="21"/>
        <v>3.7774056694306335E-5</v>
      </c>
      <c r="BC25" s="49">
        <f t="shared" si="22"/>
        <v>-5.7419466615467785E-4</v>
      </c>
      <c r="BD25" s="49">
        <f t="shared" si="23"/>
        <v>-2.284555553384767E-4</v>
      </c>
      <c r="BE25" s="49">
        <f t="shared" si="24"/>
        <v>-2.6969424208265574E-4</v>
      </c>
      <c r="BF25" s="49">
        <f t="shared" si="25"/>
        <v>-6.7653291214947453E-4</v>
      </c>
      <c r="BG25" s="49">
        <f t="shared" si="26"/>
        <v>-9.7952148928733451E-4</v>
      </c>
    </row>
    <row r="26" spans="1:59" x14ac:dyDescent="0.25">
      <c r="A26" s="112">
        <f t="shared" si="2"/>
        <v>26</v>
      </c>
      <c r="B26" s="35">
        <f>+NAC!A27</f>
        <v>43374</v>
      </c>
      <c r="C26" s="24">
        <f ca="1">+NAC_d!CR27</f>
        <v>5.400852734804551E-2</v>
      </c>
      <c r="D26" s="24">
        <f ca="1">+NAC_d!CH27</f>
        <v>5.5019201710589716E-2</v>
      </c>
      <c r="E26" s="24">
        <f ca="1">+NAC_d!CQ27</f>
        <v>5.3082300924419679E-2</v>
      </c>
      <c r="F26" s="24">
        <f t="shared" ca="1" si="3"/>
        <v>1.9369007861700371E-3</v>
      </c>
      <c r="H26" s="24">
        <f>+GBA_d!$AB54</f>
        <v>5.0544352146319138E-2</v>
      </c>
      <c r="I26" s="24">
        <f>+GBA_d!$Q54</f>
        <v>5.2980218234668364E-2</v>
      </c>
      <c r="J26" s="24">
        <f>+GBA_d!$Z54</f>
        <v>4.9102023958452534E-2</v>
      </c>
      <c r="K26" s="24">
        <f t="shared" si="4"/>
        <v>3.8781942762158295E-3</v>
      </c>
      <c r="M26" s="24">
        <f>+PAM_d!$AB54</f>
        <v>5.7879613457382684E-2</v>
      </c>
      <c r="N26" s="24">
        <f>+PAM_d!$Q54</f>
        <v>5.7541474205217824E-2</v>
      </c>
      <c r="O26" s="24">
        <f>+PAM_d!$Z54</f>
        <v>5.7016025338177512E-2</v>
      </c>
      <c r="P26" s="24">
        <f t="shared" si="5"/>
        <v>5.2544886704031235E-4</v>
      </c>
      <c r="R26" s="24">
        <f>+NOA_d!$AB54</f>
        <v>5.3158539656708914E-2</v>
      </c>
      <c r="S26" s="24">
        <f>+NOA_d!$Q54</f>
        <v>5.3366748319127133E-2</v>
      </c>
      <c r="T26" s="24">
        <f>+NOA_d!$Z54</f>
        <v>5.3326783884066753E-2</v>
      </c>
      <c r="U26" s="24">
        <f t="shared" si="6"/>
        <v>3.9964435060380055E-5</v>
      </c>
      <c r="W26" s="24">
        <f>+NEA_d!$AB54</f>
        <v>4.8683404776485029E-2</v>
      </c>
      <c r="X26" s="24">
        <f>+NEA_d!$Q54</f>
        <v>4.9507865461917433E-2</v>
      </c>
      <c r="Y26" s="24">
        <f>+NEA_d!$Z54</f>
        <v>4.9408008961898009E-2</v>
      </c>
      <c r="Z26" s="24">
        <f t="shared" si="7"/>
        <v>9.9856500019424033E-5</v>
      </c>
      <c r="AB26" s="24">
        <f>+CUY_d!$AB54</f>
        <v>5.9458658808487996E-2</v>
      </c>
      <c r="AC26" s="24">
        <f>+CUY_d!$Q54</f>
        <v>5.9494011784323675E-2</v>
      </c>
      <c r="AD26" s="24">
        <f>+CUY_d!$Z54</f>
        <v>5.9577456598203238E-2</v>
      </c>
      <c r="AE26" s="24">
        <f t="shared" si="8"/>
        <v>-8.3444813879562929E-5</v>
      </c>
      <c r="AG26" s="24">
        <f>+PAT_d!$AB54</f>
        <v>5.8023144511104574E-2</v>
      </c>
      <c r="AH26" s="24">
        <f>+PAT_d!$Q54</f>
        <v>5.9122765302911162E-2</v>
      </c>
      <c r="AI26" s="24">
        <f>+PAT_d!$Z54</f>
        <v>5.8238064977006898E-2</v>
      </c>
      <c r="AJ26" s="24">
        <f t="shared" si="9"/>
        <v>8.8470032590426406E-4</v>
      </c>
      <c r="AK26" s="24"/>
      <c r="AL26" s="35">
        <f t="shared" si="0"/>
        <v>43374</v>
      </c>
      <c r="AM26" s="49">
        <f t="shared" ca="1" si="10"/>
        <v>1.9369007861700371E-3</v>
      </c>
      <c r="AN26" s="49">
        <f t="shared" si="18"/>
        <v>3.8781942762158295E-3</v>
      </c>
      <c r="AO26" s="49">
        <f t="shared" si="11"/>
        <v>5.2544886704031235E-4</v>
      </c>
      <c r="AP26" s="49">
        <f t="shared" si="12"/>
        <v>3.9964435060380055E-5</v>
      </c>
      <c r="AQ26" s="49">
        <f t="shared" si="13"/>
        <v>9.9856500019424033E-5</v>
      </c>
      <c r="AR26" s="49">
        <f t="shared" si="14"/>
        <v>-8.3444813879562929E-5</v>
      </c>
      <c r="AS26" s="49">
        <f t="shared" si="15"/>
        <v>8.8470032590426406E-4</v>
      </c>
      <c r="AU26" s="49">
        <f t="shared" si="16"/>
        <v>-8.3444813879562929E-5</v>
      </c>
      <c r="AV26" s="49">
        <f t="shared" si="17"/>
        <v>3.8781942762158295E-3</v>
      </c>
      <c r="AY26" s="35">
        <f t="shared" si="1"/>
        <v>43374</v>
      </c>
      <c r="BA26" s="49">
        <f t="shared" ca="1" si="20"/>
        <v>-2.2264036601279033E-4</v>
      </c>
      <c r="BB26" s="49">
        <f t="shared" si="21"/>
        <v>2.1982385672116486E-4</v>
      </c>
      <c r="BC26" s="49">
        <f t="shared" si="22"/>
        <v>-5.6383323758280035E-4</v>
      </c>
      <c r="BD26" s="49">
        <f t="shared" si="23"/>
        <v>-3.5670062049029488E-4</v>
      </c>
      <c r="BE26" s="49">
        <f t="shared" si="24"/>
        <v>-3.3061233959384245E-4</v>
      </c>
      <c r="BF26" s="49">
        <f t="shared" si="25"/>
        <v>-7.9611193630864851E-4</v>
      </c>
      <c r="BG26" s="49">
        <f t="shared" si="26"/>
        <v>-1.0206000755063986E-3</v>
      </c>
    </row>
    <row r="27" spans="1:59" x14ac:dyDescent="0.25">
      <c r="A27" s="112">
        <f t="shared" si="2"/>
        <v>27</v>
      </c>
      <c r="B27" s="35">
        <f>+NAC!A28</f>
        <v>43405</v>
      </c>
      <c r="C27" s="24">
        <f ca="1">+NAC_d!CR28</f>
        <v>3.157302842126497E-2</v>
      </c>
      <c r="D27" s="24">
        <f ca="1">+NAC_d!CH28</f>
        <v>3.1480423474847585E-2</v>
      </c>
      <c r="E27" s="24">
        <f ca="1">+NAC_d!CQ28</f>
        <v>3.1485986524394383E-2</v>
      </c>
      <c r="F27" s="24">
        <f t="shared" ca="1" si="3"/>
        <v>-5.5630495467973162E-6</v>
      </c>
      <c r="H27" s="24">
        <f>+GBA_d!$AB55</f>
        <v>2.8886732556862249E-2</v>
      </c>
      <c r="I27" s="24">
        <f>+GBA_d!$Q55</f>
        <v>2.8529893537856177E-2</v>
      </c>
      <c r="J27" s="24">
        <f>+GBA_d!$Z55</f>
        <v>2.9149533308124642E-2</v>
      </c>
      <c r="K27" s="24">
        <f t="shared" si="4"/>
        <v>-6.1963977026846528E-4</v>
      </c>
      <c r="M27" s="24">
        <f>+PAM_d!$AB55</f>
        <v>3.2832981420490848E-2</v>
      </c>
      <c r="N27" s="24">
        <f>+PAM_d!$Q55</f>
        <v>3.3047181204842957E-2</v>
      </c>
      <c r="O27" s="24">
        <f>+PAM_d!$Z55</f>
        <v>3.2303090471170748E-2</v>
      </c>
      <c r="P27" s="24">
        <f t="shared" si="5"/>
        <v>7.4409073367220913E-4</v>
      </c>
      <c r="R27" s="24">
        <f>+NOA_d!$AB55</f>
        <v>3.2707282554084838E-2</v>
      </c>
      <c r="S27" s="24">
        <f>+NOA_d!$Q55</f>
        <v>3.1630453146842541E-2</v>
      </c>
      <c r="T27" s="24">
        <f>+NOA_d!$Z55</f>
        <v>3.3502569569793916E-2</v>
      </c>
      <c r="U27" s="24">
        <f t="shared" si="6"/>
        <v>-1.8721164229513754E-3</v>
      </c>
      <c r="W27" s="24">
        <f>+NEA_d!$AB55</f>
        <v>3.0238248175182614E-2</v>
      </c>
      <c r="X27" s="24">
        <f>+NEA_d!$Q55</f>
        <v>3.0174977121830926E-2</v>
      </c>
      <c r="Y27" s="24">
        <f>+NEA_d!$Z55</f>
        <v>2.967392061952423E-2</v>
      </c>
      <c r="Z27" s="24">
        <f t="shared" si="7"/>
        <v>5.0105650230669596E-4</v>
      </c>
      <c r="AB27" s="24">
        <f>+CUY_d!$AB55</f>
        <v>3.6610926619094375E-2</v>
      </c>
      <c r="AC27" s="24">
        <f>+CUY_d!$Q55</f>
        <v>3.6050849259967155E-2</v>
      </c>
      <c r="AD27" s="24">
        <f>+CUY_d!$Z55</f>
        <v>3.6505784880274783E-2</v>
      </c>
      <c r="AE27" s="24">
        <f t="shared" si="8"/>
        <v>-4.5493562030762824E-4</v>
      </c>
      <c r="AG27" s="24">
        <f>+PAT_d!$AB55</f>
        <v>4.1884696303743585E-2</v>
      </c>
      <c r="AH27" s="24">
        <f>+PAT_d!$Q55</f>
        <v>4.4708183962843373E-2</v>
      </c>
      <c r="AI27" s="24">
        <f>+PAT_d!$Z55</f>
        <v>4.0914700976888874E-2</v>
      </c>
      <c r="AJ27" s="24">
        <f t="shared" si="9"/>
        <v>3.7934829859544994E-3</v>
      </c>
      <c r="AK27" s="24"/>
      <c r="AL27" s="35">
        <f t="shared" si="0"/>
        <v>43405</v>
      </c>
      <c r="AM27" s="49">
        <f t="shared" ca="1" si="10"/>
        <v>-5.5630495467973162E-6</v>
      </c>
      <c r="AN27" s="49">
        <f t="shared" si="18"/>
        <v>-6.1963977026846528E-4</v>
      </c>
      <c r="AO27" s="49">
        <f t="shared" si="11"/>
        <v>7.4409073367220913E-4</v>
      </c>
      <c r="AP27" s="49">
        <f t="shared" si="12"/>
        <v>-1.8721164229513754E-3</v>
      </c>
      <c r="AQ27" s="49">
        <f t="shared" si="13"/>
        <v>5.0105650230669596E-4</v>
      </c>
      <c r="AR27" s="49">
        <f t="shared" si="14"/>
        <v>-4.5493562030762824E-4</v>
      </c>
      <c r="AS27" s="49">
        <f t="shared" si="15"/>
        <v>3.7934829859544994E-3</v>
      </c>
      <c r="AU27" s="49">
        <f t="shared" si="16"/>
        <v>-1.8721164229513754E-3</v>
      </c>
      <c r="AV27" s="49">
        <f t="shared" si="17"/>
        <v>3.7934829859544994E-3</v>
      </c>
      <c r="AY27" s="35">
        <f t="shared" si="1"/>
        <v>43405</v>
      </c>
      <c r="BA27" s="49">
        <f t="shared" ca="1" si="20"/>
        <v>-1.2741834503610106E-4</v>
      </c>
      <c r="BB27" s="49">
        <f t="shared" si="21"/>
        <v>2.2570862300789565E-4</v>
      </c>
      <c r="BC27" s="49">
        <f t="shared" si="22"/>
        <v>-3.8667243891458519E-4</v>
      </c>
      <c r="BD27" s="49">
        <f t="shared" si="23"/>
        <v>-3.6993629512020271E-4</v>
      </c>
      <c r="BE27" s="49">
        <f t="shared" si="24"/>
        <v>-1.8874351608583195E-4</v>
      </c>
      <c r="BF27" s="49">
        <f t="shared" si="25"/>
        <v>-5.9878518312087936E-4</v>
      </c>
      <c r="BG27" s="49">
        <f t="shared" si="26"/>
        <v>-6.242059529198799E-4</v>
      </c>
    </row>
    <row r="28" spans="1:59" x14ac:dyDescent="0.25">
      <c r="A28" s="112">
        <f t="shared" si="2"/>
        <v>28</v>
      </c>
      <c r="B28" s="35">
        <f>+NAC!A29</f>
        <v>43435</v>
      </c>
      <c r="C28" s="24">
        <f ca="1">+NAC_d!CR29</f>
        <v>2.5604672007843998E-2</v>
      </c>
      <c r="D28" s="24">
        <f ca="1">+NAC_d!CH29</f>
        <v>2.3676253984389994E-2</v>
      </c>
      <c r="E28" s="24">
        <f ca="1">+NAC_d!CQ29</f>
        <v>2.679931034305727E-2</v>
      </c>
      <c r="F28" s="24">
        <f t="shared" ca="1" si="3"/>
        <v>-3.1230563586672755E-3</v>
      </c>
      <c r="H28" s="24">
        <f>+GBA_d!$AB56</f>
        <v>2.829374374570226E-2</v>
      </c>
      <c r="I28" s="24">
        <f>+GBA_d!$Q56</f>
        <v>2.5720379762556922E-2</v>
      </c>
      <c r="J28" s="24">
        <f>+GBA_d!$Z56</f>
        <v>2.976993240736503E-2</v>
      </c>
      <c r="K28" s="24">
        <f t="shared" si="4"/>
        <v>-4.0495526448081076E-3</v>
      </c>
      <c r="M28" s="24">
        <f>+PAM_d!$AB56</f>
        <v>2.3053468721704329E-2</v>
      </c>
      <c r="N28" s="24">
        <f>+PAM_d!$Q56</f>
        <v>2.1572780899648203E-2</v>
      </c>
      <c r="O28" s="24">
        <f>+PAM_d!$Z56</f>
        <v>2.3775824101530674E-2</v>
      </c>
      <c r="P28" s="24">
        <f t="shared" si="5"/>
        <v>-2.2030432018824708E-3</v>
      </c>
      <c r="R28" s="24">
        <f>+NOA_d!$AB56</f>
        <v>2.2655984289267961E-2</v>
      </c>
      <c r="S28" s="24">
        <f>+NOA_d!$Q56</f>
        <v>2.1589990049298402E-2</v>
      </c>
      <c r="T28" s="24">
        <f>+NOA_d!$Z56</f>
        <v>2.3182724083619988E-2</v>
      </c>
      <c r="U28" s="24">
        <f t="shared" si="6"/>
        <v>-1.5927340343215857E-3</v>
      </c>
      <c r="W28" s="24">
        <f>+NEA_d!$AB56</f>
        <v>2.461906621556742E-2</v>
      </c>
      <c r="X28" s="24">
        <f>+NEA_d!$Q56</f>
        <v>2.4279068524753811E-2</v>
      </c>
      <c r="Y28" s="24">
        <f>+NEA_d!$Z56</f>
        <v>2.474326089843748E-2</v>
      </c>
      <c r="Z28" s="24">
        <f t="shared" si="7"/>
        <v>-4.641923736836695E-4</v>
      </c>
      <c r="AB28" s="24">
        <f>+CUY_d!$AB56</f>
        <v>2.4948754882892388E-2</v>
      </c>
      <c r="AC28" s="24">
        <f>+CUY_d!$Q56</f>
        <v>2.1438936830541433E-2</v>
      </c>
      <c r="AD28" s="24">
        <f>+CUY_d!$Z56</f>
        <v>2.7887737064635987E-2</v>
      </c>
      <c r="AE28" s="24">
        <f t="shared" si="8"/>
        <v>-6.4488002340945538E-3</v>
      </c>
      <c r="AG28" s="24">
        <f>+PAT_d!$AB56</f>
        <v>2.6248383937748754E-2</v>
      </c>
      <c r="AH28" s="24">
        <f>+PAT_d!$Q56</f>
        <v>2.448820778661065E-2</v>
      </c>
      <c r="AI28" s="24">
        <f>+PAT_d!$Z56</f>
        <v>2.6845210041616996E-2</v>
      </c>
      <c r="AJ28" s="24">
        <f t="shared" si="9"/>
        <v>-2.3570022550063463E-3</v>
      </c>
      <c r="AK28" s="24"/>
      <c r="AL28" s="35">
        <f t="shared" si="0"/>
        <v>43435</v>
      </c>
      <c r="AM28" s="49">
        <f t="shared" ca="1" si="10"/>
        <v>-3.1230563586672755E-3</v>
      </c>
      <c r="AN28" s="49">
        <f t="shared" si="18"/>
        <v>-4.0495526448081076E-3</v>
      </c>
      <c r="AO28" s="49">
        <f t="shared" si="11"/>
        <v>-2.2030432018824708E-3</v>
      </c>
      <c r="AP28" s="49">
        <f t="shared" si="12"/>
        <v>-1.5927340343215857E-3</v>
      </c>
      <c r="AQ28" s="49">
        <f t="shared" si="13"/>
        <v>-4.641923736836695E-4</v>
      </c>
      <c r="AR28" s="49">
        <f t="shared" si="14"/>
        <v>-6.4488002340945538E-3</v>
      </c>
      <c r="AS28" s="49">
        <f t="shared" si="15"/>
        <v>-2.3570022550063463E-3</v>
      </c>
      <c r="AU28" s="49">
        <f t="shared" si="16"/>
        <v>-6.4488002340945538E-3</v>
      </c>
      <c r="AV28" s="49">
        <f t="shared" si="17"/>
        <v>-4.641923736836695E-4</v>
      </c>
      <c r="AY28" s="35">
        <f t="shared" si="1"/>
        <v>43435</v>
      </c>
      <c r="BA28" s="49">
        <f t="shared" ca="1" si="20"/>
        <v>-1.1850954976990365E-4</v>
      </c>
      <c r="BB28" s="49">
        <f t="shared" si="21"/>
        <v>2.8696914456116662E-5</v>
      </c>
      <c r="BC28" s="49">
        <f t="shared" si="22"/>
        <v>-1.8382045982960152E-4</v>
      </c>
      <c r="BD28" s="49">
        <f t="shared" si="23"/>
        <v>-1.3780633295545908E-4</v>
      </c>
      <c r="BE28" s="49">
        <f t="shared" si="24"/>
        <v>-4.7359060232491736E-5</v>
      </c>
      <c r="BF28" s="49">
        <f t="shared" si="25"/>
        <v>-5.3490299752367854E-4</v>
      </c>
      <c r="BG28" s="49">
        <f t="shared" si="26"/>
        <v>-5.9197056621662636E-4</v>
      </c>
    </row>
    <row r="29" spans="1:59" x14ac:dyDescent="0.25">
      <c r="A29" s="112">
        <f t="shared" si="2"/>
        <v>29</v>
      </c>
      <c r="B29" s="35">
        <f>+NAC!A30</f>
        <v>43466</v>
      </c>
      <c r="C29" s="24">
        <f ca="1">+NAC_d!CR30</f>
        <v>2.9117057952325442E-2</v>
      </c>
      <c r="D29" s="24">
        <f ca="1">+NAC_d!CH30</f>
        <v>2.94683764687802E-2</v>
      </c>
      <c r="E29" s="24">
        <f ca="1">+NAC_d!CQ30</f>
        <v>2.869887339709809E-2</v>
      </c>
      <c r="F29" s="24">
        <f t="shared" ca="1" si="3"/>
        <v>7.6950307168210941E-4</v>
      </c>
      <c r="H29" s="24">
        <f>+GBA_d!$AB57</f>
        <v>2.8191549222265744E-2</v>
      </c>
      <c r="I29" s="24">
        <f>+GBA_d!$Q57</f>
        <v>2.91430416194709E-2</v>
      </c>
      <c r="J29" s="24">
        <f>+GBA_d!$Z57</f>
        <v>2.7355160553936164E-2</v>
      </c>
      <c r="K29" s="24">
        <f t="shared" si="4"/>
        <v>1.7878810655347355E-3</v>
      </c>
      <c r="M29" s="24">
        <f>+PAM_d!$AB57</f>
        <v>2.8708782275023381E-2</v>
      </c>
      <c r="N29" s="24">
        <f>+PAM_d!$Q57</f>
        <v>2.8779363780657263E-2</v>
      </c>
      <c r="O29" s="24">
        <f>+PAM_d!$Z57</f>
        <v>2.8900533009278195E-2</v>
      </c>
      <c r="P29" s="24">
        <f t="shared" si="5"/>
        <v>-1.2116922862093205E-4</v>
      </c>
      <c r="R29" s="24">
        <f>+NOA_d!$AB57</f>
        <v>3.214219619198988E-2</v>
      </c>
      <c r="S29" s="24">
        <f>+NOA_d!$Q57</f>
        <v>3.2166232897663516E-2</v>
      </c>
      <c r="T29" s="24">
        <f>+NOA_d!$Z57</f>
        <v>3.1650616733363224E-2</v>
      </c>
      <c r="U29" s="24">
        <f t="shared" si="6"/>
        <v>5.1561616430029211E-4</v>
      </c>
      <c r="W29" s="24">
        <f>+NEA_d!$AB57</f>
        <v>3.4307895368635988E-2</v>
      </c>
      <c r="X29" s="24">
        <f>+NEA_d!$Q57</f>
        <v>3.4454256096688951E-2</v>
      </c>
      <c r="Y29" s="24">
        <f>+NEA_d!$Z57</f>
        <v>3.2033287097647856E-2</v>
      </c>
      <c r="Z29" s="24">
        <f t="shared" si="7"/>
        <v>2.4209689990410954E-3</v>
      </c>
      <c r="AB29" s="24">
        <f>+CUY_d!$AB57</f>
        <v>2.9291694302602256E-2</v>
      </c>
      <c r="AC29" s="24">
        <f>+CUY_d!$Q57</f>
        <v>2.7553428697137949E-2</v>
      </c>
      <c r="AD29" s="24">
        <f>+CUY_d!$Z57</f>
        <v>3.0396202287814589E-2</v>
      </c>
      <c r="AE29" s="24">
        <f t="shared" si="8"/>
        <v>-2.8427735906766394E-3</v>
      </c>
      <c r="AG29" s="24">
        <f>+PAT_d!$AB57</f>
        <v>3.0346128212727974E-2</v>
      </c>
      <c r="AH29" s="24">
        <f>+PAT_d!$Q57</f>
        <v>3.1117709988637721E-2</v>
      </c>
      <c r="AI29" s="24">
        <f>+PAT_d!$Z57</f>
        <v>3.0624686843086169E-2</v>
      </c>
      <c r="AJ29" s="24">
        <f t="shared" si="9"/>
        <v>4.9302314555155213E-4</v>
      </c>
      <c r="AK29" s="24"/>
      <c r="AL29" s="35">
        <f t="shared" si="0"/>
        <v>43466</v>
      </c>
      <c r="AM29" s="49">
        <f t="shared" ca="1" si="10"/>
        <v>7.6950307168210941E-4</v>
      </c>
      <c r="AN29" s="49">
        <f t="shared" si="18"/>
        <v>1.7878810655347355E-3</v>
      </c>
      <c r="AO29" s="49">
        <f t="shared" si="11"/>
        <v>-1.2116922862093205E-4</v>
      </c>
      <c r="AP29" s="49">
        <f t="shared" si="12"/>
        <v>5.1561616430029211E-4</v>
      </c>
      <c r="AQ29" s="49">
        <f t="shared" si="13"/>
        <v>2.4209689990410954E-3</v>
      </c>
      <c r="AR29" s="49">
        <f t="shared" si="14"/>
        <v>-2.8427735906766394E-3</v>
      </c>
      <c r="AS29" s="49">
        <f t="shared" si="15"/>
        <v>4.9302314555155213E-4</v>
      </c>
      <c r="AU29" s="49">
        <f t="shared" si="16"/>
        <v>-2.8427735906766394E-3</v>
      </c>
      <c r="AV29" s="49">
        <f t="shared" si="17"/>
        <v>2.4209689990410954E-3</v>
      </c>
      <c r="AY29" s="35">
        <f t="shared" si="1"/>
        <v>43466</v>
      </c>
      <c r="BA29" s="49">
        <f t="shared" ca="1" si="20"/>
        <v>2.627282203680285E-5</v>
      </c>
      <c r="BB29" s="49">
        <f t="shared" si="21"/>
        <v>2.5660579673741912E-4</v>
      </c>
      <c r="BC29" s="49">
        <f t="shared" si="22"/>
        <v>-1.8829024965866248E-4</v>
      </c>
      <c r="BD29" s="49">
        <f t="shared" si="23"/>
        <v>6.8160251659972929E-5</v>
      </c>
      <c r="BE29" s="49">
        <f t="shared" si="24"/>
        <v>2.0983436259654672E-4</v>
      </c>
      <c r="BF29" s="49">
        <f t="shared" si="25"/>
        <v>-2.7867160055244922E-4</v>
      </c>
      <c r="BG29" s="49">
        <f t="shared" si="26"/>
        <v>-4.7684514053325522E-4</v>
      </c>
    </row>
    <row r="30" spans="1:59" x14ac:dyDescent="0.25">
      <c r="A30" s="112">
        <f t="shared" si="2"/>
        <v>30</v>
      </c>
      <c r="B30" s="35">
        <f>+NAC!A31</f>
        <v>43497</v>
      </c>
      <c r="C30" s="24">
        <f ca="1">+NAC_d!CR31</f>
        <v>3.7566032641005886E-2</v>
      </c>
      <c r="D30" s="24">
        <f ca="1">+NAC_d!CH31</f>
        <v>4.1674759239244574E-2</v>
      </c>
      <c r="E30" s="24">
        <f ca="1">+NAC_d!CQ31</f>
        <v>3.4945027856946975E-2</v>
      </c>
      <c r="F30" s="24">
        <f t="shared" ca="1" si="3"/>
        <v>6.729731382297599E-3</v>
      </c>
      <c r="H30" s="24">
        <f>+GBA_d!$AB58</f>
        <v>3.8261221761852982E-2</v>
      </c>
      <c r="I30" s="24">
        <f>+GBA_d!$Q58</f>
        <v>4.196389035058079E-2</v>
      </c>
      <c r="J30" s="24">
        <f>+GBA_d!$Z58</f>
        <v>3.6271324705761332E-2</v>
      </c>
      <c r="K30" s="24">
        <f t="shared" si="4"/>
        <v>5.6925656448194584E-3</v>
      </c>
      <c r="M30" s="24">
        <f>+PAM_d!$AB58</f>
        <v>3.5962698559047324E-2</v>
      </c>
      <c r="N30" s="24">
        <f>+PAM_d!$Q58</f>
        <v>4.0568464012821437E-2</v>
      </c>
      <c r="O30" s="24">
        <f>+PAM_d!$Z58</f>
        <v>3.2994161566028746E-2</v>
      </c>
      <c r="P30" s="24">
        <f t="shared" si="5"/>
        <v>7.5743024467926912E-3</v>
      </c>
      <c r="R30" s="24">
        <f>+NOA_d!$AB58</f>
        <v>4.2156783640811657E-2</v>
      </c>
      <c r="S30" s="24">
        <f>+NOA_d!$Q58</f>
        <v>4.7513563930968061E-2</v>
      </c>
      <c r="T30" s="24">
        <f>+NOA_d!$Z58</f>
        <v>3.5728346112603449E-2</v>
      </c>
      <c r="U30" s="24">
        <f t="shared" si="6"/>
        <v>1.1785217818364613E-2</v>
      </c>
      <c r="W30" s="24">
        <f>+NEA_d!$AB58</f>
        <v>4.521758942567855E-2</v>
      </c>
      <c r="X30" s="24">
        <f>+NEA_d!$Q58</f>
        <v>4.6868453810958277E-2</v>
      </c>
      <c r="Y30" s="24">
        <f>+NEA_d!$Z58</f>
        <v>4.2638640408135364E-2</v>
      </c>
      <c r="Z30" s="24">
        <f t="shared" si="7"/>
        <v>4.2298134028229128E-3</v>
      </c>
      <c r="AB30" s="24">
        <f>+CUY_d!$AB58</f>
        <v>3.7820097429283051E-2</v>
      </c>
      <c r="AC30" s="24">
        <f>+CUY_d!$Q58</f>
        <v>4.2389427874397256E-2</v>
      </c>
      <c r="AD30" s="24">
        <f>+CUY_d!$Z58</f>
        <v>3.3675741683900862E-2</v>
      </c>
      <c r="AE30" s="24">
        <f t="shared" si="8"/>
        <v>8.7136861904963947E-3</v>
      </c>
      <c r="AG30" s="24">
        <f>+PAT_d!$AB58</f>
        <v>2.9965554074047551E-2</v>
      </c>
      <c r="AH30" s="24">
        <f>+PAT_d!$Q58</f>
        <v>3.2494251582842359E-2</v>
      </c>
      <c r="AI30" s="24">
        <f>+PAT_d!$Z58</f>
        <v>2.9656835797379433E-2</v>
      </c>
      <c r="AJ30" s="24">
        <f t="shared" si="9"/>
        <v>2.8374157854629267E-3</v>
      </c>
      <c r="AK30" s="24"/>
      <c r="AL30" s="35">
        <f t="shared" si="0"/>
        <v>43497</v>
      </c>
      <c r="AM30" s="49">
        <f t="shared" ca="1" si="10"/>
        <v>6.729731382297599E-3</v>
      </c>
      <c r="AN30" s="49">
        <f t="shared" si="18"/>
        <v>5.6925656448194584E-3</v>
      </c>
      <c r="AO30" s="49">
        <f t="shared" si="11"/>
        <v>7.5743024467926912E-3</v>
      </c>
      <c r="AP30" s="49">
        <f t="shared" si="12"/>
        <v>1.1785217818364613E-2</v>
      </c>
      <c r="AQ30" s="49">
        <f t="shared" si="13"/>
        <v>4.2298134028229128E-3</v>
      </c>
      <c r="AR30" s="49">
        <f t="shared" si="14"/>
        <v>8.7136861904963947E-3</v>
      </c>
      <c r="AS30" s="49">
        <f t="shared" si="15"/>
        <v>2.8374157854629267E-3</v>
      </c>
      <c r="AU30" s="49">
        <f t="shared" si="16"/>
        <v>2.8374157854629267E-3</v>
      </c>
      <c r="AV30" s="49">
        <f t="shared" si="17"/>
        <v>1.1785217818364613E-2</v>
      </c>
      <c r="AY30" s="35">
        <f t="shared" si="1"/>
        <v>43497</v>
      </c>
      <c r="BA30" s="49">
        <f t="shared" ca="1" si="20"/>
        <v>6.4973316106775592E-4</v>
      </c>
      <c r="BB30" s="49">
        <f t="shared" si="21"/>
        <v>6.7023772803191195E-4</v>
      </c>
      <c r="BC30" s="49">
        <f t="shared" si="22"/>
        <v>6.2252962624651886E-4</v>
      </c>
      <c r="BD30" s="49">
        <f t="shared" si="23"/>
        <v>1.2263663192878342E-3</v>
      </c>
      <c r="BE30" s="49">
        <f t="shared" si="24"/>
        <v>4.9335279346316796E-4</v>
      </c>
      <c r="BF30" s="49">
        <f t="shared" si="25"/>
        <v>7.0686642395926624E-4</v>
      </c>
      <c r="BG30" s="49">
        <f t="shared" si="26"/>
        <v>-1.0184476577845825E-4</v>
      </c>
    </row>
    <row r="31" spans="1:59" x14ac:dyDescent="0.25">
      <c r="A31" s="112">
        <f t="shared" si="2"/>
        <v>31</v>
      </c>
      <c r="B31" s="35">
        <f>+NAC!A32</f>
        <v>43525</v>
      </c>
      <c r="C31" s="24">
        <f ca="1">+NAC_d!CR32</f>
        <v>4.6795880316505167E-2</v>
      </c>
      <c r="D31" s="24">
        <f ca="1">+NAC_d!CH32</f>
        <v>4.882734660876209E-2</v>
      </c>
      <c r="E31" s="24">
        <f ca="1">+NAC_d!CQ32</f>
        <v>4.4170001958538041E-2</v>
      </c>
      <c r="F31" s="24">
        <f t="shared" ca="1" si="3"/>
        <v>4.657344650224049E-3</v>
      </c>
      <c r="H31" s="24">
        <f>+GBA_d!$AB59</f>
        <v>4.7913090109630296E-2</v>
      </c>
      <c r="I31" s="24">
        <f>+GBA_d!$Q59</f>
        <v>5.0197278195855954E-2</v>
      </c>
      <c r="J31" s="24">
        <f>+GBA_d!$Z59</f>
        <v>4.5504978638774451E-2</v>
      </c>
      <c r="K31" s="24">
        <f t="shared" si="4"/>
        <v>4.6922995570815029E-3</v>
      </c>
      <c r="M31" s="24">
        <f>+PAM_d!$AB59</f>
        <v>4.5171943982354801E-2</v>
      </c>
      <c r="N31" s="24">
        <f>+PAM_d!$Q59</f>
        <v>4.75245024408808E-2</v>
      </c>
      <c r="O31" s="24">
        <f>+PAM_d!$Z59</f>
        <v>4.2681768096024308E-2</v>
      </c>
      <c r="P31" s="24">
        <f t="shared" si="5"/>
        <v>4.8427343448564919E-3</v>
      </c>
      <c r="R31" s="24">
        <f>+NOA_d!$AB59</f>
        <v>4.8798433333164803E-2</v>
      </c>
      <c r="S31" s="24">
        <f>+NOA_d!$Q59</f>
        <v>4.9661415587036739E-2</v>
      </c>
      <c r="T31" s="24">
        <f>+NOA_d!$Z59</f>
        <v>4.538958739950294E-2</v>
      </c>
      <c r="U31" s="24">
        <f t="shared" si="6"/>
        <v>4.2718281875337993E-3</v>
      </c>
      <c r="W31" s="24">
        <f>+NEA_d!$AB59</f>
        <v>5.1465448691642157E-2</v>
      </c>
      <c r="X31" s="24">
        <f>+NEA_d!$Q59</f>
        <v>5.222364585363648E-2</v>
      </c>
      <c r="Y31" s="24">
        <f>+NEA_d!$Z59</f>
        <v>4.7501371219570654E-2</v>
      </c>
      <c r="Z31" s="24">
        <f t="shared" si="7"/>
        <v>4.7222746340658261E-3</v>
      </c>
      <c r="AB31" s="24">
        <f>+CUY_d!$AB59</f>
        <v>4.4380464396732489E-2</v>
      </c>
      <c r="AC31" s="24">
        <f>+CUY_d!$Q59</f>
        <v>4.6078107367764964E-2</v>
      </c>
      <c r="AD31" s="24">
        <f>+CUY_d!$Z59</f>
        <v>4.126905287457161E-2</v>
      </c>
      <c r="AE31" s="24">
        <f t="shared" si="8"/>
        <v>4.8090544931933543E-3</v>
      </c>
      <c r="AG31" s="24">
        <f>+PAT_d!$AB59</f>
        <v>4.2915274443651397E-2</v>
      </c>
      <c r="AH31" s="24">
        <f>+PAT_d!$Q59</f>
        <v>4.3631523595255794E-2</v>
      </c>
      <c r="AI31" s="24">
        <f>+PAT_d!$Z59</f>
        <v>4.065578184005747E-2</v>
      </c>
      <c r="AJ31" s="24">
        <f t="shared" si="9"/>
        <v>2.9757417551983245E-3</v>
      </c>
      <c r="AK31" s="24"/>
      <c r="AL31" s="35">
        <f t="shared" si="0"/>
        <v>43525</v>
      </c>
      <c r="AM31" s="49">
        <f t="shared" ca="1" si="10"/>
        <v>4.657344650224049E-3</v>
      </c>
      <c r="AN31" s="49">
        <f t="shared" si="18"/>
        <v>4.6922995570815029E-3</v>
      </c>
      <c r="AO31" s="49">
        <f t="shared" si="11"/>
        <v>4.8427343448564919E-3</v>
      </c>
      <c r="AP31" s="49">
        <f t="shared" si="12"/>
        <v>4.2718281875337993E-3</v>
      </c>
      <c r="AQ31" s="49">
        <f t="shared" si="13"/>
        <v>4.7222746340658261E-3</v>
      </c>
      <c r="AR31" s="49">
        <f t="shared" si="14"/>
        <v>4.8090544931933543E-3</v>
      </c>
      <c r="AS31" s="49">
        <f t="shared" si="15"/>
        <v>2.9757417551983245E-3</v>
      </c>
      <c r="AU31" s="49">
        <f t="shared" si="16"/>
        <v>2.9757417551983245E-3</v>
      </c>
      <c r="AV31" s="49">
        <f t="shared" si="17"/>
        <v>4.8427343448564919E-3</v>
      </c>
      <c r="AY31" s="35">
        <f t="shared" si="1"/>
        <v>43525</v>
      </c>
      <c r="BA31" s="49">
        <f t="shared" ca="1" si="20"/>
        <v>1.0788934063430955E-3</v>
      </c>
      <c r="BB31" s="49">
        <f t="shared" si="21"/>
        <v>1.1278497182309333E-3</v>
      </c>
      <c r="BC31" s="49">
        <f t="shared" si="22"/>
        <v>9.6683080748236983E-4</v>
      </c>
      <c r="BD31" s="49">
        <f t="shared" si="23"/>
        <v>1.7846136829941146E-3</v>
      </c>
      <c r="BE31" s="49">
        <f t="shared" si="24"/>
        <v>9.4501388239198736E-4</v>
      </c>
      <c r="BF31" s="49">
        <f t="shared" si="25"/>
        <v>1.1155687638207956E-3</v>
      </c>
      <c r="BG31" s="49">
        <f t="shared" si="26"/>
        <v>4.784873436342596E-4</v>
      </c>
    </row>
    <row r="32" spans="1:59" x14ac:dyDescent="0.25">
      <c r="A32" s="112">
        <f t="shared" si="2"/>
        <v>32</v>
      </c>
      <c r="B32" s="35">
        <f>+NAC!A33</f>
        <v>43556</v>
      </c>
      <c r="C32" s="24">
        <f ca="1">+NAC_d!CR33</f>
        <v>3.4467462985746211E-2</v>
      </c>
      <c r="D32" s="24">
        <f ca="1">+NAC_d!CH33</f>
        <v>3.2731388970796971E-2</v>
      </c>
      <c r="E32" s="24">
        <f ca="1">+NAC_d!CQ33</f>
        <v>3.5763743107507295E-2</v>
      </c>
      <c r="F32" s="24">
        <f t="shared" ca="1" si="3"/>
        <v>-3.0323541367103246E-3</v>
      </c>
      <c r="H32" s="24">
        <f>+GBA_d!$AB60</f>
        <v>3.2458901509905047E-2</v>
      </c>
      <c r="I32" s="24">
        <f>+GBA_d!$Q60</f>
        <v>3.0668350774051056E-2</v>
      </c>
      <c r="J32" s="24">
        <f>+GBA_d!$Z60</f>
        <v>3.3815044635826519E-2</v>
      </c>
      <c r="K32" s="24">
        <f t="shared" si="4"/>
        <v>-3.1466938617754625E-3</v>
      </c>
      <c r="M32" s="24">
        <f>+PAM_d!$AB60</f>
        <v>3.666822212306653E-2</v>
      </c>
      <c r="N32" s="24">
        <f>+PAM_d!$Q60</f>
        <v>3.4708240423921621E-2</v>
      </c>
      <c r="O32" s="24">
        <f>+PAM_d!$Z60</f>
        <v>3.7774320501324565E-2</v>
      </c>
      <c r="P32" s="24">
        <f t="shared" si="5"/>
        <v>-3.066080077402944E-3</v>
      </c>
      <c r="R32" s="24">
        <f>+NOA_d!$AB60</f>
        <v>3.6248120721565691E-2</v>
      </c>
      <c r="S32" s="24">
        <f>+NOA_d!$Q60</f>
        <v>3.4019317367369073E-2</v>
      </c>
      <c r="T32" s="24">
        <f>+NOA_d!$Z60</f>
        <v>3.9401240127321602E-2</v>
      </c>
      <c r="U32" s="24">
        <f t="shared" si="6"/>
        <v>-5.3819227599525288E-3</v>
      </c>
      <c r="W32" s="24">
        <f>+NEA_d!$AB60</f>
        <v>3.5093875008516573E-2</v>
      </c>
      <c r="X32" s="24">
        <f>+NEA_d!$Q60</f>
        <v>3.4900243346051685E-2</v>
      </c>
      <c r="Y32" s="24">
        <f>+NEA_d!$Z60</f>
        <v>3.645819208154677E-2</v>
      </c>
      <c r="Z32" s="24">
        <f t="shared" si="7"/>
        <v>-1.5579487354950849E-3</v>
      </c>
      <c r="AB32" s="24">
        <f>+CUY_d!$AB60</f>
        <v>3.3479328866239388E-2</v>
      </c>
      <c r="AC32" s="24">
        <f>+CUY_d!$Q60</f>
        <v>3.2405578608396324E-2</v>
      </c>
      <c r="AD32" s="24">
        <f>+CUY_d!$Z60</f>
        <v>3.4116076950450491E-2</v>
      </c>
      <c r="AE32" s="24">
        <f t="shared" si="8"/>
        <v>-1.7104983420541675E-3</v>
      </c>
      <c r="AG32" s="24">
        <f>+PAT_d!$AB60</f>
        <v>3.5469227666182324E-2</v>
      </c>
      <c r="AH32" s="24">
        <f>+PAT_d!$Q60</f>
        <v>3.4617680828186614E-2</v>
      </c>
      <c r="AI32" s="24">
        <f>+PAT_d!$Z60</f>
        <v>3.5489420593308285E-2</v>
      </c>
      <c r="AJ32" s="24">
        <f t="shared" si="9"/>
        <v>-8.7173976512167073E-4</v>
      </c>
      <c r="AK32" s="24"/>
      <c r="AL32" s="35">
        <f t="shared" si="0"/>
        <v>43556</v>
      </c>
      <c r="AM32" s="49">
        <f t="shared" ca="1" si="10"/>
        <v>-3.0323541367103246E-3</v>
      </c>
      <c r="AN32" s="49">
        <f t="shared" si="18"/>
        <v>-3.1466938617754625E-3</v>
      </c>
      <c r="AO32" s="49">
        <f t="shared" si="11"/>
        <v>-3.066080077402944E-3</v>
      </c>
      <c r="AP32" s="49">
        <f t="shared" si="12"/>
        <v>-5.3819227599525288E-3</v>
      </c>
      <c r="AQ32" s="49">
        <f t="shared" si="13"/>
        <v>-1.5579487354950849E-3</v>
      </c>
      <c r="AR32" s="49">
        <f t="shared" si="14"/>
        <v>-1.7104983420541675E-3</v>
      </c>
      <c r="AS32" s="49">
        <f t="shared" si="15"/>
        <v>-8.7173976512167073E-4</v>
      </c>
      <c r="AU32" s="49">
        <f t="shared" si="16"/>
        <v>-5.3819227599525288E-3</v>
      </c>
      <c r="AV32" s="49">
        <f t="shared" si="17"/>
        <v>-8.7173976512167073E-4</v>
      </c>
      <c r="AY32" s="35">
        <f t="shared" si="1"/>
        <v>43556</v>
      </c>
      <c r="BA32" s="49">
        <f t="shared" ca="1" si="20"/>
        <v>9.9004188382314129E-4</v>
      </c>
      <c r="BB32" s="49">
        <f t="shared" si="21"/>
        <v>1.044632111867468E-3</v>
      </c>
      <c r="BC32" s="49">
        <f t="shared" si="22"/>
        <v>8.6703873229652484E-4</v>
      </c>
      <c r="BD32" s="49">
        <f t="shared" si="23"/>
        <v>1.7139004531854425E-3</v>
      </c>
      <c r="BE32" s="49">
        <f t="shared" si="24"/>
        <v>8.1185660171473328E-4</v>
      </c>
      <c r="BF32" s="49">
        <f t="shared" si="25"/>
        <v>1.1857302746693017E-3</v>
      </c>
      <c r="BG32" s="49">
        <f t="shared" si="26"/>
        <v>2.4111145750036847E-4</v>
      </c>
    </row>
    <row r="33" spans="1:59" x14ac:dyDescent="0.25">
      <c r="A33" s="112">
        <f t="shared" si="2"/>
        <v>33</v>
      </c>
      <c r="B33" s="35">
        <f>+NAC!A34</f>
        <v>43586</v>
      </c>
      <c r="C33" s="24">
        <f ca="1">+NAC_d!CR34</f>
        <v>3.0613306607949475E-2</v>
      </c>
      <c r="D33" s="24">
        <f ca="1">+NAC_d!CH34</f>
        <v>2.8943926865201641E-2</v>
      </c>
      <c r="E33" s="24">
        <f ca="1">+NAC_d!CQ34</f>
        <v>3.1642986925393357E-2</v>
      </c>
      <c r="F33" s="24">
        <f t="shared" ca="1" si="3"/>
        <v>-2.6990600601917158E-3</v>
      </c>
      <c r="H33" s="24">
        <f>+GBA_d!$AB61</f>
        <v>3.0277683505854913E-2</v>
      </c>
      <c r="I33" s="24">
        <f>+GBA_d!$Q61</f>
        <v>2.8819582358559082E-2</v>
      </c>
      <c r="J33" s="24">
        <f>+GBA_d!$Z61</f>
        <v>3.126705949329267E-2</v>
      </c>
      <c r="K33" s="24">
        <f t="shared" si="4"/>
        <v>-2.4474771347335889E-3</v>
      </c>
      <c r="M33" s="24">
        <f>+PAM_d!$AB61</f>
        <v>2.9518575312991402E-2</v>
      </c>
      <c r="N33" s="24">
        <f>+PAM_d!$Q61</f>
        <v>2.7286605518232587E-2</v>
      </c>
      <c r="O33" s="24">
        <f>+PAM_d!$Z61</f>
        <v>3.0399991878117483E-2</v>
      </c>
      <c r="P33" s="24">
        <f t="shared" si="5"/>
        <v>-3.1133863598848954E-3</v>
      </c>
      <c r="R33" s="24">
        <f>+NOA_d!$AB61</f>
        <v>3.8750644866305528E-2</v>
      </c>
      <c r="S33" s="24">
        <f>+NOA_d!$Q61</f>
        <v>3.5943338411168257E-2</v>
      </c>
      <c r="T33" s="24">
        <f>+NOA_d!$Z61</f>
        <v>4.209062470271574E-2</v>
      </c>
      <c r="U33" s="24">
        <f t="shared" si="6"/>
        <v>-6.1472862915474824E-3</v>
      </c>
      <c r="W33" s="24">
        <f>+NEA_d!$AB61</f>
        <v>2.7752585481809033E-2</v>
      </c>
      <c r="X33" s="24">
        <f>+NEA_d!$Q61</f>
        <v>2.7478273576537537E-2</v>
      </c>
      <c r="Y33" s="24">
        <f>+NEA_d!$Z61</f>
        <v>2.7994817064955768E-2</v>
      </c>
      <c r="Z33" s="24">
        <f t="shared" si="7"/>
        <v>-5.1654348841823072E-4</v>
      </c>
      <c r="AB33" s="24">
        <f>+CUY_d!$AB61</f>
        <v>2.8824001796475374E-2</v>
      </c>
      <c r="AC33" s="24">
        <f>+CUY_d!$Q61</f>
        <v>2.80045159318143E-2</v>
      </c>
      <c r="AD33" s="24">
        <f>+CUY_d!$Z61</f>
        <v>2.9786211155558462E-2</v>
      </c>
      <c r="AE33" s="24">
        <f t="shared" si="8"/>
        <v>-1.7816952237441619E-3</v>
      </c>
      <c r="AG33" s="24">
        <f>+PAT_d!$AB61</f>
        <v>3.4233133960006601E-2</v>
      </c>
      <c r="AH33" s="24">
        <f>+PAT_d!$Q61</f>
        <v>3.4476342471870813E-2</v>
      </c>
      <c r="AI33" s="24">
        <f>+PAT_d!$Z61</f>
        <v>3.4435941496631539E-2</v>
      </c>
      <c r="AJ33" s="24">
        <f t="shared" si="9"/>
        <v>4.0400975239274217E-5</v>
      </c>
      <c r="AK33" s="24"/>
      <c r="AL33" s="35">
        <f t="shared" si="0"/>
        <v>43586</v>
      </c>
      <c r="AM33" s="49">
        <f t="shared" ca="1" si="10"/>
        <v>-2.6990600601917158E-3</v>
      </c>
      <c r="AN33" s="49">
        <f t="shared" si="18"/>
        <v>-2.4474771347335889E-3</v>
      </c>
      <c r="AO33" s="49">
        <f t="shared" si="11"/>
        <v>-3.1133863598848954E-3</v>
      </c>
      <c r="AP33" s="49">
        <f t="shared" si="12"/>
        <v>-6.1472862915474824E-3</v>
      </c>
      <c r="AQ33" s="49">
        <f t="shared" si="13"/>
        <v>-5.1654348841823072E-4</v>
      </c>
      <c r="AR33" s="49">
        <f t="shared" si="14"/>
        <v>-1.7816952237441619E-3</v>
      </c>
      <c r="AS33" s="49">
        <f t="shared" si="15"/>
        <v>4.0400975239274217E-5</v>
      </c>
      <c r="AU33" s="49">
        <f t="shared" si="16"/>
        <v>-6.1472862915474824E-3</v>
      </c>
      <c r="AV33" s="49">
        <f t="shared" si="17"/>
        <v>4.0400975239274217E-5</v>
      </c>
      <c r="AY33" s="35">
        <f t="shared" si="1"/>
        <v>43586</v>
      </c>
      <c r="BA33" s="49">
        <f t="shared" ca="1" si="20"/>
        <v>5.7959382438839879E-4</v>
      </c>
      <c r="BB33" s="49">
        <f t="shared" si="21"/>
        <v>5.8537921393481129E-4</v>
      </c>
      <c r="BC33" s="49">
        <f t="shared" si="22"/>
        <v>4.9389461679781122E-4</v>
      </c>
      <c r="BD33" s="49">
        <f t="shared" si="23"/>
        <v>9.6728970712537754E-4</v>
      </c>
      <c r="BE33" s="49">
        <f t="shared" si="24"/>
        <v>5.1815576719832501E-4</v>
      </c>
      <c r="BF33" s="49">
        <f t="shared" si="25"/>
        <v>9.0116101101878066E-4</v>
      </c>
      <c r="BG33" s="49">
        <f t="shared" si="26"/>
        <v>2.8218342630966414E-4</v>
      </c>
    </row>
    <row r="34" spans="1:59" x14ac:dyDescent="0.25">
      <c r="A34" s="112">
        <f t="shared" si="2"/>
        <v>34</v>
      </c>
      <c r="B34" s="35">
        <f>+NAC!A35</f>
        <v>43617</v>
      </c>
      <c r="C34" s="24">
        <f ca="1">+NAC_d!CR35</f>
        <v>2.7230117616657612E-2</v>
      </c>
      <c r="D34" s="24">
        <f ca="1">+NAC_d!CH35</f>
        <v>2.7017847329737554E-2</v>
      </c>
      <c r="E34" s="24">
        <f ca="1">+NAC_d!CQ35</f>
        <v>2.7324614859888019E-2</v>
      </c>
      <c r="F34" s="24">
        <f t="shared" ca="1" si="3"/>
        <v>-3.0676753015046465E-4</v>
      </c>
      <c r="H34" s="24">
        <f>+GBA_d!$AB62</f>
        <v>2.6184294266291985E-2</v>
      </c>
      <c r="I34" s="24">
        <f>+GBA_d!$Q62</f>
        <v>2.638359359039133E-2</v>
      </c>
      <c r="J34" s="24">
        <f>+GBA_d!$Z62</f>
        <v>2.5888816437099171E-2</v>
      </c>
      <c r="K34" s="24">
        <f t="shared" si="4"/>
        <v>4.9477715329215854E-4</v>
      </c>
      <c r="M34" s="24">
        <f>+PAM_d!$AB62</f>
        <v>2.8100491570536512E-2</v>
      </c>
      <c r="N34" s="24">
        <f>+PAM_d!$Q62</f>
        <v>2.7463313344802787E-2</v>
      </c>
      <c r="O34" s="24">
        <f>+PAM_d!$Z62</f>
        <v>2.8799777428785367E-2</v>
      </c>
      <c r="P34" s="24">
        <f t="shared" si="5"/>
        <v>-1.3364640839825803E-3</v>
      </c>
      <c r="R34" s="24">
        <f>+NOA_d!$AB62</f>
        <v>2.8238989707560558E-2</v>
      </c>
      <c r="S34" s="24">
        <f>+NOA_d!$Q62</f>
        <v>2.747728939072247E-2</v>
      </c>
      <c r="T34" s="24">
        <f>+NOA_d!$Z62</f>
        <v>2.9264767990950125E-2</v>
      </c>
      <c r="U34" s="24">
        <f t="shared" si="6"/>
        <v>-1.7874786002276544E-3</v>
      </c>
      <c r="W34" s="24">
        <f>+NEA_d!$AB62</f>
        <v>2.9187530478014256E-2</v>
      </c>
      <c r="X34" s="24">
        <f>+NEA_d!$Q62</f>
        <v>2.9099447273920109E-2</v>
      </c>
      <c r="Y34" s="24">
        <f>+NEA_d!$Z62</f>
        <v>2.8917409379490611E-2</v>
      </c>
      <c r="Z34" s="24">
        <f t="shared" si="7"/>
        <v>1.8203789442949869E-4</v>
      </c>
      <c r="AB34" s="24">
        <f>+CUY_d!$AB62</f>
        <v>2.6252795717275346E-2</v>
      </c>
      <c r="AC34" s="24">
        <f>+CUY_d!$Q62</f>
        <v>2.6120021338926103E-2</v>
      </c>
      <c r="AD34" s="24">
        <f>+CUY_d!$Z62</f>
        <v>2.5665982682476107E-2</v>
      </c>
      <c r="AE34" s="24">
        <f t="shared" si="8"/>
        <v>4.5403865644999541E-4</v>
      </c>
      <c r="AG34" s="24">
        <f>+PAT_d!$AB62</f>
        <v>2.7674416810419045E-2</v>
      </c>
      <c r="AH34" s="24">
        <f>+PAT_d!$Q62</f>
        <v>2.8204469068110694E-2</v>
      </c>
      <c r="AI34" s="24">
        <f>+PAT_d!$Z62</f>
        <v>2.7663200845668978E-2</v>
      </c>
      <c r="AJ34" s="24">
        <f t="shared" si="9"/>
        <v>5.4126822244171535E-4</v>
      </c>
      <c r="AK34" s="24"/>
      <c r="AL34" s="35">
        <f t="shared" si="0"/>
        <v>43617</v>
      </c>
      <c r="AM34" s="49">
        <f t="shared" ca="1" si="10"/>
        <v>-3.0676753015046465E-4</v>
      </c>
      <c r="AN34" s="49">
        <f t="shared" si="18"/>
        <v>4.9477715329215854E-4</v>
      </c>
      <c r="AO34" s="49">
        <f t="shared" si="11"/>
        <v>-1.3364640839825803E-3</v>
      </c>
      <c r="AP34" s="49">
        <f t="shared" si="12"/>
        <v>-1.7874786002276544E-3</v>
      </c>
      <c r="AQ34" s="49">
        <f t="shared" si="13"/>
        <v>1.8203789442949869E-4</v>
      </c>
      <c r="AR34" s="49">
        <f t="shared" si="14"/>
        <v>4.5403865644999541E-4</v>
      </c>
      <c r="AS34" s="49">
        <f t="shared" si="15"/>
        <v>5.4126822244171535E-4</v>
      </c>
      <c r="AU34" s="49">
        <f t="shared" si="16"/>
        <v>-1.7874786002276544E-3</v>
      </c>
      <c r="AV34" s="49">
        <f t="shared" si="17"/>
        <v>5.4126822244171535E-4</v>
      </c>
      <c r="AY34" s="35">
        <f t="shared" si="1"/>
        <v>43617</v>
      </c>
      <c r="BA34" s="49">
        <f t="shared" ca="1" si="20"/>
        <v>3.8134792777603604E-4</v>
      </c>
      <c r="BB34" s="49">
        <f t="shared" si="21"/>
        <v>5.9221208688481353E-4</v>
      </c>
      <c r="BC34" s="49">
        <f t="shared" si="22"/>
        <v>9.0005940991844113E-5</v>
      </c>
      <c r="BD34" s="49">
        <f t="shared" si="23"/>
        <v>3.0453673897253469E-4</v>
      </c>
      <c r="BE34" s="49">
        <f t="shared" si="24"/>
        <v>4.2474852605078883E-4</v>
      </c>
      <c r="BF34" s="49">
        <f t="shared" si="25"/>
        <v>5.5423861037031308E-4</v>
      </c>
      <c r="BG34" s="49">
        <f t="shared" si="26"/>
        <v>4.0714805388786246E-4</v>
      </c>
    </row>
    <row r="35" spans="1:59" x14ac:dyDescent="0.25">
      <c r="A35" s="112">
        <f t="shared" si="2"/>
        <v>35</v>
      </c>
      <c r="B35" s="35">
        <f>+NAC!A36</f>
        <v>43647</v>
      </c>
      <c r="C35" s="24">
        <f ca="1">+NAC_d!CR36</f>
        <v>2.2018021890820361E-2</v>
      </c>
      <c r="D35" s="24">
        <f ca="1">+NAC_d!CH36</f>
        <v>2.1062237217369439E-2</v>
      </c>
      <c r="E35" s="24">
        <f ca="1">+NAC_d!CQ36</f>
        <v>2.2993279000279587E-2</v>
      </c>
      <c r="F35" s="24">
        <f t="shared" ca="1" si="3"/>
        <v>-1.9310417829101478E-3</v>
      </c>
      <c r="H35" s="24">
        <f>+GBA_d!$AB63</f>
        <v>2.1450911689346652E-2</v>
      </c>
      <c r="I35" s="24">
        <f>+GBA_d!$Q63</f>
        <v>2.0997329025173261E-2</v>
      </c>
      <c r="J35" s="24">
        <f>+GBA_d!$Z63</f>
        <v>2.2222425258293876E-2</v>
      </c>
      <c r="K35" s="24">
        <f t="shared" si="4"/>
        <v>-1.225096233120615E-3</v>
      </c>
      <c r="M35" s="24">
        <f>+PAM_d!$AB63</f>
        <v>2.2183907587229212E-2</v>
      </c>
      <c r="N35" s="24">
        <f>+PAM_d!$Q63</f>
        <v>2.1026503546218267E-2</v>
      </c>
      <c r="O35" s="24">
        <f>+PAM_d!$Z63</f>
        <v>2.3222498587422757E-2</v>
      </c>
      <c r="P35" s="24">
        <f t="shared" si="5"/>
        <v>-2.1959950412044904E-3</v>
      </c>
      <c r="R35" s="24">
        <f>+NOA_d!$AB63</f>
        <v>1.9774555593432774E-2</v>
      </c>
      <c r="S35" s="24">
        <f>+NOA_d!$Q63</f>
        <v>1.8065436252564071E-2</v>
      </c>
      <c r="T35" s="24">
        <f>+NOA_d!$Z63</f>
        <v>2.1778860748153717E-2</v>
      </c>
      <c r="U35" s="24">
        <f t="shared" si="6"/>
        <v>-3.7134244955896456E-3</v>
      </c>
      <c r="W35" s="24">
        <f>+NEA_d!$AB63</f>
        <v>1.8638495941427857E-2</v>
      </c>
      <c r="X35" s="24">
        <f>+NEA_d!$Q63</f>
        <v>1.844521030429358E-2</v>
      </c>
      <c r="Y35" s="24">
        <f>+NEA_d!$Z63</f>
        <v>1.8692323722898863E-2</v>
      </c>
      <c r="Z35" s="24">
        <f t="shared" si="7"/>
        <v>-2.4711341860528258E-4</v>
      </c>
      <c r="AB35" s="24">
        <f>+CUY_d!$AB63</f>
        <v>2.8020086868046024E-2</v>
      </c>
      <c r="AC35" s="24">
        <f>+CUY_d!$Q63</f>
        <v>2.4948870837015802E-2</v>
      </c>
      <c r="AD35" s="24">
        <f>+CUY_d!$Z63</f>
        <v>3.0737105842078227E-2</v>
      </c>
      <c r="AE35" s="24">
        <f t="shared" si="8"/>
        <v>-5.7882350050624254E-3</v>
      </c>
      <c r="AG35" s="24">
        <f>+PAT_d!$AB63</f>
        <v>2.5435188317371793E-2</v>
      </c>
      <c r="AH35" s="24">
        <f>+PAT_d!$Q63</f>
        <v>2.4673761609012468E-2</v>
      </c>
      <c r="AI35" s="24">
        <f>+PAT_d!$Z63</f>
        <v>2.5826392167751289E-2</v>
      </c>
      <c r="AJ35" s="24">
        <f t="shared" si="9"/>
        <v>-1.1526305587388208E-3</v>
      </c>
      <c r="AK35" s="24"/>
      <c r="AL35" s="35">
        <f t="shared" si="0"/>
        <v>43647</v>
      </c>
      <c r="AM35" s="49">
        <f t="shared" ca="1" si="10"/>
        <v>-1.9310417829101478E-3</v>
      </c>
      <c r="AN35" s="49">
        <f t="shared" si="18"/>
        <v>-1.225096233120615E-3</v>
      </c>
      <c r="AO35" s="49">
        <f t="shared" si="11"/>
        <v>-2.1959950412044904E-3</v>
      </c>
      <c r="AP35" s="49">
        <f t="shared" si="12"/>
        <v>-3.7134244955896456E-3</v>
      </c>
      <c r="AQ35" s="49">
        <f t="shared" si="13"/>
        <v>-2.4711341860528258E-4</v>
      </c>
      <c r="AR35" s="49">
        <f t="shared" si="14"/>
        <v>-5.7882350050624254E-3</v>
      </c>
      <c r="AS35" s="49">
        <f t="shared" si="15"/>
        <v>-1.1526305587388208E-3</v>
      </c>
      <c r="AU35" s="49">
        <f t="shared" si="16"/>
        <v>-5.7882350050624254E-3</v>
      </c>
      <c r="AV35" s="49">
        <f t="shared" si="17"/>
        <v>-2.4711341860528258E-4</v>
      </c>
      <c r="AY35" s="35">
        <f t="shared" si="1"/>
        <v>43647</v>
      </c>
      <c r="BA35" s="49">
        <f t="shared" ca="1" si="20"/>
        <v>2.8817196389935296E-4</v>
      </c>
      <c r="BB35" s="49">
        <f t="shared" si="21"/>
        <v>5.4237385682459616E-4</v>
      </c>
      <c r="BC35" s="49">
        <f t="shared" si="22"/>
        <v>5.3889329330036873E-6</v>
      </c>
      <c r="BD35" s="49">
        <f t="shared" si="23"/>
        <v>-8.6629700435936208E-5</v>
      </c>
      <c r="BE35" s="49">
        <f t="shared" si="24"/>
        <v>5.7759976931955526E-4</v>
      </c>
      <c r="BF35" s="49">
        <f t="shared" si="25"/>
        <v>7.7061209300196179E-5</v>
      </c>
      <c r="BG35" s="49">
        <f t="shared" si="26"/>
        <v>4.6909253728542416E-4</v>
      </c>
    </row>
    <row r="36" spans="1:59" x14ac:dyDescent="0.25">
      <c r="A36" s="112">
        <f t="shared" si="2"/>
        <v>36</v>
      </c>
      <c r="B36" s="35">
        <f>+NAC!A37</f>
        <v>43678</v>
      </c>
      <c r="C36" s="24">
        <f ca="1">+NAC_d!CR37</f>
        <v>3.9422091638125156E-2</v>
      </c>
      <c r="D36" s="24">
        <f ca="1">+NAC_d!CH37</f>
        <v>3.9495631782686225E-2</v>
      </c>
      <c r="E36" s="24">
        <f ca="1">+NAC_d!CQ37</f>
        <v>3.9823765429694458E-2</v>
      </c>
      <c r="F36" s="24">
        <f t="shared" ca="1" si="3"/>
        <v>-3.28133647008233E-4</v>
      </c>
      <c r="H36" s="24">
        <f>+GBA_d!$AB64</f>
        <v>3.8697442254365999E-2</v>
      </c>
      <c r="I36" s="24">
        <f>+GBA_d!$Q64</f>
        <v>3.8015039654313743E-2</v>
      </c>
      <c r="J36" s="24">
        <f>+GBA_d!$Z64</f>
        <v>3.9570156189934647E-2</v>
      </c>
      <c r="K36" s="24">
        <f t="shared" si="4"/>
        <v>-1.555116535620904E-3</v>
      </c>
      <c r="M36" s="24">
        <f>+PAM_d!$AB64</f>
        <v>3.8582444193978604E-2</v>
      </c>
      <c r="N36" s="24">
        <f>+PAM_d!$Q64</f>
        <v>3.8801710041833415E-2</v>
      </c>
      <c r="O36" s="24">
        <f>+PAM_d!$Z64</f>
        <v>3.8779310752893092E-2</v>
      </c>
      <c r="P36" s="24">
        <f t="shared" si="5"/>
        <v>2.2399288940322393E-5</v>
      </c>
      <c r="R36" s="24">
        <f>+NOA_d!$AB64</f>
        <v>4.1477010413282667E-2</v>
      </c>
      <c r="S36" s="24">
        <f>+NOA_d!$Q64</f>
        <v>4.3536891168124647E-2</v>
      </c>
      <c r="T36" s="24">
        <f>+NOA_d!$Z64</f>
        <v>4.0226287665425797E-2</v>
      </c>
      <c r="U36" s="24">
        <f t="shared" si="6"/>
        <v>3.3106035026988501E-3</v>
      </c>
      <c r="W36" s="24">
        <f>+NEA_d!$AB64</f>
        <v>4.4618518950020114E-2</v>
      </c>
      <c r="X36" s="24">
        <f>+NEA_d!$Q64</f>
        <v>4.5688575936481124E-2</v>
      </c>
      <c r="Y36" s="24">
        <f>+NEA_d!$Z64</f>
        <v>4.3417809914074956E-2</v>
      </c>
      <c r="Z36" s="24">
        <f t="shared" si="7"/>
        <v>2.2707660224061677E-3</v>
      </c>
      <c r="AB36" s="24">
        <f>+CUY_d!$AB64</f>
        <v>4.3737120083708447E-2</v>
      </c>
      <c r="AC36" s="24">
        <f>+CUY_d!$Q64</f>
        <v>4.5803842205858425E-2</v>
      </c>
      <c r="AD36" s="24">
        <f>+CUY_d!$Z64</f>
        <v>4.2001159333213245E-2</v>
      </c>
      <c r="AE36" s="24">
        <f t="shared" si="8"/>
        <v>3.80268287264518E-3</v>
      </c>
      <c r="AG36" s="24">
        <f>+PAT_d!$AB64</f>
        <v>4.2206821824809282E-2</v>
      </c>
      <c r="AH36" s="24">
        <f>+PAT_d!$Q64</f>
        <v>3.9724671458222449E-2</v>
      </c>
      <c r="AI36" s="24">
        <f>+PAT_d!$Z64</f>
        <v>4.3417996187653296E-2</v>
      </c>
      <c r="AJ36" s="24">
        <f t="shared" si="9"/>
        <v>-3.6933247294308469E-3</v>
      </c>
      <c r="AK36" s="24"/>
      <c r="AL36" s="35">
        <f t="shared" ref="AL36:AL67" si="27">+B36</f>
        <v>43678</v>
      </c>
      <c r="AM36" s="49">
        <f t="shared" ca="1" si="10"/>
        <v>-3.28133647008233E-4</v>
      </c>
      <c r="AN36" s="49">
        <f t="shared" si="18"/>
        <v>-1.555116535620904E-3</v>
      </c>
      <c r="AO36" s="49">
        <f t="shared" si="11"/>
        <v>2.2399288940322393E-5</v>
      </c>
      <c r="AP36" s="49">
        <f t="shared" si="12"/>
        <v>3.3106035026988501E-3</v>
      </c>
      <c r="AQ36" s="49">
        <f t="shared" si="13"/>
        <v>2.2707660224061677E-3</v>
      </c>
      <c r="AR36" s="49">
        <f t="shared" si="14"/>
        <v>3.80268287264518E-3</v>
      </c>
      <c r="AS36" s="49">
        <f t="shared" si="15"/>
        <v>-3.6933247294308469E-3</v>
      </c>
      <c r="AU36" s="49">
        <f t="shared" si="16"/>
        <v>-3.6933247294308469E-3</v>
      </c>
      <c r="AV36" s="49">
        <f t="shared" si="17"/>
        <v>3.80268287264518E-3</v>
      </c>
      <c r="AY36" s="35">
        <f t="shared" ref="AY36:AY67" si="28">+AL36</f>
        <v>43678</v>
      </c>
      <c r="BA36" s="49">
        <f t="shared" ca="1" si="20"/>
        <v>1.563111017113076E-4</v>
      </c>
      <c r="BB36" s="49">
        <f t="shared" si="21"/>
        <v>3.0047570514435407E-4</v>
      </c>
      <c r="BC36" s="49">
        <f t="shared" si="22"/>
        <v>-1.3617323072016388E-5</v>
      </c>
      <c r="BD36" s="49">
        <f t="shared" si="23"/>
        <v>-1.6978135557878712E-4</v>
      </c>
      <c r="BE36" s="49">
        <f t="shared" si="24"/>
        <v>5.5417276349088251E-4</v>
      </c>
      <c r="BF36" s="49">
        <f t="shared" si="25"/>
        <v>2.3000045091346269E-4</v>
      </c>
      <c r="BG36" s="49">
        <f t="shared" si="26"/>
        <v>8.5161476168826855E-5</v>
      </c>
    </row>
    <row r="37" spans="1:59" x14ac:dyDescent="0.25">
      <c r="A37" s="112">
        <f t="shared" si="2"/>
        <v>37</v>
      </c>
      <c r="B37" s="35">
        <f>+NAC!A38</f>
        <v>43709</v>
      </c>
      <c r="C37" s="24">
        <f ca="1">+NAC_d!CR38</f>
        <v>5.8874292813967166E-2</v>
      </c>
      <c r="D37" s="24">
        <f ca="1">+NAC_d!CH38</f>
        <v>5.8378005782557585E-2</v>
      </c>
      <c r="E37" s="24">
        <f ca="1">+NAC_d!CQ38</f>
        <v>5.9699947672233522E-2</v>
      </c>
      <c r="F37" s="24">
        <f t="shared" ref="F37:F68" ca="1" si="29">+D37-E37</f>
        <v>-1.3219418896759372E-3</v>
      </c>
      <c r="H37" s="24">
        <f>+GBA_d!$AB65</f>
        <v>5.808182641795101E-2</v>
      </c>
      <c r="I37" s="24">
        <f>+GBA_d!$Q65</f>
        <v>5.7605961010746665E-2</v>
      </c>
      <c r="J37" s="24">
        <f>+GBA_d!$Z65</f>
        <v>5.8693008903046184E-2</v>
      </c>
      <c r="K37" s="24">
        <f t="shared" ref="K37:K68" si="30">+I37-J37</f>
        <v>-1.0870478922995197E-3</v>
      </c>
      <c r="M37" s="24">
        <f>+PAM_d!$AB65</f>
        <v>6.0534542592812324E-2</v>
      </c>
      <c r="N37" s="24">
        <f>+PAM_d!$Q65</f>
        <v>5.9820960319423966E-2</v>
      </c>
      <c r="O37" s="24">
        <f>+PAM_d!$Z65</f>
        <v>6.1777226166096932E-2</v>
      </c>
      <c r="P37" s="24">
        <f t="shared" ref="P37:P68" si="31">+N37-O37</f>
        <v>-1.9562658466729665E-3</v>
      </c>
      <c r="R37" s="24">
        <f>+NOA_d!$AB65</f>
        <v>5.8286008402740563E-2</v>
      </c>
      <c r="S37" s="24">
        <f>+NOA_d!$Q65</f>
        <v>5.8606320290567337E-2</v>
      </c>
      <c r="T37" s="24">
        <f>+NOA_d!$Z65</f>
        <v>5.8488808604134634E-2</v>
      </c>
      <c r="U37" s="24">
        <f t="shared" ref="U37:U68" si="32">+S37-T37</f>
        <v>1.1751168643270304E-4</v>
      </c>
      <c r="W37" s="24">
        <f>+NEA_d!$AB65</f>
        <v>6.1886981290254273E-2</v>
      </c>
      <c r="X37" s="24">
        <f>+NEA_d!$Q65</f>
        <v>6.1781853079427407E-2</v>
      </c>
      <c r="Y37" s="24">
        <f>+NEA_d!$Z65</f>
        <v>6.4231005376761852E-2</v>
      </c>
      <c r="Z37" s="24">
        <f t="shared" ref="Z37:Z68" si="33">+X37-Y37</f>
        <v>-2.4491522973344448E-3</v>
      </c>
      <c r="AB37" s="24">
        <f>+CUY_d!$AB65</f>
        <v>5.8247540832499389E-2</v>
      </c>
      <c r="AC37" s="24">
        <f>+CUY_d!$Q65</f>
        <v>5.7874123566636015E-2</v>
      </c>
      <c r="AD37" s="24">
        <f>+CUY_d!$Z65</f>
        <v>5.8937515574692956E-2</v>
      </c>
      <c r="AE37" s="24">
        <f t="shared" ref="AE37:AE68" si="34">+AC37-AD37</f>
        <v>-1.0633920080569403E-3</v>
      </c>
      <c r="AG37" s="24">
        <f>+PAT_d!$AB65</f>
        <v>5.261354954064501E-2</v>
      </c>
      <c r="AH37" s="24">
        <f>+PAT_d!$Q65</f>
        <v>5.2096257146909908E-2</v>
      </c>
      <c r="AI37" s="24">
        <f>+PAT_d!$Z65</f>
        <v>5.2423885294588191E-2</v>
      </c>
      <c r="AJ37" s="24">
        <f t="shared" ref="AJ37:AJ68" si="35">+AH37-AI37</f>
        <v>-3.2762814767828274E-4</v>
      </c>
      <c r="AK37" s="24"/>
      <c r="AL37" s="35">
        <f t="shared" si="27"/>
        <v>43709</v>
      </c>
      <c r="AM37" s="49">
        <f t="shared" ref="AM37:AM68" ca="1" si="36">+F37</f>
        <v>-1.3219418896759372E-3</v>
      </c>
      <c r="AN37" s="49">
        <f t="shared" ref="AN37:AN68" si="37">+K37</f>
        <v>-1.0870478922995197E-3</v>
      </c>
      <c r="AO37" s="49">
        <f t="shared" ref="AO37:AO68" si="38">+P37</f>
        <v>-1.9562658466729665E-3</v>
      </c>
      <c r="AP37" s="49">
        <f t="shared" ref="AP37:AP68" si="39">+U37</f>
        <v>1.1751168643270304E-4</v>
      </c>
      <c r="AQ37" s="49">
        <f t="shared" ref="AQ37:AQ68" si="40">+Z37</f>
        <v>-2.4491522973344448E-3</v>
      </c>
      <c r="AR37" s="49">
        <f t="shared" ref="AR37:AR68" si="41">+AE37</f>
        <v>-1.0633920080569403E-3</v>
      </c>
      <c r="AS37" s="49">
        <f t="shared" ref="AS37:AS68" si="42">+AJ37</f>
        <v>-3.2762814767828274E-4</v>
      </c>
      <c r="AU37" s="49">
        <f t="shared" ref="AU37:AU68" si="43">+MIN(AN37:AS37)</f>
        <v>-2.4491522973344448E-3</v>
      </c>
      <c r="AV37" s="49">
        <f t="shared" ref="AV37:AV68" si="44">+MAX(AN37:AS37)</f>
        <v>1.1751168643270304E-4</v>
      </c>
      <c r="AY37" s="35">
        <f t="shared" si="28"/>
        <v>43709</v>
      </c>
      <c r="BA37" s="49">
        <f t="shared" ca="1" si="20"/>
        <v>1.1213011962607489E-4</v>
      </c>
      <c r="BB37" s="49">
        <f t="shared" si="21"/>
        <v>2.0125780202641849E-4</v>
      </c>
      <c r="BC37" s="49">
        <f t="shared" si="22"/>
        <v>-2.361901319577105E-5</v>
      </c>
      <c r="BD37" s="49">
        <f t="shared" si="23"/>
        <v>-3.7851734183302899E-5</v>
      </c>
      <c r="BE37" s="49">
        <f t="shared" si="24"/>
        <v>7.6598530346290905E-4</v>
      </c>
      <c r="BF37" s="49">
        <f t="shared" si="25"/>
        <v>-1.9952605209092958E-4</v>
      </c>
      <c r="BG37" s="49">
        <f t="shared" si="26"/>
        <v>2.6364231164804908E-4</v>
      </c>
    </row>
    <row r="38" spans="1:59" x14ac:dyDescent="0.25">
      <c r="A38" s="112">
        <f t="shared" si="2"/>
        <v>38</v>
      </c>
      <c r="B38" s="35">
        <f>+NAC!A39</f>
        <v>43739</v>
      </c>
      <c r="C38" s="24">
        <f ca="1">+NAC_d!CR39</f>
        <v>3.2991552501067556E-2</v>
      </c>
      <c r="D38" s="24">
        <f ca="1">+NAC_d!CH39</f>
        <v>3.0929616428114537E-2</v>
      </c>
      <c r="E38" s="24">
        <f ca="1">+NAC_d!CQ39</f>
        <v>3.5226714672732751E-2</v>
      </c>
      <c r="F38" s="24">
        <f t="shared" ca="1" si="29"/>
        <v>-4.2970982446182138E-3</v>
      </c>
      <c r="H38" s="24">
        <f>+GBA_d!$AB66</f>
        <v>3.1972863577848232E-2</v>
      </c>
      <c r="I38" s="24">
        <f>+GBA_d!$Q66</f>
        <v>3.014233398906252E-2</v>
      </c>
      <c r="J38" s="24">
        <f>+GBA_d!$Z66</f>
        <v>3.3991869648850592E-2</v>
      </c>
      <c r="K38" s="24">
        <f t="shared" si="30"/>
        <v>-3.8495356597880726E-3</v>
      </c>
      <c r="M38" s="24">
        <f>+PAM_d!$AB66</f>
        <v>3.4494208098814871E-2</v>
      </c>
      <c r="N38" s="24">
        <f>+PAM_d!$Q66</f>
        <v>3.1961839673386061E-2</v>
      </c>
      <c r="O38" s="24">
        <f>+PAM_d!$Z66</f>
        <v>3.6619664667018048E-2</v>
      </c>
      <c r="P38" s="24">
        <f t="shared" si="31"/>
        <v>-4.6578249936319871E-3</v>
      </c>
      <c r="R38" s="24">
        <f>+NOA_d!$AB66</f>
        <v>2.8572891299213143E-2</v>
      </c>
      <c r="S38" s="24">
        <f>+NOA_d!$Q66</f>
        <v>2.6728349453261746E-2</v>
      </c>
      <c r="T38" s="24">
        <f>+NOA_d!$Z66</f>
        <v>3.3131359984673425E-2</v>
      </c>
      <c r="U38" s="24">
        <f t="shared" si="32"/>
        <v>-6.4030105314116792E-3</v>
      </c>
      <c r="W38" s="24">
        <f>+NEA_d!$AB66</f>
        <v>3.3015361013315481E-2</v>
      </c>
      <c r="X38" s="24">
        <f>+NEA_d!$Q66</f>
        <v>3.1546732479673878E-2</v>
      </c>
      <c r="Y38" s="24">
        <f>+NEA_d!$Z66</f>
        <v>3.6840733373502577E-2</v>
      </c>
      <c r="Z38" s="24">
        <f t="shared" si="33"/>
        <v>-5.2940008938286987E-3</v>
      </c>
      <c r="AB38" s="24">
        <f>+CUY_d!$AB66</f>
        <v>3.7229155265044334E-2</v>
      </c>
      <c r="AC38" s="24">
        <f>+CUY_d!$Q66</f>
        <v>3.5198603178294485E-2</v>
      </c>
      <c r="AD38" s="24">
        <f>+CUY_d!$Z66</f>
        <v>3.9953035940147208E-2</v>
      </c>
      <c r="AE38" s="24">
        <f t="shared" si="34"/>
        <v>-4.7544327618527227E-3</v>
      </c>
      <c r="AG38" s="24">
        <f>+PAT_d!$AB66</f>
        <v>3.2422726528638091E-2</v>
      </c>
      <c r="AH38" s="24">
        <f>+PAT_d!$Q66</f>
        <v>3.1824783792985256E-2</v>
      </c>
      <c r="AI38" s="24">
        <f>+PAT_d!$Z66</f>
        <v>3.291601004390543E-2</v>
      </c>
      <c r="AJ38" s="24">
        <f t="shared" si="35"/>
        <v>-1.0912262509201742E-3</v>
      </c>
      <c r="AK38" s="24"/>
      <c r="AL38" s="35">
        <f t="shared" si="27"/>
        <v>43739</v>
      </c>
      <c r="AM38" s="49">
        <f t="shared" ca="1" si="36"/>
        <v>-4.2970982446182138E-3</v>
      </c>
      <c r="AN38" s="49">
        <f t="shared" si="37"/>
        <v>-3.8495356597880726E-3</v>
      </c>
      <c r="AO38" s="49">
        <f t="shared" si="38"/>
        <v>-4.6578249936319871E-3</v>
      </c>
      <c r="AP38" s="49">
        <f t="shared" si="39"/>
        <v>-6.4030105314116792E-3</v>
      </c>
      <c r="AQ38" s="49">
        <f t="shared" si="40"/>
        <v>-5.2940008938286987E-3</v>
      </c>
      <c r="AR38" s="49">
        <f t="shared" si="41"/>
        <v>-4.7544327618527227E-3</v>
      </c>
      <c r="AS38" s="49">
        <f t="shared" si="42"/>
        <v>-1.0912262509201742E-3</v>
      </c>
      <c r="AU38" s="49">
        <f t="shared" si="43"/>
        <v>-6.4030105314116792E-3</v>
      </c>
      <c r="AV38" s="49">
        <f t="shared" si="44"/>
        <v>-1.0912262509201742E-3</v>
      </c>
      <c r="AY38" s="35">
        <f t="shared" si="28"/>
        <v>43739</v>
      </c>
      <c r="BA38" s="49">
        <f t="shared" ca="1" si="20"/>
        <v>-4.0736979960627934E-4</v>
      </c>
      <c r="BB38" s="49">
        <f t="shared" si="21"/>
        <v>-4.4271969264057337E-4</v>
      </c>
      <c r="BC38" s="49">
        <f t="shared" si="22"/>
        <v>-4.5555850158512934E-4</v>
      </c>
      <c r="BD38" s="49">
        <f t="shared" si="23"/>
        <v>-5.7476631472264117E-4</v>
      </c>
      <c r="BE38" s="49">
        <f t="shared" si="24"/>
        <v>3.1649718730889881E-4</v>
      </c>
      <c r="BF38" s="49">
        <f t="shared" si="25"/>
        <v>-5.887750477553596E-4</v>
      </c>
      <c r="BG38" s="49">
        <f t="shared" si="26"/>
        <v>9.8981763579345891E-5</v>
      </c>
    </row>
    <row r="39" spans="1:59" x14ac:dyDescent="0.25">
      <c r="A39" s="112">
        <f t="shared" si="2"/>
        <v>39</v>
      </c>
      <c r="B39" s="35">
        <f>+NAC!A40</f>
        <v>43770</v>
      </c>
      <c r="C39" s="24">
        <f ca="1">+NAC_d!CR40</f>
        <v>4.2636494624757715E-2</v>
      </c>
      <c r="D39" s="24">
        <f ca="1">+NAC_d!CH40</f>
        <v>4.4070901831784415E-2</v>
      </c>
      <c r="E39" s="24">
        <f ca="1">+NAC_d!CQ40</f>
        <v>4.0597452407610923E-2</v>
      </c>
      <c r="F39" s="24">
        <f t="shared" ca="1" si="29"/>
        <v>3.4734494241734915E-3</v>
      </c>
      <c r="H39" s="24">
        <f>+GBA_d!$AB67</f>
        <v>4.0704799698397576E-2</v>
      </c>
      <c r="I39" s="24">
        <f>+GBA_d!$Q67</f>
        <v>4.3078517555761531E-2</v>
      </c>
      <c r="J39" s="24">
        <f>+GBA_d!$Z67</f>
        <v>3.8255243794943272E-2</v>
      </c>
      <c r="K39" s="24">
        <f t="shared" si="30"/>
        <v>4.8232737608182585E-3</v>
      </c>
      <c r="M39" s="24">
        <f>+PAM_d!$AB67</f>
        <v>4.4933364858572356E-2</v>
      </c>
      <c r="N39" s="24">
        <f>+PAM_d!$Q67</f>
        <v>4.5777261594381446E-2</v>
      </c>
      <c r="O39" s="24">
        <f>+PAM_d!$Z67</f>
        <v>4.3267217630857058E-2</v>
      </c>
      <c r="P39" s="24">
        <f t="shared" si="31"/>
        <v>2.5100439635243887E-3</v>
      </c>
      <c r="R39" s="24">
        <f>+NOA_d!$AB67</f>
        <v>3.8583361236549818E-2</v>
      </c>
      <c r="S39" s="24">
        <f>+NOA_d!$Q67</f>
        <v>3.7919794944530461E-2</v>
      </c>
      <c r="T39" s="24">
        <f>+NOA_d!$Z67</f>
        <v>3.7353686887573456E-2</v>
      </c>
      <c r="U39" s="24">
        <f t="shared" si="32"/>
        <v>5.6610805695700428E-4</v>
      </c>
      <c r="W39" s="24">
        <f>+NEA_d!$AB67</f>
        <v>4.29670840187657E-2</v>
      </c>
      <c r="X39" s="24">
        <f>+NEA_d!$Q67</f>
        <v>4.3369140266815931E-2</v>
      </c>
      <c r="Y39" s="24">
        <f>+NEA_d!$Z67</f>
        <v>4.2381710173479137E-2</v>
      </c>
      <c r="Z39" s="24">
        <f t="shared" si="33"/>
        <v>9.874300933367941E-4</v>
      </c>
      <c r="AB39" s="24">
        <f>+CUY_d!$AB67</f>
        <v>4.5150648934680016E-2</v>
      </c>
      <c r="AC39" s="24">
        <f>+CUY_d!$Q67</f>
        <v>4.7462832244245412E-2</v>
      </c>
      <c r="AD39" s="24">
        <f>+CUY_d!$Z67</f>
        <v>4.2813095147950619E-2</v>
      </c>
      <c r="AE39" s="24">
        <f t="shared" si="34"/>
        <v>4.6497370962947926E-3</v>
      </c>
      <c r="AG39" s="24">
        <f>+PAT_d!$AB67</f>
        <v>4.5470601811979927E-2</v>
      </c>
      <c r="AH39" s="24">
        <f>+PAT_d!$Q67</f>
        <v>4.7170269176186608E-2</v>
      </c>
      <c r="AI39" s="24">
        <f>+PAT_d!$Z67</f>
        <v>4.3833331139472298E-2</v>
      </c>
      <c r="AJ39" s="24">
        <f t="shared" si="35"/>
        <v>3.3369380367143098E-3</v>
      </c>
      <c r="AK39" s="24"/>
      <c r="AL39" s="35">
        <f t="shared" si="27"/>
        <v>43770</v>
      </c>
      <c r="AM39" s="49">
        <f t="shared" ca="1" si="36"/>
        <v>3.4734494241734915E-3</v>
      </c>
      <c r="AN39" s="49">
        <f t="shared" si="37"/>
        <v>4.8232737608182585E-3</v>
      </c>
      <c r="AO39" s="49">
        <f t="shared" si="38"/>
        <v>2.5100439635243887E-3</v>
      </c>
      <c r="AP39" s="49">
        <f t="shared" si="39"/>
        <v>5.6610805695700428E-4</v>
      </c>
      <c r="AQ39" s="49">
        <f t="shared" si="40"/>
        <v>9.874300933367941E-4</v>
      </c>
      <c r="AR39" s="49">
        <f t="shared" si="41"/>
        <v>4.6497370962947926E-3</v>
      </c>
      <c r="AS39" s="49">
        <f t="shared" si="42"/>
        <v>3.3369380367143098E-3</v>
      </c>
      <c r="AU39" s="49">
        <f t="shared" si="43"/>
        <v>5.6610805695700428E-4</v>
      </c>
      <c r="AV39" s="49">
        <f t="shared" si="44"/>
        <v>4.8232737608182585E-3</v>
      </c>
      <c r="AY39" s="35">
        <f t="shared" si="28"/>
        <v>43770</v>
      </c>
      <c r="BA39" s="49">
        <f t="shared" ca="1" si="20"/>
        <v>-1.1745209346292196E-4</v>
      </c>
      <c r="BB39" s="49">
        <f t="shared" si="21"/>
        <v>1.0856434949986967E-5</v>
      </c>
      <c r="BC39" s="49">
        <f t="shared" si="22"/>
        <v>-3.0839573243078106E-4</v>
      </c>
      <c r="BD39" s="49">
        <f t="shared" si="23"/>
        <v>-3.7158094139694287E-4</v>
      </c>
      <c r="BE39" s="49">
        <f t="shared" si="24"/>
        <v>3.5702831989474032E-4</v>
      </c>
      <c r="BF39" s="49">
        <f t="shared" si="25"/>
        <v>-1.6338565470515784E-4</v>
      </c>
      <c r="BG39" s="49">
        <f t="shared" si="26"/>
        <v>6.0936351142663416E-5</v>
      </c>
    </row>
    <row r="40" spans="1:59" x14ac:dyDescent="0.25">
      <c r="A40" s="112">
        <f t="shared" si="2"/>
        <v>40</v>
      </c>
      <c r="B40" s="35">
        <f>+NAC!A41</f>
        <v>43800</v>
      </c>
      <c r="C40" s="24">
        <f ca="1">+NAC_d!CR41</f>
        <v>3.7359344471587619E-2</v>
      </c>
      <c r="D40" s="24">
        <f ca="1">+NAC_d!CH41</f>
        <v>3.4989780543401405E-2</v>
      </c>
      <c r="E40" s="24">
        <f ca="1">+NAC_d!CQ41</f>
        <v>3.8830302788480653E-2</v>
      </c>
      <c r="F40" s="24">
        <f t="shared" ca="1" si="29"/>
        <v>-3.8405222450792476E-3</v>
      </c>
      <c r="H40" s="24">
        <f>+GBA_d!$AB68</f>
        <v>3.8314354515238014E-2</v>
      </c>
      <c r="I40" s="24">
        <f>+GBA_d!$Q68</f>
        <v>3.5123650646962545E-2</v>
      </c>
      <c r="J40" s="24">
        <f>+GBA_d!$Z68</f>
        <v>4.0115954633152651E-2</v>
      </c>
      <c r="K40" s="24">
        <f t="shared" si="30"/>
        <v>-4.9923039861901053E-3</v>
      </c>
      <c r="M40" s="24">
        <f>+PAM_d!$AB68</f>
        <v>3.6257466342476841E-2</v>
      </c>
      <c r="N40" s="24">
        <f>+PAM_d!$Q68</f>
        <v>3.4307415512954798E-2</v>
      </c>
      <c r="O40" s="24">
        <f>+PAM_d!$Z68</f>
        <v>3.7100048066161628E-2</v>
      </c>
      <c r="P40" s="24">
        <f t="shared" si="31"/>
        <v>-2.7926325532068308E-3</v>
      </c>
      <c r="R40" s="24">
        <f>+NOA_d!$AB68</f>
        <v>3.6890763258673243E-2</v>
      </c>
      <c r="S40" s="24">
        <f>+NOA_d!$Q68</f>
        <v>3.5920197524820896E-2</v>
      </c>
      <c r="T40" s="24">
        <f>+NOA_d!$Z68</f>
        <v>3.8232336367944875E-2</v>
      </c>
      <c r="U40" s="24">
        <f t="shared" si="32"/>
        <v>-2.3121388431239787E-3</v>
      </c>
      <c r="W40" s="24">
        <f>+NEA_d!$AB68</f>
        <v>3.9868707134029346E-2</v>
      </c>
      <c r="X40" s="24">
        <f>+NEA_d!$Q68</f>
        <v>3.9254310652397262E-2</v>
      </c>
      <c r="Y40" s="24">
        <f>+NEA_d!$Z68</f>
        <v>4.1718670269665692E-2</v>
      </c>
      <c r="Z40" s="24">
        <f t="shared" si="33"/>
        <v>-2.4643596172684301E-3</v>
      </c>
      <c r="AB40" s="24">
        <f>+CUY_d!$AB68</f>
        <v>3.2678830007014437E-2</v>
      </c>
      <c r="AC40" s="24">
        <f>+CUY_d!$Q68</f>
        <v>3.0131957661221787E-2</v>
      </c>
      <c r="AD40" s="24">
        <f>+CUY_d!$Z68</f>
        <v>3.5021726200266112E-2</v>
      </c>
      <c r="AE40" s="24">
        <f t="shared" si="34"/>
        <v>-4.8897685390443257E-3</v>
      </c>
      <c r="AG40" s="24">
        <f>+PAT_d!$AB68</f>
        <v>4.1546797520736201E-2</v>
      </c>
      <c r="AH40" s="24">
        <f>+PAT_d!$Q68</f>
        <v>3.8771385774230449E-2</v>
      </c>
      <c r="AI40" s="24">
        <f>+PAT_d!$Z68</f>
        <v>4.1937749622431575E-2</v>
      </c>
      <c r="AJ40" s="24">
        <f t="shared" si="35"/>
        <v>-3.1663638482011258E-3</v>
      </c>
      <c r="AK40" s="24"/>
      <c r="AL40" s="35">
        <f t="shared" si="27"/>
        <v>43800</v>
      </c>
      <c r="AM40" s="49">
        <f t="shared" ca="1" si="36"/>
        <v>-3.8405222450792476E-3</v>
      </c>
      <c r="AN40" s="49">
        <f t="shared" si="37"/>
        <v>-4.9923039861901053E-3</v>
      </c>
      <c r="AO40" s="49">
        <f t="shared" si="38"/>
        <v>-2.7926325532068308E-3</v>
      </c>
      <c r="AP40" s="49">
        <f t="shared" si="39"/>
        <v>-2.3121388431239787E-3</v>
      </c>
      <c r="AQ40" s="49">
        <f t="shared" si="40"/>
        <v>-2.4643596172684301E-3</v>
      </c>
      <c r="AR40" s="49">
        <f t="shared" si="41"/>
        <v>-4.8897685390443257E-3</v>
      </c>
      <c r="AS40" s="49">
        <f t="shared" si="42"/>
        <v>-3.1663638482011258E-3</v>
      </c>
      <c r="AU40" s="49">
        <f t="shared" si="43"/>
        <v>-4.9923039861901053E-3</v>
      </c>
      <c r="AV40" s="49">
        <f t="shared" si="44"/>
        <v>-2.3121388431239787E-3</v>
      </c>
      <c r="AY40" s="35">
        <f t="shared" si="28"/>
        <v>43800</v>
      </c>
      <c r="BA40" s="49">
        <f t="shared" ca="1" si="20"/>
        <v>-1.7724091733058631E-4</v>
      </c>
      <c r="BB40" s="49">
        <f t="shared" si="21"/>
        <v>-6.7706176831846168E-5</v>
      </c>
      <c r="BC40" s="49">
        <f t="shared" si="22"/>
        <v>-3.575281783744777E-4</v>
      </c>
      <c r="BD40" s="49">
        <f t="shared" si="23"/>
        <v>-4.3153134213047561E-4</v>
      </c>
      <c r="BE40" s="49">
        <f t="shared" si="24"/>
        <v>1.9034771626267691E-4</v>
      </c>
      <c r="BF40" s="49">
        <f t="shared" si="25"/>
        <v>-3.346634678430549E-5</v>
      </c>
      <c r="BG40" s="49">
        <f t="shared" si="26"/>
        <v>-6.5104482902348755E-6</v>
      </c>
    </row>
    <row r="41" spans="1:59" x14ac:dyDescent="0.25">
      <c r="A41" s="112">
        <f t="shared" si="2"/>
        <v>41</v>
      </c>
      <c r="B41" s="35">
        <f>+NAC!A42</f>
        <v>43831</v>
      </c>
      <c r="C41" s="24">
        <f ca="1">+NAC_d!CR42</f>
        <v>2.2557015315001872E-2</v>
      </c>
      <c r="D41" s="24">
        <f ca="1">+NAC_d!CH42</f>
        <v>2.7817340281497849E-2</v>
      </c>
      <c r="E41" s="24">
        <f ca="1">+NAC_d!CQ42</f>
        <v>1.9160812984857944E-2</v>
      </c>
      <c r="F41" s="24">
        <f t="shared" ca="1" si="29"/>
        <v>8.6565272966399043E-3</v>
      </c>
      <c r="H41" s="24">
        <f>+GBA_d!$AB69</f>
        <v>1.889838269420574E-2</v>
      </c>
      <c r="I41" s="24">
        <f>+GBA_d!$Q69</f>
        <v>2.4024765339810017E-2</v>
      </c>
      <c r="J41" s="24">
        <f>+GBA_d!$Z69</f>
        <v>1.5454591569180165E-2</v>
      </c>
      <c r="K41" s="24">
        <f t="shared" si="30"/>
        <v>8.570173770629852E-3</v>
      </c>
      <c r="M41" s="24">
        <f>+PAM_d!$AB69</f>
        <v>2.5070051206209865E-2</v>
      </c>
      <c r="N41" s="24">
        <f>+PAM_d!$Q69</f>
        <v>3.128746455601128E-2</v>
      </c>
      <c r="O41" s="24">
        <f>+PAM_d!$Z69</f>
        <v>2.208312134023438E-2</v>
      </c>
      <c r="P41" s="24">
        <f t="shared" si="31"/>
        <v>9.2043432157769001E-3</v>
      </c>
      <c r="R41" s="24">
        <f>+NOA_d!$AB69</f>
        <v>2.4337542778990473E-2</v>
      </c>
      <c r="S41" s="24">
        <f>+NOA_d!$Q69</f>
        <v>2.8902397740924624E-2</v>
      </c>
      <c r="T41" s="24">
        <f>+NOA_d!$Z69</f>
        <v>1.8497058883576001E-2</v>
      </c>
      <c r="U41" s="24">
        <f t="shared" si="32"/>
        <v>1.0405338857348623E-2</v>
      </c>
      <c r="W41" s="24">
        <f>+NEA_d!$AB69</f>
        <v>3.093417674585841E-2</v>
      </c>
      <c r="X41" s="24">
        <f>+NEA_d!$Q69</f>
        <v>3.4957387312189114E-2</v>
      </c>
      <c r="Y41" s="24">
        <f>+NEA_d!$Z69</f>
        <v>2.5643999047237687E-2</v>
      </c>
      <c r="Z41" s="24">
        <f t="shared" si="33"/>
        <v>9.3133882649514277E-3</v>
      </c>
      <c r="AB41" s="24">
        <f>+CUY_d!$AB69</f>
        <v>2.5135582594613348E-2</v>
      </c>
      <c r="AC41" s="24">
        <f>+CUY_d!$Q69</f>
        <v>2.9446839633197053E-2</v>
      </c>
      <c r="AD41" s="24">
        <f>+CUY_d!$Z69</f>
        <v>2.2546891797961433E-2</v>
      </c>
      <c r="AE41" s="24">
        <f t="shared" si="34"/>
        <v>6.8999478352356203E-3</v>
      </c>
      <c r="AG41" s="24">
        <f>+PAT_d!$AB69</f>
        <v>2.5209514763806951E-2</v>
      </c>
      <c r="AH41" s="24">
        <f>+PAT_d!$Q69</f>
        <v>2.8323503714413834E-2</v>
      </c>
      <c r="AI41" s="24">
        <f>+PAT_d!$Z69</f>
        <v>2.3682907451036739E-2</v>
      </c>
      <c r="AJ41" s="24">
        <f t="shared" si="35"/>
        <v>4.6405962633770947E-3</v>
      </c>
      <c r="AK41" s="24"/>
      <c r="AL41" s="35">
        <f t="shared" si="27"/>
        <v>43831</v>
      </c>
      <c r="AM41" s="49">
        <f t="shared" ca="1" si="36"/>
        <v>8.6565272966399043E-3</v>
      </c>
      <c r="AN41" s="49">
        <f t="shared" si="37"/>
        <v>8.570173770629852E-3</v>
      </c>
      <c r="AO41" s="49">
        <f t="shared" si="38"/>
        <v>9.2043432157769001E-3</v>
      </c>
      <c r="AP41" s="49">
        <f t="shared" si="39"/>
        <v>1.0405338857348623E-2</v>
      </c>
      <c r="AQ41" s="49">
        <f t="shared" si="40"/>
        <v>9.3133882649514277E-3</v>
      </c>
      <c r="AR41" s="49">
        <f t="shared" si="41"/>
        <v>6.8999478352356203E-3</v>
      </c>
      <c r="AS41" s="49">
        <f t="shared" si="42"/>
        <v>4.6405962633770947E-3</v>
      </c>
      <c r="AU41" s="49">
        <f t="shared" si="43"/>
        <v>4.6405962633770947E-3</v>
      </c>
      <c r="AV41" s="49">
        <f t="shared" si="44"/>
        <v>1.0405338857348623E-2</v>
      </c>
      <c r="AY41" s="35">
        <f t="shared" si="28"/>
        <v>43831</v>
      </c>
      <c r="BA41" s="49">
        <f t="shared" ca="1" si="20"/>
        <v>4.8001110141589659E-4</v>
      </c>
      <c r="BB41" s="49">
        <f t="shared" si="21"/>
        <v>4.974848819260802E-4</v>
      </c>
      <c r="BC41" s="49">
        <f t="shared" si="22"/>
        <v>4.1959785865867499E-4</v>
      </c>
      <c r="BD41" s="49">
        <f t="shared" si="23"/>
        <v>3.9261221562355192E-4</v>
      </c>
      <c r="BE41" s="49">
        <f t="shared" si="24"/>
        <v>7.6471598842187127E-4</v>
      </c>
      <c r="BF41" s="49">
        <f t="shared" si="25"/>
        <v>7.7842710537504944E-4</v>
      </c>
      <c r="BG41" s="49">
        <f t="shared" si="26"/>
        <v>3.3912064486189369E-4</v>
      </c>
    </row>
    <row r="42" spans="1:59" x14ac:dyDescent="0.25">
      <c r="A42" s="112">
        <f t="shared" si="2"/>
        <v>42</v>
      </c>
      <c r="B42" s="35">
        <f>+NAC!A43</f>
        <v>43862</v>
      </c>
      <c r="C42" s="24">
        <f ca="1">+NAC_d!CR43</f>
        <v>2.0082516670125061E-2</v>
      </c>
      <c r="D42" s="24">
        <f ca="1">+NAC_d!CH43</f>
        <v>2.1550585961287894E-2</v>
      </c>
      <c r="E42" s="24">
        <f ca="1">+NAC_d!CQ43</f>
        <v>1.9214769898501904E-2</v>
      </c>
      <c r="F42" s="24">
        <f t="shared" ca="1" si="29"/>
        <v>2.3358160627859892E-3</v>
      </c>
      <c r="H42" s="24">
        <f>+GBA_d!$AB70</f>
        <v>1.8310154619005869E-2</v>
      </c>
      <c r="I42" s="24">
        <f>+GBA_d!$Q70</f>
        <v>1.9640566470032983E-2</v>
      </c>
      <c r="J42" s="24">
        <f>+GBA_d!$Z70</f>
        <v>1.7510578598923798E-2</v>
      </c>
      <c r="K42" s="24">
        <f t="shared" si="30"/>
        <v>2.1299878711091846E-3</v>
      </c>
      <c r="M42" s="24">
        <f>+PAM_d!$AB70</f>
        <v>2.2504107653098071E-2</v>
      </c>
      <c r="N42" s="24">
        <f>+PAM_d!$Q70</f>
        <v>2.3373805563612127E-2</v>
      </c>
      <c r="O42" s="24">
        <f>+PAM_d!$Z70</f>
        <v>2.2430826735335696E-2</v>
      </c>
      <c r="P42" s="24">
        <f t="shared" si="31"/>
        <v>9.4297882827643065E-4</v>
      </c>
      <c r="R42" s="24">
        <f>+NOA_d!$AB70</f>
        <v>1.8290425624644335E-2</v>
      </c>
      <c r="S42" s="24">
        <f>+NOA_d!$Q70</f>
        <v>2.1734524571892955E-2</v>
      </c>
      <c r="T42" s="24">
        <f>+NOA_d!$Z70</f>
        <v>1.447009170840996E-2</v>
      </c>
      <c r="U42" s="24">
        <f t="shared" si="32"/>
        <v>7.2644328634829947E-3</v>
      </c>
      <c r="W42" s="24">
        <f>+NEA_d!$AB70</f>
        <v>2.2225544714693957E-2</v>
      </c>
      <c r="X42" s="24">
        <f>+NEA_d!$Q70</f>
        <v>2.3179605709420681E-2</v>
      </c>
      <c r="Y42" s="24">
        <f>+NEA_d!$Z70</f>
        <v>2.0121212100480346E-2</v>
      </c>
      <c r="Z42" s="24">
        <f t="shared" si="33"/>
        <v>3.0583936089403352E-3</v>
      </c>
      <c r="AB42" s="24">
        <f>+CUY_d!$AB70</f>
        <v>2.2947928231808801E-2</v>
      </c>
      <c r="AC42" s="24">
        <f>+CUY_d!$Q70</f>
        <v>2.6471940364499291E-2</v>
      </c>
      <c r="AD42" s="24">
        <f>+CUY_d!$Z70</f>
        <v>2.0014098208597231E-2</v>
      </c>
      <c r="AE42" s="24">
        <f t="shared" si="34"/>
        <v>6.4578421559020605E-3</v>
      </c>
      <c r="AG42" s="24">
        <f>+PAT_d!$AB70</f>
        <v>1.7795919145872308E-2</v>
      </c>
      <c r="AH42" s="24">
        <f>+PAT_d!$Q70</f>
        <v>1.8896153424647899E-2</v>
      </c>
      <c r="AI42" s="24">
        <f>+PAT_d!$Z70</f>
        <v>1.6855239109654363E-2</v>
      </c>
      <c r="AJ42" s="24">
        <f t="shared" si="35"/>
        <v>2.040914314993536E-3</v>
      </c>
      <c r="AK42" s="24"/>
      <c r="AL42" s="35">
        <f t="shared" si="27"/>
        <v>43862</v>
      </c>
      <c r="AM42" s="49">
        <f t="shared" ca="1" si="36"/>
        <v>2.3358160627859892E-3</v>
      </c>
      <c r="AN42" s="49">
        <f t="shared" si="37"/>
        <v>2.1299878711091846E-3</v>
      </c>
      <c r="AO42" s="49">
        <f t="shared" si="38"/>
        <v>9.4297882827643065E-4</v>
      </c>
      <c r="AP42" s="49">
        <f t="shared" si="39"/>
        <v>7.2644328634829947E-3</v>
      </c>
      <c r="AQ42" s="49">
        <f t="shared" si="40"/>
        <v>3.0583936089403352E-3</v>
      </c>
      <c r="AR42" s="49">
        <f t="shared" si="41"/>
        <v>6.4578421559020605E-3</v>
      </c>
      <c r="AS42" s="49">
        <f t="shared" si="42"/>
        <v>2.040914314993536E-3</v>
      </c>
      <c r="AU42" s="49">
        <f t="shared" si="43"/>
        <v>9.4297882827643065E-4</v>
      </c>
      <c r="AV42" s="49">
        <f t="shared" si="44"/>
        <v>7.2644328634829947E-3</v>
      </c>
      <c r="AY42" s="35">
        <f t="shared" si="28"/>
        <v>43862</v>
      </c>
      <c r="BA42" s="49">
        <f t="shared" ca="1" si="20"/>
        <v>1.1385149145659579E-4</v>
      </c>
      <c r="BB42" s="49">
        <f t="shared" si="21"/>
        <v>2.006034007835574E-4</v>
      </c>
      <c r="BC42" s="49">
        <f t="shared" si="22"/>
        <v>-1.3301244288434674E-4</v>
      </c>
      <c r="BD42" s="49">
        <f t="shared" si="23"/>
        <v>1.588013605008376E-5</v>
      </c>
      <c r="BE42" s="49">
        <f t="shared" si="24"/>
        <v>6.6709767226498984E-4</v>
      </c>
      <c r="BF42" s="49">
        <f t="shared" si="25"/>
        <v>5.9044010249218826E-4</v>
      </c>
      <c r="BG42" s="49">
        <f t="shared" si="26"/>
        <v>2.7274552232277777E-4</v>
      </c>
    </row>
    <row r="43" spans="1:59" x14ac:dyDescent="0.25">
      <c r="A43" s="112">
        <f t="shared" si="2"/>
        <v>43</v>
      </c>
      <c r="B43" s="35">
        <f>+NAC!A44</f>
        <v>43891</v>
      </c>
      <c r="C43" s="24">
        <f ca="1">+NAC_d!CR44</f>
        <v>3.3352655284740074E-2</v>
      </c>
      <c r="D43" s="24">
        <f ca="1">+NAC_d!CH44</f>
        <v>3.4307791123336706E-2</v>
      </c>
      <c r="E43" s="24">
        <f ca="1">+NAC_d!CQ44</f>
        <v>3.1413716775158695E-2</v>
      </c>
      <c r="F43" s="24">
        <f t="shared" ca="1" si="29"/>
        <v>2.8940743481780107E-3</v>
      </c>
      <c r="H43" s="24">
        <f>+GBA_d!$AB71</f>
        <v>3.5958414599450705E-2</v>
      </c>
      <c r="I43" s="24">
        <f>+GBA_d!$Q71</f>
        <v>3.5867327954023365E-2</v>
      </c>
      <c r="J43" s="24">
        <f>+GBA_d!$Z71</f>
        <v>3.4635010588684567E-2</v>
      </c>
      <c r="K43" s="24">
        <f t="shared" si="30"/>
        <v>1.2323173653387975E-3</v>
      </c>
      <c r="M43" s="24">
        <f>+PAM_d!$AB71</f>
        <v>3.0398913615235168E-2</v>
      </c>
      <c r="N43" s="24">
        <f>+PAM_d!$Q71</f>
        <v>3.2763607163746933E-2</v>
      </c>
      <c r="O43" s="24">
        <f>+PAM_d!$Z71</f>
        <v>2.7680875277411809E-2</v>
      </c>
      <c r="P43" s="24">
        <f t="shared" si="31"/>
        <v>5.0827318863351234E-3</v>
      </c>
      <c r="R43" s="24">
        <f>+NOA_d!$AB71</f>
        <v>3.787714759415417E-2</v>
      </c>
      <c r="S43" s="24">
        <f>+NOA_d!$Q71</f>
        <v>4.0174021863961462E-2</v>
      </c>
      <c r="T43" s="24">
        <f>+NOA_d!$Z71</f>
        <v>3.3500320417551688E-2</v>
      </c>
      <c r="U43" s="24">
        <f t="shared" si="32"/>
        <v>6.6737014464097744E-3</v>
      </c>
      <c r="W43" s="24">
        <f>+NEA_d!$AB71</f>
        <v>3.4757910693908878E-2</v>
      </c>
      <c r="X43" s="24">
        <f>+NEA_d!$Q71</f>
        <v>3.3644480017134493E-2</v>
      </c>
      <c r="Y43" s="24">
        <f>+NEA_d!$Z71</f>
        <v>3.4203710825889022E-2</v>
      </c>
      <c r="Z43" s="24">
        <f t="shared" si="33"/>
        <v>-5.5923080875452946E-4</v>
      </c>
      <c r="AB43" s="24">
        <f>+CUY_d!$AB71</f>
        <v>3.1250184666598679E-2</v>
      </c>
      <c r="AC43" s="24">
        <f>+CUY_d!$Q71</f>
        <v>3.1732509319786883E-2</v>
      </c>
      <c r="AD43" s="24">
        <f>+CUY_d!$Z71</f>
        <v>2.9070653120066403E-2</v>
      </c>
      <c r="AE43" s="24">
        <f t="shared" si="34"/>
        <v>2.6618561997204804E-3</v>
      </c>
      <c r="AG43" s="24">
        <f>+PAT_d!$AB71</f>
        <v>2.598619504303934E-2</v>
      </c>
      <c r="AH43" s="24">
        <f>+PAT_d!$Q71</f>
        <v>2.5557767570737244E-2</v>
      </c>
      <c r="AI43" s="24">
        <f>+PAT_d!$Z71</f>
        <v>2.5562520749414563E-2</v>
      </c>
      <c r="AJ43" s="24">
        <f t="shared" si="35"/>
        <v>-4.7531786773191698E-6</v>
      </c>
      <c r="AK43" s="24"/>
      <c r="AL43" s="35">
        <f t="shared" si="27"/>
        <v>43891</v>
      </c>
      <c r="AM43" s="49">
        <f t="shared" ca="1" si="36"/>
        <v>2.8940743481780107E-3</v>
      </c>
      <c r="AN43" s="49">
        <f t="shared" si="37"/>
        <v>1.2323173653387975E-3</v>
      </c>
      <c r="AO43" s="49">
        <f t="shared" si="38"/>
        <v>5.0827318863351234E-3</v>
      </c>
      <c r="AP43" s="49">
        <f t="shared" si="39"/>
        <v>6.6737014464097744E-3</v>
      </c>
      <c r="AQ43" s="49">
        <f t="shared" si="40"/>
        <v>-5.5923080875452946E-4</v>
      </c>
      <c r="AR43" s="49">
        <f t="shared" si="41"/>
        <v>2.6618561997204804E-3</v>
      </c>
      <c r="AS43" s="49">
        <f t="shared" si="42"/>
        <v>-4.7531786773191698E-6</v>
      </c>
      <c r="AU43" s="49">
        <f t="shared" si="43"/>
        <v>-5.5923080875452946E-4</v>
      </c>
      <c r="AV43" s="49">
        <f t="shared" si="44"/>
        <v>6.6737014464097744E-3</v>
      </c>
      <c r="AY43" s="35">
        <f t="shared" si="28"/>
        <v>43891</v>
      </c>
      <c r="BA43" s="49">
        <f t="shared" ca="1" si="20"/>
        <v>-3.308770038057407E-5</v>
      </c>
      <c r="BB43" s="49">
        <f t="shared" si="21"/>
        <v>-8.7728448528334724E-5</v>
      </c>
      <c r="BC43" s="49">
        <f t="shared" si="22"/>
        <v>-1.1301264776112745E-4</v>
      </c>
      <c r="BD43" s="49">
        <f t="shared" si="23"/>
        <v>2.1603624095641502E-4</v>
      </c>
      <c r="BE43" s="49">
        <f t="shared" si="24"/>
        <v>2.2697221869662684E-4</v>
      </c>
      <c r="BF43" s="49">
        <f t="shared" si="25"/>
        <v>4.1150691136944878E-4</v>
      </c>
      <c r="BG43" s="49">
        <f t="shared" si="26"/>
        <v>2.4370944499807479E-5</v>
      </c>
    </row>
    <row r="44" spans="1:59" x14ac:dyDescent="0.25">
      <c r="A44" s="112">
        <f t="shared" si="2"/>
        <v>44</v>
      </c>
      <c r="B44" s="35">
        <f>+NAC!A45</f>
        <v>43922</v>
      </c>
      <c r="C44" s="24">
        <f ca="1">+NAC_d!CR45</f>
        <v>1.4900522216602319E-2</v>
      </c>
      <c r="D44" s="24">
        <f ca="1">+NAC_d!CH45</f>
        <v>1.8038221905567253E-2</v>
      </c>
      <c r="E44" s="24">
        <f ca="1">+NAC_d!CQ45</f>
        <v>1.3244451909943722E-2</v>
      </c>
      <c r="F44" s="24">
        <f t="shared" ca="1" si="29"/>
        <v>4.7937699956235313E-3</v>
      </c>
      <c r="H44" s="24">
        <f>+GBA_d!$AB72</f>
        <v>1.3965973965299083E-2</v>
      </c>
      <c r="I44" s="24">
        <f>+GBA_d!$Q72</f>
        <v>1.708968558395707E-2</v>
      </c>
      <c r="J44" s="24">
        <f>+GBA_d!$Z72</f>
        <v>1.2330725555500743E-2</v>
      </c>
      <c r="K44" s="24">
        <f t="shared" si="30"/>
        <v>4.7589600284563272E-3</v>
      </c>
      <c r="M44" s="24">
        <f>+PAM_d!$AB72</f>
        <v>1.4678438501949387E-2</v>
      </c>
      <c r="N44" s="24">
        <f>+PAM_d!$Q72</f>
        <v>1.8015852071728622E-2</v>
      </c>
      <c r="O44" s="24">
        <f>+PAM_d!$Z72</f>
        <v>1.3494877974280728E-2</v>
      </c>
      <c r="P44" s="24">
        <f t="shared" si="31"/>
        <v>4.520974097447894E-3</v>
      </c>
      <c r="R44" s="24">
        <f>+NOA_d!$AB72</f>
        <v>2.5915580786387782E-2</v>
      </c>
      <c r="S44" s="24">
        <f>+NOA_d!$Q72</f>
        <v>2.9987844359776528E-2</v>
      </c>
      <c r="T44" s="24">
        <f>+NOA_d!$Z72</f>
        <v>2.15476109793451E-2</v>
      </c>
      <c r="U44" s="24">
        <f t="shared" si="32"/>
        <v>8.4402333804314278E-3</v>
      </c>
      <c r="W44" s="24">
        <f>+NEA_d!$AB72</f>
        <v>2.1417348187262597E-2</v>
      </c>
      <c r="X44" s="24">
        <f>+NEA_d!$Q72</f>
        <v>2.3903926034316347E-2</v>
      </c>
      <c r="Y44" s="24">
        <f>+NEA_d!$Z72</f>
        <v>1.877005553817801E-2</v>
      </c>
      <c r="Z44" s="24">
        <f t="shared" si="33"/>
        <v>5.1338704961383375E-3</v>
      </c>
      <c r="AB44" s="24">
        <f>+CUY_d!$AB72</f>
        <v>1.2942427764508047E-2</v>
      </c>
      <c r="AC44" s="24">
        <f>+CUY_d!$Q72</f>
        <v>1.6676518249216787E-2</v>
      </c>
      <c r="AD44" s="24">
        <f>+CUY_d!$Z72</f>
        <v>9.246357600027455E-3</v>
      </c>
      <c r="AE44" s="24">
        <f t="shared" si="34"/>
        <v>7.4301606491893324E-3</v>
      </c>
      <c r="AG44" s="24">
        <f>+PAT_d!$AB72</f>
        <v>6.1542395691380758E-3</v>
      </c>
      <c r="AH44" s="24">
        <f>+PAT_d!$Q72</f>
        <v>4.8708437598761201E-3</v>
      </c>
      <c r="AI44" s="24">
        <f>+PAT_d!$Z72</f>
        <v>6.8634161364942159E-3</v>
      </c>
      <c r="AJ44" s="24">
        <f t="shared" si="35"/>
        <v>-1.9925723766180958E-3</v>
      </c>
      <c r="AK44" s="24"/>
      <c r="AL44" s="35">
        <f t="shared" si="27"/>
        <v>43922</v>
      </c>
      <c r="AM44" s="49">
        <f t="shared" ca="1" si="36"/>
        <v>4.7937699956235313E-3</v>
      </c>
      <c r="AN44" s="49">
        <f t="shared" si="37"/>
        <v>4.7589600284563272E-3</v>
      </c>
      <c r="AO44" s="49">
        <f t="shared" si="38"/>
        <v>4.520974097447894E-3</v>
      </c>
      <c r="AP44" s="49">
        <f t="shared" si="39"/>
        <v>8.4402333804314278E-3</v>
      </c>
      <c r="AQ44" s="49">
        <f t="shared" si="40"/>
        <v>5.1338704961383375E-3</v>
      </c>
      <c r="AR44" s="49">
        <f t="shared" si="41"/>
        <v>7.4301606491893324E-3</v>
      </c>
      <c r="AS44" s="49">
        <f t="shared" si="42"/>
        <v>-1.9925723766180958E-3</v>
      </c>
      <c r="AU44" s="49">
        <f t="shared" si="43"/>
        <v>-1.9925723766180958E-3</v>
      </c>
      <c r="AV44" s="49">
        <f t="shared" si="44"/>
        <v>8.4402333804314278E-3</v>
      </c>
      <c r="AY44" s="35">
        <f t="shared" si="28"/>
        <v>43922</v>
      </c>
      <c r="BA44" s="49">
        <f t="shared" ca="1" si="20"/>
        <v>6.1908931064724726E-4</v>
      </c>
      <c r="BB44" s="49">
        <f t="shared" si="21"/>
        <v>5.7107604232431441E-4</v>
      </c>
      <c r="BC44" s="49">
        <f t="shared" si="22"/>
        <v>5.1924186680977569E-4</v>
      </c>
      <c r="BD44" s="49">
        <f t="shared" si="23"/>
        <v>1.3678825859884114E-3</v>
      </c>
      <c r="BE44" s="49">
        <f t="shared" si="24"/>
        <v>7.8462382133274533E-4</v>
      </c>
      <c r="BF44" s="49">
        <f t="shared" si="25"/>
        <v>1.1732284939730737E-3</v>
      </c>
      <c r="BG44" s="49">
        <f t="shared" si="26"/>
        <v>-6.9031773124894613E-5</v>
      </c>
    </row>
    <row r="45" spans="1:59" x14ac:dyDescent="0.25">
      <c r="A45" s="112">
        <f t="shared" si="2"/>
        <v>45</v>
      </c>
      <c r="B45" s="35">
        <f>+NAC!A46</f>
        <v>43952</v>
      </c>
      <c r="C45" s="24">
        <f ca="1">+NAC_d!CR46</f>
        <v>1.5497496423263257E-2</v>
      </c>
      <c r="D45" s="24">
        <f ca="1">+NAC_d!CH46</f>
        <v>1.4781436284782457E-2</v>
      </c>
      <c r="E45" s="24">
        <f ca="1">+NAC_d!CQ46</f>
        <v>1.6336924418369314E-2</v>
      </c>
      <c r="F45" s="24">
        <f t="shared" ca="1" si="29"/>
        <v>-1.5554881335868576E-3</v>
      </c>
      <c r="H45" s="24">
        <f>+GBA_d!$AB73</f>
        <v>1.5153942769465356E-2</v>
      </c>
      <c r="I45" s="24">
        <f>+GBA_d!$Q73</f>
        <v>1.4573162212472957E-2</v>
      </c>
      <c r="J45" s="24">
        <f>+GBA_d!$Z73</f>
        <v>1.5897801806807443E-2</v>
      </c>
      <c r="K45" s="24">
        <f t="shared" si="30"/>
        <v>-1.3246395943344869E-3</v>
      </c>
      <c r="M45" s="24">
        <f>+PAM_d!$AB73</f>
        <v>1.5613504087952368E-2</v>
      </c>
      <c r="N45" s="24">
        <f>+PAM_d!$Q73</f>
        <v>1.5032133718875906E-2</v>
      </c>
      <c r="O45" s="24">
        <f>+PAM_d!$Z73</f>
        <v>1.6037063486024961E-2</v>
      </c>
      <c r="P45" s="24">
        <f t="shared" si="31"/>
        <v>-1.0049297671490542E-3</v>
      </c>
      <c r="R45" s="24">
        <f>+NOA_d!$AB73</f>
        <v>1.674404322410239E-2</v>
      </c>
      <c r="S45" s="24">
        <f>+NOA_d!$Q73</f>
        <v>1.5983715930717235E-2</v>
      </c>
      <c r="T45" s="24">
        <f>+NOA_d!$Z73</f>
        <v>1.8851196762041722E-2</v>
      </c>
      <c r="U45" s="24">
        <f t="shared" si="32"/>
        <v>-2.8674808313244871E-3</v>
      </c>
      <c r="W45" s="24">
        <f>+NEA_d!$AB73</f>
        <v>1.6471551717072597E-2</v>
      </c>
      <c r="X45" s="24">
        <f>+NEA_d!$Q73</f>
        <v>1.5066909310525123E-2</v>
      </c>
      <c r="Y45" s="24">
        <f>+NEA_d!$Z73</f>
        <v>2.0936899506975193E-2</v>
      </c>
      <c r="Z45" s="24">
        <f t="shared" si="33"/>
        <v>-5.86999019645007E-3</v>
      </c>
      <c r="AB45" s="24">
        <f>+CUY_d!$AB73</f>
        <v>1.346219240611024E-2</v>
      </c>
      <c r="AC45" s="24">
        <f>+CUY_d!$Q73</f>
        <v>1.2594090545531733E-2</v>
      </c>
      <c r="AD45" s="24">
        <f>+CUY_d!$Z73</f>
        <v>1.474122576691328E-2</v>
      </c>
      <c r="AE45" s="24">
        <f t="shared" si="34"/>
        <v>-2.1471352213815464E-3</v>
      </c>
      <c r="AG45" s="24">
        <f>+PAT_d!$AB73</f>
        <v>1.5930122714461703E-2</v>
      </c>
      <c r="AH45" s="24">
        <f>+PAT_d!$Q73</f>
        <v>1.5329441834393664E-2</v>
      </c>
      <c r="AI45" s="24">
        <f>+PAT_d!$Z73</f>
        <v>1.6260714523024911E-2</v>
      </c>
      <c r="AJ45" s="24">
        <f t="shared" si="35"/>
        <v>-9.3127268863124613E-4</v>
      </c>
      <c r="AK45" s="24"/>
      <c r="AL45" s="35">
        <f t="shared" si="27"/>
        <v>43952</v>
      </c>
      <c r="AM45" s="49">
        <f t="shared" ca="1" si="36"/>
        <v>-1.5554881335868576E-3</v>
      </c>
      <c r="AN45" s="49">
        <f t="shared" si="37"/>
        <v>-1.3246395943344869E-3</v>
      </c>
      <c r="AO45" s="49">
        <f t="shared" si="38"/>
        <v>-1.0049297671490542E-3</v>
      </c>
      <c r="AP45" s="49">
        <f t="shared" si="39"/>
        <v>-2.8674808313244871E-3</v>
      </c>
      <c r="AQ45" s="49">
        <f t="shared" si="40"/>
        <v>-5.86999019645007E-3</v>
      </c>
      <c r="AR45" s="49">
        <f t="shared" si="41"/>
        <v>-2.1471352213815464E-3</v>
      </c>
      <c r="AS45" s="49">
        <f t="shared" si="42"/>
        <v>-9.3127268863124613E-4</v>
      </c>
      <c r="AU45" s="49">
        <f t="shared" si="43"/>
        <v>-5.86999019645007E-3</v>
      </c>
      <c r="AV45" s="49">
        <f t="shared" si="44"/>
        <v>-9.3127268863124613E-4</v>
      </c>
      <c r="AY45" s="35">
        <f t="shared" si="28"/>
        <v>43952</v>
      </c>
      <c r="BA45" s="49">
        <f t="shared" ca="1" si="20"/>
        <v>7.1438697119765215E-4</v>
      </c>
      <c r="BB45" s="49">
        <f t="shared" si="21"/>
        <v>6.6464583735757288E-4</v>
      </c>
      <c r="BC45" s="49">
        <f t="shared" si="22"/>
        <v>6.9494658287109579E-4</v>
      </c>
      <c r="BD45" s="49">
        <f t="shared" si="23"/>
        <v>1.6411997076736611E-3</v>
      </c>
      <c r="BE45" s="49">
        <f t="shared" si="24"/>
        <v>3.3850326233009209E-4</v>
      </c>
      <c r="BF45" s="49">
        <f t="shared" si="25"/>
        <v>1.142775160836625E-3</v>
      </c>
      <c r="BG45" s="49">
        <f t="shared" si="26"/>
        <v>-1.5000457844743798E-4</v>
      </c>
    </row>
    <row r="46" spans="1:59" x14ac:dyDescent="0.25">
      <c r="A46" s="112">
        <f t="shared" si="2"/>
        <v>46</v>
      </c>
      <c r="B46" s="35">
        <f>+NAC!A47</f>
        <v>43983</v>
      </c>
      <c r="C46" s="24">
        <f ca="1">+NAC_d!CR47</f>
        <v>2.2466499353996916E-2</v>
      </c>
      <c r="D46" s="24">
        <f ca="1">+NAC_d!CH47</f>
        <v>2.109661294480536E-2</v>
      </c>
      <c r="E46" s="24">
        <f ca="1">+NAC_d!CQ47</f>
        <v>2.3918054283103451E-2</v>
      </c>
      <c r="F46" s="24">
        <f t="shared" ca="1" si="29"/>
        <v>-2.8214413382980918E-3</v>
      </c>
      <c r="H46" s="24">
        <f>+GBA_d!$AB74</f>
        <v>2.0488781139482048E-2</v>
      </c>
      <c r="I46" s="24">
        <f>+GBA_d!$Q74</f>
        <v>1.9239068743638787E-2</v>
      </c>
      <c r="J46" s="24">
        <f>+GBA_d!$Z74</f>
        <v>2.1732565883589405E-2</v>
      </c>
      <c r="K46" s="24">
        <f t="shared" si="30"/>
        <v>-2.4934971399506178E-3</v>
      </c>
      <c r="M46" s="24">
        <f>+PAM_d!$AB74</f>
        <v>2.526745055221391E-2</v>
      </c>
      <c r="N46" s="24">
        <f>+PAM_d!$Q74</f>
        <v>2.2860641087108169E-2</v>
      </c>
      <c r="O46" s="24">
        <f>+PAM_d!$Z74</f>
        <v>2.7455362347507783E-2</v>
      </c>
      <c r="P46" s="24">
        <f t="shared" si="31"/>
        <v>-4.5947212603996146E-3</v>
      </c>
      <c r="R46" s="24">
        <f>+NOA_d!$AB74</f>
        <v>2.2102327254348353E-2</v>
      </c>
      <c r="S46" s="24">
        <f>+NOA_d!$Q74</f>
        <v>2.1431706438900244E-2</v>
      </c>
      <c r="T46" s="24">
        <f>+NOA_d!$Z74</f>
        <v>2.4120618938259231E-2</v>
      </c>
      <c r="U46" s="24">
        <f t="shared" si="32"/>
        <v>-2.6889124993589864E-3</v>
      </c>
      <c r="W46" s="24">
        <f>+NEA_d!$AB74</f>
        <v>2.3063843221315272E-2</v>
      </c>
      <c r="X46" s="24">
        <f>+NEA_d!$Q74</f>
        <v>2.2527464396358887E-2</v>
      </c>
      <c r="Y46" s="24">
        <f>+NEA_d!$Z74</f>
        <v>2.4848526710493202E-2</v>
      </c>
      <c r="Z46" s="24">
        <f t="shared" si="33"/>
        <v>-2.3210623141343145E-3</v>
      </c>
      <c r="AB46" s="24">
        <f>+CUY_d!$AB74</f>
        <v>2.3283651331019284E-2</v>
      </c>
      <c r="AC46" s="24">
        <f>+CUY_d!$Q74</f>
        <v>2.4741350129003026E-2</v>
      </c>
      <c r="AD46" s="24">
        <f>+CUY_d!$Z74</f>
        <v>2.2579207519638045E-2</v>
      </c>
      <c r="AE46" s="24">
        <f t="shared" si="34"/>
        <v>2.1621426093649809E-3</v>
      </c>
      <c r="AG46" s="24">
        <f>+PAT_d!$AB74</f>
        <v>1.9220693189425653E-2</v>
      </c>
      <c r="AH46" s="24">
        <f>+PAT_d!$Q74</f>
        <v>1.9732423194070092E-2</v>
      </c>
      <c r="AI46" s="24">
        <f>+PAT_d!$Z74</f>
        <v>1.8706292892714194E-2</v>
      </c>
      <c r="AJ46" s="24">
        <f t="shared" si="35"/>
        <v>1.0261303013558987E-3</v>
      </c>
      <c r="AK46" s="24"/>
      <c r="AL46" s="35">
        <f t="shared" si="27"/>
        <v>43983</v>
      </c>
      <c r="AM46" s="49">
        <f t="shared" ca="1" si="36"/>
        <v>-2.8214413382980918E-3</v>
      </c>
      <c r="AN46" s="49">
        <f t="shared" si="37"/>
        <v>-2.4934971399506178E-3</v>
      </c>
      <c r="AO46" s="49">
        <f t="shared" si="38"/>
        <v>-4.5947212603996146E-3</v>
      </c>
      <c r="AP46" s="49">
        <f t="shared" si="39"/>
        <v>-2.6889124993589864E-3</v>
      </c>
      <c r="AQ46" s="49">
        <f t="shared" si="40"/>
        <v>-2.3210623141343145E-3</v>
      </c>
      <c r="AR46" s="49">
        <f t="shared" si="41"/>
        <v>2.1621426093649809E-3</v>
      </c>
      <c r="AS46" s="49">
        <f t="shared" si="42"/>
        <v>1.0261303013558987E-3</v>
      </c>
      <c r="AU46" s="49">
        <f t="shared" si="43"/>
        <v>-4.5947212603996146E-3</v>
      </c>
      <c r="AV46" s="49">
        <f t="shared" si="44"/>
        <v>2.1621426093649809E-3</v>
      </c>
      <c r="AY46" s="35">
        <f t="shared" si="28"/>
        <v>43983</v>
      </c>
      <c r="BA46" s="49">
        <f t="shared" ca="1" si="20"/>
        <v>5.0483082051868322E-4</v>
      </c>
      <c r="BB46" s="49">
        <f t="shared" si="21"/>
        <v>4.1562297958734157E-4</v>
      </c>
      <c r="BC46" s="49">
        <f t="shared" si="22"/>
        <v>4.2342515150300963E-4</v>
      </c>
      <c r="BD46" s="49">
        <f t="shared" si="23"/>
        <v>1.5660802160793834E-3</v>
      </c>
      <c r="BE46" s="49">
        <f t="shared" si="24"/>
        <v>1.2991157828310765E-4</v>
      </c>
      <c r="BF46" s="49">
        <f t="shared" si="25"/>
        <v>1.2851171569128739E-3</v>
      </c>
      <c r="BG46" s="49">
        <f t="shared" si="26"/>
        <v>-1.0959940520458937E-4</v>
      </c>
    </row>
    <row r="47" spans="1:59" x14ac:dyDescent="0.25">
      <c r="A47" s="112">
        <f t="shared" si="2"/>
        <v>47</v>
      </c>
      <c r="B47" s="35">
        <f>+NAC!A48</f>
        <v>44013</v>
      </c>
      <c r="C47" s="24">
        <f ca="1">+NAC_d!CR48</f>
        <v>1.9420473434582641E-2</v>
      </c>
      <c r="D47" s="24">
        <f ca="1">+NAC_d!CH48</f>
        <v>1.8153319843080551E-2</v>
      </c>
      <c r="E47" s="24">
        <f ca="1">+NAC_d!CQ48</f>
        <v>2.0925889217390026E-2</v>
      </c>
      <c r="F47" s="24">
        <f t="shared" ca="1" si="29"/>
        <v>-2.7725693743094748E-3</v>
      </c>
      <c r="H47" s="24">
        <f>+GBA_d!$AB75</f>
        <v>1.6420650897843947E-2</v>
      </c>
      <c r="I47" s="24">
        <f>+GBA_d!$Q75</f>
        <v>1.5278795990096405E-2</v>
      </c>
      <c r="J47" s="24">
        <f>+GBA_d!$Z75</f>
        <v>1.755318984045573E-2</v>
      </c>
      <c r="K47" s="24">
        <f t="shared" si="30"/>
        <v>-2.2743938503593242E-3</v>
      </c>
      <c r="M47" s="24">
        <f>+PAM_d!$AB75</f>
        <v>2.1321407749698373E-2</v>
      </c>
      <c r="N47" s="24">
        <f>+PAM_d!$Q75</f>
        <v>2.0041766097983693E-2</v>
      </c>
      <c r="O47" s="24">
        <f>+PAM_d!$Z75</f>
        <v>2.2874142112741191E-2</v>
      </c>
      <c r="P47" s="24">
        <f t="shared" si="31"/>
        <v>-2.8323760147574983E-3</v>
      </c>
      <c r="R47" s="24">
        <f>+NOA_d!$AB75</f>
        <v>1.8938357431879993E-2</v>
      </c>
      <c r="S47" s="24">
        <f>+NOA_d!$Q75</f>
        <v>1.6854378258871261E-2</v>
      </c>
      <c r="T47" s="24">
        <f>+NOA_d!$Z75</f>
        <v>2.2929048899595461E-2</v>
      </c>
      <c r="U47" s="24">
        <f t="shared" si="32"/>
        <v>-6.0746706407242002E-3</v>
      </c>
      <c r="W47" s="24">
        <f>+NEA_d!$AB75</f>
        <v>2.2019483822389052E-2</v>
      </c>
      <c r="X47" s="24">
        <f>+NEA_d!$Q75</f>
        <v>2.1669107765590834E-2</v>
      </c>
      <c r="Y47" s="24">
        <f>+NEA_d!$Z75</f>
        <v>2.5188481670311402E-2</v>
      </c>
      <c r="Z47" s="24">
        <f t="shared" si="33"/>
        <v>-3.5193739047205685E-3</v>
      </c>
      <c r="AB47" s="24">
        <f>+CUY_d!$AB75</f>
        <v>2.2655973467418544E-2</v>
      </c>
      <c r="AC47" s="24">
        <f>+CUY_d!$Q75</f>
        <v>2.1640459550092528E-2</v>
      </c>
      <c r="AD47" s="24">
        <f>+CUY_d!$Z75</f>
        <v>2.3607888926724163E-2</v>
      </c>
      <c r="AE47" s="24">
        <f t="shared" si="34"/>
        <v>-1.9674293766316353E-3</v>
      </c>
      <c r="AG47" s="24">
        <f>+PAT_d!$AB75</f>
        <v>2.7304743719430036E-2</v>
      </c>
      <c r="AH47" s="24">
        <f>+PAT_d!$Q75</f>
        <v>2.6415752746889343E-2</v>
      </c>
      <c r="AI47" s="24">
        <f>+PAT_d!$Z75</f>
        <v>2.8178244322184742E-2</v>
      </c>
      <c r="AJ47" s="24">
        <f t="shared" si="35"/>
        <v>-1.7624915752953996E-3</v>
      </c>
      <c r="AK47" s="24"/>
      <c r="AL47" s="35">
        <f t="shared" si="27"/>
        <v>44013</v>
      </c>
      <c r="AM47" s="49">
        <f t="shared" ca="1" si="36"/>
        <v>-2.7725693743094748E-3</v>
      </c>
      <c r="AN47" s="49">
        <f t="shared" si="37"/>
        <v>-2.2743938503593242E-3</v>
      </c>
      <c r="AO47" s="49">
        <f t="shared" si="38"/>
        <v>-2.8323760147574983E-3</v>
      </c>
      <c r="AP47" s="49">
        <f t="shared" si="39"/>
        <v>-6.0746706407242002E-3</v>
      </c>
      <c r="AQ47" s="49">
        <f t="shared" si="40"/>
        <v>-3.5193739047205685E-3</v>
      </c>
      <c r="AR47" s="49">
        <f t="shared" si="41"/>
        <v>-1.9674293766316353E-3</v>
      </c>
      <c r="AS47" s="49">
        <f t="shared" si="42"/>
        <v>-1.7624915752953996E-3</v>
      </c>
      <c r="AU47" s="49">
        <f t="shared" si="43"/>
        <v>-6.0746706407242002E-3</v>
      </c>
      <c r="AV47" s="49">
        <f t="shared" si="44"/>
        <v>-1.7624915752953996E-3</v>
      </c>
      <c r="AY47" s="35">
        <f t="shared" si="28"/>
        <v>44013</v>
      </c>
      <c r="BA47" s="49">
        <f t="shared" ca="1" si="20"/>
        <v>4.3470352123540595E-4</v>
      </c>
      <c r="BB47" s="49">
        <f t="shared" si="21"/>
        <v>3.2818151148411578E-4</v>
      </c>
      <c r="BC47" s="49">
        <f t="shared" si="22"/>
        <v>3.7039340370692564E-4</v>
      </c>
      <c r="BD47" s="49">
        <f t="shared" si="23"/>
        <v>1.3693097039848372E-3</v>
      </c>
      <c r="BE47" s="49">
        <f t="shared" si="24"/>
        <v>-1.4277679555983283E-4</v>
      </c>
      <c r="BF47" s="49">
        <f t="shared" si="25"/>
        <v>1.6035176259487731E-3</v>
      </c>
      <c r="BG47" s="49">
        <f t="shared" si="26"/>
        <v>-1.6042115658430425E-4</v>
      </c>
    </row>
    <row r="48" spans="1:59" x14ac:dyDescent="0.25">
      <c r="A48" s="112">
        <f t="shared" si="2"/>
        <v>48</v>
      </c>
      <c r="B48" s="35">
        <f>+NAC!A49</f>
        <v>44044</v>
      </c>
      <c r="C48" s="24">
        <f ca="1">+NAC_d!CR49</f>
        <v>2.7029978296452928E-2</v>
      </c>
      <c r="D48" s="24">
        <f ca="1">+NAC_d!CH49</f>
        <v>2.8216212836271515E-2</v>
      </c>
      <c r="E48" s="24">
        <f ca="1">+NAC_d!CQ49</f>
        <v>2.6507068656135946E-2</v>
      </c>
      <c r="F48" s="24">
        <f t="shared" ca="1" si="29"/>
        <v>1.7091441801355689E-3</v>
      </c>
      <c r="H48" s="24">
        <f>+GBA_d!$AB76</f>
        <v>2.7942931537865201E-2</v>
      </c>
      <c r="I48" s="24">
        <f>+GBA_d!$Q76</f>
        <v>2.9596263764694486E-2</v>
      </c>
      <c r="J48" s="24">
        <f>+GBA_d!$Z76</f>
        <v>2.7198421365325132E-2</v>
      </c>
      <c r="K48" s="24">
        <f t="shared" si="30"/>
        <v>2.3978423993693543E-3</v>
      </c>
      <c r="M48" s="24">
        <f>+PAM_d!$AB76</f>
        <v>2.629744067530182E-2</v>
      </c>
      <c r="N48" s="24">
        <f>+PAM_d!$Q76</f>
        <v>2.7454228967892735E-2</v>
      </c>
      <c r="O48" s="24">
        <f>+PAM_d!$Z76</f>
        <v>2.6069889927912371E-2</v>
      </c>
      <c r="P48" s="24">
        <f t="shared" si="31"/>
        <v>1.3843390399803646E-3</v>
      </c>
      <c r="R48" s="24">
        <f>+NOA_d!$AB76</f>
        <v>2.5544301709592876E-2</v>
      </c>
      <c r="S48" s="24">
        <f>+NOA_d!$Q76</f>
        <v>2.6004115421634832E-2</v>
      </c>
      <c r="T48" s="24">
        <f>+NOA_d!$Z76</f>
        <v>2.5220745989092741E-2</v>
      </c>
      <c r="U48" s="24">
        <f t="shared" si="32"/>
        <v>7.8336943254209146E-4</v>
      </c>
      <c r="W48" s="24">
        <f>+NEA_d!$AB76</f>
        <v>2.3424605000084586E-2</v>
      </c>
      <c r="X48" s="24">
        <f>+NEA_d!$Q76</f>
        <v>2.3518244703662594E-2</v>
      </c>
      <c r="Y48" s="24">
        <f>+NEA_d!$Z76</f>
        <v>2.2545078945246377E-2</v>
      </c>
      <c r="Z48" s="24">
        <f t="shared" si="33"/>
        <v>9.7316575841621678E-4</v>
      </c>
      <c r="AB48" s="24">
        <f>+CUY_d!$AB76</f>
        <v>2.6915572793070108E-2</v>
      </c>
      <c r="AC48" s="24">
        <f>+CUY_d!$Q76</f>
        <v>2.7996068743529889E-2</v>
      </c>
      <c r="AD48" s="24">
        <f>+CUY_d!$Z76</f>
        <v>2.6292760481300359E-2</v>
      </c>
      <c r="AE48" s="24">
        <f t="shared" si="34"/>
        <v>1.7033082622295304E-3</v>
      </c>
      <c r="AG48" s="24">
        <f>+PAT_d!$AB76</f>
        <v>2.90856307128462E-2</v>
      </c>
      <c r="AH48" s="24">
        <f>+PAT_d!$Q76</f>
        <v>2.9038659893864338E-2</v>
      </c>
      <c r="AI48" s="24">
        <f>+PAT_d!$Z76</f>
        <v>2.9377047957250602E-2</v>
      </c>
      <c r="AJ48" s="24">
        <f t="shared" si="35"/>
        <v>-3.3838806338626348E-4</v>
      </c>
      <c r="AK48" s="24"/>
      <c r="AL48" s="35">
        <f t="shared" si="27"/>
        <v>44044</v>
      </c>
      <c r="AM48" s="49">
        <f t="shared" ca="1" si="36"/>
        <v>1.7091441801355689E-3</v>
      </c>
      <c r="AN48" s="49">
        <f t="shared" si="37"/>
        <v>2.3978423993693543E-3</v>
      </c>
      <c r="AO48" s="49">
        <f t="shared" si="38"/>
        <v>1.3843390399803646E-3</v>
      </c>
      <c r="AP48" s="49">
        <f t="shared" si="39"/>
        <v>7.8336943254209146E-4</v>
      </c>
      <c r="AQ48" s="49">
        <f t="shared" si="40"/>
        <v>9.7316575841621678E-4</v>
      </c>
      <c r="AR48" s="49">
        <f t="shared" si="41"/>
        <v>1.7033082622295304E-3</v>
      </c>
      <c r="AS48" s="49">
        <f t="shared" si="42"/>
        <v>-3.3838806338626348E-4</v>
      </c>
      <c r="AU48" s="49">
        <f t="shared" si="43"/>
        <v>-3.3838806338626348E-4</v>
      </c>
      <c r="AV48" s="49">
        <f t="shared" si="44"/>
        <v>2.3978423993693543E-3</v>
      </c>
      <c r="AY48" s="35">
        <f t="shared" si="28"/>
        <v>44044</v>
      </c>
      <c r="BA48" s="49">
        <f t="shared" ca="1" si="20"/>
        <v>6.0447667349738943E-4</v>
      </c>
      <c r="BB48" s="49">
        <f t="shared" si="21"/>
        <v>6.5759475606663731E-4</v>
      </c>
      <c r="BC48" s="49">
        <f t="shared" si="22"/>
        <v>4.8388838296026249E-4</v>
      </c>
      <c r="BD48" s="49">
        <f t="shared" si="23"/>
        <v>1.1587068648051073E-3</v>
      </c>
      <c r="BE48" s="49">
        <f t="shared" si="24"/>
        <v>-2.5091015089232876E-4</v>
      </c>
      <c r="BF48" s="49">
        <f t="shared" si="25"/>
        <v>1.428569741747469E-3</v>
      </c>
      <c r="BG48" s="49">
        <f t="shared" si="26"/>
        <v>1.1915689891941102E-4</v>
      </c>
    </row>
    <row r="49" spans="1:59" x14ac:dyDescent="0.25">
      <c r="A49" s="112">
        <f t="shared" si="2"/>
        <v>49</v>
      </c>
      <c r="B49" s="35">
        <f>+NAC!A50</f>
        <v>44075</v>
      </c>
      <c r="C49" s="24">
        <f ca="1">+NAC_d!CR50</f>
        <v>2.8333544974227243E-2</v>
      </c>
      <c r="D49" s="24">
        <f ca="1">+NAC_d!CH50</f>
        <v>2.9107159283172424E-2</v>
      </c>
      <c r="E49" s="24">
        <f ca="1">+NAC_d!CQ50</f>
        <v>2.7679431502413809E-2</v>
      </c>
      <c r="F49" s="24">
        <f t="shared" ca="1" si="29"/>
        <v>1.4277277807586142E-3</v>
      </c>
      <c r="H49" s="24">
        <f>+GBA_d!$AB77</f>
        <v>2.7755258811012595E-2</v>
      </c>
      <c r="I49" s="24">
        <f>+GBA_d!$Q77</f>
        <v>2.8913477980044622E-2</v>
      </c>
      <c r="J49" s="24">
        <f>+GBA_d!$Z77</f>
        <v>2.7108204649801904E-2</v>
      </c>
      <c r="K49" s="24">
        <f t="shared" si="30"/>
        <v>1.8052733302427182E-3</v>
      </c>
      <c r="M49" s="24">
        <f>+PAM_d!$AB77</f>
        <v>2.903936100470661E-2</v>
      </c>
      <c r="N49" s="24">
        <f>+PAM_d!$Q77</f>
        <v>2.8901536154261942E-2</v>
      </c>
      <c r="O49" s="24">
        <f>+PAM_d!$Z77</f>
        <v>2.852900743995157E-2</v>
      </c>
      <c r="P49" s="24">
        <f t="shared" si="31"/>
        <v>3.7252871431037171E-4</v>
      </c>
      <c r="R49" s="24">
        <f>+NOA_d!$AB77</f>
        <v>2.3186773308560005E-2</v>
      </c>
      <c r="S49" s="24">
        <f>+NOA_d!$Q77</f>
        <v>2.4897073307012407E-2</v>
      </c>
      <c r="T49" s="24">
        <f>+NOA_d!$Z77</f>
        <v>2.1418921928860746E-2</v>
      </c>
      <c r="U49" s="24">
        <f t="shared" si="32"/>
        <v>3.4781513781516615E-3</v>
      </c>
      <c r="W49" s="24">
        <f>+NEA_d!$AB77</f>
        <v>3.3996790666793064E-2</v>
      </c>
      <c r="X49" s="24">
        <f>+NEA_d!$Q77</f>
        <v>3.4814882783774204E-2</v>
      </c>
      <c r="Y49" s="24">
        <f>+NEA_d!$Z77</f>
        <v>3.4559409644449257E-2</v>
      </c>
      <c r="Z49" s="24">
        <f t="shared" si="33"/>
        <v>2.5547313932494653E-4</v>
      </c>
      <c r="AB49" s="24">
        <f>+CUY_d!$AB77</f>
        <v>3.5660735619181816E-2</v>
      </c>
      <c r="AC49" s="24">
        <f>+CUY_d!$Q77</f>
        <v>3.7669012862630247E-2</v>
      </c>
      <c r="AD49" s="24">
        <f>+CUY_d!$Z77</f>
        <v>3.4205704874602727E-2</v>
      </c>
      <c r="AE49" s="24">
        <f t="shared" si="34"/>
        <v>3.4633079880275197E-3</v>
      </c>
      <c r="AG49" s="24">
        <f>+PAT_d!$AB77</f>
        <v>2.2723328644406626E-2</v>
      </c>
      <c r="AH49" s="24">
        <f>+PAT_d!$Q77</f>
        <v>2.3220557987047918E-2</v>
      </c>
      <c r="AI49" s="24">
        <f>+PAT_d!$Z77</f>
        <v>2.1906211396154562E-2</v>
      </c>
      <c r="AJ49" s="24">
        <f t="shared" si="35"/>
        <v>1.314346590893356E-3</v>
      </c>
      <c r="AK49" s="24"/>
      <c r="AL49" s="35">
        <f t="shared" si="27"/>
        <v>44075</v>
      </c>
      <c r="AM49" s="49">
        <f t="shared" ca="1" si="36"/>
        <v>1.4277277807586142E-3</v>
      </c>
      <c r="AN49" s="49">
        <f t="shared" si="37"/>
        <v>1.8052733302427182E-3</v>
      </c>
      <c r="AO49" s="49">
        <f t="shared" si="38"/>
        <v>3.7252871431037171E-4</v>
      </c>
      <c r="AP49" s="49">
        <f t="shared" si="39"/>
        <v>3.4781513781516615E-3</v>
      </c>
      <c r="AQ49" s="49">
        <f t="shared" si="40"/>
        <v>2.5547313932494653E-4</v>
      </c>
      <c r="AR49" s="49">
        <f t="shared" si="41"/>
        <v>3.4633079880275197E-3</v>
      </c>
      <c r="AS49" s="49">
        <f t="shared" si="42"/>
        <v>1.314346590893356E-3</v>
      </c>
      <c r="AU49" s="49">
        <f t="shared" si="43"/>
        <v>2.5547313932494653E-4</v>
      </c>
      <c r="AV49" s="49">
        <f t="shared" si="44"/>
        <v>3.4781513781516615E-3</v>
      </c>
      <c r="AY49" s="35">
        <f t="shared" si="28"/>
        <v>44075</v>
      </c>
      <c r="BA49" s="49">
        <f t="shared" ca="1" si="20"/>
        <v>8.3361581270026874E-4</v>
      </c>
      <c r="BB49" s="49">
        <f t="shared" si="21"/>
        <v>8.9862152461182376E-4</v>
      </c>
      <c r="BC49" s="49">
        <f t="shared" si="22"/>
        <v>6.7795459637554067E-4</v>
      </c>
      <c r="BD49" s="49">
        <f t="shared" si="23"/>
        <v>1.4387601724483539E-3</v>
      </c>
      <c r="BE49" s="49">
        <f t="shared" si="24"/>
        <v>-2.5524697837379467E-5</v>
      </c>
      <c r="BF49" s="49">
        <f t="shared" si="25"/>
        <v>1.8057947414211739E-3</v>
      </c>
      <c r="BG49" s="49">
        <f t="shared" si="26"/>
        <v>2.5598812713371427E-4</v>
      </c>
    </row>
    <row r="50" spans="1:59" x14ac:dyDescent="0.25">
      <c r="A50" s="112">
        <f t="shared" si="2"/>
        <v>50</v>
      </c>
      <c r="B50" s="35">
        <f>+NAC!A51</f>
        <v>44105</v>
      </c>
      <c r="C50" s="24">
        <f ca="1">+NAC_d!CR51</f>
        <v>3.7640463250278255E-2</v>
      </c>
      <c r="D50" s="24">
        <f ca="1">+NAC_d!CH51</f>
        <v>3.9762487069169072E-2</v>
      </c>
      <c r="E50" s="24">
        <f ca="1">+NAC_d!CQ51</f>
        <v>3.6368121605811154E-2</v>
      </c>
      <c r="F50" s="24">
        <f t="shared" ca="1" si="29"/>
        <v>3.3943654633579179E-3</v>
      </c>
      <c r="H50" s="24">
        <f>+GBA_d!$AB78</f>
        <v>3.5618447530375352E-2</v>
      </c>
      <c r="I50" s="24">
        <f>+GBA_d!$Q78</f>
        <v>3.8365209326516547E-2</v>
      </c>
      <c r="J50" s="24">
        <f>+GBA_d!$Z78</f>
        <v>3.4204239293591732E-2</v>
      </c>
      <c r="K50" s="24">
        <f t="shared" si="30"/>
        <v>4.1609700329248156E-3</v>
      </c>
      <c r="M50" s="24">
        <f>+PAM_d!$AB78</f>
        <v>4.0147184440501915E-2</v>
      </c>
      <c r="N50" s="24">
        <f>+PAM_d!$Q78</f>
        <v>4.1594711431983233E-2</v>
      </c>
      <c r="O50" s="24">
        <f>+PAM_d!$Z78</f>
        <v>3.9213055833823729E-2</v>
      </c>
      <c r="P50" s="24">
        <f t="shared" si="31"/>
        <v>2.3816555981595044E-3</v>
      </c>
      <c r="R50" s="24">
        <f>+NOA_d!$AB78</f>
        <v>4.068586643241523E-2</v>
      </c>
      <c r="S50" s="24">
        <f>+NOA_d!$Q78</f>
        <v>4.3863628515394604E-2</v>
      </c>
      <c r="T50" s="24">
        <f>+NOA_d!$Z78</f>
        <v>3.7413485252176581E-2</v>
      </c>
      <c r="U50" s="24">
        <f t="shared" si="32"/>
        <v>6.4501432632180222E-3</v>
      </c>
      <c r="W50" s="24">
        <f>+NEA_d!$AB78</f>
        <v>3.746017580802441E-2</v>
      </c>
      <c r="X50" s="24">
        <f>+NEA_d!$Q78</f>
        <v>3.8892735759874952E-2</v>
      </c>
      <c r="Y50" s="24">
        <f>+NEA_d!$Z78</f>
        <v>3.7357737852834916E-2</v>
      </c>
      <c r="Z50" s="24">
        <f t="shared" si="33"/>
        <v>1.5349979070400366E-3</v>
      </c>
      <c r="AB50" s="24">
        <f>+CUY_d!$AB78</f>
        <v>3.6607839935713926E-2</v>
      </c>
      <c r="AC50" s="24">
        <f>+CUY_d!$Q78</f>
        <v>3.740347642351094E-2</v>
      </c>
      <c r="AD50" s="24">
        <f>+CUY_d!$Z78</f>
        <v>3.6004799107439034E-2</v>
      </c>
      <c r="AE50" s="24">
        <f t="shared" si="34"/>
        <v>1.3986773160719057E-3</v>
      </c>
      <c r="AG50" s="24">
        <f>+PAT_d!$AB78</f>
        <v>3.4622168183348956E-2</v>
      </c>
      <c r="AH50" s="24">
        <f>+PAT_d!$Q78</f>
        <v>3.6853341196621425E-2</v>
      </c>
      <c r="AI50" s="24">
        <f>+PAT_d!$Z78</f>
        <v>3.3424217010417756E-2</v>
      </c>
      <c r="AJ50" s="24">
        <f t="shared" si="35"/>
        <v>3.4291241862036692E-3</v>
      </c>
      <c r="AK50" s="24"/>
      <c r="AL50" s="35">
        <f t="shared" si="27"/>
        <v>44105</v>
      </c>
      <c r="AM50" s="49">
        <f t="shared" ca="1" si="36"/>
        <v>3.3943654633579179E-3</v>
      </c>
      <c r="AN50" s="49">
        <f t="shared" si="37"/>
        <v>4.1609700329248156E-3</v>
      </c>
      <c r="AO50" s="49">
        <f t="shared" si="38"/>
        <v>2.3816555981595044E-3</v>
      </c>
      <c r="AP50" s="49">
        <f t="shared" si="39"/>
        <v>6.4501432632180222E-3</v>
      </c>
      <c r="AQ50" s="49">
        <f t="shared" si="40"/>
        <v>1.5349979070400366E-3</v>
      </c>
      <c r="AR50" s="49">
        <f t="shared" si="41"/>
        <v>1.3986773160719057E-3</v>
      </c>
      <c r="AS50" s="49">
        <f t="shared" si="42"/>
        <v>3.4291241862036692E-3</v>
      </c>
      <c r="AU50" s="49">
        <f t="shared" si="43"/>
        <v>1.3986773160719057E-3</v>
      </c>
      <c r="AV50" s="49">
        <f t="shared" si="44"/>
        <v>6.4501432632180222E-3</v>
      </c>
      <c r="AY50" s="35">
        <f t="shared" si="28"/>
        <v>44105</v>
      </c>
      <c r="BA50" s="49">
        <f t="shared" ca="1" si="20"/>
        <v>1.4745711216982798E-3</v>
      </c>
      <c r="BB50" s="49">
        <f t="shared" si="21"/>
        <v>1.5661636656712312E-3</v>
      </c>
      <c r="BC50" s="49">
        <f t="shared" si="22"/>
        <v>1.2645779790248317E-3</v>
      </c>
      <c r="BD50" s="49">
        <f t="shared" si="23"/>
        <v>2.5098563220008288E-3</v>
      </c>
      <c r="BE50" s="49">
        <f t="shared" si="24"/>
        <v>5.4355853556834843E-4</v>
      </c>
      <c r="BF50" s="49">
        <f t="shared" si="25"/>
        <v>2.3185539145815595E-3</v>
      </c>
      <c r="BG50" s="49">
        <f t="shared" si="26"/>
        <v>6.3268399689403454E-4</v>
      </c>
    </row>
    <row r="51" spans="1:59" x14ac:dyDescent="0.25">
      <c r="A51" s="112">
        <f t="shared" si="2"/>
        <v>51</v>
      </c>
      <c r="B51" s="35">
        <f>+NAC!A52</f>
        <v>44136</v>
      </c>
      <c r="C51" s="24">
        <f ca="1">+NAC_d!CR52</f>
        <v>3.1581331219441067E-2</v>
      </c>
      <c r="D51" s="24">
        <f ca="1">+NAC_d!CH52</f>
        <v>3.0588756818508145E-2</v>
      </c>
      <c r="E51" s="24">
        <f ca="1">+NAC_d!CQ52</f>
        <v>3.2943090393449337E-2</v>
      </c>
      <c r="F51" s="24">
        <f t="shared" ca="1" si="29"/>
        <v>-2.354333574941192E-3</v>
      </c>
      <c r="H51" s="24">
        <f>+GBA_d!$AB79</f>
        <v>2.9723456879644505E-2</v>
      </c>
      <c r="I51" s="24">
        <f>+GBA_d!$Q79</f>
        <v>2.7323392829597948E-2</v>
      </c>
      <c r="J51" s="24">
        <f>+GBA_d!$Z79</f>
        <v>3.1778923493762878E-2</v>
      </c>
      <c r="K51" s="24">
        <f t="shared" si="30"/>
        <v>-4.4555306641649306E-3</v>
      </c>
      <c r="M51" s="24">
        <f>+PAM_d!$AB79</f>
        <v>3.3760059325991021E-2</v>
      </c>
      <c r="N51" s="24">
        <f>+PAM_d!$Q79</f>
        <v>3.4115722446681707E-2</v>
      </c>
      <c r="O51" s="24">
        <f>+PAM_d!$Z79</f>
        <v>3.4166859904333657E-2</v>
      </c>
      <c r="P51" s="24">
        <f t="shared" si="31"/>
        <v>-5.1137457651950768E-5</v>
      </c>
      <c r="R51" s="24">
        <f>+NOA_d!$AB79</f>
        <v>3.1050664537877193E-2</v>
      </c>
      <c r="S51" s="24">
        <f>+NOA_d!$Q79</f>
        <v>2.9513634925406818E-2</v>
      </c>
      <c r="T51" s="24">
        <f>+NOA_d!$Z79</f>
        <v>3.4123504458655418E-2</v>
      </c>
      <c r="U51" s="24">
        <f t="shared" si="32"/>
        <v>-4.6098695332486006E-3</v>
      </c>
      <c r="W51" s="24">
        <f>+NEA_d!$AB79</f>
        <v>3.67810862666762E-2</v>
      </c>
      <c r="X51" s="24">
        <f>+NEA_d!$Q79</f>
        <v>3.6676226748505236E-2</v>
      </c>
      <c r="Y51" s="24">
        <f>+NEA_d!$Z79</f>
        <v>3.8503821387472881E-2</v>
      </c>
      <c r="Z51" s="24">
        <f t="shared" si="33"/>
        <v>-1.8275946389676445E-3</v>
      </c>
      <c r="AB51" s="24">
        <f>+CUY_d!$AB79</f>
        <v>3.1494685166041148E-2</v>
      </c>
      <c r="AC51" s="24">
        <f>+CUY_d!$Q79</f>
        <v>3.1342601038471862E-2</v>
      </c>
      <c r="AD51" s="24">
        <f>+CUY_d!$Z79</f>
        <v>3.1854770921579956E-2</v>
      </c>
      <c r="AE51" s="24">
        <f t="shared" si="34"/>
        <v>-5.1216988310809342E-4</v>
      </c>
      <c r="AG51" s="24">
        <f>+PAT_d!$AB79</f>
        <v>2.920307815624068E-2</v>
      </c>
      <c r="AH51" s="24">
        <f>+PAT_d!$Q79</f>
        <v>3.0205009462457966E-2</v>
      </c>
      <c r="AI51" s="24">
        <f>+PAT_d!$Z79</f>
        <v>2.8660412962858928E-2</v>
      </c>
      <c r="AJ51" s="24">
        <f t="shared" si="35"/>
        <v>1.544596499599038E-3</v>
      </c>
      <c r="AK51" s="24"/>
      <c r="AL51" s="35">
        <f t="shared" si="27"/>
        <v>44136</v>
      </c>
      <c r="AM51" s="49">
        <f t="shared" ca="1" si="36"/>
        <v>-2.354333574941192E-3</v>
      </c>
      <c r="AN51" s="49">
        <f t="shared" si="37"/>
        <v>-4.4555306641649306E-3</v>
      </c>
      <c r="AO51" s="49">
        <f t="shared" si="38"/>
        <v>-5.1137457651950768E-5</v>
      </c>
      <c r="AP51" s="49">
        <f t="shared" si="39"/>
        <v>-4.6098695332486006E-3</v>
      </c>
      <c r="AQ51" s="49">
        <f t="shared" si="40"/>
        <v>-1.8275946389676445E-3</v>
      </c>
      <c r="AR51" s="49">
        <f t="shared" si="41"/>
        <v>-5.1216988310809342E-4</v>
      </c>
      <c r="AS51" s="49">
        <f t="shared" si="42"/>
        <v>1.544596499599038E-3</v>
      </c>
      <c r="AU51" s="49">
        <f t="shared" si="43"/>
        <v>-4.6098695332486006E-3</v>
      </c>
      <c r="AV51" s="49">
        <f t="shared" si="44"/>
        <v>1.544596499599038E-3</v>
      </c>
      <c r="AY51" s="35">
        <f t="shared" si="28"/>
        <v>44136</v>
      </c>
      <c r="BA51" s="49">
        <f t="shared" ca="1" si="20"/>
        <v>9.889225384387228E-4</v>
      </c>
      <c r="BB51" s="49">
        <f t="shared" si="21"/>
        <v>7.9292996358929868E-4</v>
      </c>
      <c r="BC51" s="49">
        <f t="shared" si="22"/>
        <v>1.0511461939268034E-3</v>
      </c>
      <c r="BD51" s="49">
        <f t="shared" si="23"/>
        <v>2.078524856150362E-3</v>
      </c>
      <c r="BE51" s="49">
        <f t="shared" si="24"/>
        <v>3.0897314120964525E-4</v>
      </c>
      <c r="BF51" s="49">
        <f t="shared" si="25"/>
        <v>1.8883949996313192E-3</v>
      </c>
      <c r="BG51" s="49">
        <f t="shared" si="26"/>
        <v>4.8332220213442856E-4</v>
      </c>
    </row>
    <row r="52" spans="1:59" x14ac:dyDescent="0.25">
      <c r="A52" s="112">
        <f t="shared" si="2"/>
        <v>52</v>
      </c>
      <c r="B52" s="35">
        <f>+NAC!A53</f>
        <v>44166</v>
      </c>
      <c r="C52" s="24">
        <f ca="1">+NAC_d!CR53</f>
        <v>3.9711963888189095E-2</v>
      </c>
      <c r="D52" s="24">
        <f ca="1">+NAC_d!CH53</f>
        <v>4.0074603018609434E-2</v>
      </c>
      <c r="E52" s="24">
        <f ca="1">+NAC_d!CQ53</f>
        <v>3.9942849179341211E-2</v>
      </c>
      <c r="F52" s="24">
        <f t="shared" ca="1" si="29"/>
        <v>1.3175383926822271E-4</v>
      </c>
      <c r="H52" s="24">
        <f>+GBA_d!$AB80</f>
        <v>3.7169694180610113E-2</v>
      </c>
      <c r="I52" s="24">
        <f>+GBA_d!$Q80</f>
        <v>3.4726947991154056E-2</v>
      </c>
      <c r="J52" s="24">
        <f>+GBA_d!$Z80</f>
        <v>3.8960419875958108E-2</v>
      </c>
      <c r="K52" s="24">
        <f t="shared" si="30"/>
        <v>-4.233471884804052E-3</v>
      </c>
      <c r="M52" s="24">
        <f>+PAM_d!$AB80</f>
        <v>4.1918616128254982E-2</v>
      </c>
      <c r="N52" s="24">
        <f>+PAM_d!$Q80</f>
        <v>4.3389900789593705E-2</v>
      </c>
      <c r="O52" s="24">
        <f>+PAM_d!$Z80</f>
        <v>4.1364335328795798E-2</v>
      </c>
      <c r="P52" s="24">
        <f t="shared" si="31"/>
        <v>2.0255654607979068E-3</v>
      </c>
      <c r="R52" s="24">
        <f>+NOA_d!$AB80</f>
        <v>4.3102837348282463E-2</v>
      </c>
      <c r="S52" s="24">
        <f>+NOA_d!$Q80</f>
        <v>4.6940202462778968E-2</v>
      </c>
      <c r="T52" s="24">
        <f>+NOA_d!$Z80</f>
        <v>3.8155187273936741E-2</v>
      </c>
      <c r="U52" s="24">
        <f t="shared" si="32"/>
        <v>8.7850151888422268E-3</v>
      </c>
      <c r="W52" s="24">
        <f>+NEA_d!$AB80</f>
        <v>5.548968800844678E-2</v>
      </c>
      <c r="X52" s="24">
        <f>+NEA_d!$Q80</f>
        <v>6.1015875202118819E-2</v>
      </c>
      <c r="Y52" s="24">
        <f>+NEA_d!$Z80</f>
        <v>4.8827607840183695E-2</v>
      </c>
      <c r="Z52" s="24">
        <f t="shared" si="33"/>
        <v>1.2188267361935123E-2</v>
      </c>
      <c r="AB52" s="24">
        <f>+CUY_d!$AB80</f>
        <v>4.2782916956893624E-2</v>
      </c>
      <c r="AC52" s="24">
        <f>+CUY_d!$Q80</f>
        <v>4.4680265866107849E-2</v>
      </c>
      <c r="AD52" s="24">
        <f>+CUY_d!$Z80</f>
        <v>4.1213784931583231E-2</v>
      </c>
      <c r="AE52" s="24">
        <f t="shared" si="34"/>
        <v>3.4664809345246184E-3</v>
      </c>
      <c r="AG52" s="24">
        <f>+PAT_d!$AB80</f>
        <v>3.0236917902687566E-2</v>
      </c>
      <c r="AH52" s="24">
        <f>+PAT_d!$Q80</f>
        <v>2.9070411860020684E-2</v>
      </c>
      <c r="AI52" s="24">
        <f>+PAT_d!$Z80</f>
        <v>3.0738364648414063E-2</v>
      </c>
      <c r="AJ52" s="24">
        <f t="shared" si="35"/>
        <v>-1.6679527883933787E-3</v>
      </c>
      <c r="AK52" s="24"/>
      <c r="AL52" s="35">
        <f t="shared" si="27"/>
        <v>44166</v>
      </c>
      <c r="AM52" s="49">
        <f t="shared" ca="1" si="36"/>
        <v>1.3175383926822271E-4</v>
      </c>
      <c r="AN52" s="49">
        <f t="shared" si="37"/>
        <v>-4.233471884804052E-3</v>
      </c>
      <c r="AO52" s="49">
        <f t="shared" si="38"/>
        <v>2.0255654607979068E-3</v>
      </c>
      <c r="AP52" s="49">
        <f t="shared" si="39"/>
        <v>8.7850151888422268E-3</v>
      </c>
      <c r="AQ52" s="49">
        <f t="shared" si="40"/>
        <v>1.2188267361935123E-2</v>
      </c>
      <c r="AR52" s="49">
        <f t="shared" si="41"/>
        <v>3.4664809345246184E-3</v>
      </c>
      <c r="AS52" s="49">
        <f t="shared" si="42"/>
        <v>-1.6679527883933787E-3</v>
      </c>
      <c r="AU52" s="49">
        <f t="shared" si="43"/>
        <v>-4.233471884804052E-3</v>
      </c>
      <c r="AV52" s="49">
        <f t="shared" si="44"/>
        <v>1.2188267361935123E-2</v>
      </c>
      <c r="AY52" s="35">
        <f t="shared" si="28"/>
        <v>44166</v>
      </c>
      <c r="BA52" s="49">
        <f t="shared" ca="1" si="20"/>
        <v>1.3199455454676785E-3</v>
      </c>
      <c r="BB52" s="49">
        <f t="shared" si="21"/>
        <v>8.5616597203813649E-4</v>
      </c>
      <c r="BC52" s="49">
        <f t="shared" si="22"/>
        <v>1.4526626950938648E-3</v>
      </c>
      <c r="BD52" s="49">
        <f t="shared" si="23"/>
        <v>3.0032876921475458E-3</v>
      </c>
      <c r="BE52" s="49">
        <f t="shared" si="24"/>
        <v>1.530025389476608E-3</v>
      </c>
      <c r="BF52" s="49">
        <f t="shared" si="25"/>
        <v>2.5847491224287311E-3</v>
      </c>
      <c r="BG52" s="49">
        <f t="shared" si="26"/>
        <v>6.0818979045174082E-4</v>
      </c>
    </row>
    <row r="53" spans="1:59" x14ac:dyDescent="0.25">
      <c r="A53" s="112">
        <f t="shared" si="2"/>
        <v>53</v>
      </c>
      <c r="B53" s="35">
        <f>+NAC!A54</f>
        <v>44197</v>
      </c>
      <c r="C53" s="24">
        <f ca="1">+NAC_d!CR54</f>
        <v>4.0515246256459747E-2</v>
      </c>
      <c r="D53" s="24">
        <f ca="1">+NAC_d!CH54</f>
        <v>4.1005155613067279E-2</v>
      </c>
      <c r="E53" s="24">
        <f ca="1">+NAC_d!CQ54</f>
        <v>3.9637932784687191E-2</v>
      </c>
      <c r="F53" s="24">
        <f t="shared" ca="1" si="29"/>
        <v>1.367222828380088E-3</v>
      </c>
      <c r="H53" s="24">
        <f>+GBA_d!$AB81</f>
        <v>3.2872767508454359E-2</v>
      </c>
      <c r="I53" s="24">
        <f>+GBA_d!$Q81</f>
        <v>3.2623617892825418E-2</v>
      </c>
      <c r="J53" s="24">
        <f>+GBA_d!$Z81</f>
        <v>3.2420866599011333E-2</v>
      </c>
      <c r="K53" s="24">
        <f t="shared" si="30"/>
        <v>2.0275129381408519E-4</v>
      </c>
      <c r="M53" s="24">
        <f>+PAM_d!$AB81</f>
        <v>4.6229961258070995E-2</v>
      </c>
      <c r="N53" s="24">
        <f>+PAM_d!$Q81</f>
        <v>4.8273268828874949E-2</v>
      </c>
      <c r="O53" s="24">
        <f>+PAM_d!$Z81</f>
        <v>4.4684381234540105E-2</v>
      </c>
      <c r="P53" s="24">
        <f t="shared" si="31"/>
        <v>3.5888875943348442E-3</v>
      </c>
      <c r="R53" s="24">
        <f>+NOA_d!$AB81</f>
        <v>5.5123809098887699E-2</v>
      </c>
      <c r="S53" s="24">
        <f>+NOA_d!$Q81</f>
        <v>5.4294006808710993E-2</v>
      </c>
      <c r="T53" s="24">
        <f>+NOA_d!$Z81</f>
        <v>5.4231950538355056E-2</v>
      </c>
      <c r="U53" s="24">
        <f t="shared" si="32"/>
        <v>6.205627035593686E-5</v>
      </c>
      <c r="W53" s="24">
        <f>+NEA_d!$AB81</f>
        <v>4.3149207565559733E-2</v>
      </c>
      <c r="X53" s="24">
        <f>+NEA_d!$Q81</f>
        <v>4.3922535609605795E-2</v>
      </c>
      <c r="Y53" s="24">
        <f>+NEA_d!$Z81</f>
        <v>4.0666314776726775E-2</v>
      </c>
      <c r="Z53" s="24">
        <f t="shared" si="33"/>
        <v>3.2562208328790199E-3</v>
      </c>
      <c r="AB53" s="24">
        <f>+CUY_d!$AB81</f>
        <v>4.4594875219063468E-2</v>
      </c>
      <c r="AC53" s="24">
        <f>+CUY_d!$Q81</f>
        <v>4.5323645653140066E-2</v>
      </c>
      <c r="AD53" s="24">
        <f>+CUY_d!$Z81</f>
        <v>4.3779096142793739E-2</v>
      </c>
      <c r="AE53" s="24">
        <f t="shared" si="34"/>
        <v>1.5445495103463269E-3</v>
      </c>
      <c r="AG53" s="24">
        <f>+PAT_d!$AB81</f>
        <v>4.1123532928520667E-2</v>
      </c>
      <c r="AH53" s="24">
        <f>+PAT_d!$Q81</f>
        <v>3.7562809980377532E-2</v>
      </c>
      <c r="AI53" s="24">
        <f>+PAT_d!$Z81</f>
        <v>4.1967764439218236E-2</v>
      </c>
      <c r="AJ53" s="24">
        <f t="shared" si="35"/>
        <v>-4.4049544588407041E-3</v>
      </c>
      <c r="AK53" s="24"/>
      <c r="AL53" s="35">
        <f t="shared" si="27"/>
        <v>44197</v>
      </c>
      <c r="AM53" s="49">
        <f t="shared" ca="1" si="36"/>
        <v>1.367222828380088E-3</v>
      </c>
      <c r="AN53" s="49">
        <f t="shared" si="37"/>
        <v>2.0275129381408519E-4</v>
      </c>
      <c r="AO53" s="49">
        <f t="shared" si="38"/>
        <v>3.5888875943348442E-3</v>
      </c>
      <c r="AP53" s="49">
        <f t="shared" si="39"/>
        <v>6.205627035593686E-5</v>
      </c>
      <c r="AQ53" s="49">
        <f t="shared" si="40"/>
        <v>3.2562208328790199E-3</v>
      </c>
      <c r="AR53" s="49">
        <f t="shared" si="41"/>
        <v>1.5445495103463269E-3</v>
      </c>
      <c r="AS53" s="49">
        <f t="shared" si="42"/>
        <v>-4.4049544588407041E-3</v>
      </c>
      <c r="AU53" s="49">
        <f t="shared" si="43"/>
        <v>-4.4049544588407041E-3</v>
      </c>
      <c r="AV53" s="49">
        <f t="shared" si="44"/>
        <v>3.5888875943348442E-3</v>
      </c>
      <c r="AY53" s="35">
        <f t="shared" si="28"/>
        <v>44197</v>
      </c>
      <c r="BA53" s="49">
        <f t="shared" ca="1" si="20"/>
        <v>7.1250350644602722E-4</v>
      </c>
      <c r="BB53" s="49">
        <f t="shared" si="21"/>
        <v>1.588807656368226E-4</v>
      </c>
      <c r="BC53" s="49">
        <f t="shared" si="22"/>
        <v>9.8470805997369348E-4</v>
      </c>
      <c r="BD53" s="49">
        <f t="shared" si="23"/>
        <v>2.1413474765648219E-3</v>
      </c>
      <c r="BE53" s="49">
        <f t="shared" si="24"/>
        <v>1.0252614368039075E-3</v>
      </c>
      <c r="BF53" s="49">
        <f t="shared" si="25"/>
        <v>2.1384659286879568E-3</v>
      </c>
      <c r="BG53" s="49">
        <f t="shared" si="26"/>
        <v>-1.4560610306640909E-4</v>
      </c>
    </row>
    <row r="54" spans="1:59" x14ac:dyDescent="0.25">
      <c r="A54" s="112">
        <f t="shared" si="2"/>
        <v>54</v>
      </c>
      <c r="B54" s="35">
        <f>+NAC!A55</f>
        <v>44228</v>
      </c>
      <c r="C54" s="24">
        <f ca="1">+NAC_d!CR55</f>
        <v>3.5724142298366512E-2</v>
      </c>
      <c r="D54" s="24">
        <f ca="1">+NAC_d!CH55</f>
        <v>3.5324624735010302E-2</v>
      </c>
      <c r="E54" s="24">
        <f ca="1">+NAC_d!CQ55</f>
        <v>3.6299454220265037E-2</v>
      </c>
      <c r="F54" s="24">
        <f t="shared" ca="1" si="29"/>
        <v>-9.7482948525473567E-4</v>
      </c>
      <c r="H54" s="24">
        <f>+GBA_d!$AB82</f>
        <v>3.6051266750101618E-2</v>
      </c>
      <c r="I54" s="24">
        <f>+GBA_d!$Q82</f>
        <v>3.5700675691502592E-2</v>
      </c>
      <c r="J54" s="24">
        <f>+GBA_d!$Z82</f>
        <v>3.6704406987451366E-2</v>
      </c>
      <c r="K54" s="24">
        <f t="shared" si="30"/>
        <v>-1.0037312959487732E-3</v>
      </c>
      <c r="M54" s="24">
        <f>+PAM_d!$AB82</f>
        <v>3.4484750490264782E-2</v>
      </c>
      <c r="N54" s="24">
        <f>+PAM_d!$Q82</f>
        <v>3.374936292512154E-2</v>
      </c>
      <c r="O54" s="24">
        <f>+PAM_d!$Z82</f>
        <v>3.4938468778326293E-2</v>
      </c>
      <c r="P54" s="24">
        <f t="shared" si="31"/>
        <v>-1.1891058532047527E-3</v>
      </c>
      <c r="R54" s="24">
        <f>+NOA_d!$AB82</f>
        <v>3.2923617102607272E-2</v>
      </c>
      <c r="S54" s="24">
        <f>+NOA_d!$Q82</f>
        <v>3.3738662919889029E-2</v>
      </c>
      <c r="T54" s="24">
        <f>+NOA_d!$Z82</f>
        <v>3.2659432225845331E-2</v>
      </c>
      <c r="U54" s="24">
        <f t="shared" si="32"/>
        <v>1.079230694043698E-3</v>
      </c>
      <c r="W54" s="24">
        <f>+NEA_d!$AB82</f>
        <v>3.7966819709376542E-2</v>
      </c>
      <c r="X54" s="24">
        <f>+NEA_d!$Q82</f>
        <v>3.7306959937137618E-2</v>
      </c>
      <c r="Y54" s="24">
        <f>+NEA_d!$Z82</f>
        <v>3.9721958882652286E-2</v>
      </c>
      <c r="Z54" s="24">
        <f t="shared" si="33"/>
        <v>-2.4149989455146681E-3</v>
      </c>
      <c r="AB54" s="24">
        <f>+CUY_d!$AB82</f>
        <v>4.0820803473944123E-2</v>
      </c>
      <c r="AC54" s="24">
        <f>+CUY_d!$Q82</f>
        <v>4.017087398165442E-2</v>
      </c>
      <c r="AD54" s="24">
        <f>+CUY_d!$Z82</f>
        <v>4.1903821912111727E-2</v>
      </c>
      <c r="AE54" s="24">
        <f t="shared" si="34"/>
        <v>-1.732947930457307E-3</v>
      </c>
      <c r="AG54" s="24">
        <f>+PAT_d!$AB82</f>
        <v>3.8555313439230909E-2</v>
      </c>
      <c r="AH54" s="24">
        <f>+PAT_d!$Q82</f>
        <v>3.8557526569460654E-2</v>
      </c>
      <c r="AI54" s="24">
        <f>+PAT_d!$Z82</f>
        <v>3.8413740957498721E-2</v>
      </c>
      <c r="AJ54" s="24">
        <f t="shared" si="35"/>
        <v>1.4378561196193296E-4</v>
      </c>
      <c r="AK54" s="24"/>
      <c r="AL54" s="35">
        <f t="shared" si="27"/>
        <v>44228</v>
      </c>
      <c r="AM54" s="49">
        <f t="shared" ca="1" si="36"/>
        <v>-9.7482948525473567E-4</v>
      </c>
      <c r="AN54" s="49">
        <f t="shared" si="37"/>
        <v>-1.0037312959487732E-3</v>
      </c>
      <c r="AO54" s="49">
        <f t="shared" si="38"/>
        <v>-1.1891058532047527E-3</v>
      </c>
      <c r="AP54" s="49">
        <f t="shared" si="39"/>
        <v>1.079230694043698E-3</v>
      </c>
      <c r="AQ54" s="49">
        <f t="shared" si="40"/>
        <v>-2.4149989455146681E-3</v>
      </c>
      <c r="AR54" s="49">
        <f t="shared" si="41"/>
        <v>-1.732947930457307E-3</v>
      </c>
      <c r="AS54" s="49">
        <f t="shared" si="42"/>
        <v>1.4378561196193296E-4</v>
      </c>
      <c r="AU54" s="49">
        <f t="shared" si="43"/>
        <v>-2.4149989455146681E-3</v>
      </c>
      <c r="AV54" s="49">
        <f t="shared" si="44"/>
        <v>1.079230694043698E-3</v>
      </c>
      <c r="AY54" s="35">
        <f t="shared" si="28"/>
        <v>44228</v>
      </c>
      <c r="BA54" s="49">
        <f t="shared" ca="1" si="20"/>
        <v>4.3661637744263349E-4</v>
      </c>
      <c r="BB54" s="49">
        <f t="shared" si="21"/>
        <v>-1.0226249828467389E-4</v>
      </c>
      <c r="BC54" s="49">
        <f t="shared" si="22"/>
        <v>8.0703433651692824E-4</v>
      </c>
      <c r="BD54" s="49">
        <f t="shared" si="23"/>
        <v>1.6259139624448804E-3</v>
      </c>
      <c r="BE54" s="49">
        <f t="shared" si="24"/>
        <v>5.6914539059932379E-4</v>
      </c>
      <c r="BF54" s="49">
        <f t="shared" si="25"/>
        <v>1.4559000881580093E-3</v>
      </c>
      <c r="BG54" s="49">
        <f t="shared" si="26"/>
        <v>-3.0370016165237601E-4</v>
      </c>
    </row>
    <row r="55" spans="1:59" x14ac:dyDescent="0.25">
      <c r="A55" s="112">
        <f t="shared" si="2"/>
        <v>55</v>
      </c>
      <c r="B55" s="35">
        <f>+NAC!A56</f>
        <v>44256</v>
      </c>
      <c r="C55" s="24">
        <f ca="1">+NAC_d!CR56</f>
        <v>4.8234099089183413E-2</v>
      </c>
      <c r="D55" s="24">
        <f ca="1">+NAC_d!CH56</f>
        <v>4.82506430698455E-2</v>
      </c>
      <c r="E55" s="24">
        <f ca="1">+NAC_d!CQ56</f>
        <v>4.6986474997886774E-2</v>
      </c>
      <c r="F55" s="24">
        <f t="shared" ca="1" si="29"/>
        <v>1.2641680719587267E-3</v>
      </c>
      <c r="H55" s="24">
        <f>+GBA_d!$AB83</f>
        <v>5.1968423144926446E-2</v>
      </c>
      <c r="I55" s="24">
        <f>+GBA_d!$Q83</f>
        <v>5.2901528697273825E-2</v>
      </c>
      <c r="J55" s="24">
        <f>+GBA_d!$Z83</f>
        <v>4.9770897617808174E-2</v>
      </c>
      <c r="K55" s="24">
        <f t="shared" si="30"/>
        <v>3.1306310794656511E-3</v>
      </c>
      <c r="M55" s="24">
        <f>+PAM_d!$AB83</f>
        <v>4.8241990041874239E-2</v>
      </c>
      <c r="N55" s="24">
        <f>+PAM_d!$Q83</f>
        <v>4.8493019664779702E-2</v>
      </c>
      <c r="O55" s="24">
        <f>+PAM_d!$Z83</f>
        <v>4.7636441887547232E-2</v>
      </c>
      <c r="P55" s="24">
        <f t="shared" si="31"/>
        <v>8.5657777723247008E-4</v>
      </c>
      <c r="R55" s="24">
        <f>+NOA_d!$AB83</f>
        <v>4.1850519470913339E-2</v>
      </c>
      <c r="S55" s="24">
        <f>+NOA_d!$Q83</f>
        <v>3.978588855884202E-2</v>
      </c>
      <c r="T55" s="24">
        <f>+NOA_d!$Z83</f>
        <v>4.3016204007101599E-2</v>
      </c>
      <c r="U55" s="24">
        <f t="shared" si="32"/>
        <v>-3.2303154482595797E-3</v>
      </c>
      <c r="W55" s="24">
        <f>+NEA_d!$AB83</f>
        <v>3.3275381484669353E-2</v>
      </c>
      <c r="X55" s="24">
        <f>+NEA_d!$Q83</f>
        <v>3.1941588207669014E-2</v>
      </c>
      <c r="Y55" s="24">
        <f>+NEA_d!$Z83</f>
        <v>3.2694131797931458E-2</v>
      </c>
      <c r="Z55" s="24">
        <f t="shared" si="33"/>
        <v>-7.5254359026244444E-4</v>
      </c>
      <c r="AB55" s="24">
        <f>+CUY_d!$AB83</f>
        <v>4.3388032274635391E-2</v>
      </c>
      <c r="AC55" s="24">
        <f>+CUY_d!$Q83</f>
        <v>4.2554515639849022E-2</v>
      </c>
      <c r="AD55" s="24">
        <f>+CUY_d!$Z83</f>
        <v>4.3977101912693772E-2</v>
      </c>
      <c r="AE55" s="24">
        <f t="shared" si="34"/>
        <v>-1.4225862728447503E-3</v>
      </c>
      <c r="AG55" s="24">
        <f>+PAT_d!$AB83</f>
        <v>4.050153522722777E-2</v>
      </c>
      <c r="AH55" s="24">
        <f>+PAT_d!$Q83</f>
        <v>3.8929234505092225E-2</v>
      </c>
      <c r="AI55" s="24">
        <f>+PAT_d!$Z83</f>
        <v>3.9950816258916833E-2</v>
      </c>
      <c r="AJ55" s="24">
        <f t="shared" si="35"/>
        <v>-1.0215817538246075E-3</v>
      </c>
      <c r="AK55" s="24"/>
      <c r="AL55" s="35">
        <f t="shared" si="27"/>
        <v>44256</v>
      </c>
      <c r="AM55" s="49">
        <f t="shared" ca="1" si="36"/>
        <v>1.2641680719587267E-3</v>
      </c>
      <c r="AN55" s="49">
        <f t="shared" si="37"/>
        <v>3.1306310794656511E-3</v>
      </c>
      <c r="AO55" s="49">
        <f t="shared" si="38"/>
        <v>8.5657777723247008E-4</v>
      </c>
      <c r="AP55" s="49">
        <f t="shared" si="39"/>
        <v>-3.2303154482595797E-3</v>
      </c>
      <c r="AQ55" s="49">
        <f t="shared" si="40"/>
        <v>-7.5254359026244444E-4</v>
      </c>
      <c r="AR55" s="49">
        <f t="shared" si="41"/>
        <v>-1.4225862728447503E-3</v>
      </c>
      <c r="AS55" s="49">
        <f t="shared" si="42"/>
        <v>-1.0215817538246075E-3</v>
      </c>
      <c r="AU55" s="49">
        <f t="shared" si="43"/>
        <v>-3.2303154482595797E-3</v>
      </c>
      <c r="AV55" s="49">
        <f t="shared" si="44"/>
        <v>3.1306310794656511E-3</v>
      </c>
      <c r="AY55" s="35">
        <f t="shared" si="28"/>
        <v>44256</v>
      </c>
      <c r="BA55" s="49">
        <f t="shared" ca="1" si="20"/>
        <v>3.0079085442435982E-4</v>
      </c>
      <c r="BB55" s="49">
        <f t="shared" si="21"/>
        <v>5.5930311225897235E-5</v>
      </c>
      <c r="BC55" s="49">
        <f t="shared" si="22"/>
        <v>4.5485482742504041E-4</v>
      </c>
      <c r="BD55" s="49">
        <f t="shared" si="23"/>
        <v>8.0057922122243419E-4</v>
      </c>
      <c r="BE55" s="49">
        <f t="shared" si="24"/>
        <v>5.5303599214033084E-4</v>
      </c>
      <c r="BF55" s="49">
        <f t="shared" si="25"/>
        <v>1.1155298821109068E-3</v>
      </c>
      <c r="BG55" s="49">
        <f t="shared" si="26"/>
        <v>-3.8843587624798337E-4</v>
      </c>
    </row>
    <row r="56" spans="1:59" x14ac:dyDescent="0.25">
      <c r="A56" s="112">
        <f t="shared" si="2"/>
        <v>56</v>
      </c>
      <c r="B56" s="35">
        <f>+NAC!A57</f>
        <v>44287</v>
      </c>
      <c r="C56" s="24">
        <f ca="1">+NAC_d!CR57</f>
        <v>4.0867067946030788E-2</v>
      </c>
      <c r="D56" s="24">
        <f ca="1">+NAC_d!CH57</f>
        <v>4.127517714063722E-2</v>
      </c>
      <c r="E56" s="24">
        <f ca="1">+NAC_d!CQ57</f>
        <v>4.0358370742880512E-2</v>
      </c>
      <c r="F56" s="24">
        <f t="shared" ca="1" si="29"/>
        <v>9.1680639775670869E-4</v>
      </c>
      <c r="H56" s="24">
        <f>+GBA_d!$AB84</f>
        <v>4.1091859445749224E-2</v>
      </c>
      <c r="I56" s="24">
        <f>+GBA_d!$Q84</f>
        <v>4.2518118543160677E-2</v>
      </c>
      <c r="J56" s="24">
        <f>+GBA_d!$Z84</f>
        <v>4.0332062993618134E-2</v>
      </c>
      <c r="K56" s="24">
        <f t="shared" si="30"/>
        <v>2.1860555495425427E-3</v>
      </c>
      <c r="M56" s="24">
        <f>+PAM_d!$AB84</f>
        <v>3.9540988912438957E-2</v>
      </c>
      <c r="N56" s="24">
        <f>+PAM_d!$Q84</f>
        <v>3.8999571327920091E-2</v>
      </c>
      <c r="O56" s="24">
        <f>+PAM_d!$Z84</f>
        <v>3.9037800591205096E-2</v>
      </c>
      <c r="P56" s="24">
        <f t="shared" si="31"/>
        <v>-3.8229263285005644E-5</v>
      </c>
      <c r="R56" s="24">
        <f>+NOA_d!$AB84</f>
        <v>3.9937666118565973E-2</v>
      </c>
      <c r="S56" s="24">
        <f>+NOA_d!$Q84</f>
        <v>4.0074276217534122E-2</v>
      </c>
      <c r="T56" s="24">
        <f>+NOA_d!$Z84</f>
        <v>3.9850543042687203E-2</v>
      </c>
      <c r="U56" s="24">
        <f t="shared" si="32"/>
        <v>2.2373317484691846E-4</v>
      </c>
      <c r="W56" s="24">
        <f>+NEA_d!$AB84</f>
        <v>4.1338639580825509E-2</v>
      </c>
      <c r="X56" s="24">
        <f>+NEA_d!$Q84</f>
        <v>4.0320750684175177E-2</v>
      </c>
      <c r="Y56" s="24">
        <f>+NEA_d!$Z84</f>
        <v>4.3941174760641744E-2</v>
      </c>
      <c r="Z56" s="24">
        <f t="shared" si="33"/>
        <v>-3.6204240764665663E-3</v>
      </c>
      <c r="AB56" s="24">
        <f>+CUY_d!$AB84</f>
        <v>4.169239421379678E-2</v>
      </c>
      <c r="AC56" s="24">
        <f>+CUY_d!$Q84</f>
        <v>4.2680947274447378E-2</v>
      </c>
      <c r="AD56" s="24">
        <f>+CUY_d!$Z84</f>
        <v>4.1164020712235683E-2</v>
      </c>
      <c r="AE56" s="24">
        <f t="shared" si="34"/>
        <v>1.5169265622116956E-3</v>
      </c>
      <c r="AG56" s="24">
        <f>+PAT_d!$AB84</f>
        <v>4.7519516701369557E-2</v>
      </c>
      <c r="AH56" s="24">
        <f>+PAT_d!$Q84</f>
        <v>4.8178565917232463E-2</v>
      </c>
      <c r="AI56" s="24">
        <f>+PAT_d!$Z84</f>
        <v>4.6982726918207041E-2</v>
      </c>
      <c r="AJ56" s="24">
        <f t="shared" si="35"/>
        <v>1.1958389990254226E-3</v>
      </c>
      <c r="AK56" s="24"/>
      <c r="AL56" s="35">
        <f t="shared" si="27"/>
        <v>44287</v>
      </c>
      <c r="AM56" s="49">
        <f t="shared" ca="1" si="36"/>
        <v>9.1680639775670869E-4</v>
      </c>
      <c r="AN56" s="49">
        <f t="shared" si="37"/>
        <v>2.1860555495425427E-3</v>
      </c>
      <c r="AO56" s="49">
        <f t="shared" si="38"/>
        <v>-3.8229263285005644E-5</v>
      </c>
      <c r="AP56" s="49">
        <f t="shared" si="39"/>
        <v>2.2373317484691846E-4</v>
      </c>
      <c r="AQ56" s="49">
        <f t="shared" si="40"/>
        <v>-3.6204240764665663E-3</v>
      </c>
      <c r="AR56" s="49">
        <f t="shared" si="41"/>
        <v>1.5169265622116956E-3</v>
      </c>
      <c r="AS56" s="49">
        <f t="shared" si="42"/>
        <v>1.1958389990254226E-3</v>
      </c>
      <c r="AU56" s="49">
        <f t="shared" si="43"/>
        <v>-3.6204240764665663E-3</v>
      </c>
      <c r="AV56" s="49">
        <f t="shared" si="44"/>
        <v>2.1860555495425427E-3</v>
      </c>
      <c r="AY56" s="35">
        <f t="shared" si="28"/>
        <v>44287</v>
      </c>
      <c r="BA56" s="49">
        <f t="shared" ca="1" si="20"/>
        <v>-2.2289445397875401E-5</v>
      </c>
      <c r="BB56" s="49">
        <f t="shared" si="21"/>
        <v>-1.5847839535025146E-4</v>
      </c>
      <c r="BC56" s="49">
        <f t="shared" si="22"/>
        <v>7.4921214030632122E-5</v>
      </c>
      <c r="BD56" s="49">
        <f t="shared" si="23"/>
        <v>1.1587087075705844E-4</v>
      </c>
      <c r="BE56" s="49">
        <f t="shared" si="24"/>
        <v>-1.7648855557674445E-4</v>
      </c>
      <c r="BF56" s="49">
        <f t="shared" si="25"/>
        <v>6.2276037486277047E-4</v>
      </c>
      <c r="BG56" s="49">
        <f t="shared" si="26"/>
        <v>-1.2273492827769017E-4</v>
      </c>
    </row>
    <row r="57" spans="1:59" x14ac:dyDescent="0.25">
      <c r="A57" s="112">
        <f t="shared" si="2"/>
        <v>57</v>
      </c>
      <c r="B57" s="35">
        <f>+NAC!A58</f>
        <v>44317</v>
      </c>
      <c r="C57" s="24">
        <f ca="1">+NAC_d!CR58</f>
        <v>3.3158984682820858E-2</v>
      </c>
      <c r="D57" s="24">
        <f ca="1">+NAC_d!CH58</f>
        <v>3.1222155024484E-2</v>
      </c>
      <c r="E57" s="24">
        <f ca="1">+NAC_d!CQ58</f>
        <v>3.4437379046998506E-2</v>
      </c>
      <c r="F57" s="24">
        <f t="shared" ca="1" si="29"/>
        <v>-3.2152240225145068E-3</v>
      </c>
      <c r="H57" s="24">
        <f>+GBA_d!$AB85</f>
        <v>3.369597563224791E-2</v>
      </c>
      <c r="I57" s="24">
        <f>+GBA_d!$Q85</f>
        <v>3.0875728047541351E-2</v>
      </c>
      <c r="J57" s="24">
        <f>+GBA_d!$Z85</f>
        <v>3.5424132927436736E-2</v>
      </c>
      <c r="K57" s="24">
        <f t="shared" si="30"/>
        <v>-4.5484048798953847E-3</v>
      </c>
      <c r="M57" s="24">
        <f>+PAM_d!$AB85</f>
        <v>3.2301467680478479E-2</v>
      </c>
      <c r="N57" s="24">
        <f>+PAM_d!$Q85</f>
        <v>3.0974931627494096E-2</v>
      </c>
      <c r="O57" s="24">
        <f>+PAM_d!$Z85</f>
        <v>3.2732333603448405E-2</v>
      </c>
      <c r="P57" s="24">
        <f t="shared" si="31"/>
        <v>-1.7574019759543091E-3</v>
      </c>
      <c r="R57" s="24">
        <f>+NOA_d!$AB85</f>
        <v>3.2453268469876617E-2</v>
      </c>
      <c r="S57" s="24">
        <f>+NOA_d!$Q85</f>
        <v>3.1793689310701811E-2</v>
      </c>
      <c r="T57" s="24">
        <f>+NOA_d!$Z85</f>
        <v>3.2933278643805686E-2</v>
      </c>
      <c r="U57" s="24">
        <f t="shared" si="32"/>
        <v>-1.1395893331038742E-3</v>
      </c>
      <c r="W57" s="24">
        <f>+NEA_d!$AB85</f>
        <v>3.1457044157977565E-2</v>
      </c>
      <c r="X57" s="24">
        <f>+NEA_d!$Q85</f>
        <v>3.1205542291127042E-2</v>
      </c>
      <c r="Y57" s="24">
        <f>+NEA_d!$Z85</f>
        <v>3.4017360344658298E-2</v>
      </c>
      <c r="Z57" s="24">
        <f t="shared" si="33"/>
        <v>-2.8118180535312565E-3</v>
      </c>
      <c r="AB57" s="24">
        <f>+CUY_d!$AB85</f>
        <v>3.6358526499834287E-2</v>
      </c>
      <c r="AC57" s="24">
        <f>+CUY_d!$Q85</f>
        <v>3.3330084521817183E-2</v>
      </c>
      <c r="AD57" s="24">
        <f>+CUY_d!$Z85</f>
        <v>3.9267999228367989E-2</v>
      </c>
      <c r="AE57" s="24">
        <f t="shared" si="34"/>
        <v>-5.9379147065508064E-3</v>
      </c>
      <c r="AG57" s="24">
        <f>+PAT_d!$AB85</f>
        <v>3.5144406810333262E-2</v>
      </c>
      <c r="AH57" s="24">
        <f>+PAT_d!$Q85</f>
        <v>3.3117250719250535E-2</v>
      </c>
      <c r="AI57" s="24">
        <f>+PAT_d!$Z85</f>
        <v>3.5102147554160412E-2</v>
      </c>
      <c r="AJ57" s="24">
        <f t="shared" si="35"/>
        <v>-1.9848968349098772E-3</v>
      </c>
      <c r="AK57" s="24"/>
      <c r="AL57" s="35">
        <f t="shared" si="27"/>
        <v>44317</v>
      </c>
      <c r="AM57" s="49">
        <f t="shared" ca="1" si="36"/>
        <v>-3.2152240225145068E-3</v>
      </c>
      <c r="AN57" s="49">
        <f t="shared" si="37"/>
        <v>-4.5484048798953847E-3</v>
      </c>
      <c r="AO57" s="49">
        <f t="shared" si="38"/>
        <v>-1.7574019759543091E-3</v>
      </c>
      <c r="AP57" s="49">
        <f t="shared" si="39"/>
        <v>-1.1395893331038742E-3</v>
      </c>
      <c r="AQ57" s="49">
        <f t="shared" si="40"/>
        <v>-2.8118180535312565E-3</v>
      </c>
      <c r="AR57" s="49">
        <f t="shared" si="41"/>
        <v>-5.9379147065508064E-3</v>
      </c>
      <c r="AS57" s="49">
        <f t="shared" si="42"/>
        <v>-1.9848968349098772E-3</v>
      </c>
      <c r="AU57" s="49">
        <f t="shared" si="43"/>
        <v>-5.9379147065508064E-3</v>
      </c>
      <c r="AV57" s="49">
        <f t="shared" si="44"/>
        <v>-1.1395893331038742E-3</v>
      </c>
      <c r="AY57" s="35">
        <f t="shared" si="28"/>
        <v>44317</v>
      </c>
      <c r="BA57" s="49">
        <f t="shared" ca="1" si="20"/>
        <v>-1.6060076947517951E-4</v>
      </c>
      <c r="BB57" s="49">
        <f t="shared" si="21"/>
        <v>-4.2712550248032627E-4</v>
      </c>
      <c r="BC57" s="49">
        <f t="shared" si="22"/>
        <v>1.2215196630194214E-5</v>
      </c>
      <c r="BD57" s="49">
        <f t="shared" si="23"/>
        <v>2.5986182894210952E-4</v>
      </c>
      <c r="BE57" s="49">
        <f t="shared" si="24"/>
        <v>7.8359122999823352E-5</v>
      </c>
      <c r="BF57" s="49">
        <f t="shared" si="25"/>
        <v>3.0686208443199875E-4</v>
      </c>
      <c r="BG57" s="49">
        <f t="shared" si="26"/>
        <v>-2.1053694046757609E-4</v>
      </c>
    </row>
    <row r="58" spans="1:59" x14ac:dyDescent="0.25">
      <c r="A58" s="112">
        <f t="shared" si="2"/>
        <v>58</v>
      </c>
      <c r="B58" s="35">
        <f>+NAC!A59</f>
        <v>44348</v>
      </c>
      <c r="C58" s="24">
        <f ca="1">+NAC_d!CR59</f>
        <v>3.1816303675136881E-2</v>
      </c>
      <c r="D58" s="24">
        <f ca="1">+NAC_d!CH59</f>
        <v>3.2260724049705036E-2</v>
      </c>
      <c r="E58" s="24">
        <f ca="1">+NAC_d!CQ59</f>
        <v>3.1116092931479988E-2</v>
      </c>
      <c r="F58" s="24">
        <f t="shared" ca="1" si="29"/>
        <v>1.1446311182250479E-3</v>
      </c>
      <c r="H58" s="24">
        <f>+GBA_d!$AB86</f>
        <v>3.0645449418720716E-2</v>
      </c>
      <c r="I58" s="24">
        <f>+GBA_d!$Q86</f>
        <v>3.2244574275414717E-2</v>
      </c>
      <c r="J58" s="24">
        <f>+GBA_d!$Z86</f>
        <v>2.9391786775607054E-2</v>
      </c>
      <c r="K58" s="24">
        <f t="shared" si="30"/>
        <v>2.852787499807663E-3</v>
      </c>
      <c r="M58" s="24">
        <f>+PAM_d!$AB86</f>
        <v>3.2431176875069578E-2</v>
      </c>
      <c r="N58" s="24">
        <f>+PAM_d!$Q86</f>
        <v>3.1856631039329786E-2</v>
      </c>
      <c r="O58" s="24">
        <f>+PAM_d!$Z86</f>
        <v>3.2573934977802255E-2</v>
      </c>
      <c r="P58" s="24">
        <f t="shared" si="31"/>
        <v>-7.1730393847246887E-4</v>
      </c>
      <c r="R58" s="24">
        <f>+NOA_d!$AB86</f>
        <v>3.2863347983856483E-2</v>
      </c>
      <c r="S58" s="24">
        <f>+NOA_d!$Q86</f>
        <v>3.2863258653521354E-2</v>
      </c>
      <c r="T58" s="24">
        <f>+NOA_d!$Z86</f>
        <v>3.2406065952306662E-2</v>
      </c>
      <c r="U58" s="24">
        <f t="shared" si="32"/>
        <v>4.5719270121469258E-4</v>
      </c>
      <c r="W58" s="24">
        <f>+NEA_d!$AB86</f>
        <v>2.8534883353045437E-2</v>
      </c>
      <c r="X58" s="24">
        <f>+NEA_d!$Q86</f>
        <v>2.8071715993057911E-2</v>
      </c>
      <c r="Y58" s="24">
        <f>+NEA_d!$Z86</f>
        <v>2.7980798611398239E-2</v>
      </c>
      <c r="Z58" s="24">
        <f t="shared" si="33"/>
        <v>9.0917381659672003E-5</v>
      </c>
      <c r="AB58" s="24">
        <f>+CUY_d!$AB86</f>
        <v>3.5469228720880874E-2</v>
      </c>
      <c r="AC58" s="24">
        <f>+CUY_d!$Q86</f>
        <v>3.6914530109802168E-2</v>
      </c>
      <c r="AD58" s="24">
        <f>+CUY_d!$Z86</f>
        <v>3.3844293226159339E-2</v>
      </c>
      <c r="AE58" s="24">
        <f t="shared" si="34"/>
        <v>3.0702368836428295E-3</v>
      </c>
      <c r="AG58" s="24">
        <f>+PAT_d!$AB86</f>
        <v>3.4460532801019905E-2</v>
      </c>
      <c r="AH58" s="24">
        <f>+PAT_d!$Q86</f>
        <v>3.3386709875957932E-2</v>
      </c>
      <c r="AI58" s="24">
        <f>+PAT_d!$Z86</f>
        <v>3.4412146381020969E-2</v>
      </c>
      <c r="AJ58" s="24">
        <f t="shared" si="35"/>
        <v>-1.0254365050630376E-3</v>
      </c>
      <c r="AK58" s="24"/>
      <c r="AL58" s="35">
        <f t="shared" si="27"/>
        <v>44348</v>
      </c>
      <c r="AM58" s="49">
        <f t="shared" ca="1" si="36"/>
        <v>1.1446311182250479E-3</v>
      </c>
      <c r="AN58" s="49">
        <f t="shared" si="37"/>
        <v>2.852787499807663E-3</v>
      </c>
      <c r="AO58" s="49">
        <f t="shared" si="38"/>
        <v>-7.1730393847246887E-4</v>
      </c>
      <c r="AP58" s="49">
        <f t="shared" si="39"/>
        <v>4.5719270121469258E-4</v>
      </c>
      <c r="AQ58" s="49">
        <f t="shared" si="40"/>
        <v>9.0917381659672003E-5</v>
      </c>
      <c r="AR58" s="49">
        <f t="shared" si="41"/>
        <v>3.0702368836428295E-3</v>
      </c>
      <c r="AS58" s="49">
        <f t="shared" si="42"/>
        <v>-1.0254365050630376E-3</v>
      </c>
      <c r="AU58" s="49">
        <f t="shared" si="43"/>
        <v>-1.0254365050630376E-3</v>
      </c>
      <c r="AV58" s="49">
        <f t="shared" si="44"/>
        <v>3.0702368836428295E-3</v>
      </c>
      <c r="AY58" s="35">
        <f t="shared" si="28"/>
        <v>44348</v>
      </c>
      <c r="BA58" s="49">
        <f t="shared" ca="1" si="20"/>
        <v>1.6990526856841548E-4</v>
      </c>
      <c r="BB58" s="49">
        <f t="shared" si="21"/>
        <v>1.839821749953045E-5</v>
      </c>
      <c r="BC58" s="49">
        <f t="shared" si="22"/>
        <v>3.3533330679078971E-4</v>
      </c>
      <c r="BD58" s="49">
        <f t="shared" si="23"/>
        <v>5.2203726232324943E-4</v>
      </c>
      <c r="BE58" s="49">
        <f t="shared" si="24"/>
        <v>2.7935743098265559E-4</v>
      </c>
      <c r="BF58" s="49">
        <f t="shared" si="25"/>
        <v>3.8253660728848615E-4</v>
      </c>
      <c r="BG58" s="49">
        <f t="shared" si="26"/>
        <v>-3.8150084100248743E-4</v>
      </c>
    </row>
    <row r="59" spans="1:59" x14ac:dyDescent="0.25">
      <c r="A59" s="112">
        <f t="shared" si="2"/>
        <v>59</v>
      </c>
      <c r="B59" s="35">
        <f>+NAC!A60</f>
        <v>44378</v>
      </c>
      <c r="C59" s="24">
        <f ca="1">+NAC_d!CR60</f>
        <v>2.9951999647154004E-2</v>
      </c>
      <c r="D59" s="24">
        <f ca="1">+NAC_d!CH60</f>
        <v>2.988811994360363E-2</v>
      </c>
      <c r="E59" s="24">
        <f ca="1">+NAC_d!CQ60</f>
        <v>3.0179474019323971E-2</v>
      </c>
      <c r="F59" s="24">
        <f t="shared" ca="1" si="29"/>
        <v>-2.9135407572034033E-4</v>
      </c>
      <c r="H59" s="24">
        <f>+GBA_d!$AB87</f>
        <v>3.0841320010875473E-2</v>
      </c>
      <c r="I59" s="24">
        <f>+GBA_d!$Q87</f>
        <v>3.0733912188372292E-2</v>
      </c>
      <c r="J59" s="24">
        <f>+GBA_d!$Z87</f>
        <v>3.1299090124940809E-2</v>
      </c>
      <c r="K59" s="24">
        <f t="shared" si="30"/>
        <v>-5.6517793656851723E-4</v>
      </c>
      <c r="M59" s="24">
        <f>+PAM_d!$AB87</f>
        <v>2.865666252137733E-2</v>
      </c>
      <c r="N59" s="24">
        <f>+PAM_d!$Q87</f>
        <v>2.8505163895401031E-2</v>
      </c>
      <c r="O59" s="24">
        <f>+PAM_d!$Z87</f>
        <v>2.8632909480198254E-2</v>
      </c>
      <c r="P59" s="24">
        <f t="shared" si="31"/>
        <v>-1.2774558479722309E-4</v>
      </c>
      <c r="R59" s="24">
        <f>+NOA_d!$AB87</f>
        <v>2.7529381732412039E-2</v>
      </c>
      <c r="S59" s="24">
        <f>+NOA_d!$Q87</f>
        <v>2.7147028034681053E-2</v>
      </c>
      <c r="T59" s="24">
        <f>+NOA_d!$Z87</f>
        <v>2.7785186107651016E-2</v>
      </c>
      <c r="U59" s="24">
        <f t="shared" si="32"/>
        <v>-6.3815807296996319E-4</v>
      </c>
      <c r="W59" s="24">
        <f>+NEA_d!$AB87</f>
        <v>2.9767024352205018E-2</v>
      </c>
      <c r="X59" s="24">
        <f>+NEA_d!$Q87</f>
        <v>2.9818940407246863E-2</v>
      </c>
      <c r="Y59" s="24">
        <f>+NEA_d!$Z87</f>
        <v>3.0631347293510691E-2</v>
      </c>
      <c r="Z59" s="24">
        <f t="shared" si="33"/>
        <v>-8.1240688626382784E-4</v>
      </c>
      <c r="AB59" s="24">
        <f>+CUY_d!$AB87</f>
        <v>3.1686556978792968E-2</v>
      </c>
      <c r="AC59" s="24">
        <f>+CUY_d!$Q87</f>
        <v>3.1453894466122678E-2</v>
      </c>
      <c r="AD59" s="24">
        <f>+CUY_d!$Z87</f>
        <v>3.1537209387574539E-2</v>
      </c>
      <c r="AE59" s="24">
        <f t="shared" si="34"/>
        <v>-8.3314921451860258E-5</v>
      </c>
      <c r="AG59" s="24">
        <f>+PAT_d!$AB87</f>
        <v>3.3494321087429668E-2</v>
      </c>
      <c r="AH59" s="24">
        <f>+PAT_d!$Q87</f>
        <v>3.4904575613294853E-2</v>
      </c>
      <c r="AI59" s="24">
        <f>+PAT_d!$Z87</f>
        <v>3.2952276144385451E-2</v>
      </c>
      <c r="AJ59" s="24">
        <f t="shared" si="35"/>
        <v>1.952299468909402E-3</v>
      </c>
      <c r="AK59" s="24"/>
      <c r="AL59" s="35">
        <f t="shared" si="27"/>
        <v>44378</v>
      </c>
      <c r="AM59" s="49">
        <f t="shared" ca="1" si="36"/>
        <v>-2.9135407572034033E-4</v>
      </c>
      <c r="AN59" s="49">
        <f t="shared" si="37"/>
        <v>-5.6517793656851723E-4</v>
      </c>
      <c r="AO59" s="49">
        <f t="shared" si="38"/>
        <v>-1.2774558479722309E-4</v>
      </c>
      <c r="AP59" s="49">
        <f t="shared" si="39"/>
        <v>-6.3815807296996319E-4</v>
      </c>
      <c r="AQ59" s="49">
        <f t="shared" si="40"/>
        <v>-8.1240688626382784E-4</v>
      </c>
      <c r="AR59" s="49">
        <f t="shared" si="41"/>
        <v>-8.3314921451860258E-5</v>
      </c>
      <c r="AS59" s="49">
        <f t="shared" si="42"/>
        <v>1.952299468909402E-3</v>
      </c>
      <c r="AU59" s="49">
        <f t="shared" si="43"/>
        <v>-8.1240688626382784E-4</v>
      </c>
      <c r="AV59" s="49">
        <f t="shared" si="44"/>
        <v>1.952299468909402E-3</v>
      </c>
      <c r="AY59" s="35">
        <f t="shared" si="28"/>
        <v>44378</v>
      </c>
      <c r="BA59" s="49">
        <f t="shared" ca="1" si="20"/>
        <v>3.7667321011751004E-4</v>
      </c>
      <c r="BB59" s="49">
        <f t="shared" si="21"/>
        <v>1.6083287698209769E-4</v>
      </c>
      <c r="BC59" s="49">
        <f t="shared" si="22"/>
        <v>5.60719175954146E-4</v>
      </c>
      <c r="BD59" s="49">
        <f t="shared" si="23"/>
        <v>9.7507997630276921E-4</v>
      </c>
      <c r="BE59" s="49">
        <f t="shared" si="24"/>
        <v>5.0493801585405063E-4</v>
      </c>
      <c r="BF59" s="49">
        <f t="shared" si="25"/>
        <v>5.3954614522013411E-4</v>
      </c>
      <c r="BG59" s="49">
        <f t="shared" si="26"/>
        <v>-7.1934920652087328E-5</v>
      </c>
    </row>
    <row r="60" spans="1:59" x14ac:dyDescent="0.25">
      <c r="A60" s="112">
        <f t="shared" si="2"/>
        <v>60</v>
      </c>
      <c r="B60" s="35">
        <f>+NAC!A61</f>
        <v>44409</v>
      </c>
      <c r="C60" s="24">
        <f ca="1">+NAC_d!CR61</f>
        <v>2.466246902319158E-2</v>
      </c>
      <c r="D60" s="24">
        <f ca="1">+NAC_d!CH61</f>
        <v>2.2228297369113914E-2</v>
      </c>
      <c r="E60" s="24">
        <f ca="1">+NAC_d!CQ61</f>
        <v>2.6781252089188134E-2</v>
      </c>
      <c r="F60" s="24">
        <f t="shared" ca="1" si="29"/>
        <v>-4.5529547200742204E-3</v>
      </c>
      <c r="H60" s="24">
        <f>+GBA_d!$AB88</f>
        <v>2.6032158014076101E-2</v>
      </c>
      <c r="I60" s="24">
        <f>+GBA_d!$Q88</f>
        <v>2.3349045170232507E-2</v>
      </c>
      <c r="J60" s="24">
        <f>+GBA_d!$Z88</f>
        <v>2.7962958941568417E-2</v>
      </c>
      <c r="K60" s="24">
        <f t="shared" si="30"/>
        <v>-4.6139137713359091E-3</v>
      </c>
      <c r="M60" s="24">
        <f>+PAM_d!$AB88</f>
        <v>2.263523047907845E-2</v>
      </c>
      <c r="N60" s="24">
        <f>+PAM_d!$Q88</f>
        <v>1.9869531017509212E-2</v>
      </c>
      <c r="O60" s="24">
        <f>+PAM_d!$Z88</f>
        <v>2.5007320700290103E-2</v>
      </c>
      <c r="P60" s="24">
        <f t="shared" si="31"/>
        <v>-5.1377896827808911E-3</v>
      </c>
      <c r="R60" s="24">
        <f>+NOA_d!$AB88</f>
        <v>2.3828622011282885E-2</v>
      </c>
      <c r="S60" s="24">
        <f>+NOA_d!$Q88</f>
        <v>2.2113965291135518E-2</v>
      </c>
      <c r="T60" s="24">
        <f>+NOA_d!$Z88</f>
        <v>2.643316321070599E-2</v>
      </c>
      <c r="U60" s="24">
        <f t="shared" si="32"/>
        <v>-4.3191979195704722E-3</v>
      </c>
      <c r="W60" s="24">
        <f>+NEA_d!$AB88</f>
        <v>2.7374985767552262E-2</v>
      </c>
      <c r="X60" s="24">
        <f>+NEA_d!$Q88</f>
        <v>2.662562932252488E-2</v>
      </c>
      <c r="Y60" s="24">
        <f>+NEA_d!$Z88</f>
        <v>2.9943246984135197E-2</v>
      </c>
      <c r="Z60" s="24">
        <f t="shared" si="33"/>
        <v>-3.317617661610317E-3</v>
      </c>
      <c r="AB60" s="24">
        <f>+CUY_d!$AB88</f>
        <v>1.777637025948664E-2</v>
      </c>
      <c r="AC60" s="24">
        <f>+CUY_d!$Q88</f>
        <v>1.5401886717863578E-2</v>
      </c>
      <c r="AD60" s="24">
        <f>+CUY_d!$Z88</f>
        <v>1.991697127380565E-2</v>
      </c>
      <c r="AE60" s="24">
        <f t="shared" si="34"/>
        <v>-4.5150845559420727E-3</v>
      </c>
      <c r="AG60" s="24">
        <f>+PAT_d!$AB88</f>
        <v>3.4057785794644246E-2</v>
      </c>
      <c r="AH60" s="24">
        <f>+PAT_d!$Q88</f>
        <v>3.3462681970415797E-2</v>
      </c>
      <c r="AI60" s="24">
        <f>+PAT_d!$Z88</f>
        <v>3.4563635584081931E-2</v>
      </c>
      <c r="AJ60" s="24">
        <f t="shared" si="35"/>
        <v>-1.1009536136661335E-3</v>
      </c>
      <c r="AK60" s="24"/>
      <c r="AL60" s="35">
        <f t="shared" si="27"/>
        <v>44409</v>
      </c>
      <c r="AM60" s="49">
        <f t="shared" ca="1" si="36"/>
        <v>-4.5529547200742204E-3</v>
      </c>
      <c r="AN60" s="49">
        <f t="shared" si="37"/>
        <v>-4.6139137713359091E-3</v>
      </c>
      <c r="AO60" s="49">
        <f t="shared" si="38"/>
        <v>-5.1377896827808911E-3</v>
      </c>
      <c r="AP60" s="49">
        <f t="shared" si="39"/>
        <v>-4.3191979195704722E-3</v>
      </c>
      <c r="AQ60" s="49">
        <f t="shared" si="40"/>
        <v>-3.317617661610317E-3</v>
      </c>
      <c r="AR60" s="49">
        <f t="shared" si="41"/>
        <v>-4.5150845559420727E-3</v>
      </c>
      <c r="AS60" s="49">
        <f t="shared" si="42"/>
        <v>-1.1009536136661335E-3</v>
      </c>
      <c r="AU60" s="49">
        <f t="shared" si="43"/>
        <v>-5.1377896827808911E-3</v>
      </c>
      <c r="AV60" s="49">
        <f t="shared" si="44"/>
        <v>-1.1009536136661335E-3</v>
      </c>
      <c r="AY60" s="35">
        <f t="shared" si="28"/>
        <v>44409</v>
      </c>
      <c r="BA60" s="49">
        <f t="shared" ca="1" si="20"/>
        <v>-1.4516836489997242E-4</v>
      </c>
      <c r="BB60" s="49">
        <f t="shared" si="21"/>
        <v>-4.2348013724334094E-4</v>
      </c>
      <c r="BC60" s="49">
        <f t="shared" si="22"/>
        <v>1.7208449057374658E-5</v>
      </c>
      <c r="BD60" s="49">
        <f t="shared" si="23"/>
        <v>5.4986603029338887E-4</v>
      </c>
      <c r="BE60" s="49">
        <f t="shared" si="24"/>
        <v>1.4737273085183947E-4</v>
      </c>
      <c r="BF60" s="49">
        <f t="shared" si="25"/>
        <v>2.134674370583382E-5</v>
      </c>
      <c r="BG60" s="49">
        <f t="shared" si="26"/>
        <v>-1.3548204984207649E-4</v>
      </c>
    </row>
    <row r="61" spans="1:59" x14ac:dyDescent="0.25">
      <c r="A61" s="112">
        <f t="shared" si="2"/>
        <v>61</v>
      </c>
      <c r="B61" s="35">
        <f>+NAC!A62</f>
        <v>44440</v>
      </c>
      <c r="C61" s="24">
        <f ca="1">+NAC_d!CR62</f>
        <v>3.5434880356438825E-2</v>
      </c>
      <c r="D61" s="24">
        <f ca="1">+NAC_d!CH62</f>
        <v>3.4811614369438804E-2</v>
      </c>
      <c r="E61" s="24">
        <f ca="1">+NAC_d!CQ62</f>
        <v>3.5966378333292415E-2</v>
      </c>
      <c r="F61" s="24">
        <f t="shared" ca="1" si="29"/>
        <v>-1.1547639638536111E-3</v>
      </c>
      <c r="H61" s="24">
        <f>+GBA_d!$AB89</f>
        <v>3.8369103246173042E-2</v>
      </c>
      <c r="I61" s="24">
        <f>+GBA_d!$Q89</f>
        <v>3.7419659276524575E-2</v>
      </c>
      <c r="J61" s="24">
        <f>+GBA_d!$Z89</f>
        <v>3.8848237707686195E-2</v>
      </c>
      <c r="K61" s="24">
        <f t="shared" si="30"/>
        <v>-1.4285784311616201E-3</v>
      </c>
      <c r="M61" s="24">
        <f>+PAM_d!$AB89</f>
        <v>3.4100113397051768E-2</v>
      </c>
      <c r="N61" s="24">
        <f>+PAM_d!$Q89</f>
        <v>3.3370870835107702E-2</v>
      </c>
      <c r="O61" s="24">
        <f>+PAM_d!$Z89</f>
        <v>3.4818242192373727E-2</v>
      </c>
      <c r="P61" s="24">
        <f t="shared" si="31"/>
        <v>-1.4473713572660252E-3</v>
      </c>
      <c r="R61" s="24">
        <f>+NOA_d!$AB89</f>
        <v>3.2608142352426484E-2</v>
      </c>
      <c r="S61" s="24">
        <f>+NOA_d!$Q89</f>
        <v>3.2413993401762209E-2</v>
      </c>
      <c r="T61" s="24">
        <f>+NOA_d!$Z89</f>
        <v>3.367893626510976E-2</v>
      </c>
      <c r="U61" s="24">
        <f t="shared" si="32"/>
        <v>-1.2649428633475512E-3</v>
      </c>
      <c r="W61" s="24">
        <f>+NEA_d!$AB89</f>
        <v>2.8305117769801269E-2</v>
      </c>
      <c r="X61" s="24">
        <f>+NEA_d!$Q89</f>
        <v>2.8021314052153468E-2</v>
      </c>
      <c r="Y61" s="24">
        <f>+NEA_d!$Z89</f>
        <v>2.8980569949116797E-2</v>
      </c>
      <c r="Z61" s="24">
        <f t="shared" si="33"/>
        <v>-9.5925589696332914E-4</v>
      </c>
      <c r="AB61" s="24">
        <f>+CUY_d!$AB89</f>
        <v>2.86967506267779E-2</v>
      </c>
      <c r="AC61" s="24">
        <f>+CUY_d!$Q89</f>
        <v>2.9624850940902503E-2</v>
      </c>
      <c r="AD61" s="24">
        <f>+CUY_d!$Z89</f>
        <v>2.7851627705059334E-2</v>
      </c>
      <c r="AE61" s="24">
        <f t="shared" si="34"/>
        <v>1.7732232358431688E-3</v>
      </c>
      <c r="AG61" s="24">
        <f>+PAT_d!$AB89</f>
        <v>3.7444097185322267E-2</v>
      </c>
      <c r="AH61" s="24">
        <f>+PAT_d!$Q89</f>
        <v>3.7589600227048825E-2</v>
      </c>
      <c r="AI61" s="24">
        <f>+PAT_d!$Z89</f>
        <v>3.7460359203518978E-2</v>
      </c>
      <c r="AJ61" s="24">
        <f t="shared" si="35"/>
        <v>1.292410235298469E-4</v>
      </c>
      <c r="AK61" s="24"/>
      <c r="AL61" s="35">
        <f t="shared" si="27"/>
        <v>44440</v>
      </c>
      <c r="AM61" s="49">
        <f t="shared" ca="1" si="36"/>
        <v>-1.1547639638536111E-3</v>
      </c>
      <c r="AN61" s="49">
        <f t="shared" si="37"/>
        <v>-1.4285784311616201E-3</v>
      </c>
      <c r="AO61" s="49">
        <f t="shared" si="38"/>
        <v>-1.4473713572660252E-3</v>
      </c>
      <c r="AP61" s="49">
        <f t="shared" si="39"/>
        <v>-1.2649428633475512E-3</v>
      </c>
      <c r="AQ61" s="49">
        <f t="shared" si="40"/>
        <v>-9.5925589696332914E-4</v>
      </c>
      <c r="AR61" s="49">
        <f t="shared" si="41"/>
        <v>1.7732232358431688E-3</v>
      </c>
      <c r="AS61" s="49">
        <f t="shared" si="42"/>
        <v>1.292410235298469E-4</v>
      </c>
      <c r="AU61" s="49">
        <f t="shared" si="43"/>
        <v>-1.4473713572660252E-3</v>
      </c>
      <c r="AV61" s="49">
        <f t="shared" si="44"/>
        <v>1.7732232358431688E-3</v>
      </c>
      <c r="AY61" s="35">
        <f t="shared" si="28"/>
        <v>44440</v>
      </c>
      <c r="BA61" s="49">
        <f t="shared" ca="1" si="20"/>
        <v>-3.6037601028432453E-4</v>
      </c>
      <c r="BB61" s="49">
        <f t="shared" si="21"/>
        <v>-6.9296778402703574E-4</v>
      </c>
      <c r="BC61" s="49">
        <f t="shared" si="22"/>
        <v>-1.3444989024065843E-4</v>
      </c>
      <c r="BD61" s="49">
        <f t="shared" si="23"/>
        <v>1.5460817683512115E-4</v>
      </c>
      <c r="BE61" s="49">
        <f t="shared" si="24"/>
        <v>4.6145311161149838E-5</v>
      </c>
      <c r="BF61" s="49">
        <f t="shared" si="25"/>
        <v>-1.1949365230952876E-4</v>
      </c>
      <c r="BG61" s="49">
        <f t="shared" si="26"/>
        <v>-2.3424084712236892E-4</v>
      </c>
    </row>
    <row r="62" spans="1:59" x14ac:dyDescent="0.25">
      <c r="A62" s="112">
        <f t="shared" si="2"/>
        <v>62</v>
      </c>
      <c r="B62" s="35">
        <f>+NAC!A63</f>
        <v>44470</v>
      </c>
      <c r="C62" s="24">
        <f ca="1">+NAC_d!CR63</f>
        <v>3.5103223124634431E-2</v>
      </c>
      <c r="D62" s="24">
        <f ca="1">+NAC_d!CH63</f>
        <v>3.4887431791868595E-2</v>
      </c>
      <c r="E62" s="24">
        <f ca="1">+NAC_d!CQ63</f>
        <v>3.5518549996877313E-2</v>
      </c>
      <c r="F62" s="24">
        <f t="shared" ca="1" si="29"/>
        <v>-6.3111820500871829E-4</v>
      </c>
      <c r="H62" s="24">
        <f>+GBA_d!$AB90</f>
        <v>3.7714114410323907E-2</v>
      </c>
      <c r="I62" s="24">
        <f>+GBA_d!$Q90</f>
        <v>3.712009553719553E-2</v>
      </c>
      <c r="J62" s="24">
        <f>+GBA_d!$Z90</f>
        <v>3.8351376041560803E-2</v>
      </c>
      <c r="K62" s="24">
        <f t="shared" si="30"/>
        <v>-1.231280504365273E-3</v>
      </c>
      <c r="M62" s="24">
        <f>+PAM_d!$AB90</f>
        <v>3.4004334090493638E-2</v>
      </c>
      <c r="N62" s="24">
        <f>+PAM_d!$Q90</f>
        <v>3.4016036033836183E-2</v>
      </c>
      <c r="O62" s="24">
        <f>+PAM_d!$Z90</f>
        <v>3.3928519152203629E-2</v>
      </c>
      <c r="P62" s="24">
        <f t="shared" si="31"/>
        <v>8.7516881632554444E-5</v>
      </c>
      <c r="R62" s="24">
        <f>+NOA_d!$AB90</f>
        <v>3.199318305058485E-2</v>
      </c>
      <c r="S62" s="24">
        <f>+NOA_d!$Q90</f>
        <v>3.3171833355612579E-2</v>
      </c>
      <c r="T62" s="24">
        <f>+NOA_d!$Z90</f>
        <v>3.1014313934545568E-2</v>
      </c>
      <c r="U62" s="24">
        <f t="shared" si="32"/>
        <v>2.1575194210670112E-3</v>
      </c>
      <c r="W62" s="24">
        <f>+NEA_d!$AB90</f>
        <v>3.521419620767352E-2</v>
      </c>
      <c r="X62" s="24">
        <f>+NEA_d!$Q90</f>
        <v>3.5090170831719059E-2</v>
      </c>
      <c r="Y62" s="24">
        <f>+NEA_d!$Z90</f>
        <v>3.8221418898295445E-2</v>
      </c>
      <c r="Z62" s="24">
        <f t="shared" si="33"/>
        <v>-3.1312480665763864E-3</v>
      </c>
      <c r="AB62" s="24">
        <f>+CUY_d!$AB90</f>
        <v>3.1060585052738787E-2</v>
      </c>
      <c r="AC62" s="24">
        <f>+CUY_d!$Q90</f>
        <v>2.9649184740989654E-2</v>
      </c>
      <c r="AD62" s="24">
        <f>+CUY_d!$Z90</f>
        <v>3.2248316341671579E-2</v>
      </c>
      <c r="AE62" s="24">
        <f t="shared" si="34"/>
        <v>-2.5991316006819254E-3</v>
      </c>
      <c r="AG62" s="24">
        <f>+PAT_d!$AB90</f>
        <v>2.8660826481141877E-2</v>
      </c>
      <c r="AH62" s="24">
        <f>+PAT_d!$Q90</f>
        <v>2.8562732258140766E-2</v>
      </c>
      <c r="AI62" s="24">
        <f>+PAT_d!$Z90</f>
        <v>2.8598279944607841E-2</v>
      </c>
      <c r="AJ62" s="24">
        <f t="shared" si="35"/>
        <v>-3.5547686467074513E-5</v>
      </c>
      <c r="AK62" s="24"/>
      <c r="AL62" s="35">
        <f t="shared" si="27"/>
        <v>44470</v>
      </c>
      <c r="AM62" s="49">
        <f t="shared" ca="1" si="36"/>
        <v>-6.3111820500871829E-4</v>
      </c>
      <c r="AN62" s="49">
        <f t="shared" si="37"/>
        <v>-1.231280504365273E-3</v>
      </c>
      <c r="AO62" s="49">
        <f t="shared" si="38"/>
        <v>8.7516881632554444E-5</v>
      </c>
      <c r="AP62" s="49">
        <f t="shared" si="39"/>
        <v>2.1575194210670112E-3</v>
      </c>
      <c r="AQ62" s="49">
        <f t="shared" si="40"/>
        <v>-3.1312480665763864E-3</v>
      </c>
      <c r="AR62" s="49">
        <f t="shared" si="41"/>
        <v>-2.5991316006819254E-3</v>
      </c>
      <c r="AS62" s="49">
        <f t="shared" si="42"/>
        <v>-3.5547686467074513E-5</v>
      </c>
      <c r="AU62" s="49">
        <f t="shared" si="43"/>
        <v>-3.1312480665763864E-3</v>
      </c>
      <c r="AV62" s="49">
        <f t="shared" si="44"/>
        <v>2.1575194210670112E-3</v>
      </c>
      <c r="AY62" s="35">
        <f t="shared" si="28"/>
        <v>44470</v>
      </c>
      <c r="BA62" s="49">
        <f t="shared" ca="1" si="20"/>
        <v>-6.9583298264821092E-4</v>
      </c>
      <c r="BB62" s="49">
        <f t="shared" si="21"/>
        <v>-1.1423219954678765E-3</v>
      </c>
      <c r="BC62" s="49">
        <f t="shared" si="22"/>
        <v>-3.2562811661790425E-4</v>
      </c>
      <c r="BD62" s="49">
        <f t="shared" si="23"/>
        <v>-2.031104766774631E-4</v>
      </c>
      <c r="BE62" s="49">
        <f t="shared" si="24"/>
        <v>-3.4270851997355206E-4</v>
      </c>
      <c r="BF62" s="49">
        <f t="shared" si="25"/>
        <v>-4.5264439537234802E-4</v>
      </c>
      <c r="BG62" s="49">
        <f t="shared" si="26"/>
        <v>-5.2296350317826423E-4</v>
      </c>
    </row>
    <row r="63" spans="1:59" x14ac:dyDescent="0.25">
      <c r="A63" s="112">
        <f t="shared" si="2"/>
        <v>63</v>
      </c>
      <c r="B63" s="35">
        <f>+NAC!A64</f>
        <v>44501</v>
      </c>
      <c r="C63" s="24">
        <f ca="1">+NAC_d!CR64</f>
        <v>2.5266914929524376E-2</v>
      </c>
      <c r="D63" s="24">
        <f ca="1">+NAC_d!CH64</f>
        <v>2.443983631506419E-2</v>
      </c>
      <c r="E63" s="24">
        <f ca="1">+NAC_d!CQ64</f>
        <v>2.6094449172278544E-2</v>
      </c>
      <c r="F63" s="24">
        <f t="shared" ca="1" si="29"/>
        <v>-1.6546128572143548E-3</v>
      </c>
      <c r="H63" s="24">
        <f>+GBA_d!$AB91</f>
        <v>2.2672956074479167E-2</v>
      </c>
      <c r="I63" s="24">
        <f>+GBA_d!$Q91</f>
        <v>2.1352908093039025E-2</v>
      </c>
      <c r="J63" s="24">
        <f>+GBA_d!$Z91</f>
        <v>2.3937703505412689E-2</v>
      </c>
      <c r="K63" s="24">
        <f t="shared" si="30"/>
        <v>-2.5847954123736638E-3</v>
      </c>
      <c r="M63" s="24">
        <f>+PAM_d!$AB91</f>
        <v>2.8087595653764286E-2</v>
      </c>
      <c r="N63" s="24">
        <f>+PAM_d!$Q91</f>
        <v>2.7605938173054456E-2</v>
      </c>
      <c r="O63" s="24">
        <f>+PAM_d!$Z91</f>
        <v>2.8256814598551339E-2</v>
      </c>
      <c r="P63" s="24">
        <f t="shared" si="31"/>
        <v>-6.508764254968824E-4</v>
      </c>
      <c r="R63" s="24">
        <f>+NOA_d!$AB91</f>
        <v>2.655175559512668E-2</v>
      </c>
      <c r="S63" s="24">
        <f>+NOA_d!$Q91</f>
        <v>2.6460258914477564E-2</v>
      </c>
      <c r="T63" s="24">
        <f>+NOA_d!$Z91</f>
        <v>2.6735636125374995E-2</v>
      </c>
      <c r="U63" s="24">
        <f t="shared" si="32"/>
        <v>-2.7537721089743172E-4</v>
      </c>
      <c r="W63" s="24">
        <f>+NEA_d!$AB91</f>
        <v>2.9715411682912585E-2</v>
      </c>
      <c r="X63" s="24">
        <f>+NEA_d!$Q91</f>
        <v>2.9142602566309295E-2</v>
      </c>
      <c r="Y63" s="24">
        <f>+NEA_d!$Z91</f>
        <v>3.1913931013274111E-2</v>
      </c>
      <c r="Z63" s="24">
        <f t="shared" si="33"/>
        <v>-2.7713284469648158E-3</v>
      </c>
      <c r="AB63" s="24">
        <f>+CUY_d!$AB91</f>
        <v>2.6500962735193978E-2</v>
      </c>
      <c r="AC63" s="24">
        <f>+CUY_d!$Q91</f>
        <v>2.5914854052015546E-2</v>
      </c>
      <c r="AD63" s="24">
        <f>+CUY_d!$Z91</f>
        <v>2.6951451301643115E-2</v>
      </c>
      <c r="AE63" s="24">
        <f t="shared" si="34"/>
        <v>-1.0365972496275688E-3</v>
      </c>
      <c r="AG63" s="24">
        <f>+PAT_d!$AB91</f>
        <v>2.1906232887188404E-2</v>
      </c>
      <c r="AH63" s="24">
        <f>+PAT_d!$Q91</f>
        <v>2.0539422348512693E-2</v>
      </c>
      <c r="AI63" s="24">
        <f>+PAT_d!$Z91</f>
        <v>2.2476056377058073E-2</v>
      </c>
      <c r="AJ63" s="24">
        <f t="shared" si="35"/>
        <v>-1.9366340285453809E-3</v>
      </c>
      <c r="AK63" s="24"/>
      <c r="AL63" s="35">
        <f t="shared" si="27"/>
        <v>44501</v>
      </c>
      <c r="AM63" s="49">
        <f t="shared" ca="1" si="36"/>
        <v>-1.6546128572143548E-3</v>
      </c>
      <c r="AN63" s="49">
        <f t="shared" si="37"/>
        <v>-2.5847954123736638E-3</v>
      </c>
      <c r="AO63" s="49">
        <f t="shared" si="38"/>
        <v>-6.508764254968824E-4</v>
      </c>
      <c r="AP63" s="49">
        <f t="shared" si="39"/>
        <v>-2.7537721089743172E-4</v>
      </c>
      <c r="AQ63" s="49">
        <f t="shared" si="40"/>
        <v>-2.7713284469648158E-3</v>
      </c>
      <c r="AR63" s="49">
        <f t="shared" si="41"/>
        <v>-1.0365972496275688E-3</v>
      </c>
      <c r="AS63" s="49">
        <f t="shared" si="42"/>
        <v>-1.9366340285453809E-3</v>
      </c>
      <c r="AU63" s="49">
        <f t="shared" si="43"/>
        <v>-2.7713284469648158E-3</v>
      </c>
      <c r="AV63" s="49">
        <f t="shared" si="44"/>
        <v>-2.7537721089743172E-4</v>
      </c>
      <c r="AY63" s="35">
        <f t="shared" si="28"/>
        <v>44501</v>
      </c>
      <c r="BA63" s="49">
        <f t="shared" ca="1" si="20"/>
        <v>-6.3752292283764112E-4</v>
      </c>
      <c r="BB63" s="49">
        <f t="shared" si="21"/>
        <v>-9.8642739115193767E-4</v>
      </c>
      <c r="BC63" s="49">
        <f t="shared" si="22"/>
        <v>-3.756063639383152E-4</v>
      </c>
      <c r="BD63" s="49">
        <f t="shared" si="23"/>
        <v>1.5809721685180098E-4</v>
      </c>
      <c r="BE63" s="49">
        <f t="shared" si="24"/>
        <v>-4.2135300397331638E-4</v>
      </c>
      <c r="BF63" s="49">
        <f t="shared" si="25"/>
        <v>-4.9634667591563764E-4</v>
      </c>
      <c r="BG63" s="49">
        <f t="shared" si="26"/>
        <v>-8.1306604719029918E-4</v>
      </c>
    </row>
    <row r="64" spans="1:59" x14ac:dyDescent="0.25">
      <c r="A64" s="112">
        <f t="shared" si="2"/>
        <v>64</v>
      </c>
      <c r="B64" s="35">
        <f>+NAC!A65</f>
        <v>44531</v>
      </c>
      <c r="C64" s="24">
        <f ca="1">+NAC_d!CR65</f>
        <v>3.829662933074629E-2</v>
      </c>
      <c r="D64" s="24">
        <f ca="1">+NAC_d!CH65</f>
        <v>3.993322354197848E-2</v>
      </c>
      <c r="E64" s="24">
        <f ca="1">+NAC_d!CQ65</f>
        <v>3.7596284637308797E-2</v>
      </c>
      <c r="F64" s="24">
        <f t="shared" ca="1" si="29"/>
        <v>2.3369389046696831E-3</v>
      </c>
      <c r="H64" s="24">
        <f>+GBA_d!$AB92</f>
        <v>4.0624208936166806E-2</v>
      </c>
      <c r="I64" s="24">
        <f>+GBA_d!$Q92</f>
        <v>4.0783126089202648E-2</v>
      </c>
      <c r="J64" s="24">
        <f>+GBA_d!$Z92</f>
        <v>4.0433099804748407E-2</v>
      </c>
      <c r="K64" s="24">
        <f t="shared" si="30"/>
        <v>3.5002628445424122E-4</v>
      </c>
      <c r="M64" s="24">
        <f>+PAM_d!$AB92</f>
        <v>3.5218194707665962E-2</v>
      </c>
      <c r="N64" s="24">
        <f>+PAM_d!$Q92</f>
        <v>3.8377833753454604E-2</v>
      </c>
      <c r="O64" s="24">
        <f>+PAM_d!$Z92</f>
        <v>3.4002020753235218E-2</v>
      </c>
      <c r="P64" s="24">
        <f t="shared" si="31"/>
        <v>4.3758130002193862E-3</v>
      </c>
      <c r="R64" s="24">
        <f>+NOA_d!$AB92</f>
        <v>4.0413704164750985E-2</v>
      </c>
      <c r="S64" s="24">
        <f>+NOA_d!$Q92</f>
        <v>4.20897001384688E-2</v>
      </c>
      <c r="T64" s="24">
        <f>+NOA_d!$Z92</f>
        <v>3.8556889202398414E-2</v>
      </c>
      <c r="U64" s="24">
        <f t="shared" si="32"/>
        <v>3.5328109360703852E-3</v>
      </c>
      <c r="W64" s="24">
        <f>+NEA_d!$AB92</f>
        <v>4.4130030581145174E-2</v>
      </c>
      <c r="X64" s="24">
        <f>+NEA_d!$Q92</f>
        <v>4.6338358492810094E-2</v>
      </c>
      <c r="Y64" s="24">
        <f>+NEA_d!$Z92</f>
        <v>4.3095444598425514E-2</v>
      </c>
      <c r="Z64" s="24">
        <f t="shared" si="33"/>
        <v>3.2429138943845803E-3</v>
      </c>
      <c r="AB64" s="24">
        <f>+CUY_d!$AB92</f>
        <v>3.9113286685803494E-2</v>
      </c>
      <c r="AC64" s="24">
        <f>+CUY_d!$Q92</f>
        <v>4.1917052743821293E-2</v>
      </c>
      <c r="AD64" s="24">
        <f>+CUY_d!$Z92</f>
        <v>3.7478034654061076E-2</v>
      </c>
      <c r="AE64" s="24">
        <f t="shared" si="34"/>
        <v>4.4390180897602161E-3</v>
      </c>
      <c r="AG64" s="24">
        <f>+PAT_d!$AB92</f>
        <v>3.0915776000872919E-2</v>
      </c>
      <c r="AH64" s="24">
        <f>+PAT_d!$Q92</f>
        <v>3.1147410659077224E-2</v>
      </c>
      <c r="AI64" s="24">
        <f>+PAT_d!$Z92</f>
        <v>3.0872000114434472E-2</v>
      </c>
      <c r="AJ64" s="24">
        <f t="shared" si="35"/>
        <v>2.7541054464275128E-4</v>
      </c>
      <c r="AK64" s="24"/>
      <c r="AL64" s="35">
        <f t="shared" si="27"/>
        <v>44531</v>
      </c>
      <c r="AM64" s="49">
        <f t="shared" ca="1" si="36"/>
        <v>2.3369389046696831E-3</v>
      </c>
      <c r="AN64" s="49">
        <f t="shared" si="37"/>
        <v>3.5002628445424122E-4</v>
      </c>
      <c r="AO64" s="49">
        <f t="shared" si="38"/>
        <v>4.3758130002193862E-3</v>
      </c>
      <c r="AP64" s="49">
        <f t="shared" si="39"/>
        <v>3.5328109360703852E-3</v>
      </c>
      <c r="AQ64" s="49">
        <f t="shared" si="40"/>
        <v>3.2429138943845803E-3</v>
      </c>
      <c r="AR64" s="49">
        <f t="shared" si="41"/>
        <v>4.4390180897602161E-3</v>
      </c>
      <c r="AS64" s="49">
        <f t="shared" si="42"/>
        <v>2.7541054464275128E-4</v>
      </c>
      <c r="AU64" s="49">
        <f t="shared" si="43"/>
        <v>2.7541054464275128E-4</v>
      </c>
      <c r="AV64" s="49">
        <f t="shared" si="44"/>
        <v>4.4390180897602161E-3</v>
      </c>
      <c r="AY64" s="35">
        <f t="shared" si="28"/>
        <v>44531</v>
      </c>
      <c r="BA64" s="49">
        <f t="shared" ca="1" si="20"/>
        <v>-4.5375750072085275E-4</v>
      </c>
      <c r="BB64" s="49">
        <f t="shared" si="21"/>
        <v>-6.0446921038041313E-4</v>
      </c>
      <c r="BC64" s="49">
        <f t="shared" si="22"/>
        <v>-1.7975240231985859E-4</v>
      </c>
      <c r="BD64" s="49">
        <f t="shared" si="23"/>
        <v>-2.7958647087918581E-4</v>
      </c>
      <c r="BE64" s="49">
        <f t="shared" si="24"/>
        <v>-1.166799126269195E-3</v>
      </c>
      <c r="BF64" s="49">
        <f t="shared" si="25"/>
        <v>-4.1530191297933783E-4</v>
      </c>
      <c r="BG64" s="49">
        <f t="shared" si="26"/>
        <v>-6.5111910277062168E-4</v>
      </c>
    </row>
    <row r="65" spans="1:59" x14ac:dyDescent="0.25">
      <c r="A65" s="112">
        <f t="shared" si="2"/>
        <v>65</v>
      </c>
      <c r="B65" s="35">
        <f>+NAC!A66</f>
        <v>44562</v>
      </c>
      <c r="C65" s="24">
        <f ca="1">+NAC_d!CR66</f>
        <v>3.8715429376165122E-2</v>
      </c>
      <c r="D65" s="24">
        <f ca="1">+NAC_d!CH66</f>
        <v>3.9874635173624995E-2</v>
      </c>
      <c r="E65" s="24">
        <f ca="1">+NAC_d!CQ66</f>
        <v>3.7953454676598497E-2</v>
      </c>
      <c r="F65" s="24">
        <f t="shared" ca="1" si="29"/>
        <v>1.9211804970264978E-3</v>
      </c>
      <c r="H65" s="24">
        <f>+GBA_d!$AB93</f>
        <v>3.9271234002354882E-2</v>
      </c>
      <c r="I65" s="24">
        <f>+GBA_d!$Q93</f>
        <v>4.0029342350713426E-2</v>
      </c>
      <c r="J65" s="24">
        <f>+GBA_d!$Z93</f>
        <v>3.8957621977737666E-2</v>
      </c>
      <c r="K65" s="24">
        <f t="shared" si="30"/>
        <v>1.0717203729757596E-3</v>
      </c>
      <c r="M65" s="24">
        <f>+PAM_d!$AB93</f>
        <v>3.8482056642328066E-2</v>
      </c>
      <c r="N65" s="24">
        <f>+PAM_d!$Q93</f>
        <v>4.0344478242377413E-2</v>
      </c>
      <c r="O65" s="24">
        <f>+PAM_d!$Z93</f>
        <v>3.7180959259190294E-2</v>
      </c>
      <c r="P65" s="24">
        <f t="shared" si="31"/>
        <v>3.1635189831871191E-3</v>
      </c>
      <c r="R65" s="24">
        <f>+NOA_d!$AB93</f>
        <v>4.036788721264073E-2</v>
      </c>
      <c r="S65" s="24">
        <f>+NOA_d!$Q93</f>
        <v>4.2291013330962191E-2</v>
      </c>
      <c r="T65" s="24">
        <f>+NOA_d!$Z93</f>
        <v>3.7724456245643134E-2</v>
      </c>
      <c r="U65" s="24">
        <f t="shared" si="32"/>
        <v>4.5665570853190562E-3</v>
      </c>
      <c r="W65" s="24">
        <f>+NEA_d!$AB93</f>
        <v>3.4239414273455449E-2</v>
      </c>
      <c r="X65" s="24">
        <f>+NEA_d!$Q93</f>
        <v>3.4616905137746734E-2</v>
      </c>
      <c r="Y65" s="24">
        <f>+NEA_d!$Z93</f>
        <v>3.3775920375948454E-2</v>
      </c>
      <c r="Z65" s="24">
        <f t="shared" si="33"/>
        <v>8.4098476179828019E-4</v>
      </c>
      <c r="AB65" s="24">
        <f>+CUY_d!$AB93</f>
        <v>4.0503028221933635E-2</v>
      </c>
      <c r="AC65" s="24">
        <f>+CUY_d!$Q93</f>
        <v>3.991125642009008E-2</v>
      </c>
      <c r="AD65" s="24">
        <f>+CUY_d!$Z93</f>
        <v>4.0529133579486398E-2</v>
      </c>
      <c r="AE65" s="24">
        <f t="shared" si="34"/>
        <v>-6.1787715939631838E-4</v>
      </c>
      <c r="AG65" s="24">
        <f>+PAT_d!$AB93</f>
        <v>3.592545642741074E-2</v>
      </c>
      <c r="AH65" s="24">
        <f>+PAT_d!$Q93</f>
        <v>3.6391300454746922E-2</v>
      </c>
      <c r="AI65" s="24">
        <f>+PAT_d!$Z93</f>
        <v>3.5777025894496273E-2</v>
      </c>
      <c r="AJ65" s="24">
        <f t="shared" si="35"/>
        <v>6.1427456025064942E-4</v>
      </c>
      <c r="AK65" s="24"/>
      <c r="AL65" s="35">
        <f t="shared" si="27"/>
        <v>44562</v>
      </c>
      <c r="AM65" s="49">
        <f t="shared" ca="1" si="36"/>
        <v>1.9211804970264978E-3</v>
      </c>
      <c r="AN65" s="49">
        <f t="shared" si="37"/>
        <v>1.0717203729757596E-3</v>
      </c>
      <c r="AO65" s="49">
        <f t="shared" si="38"/>
        <v>3.1635189831871191E-3</v>
      </c>
      <c r="AP65" s="49">
        <f t="shared" si="39"/>
        <v>4.5665570853190562E-3</v>
      </c>
      <c r="AQ65" s="49">
        <f t="shared" si="40"/>
        <v>8.4098476179828019E-4</v>
      </c>
      <c r="AR65" s="49">
        <f t="shared" si="41"/>
        <v>-6.1787715939631838E-4</v>
      </c>
      <c r="AS65" s="49">
        <f t="shared" si="42"/>
        <v>6.1427456025064942E-4</v>
      </c>
      <c r="AU65" s="49">
        <f t="shared" si="43"/>
        <v>-6.1787715939631838E-4</v>
      </c>
      <c r="AV65" s="49">
        <f t="shared" si="44"/>
        <v>4.5665570853190562E-3</v>
      </c>
      <c r="AY65" s="35">
        <f t="shared" si="28"/>
        <v>44562</v>
      </c>
      <c r="BA65" s="49">
        <f t="shared" ca="1" si="20"/>
        <v>-4.0759436166698526E-4</v>
      </c>
      <c r="BB65" s="49">
        <f t="shared" si="21"/>
        <v>-5.3205512045027359E-4</v>
      </c>
      <c r="BC65" s="49">
        <f t="shared" si="22"/>
        <v>-2.1519978658216901E-4</v>
      </c>
      <c r="BD65" s="49">
        <f t="shared" si="23"/>
        <v>9.5788597034407452E-5</v>
      </c>
      <c r="BE65" s="49">
        <f t="shared" si="24"/>
        <v>-1.3680687988592566E-3</v>
      </c>
      <c r="BF65" s="49">
        <f t="shared" si="25"/>
        <v>-5.955041354578916E-4</v>
      </c>
      <c r="BG65" s="49">
        <f t="shared" si="26"/>
        <v>-2.3285001784634218E-4</v>
      </c>
    </row>
    <row r="66" spans="1:59" x14ac:dyDescent="0.25">
      <c r="A66" s="112">
        <f t="shared" si="2"/>
        <v>66</v>
      </c>
      <c r="B66" s="35">
        <f>+NAC!A67</f>
        <v>44593</v>
      </c>
      <c r="C66" s="24">
        <f ca="1">+NAC_d!CR67</f>
        <v>4.710395871081019E-2</v>
      </c>
      <c r="D66" s="24">
        <f ca="1">+NAC_d!CH67</f>
        <v>5.1625223999565817E-2</v>
      </c>
      <c r="E66" s="24">
        <f ca="1">+NAC_d!CQ67</f>
        <v>4.3679929635650927E-2</v>
      </c>
      <c r="F66" s="24">
        <f t="shared" ca="1" si="29"/>
        <v>7.9452943639148899E-3</v>
      </c>
      <c r="H66" s="24">
        <f>+GBA_d!$AB94</f>
        <v>4.563161555042039E-2</v>
      </c>
      <c r="I66" s="24">
        <f>+GBA_d!$Q94</f>
        <v>5.2694595036078651E-2</v>
      </c>
      <c r="J66" s="24">
        <f>+GBA_d!$Z94</f>
        <v>4.1287521318268627E-2</v>
      </c>
      <c r="K66" s="24">
        <f t="shared" si="30"/>
        <v>1.1407073717810023E-2</v>
      </c>
      <c r="M66" s="24">
        <f>+PAM_d!$AB94</f>
        <v>4.6657176953345036E-2</v>
      </c>
      <c r="N66" s="24">
        <f>+PAM_d!$Q94</f>
        <v>5.0052755287689044E-2</v>
      </c>
      <c r="O66" s="24">
        <f>+PAM_d!$Z94</f>
        <v>4.4109331108833194E-2</v>
      </c>
      <c r="P66" s="24">
        <f t="shared" si="31"/>
        <v>5.9434241788558495E-3</v>
      </c>
      <c r="R66" s="24">
        <f>+NOA_d!$AB94</f>
        <v>4.8523634995495613E-2</v>
      </c>
      <c r="S66" s="24">
        <f>+NOA_d!$Q94</f>
        <v>5.0348428064929784E-2</v>
      </c>
      <c r="T66" s="24">
        <f>+NOA_d!$Z94</f>
        <v>4.5932259185836877E-2</v>
      </c>
      <c r="U66" s="24">
        <f t="shared" si="32"/>
        <v>4.4161688790929077E-3</v>
      </c>
      <c r="W66" s="24">
        <f>+NEA_d!$AB94</f>
        <v>4.9633790775865716E-2</v>
      </c>
      <c r="X66" s="24">
        <f>+NEA_d!$Q94</f>
        <v>5.0891878144504021E-2</v>
      </c>
      <c r="Y66" s="24">
        <f>+NEA_d!$Z94</f>
        <v>4.7066817484468171E-2</v>
      </c>
      <c r="Z66" s="24">
        <f t="shared" si="33"/>
        <v>3.8250606600358505E-3</v>
      </c>
      <c r="AB66" s="24">
        <f>+CUY_d!$AB94</f>
        <v>5.4047108197206484E-2</v>
      </c>
      <c r="AC66" s="24">
        <f>+CUY_d!$Q94</f>
        <v>5.7011725594872109E-2</v>
      </c>
      <c r="AD66" s="24">
        <f>+CUY_d!$Z94</f>
        <v>5.1319791847906693E-2</v>
      </c>
      <c r="AE66" s="24">
        <f t="shared" si="34"/>
        <v>5.6919337469654163E-3</v>
      </c>
      <c r="AG66" s="24">
        <f>+PAT_d!$AB94</f>
        <v>4.8421409942731364E-2</v>
      </c>
      <c r="AH66" s="24">
        <f>+PAT_d!$Q94</f>
        <v>4.9587800305422203E-2</v>
      </c>
      <c r="AI66" s="24">
        <f>+PAT_d!$Z94</f>
        <v>4.7554143688865569E-2</v>
      </c>
      <c r="AJ66" s="24">
        <f t="shared" si="35"/>
        <v>2.0336566165566339E-3</v>
      </c>
      <c r="AK66" s="24"/>
      <c r="AL66" s="35">
        <f t="shared" si="27"/>
        <v>44593</v>
      </c>
      <c r="AM66" s="49">
        <f t="shared" ca="1" si="36"/>
        <v>7.9452943639148899E-3</v>
      </c>
      <c r="AN66" s="49">
        <f t="shared" si="37"/>
        <v>1.1407073717810023E-2</v>
      </c>
      <c r="AO66" s="49">
        <f t="shared" si="38"/>
        <v>5.9434241788558495E-3</v>
      </c>
      <c r="AP66" s="49">
        <f t="shared" si="39"/>
        <v>4.4161688790929077E-3</v>
      </c>
      <c r="AQ66" s="49">
        <f t="shared" si="40"/>
        <v>3.8250606600358505E-3</v>
      </c>
      <c r="AR66" s="49">
        <f t="shared" si="41"/>
        <v>5.6919337469654163E-3</v>
      </c>
      <c r="AS66" s="49">
        <f t="shared" si="42"/>
        <v>2.0336566165566339E-3</v>
      </c>
      <c r="AU66" s="49">
        <f t="shared" si="43"/>
        <v>2.0336566165566339E-3</v>
      </c>
      <c r="AV66" s="49">
        <f t="shared" si="44"/>
        <v>1.1407073717810023E-2</v>
      </c>
      <c r="AY66" s="35">
        <f t="shared" si="28"/>
        <v>44593</v>
      </c>
      <c r="BA66" s="49">
        <f t="shared" ca="1" si="20"/>
        <v>3.3574929243048352E-4</v>
      </c>
      <c r="BB66" s="49">
        <f t="shared" si="21"/>
        <v>5.0217863069629276E-4</v>
      </c>
      <c r="BC66" s="49">
        <f t="shared" si="22"/>
        <v>3.7917771608954781E-4</v>
      </c>
      <c r="BD66" s="49">
        <f t="shared" si="23"/>
        <v>3.7386677912184158E-4</v>
      </c>
      <c r="BE66" s="49">
        <f t="shared" si="24"/>
        <v>-8.4806383173004673E-4</v>
      </c>
      <c r="BF66" s="49">
        <f t="shared" si="25"/>
        <v>2.323600432733534E-5</v>
      </c>
      <c r="BG66" s="49">
        <f t="shared" si="26"/>
        <v>-7.536076746345044E-5</v>
      </c>
    </row>
    <row r="67" spans="1:59" x14ac:dyDescent="0.25">
      <c r="A67" s="112">
        <f t="shared" si="2"/>
        <v>67</v>
      </c>
      <c r="B67" s="35">
        <f>+NAC!A68</f>
        <v>44621</v>
      </c>
      <c r="C67" s="24">
        <f ca="1">+NAC_d!CR68</f>
        <v>6.7186459764320139E-2</v>
      </c>
      <c r="D67" s="24">
        <f ca="1">+NAC_d!CH68</f>
        <v>6.9610543084678511E-2</v>
      </c>
      <c r="E67" s="24">
        <f ca="1">+NAC_d!CQ68</f>
        <v>6.4271296772360875E-2</v>
      </c>
      <c r="F67" s="24">
        <f t="shared" ca="1" si="29"/>
        <v>5.3392463123176359E-3</v>
      </c>
      <c r="H67" s="24">
        <f>+GBA_d!$AB95</f>
        <v>6.6668901421061966E-2</v>
      </c>
      <c r="I67" s="24">
        <f>+GBA_d!$Q95</f>
        <v>6.7870280400234906E-2</v>
      </c>
      <c r="J67" s="24">
        <f>+GBA_d!$Z95</f>
        <v>6.4937350933863991E-2</v>
      </c>
      <c r="K67" s="24">
        <f t="shared" si="30"/>
        <v>2.9329294663709149E-3</v>
      </c>
      <c r="M67" s="24">
        <f>+PAM_d!$AB95</f>
        <v>6.6277816685989199E-2</v>
      </c>
      <c r="N67" s="24">
        <f>+PAM_d!$Q95</f>
        <v>6.9628033475381823E-2</v>
      </c>
      <c r="O67" s="24">
        <f>+PAM_d!$Z95</f>
        <v>6.2447592377368855E-2</v>
      </c>
      <c r="P67" s="24">
        <f t="shared" si="31"/>
        <v>7.1804410980129685E-3</v>
      </c>
      <c r="R67" s="24">
        <f>+NOA_d!$AB95</f>
        <v>6.7668803239308239E-2</v>
      </c>
      <c r="S67" s="24">
        <f>+NOA_d!$Q95</f>
        <v>7.0922195505537022E-2</v>
      </c>
      <c r="T67" s="24">
        <f>+NOA_d!$Z95</f>
        <v>6.2047582434475945E-2</v>
      </c>
      <c r="U67" s="24">
        <f t="shared" si="32"/>
        <v>8.8746130710610771E-3</v>
      </c>
      <c r="W67" s="24">
        <f>+NEA_d!$AB95</f>
        <v>7.2485125727378419E-2</v>
      </c>
      <c r="X67" s="24">
        <f>+NEA_d!$Q95</f>
        <v>7.2995261926074084E-2</v>
      </c>
      <c r="Y67" s="24">
        <f>+NEA_d!$Z95</f>
        <v>6.8882826461070135E-2</v>
      </c>
      <c r="Z67" s="24">
        <f t="shared" si="33"/>
        <v>4.1124354650039496E-3</v>
      </c>
      <c r="AB67" s="24">
        <f>+CUY_d!$AB95</f>
        <v>6.793580602898408E-2</v>
      </c>
      <c r="AC67" s="24">
        <f>+CUY_d!$Q95</f>
        <v>7.249402866253174E-2</v>
      </c>
      <c r="AD67" s="24">
        <f>+CUY_d!$Z95</f>
        <v>6.3358112433035574E-2</v>
      </c>
      <c r="AE67" s="24">
        <f t="shared" si="34"/>
        <v>9.135916229496166E-3</v>
      </c>
      <c r="AG67" s="24">
        <f>+PAT_d!$AB95</f>
        <v>7.4368772068735156E-2</v>
      </c>
      <c r="AH67" s="24">
        <f>+PAT_d!$Q95</f>
        <v>7.7569817870827729E-2</v>
      </c>
      <c r="AI67" s="24">
        <f>+PAT_d!$Z95</f>
        <v>7.1509152474775517E-2</v>
      </c>
      <c r="AJ67" s="24">
        <f t="shared" si="35"/>
        <v>6.0606653960522117E-3</v>
      </c>
      <c r="AK67" s="24"/>
      <c r="AL67" s="35">
        <f t="shared" si="27"/>
        <v>44621</v>
      </c>
      <c r="AM67" s="49">
        <f t="shared" ca="1" si="36"/>
        <v>5.3392463123176359E-3</v>
      </c>
      <c r="AN67" s="49">
        <f t="shared" si="37"/>
        <v>2.9329294663709149E-3</v>
      </c>
      <c r="AO67" s="49">
        <f t="shared" si="38"/>
        <v>7.1804410980129685E-3</v>
      </c>
      <c r="AP67" s="49">
        <f t="shared" si="39"/>
        <v>8.8746130710610771E-3</v>
      </c>
      <c r="AQ67" s="49">
        <f t="shared" si="40"/>
        <v>4.1124354650039496E-3</v>
      </c>
      <c r="AR67" s="49">
        <f t="shared" si="41"/>
        <v>9.135916229496166E-3</v>
      </c>
      <c r="AS67" s="49">
        <f t="shared" si="42"/>
        <v>6.0606653960522117E-3</v>
      </c>
      <c r="AU67" s="49">
        <f t="shared" si="43"/>
        <v>2.9329294663709149E-3</v>
      </c>
      <c r="AV67" s="49">
        <f t="shared" si="44"/>
        <v>9.135916229496166E-3</v>
      </c>
      <c r="AY67" s="35">
        <f t="shared" si="28"/>
        <v>44621</v>
      </c>
      <c r="BA67" s="49">
        <f t="shared" ca="1" si="20"/>
        <v>6.75339145793726E-4</v>
      </c>
      <c r="BB67" s="49">
        <f t="shared" si="21"/>
        <v>4.8570349627173143E-4</v>
      </c>
      <c r="BC67" s="49">
        <f t="shared" si="22"/>
        <v>9.0616632615458936E-4</v>
      </c>
      <c r="BD67" s="49">
        <f t="shared" si="23"/>
        <v>1.3826108223985629E-3</v>
      </c>
      <c r="BE67" s="49">
        <f t="shared" si="24"/>
        <v>-4.4264891045784721E-4</v>
      </c>
      <c r="BF67" s="49">
        <f t="shared" si="25"/>
        <v>9.0311121285574503E-4</v>
      </c>
      <c r="BG67" s="49">
        <f t="shared" si="26"/>
        <v>5.1482649502628452E-4</v>
      </c>
    </row>
    <row r="68" spans="1:59" x14ac:dyDescent="0.25">
      <c r="A68" s="112">
        <f t="shared" si="2"/>
        <v>68</v>
      </c>
      <c r="B68" s="35">
        <f>+NAC!A69</f>
        <v>44652</v>
      </c>
      <c r="C68" s="24">
        <f ca="1">+NAC_d!CR69</f>
        <v>6.0438410802804876E-2</v>
      </c>
      <c r="D68" s="24">
        <f ca="1">+NAC_d!CH69</f>
        <v>6.0786825051356352E-2</v>
      </c>
      <c r="E68" s="24">
        <f ca="1">+NAC_d!CQ69</f>
        <v>6.0253993293979624E-2</v>
      </c>
      <c r="F68" s="24">
        <f t="shared" ca="1" si="29"/>
        <v>5.3283175737672828E-4</v>
      </c>
      <c r="H68" s="24">
        <f>+GBA_d!$AB96</f>
        <v>6.1885678853573323E-2</v>
      </c>
      <c r="I68" s="24">
        <f>+GBA_d!$Q96</f>
        <v>6.2382349804949611E-2</v>
      </c>
      <c r="J68" s="24">
        <f>+GBA_d!$Z96</f>
        <v>6.1620122072721717E-2</v>
      </c>
      <c r="K68" s="24">
        <f t="shared" si="30"/>
        <v>7.6222773222789364E-4</v>
      </c>
      <c r="M68" s="24">
        <f>+PAM_d!$AB96</f>
        <v>5.8553377006983043E-2</v>
      </c>
      <c r="N68" s="24">
        <f>+PAM_d!$Q96</f>
        <v>5.7948351038540791E-2</v>
      </c>
      <c r="O68" s="24">
        <f>+PAM_d!$Z96</f>
        <v>5.8879431651912562E-2</v>
      </c>
      <c r="P68" s="24">
        <f t="shared" si="31"/>
        <v>-9.3108061337177084E-4</v>
      </c>
      <c r="R68" s="24">
        <f>+NOA_d!$AB96</f>
        <v>6.3651077181514859E-2</v>
      </c>
      <c r="S68" s="24">
        <f>+NOA_d!$Q96</f>
        <v>6.4925303192423955E-2</v>
      </c>
      <c r="T68" s="24">
        <f>+NOA_d!$Z96</f>
        <v>6.2609735149582457E-2</v>
      </c>
      <c r="U68" s="24">
        <f t="shared" si="32"/>
        <v>2.3155680428414982E-3</v>
      </c>
      <c r="W68" s="24">
        <f>+NEA_d!$AB96</f>
        <v>6.0247628239695983E-2</v>
      </c>
      <c r="X68" s="24">
        <f>+NEA_d!$Q96</f>
        <v>6.1706253366898611E-2</v>
      </c>
      <c r="Y68" s="24">
        <f>+NEA_d!$Z96</f>
        <v>6.0577403439787458E-2</v>
      </c>
      <c r="Z68" s="24">
        <f t="shared" si="33"/>
        <v>1.128849927111153E-3</v>
      </c>
      <c r="AB68" s="24">
        <f>+CUY_d!$AB96</f>
        <v>5.8474493093167323E-2</v>
      </c>
      <c r="AC68" s="24">
        <f>+CUY_d!$Q96</f>
        <v>5.8835950706077167E-2</v>
      </c>
      <c r="AD68" s="24">
        <f>+CUY_d!$Z96</f>
        <v>5.7410737216765151E-2</v>
      </c>
      <c r="AE68" s="24">
        <f t="shared" si="34"/>
        <v>1.4252134893120161E-3</v>
      </c>
      <c r="AG68" s="24">
        <f>+PAT_d!$AB96</f>
        <v>5.8869592940136384E-2</v>
      </c>
      <c r="AH68" s="24">
        <f>+PAT_d!$Q96</f>
        <v>6.1893989992453324E-2</v>
      </c>
      <c r="AI68" s="24">
        <f>+PAT_d!$Z96</f>
        <v>5.7004745940856472E-2</v>
      </c>
      <c r="AJ68" s="24">
        <f t="shared" si="35"/>
        <v>4.8892440515968527E-3</v>
      </c>
      <c r="AK68" s="24"/>
      <c r="AL68" s="35">
        <f t="shared" ref="AL68:AL94" si="45">+B68</f>
        <v>44652</v>
      </c>
      <c r="AM68" s="49">
        <f t="shared" ca="1" si="36"/>
        <v>5.3283175737672828E-4</v>
      </c>
      <c r="AN68" s="49">
        <f t="shared" si="37"/>
        <v>7.6222773222789364E-4</v>
      </c>
      <c r="AO68" s="49">
        <f t="shared" si="38"/>
        <v>-9.3108061337177084E-4</v>
      </c>
      <c r="AP68" s="49">
        <f t="shared" si="39"/>
        <v>2.3155680428414982E-3</v>
      </c>
      <c r="AQ68" s="49">
        <f t="shared" si="40"/>
        <v>1.128849927111153E-3</v>
      </c>
      <c r="AR68" s="49">
        <f t="shared" si="41"/>
        <v>1.4252134893120161E-3</v>
      </c>
      <c r="AS68" s="49">
        <f t="shared" si="42"/>
        <v>4.8892440515968527E-3</v>
      </c>
      <c r="AU68" s="49">
        <f t="shared" si="43"/>
        <v>-9.3108061337177084E-4</v>
      </c>
      <c r="AV68" s="49">
        <f t="shared" si="44"/>
        <v>4.8892440515968527E-3</v>
      </c>
      <c r="AY68" s="35">
        <f t="shared" ref="AY68:AY94" si="46">+AL68</f>
        <v>44652</v>
      </c>
      <c r="BA68" s="49">
        <f t="shared" ca="1" si="20"/>
        <v>6.433412590953943E-4</v>
      </c>
      <c r="BB68" s="49">
        <f t="shared" si="21"/>
        <v>3.6705117816217731E-4</v>
      </c>
      <c r="BC68" s="49">
        <f t="shared" si="22"/>
        <v>8.3176204698069223E-4</v>
      </c>
      <c r="BD68" s="49">
        <f t="shared" si="23"/>
        <v>1.5569303947314446E-3</v>
      </c>
      <c r="BE68" s="49">
        <f t="shared" si="24"/>
        <v>-4.6876076826370593E-5</v>
      </c>
      <c r="BF68" s="49">
        <f t="shared" si="25"/>
        <v>8.9546845678077169E-4</v>
      </c>
      <c r="BG68" s="49">
        <f t="shared" si="26"/>
        <v>8.2261024940723704E-4</v>
      </c>
    </row>
    <row r="69" spans="1:59" x14ac:dyDescent="0.25">
      <c r="A69" s="112">
        <f t="shared" ref="A69:A100" si="47">+ROW()</f>
        <v>69</v>
      </c>
      <c r="B69" s="35">
        <f>+NAC!A70</f>
        <v>44682</v>
      </c>
      <c r="C69" s="24">
        <f ca="1">+NAC_d!CR70</f>
        <v>5.0528268251583297E-2</v>
      </c>
      <c r="D69" s="24">
        <f ca="1">+NAC_d!CH70</f>
        <v>4.8651069605344821E-2</v>
      </c>
      <c r="E69" s="24">
        <f ca="1">+NAC_d!CQ70</f>
        <v>5.1899080155612065E-2</v>
      </c>
      <c r="F69" s="24">
        <f t="shared" ref="F69:F94" ca="1" si="48">+D69-E69</f>
        <v>-3.2480105502672441E-3</v>
      </c>
      <c r="H69" s="24">
        <f>+GBA_d!$AB97</f>
        <v>4.7713882039585709E-2</v>
      </c>
      <c r="I69" s="24">
        <f>+GBA_d!$Q97</f>
        <v>4.608518341991541E-2</v>
      </c>
      <c r="J69" s="24">
        <f>+GBA_d!$Z97</f>
        <v>4.891345492127841E-2</v>
      </c>
      <c r="K69" s="24">
        <f t="shared" ref="K69:K94" si="49">+I69-J69</f>
        <v>-2.828271501363E-3</v>
      </c>
      <c r="M69" s="24">
        <f>+PAM_d!$AB97</f>
        <v>5.2773468476936758E-2</v>
      </c>
      <c r="N69" s="24">
        <f>+PAM_d!$Q97</f>
        <v>5.0153787792783566E-2</v>
      </c>
      <c r="O69" s="24">
        <f>+PAM_d!$Z97</f>
        <v>5.4390742231160472E-2</v>
      </c>
      <c r="P69" s="24">
        <f t="shared" ref="P69:P94" si="50">+N69-O69</f>
        <v>-4.2369544383769053E-3</v>
      </c>
      <c r="R69" s="24">
        <f>+NOA_d!$AB97</f>
        <v>5.5505178191320059E-2</v>
      </c>
      <c r="S69" s="24">
        <f>+NOA_d!$Q97</f>
        <v>5.3984673132930538E-2</v>
      </c>
      <c r="T69" s="24">
        <f>+NOA_d!$Z97</f>
        <v>5.8094426748349193E-2</v>
      </c>
      <c r="U69" s="24">
        <f t="shared" ref="U69:U94" si="51">+S69-T69</f>
        <v>-4.1097536154186542E-3</v>
      </c>
      <c r="W69" s="24">
        <f>+NEA_d!$AB97</f>
        <v>5.2642129098058321E-2</v>
      </c>
      <c r="X69" s="24">
        <f>+NEA_d!$Q97</f>
        <v>5.2109044708577246E-2</v>
      </c>
      <c r="Y69" s="24">
        <f>+NEA_d!$Z97</f>
        <v>5.3511750940705261E-2</v>
      </c>
      <c r="Z69" s="24">
        <f t="shared" ref="Z69:Z94" si="52">+X69-Y69</f>
        <v>-1.4027062321280148E-3</v>
      </c>
      <c r="AB69" s="24">
        <f>+CUY_d!$AB97</f>
        <v>5.2185573982037603E-2</v>
      </c>
      <c r="AC69" s="24">
        <f>+CUY_d!$Q97</f>
        <v>5.0703401900014544E-2</v>
      </c>
      <c r="AD69" s="24">
        <f>+CUY_d!$Z97</f>
        <v>5.3608550381149866E-2</v>
      </c>
      <c r="AE69" s="24">
        <f t="shared" ref="AE69:AE94" si="53">+AC69-AD69</f>
        <v>-2.9051484811353223E-3</v>
      </c>
      <c r="AG69" s="24">
        <f>+PAT_d!$AB97</f>
        <v>4.8683763564224325E-2</v>
      </c>
      <c r="AH69" s="24">
        <f>+PAT_d!$Q97</f>
        <v>4.7687678860153904E-2</v>
      </c>
      <c r="AI69" s="24">
        <f>+PAT_d!$Z97</f>
        <v>4.8568997776224476E-2</v>
      </c>
      <c r="AJ69" s="24">
        <f t="shared" ref="AJ69:AJ94" si="54">+AH69-AI69</f>
        <v>-8.8131891607057256E-4</v>
      </c>
      <c r="AK69" s="24"/>
      <c r="AL69" s="35">
        <f t="shared" si="45"/>
        <v>44682</v>
      </c>
      <c r="AM69" s="49">
        <f t="shared" ref="AM69:AM94" ca="1" si="55">+F69</f>
        <v>-3.2480105502672441E-3</v>
      </c>
      <c r="AN69" s="49">
        <f t="shared" ref="AN69:AN94" si="56">+K69</f>
        <v>-2.828271501363E-3</v>
      </c>
      <c r="AO69" s="49">
        <f t="shared" ref="AO69:AO94" si="57">+P69</f>
        <v>-4.2369544383769053E-3</v>
      </c>
      <c r="AP69" s="49">
        <f t="shared" ref="AP69:AP94" si="58">+U69</f>
        <v>-4.1097536154186542E-3</v>
      </c>
      <c r="AQ69" s="49">
        <f t="shared" ref="AQ69:AQ94" si="59">+Z69</f>
        <v>-1.4027062321280148E-3</v>
      </c>
      <c r="AR69" s="49">
        <f t="shared" ref="AR69:AR94" si="60">+AE69</f>
        <v>-2.9051484811353223E-3</v>
      </c>
      <c r="AS69" s="49">
        <f t="shared" ref="AS69:AS94" si="61">+AJ69</f>
        <v>-8.8131891607057256E-4</v>
      </c>
      <c r="AU69" s="49">
        <f t="shared" ref="AU69:AU94" si="62">+MIN(AN69:AS69)</f>
        <v>-4.2369544383769053E-3</v>
      </c>
      <c r="AV69" s="49">
        <f t="shared" ref="AV69:AV94" si="63">+MAX(AN69:AS69)</f>
        <v>-8.8131891607057256E-4</v>
      </c>
      <c r="AY69" s="35">
        <f t="shared" si="46"/>
        <v>44682</v>
      </c>
      <c r="BA69" s="49">
        <f t="shared" ca="1" si="20"/>
        <v>6.4060904844933286E-4</v>
      </c>
      <c r="BB69" s="49">
        <f t="shared" si="21"/>
        <v>5.1039562637320934E-4</v>
      </c>
      <c r="BC69" s="49">
        <f t="shared" si="22"/>
        <v>6.2513267511214254E-4</v>
      </c>
      <c r="BD69" s="49">
        <f t="shared" si="23"/>
        <v>1.3094167045385463E-3</v>
      </c>
      <c r="BE69" s="49">
        <f t="shared" si="24"/>
        <v>7.0549908290566218E-5</v>
      </c>
      <c r="BF69" s="49">
        <f t="shared" si="25"/>
        <v>1.1481989755653954E-3</v>
      </c>
      <c r="BG69" s="49">
        <f t="shared" si="26"/>
        <v>9.1457507597717902E-4</v>
      </c>
    </row>
    <row r="70" spans="1:59" x14ac:dyDescent="0.25">
      <c r="A70" s="112">
        <f t="shared" si="47"/>
        <v>70</v>
      </c>
      <c r="B70" s="35">
        <f>+NAC!A71</f>
        <v>44713</v>
      </c>
      <c r="C70" s="24">
        <f ca="1">+NAC_d!CR71</f>
        <v>5.2968797082832308E-2</v>
      </c>
      <c r="D70" s="24">
        <f ca="1">+NAC_d!CH71</f>
        <v>5.1428948036537747E-2</v>
      </c>
      <c r="E70" s="24">
        <f ca="1">+NAC_d!CQ71</f>
        <v>5.4493899147640468E-2</v>
      </c>
      <c r="F70" s="24">
        <f t="shared" ca="1" si="48"/>
        <v>-3.0649511111027206E-3</v>
      </c>
      <c r="H70" s="24">
        <f>+GBA_d!$AB98</f>
        <v>5.4737081689388178E-2</v>
      </c>
      <c r="I70" s="24">
        <f>+GBA_d!$Q98</f>
        <v>5.3616251682934157E-2</v>
      </c>
      <c r="J70" s="24">
        <f>+GBA_d!$Z98</f>
        <v>5.627499270211489E-2</v>
      </c>
      <c r="K70" s="24">
        <f t="shared" si="49"/>
        <v>-2.6587410191807326E-3</v>
      </c>
      <c r="M70" s="24">
        <f>+PAM_d!$AB98</f>
        <v>5.1552155378102871E-2</v>
      </c>
      <c r="N70" s="24">
        <f>+PAM_d!$Q98</f>
        <v>4.9491410361819588E-2</v>
      </c>
      <c r="O70" s="24">
        <f>+PAM_d!$Z98</f>
        <v>5.2851131743321789E-2</v>
      </c>
      <c r="P70" s="24">
        <f t="shared" si="50"/>
        <v>-3.3597213815022009E-3</v>
      </c>
      <c r="R70" s="24">
        <f>+NOA_d!$AB98</f>
        <v>5.2392063753733176E-2</v>
      </c>
      <c r="S70" s="24">
        <f>+NOA_d!$Q98</f>
        <v>5.0415583226474769E-2</v>
      </c>
      <c r="T70" s="24">
        <f>+NOA_d!$Z98</f>
        <v>5.4846457797019132E-2</v>
      </c>
      <c r="U70" s="24">
        <f t="shared" si="51"/>
        <v>-4.4308745705443631E-3</v>
      </c>
      <c r="W70" s="24">
        <f>+NEA_d!$AB98</f>
        <v>4.9237398089115425E-2</v>
      </c>
      <c r="X70" s="24">
        <f>+NEA_d!$Q98</f>
        <v>4.8221985166625236E-2</v>
      </c>
      <c r="Y70" s="24">
        <f>+NEA_d!$Z98</f>
        <v>5.216951325415109E-2</v>
      </c>
      <c r="Z70" s="24">
        <f t="shared" si="52"/>
        <v>-3.9475280875258534E-3</v>
      </c>
      <c r="AB70" s="24">
        <f>+CUY_d!$AB98</f>
        <v>5.2963880800524832E-2</v>
      </c>
      <c r="AC70" s="24">
        <f>+CUY_d!$Q98</f>
        <v>5.0626083238083819E-2</v>
      </c>
      <c r="AD70" s="24">
        <f>+CUY_d!$Z98</f>
        <v>5.5176675753935367E-2</v>
      </c>
      <c r="AE70" s="24">
        <f t="shared" si="53"/>
        <v>-4.5505925158515481E-3</v>
      </c>
      <c r="AG70" s="24">
        <f>+PAT_d!$AB98</f>
        <v>5.0819530731697204E-2</v>
      </c>
      <c r="AH70" s="24">
        <f>+PAT_d!$Q98</f>
        <v>5.0909045208980652E-2</v>
      </c>
      <c r="AI70" s="24">
        <f>+PAT_d!$Z98</f>
        <v>5.092352768602515E-2</v>
      </c>
      <c r="AJ70" s="24">
        <f t="shared" si="54"/>
        <v>-1.4482477044497344E-5</v>
      </c>
      <c r="AK70" s="24"/>
      <c r="AL70" s="35">
        <f t="shared" si="45"/>
        <v>44713</v>
      </c>
      <c r="AM70" s="49">
        <f t="shared" ca="1" si="55"/>
        <v>-3.0649511111027206E-3</v>
      </c>
      <c r="AN70" s="49">
        <f t="shared" si="56"/>
        <v>-2.6587410191807326E-3</v>
      </c>
      <c r="AO70" s="49">
        <f t="shared" si="57"/>
        <v>-3.3597213815022009E-3</v>
      </c>
      <c r="AP70" s="49">
        <f t="shared" si="58"/>
        <v>-4.4308745705443631E-3</v>
      </c>
      <c r="AQ70" s="49">
        <f t="shared" si="59"/>
        <v>-3.9475280875258534E-3</v>
      </c>
      <c r="AR70" s="49">
        <f t="shared" si="60"/>
        <v>-4.5505925158515481E-3</v>
      </c>
      <c r="AS70" s="49">
        <f t="shared" si="61"/>
        <v>-1.4482477044497344E-5</v>
      </c>
      <c r="AU70" s="49">
        <f t="shared" si="62"/>
        <v>-4.5505925158515481E-3</v>
      </c>
      <c r="AV70" s="49">
        <f t="shared" si="63"/>
        <v>-1.4482477044497344E-5</v>
      </c>
      <c r="AY70" s="35">
        <f t="shared" si="46"/>
        <v>44713</v>
      </c>
      <c r="BA70" s="49">
        <f t="shared" ca="1" si="20"/>
        <v>2.8981052933868545E-4</v>
      </c>
      <c r="BB70" s="49">
        <f t="shared" si="21"/>
        <v>5.1101583124176418E-5</v>
      </c>
      <c r="BC70" s="49">
        <f t="shared" si="22"/>
        <v>4.049312215263316E-4</v>
      </c>
      <c r="BD70" s="49">
        <f t="shared" si="23"/>
        <v>9.020777652252917E-4</v>
      </c>
      <c r="BE70" s="49">
        <f t="shared" si="24"/>
        <v>-2.659872141415609E-4</v>
      </c>
      <c r="BF70" s="49">
        <f t="shared" si="25"/>
        <v>5.1312985894086394E-4</v>
      </c>
      <c r="BG70" s="49">
        <f t="shared" si="26"/>
        <v>9.9882124497872415E-4</v>
      </c>
    </row>
    <row r="71" spans="1:59" x14ac:dyDescent="0.25">
      <c r="A71" s="112">
        <f t="shared" si="47"/>
        <v>71</v>
      </c>
      <c r="B71" s="35">
        <f>+NAC!A72</f>
        <v>44743</v>
      </c>
      <c r="C71" s="24">
        <f ca="1">+NAC_d!CR72</f>
        <v>7.3997922164427798E-2</v>
      </c>
      <c r="D71" s="24">
        <f ca="1">+NAC_d!CH72</f>
        <v>7.0978567346940746E-2</v>
      </c>
      <c r="E71" s="24">
        <f ca="1">+NAC_d!CQ72</f>
        <v>7.7652907534612625E-2</v>
      </c>
      <c r="F71" s="24">
        <f t="shared" ca="1" si="48"/>
        <v>-6.6743401876718789E-3</v>
      </c>
      <c r="H71" s="24">
        <f>+GBA_d!$AB99</f>
        <v>7.3672592777808799E-2</v>
      </c>
      <c r="I71" s="24">
        <f>+GBA_d!$Q99</f>
        <v>6.9047147713452217E-2</v>
      </c>
      <c r="J71" s="24">
        <f>+GBA_d!$Z99</f>
        <v>7.7569904663788547E-2</v>
      </c>
      <c r="K71" s="24">
        <f t="shared" si="49"/>
        <v>-8.5227569503363299E-3</v>
      </c>
      <c r="M71" s="24">
        <f>+PAM_d!$AB99</f>
        <v>7.518262902192796E-2</v>
      </c>
      <c r="N71" s="24">
        <f>+PAM_d!$Q99</f>
        <v>7.2839906278761912E-2</v>
      </c>
      <c r="O71" s="24">
        <f>+PAM_d!$Z99</f>
        <v>7.8991240733266688E-2</v>
      </c>
      <c r="P71" s="24">
        <f t="shared" si="50"/>
        <v>-6.1513344545047755E-3</v>
      </c>
      <c r="R71" s="24">
        <f>+NOA_d!$AB99</f>
        <v>6.7388390429747425E-2</v>
      </c>
      <c r="S71" s="24">
        <f>+NOA_d!$Q99</f>
        <v>6.6284492827686448E-2</v>
      </c>
      <c r="T71" s="24">
        <f>+NOA_d!$Z99</f>
        <v>7.0959785195417791E-2</v>
      </c>
      <c r="U71" s="24">
        <f t="shared" si="51"/>
        <v>-4.6752923677313429E-3</v>
      </c>
      <c r="W71" s="24">
        <f>+NEA_d!$AB99</f>
        <v>7.4381759219980692E-2</v>
      </c>
      <c r="X71" s="24">
        <f>+NEA_d!$Q99</f>
        <v>7.3941022338428253E-2</v>
      </c>
      <c r="Y71" s="24">
        <f>+NEA_d!$Z99</f>
        <v>7.7669582699897877E-2</v>
      </c>
      <c r="Z71" s="24">
        <f t="shared" si="52"/>
        <v>-3.7285603614696239E-3</v>
      </c>
      <c r="AB71" s="24">
        <f>+CUY_d!$AB99</f>
        <v>7.3314861451222235E-2</v>
      </c>
      <c r="AC71" s="24">
        <f>+CUY_d!$Q99</f>
        <v>7.1206244496228921E-2</v>
      </c>
      <c r="AD71" s="24">
        <f>+CUY_d!$Z99</f>
        <v>7.5598965440497823E-2</v>
      </c>
      <c r="AE71" s="24">
        <f t="shared" si="53"/>
        <v>-4.3927209442689019E-3</v>
      </c>
      <c r="AG71" s="24">
        <f>+PAT_d!$AB99</f>
        <v>8.0417238813412339E-2</v>
      </c>
      <c r="AH71" s="24">
        <f>+PAT_d!$Q99</f>
        <v>7.9764253503325611E-2</v>
      </c>
      <c r="AI71" s="24">
        <f>+PAT_d!$Z99</f>
        <v>8.1060712724866812E-2</v>
      </c>
      <c r="AJ71" s="24">
        <f t="shared" si="54"/>
        <v>-1.2964592215412019E-3</v>
      </c>
      <c r="AK71" s="24"/>
      <c r="AL71" s="35">
        <f t="shared" si="45"/>
        <v>44743</v>
      </c>
      <c r="AM71" s="49">
        <f t="shared" ca="1" si="55"/>
        <v>-6.6743401876718789E-3</v>
      </c>
      <c r="AN71" s="49">
        <f t="shared" si="56"/>
        <v>-8.5227569503363299E-3</v>
      </c>
      <c r="AO71" s="49">
        <f t="shared" si="57"/>
        <v>-6.1513344545047755E-3</v>
      </c>
      <c r="AP71" s="49">
        <f t="shared" si="58"/>
        <v>-4.6752923677313429E-3</v>
      </c>
      <c r="AQ71" s="49">
        <f t="shared" si="59"/>
        <v>-3.7285603614696239E-3</v>
      </c>
      <c r="AR71" s="49">
        <f t="shared" si="60"/>
        <v>-4.3927209442689019E-3</v>
      </c>
      <c r="AS71" s="49">
        <f t="shared" si="61"/>
        <v>-1.2964592215412019E-3</v>
      </c>
      <c r="AU71" s="49">
        <f t="shared" si="62"/>
        <v>-8.5227569503363299E-3</v>
      </c>
      <c r="AV71" s="49">
        <f t="shared" si="63"/>
        <v>-1.2964592215412019E-3</v>
      </c>
      <c r="AY71" s="35">
        <f t="shared" si="46"/>
        <v>44743</v>
      </c>
      <c r="BA71" s="49">
        <f t="shared" ca="1" si="20"/>
        <v>-2.4210497999060943E-4</v>
      </c>
      <c r="BB71" s="49">
        <f t="shared" si="21"/>
        <v>-6.1203000135647467E-4</v>
      </c>
      <c r="BC71" s="49">
        <f t="shared" si="22"/>
        <v>-9.7034517615964447E-5</v>
      </c>
      <c r="BD71" s="49">
        <f t="shared" si="23"/>
        <v>5.6564990732851006E-4</v>
      </c>
      <c r="BE71" s="49">
        <f t="shared" si="24"/>
        <v>-5.090000037420439E-4</v>
      </c>
      <c r="BF71" s="49">
        <f t="shared" si="25"/>
        <v>1.5401269037277712E-4</v>
      </c>
      <c r="BG71" s="49">
        <f t="shared" si="26"/>
        <v>7.2809135410784043E-4</v>
      </c>
    </row>
    <row r="72" spans="1:59" x14ac:dyDescent="0.25">
      <c r="A72" s="112">
        <f t="shared" si="47"/>
        <v>72</v>
      </c>
      <c r="B72" s="35">
        <f>+NAC!A73</f>
        <v>44774</v>
      </c>
      <c r="C72" s="24">
        <f ca="1">+NAC_d!CR73</f>
        <v>6.9700764720370012E-2</v>
      </c>
      <c r="D72" s="24">
        <f ca="1">+NAC_d!CH73</f>
        <v>7.0976256383991965E-2</v>
      </c>
      <c r="E72" s="24">
        <f ca="1">+NAC_d!CQ73</f>
        <v>6.918350285833208E-2</v>
      </c>
      <c r="F72" s="24">
        <f t="shared" ca="1" si="48"/>
        <v>1.7927535256598848E-3</v>
      </c>
      <c r="H72" s="24">
        <f>+GBA_d!$AB100</f>
        <v>6.950753900936979E-2</v>
      </c>
      <c r="I72" s="24">
        <f>+GBA_d!$Q100</f>
        <v>7.0207814765357535E-2</v>
      </c>
      <c r="J72" s="24">
        <f>+GBA_d!$Z100</f>
        <v>6.9243362431098632E-2</v>
      </c>
      <c r="K72" s="24">
        <f t="shared" si="49"/>
        <v>9.6445233425890287E-4</v>
      </c>
      <c r="M72" s="24">
        <f>+PAM_d!$AB100</f>
        <v>6.9256192976226094E-2</v>
      </c>
      <c r="N72" s="24">
        <f>+PAM_d!$Q100</f>
        <v>7.1154473179253053E-2</v>
      </c>
      <c r="O72" s="24">
        <f>+PAM_d!$Z100</f>
        <v>6.832256295303818E-2</v>
      </c>
      <c r="P72" s="24">
        <f t="shared" si="50"/>
        <v>2.8319102262148732E-3</v>
      </c>
      <c r="R72" s="24">
        <f>+NOA_d!$AB100</f>
        <v>7.6103321296795645E-2</v>
      </c>
      <c r="S72" s="24">
        <f>+NOA_d!$Q100</f>
        <v>7.6955913293274225E-2</v>
      </c>
      <c r="T72" s="24">
        <f>+NOA_d!$Z100</f>
        <v>7.6496447207992757E-2</v>
      </c>
      <c r="U72" s="24">
        <f t="shared" si="51"/>
        <v>4.5946608528146804E-4</v>
      </c>
      <c r="W72" s="24">
        <f>+NEA_d!$AB100</f>
        <v>7.6225165756825808E-2</v>
      </c>
      <c r="X72" s="24">
        <f>+NEA_d!$Q100</f>
        <v>7.672344226153105E-2</v>
      </c>
      <c r="Y72" s="24">
        <f>+NEA_d!$Z100</f>
        <v>7.8428900221973574E-2</v>
      </c>
      <c r="Z72" s="24">
        <f t="shared" si="52"/>
        <v>-1.7054579604425246E-3</v>
      </c>
      <c r="AB72" s="24">
        <f>+CUY_d!$AB100</f>
        <v>6.4539428696940737E-2</v>
      </c>
      <c r="AC72" s="24">
        <f>+CUY_d!$Q100</f>
        <v>6.8205840877448409E-2</v>
      </c>
      <c r="AD72" s="24">
        <f>+CUY_d!$Z100</f>
        <v>6.1122378017267609E-2</v>
      </c>
      <c r="AE72" s="24">
        <f t="shared" si="53"/>
        <v>7.0834628601808003E-3</v>
      </c>
      <c r="AG72" s="24">
        <f>+PAT_d!$AB100</f>
        <v>6.4400169601499302E-2</v>
      </c>
      <c r="AH72" s="24">
        <f>+PAT_d!$Q100</f>
        <v>6.4925524337192675E-2</v>
      </c>
      <c r="AI72" s="24">
        <f>+PAT_d!$Z100</f>
        <v>6.3930231315433295E-2</v>
      </c>
      <c r="AJ72" s="24">
        <f t="shared" si="54"/>
        <v>9.9529302175938028E-4</v>
      </c>
      <c r="AK72" s="24"/>
      <c r="AL72" s="35">
        <f t="shared" si="45"/>
        <v>44774</v>
      </c>
      <c r="AM72" s="49">
        <f t="shared" ca="1" si="55"/>
        <v>1.7927535256598848E-3</v>
      </c>
      <c r="AN72" s="49">
        <f t="shared" si="56"/>
        <v>9.6445233425890287E-4</v>
      </c>
      <c r="AO72" s="49">
        <f t="shared" si="57"/>
        <v>2.8319102262148732E-3</v>
      </c>
      <c r="AP72" s="49">
        <f t="shared" si="58"/>
        <v>4.5946608528146804E-4</v>
      </c>
      <c r="AQ72" s="49">
        <f t="shared" si="59"/>
        <v>-1.7054579604425246E-3</v>
      </c>
      <c r="AR72" s="49">
        <f t="shared" si="60"/>
        <v>7.0834628601808003E-3</v>
      </c>
      <c r="AS72" s="49">
        <f t="shared" si="61"/>
        <v>9.9529302175938028E-4</v>
      </c>
      <c r="AU72" s="49">
        <f t="shared" si="62"/>
        <v>-1.7054579604425246E-3</v>
      </c>
      <c r="AV72" s="49">
        <f t="shared" si="63"/>
        <v>7.0834628601808003E-3</v>
      </c>
      <c r="AY72" s="35">
        <f t="shared" si="46"/>
        <v>44774</v>
      </c>
      <c r="BA72" s="49">
        <f t="shared" ca="1" si="20"/>
        <v>2.8670404048723269E-4</v>
      </c>
      <c r="BB72" s="49">
        <f t="shared" si="21"/>
        <v>-1.4716615922357365E-4</v>
      </c>
      <c r="BC72" s="49">
        <f t="shared" si="22"/>
        <v>5.6710714146701591E-4</v>
      </c>
      <c r="BD72" s="49">
        <f t="shared" si="23"/>
        <v>9.6387190773283837E-4</v>
      </c>
      <c r="BE72" s="49">
        <f t="shared" si="24"/>
        <v>-3.7465336197806121E-4</v>
      </c>
      <c r="BF72" s="49">
        <f t="shared" si="25"/>
        <v>1.1205583083830166E-3</v>
      </c>
      <c r="BG72" s="49">
        <f t="shared" si="26"/>
        <v>9.0277857372663328E-4</v>
      </c>
    </row>
    <row r="73" spans="1:59" x14ac:dyDescent="0.25">
      <c r="A73" s="112">
        <f t="shared" si="47"/>
        <v>73</v>
      </c>
      <c r="B73" s="35">
        <f>+NAC!A74</f>
        <v>44805</v>
      </c>
      <c r="C73" s="24">
        <f ca="1">+NAC_d!CR74</f>
        <v>6.1815391553577292E-2</v>
      </c>
      <c r="D73" s="24">
        <f ca="1">+NAC_d!CH74</f>
        <v>6.4897149820948075E-2</v>
      </c>
      <c r="E73" s="24">
        <f ca="1">+NAC_d!CQ74</f>
        <v>5.9719577949167713E-2</v>
      </c>
      <c r="F73" s="24">
        <f t="shared" ca="1" si="48"/>
        <v>5.177571871780362E-3</v>
      </c>
      <c r="H73" s="24">
        <f>+GBA_d!$AB101</f>
        <v>6.0360531075257962E-2</v>
      </c>
      <c r="I73" s="24">
        <f>+GBA_d!$Q101</f>
        <v>6.4676599922028011E-2</v>
      </c>
      <c r="J73" s="24">
        <f>+GBA_d!$Z101</f>
        <v>5.7421849561715366E-2</v>
      </c>
      <c r="K73" s="24">
        <f t="shared" si="49"/>
        <v>7.2547503603126451E-3</v>
      </c>
      <c r="M73" s="24">
        <f>+PAM_d!$AB101</f>
        <v>6.2639722451166335E-2</v>
      </c>
      <c r="N73" s="24">
        <f>+PAM_d!$Q101</f>
        <v>6.5434284253122588E-2</v>
      </c>
      <c r="O73" s="24">
        <f>+PAM_d!$Z101</f>
        <v>6.1354998197521882E-2</v>
      </c>
      <c r="P73" s="24">
        <f t="shared" si="50"/>
        <v>4.079286055600706E-3</v>
      </c>
      <c r="R73" s="24">
        <f>+NOA_d!$AB101</f>
        <v>6.1417483490655789E-2</v>
      </c>
      <c r="S73" s="24">
        <f>+NOA_d!$Q101</f>
        <v>6.1232562013321168E-2</v>
      </c>
      <c r="T73" s="24">
        <f>+NOA_d!$Z101</f>
        <v>6.2155838792651075E-2</v>
      </c>
      <c r="U73" s="24">
        <f t="shared" si="51"/>
        <v>-9.2327677932990682E-4</v>
      </c>
      <c r="W73" s="24">
        <f>+NEA_d!$AB101</f>
        <v>6.8467264052096466E-2</v>
      </c>
      <c r="X73" s="24">
        <f>+NEA_d!$Q101</f>
        <v>7.0152775417086533E-2</v>
      </c>
      <c r="Y73" s="24">
        <f>+NEA_d!$Z101</f>
        <v>6.7817446829110173E-2</v>
      </c>
      <c r="Z73" s="24">
        <f t="shared" si="52"/>
        <v>2.3353285879763597E-3</v>
      </c>
      <c r="AB73" s="24">
        <f>+CUY_d!$AB101</f>
        <v>6.0629580850222631E-2</v>
      </c>
      <c r="AC73" s="24">
        <f>+CUY_d!$Q101</f>
        <v>6.4998123495783933E-2</v>
      </c>
      <c r="AD73" s="24">
        <f>+CUY_d!$Z101</f>
        <v>5.7121360828480405E-2</v>
      </c>
      <c r="AE73" s="24">
        <f t="shared" si="53"/>
        <v>7.8767626673035274E-3</v>
      </c>
      <c r="AG73" s="24">
        <f>+PAT_d!$AB101</f>
        <v>6.1304199717964192E-2</v>
      </c>
      <c r="AH73" s="24">
        <f>+PAT_d!$Q101</f>
        <v>6.3056308553766094E-2</v>
      </c>
      <c r="AI73" s="24">
        <f>+PAT_d!$Z101</f>
        <v>6.0267928920999081E-2</v>
      </c>
      <c r="AJ73" s="24">
        <f t="shared" si="54"/>
        <v>2.788379632767013E-3</v>
      </c>
      <c r="AK73" s="24"/>
      <c r="AL73" s="35">
        <f t="shared" si="45"/>
        <v>44805</v>
      </c>
      <c r="AM73" s="49">
        <f t="shared" ca="1" si="55"/>
        <v>5.177571871780362E-3</v>
      </c>
      <c r="AN73" s="49">
        <f t="shared" si="56"/>
        <v>7.2547503603126451E-3</v>
      </c>
      <c r="AO73" s="49">
        <f t="shared" si="57"/>
        <v>4.079286055600706E-3</v>
      </c>
      <c r="AP73" s="49">
        <f t="shared" si="58"/>
        <v>-9.2327677932990682E-4</v>
      </c>
      <c r="AQ73" s="49">
        <f t="shared" si="59"/>
        <v>2.3353285879763597E-3</v>
      </c>
      <c r="AR73" s="49">
        <f t="shared" si="60"/>
        <v>7.8767626673035274E-3</v>
      </c>
      <c r="AS73" s="49">
        <f t="shared" si="61"/>
        <v>2.788379632767013E-3</v>
      </c>
      <c r="AU73" s="49">
        <f t="shared" si="62"/>
        <v>-9.2327677932990682E-4</v>
      </c>
      <c r="AV73" s="49">
        <f t="shared" si="63"/>
        <v>7.8767626673035274E-3</v>
      </c>
      <c r="AY73" s="35">
        <f t="shared" si="46"/>
        <v>44805</v>
      </c>
      <c r="BA73" s="49">
        <f t="shared" ca="1" si="20"/>
        <v>8.1439869345673044E-4</v>
      </c>
      <c r="BB73" s="49">
        <f t="shared" si="21"/>
        <v>5.7644457339928179E-4</v>
      </c>
      <c r="BC73" s="49">
        <f t="shared" si="22"/>
        <v>1.0276619258725768E-3</v>
      </c>
      <c r="BD73" s="49">
        <f t="shared" si="23"/>
        <v>9.9234408140097541E-4</v>
      </c>
      <c r="BE73" s="49">
        <f t="shared" si="24"/>
        <v>-1.001046548997538E-4</v>
      </c>
      <c r="BF73" s="49">
        <f t="shared" si="25"/>
        <v>1.6291865943380464E-3</v>
      </c>
      <c r="BG73" s="49">
        <f t="shared" si="26"/>
        <v>1.1243734578297304E-3</v>
      </c>
    </row>
    <row r="74" spans="1:59" x14ac:dyDescent="0.25">
      <c r="A74" s="112">
        <f t="shared" si="47"/>
        <v>74</v>
      </c>
      <c r="B74" s="35">
        <f>+NAC!A75</f>
        <v>44835</v>
      </c>
      <c r="C74" s="24">
        <f ca="1">+NAC_d!CR75</f>
        <v>6.3512428432915824E-2</v>
      </c>
      <c r="D74" s="24">
        <f ca="1">+NAC_d!CH75</f>
        <v>6.3482536476595408E-2</v>
      </c>
      <c r="E74" s="24">
        <f ca="1">+NAC_d!CQ75</f>
        <v>6.3267371786698723E-2</v>
      </c>
      <c r="F74" s="24">
        <f t="shared" ca="1" si="48"/>
        <v>2.1516468989668525E-4</v>
      </c>
      <c r="H74" s="24">
        <f>+GBA_d!$AB102</f>
        <v>6.5501717487751909E-2</v>
      </c>
      <c r="I74" s="24">
        <f>+GBA_d!$Q102</f>
        <v>6.6176649805011589E-2</v>
      </c>
      <c r="J74" s="24">
        <f>+GBA_d!$Z102</f>
        <v>6.4687202858666693E-2</v>
      </c>
      <c r="K74" s="24">
        <f t="shared" si="49"/>
        <v>1.4894469463448967E-3</v>
      </c>
      <c r="M74" s="24">
        <f>+PAM_d!$AB102</f>
        <v>6.1396174753997501E-2</v>
      </c>
      <c r="N74" s="24">
        <f>+PAM_d!$Q102</f>
        <v>6.05113064944518E-2</v>
      </c>
      <c r="O74" s="24">
        <f>+PAM_d!$Z102</f>
        <v>6.1649779837366969E-2</v>
      </c>
      <c r="P74" s="24">
        <f t="shared" si="50"/>
        <v>-1.1384733429151694E-3</v>
      </c>
      <c r="R74" s="24">
        <f>+NOA_d!$AB102</f>
        <v>6.2821457868655228E-2</v>
      </c>
      <c r="S74" s="24">
        <f>+NOA_d!$Q102</f>
        <v>6.1987186102543168E-2</v>
      </c>
      <c r="T74" s="24">
        <f>+NOA_d!$Z102</f>
        <v>6.3617916857441781E-2</v>
      </c>
      <c r="U74" s="24">
        <f t="shared" si="51"/>
        <v>-1.6307307548986127E-3</v>
      </c>
      <c r="W74" s="24">
        <f>+NEA_d!$AB102</f>
        <v>6.2240156745021924E-2</v>
      </c>
      <c r="X74" s="24">
        <f>+NEA_d!$Q102</f>
        <v>6.2238110167474492E-2</v>
      </c>
      <c r="Y74" s="24">
        <f>+NEA_d!$Z102</f>
        <v>6.3835011306704992E-2</v>
      </c>
      <c r="Z74" s="24">
        <f t="shared" si="52"/>
        <v>-1.5969011392304999E-3</v>
      </c>
      <c r="AB74" s="24">
        <f>+CUY_d!$AB102</f>
        <v>5.9873107604006215E-2</v>
      </c>
      <c r="AC74" s="24">
        <f>+CUY_d!$Q102</f>
        <v>6.0123941407596027E-2</v>
      </c>
      <c r="AD74" s="24">
        <f>+CUY_d!$Z102</f>
        <v>5.9332065625249841E-2</v>
      </c>
      <c r="AE74" s="24">
        <f t="shared" si="53"/>
        <v>7.9187578234618528E-4</v>
      </c>
      <c r="AG74" s="24">
        <f>+PAT_d!$AB102</f>
        <v>6.598064888045907E-2</v>
      </c>
      <c r="AH74" s="24">
        <f>+PAT_d!$Q102</f>
        <v>6.7799604471365349E-2</v>
      </c>
      <c r="AI74" s="24">
        <f>+PAT_d!$Z102</f>
        <v>6.5431218351095888E-2</v>
      </c>
      <c r="AJ74" s="24">
        <f t="shared" si="54"/>
        <v>2.3683861202694612E-3</v>
      </c>
      <c r="AK74" s="24"/>
      <c r="AL74" s="35">
        <f t="shared" si="45"/>
        <v>44835</v>
      </c>
      <c r="AM74" s="49">
        <f t="shared" ca="1" si="55"/>
        <v>2.1516468989668525E-4</v>
      </c>
      <c r="AN74" s="49">
        <f t="shared" si="56"/>
        <v>1.4894469463448967E-3</v>
      </c>
      <c r="AO74" s="49">
        <f t="shared" si="57"/>
        <v>-1.1384733429151694E-3</v>
      </c>
      <c r="AP74" s="49">
        <f t="shared" si="58"/>
        <v>-1.6307307548986127E-3</v>
      </c>
      <c r="AQ74" s="49">
        <f t="shared" si="59"/>
        <v>-1.5969011392304999E-3</v>
      </c>
      <c r="AR74" s="49">
        <f t="shared" si="60"/>
        <v>7.9187578234618528E-4</v>
      </c>
      <c r="AS74" s="49">
        <f t="shared" si="61"/>
        <v>2.3683861202694612E-3</v>
      </c>
      <c r="AU74" s="49">
        <f t="shared" si="62"/>
        <v>-1.6307307548986127E-3</v>
      </c>
      <c r="AV74" s="49">
        <f t="shared" si="63"/>
        <v>2.3683861202694612E-3</v>
      </c>
      <c r="AY74" s="35">
        <f t="shared" si="46"/>
        <v>44835</v>
      </c>
      <c r="BA74" s="49">
        <f t="shared" ca="1" si="20"/>
        <v>8.8492226803218077E-4</v>
      </c>
      <c r="BB74" s="49">
        <f t="shared" si="21"/>
        <v>8.031718609584626E-4</v>
      </c>
      <c r="BC74" s="49">
        <f t="shared" si="22"/>
        <v>9.2549607382693322E-4</v>
      </c>
      <c r="BD74" s="49">
        <f t="shared" si="23"/>
        <v>6.7665656673717345E-4</v>
      </c>
      <c r="BE74" s="49">
        <f t="shared" si="24"/>
        <v>2.7757589045736737E-5</v>
      </c>
      <c r="BF74" s="49">
        <f t="shared" si="25"/>
        <v>1.9117705429237224E-3</v>
      </c>
      <c r="BG74" s="49">
        <f t="shared" si="26"/>
        <v>1.3247012750577751E-3</v>
      </c>
    </row>
    <row r="75" spans="1:59" x14ac:dyDescent="0.25">
      <c r="A75" s="112">
        <f t="shared" si="47"/>
        <v>75</v>
      </c>
      <c r="B75" s="35">
        <f>+NAC!A76</f>
        <v>44866</v>
      </c>
      <c r="C75" s="24">
        <f ca="1">+NAC_d!CR76</f>
        <v>4.9135623852663901E-2</v>
      </c>
      <c r="D75" s="24">
        <f ca="1">+NAC_d!CH76</f>
        <v>4.7160171770148418E-2</v>
      </c>
      <c r="E75" s="24">
        <f ca="1">+NAC_d!CQ76</f>
        <v>5.0617523670666742E-2</v>
      </c>
      <c r="F75" s="24">
        <f t="shared" ca="1" si="48"/>
        <v>-3.457351900518324E-3</v>
      </c>
      <c r="H75" s="24">
        <f>+GBA_d!$AB103</f>
        <v>4.9993772500254385E-2</v>
      </c>
      <c r="I75" s="24">
        <f>+GBA_d!$Q103</f>
        <v>4.7542835460376409E-2</v>
      </c>
      <c r="J75" s="24">
        <f>+GBA_d!$Z103</f>
        <v>5.1700740294363667E-2</v>
      </c>
      <c r="K75" s="24">
        <f t="shared" si="49"/>
        <v>-4.1579048339872582E-3</v>
      </c>
      <c r="M75" s="24">
        <f>+PAM_d!$AB103</f>
        <v>4.9350471642873428E-2</v>
      </c>
      <c r="N75" s="24">
        <f>+PAM_d!$Q103</f>
        <v>4.7630397237449662E-2</v>
      </c>
      <c r="O75" s="24">
        <f>+PAM_d!$Z103</f>
        <v>5.038194972611354E-2</v>
      </c>
      <c r="P75" s="24">
        <f t="shared" si="50"/>
        <v>-2.7515524886638776E-3</v>
      </c>
      <c r="R75" s="24">
        <f>+NOA_d!$AB103</f>
        <v>4.5620185345912168E-2</v>
      </c>
      <c r="S75" s="24">
        <f>+NOA_d!$Q103</f>
        <v>4.4464600272625887E-2</v>
      </c>
      <c r="T75" s="24">
        <f>+NOA_d!$Z103</f>
        <v>4.702131878125182E-2</v>
      </c>
      <c r="U75" s="24">
        <f t="shared" si="51"/>
        <v>-2.5567185086259325E-3</v>
      </c>
      <c r="W75" s="24">
        <f>+NEA_d!$AB103</f>
        <v>4.5301597604330945E-2</v>
      </c>
      <c r="X75" s="24">
        <f>+NEA_d!$Q103</f>
        <v>4.4091150821377711E-2</v>
      </c>
      <c r="Y75" s="24">
        <f>+NEA_d!$Z103</f>
        <v>4.6641162838449324E-2</v>
      </c>
      <c r="Z75" s="24">
        <f t="shared" si="52"/>
        <v>-2.5500120170716123E-3</v>
      </c>
      <c r="AB75" s="24">
        <f>+CUY_d!$AB103</f>
        <v>4.9251204613318444E-2</v>
      </c>
      <c r="AC75" s="24">
        <f>+CUY_d!$Q103</f>
        <v>4.655971838248596E-2</v>
      </c>
      <c r="AD75" s="24">
        <f>+CUY_d!$Z103</f>
        <v>5.227943490616882E-2</v>
      </c>
      <c r="AE75" s="24">
        <f t="shared" si="53"/>
        <v>-5.7197165236828607E-3</v>
      </c>
      <c r="AG75" s="24">
        <f>+PAT_d!$AB103</f>
        <v>4.9036725435473993E-2</v>
      </c>
      <c r="AH75" s="24">
        <f>+PAT_d!$Q103</f>
        <v>4.8067982681732291E-2</v>
      </c>
      <c r="AI75" s="24">
        <f>+PAT_d!$Z103</f>
        <v>4.9792659238141246E-2</v>
      </c>
      <c r="AJ75" s="24">
        <f t="shared" si="54"/>
        <v>-1.724676556408955E-3</v>
      </c>
      <c r="AK75" s="24"/>
      <c r="AL75" s="35">
        <f t="shared" si="45"/>
        <v>44866</v>
      </c>
      <c r="AM75" s="49">
        <f t="shared" ca="1" si="55"/>
        <v>-3.457351900518324E-3</v>
      </c>
      <c r="AN75" s="49">
        <f t="shared" si="56"/>
        <v>-4.1579048339872582E-3</v>
      </c>
      <c r="AO75" s="49">
        <f t="shared" si="57"/>
        <v>-2.7515524886638776E-3</v>
      </c>
      <c r="AP75" s="49">
        <f t="shared" si="58"/>
        <v>-2.5567185086259325E-3</v>
      </c>
      <c r="AQ75" s="49">
        <f t="shared" si="59"/>
        <v>-2.5500120170716123E-3</v>
      </c>
      <c r="AR75" s="49">
        <f t="shared" si="60"/>
        <v>-5.7197165236828607E-3</v>
      </c>
      <c r="AS75" s="49">
        <f t="shared" si="61"/>
        <v>-1.724676556408955E-3</v>
      </c>
      <c r="AU75" s="49">
        <f t="shared" si="62"/>
        <v>-5.7197165236828607E-3</v>
      </c>
      <c r="AV75" s="49">
        <f t="shared" si="63"/>
        <v>-1.724676556408955E-3</v>
      </c>
      <c r="AY75" s="35">
        <f t="shared" si="46"/>
        <v>44866</v>
      </c>
      <c r="BA75" s="49">
        <f t="shared" ca="1" si="20"/>
        <v>7.3469401442351667E-4</v>
      </c>
      <c r="BB75" s="49">
        <f t="shared" si="21"/>
        <v>6.7207940915732978E-4</v>
      </c>
      <c r="BC75" s="49">
        <f t="shared" si="22"/>
        <v>7.5043973522968355E-4</v>
      </c>
      <c r="BD75" s="49">
        <f t="shared" si="23"/>
        <v>4.8654479192646499E-4</v>
      </c>
      <c r="BE75" s="49">
        <f t="shared" si="24"/>
        <v>4.6200624870170369E-5</v>
      </c>
      <c r="BF75" s="49">
        <f t="shared" si="25"/>
        <v>1.5215106034191146E-3</v>
      </c>
      <c r="BG75" s="49">
        <f t="shared" si="26"/>
        <v>1.3423643977358106E-3</v>
      </c>
    </row>
    <row r="76" spans="1:59" x14ac:dyDescent="0.25">
      <c r="A76" s="112">
        <f t="shared" si="47"/>
        <v>76</v>
      </c>
      <c r="B76" s="35">
        <f>+NAC!A77</f>
        <v>44896</v>
      </c>
      <c r="C76" s="24">
        <f ca="1">+NAC_d!CR77</f>
        <v>5.1354432622995994E-2</v>
      </c>
      <c r="D76" s="24">
        <f ca="1">+NAC_d!CH77</f>
        <v>4.9464447350169971E-2</v>
      </c>
      <c r="E76" s="24">
        <f ca="1">+NAC_d!CQ77</f>
        <v>5.30342454440067E-2</v>
      </c>
      <c r="F76" s="24">
        <f t="shared" ca="1" si="48"/>
        <v>-3.5697980938367291E-3</v>
      </c>
      <c r="H76" s="24">
        <f>+GBA_d!$AB104</f>
        <v>5.3433989670724769E-2</v>
      </c>
      <c r="I76" s="24">
        <f>+GBA_d!$Q104</f>
        <v>5.2456680803309785E-2</v>
      </c>
      <c r="J76" s="24">
        <f>+GBA_d!$Z104</f>
        <v>5.436329588006017E-2</v>
      </c>
      <c r="K76" s="24">
        <f t="shared" si="49"/>
        <v>-1.9066150767503842E-3</v>
      </c>
      <c r="M76" s="24">
        <f>+PAM_d!$AB104</f>
        <v>5.0786373469694945E-2</v>
      </c>
      <c r="N76" s="24">
        <f>+PAM_d!$Q104</f>
        <v>4.9000734727275175E-2</v>
      </c>
      <c r="O76" s="24">
        <f>+PAM_d!$Z104</f>
        <v>5.2243138733795158E-2</v>
      </c>
      <c r="P76" s="24">
        <f t="shared" si="50"/>
        <v>-3.2424040065199833E-3</v>
      </c>
      <c r="R76" s="24">
        <f>+NOA_d!$AB104</f>
        <v>4.659288617966828E-2</v>
      </c>
      <c r="S76" s="24">
        <f>+NOA_d!$Q104</f>
        <v>4.3720865791206709E-2</v>
      </c>
      <c r="T76" s="24">
        <f>+NOA_d!$Z104</f>
        <v>5.0914426363589005E-2</v>
      </c>
      <c r="U76" s="24">
        <f t="shared" si="51"/>
        <v>-7.193560572382296E-3</v>
      </c>
      <c r="W76" s="24">
        <f>+NEA_d!$AB104</f>
        <v>4.7896149376340125E-2</v>
      </c>
      <c r="X76" s="24">
        <f>+NEA_d!$Q104</f>
        <v>4.5606105259586638E-2</v>
      </c>
      <c r="Y76" s="24">
        <f>+NEA_d!$Z104</f>
        <v>5.2115385606951614E-2</v>
      </c>
      <c r="Z76" s="24">
        <f t="shared" si="52"/>
        <v>-6.5092803473649763E-3</v>
      </c>
      <c r="AB76" s="24">
        <f>+CUY_d!$AB104</f>
        <v>5.0036957604143506E-2</v>
      </c>
      <c r="AC76" s="24">
        <f>+CUY_d!$Q104</f>
        <v>4.4540503019792732E-2</v>
      </c>
      <c r="AD76" s="24">
        <f>+CUY_d!$Z104</f>
        <v>5.607755241590584E-2</v>
      </c>
      <c r="AE76" s="24">
        <f t="shared" si="53"/>
        <v>-1.1537049396113108E-2</v>
      </c>
      <c r="AG76" s="24">
        <f>+PAT_d!$AB104</f>
        <v>4.5340011207647413E-2</v>
      </c>
      <c r="AH76" s="24">
        <f>+PAT_d!$Q104</f>
        <v>4.277103272681626E-2</v>
      </c>
      <c r="AI76" s="24">
        <f>+PAT_d!$Z104</f>
        <v>4.6894056953072694E-2</v>
      </c>
      <c r="AJ76" s="24">
        <f t="shared" si="54"/>
        <v>-4.1230242262564332E-3</v>
      </c>
      <c r="AK76" s="24"/>
      <c r="AL76" s="35">
        <f t="shared" si="45"/>
        <v>44896</v>
      </c>
      <c r="AM76" s="49">
        <f t="shared" ca="1" si="55"/>
        <v>-3.5697980938367291E-3</v>
      </c>
      <c r="AN76" s="49">
        <f t="shared" si="56"/>
        <v>-1.9066150767503842E-3</v>
      </c>
      <c r="AO76" s="49">
        <f t="shared" si="57"/>
        <v>-3.2424040065199833E-3</v>
      </c>
      <c r="AP76" s="49">
        <f t="shared" si="58"/>
        <v>-7.193560572382296E-3</v>
      </c>
      <c r="AQ76" s="49">
        <f t="shared" si="59"/>
        <v>-6.5092803473649763E-3</v>
      </c>
      <c r="AR76" s="49">
        <f t="shared" si="60"/>
        <v>-1.1537049396113108E-2</v>
      </c>
      <c r="AS76" s="49">
        <f t="shared" si="61"/>
        <v>-4.1230242262564332E-3</v>
      </c>
      <c r="AU76" s="49">
        <f t="shared" si="62"/>
        <v>-1.1537049396113108E-2</v>
      </c>
      <c r="AV76" s="49">
        <f t="shared" si="63"/>
        <v>-1.9066150767503842E-3</v>
      </c>
      <c r="AY76" s="35">
        <f t="shared" si="46"/>
        <v>44896</v>
      </c>
      <c r="BA76" s="49">
        <f t="shared" ca="1" si="20"/>
        <v>2.4246593121464896E-4</v>
      </c>
      <c r="BB76" s="49">
        <f t="shared" si="21"/>
        <v>4.8402596239027762E-4</v>
      </c>
      <c r="BC76" s="49">
        <f t="shared" si="22"/>
        <v>1.1558831800140279E-4</v>
      </c>
      <c r="BD76" s="49">
        <f t="shared" si="23"/>
        <v>-4.0731950044459175E-4</v>
      </c>
      <c r="BE76" s="49">
        <f t="shared" si="24"/>
        <v>-7.6648222860895932E-4</v>
      </c>
      <c r="BF76" s="49">
        <f t="shared" si="25"/>
        <v>1.9017164626300431E-4</v>
      </c>
      <c r="BG76" s="49">
        <f t="shared" si="26"/>
        <v>9.7582816682754514E-4</v>
      </c>
    </row>
    <row r="77" spans="1:59" x14ac:dyDescent="0.25">
      <c r="A77" s="112">
        <f t="shared" si="47"/>
        <v>77</v>
      </c>
      <c r="B77" s="35">
        <f>+NAC!A78</f>
        <v>44927</v>
      </c>
      <c r="C77" s="24">
        <f ca="1">+NAC_d!CR78</f>
        <v>6.0211245562237004E-2</v>
      </c>
      <c r="D77" s="24">
        <f ca="1">+NAC_d!CH78</f>
        <v>6.1501094142460522E-2</v>
      </c>
      <c r="E77" s="24">
        <f ca="1">+NAC_d!CQ78</f>
        <v>5.9752399416873159E-2</v>
      </c>
      <c r="F77" s="24">
        <f t="shared" ca="1" si="48"/>
        <v>1.7486947255873631E-3</v>
      </c>
      <c r="H77" s="24">
        <f>+GBA_d!$AB105</f>
        <v>5.960427115896394E-2</v>
      </c>
      <c r="I77" s="24">
        <f>+GBA_d!$Q105</f>
        <v>6.0303816284078549E-2</v>
      </c>
      <c r="J77" s="24">
        <f>+GBA_d!$Z105</f>
        <v>5.9439100207215434E-2</v>
      </c>
      <c r="K77" s="24">
        <f t="shared" si="49"/>
        <v>8.6471607686311458E-4</v>
      </c>
      <c r="M77" s="24">
        <f>+PAM_d!$AB105</f>
        <v>6.0739233887102007E-2</v>
      </c>
      <c r="N77" s="24">
        <f>+PAM_d!$Q105</f>
        <v>6.2593684529209215E-2</v>
      </c>
      <c r="O77" s="24">
        <f>+PAM_d!$Z105</f>
        <v>6.0252614469499477E-2</v>
      </c>
      <c r="P77" s="24">
        <f t="shared" si="50"/>
        <v>2.3410700597097378E-3</v>
      </c>
      <c r="R77" s="24">
        <f>+NOA_d!$AB105</f>
        <v>6.3323931661345423E-2</v>
      </c>
      <c r="S77" s="24">
        <f>+NOA_d!$Q105</f>
        <v>6.5650753635290382E-2</v>
      </c>
      <c r="T77" s="24">
        <f>+NOA_d!$Z105</f>
        <v>6.0268278919322738E-2</v>
      </c>
      <c r="U77" s="24">
        <f t="shared" si="51"/>
        <v>5.3824747159676445E-3</v>
      </c>
      <c r="W77" s="24">
        <f>+NEA_d!$AB105</f>
        <v>5.6460189490126877E-2</v>
      </c>
      <c r="X77" s="24">
        <f>+NEA_d!$Q105</f>
        <v>5.7739133056917691E-2</v>
      </c>
      <c r="Y77" s="24">
        <f>+NEA_d!$Z105</f>
        <v>5.3975019941985725E-2</v>
      </c>
      <c r="Z77" s="24">
        <f t="shared" si="52"/>
        <v>3.7641131149319662E-3</v>
      </c>
      <c r="AB77" s="24">
        <f>+CUY_d!$AB105</f>
        <v>6.3531778947333306E-2</v>
      </c>
      <c r="AC77" s="24">
        <f>+CUY_d!$Q105</f>
        <v>6.4380501029442927E-2</v>
      </c>
      <c r="AD77" s="24">
        <f>+CUY_d!$Z105</f>
        <v>6.3426593873419979E-2</v>
      </c>
      <c r="AE77" s="24">
        <f t="shared" si="53"/>
        <v>9.539071560229484E-4</v>
      </c>
      <c r="AG77" s="24">
        <f>+PAT_d!$AB105</f>
        <v>5.8889839205681804E-2</v>
      </c>
      <c r="AH77" s="24">
        <f>+PAT_d!$Q105</f>
        <v>5.8871861785546376E-2</v>
      </c>
      <c r="AI77" s="24">
        <f>+PAT_d!$Z105</f>
        <v>5.9907346226291791E-2</v>
      </c>
      <c r="AJ77" s="24">
        <f t="shared" si="54"/>
        <v>-1.0354844407454156E-3</v>
      </c>
      <c r="AK77" s="24"/>
      <c r="AL77" s="35">
        <f t="shared" si="45"/>
        <v>44927</v>
      </c>
      <c r="AM77" s="49">
        <f t="shared" ca="1" si="55"/>
        <v>1.7486947255873631E-3</v>
      </c>
      <c r="AN77" s="49">
        <f t="shared" si="56"/>
        <v>8.6471607686311458E-4</v>
      </c>
      <c r="AO77" s="49">
        <f t="shared" si="57"/>
        <v>2.3410700597097378E-3</v>
      </c>
      <c r="AP77" s="49">
        <f t="shared" si="58"/>
        <v>5.3824747159676445E-3</v>
      </c>
      <c r="AQ77" s="49">
        <f t="shared" si="59"/>
        <v>3.7641131149319662E-3</v>
      </c>
      <c r="AR77" s="49">
        <f t="shared" si="60"/>
        <v>9.539071560229484E-4</v>
      </c>
      <c r="AS77" s="49">
        <f t="shared" si="61"/>
        <v>-1.0354844407454156E-3</v>
      </c>
      <c r="AU77" s="49">
        <f t="shared" si="62"/>
        <v>-1.0354844407454156E-3</v>
      </c>
      <c r="AV77" s="49">
        <f t="shared" si="63"/>
        <v>5.3824747159676445E-3</v>
      </c>
      <c r="AY77" s="35">
        <f t="shared" si="46"/>
        <v>44927</v>
      </c>
      <c r="BA77" s="49">
        <f t="shared" ca="1" si="20"/>
        <v>2.2809211692805439E-4</v>
      </c>
      <c r="BB77" s="49">
        <f t="shared" si="21"/>
        <v>4.6677560438089055E-4</v>
      </c>
      <c r="BC77" s="49">
        <f t="shared" si="22"/>
        <v>4.7050907711621015E-5</v>
      </c>
      <c r="BD77" s="49">
        <f t="shared" si="23"/>
        <v>-3.3932636455720938E-4</v>
      </c>
      <c r="BE77" s="49">
        <f t="shared" si="24"/>
        <v>-5.2288819918115215E-4</v>
      </c>
      <c r="BF77" s="49">
        <f t="shared" si="25"/>
        <v>3.2115367254794319E-4</v>
      </c>
      <c r="BG77" s="49">
        <f t="shared" si="26"/>
        <v>8.3834825007787306E-4</v>
      </c>
    </row>
    <row r="78" spans="1:59" x14ac:dyDescent="0.25">
      <c r="A78" s="112">
        <f t="shared" si="47"/>
        <v>78</v>
      </c>
      <c r="B78" s="35">
        <f>+NAC!A79</f>
        <v>44958</v>
      </c>
      <c r="C78" s="24">
        <f ca="1">+NAC_d!CR79</f>
        <v>6.6246234919028701E-2</v>
      </c>
      <c r="D78" s="24">
        <f ca="1">+NAC_d!CH79</f>
        <v>7.1797649196564395E-2</v>
      </c>
      <c r="E78" s="24">
        <f ca="1">+NAC_d!CQ79</f>
        <v>6.230153256492188E-2</v>
      </c>
      <c r="F78" s="24">
        <f t="shared" ca="1" si="48"/>
        <v>9.496116631642515E-3</v>
      </c>
      <c r="H78" s="24">
        <f>+GBA_d!$AB106</f>
        <v>6.6918211939876349E-2</v>
      </c>
      <c r="I78" s="24">
        <f>+GBA_d!$Q106</f>
        <v>7.3001789310304321E-2</v>
      </c>
      <c r="J78" s="24">
        <f>+GBA_d!$Z106</f>
        <v>6.3076197768328512E-2</v>
      </c>
      <c r="K78" s="24">
        <f t="shared" si="49"/>
        <v>9.925591541975809E-3</v>
      </c>
      <c r="M78" s="24">
        <f>+PAM_d!$AB106</f>
        <v>6.3506936505733247E-2</v>
      </c>
      <c r="N78" s="24">
        <f>+PAM_d!$Q106</f>
        <v>6.8916446554666333E-2</v>
      </c>
      <c r="O78" s="24">
        <f>+PAM_d!$Z106</f>
        <v>6.0117380868036419E-2</v>
      </c>
      <c r="P78" s="24">
        <f t="shared" si="50"/>
        <v>8.7990656866299144E-3</v>
      </c>
      <c r="R78" s="24">
        <f>+NOA_d!$AB106</f>
        <v>7.291385735253697E-2</v>
      </c>
      <c r="S78" s="24">
        <f>+NOA_d!$Q106</f>
        <v>7.8742389661795809E-2</v>
      </c>
      <c r="T78" s="24">
        <f>+NOA_d!$Z106</f>
        <v>6.5737616284542E-2</v>
      </c>
      <c r="U78" s="24">
        <f t="shared" si="51"/>
        <v>1.3004773377253809E-2</v>
      </c>
      <c r="W78" s="24">
        <f>+NEA_d!$AB106</f>
        <v>7.7614443200404448E-2</v>
      </c>
      <c r="X78" s="24">
        <f>+NEA_d!$Q106</f>
        <v>7.9599050181909714E-2</v>
      </c>
      <c r="Y78" s="24">
        <f>+NEA_d!$Z106</f>
        <v>7.3067865621074368E-2</v>
      </c>
      <c r="Z78" s="24">
        <f t="shared" si="52"/>
        <v>6.5311845608353458E-3</v>
      </c>
      <c r="AB78" s="24">
        <f>+CUY_d!$AB106</f>
        <v>6.7219580839784188E-2</v>
      </c>
      <c r="AC78" s="24">
        <f>+CUY_d!$Q106</f>
        <v>7.2679254463053233E-2</v>
      </c>
      <c r="AD78" s="24">
        <f>+CUY_d!$Z106</f>
        <v>6.1848319973918819E-2</v>
      </c>
      <c r="AE78" s="24">
        <f t="shared" si="53"/>
        <v>1.0830934489134414E-2</v>
      </c>
      <c r="AG78" s="24">
        <f>+PAT_d!$AB106</f>
        <v>5.75787312029159E-2</v>
      </c>
      <c r="AH78" s="24">
        <f>+PAT_d!$Q106</f>
        <v>6.1756397382575878E-2</v>
      </c>
      <c r="AI78" s="24">
        <f>+PAT_d!$Z106</f>
        <v>5.539718100749047E-2</v>
      </c>
      <c r="AJ78" s="24">
        <f t="shared" si="54"/>
        <v>6.359216375085408E-3</v>
      </c>
      <c r="AK78" s="24"/>
      <c r="AL78" s="35">
        <f t="shared" si="45"/>
        <v>44958</v>
      </c>
      <c r="AM78" s="49">
        <f t="shared" ca="1" si="55"/>
        <v>9.496116631642515E-3</v>
      </c>
      <c r="AN78" s="49">
        <f t="shared" si="56"/>
        <v>9.925591541975809E-3</v>
      </c>
      <c r="AO78" s="49">
        <f t="shared" si="57"/>
        <v>8.7990656866299144E-3</v>
      </c>
      <c r="AP78" s="49">
        <f t="shared" si="58"/>
        <v>1.3004773377253809E-2</v>
      </c>
      <c r="AQ78" s="49">
        <f t="shared" si="59"/>
        <v>6.5311845608353458E-3</v>
      </c>
      <c r="AR78" s="49">
        <f t="shared" si="60"/>
        <v>1.0830934489134414E-2</v>
      </c>
      <c r="AS78" s="49">
        <f t="shared" si="61"/>
        <v>6.359216375085408E-3</v>
      </c>
      <c r="AU78" s="49">
        <f t="shared" si="62"/>
        <v>6.359216375085408E-3</v>
      </c>
      <c r="AV78" s="49">
        <f t="shared" si="63"/>
        <v>1.3004773377253809E-2</v>
      </c>
      <c r="AY78" s="35">
        <f t="shared" si="46"/>
        <v>44958</v>
      </c>
      <c r="BA78" s="49">
        <f t="shared" ca="1" si="20"/>
        <v>3.573273059053565E-4</v>
      </c>
      <c r="BB78" s="49">
        <f t="shared" si="21"/>
        <v>3.4331875639470599E-4</v>
      </c>
      <c r="BC78" s="49">
        <f t="shared" si="22"/>
        <v>2.8502103335945977E-4</v>
      </c>
      <c r="BD78" s="49">
        <f t="shared" si="23"/>
        <v>3.7639067695619904E-4</v>
      </c>
      <c r="BE78" s="49">
        <f t="shared" si="24"/>
        <v>-2.973778741145276E-4</v>
      </c>
      <c r="BF78" s="49">
        <f t="shared" si="25"/>
        <v>7.4940373439535968E-4</v>
      </c>
      <c r="BG78" s="49">
        <f t="shared" si="26"/>
        <v>1.1988115632886043E-3</v>
      </c>
    </row>
    <row r="79" spans="1:59" x14ac:dyDescent="0.25">
      <c r="A79" s="112">
        <f t="shared" si="47"/>
        <v>79</v>
      </c>
      <c r="B79" s="35">
        <f>+NAC!A80</f>
        <v>44986</v>
      </c>
      <c r="C79" s="24">
        <f ca="1">+NAC_d!CR80</f>
        <v>7.6840051120492081E-2</v>
      </c>
      <c r="D79" s="24">
        <f ca="1">+NAC_d!CH80</f>
        <v>8.0353442090050464E-2</v>
      </c>
      <c r="E79" s="24">
        <f ca="1">+NAC_d!CQ80</f>
        <v>7.3008590672904994E-2</v>
      </c>
      <c r="F79" s="24">
        <f t="shared" ca="1" si="48"/>
        <v>7.3448514171454704E-3</v>
      </c>
      <c r="H79" s="24">
        <f>+GBA_d!$AB107</f>
        <v>7.8178313695163038E-2</v>
      </c>
      <c r="I79" s="24">
        <f>+GBA_d!$Q107</f>
        <v>8.2414602746089693E-2</v>
      </c>
      <c r="J79" s="24">
        <f>+GBA_d!$Z107</f>
        <v>7.4514697966151955E-2</v>
      </c>
      <c r="K79" s="24">
        <f t="shared" si="49"/>
        <v>7.8999047799377387E-3</v>
      </c>
      <c r="M79" s="24">
        <f>+PAM_d!$AB107</f>
        <v>7.8215474342873792E-2</v>
      </c>
      <c r="N79" s="24">
        <f>+PAM_d!$Q107</f>
        <v>8.2651589421836036E-2</v>
      </c>
      <c r="O79" s="24">
        <f>+PAM_d!$Z107</f>
        <v>7.379779759110261E-2</v>
      </c>
      <c r="P79" s="24">
        <f t="shared" si="50"/>
        <v>8.8537918307334262E-3</v>
      </c>
      <c r="R79" s="24">
        <f>+NOA_d!$AB107</f>
        <v>7.3389077992521701E-2</v>
      </c>
      <c r="S79" s="24">
        <f>+NOA_d!$Q107</f>
        <v>7.3969045699651348E-2</v>
      </c>
      <c r="T79" s="24">
        <f>+NOA_d!$Z107</f>
        <v>7.0659832769500275E-2</v>
      </c>
      <c r="U79" s="24">
        <f t="shared" si="51"/>
        <v>3.3092129301510731E-3</v>
      </c>
      <c r="W79" s="24">
        <f>+NEA_d!$AB107</f>
        <v>6.2482537705801811E-2</v>
      </c>
      <c r="X79" s="24">
        <f>+NEA_d!$Q107</f>
        <v>6.287901430050713E-2</v>
      </c>
      <c r="Y79" s="24">
        <f>+NEA_d!$Z107</f>
        <v>5.9774481134173607E-2</v>
      </c>
      <c r="Z79" s="24">
        <f t="shared" si="52"/>
        <v>3.1045331663335229E-3</v>
      </c>
      <c r="AB79" s="24">
        <f>+CUY_d!$AB107</f>
        <v>7.8582275671276403E-2</v>
      </c>
      <c r="AC79" s="24">
        <f>+CUY_d!$Q107</f>
        <v>8.0952080800360537E-2</v>
      </c>
      <c r="AD79" s="24">
        <f>+CUY_d!$Z107</f>
        <v>7.492470678376062E-2</v>
      </c>
      <c r="AE79" s="24">
        <f t="shared" si="53"/>
        <v>6.0273740165999179E-3</v>
      </c>
      <c r="AG79" s="24">
        <f>+PAT_d!$AB107</f>
        <v>6.9633880946788906E-2</v>
      </c>
      <c r="AH79" s="24">
        <f>+PAT_d!$Q107</f>
        <v>7.0259895674718686E-2</v>
      </c>
      <c r="AI79" s="24">
        <f>+PAT_d!$Z107</f>
        <v>6.76934939594942E-2</v>
      </c>
      <c r="AJ79" s="24">
        <f t="shared" si="54"/>
        <v>2.5664017152244867E-3</v>
      </c>
      <c r="AK79" s="24"/>
      <c r="AL79" s="35">
        <f t="shared" si="45"/>
        <v>44986</v>
      </c>
      <c r="AM79" s="49">
        <f t="shared" ca="1" si="55"/>
        <v>7.3448514171454704E-3</v>
      </c>
      <c r="AN79" s="49">
        <f t="shared" si="56"/>
        <v>7.8999047799377387E-3</v>
      </c>
      <c r="AO79" s="49">
        <f t="shared" si="57"/>
        <v>8.8537918307334262E-3</v>
      </c>
      <c r="AP79" s="49">
        <f t="shared" si="58"/>
        <v>3.3092129301510731E-3</v>
      </c>
      <c r="AQ79" s="49">
        <f t="shared" si="59"/>
        <v>3.1045331663335229E-3</v>
      </c>
      <c r="AR79" s="49">
        <f t="shared" si="60"/>
        <v>6.0273740165999179E-3</v>
      </c>
      <c r="AS79" s="49">
        <f t="shared" si="61"/>
        <v>2.5664017152244867E-3</v>
      </c>
      <c r="AU79" s="49">
        <f t="shared" si="62"/>
        <v>2.5664017152244867E-3</v>
      </c>
      <c r="AV79" s="49">
        <f t="shared" si="63"/>
        <v>8.8537918307334262E-3</v>
      </c>
      <c r="AY79" s="35">
        <f t="shared" si="46"/>
        <v>44986</v>
      </c>
      <c r="BA79" s="49">
        <f t="shared" ca="1" si="20"/>
        <v>5.2446106464100939E-4</v>
      </c>
      <c r="BB79" s="49">
        <f t="shared" si="21"/>
        <v>7.5723336585860801E-4</v>
      </c>
      <c r="BC79" s="49">
        <f t="shared" si="22"/>
        <v>4.2446692775283124E-4</v>
      </c>
      <c r="BD79" s="49">
        <f t="shared" si="23"/>
        <v>-8.7392668119634642E-5</v>
      </c>
      <c r="BE79" s="49">
        <f t="shared" si="24"/>
        <v>-3.8136973233706312E-4</v>
      </c>
      <c r="BF79" s="49">
        <f t="shared" si="25"/>
        <v>4.9035854998733897E-4</v>
      </c>
      <c r="BG79" s="49">
        <f t="shared" si="26"/>
        <v>9.0762292321962723E-4</v>
      </c>
    </row>
    <row r="80" spans="1:59" x14ac:dyDescent="0.25">
      <c r="A80" s="112">
        <f t="shared" si="47"/>
        <v>80</v>
      </c>
      <c r="B80" s="35">
        <f>+NAC!A81</f>
        <v>45017</v>
      </c>
      <c r="C80" s="24">
        <f ca="1">+NAC_d!CR81</f>
        <v>8.4078417043172538E-2</v>
      </c>
      <c r="D80" s="24">
        <f ca="1">+NAC_d!CH81</f>
        <v>8.8246808263999776E-2</v>
      </c>
      <c r="E80" s="24">
        <f ca="1">+NAC_d!CQ81</f>
        <v>8.1506400873722296E-2</v>
      </c>
      <c r="F80" s="24">
        <f t="shared" ca="1" si="48"/>
        <v>6.7404073902774808E-3</v>
      </c>
      <c r="H80" s="24">
        <f>+GBA_d!$AB108</f>
        <v>8.5858183974304003E-2</v>
      </c>
      <c r="I80" s="24">
        <f>+GBA_d!$Q108</f>
        <v>9.0182434984095394E-2</v>
      </c>
      <c r="J80" s="24">
        <f>+GBA_d!$Z108</f>
        <v>8.3227592951914398E-2</v>
      </c>
      <c r="K80" s="24">
        <f t="shared" si="49"/>
        <v>6.9548420321809967E-3</v>
      </c>
      <c r="M80" s="24">
        <f>+PAM_d!$AB108</f>
        <v>8.5401514895506292E-2</v>
      </c>
      <c r="N80" s="24">
        <f>+PAM_d!$Q108</f>
        <v>9.0379248522457489E-2</v>
      </c>
      <c r="O80" s="24">
        <f>+PAM_d!$Z108</f>
        <v>8.2807598955060513E-2</v>
      </c>
      <c r="P80" s="24">
        <f t="shared" si="50"/>
        <v>7.5716495673969764E-3</v>
      </c>
      <c r="R80" s="24">
        <f>+NOA_d!$AB108</f>
        <v>7.6925545164763243E-2</v>
      </c>
      <c r="S80" s="24">
        <f>+NOA_d!$Q108</f>
        <v>7.9203777753046767E-2</v>
      </c>
      <c r="T80" s="24">
        <f>+NOA_d!$Z108</f>
        <v>7.4545380154550145E-2</v>
      </c>
      <c r="U80" s="24">
        <f t="shared" si="51"/>
        <v>4.6583975984966219E-3</v>
      </c>
      <c r="W80" s="24">
        <f>+NEA_d!$AB108</f>
        <v>8.3391165193748895E-2</v>
      </c>
      <c r="X80" s="24">
        <f>+NEA_d!$Q108</f>
        <v>8.5837393498817027E-2</v>
      </c>
      <c r="Y80" s="24">
        <f>+NEA_d!$Z108</f>
        <v>8.2814303706183257E-2</v>
      </c>
      <c r="Z80" s="24">
        <f t="shared" si="52"/>
        <v>3.0230897926337708E-3</v>
      </c>
      <c r="AB80" s="24">
        <f>+CUY_d!$AB108</f>
        <v>7.2252721148119647E-2</v>
      </c>
      <c r="AC80" s="24">
        <f>+CUY_d!$Q108</f>
        <v>7.5265070757142283E-2</v>
      </c>
      <c r="AD80" s="24">
        <f>+CUY_d!$Z108</f>
        <v>6.8953877697356614E-2</v>
      </c>
      <c r="AE80" s="24">
        <f t="shared" si="53"/>
        <v>6.3111930597856691E-3</v>
      </c>
      <c r="AG80" s="24">
        <f>+PAT_d!$AB108</f>
        <v>8.1093918728547987E-2</v>
      </c>
      <c r="AH80" s="24">
        <f>+PAT_d!$Q108</f>
        <v>8.5083618626261792E-2</v>
      </c>
      <c r="AI80" s="24">
        <f>+PAT_d!$Z108</f>
        <v>7.9166546061073317E-2</v>
      </c>
      <c r="AJ80" s="24">
        <f t="shared" si="54"/>
        <v>5.9170725651884748E-3</v>
      </c>
      <c r="AK80" s="24"/>
      <c r="AL80" s="35">
        <f t="shared" si="45"/>
        <v>45017</v>
      </c>
      <c r="AM80" s="49">
        <f t="shared" ca="1" si="55"/>
        <v>6.7404073902774808E-3</v>
      </c>
      <c r="AN80" s="49">
        <f t="shared" si="56"/>
        <v>6.9548420321809967E-3</v>
      </c>
      <c r="AO80" s="49">
        <f t="shared" si="57"/>
        <v>7.5716495673969764E-3</v>
      </c>
      <c r="AP80" s="49">
        <f t="shared" si="58"/>
        <v>4.6583975984966219E-3</v>
      </c>
      <c r="AQ80" s="49">
        <f t="shared" si="59"/>
        <v>3.0230897926337708E-3</v>
      </c>
      <c r="AR80" s="49">
        <f t="shared" si="60"/>
        <v>6.3111930597856691E-3</v>
      </c>
      <c r="AS80" s="49">
        <f t="shared" si="61"/>
        <v>5.9170725651884748E-3</v>
      </c>
      <c r="AU80" s="49">
        <f t="shared" si="62"/>
        <v>3.0230897926337708E-3</v>
      </c>
      <c r="AV80" s="49">
        <f t="shared" si="63"/>
        <v>7.5716495673969764E-3</v>
      </c>
      <c r="AY80" s="35">
        <f t="shared" si="46"/>
        <v>45017</v>
      </c>
      <c r="BA80" s="49">
        <f t="shared" ca="1" si="20"/>
        <v>1.0417590340494054E-3</v>
      </c>
      <c r="BB80" s="49">
        <f t="shared" si="21"/>
        <v>1.2732845575213665E-3</v>
      </c>
      <c r="BC80" s="49">
        <f t="shared" si="22"/>
        <v>1.1330277761502268E-3</v>
      </c>
      <c r="BD80" s="49">
        <f t="shared" si="23"/>
        <v>1.07843128184959E-4</v>
      </c>
      <c r="BE80" s="49">
        <f t="shared" si="24"/>
        <v>-2.2351641021017832E-4</v>
      </c>
      <c r="BF80" s="49">
        <f t="shared" si="25"/>
        <v>8.9752351419347676E-4</v>
      </c>
      <c r="BG80" s="49">
        <f t="shared" si="26"/>
        <v>9.9327529935226244E-4</v>
      </c>
    </row>
    <row r="81" spans="1:59" x14ac:dyDescent="0.25">
      <c r="A81" s="112">
        <f t="shared" si="47"/>
        <v>81</v>
      </c>
      <c r="B81" s="35">
        <f>+NAC!A82</f>
        <v>45047</v>
      </c>
      <c r="C81" s="24">
        <f ca="1">+NAC_d!CR82</f>
        <v>7.7591162622548504E-2</v>
      </c>
      <c r="D81" s="24">
        <f ca="1">+NAC_d!CH82</f>
        <v>7.3825998364982492E-2</v>
      </c>
      <c r="E81" s="24">
        <f ca="1">+NAC_d!CQ82</f>
        <v>8.059948847874554E-2</v>
      </c>
      <c r="F81" s="24">
        <f t="shared" ca="1" si="48"/>
        <v>-6.7734901137630477E-3</v>
      </c>
      <c r="H81" s="24">
        <f>+GBA_d!$AB109</f>
        <v>7.9525994113905707E-2</v>
      </c>
      <c r="I81" s="24">
        <f>+GBA_d!$Q109</f>
        <v>7.5372751043428554E-2</v>
      </c>
      <c r="J81" s="24">
        <f>+GBA_d!$Z109</f>
        <v>8.2689063862506629E-2</v>
      </c>
      <c r="K81" s="24">
        <f t="shared" si="49"/>
        <v>-7.3163128190780746E-3</v>
      </c>
      <c r="M81" s="24">
        <f>+PAM_d!$AB109</f>
        <v>7.6790302504688324E-2</v>
      </c>
      <c r="N81" s="24">
        <f>+PAM_d!$Q109</f>
        <v>7.1414079598429936E-2</v>
      </c>
      <c r="O81" s="24">
        <f>+PAM_d!$Z109</f>
        <v>8.0513424458125371E-2</v>
      </c>
      <c r="P81" s="24">
        <f t="shared" si="50"/>
        <v>-9.0993448596954352E-3</v>
      </c>
      <c r="R81" s="24">
        <f>+NOA_d!$AB109</f>
        <v>7.9573527074891404E-2</v>
      </c>
      <c r="S81" s="24">
        <f>+NOA_d!$Q109</f>
        <v>7.9410354769514635E-2</v>
      </c>
      <c r="T81" s="24">
        <f>+NOA_d!$Z109</f>
        <v>8.0114731395618533E-2</v>
      </c>
      <c r="U81" s="24">
        <f t="shared" si="51"/>
        <v>-7.0437662610389751E-4</v>
      </c>
      <c r="W81" s="24">
        <f>+NEA_d!$AB109</f>
        <v>7.2870564981044827E-2</v>
      </c>
      <c r="X81" s="24">
        <f>+NEA_d!$Q109</f>
        <v>7.1621743895780687E-2</v>
      </c>
      <c r="Y81" s="24">
        <f>+NEA_d!$Z109</f>
        <v>7.4639304175916799E-2</v>
      </c>
      <c r="Z81" s="24">
        <f t="shared" si="52"/>
        <v>-3.0175602801361112E-3</v>
      </c>
      <c r="AB81" s="24">
        <f>+CUY_d!$AB109</f>
        <v>7.4666967477925228E-2</v>
      </c>
      <c r="AC81" s="24">
        <f>+CUY_d!$Q109</f>
        <v>7.3077776747047185E-2</v>
      </c>
      <c r="AD81" s="24">
        <f>+CUY_d!$Z109</f>
        <v>7.5307794805211214E-2</v>
      </c>
      <c r="AE81" s="24">
        <f t="shared" si="53"/>
        <v>-2.2300180581640294E-3</v>
      </c>
      <c r="AG81" s="24">
        <f>+PAT_d!$AB109</f>
        <v>7.2698946476225768E-2</v>
      </c>
      <c r="AH81" s="24">
        <f>+PAT_d!$Q109</f>
        <v>7.1479697068752124E-2</v>
      </c>
      <c r="AI81" s="24">
        <f>+PAT_d!$Z109</f>
        <v>7.3994892038512727E-2</v>
      </c>
      <c r="AJ81" s="24">
        <f t="shared" si="54"/>
        <v>-2.5151949697606035E-3</v>
      </c>
      <c r="AK81" s="24"/>
      <c r="AL81" s="35">
        <f t="shared" si="45"/>
        <v>45047</v>
      </c>
      <c r="AM81" s="49">
        <f t="shared" ca="1" si="55"/>
        <v>-6.7734901137630477E-3</v>
      </c>
      <c r="AN81" s="49">
        <f t="shared" si="56"/>
        <v>-7.3163128190780746E-3</v>
      </c>
      <c r="AO81" s="49">
        <f t="shared" si="57"/>
        <v>-9.0993448596954352E-3</v>
      </c>
      <c r="AP81" s="49">
        <f t="shared" si="58"/>
        <v>-7.0437662610389751E-4</v>
      </c>
      <c r="AQ81" s="49">
        <f t="shared" si="59"/>
        <v>-3.0175602801361112E-3</v>
      </c>
      <c r="AR81" s="49">
        <f t="shared" si="60"/>
        <v>-2.2300180581640294E-3</v>
      </c>
      <c r="AS81" s="49">
        <f t="shared" si="61"/>
        <v>-2.5151949697606035E-3</v>
      </c>
      <c r="AU81" s="49">
        <f t="shared" si="62"/>
        <v>-9.0993448596954352E-3</v>
      </c>
      <c r="AV81" s="49">
        <f t="shared" si="63"/>
        <v>-7.0437662610389751E-4</v>
      </c>
      <c r="AY81" s="35">
        <f t="shared" si="46"/>
        <v>45047</v>
      </c>
      <c r="BA81" s="49">
        <f t="shared" ref="BA81:BA94" ca="1" si="64">+AVERAGE(AM70:AM81)</f>
        <v>7.4796907042475513E-4</v>
      </c>
      <c r="BB81" s="49">
        <f t="shared" ref="BB81:BB94" si="65">+AVERAGE(AN70:AN81)</f>
        <v>8.9928111437844371E-4</v>
      </c>
      <c r="BC81" s="49">
        <f t="shared" ref="BC81:BC94" si="66">+AVERAGE(AO70:AO81)</f>
        <v>7.2782857437368265E-4</v>
      </c>
      <c r="BD81" s="49">
        <f t="shared" ref="BD81:BD94" si="67">+AVERAGE(AP70:AP81)</f>
        <v>3.9162454396118873E-4</v>
      </c>
      <c r="BE81" s="49">
        <f t="shared" ref="BE81:BE94" si="68">+AVERAGE(AQ70:AQ81)</f>
        <v>-3.5808758087751968E-4</v>
      </c>
      <c r="BF81" s="49">
        <f t="shared" ref="BF81:BF94" si="69">+AVERAGE(AR70:AR81)</f>
        <v>9.5378438277441779E-4</v>
      </c>
      <c r="BG81" s="49">
        <f t="shared" ref="BG81:BG94" si="70">+AVERAGE(AS70:AS81)</f>
        <v>8.5711896154475975E-4</v>
      </c>
    </row>
    <row r="82" spans="1:59" x14ac:dyDescent="0.25">
      <c r="A82" s="112">
        <f t="shared" si="47"/>
        <v>82</v>
      </c>
      <c r="B82" s="35">
        <f>+NAC!A83</f>
        <v>45078</v>
      </c>
      <c r="C82" s="24">
        <f ca="1">+NAC_d!CR83</f>
        <v>5.9367401564463629E-2</v>
      </c>
      <c r="D82" s="24">
        <f ca="1">+NAC_d!CH83</f>
        <v>5.4689917558938816E-2</v>
      </c>
      <c r="E82" s="24">
        <f ca="1">+NAC_d!CQ83</f>
        <v>6.2813515305283785E-2</v>
      </c>
      <c r="F82" s="24">
        <f t="shared" ca="1" si="48"/>
        <v>-8.1235977463449682E-3</v>
      </c>
      <c r="H82" s="24">
        <f>+GBA_d!$AB110</f>
        <v>5.8219487762752431E-2</v>
      </c>
      <c r="I82" s="24">
        <f>+GBA_d!$Q110</f>
        <v>5.2257580523027425E-2</v>
      </c>
      <c r="J82" s="24">
        <f>+GBA_d!$Z110</f>
        <v>6.2318083206722275E-2</v>
      </c>
      <c r="K82" s="24">
        <f t="shared" si="49"/>
        <v>-1.006050268369485E-2</v>
      </c>
      <c r="M82" s="24">
        <f>+PAM_d!$AB110</f>
        <v>5.8865053264280265E-2</v>
      </c>
      <c r="N82" s="24">
        <f>+PAM_d!$Q110</f>
        <v>5.3900333646424547E-2</v>
      </c>
      <c r="O82" s="24">
        <f>+PAM_d!$Z110</f>
        <v>6.2184609204881669E-2</v>
      </c>
      <c r="P82" s="24">
        <f t="shared" si="50"/>
        <v>-8.2842755584571215E-3</v>
      </c>
      <c r="R82" s="24">
        <f>+NOA_d!$AB110</f>
        <v>6.6211057437000731E-2</v>
      </c>
      <c r="S82" s="24">
        <f>+NOA_d!$Q110</f>
        <v>6.3401414758614161E-2</v>
      </c>
      <c r="T82" s="24">
        <f>+NOA_d!$Z110</f>
        <v>6.9600119927745396E-2</v>
      </c>
      <c r="U82" s="24">
        <f t="shared" si="51"/>
        <v>-6.1987051691312356E-3</v>
      </c>
      <c r="W82" s="24">
        <f>+NEA_d!$AB110</f>
        <v>6.6095580125910658E-2</v>
      </c>
      <c r="X82" s="24">
        <f>+NEA_d!$Q110</f>
        <v>6.5265573451602332E-2</v>
      </c>
      <c r="Y82" s="24">
        <f>+NEA_d!$Z110</f>
        <v>6.3335057420428775E-2</v>
      </c>
      <c r="Z82" s="24">
        <f t="shared" si="52"/>
        <v>1.930516031173557E-3</v>
      </c>
      <c r="AB82" s="24">
        <f>+CUY_d!$AB110</f>
        <v>5.3054454716255695E-2</v>
      </c>
      <c r="AC82" s="24">
        <f>+CUY_d!$Q110</f>
        <v>4.9112394991054131E-2</v>
      </c>
      <c r="AD82" s="24">
        <f>+CUY_d!$Z110</f>
        <v>5.6069794617525481E-2</v>
      </c>
      <c r="AE82" s="24">
        <f t="shared" si="53"/>
        <v>-6.95739962647135E-3</v>
      </c>
      <c r="AG82" s="24">
        <f>+PAT_d!$AB110</f>
        <v>6.7789928256195342E-2</v>
      </c>
      <c r="AH82" s="24">
        <f>+PAT_d!$Q110</f>
        <v>6.7086977644092549E-2</v>
      </c>
      <c r="AI82" s="24">
        <f>+PAT_d!$Z110</f>
        <v>6.9471656725324848E-2</v>
      </c>
      <c r="AJ82" s="24">
        <f t="shared" si="54"/>
        <v>-2.3846790812322993E-3</v>
      </c>
      <c r="AK82" s="24"/>
      <c r="AL82" s="35">
        <f t="shared" si="45"/>
        <v>45078</v>
      </c>
      <c r="AM82" s="49">
        <f t="shared" ca="1" si="55"/>
        <v>-8.1235977463449682E-3</v>
      </c>
      <c r="AN82" s="49">
        <f t="shared" si="56"/>
        <v>-1.006050268369485E-2</v>
      </c>
      <c r="AO82" s="49">
        <f t="shared" si="57"/>
        <v>-8.2842755584571215E-3</v>
      </c>
      <c r="AP82" s="49">
        <f t="shared" si="58"/>
        <v>-6.1987051691312356E-3</v>
      </c>
      <c r="AQ82" s="49">
        <f t="shared" si="59"/>
        <v>1.930516031173557E-3</v>
      </c>
      <c r="AR82" s="49">
        <f t="shared" si="60"/>
        <v>-6.95739962647135E-3</v>
      </c>
      <c r="AS82" s="49">
        <f t="shared" si="61"/>
        <v>-2.3846790812322993E-3</v>
      </c>
      <c r="AU82" s="49">
        <f t="shared" si="62"/>
        <v>-1.006050268369485E-2</v>
      </c>
      <c r="AV82" s="49">
        <f t="shared" si="63"/>
        <v>1.930516031173557E-3</v>
      </c>
      <c r="AY82" s="35">
        <f t="shared" si="46"/>
        <v>45078</v>
      </c>
      <c r="BA82" s="49">
        <f t="shared" ca="1" si="64"/>
        <v>3.2641518415456777E-4</v>
      </c>
      <c r="BB82" s="49">
        <f t="shared" si="65"/>
        <v>2.8246764233560057E-4</v>
      </c>
      <c r="BC82" s="49">
        <f t="shared" si="66"/>
        <v>3.174490596274393E-4</v>
      </c>
      <c r="BD82" s="49">
        <f t="shared" si="67"/>
        <v>2.4430532741228267E-4</v>
      </c>
      <c r="BE82" s="49">
        <f t="shared" si="68"/>
        <v>1.3174942901409784E-4</v>
      </c>
      <c r="BF82" s="49">
        <f t="shared" si="69"/>
        <v>7.5321712355610104E-4</v>
      </c>
      <c r="BG82" s="49">
        <f t="shared" si="70"/>
        <v>6.5960257786244292E-4</v>
      </c>
    </row>
    <row r="83" spans="1:59" x14ac:dyDescent="0.25">
      <c r="A83" s="112">
        <f t="shared" si="47"/>
        <v>83</v>
      </c>
      <c r="B83" s="35">
        <f>+NAC!A84</f>
        <v>45108</v>
      </c>
      <c r="C83" s="24">
        <f ca="1">+NAC_d!CR84</f>
        <v>6.3482102192055967E-2</v>
      </c>
      <c r="D83" s="24">
        <f ca="1">+NAC_d!CH84</f>
        <v>6.0744152622405068E-2</v>
      </c>
      <c r="E83" s="24">
        <f ca="1">+NAC_d!CQ84</f>
        <v>6.5529978567950176E-2</v>
      </c>
      <c r="F83" s="24">
        <f t="shared" ca="1" si="48"/>
        <v>-4.785825945545108E-3</v>
      </c>
      <c r="H83" s="24">
        <f>+GBA_d!$AB111</f>
        <v>6.1873190529190936E-2</v>
      </c>
      <c r="I83" s="24">
        <f>+GBA_d!$Q111</f>
        <v>5.9252125607148542E-2</v>
      </c>
      <c r="J83" s="24">
        <f>+GBA_d!$Z111</f>
        <v>6.3580279788830518E-2</v>
      </c>
      <c r="K83" s="24">
        <f t="shared" si="49"/>
        <v>-4.3281541816819757E-3</v>
      </c>
      <c r="M83" s="24">
        <f>+PAM_d!$AB111</f>
        <v>6.4373705221829169E-2</v>
      </c>
      <c r="N83" s="24">
        <f>+PAM_d!$Q111</f>
        <v>6.1466365437837567E-2</v>
      </c>
      <c r="O83" s="24">
        <f>+PAM_d!$Z111</f>
        <v>6.6995170089539036E-2</v>
      </c>
      <c r="P83" s="24">
        <f t="shared" si="50"/>
        <v>-5.5288046517014688E-3</v>
      </c>
      <c r="R83" s="24">
        <f>+NOA_d!$AB111</f>
        <v>6.0752003200670757E-2</v>
      </c>
      <c r="S83" s="24">
        <f>+NOA_d!$Q111</f>
        <v>5.7936479658807993E-2</v>
      </c>
      <c r="T83" s="24">
        <f>+NOA_d!$Z111</f>
        <v>6.3603229518347515E-2</v>
      </c>
      <c r="U83" s="24">
        <f t="shared" si="51"/>
        <v>-5.6667498595395216E-3</v>
      </c>
      <c r="W83" s="24">
        <f>+NEA_d!$AB111</f>
        <v>6.2591028386031144E-2</v>
      </c>
      <c r="X83" s="24">
        <f>+NEA_d!$Q111</f>
        <v>6.0743344998305915E-2</v>
      </c>
      <c r="Y83" s="24">
        <f>+NEA_d!$Z111</f>
        <v>6.3140580559701176E-2</v>
      </c>
      <c r="Z83" s="24">
        <f t="shared" si="52"/>
        <v>-2.3972355613952612E-3</v>
      </c>
      <c r="AB83" s="24">
        <f>+CUY_d!$AB111</f>
        <v>6.3077290324396795E-2</v>
      </c>
      <c r="AC83" s="24">
        <f>+CUY_d!$Q111</f>
        <v>6.0471665917689599E-2</v>
      </c>
      <c r="AD83" s="24">
        <f>+CUY_d!$Z111</f>
        <v>6.5135796230076481E-2</v>
      </c>
      <c r="AE83" s="24">
        <f t="shared" si="53"/>
        <v>-4.6641303123868827E-3</v>
      </c>
      <c r="AG83" s="24">
        <f>+PAT_d!$AB111</f>
        <v>7.7981483706818455E-2</v>
      </c>
      <c r="AH83" s="24">
        <f>+PAT_d!$Q111</f>
        <v>7.5021193394195995E-2</v>
      </c>
      <c r="AI83" s="24">
        <f>+PAT_d!$Z111</f>
        <v>7.9516997322974792E-2</v>
      </c>
      <c r="AJ83" s="24">
        <f t="shared" si="54"/>
        <v>-4.4958039287787965E-3</v>
      </c>
      <c r="AK83" s="24"/>
      <c r="AL83" s="35">
        <f t="shared" si="45"/>
        <v>45108</v>
      </c>
      <c r="AM83" s="49">
        <f t="shared" ca="1" si="55"/>
        <v>-4.785825945545108E-3</v>
      </c>
      <c r="AN83" s="49">
        <f t="shared" si="56"/>
        <v>-4.3281541816819757E-3</v>
      </c>
      <c r="AO83" s="49">
        <f t="shared" si="57"/>
        <v>-5.5288046517014688E-3</v>
      </c>
      <c r="AP83" s="49">
        <f t="shared" si="58"/>
        <v>-5.6667498595395216E-3</v>
      </c>
      <c r="AQ83" s="49">
        <f t="shared" si="59"/>
        <v>-2.3972355613952612E-3</v>
      </c>
      <c r="AR83" s="49">
        <f t="shared" si="60"/>
        <v>-4.6641303123868827E-3</v>
      </c>
      <c r="AS83" s="49">
        <f t="shared" si="61"/>
        <v>-4.4958039287787965E-3</v>
      </c>
      <c r="AU83" s="49">
        <f t="shared" si="62"/>
        <v>-5.6667498595395216E-3</v>
      </c>
      <c r="AV83" s="49">
        <f t="shared" si="63"/>
        <v>-2.3972355613952612E-3</v>
      </c>
      <c r="AY83" s="35">
        <f t="shared" si="46"/>
        <v>45108</v>
      </c>
      <c r="BA83" s="49">
        <f t="shared" ca="1" si="64"/>
        <v>4.8379137099846536E-4</v>
      </c>
      <c r="BB83" s="49">
        <f t="shared" si="65"/>
        <v>6.320178730567968E-4</v>
      </c>
      <c r="BC83" s="49">
        <f t="shared" si="66"/>
        <v>3.6932654319438152E-4</v>
      </c>
      <c r="BD83" s="49">
        <f t="shared" si="67"/>
        <v>1.6168386976160112E-4</v>
      </c>
      <c r="BE83" s="49">
        <f t="shared" si="68"/>
        <v>2.4269316235362806E-4</v>
      </c>
      <c r="BF83" s="49">
        <f t="shared" si="69"/>
        <v>7.3059967621293598E-4</v>
      </c>
      <c r="BG83" s="49">
        <f t="shared" si="70"/>
        <v>3.9299051892597675E-4</v>
      </c>
    </row>
    <row r="84" spans="1:59" x14ac:dyDescent="0.25">
      <c r="A84" s="112">
        <f t="shared" si="47"/>
        <v>84</v>
      </c>
      <c r="B84" s="35">
        <f>+NAC!A85</f>
        <v>45139</v>
      </c>
      <c r="C84" s="24">
        <f ca="1">+NAC_d!CR85</f>
        <v>0.12412987087990168</v>
      </c>
      <c r="D84" s="24">
        <f ca="1">+NAC_d!CH85</f>
        <v>0.12814796271662954</v>
      </c>
      <c r="E84" s="24">
        <f ca="1">+NAC_d!CQ85</f>
        <v>0.12199896777920904</v>
      </c>
      <c r="F84" s="24">
        <f t="shared" ca="1" si="48"/>
        <v>6.1489949374204933E-3</v>
      </c>
      <c r="H84" s="24">
        <f>+GBA_d!$AB112</f>
        <v>0.1225980935243256</v>
      </c>
      <c r="I84" s="24">
        <f>+GBA_d!$Q112</f>
        <v>0.12530307415307895</v>
      </c>
      <c r="J84" s="24">
        <f>+GBA_d!$Z112</f>
        <v>0.12192808910970188</v>
      </c>
      <c r="K84" s="24">
        <f t="shared" si="49"/>
        <v>3.3749850433770767E-3</v>
      </c>
      <c r="M84" s="24">
        <f>+PAM_d!$AB112</f>
        <v>0.12241216390812393</v>
      </c>
      <c r="N84" s="24">
        <f>+PAM_d!$Q112</f>
        <v>0.12710468641672912</v>
      </c>
      <c r="O84" s="24">
        <f>+PAM_d!$Z112</f>
        <v>0.11945560049366422</v>
      </c>
      <c r="P84" s="24">
        <f t="shared" si="50"/>
        <v>7.6490859230649022E-3</v>
      </c>
      <c r="R84" s="24">
        <f>+NOA_d!$AB112</f>
        <v>0.13680632267064619</v>
      </c>
      <c r="S84" s="24">
        <f>+NOA_d!$Q112</f>
        <v>0.14361312307809482</v>
      </c>
      <c r="T84" s="24">
        <f>+NOA_d!$Z112</f>
        <v>0.12894704787484046</v>
      </c>
      <c r="U84" s="24">
        <f t="shared" si="51"/>
        <v>1.4666075203254358E-2</v>
      </c>
      <c r="W84" s="24">
        <f>+NEA_d!$AB112</f>
        <v>0.14180495639256052</v>
      </c>
      <c r="X84" s="24">
        <f>+NEA_d!$Q112</f>
        <v>0.14691669043958089</v>
      </c>
      <c r="Y84" s="24">
        <f>+NEA_d!$Z112</f>
        <v>0.13463822929578395</v>
      </c>
      <c r="Z84" s="24">
        <f t="shared" si="52"/>
        <v>1.2278461143796937E-2</v>
      </c>
      <c r="AB84" s="24">
        <f>+CUY_d!$AB112</f>
        <v>0.12326648875119295</v>
      </c>
      <c r="AC84" s="24">
        <f>+CUY_d!$Q112</f>
        <v>0.1275026810991029</v>
      </c>
      <c r="AD84" s="24">
        <f>+CUY_d!$Z112</f>
        <v>0.11870074303843836</v>
      </c>
      <c r="AE84" s="24">
        <f t="shared" si="53"/>
        <v>8.8019380606645381E-3</v>
      </c>
      <c r="AG84" s="24">
        <f>+PAT_d!$AB112</f>
        <v>0.12146015126213849</v>
      </c>
      <c r="AH84" s="24">
        <f>+PAT_d!$Q112</f>
        <v>0.12062943205129928</v>
      </c>
      <c r="AI84" s="24">
        <f>+PAT_d!$Z112</f>
        <v>0.12208335520667069</v>
      </c>
      <c r="AJ84" s="24">
        <f t="shared" si="54"/>
        <v>-1.453923155371406E-3</v>
      </c>
      <c r="AK84" s="24"/>
      <c r="AL84" s="35">
        <f t="shared" si="45"/>
        <v>45139</v>
      </c>
      <c r="AM84" s="49">
        <f t="shared" ca="1" si="55"/>
        <v>6.1489949374204933E-3</v>
      </c>
      <c r="AN84" s="49">
        <f t="shared" si="56"/>
        <v>3.3749850433770767E-3</v>
      </c>
      <c r="AO84" s="49">
        <f t="shared" si="57"/>
        <v>7.6490859230649022E-3</v>
      </c>
      <c r="AP84" s="49">
        <f t="shared" si="58"/>
        <v>1.4666075203254358E-2</v>
      </c>
      <c r="AQ84" s="49">
        <f t="shared" si="59"/>
        <v>1.2278461143796937E-2</v>
      </c>
      <c r="AR84" s="49">
        <f t="shared" si="60"/>
        <v>8.8019380606645381E-3</v>
      </c>
      <c r="AS84" s="49">
        <f t="shared" si="61"/>
        <v>-1.453923155371406E-3</v>
      </c>
      <c r="AU84" s="49">
        <f t="shared" si="62"/>
        <v>-1.453923155371406E-3</v>
      </c>
      <c r="AV84" s="49">
        <f t="shared" si="63"/>
        <v>1.4666075203254358E-2</v>
      </c>
      <c r="AY84" s="35">
        <f t="shared" si="46"/>
        <v>45139</v>
      </c>
      <c r="BA84" s="49">
        <f t="shared" ca="1" si="64"/>
        <v>8.4681148864518274E-4</v>
      </c>
      <c r="BB84" s="49">
        <f t="shared" si="65"/>
        <v>8.3289559881664455E-4</v>
      </c>
      <c r="BC84" s="49">
        <f t="shared" si="66"/>
        <v>7.7075785126521723E-4</v>
      </c>
      <c r="BD84" s="49">
        <f t="shared" si="67"/>
        <v>1.3455679629260087E-3</v>
      </c>
      <c r="BE84" s="49">
        <f t="shared" si="68"/>
        <v>1.4080197543735833E-3</v>
      </c>
      <c r="BF84" s="49">
        <f t="shared" si="69"/>
        <v>8.7380594291991409E-4</v>
      </c>
      <c r="BG84" s="49">
        <f t="shared" si="70"/>
        <v>1.8888917083174453E-4</v>
      </c>
    </row>
    <row r="85" spans="1:59" x14ac:dyDescent="0.25">
      <c r="A85" s="112">
        <f t="shared" si="47"/>
        <v>85</v>
      </c>
      <c r="B85" s="35">
        <f>+NAC!A86</f>
        <v>45170</v>
      </c>
      <c r="C85" s="24">
        <f ca="1">+NAC_d!CR86</f>
        <v>0.1275483438706424</v>
      </c>
      <c r="D85" s="24">
        <f ca="1">+NAC_d!CH86</f>
        <v>0.13199079662820701</v>
      </c>
      <c r="E85" s="24">
        <f ca="1">+NAC_d!CQ86</f>
        <v>0.12508491411056677</v>
      </c>
      <c r="F85" s="24">
        <f t="shared" ca="1" si="48"/>
        <v>6.9058825176402383E-3</v>
      </c>
      <c r="H85" s="24">
        <f>+GBA_d!$AB113</f>
        <v>0.12179890371797142</v>
      </c>
      <c r="I85" s="24">
        <f>+GBA_d!$Q113</f>
        <v>0.12508988290299117</v>
      </c>
      <c r="J85" s="24">
        <f>+GBA_d!$Z113</f>
        <v>0.11979606702955858</v>
      </c>
      <c r="K85" s="24">
        <f t="shared" si="49"/>
        <v>5.2938158734325835E-3</v>
      </c>
      <c r="M85" s="24">
        <f>+PAM_d!$AB113</f>
        <v>0.1307483734730237</v>
      </c>
      <c r="N85" s="24">
        <f>+PAM_d!$Q113</f>
        <v>0.13629116692188181</v>
      </c>
      <c r="O85" s="24">
        <f>+PAM_d!$Z113</f>
        <v>0.12840585932536519</v>
      </c>
      <c r="P85" s="24">
        <f t="shared" si="50"/>
        <v>7.8853075965166219E-3</v>
      </c>
      <c r="R85" s="24">
        <f>+NOA_d!$AB113</f>
        <v>0.13177804233588808</v>
      </c>
      <c r="S85" s="24">
        <f>+NOA_d!$Q113</f>
        <v>0.13456368976348498</v>
      </c>
      <c r="T85" s="24">
        <f>+NOA_d!$Z113</f>
        <v>0.12913999458506531</v>
      </c>
      <c r="U85" s="24">
        <f t="shared" si="51"/>
        <v>5.4236951784196741E-3</v>
      </c>
      <c r="W85" s="24">
        <f>+NEA_d!$AB113</f>
        <v>0.12953542006163632</v>
      </c>
      <c r="X85" s="24">
        <f>+NEA_d!$Q113</f>
        <v>0.13278324182740708</v>
      </c>
      <c r="Y85" s="24">
        <f>+NEA_d!$Z113</f>
        <v>0.1267457695393055</v>
      </c>
      <c r="Z85" s="24">
        <f t="shared" si="52"/>
        <v>6.0374722881015863E-3</v>
      </c>
      <c r="AB85" s="24">
        <f>+CUY_d!$AB113</f>
        <v>0.13658008573656444</v>
      </c>
      <c r="AC85" s="24">
        <f>+CUY_d!$Q113</f>
        <v>0.14327309449754466</v>
      </c>
      <c r="AD85" s="24">
        <f>+CUY_d!$Z113</f>
        <v>0.13081586496436626</v>
      </c>
      <c r="AE85" s="24">
        <f t="shared" si="53"/>
        <v>1.2457229533178404E-2</v>
      </c>
      <c r="AG85" s="24">
        <f>+PAT_d!$AB113</f>
        <v>0.13990105394925623</v>
      </c>
      <c r="AH85" s="24">
        <f>+PAT_d!$Q113</f>
        <v>0.14879122018821</v>
      </c>
      <c r="AI85" s="24">
        <f>+PAT_d!$Z113</f>
        <v>0.13655641179875921</v>
      </c>
      <c r="AJ85" s="24">
        <f t="shared" si="54"/>
        <v>1.2234808389450791E-2</v>
      </c>
      <c r="AK85" s="24"/>
      <c r="AL85" s="35">
        <f t="shared" si="45"/>
        <v>45170</v>
      </c>
      <c r="AM85" s="49">
        <f t="shared" ca="1" si="55"/>
        <v>6.9058825176402383E-3</v>
      </c>
      <c r="AN85" s="49">
        <f t="shared" si="56"/>
        <v>5.2938158734325835E-3</v>
      </c>
      <c r="AO85" s="49">
        <f t="shared" si="57"/>
        <v>7.8853075965166219E-3</v>
      </c>
      <c r="AP85" s="49">
        <f t="shared" si="58"/>
        <v>5.4236951784196741E-3</v>
      </c>
      <c r="AQ85" s="49">
        <f t="shared" si="59"/>
        <v>6.0374722881015863E-3</v>
      </c>
      <c r="AR85" s="49">
        <f t="shared" si="60"/>
        <v>1.2457229533178404E-2</v>
      </c>
      <c r="AS85" s="49">
        <f t="shared" si="61"/>
        <v>1.2234808389450791E-2</v>
      </c>
      <c r="AU85" s="49">
        <f t="shared" si="62"/>
        <v>5.2938158734325835E-3</v>
      </c>
      <c r="AV85" s="49">
        <f t="shared" si="63"/>
        <v>1.2457229533178404E-2</v>
      </c>
      <c r="AY85" s="35">
        <f t="shared" si="46"/>
        <v>45170</v>
      </c>
      <c r="BA85" s="49">
        <f t="shared" ca="1" si="64"/>
        <v>9.908373758001725E-4</v>
      </c>
      <c r="BB85" s="49">
        <f t="shared" si="65"/>
        <v>6.6948439157663942E-4</v>
      </c>
      <c r="BC85" s="49">
        <f t="shared" si="66"/>
        <v>1.0879263130082102E-3</v>
      </c>
      <c r="BD85" s="49">
        <f t="shared" si="67"/>
        <v>1.8744822927384737E-3</v>
      </c>
      <c r="BE85" s="49">
        <f t="shared" si="68"/>
        <v>1.7165317293840188E-3</v>
      </c>
      <c r="BF85" s="49">
        <f t="shared" si="69"/>
        <v>1.2555115150761538E-3</v>
      </c>
      <c r="BG85" s="49">
        <f t="shared" si="70"/>
        <v>9.7609156722205936E-4</v>
      </c>
    </row>
    <row r="86" spans="1:59" x14ac:dyDescent="0.25">
      <c r="A86" s="112">
        <f t="shared" si="47"/>
        <v>86</v>
      </c>
      <c r="B86" s="35">
        <f>+NAC!A87</f>
        <v>45200</v>
      </c>
      <c r="C86" s="24">
        <f ca="1">+NAC_d!CR87</f>
        <v>8.3199789099055899E-2</v>
      </c>
      <c r="D86" s="24">
        <f ca="1">+NAC_d!CH87</f>
        <v>8.345314012620042E-2</v>
      </c>
      <c r="E86" s="24">
        <f ca="1">+NAC_d!CQ87</f>
        <v>8.3460374673482551E-2</v>
      </c>
      <c r="F86" s="24">
        <f t="shared" ca="1" si="48"/>
        <v>-7.2345472821311319E-6</v>
      </c>
      <c r="H86" s="24">
        <f>+GBA_d!$AB114</f>
        <v>8.612751353074799E-2</v>
      </c>
      <c r="I86" s="24">
        <f>+GBA_d!$Q114</f>
        <v>8.8160753013260207E-2</v>
      </c>
      <c r="J86" s="24">
        <f>+GBA_d!$Z114</f>
        <v>8.5135218858589434E-2</v>
      </c>
      <c r="K86" s="24">
        <f t="shared" si="49"/>
        <v>3.0255341546707726E-3</v>
      </c>
      <c r="M86" s="24">
        <f>+PAM_d!$AB114</f>
        <v>8.3056026132919625E-2</v>
      </c>
      <c r="N86" s="24">
        <f>+PAM_d!$Q114</f>
        <v>8.2051836467308403E-2</v>
      </c>
      <c r="O86" s="24">
        <f>+PAM_d!$Z114</f>
        <v>8.4315593491053553E-2</v>
      </c>
      <c r="P86" s="24">
        <f t="shared" si="50"/>
        <v>-2.2637570237451499E-3</v>
      </c>
      <c r="R86" s="24">
        <f>+NOA_d!$AB114</f>
        <v>7.7189699649289345E-2</v>
      </c>
      <c r="S86" s="24">
        <f>+NOA_d!$Q114</f>
        <v>7.6692955347462899E-2</v>
      </c>
      <c r="T86" s="24">
        <f>+NOA_d!$Z114</f>
        <v>7.9644325465330734E-2</v>
      </c>
      <c r="U86" s="24">
        <f t="shared" si="51"/>
        <v>-2.9513701178678353E-3</v>
      </c>
      <c r="W86" s="24">
        <f>+NEA_d!$AB114</f>
        <v>7.3956982684887596E-2</v>
      </c>
      <c r="X86" s="24">
        <f>+NEA_d!$Q114</f>
        <v>7.191317965240418E-2</v>
      </c>
      <c r="Y86" s="24">
        <f>+NEA_d!$Z114</f>
        <v>7.9769046220822259E-2</v>
      </c>
      <c r="Z86" s="24">
        <f t="shared" si="52"/>
        <v>-7.8558665684180795E-3</v>
      </c>
      <c r="AB86" s="24">
        <f>+CUY_d!$AB114</f>
        <v>7.3826180359703342E-2</v>
      </c>
      <c r="AC86" s="24">
        <f>+CUY_d!$Q114</f>
        <v>7.5289253129865896E-2</v>
      </c>
      <c r="AD86" s="24">
        <f>+CUY_d!$Z114</f>
        <v>7.35792869769194E-2</v>
      </c>
      <c r="AE86" s="24">
        <f t="shared" si="53"/>
        <v>1.709966152946496E-3</v>
      </c>
      <c r="AG86" s="24">
        <f>+PAT_d!$AB114</f>
        <v>8.175730451777774E-2</v>
      </c>
      <c r="AH86" s="24">
        <f>+PAT_d!$Q114</f>
        <v>8.1209424869018942E-2</v>
      </c>
      <c r="AI86" s="24">
        <f>+PAT_d!$Z114</f>
        <v>8.2045216081245931E-2</v>
      </c>
      <c r="AJ86" s="24">
        <f t="shared" si="54"/>
        <v>-8.3579121222698838E-4</v>
      </c>
      <c r="AK86" s="24"/>
      <c r="AL86" s="35">
        <f t="shared" si="45"/>
        <v>45200</v>
      </c>
      <c r="AM86" s="49">
        <f t="shared" ca="1" si="55"/>
        <v>-7.2345472821311319E-6</v>
      </c>
      <c r="AN86" s="49">
        <f t="shared" si="56"/>
        <v>3.0255341546707726E-3</v>
      </c>
      <c r="AO86" s="49">
        <f t="shared" si="57"/>
        <v>-2.2637570237451499E-3</v>
      </c>
      <c r="AP86" s="49">
        <f t="shared" si="58"/>
        <v>-2.9513701178678353E-3</v>
      </c>
      <c r="AQ86" s="49">
        <f t="shared" si="59"/>
        <v>-7.8558665684180795E-3</v>
      </c>
      <c r="AR86" s="49">
        <f t="shared" si="60"/>
        <v>1.709966152946496E-3</v>
      </c>
      <c r="AS86" s="49">
        <f t="shared" si="61"/>
        <v>-8.3579121222698838E-4</v>
      </c>
      <c r="AU86" s="49">
        <f t="shared" si="62"/>
        <v>-7.8558665684180795E-3</v>
      </c>
      <c r="AV86" s="49">
        <f t="shared" si="63"/>
        <v>3.0255341546707726E-3</v>
      </c>
      <c r="AY86" s="35">
        <f t="shared" si="46"/>
        <v>45200</v>
      </c>
      <c r="BA86" s="49">
        <f t="shared" ca="1" si="64"/>
        <v>9.7230410603527107E-4</v>
      </c>
      <c r="BB86" s="49">
        <f t="shared" si="65"/>
        <v>7.9749165893712914E-4</v>
      </c>
      <c r="BC86" s="49">
        <f t="shared" si="66"/>
        <v>9.941526729390453E-4</v>
      </c>
      <c r="BD86" s="49">
        <f t="shared" si="67"/>
        <v>1.7644290124910385E-3</v>
      </c>
      <c r="BE86" s="49">
        <f t="shared" si="68"/>
        <v>1.1949512769517205E-3</v>
      </c>
      <c r="BF86" s="49">
        <f t="shared" si="69"/>
        <v>1.3320190459595131E-3</v>
      </c>
      <c r="BG86" s="49">
        <f t="shared" si="70"/>
        <v>7.0907678951402187E-4</v>
      </c>
    </row>
    <row r="87" spans="1:59" x14ac:dyDescent="0.25">
      <c r="A87" s="112">
        <f t="shared" si="47"/>
        <v>87</v>
      </c>
      <c r="B87" s="35">
        <f>+NAC!A88</f>
        <v>45231</v>
      </c>
      <c r="C87" s="24">
        <f ca="1">+NAC_d!CR88</f>
        <v>0.12807916612325143</v>
      </c>
      <c r="D87" s="24">
        <f ca="1">+NAC_d!CH88</f>
        <v>0.13199167104020049</v>
      </c>
      <c r="E87" s="24">
        <f ca="1">+NAC_d!CQ88</f>
        <v>0.12540182488754303</v>
      </c>
      <c r="F87" s="24">
        <f t="shared" ca="1" si="48"/>
        <v>6.5898461526574525E-3</v>
      </c>
      <c r="H87" s="24">
        <f>+GBA_d!$AB115</f>
        <v>0.1290547952761214</v>
      </c>
      <c r="I87" s="24">
        <f>+GBA_d!$Q115</f>
        <v>0.13318468795381655</v>
      </c>
      <c r="J87" s="24">
        <f>+GBA_d!$Z115</f>
        <v>0.12648962549986975</v>
      </c>
      <c r="K87" s="24">
        <f t="shared" si="49"/>
        <v>6.6950624539467984E-3</v>
      </c>
      <c r="M87" s="24">
        <f>+PAM_d!$AB115</f>
        <v>0.13011902206014558</v>
      </c>
      <c r="N87" s="24">
        <f>+PAM_d!$Q115</f>
        <v>0.13444553441504858</v>
      </c>
      <c r="O87" s="24">
        <f>+PAM_d!$Z115</f>
        <v>0.12751827684090022</v>
      </c>
      <c r="P87" s="24">
        <f t="shared" si="50"/>
        <v>6.92725757414836E-3</v>
      </c>
      <c r="R87" s="24">
        <f>+NOA_d!$AB115</f>
        <v>0.11811740816823679</v>
      </c>
      <c r="S87" s="24">
        <f>+NOA_d!$Q115</f>
        <v>0.12042049338926075</v>
      </c>
      <c r="T87" s="24">
        <f>+NOA_d!$Z115</f>
        <v>0.11543625829844539</v>
      </c>
      <c r="U87" s="24">
        <f t="shared" si="51"/>
        <v>4.9842350908153588E-3</v>
      </c>
      <c r="W87" s="24">
        <f>+NEA_d!$AB115</f>
        <v>0.12825834239127931</v>
      </c>
      <c r="X87" s="24">
        <f>+NEA_d!$Q115</f>
        <v>0.13138317336716754</v>
      </c>
      <c r="Y87" s="24">
        <f>+NEA_d!$Z115</f>
        <v>0.12391297710240412</v>
      </c>
      <c r="Z87" s="24">
        <f t="shared" si="52"/>
        <v>7.4701962647634179E-3</v>
      </c>
      <c r="AB87" s="24">
        <f>+CUY_d!$AB115</f>
        <v>0.12757877971198539</v>
      </c>
      <c r="AC87" s="24">
        <f>+CUY_d!$Q115</f>
        <v>0.13113211402009783</v>
      </c>
      <c r="AD87" s="24">
        <f>+CUY_d!$Z115</f>
        <v>0.12280076199830869</v>
      </c>
      <c r="AE87" s="24">
        <f t="shared" si="53"/>
        <v>8.3313520217891401E-3</v>
      </c>
      <c r="AG87" s="24">
        <f>+PAT_d!$AB115</f>
        <v>0.1195271825339812</v>
      </c>
      <c r="AH87" s="24">
        <f>+PAT_d!$Q115</f>
        <v>0.12155711223944765</v>
      </c>
      <c r="AI87" s="24">
        <f>+PAT_d!$Z115</f>
        <v>0.11876966627878494</v>
      </c>
      <c r="AJ87" s="24">
        <f t="shared" si="54"/>
        <v>2.7874459606627155E-3</v>
      </c>
      <c r="AK87" s="24"/>
      <c r="AL87" s="35">
        <f t="shared" si="45"/>
        <v>45231</v>
      </c>
      <c r="AM87" s="49">
        <f t="shared" ca="1" si="55"/>
        <v>6.5898461526574525E-3</v>
      </c>
      <c r="AN87" s="49">
        <f t="shared" si="56"/>
        <v>6.6950624539467984E-3</v>
      </c>
      <c r="AO87" s="49">
        <f t="shared" si="57"/>
        <v>6.92725757414836E-3</v>
      </c>
      <c r="AP87" s="49">
        <f t="shared" si="58"/>
        <v>4.9842350908153588E-3</v>
      </c>
      <c r="AQ87" s="49">
        <f t="shared" si="59"/>
        <v>7.4701962647634179E-3</v>
      </c>
      <c r="AR87" s="49">
        <f t="shared" si="60"/>
        <v>8.3313520217891401E-3</v>
      </c>
      <c r="AS87" s="49">
        <f t="shared" si="61"/>
        <v>2.7874459606627155E-3</v>
      </c>
      <c r="AU87" s="49">
        <f t="shared" si="62"/>
        <v>2.7874459606627155E-3</v>
      </c>
      <c r="AV87" s="49">
        <f t="shared" si="63"/>
        <v>8.3313520217891401E-3</v>
      </c>
      <c r="AY87" s="35">
        <f t="shared" si="46"/>
        <v>45231</v>
      </c>
      <c r="BA87" s="49">
        <f t="shared" ca="1" si="64"/>
        <v>1.8095706104665858E-3</v>
      </c>
      <c r="BB87" s="49">
        <f t="shared" si="65"/>
        <v>1.7019055995983006E-3</v>
      </c>
      <c r="BC87" s="49">
        <f t="shared" si="66"/>
        <v>1.8007201781733984E-3</v>
      </c>
      <c r="BD87" s="49">
        <f t="shared" si="67"/>
        <v>2.3928418124444795E-3</v>
      </c>
      <c r="BE87" s="49">
        <f t="shared" si="68"/>
        <v>2.0299686337713063E-3</v>
      </c>
      <c r="BF87" s="49">
        <f t="shared" si="69"/>
        <v>2.5029414247488466E-3</v>
      </c>
      <c r="BG87" s="49">
        <f t="shared" si="70"/>
        <v>1.0850869992699945E-3</v>
      </c>
    </row>
    <row r="88" spans="1:59" x14ac:dyDescent="0.25">
      <c r="A88" s="112">
        <f t="shared" si="47"/>
        <v>88</v>
      </c>
      <c r="B88" s="35">
        <f>+NAC!A89</f>
        <v>45261</v>
      </c>
      <c r="C88" s="24">
        <f ca="1">+NAC_d!CR89</f>
        <v>0.25461892866068148</v>
      </c>
      <c r="D88" s="24">
        <f ca="1">+NAC_d!CH89</f>
        <v>0.25698770045793196</v>
      </c>
      <c r="E88" s="24">
        <f ca="1">+NAC_d!CQ89</f>
        <v>0.25352572279400065</v>
      </c>
      <c r="F88" s="24">
        <f t="shared" ca="1" si="48"/>
        <v>3.4619776639313038E-3</v>
      </c>
      <c r="H88" s="24">
        <f>+GBA_d!$AB116</f>
        <v>0.25084997475967419</v>
      </c>
      <c r="I88" s="24">
        <f>+GBA_d!$Q116</f>
        <v>0.25456171308252751</v>
      </c>
      <c r="J88" s="24">
        <f>+GBA_d!$Z116</f>
        <v>0.24985405352206036</v>
      </c>
      <c r="K88" s="24">
        <f t="shared" si="49"/>
        <v>4.7076595604671478E-3</v>
      </c>
      <c r="M88" s="24">
        <f>+PAM_d!$AB116</f>
        <v>0.25698049898302866</v>
      </c>
      <c r="N88" s="24">
        <f>+PAM_d!$Q116</f>
        <v>0.258434767701478</v>
      </c>
      <c r="O88" s="24">
        <f>+PAM_d!$Z116</f>
        <v>0.25597580427917777</v>
      </c>
      <c r="P88" s="24">
        <f t="shared" si="50"/>
        <v>2.458963422300231E-3</v>
      </c>
      <c r="R88" s="24">
        <f>+NOA_d!$AB116</f>
        <v>0.25228747326784617</v>
      </c>
      <c r="S88" s="24">
        <f>+NOA_d!$Q116</f>
        <v>0.25576488751665338</v>
      </c>
      <c r="T88" s="24">
        <f>+NOA_d!$Z116</f>
        <v>0.24769688463600548</v>
      </c>
      <c r="U88" s="24">
        <f t="shared" si="51"/>
        <v>8.0680028806479065E-3</v>
      </c>
      <c r="W88" s="24">
        <f>+NEA_d!$AB116</f>
        <v>0.28354861333531112</v>
      </c>
      <c r="X88" s="24">
        <f>+NEA_d!$Q116</f>
        <v>0.28493060234562528</v>
      </c>
      <c r="Y88" s="24">
        <f>+NEA_d!$Z116</f>
        <v>0.28173972743294406</v>
      </c>
      <c r="Z88" s="24">
        <f t="shared" si="52"/>
        <v>3.1908749126812186E-3</v>
      </c>
      <c r="AB88" s="24">
        <f>+CUY_d!$AB116</f>
        <v>0.2584609455383633</v>
      </c>
      <c r="AC88" s="24">
        <f>+CUY_d!$Q116</f>
        <v>0.25687713479383589</v>
      </c>
      <c r="AD88" s="24">
        <f>+CUY_d!$Z116</f>
        <v>0.25945089416376299</v>
      </c>
      <c r="AE88" s="24">
        <f t="shared" si="53"/>
        <v>-2.5737593699270978E-3</v>
      </c>
      <c r="AG88" s="24">
        <f>+PAT_d!$AB116</f>
        <v>0.24308679453367188</v>
      </c>
      <c r="AH88" s="24">
        <f>+PAT_d!$Q116</f>
        <v>0.24198452905448775</v>
      </c>
      <c r="AI88" s="24">
        <f>+PAT_d!$Z116</f>
        <v>0.24304773906575394</v>
      </c>
      <c r="AJ88" s="24">
        <f t="shared" si="54"/>
        <v>-1.0632100112661913E-3</v>
      </c>
      <c r="AK88" s="24"/>
      <c r="AL88" s="35">
        <f t="shared" si="45"/>
        <v>45261</v>
      </c>
      <c r="AM88" s="49">
        <f t="shared" ca="1" si="55"/>
        <v>3.4619776639313038E-3</v>
      </c>
      <c r="AN88" s="49">
        <f t="shared" si="56"/>
        <v>4.7076595604671478E-3</v>
      </c>
      <c r="AO88" s="49">
        <f t="shared" si="57"/>
        <v>2.458963422300231E-3</v>
      </c>
      <c r="AP88" s="49">
        <f t="shared" si="58"/>
        <v>8.0680028806479065E-3</v>
      </c>
      <c r="AQ88" s="49">
        <f t="shared" si="59"/>
        <v>3.1908749126812186E-3</v>
      </c>
      <c r="AR88" s="49">
        <f t="shared" si="60"/>
        <v>-2.5737593699270978E-3</v>
      </c>
      <c r="AS88" s="49">
        <f t="shared" si="61"/>
        <v>-1.0632100112661913E-3</v>
      </c>
      <c r="AU88" s="49">
        <f t="shared" si="62"/>
        <v>-2.5737593699270978E-3</v>
      </c>
      <c r="AV88" s="49">
        <f t="shared" si="63"/>
        <v>8.0680028806479065E-3</v>
      </c>
      <c r="AY88" s="35">
        <f t="shared" si="46"/>
        <v>45261</v>
      </c>
      <c r="BA88" s="49">
        <f t="shared" ca="1" si="64"/>
        <v>2.395551923613922E-3</v>
      </c>
      <c r="BB88" s="49">
        <f t="shared" si="65"/>
        <v>2.2530951526997614E-3</v>
      </c>
      <c r="BC88" s="49">
        <f t="shared" si="66"/>
        <v>2.2758341305750829E-3</v>
      </c>
      <c r="BD88" s="49">
        <f t="shared" si="67"/>
        <v>3.6646387668636629E-3</v>
      </c>
      <c r="BE88" s="49">
        <f t="shared" si="68"/>
        <v>2.8383149054418224E-3</v>
      </c>
      <c r="BF88" s="49">
        <f t="shared" si="69"/>
        <v>3.2498822602643473E-3</v>
      </c>
      <c r="BG88" s="49">
        <f t="shared" si="70"/>
        <v>1.3400715171858479E-3</v>
      </c>
    </row>
    <row r="89" spans="1:59" x14ac:dyDescent="0.25">
      <c r="A89" s="112">
        <f t="shared" si="47"/>
        <v>89</v>
      </c>
      <c r="B89" s="35">
        <f>+NAC!A90</f>
        <v>45292</v>
      </c>
      <c r="C89" s="24">
        <f ca="1">+NAC_d!CR90</f>
        <v>0.20635956608813166</v>
      </c>
      <c r="D89" s="24">
        <f ca="1">+NAC_d!CH90</f>
        <v>0.20297004400199148</v>
      </c>
      <c r="E89" s="24">
        <f ca="1">+NAC_d!CQ90</f>
        <v>0.21034644780043443</v>
      </c>
      <c r="F89" s="24">
        <f t="shared" ca="1" si="48"/>
        <v>-7.3764037984429542E-3</v>
      </c>
      <c r="H89" s="24">
        <f>+GBA_d!$AB117</f>
        <v>0.19551815973106401</v>
      </c>
      <c r="I89" s="24">
        <f>+GBA_d!$Q117</f>
        <v>0.1914964797373413</v>
      </c>
      <c r="J89" s="24">
        <f>+GBA_d!$Z117</f>
        <v>0.19880385901292641</v>
      </c>
      <c r="K89" s="24">
        <f t="shared" si="49"/>
        <v>-7.307379275585113E-3</v>
      </c>
      <c r="M89" s="24">
        <f>+PAM_d!$AB117</f>
        <v>0.21203681979011701</v>
      </c>
      <c r="N89" s="24">
        <f>+PAM_d!$Q117</f>
        <v>0.20962809182586795</v>
      </c>
      <c r="O89" s="24">
        <f>+PAM_d!$Z117</f>
        <v>0.21681223363224578</v>
      </c>
      <c r="P89" s="24">
        <f t="shared" si="50"/>
        <v>-7.1841418063778306E-3</v>
      </c>
      <c r="R89" s="24">
        <f>+NOA_d!$AB117</f>
        <v>0.21711863705681056</v>
      </c>
      <c r="S89" s="24">
        <f>+NOA_d!$Q117</f>
        <v>0.21439382376322813</v>
      </c>
      <c r="T89" s="24">
        <f>+NOA_d!$Z117</f>
        <v>0.22129801171906305</v>
      </c>
      <c r="U89" s="24">
        <f t="shared" si="51"/>
        <v>-6.9041879558349173E-3</v>
      </c>
      <c r="W89" s="24">
        <f>+NEA_d!$AB117</f>
        <v>0.19503902622166902</v>
      </c>
      <c r="X89" s="24">
        <f>+NEA_d!$Q117</f>
        <v>0.19176825689430488</v>
      </c>
      <c r="Y89" s="24">
        <f>+NEA_d!$Z117</f>
        <v>0.19679981929012103</v>
      </c>
      <c r="Z89" s="24">
        <f t="shared" si="52"/>
        <v>-5.0315623958161471E-3</v>
      </c>
      <c r="AB89" s="24">
        <f>+CUY_d!$AB117</f>
        <v>0.22292733205987769</v>
      </c>
      <c r="AC89" s="24">
        <f>+CUY_d!$Q117</f>
        <v>0.21502464477787542</v>
      </c>
      <c r="AD89" s="24">
        <f>+CUY_d!$Z117</f>
        <v>0.23552596881429122</v>
      </c>
      <c r="AE89" s="24">
        <f t="shared" si="53"/>
        <v>-2.0501324036415802E-2</v>
      </c>
      <c r="AG89" s="24">
        <f>+PAT_d!$AB117</f>
        <v>0.24190884114252698</v>
      </c>
      <c r="AH89" s="24">
        <f>+PAT_d!$Q117</f>
        <v>0.24482952958794812</v>
      </c>
      <c r="AI89" s="24">
        <f>+PAT_d!$Z117</f>
        <v>0.24122273826146912</v>
      </c>
      <c r="AJ89" s="24">
        <f t="shared" si="54"/>
        <v>3.6067913264790086E-3</v>
      </c>
      <c r="AK89" s="24"/>
      <c r="AL89" s="35">
        <f t="shared" si="45"/>
        <v>45292</v>
      </c>
      <c r="AM89" s="49">
        <f t="shared" ca="1" si="55"/>
        <v>-7.3764037984429542E-3</v>
      </c>
      <c r="AN89" s="49">
        <f t="shared" si="56"/>
        <v>-7.307379275585113E-3</v>
      </c>
      <c r="AO89" s="49">
        <f t="shared" si="57"/>
        <v>-7.1841418063778306E-3</v>
      </c>
      <c r="AP89" s="49">
        <f t="shared" si="58"/>
        <v>-6.9041879558349173E-3</v>
      </c>
      <c r="AQ89" s="49">
        <f t="shared" si="59"/>
        <v>-5.0315623958161471E-3</v>
      </c>
      <c r="AR89" s="49">
        <f t="shared" si="60"/>
        <v>-2.0501324036415802E-2</v>
      </c>
      <c r="AS89" s="49">
        <f t="shared" si="61"/>
        <v>3.6067913264790086E-3</v>
      </c>
      <c r="AU89" s="49">
        <f t="shared" si="62"/>
        <v>-2.0501324036415802E-2</v>
      </c>
      <c r="AV89" s="49">
        <f t="shared" si="63"/>
        <v>3.6067913264790086E-3</v>
      </c>
      <c r="AY89" s="35">
        <f t="shared" si="46"/>
        <v>45292</v>
      </c>
      <c r="BA89" s="49">
        <f t="shared" ca="1" si="64"/>
        <v>1.6351270466113954E-3</v>
      </c>
      <c r="BB89" s="49">
        <f t="shared" si="65"/>
        <v>1.5720872066624092E-3</v>
      </c>
      <c r="BC89" s="49">
        <f t="shared" si="66"/>
        <v>1.4820664750677854E-3</v>
      </c>
      <c r="BD89" s="49">
        <f t="shared" si="67"/>
        <v>2.6407502108801162E-3</v>
      </c>
      <c r="BE89" s="49">
        <f t="shared" si="68"/>
        <v>2.1053419462128131E-3</v>
      </c>
      <c r="BF89" s="49">
        <f t="shared" si="69"/>
        <v>1.4619463275611182E-3</v>
      </c>
      <c r="BG89" s="49">
        <f t="shared" si="70"/>
        <v>1.7269278311212166E-3</v>
      </c>
    </row>
    <row r="90" spans="1:59" x14ac:dyDescent="0.25">
      <c r="A90" s="112">
        <f t="shared" si="47"/>
        <v>90</v>
      </c>
      <c r="B90" s="35">
        <f>+NAC!A91</f>
        <v>45323</v>
      </c>
      <c r="C90" s="24">
        <f ca="1">+NAC_d!CR91</f>
        <v>0.13245134647661638</v>
      </c>
      <c r="D90" s="24">
        <f ca="1">+NAC_d!CH91</f>
        <v>0.12929063399642327</v>
      </c>
      <c r="E90" s="24">
        <f ca="1">+NAC_d!CQ91</f>
        <v>0.1332383100412935</v>
      </c>
      <c r="F90" s="24">
        <f t="shared" ca="1" si="48"/>
        <v>-3.9476760448702297E-3</v>
      </c>
      <c r="H90" s="24">
        <f>+GBA_d!$AB118</f>
        <v>0.14973905493530637</v>
      </c>
      <c r="I90" s="24">
        <f>+GBA_d!$Q118</f>
        <v>0.14642215973011341</v>
      </c>
      <c r="J90" s="24">
        <f>+GBA_d!$Z118</f>
        <v>0.14956258970095959</v>
      </c>
      <c r="K90" s="24">
        <f t="shared" si="49"/>
        <v>-3.1404299708461814E-3</v>
      </c>
      <c r="M90" s="24">
        <f>+PAM_d!$AB118</f>
        <v>0.11889319282549415</v>
      </c>
      <c r="N90" s="24">
        <f>+PAM_d!$Q118</f>
        <v>0.11692158194047075</v>
      </c>
      <c r="O90" s="24">
        <f>+PAM_d!$Z118</f>
        <v>0.11953714926224412</v>
      </c>
      <c r="P90" s="24">
        <f t="shared" si="50"/>
        <v>-2.615567321773371E-3</v>
      </c>
      <c r="R90" s="24">
        <f>+NOA_d!$AB118</f>
        <v>0.1169122273133536</v>
      </c>
      <c r="S90" s="24">
        <f>+NOA_d!$Q118</f>
        <v>0.11053014597713706</v>
      </c>
      <c r="T90" s="24">
        <f>+NOA_d!$Z118</f>
        <v>0.12326469523775208</v>
      </c>
      <c r="U90" s="24">
        <f t="shared" si="51"/>
        <v>-1.2734549260615013E-2</v>
      </c>
      <c r="W90" s="24">
        <f>+NEA_d!$AB118</f>
        <v>0.1089586501875468</v>
      </c>
      <c r="X90" s="24">
        <f>+NEA_d!$Q118</f>
        <v>0.10504292828754824</v>
      </c>
      <c r="Y90" s="24">
        <f>+NEA_d!$Z118</f>
        <v>0.11196001953295798</v>
      </c>
      <c r="Z90" s="24">
        <f t="shared" si="52"/>
        <v>-6.9170912454097344E-3</v>
      </c>
      <c r="AB90" s="24">
        <f>+CUY_d!$AB118</f>
        <v>0.13535663533264719</v>
      </c>
      <c r="AC90" s="24">
        <f>+CUY_d!$Q118</f>
        <v>0.13205391915064491</v>
      </c>
      <c r="AD90" s="24">
        <f>+CUY_d!$Z118</f>
        <v>0.13903850131202078</v>
      </c>
      <c r="AE90" s="24">
        <f t="shared" si="53"/>
        <v>-6.9845821613758741E-3</v>
      </c>
      <c r="AG90" s="24">
        <f>+PAT_d!$AB118</f>
        <v>0.11310171215911047</v>
      </c>
      <c r="AH90" s="24">
        <f>+PAT_d!$Q118</f>
        <v>0.11185598096019023</v>
      </c>
      <c r="AI90" s="24">
        <f>+PAT_d!$Z118</f>
        <v>0.11406987702991156</v>
      </c>
      <c r="AJ90" s="24">
        <f t="shared" si="54"/>
        <v>-2.2138960697213328E-3</v>
      </c>
      <c r="AK90" s="24"/>
      <c r="AL90" s="35">
        <f t="shared" si="45"/>
        <v>45323</v>
      </c>
      <c r="AM90" s="49">
        <f t="shared" ca="1" si="55"/>
        <v>-3.9476760448702297E-3</v>
      </c>
      <c r="AN90" s="49">
        <f t="shared" si="56"/>
        <v>-3.1404299708461814E-3</v>
      </c>
      <c r="AO90" s="49">
        <f t="shared" si="57"/>
        <v>-2.615567321773371E-3</v>
      </c>
      <c r="AP90" s="49">
        <f t="shared" si="58"/>
        <v>-1.2734549260615013E-2</v>
      </c>
      <c r="AQ90" s="49">
        <f t="shared" si="59"/>
        <v>-6.9170912454097344E-3</v>
      </c>
      <c r="AR90" s="49">
        <f t="shared" si="60"/>
        <v>-6.9845821613758741E-3</v>
      </c>
      <c r="AS90" s="49">
        <f t="shared" si="61"/>
        <v>-2.2138960697213328E-3</v>
      </c>
      <c r="AU90" s="49">
        <f t="shared" si="62"/>
        <v>-1.2734549260615013E-2</v>
      </c>
      <c r="AV90" s="49">
        <f t="shared" si="63"/>
        <v>-2.2138960697213328E-3</v>
      </c>
      <c r="AY90" s="35">
        <f t="shared" si="46"/>
        <v>45323</v>
      </c>
      <c r="BA90" s="49">
        <f t="shared" ca="1" si="64"/>
        <v>5.1481099023533339E-4</v>
      </c>
      <c r="BB90" s="49">
        <f t="shared" si="65"/>
        <v>4.8325208059391001E-4</v>
      </c>
      <c r="BC90" s="49">
        <f t="shared" si="66"/>
        <v>5.3084705770084506E-4</v>
      </c>
      <c r="BD90" s="49">
        <f t="shared" si="67"/>
        <v>4.9580665772438104E-4</v>
      </c>
      <c r="BE90" s="49">
        <f t="shared" si="68"/>
        <v>9.8465229569238977E-4</v>
      </c>
      <c r="BF90" s="49">
        <f t="shared" si="69"/>
        <v>-2.2680059981405876E-5</v>
      </c>
      <c r="BG90" s="49">
        <f t="shared" si="70"/>
        <v>1.0125017940539882E-3</v>
      </c>
    </row>
    <row r="91" spans="1:59" x14ac:dyDescent="0.25">
      <c r="A91" s="112">
        <f t="shared" si="47"/>
        <v>91</v>
      </c>
      <c r="B91" s="35">
        <f>+NAC!A92</f>
        <v>45352</v>
      </c>
      <c r="C91" s="24">
        <f ca="1">+NAC_d!CR92</f>
        <v>0.1103155867269987</v>
      </c>
      <c r="D91" s="24">
        <f ca="1">+NAC_d!CH92</f>
        <v>0.10850624515896712</v>
      </c>
      <c r="E91" s="24">
        <f ca="1">+NAC_d!CQ92</f>
        <v>0.10836452024249188</v>
      </c>
      <c r="F91" s="24">
        <f t="shared" ca="1" si="48"/>
        <v>1.4172491647523877E-4</v>
      </c>
      <c r="H91" s="24">
        <f>+GBA_d!$AB119</f>
        <v>0.11482187140392397</v>
      </c>
      <c r="I91" s="24">
        <f>+GBA_d!$Q119</f>
        <v>0.11553165484460703</v>
      </c>
      <c r="J91" s="24">
        <f>+GBA_d!$Z119</f>
        <v>0.1118345446069422</v>
      </c>
      <c r="K91" s="24">
        <f t="shared" si="49"/>
        <v>3.6971102376648357E-3</v>
      </c>
      <c r="M91" s="24">
        <f>+PAM_d!$AB119</f>
        <v>0.11279330233265372</v>
      </c>
      <c r="N91" s="24">
        <f>+PAM_d!$Q119</f>
        <v>0.10946872142294195</v>
      </c>
      <c r="O91" s="24">
        <f>+PAM_d!$Z119</f>
        <v>0.1111928905351951</v>
      </c>
      <c r="P91" s="24">
        <f t="shared" si="50"/>
        <v>-1.7241691122531488E-3</v>
      </c>
      <c r="R91" s="24">
        <f>+NOA_d!$AB119</f>
        <v>8.766686708165472E-2</v>
      </c>
      <c r="S91" s="24">
        <f>+NOA_d!$Q119</f>
        <v>8.3917044387915807E-2</v>
      </c>
      <c r="T91" s="24">
        <f>+NOA_d!$Z119</f>
        <v>8.7312300724202041E-2</v>
      </c>
      <c r="U91" s="24">
        <f t="shared" si="51"/>
        <v>-3.3952563362862342E-3</v>
      </c>
      <c r="W91" s="24">
        <f>+NEA_d!$AB119</f>
        <v>0.10345253032237367</v>
      </c>
      <c r="X91" s="24">
        <f>+NEA_d!$Q119</f>
        <v>9.6258253038825625E-2</v>
      </c>
      <c r="Y91" s="24">
        <f>+NEA_d!$Z119</f>
        <v>0.1105096069718603</v>
      </c>
      <c r="Z91" s="24">
        <f t="shared" si="52"/>
        <v>-1.4251353933034672E-2</v>
      </c>
      <c r="AB91" s="24">
        <f>+CUY_d!$AB119</f>
        <v>9.3075061656613833E-2</v>
      </c>
      <c r="AC91" s="24">
        <f>+CUY_d!$Q119</f>
        <v>9.2261044211220389E-2</v>
      </c>
      <c r="AD91" s="24">
        <f>+CUY_d!$Z119</f>
        <v>9.1900206534828E-2</v>
      </c>
      <c r="AE91" s="24">
        <f t="shared" si="53"/>
        <v>3.6083767639238928E-4</v>
      </c>
      <c r="AG91" s="24">
        <f>+PAT_d!$AB119</f>
        <v>0.1046066580957834</v>
      </c>
      <c r="AH91" s="24">
        <f>+PAT_d!$Q119</f>
        <v>0.10272382434502081</v>
      </c>
      <c r="AI91" s="24">
        <f>+PAT_d!$Z119</f>
        <v>0.10268475829091961</v>
      </c>
      <c r="AJ91" s="24">
        <f t="shared" si="54"/>
        <v>3.906605410120001E-5</v>
      </c>
      <c r="AK91" s="24"/>
      <c r="AL91" s="35">
        <f t="shared" si="45"/>
        <v>45352</v>
      </c>
      <c r="AM91" s="49">
        <f t="shared" ca="1" si="55"/>
        <v>1.4172491647523877E-4</v>
      </c>
      <c r="AN91" s="49">
        <f t="shared" si="56"/>
        <v>3.6971102376648357E-3</v>
      </c>
      <c r="AO91" s="49">
        <f t="shared" si="57"/>
        <v>-1.7241691122531488E-3</v>
      </c>
      <c r="AP91" s="49">
        <f t="shared" si="58"/>
        <v>-3.3952563362862342E-3</v>
      </c>
      <c r="AQ91" s="49">
        <f t="shared" si="59"/>
        <v>-1.4251353933034672E-2</v>
      </c>
      <c r="AR91" s="49">
        <f t="shared" si="60"/>
        <v>3.6083767639238928E-4</v>
      </c>
      <c r="AS91" s="49">
        <f t="shared" si="61"/>
        <v>3.906605410120001E-5</v>
      </c>
      <c r="AU91" s="49">
        <f t="shared" si="62"/>
        <v>-1.4251353933034672E-2</v>
      </c>
      <c r="AV91" s="49">
        <f t="shared" si="63"/>
        <v>3.6971102376648357E-3</v>
      </c>
      <c r="AY91" s="35">
        <f t="shared" si="46"/>
        <v>45352</v>
      </c>
      <c r="BA91" s="49">
        <f t="shared" ca="1" si="64"/>
        <v>-8.5449551487185957E-5</v>
      </c>
      <c r="BB91" s="49">
        <f t="shared" si="65"/>
        <v>1.330192020711681E-4</v>
      </c>
      <c r="BC91" s="49">
        <f t="shared" si="66"/>
        <v>-3.5064968754803621E-4</v>
      </c>
      <c r="BD91" s="49">
        <f t="shared" si="67"/>
        <v>-6.2899114478727938E-5</v>
      </c>
      <c r="BE91" s="49">
        <f t="shared" si="68"/>
        <v>-4.616716292549598E-4</v>
      </c>
      <c r="BF91" s="49">
        <f t="shared" si="69"/>
        <v>-4.9489142166536659E-4</v>
      </c>
      <c r="BG91" s="49">
        <f t="shared" si="70"/>
        <v>8.0189048896038095E-4</v>
      </c>
    </row>
    <row r="92" spans="1:59" x14ac:dyDescent="0.25">
      <c r="A92" s="112">
        <f t="shared" si="47"/>
        <v>92</v>
      </c>
      <c r="B92" s="35">
        <f>+NAC!A93</f>
        <v>45383</v>
      </c>
      <c r="C92" s="24">
        <f ca="1">+NAC_d!CR93</f>
        <v>8.8274044683567254E-2</v>
      </c>
      <c r="D92" s="24">
        <f ca="1">+NAC_d!CH93</f>
        <v>8.6529965258305142E-2</v>
      </c>
      <c r="E92" s="24">
        <f ca="1">+NAC_d!CQ93</f>
        <v>8.9036540361261407E-2</v>
      </c>
      <c r="F92" s="24">
        <f t="shared" ca="1" si="48"/>
        <v>-2.5065751029562655E-3</v>
      </c>
      <c r="H92" s="24">
        <f>+GBA_d!$AB120</f>
        <v>9.2271810127675602E-2</v>
      </c>
      <c r="I92" s="24">
        <f>+GBA_d!$Q120</f>
        <v>9.1689339485099275E-2</v>
      </c>
      <c r="J92" s="24">
        <f>+GBA_d!$Z120</f>
        <v>9.314343101281386E-2</v>
      </c>
      <c r="K92" s="24">
        <f t="shared" si="49"/>
        <v>-1.4540915277145849E-3</v>
      </c>
      <c r="M92" s="24">
        <f>+PAM_d!$AB120</f>
        <v>8.7635860887988581E-2</v>
      </c>
      <c r="N92" s="24">
        <f>+PAM_d!$Q120</f>
        <v>8.3677324578236068E-2</v>
      </c>
      <c r="O92" s="24">
        <f>+PAM_d!$Z120</f>
        <v>8.8096924732985249E-2</v>
      </c>
      <c r="P92" s="24">
        <f t="shared" si="50"/>
        <v>-4.4196001547491814E-3</v>
      </c>
      <c r="R92" s="24">
        <f>+NOA_d!$AB120</f>
        <v>9.1020858661966964E-2</v>
      </c>
      <c r="S92" s="24">
        <f>+NOA_d!$Q120</f>
        <v>8.9637694418603031E-2</v>
      </c>
      <c r="T92" s="24">
        <f>+NOA_d!$Z120</f>
        <v>9.2088340928198731E-2</v>
      </c>
      <c r="U92" s="24">
        <f t="shared" si="51"/>
        <v>-2.4506465095956997E-3</v>
      </c>
      <c r="W92" s="24">
        <f>+NEA_d!$AB120</f>
        <v>6.2869625393418893E-2</v>
      </c>
      <c r="X92" s="24">
        <f>+NEA_d!$Q120</f>
        <v>6.1854996028201992E-2</v>
      </c>
      <c r="Y92" s="24">
        <f>+NEA_d!$Z120</f>
        <v>6.2462947029819249E-2</v>
      </c>
      <c r="Z92" s="24">
        <f t="shared" si="52"/>
        <v>-6.0795100161725735E-4</v>
      </c>
      <c r="AB92" s="24">
        <f>+CUY_d!$AB120</f>
        <v>8.1495061408456415E-2</v>
      </c>
      <c r="AC92" s="24">
        <f>+CUY_d!$Q120</f>
        <v>7.9069946424884741E-2</v>
      </c>
      <c r="AD92" s="24">
        <f>+CUY_d!$Z120</f>
        <v>8.2431767400814593E-2</v>
      </c>
      <c r="AE92" s="24">
        <f t="shared" si="53"/>
        <v>-3.3618209759298523E-3</v>
      </c>
      <c r="AG92" s="24">
        <f>+PAT_d!$AB120</f>
        <v>8.4532521256315718E-2</v>
      </c>
      <c r="AH92" s="24">
        <f>+PAT_d!$Q120</f>
        <v>8.6863236176525804E-2</v>
      </c>
      <c r="AI92" s="24">
        <f>+PAT_d!$Z120</f>
        <v>8.6881001311010175E-2</v>
      </c>
      <c r="AJ92" s="24">
        <f t="shared" si="54"/>
        <v>-1.7765134484371004E-5</v>
      </c>
      <c r="AK92" s="24"/>
      <c r="AL92" s="35">
        <f t="shared" si="45"/>
        <v>45383</v>
      </c>
      <c r="AM92" s="49">
        <f t="shared" ca="1" si="55"/>
        <v>-2.5065751029562655E-3</v>
      </c>
      <c r="AN92" s="49">
        <f t="shared" si="56"/>
        <v>-1.4540915277145849E-3</v>
      </c>
      <c r="AO92" s="49">
        <f t="shared" si="57"/>
        <v>-4.4196001547491814E-3</v>
      </c>
      <c r="AP92" s="49">
        <f t="shared" si="58"/>
        <v>-2.4506465095956997E-3</v>
      </c>
      <c r="AQ92" s="49">
        <f t="shared" si="59"/>
        <v>-6.0795100161725735E-4</v>
      </c>
      <c r="AR92" s="49">
        <f t="shared" si="60"/>
        <v>-3.3618209759298523E-3</v>
      </c>
      <c r="AS92" s="49">
        <f t="shared" si="61"/>
        <v>-1.7765134484371004E-5</v>
      </c>
      <c r="AU92" s="49">
        <f t="shared" si="62"/>
        <v>-4.4196001547491814E-3</v>
      </c>
      <c r="AV92" s="49">
        <f t="shared" si="63"/>
        <v>-1.7765134484371004E-5</v>
      </c>
      <c r="AY92" s="35">
        <f t="shared" si="46"/>
        <v>45383</v>
      </c>
      <c r="BA92" s="49">
        <f t="shared" ca="1" si="64"/>
        <v>-8.5603142592333148E-4</v>
      </c>
      <c r="BB92" s="49">
        <f t="shared" si="65"/>
        <v>-5.6772526125346368E-4</v>
      </c>
      <c r="BC92" s="49">
        <f t="shared" si="66"/>
        <v>-1.3499204977268826E-3</v>
      </c>
      <c r="BD92" s="49">
        <f t="shared" si="67"/>
        <v>-6.5531945681975479E-4</v>
      </c>
      <c r="BE92" s="49">
        <f t="shared" si="68"/>
        <v>-7.6425836210921216E-4</v>
      </c>
      <c r="BF92" s="49">
        <f t="shared" si="69"/>
        <v>-1.3009759246416601E-3</v>
      </c>
      <c r="BG92" s="49">
        <f t="shared" si="70"/>
        <v>3.0732068065431051E-4</v>
      </c>
    </row>
    <row r="93" spans="1:59" x14ac:dyDescent="0.25">
      <c r="A93" s="112">
        <f t="shared" si="47"/>
        <v>93</v>
      </c>
      <c r="B93" s="35">
        <f>+NAC!A94</f>
        <v>45413</v>
      </c>
      <c r="C93" s="24">
        <f ca="1">+NAC_d!CR94</f>
        <v>4.1870068267136684E-2</v>
      </c>
      <c r="D93" s="24">
        <f ca="1">+NAC_d!CH94</f>
        <v>4.363597053765389E-2</v>
      </c>
      <c r="E93" s="24">
        <f ca="1">+NAC_d!CQ94</f>
        <v>4.0333754478148798E-2</v>
      </c>
      <c r="F93" s="24">
        <f t="shared" ca="1" si="48"/>
        <v>3.302216059505092E-3</v>
      </c>
      <c r="H93" s="24">
        <f>+GBA_d!$AB121</f>
        <v>4.3005823851510305E-2</v>
      </c>
      <c r="I93" s="24">
        <f>+GBA_d!$Q121</f>
        <v>4.5347030269099475E-2</v>
      </c>
      <c r="J93" s="24">
        <f>+GBA_d!$Z121</f>
        <v>4.0900937641760171E-2</v>
      </c>
      <c r="K93" s="24">
        <f t="shared" si="49"/>
        <v>4.4460926273393042E-3</v>
      </c>
      <c r="M93" s="24">
        <f>+PAM_d!$AB121</f>
        <v>4.0158781762211548E-2</v>
      </c>
      <c r="N93" s="24">
        <f>+PAM_d!$Q121</f>
        <v>4.2915593319500012E-2</v>
      </c>
      <c r="O93" s="24">
        <f>+PAM_d!$Z121</f>
        <v>3.8733649768825318E-2</v>
      </c>
      <c r="P93" s="24">
        <f t="shared" si="50"/>
        <v>4.1819435506746938E-3</v>
      </c>
      <c r="R93" s="24">
        <f>+NOA_d!$AB121</f>
        <v>4.1700910000279645E-2</v>
      </c>
      <c r="S93" s="24">
        <f>+NOA_d!$Q121</f>
        <v>4.2460058935133382E-2</v>
      </c>
      <c r="T93" s="24">
        <f>+NOA_d!$Z121</f>
        <v>4.0198472210885017E-2</v>
      </c>
      <c r="U93" s="24">
        <f t="shared" si="51"/>
        <v>2.2615867242483656E-3</v>
      </c>
      <c r="W93" s="24">
        <f>+NEA_d!$AB121</f>
        <v>3.7307587374065143E-2</v>
      </c>
      <c r="X93" s="24">
        <f>+NEA_d!$Q121</f>
        <v>3.6459574468057587E-2</v>
      </c>
      <c r="Y93" s="24">
        <f>+NEA_d!$Z121</f>
        <v>3.7324862782931456E-2</v>
      </c>
      <c r="Z93" s="24">
        <f t="shared" si="52"/>
        <v>-8.6528831487386881E-4</v>
      </c>
      <c r="AB93" s="24">
        <f>+CUY_d!$AB121</f>
        <v>4.2669612632195264E-2</v>
      </c>
      <c r="AC93" s="24">
        <f>+CUY_d!$Q121</f>
        <v>4.1461431199645293E-2</v>
      </c>
      <c r="AD93" s="24">
        <f>+CUY_d!$Z121</f>
        <v>4.4654436778287288E-2</v>
      </c>
      <c r="AE93" s="24">
        <f t="shared" si="53"/>
        <v>-3.1930055786419942E-3</v>
      </c>
      <c r="AG93" s="24">
        <f>+PAT_d!$AB121</f>
        <v>4.520328397786022E-2</v>
      </c>
      <c r="AH93" s="24">
        <f>+PAT_d!$Q121</f>
        <v>4.3730760672140656E-2</v>
      </c>
      <c r="AI93" s="24">
        <f>+PAT_d!$Z121</f>
        <v>4.5302225047426647E-2</v>
      </c>
      <c r="AJ93" s="24">
        <f t="shared" si="54"/>
        <v>-1.5714643752859914E-3</v>
      </c>
      <c r="AK93" s="24"/>
      <c r="AL93" s="35">
        <f t="shared" si="45"/>
        <v>45413</v>
      </c>
      <c r="AM93" s="49">
        <f t="shared" ca="1" si="55"/>
        <v>3.302216059505092E-3</v>
      </c>
      <c r="AN93" s="49">
        <f t="shared" si="56"/>
        <v>4.4460926273393042E-3</v>
      </c>
      <c r="AO93" s="49">
        <f t="shared" si="57"/>
        <v>4.1819435506746938E-3</v>
      </c>
      <c r="AP93" s="49">
        <f t="shared" si="58"/>
        <v>2.2615867242483656E-3</v>
      </c>
      <c r="AQ93" s="49">
        <f t="shared" si="59"/>
        <v>-8.6528831487386881E-4</v>
      </c>
      <c r="AR93" s="49">
        <f t="shared" si="60"/>
        <v>-3.1930055786419942E-3</v>
      </c>
      <c r="AS93" s="49">
        <f t="shared" si="61"/>
        <v>-1.5714643752859914E-3</v>
      </c>
      <c r="AU93" s="49">
        <f t="shared" si="62"/>
        <v>-3.1930055786419942E-3</v>
      </c>
      <c r="AV93" s="49">
        <f t="shared" si="63"/>
        <v>4.4460926273393042E-3</v>
      </c>
      <c r="AY93" s="35">
        <f t="shared" si="46"/>
        <v>45413</v>
      </c>
      <c r="BA93" s="49">
        <f t="shared" ca="1" si="64"/>
        <v>-1.6389244817653175E-5</v>
      </c>
      <c r="BB93" s="49">
        <f t="shared" si="65"/>
        <v>4.1247519261465121E-4</v>
      </c>
      <c r="BC93" s="49">
        <f t="shared" si="66"/>
        <v>-2.4314646352937194E-4</v>
      </c>
      <c r="BD93" s="49">
        <f t="shared" si="67"/>
        <v>-4.0815584429039947E-4</v>
      </c>
      <c r="BE93" s="49">
        <f t="shared" si="68"/>
        <v>-5.8490236500402526E-4</v>
      </c>
      <c r="BF93" s="49">
        <f t="shared" si="69"/>
        <v>-1.3812248846814905E-3</v>
      </c>
      <c r="BG93" s="49">
        <f t="shared" si="70"/>
        <v>3.8596489686052821E-4</v>
      </c>
    </row>
    <row r="94" spans="1:59" x14ac:dyDescent="0.25">
      <c r="A94" s="112">
        <f t="shared" si="47"/>
        <v>94</v>
      </c>
      <c r="B94" s="35">
        <f>+NAC!A95</f>
        <v>45444</v>
      </c>
      <c r="C94" s="24">
        <f ca="1">+NAC_d!CR95</f>
        <v>4.5677527390822092E-2</v>
      </c>
      <c r="D94" s="24">
        <f ca="1">+NAC_d!CH95</f>
        <v>4.3092308479424579E-2</v>
      </c>
      <c r="E94" s="24">
        <f ca="1">+NAC_d!CQ95</f>
        <v>4.7401833428437401E-2</v>
      </c>
      <c r="F94" s="24">
        <f t="shared" ca="1" si="48"/>
        <v>-4.3095249490128218E-3</v>
      </c>
      <c r="H94" s="24">
        <f>+GBA_d!$AB122</f>
        <v>4.3535999562241745E-2</v>
      </c>
      <c r="I94" s="24">
        <f>+GBA_d!$Q122</f>
        <v>3.9329740918331524E-2</v>
      </c>
      <c r="J94" s="24">
        <f>+GBA_d!$Z122</f>
        <v>4.6485605905328686E-2</v>
      </c>
      <c r="K94" s="24">
        <f t="shared" si="49"/>
        <v>-7.1558649869971624E-3</v>
      </c>
      <c r="M94" s="24">
        <f>+PAM_d!$AB122</f>
        <v>4.737693199429116E-2</v>
      </c>
      <c r="N94" s="24">
        <f>+PAM_d!$Q122</f>
        <v>4.5681855645677283E-2</v>
      </c>
      <c r="O94" s="24">
        <f>+PAM_d!$Z122</f>
        <v>4.7886666424218349E-2</v>
      </c>
      <c r="P94" s="24">
        <f t="shared" si="50"/>
        <v>-2.2048107785410664E-3</v>
      </c>
      <c r="R94" s="24">
        <f>+NOA_d!$AB122</f>
        <v>4.759406961475765E-2</v>
      </c>
      <c r="S94" s="24">
        <f>+NOA_d!$Q122</f>
        <v>4.3946550536761331E-2</v>
      </c>
      <c r="T94" s="24">
        <f>+NOA_d!$Z122</f>
        <v>5.0589621986947497E-2</v>
      </c>
      <c r="U94" s="24">
        <f t="shared" si="51"/>
        <v>-6.6430714501861665E-3</v>
      </c>
      <c r="W94" s="24">
        <f>+NEA_d!$AB122</f>
        <v>4.3818115281907044E-2</v>
      </c>
      <c r="X94" s="24">
        <f>+NEA_d!$Q122</f>
        <v>4.3589268088498612E-2</v>
      </c>
      <c r="Y94" s="24">
        <f>+NEA_d!$Z122</f>
        <v>4.2215279667482619E-2</v>
      </c>
      <c r="Z94" s="24">
        <f t="shared" si="52"/>
        <v>1.3739884210159925E-3</v>
      </c>
      <c r="AB94" s="24">
        <f>+CUY_d!$AB122</f>
        <v>5.0647807869153016E-2</v>
      </c>
      <c r="AC94" s="24">
        <f>+CUY_d!$Q122</f>
        <v>5.0165010576505686E-2</v>
      </c>
      <c r="AD94" s="24">
        <f>+CUY_d!$Z122</f>
        <v>5.0109246212747927E-2</v>
      </c>
      <c r="AE94" s="24">
        <f t="shared" si="53"/>
        <v>5.5764363757759838E-5</v>
      </c>
      <c r="AG94" s="24">
        <f>+PAT_d!$AB122</f>
        <v>4.9534044474444983E-2</v>
      </c>
      <c r="AH94" s="24">
        <f>+PAT_d!$Q122</f>
        <v>5.0829447318052834E-2</v>
      </c>
      <c r="AI94" s="24">
        <f>+PAT_d!$Z122</f>
        <v>4.9953502632026137E-2</v>
      </c>
      <c r="AJ94" s="24">
        <f t="shared" si="54"/>
        <v>8.7594468602669728E-4</v>
      </c>
      <c r="AK94" s="24"/>
      <c r="AL94" s="35">
        <f t="shared" si="45"/>
        <v>45444</v>
      </c>
      <c r="AM94" s="49">
        <f t="shared" ca="1" si="55"/>
        <v>-4.3095249490128218E-3</v>
      </c>
      <c r="AN94" s="49">
        <f t="shared" si="56"/>
        <v>-7.1558649869971624E-3</v>
      </c>
      <c r="AO94" s="49">
        <f t="shared" si="57"/>
        <v>-2.2048107785410664E-3</v>
      </c>
      <c r="AP94" s="49">
        <f t="shared" si="58"/>
        <v>-6.6430714501861665E-3</v>
      </c>
      <c r="AQ94" s="49">
        <f t="shared" si="59"/>
        <v>1.3739884210159925E-3</v>
      </c>
      <c r="AR94" s="49">
        <f t="shared" si="60"/>
        <v>5.5764363757759838E-5</v>
      </c>
      <c r="AS94" s="49">
        <f t="shared" si="61"/>
        <v>8.7594468602669728E-4</v>
      </c>
      <c r="AU94" s="49">
        <f t="shared" si="62"/>
        <v>-7.1558649869971624E-3</v>
      </c>
      <c r="AV94" s="49">
        <f t="shared" si="63"/>
        <v>1.3739884210159925E-3</v>
      </c>
      <c r="AY94" s="35">
        <f t="shared" si="46"/>
        <v>45444</v>
      </c>
      <c r="BA94" s="49">
        <f t="shared" ca="1" si="64"/>
        <v>3.014501549600257E-4</v>
      </c>
      <c r="BB94" s="49">
        <f t="shared" si="65"/>
        <v>6.5452833400612509E-4</v>
      </c>
      <c r="BC94" s="49">
        <f t="shared" si="66"/>
        <v>2.6347560146363264E-4</v>
      </c>
      <c r="BD94" s="49">
        <f t="shared" si="67"/>
        <v>-4.4518636771164372E-4</v>
      </c>
      <c r="BE94" s="49">
        <f t="shared" si="68"/>
        <v>-6.31279665850489E-4</v>
      </c>
      <c r="BF94" s="49">
        <f t="shared" si="69"/>
        <v>-7.9679455216239792E-4</v>
      </c>
      <c r="BG94" s="49">
        <f t="shared" si="70"/>
        <v>6.5768354413211127E-4</v>
      </c>
    </row>
    <row r="95" spans="1:59" x14ac:dyDescent="0.25">
      <c r="A95" s="112">
        <f t="shared" si="47"/>
        <v>95</v>
      </c>
      <c r="B95" s="35">
        <f>+NAC!A96</f>
        <v>45474</v>
      </c>
      <c r="C95" s="24">
        <f ca="1">+NAC_d!CR96</f>
        <v>4.0379169399617609E-2</v>
      </c>
      <c r="D95" s="24">
        <f ca="1">+NAC_d!CH96</f>
        <v>3.7931986852773214E-2</v>
      </c>
      <c r="E95" s="24">
        <f ca="1">+NAC_d!CQ96</f>
        <v>4.231707111230576E-2</v>
      </c>
      <c r="F95" s="24">
        <f t="shared" ref="F95" ca="1" si="71">+D95-E95</f>
        <v>-4.3850842595325457E-3</v>
      </c>
      <c r="H95" s="24">
        <f>+GBA_d!$AB123</f>
        <v>4.0371942876526123E-2</v>
      </c>
      <c r="I95" s="24">
        <f>+GBA_d!$Q123</f>
        <v>3.8328486565623932E-2</v>
      </c>
      <c r="J95" s="24">
        <f>+GBA_d!$Z123</f>
        <v>4.2133330542485359E-2</v>
      </c>
      <c r="K95" s="24">
        <f t="shared" ref="K95" si="72">+I95-J95</f>
        <v>-3.8048439768614273E-3</v>
      </c>
      <c r="M95" s="24">
        <f>+PAM_d!$AB123</f>
        <v>3.9323157743564652E-2</v>
      </c>
      <c r="N95" s="24">
        <f>+PAM_d!$Q123</f>
        <v>3.6823725478095426E-2</v>
      </c>
      <c r="O95" s="24">
        <f>+PAM_d!$Z123</f>
        <v>4.1223957376975484E-2</v>
      </c>
      <c r="P95" s="24">
        <f t="shared" ref="P95" si="73">+N95-O95</f>
        <v>-4.4002318988800582E-3</v>
      </c>
      <c r="R95" s="24">
        <f>+NOA_d!$AB123</f>
        <v>3.5859446279410845E-2</v>
      </c>
      <c r="S95" s="24">
        <f>+NOA_d!$Q123</f>
        <v>3.211162593775474E-2</v>
      </c>
      <c r="T95" s="24">
        <f>+NOA_d!$Z123</f>
        <v>4.0789131647341881E-2</v>
      </c>
      <c r="U95" s="24">
        <f t="shared" ref="U95" si="74">+S95-T95</f>
        <v>-8.6775057095871411E-3</v>
      </c>
      <c r="W95" s="24">
        <f>+NEA_d!$AB123</f>
        <v>4.606758600499572E-2</v>
      </c>
      <c r="X95" s="24">
        <f>+NEA_d!$Q123</f>
        <v>4.3965722577038679E-2</v>
      </c>
      <c r="Y95" s="24">
        <f>+NEA_d!$Z123</f>
        <v>4.5556433449063904E-2</v>
      </c>
      <c r="Z95" s="24">
        <f t="shared" ref="Z95" si="75">+X95-Y95</f>
        <v>-1.590710872025225E-3</v>
      </c>
      <c r="AB95" s="24">
        <f>+CUY_d!$AB123</f>
        <v>4.5914975417206128E-2</v>
      </c>
      <c r="AC95" s="24">
        <f>+CUY_d!$Q123</f>
        <v>4.1037590252881673E-2</v>
      </c>
      <c r="AD95" s="24">
        <f>+CUY_d!$Z123</f>
        <v>5.0208488065978329E-2</v>
      </c>
      <c r="AE95" s="24">
        <f t="shared" ref="AE95" si="76">+AC95-AD95</f>
        <v>-9.1708978130966567E-3</v>
      </c>
      <c r="AG95" s="24">
        <f>+PAT_d!$AB123</f>
        <v>4.1609773460840715E-2</v>
      </c>
      <c r="AH95" s="24">
        <f>+PAT_d!$Q123</f>
        <v>4.1762396612692099E-2</v>
      </c>
      <c r="AI95" s="24">
        <f>+PAT_d!$Z123</f>
        <v>4.2308053286345348E-2</v>
      </c>
      <c r="AJ95" s="24">
        <f t="shared" ref="AJ95" si="77">+AH95-AI95</f>
        <v>-5.4565667365324977E-4</v>
      </c>
      <c r="AK95" s="24"/>
      <c r="AL95" s="35">
        <f t="shared" ref="AL95" si="78">+B95</f>
        <v>45474</v>
      </c>
      <c r="AM95" s="49">
        <f t="shared" ref="AM95" ca="1" si="79">+F95</f>
        <v>-4.3850842595325457E-3</v>
      </c>
      <c r="AN95" s="49">
        <f t="shared" ref="AN95" si="80">+K95</f>
        <v>-3.8048439768614273E-3</v>
      </c>
      <c r="AO95" s="49">
        <f t="shared" ref="AO95" si="81">+P95</f>
        <v>-4.4002318988800582E-3</v>
      </c>
      <c r="AP95" s="49">
        <f t="shared" ref="AP95" si="82">+U95</f>
        <v>-8.6775057095871411E-3</v>
      </c>
      <c r="AQ95" s="49">
        <f t="shared" ref="AQ95" si="83">+Z95</f>
        <v>-1.590710872025225E-3</v>
      </c>
      <c r="AR95" s="49">
        <f t="shared" ref="AR95" si="84">+AE95</f>
        <v>-9.1708978130966567E-3</v>
      </c>
      <c r="AS95" s="49">
        <f t="shared" ref="AS95" si="85">+AJ95</f>
        <v>-5.4565667365324977E-4</v>
      </c>
      <c r="AU95" s="49">
        <f t="shared" ref="AU95" si="86">+MIN(AN95:AS95)</f>
        <v>-9.1708978130966567E-3</v>
      </c>
      <c r="AV95" s="49">
        <f t="shared" ref="AV95" si="87">+MAX(AN95:AS95)</f>
        <v>-5.4565667365324977E-4</v>
      </c>
      <c r="AY95" s="35">
        <f t="shared" ref="AY95" si="88">+AL95</f>
        <v>45474</v>
      </c>
      <c r="BA95" s="49">
        <f t="shared" ref="BA95" ca="1" si="89">+AVERAGE(AM84:AM95)</f>
        <v>3.3484529546107256E-4</v>
      </c>
      <c r="BB95" s="49">
        <f t="shared" ref="BB95" si="90">+AVERAGE(AN84:AN95)</f>
        <v>6.9813751774117083E-4</v>
      </c>
      <c r="BC95" s="49">
        <f t="shared" ref="BC95" si="91">+AVERAGE(AO84:AO95)</f>
        <v>3.5752333086541688E-4</v>
      </c>
      <c r="BD95" s="49">
        <f t="shared" ref="BD95" si="92">+AVERAGE(AP84:AP95)</f>
        <v>-6.9608268854894539E-4</v>
      </c>
      <c r="BE95" s="49">
        <f t="shared" ref="BE95" si="93">+AVERAGE(AQ84:AQ95)</f>
        <v>-5.6406927506965265E-4</v>
      </c>
      <c r="BF95" s="49">
        <f t="shared" ref="BF95" si="94">+AVERAGE(AR84:AR95)</f>
        <v>-1.1723585105548791E-3</v>
      </c>
      <c r="BG95" s="49">
        <f t="shared" ref="BG95" si="95">+AVERAGE(AS84:AS95)</f>
        <v>9.8686248205924021E-4</v>
      </c>
    </row>
    <row r="96" spans="1:59" x14ac:dyDescent="0.25">
      <c r="A96" s="112">
        <f t="shared" si="47"/>
        <v>96</v>
      </c>
      <c r="B96" s="35">
        <f>+NAC!A97</f>
        <v>45505</v>
      </c>
      <c r="C96" s="24">
        <f ca="1">+NAC_d!CR97</f>
        <v>4.1575031395807649E-2</v>
      </c>
      <c r="D96" s="24">
        <f ca="1">+NAC_d!CH97</f>
        <v>4.0113026006830754E-2</v>
      </c>
      <c r="E96" s="24">
        <f ca="1">+NAC_d!CQ97</f>
        <v>4.2523573228438361E-2</v>
      </c>
      <c r="F96" s="24">
        <f t="shared" ref="F96" ca="1" si="96">+D96-E96</f>
        <v>-2.4105472216076063E-3</v>
      </c>
      <c r="H96" s="24">
        <f>+GBA_d!$AB124</f>
        <v>4.1377770776646283E-2</v>
      </c>
      <c r="I96" s="24">
        <f>+GBA_d!$Q124</f>
        <v>3.8201213516570798E-2</v>
      </c>
      <c r="J96" s="24">
        <f>+GBA_d!$Z124</f>
        <v>4.3189072200118472E-2</v>
      </c>
      <c r="K96" s="24">
        <f t="shared" ref="K96" si="97">+I96-J96</f>
        <v>-4.9878586835476746E-3</v>
      </c>
      <c r="M96" s="24">
        <f>+PAM_d!$AB124</f>
        <v>3.9069410474624977E-2</v>
      </c>
      <c r="N96" s="24">
        <f>+PAM_d!$Q124</f>
        <v>3.8276645665123565E-2</v>
      </c>
      <c r="O96" s="24">
        <f>+PAM_d!$Z124</f>
        <v>3.9518599592272219E-2</v>
      </c>
      <c r="P96" s="24">
        <f t="shared" ref="P96" si="98">+N96-O96</f>
        <v>-1.2419539271486535E-3</v>
      </c>
      <c r="R96" s="24">
        <f>+NOA_d!$AB124</f>
        <v>5.0454589804555638E-2</v>
      </c>
      <c r="S96" s="24">
        <f>+NOA_d!$Q124</f>
        <v>4.9762741851642867E-2</v>
      </c>
      <c r="T96" s="24">
        <f>+NOA_d!$Z124</f>
        <v>5.0644948599126938E-2</v>
      </c>
      <c r="U96" s="24">
        <f t="shared" ref="U96" si="99">+S96-T96</f>
        <v>-8.8220674748407113E-4</v>
      </c>
      <c r="W96" s="24">
        <f>+NEA_d!$AB124</f>
        <v>4.3657400949174807E-2</v>
      </c>
      <c r="X96" s="24">
        <f>+NEA_d!$Q124</f>
        <v>4.4605287615868461E-2</v>
      </c>
      <c r="Y96" s="24">
        <f>+NEA_d!$Z124</f>
        <v>4.1507572454192898E-2</v>
      </c>
      <c r="Z96" s="24">
        <f t="shared" ref="Z96" si="100">+X96-Y96</f>
        <v>3.0977151616755627E-3</v>
      </c>
      <c r="AB96" s="24">
        <f>+CUY_d!$AB124</f>
        <v>4.5173898717675742E-2</v>
      </c>
      <c r="AC96" s="24">
        <f>+CUY_d!$Q124</f>
        <v>4.5885296848197088E-2</v>
      </c>
      <c r="AD96" s="24">
        <f>+CUY_d!$Z124</f>
        <v>4.3727398131446771E-2</v>
      </c>
      <c r="AE96" s="24">
        <f t="shared" ref="AE96" si="101">+AC96-AD96</f>
        <v>2.1578987167503172E-3</v>
      </c>
      <c r="AG96" s="24">
        <f>+PAT_d!$AB124</f>
        <v>4.6117444825600984E-2</v>
      </c>
      <c r="AH96" s="24">
        <f>+PAT_d!$Q124</f>
        <v>4.7089348040118439E-2</v>
      </c>
      <c r="AI96" s="24">
        <f>+PAT_d!$Z124</f>
        <v>4.6247734994913747E-2</v>
      </c>
      <c r="AJ96" s="24">
        <f t="shared" ref="AJ96" si="102">+AH96-AI96</f>
        <v>8.4161304520469216E-4</v>
      </c>
      <c r="AK96" s="24"/>
      <c r="AL96" s="35">
        <f t="shared" ref="AL96" si="103">+B96</f>
        <v>45505</v>
      </c>
      <c r="AM96" s="49">
        <f t="shared" ref="AM96" ca="1" si="104">+F96</f>
        <v>-2.4105472216076063E-3</v>
      </c>
      <c r="AN96" s="49">
        <f t="shared" ref="AN96" si="105">+K96</f>
        <v>-4.9878586835476746E-3</v>
      </c>
      <c r="AO96" s="49">
        <f t="shared" ref="AO96" si="106">+P96</f>
        <v>-1.2419539271486535E-3</v>
      </c>
      <c r="AP96" s="49">
        <f t="shared" ref="AP96" si="107">+U96</f>
        <v>-8.8220674748407113E-4</v>
      </c>
      <c r="AQ96" s="49">
        <f t="shared" ref="AQ96" si="108">+Z96</f>
        <v>3.0977151616755627E-3</v>
      </c>
      <c r="AR96" s="49">
        <f t="shared" ref="AR96" si="109">+AE96</f>
        <v>2.1578987167503172E-3</v>
      </c>
      <c r="AS96" s="49">
        <f t="shared" ref="AS96" si="110">+AJ96</f>
        <v>8.4161304520469216E-4</v>
      </c>
      <c r="AU96" s="49">
        <f t="shared" ref="AU96" si="111">+MIN(AN96:AS96)</f>
        <v>-4.9878586835476746E-3</v>
      </c>
      <c r="AV96" s="49">
        <f t="shared" ref="AV96" si="112">+MAX(AN96:AS96)</f>
        <v>3.0977151616755627E-3</v>
      </c>
      <c r="AY96" s="35">
        <f t="shared" ref="AY96" si="113">+AL96</f>
        <v>45505</v>
      </c>
      <c r="BA96" s="49">
        <f t="shared" ref="BA96" ca="1" si="114">+AVERAGE(AM85:AM96)</f>
        <v>-3.7844988445793576E-4</v>
      </c>
      <c r="BB96" s="49">
        <f t="shared" ref="BB96" si="115">+AVERAGE(AN85:AN96)</f>
        <v>1.2338738307748898E-6</v>
      </c>
      <c r="BC96" s="49">
        <f t="shared" ref="BC96" si="116">+AVERAGE(AO85:AO96)</f>
        <v>-3.8339665665237943E-4</v>
      </c>
      <c r="BD96" s="49">
        <f t="shared" ref="BD96" si="117">+AVERAGE(AP85:AP96)</f>
        <v>-1.9917728511104813E-3</v>
      </c>
      <c r="BE96" s="49">
        <f t="shared" ref="BE96" si="118">+AVERAGE(AQ85:AQ96)</f>
        <v>-1.3291314402464338E-3</v>
      </c>
      <c r="BF96" s="49">
        <f t="shared" ref="BF96" si="119">+AVERAGE(AR85:AR96)</f>
        <v>-1.7260284558810641E-3</v>
      </c>
      <c r="BG96" s="49">
        <f t="shared" ref="BG96" si="120">+AVERAGE(AS85:AS96)</f>
        <v>1.1781571654405816E-3</v>
      </c>
    </row>
    <row r="97" spans="1:59" x14ac:dyDescent="0.25">
      <c r="A97" s="112">
        <f t="shared" si="47"/>
        <v>97</v>
      </c>
      <c r="B97" s="35">
        <f>+NAC!A98</f>
        <v>45536</v>
      </c>
      <c r="C97" s="24">
        <f ca="1">+NAC_d!CR98</f>
        <v>3.4679074794052411E-2</v>
      </c>
      <c r="D97" s="24">
        <f ca="1">+NAC_d!CH98</f>
        <v>3.3506567729036041E-2</v>
      </c>
      <c r="E97" s="24">
        <f ca="1">+NAC_d!CQ98</f>
        <v>3.524253488944229E-2</v>
      </c>
      <c r="F97" s="24">
        <f t="shared" ref="F97" ca="1" si="121">+D97-E97</f>
        <v>-1.7359671604062488E-3</v>
      </c>
      <c r="H97" s="24">
        <f>+GBA_d!$AB125</f>
        <v>3.7177512181158612E-2</v>
      </c>
      <c r="I97" s="24">
        <f>+GBA_d!$Q125</f>
        <v>3.5902782271344691E-2</v>
      </c>
      <c r="J97" s="24">
        <f>+GBA_d!$Z125</f>
        <v>3.7895367919377865E-2</v>
      </c>
      <c r="K97" s="24">
        <f t="shared" ref="K97" si="122">+I97-J97</f>
        <v>-1.9925856480331738E-3</v>
      </c>
      <c r="M97" s="24">
        <f>+PAM_d!$AB125</f>
        <v>3.2135128597617024E-2</v>
      </c>
      <c r="N97" s="24">
        <f>+PAM_d!$Q125</f>
        <v>3.1114736998566928E-2</v>
      </c>
      <c r="O97" s="24">
        <f>+PAM_d!$Z125</f>
        <v>3.2229508674848528E-2</v>
      </c>
      <c r="P97" s="24">
        <f t="shared" ref="P97" si="123">+N97-O97</f>
        <v>-1.1147716762816007E-3</v>
      </c>
      <c r="R97" s="24">
        <f>+NOA_d!$AB125</f>
        <v>3.4199871840186358E-2</v>
      </c>
      <c r="S97" s="24">
        <f>+NOA_d!$Q125</f>
        <v>3.2146354621401807E-2</v>
      </c>
      <c r="T97" s="24">
        <f>+NOA_d!$Z125</f>
        <v>3.6472742295547533E-2</v>
      </c>
      <c r="U97" s="24">
        <f t="shared" ref="U97" si="124">+S97-T97</f>
        <v>-4.3263876741457263E-3</v>
      </c>
      <c r="W97" s="24">
        <f>+NEA_d!$AB125</f>
        <v>3.2656876874425755E-2</v>
      </c>
      <c r="X97" s="24">
        <f>+NEA_d!$Q125</f>
        <v>3.2141090512024295E-2</v>
      </c>
      <c r="Y97" s="24">
        <f>+NEA_d!$Z125</f>
        <v>3.3328906580141426E-2</v>
      </c>
      <c r="Z97" s="24">
        <f t="shared" ref="Z97" si="125">+X97-Y97</f>
        <v>-1.1878160681171313E-3</v>
      </c>
      <c r="AB97" s="24">
        <f>+CUY_d!$AB125</f>
        <v>3.031806617753996E-2</v>
      </c>
      <c r="AC97" s="24">
        <f>+CUY_d!$Q125</f>
        <v>2.9345706913090908E-2</v>
      </c>
      <c r="AD97" s="24">
        <f>+CUY_d!$Z125</f>
        <v>3.0644915934227912E-2</v>
      </c>
      <c r="AE97" s="24">
        <f t="shared" ref="AE97" si="126">+AC97-AD97</f>
        <v>-1.2992090211370044E-3</v>
      </c>
      <c r="AG97" s="24">
        <f>+PAT_d!$AB125</f>
        <v>3.7263769835657046E-2</v>
      </c>
      <c r="AH97" s="24">
        <f>+PAT_d!$Q125</f>
        <v>3.6422948936577493E-2</v>
      </c>
      <c r="AI97" s="24">
        <f>+PAT_d!$Z125</f>
        <v>3.7651675066297186E-2</v>
      </c>
      <c r="AJ97" s="24">
        <f t="shared" ref="AJ97" si="127">+AH97-AI97</f>
        <v>-1.2287261297196928E-3</v>
      </c>
      <c r="AK97" s="24"/>
      <c r="AL97" s="35">
        <f t="shared" ref="AL97" si="128">+B97</f>
        <v>45536</v>
      </c>
      <c r="AM97" s="49">
        <f t="shared" ref="AM97" ca="1" si="129">+F97</f>
        <v>-1.7359671604062488E-3</v>
      </c>
      <c r="AN97" s="49">
        <f t="shared" ref="AN97" si="130">+K97</f>
        <v>-1.9925856480331738E-3</v>
      </c>
      <c r="AO97" s="49">
        <f t="shared" ref="AO97" si="131">+P97</f>
        <v>-1.1147716762816007E-3</v>
      </c>
      <c r="AP97" s="49">
        <f t="shared" ref="AP97" si="132">+U97</f>
        <v>-4.3263876741457263E-3</v>
      </c>
      <c r="AQ97" s="49">
        <f t="shared" ref="AQ97" si="133">+Z97</f>
        <v>-1.1878160681171313E-3</v>
      </c>
      <c r="AR97" s="49">
        <f t="shared" ref="AR97" si="134">+AE97</f>
        <v>-1.2992090211370044E-3</v>
      </c>
      <c r="AS97" s="49">
        <f t="shared" ref="AS97" si="135">+AJ97</f>
        <v>-1.2287261297196928E-3</v>
      </c>
      <c r="AU97" s="49">
        <f t="shared" ref="AU97" si="136">+MIN(AN97:AS97)</f>
        <v>-4.3263876741457263E-3</v>
      </c>
      <c r="AV97" s="49">
        <f t="shared" ref="AV97" si="137">+MAX(AN97:AS97)</f>
        <v>-1.1147716762816007E-3</v>
      </c>
      <c r="AY97" s="35">
        <f t="shared" ref="AY97" si="138">+AL97</f>
        <v>45536</v>
      </c>
      <c r="BA97" s="49">
        <f t="shared" ref="BA97" ca="1" si="139">+AVERAGE(AM86:AM97)</f>
        <v>-1.0986040242951429E-3</v>
      </c>
      <c r="BB97" s="49">
        <f t="shared" ref="BB97" si="140">+AVERAGE(AN86:AN97)</f>
        <v>-6.0596625295803819E-4</v>
      </c>
      <c r="BC97" s="49">
        <f t="shared" ref="BC97" si="141">+AVERAGE(AO86:AO97)</f>
        <v>-1.1334032627188979E-3</v>
      </c>
      <c r="BD97" s="49">
        <f t="shared" ref="BD97" si="142">+AVERAGE(AP86:AP97)</f>
        <v>-2.8042797554909313E-3</v>
      </c>
      <c r="BE97" s="49">
        <f t="shared" ref="BE97" si="143">+AVERAGE(AQ86:AQ97)</f>
        <v>-1.9312388032646604E-3</v>
      </c>
      <c r="BF97" s="49">
        <f t="shared" ref="BF97" si="144">+AVERAGE(AR86:AR97)</f>
        <v>-2.8723983354073481E-3</v>
      </c>
      <c r="BG97" s="49">
        <f t="shared" ref="BG97" si="145">+AVERAGE(AS86:AS97)</f>
        <v>5.6195955509708018E-5</v>
      </c>
    </row>
    <row r="98" spans="1:59" x14ac:dyDescent="0.25">
      <c r="A98" s="112">
        <f t="shared" si="47"/>
        <v>98</v>
      </c>
      <c r="B98" s="35">
        <f>+NAC!A99</f>
        <v>45566</v>
      </c>
      <c r="C98" s="24">
        <f ca="1">+NAC_d!CR99</f>
        <v>2.6933332290155487E-2</v>
      </c>
      <c r="D98" s="24">
        <f ca="1">+NAC_d!CH99</f>
        <v>2.4649413950917465E-2</v>
      </c>
      <c r="E98" s="24">
        <f ca="1">+NAC_d!CQ99</f>
        <v>2.8731035096107194E-2</v>
      </c>
      <c r="F98" s="24">
        <f t="shared" ref="F98:F99" ca="1" si="146">+D98-E98</f>
        <v>-4.0816211451897288E-3</v>
      </c>
      <c r="H98" s="24">
        <f>+GBA_d!$AB126</f>
        <v>2.8202663042794729E-2</v>
      </c>
      <c r="I98" s="24">
        <f>+GBA_d!$Q126</f>
        <v>2.5537542618700781E-2</v>
      </c>
      <c r="J98" s="24">
        <f>+GBA_d!$Z126</f>
        <v>3.0169383909051994E-2</v>
      </c>
      <c r="K98" s="24">
        <f t="shared" ref="K98:K99" si="147">+I98-J98</f>
        <v>-4.6318412903512129E-3</v>
      </c>
      <c r="M98" s="24">
        <f>+PAM_d!$AB126</f>
        <v>2.5654479044446621E-2</v>
      </c>
      <c r="N98" s="24">
        <f>+PAM_d!$Q126</f>
        <v>2.412675321333535E-2</v>
      </c>
      <c r="O98" s="24">
        <f>+PAM_d!$Z126</f>
        <v>2.6578515431119998E-2</v>
      </c>
      <c r="P98" s="24">
        <f t="shared" ref="P98:P99" si="148">+N98-O98</f>
        <v>-2.4517622177846476E-3</v>
      </c>
      <c r="R98" s="24">
        <f>+NOA_d!$AB126</f>
        <v>2.5513946084953609E-2</v>
      </c>
      <c r="S98" s="24">
        <f>+NOA_d!$Q126</f>
        <v>2.2183678557301523E-2</v>
      </c>
      <c r="T98" s="24">
        <f>+NOA_d!$Z126</f>
        <v>2.9409535334112391E-2</v>
      </c>
      <c r="U98" s="24">
        <f t="shared" ref="U98:U99" si="149">+S98-T98</f>
        <v>-7.2258567768108684E-3</v>
      </c>
      <c r="W98" s="24">
        <f>+NEA_d!$AB126</f>
        <v>2.5623967395638658E-2</v>
      </c>
      <c r="X98" s="24">
        <f>+NEA_d!$Q126</f>
        <v>2.4536031759433641E-2</v>
      </c>
      <c r="Y98" s="24">
        <f>+NEA_d!$Z126</f>
        <v>2.8102765632114668E-2</v>
      </c>
      <c r="Z98" s="24">
        <f t="shared" ref="Z98:Z99" si="150">+X98-Y98</f>
        <v>-3.5667338726810272E-3</v>
      </c>
      <c r="AB98" s="24">
        <f>+CUY_d!$AB126</f>
        <v>2.2444358129773745E-2</v>
      </c>
      <c r="AC98" s="24">
        <f>+CUY_d!$Q126</f>
        <v>1.819074849636193E-2</v>
      </c>
      <c r="AD98" s="24">
        <f>+CUY_d!$Z126</f>
        <v>2.6079881923526171E-2</v>
      </c>
      <c r="AE98" s="24">
        <f t="shared" ref="AE98:AE99" si="151">+AC98-AD98</f>
        <v>-7.889133427164241E-3</v>
      </c>
      <c r="AG98" s="24">
        <f>+PAT_d!$AB126</f>
        <v>3.2338033151974921E-2</v>
      </c>
      <c r="AH98" s="24">
        <f>+PAT_d!$Q126</f>
        <v>3.1273175476527415E-2</v>
      </c>
      <c r="AI98" s="24">
        <f>+PAT_d!$Z126</f>
        <v>3.3622187255804459E-2</v>
      </c>
      <c r="AJ98" s="24">
        <f t="shared" ref="AJ98:AJ99" si="152">+AH98-AI98</f>
        <v>-2.3490117792770437E-3</v>
      </c>
      <c r="AK98" s="24"/>
      <c r="AL98" s="35">
        <f t="shared" ref="AL98:AL99" si="153">+B98</f>
        <v>45566</v>
      </c>
      <c r="AM98" s="49">
        <f t="shared" ref="AM98:AM99" ca="1" si="154">+F98</f>
        <v>-4.0816211451897288E-3</v>
      </c>
      <c r="AN98" s="49">
        <f t="shared" ref="AN98:AN99" si="155">+K98</f>
        <v>-4.6318412903512129E-3</v>
      </c>
      <c r="AO98" s="49">
        <f t="shared" ref="AO98:AO99" si="156">+P98</f>
        <v>-2.4517622177846476E-3</v>
      </c>
      <c r="AP98" s="49">
        <f t="shared" ref="AP98:AP99" si="157">+U98</f>
        <v>-7.2258567768108684E-3</v>
      </c>
      <c r="AQ98" s="49">
        <f t="shared" ref="AQ98:AQ99" si="158">+Z98</f>
        <v>-3.5667338726810272E-3</v>
      </c>
      <c r="AR98" s="49">
        <f t="shared" ref="AR98:AR99" si="159">+AE98</f>
        <v>-7.889133427164241E-3</v>
      </c>
      <c r="AS98" s="49">
        <f t="shared" ref="AS98:AS99" si="160">+AJ98</f>
        <v>-2.3490117792770437E-3</v>
      </c>
      <c r="AU98" s="49">
        <f t="shared" ref="AU98:AU99" si="161">+MIN(AN98:AS98)</f>
        <v>-7.889133427164241E-3</v>
      </c>
      <c r="AV98" s="49">
        <f t="shared" ref="AV98:AV99" si="162">+MAX(AN98:AS98)</f>
        <v>-2.3490117792770437E-3</v>
      </c>
      <c r="AY98" s="35">
        <f t="shared" ref="AY98:AY99" si="163">+AL98</f>
        <v>45566</v>
      </c>
      <c r="BA98" s="49">
        <f t="shared" ref="BA98:BA99" ca="1" si="164">+AVERAGE(AM87:AM98)</f>
        <v>-1.4381362407874427E-3</v>
      </c>
      <c r="BB98" s="49">
        <f t="shared" ref="BB98:BB99" si="165">+AVERAGE(AN87:AN98)</f>
        <v>-1.2440808733765369E-3</v>
      </c>
      <c r="BC98" s="49">
        <f t="shared" ref="BC98:BC99" si="166">+AVERAGE(AO87:AO98)</f>
        <v>-1.1490703622221894E-3</v>
      </c>
      <c r="BD98" s="49">
        <f t="shared" ref="BD98:BD99" si="167">+AVERAGE(AP87:AP98)</f>
        <v>-3.1604869770695174E-3</v>
      </c>
      <c r="BE98" s="49">
        <f t="shared" ref="BE98:BE99" si="168">+AVERAGE(AQ87:AQ98)</f>
        <v>-1.573811078619906E-3</v>
      </c>
      <c r="BF98" s="49">
        <f t="shared" ref="BF98:BF99" si="169">+AVERAGE(AR87:AR98)</f>
        <v>-3.6723233004165765E-3</v>
      </c>
      <c r="BG98" s="49">
        <f t="shared" ref="BG98:BG99" si="170">+AVERAGE(AS87:AS98)</f>
        <v>-6.9905758411129934E-5</v>
      </c>
    </row>
    <row r="99" spans="1:59" x14ac:dyDescent="0.25">
      <c r="A99" s="112">
        <f t="shared" si="47"/>
        <v>99</v>
      </c>
      <c r="B99" s="35">
        <f>+NAC!A100</f>
        <v>45597</v>
      </c>
      <c r="C99" s="24">
        <f ca="1">+NAC_d!CR100</f>
        <v>2.4310517484555039E-2</v>
      </c>
      <c r="D99" s="24">
        <f ca="1">+NAC_d!CH100</f>
        <v>2.1279585285491676E-2</v>
      </c>
      <c r="E99" s="24">
        <f ca="1">+NAC_d!CQ100</f>
        <v>2.6413696918508922E-2</v>
      </c>
      <c r="F99" s="24">
        <f t="shared" ca="1" si="146"/>
        <v>-5.1341116330172465E-3</v>
      </c>
      <c r="H99" s="24">
        <f>+GBA_d!$AB127</f>
        <v>2.6013303472445681E-2</v>
      </c>
      <c r="I99" s="24">
        <f>+GBA_d!$Q127</f>
        <v>2.2746046258650843E-2</v>
      </c>
      <c r="J99" s="24">
        <f>+GBA_d!$Z127</f>
        <v>2.791945411568042E-2</v>
      </c>
      <c r="K99" s="24">
        <f t="shared" si="147"/>
        <v>-5.1734078570295772E-3</v>
      </c>
      <c r="M99" s="24">
        <f>+PAM_d!$AB127</f>
        <v>2.3137163776276948E-2</v>
      </c>
      <c r="N99" s="24">
        <f>+PAM_d!$Q127</f>
        <v>2.0279773592655426E-2</v>
      </c>
      <c r="O99" s="24">
        <f>+PAM_d!$Z127</f>
        <v>2.4875758085720623E-2</v>
      </c>
      <c r="P99" s="24">
        <f t="shared" si="148"/>
        <v>-4.5959844930651972E-3</v>
      </c>
      <c r="R99" s="24">
        <f>+NOA_d!$AB127</f>
        <v>1.9266449044730294E-2</v>
      </c>
      <c r="S99" s="24">
        <f>+NOA_d!$Q127</f>
        <v>1.5422423896600312E-2</v>
      </c>
      <c r="T99" s="24">
        <f>+NOA_d!$Z127</f>
        <v>2.3740575843135936E-2</v>
      </c>
      <c r="U99" s="24">
        <f t="shared" si="149"/>
        <v>-8.3181519465356235E-3</v>
      </c>
      <c r="W99" s="24">
        <f>+NEA_d!$AB127</f>
        <v>1.7763802482029467E-2</v>
      </c>
      <c r="X99" s="24">
        <f>+NEA_d!$Q127</f>
        <v>1.5424201617509903E-2</v>
      </c>
      <c r="Y99" s="24">
        <f>+NEA_d!$Z127</f>
        <v>2.2187195090136669E-2</v>
      </c>
      <c r="Z99" s="24">
        <f t="shared" si="150"/>
        <v>-6.762993472626766E-3</v>
      </c>
      <c r="AB99" s="24">
        <f>+CUY_d!$AB127</f>
        <v>2.1378599320499792E-2</v>
      </c>
      <c r="AC99" s="24">
        <f>+CUY_d!$Q127</f>
        <v>1.7655502861300354E-2</v>
      </c>
      <c r="AD99" s="24">
        <f>+CUY_d!$Z127</f>
        <v>2.493261515673395E-2</v>
      </c>
      <c r="AE99" s="24">
        <f t="shared" si="151"/>
        <v>-7.2771122954335965E-3</v>
      </c>
      <c r="AG99" s="24">
        <f>+PAT_d!$AB127</f>
        <v>3.2889952025316749E-2</v>
      </c>
      <c r="AH99" s="24">
        <f>+PAT_d!$Q127</f>
        <v>3.3318340467707541E-2</v>
      </c>
      <c r="AI99" s="24">
        <f>+PAT_d!$Z127</f>
        <v>3.3263336964265644E-2</v>
      </c>
      <c r="AJ99" s="24">
        <f t="shared" si="152"/>
        <v>5.5003503441897195E-5</v>
      </c>
      <c r="AK99" s="24"/>
      <c r="AL99" s="35">
        <f t="shared" si="153"/>
        <v>45597</v>
      </c>
      <c r="AM99" s="49">
        <f t="shared" ca="1" si="154"/>
        <v>-5.1341116330172465E-3</v>
      </c>
      <c r="AN99" s="49">
        <f t="shared" si="155"/>
        <v>-5.1734078570295772E-3</v>
      </c>
      <c r="AO99" s="49">
        <f t="shared" si="156"/>
        <v>-4.5959844930651972E-3</v>
      </c>
      <c r="AP99" s="49">
        <f t="shared" si="157"/>
        <v>-8.3181519465356235E-3</v>
      </c>
      <c r="AQ99" s="49">
        <f t="shared" si="158"/>
        <v>-6.762993472626766E-3</v>
      </c>
      <c r="AR99" s="49">
        <f t="shared" si="159"/>
        <v>-7.2771122954335965E-3</v>
      </c>
      <c r="AS99" s="49">
        <f t="shared" si="160"/>
        <v>5.5003503441897195E-5</v>
      </c>
      <c r="AU99" s="49">
        <f t="shared" si="161"/>
        <v>-8.3181519465356235E-3</v>
      </c>
      <c r="AV99" s="49">
        <f t="shared" si="162"/>
        <v>5.5003503441897195E-5</v>
      </c>
      <c r="AY99" s="35">
        <f t="shared" si="163"/>
        <v>45597</v>
      </c>
      <c r="BA99" s="49">
        <f t="shared" ca="1" si="164"/>
        <v>-2.4151327229270012E-3</v>
      </c>
      <c r="BB99" s="49">
        <f t="shared" si="165"/>
        <v>-2.2331200659579018E-3</v>
      </c>
      <c r="BC99" s="49">
        <f t="shared" si="166"/>
        <v>-2.109340534489986E-3</v>
      </c>
      <c r="BD99" s="49">
        <f t="shared" si="167"/>
        <v>-4.2690192301820988E-3</v>
      </c>
      <c r="BE99" s="49">
        <f t="shared" si="168"/>
        <v>-2.7599102234024211E-3</v>
      </c>
      <c r="BF99" s="49">
        <f t="shared" si="169"/>
        <v>-4.9730286601851375E-3</v>
      </c>
      <c r="BG99" s="49">
        <f t="shared" si="170"/>
        <v>-2.9760929651286477E-4</v>
      </c>
    </row>
    <row r="100" spans="1:59" x14ac:dyDescent="0.25">
      <c r="A100" s="112">
        <f t="shared" si="47"/>
        <v>100</v>
      </c>
      <c r="B100" s="35">
        <f>+NAC!A101</f>
        <v>45627</v>
      </c>
      <c r="C100" s="24">
        <f ca="1">+NAC_d!CR101</f>
        <v>2.7018326921358415E-2</v>
      </c>
      <c r="D100" s="24">
        <f ca="1">+NAC_d!CH101</f>
        <v>2.6307154138295319E-2</v>
      </c>
      <c r="E100" s="24">
        <f ca="1">+NAC_d!CQ101</f>
        <v>2.7369948607166128E-2</v>
      </c>
      <c r="F100" s="24">
        <f t="shared" ref="F100" ca="1" si="171">+D100-E100</f>
        <v>-1.0627944688708091E-3</v>
      </c>
      <c r="H100" s="24">
        <f>+GBA_d!$AB128</f>
        <v>2.8655273911321277E-2</v>
      </c>
      <c r="I100" s="24">
        <f>+GBA_d!$Q128</f>
        <v>2.7770085006582512E-2</v>
      </c>
      <c r="J100" s="24">
        <f>+GBA_d!$Z128</f>
        <v>2.9230258022403088E-2</v>
      </c>
      <c r="K100" s="24">
        <f t="shared" ref="K100" si="172">+I100-J100</f>
        <v>-1.4601730158205761E-3</v>
      </c>
      <c r="M100" s="24">
        <f>+PAM_d!$AB128</f>
        <v>2.5251585398556875E-2</v>
      </c>
      <c r="N100" s="24">
        <f>+PAM_d!$Q128</f>
        <v>2.4712442621410924E-2</v>
      </c>
      <c r="O100" s="24">
        <f>+PAM_d!$Z128</f>
        <v>2.5101954769856105E-2</v>
      </c>
      <c r="P100" s="24">
        <f t="shared" ref="P100" si="173">+N100-O100</f>
        <v>-3.8951214844518134E-4</v>
      </c>
      <c r="R100" s="24">
        <f>+NOA_d!$AB128</f>
        <v>2.7169856599032816E-2</v>
      </c>
      <c r="S100" s="24">
        <f>+NOA_d!$Q128</f>
        <v>2.671495711440941E-2</v>
      </c>
      <c r="T100" s="24">
        <f>+NOA_d!$Z128</f>
        <v>2.6846173184045918E-2</v>
      </c>
      <c r="U100" s="24">
        <f t="shared" ref="U100" si="174">+S100-T100</f>
        <v>-1.3121606963650834E-4</v>
      </c>
      <c r="W100" s="24">
        <f>+NEA_d!$AB128</f>
        <v>2.9301617430987692E-2</v>
      </c>
      <c r="X100" s="24">
        <f>+NEA_d!$Q128</f>
        <v>2.7575053365044955E-2</v>
      </c>
      <c r="Y100" s="24">
        <f>+NEA_d!$Z128</f>
        <v>3.1985148173452993E-2</v>
      </c>
      <c r="Z100" s="24">
        <f t="shared" ref="Z100" si="175">+X100-Y100</f>
        <v>-4.4100948084080382E-3</v>
      </c>
      <c r="AB100" s="24">
        <f>+CUY_d!$AB128</f>
        <v>2.3062593615844174E-2</v>
      </c>
      <c r="AC100" s="24">
        <f>+CUY_d!$Q128</f>
        <v>2.251730816429709E-2</v>
      </c>
      <c r="AD100" s="24">
        <f>+CUY_d!$Z128</f>
        <v>2.3303099899624424E-2</v>
      </c>
      <c r="AE100" s="24">
        <f t="shared" ref="AE100" si="176">+AC100-AD100</f>
        <v>-7.8579173532733471E-4</v>
      </c>
      <c r="AG100" s="24">
        <f>+PAT_d!$AB128</f>
        <v>2.6495819913852747E-2</v>
      </c>
      <c r="AH100" s="24">
        <f>+PAT_d!$Q128</f>
        <v>2.6395240691215349E-2</v>
      </c>
      <c r="AI100" s="24">
        <f>+PAT_d!$Z128</f>
        <v>2.712878934356211E-2</v>
      </c>
      <c r="AJ100" s="24">
        <f t="shared" ref="AJ100" si="177">+AH100-AI100</f>
        <v>-7.3354865234676048E-4</v>
      </c>
      <c r="AK100" s="24"/>
      <c r="AL100" s="35">
        <f t="shared" ref="AL100" si="178">+B100</f>
        <v>45627</v>
      </c>
      <c r="AM100" s="49">
        <f t="shared" ref="AM100" ca="1" si="179">+F100</f>
        <v>-1.0627944688708091E-3</v>
      </c>
      <c r="AN100" s="49">
        <f t="shared" ref="AN100" si="180">+K100</f>
        <v>-1.4601730158205761E-3</v>
      </c>
      <c r="AO100" s="49">
        <f t="shared" ref="AO100" si="181">+P100</f>
        <v>-3.8951214844518134E-4</v>
      </c>
      <c r="AP100" s="49">
        <f t="shared" ref="AP100" si="182">+U100</f>
        <v>-1.3121606963650834E-4</v>
      </c>
      <c r="AQ100" s="49">
        <f t="shared" ref="AQ100" si="183">+Z100</f>
        <v>-4.4100948084080382E-3</v>
      </c>
      <c r="AR100" s="49">
        <f t="shared" ref="AR100" si="184">+AE100</f>
        <v>-7.8579173532733471E-4</v>
      </c>
      <c r="AS100" s="49">
        <f t="shared" ref="AS100" si="185">+AJ100</f>
        <v>-7.3354865234676048E-4</v>
      </c>
      <c r="AU100" s="49">
        <f t="shared" ref="AU100" si="186">+MIN(AN100:AS100)</f>
        <v>-4.4100948084080382E-3</v>
      </c>
      <c r="AV100" s="49">
        <f t="shared" ref="AV100" si="187">+MAX(AN100:AS100)</f>
        <v>-1.3121606963650834E-4</v>
      </c>
      <c r="AY100" s="35">
        <f t="shared" ref="AY100" si="188">+AL100</f>
        <v>45627</v>
      </c>
      <c r="BA100" s="49">
        <f t="shared" ref="BA100" ca="1" si="189">+AVERAGE(AM89:AM100)</f>
        <v>-2.792197067327177E-3</v>
      </c>
      <c r="BB100" s="49">
        <f t="shared" ref="BB100" si="190">+AVERAGE(AN89:AN100)</f>
        <v>-2.7471061139818787E-3</v>
      </c>
      <c r="BC100" s="49">
        <f t="shared" ref="BC100" si="191">+AVERAGE(AO89:AO100)</f>
        <v>-2.3467134987187701E-3</v>
      </c>
      <c r="BD100" s="49">
        <f t="shared" ref="BD100" si="192">+AVERAGE(AP89:AP100)</f>
        <v>-4.952287476039134E-3</v>
      </c>
      <c r="BE100" s="49">
        <f t="shared" ref="BE100" si="193">+AVERAGE(AQ89:AQ100)</f>
        <v>-3.3933243668265258E-3</v>
      </c>
      <c r="BF100" s="49">
        <f t="shared" ref="BF100" si="194">+AVERAGE(AR89:AR100)</f>
        <v>-4.8240313573018239E-3</v>
      </c>
      <c r="BG100" s="49">
        <f t="shared" ref="BG100" si="195">+AVERAGE(AS89:AS100)</f>
        <v>-2.7013751660291224E-4</v>
      </c>
    </row>
  </sheetData>
  <mergeCells count="9">
    <mergeCell ref="BA2:BG2"/>
    <mergeCell ref="AB2:AE2"/>
    <mergeCell ref="AG2:AJ2"/>
    <mergeCell ref="AM2:AS2"/>
    <mergeCell ref="C2:F2"/>
    <mergeCell ref="H2:K2"/>
    <mergeCell ref="M2:P2"/>
    <mergeCell ref="R2:U2"/>
    <mergeCell ref="W2:Z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12D0-5564-4E29-92BF-697DE405E1F5}">
  <sheetPr>
    <tabColor theme="9"/>
  </sheetPr>
  <dimension ref="A1:BR100"/>
  <sheetViews>
    <sheetView zoomScale="88" workbookViewId="0">
      <pane xSplit="2" ySplit="3" topLeftCell="AL51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100" sqref="A100:XFD100"/>
    </sheetView>
  </sheetViews>
  <sheetFormatPr baseColWidth="10" defaultRowHeight="15" x14ac:dyDescent="0.25"/>
  <sheetData>
    <row r="1" spans="1:70" s="171" customFormat="1" x14ac:dyDescent="0.25">
      <c r="A1" s="230" t="s">
        <v>202</v>
      </c>
      <c r="B1" s="230"/>
      <c r="BL1" s="171" t="s">
        <v>108</v>
      </c>
    </row>
    <row r="2" spans="1:70" s="173" customFormat="1" x14ac:dyDescent="0.25">
      <c r="A2" s="230"/>
      <c r="B2" s="230"/>
      <c r="C2" s="232" t="s">
        <v>99</v>
      </c>
      <c r="D2" s="232"/>
      <c r="E2" s="232"/>
      <c r="F2" s="232"/>
      <c r="H2" s="232" t="s">
        <v>82</v>
      </c>
      <c r="I2" s="232"/>
      <c r="J2" s="232"/>
      <c r="K2" s="232"/>
      <c r="M2" s="232" t="s">
        <v>83</v>
      </c>
      <c r="N2" s="232"/>
      <c r="O2" s="232"/>
      <c r="P2" s="232"/>
      <c r="R2" s="232" t="s">
        <v>84</v>
      </c>
      <c r="S2" s="232"/>
      <c r="T2" s="232"/>
      <c r="U2" s="232"/>
      <c r="W2" s="232" t="s">
        <v>85</v>
      </c>
      <c r="X2" s="232"/>
      <c r="Y2" s="232"/>
      <c r="Z2" s="232"/>
      <c r="AB2" s="232" t="s">
        <v>86</v>
      </c>
      <c r="AC2" s="232"/>
      <c r="AD2" s="232"/>
      <c r="AE2" s="232"/>
      <c r="AG2" s="232" t="s">
        <v>87</v>
      </c>
      <c r="AH2" s="232"/>
      <c r="AI2" s="232"/>
      <c r="AJ2" s="232"/>
      <c r="AK2" s="172"/>
      <c r="AM2" s="232" t="s">
        <v>63</v>
      </c>
      <c r="AN2" s="232"/>
      <c r="AO2" s="232"/>
      <c r="AP2" s="232"/>
      <c r="AQ2" s="232"/>
      <c r="AR2" s="232"/>
      <c r="AS2" s="232"/>
      <c r="AY2" s="232" t="s">
        <v>107</v>
      </c>
      <c r="AZ2" s="232"/>
      <c r="BA2" s="232"/>
      <c r="BB2" s="232"/>
      <c r="BC2" s="232"/>
      <c r="BD2" s="232"/>
      <c r="BE2" s="232"/>
      <c r="BL2" s="173">
        <f>+NAC_d!C3</f>
        <v>0.44669999999999999</v>
      </c>
      <c r="BM2" s="173">
        <f>+NAC_d!D3</f>
        <v>0.34189999999999998</v>
      </c>
      <c r="BN2" s="173">
        <f>+NAC_d!E3</f>
        <v>6.88E-2</v>
      </c>
      <c r="BO2" s="173">
        <f>+NAC_d!F3</f>
        <v>4.5100000000000001E-2</v>
      </c>
      <c r="BP2" s="173">
        <f>+NAC_d!G3</f>
        <v>5.1799999999999999E-2</v>
      </c>
      <c r="BQ2" s="173">
        <f>+NAC_d!H3</f>
        <v>4.5699999999999998E-2</v>
      </c>
      <c r="BR2" s="173">
        <f>+NAC_d!I3</f>
        <v>0</v>
      </c>
    </row>
    <row r="3" spans="1:70" s="174" customFormat="1" ht="15.75" thickBot="1" x14ac:dyDescent="0.3">
      <c r="A3" s="231"/>
      <c r="B3" s="231"/>
      <c r="C3" s="174" t="s">
        <v>104</v>
      </c>
      <c r="D3" s="174" t="s">
        <v>101</v>
      </c>
      <c r="E3" s="174" t="s">
        <v>102</v>
      </c>
      <c r="F3" s="174" t="s">
        <v>103</v>
      </c>
      <c r="H3" s="174" t="s">
        <v>104</v>
      </c>
      <c r="I3" s="174" t="s">
        <v>101</v>
      </c>
      <c r="J3" s="174" t="s">
        <v>102</v>
      </c>
      <c r="K3" s="174" t="s">
        <v>103</v>
      </c>
      <c r="M3" s="174" t="s">
        <v>104</v>
      </c>
      <c r="N3" s="174" t="s">
        <v>101</v>
      </c>
      <c r="O3" s="174" t="s">
        <v>102</v>
      </c>
      <c r="P3" s="174" t="s">
        <v>103</v>
      </c>
      <c r="R3" s="174" t="s">
        <v>104</v>
      </c>
      <c r="S3" s="174" t="s">
        <v>101</v>
      </c>
      <c r="T3" s="174" t="s">
        <v>102</v>
      </c>
      <c r="U3" s="174" t="s">
        <v>103</v>
      </c>
      <c r="W3" s="174" t="s">
        <v>104</v>
      </c>
      <c r="X3" s="174" t="s">
        <v>101</v>
      </c>
      <c r="Y3" s="174" t="s">
        <v>102</v>
      </c>
      <c r="Z3" s="174" t="s">
        <v>103</v>
      </c>
      <c r="AB3" s="174" t="s">
        <v>104</v>
      </c>
      <c r="AC3" s="174" t="s">
        <v>101</v>
      </c>
      <c r="AD3" s="174" t="s">
        <v>102</v>
      </c>
      <c r="AE3" s="174" t="s">
        <v>103</v>
      </c>
      <c r="AG3" s="174" t="s">
        <v>104</v>
      </c>
      <c r="AH3" s="174" t="s">
        <v>101</v>
      </c>
      <c r="AI3" s="174" t="s">
        <v>102</v>
      </c>
      <c r="AJ3" s="174" t="s">
        <v>103</v>
      </c>
      <c r="AM3" s="175" t="s">
        <v>88</v>
      </c>
      <c r="AN3" s="175" t="s">
        <v>82</v>
      </c>
      <c r="AO3" s="175" t="s">
        <v>83</v>
      </c>
      <c r="AP3" s="175" t="s">
        <v>84</v>
      </c>
      <c r="AQ3" s="175" t="s">
        <v>85</v>
      </c>
      <c r="AR3" s="175" t="s">
        <v>86</v>
      </c>
      <c r="AS3" s="175" t="s">
        <v>87</v>
      </c>
      <c r="AY3" s="175" t="s">
        <v>88</v>
      </c>
      <c r="AZ3" s="175" t="s">
        <v>82</v>
      </c>
      <c r="BA3" s="175" t="s">
        <v>83</v>
      </c>
      <c r="BB3" s="175" t="s">
        <v>84</v>
      </c>
      <c r="BC3" s="175" t="s">
        <v>85</v>
      </c>
      <c r="BD3" s="175" t="s">
        <v>86</v>
      </c>
      <c r="BE3" s="175" t="s">
        <v>87</v>
      </c>
      <c r="BL3" s="174" t="str">
        <f>+AY3</f>
        <v>NAC</v>
      </c>
      <c r="BM3" s="174" t="str">
        <f t="shared" ref="BM3:BR3" si="0">+AZ3</f>
        <v>GBA</v>
      </c>
      <c r="BN3" s="174" t="str">
        <f t="shared" si="0"/>
        <v>PAM</v>
      </c>
      <c r="BO3" s="174" t="str">
        <f t="shared" si="0"/>
        <v>NOA</v>
      </c>
      <c r="BP3" s="174" t="str">
        <f t="shared" si="0"/>
        <v>NEA</v>
      </c>
      <c r="BQ3" s="174" t="str">
        <f t="shared" si="0"/>
        <v>CUY</v>
      </c>
      <c r="BR3" s="174" t="str">
        <f t="shared" si="0"/>
        <v>PAT</v>
      </c>
    </row>
    <row r="4" spans="1:70" x14ac:dyDescent="0.25">
      <c r="B4" s="35">
        <f>+NAC!A5</f>
        <v>42705</v>
      </c>
      <c r="AL4" s="35">
        <f>+B4</f>
        <v>42705</v>
      </c>
    </row>
    <row r="5" spans="1:70" x14ac:dyDescent="0.25">
      <c r="B5" s="35">
        <f>+NAC!A6</f>
        <v>42736</v>
      </c>
      <c r="C5" s="24"/>
      <c r="D5" s="24"/>
      <c r="E5" s="24"/>
      <c r="F5" s="24"/>
      <c r="H5" s="24"/>
      <c r="I5" s="24"/>
      <c r="J5" s="24"/>
      <c r="K5" s="24"/>
      <c r="M5" s="24"/>
      <c r="N5" s="24"/>
      <c r="O5" s="24"/>
      <c r="P5" s="24"/>
      <c r="R5" s="24"/>
      <c r="S5" s="24"/>
      <c r="T5" s="24"/>
      <c r="U5" s="24"/>
      <c r="W5" s="24"/>
      <c r="X5" s="24"/>
      <c r="Y5" s="24"/>
      <c r="Z5" s="24"/>
      <c r="AB5" s="24"/>
      <c r="AC5" s="24"/>
      <c r="AD5" s="24"/>
      <c r="AE5" s="24"/>
      <c r="AG5" s="24"/>
      <c r="AH5" s="24"/>
      <c r="AI5" s="24"/>
      <c r="AJ5" s="24"/>
      <c r="AK5" s="24"/>
      <c r="AL5" s="35">
        <f t="shared" ref="AL5:AL68" si="1">+B5</f>
        <v>42736</v>
      </c>
      <c r="AM5" s="24"/>
      <c r="AN5" s="24"/>
      <c r="AO5" s="24"/>
      <c r="AP5" s="24"/>
      <c r="AQ5" s="24"/>
      <c r="AR5" s="24"/>
      <c r="AS5" s="24"/>
    </row>
    <row r="6" spans="1:70" x14ac:dyDescent="0.25">
      <c r="B6" s="35">
        <f>+NAC!A7</f>
        <v>42767</v>
      </c>
      <c r="C6" s="24"/>
      <c r="D6" s="24"/>
      <c r="E6" s="24"/>
      <c r="F6" s="24"/>
      <c r="H6" s="24"/>
      <c r="I6" s="24"/>
      <c r="J6" s="24"/>
      <c r="K6" s="24"/>
      <c r="M6" s="24"/>
      <c r="N6" s="24"/>
      <c r="O6" s="24"/>
      <c r="P6" s="24"/>
      <c r="R6" s="24"/>
      <c r="S6" s="24"/>
      <c r="T6" s="24"/>
      <c r="U6" s="24"/>
      <c r="W6" s="24"/>
      <c r="X6" s="24"/>
      <c r="Y6" s="24"/>
      <c r="Z6" s="24"/>
      <c r="AB6" s="24"/>
      <c r="AC6" s="24"/>
      <c r="AD6" s="24"/>
      <c r="AE6" s="24"/>
      <c r="AG6" s="24"/>
      <c r="AH6" s="24"/>
      <c r="AI6" s="24"/>
      <c r="AJ6" s="24"/>
      <c r="AK6" s="24"/>
      <c r="AL6" s="35">
        <f t="shared" si="1"/>
        <v>42767</v>
      </c>
      <c r="AM6" s="24"/>
      <c r="AN6" s="24"/>
      <c r="AO6" s="24"/>
      <c r="AP6" s="24"/>
      <c r="AQ6" s="24"/>
      <c r="AR6" s="24"/>
      <c r="AS6" s="24"/>
    </row>
    <row r="7" spans="1:70" x14ac:dyDescent="0.25">
      <c r="B7" s="35">
        <f>+NAC!A8</f>
        <v>42795</v>
      </c>
      <c r="C7" s="24"/>
      <c r="D7" s="24"/>
      <c r="E7" s="24"/>
      <c r="F7" s="24"/>
      <c r="H7" s="24"/>
      <c r="I7" s="24"/>
      <c r="J7" s="24"/>
      <c r="K7" s="24"/>
      <c r="M7" s="24"/>
      <c r="N7" s="24"/>
      <c r="O7" s="24"/>
      <c r="P7" s="24"/>
      <c r="R7" s="24"/>
      <c r="S7" s="24"/>
      <c r="T7" s="24"/>
      <c r="U7" s="24"/>
      <c r="W7" s="24"/>
      <c r="X7" s="24"/>
      <c r="Y7" s="24"/>
      <c r="Z7" s="24"/>
      <c r="AB7" s="24"/>
      <c r="AC7" s="24"/>
      <c r="AD7" s="24"/>
      <c r="AE7" s="24"/>
      <c r="AG7" s="24"/>
      <c r="AH7" s="24"/>
      <c r="AI7" s="24"/>
      <c r="AJ7" s="24"/>
      <c r="AK7" s="24"/>
      <c r="AL7" s="35">
        <f t="shared" si="1"/>
        <v>42795</v>
      </c>
      <c r="AM7" s="24"/>
      <c r="AN7" s="24"/>
      <c r="AO7" s="24"/>
      <c r="AP7" s="24"/>
      <c r="AQ7" s="24"/>
      <c r="AR7" s="24"/>
      <c r="AS7" s="24"/>
    </row>
    <row r="8" spans="1:70" x14ac:dyDescent="0.25">
      <c r="B8" s="35">
        <f>+NAC!A9</f>
        <v>42826</v>
      </c>
      <c r="C8" s="24"/>
      <c r="D8" s="24"/>
      <c r="E8" s="24"/>
      <c r="F8" s="24"/>
      <c r="H8" s="24"/>
      <c r="I8" s="24"/>
      <c r="J8" s="24"/>
      <c r="K8" s="24"/>
      <c r="M8" s="24"/>
      <c r="N8" s="24"/>
      <c r="O8" s="24"/>
      <c r="P8" s="24"/>
      <c r="R8" s="24"/>
      <c r="S8" s="24"/>
      <c r="T8" s="24"/>
      <c r="U8" s="24"/>
      <c r="W8" s="24"/>
      <c r="X8" s="24"/>
      <c r="Y8" s="24"/>
      <c r="Z8" s="24"/>
      <c r="AB8" s="24"/>
      <c r="AC8" s="24"/>
      <c r="AD8" s="24"/>
      <c r="AE8" s="24"/>
      <c r="AG8" s="24"/>
      <c r="AH8" s="24"/>
      <c r="AI8" s="24"/>
      <c r="AJ8" s="24"/>
      <c r="AK8" s="24"/>
      <c r="AL8" s="35">
        <f t="shared" si="1"/>
        <v>42826</v>
      </c>
      <c r="AM8" s="24"/>
      <c r="AN8" s="24"/>
      <c r="AO8" s="24"/>
      <c r="AP8" s="24"/>
      <c r="AQ8" s="24"/>
      <c r="AR8" s="24"/>
      <c r="AS8" s="24"/>
    </row>
    <row r="9" spans="1:70" x14ac:dyDescent="0.25">
      <c r="B9" s="35">
        <f>+NAC!A10</f>
        <v>42856</v>
      </c>
      <c r="C9" s="24"/>
      <c r="D9" s="24"/>
      <c r="E9" s="24"/>
      <c r="F9" s="24"/>
      <c r="H9" s="24"/>
      <c r="I9" s="24"/>
      <c r="J9" s="24"/>
      <c r="K9" s="24"/>
      <c r="M9" s="24"/>
      <c r="N9" s="24"/>
      <c r="O9" s="24"/>
      <c r="P9" s="24"/>
      <c r="R9" s="24"/>
      <c r="S9" s="24"/>
      <c r="T9" s="24"/>
      <c r="U9" s="24"/>
      <c r="W9" s="24"/>
      <c r="X9" s="24"/>
      <c r="Y9" s="24"/>
      <c r="Z9" s="24"/>
      <c r="AB9" s="24"/>
      <c r="AC9" s="24"/>
      <c r="AD9" s="24"/>
      <c r="AE9" s="24"/>
      <c r="AG9" s="24"/>
      <c r="AH9" s="24"/>
      <c r="AI9" s="24"/>
      <c r="AJ9" s="24"/>
      <c r="AK9" s="24"/>
      <c r="AL9" s="35">
        <f t="shared" si="1"/>
        <v>42856</v>
      </c>
      <c r="AM9" s="24"/>
      <c r="AN9" s="24"/>
      <c r="AO9" s="24"/>
      <c r="AP9" s="24"/>
      <c r="AQ9" s="24"/>
      <c r="AR9" s="24"/>
      <c r="AS9" s="24"/>
    </row>
    <row r="10" spans="1:70" x14ac:dyDescent="0.25">
      <c r="B10" s="35">
        <f>+NAC!A11</f>
        <v>42887</v>
      </c>
      <c r="C10" s="24"/>
      <c r="D10" s="24"/>
      <c r="E10" s="24"/>
      <c r="F10" s="24"/>
      <c r="H10" s="24"/>
      <c r="I10" s="24"/>
      <c r="J10" s="24"/>
      <c r="K10" s="24"/>
      <c r="M10" s="24"/>
      <c r="N10" s="24"/>
      <c r="O10" s="24"/>
      <c r="P10" s="24"/>
      <c r="R10" s="24"/>
      <c r="S10" s="24"/>
      <c r="T10" s="24"/>
      <c r="U10" s="24"/>
      <c r="W10" s="24"/>
      <c r="X10" s="24"/>
      <c r="Y10" s="24"/>
      <c r="Z10" s="24"/>
      <c r="AB10" s="24"/>
      <c r="AC10" s="24"/>
      <c r="AD10" s="24"/>
      <c r="AE10" s="24"/>
      <c r="AG10" s="24"/>
      <c r="AH10" s="24"/>
      <c r="AI10" s="24"/>
      <c r="AJ10" s="24"/>
      <c r="AK10" s="24"/>
      <c r="AL10" s="35">
        <f t="shared" si="1"/>
        <v>42887</v>
      </c>
      <c r="AM10" s="24"/>
      <c r="AN10" s="24"/>
      <c r="AO10" s="24"/>
      <c r="AP10" s="24"/>
      <c r="AQ10" s="24"/>
      <c r="AR10" s="24"/>
      <c r="AS10" s="24"/>
    </row>
    <row r="11" spans="1:70" x14ac:dyDescent="0.25">
      <c r="B11" s="35">
        <f>+NAC!A12</f>
        <v>42917</v>
      </c>
      <c r="C11" s="24"/>
      <c r="D11" s="24"/>
      <c r="E11" s="24"/>
      <c r="F11" s="24"/>
      <c r="H11" s="24"/>
      <c r="I11" s="24"/>
      <c r="J11" s="24"/>
      <c r="K11" s="24"/>
      <c r="M11" s="24"/>
      <c r="N11" s="24"/>
      <c r="O11" s="24"/>
      <c r="P11" s="24"/>
      <c r="R11" s="24"/>
      <c r="S11" s="24"/>
      <c r="T11" s="24"/>
      <c r="U11" s="24"/>
      <c r="W11" s="24"/>
      <c r="X11" s="24"/>
      <c r="Y11" s="24"/>
      <c r="Z11" s="24"/>
      <c r="AB11" s="24"/>
      <c r="AC11" s="24"/>
      <c r="AD11" s="24"/>
      <c r="AE11" s="24"/>
      <c r="AG11" s="24"/>
      <c r="AH11" s="24"/>
      <c r="AI11" s="24"/>
      <c r="AJ11" s="24"/>
      <c r="AK11" s="24"/>
      <c r="AL11" s="35">
        <f t="shared" si="1"/>
        <v>42917</v>
      </c>
      <c r="AM11" s="24"/>
      <c r="AN11" s="24"/>
      <c r="AO11" s="24"/>
      <c r="AP11" s="24"/>
      <c r="AQ11" s="24"/>
      <c r="AR11" s="24"/>
      <c r="AS11" s="24"/>
    </row>
    <row r="12" spans="1:70" x14ac:dyDescent="0.25">
      <c r="B12" s="35">
        <f>+NAC!A13</f>
        <v>42948</v>
      </c>
      <c r="C12" s="24"/>
      <c r="D12" s="24"/>
      <c r="E12" s="24"/>
      <c r="F12" s="24"/>
      <c r="H12" s="24"/>
      <c r="I12" s="24"/>
      <c r="J12" s="24"/>
      <c r="K12" s="24"/>
      <c r="M12" s="24"/>
      <c r="N12" s="24"/>
      <c r="O12" s="24"/>
      <c r="P12" s="24"/>
      <c r="R12" s="24"/>
      <c r="S12" s="24"/>
      <c r="T12" s="24"/>
      <c r="U12" s="24"/>
      <c r="W12" s="24"/>
      <c r="X12" s="24"/>
      <c r="Y12" s="24"/>
      <c r="Z12" s="24"/>
      <c r="AB12" s="24"/>
      <c r="AC12" s="24"/>
      <c r="AD12" s="24"/>
      <c r="AE12" s="24"/>
      <c r="AG12" s="24"/>
      <c r="AH12" s="24"/>
      <c r="AI12" s="24"/>
      <c r="AJ12" s="24"/>
      <c r="AK12" s="24"/>
      <c r="AL12" s="35">
        <f t="shared" si="1"/>
        <v>42948</v>
      </c>
      <c r="AM12" s="24"/>
      <c r="AN12" s="24"/>
      <c r="AO12" s="24"/>
      <c r="AP12" s="24"/>
      <c r="AQ12" s="24"/>
      <c r="AR12" s="24"/>
      <c r="AS12" s="24"/>
    </row>
    <row r="13" spans="1:70" x14ac:dyDescent="0.25">
      <c r="B13" s="35">
        <f>+NAC!A14</f>
        <v>42979</v>
      </c>
      <c r="C13" s="24"/>
      <c r="D13" s="24"/>
      <c r="E13" s="24"/>
      <c r="F13" s="24"/>
      <c r="H13" s="24"/>
      <c r="I13" s="24"/>
      <c r="J13" s="24"/>
      <c r="K13" s="24"/>
      <c r="M13" s="24"/>
      <c r="N13" s="24"/>
      <c r="O13" s="24"/>
      <c r="P13" s="24"/>
      <c r="R13" s="24"/>
      <c r="S13" s="24"/>
      <c r="T13" s="24"/>
      <c r="U13" s="24"/>
      <c r="W13" s="24"/>
      <c r="X13" s="24"/>
      <c r="Y13" s="24"/>
      <c r="Z13" s="24"/>
      <c r="AB13" s="24"/>
      <c r="AC13" s="24"/>
      <c r="AD13" s="24"/>
      <c r="AE13" s="24"/>
      <c r="AG13" s="24"/>
      <c r="AH13" s="24"/>
      <c r="AI13" s="24"/>
      <c r="AJ13" s="24"/>
      <c r="AK13" s="24"/>
      <c r="AL13" s="35">
        <f t="shared" si="1"/>
        <v>42979</v>
      </c>
      <c r="AM13" s="24"/>
      <c r="AN13" s="24"/>
      <c r="AO13" s="24"/>
      <c r="AP13" s="24"/>
      <c r="AQ13" s="24"/>
      <c r="AR13" s="24"/>
      <c r="AS13" s="24"/>
    </row>
    <row r="14" spans="1:70" x14ac:dyDescent="0.25">
      <c r="B14" s="35">
        <f>+NAC!A15</f>
        <v>43009</v>
      </c>
      <c r="C14" s="24"/>
      <c r="D14" s="24"/>
      <c r="E14" s="24"/>
      <c r="F14" s="24"/>
      <c r="H14" s="24"/>
      <c r="I14" s="24"/>
      <c r="J14" s="24"/>
      <c r="K14" s="24"/>
      <c r="M14" s="24"/>
      <c r="N14" s="24"/>
      <c r="O14" s="24"/>
      <c r="P14" s="24"/>
      <c r="R14" s="24"/>
      <c r="S14" s="24"/>
      <c r="T14" s="24"/>
      <c r="U14" s="24"/>
      <c r="W14" s="24"/>
      <c r="X14" s="24"/>
      <c r="Y14" s="24"/>
      <c r="Z14" s="24"/>
      <c r="AB14" s="24"/>
      <c r="AC14" s="24"/>
      <c r="AD14" s="24"/>
      <c r="AE14" s="24"/>
      <c r="AG14" s="24"/>
      <c r="AH14" s="24"/>
      <c r="AI14" s="24"/>
      <c r="AJ14" s="24"/>
      <c r="AK14" s="24"/>
      <c r="AL14" s="35">
        <f t="shared" si="1"/>
        <v>43009</v>
      </c>
      <c r="AM14" s="24"/>
      <c r="AN14" s="24"/>
      <c r="AO14" s="24"/>
      <c r="AP14" s="24"/>
      <c r="AQ14" s="24"/>
      <c r="AR14" s="24"/>
      <c r="AS14" s="24"/>
    </row>
    <row r="15" spans="1:70" x14ac:dyDescent="0.25">
      <c r="B15" s="35">
        <f>+NAC!A16</f>
        <v>43040</v>
      </c>
      <c r="C15" s="24"/>
      <c r="D15" s="24"/>
      <c r="E15" s="24"/>
      <c r="F15" s="24"/>
      <c r="H15" s="24"/>
      <c r="I15" s="24"/>
      <c r="J15" s="24"/>
      <c r="K15" s="24"/>
      <c r="M15" s="24"/>
      <c r="N15" s="24"/>
      <c r="O15" s="24"/>
      <c r="P15" s="24"/>
      <c r="R15" s="24"/>
      <c r="S15" s="24"/>
      <c r="T15" s="24"/>
      <c r="U15" s="24"/>
      <c r="W15" s="24"/>
      <c r="X15" s="24"/>
      <c r="Y15" s="24"/>
      <c r="Z15" s="24"/>
      <c r="AB15" s="24"/>
      <c r="AC15" s="24"/>
      <c r="AD15" s="24"/>
      <c r="AE15" s="24"/>
      <c r="AG15" s="24"/>
      <c r="AH15" s="24"/>
      <c r="AI15" s="24"/>
      <c r="AJ15" s="24"/>
      <c r="AK15" s="24"/>
      <c r="AL15" s="35">
        <f t="shared" si="1"/>
        <v>43040</v>
      </c>
      <c r="AM15" s="24"/>
      <c r="AN15" s="24"/>
      <c r="AO15" s="24"/>
      <c r="AP15" s="24"/>
      <c r="AQ15" s="24"/>
      <c r="AR15" s="24"/>
      <c r="AS15" s="24"/>
    </row>
    <row r="16" spans="1:70" x14ac:dyDescent="0.25">
      <c r="B16" s="35">
        <f>+NAC!A17</f>
        <v>43070</v>
      </c>
      <c r="C16" s="49">
        <f ca="1">+NAC_d!DD17</f>
        <v>0.24804684709813341</v>
      </c>
      <c r="D16" s="49">
        <f ca="1">+NAC_d!CT17</f>
        <v>0.24375067092548086</v>
      </c>
      <c r="E16" s="49">
        <f ca="1">+NAC_d!DC17</f>
        <v>0.24871513218192898</v>
      </c>
      <c r="F16" s="24">
        <f t="shared" ref="F16:F69" ca="1" si="2">+D16-E16</f>
        <v>-4.9644612564481161E-3</v>
      </c>
      <c r="H16" s="24">
        <f>+GBA_d!$AM44</f>
        <v>0.24980074919609896</v>
      </c>
      <c r="I16" s="24">
        <f>+GBA_d!$AD44</f>
        <v>0.25168203743717044</v>
      </c>
      <c r="J16" s="24">
        <f>+GBA_d!$AM44</f>
        <v>0.24980074919609896</v>
      </c>
      <c r="K16" s="24">
        <f t="shared" ref="K16:K69" si="3">+I16-J16</f>
        <v>1.8812882410714771E-3</v>
      </c>
      <c r="M16" s="24">
        <f>+PAM_d!$AM44</f>
        <v>0.25109533427933561</v>
      </c>
      <c r="N16" s="24">
        <f>+PAM_d!$AD44</f>
        <v>0.24039017198739887</v>
      </c>
      <c r="O16" s="24">
        <f>+PAM_d!$AM44</f>
        <v>0.25109533427933561</v>
      </c>
      <c r="P16" s="24">
        <f t="shared" ref="P16:P79" si="4">+N16-O16</f>
        <v>-1.0705162291936743E-2</v>
      </c>
      <c r="R16" s="24">
        <f>+NOA_d!$AM44</f>
        <v>0.24702558883884729</v>
      </c>
      <c r="S16" s="24">
        <f>+NOA_d!$AD44</f>
        <v>0.23557531296871415</v>
      </c>
      <c r="T16" s="24">
        <f>+NOA_d!$AM44</f>
        <v>0.24702558883884729</v>
      </c>
      <c r="U16" s="24">
        <f t="shared" ref="U16:U79" si="5">+S16-T16</f>
        <v>-1.1450275870133142E-2</v>
      </c>
      <c r="W16" s="24">
        <f>+NEA_d!$AM44</f>
        <v>0.21453854794593652</v>
      </c>
      <c r="X16" s="24">
        <f>+NEA_d!$AD44</f>
        <v>0.21982441276386644</v>
      </c>
      <c r="Y16" s="24">
        <f>+NEA_d!$AM44</f>
        <v>0.21453854794593652</v>
      </c>
      <c r="Z16" s="24">
        <f t="shared" ref="Z16:Z79" si="6">+X16-Y16</f>
        <v>5.2858648179299195E-3</v>
      </c>
      <c r="AB16" s="24">
        <f>+CUY_d!$AM44</f>
        <v>0.26198299789291735</v>
      </c>
      <c r="AC16" s="24">
        <f>+CUY_d!$AD44</f>
        <v>0.24441697444738808</v>
      </c>
      <c r="AD16" s="24">
        <f>+CUY_d!$AM44</f>
        <v>0.26198299789291735</v>
      </c>
      <c r="AE16" s="24">
        <f t="shared" ref="AE16:AE79" si="7">+AC16-AD16</f>
        <v>-1.7566023445529266E-2</v>
      </c>
      <c r="AG16" s="24">
        <f>+PAT_d!$AM44</f>
        <v>0.24152898053827498</v>
      </c>
      <c r="AH16" s="24">
        <f>+PAT_d!$AD44</f>
        <v>0.22653048524141628</v>
      </c>
      <c r="AI16" s="24">
        <f>+PAT_d!$AM44</f>
        <v>0.24152898053827498</v>
      </c>
      <c r="AJ16" s="24">
        <f t="shared" ref="AJ16:AJ79" si="8">+AH16-AI16</f>
        <v>-1.4998495296858705E-2</v>
      </c>
      <c r="AK16" s="24"/>
      <c r="AL16" s="35">
        <f t="shared" si="1"/>
        <v>43070</v>
      </c>
      <c r="AM16" s="24">
        <f ca="1">+F16</f>
        <v>-4.9644612564481161E-3</v>
      </c>
      <c r="AN16" s="24">
        <f t="shared" ref="AN16:AN69" si="9">+K16</f>
        <v>1.8812882410714771E-3</v>
      </c>
      <c r="AO16" s="24">
        <f t="shared" ref="AO16:AO69" si="10">+P16</f>
        <v>-1.0705162291936743E-2</v>
      </c>
      <c r="AP16" s="24">
        <f t="shared" ref="AP16:AP69" si="11">+U16</f>
        <v>-1.1450275870133142E-2</v>
      </c>
      <c r="AQ16" s="24">
        <f t="shared" ref="AQ16:AQ69" si="12">+Z16</f>
        <v>5.2858648179299195E-3</v>
      </c>
      <c r="AR16" s="24">
        <f t="shared" ref="AR16:AR69" si="13">+AE16</f>
        <v>-1.7566023445529266E-2</v>
      </c>
      <c r="AS16" s="24">
        <f>+AJ16</f>
        <v>-1.4998495296858705E-2</v>
      </c>
      <c r="AU16" s="24">
        <f>+MIN(AN16:AS16)</f>
        <v>-1.7566023445529266E-2</v>
      </c>
      <c r="AV16" s="24">
        <f>+MAX(AN16:AS16)</f>
        <v>5.2858648179299195E-3</v>
      </c>
      <c r="AX16" s="35">
        <f>+AL16</f>
        <v>43070</v>
      </c>
      <c r="AY16" s="24">
        <f ca="1">+(1+$D16)/(1+$E16)-1</f>
        <v>-3.97565555866497E-3</v>
      </c>
      <c r="AZ16" s="24">
        <f>+(1+$I16)/(1+$J16)-1</f>
        <v>1.505270533948444E-3</v>
      </c>
      <c r="BA16" s="24">
        <f>+(1+$N16)/(1+$O16)-1</f>
        <v>-8.5566319357295306E-3</v>
      </c>
      <c r="BB16" s="24">
        <f>+(1+$S16)/(1+$T16)-1</f>
        <v>-9.1820696965768667E-3</v>
      </c>
      <c r="BC16" s="24">
        <f>+(1+$X16)/(1+$Y16)-1</f>
        <v>4.3521589552424356E-3</v>
      </c>
      <c r="BD16" s="24">
        <f>+(1+$AC16)/(1+$AD16)-1</f>
        <v>-1.3919382016127413E-2</v>
      </c>
      <c r="BE16" s="24">
        <f>+(1+$AH16)/(1+$AI16)-1</f>
        <v>-1.2080664673937758E-2</v>
      </c>
      <c r="BG16" s="24">
        <f>+MIN(AZ16:BE16)</f>
        <v>-1.3919382016127413E-2</v>
      </c>
      <c r="BH16" s="24">
        <f>+MAX(AZ16:BE16)</f>
        <v>4.3521589552424356E-3</v>
      </c>
    </row>
    <row r="17" spans="2:60" x14ac:dyDescent="0.25">
      <c r="B17" s="35">
        <f>+NAC!A18</f>
        <v>43101</v>
      </c>
      <c r="C17" s="49">
        <f ca="1">+NAC_d!DD18</f>
        <v>0.25023150473114275</v>
      </c>
      <c r="D17" s="49">
        <f ca="1">+NAC_d!CT18</f>
        <v>0.24731564264946559</v>
      </c>
      <c r="E17" s="49">
        <f ca="1">+NAC_d!DC18</f>
        <v>0.25008368535033254</v>
      </c>
      <c r="F17" s="24">
        <f t="shared" ca="1" si="2"/>
        <v>-2.7680427008669461E-3</v>
      </c>
      <c r="H17" s="24">
        <f>+GBA_d!$AM45</f>
        <v>0.25219998653192155</v>
      </c>
      <c r="I17" s="24">
        <f>+GBA_d!$AD45</f>
        <v>0.25647577369789598</v>
      </c>
      <c r="J17" s="24">
        <f>+GBA_d!$AM45</f>
        <v>0.25219998653192155</v>
      </c>
      <c r="K17" s="24">
        <f t="shared" si="3"/>
        <v>4.2757871659744318E-3</v>
      </c>
      <c r="M17" s="24">
        <f>+PAM_d!$AM45</f>
        <v>0.25086459172805098</v>
      </c>
      <c r="N17" s="24">
        <f>+PAM_d!$AD45</f>
        <v>0.24365093799522008</v>
      </c>
      <c r="O17" s="24">
        <f>+PAM_d!$AM45</f>
        <v>0.25086459172805098</v>
      </c>
      <c r="P17" s="24">
        <f t="shared" si="4"/>
        <v>-7.2136537328308936E-3</v>
      </c>
      <c r="R17" s="24">
        <f>+NOA_d!$AM45</f>
        <v>0.25000498027449991</v>
      </c>
      <c r="S17" s="24">
        <f>+NOA_d!$AD45</f>
        <v>0.23977182943498954</v>
      </c>
      <c r="T17" s="24">
        <f>+NOA_d!$AM45</f>
        <v>0.25000498027449991</v>
      </c>
      <c r="U17" s="24">
        <f t="shared" si="5"/>
        <v>-1.0233150839510374E-2</v>
      </c>
      <c r="W17" s="24">
        <f>+NEA_d!$AM45</f>
        <v>0.21877426806444755</v>
      </c>
      <c r="X17" s="24">
        <f>+NEA_d!$AD45</f>
        <v>0.22296719536184062</v>
      </c>
      <c r="Y17" s="24">
        <f>+NEA_d!$AM45</f>
        <v>0.21877426806444755</v>
      </c>
      <c r="Z17" s="24">
        <f t="shared" si="6"/>
        <v>4.1929272973930676E-3</v>
      </c>
      <c r="AB17" s="24">
        <f>+CUY_d!$AM45</f>
        <v>0.26169541555240983</v>
      </c>
      <c r="AC17" s="24">
        <f>+CUY_d!$AD45</f>
        <v>0.24010919495201333</v>
      </c>
      <c r="AD17" s="24">
        <f>+CUY_d!$AM45</f>
        <v>0.26169541555240983</v>
      </c>
      <c r="AE17" s="24">
        <f t="shared" si="7"/>
        <v>-2.15862206003965E-2</v>
      </c>
      <c r="AG17" s="24">
        <f>+PAT_d!$AM45</f>
        <v>0.24150392029830026</v>
      </c>
      <c r="AH17" s="24">
        <f>+PAT_d!$AD45</f>
        <v>0.22929772171274698</v>
      </c>
      <c r="AI17" s="24">
        <f>+PAT_d!$AM45</f>
        <v>0.24150392029830026</v>
      </c>
      <c r="AJ17" s="24">
        <f t="shared" si="8"/>
        <v>-1.2206198585553274E-2</v>
      </c>
      <c r="AK17" s="24"/>
      <c r="AL17" s="35">
        <f t="shared" si="1"/>
        <v>43101</v>
      </c>
      <c r="AM17" s="24">
        <f t="shared" ref="AM17:AM69" ca="1" si="14">+F17</f>
        <v>-2.7680427008669461E-3</v>
      </c>
      <c r="AN17" s="24">
        <f t="shared" si="9"/>
        <v>4.2757871659744318E-3</v>
      </c>
      <c r="AO17" s="24">
        <f t="shared" si="10"/>
        <v>-7.2136537328308936E-3</v>
      </c>
      <c r="AP17" s="24">
        <f t="shared" si="11"/>
        <v>-1.0233150839510374E-2</v>
      </c>
      <c r="AQ17" s="24">
        <f t="shared" si="12"/>
        <v>4.1929272973930676E-3</v>
      </c>
      <c r="AR17" s="24">
        <f t="shared" si="13"/>
        <v>-2.15862206003965E-2</v>
      </c>
      <c r="AS17" s="24">
        <f t="shared" ref="AS17:AS69" si="15">+AJ17</f>
        <v>-1.2206198585553274E-2</v>
      </c>
      <c r="AU17" s="24">
        <f t="shared" ref="AU17:AU80" si="16">+MIN(AN17:AS17)</f>
        <v>-2.15862206003965E-2</v>
      </c>
      <c r="AV17" s="24">
        <f t="shared" ref="AV17:AV80" si="17">+MAX(AN17:AS17)</f>
        <v>4.2757871659744318E-3</v>
      </c>
      <c r="AX17" s="35">
        <f t="shared" ref="AX17:AX80" si="18">+AL17</f>
        <v>43101</v>
      </c>
      <c r="AY17" s="24">
        <f t="shared" ref="AY17:AY80" ca="1" si="19">+(1+$D17)/(1+$E17)-1</f>
        <v>-2.2142859180592778E-3</v>
      </c>
      <c r="AZ17" s="24">
        <f t="shared" ref="AZ17:AZ80" si="20">+(1+$I17)/(1+$J17)-1</f>
        <v>3.4146200383027292E-3</v>
      </c>
      <c r="BA17" s="24">
        <f t="shared" ref="BA17:BA80" si="21">+(1+$N17)/(1+$O17)-1</f>
        <v>-5.7669341514139383E-3</v>
      </c>
      <c r="BB17" s="24">
        <f t="shared" ref="BB17:BB80" si="22">+(1+$S17)/(1+$T17)-1</f>
        <v>-8.1864880548421226E-3</v>
      </c>
      <c r="BC17" s="24">
        <f t="shared" ref="BC17:BC80" si="23">+(1+$X17)/(1+$Y17)-1</f>
        <v>3.4402820992043281E-3</v>
      </c>
      <c r="BD17" s="24">
        <f t="shared" ref="BD17:BD80" si="24">+(1+$AC17)/(1+$AD17)-1</f>
        <v>-1.7108899924904164E-2</v>
      </c>
      <c r="BE17" s="24">
        <f t="shared" ref="BE17:BE80" si="25">+(1+$AH17)/(1+$AI17)-1</f>
        <v>-9.831784165949653E-3</v>
      </c>
      <c r="BG17" s="24">
        <f t="shared" ref="BG17:BG80" si="26">+MIN(AZ17:BE17)</f>
        <v>-1.7108899924904164E-2</v>
      </c>
      <c r="BH17" s="24">
        <f t="shared" ref="BH17:BH80" si="27">+MAX(AZ17:BE17)</f>
        <v>3.4402820992043281E-3</v>
      </c>
    </row>
    <row r="18" spans="2:60" x14ac:dyDescent="0.25">
      <c r="B18" s="35">
        <f>+NAC!A19</f>
        <v>43132</v>
      </c>
      <c r="C18" s="49">
        <f ca="1">+NAC_d!DD19</f>
        <v>0.25465449960391084</v>
      </c>
      <c r="D18" s="49">
        <f ca="1">+NAC_d!CT19</f>
        <v>0.25048426560515136</v>
      </c>
      <c r="E18" s="49">
        <f ca="1">+NAC_d!DC19</f>
        <v>0.25493844359245288</v>
      </c>
      <c r="F18" s="24">
        <f t="shared" ca="1" si="2"/>
        <v>-4.4541779873015219E-3</v>
      </c>
      <c r="H18" s="24">
        <f>+GBA_d!$AM46</f>
        <v>0.25343657594778923</v>
      </c>
      <c r="I18" s="24">
        <f>+GBA_d!$AD46</f>
        <v>0.25780782287210946</v>
      </c>
      <c r="J18" s="24">
        <f>+GBA_d!$AM46</f>
        <v>0.25343657594778923</v>
      </c>
      <c r="K18" s="24">
        <f t="shared" si="3"/>
        <v>4.3712469243202268E-3</v>
      </c>
      <c r="M18" s="24">
        <f>+PAM_d!$AM46</f>
        <v>0.25961301836141737</v>
      </c>
      <c r="N18" s="24">
        <f>+PAM_d!$AD46</f>
        <v>0.24893633593053299</v>
      </c>
      <c r="O18" s="24">
        <f>+PAM_d!$AM46</f>
        <v>0.25961301836141737</v>
      </c>
      <c r="P18" s="24">
        <f t="shared" si="4"/>
        <v>-1.0676682430884377E-2</v>
      </c>
      <c r="R18" s="24">
        <f>+NOA_d!$AM46</f>
        <v>0.25299973555779798</v>
      </c>
      <c r="S18" s="24">
        <f>+NOA_d!$AD46</f>
        <v>0.23623728236859209</v>
      </c>
      <c r="T18" s="24">
        <f>+NOA_d!$AM46</f>
        <v>0.25299973555779798</v>
      </c>
      <c r="U18" s="24">
        <f t="shared" si="5"/>
        <v>-1.6762453189205884E-2</v>
      </c>
      <c r="W18" s="24">
        <f>+NEA_d!$AM46</f>
        <v>0.22246575105279276</v>
      </c>
      <c r="X18" s="24">
        <f>+NEA_d!$AD46</f>
        <v>0.2267823314959363</v>
      </c>
      <c r="Y18" s="24">
        <f>+NEA_d!$AM46</f>
        <v>0.22246575105279276</v>
      </c>
      <c r="Z18" s="24">
        <f t="shared" si="6"/>
        <v>4.3165804431435362E-3</v>
      </c>
      <c r="AB18" s="24">
        <f>+CUY_d!$AM46</f>
        <v>0.27593193375558189</v>
      </c>
      <c r="AC18" s="24">
        <f>+CUY_d!$AD46</f>
        <v>0.2534035934595531</v>
      </c>
      <c r="AD18" s="24">
        <f>+CUY_d!$AM46</f>
        <v>0.27593193375558189</v>
      </c>
      <c r="AE18" s="24">
        <f t="shared" si="7"/>
        <v>-2.2528340296028793E-2</v>
      </c>
      <c r="AG18" s="24">
        <f>+PAT_d!$AM46</f>
        <v>0.24585168435677063</v>
      </c>
      <c r="AH18" s="24">
        <f>+PAT_d!$AD46</f>
        <v>0.23200951935432079</v>
      </c>
      <c r="AI18" s="24">
        <f>+PAT_d!$AM46</f>
        <v>0.24585168435677063</v>
      </c>
      <c r="AJ18" s="24">
        <f t="shared" si="8"/>
        <v>-1.3842165002449835E-2</v>
      </c>
      <c r="AK18" s="24"/>
      <c r="AL18" s="35">
        <f t="shared" si="1"/>
        <v>43132</v>
      </c>
      <c r="AM18" s="24">
        <f t="shared" ca="1" si="14"/>
        <v>-4.4541779873015219E-3</v>
      </c>
      <c r="AN18" s="24">
        <f t="shared" si="9"/>
        <v>4.3712469243202268E-3</v>
      </c>
      <c r="AO18" s="24">
        <f t="shared" si="10"/>
        <v>-1.0676682430884377E-2</v>
      </c>
      <c r="AP18" s="24">
        <f t="shared" si="11"/>
        <v>-1.6762453189205884E-2</v>
      </c>
      <c r="AQ18" s="24">
        <f t="shared" si="12"/>
        <v>4.3165804431435362E-3</v>
      </c>
      <c r="AR18" s="24">
        <f t="shared" si="13"/>
        <v>-2.2528340296028793E-2</v>
      </c>
      <c r="AS18" s="24">
        <f t="shared" si="15"/>
        <v>-1.3842165002449835E-2</v>
      </c>
      <c r="AU18" s="24">
        <f t="shared" si="16"/>
        <v>-2.2528340296028793E-2</v>
      </c>
      <c r="AV18" s="24">
        <f t="shared" si="17"/>
        <v>4.3712469243202268E-3</v>
      </c>
      <c r="AX18" s="35">
        <f t="shared" si="18"/>
        <v>43132</v>
      </c>
      <c r="AY18" s="24">
        <f t="shared" ca="1" si="19"/>
        <v>-3.5493198969590578E-3</v>
      </c>
      <c r="AZ18" s="24">
        <f t="shared" si="20"/>
        <v>3.4874097407082694E-3</v>
      </c>
      <c r="BA18" s="24">
        <f t="shared" si="21"/>
        <v>-8.4761607535409622E-3</v>
      </c>
      <c r="BB18" s="24">
        <f t="shared" si="22"/>
        <v>-1.3377858521050445E-2</v>
      </c>
      <c r="BC18" s="24">
        <f t="shared" si="23"/>
        <v>3.5310440717264413E-3</v>
      </c>
      <c r="BD18" s="24">
        <f t="shared" si="24"/>
        <v>-1.7656380955776263E-2</v>
      </c>
      <c r="BE18" s="24">
        <f t="shared" si="25"/>
        <v>-1.1110604236648336E-2</v>
      </c>
      <c r="BG18" s="24">
        <f t="shared" si="26"/>
        <v>-1.7656380955776263E-2</v>
      </c>
      <c r="BH18" s="24">
        <f t="shared" si="27"/>
        <v>3.5310440717264413E-3</v>
      </c>
    </row>
    <row r="19" spans="2:60" x14ac:dyDescent="0.25">
      <c r="B19" s="35">
        <f>+NAC!A20</f>
        <v>43160</v>
      </c>
      <c r="C19" s="49">
        <f ca="1">+NAC_d!DD20</f>
        <v>0.25403802242449047</v>
      </c>
      <c r="D19" s="49">
        <f ca="1">+NAC_d!CT20</f>
        <v>0.24786074317179208</v>
      </c>
      <c r="E19" s="49">
        <f ca="1">+NAC_d!DC20</f>
        <v>0.25620532669587304</v>
      </c>
      <c r="F19" s="24">
        <f t="shared" ca="1" si="2"/>
        <v>-8.3445835240809618E-3</v>
      </c>
      <c r="H19" s="24">
        <f>+GBA_d!$AM47</f>
        <v>0.25743223122898984</v>
      </c>
      <c r="I19" s="24">
        <f>+GBA_d!$AD47</f>
        <v>0.2543624753735132</v>
      </c>
      <c r="J19" s="24">
        <f>+GBA_d!$AM47</f>
        <v>0.25743223122898984</v>
      </c>
      <c r="K19" s="24">
        <f t="shared" si="3"/>
        <v>-3.0697558554766413E-3</v>
      </c>
      <c r="M19" s="24">
        <f>+PAM_d!$AM47</f>
        <v>0.25756484129957524</v>
      </c>
      <c r="N19" s="24">
        <f>+PAM_d!$AD47</f>
        <v>0.24522587202789992</v>
      </c>
      <c r="O19" s="24">
        <f>+PAM_d!$AM47</f>
        <v>0.25756484129957524</v>
      </c>
      <c r="P19" s="24">
        <f t="shared" si="4"/>
        <v>-1.2338969271675326E-2</v>
      </c>
      <c r="R19" s="24">
        <f>+NOA_d!$AM47</f>
        <v>0.25163048787981879</v>
      </c>
      <c r="S19" s="24">
        <f>+NOA_d!$AD47</f>
        <v>0.23640813577075215</v>
      </c>
      <c r="T19" s="24">
        <f>+NOA_d!$AM47</f>
        <v>0.25163048787981879</v>
      </c>
      <c r="U19" s="24">
        <f t="shared" si="5"/>
        <v>-1.5222352109066639E-2</v>
      </c>
      <c r="W19" s="24">
        <f>+NEA_d!$AM47</f>
        <v>0.22284269073668672</v>
      </c>
      <c r="X19" s="24">
        <f>+NEA_d!$AD47</f>
        <v>0.22578327158181</v>
      </c>
      <c r="Y19" s="24">
        <f>+NEA_d!$AM47</f>
        <v>0.22284269073668672</v>
      </c>
      <c r="Z19" s="24">
        <f t="shared" si="6"/>
        <v>2.9405808451232751E-3</v>
      </c>
      <c r="AB19" s="24">
        <f>+CUY_d!$AM47</f>
        <v>0.26923148216129378</v>
      </c>
      <c r="AC19" s="24">
        <f>+CUY_d!$AD47</f>
        <v>0.24775769986258256</v>
      </c>
      <c r="AD19" s="24">
        <f>+CUY_d!$AM47</f>
        <v>0.26923148216129378</v>
      </c>
      <c r="AE19" s="24">
        <f t="shared" si="7"/>
        <v>-2.1473782298711219E-2</v>
      </c>
      <c r="AG19" s="24">
        <f>+PAT_d!$AM47</f>
        <v>0.25901643291177967</v>
      </c>
      <c r="AH19" s="24">
        <f>+PAT_d!$AD47</f>
        <v>0.24293909825222082</v>
      </c>
      <c r="AI19" s="24">
        <f>+PAT_d!$AM47</f>
        <v>0.25901643291177967</v>
      </c>
      <c r="AJ19" s="24">
        <f t="shared" si="8"/>
        <v>-1.6077334659558851E-2</v>
      </c>
      <c r="AK19" s="24"/>
      <c r="AL19" s="35">
        <f t="shared" si="1"/>
        <v>43160</v>
      </c>
      <c r="AM19" s="24">
        <f t="shared" ca="1" si="14"/>
        <v>-8.3445835240809618E-3</v>
      </c>
      <c r="AN19" s="24">
        <f t="shared" si="9"/>
        <v>-3.0697558554766413E-3</v>
      </c>
      <c r="AO19" s="24">
        <f t="shared" si="10"/>
        <v>-1.2338969271675326E-2</v>
      </c>
      <c r="AP19" s="24">
        <f t="shared" si="11"/>
        <v>-1.5222352109066639E-2</v>
      </c>
      <c r="AQ19" s="24">
        <f t="shared" si="12"/>
        <v>2.9405808451232751E-3</v>
      </c>
      <c r="AR19" s="24">
        <f t="shared" si="13"/>
        <v>-2.1473782298711219E-2</v>
      </c>
      <c r="AS19" s="24">
        <f t="shared" si="15"/>
        <v>-1.6077334659558851E-2</v>
      </c>
      <c r="AU19" s="24">
        <f t="shared" si="16"/>
        <v>-2.1473782298711219E-2</v>
      </c>
      <c r="AV19" s="24">
        <f t="shared" si="17"/>
        <v>2.9405808451232751E-3</v>
      </c>
      <c r="AX19" s="35">
        <f t="shared" si="18"/>
        <v>43160</v>
      </c>
      <c r="AY19" s="24">
        <f t="shared" ca="1" si="19"/>
        <v>-6.6426907661897294E-3</v>
      </c>
      <c r="AZ19" s="24">
        <f t="shared" si="20"/>
        <v>-2.4412893031032779E-3</v>
      </c>
      <c r="BA19" s="24">
        <f t="shared" si="21"/>
        <v>-9.811795675620294E-3</v>
      </c>
      <c r="BB19" s="24">
        <f t="shared" si="22"/>
        <v>-1.2162017669330116E-2</v>
      </c>
      <c r="BC19" s="24">
        <f t="shared" si="23"/>
        <v>2.4047090172749641E-3</v>
      </c>
      <c r="BD19" s="24">
        <f t="shared" si="24"/>
        <v>-1.691872806538397E-2</v>
      </c>
      <c r="BE19" s="24">
        <f t="shared" si="25"/>
        <v>-1.2769757597504983E-2</v>
      </c>
      <c r="BG19" s="24">
        <f t="shared" si="26"/>
        <v>-1.691872806538397E-2</v>
      </c>
      <c r="BH19" s="24">
        <f t="shared" si="27"/>
        <v>2.4047090172749641E-3</v>
      </c>
    </row>
    <row r="20" spans="2:60" x14ac:dyDescent="0.25">
      <c r="B20" s="35">
        <f>+NAC!A21</f>
        <v>43191</v>
      </c>
      <c r="C20" s="49">
        <f ca="1">+NAC_d!DD21</f>
        <v>0.25508699813117275</v>
      </c>
      <c r="D20" s="49">
        <f ca="1">+NAC_d!CT21</f>
        <v>0.24627121831875831</v>
      </c>
      <c r="E20" s="49">
        <f ca="1">+NAC_d!DC21</f>
        <v>0.25960134851241534</v>
      </c>
      <c r="F20" s="24">
        <f t="shared" ca="1" si="2"/>
        <v>-1.333013019365703E-2</v>
      </c>
      <c r="H20" s="24">
        <f>+GBA_d!$AM48</f>
        <v>0.25925047567620618</v>
      </c>
      <c r="I20" s="24">
        <f>+GBA_d!$AD48</f>
        <v>0.25032028284614527</v>
      </c>
      <c r="J20" s="24">
        <f>+GBA_d!$AM48</f>
        <v>0.25925047567620618</v>
      </c>
      <c r="K20" s="24">
        <f t="shared" si="3"/>
        <v>-8.9301928300609124E-3</v>
      </c>
      <c r="M20" s="24">
        <f>+PAM_d!$AM48</f>
        <v>0.26123981635847859</v>
      </c>
      <c r="N20" s="24">
        <f>+PAM_d!$AD48</f>
        <v>0.2444835882320151</v>
      </c>
      <c r="O20" s="24">
        <f>+PAM_d!$AM48</f>
        <v>0.26123981635847859</v>
      </c>
      <c r="P20" s="24">
        <f t="shared" si="4"/>
        <v>-1.675622812646349E-2</v>
      </c>
      <c r="R20" s="24">
        <f>+NOA_d!$AM48</f>
        <v>0.2568721156490672</v>
      </c>
      <c r="S20" s="24">
        <f>+NOA_d!$AD48</f>
        <v>0.23499009955343708</v>
      </c>
      <c r="T20" s="24">
        <f>+NOA_d!$AM48</f>
        <v>0.2568721156490672</v>
      </c>
      <c r="U20" s="24">
        <f t="shared" si="5"/>
        <v>-2.1882016095630119E-2</v>
      </c>
      <c r="W20" s="24">
        <f>+NEA_d!$AM48</f>
        <v>0.23203835458379829</v>
      </c>
      <c r="X20" s="24">
        <f>+NEA_d!$AD48</f>
        <v>0.22921472710574475</v>
      </c>
      <c r="Y20" s="24">
        <f>+NEA_d!$AM48</f>
        <v>0.23203835458379829</v>
      </c>
      <c r="Z20" s="24">
        <f t="shared" si="6"/>
        <v>-2.8236274780535364E-3</v>
      </c>
      <c r="AB20" s="24">
        <f>+CUY_d!$AM48</f>
        <v>0.27258980662082477</v>
      </c>
      <c r="AC20" s="24">
        <f>+CUY_d!$AD48</f>
        <v>0.24621304583668602</v>
      </c>
      <c r="AD20" s="24">
        <f>+CUY_d!$AM48</f>
        <v>0.27258980662082477</v>
      </c>
      <c r="AE20" s="24">
        <f t="shared" si="7"/>
        <v>-2.6376760784138753E-2</v>
      </c>
      <c r="AG20" s="24">
        <f>+PAT_d!$AM48</f>
        <v>0.26702619858484145</v>
      </c>
      <c r="AH20" s="24">
        <f>+PAT_d!$AD48</f>
        <v>0.25380364088161467</v>
      </c>
      <c r="AI20" s="24">
        <f>+PAT_d!$AM48</f>
        <v>0.26702619858484145</v>
      </c>
      <c r="AJ20" s="24">
        <f t="shared" si="8"/>
        <v>-1.3222557703226778E-2</v>
      </c>
      <c r="AK20" s="24"/>
      <c r="AL20" s="35">
        <f t="shared" si="1"/>
        <v>43191</v>
      </c>
      <c r="AM20" s="24">
        <f t="shared" ca="1" si="14"/>
        <v>-1.333013019365703E-2</v>
      </c>
      <c r="AN20" s="24">
        <f t="shared" si="9"/>
        <v>-8.9301928300609124E-3</v>
      </c>
      <c r="AO20" s="24">
        <f t="shared" si="10"/>
        <v>-1.675622812646349E-2</v>
      </c>
      <c r="AP20" s="24">
        <f t="shared" si="11"/>
        <v>-2.1882016095630119E-2</v>
      </c>
      <c r="AQ20" s="24">
        <f t="shared" si="12"/>
        <v>-2.8236274780535364E-3</v>
      </c>
      <c r="AR20" s="24">
        <f t="shared" si="13"/>
        <v>-2.6376760784138753E-2</v>
      </c>
      <c r="AS20" s="24">
        <f t="shared" si="15"/>
        <v>-1.3222557703226778E-2</v>
      </c>
      <c r="AU20" s="24">
        <f t="shared" si="16"/>
        <v>-2.6376760784138753E-2</v>
      </c>
      <c r="AV20" s="24">
        <f t="shared" si="17"/>
        <v>-2.8236274780535364E-3</v>
      </c>
      <c r="AX20" s="35">
        <f t="shared" si="18"/>
        <v>43191</v>
      </c>
      <c r="AY20" s="24">
        <f t="shared" ca="1" si="19"/>
        <v>-1.0582816705777431E-2</v>
      </c>
      <c r="AZ20" s="24">
        <f t="shared" si="20"/>
        <v>-7.0916731838163161E-3</v>
      </c>
      <c r="BA20" s="24">
        <f t="shared" si="21"/>
        <v>-1.3285521047728288E-2</v>
      </c>
      <c r="BB20" s="24">
        <f t="shared" si="22"/>
        <v>-1.740989860717046E-2</v>
      </c>
      <c r="BC20" s="24">
        <f t="shared" si="23"/>
        <v>-2.2918340711944873E-3</v>
      </c>
      <c r="BD20" s="24">
        <f t="shared" si="24"/>
        <v>-2.0726836445577379E-2</v>
      </c>
      <c r="BE20" s="24">
        <f t="shared" si="25"/>
        <v>-1.0435899208710353E-2</v>
      </c>
      <c r="BG20" s="24">
        <f t="shared" si="26"/>
        <v>-2.0726836445577379E-2</v>
      </c>
      <c r="BH20" s="24">
        <f t="shared" si="27"/>
        <v>-2.2918340711944873E-3</v>
      </c>
    </row>
    <row r="21" spans="2:60" x14ac:dyDescent="0.25">
      <c r="B21" s="35">
        <f>+NAC!A22</f>
        <v>43221</v>
      </c>
      <c r="C21" s="49">
        <f ca="1">+NAC_d!DD22</f>
        <v>0.26303566104553089</v>
      </c>
      <c r="D21" s="49">
        <f ca="1">+NAC_d!CT22</f>
        <v>0.25601322460326004</v>
      </c>
      <c r="E21" s="49">
        <f ca="1">+NAC_d!DC22</f>
        <v>0.2659908431932172</v>
      </c>
      <c r="F21" s="24">
        <f t="shared" ca="1" si="2"/>
        <v>-9.9776185899571601E-3</v>
      </c>
      <c r="H21" s="24">
        <f>+GBA_d!$AM49</f>
        <v>0.26492659800585838</v>
      </c>
      <c r="I21" s="24">
        <f>+GBA_d!$AD49</f>
        <v>0.26128248753910555</v>
      </c>
      <c r="J21" s="24">
        <f>+GBA_d!$AM49</f>
        <v>0.26492659800585838</v>
      </c>
      <c r="K21" s="24">
        <f t="shared" si="3"/>
        <v>-3.6441104667528368E-3</v>
      </c>
      <c r="M21" s="24">
        <f>+PAM_d!$AM49</f>
        <v>0.2701287701044579</v>
      </c>
      <c r="N21" s="24">
        <f>+PAM_d!$AD49</f>
        <v>0.25471465503886925</v>
      </c>
      <c r="O21" s="24">
        <f>+PAM_d!$AM49</f>
        <v>0.2701287701044579</v>
      </c>
      <c r="P21" s="24">
        <f t="shared" si="4"/>
        <v>-1.5414115065588652E-2</v>
      </c>
      <c r="R21" s="24">
        <f>+NOA_d!$AM49</f>
        <v>0.26294960831220471</v>
      </c>
      <c r="S21" s="24">
        <f>+NOA_d!$AD49</f>
        <v>0.24655154590874329</v>
      </c>
      <c r="T21" s="24">
        <f>+NOA_d!$AM49</f>
        <v>0.26294960831220471</v>
      </c>
      <c r="U21" s="24">
        <f t="shared" si="5"/>
        <v>-1.6398062403461422E-2</v>
      </c>
      <c r="W21" s="24">
        <f>+NEA_d!$AM49</f>
        <v>0.23564739890072195</v>
      </c>
      <c r="X21" s="24">
        <f>+NEA_d!$AD49</f>
        <v>0.23837264904631561</v>
      </c>
      <c r="Y21" s="24">
        <f>+NEA_d!$AM49</f>
        <v>0.23564739890072195</v>
      </c>
      <c r="Z21" s="24">
        <f t="shared" si="6"/>
        <v>2.7252501455936606E-3</v>
      </c>
      <c r="AB21" s="24">
        <f>+CUY_d!$AM49</f>
        <v>0.2740026023381481</v>
      </c>
      <c r="AC21" s="24">
        <f>+CUY_d!$AD49</f>
        <v>0.24809078335598889</v>
      </c>
      <c r="AD21" s="24">
        <f>+CUY_d!$AM49</f>
        <v>0.2740026023381481</v>
      </c>
      <c r="AE21" s="24">
        <f t="shared" si="7"/>
        <v>-2.5911818982159218E-2</v>
      </c>
      <c r="AG21" s="24">
        <f>+PAT_d!$AM49</f>
        <v>0.27076698768065888</v>
      </c>
      <c r="AH21" s="24">
        <f>+PAT_d!$AD49</f>
        <v>0.25484549923190114</v>
      </c>
      <c r="AI21" s="24">
        <f>+PAT_d!$AM49</f>
        <v>0.27076698768065888</v>
      </c>
      <c r="AJ21" s="24">
        <f t="shared" si="8"/>
        <v>-1.5921488448757737E-2</v>
      </c>
      <c r="AK21" s="24"/>
      <c r="AL21" s="35">
        <f t="shared" si="1"/>
        <v>43221</v>
      </c>
      <c r="AM21" s="24">
        <f t="shared" ca="1" si="14"/>
        <v>-9.9776185899571601E-3</v>
      </c>
      <c r="AN21" s="24">
        <f t="shared" si="9"/>
        <v>-3.6441104667528368E-3</v>
      </c>
      <c r="AO21" s="24">
        <f t="shared" si="10"/>
        <v>-1.5414115065588652E-2</v>
      </c>
      <c r="AP21" s="24">
        <f t="shared" si="11"/>
        <v>-1.6398062403461422E-2</v>
      </c>
      <c r="AQ21" s="24">
        <f t="shared" si="12"/>
        <v>2.7252501455936606E-3</v>
      </c>
      <c r="AR21" s="24">
        <f t="shared" si="13"/>
        <v>-2.5911818982159218E-2</v>
      </c>
      <c r="AS21" s="24">
        <f t="shared" si="15"/>
        <v>-1.5921488448757737E-2</v>
      </c>
      <c r="AU21" s="24">
        <f t="shared" si="16"/>
        <v>-2.5911818982159218E-2</v>
      </c>
      <c r="AV21" s="24">
        <f t="shared" si="17"/>
        <v>2.7252501455936606E-3</v>
      </c>
      <c r="AX21" s="35">
        <f t="shared" si="18"/>
        <v>43221</v>
      </c>
      <c r="AY21" s="24">
        <f t="shared" ca="1" si="19"/>
        <v>-7.88127232009872E-3</v>
      </c>
      <c r="AZ21" s="24">
        <f t="shared" si="20"/>
        <v>-2.8808869008666305E-3</v>
      </c>
      <c r="BA21" s="24">
        <f t="shared" si="21"/>
        <v>-1.2135867975276993E-2</v>
      </c>
      <c r="BB21" s="24">
        <f t="shared" si="22"/>
        <v>-1.298394036906636E-2</v>
      </c>
      <c r="BC21" s="24">
        <f t="shared" si="23"/>
        <v>2.2055241228349232E-3</v>
      </c>
      <c r="BD21" s="24">
        <f t="shared" si="24"/>
        <v>-2.0338905850430633E-2</v>
      </c>
      <c r="BE21" s="24">
        <f t="shared" si="25"/>
        <v>-1.2529038449304419E-2</v>
      </c>
      <c r="BG21" s="24">
        <f t="shared" si="26"/>
        <v>-2.0338905850430633E-2</v>
      </c>
      <c r="BH21" s="24">
        <f t="shared" si="27"/>
        <v>2.2055241228349232E-3</v>
      </c>
    </row>
    <row r="22" spans="2:60" x14ac:dyDescent="0.25">
      <c r="B22" s="35">
        <f>+NAC!A23</f>
        <v>43252</v>
      </c>
      <c r="C22" s="49">
        <f ca="1">+NAC_d!DD23</f>
        <v>0.29467312001610435</v>
      </c>
      <c r="D22" s="49">
        <f ca="1">+NAC_d!CT23</f>
        <v>0.28978895898691248</v>
      </c>
      <c r="E22" s="49">
        <f ca="1">+NAC_d!DC23</f>
        <v>0.2961286493155062</v>
      </c>
      <c r="F22" s="24">
        <f t="shared" ca="1" si="2"/>
        <v>-6.3396903285937167E-3</v>
      </c>
      <c r="H22" s="24">
        <f>+GBA_d!$AM50</f>
        <v>0.2962016519525108</v>
      </c>
      <c r="I22" s="24">
        <f>+GBA_d!$AD50</f>
        <v>0.29341813697874075</v>
      </c>
      <c r="J22" s="24">
        <f>+GBA_d!$AM50</f>
        <v>0.2962016519525108</v>
      </c>
      <c r="K22" s="24">
        <f t="shared" si="3"/>
        <v>-2.7835149737700515E-3</v>
      </c>
      <c r="M22" s="24">
        <f>+PAM_d!$AM50</f>
        <v>0.30145221842123893</v>
      </c>
      <c r="N22" s="24">
        <f>+PAM_d!$AD50</f>
        <v>0.29228504237607988</v>
      </c>
      <c r="O22" s="24">
        <f>+PAM_d!$AM50</f>
        <v>0.30145221842123893</v>
      </c>
      <c r="P22" s="24">
        <f t="shared" si="4"/>
        <v>-9.1671760451590423E-3</v>
      </c>
      <c r="R22" s="24">
        <f>+NOA_d!$AM50</f>
        <v>0.28916622692722149</v>
      </c>
      <c r="S22" s="24">
        <f>+NOA_d!$AD50</f>
        <v>0.28057663797150245</v>
      </c>
      <c r="T22" s="24">
        <f>+NOA_d!$AM50</f>
        <v>0.28916622692722149</v>
      </c>
      <c r="U22" s="24">
        <f t="shared" si="5"/>
        <v>-8.5895889557190408E-3</v>
      </c>
      <c r="W22" s="24">
        <f>+NEA_d!$AM50</f>
        <v>0.25702260040656544</v>
      </c>
      <c r="X22" s="24">
        <f>+NEA_d!$AD50</f>
        <v>0.26034679513175685</v>
      </c>
      <c r="Y22" s="24">
        <f>+NEA_d!$AM50</f>
        <v>0.25702260040656544</v>
      </c>
      <c r="Z22" s="24">
        <f t="shared" si="6"/>
        <v>3.3241947251914095E-3</v>
      </c>
      <c r="AB22" s="24">
        <f>+CUY_d!$AM50</f>
        <v>0.30246428774971257</v>
      </c>
      <c r="AC22" s="24">
        <f>+CUY_d!$AD50</f>
        <v>0.28607786926038781</v>
      </c>
      <c r="AD22" s="24">
        <f>+CUY_d!$AM50</f>
        <v>0.30246428774971257</v>
      </c>
      <c r="AE22" s="24">
        <f t="shared" si="7"/>
        <v>-1.6386418489324761E-2</v>
      </c>
      <c r="AG22" s="24">
        <f>+PAT_d!$AM50</f>
        <v>0.29751839631115318</v>
      </c>
      <c r="AH22" s="24">
        <f>+PAT_d!$AD50</f>
        <v>0.28277001926640777</v>
      </c>
      <c r="AI22" s="24">
        <f>+PAT_d!$AM50</f>
        <v>0.29751839631115318</v>
      </c>
      <c r="AJ22" s="24">
        <f t="shared" si="8"/>
        <v>-1.4748377044745409E-2</v>
      </c>
      <c r="AK22" s="24"/>
      <c r="AL22" s="35">
        <f t="shared" si="1"/>
        <v>43252</v>
      </c>
      <c r="AM22" s="24">
        <f t="shared" ca="1" si="14"/>
        <v>-6.3396903285937167E-3</v>
      </c>
      <c r="AN22" s="24">
        <f t="shared" si="9"/>
        <v>-2.7835149737700515E-3</v>
      </c>
      <c r="AO22" s="24">
        <f t="shared" si="10"/>
        <v>-9.1671760451590423E-3</v>
      </c>
      <c r="AP22" s="24">
        <f t="shared" si="11"/>
        <v>-8.5895889557190408E-3</v>
      </c>
      <c r="AQ22" s="24">
        <f t="shared" si="12"/>
        <v>3.3241947251914095E-3</v>
      </c>
      <c r="AR22" s="24">
        <f t="shared" si="13"/>
        <v>-1.6386418489324761E-2</v>
      </c>
      <c r="AS22" s="24">
        <f t="shared" si="15"/>
        <v>-1.4748377044745409E-2</v>
      </c>
      <c r="AU22" s="24">
        <f t="shared" si="16"/>
        <v>-1.6386418489324761E-2</v>
      </c>
      <c r="AV22" s="24">
        <f t="shared" si="17"/>
        <v>3.3241947251914095E-3</v>
      </c>
      <c r="AX22" s="35">
        <f t="shared" si="18"/>
        <v>43252</v>
      </c>
      <c r="AY22" s="24">
        <f t="shared" ca="1" si="19"/>
        <v>-4.8912508275639199E-3</v>
      </c>
      <c r="AZ22" s="24">
        <f t="shared" si="20"/>
        <v>-2.1474397672438528E-3</v>
      </c>
      <c r="BA22" s="24">
        <f t="shared" si="21"/>
        <v>-7.0438053087185093E-3</v>
      </c>
      <c r="BB22" s="24">
        <f t="shared" si="22"/>
        <v>-6.6629025615980719E-3</v>
      </c>
      <c r="BC22" s="24">
        <f t="shared" si="23"/>
        <v>2.6444987736229386E-3</v>
      </c>
      <c r="BD22" s="24">
        <f t="shared" si="24"/>
        <v>-1.2581088513095251E-2</v>
      </c>
      <c r="BE22" s="24">
        <f t="shared" si="25"/>
        <v>-1.136660342286866E-2</v>
      </c>
      <c r="BG22" s="24">
        <f t="shared" si="26"/>
        <v>-1.2581088513095251E-2</v>
      </c>
      <c r="BH22" s="24">
        <f t="shared" si="27"/>
        <v>2.6444987736229386E-3</v>
      </c>
    </row>
    <row r="23" spans="2:60" x14ac:dyDescent="0.25">
      <c r="B23" s="35">
        <f>+NAC!A24</f>
        <v>43282</v>
      </c>
      <c r="C23" s="49">
        <f ca="1">+NAC_d!DD24</f>
        <v>0.31215855762114075</v>
      </c>
      <c r="D23" s="49">
        <f ca="1">+NAC_d!CT24</f>
        <v>0.30967880253491553</v>
      </c>
      <c r="E23" s="49">
        <f ca="1">+NAC_d!DC24</f>
        <v>0.31187186611144635</v>
      </c>
      <c r="F23" s="24">
        <f t="shared" ca="1" si="2"/>
        <v>-2.1930635765308182E-3</v>
      </c>
      <c r="H23" s="24">
        <f>+GBA_d!$AM51</f>
        <v>0.30812475793784966</v>
      </c>
      <c r="I23" s="24">
        <f>+GBA_d!$AD51</f>
        <v>0.30955628079278719</v>
      </c>
      <c r="J23" s="24">
        <f>+GBA_d!$AM51</f>
        <v>0.30812475793784966</v>
      </c>
      <c r="K23" s="24">
        <f t="shared" si="3"/>
        <v>1.4315228549375281E-3</v>
      </c>
      <c r="M23" s="24">
        <f>+PAM_d!$AM51</f>
        <v>0.31690469643004238</v>
      </c>
      <c r="N23" s="24">
        <f>+PAM_d!$AD51</f>
        <v>0.31240965644253671</v>
      </c>
      <c r="O23" s="24">
        <f>+PAM_d!$AM51</f>
        <v>0.31690469643004238</v>
      </c>
      <c r="P23" s="24">
        <f t="shared" si="4"/>
        <v>-4.4950399875056668E-3</v>
      </c>
      <c r="R23" s="24">
        <f>+NOA_d!$AM51</f>
        <v>0.31130788461415326</v>
      </c>
      <c r="S23" s="24">
        <f>+NOA_d!$AD51</f>
        <v>0.30877382611403092</v>
      </c>
      <c r="T23" s="24">
        <f>+NOA_d!$AM51</f>
        <v>0.31130788461415326</v>
      </c>
      <c r="U23" s="24">
        <f t="shared" si="5"/>
        <v>-2.5340585001223381E-3</v>
      </c>
      <c r="W23" s="24">
        <f>+NEA_d!$AM51</f>
        <v>0.2838660246560738</v>
      </c>
      <c r="X23" s="24">
        <f>+NEA_d!$AD51</f>
        <v>0.28796806934041408</v>
      </c>
      <c r="Y23" s="24">
        <f>+NEA_d!$AM51</f>
        <v>0.2838660246560738</v>
      </c>
      <c r="Z23" s="24">
        <f t="shared" si="6"/>
        <v>4.102044684340278E-3</v>
      </c>
      <c r="AB23" s="24">
        <f>+CUY_d!$AM51</f>
        <v>0.33045125140281417</v>
      </c>
      <c r="AC23" s="24">
        <f>+CUY_d!$AD51</f>
        <v>0.31647568826365413</v>
      </c>
      <c r="AD23" s="24">
        <f>+CUY_d!$AM51</f>
        <v>0.33045125140281417</v>
      </c>
      <c r="AE23" s="24">
        <f t="shared" si="7"/>
        <v>-1.3975563139160041E-2</v>
      </c>
      <c r="AG23" s="24">
        <f>+PAT_d!$AM51</f>
        <v>0.31800162378294194</v>
      </c>
      <c r="AH23" s="24">
        <f>+PAT_d!$AD51</f>
        <v>0.30551445628282958</v>
      </c>
      <c r="AI23" s="24">
        <f>+PAT_d!$AM51</f>
        <v>0.31800162378294194</v>
      </c>
      <c r="AJ23" s="24">
        <f t="shared" si="8"/>
        <v>-1.2487167500112362E-2</v>
      </c>
      <c r="AK23" s="24"/>
      <c r="AL23" s="35">
        <f t="shared" si="1"/>
        <v>43282</v>
      </c>
      <c r="AM23" s="24">
        <f t="shared" ca="1" si="14"/>
        <v>-2.1930635765308182E-3</v>
      </c>
      <c r="AN23" s="24">
        <f t="shared" si="9"/>
        <v>1.4315228549375281E-3</v>
      </c>
      <c r="AO23" s="24">
        <f t="shared" si="10"/>
        <v>-4.4950399875056668E-3</v>
      </c>
      <c r="AP23" s="24">
        <f t="shared" si="11"/>
        <v>-2.5340585001223381E-3</v>
      </c>
      <c r="AQ23" s="24">
        <f t="shared" si="12"/>
        <v>4.102044684340278E-3</v>
      </c>
      <c r="AR23" s="24">
        <f t="shared" si="13"/>
        <v>-1.3975563139160041E-2</v>
      </c>
      <c r="AS23" s="24">
        <f t="shared" si="15"/>
        <v>-1.2487167500112362E-2</v>
      </c>
      <c r="AU23" s="24">
        <f t="shared" si="16"/>
        <v>-1.3975563139160041E-2</v>
      </c>
      <c r="AV23" s="24">
        <f t="shared" si="17"/>
        <v>4.102044684340278E-3</v>
      </c>
      <c r="AX23" s="35">
        <f t="shared" si="18"/>
        <v>43282</v>
      </c>
      <c r="AY23" s="24">
        <f t="shared" ca="1" si="19"/>
        <v>-1.6717056239885508E-3</v>
      </c>
      <c r="AZ23" s="24">
        <f t="shared" si="20"/>
        <v>1.0943320552958546E-3</v>
      </c>
      <c r="BA23" s="24">
        <f t="shared" si="21"/>
        <v>-3.4133373506003428E-3</v>
      </c>
      <c r="BB23" s="24">
        <f t="shared" si="22"/>
        <v>-1.9324664557081039E-3</v>
      </c>
      <c r="BC23" s="24">
        <f t="shared" si="23"/>
        <v>3.1950722314963986E-3</v>
      </c>
      <c r="BD23" s="24">
        <f t="shared" si="24"/>
        <v>-1.0504378213350041E-2</v>
      </c>
      <c r="BE23" s="24">
        <f t="shared" si="25"/>
        <v>-9.4743187525608841E-3</v>
      </c>
      <c r="BG23" s="24">
        <f t="shared" si="26"/>
        <v>-1.0504378213350041E-2</v>
      </c>
      <c r="BH23" s="24">
        <f t="shared" si="27"/>
        <v>3.1950722314963986E-3</v>
      </c>
    </row>
    <row r="24" spans="2:60" x14ac:dyDescent="0.25">
      <c r="B24" s="35">
        <f>+NAC!A25</f>
        <v>43313</v>
      </c>
      <c r="C24" s="49">
        <f ca="1">+NAC_d!DD25</f>
        <v>0.34425366421802384</v>
      </c>
      <c r="D24" s="49">
        <f ca="1">+NAC_d!CT25</f>
        <v>0.3413613352197078</v>
      </c>
      <c r="E24" s="49">
        <f ca="1">+NAC_d!DC25</f>
        <v>0.34413769931270077</v>
      </c>
      <c r="F24" s="24">
        <f t="shared" ca="1" si="2"/>
        <v>-2.7763640929929778E-3</v>
      </c>
      <c r="H24" s="24">
        <f>+GBA_d!$AM52</f>
        <v>0.34128234082966635</v>
      </c>
      <c r="I24" s="24">
        <f>+GBA_d!$AD52</f>
        <v>0.34242079683052884</v>
      </c>
      <c r="J24" s="24">
        <f>+GBA_d!$AM52</f>
        <v>0.34128234082966635</v>
      </c>
      <c r="K24" s="24">
        <f t="shared" si="3"/>
        <v>1.1384560008624867E-3</v>
      </c>
      <c r="M24" s="24">
        <f>+PAM_d!$AM52</f>
        <v>0.34947068503268386</v>
      </c>
      <c r="N24" s="24">
        <f>+PAM_d!$AD52</f>
        <v>0.34249651641800671</v>
      </c>
      <c r="O24" s="24">
        <f>+PAM_d!$AM52</f>
        <v>0.34947068503268386</v>
      </c>
      <c r="P24" s="24">
        <f t="shared" si="4"/>
        <v>-6.9741686146771453E-3</v>
      </c>
      <c r="R24" s="24">
        <f>+NOA_d!$AM52</f>
        <v>0.34262272865382482</v>
      </c>
      <c r="S24" s="24">
        <f>+NOA_d!$AD52</f>
        <v>0.34607728059562537</v>
      </c>
      <c r="T24" s="24">
        <f>+NOA_d!$AM52</f>
        <v>0.34262272865382482</v>
      </c>
      <c r="U24" s="24">
        <f t="shared" si="5"/>
        <v>3.4545519418005544E-3</v>
      </c>
      <c r="W24" s="24">
        <f>+NEA_d!$AM52</f>
        <v>0.32027232915790882</v>
      </c>
      <c r="X24" s="24">
        <f>+NEA_d!$AD52</f>
        <v>0.32454427092074356</v>
      </c>
      <c r="Y24" s="24">
        <f>+NEA_d!$AM52</f>
        <v>0.32027232915790882</v>
      </c>
      <c r="Z24" s="24">
        <f t="shared" si="6"/>
        <v>4.2719417628347411E-3</v>
      </c>
      <c r="AB24" s="24">
        <f>+CUY_d!$AM52</f>
        <v>0.35722253716374386</v>
      </c>
      <c r="AC24" s="24">
        <f>+CUY_d!$AD52</f>
        <v>0.34277562660290606</v>
      </c>
      <c r="AD24" s="24">
        <f>+CUY_d!$AM52</f>
        <v>0.35722253716374386</v>
      </c>
      <c r="AE24" s="24">
        <f t="shared" si="7"/>
        <v>-1.44469105608378E-2</v>
      </c>
      <c r="AG24" s="24">
        <f>+PAT_d!$AM52</f>
        <v>0.34294194688428759</v>
      </c>
      <c r="AH24" s="24">
        <f>+PAT_d!$AD52</f>
        <v>0.33024963033344301</v>
      </c>
      <c r="AI24" s="24">
        <f>+PAT_d!$AM52</f>
        <v>0.34294194688428759</v>
      </c>
      <c r="AJ24" s="24">
        <f t="shared" si="8"/>
        <v>-1.2692316550844573E-2</v>
      </c>
      <c r="AK24" s="24"/>
      <c r="AL24" s="35">
        <f t="shared" si="1"/>
        <v>43313</v>
      </c>
      <c r="AM24" s="24">
        <f t="shared" ca="1" si="14"/>
        <v>-2.7763640929929778E-3</v>
      </c>
      <c r="AN24" s="24">
        <f t="shared" si="9"/>
        <v>1.1384560008624867E-3</v>
      </c>
      <c r="AO24" s="24">
        <f t="shared" si="10"/>
        <v>-6.9741686146771453E-3</v>
      </c>
      <c r="AP24" s="24">
        <f t="shared" si="11"/>
        <v>3.4545519418005544E-3</v>
      </c>
      <c r="AQ24" s="24">
        <f t="shared" si="12"/>
        <v>4.2719417628347411E-3</v>
      </c>
      <c r="AR24" s="24">
        <f t="shared" si="13"/>
        <v>-1.44469105608378E-2</v>
      </c>
      <c r="AS24" s="24">
        <f t="shared" si="15"/>
        <v>-1.2692316550844573E-2</v>
      </c>
      <c r="AU24" s="24">
        <f t="shared" si="16"/>
        <v>-1.44469105608378E-2</v>
      </c>
      <c r="AV24" s="24">
        <f t="shared" si="17"/>
        <v>4.2719417628347411E-3</v>
      </c>
      <c r="AX24" s="35">
        <f t="shared" si="18"/>
        <v>43313</v>
      </c>
      <c r="AY24" s="24">
        <f t="shared" ca="1" si="19"/>
        <v>-2.0655354688828842E-3</v>
      </c>
      <c r="AZ24" s="24">
        <f t="shared" si="20"/>
        <v>8.48781771150664E-4</v>
      </c>
      <c r="BA24" s="24">
        <f t="shared" si="21"/>
        <v>-5.1680771520488111E-3</v>
      </c>
      <c r="BB24" s="24">
        <f t="shared" si="22"/>
        <v>2.5729878305160714E-3</v>
      </c>
      <c r="BC24" s="24">
        <f t="shared" si="23"/>
        <v>3.2356519700442732E-3</v>
      </c>
      <c r="BD24" s="24">
        <f t="shared" si="24"/>
        <v>-1.0644467038565586E-2</v>
      </c>
      <c r="BE24" s="24">
        <f t="shared" si="25"/>
        <v>-9.4511282340175029E-3</v>
      </c>
      <c r="BG24" s="24">
        <f t="shared" si="26"/>
        <v>-1.0644467038565586E-2</v>
      </c>
      <c r="BH24" s="24">
        <f t="shared" si="27"/>
        <v>3.2356519700442732E-3</v>
      </c>
    </row>
    <row r="25" spans="2:60" x14ac:dyDescent="0.25">
      <c r="B25" s="35">
        <f>+NAC!A26</f>
        <v>43344</v>
      </c>
      <c r="C25" s="49">
        <f ca="1">+NAC_d!DD26</f>
        <v>0.40556627270019585</v>
      </c>
      <c r="D25" s="49">
        <f ca="1">+NAC_d!CT26</f>
        <v>0.40220825279225636</v>
      </c>
      <c r="E25" s="49">
        <f ca="1">+NAC_d!DC26</f>
        <v>0.40690152667722268</v>
      </c>
      <c r="F25" s="24">
        <f t="shared" ca="1" si="2"/>
        <v>-4.6932738849663203E-3</v>
      </c>
      <c r="H25" s="24">
        <f>+GBA_d!$AM53</f>
        <v>0.40243134140584091</v>
      </c>
      <c r="I25" s="24">
        <f>+GBA_d!$AD53</f>
        <v>0.40306002298601484</v>
      </c>
      <c r="J25" s="24">
        <f>+GBA_d!$AM53</f>
        <v>0.40243134140584091</v>
      </c>
      <c r="K25" s="24">
        <f t="shared" si="3"/>
        <v>6.2868158017392872E-4</v>
      </c>
      <c r="M25" s="24">
        <f>+PAM_d!$AM53</f>
        <v>0.40989497340434089</v>
      </c>
      <c r="N25" s="24">
        <f>+PAM_d!$AD53</f>
        <v>0.40051983001998104</v>
      </c>
      <c r="O25" s="24">
        <f>+PAM_d!$AM53</f>
        <v>0.40989497340434089</v>
      </c>
      <c r="P25" s="24">
        <f t="shared" si="4"/>
        <v>-9.375143384359852E-3</v>
      </c>
      <c r="R25" s="24">
        <f>+NOA_d!$AM53</f>
        <v>0.40358653368808284</v>
      </c>
      <c r="S25" s="24">
        <f>+NOA_d!$AD53</f>
        <v>0.39973398419362605</v>
      </c>
      <c r="T25" s="24">
        <f>+NOA_d!$AM53</f>
        <v>0.40358653368808284</v>
      </c>
      <c r="U25" s="24">
        <f t="shared" si="5"/>
        <v>-3.8525494944567917E-3</v>
      </c>
      <c r="W25" s="24">
        <f>+NEA_d!$AM53</f>
        <v>0.40581074989816468</v>
      </c>
      <c r="X25" s="24">
        <f>+NEA_d!$AD53</f>
        <v>0.40165044382509274</v>
      </c>
      <c r="Y25" s="24">
        <f>+NEA_d!$AM53</f>
        <v>0.40581074989816468</v>
      </c>
      <c r="Z25" s="24">
        <f t="shared" si="6"/>
        <v>-4.1603060730719399E-3</v>
      </c>
      <c r="AB25" s="24">
        <f>+CUY_d!$AM53</f>
        <v>0.42497709008443452</v>
      </c>
      <c r="AC25" s="24">
        <f>+CUY_d!$AD53</f>
        <v>0.41343244925769551</v>
      </c>
      <c r="AD25" s="24">
        <f>+CUY_d!$AM53</f>
        <v>0.42497709008443452</v>
      </c>
      <c r="AE25" s="24">
        <f t="shared" si="7"/>
        <v>-1.1544640826739005E-2</v>
      </c>
      <c r="AG25" s="24">
        <f>+PAT_d!$AM53</f>
        <v>0.41391675888967683</v>
      </c>
      <c r="AH25" s="24">
        <f>+PAT_d!$AD53</f>
        <v>0.39794649599942966</v>
      </c>
      <c r="AI25" s="24">
        <f>+PAT_d!$AM53</f>
        <v>0.41391675888967683</v>
      </c>
      <c r="AJ25" s="24">
        <f t="shared" si="8"/>
        <v>-1.5970262890247167E-2</v>
      </c>
      <c r="AK25" s="24"/>
      <c r="AL25" s="35">
        <f t="shared" si="1"/>
        <v>43344</v>
      </c>
      <c r="AM25" s="24">
        <f t="shared" ca="1" si="14"/>
        <v>-4.6932738849663203E-3</v>
      </c>
      <c r="AN25" s="24">
        <f t="shared" si="9"/>
        <v>6.2868158017392872E-4</v>
      </c>
      <c r="AO25" s="24">
        <f t="shared" si="10"/>
        <v>-9.375143384359852E-3</v>
      </c>
      <c r="AP25" s="24">
        <f t="shared" si="11"/>
        <v>-3.8525494944567917E-3</v>
      </c>
      <c r="AQ25" s="24">
        <f t="shared" si="12"/>
        <v>-4.1603060730719399E-3</v>
      </c>
      <c r="AR25" s="24">
        <f t="shared" si="13"/>
        <v>-1.1544640826739005E-2</v>
      </c>
      <c r="AS25" s="24">
        <f t="shared" si="15"/>
        <v>-1.5970262890247167E-2</v>
      </c>
      <c r="AU25" s="24">
        <f t="shared" si="16"/>
        <v>-1.5970262890247167E-2</v>
      </c>
      <c r="AV25" s="24">
        <f t="shared" si="17"/>
        <v>6.2868158017392872E-4</v>
      </c>
      <c r="AX25" s="35">
        <f t="shared" si="18"/>
        <v>43344</v>
      </c>
      <c r="AY25" s="24">
        <f t="shared" ca="1" si="19"/>
        <v>-3.3358936613359091E-3</v>
      </c>
      <c r="AZ25" s="24">
        <f t="shared" si="20"/>
        <v>4.4827975645755913E-4</v>
      </c>
      <c r="BA25" s="24">
        <f t="shared" si="21"/>
        <v>-6.649533164674315E-3</v>
      </c>
      <c r="BB25" s="24">
        <f t="shared" si="22"/>
        <v>-2.7447894390477678E-3</v>
      </c>
      <c r="BC25" s="24">
        <f t="shared" si="23"/>
        <v>-2.9593642482627081E-3</v>
      </c>
      <c r="BD25" s="24">
        <f t="shared" si="24"/>
        <v>-8.101632585584162E-3</v>
      </c>
      <c r="BE25" s="24">
        <f t="shared" si="25"/>
        <v>-1.1295051699357739E-2</v>
      </c>
      <c r="BG25" s="24">
        <f t="shared" si="26"/>
        <v>-1.1295051699357739E-2</v>
      </c>
      <c r="BH25" s="24">
        <f t="shared" si="27"/>
        <v>4.4827975645755913E-4</v>
      </c>
    </row>
    <row r="26" spans="2:60" x14ac:dyDescent="0.25">
      <c r="B26" s="35">
        <f>+NAC!A27</f>
        <v>43374</v>
      </c>
      <c r="C26" s="49">
        <f ca="1">+NAC_d!DD27</f>
        <v>0.45931422971941172</v>
      </c>
      <c r="D26" s="49">
        <f ca="1">+NAC_d!CT27</f>
        <v>0.45647370254779207</v>
      </c>
      <c r="E26" s="49">
        <f ca="1">+NAC_d!DC27</f>
        <v>0.46034557370185403</v>
      </c>
      <c r="F26" s="24">
        <f t="shared" ca="1" si="2"/>
        <v>-3.8718711540619566E-3</v>
      </c>
      <c r="H26" s="24">
        <f>+GBA_d!$AM54</f>
        <v>0.45358057207560742</v>
      </c>
      <c r="I26" s="24">
        <f>+GBA_d!$AD54</f>
        <v>0.45716986621890676</v>
      </c>
      <c r="J26" s="24">
        <f>+GBA_d!$AM54</f>
        <v>0.45358057207560742</v>
      </c>
      <c r="K26" s="24">
        <f t="shared" si="3"/>
        <v>3.5892941432993375E-3</v>
      </c>
      <c r="M26" s="24">
        <f>+PAM_d!$AM54</f>
        <v>0.46600481346079836</v>
      </c>
      <c r="N26" s="24">
        <f>+PAM_d!$AD54</f>
        <v>0.45640581441594752</v>
      </c>
      <c r="O26" s="24">
        <f>+PAM_d!$AM54</f>
        <v>0.46600481346079836</v>
      </c>
      <c r="P26" s="24">
        <f t="shared" si="4"/>
        <v>-9.5989990448508422E-3</v>
      </c>
      <c r="R26" s="24">
        <f>+NOA_d!$AM54</f>
        <v>0.45258100700409676</v>
      </c>
      <c r="S26" s="24">
        <f>+NOA_d!$AD54</f>
        <v>0.44640513977345297</v>
      </c>
      <c r="T26" s="24">
        <f>+NOA_d!$AM54</f>
        <v>0.45258100700409676</v>
      </c>
      <c r="U26" s="24">
        <f t="shared" si="5"/>
        <v>-6.1758672306437834E-3</v>
      </c>
      <c r="W26" s="24">
        <f>+NEA_d!$AM54</f>
        <v>0.45491715036072189</v>
      </c>
      <c r="X26" s="24">
        <f>+NEA_d!$AD54</f>
        <v>0.44956176611123477</v>
      </c>
      <c r="Y26" s="24">
        <f>+NEA_d!$AM54</f>
        <v>0.45491715036072189</v>
      </c>
      <c r="Z26" s="24">
        <f t="shared" si="6"/>
        <v>-5.3553842494871162E-3</v>
      </c>
      <c r="AB26" s="24">
        <f>+CUY_d!$AM54</f>
        <v>0.48526186626678891</v>
      </c>
      <c r="AC26" s="24">
        <f>+CUY_d!$AD54</f>
        <v>0.47115693546430504</v>
      </c>
      <c r="AD26" s="24">
        <f>+CUY_d!$AM54</f>
        <v>0.48526186626678891</v>
      </c>
      <c r="AE26" s="24">
        <f t="shared" si="7"/>
        <v>-1.4104930802483873E-2</v>
      </c>
      <c r="AG26" s="24">
        <f>+PAT_d!$AM54</f>
        <v>0.47283243837390088</v>
      </c>
      <c r="AH26" s="24">
        <f>+PAT_d!$AD54</f>
        <v>0.45544043578808946</v>
      </c>
      <c r="AI26" s="24">
        <f>+PAT_d!$AM54</f>
        <v>0.47283243837390088</v>
      </c>
      <c r="AJ26" s="24">
        <f t="shared" si="8"/>
        <v>-1.7392002585811417E-2</v>
      </c>
      <c r="AK26" s="24"/>
      <c r="AL26" s="35">
        <f t="shared" si="1"/>
        <v>43374</v>
      </c>
      <c r="AM26" s="24">
        <f t="shared" ca="1" si="14"/>
        <v>-3.8718711540619566E-3</v>
      </c>
      <c r="AN26" s="24">
        <f t="shared" si="9"/>
        <v>3.5892941432993375E-3</v>
      </c>
      <c r="AO26" s="24">
        <f t="shared" si="10"/>
        <v>-9.5989990448508422E-3</v>
      </c>
      <c r="AP26" s="24">
        <f t="shared" si="11"/>
        <v>-6.1758672306437834E-3</v>
      </c>
      <c r="AQ26" s="24">
        <f t="shared" si="12"/>
        <v>-5.3553842494871162E-3</v>
      </c>
      <c r="AR26" s="24">
        <f t="shared" si="13"/>
        <v>-1.4104930802483873E-2</v>
      </c>
      <c r="AS26" s="24">
        <f t="shared" si="15"/>
        <v>-1.7392002585811417E-2</v>
      </c>
      <c r="AU26" s="24">
        <f t="shared" si="16"/>
        <v>-1.7392002585811417E-2</v>
      </c>
      <c r="AV26" s="24">
        <f t="shared" si="17"/>
        <v>3.5892941432993375E-3</v>
      </c>
      <c r="AX26" s="35">
        <f t="shared" si="18"/>
        <v>43374</v>
      </c>
      <c r="AY26" s="24">
        <f t="shared" ca="1" si="19"/>
        <v>-2.6513389870090887E-3</v>
      </c>
      <c r="AZ26" s="24">
        <f t="shared" si="20"/>
        <v>2.4692777354433648E-3</v>
      </c>
      <c r="BA26" s="24">
        <f t="shared" si="21"/>
        <v>-6.5477268264833022E-3</v>
      </c>
      <c r="BB26" s="24">
        <f t="shared" si="22"/>
        <v>-4.2516508207561809E-3</v>
      </c>
      <c r="BC26" s="24">
        <f t="shared" si="23"/>
        <v>-3.6808860546865274E-3</v>
      </c>
      <c r="BD26" s="24">
        <f t="shared" si="24"/>
        <v>-9.4965952623133898E-3</v>
      </c>
      <c r="BE26" s="24">
        <f t="shared" si="25"/>
        <v>-1.1808541238413572E-2</v>
      </c>
      <c r="BG26" s="24">
        <f t="shared" si="26"/>
        <v>-1.1808541238413572E-2</v>
      </c>
      <c r="BH26" s="24">
        <f t="shared" si="27"/>
        <v>2.4692777354433648E-3</v>
      </c>
    </row>
    <row r="27" spans="2:60" x14ac:dyDescent="0.25">
      <c r="B27" s="35">
        <f>+NAC!A28</f>
        <v>43405</v>
      </c>
      <c r="C27" s="49">
        <f ca="1">+NAC_d!DD28</f>
        <v>0.48491800653953043</v>
      </c>
      <c r="D27" s="49">
        <f ca="1">+NAC_d!CT28</f>
        <v>0.48294265108828727</v>
      </c>
      <c r="E27" s="49">
        <f ca="1">+NAC_d!DC28</f>
        <v>0.48520954877322642</v>
      </c>
      <c r="F27" s="24">
        <f t="shared" ca="1" si="2"/>
        <v>-2.2668976849391509E-3</v>
      </c>
      <c r="H27" s="24">
        <f>+GBA_d!$AM55</f>
        <v>0.47835963204710885</v>
      </c>
      <c r="I27" s="24">
        <f>+GBA_d!$AD55</f>
        <v>0.48212882921835165</v>
      </c>
      <c r="J27" s="24">
        <f>+GBA_d!$AM55</f>
        <v>0.47835963204710885</v>
      </c>
      <c r="K27" s="24">
        <f t="shared" si="3"/>
        <v>3.7691971712427996E-3</v>
      </c>
      <c r="M27" s="24">
        <f>+PAM_d!$AM55</f>
        <v>0.48860982010712517</v>
      </c>
      <c r="N27" s="24">
        <f>+PAM_d!$AD55</f>
        <v>0.48194309757065712</v>
      </c>
      <c r="O27" s="24">
        <f>+PAM_d!$AM55</f>
        <v>0.48860982010712517</v>
      </c>
      <c r="P27" s="24">
        <f t="shared" si="4"/>
        <v>-6.6667225364680505E-3</v>
      </c>
      <c r="R27" s="24">
        <f>+NOA_d!$AM55</f>
        <v>0.48111064193556019</v>
      </c>
      <c r="S27" s="24">
        <f>+NOA_d!$AD55</f>
        <v>0.47463454456032572</v>
      </c>
      <c r="T27" s="24">
        <f>+NOA_d!$AM55</f>
        <v>0.48111064193556019</v>
      </c>
      <c r="U27" s="24">
        <f t="shared" si="5"/>
        <v>-6.4760973752344686E-3</v>
      </c>
      <c r="W27" s="24">
        <f>+NEA_d!$AM55</f>
        <v>0.47402474672507799</v>
      </c>
      <c r="X27" s="24">
        <f>+NEA_d!$AD55</f>
        <v>0.47105256211960711</v>
      </c>
      <c r="Y27" s="24">
        <f>+NEA_d!$AM55</f>
        <v>0.47402474672507799</v>
      </c>
      <c r="Z27" s="24">
        <f t="shared" si="6"/>
        <v>-2.9721846054708845E-3</v>
      </c>
      <c r="AB27" s="24">
        <f>+CUY_d!$AM55</f>
        <v>0.51379157363318106</v>
      </c>
      <c r="AC27" s="24">
        <f>+CUY_d!$AD55</f>
        <v>0.50292934926856381</v>
      </c>
      <c r="AD27" s="24">
        <f>+CUY_d!$AM55</f>
        <v>0.51379157363318106</v>
      </c>
      <c r="AE27" s="24">
        <f t="shared" si="7"/>
        <v>-1.0862224364617257E-2</v>
      </c>
      <c r="AG27" s="24">
        <f>+PAT_d!$AM55</f>
        <v>0.51098319795256808</v>
      </c>
      <c r="AH27" s="24">
        <f>+PAT_d!$AD55</f>
        <v>0.50000629268374319</v>
      </c>
      <c r="AI27" s="24">
        <f>+PAT_d!$AM55</f>
        <v>0.51098319795256808</v>
      </c>
      <c r="AJ27" s="24">
        <f t="shared" si="8"/>
        <v>-1.0976905268824888E-2</v>
      </c>
      <c r="AK27" s="24"/>
      <c r="AL27" s="35">
        <f t="shared" si="1"/>
        <v>43405</v>
      </c>
      <c r="AM27" s="24">
        <f t="shared" ca="1" si="14"/>
        <v>-2.2668976849391509E-3</v>
      </c>
      <c r="AN27" s="24">
        <f t="shared" si="9"/>
        <v>3.7691971712427996E-3</v>
      </c>
      <c r="AO27" s="24">
        <f t="shared" si="10"/>
        <v>-6.6667225364680505E-3</v>
      </c>
      <c r="AP27" s="24">
        <f t="shared" si="11"/>
        <v>-6.4760973752344686E-3</v>
      </c>
      <c r="AQ27" s="24">
        <f t="shared" si="12"/>
        <v>-2.9721846054708845E-3</v>
      </c>
      <c r="AR27" s="24">
        <f t="shared" si="13"/>
        <v>-1.0862224364617257E-2</v>
      </c>
      <c r="AS27" s="24">
        <f t="shared" si="15"/>
        <v>-1.0976905268824888E-2</v>
      </c>
      <c r="AU27" s="24">
        <f t="shared" si="16"/>
        <v>-1.0976905268824888E-2</v>
      </c>
      <c r="AV27" s="24">
        <f t="shared" si="17"/>
        <v>3.7691971712427996E-3</v>
      </c>
      <c r="AX27" s="35">
        <f t="shared" si="18"/>
        <v>43405</v>
      </c>
      <c r="AY27" s="24">
        <f t="shared" ca="1" si="19"/>
        <v>-1.5263150488169508E-3</v>
      </c>
      <c r="AZ27" s="24">
        <f t="shared" si="20"/>
        <v>2.5495806903381713E-3</v>
      </c>
      <c r="BA27" s="24">
        <f t="shared" si="21"/>
        <v>-4.4784888870263995E-3</v>
      </c>
      <c r="BB27" s="24">
        <f t="shared" si="22"/>
        <v>-4.3724602280700298E-3</v>
      </c>
      <c r="BC27" s="24">
        <f t="shared" si="23"/>
        <v>-2.0163736138585353E-3</v>
      </c>
      <c r="BD27" s="24">
        <f t="shared" si="24"/>
        <v>-7.1755085401534746E-3</v>
      </c>
      <c r="BE27" s="24">
        <f t="shared" si="25"/>
        <v>-7.2647434357304697E-3</v>
      </c>
      <c r="BG27" s="24">
        <f t="shared" si="26"/>
        <v>-7.2647434357304697E-3</v>
      </c>
      <c r="BH27" s="24">
        <f t="shared" si="27"/>
        <v>2.5495806903381713E-3</v>
      </c>
    </row>
    <row r="28" spans="2:60" x14ac:dyDescent="0.25">
      <c r="B28" s="35">
        <f>+NAC!A29</f>
        <v>43435</v>
      </c>
      <c r="C28" s="49">
        <f ca="1">+NAC_d!DD29</f>
        <v>0.47655262667660603</v>
      </c>
      <c r="D28" s="49">
        <f ca="1">+NAC_d!CT29</f>
        <v>0.47446140931545644</v>
      </c>
      <c r="E28" s="49">
        <f ca="1">+NAC_d!DC29</f>
        <v>0.47658817149360466</v>
      </c>
      <c r="F28" s="24">
        <f t="shared" ca="1" si="2"/>
        <v>-2.1267621781482227E-3</v>
      </c>
      <c r="H28" s="24">
        <f>+GBA_d!$AM56</f>
        <v>0.47021533210689426</v>
      </c>
      <c r="I28" s="24">
        <f>+GBA_d!$AD56</f>
        <v>0.4705610177178261</v>
      </c>
      <c r="J28" s="24">
        <f>+GBA_d!$AM56</f>
        <v>0.47021533210689426</v>
      </c>
      <c r="K28" s="24">
        <f t="shared" si="3"/>
        <v>3.4568561093184513E-4</v>
      </c>
      <c r="M28" s="24">
        <f>+PAM_d!$AM56</f>
        <v>0.47641102425513138</v>
      </c>
      <c r="N28" s="24">
        <f>+PAM_d!$AD56</f>
        <v>0.4732546307535157</v>
      </c>
      <c r="O28" s="24">
        <f>+PAM_d!$AM56</f>
        <v>0.47641102425513138</v>
      </c>
      <c r="P28" s="24">
        <f t="shared" si="4"/>
        <v>-3.156393501615673E-3</v>
      </c>
      <c r="R28" s="24">
        <f>+NOA_d!$AM56</f>
        <v>0.47760675838526279</v>
      </c>
      <c r="S28" s="24">
        <f>+NOA_d!$AD56</f>
        <v>0.47515331145230344</v>
      </c>
      <c r="T28" s="24">
        <f>+NOA_d!$AM56</f>
        <v>0.47760675838526279</v>
      </c>
      <c r="U28" s="24">
        <f t="shared" si="5"/>
        <v>-2.4534469329593467E-3</v>
      </c>
      <c r="W28" s="24">
        <f>+NEA_d!$AM56</f>
        <v>0.47695284158394324</v>
      </c>
      <c r="X28" s="24">
        <f>+NEA_d!$AD56</f>
        <v>0.47642648938905152</v>
      </c>
      <c r="Y28" s="24">
        <f>+NEA_d!$AM56</f>
        <v>0.47695284158394324</v>
      </c>
      <c r="Z28" s="24">
        <f t="shared" si="6"/>
        <v>-5.2635219489172158E-4</v>
      </c>
      <c r="AB28" s="24">
        <f>+CUY_d!$AM56</f>
        <v>0.50059483614818667</v>
      </c>
      <c r="AC28" s="24">
        <f>+CUY_d!$AD56</f>
        <v>0.49085437740010174</v>
      </c>
      <c r="AD28" s="24">
        <f>+CUY_d!$AM56</f>
        <v>0.50059483614818667</v>
      </c>
      <c r="AE28" s="24">
        <f t="shared" si="7"/>
        <v>-9.7404587480849347E-3</v>
      </c>
      <c r="AG28" s="24">
        <f>+PAT_d!$AM56</f>
        <v>0.51107912866885741</v>
      </c>
      <c r="AH28" s="24">
        <f>+PAT_d!$AD56</f>
        <v>0.5006684016661469</v>
      </c>
      <c r="AI28" s="24">
        <f>+PAT_d!$AM56</f>
        <v>0.51107912866885741</v>
      </c>
      <c r="AJ28" s="24">
        <f t="shared" si="8"/>
        <v>-1.0410727002710507E-2</v>
      </c>
      <c r="AK28" s="24"/>
      <c r="AL28" s="35">
        <f t="shared" si="1"/>
        <v>43435</v>
      </c>
      <c r="AM28" s="24">
        <f t="shared" ca="1" si="14"/>
        <v>-2.1267621781482227E-3</v>
      </c>
      <c r="AN28" s="24">
        <f t="shared" si="9"/>
        <v>3.4568561093184513E-4</v>
      </c>
      <c r="AO28" s="24">
        <f t="shared" si="10"/>
        <v>-3.156393501615673E-3</v>
      </c>
      <c r="AP28" s="24">
        <f t="shared" si="11"/>
        <v>-2.4534469329593467E-3</v>
      </c>
      <c r="AQ28" s="24">
        <f t="shared" si="12"/>
        <v>-5.2635219489172158E-4</v>
      </c>
      <c r="AR28" s="24">
        <f t="shared" si="13"/>
        <v>-9.7404587480849347E-3</v>
      </c>
      <c r="AS28" s="24">
        <f t="shared" si="15"/>
        <v>-1.0410727002710507E-2</v>
      </c>
      <c r="AU28" s="24">
        <f t="shared" si="16"/>
        <v>-1.0410727002710507E-2</v>
      </c>
      <c r="AV28" s="24">
        <f t="shared" si="17"/>
        <v>3.4568561093184513E-4</v>
      </c>
      <c r="AX28" s="35">
        <f t="shared" si="18"/>
        <v>43435</v>
      </c>
      <c r="AY28" s="24">
        <f t="shared" ca="1" si="19"/>
        <v>-1.4403218305595322E-3</v>
      </c>
      <c r="AZ28" s="24">
        <f t="shared" si="20"/>
        <v>2.351258372721432E-4</v>
      </c>
      <c r="BA28" s="24">
        <f t="shared" si="21"/>
        <v>-2.1378826422731034E-3</v>
      </c>
      <c r="BB28" s="24">
        <f t="shared" si="22"/>
        <v>-1.660419403901825E-3</v>
      </c>
      <c r="BC28" s="24">
        <f t="shared" si="23"/>
        <v>-3.5637711650104986E-4</v>
      </c>
      <c r="BD28" s="24">
        <f t="shared" si="24"/>
        <v>-6.4910650852879614E-3</v>
      </c>
      <c r="BE28" s="24">
        <f t="shared" si="25"/>
        <v>-6.8895975102782891E-3</v>
      </c>
      <c r="BG28" s="24">
        <f t="shared" si="26"/>
        <v>-6.8895975102782891E-3</v>
      </c>
      <c r="BH28" s="24">
        <f t="shared" si="27"/>
        <v>2.351258372721432E-4</v>
      </c>
    </row>
    <row r="29" spans="2:60" x14ac:dyDescent="0.25">
      <c r="B29" s="35">
        <f>+NAC!A30</f>
        <v>43466</v>
      </c>
      <c r="C29" s="49">
        <f ca="1">+NAC_d!DD30</f>
        <v>0.49322955990645911</v>
      </c>
      <c r="D29" s="49">
        <f ca="1">+NAC_d!CT30</f>
        <v>0.4923053085777096</v>
      </c>
      <c r="E29" s="49">
        <f ca="1">+NAC_d!DC30</f>
        <v>0.49192108796975242</v>
      </c>
      <c r="F29" s="24">
        <f t="shared" ca="1" si="2"/>
        <v>3.8422060795717528E-4</v>
      </c>
      <c r="H29" s="24">
        <f>+GBA_d!$AM57</f>
        <v>0.48637213998435036</v>
      </c>
      <c r="I29" s="24">
        <f>+GBA_d!$AD57</f>
        <v>0.49069817016671902</v>
      </c>
      <c r="J29" s="24">
        <f>+GBA_d!$AM57</f>
        <v>0.48637213998435036</v>
      </c>
      <c r="K29" s="24">
        <f t="shared" si="3"/>
        <v>4.3260301823686564E-3</v>
      </c>
      <c r="M29" s="24">
        <f>+PAM_d!$AM57</f>
        <v>0.49088237398514645</v>
      </c>
      <c r="N29" s="24">
        <f>+PAM_d!$AD57</f>
        <v>0.48761843960956153</v>
      </c>
      <c r="O29" s="24">
        <f>+PAM_d!$AM57</f>
        <v>0.49088237398514645</v>
      </c>
      <c r="P29" s="24">
        <f t="shared" si="4"/>
        <v>-3.2639343755849204E-3</v>
      </c>
      <c r="R29" s="24">
        <f>+NOA_d!$AM57</f>
        <v>0.49481898720060613</v>
      </c>
      <c r="S29" s="24">
        <f>+NOA_d!$AD57</f>
        <v>0.49595215233970569</v>
      </c>
      <c r="T29" s="24">
        <f>+NOA_d!$AM57</f>
        <v>0.49481898720060613</v>
      </c>
      <c r="U29" s="24">
        <f t="shared" si="5"/>
        <v>1.1331651390995567E-3</v>
      </c>
      <c r="W29" s="24">
        <f>+NEA_d!$AM57</f>
        <v>0.49457174970028617</v>
      </c>
      <c r="X29" s="24">
        <f>+NEA_d!$AD57</f>
        <v>0.49852149405281287</v>
      </c>
      <c r="Y29" s="24">
        <f>+NEA_d!$AM57</f>
        <v>0.49457174970028617</v>
      </c>
      <c r="Z29" s="24">
        <f t="shared" si="6"/>
        <v>3.9497443525267073E-3</v>
      </c>
      <c r="AB29" s="24">
        <f>+CUY_d!$AM57</f>
        <v>0.51881105688751661</v>
      </c>
      <c r="AC29" s="24">
        <f>+CUY_d!$AD57</f>
        <v>0.51358731818582237</v>
      </c>
      <c r="AD29" s="24">
        <f>+CUY_d!$AM57</f>
        <v>0.51881105688751661</v>
      </c>
      <c r="AE29" s="24">
        <f t="shared" si="7"/>
        <v>-5.223738701694236E-3</v>
      </c>
      <c r="AG29" s="24">
        <f>+PAT_d!$AM57</f>
        <v>0.51610746649714367</v>
      </c>
      <c r="AH29" s="24">
        <f>+PAT_d!$AD57</f>
        <v>0.50768643747971853</v>
      </c>
      <c r="AI29" s="24">
        <f>+PAT_d!$AM57</f>
        <v>0.51610746649714367</v>
      </c>
      <c r="AJ29" s="24">
        <f t="shared" si="8"/>
        <v>-8.4210290174251412E-3</v>
      </c>
      <c r="AK29" s="24"/>
      <c r="AL29" s="35">
        <f t="shared" si="1"/>
        <v>43466</v>
      </c>
      <c r="AM29" s="24">
        <f t="shared" ca="1" si="14"/>
        <v>3.8422060795717528E-4</v>
      </c>
      <c r="AN29" s="24">
        <f t="shared" si="9"/>
        <v>4.3260301823686564E-3</v>
      </c>
      <c r="AO29" s="24">
        <f t="shared" si="10"/>
        <v>-3.2639343755849204E-3</v>
      </c>
      <c r="AP29" s="24">
        <f t="shared" si="11"/>
        <v>1.1331651390995567E-3</v>
      </c>
      <c r="AQ29" s="24">
        <f t="shared" si="12"/>
        <v>3.9497443525267073E-3</v>
      </c>
      <c r="AR29" s="24">
        <f t="shared" si="13"/>
        <v>-5.223738701694236E-3</v>
      </c>
      <c r="AS29" s="24">
        <f t="shared" si="15"/>
        <v>-8.4210290174251412E-3</v>
      </c>
      <c r="AU29" s="24">
        <f t="shared" si="16"/>
        <v>-8.4210290174251412E-3</v>
      </c>
      <c r="AV29" s="24">
        <f t="shared" si="17"/>
        <v>4.3260301823686564E-3</v>
      </c>
      <c r="AX29" s="35">
        <f t="shared" si="18"/>
        <v>43466</v>
      </c>
      <c r="AY29" s="24">
        <f t="shared" ca="1" si="19"/>
        <v>2.575341357229366E-4</v>
      </c>
      <c r="AZ29" s="24">
        <f t="shared" si="20"/>
        <v>2.9104623707587596E-3</v>
      </c>
      <c r="BA29" s="24">
        <f t="shared" si="21"/>
        <v>-2.1892635076637967E-3</v>
      </c>
      <c r="BB29" s="24">
        <f t="shared" si="22"/>
        <v>7.5806177791570839E-4</v>
      </c>
      <c r="BC29" s="24">
        <f t="shared" si="23"/>
        <v>2.6427264889214985E-3</v>
      </c>
      <c r="BD29" s="24">
        <f t="shared" si="24"/>
        <v>-3.4393604642299902E-3</v>
      </c>
      <c r="BE29" s="24">
        <f t="shared" si="25"/>
        <v>-5.5543747415750522E-3</v>
      </c>
      <c r="BG29" s="24">
        <f t="shared" si="26"/>
        <v>-5.5543747415750522E-3</v>
      </c>
      <c r="BH29" s="24">
        <f t="shared" si="27"/>
        <v>2.9104623707587596E-3</v>
      </c>
    </row>
    <row r="30" spans="2:60" x14ac:dyDescent="0.25">
      <c r="B30" s="35">
        <f>+NAC!A31</f>
        <v>43497</v>
      </c>
      <c r="C30" s="49">
        <f ca="1">+NAC_d!DD31</f>
        <v>0.51268970135100655</v>
      </c>
      <c r="D30" s="49">
        <f ca="1">+NAC_d!CT31</f>
        <v>0.51903463103997449</v>
      </c>
      <c r="E30" s="49">
        <f ca="1">+NAC_d!DC31</f>
        <v>0.50772470583621621</v>
      </c>
      <c r="F30" s="24">
        <f t="shared" ca="1" si="2"/>
        <v>1.1309925203758286E-2</v>
      </c>
      <c r="H30" s="24">
        <f>+GBA_d!$AM58</f>
        <v>0.5022988066758507</v>
      </c>
      <c r="I30" s="24">
        <f>+GBA_d!$AD58</f>
        <v>0.51387144202808366</v>
      </c>
      <c r="J30" s="24">
        <f>+GBA_d!$AM58</f>
        <v>0.5022988066758507</v>
      </c>
      <c r="K30" s="24">
        <f t="shared" si="3"/>
        <v>1.1572635352232963E-2</v>
      </c>
      <c r="M30" s="24">
        <f>+PAM_d!$AM58</f>
        <v>0.50438250974942123</v>
      </c>
      <c r="N30" s="24">
        <f>+PAM_d!$AD58</f>
        <v>0.51528613075158658</v>
      </c>
      <c r="O30" s="24">
        <f>+PAM_d!$AM58</f>
        <v>0.50438250974942123</v>
      </c>
      <c r="P30" s="24">
        <f t="shared" si="4"/>
        <v>1.0903621002165353E-2</v>
      </c>
      <c r="R30" s="24">
        <f>+NOA_d!$AM58</f>
        <v>0.51642300922932449</v>
      </c>
      <c r="S30" s="24">
        <f>+NOA_d!$AD58</f>
        <v>0.53802398981427091</v>
      </c>
      <c r="T30" s="24">
        <f>+NOA_d!$AM58</f>
        <v>0.51642300922932449</v>
      </c>
      <c r="U30" s="24">
        <f t="shared" si="5"/>
        <v>2.1600980584946416E-2</v>
      </c>
      <c r="W30" s="24">
        <f>+NEA_d!$AM58</f>
        <v>0.52897425293661238</v>
      </c>
      <c r="X30" s="24">
        <f>+NEA_d!$AD58</f>
        <v>0.53798523029104239</v>
      </c>
      <c r="Y30" s="24">
        <f>+NEA_d!$AM58</f>
        <v>0.52897425293661238</v>
      </c>
      <c r="Z30" s="24">
        <f t="shared" si="6"/>
        <v>9.0109773544300165E-3</v>
      </c>
      <c r="AB30" s="24">
        <f>+CUY_d!$AM58</f>
        <v>0.52739321591160548</v>
      </c>
      <c r="AC30" s="24">
        <f>+CUY_d!$AD58</f>
        <v>0.53963389566626008</v>
      </c>
      <c r="AD30" s="24">
        <f>+CUY_d!$AM58</f>
        <v>0.52739321591160548</v>
      </c>
      <c r="AE30" s="24">
        <f t="shared" si="7"/>
        <v>1.2240679754654593E-2</v>
      </c>
      <c r="AG30" s="24">
        <f>+PAT_d!$AM58</f>
        <v>0.5298368481584792</v>
      </c>
      <c r="AH30" s="24">
        <f>+PAT_d!$AD58</f>
        <v>0.52802154447214322</v>
      </c>
      <c r="AI30" s="24">
        <f>+PAT_d!$AM58</f>
        <v>0.5298368481584792</v>
      </c>
      <c r="AJ30" s="24">
        <f t="shared" si="8"/>
        <v>-1.8153036863359784E-3</v>
      </c>
      <c r="AK30" s="24"/>
      <c r="AL30" s="35">
        <f t="shared" si="1"/>
        <v>43497</v>
      </c>
      <c r="AM30" s="24">
        <f t="shared" ca="1" si="14"/>
        <v>1.1309925203758286E-2</v>
      </c>
      <c r="AN30" s="24">
        <f t="shared" si="9"/>
        <v>1.1572635352232963E-2</v>
      </c>
      <c r="AO30" s="24">
        <f t="shared" si="10"/>
        <v>1.0903621002165353E-2</v>
      </c>
      <c r="AP30" s="24">
        <f t="shared" si="11"/>
        <v>2.1600980584946416E-2</v>
      </c>
      <c r="AQ30" s="24">
        <f t="shared" si="12"/>
        <v>9.0109773544300165E-3</v>
      </c>
      <c r="AR30" s="24">
        <f t="shared" si="13"/>
        <v>1.2240679754654593E-2</v>
      </c>
      <c r="AS30" s="24">
        <f t="shared" si="15"/>
        <v>-1.8153036863359784E-3</v>
      </c>
      <c r="AU30" s="24">
        <f t="shared" si="16"/>
        <v>-1.8153036863359784E-3</v>
      </c>
      <c r="AV30" s="24">
        <f t="shared" si="17"/>
        <v>2.1600980584946416E-2</v>
      </c>
      <c r="AX30" s="35">
        <f t="shared" si="18"/>
        <v>43497</v>
      </c>
      <c r="AY30" s="24">
        <f t="shared" ca="1" si="19"/>
        <v>7.5013198098956568E-3</v>
      </c>
      <c r="AZ30" s="24">
        <f t="shared" si="20"/>
        <v>7.7032846600204596E-3</v>
      </c>
      <c r="BA30" s="24">
        <f t="shared" si="21"/>
        <v>7.2479046595546048E-3</v>
      </c>
      <c r="BB30" s="24">
        <f t="shared" si="22"/>
        <v>1.4244693237624118E-2</v>
      </c>
      <c r="BC30" s="24">
        <f t="shared" si="23"/>
        <v>5.893478805887753E-3</v>
      </c>
      <c r="BD30" s="24">
        <f t="shared" si="24"/>
        <v>8.0140985485188665E-3</v>
      </c>
      <c r="BE30" s="24">
        <f t="shared" si="25"/>
        <v>-1.186599530872301E-3</v>
      </c>
      <c r="BG30" s="24">
        <f t="shared" si="26"/>
        <v>-1.186599530872301E-3</v>
      </c>
      <c r="BH30" s="24">
        <f t="shared" si="27"/>
        <v>1.4244693237624118E-2</v>
      </c>
    </row>
    <row r="31" spans="2:60" x14ac:dyDescent="0.25">
      <c r="B31" s="35">
        <f>+NAC!A32</f>
        <v>43525</v>
      </c>
      <c r="C31" s="49">
        <f ca="1">+NAC_d!DD32</f>
        <v>0.54725257168270347</v>
      </c>
      <c r="D31" s="49">
        <f ca="1">+NAC_d!CT32</f>
        <v>0.55780395858666698</v>
      </c>
      <c r="E31" s="49">
        <f ca="1">+NAC_d!DC32</f>
        <v>0.53859837302160285</v>
      </c>
      <c r="F31" s="24">
        <f t="shared" ca="1" si="2"/>
        <v>1.9205585565064132E-2</v>
      </c>
      <c r="H31" s="24">
        <f>+GBA_d!$AM59</f>
        <v>0.53298920787208992</v>
      </c>
      <c r="I31" s="24">
        <f>+GBA_d!$AD59</f>
        <v>0.55294253103676461</v>
      </c>
      <c r="J31" s="24">
        <f>+GBA_d!$AM59</f>
        <v>0.53298920787208992</v>
      </c>
      <c r="K31" s="24">
        <f t="shared" si="3"/>
        <v>1.9953323164674686E-2</v>
      </c>
      <c r="M31" s="24">
        <f>+PAM_d!$AM59</f>
        <v>0.53952485874583234</v>
      </c>
      <c r="N31" s="24">
        <f>+PAM_d!$AD59</f>
        <v>0.55679877849559833</v>
      </c>
      <c r="O31" s="24">
        <f>+PAM_d!$AM59</f>
        <v>0.53952485874583234</v>
      </c>
      <c r="P31" s="24">
        <f t="shared" si="4"/>
        <v>1.7273919749765998E-2</v>
      </c>
      <c r="R31" s="24">
        <f>+NOA_d!$AM59</f>
        <v>0.53622571280122977</v>
      </c>
      <c r="S31" s="24">
        <f>+NOA_d!$AD59</f>
        <v>0.56816419668839924</v>
      </c>
      <c r="T31" s="24">
        <f>+NOA_d!$AM59</f>
        <v>0.53622571280122977</v>
      </c>
      <c r="U31" s="24">
        <f t="shared" si="5"/>
        <v>3.1938483887169467E-2</v>
      </c>
      <c r="W31" s="24">
        <f>+NEA_d!$AM59</f>
        <v>0.56510781145784339</v>
      </c>
      <c r="X31" s="24">
        <f>+NEA_d!$AD59</f>
        <v>0.58250792938688822</v>
      </c>
      <c r="Y31" s="24">
        <f>+NEA_d!$AM59</f>
        <v>0.56510781145784339</v>
      </c>
      <c r="Z31" s="24">
        <f t="shared" si="6"/>
        <v>1.7400117929044834E-2</v>
      </c>
      <c r="AB31" s="24">
        <f>+CUY_d!$AM59</f>
        <v>0.55842234927424927</v>
      </c>
      <c r="AC31" s="24">
        <f>+CUY_d!$AD59</f>
        <v>0.57831438522472745</v>
      </c>
      <c r="AD31" s="24">
        <f>+CUY_d!$AM59</f>
        <v>0.55842234927424927</v>
      </c>
      <c r="AE31" s="24">
        <f t="shared" si="7"/>
        <v>1.9892035950478171E-2</v>
      </c>
      <c r="AG31" s="24">
        <f>+PAT_d!$AM59</f>
        <v>0.54205050339270433</v>
      </c>
      <c r="AH31" s="24">
        <f>+PAT_d!$AD59</f>
        <v>0.55061502011909158</v>
      </c>
      <c r="AI31" s="24">
        <f>+PAT_d!$AM59</f>
        <v>0.54205050339270433</v>
      </c>
      <c r="AJ31" s="24">
        <f t="shared" si="8"/>
        <v>8.5645167263872501E-3</v>
      </c>
      <c r="AK31" s="24"/>
      <c r="AL31" s="35">
        <f t="shared" si="1"/>
        <v>43525</v>
      </c>
      <c r="AM31" s="24">
        <f t="shared" ca="1" si="14"/>
        <v>1.9205585565064132E-2</v>
      </c>
      <c r="AN31" s="24">
        <f t="shared" si="9"/>
        <v>1.9953323164674686E-2</v>
      </c>
      <c r="AO31" s="24">
        <f t="shared" si="10"/>
        <v>1.7273919749765998E-2</v>
      </c>
      <c r="AP31" s="24">
        <f t="shared" si="11"/>
        <v>3.1938483887169467E-2</v>
      </c>
      <c r="AQ31" s="24">
        <f t="shared" si="12"/>
        <v>1.7400117929044834E-2</v>
      </c>
      <c r="AR31" s="24">
        <f t="shared" si="13"/>
        <v>1.9892035950478171E-2</v>
      </c>
      <c r="AS31" s="24">
        <f t="shared" si="15"/>
        <v>8.5645167263872501E-3</v>
      </c>
      <c r="AU31" s="24">
        <f t="shared" si="16"/>
        <v>8.5645167263872501E-3</v>
      </c>
      <c r="AV31" s="24">
        <f t="shared" si="17"/>
        <v>3.1938483887169467E-2</v>
      </c>
      <c r="AX31" s="35">
        <f t="shared" si="18"/>
        <v>43525</v>
      </c>
      <c r="AY31" s="24">
        <f t="shared" ca="1" si="19"/>
        <v>1.2482520391170704E-2</v>
      </c>
      <c r="AZ31" s="24">
        <f t="shared" si="20"/>
        <v>1.30159580134106E-2</v>
      </c>
      <c r="BA31" s="24">
        <f t="shared" si="21"/>
        <v>1.122029284011572E-2</v>
      </c>
      <c r="BB31" s="24">
        <f t="shared" si="22"/>
        <v>2.0790228689071544E-2</v>
      </c>
      <c r="BC31" s="24">
        <f t="shared" si="23"/>
        <v>1.1117520340555576E-2</v>
      </c>
      <c r="BD31" s="24">
        <f t="shared" si="24"/>
        <v>1.2764213731753626E-2</v>
      </c>
      <c r="BE31" s="24">
        <f t="shared" si="25"/>
        <v>5.5539793979149099E-3</v>
      </c>
      <c r="BG31" s="24">
        <f t="shared" si="26"/>
        <v>5.5539793979149099E-3</v>
      </c>
      <c r="BH31" s="24">
        <f t="shared" si="27"/>
        <v>2.0790228689071544E-2</v>
      </c>
    </row>
    <row r="32" spans="2:60" x14ac:dyDescent="0.25">
      <c r="B32" s="35">
        <f>+NAC!A33</f>
        <v>43556</v>
      </c>
      <c r="C32" s="49">
        <f ca="1">+NAC_d!DD33</f>
        <v>0.55786484130551983</v>
      </c>
      <c r="D32" s="49">
        <f ca="1">+NAC_d!CT33</f>
        <v>0.56782975684597781</v>
      </c>
      <c r="E32" s="49">
        <f ca="1">+NAC_d!DC33</f>
        <v>0.5500772840483652</v>
      </c>
      <c r="F32" s="24">
        <f t="shared" ca="1" si="2"/>
        <v>1.7752472797612606E-2</v>
      </c>
      <c r="H32" s="24">
        <f>+GBA_d!$AM60</f>
        <v>0.54377541945612839</v>
      </c>
      <c r="I32" s="24">
        <f>+GBA_d!$AD60</f>
        <v>0.56237826339560559</v>
      </c>
      <c r="J32" s="24">
        <f>+GBA_d!$AM60</f>
        <v>0.54377541945612839</v>
      </c>
      <c r="K32" s="24">
        <f t="shared" si="3"/>
        <v>1.8602843939477198E-2</v>
      </c>
      <c r="M32" s="24">
        <f>+PAM_d!$AM60</f>
        <v>0.55271032627959582</v>
      </c>
      <c r="N32" s="24">
        <f>+PAM_d!$AD60</f>
        <v>0.56834135050426648</v>
      </c>
      <c r="O32" s="24">
        <f>+PAM_d!$AM60</f>
        <v>0.55271032627959582</v>
      </c>
      <c r="P32" s="24">
        <f t="shared" si="4"/>
        <v>1.5631024224670664E-2</v>
      </c>
      <c r="R32" s="24">
        <f>+NOA_d!$AM60</f>
        <v>0.5492022506208718</v>
      </c>
      <c r="S32" s="24">
        <f>+NOA_d!$AD60</f>
        <v>0.58017228480656846</v>
      </c>
      <c r="T32" s="24">
        <f>+NOA_d!$AM60</f>
        <v>0.5492022506208718</v>
      </c>
      <c r="U32" s="24">
        <f t="shared" si="5"/>
        <v>3.097003418569666E-2</v>
      </c>
      <c r="W32" s="24">
        <f>+NEA_d!$AM60</f>
        <v>0.58090254809088981</v>
      </c>
      <c r="X32" s="24">
        <f>+NEA_d!$AD60</f>
        <v>0.59601339591175284</v>
      </c>
      <c r="Y32" s="24">
        <f>+NEA_d!$AM60</f>
        <v>0.58090254809088981</v>
      </c>
      <c r="Z32" s="24">
        <f t="shared" si="6"/>
        <v>1.5110847820863027E-2</v>
      </c>
      <c r="AB32" s="24">
        <f>+CUY_d!$AM60</f>
        <v>0.55784430550251285</v>
      </c>
      <c r="AC32" s="24">
        <f>+CUY_d!$AD60</f>
        <v>0.57901521950364399</v>
      </c>
      <c r="AD32" s="24">
        <f>+CUY_d!$AM60</f>
        <v>0.55784430550251285</v>
      </c>
      <c r="AE32" s="24">
        <f t="shared" si="7"/>
        <v>2.1170914001131136E-2</v>
      </c>
      <c r="AG32" s="24">
        <f>+PAT_d!$AM60</f>
        <v>0.55488676796985548</v>
      </c>
      <c r="AH32" s="24">
        <f>+PAT_d!$AD60</f>
        <v>0.55920497387593193</v>
      </c>
      <c r="AI32" s="24">
        <f>+PAT_d!$AM60</f>
        <v>0.55488676796985548</v>
      </c>
      <c r="AJ32" s="24">
        <f t="shared" si="8"/>
        <v>4.3182059060764555E-3</v>
      </c>
      <c r="AK32" s="24"/>
      <c r="AL32" s="35">
        <f t="shared" si="1"/>
        <v>43556</v>
      </c>
      <c r="AM32" s="24">
        <f t="shared" ca="1" si="14"/>
        <v>1.7752472797612606E-2</v>
      </c>
      <c r="AN32" s="24">
        <f t="shared" si="9"/>
        <v>1.8602843939477198E-2</v>
      </c>
      <c r="AO32" s="24">
        <f t="shared" si="10"/>
        <v>1.5631024224670664E-2</v>
      </c>
      <c r="AP32" s="24">
        <f t="shared" si="11"/>
        <v>3.097003418569666E-2</v>
      </c>
      <c r="AQ32" s="24">
        <f t="shared" si="12"/>
        <v>1.5110847820863027E-2</v>
      </c>
      <c r="AR32" s="24">
        <f t="shared" si="13"/>
        <v>2.1170914001131136E-2</v>
      </c>
      <c r="AS32" s="24">
        <f t="shared" si="15"/>
        <v>4.3182059060764555E-3</v>
      </c>
      <c r="AU32" s="24">
        <f t="shared" si="16"/>
        <v>4.3182059060764555E-3</v>
      </c>
      <c r="AV32" s="24">
        <f t="shared" si="17"/>
        <v>3.097003418569666E-2</v>
      </c>
      <c r="AX32" s="35">
        <f t="shared" si="18"/>
        <v>43556</v>
      </c>
      <c r="AY32" s="24">
        <f t="shared" ca="1" si="19"/>
        <v>1.1452637220286332E-2</v>
      </c>
      <c r="AZ32" s="24">
        <f t="shared" si="20"/>
        <v>1.2050226804382502E-2</v>
      </c>
      <c r="BA32" s="24">
        <f t="shared" si="21"/>
        <v>1.0066928750402271E-2</v>
      </c>
      <c r="BB32" s="24">
        <f t="shared" si="22"/>
        <v>1.9990956102267976E-2</v>
      </c>
      <c r="BC32" s="24">
        <f t="shared" si="23"/>
        <v>9.5583676799755324E-3</v>
      </c>
      <c r="BD32" s="24">
        <f t="shared" si="24"/>
        <v>1.35898779655661E-2</v>
      </c>
      <c r="BE32" s="24">
        <f t="shared" si="25"/>
        <v>2.7771835191026106E-3</v>
      </c>
      <c r="BG32" s="24">
        <f t="shared" si="26"/>
        <v>2.7771835191026106E-3</v>
      </c>
      <c r="BH32" s="24">
        <f t="shared" si="27"/>
        <v>1.9990956102267976E-2</v>
      </c>
    </row>
    <row r="33" spans="2:60" x14ac:dyDescent="0.25">
      <c r="B33" s="35">
        <f>+NAC!A34</f>
        <v>43586</v>
      </c>
      <c r="C33" s="49">
        <f ca="1">+NAC_d!DD34</f>
        <v>0.57287248906175381</v>
      </c>
      <c r="D33" s="49">
        <f ca="1">+NAC_d!CT34</f>
        <v>0.57831374871393249</v>
      </c>
      <c r="E33" s="49">
        <f ca="1">+NAC_d!DC34</f>
        <v>0.56795106687342112</v>
      </c>
      <c r="F33" s="24">
        <f t="shared" ca="1" si="2"/>
        <v>1.0362681840511367E-2</v>
      </c>
      <c r="H33" s="24">
        <f>+GBA_d!$AM61</f>
        <v>0.56383660106325917</v>
      </c>
      <c r="I33" s="24">
        <f>+GBA_d!$AD61</f>
        <v>0.57418788664418607</v>
      </c>
      <c r="J33" s="24">
        <f>+GBA_d!$AM61</f>
        <v>0.56383660106325917</v>
      </c>
      <c r="K33" s="24">
        <f t="shared" si="3"/>
        <v>1.0351285580926906E-2</v>
      </c>
      <c r="M33" s="24">
        <f>+PAM_d!$AM61</f>
        <v>0.5657118823097429</v>
      </c>
      <c r="N33" s="24">
        <f>+PAM_d!$AD61</f>
        <v>0.57459295717486869</v>
      </c>
      <c r="O33" s="24">
        <f>+PAM_d!$AM61</f>
        <v>0.5657118823097429</v>
      </c>
      <c r="P33" s="24">
        <f t="shared" si="4"/>
        <v>8.8810748651257931E-3</v>
      </c>
      <c r="R33" s="24">
        <f>+NOA_d!$AM61</f>
        <v>0.58060972098766084</v>
      </c>
      <c r="S33" s="24">
        <f>+NOA_d!$AD61</f>
        <v>0.59829683547543411</v>
      </c>
      <c r="T33" s="24">
        <f>+NOA_d!$AM61</f>
        <v>0.58060972098766084</v>
      </c>
      <c r="U33" s="24">
        <f t="shared" si="5"/>
        <v>1.768711448777327E-2</v>
      </c>
      <c r="W33" s="24">
        <f>+NEA_d!$AM61</f>
        <v>0.58708995886871795</v>
      </c>
      <c r="X33" s="24">
        <f>+NEA_d!$AD61</f>
        <v>0.59676450313755014</v>
      </c>
      <c r="Y33" s="24">
        <f>+NEA_d!$AM61</f>
        <v>0.58708995886871795</v>
      </c>
      <c r="Z33" s="24">
        <f t="shared" si="6"/>
        <v>9.6745442688321859E-3</v>
      </c>
      <c r="AB33" s="24">
        <f>+CUY_d!$AM61</f>
        <v>0.57660559949032608</v>
      </c>
      <c r="AC33" s="24">
        <f>+CUY_d!$AD61</f>
        <v>0.59271033094893011</v>
      </c>
      <c r="AD33" s="24">
        <f>+CUY_d!$AM61</f>
        <v>0.57660559949032608</v>
      </c>
      <c r="AE33" s="24">
        <f t="shared" si="7"/>
        <v>1.6104731458604027E-2</v>
      </c>
      <c r="AG33" s="24">
        <f>+PAT_d!$AM61</f>
        <v>0.57723556860852776</v>
      </c>
      <c r="AH33" s="24">
        <f>+PAT_d!$AD61</f>
        <v>0.58237969455442817</v>
      </c>
      <c r="AI33" s="24">
        <f>+PAT_d!$AM61</f>
        <v>0.57723556860852776</v>
      </c>
      <c r="AJ33" s="24">
        <f t="shared" si="8"/>
        <v>5.1441259459004129E-3</v>
      </c>
      <c r="AK33" s="24"/>
      <c r="AL33" s="35">
        <f t="shared" si="1"/>
        <v>43586</v>
      </c>
      <c r="AM33" s="24">
        <f t="shared" ca="1" si="14"/>
        <v>1.0362681840511367E-2</v>
      </c>
      <c r="AN33" s="24">
        <f t="shared" si="9"/>
        <v>1.0351285580926906E-2</v>
      </c>
      <c r="AO33" s="24">
        <f t="shared" si="10"/>
        <v>8.8810748651257931E-3</v>
      </c>
      <c r="AP33" s="24">
        <f t="shared" si="11"/>
        <v>1.768711448777327E-2</v>
      </c>
      <c r="AQ33" s="24">
        <f t="shared" si="12"/>
        <v>9.6745442688321859E-3</v>
      </c>
      <c r="AR33" s="24">
        <f t="shared" si="13"/>
        <v>1.6104731458604027E-2</v>
      </c>
      <c r="AS33" s="24">
        <f t="shared" si="15"/>
        <v>5.1441259459004129E-3</v>
      </c>
      <c r="AU33" s="24">
        <f t="shared" si="16"/>
        <v>5.1441259459004129E-3</v>
      </c>
      <c r="AV33" s="24">
        <f t="shared" si="17"/>
        <v>1.768711448777327E-2</v>
      </c>
      <c r="AX33" s="35">
        <f t="shared" si="18"/>
        <v>43586</v>
      </c>
      <c r="AY33" s="24">
        <f t="shared" ca="1" si="19"/>
        <v>6.6090594658512192E-3</v>
      </c>
      <c r="AZ33" s="24">
        <f t="shared" si="20"/>
        <v>6.619160578470229E-3</v>
      </c>
      <c r="BA33" s="24">
        <f t="shared" si="21"/>
        <v>5.6722280551542159E-3</v>
      </c>
      <c r="BB33" s="24">
        <f t="shared" si="22"/>
        <v>1.1190058021863347E-2</v>
      </c>
      <c r="BC33" s="24">
        <f t="shared" si="23"/>
        <v>6.095775614211707E-3</v>
      </c>
      <c r="BD33" s="24">
        <f t="shared" si="24"/>
        <v>1.0214813053949667E-2</v>
      </c>
      <c r="BE33" s="24">
        <f t="shared" si="25"/>
        <v>3.2614823354755185E-3</v>
      </c>
      <c r="BG33" s="24">
        <f t="shared" si="26"/>
        <v>3.2614823354755185E-3</v>
      </c>
      <c r="BH33" s="24">
        <f t="shared" si="27"/>
        <v>1.1190058021863347E-2</v>
      </c>
    </row>
    <row r="34" spans="2:60" x14ac:dyDescent="0.25">
      <c r="B34" s="35">
        <f>+NAC!A35</f>
        <v>43617</v>
      </c>
      <c r="C34" s="49">
        <f ca="1">+NAC_d!DD35</f>
        <v>0.55768239937427766</v>
      </c>
      <c r="D34" s="49">
        <f ca="1">+NAC_d!CT35</f>
        <v>0.56076164208624846</v>
      </c>
      <c r="E34" s="49">
        <f ca="1">+NAC_d!DC35</f>
        <v>0.5540780824012741</v>
      </c>
      <c r="F34" s="24">
        <f t="shared" ca="1" si="2"/>
        <v>6.6835596849743606E-3</v>
      </c>
      <c r="H34" s="24">
        <f>+GBA_d!$AM62</f>
        <v>0.5437861919454976</v>
      </c>
      <c r="I34" s="24">
        <f>+GBA_d!$AD62</f>
        <v>0.55413692933312486</v>
      </c>
      <c r="J34" s="24">
        <f>+GBA_d!$AM62</f>
        <v>0.5437861919454976</v>
      </c>
      <c r="K34" s="24">
        <f t="shared" si="3"/>
        <v>1.0350737387627262E-2</v>
      </c>
      <c r="M34" s="24">
        <f>+PAM_d!$AM62</f>
        <v>0.55523220468292522</v>
      </c>
      <c r="N34" s="24">
        <f>+PAM_d!$AD62</f>
        <v>0.55674608135057713</v>
      </c>
      <c r="O34" s="24">
        <f>+PAM_d!$AM62</f>
        <v>0.55523220468292522</v>
      </c>
      <c r="P34" s="24">
        <f t="shared" si="4"/>
        <v>1.5138766676519033E-3</v>
      </c>
      <c r="R34" s="24">
        <f>+NOA_d!$AM62</f>
        <v>0.57844124150115261</v>
      </c>
      <c r="S34" s="24">
        <f>+NOA_d!$AD62</f>
        <v>0.58385751539062958</v>
      </c>
      <c r="T34" s="24">
        <f>+NOA_d!$AM62</f>
        <v>0.57844124150115261</v>
      </c>
      <c r="U34" s="24">
        <f t="shared" si="5"/>
        <v>5.4162738894769635E-3</v>
      </c>
      <c r="W34" s="24">
        <f>+NEA_d!$AM62</f>
        <v>0.58490836186936779</v>
      </c>
      <c r="X34" s="24">
        <f>+NEA_d!$AD62</f>
        <v>0.59283747384969687</v>
      </c>
      <c r="Y34" s="24">
        <f>+NEA_d!$AM62</f>
        <v>0.58490836186936779</v>
      </c>
      <c r="Z34" s="24">
        <f t="shared" si="6"/>
        <v>7.9291119803290844E-3</v>
      </c>
      <c r="AB34" s="24">
        <f>+CUY_d!$AM62</f>
        <v>0.56322314328039647</v>
      </c>
      <c r="AC34" s="24">
        <f>+CUY_d!$AD62</f>
        <v>0.57286996165021131</v>
      </c>
      <c r="AD34" s="24">
        <f>+CUY_d!$AM62</f>
        <v>0.56322314328039647</v>
      </c>
      <c r="AE34" s="24">
        <f t="shared" si="7"/>
        <v>9.6468183698148469E-3</v>
      </c>
      <c r="AG34" s="24">
        <f>+PAT_d!$AM62</f>
        <v>0.56934340544564854</v>
      </c>
      <c r="AH34" s="24">
        <f>+PAT_d!$AD62</f>
        <v>0.57675404053534662</v>
      </c>
      <c r="AI34" s="24">
        <f>+PAT_d!$AM62</f>
        <v>0.56934340544564854</v>
      </c>
      <c r="AJ34" s="24">
        <f t="shared" si="8"/>
        <v>7.410635089698081E-3</v>
      </c>
      <c r="AK34" s="24"/>
      <c r="AL34" s="35">
        <f t="shared" si="1"/>
        <v>43617</v>
      </c>
      <c r="AM34" s="24">
        <f t="shared" ca="1" si="14"/>
        <v>6.6835596849743606E-3</v>
      </c>
      <c r="AN34" s="24">
        <f t="shared" si="9"/>
        <v>1.0350737387627262E-2</v>
      </c>
      <c r="AO34" s="24">
        <f t="shared" si="10"/>
        <v>1.5138766676519033E-3</v>
      </c>
      <c r="AP34" s="24">
        <f t="shared" si="11"/>
        <v>5.4162738894769635E-3</v>
      </c>
      <c r="AQ34" s="24">
        <f t="shared" si="12"/>
        <v>7.9291119803290844E-3</v>
      </c>
      <c r="AR34" s="24">
        <f t="shared" si="13"/>
        <v>9.6468183698148469E-3</v>
      </c>
      <c r="AS34" s="24">
        <f t="shared" si="15"/>
        <v>7.410635089698081E-3</v>
      </c>
      <c r="AU34" s="24">
        <f t="shared" si="16"/>
        <v>1.5138766676519033E-3</v>
      </c>
      <c r="AV34" s="24">
        <f t="shared" si="17"/>
        <v>1.0350737387627262E-2</v>
      </c>
      <c r="AX34" s="35">
        <f t="shared" si="18"/>
        <v>43617</v>
      </c>
      <c r="AY34" s="24">
        <f t="shared" ca="1" si="19"/>
        <v>4.3006588669258772E-3</v>
      </c>
      <c r="AZ34" s="24">
        <f t="shared" si="20"/>
        <v>6.7047739134025175E-3</v>
      </c>
      <c r="BA34" s="24">
        <f t="shared" si="21"/>
        <v>9.7340877014606697E-4</v>
      </c>
      <c r="BB34" s="24">
        <f t="shared" si="22"/>
        <v>3.4314067239689106E-3</v>
      </c>
      <c r="BC34" s="24">
        <f t="shared" si="23"/>
        <v>5.0028835553475037E-3</v>
      </c>
      <c r="BD34" s="24">
        <f t="shared" si="24"/>
        <v>6.1711076958412825E-3</v>
      </c>
      <c r="BE34" s="24">
        <f t="shared" si="25"/>
        <v>4.7221245929878197E-3</v>
      </c>
      <c r="BG34" s="24">
        <f t="shared" si="26"/>
        <v>9.7340877014606697E-4</v>
      </c>
      <c r="BH34" s="24">
        <f t="shared" si="27"/>
        <v>6.7047739134025175E-3</v>
      </c>
    </row>
    <row r="35" spans="2:60" x14ac:dyDescent="0.25">
      <c r="B35" s="35">
        <f>+NAC!A36</f>
        <v>43647</v>
      </c>
      <c r="C35" s="49">
        <f ca="1">+NAC_d!DD36</f>
        <v>0.54404706735941888</v>
      </c>
      <c r="D35" s="49">
        <f ca="1">+NAC_d!CT36</f>
        <v>0.54597932679835126</v>
      </c>
      <c r="E35" s="49">
        <f ca="1">+NAC_d!DC36</f>
        <v>0.54105501000814726</v>
      </c>
      <c r="F35" s="24">
        <f t="shared" ca="1" si="2"/>
        <v>4.9243167902039975E-3</v>
      </c>
      <c r="H35" s="24">
        <f>+GBA_d!$AM63</f>
        <v>0.53458786564135297</v>
      </c>
      <c r="I35" s="24">
        <f>+GBA_d!$AD63</f>
        <v>0.54396688750564803</v>
      </c>
      <c r="J35" s="24">
        <f>+GBA_d!$AM63</f>
        <v>0.53458786564135297</v>
      </c>
      <c r="K35" s="24">
        <f t="shared" si="3"/>
        <v>9.3790218642950673E-3</v>
      </c>
      <c r="M35" s="24">
        <f>+PAM_d!$AM63</f>
        <v>0.53902797958721038</v>
      </c>
      <c r="N35" s="24">
        <f>+PAM_d!$AD63</f>
        <v>0.53897703968206412</v>
      </c>
      <c r="O35" s="24">
        <f>+PAM_d!$AM63</f>
        <v>0.53902797958721038</v>
      </c>
      <c r="P35" s="24">
        <f t="shared" si="4"/>
        <v>-5.0939905146263342E-5</v>
      </c>
      <c r="R35" s="24">
        <f>+NOA_d!$AM63</f>
        <v>0.5599860629390998</v>
      </c>
      <c r="S35" s="24">
        <f>+NOA_d!$AD63</f>
        <v>0.55817228736540825</v>
      </c>
      <c r="T35" s="24">
        <f>+NOA_d!$AM63</f>
        <v>0.5599860629390998</v>
      </c>
      <c r="U35" s="24">
        <f t="shared" si="5"/>
        <v>-1.8137755736915562E-3</v>
      </c>
      <c r="W35" s="24">
        <f>+NEA_d!$AM63</f>
        <v>0.55898330758710468</v>
      </c>
      <c r="X35" s="24">
        <f>+NEA_d!$AD63</f>
        <v>0.56955701604242615</v>
      </c>
      <c r="Y35" s="24">
        <f>+NEA_d!$AM63</f>
        <v>0.55898330758710468</v>
      </c>
      <c r="Z35" s="24">
        <f t="shared" si="6"/>
        <v>1.0573708455321462E-2</v>
      </c>
      <c r="AB35" s="24">
        <f>+CUY_d!$AM63</f>
        <v>0.55396480658205327</v>
      </c>
      <c r="AC35" s="24">
        <f>+CUY_d!$AD63</f>
        <v>0.55486728446263101</v>
      </c>
      <c r="AD35" s="24">
        <f>+CUY_d!$AM63</f>
        <v>0.55396480658205327</v>
      </c>
      <c r="AE35" s="24">
        <f t="shared" si="7"/>
        <v>9.0247788057773448E-4</v>
      </c>
      <c r="AG35" s="24">
        <f>+PAT_d!$AM63</f>
        <v>0.55849093795032489</v>
      </c>
      <c r="AH35" s="24">
        <f>+PAT_d!$AD63</f>
        <v>0.56696700839714831</v>
      </c>
      <c r="AI35" s="24">
        <f>+PAT_d!$AM63</f>
        <v>0.55849093795032489</v>
      </c>
      <c r="AJ35" s="24">
        <f t="shared" si="8"/>
        <v>8.4760704468234138E-3</v>
      </c>
      <c r="AK35" s="24"/>
      <c r="AL35" s="35">
        <f t="shared" si="1"/>
        <v>43647</v>
      </c>
      <c r="AM35" s="24">
        <f t="shared" ca="1" si="14"/>
        <v>4.9243167902039975E-3</v>
      </c>
      <c r="AN35" s="24">
        <f t="shared" si="9"/>
        <v>9.3790218642950673E-3</v>
      </c>
      <c r="AO35" s="24">
        <f t="shared" si="10"/>
        <v>-5.0939905146263342E-5</v>
      </c>
      <c r="AP35" s="24">
        <f t="shared" si="11"/>
        <v>-1.8137755736915562E-3</v>
      </c>
      <c r="AQ35" s="24">
        <f t="shared" si="12"/>
        <v>1.0573708455321462E-2</v>
      </c>
      <c r="AR35" s="24">
        <f t="shared" si="13"/>
        <v>9.0247788057773448E-4</v>
      </c>
      <c r="AS35" s="24">
        <f t="shared" si="15"/>
        <v>8.4760704468234138E-3</v>
      </c>
      <c r="AU35" s="24">
        <f t="shared" si="16"/>
        <v>-1.8137755736915562E-3</v>
      </c>
      <c r="AV35" s="24">
        <f t="shared" si="17"/>
        <v>1.0573708455321462E-2</v>
      </c>
      <c r="AX35" s="35">
        <f t="shared" si="18"/>
        <v>43647</v>
      </c>
      <c r="AY35" s="24">
        <f t="shared" ca="1" si="19"/>
        <v>3.1954192149039606E-3</v>
      </c>
      <c r="AZ35" s="24">
        <f t="shared" si="20"/>
        <v>6.1117529170446883E-3</v>
      </c>
      <c r="BA35" s="24">
        <f t="shared" si="21"/>
        <v>-3.3098751823779082E-5</v>
      </c>
      <c r="BB35" s="24">
        <f t="shared" si="22"/>
        <v>-1.1626870372638543E-3</v>
      </c>
      <c r="BC35" s="24">
        <f t="shared" si="23"/>
        <v>6.782438531485413E-3</v>
      </c>
      <c r="BD35" s="24">
        <f t="shared" si="24"/>
        <v>5.8075824932135589E-4</v>
      </c>
      <c r="BE35" s="24">
        <f t="shared" si="25"/>
        <v>5.4386395457459713E-3</v>
      </c>
      <c r="BG35" s="24">
        <f t="shared" si="26"/>
        <v>-1.1626870372638543E-3</v>
      </c>
      <c r="BH35" s="24">
        <f t="shared" si="27"/>
        <v>6.782438531485413E-3</v>
      </c>
    </row>
    <row r="36" spans="2:60" x14ac:dyDescent="0.25">
      <c r="B36" s="35">
        <f>+NAC!A37</f>
        <v>43678</v>
      </c>
      <c r="C36" s="49">
        <f ca="1">+NAC_d!DD37</f>
        <v>0.54492260264341041</v>
      </c>
      <c r="D36" s="49">
        <f ca="1">+NAC_d!CT37</f>
        <v>0.54611046489203963</v>
      </c>
      <c r="E36" s="49">
        <f ca="1">+NAC_d!DC37</f>
        <v>0.54353473042650968</v>
      </c>
      <c r="F36" s="24">
        <f t="shared" ca="1" si="2"/>
        <v>2.5757344655299441E-3</v>
      </c>
      <c r="H36" s="24">
        <f>+GBA_d!$AM64</f>
        <v>0.53412264681583221</v>
      </c>
      <c r="I36" s="24">
        <f>+GBA_d!$AD64</f>
        <v>0.53919511835977652</v>
      </c>
      <c r="J36" s="24">
        <f>+GBA_d!$AM64</f>
        <v>0.53412264681583221</v>
      </c>
      <c r="K36" s="24">
        <f t="shared" si="3"/>
        <v>5.0724715439443013E-3</v>
      </c>
      <c r="M36" s="24">
        <f>+PAM_d!$AM64</f>
        <v>0.54125541817946976</v>
      </c>
      <c r="N36" s="24">
        <f>+PAM_d!$AD64</f>
        <v>0.54086556066483737</v>
      </c>
      <c r="O36" s="24">
        <f>+PAM_d!$AM64</f>
        <v>0.54125541817946976</v>
      </c>
      <c r="P36" s="24">
        <f t="shared" si="4"/>
        <v>-3.8985751463238572E-4</v>
      </c>
      <c r="R36" s="24">
        <f>+NOA_d!$AM64</f>
        <v>0.56486424912545363</v>
      </c>
      <c r="S36" s="24">
        <f>+NOA_d!$AD64</f>
        <v>0.56153152005021156</v>
      </c>
      <c r="T36" s="24">
        <f>+NOA_d!$AM64</f>
        <v>0.56486424912545363</v>
      </c>
      <c r="U36" s="24">
        <f t="shared" si="5"/>
        <v>-3.3327290752420691E-3</v>
      </c>
      <c r="W36" s="24">
        <f>+NEA_d!$AM64</f>
        <v>0.56731580723005925</v>
      </c>
      <c r="X36" s="24">
        <f>+NEA_d!$AD64</f>
        <v>0.57750135704180949</v>
      </c>
      <c r="Y36" s="24">
        <f>+NEA_d!$AM64</f>
        <v>0.56731580723005925</v>
      </c>
      <c r="Z36" s="24">
        <f t="shared" si="6"/>
        <v>1.0185549811750239E-2</v>
      </c>
      <c r="AB36" s="24">
        <f>+CUY_d!$AM64</f>
        <v>0.56765998770070381</v>
      </c>
      <c r="AC36" s="24">
        <f>+CUY_d!$AD64</f>
        <v>0.57130182991790668</v>
      </c>
      <c r="AD36" s="24">
        <f>+CUY_d!$AM64</f>
        <v>0.56765998770070381</v>
      </c>
      <c r="AE36" s="24">
        <f t="shared" si="7"/>
        <v>3.641842217202873E-3</v>
      </c>
      <c r="AG36" s="24">
        <f>+PAT_d!$AM64</f>
        <v>0.56972946386802636</v>
      </c>
      <c r="AH36" s="24">
        <f>+PAT_d!$AD64</f>
        <v>0.57129406276782135</v>
      </c>
      <c r="AI36" s="24">
        <f>+PAT_d!$AM64</f>
        <v>0.56972946386802636</v>
      </c>
      <c r="AJ36" s="24">
        <f t="shared" si="8"/>
        <v>1.5645988997949889E-3</v>
      </c>
      <c r="AK36" s="24"/>
      <c r="AL36" s="35">
        <f t="shared" si="1"/>
        <v>43678</v>
      </c>
      <c r="AM36" s="24">
        <f t="shared" ca="1" si="14"/>
        <v>2.5757344655299441E-3</v>
      </c>
      <c r="AN36" s="24">
        <f t="shared" si="9"/>
        <v>5.0724715439443013E-3</v>
      </c>
      <c r="AO36" s="24">
        <f t="shared" si="10"/>
        <v>-3.8985751463238572E-4</v>
      </c>
      <c r="AP36" s="24">
        <f t="shared" si="11"/>
        <v>-3.3327290752420691E-3</v>
      </c>
      <c r="AQ36" s="24">
        <f t="shared" si="12"/>
        <v>1.0185549811750239E-2</v>
      </c>
      <c r="AR36" s="24">
        <f t="shared" si="13"/>
        <v>3.641842217202873E-3</v>
      </c>
      <c r="AS36" s="24">
        <f t="shared" si="15"/>
        <v>1.5645988997949889E-3</v>
      </c>
      <c r="AU36" s="24">
        <f t="shared" si="16"/>
        <v>-3.3327290752420691E-3</v>
      </c>
      <c r="AV36" s="24">
        <f t="shared" si="17"/>
        <v>1.0185549811750239E-2</v>
      </c>
      <c r="AX36" s="35">
        <f t="shared" si="18"/>
        <v>43678</v>
      </c>
      <c r="AY36" s="24">
        <f t="shared" ca="1" si="19"/>
        <v>1.6687246582511861E-3</v>
      </c>
      <c r="AZ36" s="24">
        <f t="shared" si="20"/>
        <v>3.3064315649551368E-3</v>
      </c>
      <c r="BA36" s="24">
        <f t="shared" si="21"/>
        <v>-2.5294802537845218E-4</v>
      </c>
      <c r="BB36" s="24">
        <f t="shared" si="22"/>
        <v>-2.1297240812451212E-3</v>
      </c>
      <c r="BC36" s="24">
        <f t="shared" si="23"/>
        <v>6.498722060202633E-3</v>
      </c>
      <c r="BD36" s="24">
        <f t="shared" si="24"/>
        <v>2.3231072080525106E-3</v>
      </c>
      <c r="BE36" s="24">
        <f t="shared" si="25"/>
        <v>9.9673156158996967E-4</v>
      </c>
      <c r="BG36" s="24">
        <f t="shared" si="26"/>
        <v>-2.1297240812451212E-3</v>
      </c>
      <c r="BH36" s="24">
        <f t="shared" si="27"/>
        <v>6.498722060202633E-3</v>
      </c>
    </row>
    <row r="37" spans="2:60" x14ac:dyDescent="0.25">
      <c r="B37" s="35">
        <f>+NAC!A38</f>
        <v>43709</v>
      </c>
      <c r="C37" s="49">
        <f ca="1">+NAC_d!DD38</f>
        <v>0.5354718097750617</v>
      </c>
      <c r="D37" s="49">
        <f ca="1">+NAC_d!CT38</f>
        <v>0.53605194427461078</v>
      </c>
      <c r="E37" s="49">
        <f ca="1">+NAC_d!DC38</f>
        <v>0.53426802449348076</v>
      </c>
      <c r="F37" s="24">
        <f t="shared" ca="1" si="2"/>
        <v>1.7839197811300167E-3</v>
      </c>
      <c r="H37" s="24">
        <f>+GBA_d!$AM65</f>
        <v>0.52279046230955473</v>
      </c>
      <c r="I37" s="24">
        <f>+GBA_d!$AD65</f>
        <v>0.52610853046020645</v>
      </c>
      <c r="J37" s="24">
        <f>+GBA_d!$AM65</f>
        <v>0.52279046230955473</v>
      </c>
      <c r="K37" s="24">
        <f t="shared" si="3"/>
        <v>3.3180681506517207E-3</v>
      </c>
      <c r="M37" s="24">
        <f>+PAM_d!$AM65</f>
        <v>0.53703272441096583</v>
      </c>
      <c r="N37" s="24">
        <f>+PAM_d!$AD65</f>
        <v>0.53646264357681006</v>
      </c>
      <c r="O37" s="24">
        <f>+PAM_d!$AM65</f>
        <v>0.53703272441096583</v>
      </c>
      <c r="P37" s="24">
        <f t="shared" si="4"/>
        <v>-5.7008083415577282E-4</v>
      </c>
      <c r="R37" s="24">
        <f>+NOA_d!$AM65</f>
        <v>0.56052739292584941</v>
      </c>
      <c r="S37" s="24">
        <f>+NOA_d!$AD65</f>
        <v>0.55953020795638198</v>
      </c>
      <c r="T37" s="24">
        <f>+NOA_d!$AM65</f>
        <v>0.56052739292584941</v>
      </c>
      <c r="U37" s="24">
        <f t="shared" si="5"/>
        <v>-9.9718496946743507E-4</v>
      </c>
      <c r="W37" s="24">
        <f>+NEA_d!$AM65</f>
        <v>0.54775314558902788</v>
      </c>
      <c r="X37" s="24">
        <f>+NEA_d!$AD65</f>
        <v>0.56145785429961914</v>
      </c>
      <c r="Y37" s="24">
        <f>+NEA_d!$AM65</f>
        <v>0.54775314558902788</v>
      </c>
      <c r="Z37" s="24">
        <f t="shared" si="6"/>
        <v>1.3704708710591262E-2</v>
      </c>
      <c r="AB37" s="24">
        <f>+CUY_d!$AM65</f>
        <v>0.55528656792490594</v>
      </c>
      <c r="AC37" s="24">
        <f>+CUY_d!$AD65</f>
        <v>0.55138813414377252</v>
      </c>
      <c r="AD37" s="24">
        <f>+CUY_d!$AM65</f>
        <v>0.55528656792490594</v>
      </c>
      <c r="AE37" s="24">
        <f t="shared" si="7"/>
        <v>-3.8984337811334147E-3</v>
      </c>
      <c r="AG37" s="24">
        <f>+PAT_d!$AM65</f>
        <v>0.54891153083660305</v>
      </c>
      <c r="AH37" s="24">
        <f>+PAT_d!$AD65</f>
        <v>0.55356964847149914</v>
      </c>
      <c r="AI37" s="24">
        <f>+PAT_d!$AM65</f>
        <v>0.54891153083660305</v>
      </c>
      <c r="AJ37" s="24">
        <f t="shared" si="8"/>
        <v>4.6581176348960973E-3</v>
      </c>
      <c r="AK37" s="24"/>
      <c r="AL37" s="35">
        <f t="shared" si="1"/>
        <v>43709</v>
      </c>
      <c r="AM37" s="24">
        <f t="shared" ca="1" si="14"/>
        <v>1.7839197811300167E-3</v>
      </c>
      <c r="AN37" s="24">
        <f t="shared" si="9"/>
        <v>3.3180681506517207E-3</v>
      </c>
      <c r="AO37" s="24">
        <f t="shared" si="10"/>
        <v>-5.7008083415577282E-4</v>
      </c>
      <c r="AP37" s="24">
        <f t="shared" si="11"/>
        <v>-9.9718496946743507E-4</v>
      </c>
      <c r="AQ37" s="24">
        <f t="shared" si="12"/>
        <v>1.3704708710591262E-2</v>
      </c>
      <c r="AR37" s="24">
        <f t="shared" si="13"/>
        <v>-3.8984337811334147E-3</v>
      </c>
      <c r="AS37" s="24">
        <f t="shared" si="15"/>
        <v>4.6581176348960973E-3</v>
      </c>
      <c r="AU37" s="24">
        <f t="shared" si="16"/>
        <v>-3.8984337811334147E-3</v>
      </c>
      <c r="AV37" s="24">
        <f t="shared" si="17"/>
        <v>1.3704708710591262E-2</v>
      </c>
      <c r="AX37" s="35">
        <f t="shared" si="18"/>
        <v>43709</v>
      </c>
      <c r="AY37" s="24">
        <f t="shared" ca="1" si="19"/>
        <v>1.1627171736952047E-3</v>
      </c>
      <c r="AZ37" s="24">
        <f t="shared" si="20"/>
        <v>2.1789394094440251E-3</v>
      </c>
      <c r="BA37" s="24">
        <f t="shared" si="21"/>
        <v>-3.7089700505510415E-4</v>
      </c>
      <c r="BB37" s="24">
        <f t="shared" si="22"/>
        <v>-6.3900510429215629E-4</v>
      </c>
      <c r="BC37" s="24">
        <f t="shared" si="23"/>
        <v>8.8545830125743574E-3</v>
      </c>
      <c r="BD37" s="24">
        <f t="shared" si="24"/>
        <v>-2.5065694396980698E-3</v>
      </c>
      <c r="BE37" s="24">
        <f t="shared" si="25"/>
        <v>3.0073490591036034E-3</v>
      </c>
      <c r="BG37" s="24">
        <f t="shared" si="26"/>
        <v>-2.5065694396980698E-3</v>
      </c>
      <c r="BH37" s="24">
        <f t="shared" si="27"/>
        <v>8.8545830125743574E-3</v>
      </c>
    </row>
    <row r="38" spans="2:60" x14ac:dyDescent="0.25">
      <c r="B38" s="35">
        <f>+NAC!A39</f>
        <v>43739</v>
      </c>
      <c r="C38" s="49">
        <f ca="1">+NAC_d!DD39</f>
        <v>0.50485443660685592</v>
      </c>
      <c r="D38" s="49">
        <f ca="1">+NAC_d!CT39</f>
        <v>0.50097878707527332</v>
      </c>
      <c r="E38" s="49">
        <f ca="1">+NAC_d!DC39</f>
        <v>0.50825367117987907</v>
      </c>
      <c r="F38" s="24">
        <f t="shared" ca="1" si="2"/>
        <v>-7.27488410460575E-3</v>
      </c>
      <c r="H38" s="24">
        <f>+GBA_d!$AM66</f>
        <v>0.5008578014803744</v>
      </c>
      <c r="I38" s="24">
        <f>+GBA_d!$AD66</f>
        <v>0.49300905778130533</v>
      </c>
      <c r="J38" s="24">
        <f>+GBA_d!$AM66</f>
        <v>0.5008578014803744</v>
      </c>
      <c r="K38" s="24">
        <f t="shared" si="3"/>
        <v>-7.8487436990690718E-3</v>
      </c>
      <c r="M38" s="24">
        <f>+PAM_d!$AM66</f>
        <v>0.50737388002359629</v>
      </c>
      <c r="N38" s="24">
        <f>+PAM_d!$AD66</f>
        <v>0.49929894470245273</v>
      </c>
      <c r="O38" s="24">
        <f>+PAM_d!$AM66</f>
        <v>0.50737388002359629</v>
      </c>
      <c r="P38" s="24">
        <f t="shared" si="4"/>
        <v>-8.0749353211435615E-3</v>
      </c>
      <c r="R38" s="24">
        <f>+NOA_d!$AM66</f>
        <v>0.53060741681877488</v>
      </c>
      <c r="S38" s="24">
        <f>+NOA_d!$AD66</f>
        <v>0.52009153401950359</v>
      </c>
      <c r="T38" s="24">
        <f>+NOA_d!$AM66</f>
        <v>0.53060741681877488</v>
      </c>
      <c r="U38" s="24">
        <f t="shared" si="5"/>
        <v>-1.0515882799271292E-2</v>
      </c>
      <c r="W38" s="24">
        <f>+NEA_d!$AM66</f>
        <v>0.52921789508844808</v>
      </c>
      <c r="X38" s="24">
        <f>+NEA_d!$AD66</f>
        <v>0.53473527975759749</v>
      </c>
      <c r="Y38" s="24">
        <f>+NEA_d!$AM66</f>
        <v>0.52921789508844808</v>
      </c>
      <c r="Z38" s="24">
        <f t="shared" si="6"/>
        <v>5.5173846691494166E-3</v>
      </c>
      <c r="AB38" s="24">
        <f>+CUY_d!$AM66</f>
        <v>0.52648112509227629</v>
      </c>
      <c r="AC38" s="24">
        <f>+CUY_d!$AD66</f>
        <v>0.51581303111691268</v>
      </c>
      <c r="AD38" s="24">
        <f>+CUY_d!$AM66</f>
        <v>0.52648112509227629</v>
      </c>
      <c r="AE38" s="24">
        <f t="shared" si="7"/>
        <v>-1.0668093975363613E-2</v>
      </c>
      <c r="AG38" s="24">
        <f>+PAT_d!$AM66</f>
        <v>0.51184839337404053</v>
      </c>
      <c r="AH38" s="24">
        <f>+PAT_d!$AD66</f>
        <v>0.51352772233442079</v>
      </c>
      <c r="AI38" s="24">
        <f>+PAT_d!$AM66</f>
        <v>0.51184839337404053</v>
      </c>
      <c r="AJ38" s="24">
        <f t="shared" si="8"/>
        <v>1.6793289603802553E-3</v>
      </c>
      <c r="AK38" s="24"/>
      <c r="AL38" s="35">
        <f t="shared" si="1"/>
        <v>43739</v>
      </c>
      <c r="AM38" s="24">
        <f t="shared" ca="1" si="14"/>
        <v>-7.27488410460575E-3</v>
      </c>
      <c r="AN38" s="24">
        <f t="shared" si="9"/>
        <v>-7.8487436990690718E-3</v>
      </c>
      <c r="AO38" s="24">
        <f t="shared" si="10"/>
        <v>-8.0749353211435615E-3</v>
      </c>
      <c r="AP38" s="24">
        <f t="shared" si="11"/>
        <v>-1.0515882799271292E-2</v>
      </c>
      <c r="AQ38" s="24">
        <f t="shared" si="12"/>
        <v>5.5173846691494166E-3</v>
      </c>
      <c r="AR38" s="24">
        <f t="shared" si="13"/>
        <v>-1.0668093975363613E-2</v>
      </c>
      <c r="AS38" s="24">
        <f t="shared" si="15"/>
        <v>1.6793289603802553E-3</v>
      </c>
      <c r="AU38" s="24">
        <f t="shared" si="16"/>
        <v>-1.0668093975363613E-2</v>
      </c>
      <c r="AV38" s="24">
        <f t="shared" si="17"/>
        <v>5.5173846691494166E-3</v>
      </c>
      <c r="AX38" s="35">
        <f t="shared" si="18"/>
        <v>43739</v>
      </c>
      <c r="AY38" s="24">
        <f t="shared" ca="1" si="19"/>
        <v>-4.823382328593806E-3</v>
      </c>
      <c r="AZ38" s="24">
        <f t="shared" si="20"/>
        <v>-5.2295052145029386E-3</v>
      </c>
      <c r="BA38" s="24">
        <f t="shared" si="21"/>
        <v>-5.35695584762097E-3</v>
      </c>
      <c r="BB38" s="24">
        <f t="shared" si="22"/>
        <v>-6.8703984337979973E-3</v>
      </c>
      <c r="BC38" s="24">
        <f t="shared" si="23"/>
        <v>3.6079780957769536E-3</v>
      </c>
      <c r="BD38" s="24">
        <f t="shared" si="24"/>
        <v>-6.9886838428603326E-3</v>
      </c>
      <c r="BE38" s="24">
        <f t="shared" si="25"/>
        <v>1.1107786784312346E-3</v>
      </c>
      <c r="BG38" s="24">
        <f t="shared" si="26"/>
        <v>-6.9886838428603326E-3</v>
      </c>
      <c r="BH38" s="24">
        <f t="shared" si="27"/>
        <v>3.6079780957769536E-3</v>
      </c>
    </row>
    <row r="39" spans="2:60" x14ac:dyDescent="0.25">
      <c r="B39" s="35">
        <f>+NAC!A40</f>
        <v>43770</v>
      </c>
      <c r="C39" s="49">
        <f ca="1">+NAC_d!DD40</f>
        <v>0.52099377501710475</v>
      </c>
      <c r="D39" s="49">
        <f ca="1">+NAC_d!CT40</f>
        <v>0.5193000663771421</v>
      </c>
      <c r="E39" s="49">
        <f ca="1">+NAC_d!DC40</f>
        <v>0.52157658787261774</v>
      </c>
      <c r="F39" s="24">
        <f t="shared" ca="1" si="2"/>
        <v>-2.2765214954756363E-3</v>
      </c>
      <c r="H39" s="24">
        <f>+GBA_d!$AM67</f>
        <v>0.51413709295343568</v>
      </c>
      <c r="I39" s="24">
        <f>+GBA_d!$AD67</f>
        <v>0.51412777059019832</v>
      </c>
      <c r="J39" s="24">
        <f>+GBA_d!$AM67</f>
        <v>0.51413709295343568</v>
      </c>
      <c r="K39" s="24">
        <f t="shared" si="3"/>
        <v>-9.3223632373629073E-6</v>
      </c>
      <c r="M39" s="24">
        <f>+PAM_d!$AM67</f>
        <v>0.52338375062296172</v>
      </c>
      <c r="N39" s="24">
        <f>+PAM_d!$AD67</f>
        <v>0.51777457334871868</v>
      </c>
      <c r="O39" s="24">
        <f>+PAM_d!$AM67</f>
        <v>0.52338375062296172</v>
      </c>
      <c r="P39" s="24">
        <f t="shared" si="4"/>
        <v>-5.6091772742430379E-3</v>
      </c>
      <c r="R39" s="24">
        <f>+NOA_d!$AM67</f>
        <v>0.53631088471831401</v>
      </c>
      <c r="S39" s="24">
        <f>+NOA_d!$AD67</f>
        <v>0.52935878198805453</v>
      </c>
      <c r="T39" s="24">
        <f>+NOA_d!$AM67</f>
        <v>0.53631088471831401</v>
      </c>
      <c r="U39" s="24">
        <f t="shared" si="5"/>
        <v>-6.9521027302594796E-3</v>
      </c>
      <c r="W39" s="24">
        <f>+NEA_d!$AM67</f>
        <v>0.54809084001186004</v>
      </c>
      <c r="X39" s="24">
        <f>+NEA_d!$AD67</f>
        <v>0.55439169552694612</v>
      </c>
      <c r="Y39" s="24">
        <f>+NEA_d!$AM67</f>
        <v>0.54809084001186004</v>
      </c>
      <c r="Z39" s="24">
        <f t="shared" si="6"/>
        <v>6.300855515086079E-3</v>
      </c>
      <c r="AB39" s="24">
        <f>+CUY_d!$AM67</f>
        <v>0.5357700168805839</v>
      </c>
      <c r="AC39" s="24">
        <f>+CUY_d!$AD67</f>
        <v>0.53250954029965158</v>
      </c>
      <c r="AD39" s="24">
        <f>+CUY_d!$AM67</f>
        <v>0.5357700168805839</v>
      </c>
      <c r="AE39" s="24">
        <f t="shared" si="7"/>
        <v>-3.2604765809323144E-3</v>
      </c>
      <c r="AG39" s="24">
        <f>+PAT_d!$AM67</f>
        <v>0.51608747878422223</v>
      </c>
      <c r="AH39" s="24">
        <f>+PAT_d!$AD67</f>
        <v>0.5170946841734767</v>
      </c>
      <c r="AI39" s="24">
        <f>+PAT_d!$AM67</f>
        <v>0.51608747878422223</v>
      </c>
      <c r="AJ39" s="24">
        <f t="shared" si="8"/>
        <v>1.007205389254473E-3</v>
      </c>
      <c r="AK39" s="24"/>
      <c r="AL39" s="35">
        <f t="shared" si="1"/>
        <v>43770</v>
      </c>
      <c r="AM39" s="24">
        <f t="shared" ca="1" si="14"/>
        <v>-2.2765214954756363E-3</v>
      </c>
      <c r="AN39" s="24">
        <f t="shared" si="9"/>
        <v>-9.3223632373629073E-6</v>
      </c>
      <c r="AO39" s="24">
        <f t="shared" si="10"/>
        <v>-5.6091772742430379E-3</v>
      </c>
      <c r="AP39" s="24">
        <f t="shared" si="11"/>
        <v>-6.9521027302594796E-3</v>
      </c>
      <c r="AQ39" s="24">
        <f t="shared" si="12"/>
        <v>6.300855515086079E-3</v>
      </c>
      <c r="AR39" s="24">
        <f t="shared" si="13"/>
        <v>-3.2604765809323144E-3</v>
      </c>
      <c r="AS39" s="24">
        <f t="shared" si="15"/>
        <v>1.007205389254473E-3</v>
      </c>
      <c r="AU39" s="24">
        <f t="shared" si="16"/>
        <v>-6.9521027302594796E-3</v>
      </c>
      <c r="AV39" s="24">
        <f t="shared" si="17"/>
        <v>6.300855515086079E-3</v>
      </c>
      <c r="AX39" s="35">
        <f t="shared" si="18"/>
        <v>43770</v>
      </c>
      <c r="AY39" s="24">
        <f t="shared" ca="1" si="19"/>
        <v>-1.4961596502076624E-3</v>
      </c>
      <c r="AZ39" s="24">
        <f t="shared" si="20"/>
        <v>-6.1568818838786399E-6</v>
      </c>
      <c r="BA39" s="24">
        <f t="shared" si="21"/>
        <v>-3.682051401657227E-3</v>
      </c>
      <c r="BB39" s="24">
        <f t="shared" si="22"/>
        <v>-4.5251926543071752E-3</v>
      </c>
      <c r="BC39" s="24">
        <f t="shared" si="23"/>
        <v>4.0700812589511415E-3</v>
      </c>
      <c r="BD39" s="24">
        <f t="shared" si="24"/>
        <v>-2.1230239847727095E-3</v>
      </c>
      <c r="BE39" s="24">
        <f t="shared" si="25"/>
        <v>6.6434516698343771E-4</v>
      </c>
      <c r="BG39" s="24">
        <f t="shared" si="26"/>
        <v>-4.5251926543071752E-3</v>
      </c>
      <c r="BH39" s="24">
        <f t="shared" si="27"/>
        <v>4.0700812589511415E-3</v>
      </c>
    </row>
    <row r="40" spans="2:60" x14ac:dyDescent="0.25">
      <c r="B40" s="35">
        <f>+NAC!A41</f>
        <v>43800</v>
      </c>
      <c r="C40" s="49">
        <f ca="1">+NAC_d!DD41</f>
        <v>0.53842620695963594</v>
      </c>
      <c r="D40" s="49">
        <f ca="1">+NAC_d!CT41</f>
        <v>0.53609115788206196</v>
      </c>
      <c r="E40" s="49">
        <f ca="1">+NAC_d!DC41</f>
        <v>0.53940487841530649</v>
      </c>
      <c r="F40" s="24">
        <f t="shared" ca="1" si="2"/>
        <v>-3.3137205332445241E-3</v>
      </c>
      <c r="H40" s="24">
        <f>+GBA_d!$AM68</f>
        <v>0.52934951615942705</v>
      </c>
      <c r="I40" s="24">
        <f>+GBA_d!$AD68</f>
        <v>0.52800850637489316</v>
      </c>
      <c r="J40" s="24">
        <f>+GBA_d!$AM68</f>
        <v>0.52934951615942705</v>
      </c>
      <c r="K40" s="24">
        <f t="shared" si="3"/>
        <v>-1.3410097845338864E-3</v>
      </c>
      <c r="M40" s="24">
        <f>+PAM_d!$AM68</f>
        <v>0.54321026517774085</v>
      </c>
      <c r="N40" s="24">
        <f>+PAM_d!$AD68</f>
        <v>0.53669471783410883</v>
      </c>
      <c r="O40" s="24">
        <f>+PAM_d!$AM68</f>
        <v>0.54321026517774085</v>
      </c>
      <c r="P40" s="24">
        <f t="shared" si="4"/>
        <v>-6.5155473436320221E-3</v>
      </c>
      <c r="R40" s="24">
        <f>+NOA_d!$AM68</f>
        <v>0.55890790734094131</v>
      </c>
      <c r="S40" s="24">
        <f>+NOA_d!$AD68</f>
        <v>0.55081164357036472</v>
      </c>
      <c r="T40" s="24">
        <f>+NOA_d!$AM68</f>
        <v>0.55890790734094131</v>
      </c>
      <c r="U40" s="24">
        <f t="shared" si="5"/>
        <v>-8.096263770576595E-3</v>
      </c>
      <c r="W40" s="24">
        <f>+NEA_d!$AM68</f>
        <v>0.57373577641281726</v>
      </c>
      <c r="X40" s="24">
        <f>+NEA_d!$AD68</f>
        <v>0.57711733028509871</v>
      </c>
      <c r="Y40" s="24">
        <f>+NEA_d!$AM68</f>
        <v>0.57373577641281726</v>
      </c>
      <c r="Z40" s="24">
        <f t="shared" si="6"/>
        <v>3.3815538722814509E-3</v>
      </c>
      <c r="AB40" s="24">
        <f>+CUY_d!$AM68</f>
        <v>0.54642893051500496</v>
      </c>
      <c r="AC40" s="24">
        <f>+CUY_d!$AD68</f>
        <v>0.54555205990280986</v>
      </c>
      <c r="AD40" s="24">
        <f>+CUY_d!$AM68</f>
        <v>0.54642893051500496</v>
      </c>
      <c r="AE40" s="24">
        <f t="shared" si="7"/>
        <v>-8.7687061219510198E-4</v>
      </c>
      <c r="AG40" s="24">
        <f>+PAT_d!$AM68</f>
        <v>0.53837088631027097</v>
      </c>
      <c r="AH40" s="24">
        <f>+PAT_d!$AD68</f>
        <v>0.5382456678875176</v>
      </c>
      <c r="AI40" s="24">
        <f>+PAT_d!$AM68</f>
        <v>0.53837088631027097</v>
      </c>
      <c r="AJ40" s="24">
        <f t="shared" si="8"/>
        <v>-1.2521842275337036E-4</v>
      </c>
      <c r="AK40" s="24"/>
      <c r="AL40" s="35">
        <f t="shared" si="1"/>
        <v>43800</v>
      </c>
      <c r="AM40" s="24">
        <f t="shared" ca="1" si="14"/>
        <v>-3.3137205332445241E-3</v>
      </c>
      <c r="AN40" s="24">
        <f t="shared" si="9"/>
        <v>-1.3410097845338864E-3</v>
      </c>
      <c r="AO40" s="24">
        <f t="shared" si="10"/>
        <v>-6.5155473436320221E-3</v>
      </c>
      <c r="AP40" s="24">
        <f t="shared" si="11"/>
        <v>-8.096263770576595E-3</v>
      </c>
      <c r="AQ40" s="24">
        <f t="shared" si="12"/>
        <v>3.3815538722814509E-3</v>
      </c>
      <c r="AR40" s="24">
        <f t="shared" si="13"/>
        <v>-8.7687061219510198E-4</v>
      </c>
      <c r="AS40" s="24">
        <f t="shared" si="15"/>
        <v>-1.2521842275337036E-4</v>
      </c>
      <c r="AU40" s="24">
        <f t="shared" si="16"/>
        <v>-8.096263770576595E-3</v>
      </c>
      <c r="AV40" s="24">
        <f t="shared" si="17"/>
        <v>3.3815538722814509E-3</v>
      </c>
      <c r="AX40" s="35">
        <f t="shared" si="18"/>
        <v>43800</v>
      </c>
      <c r="AY40" s="24">
        <f t="shared" ca="1" si="19"/>
        <v>-2.1525984357382288E-3</v>
      </c>
      <c r="AZ40" s="24">
        <f t="shared" si="20"/>
        <v>-8.7684977852642287E-4</v>
      </c>
      <c r="BA40" s="24">
        <f t="shared" si="21"/>
        <v>-4.2220736154069405E-3</v>
      </c>
      <c r="BB40" s="24">
        <f t="shared" si="22"/>
        <v>-5.1935484658529596E-3</v>
      </c>
      <c r="BC40" s="24">
        <f t="shared" si="23"/>
        <v>2.1487430882389802E-3</v>
      </c>
      <c r="BD40" s="24">
        <f t="shared" si="24"/>
        <v>-5.6702936351760158E-4</v>
      </c>
      <c r="BE40" s="24">
        <f t="shared" si="25"/>
        <v>-8.1396771004715873E-5</v>
      </c>
      <c r="BG40" s="24">
        <f t="shared" si="26"/>
        <v>-5.1935484658529596E-3</v>
      </c>
      <c r="BH40" s="24">
        <f t="shared" si="27"/>
        <v>2.1487430882389802E-3</v>
      </c>
    </row>
    <row r="41" spans="2:60" x14ac:dyDescent="0.25">
      <c r="B41" s="35">
        <f>+NAC!A42</f>
        <v>43831</v>
      </c>
      <c r="C41" s="49">
        <f ca="1">+NAC_d!DD42</f>
        <v>0.5286196048495595</v>
      </c>
      <c r="D41" s="49">
        <f ca="1">+NAC_d!CT42</f>
        <v>0.53362761247688195</v>
      </c>
      <c r="E41" s="49">
        <f ca="1">+NAC_d!DC42</f>
        <v>0.52513156956960483</v>
      </c>
      <c r="F41" s="24">
        <f t="shared" ca="1" si="2"/>
        <v>8.4960429072771237E-3</v>
      </c>
      <c r="H41" s="24">
        <f>+GBA_d!$AM69</f>
        <v>0.51163399759518935</v>
      </c>
      <c r="I41" s="24">
        <f>+GBA_d!$AD69</f>
        <v>0.52040920348207909</v>
      </c>
      <c r="J41" s="24">
        <f>+GBA_d!$AM69</f>
        <v>0.51163399759518935</v>
      </c>
      <c r="K41" s="24">
        <f t="shared" si="3"/>
        <v>8.7752058868897365E-3</v>
      </c>
      <c r="M41" s="24">
        <f>+PAM_d!$AM69</f>
        <v>0.53298507884331436</v>
      </c>
      <c r="N41" s="24">
        <f>+PAM_d!$AD69</f>
        <v>0.54044108498431953</v>
      </c>
      <c r="O41" s="24">
        <f>+PAM_d!$AM69</f>
        <v>0.53298507884331436</v>
      </c>
      <c r="P41" s="24">
        <f t="shared" si="4"/>
        <v>7.456006141005167E-3</v>
      </c>
      <c r="R41" s="24">
        <f>+NOA_d!$AM69</f>
        <v>0.53903181265432365</v>
      </c>
      <c r="S41" s="24">
        <f>+NOA_d!$AD69</f>
        <v>0.54590778854930377</v>
      </c>
      <c r="T41" s="24">
        <f>+NOA_d!$AM69</f>
        <v>0.53903181265432365</v>
      </c>
      <c r="U41" s="24">
        <f t="shared" si="5"/>
        <v>6.8759758949801242E-3</v>
      </c>
      <c r="W41" s="24">
        <f>+NEA_d!$AM69</f>
        <v>0.56399282401346684</v>
      </c>
      <c r="X41" s="24">
        <f>+NEA_d!$AD69</f>
        <v>0.57788439848042605</v>
      </c>
      <c r="Y41" s="24">
        <f>+NEA_d!$AM69</f>
        <v>0.56399282401346684</v>
      </c>
      <c r="Z41" s="24">
        <f t="shared" si="6"/>
        <v>1.3891574466959211E-2</v>
      </c>
      <c r="AB41" s="24">
        <f>+CUY_d!$AM69</f>
        <v>0.53464860679180748</v>
      </c>
      <c r="AC41" s="24">
        <f>+CUY_d!$AD69</f>
        <v>0.54839995577930867</v>
      </c>
      <c r="AD41" s="24">
        <f>+CUY_d!$AM69</f>
        <v>0.53464860679180748</v>
      </c>
      <c r="AE41" s="24">
        <f t="shared" si="7"/>
        <v>1.3751348987501189E-2</v>
      </c>
      <c r="AG41" s="24">
        <f>+PAT_d!$AM69</f>
        <v>0.52800917903482381</v>
      </c>
      <c r="AH41" s="24">
        <f>+PAT_d!$AD69</f>
        <v>0.53407720520389601</v>
      </c>
      <c r="AI41" s="24">
        <f>+PAT_d!$AM69</f>
        <v>0.52800917903482381</v>
      </c>
      <c r="AJ41" s="24">
        <f t="shared" si="8"/>
        <v>6.0680261690722048E-3</v>
      </c>
      <c r="AK41" s="24"/>
      <c r="AL41" s="35">
        <f t="shared" si="1"/>
        <v>43831</v>
      </c>
      <c r="AM41" s="24">
        <f t="shared" ca="1" si="14"/>
        <v>8.4960429072771237E-3</v>
      </c>
      <c r="AN41" s="24">
        <f t="shared" si="9"/>
        <v>8.7752058868897365E-3</v>
      </c>
      <c r="AO41" s="24">
        <f t="shared" si="10"/>
        <v>7.456006141005167E-3</v>
      </c>
      <c r="AP41" s="24">
        <f t="shared" si="11"/>
        <v>6.8759758949801242E-3</v>
      </c>
      <c r="AQ41" s="24">
        <f t="shared" si="12"/>
        <v>1.3891574466959211E-2</v>
      </c>
      <c r="AR41" s="24">
        <f t="shared" si="13"/>
        <v>1.3751348987501189E-2</v>
      </c>
      <c r="AS41" s="24">
        <f t="shared" si="15"/>
        <v>6.0680261690722048E-3</v>
      </c>
      <c r="AU41" s="24">
        <f t="shared" si="16"/>
        <v>6.0680261690722048E-3</v>
      </c>
      <c r="AV41" s="24">
        <f t="shared" si="17"/>
        <v>1.3891574466959211E-2</v>
      </c>
      <c r="AX41" s="35">
        <f t="shared" si="18"/>
        <v>43831</v>
      </c>
      <c r="AY41" s="24">
        <f t="shared" ca="1" si="19"/>
        <v>5.5706950644753839E-3</v>
      </c>
      <c r="AZ41" s="24">
        <f t="shared" si="20"/>
        <v>5.8051128122613704E-3</v>
      </c>
      <c r="BA41" s="24">
        <f t="shared" si="21"/>
        <v>4.8637173602701367E-3</v>
      </c>
      <c r="BB41" s="24">
        <f t="shared" si="22"/>
        <v>4.4677282421610176E-3</v>
      </c>
      <c r="BC41" s="24">
        <f t="shared" si="23"/>
        <v>8.8821216144145954E-3</v>
      </c>
      <c r="BD41" s="24">
        <f t="shared" si="24"/>
        <v>8.9605848053049275E-3</v>
      </c>
      <c r="BE41" s="24">
        <f t="shared" si="25"/>
        <v>3.9711974589740073E-3</v>
      </c>
      <c r="BG41" s="24">
        <f t="shared" si="26"/>
        <v>3.9711974589740073E-3</v>
      </c>
      <c r="BH41" s="24">
        <f t="shared" si="27"/>
        <v>8.9605848053049275E-3</v>
      </c>
    </row>
    <row r="42" spans="2:60" x14ac:dyDescent="0.25">
      <c r="B42" s="35">
        <f>+NAC!A43</f>
        <v>43862</v>
      </c>
      <c r="C42" s="49">
        <f ca="1">+NAC_d!DD43</f>
        <v>0.50286158614615073</v>
      </c>
      <c r="D42" s="49">
        <f ca="1">+NAC_d!CT43</f>
        <v>0.50399937435015252</v>
      </c>
      <c r="E42" s="49">
        <f ca="1">+NAC_d!DC43</f>
        <v>0.5019509055109781</v>
      </c>
      <c r="F42" s="24">
        <f t="shared" ca="1" si="2"/>
        <v>2.0484688391744221E-3</v>
      </c>
      <c r="H42" s="24">
        <f>+GBA_d!$AM70</f>
        <v>0.48426724435283797</v>
      </c>
      <c r="I42" s="24">
        <f>+GBA_d!$AD70</f>
        <v>0.48783553428431392</v>
      </c>
      <c r="J42" s="24">
        <f>+GBA_d!$AM70</f>
        <v>0.48426724435283797</v>
      </c>
      <c r="K42" s="24">
        <f t="shared" si="3"/>
        <v>3.5682899314759542E-3</v>
      </c>
      <c r="M42" s="24">
        <f>+PAM_d!$AM70</f>
        <v>0.51730886761117278</v>
      </c>
      <c r="N42" s="24">
        <f>+PAM_d!$AD70</f>
        <v>0.5149863847570133</v>
      </c>
      <c r="O42" s="24">
        <f>+PAM_d!$AM70</f>
        <v>0.51730886761117278</v>
      </c>
      <c r="P42" s="24">
        <f t="shared" si="4"/>
        <v>-2.32248285415948E-3</v>
      </c>
      <c r="R42" s="24">
        <f>+NOA_d!$AM70</f>
        <v>0.50744328856656473</v>
      </c>
      <c r="S42" s="24">
        <f>+NOA_d!$AD70</f>
        <v>0.50786339552305804</v>
      </c>
      <c r="T42" s="24">
        <f>+NOA_d!$AM70</f>
        <v>0.50744328856656473</v>
      </c>
      <c r="U42" s="24">
        <f t="shared" si="5"/>
        <v>4.2010695649330465E-4</v>
      </c>
      <c r="W42" s="24">
        <f>+NEA_d!$AM70</f>
        <v>0.5302159286217667</v>
      </c>
      <c r="X42" s="24">
        <f>+NEA_d!$AD70</f>
        <v>0.54217956498265552</v>
      </c>
      <c r="Y42" s="24">
        <f>+NEA_d!$AM70</f>
        <v>0.5302159286217667</v>
      </c>
      <c r="Z42" s="24">
        <f t="shared" si="6"/>
        <v>1.1963636360888819E-2</v>
      </c>
      <c r="AB42" s="24">
        <f>+CUY_d!$AM70</f>
        <v>0.51436582247135232</v>
      </c>
      <c r="AC42" s="24">
        <f>+CUY_d!$AD70</f>
        <v>0.52475558996230065</v>
      </c>
      <c r="AD42" s="24">
        <f>+CUY_d!$AM70</f>
        <v>0.51436582247135232</v>
      </c>
      <c r="AE42" s="24">
        <f t="shared" si="7"/>
        <v>1.0389767490948332E-2</v>
      </c>
      <c r="AG42" s="24">
        <f>+PAT_d!$AM70</f>
        <v>0.50901162901127917</v>
      </c>
      <c r="AH42" s="24">
        <f>+PAT_d!$AD70</f>
        <v>0.51387318722836595</v>
      </c>
      <c r="AI42" s="24">
        <f>+PAT_d!$AM70</f>
        <v>0.50901162901127917</v>
      </c>
      <c r="AJ42" s="24">
        <f t="shared" si="8"/>
        <v>4.861558217086781E-3</v>
      </c>
      <c r="AK42" s="24"/>
      <c r="AL42" s="35">
        <f t="shared" si="1"/>
        <v>43862</v>
      </c>
      <c r="AM42" s="24">
        <f t="shared" ca="1" si="14"/>
        <v>2.0484688391744221E-3</v>
      </c>
      <c r="AN42" s="24">
        <f t="shared" si="9"/>
        <v>3.5682899314759542E-3</v>
      </c>
      <c r="AO42" s="24">
        <f t="shared" si="10"/>
        <v>-2.32248285415948E-3</v>
      </c>
      <c r="AP42" s="24">
        <f t="shared" si="11"/>
        <v>4.2010695649330465E-4</v>
      </c>
      <c r="AQ42" s="24">
        <f t="shared" si="12"/>
        <v>1.1963636360888819E-2</v>
      </c>
      <c r="AR42" s="24">
        <f t="shared" si="13"/>
        <v>1.0389767490948332E-2</v>
      </c>
      <c r="AS42" s="24">
        <f t="shared" si="15"/>
        <v>4.861558217086781E-3</v>
      </c>
      <c r="AU42" s="24">
        <f t="shared" si="16"/>
        <v>-2.32248285415948E-3</v>
      </c>
      <c r="AV42" s="24">
        <f t="shared" si="17"/>
        <v>1.1963636360888819E-2</v>
      </c>
      <c r="AX42" s="35">
        <f t="shared" si="18"/>
        <v>43862</v>
      </c>
      <c r="AY42" s="24">
        <f t="shared" ca="1" si="19"/>
        <v>1.3638720358022383E-3</v>
      </c>
      <c r="AZ42" s="24">
        <f t="shared" si="20"/>
        <v>2.4040751051079834E-3</v>
      </c>
      <c r="BA42" s="24">
        <f t="shared" si="21"/>
        <v>-1.5306592505558436E-3</v>
      </c>
      <c r="BB42" s="24">
        <f t="shared" si="22"/>
        <v>2.7868839888012253E-4</v>
      </c>
      <c r="BC42" s="24">
        <f t="shared" si="23"/>
        <v>7.818266779946681E-3</v>
      </c>
      <c r="BD42" s="24">
        <f t="shared" si="24"/>
        <v>6.8608042632611888E-3</v>
      </c>
      <c r="BE42" s="24">
        <f t="shared" si="25"/>
        <v>3.2216837323328917E-3</v>
      </c>
      <c r="BG42" s="24">
        <f t="shared" si="26"/>
        <v>-1.5306592505558436E-3</v>
      </c>
      <c r="BH42" s="24">
        <f t="shared" si="27"/>
        <v>7.818266779946681E-3</v>
      </c>
    </row>
    <row r="43" spans="2:60" x14ac:dyDescent="0.25">
      <c r="B43" s="35">
        <f>+NAC!A44</f>
        <v>43891</v>
      </c>
      <c r="C43" s="49">
        <f ca="1">+NAC_d!DD44</f>
        <v>0.48356144666905476</v>
      </c>
      <c r="D43" s="49">
        <f ca="1">+NAC_d!CT44</f>
        <v>0.48317859537587227</v>
      </c>
      <c r="E43" s="49">
        <f ca="1">+NAC_d!DC44</f>
        <v>0.48360205997222883</v>
      </c>
      <c r="F43" s="24">
        <f t="shared" ca="1" si="2"/>
        <v>-4.2346459635655975E-4</v>
      </c>
      <c r="H43" s="24">
        <f>+GBA_d!$AM71</f>
        <v>0.46883552680624474</v>
      </c>
      <c r="I43" s="24">
        <f>+GBA_d!$AD71</f>
        <v>0.46753400654568589</v>
      </c>
      <c r="J43" s="24">
        <f>+GBA_d!$AM71</f>
        <v>0.46883552680624474</v>
      </c>
      <c r="K43" s="24">
        <f t="shared" si="3"/>
        <v>-1.3015202605588527E-3</v>
      </c>
      <c r="M43" s="24">
        <f>+PAM_d!$AM71</f>
        <v>0.49547959199496261</v>
      </c>
      <c r="N43" s="24">
        <f>+PAM_d!$AD71</f>
        <v>0.49363838256749504</v>
      </c>
      <c r="O43" s="24">
        <f>+PAM_d!$AM71</f>
        <v>0.49547959199496261</v>
      </c>
      <c r="P43" s="24">
        <f t="shared" si="4"/>
        <v>-1.8412094274675717E-3</v>
      </c>
      <c r="R43" s="24">
        <f>+NOA_d!$AM71</f>
        <v>0.49029906220928665</v>
      </c>
      <c r="S43" s="24">
        <f>+NOA_d!$AD71</f>
        <v>0.4942345305371616</v>
      </c>
      <c r="T43" s="24">
        <f>+NOA_d!$AM71</f>
        <v>0.49029906220928665</v>
      </c>
      <c r="U43" s="24">
        <f t="shared" si="5"/>
        <v>3.9354683278749469E-3</v>
      </c>
      <c r="W43" s="24">
        <f>+NEA_d!$AM71</f>
        <v>0.51079037720303844</v>
      </c>
      <c r="X43" s="24">
        <f>+NEA_d!$AD71</f>
        <v>0.51494922283972411</v>
      </c>
      <c r="Y43" s="24">
        <f>+NEA_d!$AM71</f>
        <v>0.51079037720303844</v>
      </c>
      <c r="Z43" s="24">
        <f t="shared" si="6"/>
        <v>4.1588456366856708E-3</v>
      </c>
      <c r="AB43" s="24">
        <f>+CUY_d!$AM71</f>
        <v>0.49662512459305774</v>
      </c>
      <c r="AC43" s="24">
        <f>+CUY_d!$AD71</f>
        <v>0.50384555402813191</v>
      </c>
      <c r="AD43" s="24">
        <f>+CUY_d!$AM71</f>
        <v>0.49662512459305774</v>
      </c>
      <c r="AE43" s="24">
        <f t="shared" si="7"/>
        <v>7.2204294350741716E-3</v>
      </c>
      <c r="AG43" s="24">
        <f>+PAT_d!$AM71</f>
        <v>0.48712551940334325</v>
      </c>
      <c r="AH43" s="24">
        <f>+PAT_d!$AD71</f>
        <v>0.48765572060397022</v>
      </c>
      <c r="AI43" s="24">
        <f>+PAT_d!$AM71</f>
        <v>0.48712551940334325</v>
      </c>
      <c r="AJ43" s="24">
        <f t="shared" si="8"/>
        <v>5.3020120062696741E-4</v>
      </c>
      <c r="AK43" s="24"/>
      <c r="AL43" s="35">
        <f t="shared" si="1"/>
        <v>43891</v>
      </c>
      <c r="AM43" s="24">
        <f t="shared" ca="1" si="14"/>
        <v>-4.2346459635655975E-4</v>
      </c>
      <c r="AN43" s="24">
        <f t="shared" si="9"/>
        <v>-1.3015202605588527E-3</v>
      </c>
      <c r="AO43" s="24">
        <f t="shared" si="10"/>
        <v>-1.8412094274675717E-3</v>
      </c>
      <c r="AP43" s="24">
        <f t="shared" si="11"/>
        <v>3.9354683278749469E-3</v>
      </c>
      <c r="AQ43" s="24">
        <f t="shared" si="12"/>
        <v>4.1588456366856708E-3</v>
      </c>
      <c r="AR43" s="24">
        <f t="shared" si="13"/>
        <v>7.2204294350741716E-3</v>
      </c>
      <c r="AS43" s="24">
        <f t="shared" si="15"/>
        <v>5.3020120062696741E-4</v>
      </c>
      <c r="AU43" s="24">
        <f t="shared" si="16"/>
        <v>-1.8412094274675717E-3</v>
      </c>
      <c r="AV43" s="24">
        <f t="shared" si="17"/>
        <v>7.2204294350741716E-3</v>
      </c>
      <c r="AX43" s="35">
        <f t="shared" si="18"/>
        <v>43891</v>
      </c>
      <c r="AY43" s="24">
        <f t="shared" ca="1" si="19"/>
        <v>-2.8543004069736533E-4</v>
      </c>
      <c r="AZ43" s="24">
        <f t="shared" si="20"/>
        <v>-8.8608985608407131E-4</v>
      </c>
      <c r="BA43" s="24">
        <f t="shared" si="21"/>
        <v>-1.2311832520639499E-3</v>
      </c>
      <c r="BB43" s="24">
        <f t="shared" si="22"/>
        <v>2.6407238839973868E-3</v>
      </c>
      <c r="BC43" s="24">
        <f t="shared" si="23"/>
        <v>2.7527615342539669E-3</v>
      </c>
      <c r="BD43" s="24">
        <f t="shared" si="24"/>
        <v>4.8244742898042592E-3</v>
      </c>
      <c r="BE43" s="24">
        <f t="shared" si="25"/>
        <v>3.5652753833437245E-4</v>
      </c>
      <c r="BG43" s="24">
        <f t="shared" si="26"/>
        <v>-1.2311832520639499E-3</v>
      </c>
      <c r="BH43" s="24">
        <f t="shared" si="27"/>
        <v>4.8244742898042592E-3</v>
      </c>
    </row>
    <row r="44" spans="2:60" x14ac:dyDescent="0.25">
      <c r="B44" s="35">
        <f>+NAC!A45</f>
        <v>43922</v>
      </c>
      <c r="C44" s="49">
        <f ca="1">+NAC_d!DD45</f>
        <v>0.45549989810127856</v>
      </c>
      <c r="D44" s="49">
        <f ca="1">+NAC_d!CT45</f>
        <v>0.4620766988690288</v>
      </c>
      <c r="E44" s="49">
        <f ca="1">+NAC_d!DC45</f>
        <v>0.45134599092931782</v>
      </c>
      <c r="F44" s="24">
        <f t="shared" ca="1" si="2"/>
        <v>1.0730707939710982E-2</v>
      </c>
      <c r="H44" s="24">
        <f>+GBA_d!$AM72</f>
        <v>0.43831079097640391</v>
      </c>
      <c r="I44" s="24">
        <f>+GBA_d!$AD72</f>
        <v>0.44819980178913599</v>
      </c>
      <c r="J44" s="24">
        <f>+GBA_d!$AM72</f>
        <v>0.43831079097640391</v>
      </c>
      <c r="K44" s="24">
        <f t="shared" si="3"/>
        <v>9.8890108127320797E-3</v>
      </c>
      <c r="M44" s="24">
        <f>+PAM_d!$AM72</f>
        <v>0.46049182048538362</v>
      </c>
      <c r="N44" s="24">
        <f>+PAM_d!$AD72</f>
        <v>0.46954232247490002</v>
      </c>
      <c r="O44" s="24">
        <f>+PAM_d!$AM72</f>
        <v>0.46049182048538362</v>
      </c>
      <c r="P44" s="24">
        <f t="shared" si="4"/>
        <v>9.0505019895164018E-3</v>
      </c>
      <c r="R44" s="24">
        <f>+NOA_d!$AM72</f>
        <v>0.46470043316300758</v>
      </c>
      <c r="S44" s="24">
        <f>+NOA_d!$AD72</f>
        <v>0.48840875332420763</v>
      </c>
      <c r="T44" s="24">
        <f>+NOA_d!$AM72</f>
        <v>0.46470043316300758</v>
      </c>
      <c r="U44" s="24">
        <f t="shared" si="5"/>
        <v>2.3708320161200058E-2</v>
      </c>
      <c r="W44" s="24">
        <f>+NEA_d!$AM72</f>
        <v>0.48500731457249802</v>
      </c>
      <c r="X44" s="24">
        <f>+NEA_d!$AD72</f>
        <v>0.49885215215815681</v>
      </c>
      <c r="Y44" s="24">
        <f>+NEA_d!$AM72</f>
        <v>0.48500731457249802</v>
      </c>
      <c r="Z44" s="24">
        <f t="shared" si="6"/>
        <v>1.3844837585658798E-2</v>
      </c>
      <c r="AB44" s="24">
        <f>+CUY_d!$AM72</f>
        <v>0.46063240805858241</v>
      </c>
      <c r="AC44" s="24">
        <f>+CUY_d!$AD72</f>
        <v>0.48093394062705341</v>
      </c>
      <c r="AD44" s="24">
        <f>+CUY_d!$AM72</f>
        <v>0.46063240805858241</v>
      </c>
      <c r="AE44" s="24">
        <f t="shared" si="7"/>
        <v>2.0301532568471004E-2</v>
      </c>
      <c r="AG44" s="24">
        <f>+PAT_d!$AM72</f>
        <v>0.44601407886164224</v>
      </c>
      <c r="AH44" s="24">
        <f>+PAT_d!$AD72</f>
        <v>0.44488334859199852</v>
      </c>
      <c r="AI44" s="24">
        <f>+PAT_d!$AM72</f>
        <v>0.44601407886164224</v>
      </c>
      <c r="AJ44" s="24">
        <f t="shared" si="8"/>
        <v>-1.1307302696437205E-3</v>
      </c>
      <c r="AK44" s="24"/>
      <c r="AL44" s="35">
        <f t="shared" si="1"/>
        <v>43922</v>
      </c>
      <c r="AM44" s="24">
        <f t="shared" ca="1" si="14"/>
        <v>1.0730707939710982E-2</v>
      </c>
      <c r="AN44" s="24">
        <f t="shared" si="9"/>
        <v>9.8890108127320797E-3</v>
      </c>
      <c r="AO44" s="24">
        <f t="shared" si="10"/>
        <v>9.0505019895164018E-3</v>
      </c>
      <c r="AP44" s="24">
        <f t="shared" si="11"/>
        <v>2.3708320161200058E-2</v>
      </c>
      <c r="AQ44" s="24">
        <f t="shared" si="12"/>
        <v>1.3844837585658798E-2</v>
      </c>
      <c r="AR44" s="24">
        <f t="shared" si="13"/>
        <v>2.0301532568471004E-2</v>
      </c>
      <c r="AS44" s="24">
        <f t="shared" si="15"/>
        <v>-1.1307302696437205E-3</v>
      </c>
      <c r="AU44" s="24">
        <f t="shared" si="16"/>
        <v>-1.1307302696437205E-3</v>
      </c>
      <c r="AV44" s="24">
        <f t="shared" si="17"/>
        <v>2.3708320161200058E-2</v>
      </c>
      <c r="AX44" s="35">
        <f t="shared" si="18"/>
        <v>43922</v>
      </c>
      <c r="AY44" s="24">
        <f t="shared" ca="1" si="19"/>
        <v>7.3936249569546142E-3</v>
      </c>
      <c r="AZ44" s="24">
        <f t="shared" si="20"/>
        <v>6.8754339290042488E-3</v>
      </c>
      <c r="BA44" s="24">
        <f t="shared" si="21"/>
        <v>6.1968864615129515E-3</v>
      </c>
      <c r="BB44" s="24">
        <f t="shared" si="22"/>
        <v>1.6186463541901341E-2</v>
      </c>
      <c r="BC44" s="24">
        <f t="shared" si="23"/>
        <v>9.32307703120272E-3</v>
      </c>
      <c r="BD44" s="24">
        <f t="shared" si="24"/>
        <v>1.3899138795266719E-2</v>
      </c>
      <c r="BE44" s="24">
        <f t="shared" si="25"/>
        <v>-7.8196352730808272E-4</v>
      </c>
      <c r="BG44" s="24">
        <f t="shared" si="26"/>
        <v>-7.8196352730808272E-4</v>
      </c>
      <c r="BH44" s="24">
        <f t="shared" si="27"/>
        <v>1.6186463541901341E-2</v>
      </c>
    </row>
    <row r="45" spans="2:60" x14ac:dyDescent="0.25">
      <c r="B45" s="35">
        <f>+NAC!A46</f>
        <v>43952</v>
      </c>
      <c r="C45" s="49">
        <f ca="1">+NAC_d!DD46</f>
        <v>0.43415235674656727</v>
      </c>
      <c r="D45" s="49">
        <f ca="1">+NAC_d!CT46</f>
        <v>0.44195252403797824</v>
      </c>
      <c r="E45" s="49">
        <f ca="1">+NAC_d!DC46</f>
        <v>0.42981296764702082</v>
      </c>
      <c r="F45" s="24">
        <f t="shared" ca="1" si="2"/>
        <v>1.2139556390957429E-2</v>
      </c>
      <c r="H45" s="24">
        <f>+GBA_d!$AM73</f>
        <v>0.41687524818826294</v>
      </c>
      <c r="I45" s="24">
        <f>+GBA_d!$AD73</f>
        <v>0.42814607887644685</v>
      </c>
      <c r="J45" s="24">
        <f>+GBA_d!$AM73</f>
        <v>0.41687524818826294</v>
      </c>
      <c r="K45" s="24">
        <f t="shared" si="3"/>
        <v>1.1270830688183908E-2</v>
      </c>
      <c r="M45" s="24">
        <f>+PAM_d!$AM73</f>
        <v>0.44013376574915108</v>
      </c>
      <c r="N45" s="24">
        <f>+PAM_d!$AD73</f>
        <v>0.45201219519396951</v>
      </c>
      <c r="O45" s="24">
        <f>+PAM_d!$AM73</f>
        <v>0.44013376574915108</v>
      </c>
      <c r="P45" s="24">
        <f t="shared" si="4"/>
        <v>1.1878429444818428E-2</v>
      </c>
      <c r="R45" s="24">
        <f>+NOA_d!$AM73</f>
        <v>0.43203647921862176</v>
      </c>
      <c r="S45" s="24">
        <f>+NOA_d!$AD73</f>
        <v>0.45973143506613234</v>
      </c>
      <c r="T45" s="24">
        <f>+NOA_d!$AM73</f>
        <v>0.43203647921862176</v>
      </c>
      <c r="U45" s="24">
        <f t="shared" si="5"/>
        <v>2.7694955847510583E-2</v>
      </c>
      <c r="W45" s="24">
        <f>+NEA_d!$AM73</f>
        <v>0.47481168028985099</v>
      </c>
      <c r="X45" s="24">
        <f>+NEA_d!$AD73</f>
        <v>0.48074685444069076</v>
      </c>
      <c r="Y45" s="24">
        <f>+NEA_d!$AM73</f>
        <v>0.47481168028985099</v>
      </c>
      <c r="Z45" s="24">
        <f t="shared" si="6"/>
        <v>5.9351741508397726E-3</v>
      </c>
      <c r="AB45" s="24">
        <f>+CUY_d!$AM73</f>
        <v>0.4392928397099598</v>
      </c>
      <c r="AC45" s="24">
        <f>+CUY_d!$AD73</f>
        <v>0.458733822203099</v>
      </c>
      <c r="AD45" s="24">
        <f>+CUY_d!$AM73</f>
        <v>0.4392928397099598</v>
      </c>
      <c r="AE45" s="24">
        <f t="shared" si="7"/>
        <v>1.9440982493139192E-2</v>
      </c>
      <c r="AG45" s="24">
        <f>+PAT_d!$AM73</f>
        <v>0.42060734941997535</v>
      </c>
      <c r="AH45" s="24">
        <f>+PAT_d!$AD73</f>
        <v>0.41814031274631569</v>
      </c>
      <c r="AI45" s="24">
        <f>+PAT_d!$AM73</f>
        <v>0.42060734941997535</v>
      </c>
      <c r="AJ45" s="24">
        <f t="shared" si="8"/>
        <v>-2.4670366736596616E-3</v>
      </c>
      <c r="AK45" s="24"/>
      <c r="AL45" s="35">
        <f t="shared" si="1"/>
        <v>43952</v>
      </c>
      <c r="AM45" s="24">
        <f t="shared" ca="1" si="14"/>
        <v>1.2139556390957429E-2</v>
      </c>
      <c r="AN45" s="24">
        <f t="shared" si="9"/>
        <v>1.1270830688183908E-2</v>
      </c>
      <c r="AO45" s="24">
        <f t="shared" si="10"/>
        <v>1.1878429444818428E-2</v>
      </c>
      <c r="AP45" s="24">
        <f t="shared" si="11"/>
        <v>2.7694955847510583E-2</v>
      </c>
      <c r="AQ45" s="24">
        <f t="shared" si="12"/>
        <v>5.9351741508397726E-3</v>
      </c>
      <c r="AR45" s="24">
        <f t="shared" si="13"/>
        <v>1.9440982493139192E-2</v>
      </c>
      <c r="AS45" s="24">
        <f t="shared" si="15"/>
        <v>-2.4670366736596616E-3</v>
      </c>
      <c r="AU45" s="24">
        <f t="shared" si="16"/>
        <v>-2.4670366736596616E-3</v>
      </c>
      <c r="AV45" s="24">
        <f t="shared" si="17"/>
        <v>2.7694955847510583E-2</v>
      </c>
      <c r="AX45" s="35">
        <f t="shared" si="18"/>
        <v>43952</v>
      </c>
      <c r="AY45" s="24">
        <f t="shared" ca="1" si="19"/>
        <v>8.4903107368896613E-3</v>
      </c>
      <c r="AZ45" s="24">
        <f t="shared" si="20"/>
        <v>7.9547092819891585E-3</v>
      </c>
      <c r="BA45" s="24">
        <f t="shared" si="21"/>
        <v>8.2481431428971241E-3</v>
      </c>
      <c r="BB45" s="24">
        <f t="shared" si="22"/>
        <v>1.9339560304093784E-2</v>
      </c>
      <c r="BC45" s="24">
        <f t="shared" si="23"/>
        <v>4.024360689680373E-3</v>
      </c>
      <c r="BD45" s="24">
        <f t="shared" si="24"/>
        <v>1.3507315507146345E-2</v>
      </c>
      <c r="BE45" s="24">
        <f t="shared" si="25"/>
        <v>-1.7366070045089499E-3</v>
      </c>
      <c r="BG45" s="24">
        <f t="shared" si="26"/>
        <v>-1.7366070045089499E-3</v>
      </c>
      <c r="BH45" s="24">
        <f t="shared" si="27"/>
        <v>1.9339560304093784E-2</v>
      </c>
    </row>
    <row r="46" spans="2:60" x14ac:dyDescent="0.25">
      <c r="B46" s="35">
        <f>+NAC!A47</f>
        <v>43983</v>
      </c>
      <c r="C46" s="49">
        <f ca="1">+NAC_d!DD47</f>
        <v>0.42750170053928382</v>
      </c>
      <c r="D46" s="49">
        <f ca="1">+NAC_d!CT47</f>
        <v>0.43363899872878053</v>
      </c>
      <c r="E46" s="49">
        <f ca="1">+NAC_d!DC47</f>
        <v>0.42507177443768085</v>
      </c>
      <c r="F46" s="24">
        <f t="shared" ca="1" si="2"/>
        <v>8.5672242910996843E-3</v>
      </c>
      <c r="H46" s="24">
        <f>+GBA_d!$AM74</f>
        <v>0.4111349686958039</v>
      </c>
      <c r="I46" s="24">
        <f>+GBA_d!$AD74</f>
        <v>0.41820493678391557</v>
      </c>
      <c r="J46" s="24">
        <f>+GBA_d!$AM74</f>
        <v>0.4111349686958039</v>
      </c>
      <c r="K46" s="24">
        <f t="shared" si="3"/>
        <v>7.0699680881116667E-3</v>
      </c>
      <c r="M46" s="24">
        <f>+PAM_d!$AM74</f>
        <v>0.43825182759538417</v>
      </c>
      <c r="N46" s="24">
        <f>+PAM_d!$AD74</f>
        <v>0.44550769409709101</v>
      </c>
      <c r="O46" s="24">
        <f>+PAM_d!$AM74</f>
        <v>0.43825182759538417</v>
      </c>
      <c r="P46" s="24">
        <f t="shared" si="4"/>
        <v>7.2558665017068424E-3</v>
      </c>
      <c r="R46" s="24">
        <f>+NOA_d!$AM74</f>
        <v>0.42487932264716877</v>
      </c>
      <c r="S46" s="24">
        <f>+NOA_d!$AD74</f>
        <v>0.45114250802200484</v>
      </c>
      <c r="T46" s="24">
        <f>+NOA_d!$AM74</f>
        <v>0.42487932264716877</v>
      </c>
      <c r="U46" s="24">
        <f t="shared" si="5"/>
        <v>2.6263185374836073E-2</v>
      </c>
      <c r="W46" s="24">
        <f>+NEA_d!$AM74</f>
        <v>0.4689794962571352</v>
      </c>
      <c r="X46" s="24">
        <f>+NEA_d!$AD74</f>
        <v>0.47129058371858945</v>
      </c>
      <c r="Y46" s="24">
        <f>+NEA_d!$AM74</f>
        <v>0.4689794962571352</v>
      </c>
      <c r="Z46" s="24">
        <f t="shared" si="6"/>
        <v>2.3110874614542531E-3</v>
      </c>
      <c r="AB46" s="24">
        <f>+CUY_d!$AM74</f>
        <v>0.43496124105632394</v>
      </c>
      <c r="AC46" s="24">
        <f>+CUY_d!$AD74</f>
        <v>0.45677390106152704</v>
      </c>
      <c r="AD46" s="24">
        <f>+CUY_d!$AM74</f>
        <v>0.43496124105632394</v>
      </c>
      <c r="AE46" s="24">
        <f t="shared" si="7"/>
        <v>2.1812660005203099E-2</v>
      </c>
      <c r="AG46" s="24">
        <f>+PAT_d!$AM74</f>
        <v>0.4082256184641766</v>
      </c>
      <c r="AH46" s="24">
        <f>+PAT_d!$AD74</f>
        <v>0.40645533164882819</v>
      </c>
      <c r="AI46" s="24">
        <f>+PAT_d!$AM74</f>
        <v>0.4082256184641766</v>
      </c>
      <c r="AJ46" s="24">
        <f t="shared" si="8"/>
        <v>-1.7702868153484097E-3</v>
      </c>
      <c r="AK46" s="24"/>
      <c r="AL46" s="35">
        <f t="shared" si="1"/>
        <v>43983</v>
      </c>
      <c r="AM46" s="24">
        <f t="shared" ca="1" si="14"/>
        <v>8.5672242910996843E-3</v>
      </c>
      <c r="AN46" s="24">
        <f t="shared" si="9"/>
        <v>7.0699680881116667E-3</v>
      </c>
      <c r="AO46" s="24">
        <f t="shared" si="10"/>
        <v>7.2558665017068424E-3</v>
      </c>
      <c r="AP46" s="24">
        <f t="shared" si="11"/>
        <v>2.6263185374836073E-2</v>
      </c>
      <c r="AQ46" s="24">
        <f t="shared" si="12"/>
        <v>2.3110874614542531E-3</v>
      </c>
      <c r="AR46" s="24">
        <f t="shared" si="13"/>
        <v>2.1812660005203099E-2</v>
      </c>
      <c r="AS46" s="24">
        <f t="shared" si="15"/>
        <v>-1.7702868153484097E-3</v>
      </c>
      <c r="AU46" s="24">
        <f t="shared" si="16"/>
        <v>-1.7702868153484097E-3</v>
      </c>
      <c r="AV46" s="24">
        <f t="shared" si="17"/>
        <v>2.6263185374836073E-2</v>
      </c>
      <c r="AX46" s="35">
        <f t="shared" si="18"/>
        <v>43983</v>
      </c>
      <c r="AY46" s="24">
        <f t="shared" ca="1" si="19"/>
        <v>6.0117844201077464E-3</v>
      </c>
      <c r="AZ46" s="24">
        <f t="shared" si="20"/>
        <v>5.0101288997506099E-3</v>
      </c>
      <c r="BA46" s="24">
        <f t="shared" si="21"/>
        <v>5.0449207590008704E-3</v>
      </c>
      <c r="BB46" s="24">
        <f t="shared" si="22"/>
        <v>1.843186644469208E-2</v>
      </c>
      <c r="BC46" s="24">
        <f t="shared" si="23"/>
        <v>1.5732605304177305E-3</v>
      </c>
      <c r="BD46" s="24">
        <f t="shared" si="24"/>
        <v>1.5200870505147623E-2</v>
      </c>
      <c r="BE46" s="24">
        <f t="shared" si="25"/>
        <v>-1.2571045378929613E-3</v>
      </c>
      <c r="BG46" s="24">
        <f t="shared" si="26"/>
        <v>-1.2571045378929613E-3</v>
      </c>
      <c r="BH46" s="24">
        <f t="shared" si="27"/>
        <v>1.843186644469208E-2</v>
      </c>
    </row>
    <row r="47" spans="2:60" x14ac:dyDescent="0.25">
      <c r="B47" s="35">
        <f>+NAC!A48</f>
        <v>44013</v>
      </c>
      <c r="C47" s="49">
        <f ca="1">+NAC_d!DD48</f>
        <v>0.4238735797438673</v>
      </c>
      <c r="D47" s="49">
        <f ca="1">+NAC_d!CT48</f>
        <v>0.42955468609841119</v>
      </c>
      <c r="E47" s="49">
        <f ca="1">+NAC_d!DC48</f>
        <v>0.42219181531494265</v>
      </c>
      <c r="F47" s="24">
        <f t="shared" ca="1" si="2"/>
        <v>7.3628707834685336E-3</v>
      </c>
      <c r="H47" s="24">
        <f>+GBA_d!$AM75</f>
        <v>0.40468928602207521</v>
      </c>
      <c r="I47" s="24">
        <f>+GBA_d!$AD75</f>
        <v>0.41026167233948141</v>
      </c>
      <c r="J47" s="24">
        <f>+GBA_d!$AM75</f>
        <v>0.40468928602207521</v>
      </c>
      <c r="K47" s="24">
        <f t="shared" si="3"/>
        <v>5.5723863174061972E-3</v>
      </c>
      <c r="M47" s="24">
        <f>+PAM_d!$AM75</f>
        <v>0.43776217423352271</v>
      </c>
      <c r="N47" s="24">
        <f>+PAM_d!$AD75</f>
        <v>0.44411356225708043</v>
      </c>
      <c r="O47" s="24">
        <f>+PAM_d!$AM75</f>
        <v>0.43776217423352271</v>
      </c>
      <c r="P47" s="24">
        <f t="shared" si="4"/>
        <v>6.3513880235577247E-3</v>
      </c>
      <c r="R47" s="24">
        <f>+NOA_d!$AM75</f>
        <v>0.42648326981920492</v>
      </c>
      <c r="S47" s="24">
        <f>+NOA_d!$AD75</f>
        <v>0.44941627543248086</v>
      </c>
      <c r="T47" s="24">
        <f>+NOA_d!$AM75</f>
        <v>0.42648326981920492</v>
      </c>
      <c r="U47" s="24">
        <f t="shared" si="5"/>
        <v>2.2933005613275936E-2</v>
      </c>
      <c r="W47" s="24">
        <f>+NEA_d!$AM75</f>
        <v>0.47834711649630801</v>
      </c>
      <c r="X47" s="24">
        <f>+NEA_d!$AD75</f>
        <v>0.47594796727706612</v>
      </c>
      <c r="Y47" s="24">
        <f>+NEA_d!$AM75</f>
        <v>0.47834711649630801</v>
      </c>
      <c r="Z47" s="24">
        <f t="shared" si="6"/>
        <v>-2.3991492192418917E-3</v>
      </c>
      <c r="AB47" s="24">
        <f>+CUY_d!$AM75</f>
        <v>0.42503615938939543</v>
      </c>
      <c r="AC47" s="24">
        <f>+CUY_d!$AD75</f>
        <v>0.45207161068012369</v>
      </c>
      <c r="AD47" s="24">
        <f>+CUY_d!$AM75</f>
        <v>0.42503615938939543</v>
      </c>
      <c r="AE47" s="24">
        <f t="shared" si="7"/>
        <v>2.7035451290728263E-2</v>
      </c>
      <c r="AG47" s="24">
        <f>+PAT_d!$AM75</f>
        <v>0.41145417495287684</v>
      </c>
      <c r="AH47" s="24">
        <f>+PAT_d!$AD75</f>
        <v>0.40884636849913725</v>
      </c>
      <c r="AI47" s="24">
        <f>+PAT_d!$AM75</f>
        <v>0.41145417495287684</v>
      </c>
      <c r="AJ47" s="24">
        <f t="shared" si="8"/>
        <v>-2.6078064537395917E-3</v>
      </c>
      <c r="AK47" s="24"/>
      <c r="AL47" s="35">
        <f t="shared" si="1"/>
        <v>44013</v>
      </c>
      <c r="AM47" s="24">
        <f t="shared" ca="1" si="14"/>
        <v>7.3628707834685336E-3</v>
      </c>
      <c r="AN47" s="24">
        <f t="shared" si="9"/>
        <v>5.5723863174061972E-3</v>
      </c>
      <c r="AO47" s="24">
        <f t="shared" si="10"/>
        <v>6.3513880235577247E-3</v>
      </c>
      <c r="AP47" s="24">
        <f t="shared" si="11"/>
        <v>2.2933005613275936E-2</v>
      </c>
      <c r="AQ47" s="24">
        <f t="shared" si="12"/>
        <v>-2.3991492192418917E-3</v>
      </c>
      <c r="AR47" s="24">
        <f t="shared" si="13"/>
        <v>2.7035451290728263E-2</v>
      </c>
      <c r="AS47" s="24">
        <f t="shared" si="15"/>
        <v>-2.6078064537395917E-3</v>
      </c>
      <c r="AU47" s="24">
        <f t="shared" si="16"/>
        <v>-2.6078064537395917E-3</v>
      </c>
      <c r="AV47" s="24">
        <f t="shared" si="17"/>
        <v>2.7035451290728263E-2</v>
      </c>
      <c r="AX47" s="35">
        <f t="shared" si="18"/>
        <v>44013</v>
      </c>
      <c r="AY47" s="24">
        <f t="shared" ca="1" si="19"/>
        <v>5.1771292059068497E-3</v>
      </c>
      <c r="AZ47" s="24">
        <f t="shared" si="20"/>
        <v>3.9669885524553639E-3</v>
      </c>
      <c r="BA47" s="24">
        <f t="shared" si="21"/>
        <v>4.4175512037960551E-3</v>
      </c>
      <c r="BB47" s="24">
        <f t="shared" si="22"/>
        <v>1.6076603279183477E-2</v>
      </c>
      <c r="BC47" s="24">
        <f t="shared" si="23"/>
        <v>-1.6228592002992537E-3</v>
      </c>
      <c r="BD47" s="24">
        <f t="shared" si="24"/>
        <v>1.8971765111077898E-2</v>
      </c>
      <c r="BE47" s="24">
        <f t="shared" si="25"/>
        <v>-1.8476026356482045E-3</v>
      </c>
      <c r="BG47" s="24">
        <f t="shared" si="26"/>
        <v>-1.8476026356482045E-3</v>
      </c>
      <c r="BH47" s="24">
        <f t="shared" si="27"/>
        <v>1.8971765111077898E-2</v>
      </c>
    </row>
    <row r="48" spans="2:60" x14ac:dyDescent="0.25">
      <c r="B48" s="35">
        <f>+NAC!A49</f>
        <v>44044</v>
      </c>
      <c r="C48" s="49">
        <f ca="1">+NAC_d!DD49</f>
        <v>0.4068979902058476</v>
      </c>
      <c r="D48" s="49">
        <f ca="1">+NAC_d!CT49</f>
        <v>0.41404279194676219</v>
      </c>
      <c r="E48" s="49">
        <f ca="1">+NAC_d!DC49</f>
        <v>0.4039782508744727</v>
      </c>
      <c r="F48" s="24">
        <f t="shared" ca="1" si="2"/>
        <v>1.006454107228949E-2</v>
      </c>
      <c r="H48" s="24">
        <f>+GBA_d!$AM76</f>
        <v>0.38797233502635997</v>
      </c>
      <c r="I48" s="24">
        <f>+GBA_d!$AD76</f>
        <v>0.39882380630519032</v>
      </c>
      <c r="J48" s="24">
        <f>+GBA_d!$AM76</f>
        <v>0.38797233502635997</v>
      </c>
      <c r="K48" s="24">
        <f t="shared" si="3"/>
        <v>1.0851471278830349E-2</v>
      </c>
      <c r="M48" s="24">
        <f>+PAM_d!$AM76</f>
        <v>0.42017121498989929</v>
      </c>
      <c r="N48" s="24">
        <f>+PAM_d!$AD76</f>
        <v>0.4283386062111636</v>
      </c>
      <c r="O48" s="24">
        <f>+PAM_d!$AM76</f>
        <v>0.42017121498989929</v>
      </c>
      <c r="P48" s="24">
        <f t="shared" si="4"/>
        <v>8.1673912212643085E-3</v>
      </c>
      <c r="R48" s="24">
        <f>+NOA_d!$AM76</f>
        <v>0.40590586814259155</v>
      </c>
      <c r="S48" s="24">
        <f>+NOA_d!$AD76</f>
        <v>0.42506419862949985</v>
      </c>
      <c r="T48" s="24">
        <f>+NOA_d!$AM76</f>
        <v>0.40590586814259155</v>
      </c>
      <c r="U48" s="24">
        <f t="shared" si="5"/>
        <v>1.9158330486908293E-2</v>
      </c>
      <c r="W48" s="24">
        <f>+NEA_d!$AM76</f>
        <v>0.44877397585410272</v>
      </c>
      <c r="X48" s="24">
        <f>+NEA_d!$AD76</f>
        <v>0.44465542371300071</v>
      </c>
      <c r="Y48" s="24">
        <f>+NEA_d!$AM76</f>
        <v>0.44877397585410272</v>
      </c>
      <c r="Z48" s="24">
        <f t="shared" si="6"/>
        <v>-4.1185521411020165E-3</v>
      </c>
      <c r="AB48" s="24">
        <f>+CUY_d!$AM76</f>
        <v>0.40355342285922591</v>
      </c>
      <c r="AC48" s="24">
        <f>+CUY_d!$AD76</f>
        <v>0.42734597739163926</v>
      </c>
      <c r="AD48" s="24">
        <f>+CUY_d!$AM76</f>
        <v>0.40355342285922591</v>
      </c>
      <c r="AE48" s="24">
        <f t="shared" si="7"/>
        <v>2.3792554532413357E-2</v>
      </c>
      <c r="AG48" s="24">
        <f>+PAT_d!$AM76</f>
        <v>0.39246067946735841</v>
      </c>
      <c r="AH48" s="24">
        <f>+PAT_d!$AD76</f>
        <v>0.39436662304395731</v>
      </c>
      <c r="AI48" s="24">
        <f>+PAT_d!$AM76</f>
        <v>0.39246067946735841</v>
      </c>
      <c r="AJ48" s="24">
        <f t="shared" si="8"/>
        <v>1.9059435765989008E-3</v>
      </c>
      <c r="AK48" s="24"/>
      <c r="AL48" s="35">
        <f t="shared" si="1"/>
        <v>44044</v>
      </c>
      <c r="AM48" s="24">
        <f t="shared" ca="1" si="14"/>
        <v>1.006454107228949E-2</v>
      </c>
      <c r="AN48" s="24">
        <f t="shared" si="9"/>
        <v>1.0851471278830349E-2</v>
      </c>
      <c r="AO48" s="24">
        <f t="shared" si="10"/>
        <v>8.1673912212643085E-3</v>
      </c>
      <c r="AP48" s="24">
        <f t="shared" si="11"/>
        <v>1.9158330486908293E-2</v>
      </c>
      <c r="AQ48" s="24">
        <f t="shared" si="12"/>
        <v>-4.1185521411020165E-3</v>
      </c>
      <c r="AR48" s="24">
        <f t="shared" si="13"/>
        <v>2.3792554532413357E-2</v>
      </c>
      <c r="AS48" s="24">
        <f t="shared" si="15"/>
        <v>1.9059435765989008E-3</v>
      </c>
      <c r="AU48" s="24">
        <f t="shared" si="16"/>
        <v>-4.1185521411020165E-3</v>
      </c>
      <c r="AV48" s="24">
        <f t="shared" si="17"/>
        <v>2.3792554532413357E-2</v>
      </c>
      <c r="AX48" s="35">
        <f t="shared" si="18"/>
        <v>44044</v>
      </c>
      <c r="AY48" s="24">
        <f t="shared" ca="1" si="19"/>
        <v>7.1685875945874944E-3</v>
      </c>
      <c r="AZ48" s="24">
        <f t="shared" si="20"/>
        <v>7.818218710118785E-3</v>
      </c>
      <c r="BA48" s="24">
        <f t="shared" si="21"/>
        <v>5.7509905390684679E-3</v>
      </c>
      <c r="BB48" s="24">
        <f t="shared" si="22"/>
        <v>1.3627036433256468E-2</v>
      </c>
      <c r="BC48" s="24">
        <f t="shared" si="23"/>
        <v>-2.8427844575783512E-3</v>
      </c>
      <c r="BD48" s="24">
        <f t="shared" si="24"/>
        <v>1.6951655807974086E-2</v>
      </c>
      <c r="BE48" s="24">
        <f t="shared" si="25"/>
        <v>1.3687593514870589E-3</v>
      </c>
      <c r="BG48" s="24">
        <f t="shared" si="26"/>
        <v>-2.8427844575783512E-3</v>
      </c>
      <c r="BH48" s="24">
        <f t="shared" si="27"/>
        <v>1.6951655807974086E-2</v>
      </c>
    </row>
    <row r="49" spans="2:60" x14ac:dyDescent="0.25">
      <c r="B49" s="35">
        <f>+NAC!A50</f>
        <v>44075</v>
      </c>
      <c r="C49" s="49">
        <f ca="1">+NAC_d!DD50</f>
        <v>0.36631931429812825</v>
      </c>
      <c r="D49" s="49">
        <f ca="1">+NAC_d!CT50</f>
        <v>0.37493556439621245</v>
      </c>
      <c r="E49" s="49">
        <f ca="1">+NAC_d!DC50</f>
        <v>0.36155481923898636</v>
      </c>
      <c r="F49" s="24">
        <f t="shared" ca="1" si="2"/>
        <v>1.3380745157226093E-2</v>
      </c>
      <c r="H49" s="24">
        <f>+GBA_d!$AM77</f>
        <v>0.3465638869285026</v>
      </c>
      <c r="I49" s="24">
        <f>+GBA_d!$AD77</f>
        <v>0.36087420143817894</v>
      </c>
      <c r="J49" s="24">
        <f>+GBA_d!$AM77</f>
        <v>0.3465638869285026</v>
      </c>
      <c r="K49" s="24">
        <f t="shared" si="3"/>
        <v>1.4310314509676347E-2</v>
      </c>
      <c r="M49" s="24">
        <f>+PAM_d!$AM77</f>
        <v>0.37570033915932921</v>
      </c>
      <c r="N49" s="24">
        <f>+PAM_d!$AD77</f>
        <v>0.38666797610434922</v>
      </c>
      <c r="O49" s="24">
        <f>+PAM_d!$AM77</f>
        <v>0.37570033915932921</v>
      </c>
      <c r="P49" s="24">
        <f t="shared" si="4"/>
        <v>1.096763694502001E-2</v>
      </c>
      <c r="R49" s="24">
        <f>+NOA_d!$AM77</f>
        <v>0.35666890806846796</v>
      </c>
      <c r="S49" s="24">
        <f>+NOA_d!$AD77</f>
        <v>0.37968581752760144</v>
      </c>
      <c r="T49" s="24">
        <f>+NOA_d!$AM77</f>
        <v>0.35666890806846796</v>
      </c>
      <c r="U49" s="24">
        <f t="shared" si="5"/>
        <v>2.3016909459133483E-2</v>
      </c>
      <c r="W49" s="24">
        <f>+NEA_d!$AM77</f>
        <v>0.40838102028162382</v>
      </c>
      <c r="X49" s="24">
        <f>+NEA_d!$AD77</f>
        <v>0.40796429004393775</v>
      </c>
      <c r="Y49" s="24">
        <f>+NEA_d!$AM77</f>
        <v>0.40838102028162382</v>
      </c>
      <c r="Z49" s="24">
        <f t="shared" si="6"/>
        <v>-4.1673023768606932E-4</v>
      </c>
      <c r="AB49" s="24">
        <f>+CUY_d!$AM77</f>
        <v>0.3707730018701938</v>
      </c>
      <c r="AC49" s="24">
        <f>+CUY_d!$AD77</f>
        <v>0.40008405383793511</v>
      </c>
      <c r="AD49" s="24">
        <f>+CUY_d!$AM77</f>
        <v>0.3707730018701938</v>
      </c>
      <c r="AE49" s="24">
        <f t="shared" si="7"/>
        <v>2.9311051967741308E-2</v>
      </c>
      <c r="AG49" s="24">
        <f>+PAT_d!$AM77</f>
        <v>0.35208278466076037</v>
      </c>
      <c r="AH49" s="24">
        <f>+PAT_d!$AD77</f>
        <v>0.35609701524708481</v>
      </c>
      <c r="AI49" s="24">
        <f>+PAT_d!$AM77</f>
        <v>0.35208278466076037</v>
      </c>
      <c r="AJ49" s="24">
        <f t="shared" si="8"/>
        <v>4.014230586324441E-3</v>
      </c>
      <c r="AK49" s="24"/>
      <c r="AL49" s="35">
        <f t="shared" si="1"/>
        <v>44075</v>
      </c>
      <c r="AM49" s="24">
        <f t="shared" ca="1" si="14"/>
        <v>1.3380745157226093E-2</v>
      </c>
      <c r="AN49" s="24">
        <f t="shared" si="9"/>
        <v>1.4310314509676347E-2</v>
      </c>
      <c r="AO49" s="24">
        <f t="shared" si="10"/>
        <v>1.096763694502001E-2</v>
      </c>
      <c r="AP49" s="24">
        <f t="shared" si="11"/>
        <v>2.3016909459133483E-2</v>
      </c>
      <c r="AQ49" s="24">
        <f t="shared" si="12"/>
        <v>-4.1673023768606932E-4</v>
      </c>
      <c r="AR49" s="24">
        <f t="shared" si="13"/>
        <v>2.9311051967741308E-2</v>
      </c>
      <c r="AS49" s="24">
        <f t="shared" si="15"/>
        <v>4.014230586324441E-3</v>
      </c>
      <c r="AU49" s="24">
        <f t="shared" si="16"/>
        <v>-4.1673023768606932E-4</v>
      </c>
      <c r="AV49" s="24">
        <f t="shared" si="17"/>
        <v>2.9311051967741308E-2</v>
      </c>
      <c r="AX49" s="35">
        <f t="shared" si="18"/>
        <v>44075</v>
      </c>
      <c r="AY49" s="24">
        <f t="shared" ca="1" si="19"/>
        <v>9.8275478652449788E-3</v>
      </c>
      <c r="AZ49" s="24">
        <f t="shared" si="20"/>
        <v>1.0627282261607363E-2</v>
      </c>
      <c r="BA49" s="24">
        <f t="shared" si="21"/>
        <v>7.97240258857701E-3</v>
      </c>
      <c r="BB49" s="24">
        <f t="shared" si="22"/>
        <v>1.696575289832758E-2</v>
      </c>
      <c r="BC49" s="24">
        <f t="shared" si="23"/>
        <v>-2.9589310824618131E-4</v>
      </c>
      <c r="BD49" s="24">
        <f t="shared" si="24"/>
        <v>2.138286348487406E-2</v>
      </c>
      <c r="BE49" s="24">
        <f t="shared" si="25"/>
        <v>2.9689236723264845E-3</v>
      </c>
      <c r="BG49" s="24">
        <f t="shared" si="26"/>
        <v>-2.9589310824618131E-4</v>
      </c>
      <c r="BH49" s="24">
        <f t="shared" si="27"/>
        <v>2.138286348487406E-2</v>
      </c>
    </row>
    <row r="50" spans="2:60" x14ac:dyDescent="0.25">
      <c r="B50" s="35">
        <f>+NAC!A51</f>
        <v>44105</v>
      </c>
      <c r="C50" s="49">
        <f ca="1">+NAC_d!DD51</f>
        <v>0.37246834478314583</v>
      </c>
      <c r="D50" s="49">
        <f ca="1">+NAC_d!CT51</f>
        <v>0.38671583318136471</v>
      </c>
      <c r="E50" s="49">
        <f ca="1">+NAC_d!DC51</f>
        <v>0.36305602480914678</v>
      </c>
      <c r="F50" s="24">
        <f t="shared" ca="1" si="2"/>
        <v>2.3659808372217928E-2</v>
      </c>
      <c r="H50" s="24">
        <f>+GBA_d!$AM78</f>
        <v>0.34684045515179562</v>
      </c>
      <c r="I50" s="24">
        <f>+GBA_d!$AD78</f>
        <v>0.37173706818888386</v>
      </c>
      <c r="J50" s="24">
        <f>+GBA_d!$AM78</f>
        <v>0.34684045515179562</v>
      </c>
      <c r="K50" s="24">
        <f t="shared" si="3"/>
        <v>2.4896613037088233E-2</v>
      </c>
      <c r="M50" s="24">
        <f>+PAM_d!$AM78</f>
        <v>0.3791420345364791</v>
      </c>
      <c r="N50" s="24">
        <f>+PAM_d!$AD78</f>
        <v>0.39961186053111675</v>
      </c>
      <c r="O50" s="24">
        <f>+PAM_d!$AM78</f>
        <v>0.3791420345364791</v>
      </c>
      <c r="P50" s="24">
        <f t="shared" si="4"/>
        <v>2.0469825994637647E-2</v>
      </c>
      <c r="R50" s="24">
        <f>+NOA_d!$AM78</f>
        <v>0.36229203251893671</v>
      </c>
      <c r="S50" s="24">
        <f>+NOA_d!$AD78</f>
        <v>0.40271167584152767</v>
      </c>
      <c r="T50" s="24">
        <f>+NOA_d!$AM78</f>
        <v>0.36229203251893671</v>
      </c>
      <c r="U50" s="24">
        <f t="shared" si="5"/>
        <v>4.0419643322590959E-2</v>
      </c>
      <c r="W50" s="24">
        <f>+NEA_d!$AM78</f>
        <v>0.40908328753700385</v>
      </c>
      <c r="X50" s="24">
        <f>+NEA_d!$AD78</f>
        <v>0.41799089375214393</v>
      </c>
      <c r="Y50" s="24">
        <f>+NEA_d!$AM78</f>
        <v>0.40908328753700385</v>
      </c>
      <c r="Z50" s="24">
        <f t="shared" si="6"/>
        <v>8.9076062151400848E-3</v>
      </c>
      <c r="AB50" s="24">
        <f>+CUY_d!$AM78</f>
        <v>0.36556878949884086</v>
      </c>
      <c r="AC50" s="24">
        <f>+CUY_d!$AD78</f>
        <v>0.40306609792289017</v>
      </c>
      <c r="AD50" s="24">
        <f>+CUY_d!$AM78</f>
        <v>0.36556878949884086</v>
      </c>
      <c r="AE50" s="24">
        <f t="shared" si="7"/>
        <v>3.7497308424049303E-2</v>
      </c>
      <c r="AG50" s="24">
        <f>+PAT_d!$AM78</f>
        <v>0.35274802547781081</v>
      </c>
      <c r="AH50" s="24">
        <f>+PAT_d!$AD78</f>
        <v>0.36270590058612706</v>
      </c>
      <c r="AI50" s="24">
        <f>+PAT_d!$AM78</f>
        <v>0.35274802547781081</v>
      </c>
      <c r="AJ50" s="24">
        <f t="shared" si="8"/>
        <v>9.9578751083162498E-3</v>
      </c>
      <c r="AK50" s="24"/>
      <c r="AL50" s="35">
        <f t="shared" si="1"/>
        <v>44105</v>
      </c>
      <c r="AM50" s="24">
        <f t="shared" ca="1" si="14"/>
        <v>2.3659808372217928E-2</v>
      </c>
      <c r="AN50" s="24">
        <f t="shared" si="9"/>
        <v>2.4896613037088233E-2</v>
      </c>
      <c r="AO50" s="24">
        <f t="shared" si="10"/>
        <v>2.0469825994637647E-2</v>
      </c>
      <c r="AP50" s="24">
        <f t="shared" si="11"/>
        <v>4.0419643322590959E-2</v>
      </c>
      <c r="AQ50" s="24">
        <f t="shared" si="12"/>
        <v>8.9076062151400848E-3</v>
      </c>
      <c r="AR50" s="24">
        <f t="shared" si="13"/>
        <v>3.7497308424049303E-2</v>
      </c>
      <c r="AS50" s="24">
        <f t="shared" si="15"/>
        <v>9.9578751083162498E-3</v>
      </c>
      <c r="AU50" s="24">
        <f t="shared" si="16"/>
        <v>8.9076062151400848E-3</v>
      </c>
      <c r="AV50" s="24">
        <f t="shared" si="17"/>
        <v>4.0419643322590959E-2</v>
      </c>
      <c r="AX50" s="35">
        <f t="shared" si="18"/>
        <v>44105</v>
      </c>
      <c r="AY50" s="24">
        <f t="shared" ca="1" si="19"/>
        <v>1.7357913351750076E-2</v>
      </c>
      <c r="AZ50" s="24">
        <f t="shared" si="20"/>
        <v>1.8485198407766967E-2</v>
      </c>
      <c r="BA50" s="24">
        <f t="shared" si="21"/>
        <v>1.4842434993664222E-2</v>
      </c>
      <c r="BB50" s="24">
        <f t="shared" si="22"/>
        <v>2.9670322043837682E-2</v>
      </c>
      <c r="BC50" s="24">
        <f t="shared" si="23"/>
        <v>6.3215611837323937E-3</v>
      </c>
      <c r="BD50" s="24">
        <f t="shared" si="24"/>
        <v>2.7459113530128754E-2</v>
      </c>
      <c r="BE50" s="24">
        <f t="shared" si="25"/>
        <v>7.3612194738181813E-3</v>
      </c>
      <c r="BG50" s="24">
        <f t="shared" si="26"/>
        <v>6.3215611837323937E-3</v>
      </c>
      <c r="BH50" s="24">
        <f t="shared" si="27"/>
        <v>2.9670322043837682E-2</v>
      </c>
    </row>
    <row r="51" spans="2:60" x14ac:dyDescent="0.25">
      <c r="B51" s="35">
        <f>+NAC!A52</f>
        <v>44136</v>
      </c>
      <c r="C51" s="49">
        <f ca="1">+NAC_d!DD52</f>
        <v>0.3579159462258108</v>
      </c>
      <c r="D51" s="49">
        <f ca="1">+NAC_d!CT52</f>
        <v>0.36880909531293415</v>
      </c>
      <c r="E51" s="49">
        <f ca="1">+NAC_d!DC52</f>
        <v>0.35302974208537719</v>
      </c>
      <c r="F51" s="24">
        <f t="shared" ca="1" si="2"/>
        <v>1.5779353227556969E-2</v>
      </c>
      <c r="H51" s="24">
        <f>+GBA_d!$AM79</f>
        <v>0.33843927419530107</v>
      </c>
      <c r="I51" s="24">
        <f>+GBA_d!$AD79</f>
        <v>0.35101773763315469</v>
      </c>
      <c r="J51" s="24">
        <f>+GBA_d!$AM79</f>
        <v>0.33843927419530107</v>
      </c>
      <c r="K51" s="24">
        <f t="shared" si="3"/>
        <v>1.2578463437853626E-2</v>
      </c>
      <c r="M51" s="24">
        <f>+PAM_d!$AM79</f>
        <v>0.36711186081121983</v>
      </c>
      <c r="N51" s="24">
        <f>+PAM_d!$AD79</f>
        <v>0.38400468575062408</v>
      </c>
      <c r="O51" s="24">
        <f>+PAM_d!$AM79</f>
        <v>0.36711186081121983</v>
      </c>
      <c r="P51" s="24">
        <f t="shared" si="4"/>
        <v>1.689282493940425E-2</v>
      </c>
      <c r="R51" s="24">
        <f>+NOA_d!$AM79</f>
        <v>0.35805003498027599</v>
      </c>
      <c r="S51" s="24">
        <f>+NOA_d!$AD79</f>
        <v>0.39135104964935929</v>
      </c>
      <c r="T51" s="24">
        <f>+NOA_d!$AM79</f>
        <v>0.35805003498027599</v>
      </c>
      <c r="U51" s="24">
        <f t="shared" si="5"/>
        <v>3.3301014669083306E-2</v>
      </c>
      <c r="W51" s="24">
        <f>+NEA_d!$AM79</f>
        <v>0.4038411883846893</v>
      </c>
      <c r="X51" s="24">
        <f>+NEA_d!$AD79</f>
        <v>0.40889488922664263</v>
      </c>
      <c r="Y51" s="24">
        <f>+NEA_d!$AM79</f>
        <v>0.4038411883846893</v>
      </c>
      <c r="Z51" s="24">
        <f t="shared" si="6"/>
        <v>5.0537008419533347E-3</v>
      </c>
      <c r="AB51" s="24">
        <f>+CUY_d!$AM79</f>
        <v>0.35121881094720231</v>
      </c>
      <c r="AC51" s="24">
        <f>+CUY_d!$AD79</f>
        <v>0.38147320775127458</v>
      </c>
      <c r="AD51" s="24">
        <f>+CUY_d!$AM79</f>
        <v>0.35121881094720231</v>
      </c>
      <c r="AE51" s="24">
        <f t="shared" si="7"/>
        <v>3.025439680407227E-2</v>
      </c>
      <c r="AG51" s="24">
        <f>+PAT_d!$AM79</f>
        <v>0.3330847952552769</v>
      </c>
      <c r="AH51" s="24">
        <f>+PAT_d!$AD79</f>
        <v>0.34062863178144465</v>
      </c>
      <c r="AI51" s="24">
        <f>+PAT_d!$AM79</f>
        <v>0.3330847952552769</v>
      </c>
      <c r="AJ51" s="24">
        <f t="shared" si="8"/>
        <v>7.5438365261677465E-3</v>
      </c>
      <c r="AK51" s="24"/>
      <c r="AL51" s="35">
        <f t="shared" si="1"/>
        <v>44136</v>
      </c>
      <c r="AM51" s="24">
        <f t="shared" ca="1" si="14"/>
        <v>1.5779353227556969E-2</v>
      </c>
      <c r="AN51" s="24">
        <f t="shared" si="9"/>
        <v>1.2578463437853626E-2</v>
      </c>
      <c r="AO51" s="24">
        <f t="shared" si="10"/>
        <v>1.689282493940425E-2</v>
      </c>
      <c r="AP51" s="24">
        <f t="shared" si="11"/>
        <v>3.3301014669083306E-2</v>
      </c>
      <c r="AQ51" s="24">
        <f t="shared" si="12"/>
        <v>5.0537008419533347E-3</v>
      </c>
      <c r="AR51" s="24">
        <f t="shared" si="13"/>
        <v>3.025439680407227E-2</v>
      </c>
      <c r="AS51" s="24">
        <f t="shared" si="15"/>
        <v>7.5438365261677465E-3</v>
      </c>
      <c r="AU51" s="24">
        <f t="shared" si="16"/>
        <v>5.0537008419533347E-3</v>
      </c>
      <c r="AV51" s="24">
        <f t="shared" si="17"/>
        <v>3.3301014669083306E-2</v>
      </c>
      <c r="AX51" s="35">
        <f t="shared" si="18"/>
        <v>44136</v>
      </c>
      <c r="AY51" s="24">
        <f t="shared" ca="1" si="19"/>
        <v>1.1662236783676949E-2</v>
      </c>
      <c r="AZ51" s="24">
        <f t="shared" si="20"/>
        <v>9.3978588945815567E-3</v>
      </c>
      <c r="BA51" s="24">
        <f t="shared" si="21"/>
        <v>1.2356578436369059E-2</v>
      </c>
      <c r="BB51" s="24">
        <f t="shared" si="22"/>
        <v>2.452119863872837E-2</v>
      </c>
      <c r="BC51" s="24">
        <f t="shared" si="23"/>
        <v>3.5999092231853158E-3</v>
      </c>
      <c r="BD51" s="24">
        <f t="shared" si="24"/>
        <v>2.2390449688058922E-2</v>
      </c>
      <c r="BE51" s="24">
        <f t="shared" si="25"/>
        <v>5.6589322397329056E-3</v>
      </c>
      <c r="BG51" s="24">
        <f t="shared" si="26"/>
        <v>3.5999092231853158E-3</v>
      </c>
      <c r="BH51" s="24">
        <f t="shared" si="27"/>
        <v>2.452119863872837E-2</v>
      </c>
    </row>
    <row r="52" spans="2:60" x14ac:dyDescent="0.25">
      <c r="B52" s="35">
        <f>+NAC!A53</f>
        <v>44166</v>
      </c>
      <c r="C52" s="49">
        <f ca="1">+NAC_d!DD53</f>
        <v>0.36099555353665136</v>
      </c>
      <c r="D52" s="49">
        <f ca="1">+NAC_d!CT53</f>
        <v>0.37553394553170838</v>
      </c>
      <c r="E52" s="49">
        <f ca="1">+NAC_d!DC53</f>
        <v>0.35447878371637653</v>
      </c>
      <c r="F52" s="24">
        <f t="shared" ca="1" si="2"/>
        <v>2.1055161815331846E-2</v>
      </c>
      <c r="H52" s="24">
        <f>+GBA_d!$AM80</f>
        <v>0.33695231200148257</v>
      </c>
      <c r="I52" s="24">
        <f>+GBA_d!$AD80</f>
        <v>0.35049997115740239</v>
      </c>
      <c r="J52" s="24">
        <f>+GBA_d!$AM80</f>
        <v>0.33695231200148257</v>
      </c>
      <c r="K52" s="24">
        <f t="shared" si="3"/>
        <v>1.3547659155919822E-2</v>
      </c>
      <c r="M52" s="24">
        <f>+PAM_d!$AM80</f>
        <v>0.37273307132559985</v>
      </c>
      <c r="N52" s="24">
        <f>+PAM_d!$AD80</f>
        <v>0.39615794114896752</v>
      </c>
      <c r="O52" s="24">
        <f>+PAM_d!$AM80</f>
        <v>0.37273307132559985</v>
      </c>
      <c r="P52" s="24">
        <f t="shared" si="4"/>
        <v>2.3424869823367667E-2</v>
      </c>
      <c r="R52" s="24">
        <f>+NOA_d!$AM80</f>
        <v>0.35794912083404262</v>
      </c>
      <c r="S52" s="24">
        <f>+NOA_d!$AD80</f>
        <v>0.40615208883577947</v>
      </c>
      <c r="T52" s="24">
        <f>+NOA_d!$AM80</f>
        <v>0.35794912083404262</v>
      </c>
      <c r="U52" s="24">
        <f t="shared" si="5"/>
        <v>4.8202968001736846E-2</v>
      </c>
      <c r="W52" s="24">
        <f>+NEA_d!$AM80</f>
        <v>0.41342133670301129</v>
      </c>
      <c r="X52" s="24">
        <f>+NEA_d!$AD80</f>
        <v>0.43839657785224162</v>
      </c>
      <c r="Y52" s="24">
        <f>+NEA_d!$AM80</f>
        <v>0.41342133670301129</v>
      </c>
      <c r="Z52" s="24">
        <f t="shared" si="6"/>
        <v>2.4975241149230332E-2</v>
      </c>
      <c r="AB52" s="24">
        <f>+CUY_d!$AM80</f>
        <v>0.35930253134113221</v>
      </c>
      <c r="AC52" s="24">
        <f>+CUY_d!$AD80</f>
        <v>0.40098342472268889</v>
      </c>
      <c r="AD52" s="24">
        <f>+CUY_d!$AM80</f>
        <v>0.35930253134113221</v>
      </c>
      <c r="AE52" s="24">
        <f t="shared" si="7"/>
        <v>4.1680893381556672E-2</v>
      </c>
      <c r="AG52" s="24">
        <f>+PAT_d!$AM80</f>
        <v>0.31875598354797141</v>
      </c>
      <c r="AH52" s="24">
        <f>+PAT_d!$AD80</f>
        <v>0.32810864560964492</v>
      </c>
      <c r="AI52" s="24">
        <f>+PAT_d!$AM80</f>
        <v>0.31875598354797141</v>
      </c>
      <c r="AJ52" s="24">
        <f t="shared" si="8"/>
        <v>9.3526620616735112E-3</v>
      </c>
      <c r="AK52" s="24"/>
      <c r="AL52" s="35">
        <f t="shared" si="1"/>
        <v>44166</v>
      </c>
      <c r="AM52" s="24">
        <f t="shared" ca="1" si="14"/>
        <v>2.1055161815331846E-2</v>
      </c>
      <c r="AN52" s="24">
        <f t="shared" si="9"/>
        <v>1.3547659155919822E-2</v>
      </c>
      <c r="AO52" s="24">
        <f t="shared" si="10"/>
        <v>2.3424869823367667E-2</v>
      </c>
      <c r="AP52" s="24">
        <f t="shared" si="11"/>
        <v>4.8202968001736846E-2</v>
      </c>
      <c r="AQ52" s="24">
        <f t="shared" si="12"/>
        <v>2.4975241149230332E-2</v>
      </c>
      <c r="AR52" s="24">
        <f t="shared" si="13"/>
        <v>4.1680893381556672E-2</v>
      </c>
      <c r="AS52" s="24">
        <f t="shared" si="15"/>
        <v>9.3526620616735112E-3</v>
      </c>
      <c r="AU52" s="24">
        <f t="shared" si="16"/>
        <v>9.3526620616735112E-3</v>
      </c>
      <c r="AV52" s="24">
        <f t="shared" si="17"/>
        <v>4.8202968001736846E-2</v>
      </c>
      <c r="AX52" s="35">
        <f t="shared" si="18"/>
        <v>44166</v>
      </c>
      <c r="AY52" s="24">
        <f t="shared" ca="1" si="19"/>
        <v>1.5544844310932282E-2</v>
      </c>
      <c r="AZ52" s="24">
        <f t="shared" si="20"/>
        <v>1.0133240381355435E-2</v>
      </c>
      <c r="BA52" s="24">
        <f t="shared" si="21"/>
        <v>1.7064402623262476E-2</v>
      </c>
      <c r="BB52" s="24">
        <f t="shared" si="22"/>
        <v>3.5496888110307712E-2</v>
      </c>
      <c r="BC52" s="24">
        <f t="shared" si="23"/>
        <v>1.7670060937022836E-2</v>
      </c>
      <c r="BD52" s="24">
        <f t="shared" si="24"/>
        <v>3.0663441302086758E-2</v>
      </c>
      <c r="BE52" s="24">
        <f t="shared" si="25"/>
        <v>7.0920338397337801E-3</v>
      </c>
      <c r="BG52" s="24">
        <f t="shared" si="26"/>
        <v>7.0920338397337801E-3</v>
      </c>
      <c r="BH52" s="24">
        <f t="shared" si="27"/>
        <v>3.5496888110307712E-2</v>
      </c>
    </row>
    <row r="53" spans="2:60" x14ac:dyDescent="0.25">
      <c r="B53" s="35">
        <f>+NAC!A54</f>
        <v>44197</v>
      </c>
      <c r="C53" s="49">
        <f ca="1">+NAC_d!DD54</f>
        <v>0.38489747009939612</v>
      </c>
      <c r="D53" s="49">
        <f ca="1">+NAC_d!CT54</f>
        <v>0.39318327576290391</v>
      </c>
      <c r="E53" s="49">
        <f ca="1">+NAC_d!DC54</f>
        <v>0.3816931584913017</v>
      </c>
      <c r="F53" s="24">
        <f t="shared" ca="1" si="2"/>
        <v>1.1490117271602207E-2</v>
      </c>
      <c r="H53" s="24">
        <f>+GBA_d!$AM81</f>
        <v>0.35929018984999761</v>
      </c>
      <c r="I53" s="24">
        <f>+GBA_d!$AD81</f>
        <v>0.36184027318709022</v>
      </c>
      <c r="J53" s="24">
        <f>+GBA_d!$AM81</f>
        <v>0.35929018984999761</v>
      </c>
      <c r="K53" s="24">
        <f t="shared" si="3"/>
        <v>2.5500833370926124E-3</v>
      </c>
      <c r="M53" s="24">
        <f>+PAM_d!$AM81</f>
        <v>0.40308823154960893</v>
      </c>
      <c r="N53" s="24">
        <f>+PAM_d!$AD81</f>
        <v>0.41915333897683715</v>
      </c>
      <c r="O53" s="24">
        <f>+PAM_d!$AM81</f>
        <v>0.40308823154960893</v>
      </c>
      <c r="P53" s="24">
        <f t="shared" si="4"/>
        <v>1.606510742722822E-2</v>
      </c>
      <c r="R53" s="24">
        <f>+NOA_d!$AM81</f>
        <v>0.40559399548777875</v>
      </c>
      <c r="S53" s="24">
        <f>+NOA_d!$AD81</f>
        <v>0.44085359619737452</v>
      </c>
      <c r="T53" s="24">
        <f>+NOA_d!$AM81</f>
        <v>0.40559399548777875</v>
      </c>
      <c r="U53" s="24">
        <f t="shared" si="5"/>
        <v>3.5259600709595773E-2</v>
      </c>
      <c r="W53" s="24">
        <f>+NEA_d!$AM81</f>
        <v>0.43412331672578075</v>
      </c>
      <c r="X53" s="24">
        <f>+NEA_d!$AD81</f>
        <v>0.45085645184225354</v>
      </c>
      <c r="Y53" s="24">
        <f>+NEA_d!$AM81</f>
        <v>0.43412331672578075</v>
      </c>
      <c r="Z53" s="24">
        <f t="shared" si="6"/>
        <v>1.6733135116472786E-2</v>
      </c>
      <c r="AB53" s="24">
        <f>+CUY_d!$AM81</f>
        <v>0.38752714318375969</v>
      </c>
      <c r="AC53" s="24">
        <f>+CUY_d!$AD81</f>
        <v>0.42259031224240085</v>
      </c>
      <c r="AD53" s="24">
        <f>+CUY_d!$AM81</f>
        <v>0.38752714318375969</v>
      </c>
      <c r="AE53" s="24">
        <f t="shared" si="7"/>
        <v>3.5063169058641153E-2</v>
      </c>
      <c r="AG53" s="24">
        <f>+PAT_d!$AM81</f>
        <v>0.3423113876540389</v>
      </c>
      <c r="AH53" s="24">
        <f>+PAT_d!$AD81</f>
        <v>0.34004146877953079</v>
      </c>
      <c r="AI53" s="24">
        <f>+PAT_d!$AM81</f>
        <v>0.3423113876540389</v>
      </c>
      <c r="AJ53" s="24">
        <f t="shared" si="8"/>
        <v>-2.2699188745081145E-3</v>
      </c>
      <c r="AK53" s="24"/>
      <c r="AL53" s="35">
        <f t="shared" si="1"/>
        <v>44197</v>
      </c>
      <c r="AM53" s="24">
        <f t="shared" ca="1" si="14"/>
        <v>1.1490117271602207E-2</v>
      </c>
      <c r="AN53" s="24">
        <f t="shared" si="9"/>
        <v>2.5500833370926124E-3</v>
      </c>
      <c r="AO53" s="24">
        <f t="shared" si="10"/>
        <v>1.606510742722822E-2</v>
      </c>
      <c r="AP53" s="24">
        <f t="shared" si="11"/>
        <v>3.5259600709595773E-2</v>
      </c>
      <c r="AQ53" s="24">
        <f t="shared" si="12"/>
        <v>1.6733135116472786E-2</v>
      </c>
      <c r="AR53" s="24">
        <f t="shared" si="13"/>
        <v>3.5063169058641153E-2</v>
      </c>
      <c r="AS53" s="24">
        <f t="shared" si="15"/>
        <v>-2.2699188745081145E-3</v>
      </c>
      <c r="AU53" s="24">
        <f t="shared" si="16"/>
        <v>-2.2699188745081145E-3</v>
      </c>
      <c r="AV53" s="24">
        <f t="shared" si="17"/>
        <v>3.5259600709595773E-2</v>
      </c>
      <c r="AX53" s="35">
        <f t="shared" si="18"/>
        <v>44197</v>
      </c>
      <c r="AY53" s="24">
        <f t="shared" ca="1" si="19"/>
        <v>8.3159688538578802E-3</v>
      </c>
      <c r="AZ53" s="24">
        <f t="shared" si="20"/>
        <v>1.8760404188409296E-3</v>
      </c>
      <c r="BA53" s="24">
        <f t="shared" si="21"/>
        <v>1.1449819808897921E-2</v>
      </c>
      <c r="BB53" s="24">
        <f t="shared" si="22"/>
        <v>2.5085195883580713E-2</v>
      </c>
      <c r="BC53" s="24">
        <f t="shared" si="23"/>
        <v>1.1667849564482191E-2</v>
      </c>
      <c r="BD53" s="24">
        <f t="shared" si="24"/>
        <v>2.5270258121355971E-2</v>
      </c>
      <c r="BE53" s="24">
        <f t="shared" si="25"/>
        <v>-1.6910523857472937E-3</v>
      </c>
      <c r="BG53" s="24">
        <f t="shared" si="26"/>
        <v>-1.6910523857472937E-3</v>
      </c>
      <c r="BH53" s="24">
        <f t="shared" si="27"/>
        <v>2.5270258121355971E-2</v>
      </c>
    </row>
    <row r="54" spans="2:60" x14ac:dyDescent="0.25">
      <c r="B54" s="35">
        <f>+NAC!A55</f>
        <v>44228</v>
      </c>
      <c r="C54" s="49">
        <f ca="1">+NAC_d!DD55</f>
        <v>0.40613305389462218</v>
      </c>
      <c r="D54" s="49">
        <f ca="1">+NAC_d!CT55</f>
        <v>0.41196820988459693</v>
      </c>
      <c r="E54" s="49">
        <f ca="1">+NAC_d!DC55</f>
        <v>0.40485392120740182</v>
      </c>
      <c r="F54" s="24">
        <f t="shared" ca="1" si="2"/>
        <v>7.1142886771951019E-3</v>
      </c>
      <c r="H54" s="24">
        <f>+GBA_d!$AM82</f>
        <v>0.38493118384350944</v>
      </c>
      <c r="I54" s="24">
        <f>+GBA_d!$AD82</f>
        <v>0.38329028630818307</v>
      </c>
      <c r="J54" s="24">
        <f>+GBA_d!$AM82</f>
        <v>0.38493118384350944</v>
      </c>
      <c r="K54" s="24">
        <f t="shared" si="3"/>
        <v>-1.6408975353263688E-3</v>
      </c>
      <c r="M54" s="24">
        <f>+PAM_d!$AM82</f>
        <v>0.4202525471160623</v>
      </c>
      <c r="N54" s="24">
        <f>+PAM_d!$AD82</f>
        <v>0.43354153886360525</v>
      </c>
      <c r="O54" s="24">
        <f>+PAM_d!$AM82</f>
        <v>0.4202525471160623</v>
      </c>
      <c r="P54" s="24">
        <f t="shared" si="4"/>
        <v>1.3288991747542944E-2</v>
      </c>
      <c r="R54" s="24">
        <f>+NOA_d!$AM82</f>
        <v>0.43079614587363602</v>
      </c>
      <c r="S54" s="24">
        <f>+NOA_d!$AD82</f>
        <v>0.4577818740347197</v>
      </c>
      <c r="T54" s="24">
        <f>+NOA_d!$AM82</f>
        <v>0.43079614587363602</v>
      </c>
      <c r="U54" s="24">
        <f t="shared" si="5"/>
        <v>2.6985728161083689E-2</v>
      </c>
      <c r="W54" s="24">
        <f>+NEA_d!$AM82</f>
        <v>0.46167875587567453</v>
      </c>
      <c r="X54" s="24">
        <f>+NEA_d!$AD82</f>
        <v>0.47088887128686574</v>
      </c>
      <c r="Y54" s="24">
        <f>+NEA_d!$AM82</f>
        <v>0.46167875587567453</v>
      </c>
      <c r="Z54" s="24">
        <f t="shared" si="6"/>
        <v>9.2101154111912109E-3</v>
      </c>
      <c r="AB54" s="24">
        <f>+CUY_d!$AM82</f>
        <v>0.4173037765153591</v>
      </c>
      <c r="AC54" s="24">
        <f>+CUY_d!$AD82</f>
        <v>0.44157570237873167</v>
      </c>
      <c r="AD54" s="24">
        <f>+CUY_d!$AM82</f>
        <v>0.4173037765153591</v>
      </c>
      <c r="AE54" s="24">
        <f t="shared" si="7"/>
        <v>2.4271925863372568E-2</v>
      </c>
      <c r="AG54" s="24">
        <f>+PAT_d!$AM82</f>
        <v>0.37076993457214313</v>
      </c>
      <c r="AH54" s="24">
        <f>+PAT_d!$AD82</f>
        <v>0.36589989925710364</v>
      </c>
      <c r="AI54" s="24">
        <f>+PAT_d!$AM82</f>
        <v>0.37076993457214313</v>
      </c>
      <c r="AJ54" s="24">
        <f t="shared" si="8"/>
        <v>-4.8700353150394893E-3</v>
      </c>
      <c r="AK54" s="24"/>
      <c r="AL54" s="35">
        <f t="shared" si="1"/>
        <v>44228</v>
      </c>
      <c r="AM54" s="24">
        <f t="shared" ca="1" si="14"/>
        <v>7.1142886771951019E-3</v>
      </c>
      <c r="AN54" s="24">
        <f t="shared" si="9"/>
        <v>-1.6408975353263688E-3</v>
      </c>
      <c r="AO54" s="24">
        <f t="shared" si="10"/>
        <v>1.3288991747542944E-2</v>
      </c>
      <c r="AP54" s="24">
        <f t="shared" si="11"/>
        <v>2.6985728161083689E-2</v>
      </c>
      <c r="AQ54" s="24">
        <f t="shared" si="12"/>
        <v>9.2101154111912109E-3</v>
      </c>
      <c r="AR54" s="24">
        <f t="shared" si="13"/>
        <v>2.4271925863372568E-2</v>
      </c>
      <c r="AS54" s="24">
        <f t="shared" si="15"/>
        <v>-4.8700353150394893E-3</v>
      </c>
      <c r="AU54" s="24">
        <f t="shared" si="16"/>
        <v>-4.8700353150394893E-3</v>
      </c>
      <c r="AV54" s="24">
        <f t="shared" si="17"/>
        <v>2.6985728161083689E-2</v>
      </c>
      <c r="AX54" s="35">
        <f t="shared" si="18"/>
        <v>44228</v>
      </c>
      <c r="AY54" s="24">
        <f t="shared" ca="1" si="19"/>
        <v>5.0640771754266733E-3</v>
      </c>
      <c r="AZ54" s="24">
        <f t="shared" si="20"/>
        <v>-1.1848224333952384E-3</v>
      </c>
      <c r="BA54" s="24">
        <f t="shared" si="21"/>
        <v>9.356780788407848E-3</v>
      </c>
      <c r="BB54" s="24">
        <f t="shared" si="22"/>
        <v>1.8860638001374053E-2</v>
      </c>
      <c r="BC54" s="24">
        <f t="shared" si="23"/>
        <v>6.3010530694027622E-3</v>
      </c>
      <c r="BD54" s="24">
        <f t="shared" si="24"/>
        <v>1.7125422415121605E-2</v>
      </c>
      <c r="BE54" s="24">
        <f t="shared" si="25"/>
        <v>-3.5527736582284808E-3</v>
      </c>
      <c r="BG54" s="24">
        <f t="shared" si="26"/>
        <v>-3.5527736582284808E-3</v>
      </c>
      <c r="BH54" s="24">
        <f t="shared" si="27"/>
        <v>1.8860638001374053E-2</v>
      </c>
    </row>
    <row r="55" spans="2:60" x14ac:dyDescent="0.25">
      <c r="B55" s="35">
        <f>+NAC!A56</f>
        <v>44256</v>
      </c>
      <c r="C55" s="49">
        <f ca="1">+NAC_d!DD56</f>
        <v>0.42638295591605457</v>
      </c>
      <c r="D55" s="49">
        <f ca="1">+NAC_d!CT56</f>
        <v>0.43100206409371644</v>
      </c>
      <c r="E55" s="49">
        <f ca="1">+NAC_d!DC56</f>
        <v>0.42606505122961691</v>
      </c>
      <c r="F55" s="24">
        <f t="shared" ca="1" si="2"/>
        <v>4.9370128640995325E-3</v>
      </c>
      <c r="H55" s="24">
        <f>+GBA_d!$AM83</f>
        <v>0.4051916251848855</v>
      </c>
      <c r="I55" s="24">
        <f>+GBA_d!$AD83</f>
        <v>0.40603764380009522</v>
      </c>
      <c r="J55" s="24">
        <f>+GBA_d!$AM83</f>
        <v>0.4051916251848855</v>
      </c>
      <c r="K55" s="24">
        <f t="shared" si="3"/>
        <v>8.4601861520972044E-4</v>
      </c>
      <c r="M55" s="24">
        <f>+PAM_d!$AM83</f>
        <v>0.44783109313068814</v>
      </c>
      <c r="N55" s="24">
        <f>+PAM_d!$AD83</f>
        <v>0.45537496332370586</v>
      </c>
      <c r="O55" s="24">
        <f>+PAM_d!$AM83</f>
        <v>0.44783109313068814</v>
      </c>
      <c r="P55" s="24">
        <f t="shared" si="4"/>
        <v>7.543870193017721E-3</v>
      </c>
      <c r="R55" s="24">
        <f>+NOA_d!$AM83</f>
        <v>0.44397010363207157</v>
      </c>
      <c r="S55" s="24">
        <f>+NOA_d!$AD83</f>
        <v>0.45723791342330355</v>
      </c>
      <c r="T55" s="24">
        <f>+NOA_d!$AM83</f>
        <v>0.44397010363207157</v>
      </c>
      <c r="U55" s="24">
        <f t="shared" si="5"/>
        <v>1.3267809791231988E-2</v>
      </c>
      <c r="W55" s="24">
        <f>+NEA_d!$AM83</f>
        <v>0.45954521141786264</v>
      </c>
      <c r="X55" s="24">
        <f>+NEA_d!$AD83</f>
        <v>0.46846563519363316</v>
      </c>
      <c r="Y55" s="24">
        <f>+NEA_d!$AM83</f>
        <v>0.45954521141786264</v>
      </c>
      <c r="Z55" s="24">
        <f t="shared" si="6"/>
        <v>8.920423775770514E-3</v>
      </c>
      <c r="AB55" s="24">
        <f>+CUY_d!$AM83</f>
        <v>0.43783391806022598</v>
      </c>
      <c r="AC55" s="24">
        <f>+CUY_d!$AD83</f>
        <v>0.4566966191096351</v>
      </c>
      <c r="AD55" s="24">
        <f>+CUY_d!$AM83</f>
        <v>0.43783391806022598</v>
      </c>
      <c r="AE55" s="24">
        <f t="shared" si="7"/>
        <v>1.8862701049409125E-2</v>
      </c>
      <c r="AG55" s="24">
        <f>+PAT_d!$AM83</f>
        <v>0.3900013734119252</v>
      </c>
      <c r="AH55" s="24">
        <f>+PAT_d!$AD83</f>
        <v>0.3837088281308203</v>
      </c>
      <c r="AI55" s="24">
        <f>+PAT_d!$AM83</f>
        <v>0.3900013734119252</v>
      </c>
      <c r="AJ55" s="24">
        <f t="shared" si="8"/>
        <v>-6.2925452811048999E-3</v>
      </c>
      <c r="AK55" s="24"/>
      <c r="AL55" s="35">
        <f t="shared" si="1"/>
        <v>44256</v>
      </c>
      <c r="AM55" s="24">
        <f t="shared" ca="1" si="14"/>
        <v>4.9370128640995325E-3</v>
      </c>
      <c r="AN55" s="24">
        <f t="shared" si="9"/>
        <v>8.4601861520972044E-4</v>
      </c>
      <c r="AO55" s="24">
        <f t="shared" si="10"/>
        <v>7.543870193017721E-3</v>
      </c>
      <c r="AP55" s="24">
        <f t="shared" si="11"/>
        <v>1.3267809791231988E-2</v>
      </c>
      <c r="AQ55" s="24">
        <f t="shared" si="12"/>
        <v>8.920423775770514E-3</v>
      </c>
      <c r="AR55" s="24">
        <f t="shared" si="13"/>
        <v>1.8862701049409125E-2</v>
      </c>
      <c r="AS55" s="24">
        <f t="shared" si="15"/>
        <v>-6.2925452811048999E-3</v>
      </c>
      <c r="AU55" s="24">
        <f t="shared" si="16"/>
        <v>-6.2925452811048999E-3</v>
      </c>
      <c r="AV55" s="24">
        <f t="shared" si="17"/>
        <v>1.8862701049409125E-2</v>
      </c>
      <c r="AX55" s="35">
        <f t="shared" si="18"/>
        <v>44256</v>
      </c>
      <c r="AY55" s="24">
        <f t="shared" ca="1" si="19"/>
        <v>3.4619829297706239E-3</v>
      </c>
      <c r="AZ55" s="24">
        <f t="shared" si="20"/>
        <v>6.0206636592963214E-4</v>
      </c>
      <c r="BA55" s="24">
        <f t="shared" si="21"/>
        <v>5.2104628977855949E-3</v>
      </c>
      <c r="BB55" s="24">
        <f t="shared" si="22"/>
        <v>9.1884241632558261E-3</v>
      </c>
      <c r="BC55" s="24">
        <f t="shared" si="23"/>
        <v>6.1117831129773315E-3</v>
      </c>
      <c r="BD55" s="24">
        <f t="shared" si="24"/>
        <v>1.3118831606682813E-2</v>
      </c>
      <c r="BE55" s="24">
        <f t="shared" si="25"/>
        <v>-4.5270065206187704E-3</v>
      </c>
      <c r="BG55" s="24">
        <f t="shared" si="26"/>
        <v>-4.5270065206187704E-3</v>
      </c>
      <c r="BH55" s="24">
        <f t="shared" si="27"/>
        <v>1.3118831606682813E-2</v>
      </c>
    </row>
    <row r="56" spans="2:60" x14ac:dyDescent="0.25">
      <c r="B56" s="35">
        <f>+NAC!A57</f>
        <v>44287</v>
      </c>
      <c r="C56" s="49">
        <f ca="1">+NAC_d!DD57</f>
        <v>0.46287740777777775</v>
      </c>
      <c r="D56" s="49">
        <f ca="1">+NAC_d!CT57</f>
        <v>0.46366501346942535</v>
      </c>
      <c r="E56" s="49">
        <f ca="1">+NAC_d!DC57</f>
        <v>0.46422584448798898</v>
      </c>
      <c r="F56" s="24">
        <f t="shared" ca="1" si="2"/>
        <v>-5.6083101856363449E-4</v>
      </c>
      <c r="H56" s="24">
        <f>+GBA_d!$AM84</f>
        <v>0.44405959972001297</v>
      </c>
      <c r="I56" s="24">
        <f>+GBA_d!$AD84</f>
        <v>0.44119023109917865</v>
      </c>
      <c r="J56" s="24">
        <f>+GBA_d!$AM84</f>
        <v>0.44405959972001297</v>
      </c>
      <c r="K56" s="24">
        <f t="shared" si="3"/>
        <v>-2.8693686208343117E-3</v>
      </c>
      <c r="M56" s="24">
        <f>+PAM_d!$AM84</f>
        <v>0.48432051047054836</v>
      </c>
      <c r="N56" s="24">
        <f>+PAM_d!$AD84</f>
        <v>0.48537369033834454</v>
      </c>
      <c r="O56" s="24">
        <f>+PAM_d!$AM84</f>
        <v>0.48432051047054836</v>
      </c>
      <c r="P56" s="24">
        <f t="shared" si="4"/>
        <v>1.0531798677961834E-3</v>
      </c>
      <c r="R56" s="24">
        <f>+NOA_d!$AM84</f>
        <v>0.46984152305905047</v>
      </c>
      <c r="S56" s="24">
        <f>+NOA_d!$AD84</f>
        <v>0.47150830602528759</v>
      </c>
      <c r="T56" s="24">
        <f>+NOA_d!$AM84</f>
        <v>0.46984152305905047</v>
      </c>
      <c r="U56" s="24">
        <f t="shared" si="5"/>
        <v>1.6667829662371236E-3</v>
      </c>
      <c r="W56" s="24">
        <f>+NEA_d!$AM84</f>
        <v>0.49560672139988471</v>
      </c>
      <c r="X56" s="24">
        <f>+NEA_d!$AD84</f>
        <v>0.49201036651494801</v>
      </c>
      <c r="Y56" s="24">
        <f>+NEA_d!$AM84</f>
        <v>0.49560672139988471</v>
      </c>
      <c r="Z56" s="24">
        <f t="shared" si="6"/>
        <v>-3.5963548849367033E-3</v>
      </c>
      <c r="AB56" s="24">
        <f>+CUY_d!$AM84</f>
        <v>0.48330576768580591</v>
      </c>
      <c r="AC56" s="24">
        <f>+CUY_d!$AD84</f>
        <v>0.49395582905791136</v>
      </c>
      <c r="AD56" s="24">
        <f>+CUY_d!$AM84</f>
        <v>0.48330576768580591</v>
      </c>
      <c r="AE56" s="24">
        <f t="shared" si="7"/>
        <v>1.0650061372105446E-2</v>
      </c>
      <c r="AG56" s="24">
        <f>+PAT_d!$AM84</f>
        <v>0.44538713496924154</v>
      </c>
      <c r="AH56" s="24">
        <f>+PAT_d!$AD84</f>
        <v>0.44334363378519814</v>
      </c>
      <c r="AI56" s="24">
        <f>+PAT_d!$AM84</f>
        <v>0.44538713496924154</v>
      </c>
      <c r="AJ56" s="24">
        <f t="shared" si="8"/>
        <v>-2.0435011840433948E-3</v>
      </c>
      <c r="AK56" s="24"/>
      <c r="AL56" s="35">
        <f t="shared" si="1"/>
        <v>44287</v>
      </c>
      <c r="AM56" s="24">
        <f t="shared" ca="1" si="14"/>
        <v>-5.6083101856363449E-4</v>
      </c>
      <c r="AN56" s="24">
        <f t="shared" si="9"/>
        <v>-2.8693686208343117E-3</v>
      </c>
      <c r="AO56" s="24">
        <f t="shared" si="10"/>
        <v>1.0531798677961834E-3</v>
      </c>
      <c r="AP56" s="24">
        <f t="shared" si="11"/>
        <v>1.6667829662371236E-3</v>
      </c>
      <c r="AQ56" s="24">
        <f t="shared" si="12"/>
        <v>-3.5963548849367033E-3</v>
      </c>
      <c r="AR56" s="24">
        <f t="shared" si="13"/>
        <v>1.0650061372105446E-2</v>
      </c>
      <c r="AS56" s="24">
        <f t="shared" si="15"/>
        <v>-2.0435011840433948E-3</v>
      </c>
      <c r="AU56" s="24">
        <f t="shared" si="16"/>
        <v>-3.5963548849367033E-3</v>
      </c>
      <c r="AV56" s="24">
        <f t="shared" si="17"/>
        <v>1.0650061372105446E-2</v>
      </c>
      <c r="AX56" s="35">
        <f t="shared" si="18"/>
        <v>44287</v>
      </c>
      <c r="AY56" s="24">
        <f t="shared" ca="1" si="19"/>
        <v>-3.8302220977370904E-4</v>
      </c>
      <c r="AZ56" s="24">
        <f t="shared" si="20"/>
        <v>-1.9870153706887939E-3</v>
      </c>
      <c r="BA56" s="24">
        <f t="shared" si="21"/>
        <v>7.0953669397333385E-4</v>
      </c>
      <c r="BB56" s="24">
        <f t="shared" si="22"/>
        <v>1.1339882157963554E-3</v>
      </c>
      <c r="BC56" s="24">
        <f t="shared" si="23"/>
        <v>-2.4046126789070144E-3</v>
      </c>
      <c r="BD56" s="24">
        <f t="shared" si="24"/>
        <v>7.1799500845475261E-3</v>
      </c>
      <c r="BE56" s="24">
        <f t="shared" si="25"/>
        <v>-1.4138088921670233E-3</v>
      </c>
      <c r="BG56" s="24">
        <f t="shared" si="26"/>
        <v>-2.4046126789070144E-3</v>
      </c>
      <c r="BH56" s="24">
        <f t="shared" si="27"/>
        <v>7.1799500845475261E-3</v>
      </c>
    </row>
    <row r="57" spans="2:60" x14ac:dyDescent="0.25">
      <c r="B57" s="35">
        <f>+NAC!A58</f>
        <v>44317</v>
      </c>
      <c r="C57" s="49">
        <f ca="1">+NAC_d!DD58</f>
        <v>0.48831970798397184</v>
      </c>
      <c r="D57" s="49">
        <f ca="1">+NAC_d!CT58</f>
        <v>0.48737820328071324</v>
      </c>
      <c r="E57" s="49">
        <f ca="1">+NAC_d!DC58</f>
        <v>0.49030297779630438</v>
      </c>
      <c r="F57" s="24">
        <f t="shared" ca="1" si="2"/>
        <v>-2.9247745155911442E-3</v>
      </c>
      <c r="H57" s="24">
        <f>+GBA_d!$AM85</f>
        <v>0.4718155273850857</v>
      </c>
      <c r="I57" s="24">
        <f>+GBA_d!$AD85</f>
        <v>0.46434784998603784</v>
      </c>
      <c r="J57" s="24">
        <f>+GBA_d!$AM85</f>
        <v>0.4718155273850857</v>
      </c>
      <c r="K57" s="24">
        <f t="shared" si="3"/>
        <v>-7.4676773990478562E-3</v>
      </c>
      <c r="M57" s="24">
        <f>+PAM_d!$AM85</f>
        <v>0.50871049854648875</v>
      </c>
      <c r="N57" s="24">
        <f>+PAM_d!$AD85</f>
        <v>0.50870399858886306</v>
      </c>
      <c r="O57" s="24">
        <f>+PAM_d!$AM85</f>
        <v>0.50871049854648875</v>
      </c>
      <c r="P57" s="24">
        <f t="shared" si="4"/>
        <v>-6.4999576256941083E-6</v>
      </c>
      <c r="R57" s="24">
        <f>+NOA_d!$AM85</f>
        <v>0.49015698104419592</v>
      </c>
      <c r="S57" s="24">
        <f>+NOA_d!$AD85</f>
        <v>0.49440680998937303</v>
      </c>
      <c r="T57" s="24">
        <f>+NOA_d!$AM85</f>
        <v>0.49015698104419592</v>
      </c>
      <c r="U57" s="24">
        <f t="shared" si="5"/>
        <v>4.2498289451771143E-3</v>
      </c>
      <c r="W57" s="24">
        <f>+NEA_d!$AM85</f>
        <v>0.5147687530174061</v>
      </c>
      <c r="X57" s="24">
        <f>+NEA_d!$AD85</f>
        <v>0.51573196307925095</v>
      </c>
      <c r="Y57" s="24">
        <f>+NEA_d!$AM85</f>
        <v>0.5147687530174061</v>
      </c>
      <c r="Z57" s="24">
        <f t="shared" si="6"/>
        <v>9.6321006184485469E-4</v>
      </c>
      <c r="AB57" s="24">
        <f>+CUY_d!$AM85</f>
        <v>0.5191579668616142</v>
      </c>
      <c r="AC57" s="24">
        <f>+CUY_d!$AD85</f>
        <v>0.52454919254030319</v>
      </c>
      <c r="AD57" s="24">
        <f>+CUY_d!$AM85</f>
        <v>0.5191579668616142</v>
      </c>
      <c r="AE57" s="24">
        <f t="shared" si="7"/>
        <v>5.3912256786889934E-3</v>
      </c>
      <c r="AG57" s="24">
        <f>+PAT_d!$AM85</f>
        <v>0.4721845546848793</v>
      </c>
      <c r="AH57" s="24">
        <f>+PAT_d!$AD85</f>
        <v>0.46862992969577566</v>
      </c>
      <c r="AI57" s="24">
        <f>+PAT_d!$AM85</f>
        <v>0.4721845546848793</v>
      </c>
      <c r="AJ57" s="24">
        <f t="shared" si="8"/>
        <v>-3.5546249891036386E-3</v>
      </c>
      <c r="AK57" s="24"/>
      <c r="AL57" s="35">
        <f t="shared" si="1"/>
        <v>44317</v>
      </c>
      <c r="AM57" s="24">
        <f t="shared" ca="1" si="14"/>
        <v>-2.9247745155911442E-3</v>
      </c>
      <c r="AN57" s="24">
        <f t="shared" si="9"/>
        <v>-7.4676773990478562E-3</v>
      </c>
      <c r="AO57" s="24">
        <f t="shared" si="10"/>
        <v>-6.4999576256941083E-6</v>
      </c>
      <c r="AP57" s="24">
        <f t="shared" si="11"/>
        <v>4.2498289451771143E-3</v>
      </c>
      <c r="AQ57" s="24">
        <f t="shared" si="12"/>
        <v>9.6321006184485469E-4</v>
      </c>
      <c r="AR57" s="24">
        <f t="shared" si="13"/>
        <v>5.3912256786889934E-3</v>
      </c>
      <c r="AS57" s="24">
        <f t="shared" si="15"/>
        <v>-3.5546249891036386E-3</v>
      </c>
      <c r="AU57" s="24">
        <f t="shared" si="16"/>
        <v>-7.4676773990478562E-3</v>
      </c>
      <c r="AV57" s="24">
        <f t="shared" si="17"/>
        <v>5.3912256786889934E-3</v>
      </c>
      <c r="AX57" s="35">
        <f t="shared" si="18"/>
        <v>44317</v>
      </c>
      <c r="AY57" s="24">
        <f t="shared" ca="1" si="19"/>
        <v>-1.9625368526847708E-3</v>
      </c>
      <c r="AZ57" s="24">
        <f t="shared" si="20"/>
        <v>-5.0737862592843408E-3</v>
      </c>
      <c r="BA57" s="24">
        <f t="shared" si="21"/>
        <v>-4.3082868661503682E-6</v>
      </c>
      <c r="BB57" s="24">
        <f t="shared" si="22"/>
        <v>2.8519337219083951E-3</v>
      </c>
      <c r="BC57" s="24">
        <f t="shared" si="23"/>
        <v>6.3587927855390802E-4</v>
      </c>
      <c r="BD57" s="24">
        <f t="shared" si="24"/>
        <v>3.5488249387432003E-3</v>
      </c>
      <c r="BE57" s="24">
        <f t="shared" si="25"/>
        <v>-2.4145240335472495E-3</v>
      </c>
      <c r="BG57" s="24">
        <f t="shared" si="26"/>
        <v>-5.0737862592843408E-3</v>
      </c>
      <c r="BH57" s="24">
        <f t="shared" si="27"/>
        <v>3.5488249387432003E-3</v>
      </c>
    </row>
    <row r="58" spans="2:60" x14ac:dyDescent="0.25">
      <c r="B58" s="35">
        <f>+NAC!A59</f>
        <v>44348</v>
      </c>
      <c r="C58" s="49">
        <f ca="1">+NAC_d!DD59</f>
        <v>0.5019294429197747</v>
      </c>
      <c r="D58" s="49">
        <f ca="1">+NAC_d!CT59</f>
        <v>0.50364038190898519</v>
      </c>
      <c r="E58" s="49">
        <f ca="1">+NAC_d!DC59</f>
        <v>0.50077965450602324</v>
      </c>
      <c r="F58" s="24">
        <f t="shared" ca="1" si="2"/>
        <v>2.8607274029619489E-3</v>
      </c>
      <c r="H58" s="24">
        <f>+GBA_d!$AM86</f>
        <v>0.48284870829069293</v>
      </c>
      <c r="I58" s="24">
        <f>+GBA_d!$AD86</f>
        <v>0.48303295012345004</v>
      </c>
      <c r="J58" s="24">
        <f>+GBA_d!$AM86</f>
        <v>0.48284870829069293</v>
      </c>
      <c r="K58" s="24">
        <f t="shared" si="3"/>
        <v>1.8424183275711492E-4</v>
      </c>
      <c r="M58" s="24">
        <f>+PAM_d!$AM86</f>
        <v>0.51622658590940218</v>
      </c>
      <c r="N58" s="24">
        <f>+PAM_d!$AD86</f>
        <v>0.52197294791294402</v>
      </c>
      <c r="O58" s="24">
        <f>+PAM_d!$AM86</f>
        <v>0.51622658590940218</v>
      </c>
      <c r="P58" s="24">
        <f t="shared" si="4"/>
        <v>5.7463620035418383E-3</v>
      </c>
      <c r="R58" s="24">
        <f>+NOA_d!$AM86</f>
        <v>0.50221280384547384</v>
      </c>
      <c r="S58" s="24">
        <f>+NOA_d!$AD86</f>
        <v>0.51113175534850841</v>
      </c>
      <c r="T58" s="24">
        <f>+NOA_d!$AM86</f>
        <v>0.50221280384547384</v>
      </c>
      <c r="U58" s="24">
        <f t="shared" si="5"/>
        <v>8.9189515030345667E-3</v>
      </c>
      <c r="W58" s="24">
        <f>+NEA_d!$AM86</f>
        <v>0.51939838117979886</v>
      </c>
      <c r="X58" s="24">
        <f>+NEA_d!$AD86</f>
        <v>0.52395042140831971</v>
      </c>
      <c r="Y58" s="24">
        <f>+NEA_d!$AM86</f>
        <v>0.51939838117979886</v>
      </c>
      <c r="Z58" s="24">
        <f t="shared" si="6"/>
        <v>4.5520402285208483E-3</v>
      </c>
      <c r="AB58" s="24">
        <f>+CUY_d!$AM86</f>
        <v>0.53589353567877307</v>
      </c>
      <c r="AC58" s="24">
        <f>+CUY_d!$AD86</f>
        <v>0.54265972522061201</v>
      </c>
      <c r="AD58" s="24">
        <f>+CUY_d!$AM86</f>
        <v>0.53589353567877307</v>
      </c>
      <c r="AE58" s="24">
        <f t="shared" si="7"/>
        <v>6.7661895418389406E-3</v>
      </c>
      <c r="AG58" s="24">
        <f>+PAT_d!$AM86</f>
        <v>0.49488188666853894</v>
      </c>
      <c r="AH58" s="24">
        <f>+PAT_d!$AD86</f>
        <v>0.48829498459993892</v>
      </c>
      <c r="AI58" s="24">
        <f>+PAT_d!$AM86</f>
        <v>0.49488188666853894</v>
      </c>
      <c r="AJ58" s="24">
        <f t="shared" si="8"/>
        <v>-6.5869020686000201E-3</v>
      </c>
      <c r="AK58" s="24"/>
      <c r="AL58" s="35">
        <f t="shared" si="1"/>
        <v>44348</v>
      </c>
      <c r="AM58" s="24">
        <f t="shared" ca="1" si="14"/>
        <v>2.8607274029619489E-3</v>
      </c>
      <c r="AN58" s="24">
        <f t="shared" si="9"/>
        <v>1.8424183275711492E-4</v>
      </c>
      <c r="AO58" s="24">
        <f t="shared" si="10"/>
        <v>5.7463620035418383E-3</v>
      </c>
      <c r="AP58" s="24">
        <f t="shared" si="11"/>
        <v>8.9189515030345667E-3</v>
      </c>
      <c r="AQ58" s="24">
        <f t="shared" si="12"/>
        <v>4.5520402285208483E-3</v>
      </c>
      <c r="AR58" s="24">
        <f t="shared" si="13"/>
        <v>6.7661895418389406E-3</v>
      </c>
      <c r="AS58" s="24">
        <f t="shared" si="15"/>
        <v>-6.5869020686000201E-3</v>
      </c>
      <c r="AU58" s="24">
        <f t="shared" si="16"/>
        <v>-6.5869020686000201E-3</v>
      </c>
      <c r="AV58" s="24">
        <f t="shared" si="17"/>
        <v>8.9189515030345667E-3</v>
      </c>
      <c r="AX58" s="35">
        <f t="shared" si="18"/>
        <v>44348</v>
      </c>
      <c r="AY58" s="24">
        <f t="shared" ca="1" si="19"/>
        <v>1.906160837383819E-3</v>
      </c>
      <c r="AZ58" s="24">
        <f t="shared" si="20"/>
        <v>1.2424857082660168E-4</v>
      </c>
      <c r="BA58" s="24">
        <f t="shared" si="21"/>
        <v>3.7899098043419066E-3</v>
      </c>
      <c r="BB58" s="24">
        <f t="shared" si="22"/>
        <v>5.9372090826301793E-3</v>
      </c>
      <c r="BC58" s="24">
        <f t="shared" si="23"/>
        <v>2.9959491104540881E-3</v>
      </c>
      <c r="BD58" s="24">
        <f t="shared" si="24"/>
        <v>4.4053766648928239E-3</v>
      </c>
      <c r="BE58" s="24">
        <f t="shared" si="25"/>
        <v>-4.4063026834042507E-3</v>
      </c>
      <c r="BG58" s="24">
        <f t="shared" si="26"/>
        <v>-4.4063026834042507E-3</v>
      </c>
      <c r="BH58" s="24">
        <f t="shared" si="27"/>
        <v>5.9372090826301793E-3</v>
      </c>
    </row>
    <row r="59" spans="2:60" x14ac:dyDescent="0.25">
      <c r="B59" s="35">
        <f>+NAC!A60</f>
        <v>44378</v>
      </c>
      <c r="C59" s="49">
        <f ca="1">+NAC_d!DD60</f>
        <v>0.51744571879389989</v>
      </c>
      <c r="D59" s="49">
        <f ca="1">+NAC_d!CT60</f>
        <v>0.52097069843488497</v>
      </c>
      <c r="E59" s="49">
        <f ca="1">+NAC_d!DC60</f>
        <v>0.51438259272971187</v>
      </c>
      <c r="F59" s="24">
        <f t="shared" ca="1" si="2"/>
        <v>6.5881057051730973E-3</v>
      </c>
      <c r="H59" s="24">
        <f>+GBA_d!$AM87</f>
        <v>0.50288018250221533</v>
      </c>
      <c r="I59" s="24">
        <f>+GBA_d!$AD87</f>
        <v>0.50560846993195541</v>
      </c>
      <c r="J59" s="24">
        <f>+GBA_d!$AM87</f>
        <v>0.50288018250221533</v>
      </c>
      <c r="K59" s="24">
        <f t="shared" si="3"/>
        <v>2.7282874297400728E-3</v>
      </c>
      <c r="M59" s="24">
        <f>+PAM_d!$AM87</f>
        <v>0.52476292075756925</v>
      </c>
      <c r="N59" s="24">
        <f>+PAM_d!$AD87</f>
        <v>0.5346009234755229</v>
      </c>
      <c r="O59" s="24">
        <f>+PAM_d!$AM87</f>
        <v>0.52476292075756925</v>
      </c>
      <c r="P59" s="24">
        <f t="shared" si="4"/>
        <v>9.8380027179536533E-3</v>
      </c>
      <c r="R59" s="24">
        <f>+NOA_d!$AM87</f>
        <v>0.50934423832670084</v>
      </c>
      <c r="S59" s="24">
        <f>+NOA_d!$AD87</f>
        <v>0.52642750492234502</v>
      </c>
      <c r="T59" s="24">
        <f>+NOA_d!$AM87</f>
        <v>0.50934423832670084</v>
      </c>
      <c r="U59" s="24">
        <f t="shared" si="5"/>
        <v>1.7083266595644186E-2</v>
      </c>
      <c r="W59" s="24">
        <f>+NEA_d!$AM87</f>
        <v>0.5274650746363958</v>
      </c>
      <c r="X59" s="24">
        <f>+NEA_d!$AD87</f>
        <v>0.53610694135617409</v>
      </c>
      <c r="Y59" s="24">
        <f>+NEA_d!$AM87</f>
        <v>0.5274650746363958</v>
      </c>
      <c r="Z59" s="24">
        <f t="shared" si="6"/>
        <v>8.6418667197782906E-3</v>
      </c>
      <c r="AB59" s="24">
        <f>+CUY_d!$AM87</f>
        <v>0.54779124784950972</v>
      </c>
      <c r="AC59" s="24">
        <f>+CUY_d!$AD87</f>
        <v>0.55747784510762188</v>
      </c>
      <c r="AD59" s="24">
        <f>+CUY_d!$AM87</f>
        <v>0.54779124784950972</v>
      </c>
      <c r="AE59" s="24">
        <f t="shared" si="7"/>
        <v>9.6865972581121618E-3</v>
      </c>
      <c r="AG59" s="24">
        <f>+PAT_d!$AM87</f>
        <v>0.50182291439091786</v>
      </c>
      <c r="AH59" s="24">
        <f>+PAT_d!$AD87</f>
        <v>0.50060371277701354</v>
      </c>
      <c r="AI59" s="24">
        <f>+PAT_d!$AM87</f>
        <v>0.50182291439091786</v>
      </c>
      <c r="AJ59" s="24">
        <f t="shared" si="8"/>
        <v>-1.2192016139043194E-3</v>
      </c>
      <c r="AK59" s="24"/>
      <c r="AL59" s="35">
        <f t="shared" si="1"/>
        <v>44378</v>
      </c>
      <c r="AM59" s="24">
        <f t="shared" ca="1" si="14"/>
        <v>6.5881057051730973E-3</v>
      </c>
      <c r="AN59" s="24">
        <f t="shared" si="9"/>
        <v>2.7282874297400728E-3</v>
      </c>
      <c r="AO59" s="24">
        <f t="shared" si="10"/>
        <v>9.8380027179536533E-3</v>
      </c>
      <c r="AP59" s="24">
        <f t="shared" si="11"/>
        <v>1.7083266595644186E-2</v>
      </c>
      <c r="AQ59" s="24">
        <f t="shared" si="12"/>
        <v>8.6418667197782906E-3</v>
      </c>
      <c r="AR59" s="24">
        <f t="shared" si="13"/>
        <v>9.6865972581121618E-3</v>
      </c>
      <c r="AS59" s="24">
        <f t="shared" si="15"/>
        <v>-1.2192016139043194E-3</v>
      </c>
      <c r="AU59" s="24">
        <f t="shared" si="16"/>
        <v>-1.2192016139043194E-3</v>
      </c>
      <c r="AV59" s="24">
        <f t="shared" si="17"/>
        <v>1.7083266595644186E-2</v>
      </c>
      <c r="AX59" s="35">
        <f t="shared" si="18"/>
        <v>44378</v>
      </c>
      <c r="AY59" s="24">
        <f t="shared" ca="1" si="19"/>
        <v>4.3503575231262914E-3</v>
      </c>
      <c r="AZ59" s="24">
        <f t="shared" si="20"/>
        <v>1.8153725503238238E-3</v>
      </c>
      <c r="BA59" s="24">
        <f t="shared" si="21"/>
        <v>6.4521523864613517E-3</v>
      </c>
      <c r="BB59" s="24">
        <f t="shared" si="22"/>
        <v>1.1318336905425275E-2</v>
      </c>
      <c r="BC59" s="24">
        <f t="shared" si="23"/>
        <v>5.6576525796083743E-3</v>
      </c>
      <c r="BD59" s="24">
        <f t="shared" si="24"/>
        <v>6.2583357229668568E-3</v>
      </c>
      <c r="BE59" s="24">
        <f t="shared" si="25"/>
        <v>-8.1181449704992303E-4</v>
      </c>
      <c r="BG59" s="24">
        <f t="shared" si="26"/>
        <v>-8.1181449704992303E-4</v>
      </c>
      <c r="BH59" s="24">
        <f t="shared" si="27"/>
        <v>1.1318336905425275E-2</v>
      </c>
    </row>
    <row r="60" spans="2:60" x14ac:dyDescent="0.25">
      <c r="B60" s="35">
        <f>+NAC!A61</f>
        <v>44409</v>
      </c>
      <c r="C60" s="49">
        <f ca="1">+NAC_d!DD61</f>
        <v>0.51394770326676364</v>
      </c>
      <c r="D60" s="49">
        <f ca="1">+NAC_d!CT61</f>
        <v>0.51211318008752338</v>
      </c>
      <c r="E60" s="49">
        <f ca="1">+NAC_d!DC61</f>
        <v>0.51478708932881734</v>
      </c>
      <c r="F60" s="24">
        <f t="shared" ca="1" si="2"/>
        <v>-2.6739092412939591E-3</v>
      </c>
      <c r="H60" s="24">
        <f>+GBA_d!$AM88</f>
        <v>0.50399876713807079</v>
      </c>
      <c r="I60" s="24">
        <f>+GBA_d!$AD88</f>
        <v>0.49647298104143989</v>
      </c>
      <c r="J60" s="24">
        <f>+GBA_d!$AM88</f>
        <v>0.50399876713807079</v>
      </c>
      <c r="K60" s="24">
        <f t="shared" si="3"/>
        <v>-7.5257860966309043E-3</v>
      </c>
      <c r="M60" s="24">
        <f>+PAM_d!$AM88</f>
        <v>0.52318391900055428</v>
      </c>
      <c r="N60" s="24">
        <f>+PAM_d!$AD88</f>
        <v>0.52327245340767981</v>
      </c>
      <c r="O60" s="24">
        <f>+PAM_d!$AM88</f>
        <v>0.52318391900055428</v>
      </c>
      <c r="P60" s="24">
        <f t="shared" si="4"/>
        <v>8.8534407125528958E-5</v>
      </c>
      <c r="R60" s="24">
        <f>+NOA_d!$AM88</f>
        <v>0.51112917581947892</v>
      </c>
      <c r="S60" s="24">
        <f>+NOA_d!$AD88</f>
        <v>0.52063997242786653</v>
      </c>
      <c r="T60" s="24">
        <f>+NOA_d!$AM88</f>
        <v>0.51112917581947892</v>
      </c>
      <c r="U60" s="24">
        <f t="shared" si="5"/>
        <v>9.5107966083876061E-3</v>
      </c>
      <c r="W60" s="24">
        <f>+NEA_d!$AM88</f>
        <v>0.53851636570255601</v>
      </c>
      <c r="X60" s="24">
        <f>+NEA_d!$AD88</f>
        <v>0.54077053685845033</v>
      </c>
      <c r="Y60" s="24">
        <f>+NEA_d!$AM88</f>
        <v>0.53851636570255601</v>
      </c>
      <c r="Z60" s="24">
        <f t="shared" si="6"/>
        <v>2.2541711558943245E-3</v>
      </c>
      <c r="AB60" s="24">
        <f>+CUY_d!$AM88</f>
        <v>0.53817567701681135</v>
      </c>
      <c r="AC60" s="24">
        <f>+CUY_d!$AD88</f>
        <v>0.53839687770061362</v>
      </c>
      <c r="AD60" s="24">
        <f>+CUY_d!$AM88</f>
        <v>0.53817567701681135</v>
      </c>
      <c r="AE60" s="24">
        <f t="shared" si="7"/>
        <v>2.2120068380226954E-4</v>
      </c>
      <c r="AG60" s="24">
        <f>+PAT_d!$AM88</f>
        <v>0.50938995327227743</v>
      </c>
      <c r="AH60" s="24">
        <f>+PAT_d!$AD88</f>
        <v>0.50705507773755398</v>
      </c>
      <c r="AI60" s="24">
        <f>+PAT_d!$AM88</f>
        <v>0.50938995327227743</v>
      </c>
      <c r="AJ60" s="24">
        <f t="shared" si="8"/>
        <v>-2.3348755347234462E-3</v>
      </c>
      <c r="AK60" s="24"/>
      <c r="AL60" s="35">
        <f t="shared" si="1"/>
        <v>44409</v>
      </c>
      <c r="AM60" s="24">
        <f t="shared" ca="1" si="14"/>
        <v>-2.6739092412939591E-3</v>
      </c>
      <c r="AN60" s="24">
        <f t="shared" si="9"/>
        <v>-7.5257860966309043E-3</v>
      </c>
      <c r="AO60" s="24">
        <f t="shared" si="10"/>
        <v>8.8534407125528958E-5</v>
      </c>
      <c r="AP60" s="24">
        <f t="shared" si="11"/>
        <v>9.5107966083876061E-3</v>
      </c>
      <c r="AQ60" s="24">
        <f t="shared" si="12"/>
        <v>2.2541711558943245E-3</v>
      </c>
      <c r="AR60" s="24">
        <f t="shared" si="13"/>
        <v>2.2120068380226954E-4</v>
      </c>
      <c r="AS60" s="24">
        <f t="shared" si="15"/>
        <v>-2.3348755347234462E-3</v>
      </c>
      <c r="AU60" s="24">
        <f t="shared" si="16"/>
        <v>-7.5257860966309043E-3</v>
      </c>
      <c r="AV60" s="24">
        <f t="shared" si="17"/>
        <v>9.5107966083876061E-3</v>
      </c>
      <c r="AX60" s="35">
        <f t="shared" si="18"/>
        <v>44409</v>
      </c>
      <c r="AY60" s="24">
        <f t="shared" ca="1" si="19"/>
        <v>-1.7652046681219113E-3</v>
      </c>
      <c r="AZ60" s="24">
        <f t="shared" si="20"/>
        <v>-5.0038512404844138E-3</v>
      </c>
      <c r="BA60" s="24">
        <f t="shared" si="21"/>
        <v>5.8124567900996738E-5</v>
      </c>
      <c r="BB60" s="24">
        <f t="shared" si="22"/>
        <v>6.293834280070687E-3</v>
      </c>
      <c r="BC60" s="24">
        <f t="shared" si="23"/>
        <v>1.4651590364234135E-3</v>
      </c>
      <c r="BD60" s="24">
        <f t="shared" si="24"/>
        <v>1.4380716527218063E-4</v>
      </c>
      <c r="BE60" s="24">
        <f t="shared" si="25"/>
        <v>-1.5469001431085427E-3</v>
      </c>
      <c r="BG60" s="24">
        <f t="shared" si="26"/>
        <v>-5.0038512404844138E-3</v>
      </c>
      <c r="BH60" s="24">
        <f t="shared" si="27"/>
        <v>6.293834280070687E-3</v>
      </c>
    </row>
    <row r="61" spans="2:60" x14ac:dyDescent="0.25">
      <c r="B61" s="35">
        <f>+NAC!A62</f>
        <v>44440</v>
      </c>
      <c r="C61" s="49">
        <f ca="1">+NAC_d!DD62</f>
        <v>0.5244025313180023</v>
      </c>
      <c r="D61" s="49">
        <f ca="1">+NAC_d!CT62</f>
        <v>0.5204949911004495</v>
      </c>
      <c r="E61" s="49">
        <f ca="1">+NAC_d!DC62</f>
        <v>0.5270019490258897</v>
      </c>
      <c r="F61" s="24">
        <f t="shared" ca="1" si="2"/>
        <v>-6.5069579254402043E-3</v>
      </c>
      <c r="H61" s="24">
        <f>+GBA_d!$AM89</f>
        <v>0.52118974581517996</v>
      </c>
      <c r="I61" s="24">
        <f>+GBA_d!$AD89</f>
        <v>0.50884454653692979</v>
      </c>
      <c r="J61" s="24">
        <f>+GBA_d!$AM89</f>
        <v>0.52118974581517996</v>
      </c>
      <c r="K61" s="24">
        <f t="shared" si="3"/>
        <v>-1.2345199278250174E-2</v>
      </c>
      <c r="M61" s="24">
        <f>+PAM_d!$AM89</f>
        <v>0.53249786267002142</v>
      </c>
      <c r="N61" s="24">
        <f>+PAM_d!$AD89</f>
        <v>0.52988923272539612</v>
      </c>
      <c r="O61" s="24">
        <f>+PAM_d!$AM89</f>
        <v>0.53249786267002142</v>
      </c>
      <c r="P61" s="24">
        <f t="shared" si="4"/>
        <v>-2.6086299446252958E-3</v>
      </c>
      <c r="R61" s="24">
        <f>+NOA_d!$AM89</f>
        <v>0.52926714542404141</v>
      </c>
      <c r="S61" s="24">
        <f>+NOA_d!$AD89</f>
        <v>0.53179282812755169</v>
      </c>
      <c r="T61" s="24">
        <f>+NOA_d!$AM89</f>
        <v>0.52926714542404141</v>
      </c>
      <c r="U61" s="24">
        <f t="shared" si="5"/>
        <v>2.5256827035102791E-3</v>
      </c>
      <c r="W61" s="24">
        <f>+NEA_d!$AM89</f>
        <v>0.53021994879997347</v>
      </c>
      <c r="X61" s="24">
        <f>+NEA_d!$AD89</f>
        <v>0.53065536484464459</v>
      </c>
      <c r="Y61" s="24">
        <f>+NEA_d!$AM89</f>
        <v>0.53021994879997347</v>
      </c>
      <c r="Z61" s="24">
        <f t="shared" si="6"/>
        <v>4.3541604467112194E-4</v>
      </c>
      <c r="AB61" s="24">
        <f>+CUY_d!$AM89</f>
        <v>0.52872524862910053</v>
      </c>
      <c r="AC61" s="24">
        <f>+CUY_d!$AD89</f>
        <v>0.52647100015131265</v>
      </c>
      <c r="AD61" s="24">
        <f>+CUY_d!$AM89</f>
        <v>0.52872524862910053</v>
      </c>
      <c r="AE61" s="24">
        <f t="shared" si="7"/>
        <v>-2.2542484777878791E-3</v>
      </c>
      <c r="AG61" s="24">
        <f>+PAT_d!$AM89</f>
        <v>0.53236395437955419</v>
      </c>
      <c r="AH61" s="24">
        <f>+PAT_d!$AD89</f>
        <v>0.52821858730641913</v>
      </c>
      <c r="AI61" s="24">
        <f>+PAT_d!$AM89</f>
        <v>0.53236395437955419</v>
      </c>
      <c r="AJ61" s="24">
        <f t="shared" si="8"/>
        <v>-4.1453670731350645E-3</v>
      </c>
      <c r="AK61" s="24"/>
      <c r="AL61" s="35">
        <f t="shared" si="1"/>
        <v>44440</v>
      </c>
      <c r="AM61" s="24">
        <f t="shared" ca="1" si="14"/>
        <v>-6.5069579254402043E-3</v>
      </c>
      <c r="AN61" s="24">
        <f t="shared" si="9"/>
        <v>-1.2345199278250174E-2</v>
      </c>
      <c r="AO61" s="24">
        <f t="shared" si="10"/>
        <v>-2.6086299446252958E-3</v>
      </c>
      <c r="AP61" s="24">
        <f t="shared" si="11"/>
        <v>2.5256827035102791E-3</v>
      </c>
      <c r="AQ61" s="24">
        <f t="shared" si="12"/>
        <v>4.3541604467112194E-4</v>
      </c>
      <c r="AR61" s="24">
        <f t="shared" si="13"/>
        <v>-2.2542484777878791E-3</v>
      </c>
      <c r="AS61" s="24">
        <f t="shared" si="15"/>
        <v>-4.1453670731350645E-3</v>
      </c>
      <c r="AU61" s="24">
        <f t="shared" si="16"/>
        <v>-1.2345199278250174E-2</v>
      </c>
      <c r="AV61" s="24">
        <f t="shared" si="17"/>
        <v>2.5256827035102791E-3</v>
      </c>
      <c r="AX61" s="35">
        <f t="shared" si="18"/>
        <v>44440</v>
      </c>
      <c r="AY61" s="24">
        <f t="shared" ca="1" si="19"/>
        <v>-4.2612636674047577E-3</v>
      </c>
      <c r="AZ61" s="24">
        <f t="shared" si="20"/>
        <v>-8.1154894136067357E-3</v>
      </c>
      <c r="BA61" s="24">
        <f t="shared" si="21"/>
        <v>-1.7022078843753619E-3</v>
      </c>
      <c r="BB61" s="24">
        <f t="shared" si="22"/>
        <v>1.651564091380564E-3</v>
      </c>
      <c r="BC61" s="24">
        <f t="shared" si="23"/>
        <v>2.8454474470329671E-4</v>
      </c>
      <c r="BD61" s="24">
        <f t="shared" si="24"/>
        <v>-1.4745936065420073E-3</v>
      </c>
      <c r="BE61" s="24">
        <f t="shared" si="25"/>
        <v>-2.7052105090878964E-3</v>
      </c>
      <c r="BG61" s="24">
        <f t="shared" si="26"/>
        <v>-8.1154894136067357E-3</v>
      </c>
      <c r="BH61" s="24">
        <f t="shared" si="27"/>
        <v>1.651564091380564E-3</v>
      </c>
    </row>
    <row r="62" spans="2:60" x14ac:dyDescent="0.25">
      <c r="B62" s="35">
        <f>+NAC!A63</f>
        <v>44470</v>
      </c>
      <c r="C62" s="49">
        <f ca="1">+NAC_d!DD63</f>
        <v>0.52067505980250495</v>
      </c>
      <c r="D62" s="49">
        <f ca="1">+NAC_d!CT63</f>
        <v>0.51336596190132222</v>
      </c>
      <c r="E62" s="49">
        <f ca="1">+NAC_d!DC63</f>
        <v>0.52575017615133524</v>
      </c>
      <c r="F62" s="24">
        <f t="shared" ca="1" si="2"/>
        <v>-1.2384214250013015E-2</v>
      </c>
      <c r="H62" s="24">
        <f>+GBA_d!$AM90</f>
        <v>0.52728968396648046</v>
      </c>
      <c r="I62" s="24">
        <f>+GBA_d!$AD90</f>
        <v>0.50703527641312296</v>
      </c>
      <c r="J62" s="24">
        <f>+GBA_d!$AM90</f>
        <v>0.52728968396648046</v>
      </c>
      <c r="K62" s="24">
        <f t="shared" si="3"/>
        <v>-2.0254407553357501E-2</v>
      </c>
      <c r="M62" s="24">
        <f>+PAM_d!$AM90</f>
        <v>0.52470490710203532</v>
      </c>
      <c r="N62" s="24">
        <f>+PAM_d!$AD90</f>
        <v>0.51875771125865788</v>
      </c>
      <c r="O62" s="24">
        <f>+PAM_d!$AM90</f>
        <v>0.52470490710203532</v>
      </c>
      <c r="P62" s="24">
        <f t="shared" si="4"/>
        <v>-5.9471958433774397E-3</v>
      </c>
      <c r="R62" s="24">
        <f>+NOA_d!$AM90</f>
        <v>0.51983402874191742</v>
      </c>
      <c r="S62" s="24">
        <f>+NOA_d!$AD90</f>
        <v>0.51610340788320852</v>
      </c>
      <c r="T62" s="24">
        <f>+NOA_d!$AM90</f>
        <v>0.51983402874191742</v>
      </c>
      <c r="U62" s="24">
        <f t="shared" si="5"/>
        <v>-3.7306208587088996E-3</v>
      </c>
      <c r="W62" s="24">
        <f>+NEA_d!$AM90</f>
        <v>0.53149397599130621</v>
      </c>
      <c r="X62" s="24">
        <f>+NEA_d!$AD90</f>
        <v>0.52505284573260691</v>
      </c>
      <c r="Y62" s="24">
        <f>+NEA_d!$AM90</f>
        <v>0.53149397599130621</v>
      </c>
      <c r="Z62" s="24">
        <f t="shared" si="6"/>
        <v>-6.4411302586993013E-3</v>
      </c>
      <c r="AB62" s="24">
        <f>+CUY_d!$AM90</f>
        <v>0.52318219510751818</v>
      </c>
      <c r="AC62" s="24">
        <f>+CUY_d!$AD90</f>
        <v>0.51506106983096034</v>
      </c>
      <c r="AD62" s="24">
        <f>+CUY_d!$AM90</f>
        <v>0.52318219510751818</v>
      </c>
      <c r="AE62" s="24">
        <f t="shared" si="7"/>
        <v>-8.121125276557839E-3</v>
      </c>
      <c r="AG62" s="24">
        <f>+PAT_d!$AM90</f>
        <v>0.52520804310514579</v>
      </c>
      <c r="AH62" s="24">
        <f>+PAT_d!$AD90</f>
        <v>0.51599905521208012</v>
      </c>
      <c r="AI62" s="24">
        <f>+PAT_d!$AM90</f>
        <v>0.52520804310514579</v>
      </c>
      <c r="AJ62" s="24">
        <f t="shared" si="8"/>
        <v>-9.2089878930656788E-3</v>
      </c>
      <c r="AK62" s="24"/>
      <c r="AL62" s="35">
        <f t="shared" si="1"/>
        <v>44470</v>
      </c>
      <c r="AM62" s="24">
        <f t="shared" ca="1" si="14"/>
        <v>-1.2384214250013015E-2</v>
      </c>
      <c r="AN62" s="24">
        <f t="shared" si="9"/>
        <v>-2.0254407553357501E-2</v>
      </c>
      <c r="AO62" s="24">
        <f t="shared" si="10"/>
        <v>-5.9471958433774397E-3</v>
      </c>
      <c r="AP62" s="24">
        <f t="shared" si="11"/>
        <v>-3.7306208587088996E-3</v>
      </c>
      <c r="AQ62" s="24">
        <f t="shared" si="12"/>
        <v>-6.4411302586993013E-3</v>
      </c>
      <c r="AR62" s="24">
        <f t="shared" si="13"/>
        <v>-8.121125276557839E-3</v>
      </c>
      <c r="AS62" s="24">
        <f t="shared" si="15"/>
        <v>-9.2089878930656788E-3</v>
      </c>
      <c r="AU62" s="24">
        <f t="shared" si="16"/>
        <v>-2.0254407553357501E-2</v>
      </c>
      <c r="AV62" s="24">
        <f t="shared" si="17"/>
        <v>-3.7306208587088996E-3</v>
      </c>
      <c r="AX62" s="35">
        <f t="shared" si="18"/>
        <v>44470</v>
      </c>
      <c r="AY62" s="24">
        <f t="shared" ca="1" si="19"/>
        <v>-8.1168034214171847E-3</v>
      </c>
      <c r="AZ62" s="24">
        <f t="shared" si="20"/>
        <v>-1.3261667230512142E-2</v>
      </c>
      <c r="BA62" s="24">
        <f t="shared" si="21"/>
        <v>-3.9005553242962288E-3</v>
      </c>
      <c r="BB62" s="24">
        <f t="shared" si="22"/>
        <v>-2.4546238524458808E-3</v>
      </c>
      <c r="BC62" s="24">
        <f t="shared" si="23"/>
        <v>-4.2057823012526807E-3</v>
      </c>
      <c r="BD62" s="24">
        <f t="shared" si="24"/>
        <v>-5.3316834339601771E-3</v>
      </c>
      <c r="BE62" s="24">
        <f t="shared" si="25"/>
        <v>-6.0378568908653341E-3</v>
      </c>
      <c r="BG62" s="24">
        <f t="shared" si="26"/>
        <v>-1.3261667230512142E-2</v>
      </c>
      <c r="BH62" s="24">
        <f t="shared" si="27"/>
        <v>-2.4546238524458808E-3</v>
      </c>
    </row>
    <row r="63" spans="2:60" x14ac:dyDescent="0.25">
      <c r="B63" s="35">
        <f>+NAC!A64</f>
        <v>44501</v>
      </c>
      <c r="C63" s="49">
        <f ca="1">+NAC_d!DD64</f>
        <v>0.51136685008729388</v>
      </c>
      <c r="D63" s="49">
        <f ca="1">+NAC_d!CT64</f>
        <v>0.50433659210587067</v>
      </c>
      <c r="E63" s="49">
        <f ca="1">+NAC_d!DC64</f>
        <v>0.51563411492126443</v>
      </c>
      <c r="F63" s="24">
        <f t="shared" ca="1" si="2"/>
        <v>-1.1297522815393757E-2</v>
      </c>
      <c r="H63" s="24">
        <f>+GBA_d!$AM91</f>
        <v>0.51568272619168187</v>
      </c>
      <c r="I63" s="24">
        <f>+GBA_d!$AD91</f>
        <v>0.49827685508437503</v>
      </c>
      <c r="J63" s="24">
        <f>+GBA_d!$AM91</f>
        <v>0.51568272619168187</v>
      </c>
      <c r="K63" s="24">
        <f t="shared" si="3"/>
        <v>-1.7405871107306847E-2</v>
      </c>
      <c r="M63" s="24">
        <f>+PAM_d!$AM91</f>
        <v>0.515991540402434</v>
      </c>
      <c r="N63" s="24">
        <f>+PAM_d!$AD91</f>
        <v>0.50919709357381104</v>
      </c>
      <c r="O63" s="24">
        <f>+PAM_d!$AM91</f>
        <v>0.515991540402434</v>
      </c>
      <c r="P63" s="24">
        <f t="shared" si="4"/>
        <v>-6.7944468286229576E-3</v>
      </c>
      <c r="R63" s="24">
        <f>+NOA_d!$AM91</f>
        <v>0.5089762021434765</v>
      </c>
      <c r="S63" s="24">
        <f>+NOA_d!$AD91</f>
        <v>0.51160688290415446</v>
      </c>
      <c r="T63" s="24">
        <f>+NOA_d!$AM91</f>
        <v>0.5089762021434765</v>
      </c>
      <c r="U63" s="24">
        <f t="shared" si="5"/>
        <v>2.6306807606779614E-3</v>
      </c>
      <c r="W63" s="24">
        <f>+NEA_d!$AM91</f>
        <v>0.52177578603121089</v>
      </c>
      <c r="X63" s="24">
        <f>+NEA_d!$AD91</f>
        <v>0.51397014247261885</v>
      </c>
      <c r="Y63" s="24">
        <f>+NEA_d!$AM91</f>
        <v>0.52177578603121089</v>
      </c>
      <c r="Z63" s="24">
        <f t="shared" si="6"/>
        <v>-7.8056435585920347E-3</v>
      </c>
      <c r="AB63" s="24">
        <f>+CUY_d!$AM91</f>
        <v>0.51594411340020718</v>
      </c>
      <c r="AC63" s="24">
        <f>+CUY_d!$AD91</f>
        <v>0.5070876106256561</v>
      </c>
      <c r="AD63" s="24">
        <f>+CUY_d!$AM91</f>
        <v>0.51594411340020718</v>
      </c>
      <c r="AE63" s="24">
        <f t="shared" si="7"/>
        <v>-8.8565027745510783E-3</v>
      </c>
      <c r="AG63" s="24">
        <f>+PAT_d!$AM91</f>
        <v>0.51603841794291627</v>
      </c>
      <c r="AH63" s="24">
        <f>+PAT_d!$AD91</f>
        <v>0.50177565229885146</v>
      </c>
      <c r="AI63" s="24">
        <f>+PAT_d!$AM91</f>
        <v>0.51603841794291627</v>
      </c>
      <c r="AJ63" s="24">
        <f t="shared" si="8"/>
        <v>-1.4262765644064812E-2</v>
      </c>
      <c r="AK63" s="24"/>
      <c r="AL63" s="35">
        <f t="shared" si="1"/>
        <v>44501</v>
      </c>
      <c r="AM63" s="24">
        <f t="shared" ca="1" si="14"/>
        <v>-1.1297522815393757E-2</v>
      </c>
      <c r="AN63" s="24">
        <f t="shared" si="9"/>
        <v>-1.7405871107306847E-2</v>
      </c>
      <c r="AO63" s="24">
        <f t="shared" si="10"/>
        <v>-6.7944468286229576E-3</v>
      </c>
      <c r="AP63" s="24">
        <f t="shared" si="11"/>
        <v>2.6306807606779614E-3</v>
      </c>
      <c r="AQ63" s="24">
        <f t="shared" si="12"/>
        <v>-7.8056435585920347E-3</v>
      </c>
      <c r="AR63" s="24">
        <f t="shared" si="13"/>
        <v>-8.8565027745510783E-3</v>
      </c>
      <c r="AS63" s="24">
        <f t="shared" si="15"/>
        <v>-1.4262765644064812E-2</v>
      </c>
      <c r="AU63" s="24">
        <f t="shared" si="16"/>
        <v>-1.7405871107306847E-2</v>
      </c>
      <c r="AV63" s="24">
        <f t="shared" si="17"/>
        <v>2.6306807606779614E-3</v>
      </c>
      <c r="AX63" s="35">
        <f t="shared" si="18"/>
        <v>44501</v>
      </c>
      <c r="AY63" s="24">
        <f t="shared" ca="1" si="19"/>
        <v>-7.4539908439449354E-3</v>
      </c>
      <c r="AZ63" s="24">
        <f t="shared" si="20"/>
        <v>-1.1483848701661303E-2</v>
      </c>
      <c r="BA63" s="24">
        <f t="shared" si="21"/>
        <v>-4.4818500945059681E-3</v>
      </c>
      <c r="BB63" s="24">
        <f t="shared" si="22"/>
        <v>1.7433547042962072E-3</v>
      </c>
      <c r="BC63" s="24">
        <f t="shared" si="23"/>
        <v>-5.1292993555569488E-3</v>
      </c>
      <c r="BD63" s="24">
        <f t="shared" si="24"/>
        <v>-5.8422356710012835E-3</v>
      </c>
      <c r="BE63" s="24">
        <f t="shared" si="25"/>
        <v>-9.4079183451153403E-3</v>
      </c>
      <c r="BG63" s="24">
        <f t="shared" si="26"/>
        <v>-1.1483848701661303E-2</v>
      </c>
      <c r="BH63" s="24">
        <f t="shared" si="27"/>
        <v>1.7433547042962072E-3</v>
      </c>
    </row>
    <row r="64" spans="2:60" x14ac:dyDescent="0.25">
      <c r="B64" s="35">
        <f>+NAC!A65</f>
        <v>44531</v>
      </c>
      <c r="C64" s="49">
        <f ca="1">+NAC_d!DD65</f>
        <v>0.50930946322805037</v>
      </c>
      <c r="D64" s="49">
        <f ca="1">+NAC_d!CT65</f>
        <v>0.50413210454367885</v>
      </c>
      <c r="E64" s="49">
        <f ca="1">+NAC_d!DC65</f>
        <v>0.51221418345524605</v>
      </c>
      <c r="F64" s="24">
        <f t="shared" ca="1" si="2"/>
        <v>-8.0820789115672031E-3</v>
      </c>
      <c r="H64" s="24">
        <f>+GBA_d!$AM92</f>
        <v>0.51783113866878372</v>
      </c>
      <c r="I64" s="24">
        <f>+GBA_d!$AD92</f>
        <v>0.50704615551884369</v>
      </c>
      <c r="J64" s="24">
        <f>+GBA_d!$AM92</f>
        <v>0.51783113866878372</v>
      </c>
      <c r="K64" s="24">
        <f t="shared" si="3"/>
        <v>-1.0784983149940031E-2</v>
      </c>
      <c r="M64" s="24">
        <f>+PAM_d!$AM92</f>
        <v>0.50527367131888434</v>
      </c>
      <c r="N64" s="24">
        <f>+PAM_d!$AD92</f>
        <v>0.50194745755757775</v>
      </c>
      <c r="O64" s="24">
        <f>+PAM_d!$AM92</f>
        <v>0.50527367131888434</v>
      </c>
      <c r="P64" s="24">
        <f t="shared" si="4"/>
        <v>-3.3262137613065956E-3</v>
      </c>
      <c r="R64" s="24">
        <f>+NOA_d!$AM92</f>
        <v>0.50956008272109532</v>
      </c>
      <c r="S64" s="24">
        <f>+NOA_d!$AD92</f>
        <v>0.50460356725945754</v>
      </c>
      <c r="T64" s="24">
        <f>+NOA_d!$AM92</f>
        <v>0.50956008272109532</v>
      </c>
      <c r="U64" s="24">
        <f t="shared" si="5"/>
        <v>-4.9565154616377782E-3</v>
      </c>
      <c r="W64" s="24">
        <f>+NEA_d!$AM92</f>
        <v>0.51345881653338354</v>
      </c>
      <c r="X64" s="24">
        <f>+NEA_d!$AD92</f>
        <v>0.4930267027155999</v>
      </c>
      <c r="Y64" s="24">
        <f>+NEA_d!$AM92</f>
        <v>0.51345881653338354</v>
      </c>
      <c r="Z64" s="24">
        <f t="shared" si="6"/>
        <v>-2.0432113817783648E-2</v>
      </c>
      <c r="AB64" s="24">
        <f>+CUY_d!$AM92</f>
        <v>0.51050508759753299</v>
      </c>
      <c r="AC64" s="24">
        <f>+CUY_d!$AD92</f>
        <v>0.50310131510712841</v>
      </c>
      <c r="AD64" s="24">
        <f>+CUY_d!$AM92</f>
        <v>0.51050508759753299</v>
      </c>
      <c r="AE64" s="24">
        <f t="shared" si="7"/>
        <v>-7.403772490404581E-3</v>
      </c>
      <c r="AG64" s="24">
        <f>+PAT_d!$AM92</f>
        <v>0.51623497267245311</v>
      </c>
      <c r="AH64" s="24">
        <f>+PAT_d!$AD92</f>
        <v>0.50480672402176618</v>
      </c>
      <c r="AI64" s="24">
        <f>+PAT_d!$AM92</f>
        <v>0.51623497267245311</v>
      </c>
      <c r="AJ64" s="24">
        <f t="shared" si="8"/>
        <v>-1.1428248650686923E-2</v>
      </c>
      <c r="AK64" s="24"/>
      <c r="AL64" s="35">
        <f t="shared" si="1"/>
        <v>44531</v>
      </c>
      <c r="AM64" s="24">
        <f t="shared" ca="1" si="14"/>
        <v>-8.0820789115672031E-3</v>
      </c>
      <c r="AN64" s="24">
        <f t="shared" si="9"/>
        <v>-1.0784983149940031E-2</v>
      </c>
      <c r="AO64" s="24">
        <f t="shared" si="10"/>
        <v>-3.3262137613065956E-3</v>
      </c>
      <c r="AP64" s="24">
        <f t="shared" si="11"/>
        <v>-4.9565154616377782E-3</v>
      </c>
      <c r="AQ64" s="24">
        <f t="shared" si="12"/>
        <v>-2.0432113817783648E-2</v>
      </c>
      <c r="AR64" s="24">
        <f t="shared" si="13"/>
        <v>-7.403772490404581E-3</v>
      </c>
      <c r="AS64" s="24">
        <f t="shared" si="15"/>
        <v>-1.1428248650686923E-2</v>
      </c>
      <c r="AU64" s="24">
        <f t="shared" si="16"/>
        <v>-2.0432113817783648E-2</v>
      </c>
      <c r="AV64" s="24">
        <f t="shared" si="17"/>
        <v>-3.3262137613065956E-3</v>
      </c>
      <c r="AX64" s="35">
        <f t="shared" si="18"/>
        <v>44531</v>
      </c>
      <c r="AY64" s="24">
        <f t="shared" ca="1" si="19"/>
        <v>-5.3445332017059144E-3</v>
      </c>
      <c r="AZ64" s="24">
        <f t="shared" si="20"/>
        <v>-7.1055223965157399E-3</v>
      </c>
      <c r="BA64" s="24">
        <f t="shared" si="21"/>
        <v>-2.2097069952683457E-3</v>
      </c>
      <c r="BB64" s="24">
        <f t="shared" si="22"/>
        <v>-3.283417148062906E-3</v>
      </c>
      <c r="BC64" s="24">
        <f t="shared" si="23"/>
        <v>-1.3500277374302039E-2</v>
      </c>
      <c r="BD64" s="24">
        <f t="shared" si="24"/>
        <v>-4.9015210549077093E-3</v>
      </c>
      <c r="BE64" s="24">
        <f t="shared" si="25"/>
        <v>-7.5372543548075654E-3</v>
      </c>
      <c r="BG64" s="24">
        <f t="shared" si="26"/>
        <v>-1.3500277374302039E-2</v>
      </c>
      <c r="BH64" s="24">
        <f t="shared" si="27"/>
        <v>-2.2097069952683457E-3</v>
      </c>
    </row>
    <row r="65" spans="2:60" x14ac:dyDescent="0.25">
      <c r="B65" s="35">
        <f>+NAC!A66</f>
        <v>44562</v>
      </c>
      <c r="C65" s="49">
        <f ca="1">+NAC_d!DD66</f>
        <v>0.50669875602382652</v>
      </c>
      <c r="D65" s="49">
        <f ca="1">+NAC_d!CT66</f>
        <v>0.50249863320240906</v>
      </c>
      <c r="E65" s="49">
        <f ca="1">+NAC_d!DC66</f>
        <v>0.50976401151899431</v>
      </c>
      <c r="F65" s="24">
        <f t="shared" ca="1" si="2"/>
        <v>-7.265378316585247E-3</v>
      </c>
      <c r="H65" s="24">
        <f>+GBA_d!$AM93</f>
        <v>0.52744126103329525</v>
      </c>
      <c r="I65" s="24">
        <f>+GBA_d!$AD93</f>
        <v>0.51785432257962305</v>
      </c>
      <c r="J65" s="24">
        <f>+GBA_d!$AM93</f>
        <v>0.52744126103329525</v>
      </c>
      <c r="K65" s="24">
        <f t="shared" si="3"/>
        <v>-9.5869384536722002E-3</v>
      </c>
      <c r="M65" s="24">
        <f>+PAM_d!$AM93</f>
        <v>0.49446207716932666</v>
      </c>
      <c r="N65" s="24">
        <f>+PAM_d!$AD93</f>
        <v>0.49058722619710382</v>
      </c>
      <c r="O65" s="24">
        <f>+PAM_d!$AM93</f>
        <v>0.49446207716932666</v>
      </c>
      <c r="P65" s="24">
        <f t="shared" si="4"/>
        <v>-3.874850972222843E-3</v>
      </c>
      <c r="R65" s="24">
        <f>+NOA_d!$AM93</f>
        <v>0.4859229178283988</v>
      </c>
      <c r="S65" s="24">
        <f>+NOA_d!$AD93</f>
        <v>0.48747386085139532</v>
      </c>
      <c r="T65" s="24">
        <f>+NOA_d!$AM93</f>
        <v>0.4859229178283988</v>
      </c>
      <c r="U65" s="24">
        <f t="shared" si="5"/>
        <v>1.5509430229965204E-3</v>
      </c>
      <c r="W65" s="24">
        <f>+NEA_d!$AM93</f>
        <v>0.5034379981335031</v>
      </c>
      <c r="X65" s="24">
        <f>+NEA_d!$AD93</f>
        <v>0.47971771253082895</v>
      </c>
      <c r="Y65" s="24">
        <f>+NEA_d!$AM93</f>
        <v>0.5034379981335031</v>
      </c>
      <c r="Z65" s="24">
        <f t="shared" si="6"/>
        <v>-2.372028560267414E-2</v>
      </c>
      <c r="AB65" s="24">
        <f>+CUY_d!$AM93</f>
        <v>0.50580190374903644</v>
      </c>
      <c r="AC65" s="24">
        <f>+CUY_d!$AD93</f>
        <v>0.49531868299323811</v>
      </c>
      <c r="AD65" s="24">
        <f>+CUY_d!$AM93</f>
        <v>0.50580190374903644</v>
      </c>
      <c r="AE65" s="24">
        <f t="shared" si="7"/>
        <v>-1.0483220755798328E-2</v>
      </c>
      <c r="AG65" s="24">
        <f>+PAT_d!$AM93</f>
        <v>0.50722642691074182</v>
      </c>
      <c r="AH65" s="24">
        <f>+PAT_d!$AD93</f>
        <v>0.50310765058306228</v>
      </c>
      <c r="AI65" s="24">
        <f>+PAT_d!$AM93</f>
        <v>0.50722642691074182</v>
      </c>
      <c r="AJ65" s="24">
        <f t="shared" si="8"/>
        <v>-4.1187763276795408E-3</v>
      </c>
      <c r="AK65" s="24"/>
      <c r="AL65" s="35">
        <f t="shared" si="1"/>
        <v>44562</v>
      </c>
      <c r="AM65" s="24">
        <f t="shared" ca="1" si="14"/>
        <v>-7.265378316585247E-3</v>
      </c>
      <c r="AN65" s="24">
        <f t="shared" si="9"/>
        <v>-9.5869384536722002E-3</v>
      </c>
      <c r="AO65" s="24">
        <f t="shared" si="10"/>
        <v>-3.874850972222843E-3</v>
      </c>
      <c r="AP65" s="24">
        <f t="shared" si="11"/>
        <v>1.5509430229965204E-3</v>
      </c>
      <c r="AQ65" s="24">
        <f t="shared" si="12"/>
        <v>-2.372028560267414E-2</v>
      </c>
      <c r="AR65" s="24">
        <f t="shared" si="13"/>
        <v>-1.0483220755798328E-2</v>
      </c>
      <c r="AS65" s="24">
        <f t="shared" si="15"/>
        <v>-4.1187763276795408E-3</v>
      </c>
      <c r="AU65" s="24">
        <f t="shared" si="16"/>
        <v>-2.372028560267414E-2</v>
      </c>
      <c r="AV65" s="24">
        <f t="shared" si="17"/>
        <v>1.5509430229965204E-3</v>
      </c>
      <c r="AX65" s="35">
        <f t="shared" si="18"/>
        <v>44562</v>
      </c>
      <c r="AY65" s="24">
        <f t="shared" ca="1" si="19"/>
        <v>-4.8122608971685743E-3</v>
      </c>
      <c r="AZ65" s="24">
        <f t="shared" si="20"/>
        <v>-6.2764694775803154E-3</v>
      </c>
      <c r="BA65" s="24">
        <f t="shared" si="21"/>
        <v>-2.5928064896516556E-3</v>
      </c>
      <c r="BB65" s="24">
        <f t="shared" si="22"/>
        <v>1.0437573876733719E-3</v>
      </c>
      <c r="BC65" s="24">
        <f t="shared" si="23"/>
        <v>-1.5777362040950482E-2</v>
      </c>
      <c r="BD65" s="24">
        <f t="shared" si="24"/>
        <v>-6.9618857099981168E-3</v>
      </c>
      <c r="BE65" s="24">
        <f t="shared" si="25"/>
        <v>-2.7326858487489725E-3</v>
      </c>
      <c r="BG65" s="24">
        <f t="shared" si="26"/>
        <v>-1.5777362040950482E-2</v>
      </c>
      <c r="BH65" s="24">
        <f t="shared" si="27"/>
        <v>1.0437573876733719E-3</v>
      </c>
    </row>
    <row r="66" spans="2:60" x14ac:dyDescent="0.25">
      <c r="B66" s="35">
        <f>+NAC!A67</f>
        <v>44593</v>
      </c>
      <c r="C66" s="49">
        <f ca="1">+NAC_d!DD67</f>
        <v>0.52325331387584284</v>
      </c>
      <c r="D66" s="49">
        <f ca="1">+NAC_d!CT67</f>
        <v>0.52615462237744071</v>
      </c>
      <c r="E66" s="49">
        <f ca="1">+NAC_d!DC67</f>
        <v>0.52051647898838449</v>
      </c>
      <c r="F66" s="24">
        <f t="shared" ca="1" si="2"/>
        <v>5.638143389056216E-3</v>
      </c>
      <c r="H66" s="24">
        <f>+GBA_d!$AM94</f>
        <v>0.53419384922115287</v>
      </c>
      <c r="I66" s="24">
        <f>+GBA_d!$AD94</f>
        <v>0.54275948537437779</v>
      </c>
      <c r="J66" s="24">
        <f>+GBA_d!$AM94</f>
        <v>0.53419384922115287</v>
      </c>
      <c r="K66" s="24">
        <f t="shared" si="3"/>
        <v>8.5656361532249203E-3</v>
      </c>
      <c r="M66" s="24">
        <f>+PAM_d!$AM94</f>
        <v>0.50770489921271023</v>
      </c>
      <c r="N66" s="24">
        <f>+PAM_d!$AD94</f>
        <v>0.51409546646393034</v>
      </c>
      <c r="O66" s="24">
        <f>+PAM_d!$AM94</f>
        <v>0.50770489921271023</v>
      </c>
      <c r="P66" s="24">
        <f t="shared" si="4"/>
        <v>6.3905672512201139E-3</v>
      </c>
      <c r="R66" s="24">
        <f>+NOA_d!$AM94</f>
        <v>0.50502156463174175</v>
      </c>
      <c r="S66" s="24">
        <f>+NOA_d!$AD94</f>
        <v>0.5113740905461448</v>
      </c>
      <c r="T66" s="24">
        <f>+NOA_d!$AM94</f>
        <v>0.50502156463174175</v>
      </c>
      <c r="U66" s="24">
        <f t="shared" si="5"/>
        <v>6.352525914403051E-3</v>
      </c>
      <c r="W66" s="24">
        <f>+NEA_d!$AM94</f>
        <v>0.51405866399378208</v>
      </c>
      <c r="X66" s="24">
        <f>+NEA_d!$AD94</f>
        <v>0.49909658963384285</v>
      </c>
      <c r="Y66" s="24">
        <f>+NEA_d!$AM94</f>
        <v>0.51405866399378208</v>
      </c>
      <c r="Z66" s="24">
        <f t="shared" si="6"/>
        <v>-1.4962074359939237E-2</v>
      </c>
      <c r="AB66" s="24">
        <f>+CUY_d!$AM94</f>
        <v>0.51941024758728349</v>
      </c>
      <c r="AC66" s="24">
        <f>+CUY_d!$AD94</f>
        <v>0.51952858992743822</v>
      </c>
      <c r="AD66" s="24">
        <f>+CUY_d!$AM94</f>
        <v>0.51941024758728349</v>
      </c>
      <c r="AE66" s="24">
        <f t="shared" si="7"/>
        <v>1.1834234015473122E-4</v>
      </c>
      <c r="AG66" s="24">
        <f>+PAT_d!$AM94</f>
        <v>0.52049344756536065</v>
      </c>
      <c r="AH66" s="24">
        <f>+PAT_d!$AD94</f>
        <v>0.51907180125973662</v>
      </c>
      <c r="AI66" s="24">
        <f>+PAT_d!$AM94</f>
        <v>0.52049344756536065</v>
      </c>
      <c r="AJ66" s="24">
        <f t="shared" si="8"/>
        <v>-1.4216463056240247E-3</v>
      </c>
      <c r="AK66" s="24"/>
      <c r="AL66" s="35">
        <f t="shared" si="1"/>
        <v>44593</v>
      </c>
      <c r="AM66" s="24">
        <f t="shared" ca="1" si="14"/>
        <v>5.638143389056216E-3</v>
      </c>
      <c r="AN66" s="24">
        <f t="shared" si="9"/>
        <v>8.5656361532249203E-3</v>
      </c>
      <c r="AO66" s="24">
        <f t="shared" si="10"/>
        <v>6.3905672512201139E-3</v>
      </c>
      <c r="AP66" s="24">
        <f t="shared" si="11"/>
        <v>6.352525914403051E-3</v>
      </c>
      <c r="AQ66" s="24">
        <f t="shared" si="12"/>
        <v>-1.4962074359939237E-2</v>
      </c>
      <c r="AR66" s="24">
        <f t="shared" si="13"/>
        <v>1.1834234015473122E-4</v>
      </c>
      <c r="AS66" s="24">
        <f t="shared" si="15"/>
        <v>-1.4216463056240247E-3</v>
      </c>
      <c r="AU66" s="24">
        <f t="shared" si="16"/>
        <v>-1.4962074359939237E-2</v>
      </c>
      <c r="AV66" s="24">
        <f t="shared" si="17"/>
        <v>8.5656361532249203E-3</v>
      </c>
      <c r="AX66" s="35">
        <f t="shared" si="18"/>
        <v>44593</v>
      </c>
      <c r="AY66" s="24">
        <f t="shared" ca="1" si="19"/>
        <v>3.7080449090609591E-3</v>
      </c>
      <c r="AZ66" s="24">
        <f t="shared" si="20"/>
        <v>5.5831511497541619E-3</v>
      </c>
      <c r="BA66" s="24">
        <f t="shared" si="21"/>
        <v>4.2386061453782986E-3</v>
      </c>
      <c r="BB66" s="24">
        <f t="shared" si="22"/>
        <v>4.2208869717805797E-3</v>
      </c>
      <c r="BC66" s="24">
        <f t="shared" si="23"/>
        <v>-9.8820968538116949E-3</v>
      </c>
      <c r="BD66" s="24">
        <f t="shared" si="24"/>
        <v>7.7887022509326442E-5</v>
      </c>
      <c r="BE66" s="24">
        <f t="shared" si="25"/>
        <v>-9.3499009015818313E-4</v>
      </c>
      <c r="BG66" s="24">
        <f t="shared" si="26"/>
        <v>-9.8820968538116949E-3</v>
      </c>
      <c r="BH66" s="24">
        <f t="shared" si="27"/>
        <v>5.5831511497541619E-3</v>
      </c>
    </row>
    <row r="67" spans="2:60" x14ac:dyDescent="0.25">
      <c r="B67" s="35">
        <f>+NAC!A68</f>
        <v>44621</v>
      </c>
      <c r="C67" s="49">
        <f ca="1">+NAC_d!DD68</f>
        <v>0.55079415253893993</v>
      </c>
      <c r="D67" s="49">
        <f ca="1">+NAC_d!CT68</f>
        <v>0.55725263348448983</v>
      </c>
      <c r="E67" s="49">
        <f ca="1">+NAC_d!DC68</f>
        <v>0.54561886280334115</v>
      </c>
      <c r="F67" s="24">
        <f t="shared" ca="1" si="2"/>
        <v>1.1633770681148681E-2</v>
      </c>
      <c r="H67" s="24">
        <f>+GBA_d!$AM95</f>
        <v>0.55635895157328896</v>
      </c>
      <c r="I67" s="24">
        <f>+GBA_d!$AD95</f>
        <v>0.56469238512287534</v>
      </c>
      <c r="J67" s="24">
        <f>+GBA_d!$AM95</f>
        <v>0.55635895157328896</v>
      </c>
      <c r="K67" s="24">
        <f t="shared" si="3"/>
        <v>8.3334335495863776E-3</v>
      </c>
      <c r="M67" s="24">
        <f>+PAM_d!$AM95</f>
        <v>0.52902035108478018</v>
      </c>
      <c r="N67" s="24">
        <f>+PAM_d!$AD95</f>
        <v>0.5446158685973812</v>
      </c>
      <c r="O67" s="24">
        <f>+PAM_d!$AM95</f>
        <v>0.52902035108478018</v>
      </c>
      <c r="P67" s="24">
        <f t="shared" si="4"/>
        <v>1.559551751260102E-2</v>
      </c>
      <c r="R67" s="24">
        <f>+NOA_d!$AM95</f>
        <v>0.53248291645717383</v>
      </c>
      <c r="S67" s="24">
        <f>+NOA_d!$AD95</f>
        <v>0.55663206924380804</v>
      </c>
      <c r="T67" s="24">
        <f>+NOA_d!$AM95</f>
        <v>0.53248291645717383</v>
      </c>
      <c r="U67" s="24">
        <f t="shared" si="5"/>
        <v>2.4149152786634209E-2</v>
      </c>
      <c r="W67" s="24">
        <f>+NEA_d!$AM95</f>
        <v>0.56711581325632121</v>
      </c>
      <c r="X67" s="24">
        <f>+NEA_d!$AD95</f>
        <v>0.55873506429798869</v>
      </c>
      <c r="Y67" s="24">
        <f>+NEA_d!$AM95</f>
        <v>0.56711581325632121</v>
      </c>
      <c r="Z67" s="24">
        <f t="shared" si="6"/>
        <v>-8.3807489583325179E-3</v>
      </c>
      <c r="AB67" s="24">
        <f>+CUY_d!$AM95</f>
        <v>0.5476174811935115</v>
      </c>
      <c r="AC67" s="24">
        <f>+CUY_d!$AD95</f>
        <v>0.5631655847550423</v>
      </c>
      <c r="AD67" s="24">
        <f>+CUY_d!$AM95</f>
        <v>0.5476174811935115</v>
      </c>
      <c r="AE67" s="24">
        <f t="shared" si="7"/>
        <v>1.5548103561530802E-2</v>
      </c>
      <c r="AG67" s="24">
        <f>+PAT_d!$AM95</f>
        <v>0.56663432527041846</v>
      </c>
      <c r="AH67" s="24">
        <f>+PAT_d!$AD95</f>
        <v>0.57557018307981922</v>
      </c>
      <c r="AI67" s="24">
        <f>+PAT_d!$AM95</f>
        <v>0.56663432527041846</v>
      </c>
      <c r="AJ67" s="24">
        <f t="shared" si="8"/>
        <v>8.9358578094007601E-3</v>
      </c>
      <c r="AK67" s="24"/>
      <c r="AL67" s="35">
        <f t="shared" si="1"/>
        <v>44621</v>
      </c>
      <c r="AM67" s="24">
        <f t="shared" ca="1" si="14"/>
        <v>1.1633770681148681E-2</v>
      </c>
      <c r="AN67" s="24">
        <f t="shared" si="9"/>
        <v>8.3334335495863776E-3</v>
      </c>
      <c r="AO67" s="24">
        <f t="shared" si="10"/>
        <v>1.559551751260102E-2</v>
      </c>
      <c r="AP67" s="24">
        <f t="shared" si="11"/>
        <v>2.4149152786634209E-2</v>
      </c>
      <c r="AQ67" s="24">
        <f t="shared" si="12"/>
        <v>-8.3807489583325179E-3</v>
      </c>
      <c r="AR67" s="24">
        <f t="shared" si="13"/>
        <v>1.5548103561530802E-2</v>
      </c>
      <c r="AS67" s="24">
        <f t="shared" si="15"/>
        <v>8.9358578094007601E-3</v>
      </c>
      <c r="AU67" s="24">
        <f t="shared" si="16"/>
        <v>-8.3807489583325179E-3</v>
      </c>
      <c r="AV67" s="24">
        <f t="shared" si="17"/>
        <v>2.4149152786634209E-2</v>
      </c>
      <c r="AX67" s="35">
        <f t="shared" si="18"/>
        <v>44621</v>
      </c>
      <c r="AY67" s="24">
        <f t="shared" ca="1" si="19"/>
        <v>7.5269336840573242E-3</v>
      </c>
      <c r="AZ67" s="24">
        <f t="shared" si="20"/>
        <v>5.3544418793378679E-3</v>
      </c>
      <c r="BA67" s="24">
        <f t="shared" si="21"/>
        <v>1.0199679488593238E-2</v>
      </c>
      <c r="BB67" s="24">
        <f t="shared" si="22"/>
        <v>1.5758187270669799E-2</v>
      </c>
      <c r="BC67" s="24">
        <f t="shared" si="23"/>
        <v>-5.3478810483815753E-3</v>
      </c>
      <c r="BD67" s="24">
        <f t="shared" si="24"/>
        <v>1.00464770852422E-2</v>
      </c>
      <c r="BE67" s="24">
        <f t="shared" si="25"/>
        <v>5.7038567745273383E-3</v>
      </c>
      <c r="BG67" s="24">
        <f t="shared" si="26"/>
        <v>-5.3478810483815753E-3</v>
      </c>
      <c r="BH67" s="24">
        <f t="shared" si="27"/>
        <v>1.5758187270669799E-2</v>
      </c>
    </row>
    <row r="68" spans="2:60" x14ac:dyDescent="0.25">
      <c r="B68" s="35">
        <f>+NAC!A69</f>
        <v>44652</v>
      </c>
      <c r="C68" s="49">
        <f ca="1">+NAC_d!DD69</f>
        <v>0.5799536148701987</v>
      </c>
      <c r="D68" s="49">
        <f ca="1">+NAC_d!CT69</f>
        <v>0.58643278274726796</v>
      </c>
      <c r="E68" s="49">
        <f ca="1">+NAC_d!DC69</f>
        <v>0.5751769942770526</v>
      </c>
      <c r="F68" s="24">
        <f t="shared" ca="1" si="2"/>
        <v>1.1255788470215355E-2</v>
      </c>
      <c r="H68" s="24">
        <f>+GBA_d!$AM96</f>
        <v>0.58820634192867693</v>
      </c>
      <c r="I68" s="24">
        <f>+GBA_d!$AD96</f>
        <v>0.59450617045552256</v>
      </c>
      <c r="J68" s="24">
        <f>+GBA_d!$AM96</f>
        <v>0.58820634192867693</v>
      </c>
      <c r="K68" s="24">
        <f t="shared" si="3"/>
        <v>6.29982852684563E-3</v>
      </c>
      <c r="M68" s="24">
        <f>+PAM_d!$AM96</f>
        <v>0.55821876684335536</v>
      </c>
      <c r="N68" s="24">
        <f>+PAM_d!$AD96</f>
        <v>0.57278583770927716</v>
      </c>
      <c r="O68" s="24">
        <f>+PAM_d!$AM96</f>
        <v>0.55821876684335536</v>
      </c>
      <c r="P68" s="24">
        <f t="shared" si="4"/>
        <v>1.4567070865921794E-2</v>
      </c>
      <c r="R68" s="24">
        <f>+NOA_d!$AM96</f>
        <v>0.56602434539572877</v>
      </c>
      <c r="S68" s="24">
        <f>+NOA_d!$AD96</f>
        <v>0.59382547593341406</v>
      </c>
      <c r="T68" s="24">
        <f>+NOA_d!$AM96</f>
        <v>0.56602434539572877</v>
      </c>
      <c r="U68" s="24">
        <f t="shared" si="5"/>
        <v>2.7801130537685292E-2</v>
      </c>
      <c r="W68" s="24">
        <f>+NEA_d!$AM96</f>
        <v>0.59208934401298952</v>
      </c>
      <c r="X68" s="24">
        <f>+NEA_d!$AD96</f>
        <v>0.59077742515378917</v>
      </c>
      <c r="Y68" s="24">
        <f>+NEA_d!$AM96</f>
        <v>0.59208934401298952</v>
      </c>
      <c r="Z68" s="24">
        <f t="shared" si="6"/>
        <v>-1.311918859200345E-3</v>
      </c>
      <c r="AB68" s="24">
        <f>+CUY_d!$AM96</f>
        <v>0.57176708872336546</v>
      </c>
      <c r="AC68" s="24">
        <f>+CUY_d!$AD96</f>
        <v>0.58738482981934892</v>
      </c>
      <c r="AD68" s="24">
        <f>+CUY_d!$AM96</f>
        <v>0.57176708872336546</v>
      </c>
      <c r="AE68" s="24">
        <f t="shared" si="7"/>
        <v>1.5617741095983462E-2</v>
      </c>
      <c r="AG68" s="24">
        <f>+PAT_d!$AM96</f>
        <v>0.58163059847122955</v>
      </c>
      <c r="AH68" s="24">
        <f>+PAT_d!$AD96</f>
        <v>0.59618653025946511</v>
      </c>
      <c r="AI68" s="24">
        <f>+PAT_d!$AM96</f>
        <v>0.58163059847122955</v>
      </c>
      <c r="AJ68" s="24">
        <f t="shared" si="8"/>
        <v>1.4555931788235554E-2</v>
      </c>
      <c r="AK68" s="24"/>
      <c r="AL68" s="35">
        <f t="shared" si="1"/>
        <v>44652</v>
      </c>
      <c r="AM68" s="24">
        <f t="shared" ca="1" si="14"/>
        <v>1.1255788470215355E-2</v>
      </c>
      <c r="AN68" s="24">
        <f t="shared" si="9"/>
        <v>6.29982852684563E-3</v>
      </c>
      <c r="AO68" s="24">
        <f t="shared" si="10"/>
        <v>1.4567070865921794E-2</v>
      </c>
      <c r="AP68" s="24">
        <f t="shared" si="11"/>
        <v>2.7801130537685292E-2</v>
      </c>
      <c r="AQ68" s="24">
        <f t="shared" si="12"/>
        <v>-1.311918859200345E-3</v>
      </c>
      <c r="AR68" s="24">
        <f t="shared" si="13"/>
        <v>1.5617741095983462E-2</v>
      </c>
      <c r="AS68" s="24">
        <f t="shared" si="15"/>
        <v>1.4555931788235554E-2</v>
      </c>
      <c r="AU68" s="24">
        <f t="shared" si="16"/>
        <v>-1.311918859200345E-3</v>
      </c>
      <c r="AV68" s="24">
        <f t="shared" si="17"/>
        <v>2.7801130537685292E-2</v>
      </c>
      <c r="AX68" s="35">
        <f t="shared" si="18"/>
        <v>44652</v>
      </c>
      <c r="AY68" s="24">
        <f t="shared" ca="1" si="19"/>
        <v>7.1457293441372638E-3</v>
      </c>
      <c r="AZ68" s="24">
        <f t="shared" si="20"/>
        <v>3.9666310104236047E-3</v>
      </c>
      <c r="BA68" s="24">
        <f t="shared" si="21"/>
        <v>9.3485402537101248E-3</v>
      </c>
      <c r="BB68" s="24">
        <f t="shared" si="22"/>
        <v>1.7752680933360576E-2</v>
      </c>
      <c r="BC68" s="24">
        <f t="shared" si="23"/>
        <v>-8.240233904798222E-4</v>
      </c>
      <c r="BD68" s="24">
        <f t="shared" si="24"/>
        <v>9.9364220106354928E-3</v>
      </c>
      <c r="BE68" s="24">
        <f t="shared" si="25"/>
        <v>9.2031172147939433E-3</v>
      </c>
      <c r="BG68" s="24">
        <f t="shared" si="26"/>
        <v>-8.240233904798222E-4</v>
      </c>
      <c r="BH68" s="24">
        <f t="shared" si="27"/>
        <v>1.7752680933360576E-2</v>
      </c>
    </row>
    <row r="69" spans="2:60" x14ac:dyDescent="0.25">
      <c r="B69" s="35">
        <f>+NAC!A70</f>
        <v>44682</v>
      </c>
      <c r="C69" s="49">
        <f ca="1">+NAC_d!DD70</f>
        <v>0.60651551170217255</v>
      </c>
      <c r="D69" s="49">
        <f ca="1">+NAC_d!CT70</f>
        <v>0.61324543540805476</v>
      </c>
      <c r="E69" s="49">
        <f ca="1">+NAC_d!DC70</f>
        <v>0.60176658821899798</v>
      </c>
      <c r="F69" s="24">
        <f t="shared" ca="1" si="2"/>
        <v>1.1478847189056784E-2</v>
      </c>
      <c r="H69" s="24">
        <f>+GBA_d!$AM97</f>
        <v>0.60889721251749185</v>
      </c>
      <c r="I69" s="24">
        <f>+GBA_d!$AD97</f>
        <v>0.61803138283631109</v>
      </c>
      <c r="J69" s="24">
        <f>+GBA_d!$AM97</f>
        <v>0.60889721251749185</v>
      </c>
      <c r="K69" s="24">
        <f t="shared" si="3"/>
        <v>9.1341703188192458E-3</v>
      </c>
      <c r="M69" s="24">
        <f>+PAM_d!$AM97</f>
        <v>0.59089764953690516</v>
      </c>
      <c r="N69" s="24">
        <f>+PAM_d!$AD97</f>
        <v>0.60204380745701225</v>
      </c>
      <c r="O69" s="24">
        <f>+PAM_d!$AM97</f>
        <v>0.59089764953690516</v>
      </c>
      <c r="P69" s="24">
        <f t="shared" si="4"/>
        <v>1.1146157920107091E-2</v>
      </c>
      <c r="R69" s="24">
        <f>+NOA_d!$AM97</f>
        <v>0.60417102079528306</v>
      </c>
      <c r="S69" s="24">
        <f>+NOA_d!$AD97</f>
        <v>0.62810418466977258</v>
      </c>
      <c r="T69" s="24">
        <f>+NOA_d!$AM97</f>
        <v>0.60417102079528306</v>
      </c>
      <c r="U69" s="24">
        <f t="shared" si="5"/>
        <v>2.3933163874489516E-2</v>
      </c>
      <c r="W69" s="24">
        <f>+NEA_d!$AM97</f>
        <v>0.62210509880229803</v>
      </c>
      <c r="X69" s="24">
        <f>+NEA_d!$AD97</f>
        <v>0.62302397386651864</v>
      </c>
      <c r="Y69" s="24">
        <f>+NEA_d!$AM97</f>
        <v>0.62210509880229803</v>
      </c>
      <c r="Z69" s="24">
        <f t="shared" si="6"/>
        <v>9.1887506422061449E-4</v>
      </c>
      <c r="AB69" s="24">
        <f>+CUY_d!$AM97</f>
        <v>0.59345543701546322</v>
      </c>
      <c r="AC69" s="24">
        <f>+CUY_d!$AD97</f>
        <v>0.61407343674454951</v>
      </c>
      <c r="AD69" s="24">
        <f>+CUY_d!$AM97</f>
        <v>0.59345543701546322</v>
      </c>
      <c r="AE69" s="24">
        <f t="shared" si="7"/>
        <v>2.0617999729086289E-2</v>
      </c>
      <c r="AG69" s="24">
        <f>+PAT_d!$AM97</f>
        <v>0.60220787427591671</v>
      </c>
      <c r="AH69" s="24">
        <f>+PAT_d!$AD97</f>
        <v>0.61869812913406719</v>
      </c>
      <c r="AI69" s="24">
        <f>+PAT_d!$AM97</f>
        <v>0.60220787427591671</v>
      </c>
      <c r="AJ69" s="24">
        <f t="shared" si="8"/>
        <v>1.6490254858150477E-2</v>
      </c>
      <c r="AK69" s="24"/>
      <c r="AL69" s="35">
        <f t="shared" ref="AL69:AL94" si="28">+B69</f>
        <v>44682</v>
      </c>
      <c r="AM69" s="24">
        <f t="shared" ca="1" si="14"/>
        <v>1.1478847189056784E-2</v>
      </c>
      <c r="AN69" s="24">
        <f t="shared" si="9"/>
        <v>9.1341703188192458E-3</v>
      </c>
      <c r="AO69" s="24">
        <f t="shared" si="10"/>
        <v>1.1146157920107091E-2</v>
      </c>
      <c r="AP69" s="24">
        <f t="shared" si="11"/>
        <v>2.3933163874489516E-2</v>
      </c>
      <c r="AQ69" s="24">
        <f t="shared" si="12"/>
        <v>9.1887506422061449E-4</v>
      </c>
      <c r="AR69" s="24">
        <f t="shared" si="13"/>
        <v>2.0617999729086289E-2</v>
      </c>
      <c r="AS69" s="24">
        <f t="shared" si="15"/>
        <v>1.6490254858150477E-2</v>
      </c>
      <c r="AU69" s="24">
        <f t="shared" si="16"/>
        <v>9.1887506422061449E-4</v>
      </c>
      <c r="AV69" s="24">
        <f t="shared" si="17"/>
        <v>2.3933163874489516E-2</v>
      </c>
      <c r="AX69" s="35">
        <f t="shared" si="18"/>
        <v>44682</v>
      </c>
      <c r="AY69" s="24">
        <f t="shared" ca="1" si="19"/>
        <v>7.1663669809844954E-3</v>
      </c>
      <c r="AZ69" s="24">
        <f t="shared" si="20"/>
        <v>5.6772864343066498E-3</v>
      </c>
      <c r="BA69" s="24">
        <f t="shared" si="21"/>
        <v>7.0062067935996453E-3</v>
      </c>
      <c r="BB69" s="24">
        <f t="shared" si="22"/>
        <v>1.4919334387816452E-2</v>
      </c>
      <c r="BC69" s="24">
        <f t="shared" si="23"/>
        <v>5.6647073293780714E-4</v>
      </c>
      <c r="BD69" s="24">
        <f t="shared" si="24"/>
        <v>1.2939175611778486E-2</v>
      </c>
      <c r="BE69" s="24">
        <f t="shared" si="25"/>
        <v>1.0292206849628061E-2</v>
      </c>
      <c r="BG69" s="24">
        <f t="shared" si="26"/>
        <v>5.6647073293780714E-4</v>
      </c>
      <c r="BH69" s="24">
        <f t="shared" si="27"/>
        <v>1.4919334387816452E-2</v>
      </c>
    </row>
    <row r="70" spans="2:60" x14ac:dyDescent="0.25">
      <c r="B70" s="35">
        <f>+NAC!A71</f>
        <v>44713</v>
      </c>
      <c r="C70" s="49">
        <f ca="1">+NAC_d!DD71</f>
        <v>0.63944948323334883</v>
      </c>
      <c r="D70" s="49">
        <f ca="1">+NAC_d!CT71</f>
        <v>0.64320206277087966</v>
      </c>
      <c r="E70" s="49">
        <f ca="1">+NAC_d!DC71</f>
        <v>0.63808237182435801</v>
      </c>
      <c r="F70" s="24">
        <f t="shared" ref="F70:F94" ca="1" si="29">+D70-E70</f>
        <v>5.1196909465216489E-3</v>
      </c>
      <c r="H70" s="24">
        <f>+GBA_d!$AM98</f>
        <v>0.65091456260163483</v>
      </c>
      <c r="I70" s="24">
        <f>+GBA_d!$AD98</f>
        <v>0.65153123898570642</v>
      </c>
      <c r="J70" s="24">
        <f>+GBA_d!$AM98</f>
        <v>0.65091456260163483</v>
      </c>
      <c r="K70" s="24">
        <f t="shared" ref="K70:K94" si="30">+I70-J70</f>
        <v>6.1667638407159053E-4</v>
      </c>
      <c r="M70" s="24">
        <f>+PAM_d!$AM98</f>
        <v>0.62213894236903156</v>
      </c>
      <c r="N70" s="24">
        <f>+PAM_d!$AD98</f>
        <v>0.62942327875140069</v>
      </c>
      <c r="O70" s="24">
        <f>+PAM_d!$AM98</f>
        <v>0.62213894236903156</v>
      </c>
      <c r="P70" s="24">
        <f t="shared" si="4"/>
        <v>7.2843363823691387E-3</v>
      </c>
      <c r="R70" s="24">
        <f>+NOA_d!$AM98</f>
        <v>0.63903930322771263</v>
      </c>
      <c r="S70" s="24">
        <f>+NOA_d!$AD98</f>
        <v>0.65577194499378844</v>
      </c>
      <c r="T70" s="24">
        <f>+NOA_d!$AM98</f>
        <v>0.63903930322771263</v>
      </c>
      <c r="U70" s="24">
        <f t="shared" si="5"/>
        <v>1.6732641766075806E-2</v>
      </c>
      <c r="W70" s="24">
        <f>+NEA_d!$AM98</f>
        <v>0.660273746902033</v>
      </c>
      <c r="X70" s="24">
        <f>+NEA_d!$AD98</f>
        <v>0.65483534406550614</v>
      </c>
      <c r="Y70" s="24">
        <f>+NEA_d!$AM98</f>
        <v>0.660273746902033</v>
      </c>
      <c r="Z70" s="24">
        <f t="shared" si="6"/>
        <v>-5.4384028365268566E-3</v>
      </c>
      <c r="AB70" s="24">
        <f>+CUY_d!$AM98</f>
        <v>0.62633485720097704</v>
      </c>
      <c r="AC70" s="24">
        <f>+CUY_d!$AD98</f>
        <v>0.63541700271669121</v>
      </c>
      <c r="AD70" s="24">
        <f>+CUY_d!$AM98</f>
        <v>0.62633485720097704</v>
      </c>
      <c r="AE70" s="24">
        <f t="shared" si="7"/>
        <v>9.0821455157141795E-3</v>
      </c>
      <c r="AG70" s="24">
        <f>+PAT_d!$AM98</f>
        <v>0.62778246292958206</v>
      </c>
      <c r="AH70" s="24">
        <f>+PAT_d!$AD98</f>
        <v>0.64614513532309426</v>
      </c>
      <c r="AI70" s="24">
        <f>+PAT_d!$AM98</f>
        <v>0.62778246292958206</v>
      </c>
      <c r="AJ70" s="24">
        <f t="shared" si="8"/>
        <v>1.8362672393512192E-2</v>
      </c>
      <c r="AK70" s="24"/>
      <c r="AL70" s="35">
        <f t="shared" si="28"/>
        <v>44713</v>
      </c>
      <c r="AM70" s="24">
        <f t="shared" ref="AM70:AM94" ca="1" si="31">+F70</f>
        <v>5.1196909465216489E-3</v>
      </c>
      <c r="AN70" s="24">
        <f t="shared" ref="AN70:AN94" si="32">+K70</f>
        <v>6.1667638407159053E-4</v>
      </c>
      <c r="AO70" s="24">
        <f t="shared" ref="AO70:AO94" si="33">+P70</f>
        <v>7.2843363823691387E-3</v>
      </c>
      <c r="AP70" s="24">
        <f t="shared" ref="AP70:AP94" si="34">+U70</f>
        <v>1.6732641766075806E-2</v>
      </c>
      <c r="AQ70" s="24">
        <f t="shared" ref="AQ70:AQ94" si="35">+Z70</f>
        <v>-5.4384028365268566E-3</v>
      </c>
      <c r="AR70" s="24">
        <f t="shared" ref="AR70:AR94" si="36">+AE70</f>
        <v>9.0821455157141795E-3</v>
      </c>
      <c r="AS70" s="24">
        <f t="shared" ref="AS70:AS94" si="37">+AJ70</f>
        <v>1.8362672393512192E-2</v>
      </c>
      <c r="AU70" s="24">
        <f t="shared" si="16"/>
        <v>-5.4384028365268566E-3</v>
      </c>
      <c r="AV70" s="24">
        <f t="shared" si="17"/>
        <v>1.8362672393512192E-2</v>
      </c>
      <c r="AX70" s="35">
        <f t="shared" si="18"/>
        <v>44713</v>
      </c>
      <c r="AY70" s="24">
        <f t="shared" ca="1" si="19"/>
        <v>3.1254172772885447E-3</v>
      </c>
      <c r="AZ70" s="24">
        <f t="shared" si="20"/>
        <v>3.7353621928182257E-4</v>
      </c>
      <c r="BA70" s="24">
        <f t="shared" si="21"/>
        <v>4.4905748774706211E-3</v>
      </c>
      <c r="BB70" s="24">
        <f t="shared" si="22"/>
        <v>1.0208810571610272E-2</v>
      </c>
      <c r="BC70" s="24">
        <f t="shared" si="23"/>
        <v>-3.2756061141571147E-3</v>
      </c>
      <c r="BD70" s="24">
        <f t="shared" si="24"/>
        <v>5.5844252956276375E-3</v>
      </c>
      <c r="BE70" s="24">
        <f t="shared" si="25"/>
        <v>1.1280790161889431E-2</v>
      </c>
      <c r="BG70" s="24">
        <f t="shared" si="26"/>
        <v>-3.2756061141571147E-3</v>
      </c>
      <c r="BH70" s="24">
        <f t="shared" si="27"/>
        <v>1.1280790161889431E-2</v>
      </c>
    </row>
    <row r="71" spans="2:60" x14ac:dyDescent="0.25">
      <c r="B71" s="35">
        <f>+NAC!A72</f>
        <v>44743</v>
      </c>
      <c r="C71" s="49">
        <f ca="1">+NAC_d!DD72</f>
        <v>0.70956058057984595</v>
      </c>
      <c r="D71" s="49">
        <f ca="1">+NAC_d!CT72</f>
        <v>0.70876249271062797</v>
      </c>
      <c r="E71" s="49">
        <f ca="1">+NAC_d!DC72</f>
        <v>0.71356960150867943</v>
      </c>
      <c r="F71" s="24">
        <f t="shared" ca="1" si="29"/>
        <v>-4.8071087980514626E-3</v>
      </c>
      <c r="H71" s="24">
        <f>+GBA_d!$AM99</f>
        <v>0.724985375110903</v>
      </c>
      <c r="I71" s="24">
        <f>+GBA_d!$AD99</f>
        <v>0.71292002671070231</v>
      </c>
      <c r="J71" s="24">
        <f>+GBA_d!$AM99</f>
        <v>0.724985375110903</v>
      </c>
      <c r="K71" s="24">
        <f t="shared" si="30"/>
        <v>-1.2065348400200682E-2</v>
      </c>
      <c r="M71" s="24">
        <f>+PAM_d!$AM99</f>
        <v>0.70155328877527467</v>
      </c>
      <c r="N71" s="24">
        <f>+PAM_d!$AD99</f>
        <v>0.69966119668590054</v>
      </c>
      <c r="O71" s="24">
        <f>+PAM_d!$AM99</f>
        <v>0.70155328877527467</v>
      </c>
      <c r="P71" s="24">
        <f t="shared" si="4"/>
        <v>-1.8920920893741311E-3</v>
      </c>
      <c r="R71" s="24">
        <f>+NOA_d!$AM99</f>
        <v>0.70789110782896802</v>
      </c>
      <c r="S71" s="24">
        <f>+NOA_d!$AD99</f>
        <v>0.71886195492784055</v>
      </c>
      <c r="T71" s="24">
        <f>+NOA_d!$AM99</f>
        <v>0.70789110782896802</v>
      </c>
      <c r="U71" s="24">
        <f t="shared" si="5"/>
        <v>1.0970847098872527E-2</v>
      </c>
      <c r="W71" s="24">
        <f>+NEA_d!$AM99</f>
        <v>0.73604899626826592</v>
      </c>
      <c r="X71" s="24">
        <f>+NEA_d!$AD99</f>
        <v>0.72573594393658536</v>
      </c>
      <c r="Y71" s="24">
        <f>+NEA_d!$AM99</f>
        <v>0.73604899626826592</v>
      </c>
      <c r="Z71" s="24">
        <f t="shared" si="6"/>
        <v>-1.0313052331680561E-2</v>
      </c>
      <c r="AB71" s="24">
        <f>+CUY_d!$AM99</f>
        <v>0.69580318959482179</v>
      </c>
      <c r="AC71" s="24">
        <f>+CUY_d!$AD99</f>
        <v>0.69844615941092347</v>
      </c>
      <c r="AD71" s="24">
        <f>+CUY_d!$AM99</f>
        <v>0.69580318959482179</v>
      </c>
      <c r="AE71" s="24">
        <f t="shared" si="7"/>
        <v>2.6429698161016812E-3</v>
      </c>
      <c r="AG71" s="24">
        <f>+PAT_d!$AM99</f>
        <v>0.70359435781882995</v>
      </c>
      <c r="AH71" s="24">
        <f>+PAT_d!$AD99</f>
        <v>0.71750006240617648</v>
      </c>
      <c r="AI71" s="24">
        <f>+PAT_d!$AM99</f>
        <v>0.70359435781882995</v>
      </c>
      <c r="AJ71" s="24">
        <f t="shared" si="8"/>
        <v>1.3905704587346523E-2</v>
      </c>
      <c r="AK71" s="24"/>
      <c r="AL71" s="35">
        <f t="shared" si="28"/>
        <v>44743</v>
      </c>
      <c r="AM71" s="24">
        <f t="shared" ca="1" si="31"/>
        <v>-4.8071087980514626E-3</v>
      </c>
      <c r="AN71" s="24">
        <f t="shared" si="32"/>
        <v>-1.2065348400200682E-2</v>
      </c>
      <c r="AO71" s="24">
        <f t="shared" si="33"/>
        <v>-1.8920920893741311E-3</v>
      </c>
      <c r="AP71" s="24">
        <f t="shared" si="34"/>
        <v>1.0970847098872527E-2</v>
      </c>
      <c r="AQ71" s="24">
        <f t="shared" si="35"/>
        <v>-1.0313052331680561E-2</v>
      </c>
      <c r="AR71" s="24">
        <f t="shared" si="36"/>
        <v>2.6429698161016812E-3</v>
      </c>
      <c r="AS71" s="24">
        <f t="shared" si="37"/>
        <v>1.3905704587346523E-2</v>
      </c>
      <c r="AU71" s="24">
        <f t="shared" si="16"/>
        <v>-1.2065348400200682E-2</v>
      </c>
      <c r="AV71" s="24">
        <f t="shared" si="17"/>
        <v>1.3905704587346523E-2</v>
      </c>
      <c r="AX71" s="35">
        <f t="shared" si="18"/>
        <v>44743</v>
      </c>
      <c r="AY71" s="24">
        <f t="shared" ca="1" si="19"/>
        <v>-2.8053186715142342E-3</v>
      </c>
      <c r="AZ71" s="24">
        <f t="shared" si="20"/>
        <v>-6.9944641701237265E-3</v>
      </c>
      <c r="BA71" s="24">
        <f t="shared" si="21"/>
        <v>-1.111979331976154E-3</v>
      </c>
      <c r="BB71" s="24">
        <f t="shared" si="22"/>
        <v>6.42362212004155E-3</v>
      </c>
      <c r="BC71" s="24">
        <f t="shared" si="23"/>
        <v>-5.9405306842428285E-3</v>
      </c>
      <c r="BD71" s="24">
        <f t="shared" si="24"/>
        <v>1.5585357029155311E-3</v>
      </c>
      <c r="BE71" s="24">
        <f t="shared" si="25"/>
        <v>8.1625678809775781E-3</v>
      </c>
      <c r="BG71" s="24">
        <f t="shared" si="26"/>
        <v>-6.9944641701237265E-3</v>
      </c>
      <c r="BH71" s="24">
        <f t="shared" si="27"/>
        <v>8.1625678809775781E-3</v>
      </c>
    </row>
    <row r="72" spans="2:60" x14ac:dyDescent="0.25">
      <c r="B72" s="35">
        <f>+NAC!A73</f>
        <v>44774</v>
      </c>
      <c r="C72" s="49">
        <f ca="1">+NAC_d!DD73</f>
        <v>0.78470307605330158</v>
      </c>
      <c r="D72" s="49">
        <f ca="1">+NAC_d!CT73</f>
        <v>0.79024985143000848</v>
      </c>
      <c r="E72" s="49">
        <f ca="1">+NAC_d!DC73</f>
        <v>0.78433365938927846</v>
      </c>
      <c r="F72" s="24">
        <f t="shared" ca="1" si="29"/>
        <v>5.9161920407300173E-3</v>
      </c>
      <c r="H72" s="24">
        <f>+GBA_d!$AM100</f>
        <v>0.79425644337141255</v>
      </c>
      <c r="I72" s="24">
        <f>+GBA_d!$AD100</f>
        <v>0.79135399334733547</v>
      </c>
      <c r="J72" s="24">
        <f>+GBA_d!$AM100</f>
        <v>0.79425644337141255</v>
      </c>
      <c r="K72" s="24">
        <f t="shared" si="30"/>
        <v>-2.9024500240770745E-3</v>
      </c>
      <c r="M72" s="24">
        <f>+PAM_d!$AM100</f>
        <v>0.77345832927674785</v>
      </c>
      <c r="N72" s="24">
        <f>+PAM_d!$AD100</f>
        <v>0.78512999785660664</v>
      </c>
      <c r="O72" s="24">
        <f>+PAM_d!$AM100</f>
        <v>0.77345832927674785</v>
      </c>
      <c r="P72" s="24">
        <f t="shared" si="4"/>
        <v>1.1671668579858796E-2</v>
      </c>
      <c r="R72" s="24">
        <f>+NOA_d!$AM100</f>
        <v>0.79119184345624305</v>
      </c>
      <c r="S72" s="24">
        <f>+NOA_d!$AD100</f>
        <v>0.8110882047943675</v>
      </c>
      <c r="T72" s="24">
        <f>+NOA_d!$AM100</f>
        <v>0.79119184345624305</v>
      </c>
      <c r="U72" s="24">
        <f t="shared" si="5"/>
        <v>1.9896361338124446E-2</v>
      </c>
      <c r="W72" s="24">
        <f>+NEA_d!$AM100</f>
        <v>0.81777531457117836</v>
      </c>
      <c r="X72" s="24">
        <f>+NEA_d!$AD100</f>
        <v>0.80994930665821019</v>
      </c>
      <c r="Y72" s="24">
        <f>+NEA_d!$AM100</f>
        <v>0.81777531457117836</v>
      </c>
      <c r="Z72" s="24">
        <f t="shared" si="6"/>
        <v>-7.8260079129681692E-3</v>
      </c>
      <c r="AB72" s="24">
        <f>+CUY_d!$AM100</f>
        <v>0.76431490393255275</v>
      </c>
      <c r="AC72" s="24">
        <f>+CUY_d!$AD100</f>
        <v>0.78677047150566404</v>
      </c>
      <c r="AD72" s="24">
        <f>+CUY_d!$AM100</f>
        <v>0.76431490393255275</v>
      </c>
      <c r="AE72" s="24">
        <f t="shared" si="7"/>
        <v>2.245556757311129E-2</v>
      </c>
      <c r="AG72" s="24">
        <f>+PAT_d!$AM100</f>
        <v>0.75195171842529662</v>
      </c>
      <c r="AH72" s="24">
        <f>+PAT_d!$AD100</f>
        <v>0.76978780793501</v>
      </c>
      <c r="AI72" s="24">
        <f>+PAT_d!$AM100</f>
        <v>0.75195171842529662</v>
      </c>
      <c r="AJ72" s="24">
        <f t="shared" si="8"/>
        <v>1.7836089509713382E-2</v>
      </c>
      <c r="AK72" s="24"/>
      <c r="AL72" s="35">
        <f t="shared" si="28"/>
        <v>44774</v>
      </c>
      <c r="AM72" s="24">
        <f t="shared" ca="1" si="31"/>
        <v>5.9161920407300173E-3</v>
      </c>
      <c r="AN72" s="24">
        <f t="shared" si="32"/>
        <v>-2.9024500240770745E-3</v>
      </c>
      <c r="AO72" s="24">
        <f t="shared" si="33"/>
        <v>1.1671668579858796E-2</v>
      </c>
      <c r="AP72" s="24">
        <f t="shared" si="34"/>
        <v>1.9896361338124446E-2</v>
      </c>
      <c r="AQ72" s="24">
        <f t="shared" si="35"/>
        <v>-7.8260079129681692E-3</v>
      </c>
      <c r="AR72" s="24">
        <f t="shared" si="36"/>
        <v>2.245556757311129E-2</v>
      </c>
      <c r="AS72" s="24">
        <f t="shared" si="37"/>
        <v>1.7836089509713382E-2</v>
      </c>
      <c r="AU72" s="24">
        <f t="shared" si="16"/>
        <v>-7.8260079129681692E-3</v>
      </c>
      <c r="AV72" s="24">
        <f t="shared" si="17"/>
        <v>2.245556757311129E-2</v>
      </c>
      <c r="AX72" s="35">
        <f t="shared" si="18"/>
        <v>44774</v>
      </c>
      <c r="AY72" s="24">
        <f t="shared" ca="1" si="19"/>
        <v>3.3156310253963373E-3</v>
      </c>
      <c r="AZ72" s="24">
        <f t="shared" si="20"/>
        <v>-1.6176338866161766E-3</v>
      </c>
      <c r="BA72" s="24">
        <f t="shared" si="21"/>
        <v>6.5813041035018838E-3</v>
      </c>
      <c r="BB72" s="24">
        <f t="shared" si="22"/>
        <v>1.1107889649459857E-2</v>
      </c>
      <c r="BC72" s="24">
        <f t="shared" si="23"/>
        <v>-4.305266910731631E-3</v>
      </c>
      <c r="BD72" s="24">
        <f t="shared" si="24"/>
        <v>1.2727641490223318E-2</v>
      </c>
      <c r="BE72" s="24">
        <f t="shared" si="25"/>
        <v>1.0180696946229251E-2</v>
      </c>
      <c r="BG72" s="24">
        <f t="shared" si="26"/>
        <v>-4.305266910731631E-3</v>
      </c>
      <c r="BH72" s="24">
        <f t="shared" si="27"/>
        <v>1.2727641490223318E-2</v>
      </c>
    </row>
    <row r="73" spans="2:60" x14ac:dyDescent="0.25">
      <c r="B73" s="35">
        <f>+NAC!A74</f>
        <v>44805</v>
      </c>
      <c r="C73" s="49">
        <f ca="1">+NAC_d!DD74</f>
        <v>0.83017322620430312</v>
      </c>
      <c r="D73" s="49">
        <f ca="1">+NAC_d!CT74</f>
        <v>0.8422985766514357</v>
      </c>
      <c r="E73" s="49">
        <f ca="1">+NAC_d!DC74</f>
        <v>0.82524583036242083</v>
      </c>
      <c r="F73" s="24">
        <f t="shared" ca="1" si="29"/>
        <v>1.7052746289014875E-2</v>
      </c>
      <c r="H73" s="24">
        <f>+GBA_d!$AM101</f>
        <v>0.82633603068371109</v>
      </c>
      <c r="I73" s="24">
        <f>+GBA_d!$AD101</f>
        <v>0.83841964227267463</v>
      </c>
      <c r="J73" s="24">
        <f>+GBA_d!$AM101</f>
        <v>0.82633603068371109</v>
      </c>
      <c r="K73" s="24">
        <f t="shared" si="30"/>
        <v>1.2083611588963539E-2</v>
      </c>
      <c r="M73" s="24">
        <f>+PAM_d!$AM101</f>
        <v>0.81893668388094332</v>
      </c>
      <c r="N73" s="24">
        <f>+PAM_d!$AD101</f>
        <v>0.84051898040061856</v>
      </c>
      <c r="O73" s="24">
        <f>+PAM_d!$AM101</f>
        <v>0.81893668388094332</v>
      </c>
      <c r="P73" s="24">
        <f t="shared" si="4"/>
        <v>2.1582296519675248E-2</v>
      </c>
      <c r="R73" s="24">
        <f>+NOA_d!$AM101</f>
        <v>0.84053752879886146</v>
      </c>
      <c r="S73" s="24">
        <f>+NOA_d!$AD101</f>
        <v>0.861642507646732</v>
      </c>
      <c r="T73" s="24">
        <f>+NOA_d!$AM101</f>
        <v>0.84053752879886146</v>
      </c>
      <c r="U73" s="24">
        <f t="shared" si="5"/>
        <v>2.1104978847870548E-2</v>
      </c>
      <c r="W73" s="24">
        <f>+NEA_d!$AM101</f>
        <v>0.88638371996699927</v>
      </c>
      <c r="X73" s="24">
        <f>+NEA_d!$AD101</f>
        <v>0.88412657151022023</v>
      </c>
      <c r="Y73" s="24">
        <f>+NEA_d!$AM101</f>
        <v>0.88638371996699927</v>
      </c>
      <c r="Z73" s="24">
        <f t="shared" si="6"/>
        <v>-2.2571484567790456E-3</v>
      </c>
      <c r="AB73" s="24">
        <f>+CUY_d!$AM101</f>
        <v>0.81455661683335512</v>
      </c>
      <c r="AC73" s="24">
        <f>+CUY_d!$AD101</f>
        <v>0.84815585747787114</v>
      </c>
      <c r="AD73" s="24">
        <f>+CUY_d!$AM101</f>
        <v>0.81455661683335512</v>
      </c>
      <c r="AE73" s="24">
        <f t="shared" si="7"/>
        <v>3.3599240644516026E-2</v>
      </c>
      <c r="AG73" s="24">
        <f>+PAT_d!$AM101</f>
        <v>0.79046669454478913</v>
      </c>
      <c r="AH73" s="24">
        <f>+PAT_d!$AD101</f>
        <v>0.81322566611612412</v>
      </c>
      <c r="AI73" s="24">
        <f>+PAT_d!$AM101</f>
        <v>0.79046669454478913</v>
      </c>
      <c r="AJ73" s="24">
        <f t="shared" si="8"/>
        <v>2.2758971571334996E-2</v>
      </c>
      <c r="AK73" s="24"/>
      <c r="AL73" s="35">
        <f t="shared" si="28"/>
        <v>44805</v>
      </c>
      <c r="AM73" s="24">
        <f t="shared" ca="1" si="31"/>
        <v>1.7052746289014875E-2</v>
      </c>
      <c r="AN73" s="24">
        <f t="shared" si="32"/>
        <v>1.2083611588963539E-2</v>
      </c>
      <c r="AO73" s="24">
        <f t="shared" si="33"/>
        <v>2.1582296519675248E-2</v>
      </c>
      <c r="AP73" s="24">
        <f t="shared" si="34"/>
        <v>2.1104978847870548E-2</v>
      </c>
      <c r="AQ73" s="24">
        <f t="shared" si="35"/>
        <v>-2.2571484567790456E-3</v>
      </c>
      <c r="AR73" s="24">
        <f t="shared" si="36"/>
        <v>3.3599240644516026E-2</v>
      </c>
      <c r="AS73" s="24">
        <f t="shared" si="37"/>
        <v>2.2758971571334996E-2</v>
      </c>
      <c r="AU73" s="24">
        <f t="shared" si="16"/>
        <v>-2.2571484567790456E-3</v>
      </c>
      <c r="AV73" s="24">
        <f t="shared" si="17"/>
        <v>3.3599240644516026E-2</v>
      </c>
      <c r="AX73" s="35">
        <f t="shared" si="18"/>
        <v>44805</v>
      </c>
      <c r="AY73" s="24">
        <f t="shared" ca="1" si="19"/>
        <v>9.3427120913509576E-3</v>
      </c>
      <c r="AZ73" s="24">
        <f t="shared" si="20"/>
        <v>6.6163134198473639E-3</v>
      </c>
      <c r="BA73" s="24">
        <f t="shared" si="21"/>
        <v>1.1865336881120347E-2</v>
      </c>
      <c r="BB73" s="24">
        <f t="shared" si="22"/>
        <v>1.1466747359204277E-2</v>
      </c>
      <c r="BC73" s="24">
        <f t="shared" si="23"/>
        <v>-1.1965478883684266E-3</v>
      </c>
      <c r="BD73" s="24">
        <f t="shared" si="24"/>
        <v>1.8516501680256869E-2</v>
      </c>
      <c r="BE73" s="24">
        <f t="shared" si="25"/>
        <v>1.2711195154133437E-2</v>
      </c>
      <c r="BG73" s="24">
        <f t="shared" si="26"/>
        <v>-1.1965478883684266E-3</v>
      </c>
      <c r="BH73" s="24">
        <f t="shared" si="27"/>
        <v>1.8516501680256869E-2</v>
      </c>
    </row>
    <row r="74" spans="2:60" x14ac:dyDescent="0.25">
      <c r="B74" s="35">
        <f>+NAC!A75</f>
        <v>44835</v>
      </c>
      <c r="C74" s="49">
        <f ca="1">+NAC_d!DD75</f>
        <v>0.88040374019691292</v>
      </c>
      <c r="D74" s="49">
        <f ca="1">+NAC_d!CT75</f>
        <v>0.89320336014915025</v>
      </c>
      <c r="E74" s="49">
        <f ca="1">+NAC_d!DC75</f>
        <v>0.87415699788278456</v>
      </c>
      <c r="F74" s="24">
        <f t="shared" ca="1" si="29"/>
        <v>1.9046362266365691E-2</v>
      </c>
      <c r="H74" s="24">
        <f>+GBA_d!$AM102</f>
        <v>0.87265760401978953</v>
      </c>
      <c r="I74" s="24">
        <f>+GBA_d!$AD102</f>
        <v>0.88992586641448557</v>
      </c>
      <c r="J74" s="24">
        <f>+GBA_d!$AM102</f>
        <v>0.87265760401978953</v>
      </c>
      <c r="K74" s="24">
        <f t="shared" si="30"/>
        <v>1.7268262394696032E-2</v>
      </c>
      <c r="M74" s="24">
        <f>+PAM_d!$AM102</f>
        <v>0.86770525641728846</v>
      </c>
      <c r="N74" s="24">
        <f>+PAM_d!$AD102</f>
        <v>0.88767980428944204</v>
      </c>
      <c r="O74" s="24">
        <f>+PAM_d!$AM102</f>
        <v>0.86770525641728846</v>
      </c>
      <c r="P74" s="24">
        <f t="shared" si="4"/>
        <v>1.9974547872153581E-2</v>
      </c>
      <c r="R74" s="24">
        <f>+NOA_d!$AM102</f>
        <v>0.89874055657705387</v>
      </c>
      <c r="S74" s="24">
        <f>+NOA_d!$AD102</f>
        <v>0.91356406010746127</v>
      </c>
      <c r="T74" s="24">
        <f>+NOA_d!$AM102</f>
        <v>0.89874055657705387</v>
      </c>
      <c r="U74" s="24">
        <f t="shared" si="5"/>
        <v>1.48235035304074E-2</v>
      </c>
      <c r="W74" s="24">
        <f>+NEA_d!$AM102</f>
        <v>0.93292202369450838</v>
      </c>
      <c r="X74" s="24">
        <f>+NEA_d!$AD102</f>
        <v>0.93354270481495849</v>
      </c>
      <c r="Y74" s="24">
        <f>+NEA_d!$AM102</f>
        <v>0.93292202369450838</v>
      </c>
      <c r="Z74" s="24">
        <f t="shared" si="6"/>
        <v>6.2068112045010615E-4</v>
      </c>
      <c r="AB74" s="24">
        <f>+CUY_d!$AM102</f>
        <v>0.86216628176876942</v>
      </c>
      <c r="AC74" s="24">
        <f>+CUY_d!$AD102</f>
        <v>0.90285613877102788</v>
      </c>
      <c r="AD74" s="24">
        <f>+CUY_d!$AM102</f>
        <v>0.86216628176876942</v>
      </c>
      <c r="AE74" s="24">
        <f t="shared" si="7"/>
        <v>4.0689857002258467E-2</v>
      </c>
      <c r="AG74" s="24">
        <f>+PAT_d!$AM102</f>
        <v>0.85458127723939348</v>
      </c>
      <c r="AH74" s="24">
        <f>+PAT_d!$AD102</f>
        <v>0.88239529624548219</v>
      </c>
      <c r="AI74" s="24">
        <f>+PAT_d!$AM102</f>
        <v>0.85458127723939348</v>
      </c>
      <c r="AJ74" s="24">
        <f t="shared" si="8"/>
        <v>2.7814019006088708E-2</v>
      </c>
      <c r="AK74" s="24"/>
      <c r="AL74" s="35">
        <f t="shared" si="28"/>
        <v>44835</v>
      </c>
      <c r="AM74" s="24">
        <f t="shared" ca="1" si="31"/>
        <v>1.9046362266365691E-2</v>
      </c>
      <c r="AN74" s="24">
        <f t="shared" si="32"/>
        <v>1.7268262394696032E-2</v>
      </c>
      <c r="AO74" s="24">
        <f t="shared" si="33"/>
        <v>1.9974547872153581E-2</v>
      </c>
      <c r="AP74" s="24">
        <f t="shared" si="34"/>
        <v>1.48235035304074E-2</v>
      </c>
      <c r="AQ74" s="24">
        <f t="shared" si="35"/>
        <v>6.2068112045010615E-4</v>
      </c>
      <c r="AR74" s="24">
        <f t="shared" si="36"/>
        <v>4.0689857002258467E-2</v>
      </c>
      <c r="AS74" s="24">
        <f t="shared" si="37"/>
        <v>2.7814019006088708E-2</v>
      </c>
      <c r="AU74" s="24">
        <f t="shared" si="16"/>
        <v>6.2068112045010615E-4</v>
      </c>
      <c r="AV74" s="24">
        <f t="shared" si="17"/>
        <v>4.0689857002258467E-2</v>
      </c>
      <c r="AX74" s="35">
        <f t="shared" si="18"/>
        <v>44835</v>
      </c>
      <c r="AY74" s="24">
        <f t="shared" ca="1" si="19"/>
        <v>1.0162629004871082E-2</v>
      </c>
      <c r="AZ74" s="24">
        <f t="shared" si="20"/>
        <v>9.2212598595859951E-3</v>
      </c>
      <c r="BA74" s="24">
        <f t="shared" si="21"/>
        <v>1.0694700249690214E-2</v>
      </c>
      <c r="BB74" s="24">
        <f t="shared" si="22"/>
        <v>7.8070189626804343E-3</v>
      </c>
      <c r="BC74" s="24">
        <f t="shared" si="23"/>
        <v>3.2111027389691849E-4</v>
      </c>
      <c r="BD74" s="24">
        <f t="shared" si="24"/>
        <v>2.1850818265063632E-2</v>
      </c>
      <c r="BE74" s="24">
        <f t="shared" si="25"/>
        <v>1.4997465652996755E-2</v>
      </c>
      <c r="BG74" s="24">
        <f t="shared" si="26"/>
        <v>3.2111027389691849E-4</v>
      </c>
      <c r="BH74" s="24">
        <f t="shared" si="27"/>
        <v>2.1850818265063632E-2</v>
      </c>
    </row>
    <row r="75" spans="2:60" x14ac:dyDescent="0.25">
      <c r="B75" s="35">
        <f>+NAC!A76</f>
        <v>44866</v>
      </c>
      <c r="C75" s="49">
        <f ca="1">+NAC_d!DD76</f>
        <v>0.92418044739303706</v>
      </c>
      <c r="D75" s="49">
        <f ca="1">+NAC_d!CT76</f>
        <v>0.93519139488040826</v>
      </c>
      <c r="E75" s="49">
        <f ca="1">+NAC_d!DC76</f>
        <v>0.91894828558327868</v>
      </c>
      <c r="F75" s="24">
        <f t="shared" ca="1" si="29"/>
        <v>1.6243109297129577E-2</v>
      </c>
      <c r="H75" s="24">
        <f>+GBA_d!$AM103</f>
        <v>0.92343282381638669</v>
      </c>
      <c r="I75" s="24">
        <f>+GBA_d!$AD103</f>
        <v>0.938388078426456</v>
      </c>
      <c r="J75" s="24">
        <f>+GBA_d!$AM103</f>
        <v>0.92343282381638669</v>
      </c>
      <c r="K75" s="24">
        <f t="shared" si="30"/>
        <v>1.4955254610069302E-2</v>
      </c>
      <c r="M75" s="24">
        <f>+PAM_d!$AM103</f>
        <v>0.90789291244835879</v>
      </c>
      <c r="N75" s="24">
        <f>+PAM_d!$AD103</f>
        <v>0.92446410609571839</v>
      </c>
      <c r="O75" s="24">
        <f>+PAM_d!$AM103</f>
        <v>0.90789291244835879</v>
      </c>
      <c r="P75" s="24">
        <f t="shared" si="4"/>
        <v>1.6571193647359594E-2</v>
      </c>
      <c r="R75" s="24">
        <f>+NOA_d!$AM103</f>
        <v>0.93625483680786248</v>
      </c>
      <c r="S75" s="24">
        <f>+NOA_d!$AD103</f>
        <v>0.94712839954452188</v>
      </c>
      <c r="T75" s="24">
        <f>+NOA_d!$AM103</f>
        <v>0.93625483680786248</v>
      </c>
      <c r="U75" s="24">
        <f t="shared" si="5"/>
        <v>1.0873562736659403E-2</v>
      </c>
      <c r="W75" s="24">
        <f>+NEA_d!$AM103</f>
        <v>0.96050823014777698</v>
      </c>
      <c r="X75" s="24">
        <f>+NEA_d!$AD103</f>
        <v>0.96162788596875237</v>
      </c>
      <c r="Y75" s="24">
        <f>+NEA_d!$AM103</f>
        <v>0.96050823014777698</v>
      </c>
      <c r="Z75" s="24">
        <f t="shared" si="6"/>
        <v>1.119655820975396E-3</v>
      </c>
      <c r="AB75" s="24">
        <f>+CUY_d!$AM103</f>
        <v>0.90809339642814235</v>
      </c>
      <c r="AC75" s="24">
        <f>+CUY_d!$AD103</f>
        <v>0.94114801715661844</v>
      </c>
      <c r="AD75" s="24">
        <f>+CUY_d!$AM103</f>
        <v>0.90809339642814235</v>
      </c>
      <c r="AE75" s="24">
        <f t="shared" si="7"/>
        <v>3.3054620728476092E-2</v>
      </c>
      <c r="AG75" s="24">
        <f>+PAT_d!$AM103</f>
        <v>0.90412851104304393</v>
      </c>
      <c r="AH75" s="24">
        <f>+PAT_d!$AD103</f>
        <v>0.93317200447338489</v>
      </c>
      <c r="AI75" s="24">
        <f>+PAT_d!$AM103</f>
        <v>0.90412851104304393</v>
      </c>
      <c r="AJ75" s="24">
        <f t="shared" si="8"/>
        <v>2.9043493430340961E-2</v>
      </c>
      <c r="AK75" s="24"/>
      <c r="AL75" s="35">
        <f t="shared" si="28"/>
        <v>44866</v>
      </c>
      <c r="AM75" s="24">
        <f t="shared" ca="1" si="31"/>
        <v>1.6243109297129577E-2</v>
      </c>
      <c r="AN75" s="24">
        <f t="shared" si="32"/>
        <v>1.4955254610069302E-2</v>
      </c>
      <c r="AO75" s="24">
        <f t="shared" si="33"/>
        <v>1.6571193647359594E-2</v>
      </c>
      <c r="AP75" s="24">
        <f t="shared" si="34"/>
        <v>1.0873562736659403E-2</v>
      </c>
      <c r="AQ75" s="24">
        <f t="shared" si="35"/>
        <v>1.119655820975396E-3</v>
      </c>
      <c r="AR75" s="24">
        <f t="shared" si="36"/>
        <v>3.3054620728476092E-2</v>
      </c>
      <c r="AS75" s="24">
        <f t="shared" si="37"/>
        <v>2.9043493430340961E-2</v>
      </c>
      <c r="AU75" s="24">
        <f t="shared" si="16"/>
        <v>1.119655820975396E-3</v>
      </c>
      <c r="AV75" s="24">
        <f t="shared" si="17"/>
        <v>3.3054620728476092E-2</v>
      </c>
      <c r="AX75" s="35">
        <f t="shared" si="18"/>
        <v>44866</v>
      </c>
      <c r="AY75" s="24">
        <f t="shared" ca="1" si="19"/>
        <v>8.4645893894907953E-3</v>
      </c>
      <c r="AZ75" s="24">
        <f t="shared" si="20"/>
        <v>7.7752934362405046E-3</v>
      </c>
      <c r="BA75" s="24">
        <f t="shared" si="21"/>
        <v>8.6855994585639529E-3</v>
      </c>
      <c r="BB75" s="24">
        <f t="shared" si="22"/>
        <v>5.6157704708879042E-3</v>
      </c>
      <c r="BC75" s="24">
        <f t="shared" si="23"/>
        <v>5.7110488176381757E-4</v>
      </c>
      <c r="BD75" s="24">
        <f t="shared" si="24"/>
        <v>1.7323376722728989E-2</v>
      </c>
      <c r="BE75" s="24">
        <f t="shared" si="25"/>
        <v>1.5252906125769572E-2</v>
      </c>
      <c r="BG75" s="24">
        <f t="shared" si="26"/>
        <v>5.7110488176381757E-4</v>
      </c>
      <c r="BH75" s="24">
        <f t="shared" si="27"/>
        <v>1.7323376722728989E-2</v>
      </c>
    </row>
    <row r="76" spans="2:60" x14ac:dyDescent="0.25">
      <c r="B76" s="35">
        <f>+NAC!A77</f>
        <v>44896</v>
      </c>
      <c r="C76" s="49">
        <f ca="1">+NAC_d!DD77</f>
        <v>0.94837928332400478</v>
      </c>
      <c r="D76" s="49">
        <f ca="1">+NAC_d!CT77</f>
        <v>0.95292786283694619</v>
      </c>
      <c r="E76" s="49">
        <f ca="1">+NAC_d!DC77</f>
        <v>0.94749951389966558</v>
      </c>
      <c r="F76" s="24">
        <f t="shared" ca="1" si="29"/>
        <v>5.4283489372806137E-3</v>
      </c>
      <c r="H76" s="24">
        <f>+GBA_d!$AM104</f>
        <v>0.94918536511719798</v>
      </c>
      <c r="I76" s="24">
        <f>+GBA_d!$AD104</f>
        <v>0.96012928341284898</v>
      </c>
      <c r="J76" s="24">
        <f>+GBA_d!$AM104</f>
        <v>0.94918536511719798</v>
      </c>
      <c r="K76" s="24">
        <f t="shared" si="30"/>
        <v>1.0943918295651001E-2</v>
      </c>
      <c r="M76" s="24">
        <f>+PAM_d!$AM104</f>
        <v>0.94155058333462316</v>
      </c>
      <c r="N76" s="24">
        <f>+PAM_d!$AD104</f>
        <v>0.94415192199682396</v>
      </c>
      <c r="O76" s="24">
        <f>+PAM_d!$AM104</f>
        <v>0.94155058333462316</v>
      </c>
      <c r="P76" s="24">
        <f t="shared" si="4"/>
        <v>2.6013386622008028E-3</v>
      </c>
      <c r="R76" s="24">
        <f>+NOA_d!$AM104</f>
        <v>0.95929386466291255</v>
      </c>
      <c r="S76" s="24">
        <f>+NOA_d!$AD104</f>
        <v>0.95017620720098894</v>
      </c>
      <c r="T76" s="24">
        <f>+NOA_d!$AM104</f>
        <v>0.95929386466291255</v>
      </c>
      <c r="U76" s="24">
        <f t="shared" si="5"/>
        <v>-9.1176574619236117E-3</v>
      </c>
      <c r="W76" s="24">
        <f>+NEA_d!$AM104</f>
        <v>0.97746129870371434</v>
      </c>
      <c r="X76" s="24">
        <f>+NEA_d!$AD104</f>
        <v>0.96025509068678372</v>
      </c>
      <c r="Y76" s="24">
        <f>+NEA_d!$AM104</f>
        <v>0.97746129870371434</v>
      </c>
      <c r="Z76" s="24">
        <f t="shared" si="6"/>
        <v>-1.7206208016930624E-2</v>
      </c>
      <c r="AB76" s="24">
        <f>+CUY_d!$AM104</f>
        <v>0.94230098042769916</v>
      </c>
      <c r="AC76" s="24">
        <f>+CUY_d!$AD104</f>
        <v>0.94603564740309576</v>
      </c>
      <c r="AD76" s="24">
        <f>+CUY_d!$AM104</f>
        <v>0.94230098042769916</v>
      </c>
      <c r="AE76" s="24">
        <f t="shared" si="7"/>
        <v>3.7346669753965944E-3</v>
      </c>
      <c r="AG76" s="24">
        <f>+PAT_d!$AM104</f>
        <v>0.93372292744839447</v>
      </c>
      <c r="AH76" s="24">
        <f>+PAT_d!$AD104</f>
        <v>0.95496371004297886</v>
      </c>
      <c r="AI76" s="24">
        <f>+PAT_d!$AM104</f>
        <v>0.93372292744839447</v>
      </c>
      <c r="AJ76" s="24">
        <f t="shared" si="8"/>
        <v>2.1240782594584395E-2</v>
      </c>
      <c r="AK76" s="24"/>
      <c r="AL76" s="35">
        <f t="shared" si="28"/>
        <v>44896</v>
      </c>
      <c r="AM76" s="24">
        <f t="shared" ca="1" si="31"/>
        <v>5.4283489372806137E-3</v>
      </c>
      <c r="AN76" s="24">
        <f t="shared" si="32"/>
        <v>1.0943918295651001E-2</v>
      </c>
      <c r="AO76" s="24">
        <f t="shared" si="33"/>
        <v>2.6013386622008028E-3</v>
      </c>
      <c r="AP76" s="24">
        <f t="shared" si="34"/>
        <v>-9.1176574619236117E-3</v>
      </c>
      <c r="AQ76" s="24">
        <f t="shared" si="35"/>
        <v>-1.7206208016930624E-2</v>
      </c>
      <c r="AR76" s="24">
        <f t="shared" si="36"/>
        <v>3.7346669753965944E-3</v>
      </c>
      <c r="AS76" s="24">
        <f t="shared" si="37"/>
        <v>2.1240782594584395E-2</v>
      </c>
      <c r="AU76" s="24">
        <f t="shared" si="16"/>
        <v>-1.7206208016930624E-2</v>
      </c>
      <c r="AV76" s="24">
        <f t="shared" si="17"/>
        <v>2.1240782594584395E-2</v>
      </c>
      <c r="AX76" s="35">
        <f t="shared" si="18"/>
        <v>44896</v>
      </c>
      <c r="AY76" s="24">
        <f t="shared" ca="1" si="19"/>
        <v>2.7873428971547654E-3</v>
      </c>
      <c r="AZ76" s="24">
        <f t="shared" si="20"/>
        <v>5.6146113609840675E-3</v>
      </c>
      <c r="BA76" s="24">
        <f t="shared" si="21"/>
        <v>1.3398253357546075E-3</v>
      </c>
      <c r="BB76" s="24">
        <f t="shared" si="22"/>
        <v>-4.6535425983648127E-3</v>
      </c>
      <c r="BC76" s="24">
        <f t="shared" si="23"/>
        <v>-8.7011604364696238E-3</v>
      </c>
      <c r="BD76" s="24">
        <f t="shared" si="24"/>
        <v>1.9228054833058117E-3</v>
      </c>
      <c r="BE76" s="24">
        <f t="shared" si="25"/>
        <v>1.0984398174671339E-2</v>
      </c>
      <c r="BG76" s="24">
        <f t="shared" si="26"/>
        <v>-8.7011604364696238E-3</v>
      </c>
      <c r="BH76" s="24">
        <f t="shared" si="27"/>
        <v>1.0984398174671339E-2</v>
      </c>
    </row>
    <row r="77" spans="2:60" x14ac:dyDescent="0.25">
      <c r="B77" s="35">
        <f>+NAC!A78</f>
        <v>44927</v>
      </c>
      <c r="C77" s="49">
        <f ca="1">+NAC_d!DD78</f>
        <v>0.98870024299265746</v>
      </c>
      <c r="D77" s="49">
        <f ca="1">+NAC_d!CT78</f>
        <v>0.99354325325627979</v>
      </c>
      <c r="E77" s="49">
        <f ca="1">+NAC_d!DC78</f>
        <v>0.9884006102772851</v>
      </c>
      <c r="F77" s="24">
        <f t="shared" ca="1" si="29"/>
        <v>5.1426429789946937E-3</v>
      </c>
      <c r="H77" s="24">
        <f>+GBA_d!$AM105</f>
        <v>0.98761060670199829</v>
      </c>
      <c r="I77" s="24">
        <f>+GBA_d!$AD105</f>
        <v>0.99834031116400457</v>
      </c>
      <c r="J77" s="24">
        <f>+GBA_d!$AM105</f>
        <v>0.98761060670199829</v>
      </c>
      <c r="K77" s="24">
        <f t="shared" si="30"/>
        <v>1.0729704462006273E-2</v>
      </c>
      <c r="M77" s="24">
        <f>+PAM_d!$AM105</f>
        <v>0.98473956133520879</v>
      </c>
      <c r="N77" s="24">
        <f>+PAM_d!$AD105</f>
        <v>0.98573030114920535</v>
      </c>
      <c r="O77" s="24">
        <f>+PAM_d!$AM105</f>
        <v>0.98473956133520879</v>
      </c>
      <c r="P77" s="24">
        <f t="shared" si="4"/>
        <v>9.9073981399655509E-4</v>
      </c>
      <c r="R77" s="24">
        <f>+NOA_d!$AM105</f>
        <v>1.0018581245536264</v>
      </c>
      <c r="S77" s="24">
        <f>+NOA_d!$AD105</f>
        <v>0.99388339565914086</v>
      </c>
      <c r="T77" s="24">
        <f>+NOA_d!$AM105</f>
        <v>1.0018581245536264</v>
      </c>
      <c r="U77" s="24">
        <f t="shared" si="5"/>
        <v>-7.9747288944855832E-3</v>
      </c>
      <c r="W77" s="24">
        <f>+NEA_d!$AM105</f>
        <v>1.0160992055007463</v>
      </c>
      <c r="X77" s="24">
        <f>+NEA_d!$AD105</f>
        <v>1.0040640259182645</v>
      </c>
      <c r="Y77" s="24">
        <f>+NEA_d!$AM105</f>
        <v>1.0160992055007463</v>
      </c>
      <c r="Z77" s="24">
        <f t="shared" si="6"/>
        <v>-1.2035179582481792E-2</v>
      </c>
      <c r="AB77" s="24">
        <f>+CUY_d!$AM105</f>
        <v>0.98504246468121437</v>
      </c>
      <c r="AC77" s="24">
        <f>+CUY_d!$AD105</f>
        <v>0.99182611460002978</v>
      </c>
      <c r="AD77" s="24">
        <f>+CUY_d!$AM105</f>
        <v>0.98504246468121437</v>
      </c>
      <c r="AE77" s="24">
        <f t="shared" si="7"/>
        <v>6.7836499188154153E-3</v>
      </c>
      <c r="AG77" s="24">
        <f>+PAT_d!$AM105</f>
        <v>0.97877253996704461</v>
      </c>
      <c r="AH77" s="24">
        <f>+PAT_d!$AD105</f>
        <v>0.99736920067554657</v>
      </c>
      <c r="AI77" s="24">
        <f>+PAT_d!$AM105</f>
        <v>0.97877253996704461</v>
      </c>
      <c r="AJ77" s="24">
        <f t="shared" si="8"/>
        <v>1.8596660708501966E-2</v>
      </c>
      <c r="AK77" s="24"/>
      <c r="AL77" s="35">
        <f t="shared" si="28"/>
        <v>44927</v>
      </c>
      <c r="AM77" s="24">
        <f t="shared" ca="1" si="31"/>
        <v>5.1426429789946937E-3</v>
      </c>
      <c r="AN77" s="24">
        <f t="shared" si="32"/>
        <v>1.0729704462006273E-2</v>
      </c>
      <c r="AO77" s="24">
        <f t="shared" si="33"/>
        <v>9.9073981399655509E-4</v>
      </c>
      <c r="AP77" s="24">
        <f t="shared" si="34"/>
        <v>-7.9747288944855832E-3</v>
      </c>
      <c r="AQ77" s="24">
        <f t="shared" si="35"/>
        <v>-1.2035179582481792E-2</v>
      </c>
      <c r="AR77" s="24">
        <f t="shared" si="36"/>
        <v>6.7836499188154153E-3</v>
      </c>
      <c r="AS77" s="24">
        <f t="shared" si="37"/>
        <v>1.8596660708501966E-2</v>
      </c>
      <c r="AU77" s="24">
        <f t="shared" si="16"/>
        <v>-1.2035179582481792E-2</v>
      </c>
      <c r="AV77" s="24">
        <f t="shared" si="17"/>
        <v>1.8596660708501966E-2</v>
      </c>
      <c r="AX77" s="35">
        <f t="shared" si="18"/>
        <v>44927</v>
      </c>
      <c r="AY77" s="24">
        <f t="shared" ca="1" si="19"/>
        <v>2.5863213642232097E-3</v>
      </c>
      <c r="AZ77" s="24">
        <f t="shared" si="20"/>
        <v>5.3982930186762257E-3</v>
      </c>
      <c r="BA77" s="24">
        <f t="shared" si="21"/>
        <v>4.9917875034943826E-4</v>
      </c>
      <c r="BB77" s="24">
        <f t="shared" si="22"/>
        <v>-3.9836633758767448E-3</v>
      </c>
      <c r="BC77" s="24">
        <f t="shared" si="23"/>
        <v>-5.969537386674717E-3</v>
      </c>
      <c r="BD77" s="24">
        <f t="shared" si="24"/>
        <v>3.4173827711563298E-3</v>
      </c>
      <c r="BE77" s="24">
        <f t="shared" si="25"/>
        <v>9.3980790277248261E-3</v>
      </c>
      <c r="BG77" s="24">
        <f t="shared" si="26"/>
        <v>-5.969537386674717E-3</v>
      </c>
      <c r="BH77" s="24">
        <f t="shared" si="27"/>
        <v>9.3980790277248261E-3</v>
      </c>
    </row>
    <row r="78" spans="2:60" x14ac:dyDescent="0.25">
      <c r="B78" s="35">
        <f>+NAC!A79</f>
        <v>44958</v>
      </c>
      <c r="C78" s="49">
        <f ca="1">+NAC_d!DD79</f>
        <v>1.0250559926104756</v>
      </c>
      <c r="D78" s="49">
        <f ca="1">+NAC_d!CT79</f>
        <v>1.0317836845768107</v>
      </c>
      <c r="E78" s="49">
        <f ca="1">+NAC_d!DC79</f>
        <v>1.0238781600293723</v>
      </c>
      <c r="F78" s="24">
        <f t="shared" ca="1" si="29"/>
        <v>7.905524547438425E-3</v>
      </c>
      <c r="H78" s="24">
        <f>+GBA_d!$AM106</f>
        <v>1.0292008529418744</v>
      </c>
      <c r="I78" s="24">
        <f>+GBA_d!$AD106</f>
        <v>1.0368896540752153</v>
      </c>
      <c r="J78" s="24">
        <f>+GBA_d!$AM106</f>
        <v>1.0292008529418744</v>
      </c>
      <c r="K78" s="24">
        <f t="shared" si="30"/>
        <v>7.6888011333409167E-3</v>
      </c>
      <c r="M78" s="24">
        <f>+PAM_d!$AM106</f>
        <v>1.0151691425201332</v>
      </c>
      <c r="N78" s="24">
        <f>+PAM_d!$AD106</f>
        <v>1.0214029882134832</v>
      </c>
      <c r="O78" s="24">
        <f>+PAM_d!$AM106</f>
        <v>1.0151691425201332</v>
      </c>
      <c r="P78" s="24">
        <f t="shared" si="4"/>
        <v>6.2338456933499486E-3</v>
      </c>
      <c r="R78" s="24">
        <f>+NOA_d!$AM106</f>
        <v>1.0397645134899332</v>
      </c>
      <c r="S78" s="24">
        <f>+NOA_d!$AD106</f>
        <v>1.0477838415038363</v>
      </c>
      <c r="T78" s="24">
        <f>+NOA_d!$AM106</f>
        <v>1.0397645134899332</v>
      </c>
      <c r="U78" s="24">
        <f t="shared" si="5"/>
        <v>8.0193280139031486E-3</v>
      </c>
      <c r="W78" s="24">
        <f>+NEA_d!$AM106</f>
        <v>1.0661635295868988</v>
      </c>
      <c r="X78" s="24">
        <f>+NEA_d!$AD106</f>
        <v>1.0588089639680192</v>
      </c>
      <c r="Y78" s="24">
        <f>+NEA_d!$AM106</f>
        <v>1.0661635295868988</v>
      </c>
      <c r="Z78" s="24">
        <f t="shared" si="6"/>
        <v>-7.3545656188795938E-3</v>
      </c>
      <c r="AB78" s="24">
        <f>+CUY_d!$AM106</f>
        <v>1.0049218349573028</v>
      </c>
      <c r="AC78" s="24">
        <f>+CUY_d!$AD106</f>
        <v>1.0213499054863893</v>
      </c>
      <c r="AD78" s="24">
        <f>+CUY_d!$AM106</f>
        <v>1.0049218349573028</v>
      </c>
      <c r="AE78" s="24">
        <f t="shared" si="7"/>
        <v>1.6428070529086458E-2</v>
      </c>
      <c r="AG78" s="24">
        <f>+PAT_d!$AM106</f>
        <v>0.99358760892508546</v>
      </c>
      <c r="AH78" s="24">
        <f>+PAT_d!$AD106</f>
        <v>1.0205260828442078</v>
      </c>
      <c r="AI78" s="24">
        <f>+PAT_d!$AM106</f>
        <v>0.99358760892508546</v>
      </c>
      <c r="AJ78" s="24">
        <f t="shared" si="8"/>
        <v>2.6938473919122297E-2</v>
      </c>
      <c r="AK78" s="24"/>
      <c r="AL78" s="35">
        <f t="shared" si="28"/>
        <v>44958</v>
      </c>
      <c r="AM78" s="24">
        <f t="shared" ca="1" si="31"/>
        <v>7.905524547438425E-3</v>
      </c>
      <c r="AN78" s="24">
        <f t="shared" si="32"/>
        <v>7.6888011333409167E-3</v>
      </c>
      <c r="AO78" s="24">
        <f t="shared" si="33"/>
        <v>6.2338456933499486E-3</v>
      </c>
      <c r="AP78" s="24">
        <f t="shared" si="34"/>
        <v>8.0193280139031486E-3</v>
      </c>
      <c r="AQ78" s="24">
        <f t="shared" si="35"/>
        <v>-7.3545656188795938E-3</v>
      </c>
      <c r="AR78" s="24">
        <f t="shared" si="36"/>
        <v>1.6428070529086458E-2</v>
      </c>
      <c r="AS78" s="24">
        <f t="shared" si="37"/>
        <v>2.6938473919122297E-2</v>
      </c>
      <c r="AU78" s="24">
        <f t="shared" si="16"/>
        <v>-7.3545656188795938E-3</v>
      </c>
      <c r="AV78" s="24">
        <f t="shared" si="17"/>
        <v>2.6938473919122297E-2</v>
      </c>
      <c r="AX78" s="35">
        <f t="shared" si="18"/>
        <v>44958</v>
      </c>
      <c r="AY78" s="24">
        <f t="shared" ca="1" si="19"/>
        <v>3.9061267143294387E-3</v>
      </c>
      <c r="AZ78" s="24">
        <f t="shared" si="20"/>
        <v>3.7890784060108373E-3</v>
      </c>
      <c r="BA78" s="24">
        <f t="shared" si="21"/>
        <v>3.0934602767656028E-3</v>
      </c>
      <c r="BB78" s="24">
        <f t="shared" si="22"/>
        <v>3.9314969747084039E-3</v>
      </c>
      <c r="BC78" s="24">
        <f t="shared" si="23"/>
        <v>-3.559527362459125E-3</v>
      </c>
      <c r="BD78" s="24">
        <f t="shared" si="24"/>
        <v>8.193870824613203E-3</v>
      </c>
      <c r="BE78" s="24">
        <f t="shared" si="25"/>
        <v>1.3512560871928425E-2</v>
      </c>
      <c r="BG78" s="24">
        <f t="shared" si="26"/>
        <v>-3.559527362459125E-3</v>
      </c>
      <c r="BH78" s="24">
        <f t="shared" si="27"/>
        <v>1.3512560871928425E-2</v>
      </c>
    </row>
    <row r="79" spans="2:60" x14ac:dyDescent="0.25">
      <c r="B79" s="35">
        <f>+NAC!A80</f>
        <v>44986</v>
      </c>
      <c r="C79" s="49">
        <f ca="1">+NAC_d!DD80</f>
        <v>1.0433743125696195</v>
      </c>
      <c r="D79" s="49">
        <f ca="1">+NAC_d!CT80</f>
        <v>1.0521904083748232</v>
      </c>
      <c r="E79" s="49">
        <f ca="1">+NAC_d!DC80</f>
        <v>1.0404934895573761</v>
      </c>
      <c r="F79" s="24">
        <f t="shared" ca="1" si="29"/>
        <v>1.1696918817447166E-2</v>
      </c>
      <c r="H79" s="24">
        <f>+GBA_d!$AM107</f>
        <v>1.0474501525366313</v>
      </c>
      <c r="I79" s="24">
        <f>+GBA_d!$AD107</f>
        <v>1.0646319559779363</v>
      </c>
      <c r="J79" s="24">
        <f>+GBA_d!$AM107</f>
        <v>1.0474501525366313</v>
      </c>
      <c r="K79" s="24">
        <f t="shared" si="30"/>
        <v>1.7181803441304933E-2</v>
      </c>
      <c r="M79" s="24">
        <f>+PAM_d!$AM107</f>
        <v>1.0366973416257541</v>
      </c>
      <c r="N79" s="24">
        <f>+PAM_d!$AD107</f>
        <v>1.046015146911111</v>
      </c>
      <c r="O79" s="24">
        <f>+PAM_d!$AM107</f>
        <v>1.0366973416257541</v>
      </c>
      <c r="P79" s="24">
        <f t="shared" si="4"/>
        <v>9.3178052853568616E-3</v>
      </c>
      <c r="R79" s="24">
        <f>+NOA_d!$AM107</f>
        <v>1.0563051684523095</v>
      </c>
      <c r="S79" s="24">
        <f>+NOA_d!$AD107</f>
        <v>1.0536099329054109</v>
      </c>
      <c r="T79" s="24">
        <f>+NOA_d!$AM107</f>
        <v>1.0563051684523095</v>
      </c>
      <c r="U79" s="24">
        <f t="shared" si="5"/>
        <v>-2.6952355468985445E-3</v>
      </c>
      <c r="W79" s="24">
        <f>+NEA_d!$AM107</f>
        <v>1.0485569870703304</v>
      </c>
      <c r="X79" s="24">
        <f>+NEA_d!$AD107</f>
        <v>1.039398420387565</v>
      </c>
      <c r="Y79" s="24">
        <f>+NEA_d!$AM107</f>
        <v>1.0485569870703304</v>
      </c>
      <c r="Z79" s="24">
        <f t="shared" si="6"/>
        <v>-9.1585666827653789E-3</v>
      </c>
      <c r="AB79" s="24">
        <f>+CUY_d!$AM107</f>
        <v>1.0267302147483797</v>
      </c>
      <c r="AC79" s="24">
        <f>+CUY_d!$AD107</f>
        <v>1.0372909573081133</v>
      </c>
      <c r="AD79" s="24">
        <f>+CUY_d!$AM107</f>
        <v>1.0267302147483797</v>
      </c>
      <c r="AE79" s="24">
        <f t="shared" si="7"/>
        <v>1.0560742559733605E-2</v>
      </c>
      <c r="AG79" s="24">
        <f>+PAT_d!$AM107</f>
        <v>0.98648841661451514</v>
      </c>
      <c r="AH79" s="24">
        <f>+PAT_d!$AD107</f>
        <v>1.0068194178877006</v>
      </c>
      <c r="AI79" s="24">
        <f>+PAT_d!$AM107</f>
        <v>0.98648841661451514</v>
      </c>
      <c r="AJ79" s="24">
        <f t="shared" si="8"/>
        <v>2.0331001273185434E-2</v>
      </c>
      <c r="AK79" s="24"/>
      <c r="AL79" s="35">
        <f t="shared" si="28"/>
        <v>44986</v>
      </c>
      <c r="AM79" s="24">
        <f t="shared" ca="1" si="31"/>
        <v>1.1696918817447166E-2</v>
      </c>
      <c r="AN79" s="24">
        <f t="shared" si="32"/>
        <v>1.7181803441304933E-2</v>
      </c>
      <c r="AO79" s="24">
        <f t="shared" si="33"/>
        <v>9.3178052853568616E-3</v>
      </c>
      <c r="AP79" s="24">
        <f t="shared" si="34"/>
        <v>-2.6952355468985445E-3</v>
      </c>
      <c r="AQ79" s="24">
        <f t="shared" si="35"/>
        <v>-9.1585666827653789E-3</v>
      </c>
      <c r="AR79" s="24">
        <f t="shared" si="36"/>
        <v>1.0560742559733605E-2</v>
      </c>
      <c r="AS79" s="24">
        <f t="shared" si="37"/>
        <v>2.0331001273185434E-2</v>
      </c>
      <c r="AU79" s="24">
        <f t="shared" si="16"/>
        <v>-9.1585666827653789E-3</v>
      </c>
      <c r="AV79" s="24">
        <f t="shared" si="17"/>
        <v>2.0331001273185434E-2</v>
      </c>
      <c r="AX79" s="35">
        <f t="shared" si="18"/>
        <v>44986</v>
      </c>
      <c r="AY79" s="24">
        <f t="shared" ca="1" si="19"/>
        <v>5.7323970291052184E-3</v>
      </c>
      <c r="AZ79" s="24">
        <f t="shared" si="20"/>
        <v>8.3918054952487608E-3</v>
      </c>
      <c r="BA79" s="24">
        <f t="shared" si="21"/>
        <v>4.5749582399510214E-3</v>
      </c>
      <c r="BB79" s="24">
        <f t="shared" si="22"/>
        <v>-1.3107176834686873E-3</v>
      </c>
      <c r="BC79" s="24">
        <f t="shared" si="23"/>
        <v>-4.4707404971258136E-3</v>
      </c>
      <c r="BD79" s="24">
        <f t="shared" si="24"/>
        <v>5.2107293229675111E-3</v>
      </c>
      <c r="BE79" s="24">
        <f t="shared" si="25"/>
        <v>1.0234643757870421E-2</v>
      </c>
      <c r="BG79" s="24">
        <f t="shared" si="26"/>
        <v>-4.4707404971258136E-3</v>
      </c>
      <c r="BH79" s="24">
        <f t="shared" si="27"/>
        <v>1.0234643757870421E-2</v>
      </c>
    </row>
    <row r="80" spans="2:60" x14ac:dyDescent="0.25">
      <c r="B80" s="35">
        <f>+NAC!A81</f>
        <v>45017</v>
      </c>
      <c r="C80" s="49">
        <f ca="1">+NAC_d!DD81</f>
        <v>1.0889265869954232</v>
      </c>
      <c r="D80" s="49">
        <f ca="1">+NAC_d!CT81</f>
        <v>1.1053142904143578</v>
      </c>
      <c r="E80" s="49">
        <f ca="1">+NAC_d!DC81</f>
        <v>1.0813944430818778</v>
      </c>
      <c r="F80" s="24">
        <f t="shared" ca="1" si="29"/>
        <v>2.3919847332479982E-2</v>
      </c>
      <c r="H80" s="24">
        <f>+GBA_d!$AM108</f>
        <v>1.0891225159627869</v>
      </c>
      <c r="I80" s="24">
        <f>+GBA_d!$AD108</f>
        <v>1.11865859172759</v>
      </c>
      <c r="J80" s="24">
        <f>+GBA_d!$AM108</f>
        <v>1.0891225159627869</v>
      </c>
      <c r="K80" s="24">
        <f t="shared" si="30"/>
        <v>2.9536075764803105E-2</v>
      </c>
      <c r="M80" s="24">
        <f>+PAM_d!$AM108</f>
        <v>1.0827218778283973</v>
      </c>
      <c r="N80" s="24">
        <f>+PAM_d!$AD108</f>
        <v>1.1087347564410832</v>
      </c>
      <c r="O80" s="24">
        <f>+PAM_d!$AM108</f>
        <v>1.0827218778283973</v>
      </c>
      <c r="P80" s="24">
        <f t="shared" ref="P80:P94" si="38">+N80-O80</f>
        <v>2.6012878612685864E-2</v>
      </c>
      <c r="R80" s="24">
        <f>+NOA_d!$AM108</f>
        <v>1.0794023862743085</v>
      </c>
      <c r="S80" s="24">
        <f>+NOA_d!$AD108</f>
        <v>1.0811446502198834</v>
      </c>
      <c r="T80" s="24">
        <f>+NOA_d!$AM108</f>
        <v>1.0794023862743085</v>
      </c>
      <c r="U80" s="24">
        <f t="shared" ref="U80:U94" si="39">+S80-T80</f>
        <v>1.7422639455748623E-3</v>
      </c>
      <c r="W80" s="24">
        <f>+NEA_d!$AM108</f>
        <v>1.09150864459553</v>
      </c>
      <c r="X80" s="24">
        <f>+NEA_d!$AD108</f>
        <v>1.0857511746556314</v>
      </c>
      <c r="Y80" s="24">
        <f>+NEA_d!$AM108</f>
        <v>1.09150864459553</v>
      </c>
      <c r="Z80" s="24">
        <f t="shared" ref="Z80:Z94" si="40">+X80-Y80</f>
        <v>-5.7574699398985629E-3</v>
      </c>
      <c r="AB80" s="24">
        <f>+CUY_d!$AM108</f>
        <v>1.0488548544571441</v>
      </c>
      <c r="AC80" s="24">
        <f>+CUY_d!$AD108</f>
        <v>1.0689019898710375</v>
      </c>
      <c r="AD80" s="24">
        <f>+CUY_d!$AM108</f>
        <v>1.0488548544571441</v>
      </c>
      <c r="AE80" s="24">
        <f t="shared" ref="AE80:AE94" si="41">+AC80-AD80</f>
        <v>2.0047135413893358E-2</v>
      </c>
      <c r="AG80" s="24">
        <f>+PAT_d!$AM108</f>
        <v>1.028138332945733</v>
      </c>
      <c r="AH80" s="24">
        <f>+PAT_d!$AD108</f>
        <v>1.0506443170532589</v>
      </c>
      <c r="AI80" s="24">
        <f>+PAT_d!$AM108</f>
        <v>1.028138332945733</v>
      </c>
      <c r="AJ80" s="24">
        <f t="shared" ref="AJ80:AJ94" si="42">+AH80-AI80</f>
        <v>2.2505984107525911E-2</v>
      </c>
      <c r="AK80" s="24"/>
      <c r="AL80" s="35">
        <f t="shared" si="28"/>
        <v>45017</v>
      </c>
      <c r="AM80" s="24">
        <f t="shared" ca="1" si="31"/>
        <v>2.3919847332479982E-2</v>
      </c>
      <c r="AN80" s="24">
        <f t="shared" si="32"/>
        <v>2.9536075764803105E-2</v>
      </c>
      <c r="AO80" s="24">
        <f t="shared" si="33"/>
        <v>2.6012878612685864E-2</v>
      </c>
      <c r="AP80" s="24">
        <f t="shared" si="34"/>
        <v>1.7422639455748623E-3</v>
      </c>
      <c r="AQ80" s="24">
        <f t="shared" si="35"/>
        <v>-5.7574699398985629E-3</v>
      </c>
      <c r="AR80" s="24">
        <f t="shared" si="36"/>
        <v>2.0047135413893358E-2</v>
      </c>
      <c r="AS80" s="24">
        <f t="shared" si="37"/>
        <v>2.2505984107525911E-2</v>
      </c>
      <c r="AU80" s="24">
        <f t="shared" si="16"/>
        <v>-5.7574699398985629E-3</v>
      </c>
      <c r="AV80" s="24">
        <f t="shared" si="17"/>
        <v>2.9536075764803105E-2</v>
      </c>
      <c r="AX80" s="35">
        <f t="shared" si="18"/>
        <v>45017</v>
      </c>
      <c r="AY80" s="24">
        <f t="shared" ca="1" si="19"/>
        <v>1.1492222155192522E-2</v>
      </c>
      <c r="AZ80" s="24">
        <f t="shared" si="20"/>
        <v>1.4138029502396732E-2</v>
      </c>
      <c r="BA80" s="24">
        <f t="shared" si="21"/>
        <v>1.2489847487370254E-2</v>
      </c>
      <c r="BB80" s="24">
        <f t="shared" si="22"/>
        <v>8.3786762825477368E-4</v>
      </c>
      <c r="BC80" s="24">
        <f t="shared" si="23"/>
        <v>-2.7527832384417472E-3</v>
      </c>
      <c r="BD80" s="24">
        <f t="shared" si="24"/>
        <v>9.7845561730651731E-3</v>
      </c>
      <c r="BE80" s="24">
        <f t="shared" si="25"/>
        <v>1.109686836540269E-2</v>
      </c>
      <c r="BG80" s="24">
        <f t="shared" si="26"/>
        <v>-2.7527832384417472E-3</v>
      </c>
      <c r="BH80" s="24">
        <f t="shared" si="27"/>
        <v>1.4138029502396732E-2</v>
      </c>
    </row>
    <row r="81" spans="2:60" x14ac:dyDescent="0.25">
      <c r="B81" s="35">
        <f>+NAC!A82</f>
        <v>45047</v>
      </c>
      <c r="C81" s="49">
        <f ca="1">+NAC_d!DD82</f>
        <v>1.1427398933871169</v>
      </c>
      <c r="D81" s="49">
        <f ca="1">+NAC_d!CT82</f>
        <v>1.1558564953613049</v>
      </c>
      <c r="E81" s="49">
        <f ca="1">+NAC_d!DC82</f>
        <v>1.1381839883195388</v>
      </c>
      <c r="F81" s="24">
        <f t="shared" ca="1" si="29"/>
        <v>1.7672507041766039E-2</v>
      </c>
      <c r="H81" s="24">
        <f>+GBA_d!$AM109</f>
        <v>1.1563934474189663</v>
      </c>
      <c r="I81" s="24">
        <f>+GBA_d!$AD109</f>
        <v>1.1779753259284322</v>
      </c>
      <c r="J81" s="24">
        <f>+GBA_d!$AM109</f>
        <v>1.1563934474189663</v>
      </c>
      <c r="K81" s="24">
        <f t="shared" si="30"/>
        <v>2.1581878509465913E-2</v>
      </c>
      <c r="M81" s="24">
        <f>+PAM_d!$AM109</f>
        <v>1.1343216117814205</v>
      </c>
      <c r="N81" s="24">
        <f>+PAM_d!$AD109</f>
        <v>1.1514259477540003</v>
      </c>
      <c r="O81" s="24">
        <f>+PAM_d!$AM109</f>
        <v>1.1343216117814205</v>
      </c>
      <c r="P81" s="24">
        <f t="shared" si="38"/>
        <v>1.7104335972579765E-2</v>
      </c>
      <c r="R81" s="24">
        <f>+NOA_d!$AM109</f>
        <v>1.1226774219161979</v>
      </c>
      <c r="S81" s="24">
        <f>+NOA_d!$AD109</f>
        <v>1.1313489109316492</v>
      </c>
      <c r="T81" s="24">
        <f>+NOA_d!$AM109</f>
        <v>1.1226774219161979</v>
      </c>
      <c r="U81" s="24">
        <f t="shared" si="39"/>
        <v>8.6714890154513391E-3</v>
      </c>
      <c r="W81" s="24">
        <f>+NEA_d!$AM109</f>
        <v>1.1334526098063025</v>
      </c>
      <c r="X81" s="24">
        <f>+NEA_d!$AD109</f>
        <v>1.1244340806292081</v>
      </c>
      <c r="Y81" s="24">
        <f>+NEA_d!$AM109</f>
        <v>1.1334526098063025</v>
      </c>
      <c r="Z81" s="24">
        <f t="shared" si="40"/>
        <v>-9.0185291770943365E-3</v>
      </c>
      <c r="AB81" s="24">
        <f>+CUY_d!$AM109</f>
        <v>1.0910513630752705</v>
      </c>
      <c r="AC81" s="24">
        <f>+CUY_d!$AD109</f>
        <v>1.1129585605068972</v>
      </c>
      <c r="AD81" s="24">
        <f>+CUY_d!$AM109</f>
        <v>1.0910513630752705</v>
      </c>
      <c r="AE81" s="24">
        <f t="shared" si="41"/>
        <v>2.1907197431626724E-2</v>
      </c>
      <c r="AG81" s="24">
        <f>+PAT_d!$AM109</f>
        <v>1.0773170049378802</v>
      </c>
      <c r="AH81" s="24">
        <f>+PAT_d!$AD109</f>
        <v>1.0972125529074499</v>
      </c>
      <c r="AI81" s="24">
        <f>+PAT_d!$AM109</f>
        <v>1.0773170049378802</v>
      </c>
      <c r="AJ81" s="24">
        <f t="shared" si="42"/>
        <v>1.9895547969569716E-2</v>
      </c>
      <c r="AK81" s="24"/>
      <c r="AL81" s="35">
        <f t="shared" si="28"/>
        <v>45047</v>
      </c>
      <c r="AM81" s="24">
        <f t="shared" ca="1" si="31"/>
        <v>1.7672507041766039E-2</v>
      </c>
      <c r="AN81" s="24">
        <f t="shared" si="32"/>
        <v>2.1581878509465913E-2</v>
      </c>
      <c r="AO81" s="24">
        <f t="shared" si="33"/>
        <v>1.7104335972579765E-2</v>
      </c>
      <c r="AP81" s="24">
        <f t="shared" si="34"/>
        <v>8.6714890154513391E-3</v>
      </c>
      <c r="AQ81" s="24">
        <f t="shared" si="35"/>
        <v>-9.0185291770943365E-3</v>
      </c>
      <c r="AR81" s="24">
        <f t="shared" si="36"/>
        <v>2.1907197431626724E-2</v>
      </c>
      <c r="AS81" s="24">
        <f t="shared" si="37"/>
        <v>1.9895547969569716E-2</v>
      </c>
      <c r="AU81" s="24">
        <f t="shared" ref="AU81:AU94" si="43">+MIN(AN81:AS81)</f>
        <v>-9.0185291770943365E-3</v>
      </c>
      <c r="AV81" s="24">
        <f t="shared" ref="AV81:AV94" si="44">+MAX(AN81:AS81)</f>
        <v>2.1907197431626724E-2</v>
      </c>
      <c r="AX81" s="35">
        <f t="shared" ref="AX81:AX94" si="45">+AL81</f>
        <v>45047</v>
      </c>
      <c r="AY81" s="24">
        <f t="shared" ref="AY81:AY100" ca="1" si="46">+(1+$D81)/(1+$E81)-1</f>
        <v>8.2651947345537824E-3</v>
      </c>
      <c r="AZ81" s="24">
        <f t="shared" ref="AZ81:AZ100" si="47">+(1+$I81)/(1+$J81)-1</f>
        <v>1.0008321317845681E-2</v>
      </c>
      <c r="BA81" s="24">
        <f t="shared" ref="BA81:BA100" si="48">+(1+$N81)/(1+$O81)-1</f>
        <v>8.0139449828759979E-3</v>
      </c>
      <c r="BB81" s="24">
        <f t="shared" ref="BB81:BB100" si="49">+(1+$S81)/(1+$T81)-1</f>
        <v>4.0851657090803517E-3</v>
      </c>
      <c r="BC81" s="24">
        <f t="shared" ref="BC81:BC100" si="50">+(1+$X81)/(1+$Y81)-1</f>
        <v>-4.2271992054762064E-3</v>
      </c>
      <c r="BD81" s="24">
        <f t="shared" ref="BD81:BD100" si="51">+(1+$AC81)/(1+$AD81)-1</f>
        <v>1.0476642429006811E-2</v>
      </c>
      <c r="BE81" s="24">
        <f t="shared" ref="BE81:BE100" si="52">+(1+$AH81)/(1+$AI81)-1</f>
        <v>9.5775213519539992E-3</v>
      </c>
      <c r="BG81" s="24">
        <f t="shared" ref="BG81:BG94" si="53">+MIN(AZ81:BE81)</f>
        <v>-4.2271992054762064E-3</v>
      </c>
      <c r="BH81" s="24">
        <f t="shared" ref="BH81:BH94" si="54">+MAX(AZ81:BE81)</f>
        <v>1.0476642429006811E-2</v>
      </c>
    </row>
    <row r="82" spans="2:60" x14ac:dyDescent="0.25">
      <c r="B82" s="35">
        <f>+NAC!A83</f>
        <v>45078</v>
      </c>
      <c r="C82" s="49">
        <f ca="1">+NAC_d!DD83</f>
        <v>1.1557607398953715</v>
      </c>
      <c r="D82" s="49">
        <f ca="1">+NAC_d!CT83</f>
        <v>1.1625428076786251</v>
      </c>
      <c r="E82" s="49">
        <f ca="1">+NAC_d!DC83</f>
        <v>1.1550535691408377</v>
      </c>
      <c r="F82" s="24">
        <f t="shared" ca="1" si="29"/>
        <v>7.4892385377873794E-3</v>
      </c>
      <c r="H82" s="24">
        <f>+GBA_d!$AM110</f>
        <v>1.1687304627382056</v>
      </c>
      <c r="I82" s="24">
        <f>+GBA_d!$AD110</f>
        <v>1.1751667585229839</v>
      </c>
      <c r="J82" s="24">
        <f>+GBA_d!$AM110</f>
        <v>1.1687304627382056</v>
      </c>
      <c r="K82" s="24">
        <f t="shared" si="30"/>
        <v>6.4362957847783342E-3</v>
      </c>
      <c r="M82" s="24">
        <f>+PAM_d!$AM110</f>
        <v>1.1532422759272598</v>
      </c>
      <c r="N82" s="24">
        <f>+PAM_d!$AD110</f>
        <v>1.1604641083930529</v>
      </c>
      <c r="O82" s="24">
        <f>+PAM_d!$AM110</f>
        <v>1.1532422759272598</v>
      </c>
      <c r="P82" s="24">
        <f t="shared" si="38"/>
        <v>7.2218324657931099E-3</v>
      </c>
      <c r="R82" s="24">
        <f>+NOA_d!$AM110</f>
        <v>1.1523663546172442</v>
      </c>
      <c r="S82" s="24">
        <f>+NOA_d!$AD110</f>
        <v>1.157697851613348</v>
      </c>
      <c r="T82" s="24">
        <f>+NOA_d!$AM110</f>
        <v>1.1523663546172442</v>
      </c>
      <c r="U82" s="24">
        <f t="shared" si="39"/>
        <v>5.3314969961038017E-3</v>
      </c>
      <c r="W82" s="24">
        <f>+NEA_d!$AM110</f>
        <v>1.1560926493069519</v>
      </c>
      <c r="X82" s="24">
        <f>+NEA_d!$AD110</f>
        <v>1.1589763630094638</v>
      </c>
      <c r="Y82" s="24">
        <f>+NEA_d!$AM110</f>
        <v>1.1560926493069519</v>
      </c>
      <c r="Z82" s="24">
        <f t="shared" si="40"/>
        <v>2.8837137025119475E-3</v>
      </c>
      <c r="AB82" s="24">
        <f>+CUY_d!$AM110</f>
        <v>1.0928212632825169</v>
      </c>
      <c r="AC82" s="24">
        <f>+CUY_d!$AD110</f>
        <v>1.1099143180399271</v>
      </c>
      <c r="AD82" s="24">
        <f>+CUY_d!$AM110</f>
        <v>1.0928212632825169</v>
      </c>
      <c r="AE82" s="24">
        <f t="shared" si="41"/>
        <v>1.7093054757410187E-2</v>
      </c>
      <c r="AG82" s="24">
        <f>+PAT_d!$AM110</f>
        <v>1.113980323293648</v>
      </c>
      <c r="AH82" s="24">
        <f>+PAT_d!$AD110</f>
        <v>1.1294975190876189</v>
      </c>
      <c r="AI82" s="24">
        <f>+PAT_d!$AM110</f>
        <v>1.113980323293648</v>
      </c>
      <c r="AJ82" s="24">
        <f t="shared" si="42"/>
        <v>1.5517195793970817E-2</v>
      </c>
      <c r="AK82" s="24"/>
      <c r="AL82" s="35">
        <f t="shared" si="28"/>
        <v>45078</v>
      </c>
      <c r="AM82" s="24">
        <f t="shared" ca="1" si="31"/>
        <v>7.4892385377873794E-3</v>
      </c>
      <c r="AN82" s="24">
        <f t="shared" si="32"/>
        <v>6.4362957847783342E-3</v>
      </c>
      <c r="AO82" s="24">
        <f t="shared" si="33"/>
        <v>7.2218324657931099E-3</v>
      </c>
      <c r="AP82" s="24">
        <f t="shared" si="34"/>
        <v>5.3314969961038017E-3</v>
      </c>
      <c r="AQ82" s="24">
        <f t="shared" si="35"/>
        <v>2.8837137025119475E-3</v>
      </c>
      <c r="AR82" s="24">
        <f t="shared" si="36"/>
        <v>1.7093054757410187E-2</v>
      </c>
      <c r="AS82" s="24">
        <f t="shared" si="37"/>
        <v>1.5517195793970817E-2</v>
      </c>
      <c r="AU82" s="24">
        <f t="shared" si="43"/>
        <v>2.8837137025119475E-3</v>
      </c>
      <c r="AV82" s="24">
        <f t="shared" si="44"/>
        <v>1.7093054757410187E-2</v>
      </c>
      <c r="AX82" s="35">
        <f t="shared" si="45"/>
        <v>45078</v>
      </c>
      <c r="AY82" s="24">
        <f t="shared" ca="1" si="46"/>
        <v>3.4751983175866918E-3</v>
      </c>
      <c r="AZ82" s="24">
        <f t="shared" si="47"/>
        <v>2.9677711893492109E-3</v>
      </c>
      <c r="BA82" s="24">
        <f t="shared" si="48"/>
        <v>3.3539339936483614E-3</v>
      </c>
      <c r="BB82" s="24">
        <f t="shared" si="49"/>
        <v>2.4770397403148792E-3</v>
      </c>
      <c r="BC82" s="24">
        <f t="shared" si="50"/>
        <v>1.3374720717307387E-3</v>
      </c>
      <c r="BD82" s="24">
        <f t="shared" si="51"/>
        <v>8.1674699398841533E-3</v>
      </c>
      <c r="BE82" s="24">
        <f t="shared" si="52"/>
        <v>7.3402744684938348E-3</v>
      </c>
      <c r="BG82" s="24">
        <f t="shared" si="53"/>
        <v>1.3374720717307387E-3</v>
      </c>
      <c r="BH82" s="24">
        <f t="shared" si="54"/>
        <v>8.1674699398841533E-3</v>
      </c>
    </row>
    <row r="83" spans="2:60" x14ac:dyDescent="0.25">
      <c r="B83" s="35">
        <f>+NAC!A84</f>
        <v>45108</v>
      </c>
      <c r="C83" s="49">
        <f ca="1">+NAC_d!DD84</f>
        <v>1.1346530716434993</v>
      </c>
      <c r="D83" s="49">
        <f ca="1">+NAC_d!CT84</f>
        <v>1.1418772587795734</v>
      </c>
      <c r="E83" s="49">
        <f ca="1">+NAC_d!DC84</f>
        <v>1.1308105488182596</v>
      </c>
      <c r="F83" s="24">
        <f t="shared" ca="1" si="29"/>
        <v>1.1066709961313759E-2</v>
      </c>
      <c r="H83" s="24">
        <f>+GBA_d!$AM111</f>
        <v>1.1405747714022749</v>
      </c>
      <c r="I83" s="24">
        <f>+GBA_d!$AD111</f>
        <v>1.1552370421113176</v>
      </c>
      <c r="J83" s="24">
        <f>+GBA_d!$AM111</f>
        <v>1.1405747714022749</v>
      </c>
      <c r="K83" s="24">
        <f t="shared" si="30"/>
        <v>1.4662270709042691E-2</v>
      </c>
      <c r="M83" s="24">
        <f>+PAM_d!$AM111</f>
        <v>1.1293028355685686</v>
      </c>
      <c r="N83" s="24">
        <f>+PAM_d!$AD111</f>
        <v>1.1375602933612372</v>
      </c>
      <c r="O83" s="24">
        <f>+PAM_d!$AM111</f>
        <v>1.1293028355685686</v>
      </c>
      <c r="P83" s="24">
        <f t="shared" si="38"/>
        <v>8.257457792668621E-3</v>
      </c>
      <c r="R83" s="24">
        <f>+NOA_d!$AM111</f>
        <v>1.1375814830057438</v>
      </c>
      <c r="S83" s="24">
        <f>+NOA_d!$AD111</f>
        <v>1.1408050896901569</v>
      </c>
      <c r="T83" s="24">
        <f>+NOA_d!$AM111</f>
        <v>1.1375814830057438</v>
      </c>
      <c r="U83" s="24">
        <f t="shared" si="39"/>
        <v>3.2236066844131273E-3</v>
      </c>
      <c r="W83" s="24">
        <f>+NEA_d!$AM111</f>
        <v>1.1270244866538297</v>
      </c>
      <c r="X83" s="24">
        <f>+NEA_d!$AD111</f>
        <v>1.1324446700847379</v>
      </c>
      <c r="Y83" s="24">
        <f>+NEA_d!$AM111</f>
        <v>1.1270244866538297</v>
      </c>
      <c r="Z83" s="24">
        <f t="shared" si="40"/>
        <v>5.4201834309082209E-3</v>
      </c>
      <c r="AB83" s="24">
        <f>+CUY_d!$AM111</f>
        <v>1.0724627991072331</v>
      </c>
      <c r="AC83" s="24">
        <f>+CUY_d!$AD111</f>
        <v>1.0887708256850668</v>
      </c>
      <c r="AD83" s="24">
        <f>+CUY_d!$AM111</f>
        <v>1.0724627991072331</v>
      </c>
      <c r="AE83" s="24">
        <f t="shared" si="41"/>
        <v>1.6308026577833701E-2</v>
      </c>
      <c r="AG83" s="24">
        <f>+PAT_d!$AM111</f>
        <v>1.1109616362338439</v>
      </c>
      <c r="AH83" s="24">
        <f>+PAT_d!$AD111</f>
        <v>1.1201433154246399</v>
      </c>
      <c r="AI83" s="24">
        <f>+PAT_d!$AM111</f>
        <v>1.1109616362338439</v>
      </c>
      <c r="AJ83" s="24">
        <f t="shared" si="42"/>
        <v>9.1816791907959328E-3</v>
      </c>
      <c r="AK83" s="24"/>
      <c r="AL83" s="35">
        <f t="shared" si="28"/>
        <v>45108</v>
      </c>
      <c r="AM83" s="24">
        <f t="shared" ca="1" si="31"/>
        <v>1.1066709961313759E-2</v>
      </c>
      <c r="AN83" s="24">
        <f t="shared" si="32"/>
        <v>1.4662270709042691E-2</v>
      </c>
      <c r="AO83" s="24">
        <f t="shared" si="33"/>
        <v>8.257457792668621E-3</v>
      </c>
      <c r="AP83" s="24">
        <f t="shared" si="34"/>
        <v>3.2236066844131273E-3</v>
      </c>
      <c r="AQ83" s="24">
        <f t="shared" si="35"/>
        <v>5.4201834309082209E-3</v>
      </c>
      <c r="AR83" s="24">
        <f t="shared" si="36"/>
        <v>1.6308026577833701E-2</v>
      </c>
      <c r="AS83" s="24">
        <f t="shared" si="37"/>
        <v>9.1816791907959328E-3</v>
      </c>
      <c r="AU83" s="24">
        <f t="shared" si="43"/>
        <v>3.2236066844131273E-3</v>
      </c>
      <c r="AV83" s="24">
        <f t="shared" si="44"/>
        <v>1.6308026577833701E-2</v>
      </c>
      <c r="AX83" s="35">
        <f t="shared" si="45"/>
        <v>45108</v>
      </c>
      <c r="AY83" s="24">
        <f t="shared" ca="1" si="46"/>
        <v>5.1936620866888106E-3</v>
      </c>
      <c r="AZ83" s="24">
        <f t="shared" si="47"/>
        <v>6.8496886466795637E-3</v>
      </c>
      <c r="BA83" s="24">
        <f t="shared" si="48"/>
        <v>3.8780100485160673E-3</v>
      </c>
      <c r="BB83" s="24">
        <f t="shared" si="49"/>
        <v>1.5080625978665108E-3</v>
      </c>
      <c r="BC83" s="24">
        <f t="shared" si="50"/>
        <v>2.54824684196997E-3</v>
      </c>
      <c r="BD83" s="24">
        <f t="shared" si="51"/>
        <v>7.8689116083814348E-3</v>
      </c>
      <c r="BE83" s="24">
        <f t="shared" si="52"/>
        <v>4.3495244220435048E-3</v>
      </c>
      <c r="BG83" s="24">
        <f t="shared" si="53"/>
        <v>1.5080625978665108E-3</v>
      </c>
      <c r="BH83" s="24">
        <f t="shared" si="54"/>
        <v>7.8689116083814348E-3</v>
      </c>
    </row>
    <row r="84" spans="2:60" x14ac:dyDescent="0.25">
      <c r="B84" s="35">
        <f>+NAC!A85</f>
        <v>45139</v>
      </c>
      <c r="C84" s="49">
        <f ca="1">+NAC_d!DD85</f>
        <v>1.2432696703056747</v>
      </c>
      <c r="D84" s="49">
        <f ca="1">+NAC_d!CT85</f>
        <v>1.2562166541765851</v>
      </c>
      <c r="E84" s="49">
        <f ca="1">+NAC_d!DC85</f>
        <v>1.2360682052385878</v>
      </c>
      <c r="F84" s="24">
        <f t="shared" ca="1" si="29"/>
        <v>2.0148448937997276E-2</v>
      </c>
      <c r="H84" s="24">
        <f>+GBA_d!$AM112</f>
        <v>1.2460471088784026</v>
      </c>
      <c r="I84" s="24">
        <f>+GBA_d!$AD112</f>
        <v>1.2661905805165503</v>
      </c>
      <c r="J84" s="24">
        <f>+GBA_d!$AM112</f>
        <v>1.2460471088784026</v>
      </c>
      <c r="K84" s="24">
        <f t="shared" si="30"/>
        <v>2.014347163814767E-2</v>
      </c>
      <c r="M84" s="24">
        <f>+PAM_d!$AM112</f>
        <v>1.2312174871935713</v>
      </c>
      <c r="N84" s="24">
        <f>+PAM_d!$AD112</f>
        <v>1.2492126807769868</v>
      </c>
      <c r="O84" s="24">
        <f>+PAM_d!$AM112</f>
        <v>1.2312174871935713</v>
      </c>
      <c r="P84" s="24">
        <f t="shared" si="38"/>
        <v>1.7995193583415503E-2</v>
      </c>
      <c r="R84" s="24">
        <f>+NOA_d!$AM112</f>
        <v>1.2417317874946909</v>
      </c>
      <c r="S84" s="24">
        <f>+NOA_d!$AD112</f>
        <v>1.2733082796633837</v>
      </c>
      <c r="T84" s="24">
        <f>+NOA_d!$AM112</f>
        <v>1.2417317874946909</v>
      </c>
      <c r="U84" s="24">
        <f t="shared" si="39"/>
        <v>3.1576492168692738E-2</v>
      </c>
      <c r="W84" s="24">
        <f>+NEA_d!$AM112</f>
        <v>1.2378881878155554</v>
      </c>
      <c r="X84" s="24">
        <f>+NEA_d!$AD112</f>
        <v>1.2714619999562098</v>
      </c>
      <c r="Y84" s="24">
        <f>+NEA_d!$AM112</f>
        <v>1.2378881878155554</v>
      </c>
      <c r="Z84" s="24">
        <f t="shared" si="40"/>
        <v>3.3573812140654358E-2</v>
      </c>
      <c r="AB84" s="24">
        <f>+CUY_d!$AM112</f>
        <v>1.184918272681132</v>
      </c>
      <c r="AC84" s="24">
        <f>+CUY_d!$AD112</f>
        <v>1.2047199294725552</v>
      </c>
      <c r="AD84" s="24">
        <f>+CUY_d!$AM112</f>
        <v>1.184918272681132</v>
      </c>
      <c r="AE84" s="24">
        <f t="shared" si="41"/>
        <v>1.9801656791423206E-2</v>
      </c>
      <c r="AG84" s="24">
        <f>+PAT_d!$AM112</f>
        <v>1.2263442148544157</v>
      </c>
      <c r="AH84" s="24">
        <f>+PAT_d!$AD112</f>
        <v>1.2310433407166426</v>
      </c>
      <c r="AI84" s="24">
        <f>+PAT_d!$AM112</f>
        <v>1.2263442148544157</v>
      </c>
      <c r="AJ84" s="24">
        <f t="shared" si="42"/>
        <v>4.6991258622268717E-3</v>
      </c>
      <c r="AK84" s="24"/>
      <c r="AL84" s="35">
        <f t="shared" si="28"/>
        <v>45139</v>
      </c>
      <c r="AM84" s="24">
        <f t="shared" ca="1" si="31"/>
        <v>2.0148448937997276E-2</v>
      </c>
      <c r="AN84" s="24">
        <f t="shared" si="32"/>
        <v>2.014347163814767E-2</v>
      </c>
      <c r="AO84" s="24">
        <f t="shared" si="33"/>
        <v>1.7995193583415503E-2</v>
      </c>
      <c r="AP84" s="24">
        <f t="shared" si="34"/>
        <v>3.1576492168692738E-2</v>
      </c>
      <c r="AQ84" s="24">
        <f t="shared" si="35"/>
        <v>3.3573812140654358E-2</v>
      </c>
      <c r="AR84" s="24">
        <f t="shared" si="36"/>
        <v>1.9801656791423206E-2</v>
      </c>
      <c r="AS84" s="24">
        <f t="shared" si="37"/>
        <v>4.6991258622268717E-3</v>
      </c>
      <c r="AU84" s="24">
        <f t="shared" si="43"/>
        <v>4.6991258622268717E-3</v>
      </c>
      <c r="AV84" s="24">
        <f t="shared" si="44"/>
        <v>3.3573812140654358E-2</v>
      </c>
      <c r="AX84" s="35">
        <f t="shared" si="45"/>
        <v>45139</v>
      </c>
      <c r="AY84" s="24">
        <f t="shared" ca="1" si="46"/>
        <v>9.0106593755925335E-3</v>
      </c>
      <c r="AZ84" s="24">
        <f t="shared" si="47"/>
        <v>8.9684101275180339E-3</v>
      </c>
      <c r="BA84" s="24">
        <f t="shared" si="48"/>
        <v>8.0651902769235395E-3</v>
      </c>
      <c r="BB84" s="24">
        <f t="shared" si="49"/>
        <v>1.408575831633363E-2</v>
      </c>
      <c r="BC84" s="24">
        <f t="shared" si="50"/>
        <v>1.5002452903344787E-2</v>
      </c>
      <c r="BD84" s="24">
        <f t="shared" si="51"/>
        <v>9.0628821402662929E-3</v>
      </c>
      <c r="BE84" s="24">
        <f t="shared" si="52"/>
        <v>2.110691523293573E-3</v>
      </c>
      <c r="BG84" s="24">
        <f t="shared" si="53"/>
        <v>2.110691523293573E-3</v>
      </c>
      <c r="BH84" s="24">
        <f t="shared" si="54"/>
        <v>1.5002452903344787E-2</v>
      </c>
    </row>
    <row r="85" spans="2:60" x14ac:dyDescent="0.25">
      <c r="B85" s="35">
        <f>+NAC!A86</f>
        <v>45170</v>
      </c>
      <c r="C85" s="49">
        <f ca="1">+NAC_d!DD86</f>
        <v>1.3821419634043575</v>
      </c>
      <c r="D85" s="49">
        <f ca="1">+NAC_d!CT86</f>
        <v>1.3983691647185017</v>
      </c>
      <c r="E85" s="49">
        <f ca="1">+NAC_d!DC86</f>
        <v>1.3739927590135559</v>
      </c>
      <c r="F85" s="24">
        <f t="shared" ca="1" si="29"/>
        <v>2.4376405704945814E-2</v>
      </c>
      <c r="H85" s="24">
        <f>+GBA_d!$AM113</f>
        <v>1.3785348486298266</v>
      </c>
      <c r="I85" s="24">
        <f>+GBA_d!$AD113</f>
        <v>1.3947817534976847</v>
      </c>
      <c r="J85" s="24">
        <f>+GBA_d!$AM113</f>
        <v>1.3785348486298266</v>
      </c>
      <c r="K85" s="24">
        <f t="shared" si="30"/>
        <v>1.6246904867858181E-2</v>
      </c>
      <c r="M85" s="24">
        <f>+PAM_d!$AM113</f>
        <v>1.372174145553783</v>
      </c>
      <c r="N85" s="24">
        <f>+PAM_d!$AD113</f>
        <v>1.3987969408053953</v>
      </c>
      <c r="O85" s="24">
        <f>+PAM_d!$AM113</f>
        <v>1.372174145553783</v>
      </c>
      <c r="P85" s="24">
        <f t="shared" si="38"/>
        <v>2.6622795251612263E-2</v>
      </c>
      <c r="R85" s="24">
        <f>+NOA_d!$AM113</f>
        <v>1.3831051206856455</v>
      </c>
      <c r="S85" s="24">
        <f>+NOA_d!$AD113</f>
        <v>1.4303937912078446</v>
      </c>
      <c r="T85" s="24">
        <f>+NOA_d!$AM113</f>
        <v>1.3831051206856455</v>
      </c>
      <c r="U85" s="24">
        <f t="shared" si="39"/>
        <v>4.7288670522199094E-2</v>
      </c>
      <c r="W85" s="24">
        <f>+NEA_d!$AM113</f>
        <v>1.3613877595003347</v>
      </c>
      <c r="X85" s="24">
        <f>+NEA_d!$AD113</f>
        <v>1.4043988364140985</v>
      </c>
      <c r="Y85" s="24">
        <f>+NEA_d!$AM113</f>
        <v>1.3613877595003347</v>
      </c>
      <c r="Z85" s="24">
        <f t="shared" si="40"/>
        <v>4.3011076913763713E-2</v>
      </c>
      <c r="AB85" s="24">
        <f>+CUY_d!$AM113</f>
        <v>1.3372342457085633</v>
      </c>
      <c r="AC85" s="24">
        <f>+CUY_d!$AD113</f>
        <v>1.3667618943729298</v>
      </c>
      <c r="AD85" s="24">
        <f>+CUY_d!$AM113</f>
        <v>1.3372342457085633</v>
      </c>
      <c r="AE85" s="24">
        <f t="shared" si="41"/>
        <v>2.9527648664366524E-2</v>
      </c>
      <c r="AG85" s="24">
        <f>+PAT_d!$AM113</f>
        <v>1.3865343119818156</v>
      </c>
      <c r="AH85" s="24">
        <f>+PAT_d!$AD113</f>
        <v>1.410975769629256</v>
      </c>
      <c r="AI85" s="24">
        <f>+PAT_d!$AM113</f>
        <v>1.3865343119818156</v>
      </c>
      <c r="AJ85" s="24">
        <f t="shared" si="42"/>
        <v>2.4441457647440323E-2</v>
      </c>
      <c r="AK85" s="24"/>
      <c r="AL85" s="35">
        <f t="shared" si="28"/>
        <v>45170</v>
      </c>
      <c r="AM85" s="24">
        <f t="shared" ca="1" si="31"/>
        <v>2.4376405704945814E-2</v>
      </c>
      <c r="AN85" s="24">
        <f t="shared" si="32"/>
        <v>1.6246904867858181E-2</v>
      </c>
      <c r="AO85" s="24">
        <f t="shared" si="33"/>
        <v>2.6622795251612263E-2</v>
      </c>
      <c r="AP85" s="24">
        <f t="shared" si="34"/>
        <v>4.7288670522199094E-2</v>
      </c>
      <c r="AQ85" s="24">
        <f t="shared" si="35"/>
        <v>4.3011076913763713E-2</v>
      </c>
      <c r="AR85" s="24">
        <f t="shared" si="36"/>
        <v>2.9527648664366524E-2</v>
      </c>
      <c r="AS85" s="24">
        <f t="shared" si="37"/>
        <v>2.4441457647440323E-2</v>
      </c>
      <c r="AU85" s="24">
        <f t="shared" si="43"/>
        <v>1.6246904867858181E-2</v>
      </c>
      <c r="AV85" s="24">
        <f t="shared" si="44"/>
        <v>4.7288670522199094E-2</v>
      </c>
      <c r="AX85" s="35">
        <f t="shared" si="45"/>
        <v>45170</v>
      </c>
      <c r="AY85" s="24">
        <f t="shared" ca="1" si="46"/>
        <v>1.0268104488690533E-2</v>
      </c>
      <c r="AZ85" s="24">
        <f t="shared" si="47"/>
        <v>6.8306356231093712E-3</v>
      </c>
      <c r="BA85" s="24">
        <f t="shared" si="48"/>
        <v>1.122295144372587E-2</v>
      </c>
      <c r="BB85" s="24">
        <f t="shared" si="49"/>
        <v>1.9843300285718568E-2</v>
      </c>
      <c r="BC85" s="24">
        <f t="shared" si="50"/>
        <v>1.8214321955689616E-2</v>
      </c>
      <c r="BD85" s="24">
        <f t="shared" si="51"/>
        <v>1.2633585494728594E-2</v>
      </c>
      <c r="BE85" s="24">
        <f t="shared" si="52"/>
        <v>1.0241402155724222E-2</v>
      </c>
      <c r="BG85" s="24">
        <f t="shared" si="53"/>
        <v>6.8306356231093712E-3</v>
      </c>
      <c r="BH85" s="24">
        <f t="shared" si="54"/>
        <v>1.9843300285718568E-2</v>
      </c>
    </row>
    <row r="86" spans="2:60" x14ac:dyDescent="0.25">
      <c r="B86" s="35">
        <f>+NAC!A87</f>
        <v>45200</v>
      </c>
      <c r="C86" s="49">
        <f ca="1">+NAC_d!DD87</f>
        <v>1.4262393211198594</v>
      </c>
      <c r="D86" s="49">
        <f ca="1">+NAC_d!CT87</f>
        <v>1.4434069329480712</v>
      </c>
      <c r="E86" s="49">
        <f ca="1">+NAC_d!DC87</f>
        <v>1.4190783545166044</v>
      </c>
      <c r="F86" s="24">
        <f t="shared" ca="1" si="29"/>
        <v>2.4328578431466852E-2</v>
      </c>
      <c r="H86" s="24">
        <f>+GBA_d!$AM114</f>
        <v>1.4242161703462601</v>
      </c>
      <c r="I86" s="24">
        <f>+GBA_d!$AD114</f>
        <v>1.4441611215787171</v>
      </c>
      <c r="J86" s="24">
        <f>+GBA_d!$AM114</f>
        <v>1.4242161703462601</v>
      </c>
      <c r="K86" s="24">
        <f t="shared" si="30"/>
        <v>1.9944951232456987E-2</v>
      </c>
      <c r="M86" s="24">
        <f>+PAM_d!$AM114</f>
        <v>1.4228191493566866</v>
      </c>
      <c r="N86" s="24">
        <f>+PAM_d!$AD114</f>
        <v>1.4475200021115655</v>
      </c>
      <c r="O86" s="24">
        <f>+PAM_d!$AM114</f>
        <v>1.4228191493566866</v>
      </c>
      <c r="P86" s="24">
        <f t="shared" si="38"/>
        <v>2.4700852754878877E-2</v>
      </c>
      <c r="R86" s="24">
        <f>+NOA_d!$AM114</f>
        <v>1.4190133315331126</v>
      </c>
      <c r="S86" s="24">
        <f>+NOA_d!$AD114</f>
        <v>1.4640484442352086</v>
      </c>
      <c r="T86" s="24">
        <f>+NOA_d!$AM114</f>
        <v>1.4190133315331126</v>
      </c>
      <c r="U86" s="24">
        <f t="shared" si="39"/>
        <v>4.5035112702096036E-2</v>
      </c>
      <c r="W86" s="24">
        <f>+NEA_d!$AM114</f>
        <v>1.3967564347232257</v>
      </c>
      <c r="X86" s="24">
        <f>+NEA_d!$AD114</f>
        <v>1.4262985645344939</v>
      </c>
      <c r="Y86" s="24">
        <f>+NEA_d!$AM114</f>
        <v>1.3967564347232257</v>
      </c>
      <c r="Z86" s="24">
        <f t="shared" si="40"/>
        <v>2.9542129811268136E-2</v>
      </c>
      <c r="AB86" s="24">
        <f>+CUY_d!$AM114</f>
        <v>1.368668292434656</v>
      </c>
      <c r="AC86" s="24">
        <f>+CUY_d!$AD114</f>
        <v>1.4006189562678797</v>
      </c>
      <c r="AD86" s="24">
        <f>+CUY_d!$AM114</f>
        <v>1.368668292434656</v>
      </c>
      <c r="AE86" s="24">
        <f t="shared" si="41"/>
        <v>3.1950663833223647E-2</v>
      </c>
      <c r="AG86" s="24">
        <f>+PAT_d!$AM114</f>
        <v>1.4237491738699011</v>
      </c>
      <c r="AH86" s="24">
        <f>+PAT_d!$AD114</f>
        <v>1.441253690615965</v>
      </c>
      <c r="AI86" s="24">
        <f>+PAT_d!$AM114</f>
        <v>1.4237491738699011</v>
      </c>
      <c r="AJ86" s="24">
        <f t="shared" si="42"/>
        <v>1.7504516746063903E-2</v>
      </c>
      <c r="AK86" s="24"/>
      <c r="AL86" s="35">
        <f t="shared" si="28"/>
        <v>45200</v>
      </c>
      <c r="AM86" s="24">
        <f t="shared" ca="1" si="31"/>
        <v>2.4328578431466852E-2</v>
      </c>
      <c r="AN86" s="24">
        <f t="shared" si="32"/>
        <v>1.9944951232456987E-2</v>
      </c>
      <c r="AO86" s="24">
        <f t="shared" si="33"/>
        <v>2.4700852754878877E-2</v>
      </c>
      <c r="AP86" s="24">
        <f t="shared" si="34"/>
        <v>4.5035112702096036E-2</v>
      </c>
      <c r="AQ86" s="24">
        <f t="shared" si="35"/>
        <v>2.9542129811268136E-2</v>
      </c>
      <c r="AR86" s="24">
        <f t="shared" si="36"/>
        <v>3.1950663833223647E-2</v>
      </c>
      <c r="AS86" s="24">
        <f t="shared" si="37"/>
        <v>1.7504516746063903E-2</v>
      </c>
      <c r="AU86" s="24">
        <f t="shared" si="43"/>
        <v>1.7504516746063903E-2</v>
      </c>
      <c r="AV86" s="24">
        <f t="shared" si="44"/>
        <v>4.5035112702096036E-2</v>
      </c>
      <c r="AX86" s="35">
        <f t="shared" si="45"/>
        <v>45200</v>
      </c>
      <c r="AY86" s="24">
        <f t="shared" ca="1" si="46"/>
        <v>1.0056961729264957E-2</v>
      </c>
      <c r="AZ86" s="24">
        <f t="shared" si="47"/>
        <v>8.2273814837263703E-3</v>
      </c>
      <c r="BA86" s="24">
        <f t="shared" si="48"/>
        <v>1.0195087306222428E-2</v>
      </c>
      <c r="BB86" s="24">
        <f t="shared" si="49"/>
        <v>1.861714117695823E-2</v>
      </c>
      <c r="BC86" s="24">
        <f t="shared" si="50"/>
        <v>1.2325879001835016E-2</v>
      </c>
      <c r="BD86" s="24">
        <f t="shared" si="51"/>
        <v>1.3488872179896028E-2</v>
      </c>
      <c r="BE86" s="24">
        <f t="shared" si="52"/>
        <v>7.222082604412039E-3</v>
      </c>
      <c r="BG86" s="24">
        <f t="shared" si="53"/>
        <v>7.222082604412039E-3</v>
      </c>
      <c r="BH86" s="24">
        <f t="shared" si="54"/>
        <v>1.861714117695823E-2</v>
      </c>
    </row>
    <row r="87" spans="2:60" x14ac:dyDescent="0.25">
      <c r="B87" s="35">
        <f>+NAC!A88</f>
        <v>45231</v>
      </c>
      <c r="C87" s="49">
        <f ca="1">+NAC_d!DD88</f>
        <v>1.6088047798181582</v>
      </c>
      <c r="D87" s="49">
        <f ca="1">+NAC_d!CT88</f>
        <v>1.641349787381158</v>
      </c>
      <c r="E87" s="49">
        <f ca="1">+NAC_d!DC88</f>
        <v>1.5912714507247578</v>
      </c>
      <c r="F87" s="24">
        <f t="shared" ca="1" si="29"/>
        <v>5.0078336656400158E-2</v>
      </c>
      <c r="H87" s="24">
        <f>+GBA_d!$AM115</f>
        <v>1.5966078193495807</v>
      </c>
      <c r="I87" s="24">
        <f>+GBA_d!$AD115</f>
        <v>1.6439834860288092</v>
      </c>
      <c r="J87" s="24">
        <f>+GBA_d!$AM115</f>
        <v>1.5966078193495807</v>
      </c>
      <c r="K87" s="24">
        <f t="shared" si="30"/>
        <v>4.7375666679228434E-2</v>
      </c>
      <c r="M87" s="24">
        <f>+PAM_d!$AM115</f>
        <v>1.6007423995548433</v>
      </c>
      <c r="N87" s="24">
        <f>+PAM_d!$AD115</f>
        <v>1.6503413265868163</v>
      </c>
      <c r="O87" s="24">
        <f>+PAM_d!$AM115</f>
        <v>1.6007423995548433</v>
      </c>
      <c r="P87" s="24">
        <f t="shared" si="38"/>
        <v>4.9598927031972995E-2</v>
      </c>
      <c r="R87" s="24">
        <f>+NOA_d!$AM115</f>
        <v>1.5770775923074427</v>
      </c>
      <c r="S87" s="24">
        <f>+NOA_d!$AD115</f>
        <v>1.6432397736643614</v>
      </c>
      <c r="T87" s="24">
        <f>+NOA_d!$AM115</f>
        <v>1.5770775923074427</v>
      </c>
      <c r="U87" s="24">
        <f t="shared" si="39"/>
        <v>6.6162181356918648E-2</v>
      </c>
      <c r="W87" s="24">
        <f>+NEA_d!$AM115</f>
        <v>1.573705062997707</v>
      </c>
      <c r="X87" s="24">
        <f>+NEA_d!$AD115</f>
        <v>1.6291510729879408</v>
      </c>
      <c r="Y87" s="24">
        <f>+NEA_d!$AM115</f>
        <v>1.573705062997707</v>
      </c>
      <c r="Z87" s="24">
        <f t="shared" si="40"/>
        <v>5.5446009990233858E-2</v>
      </c>
      <c r="AB87" s="24">
        <f>+CUY_d!$AM115</f>
        <v>1.5274109475531223</v>
      </c>
      <c r="AC87" s="24">
        <f>+CUY_d!$AD115</f>
        <v>1.5946127557410965</v>
      </c>
      <c r="AD87" s="24">
        <f>+CUY_d!$AM115</f>
        <v>1.5274109475531223</v>
      </c>
      <c r="AE87" s="24">
        <f t="shared" si="41"/>
        <v>6.7201808187974166E-2</v>
      </c>
      <c r="AG87" s="24">
        <f>+PAT_d!$AM115</f>
        <v>1.5830024915222718</v>
      </c>
      <c r="AH87" s="24">
        <f>+PAT_d!$AD115</f>
        <v>1.6124311444810044</v>
      </c>
      <c r="AI87" s="24">
        <f>+PAT_d!$AM115</f>
        <v>1.5830024915222718</v>
      </c>
      <c r="AJ87" s="24">
        <f t="shared" si="42"/>
        <v>2.9428652958732648E-2</v>
      </c>
      <c r="AK87" s="24"/>
      <c r="AL87" s="35">
        <f t="shared" si="28"/>
        <v>45231</v>
      </c>
      <c r="AM87" s="24">
        <f t="shared" ca="1" si="31"/>
        <v>5.0078336656400158E-2</v>
      </c>
      <c r="AN87" s="24">
        <f t="shared" si="32"/>
        <v>4.7375666679228434E-2</v>
      </c>
      <c r="AO87" s="24">
        <f t="shared" si="33"/>
        <v>4.9598927031972995E-2</v>
      </c>
      <c r="AP87" s="24">
        <f t="shared" si="34"/>
        <v>6.6162181356918648E-2</v>
      </c>
      <c r="AQ87" s="24">
        <f t="shared" si="35"/>
        <v>5.5446009990233858E-2</v>
      </c>
      <c r="AR87" s="24">
        <f t="shared" si="36"/>
        <v>6.7201808187974166E-2</v>
      </c>
      <c r="AS87" s="24">
        <f t="shared" si="37"/>
        <v>2.9428652958732648E-2</v>
      </c>
      <c r="AU87" s="24">
        <f t="shared" si="43"/>
        <v>2.9428652958732648E-2</v>
      </c>
      <c r="AV87" s="24">
        <f t="shared" si="44"/>
        <v>6.7201808187974166E-2</v>
      </c>
      <c r="AX87" s="35">
        <f t="shared" si="45"/>
        <v>45231</v>
      </c>
      <c r="AY87" s="24">
        <f t="shared" ca="1" si="46"/>
        <v>1.9325777946727074E-2</v>
      </c>
      <c r="AZ87" s="24">
        <f t="shared" si="47"/>
        <v>1.8245214516489972E-2</v>
      </c>
      <c r="BA87" s="24">
        <f t="shared" si="48"/>
        <v>1.9071064877652866E-2</v>
      </c>
      <c r="BB87" s="24">
        <f t="shared" si="49"/>
        <v>2.5673336943525582E-2</v>
      </c>
      <c r="BC87" s="24">
        <f t="shared" si="50"/>
        <v>2.1543264916941807E-2</v>
      </c>
      <c r="BD87" s="24">
        <f t="shared" si="51"/>
        <v>2.6589189325556539E-2</v>
      </c>
      <c r="BE87" s="24">
        <f t="shared" si="52"/>
        <v>1.1393195730674321E-2</v>
      </c>
      <c r="BG87" s="24">
        <f t="shared" si="53"/>
        <v>1.1393195730674321E-2</v>
      </c>
      <c r="BH87" s="24">
        <f t="shared" si="54"/>
        <v>2.6589189325556539E-2</v>
      </c>
    </row>
    <row r="88" spans="2:60" x14ac:dyDescent="0.25">
      <c r="B88" s="35">
        <f>+NAC!A89</f>
        <v>45261</v>
      </c>
      <c r="C88" s="49">
        <f ca="1">+NAC_d!DD89</f>
        <v>2.113180252423974</v>
      </c>
      <c r="D88" s="49">
        <f ca="1">+NAC_d!CT89</f>
        <v>2.163655713853327</v>
      </c>
      <c r="E88" s="49">
        <f ca="1">+NAC_d!DC89</f>
        <v>2.0846341724201118</v>
      </c>
      <c r="F88" s="24">
        <f t="shared" ca="1" si="29"/>
        <v>7.9021541433215159E-2</v>
      </c>
      <c r="H88" s="24">
        <f>+GBA_d!$AM116</f>
        <v>2.0780479755910735</v>
      </c>
      <c r="I88" s="24">
        <f>+GBA_d!$AD116</f>
        <v>2.1517120961809222</v>
      </c>
      <c r="J88" s="24">
        <f>+GBA_d!$AM116</f>
        <v>2.0780479755910735</v>
      </c>
      <c r="K88" s="24">
        <f t="shared" si="30"/>
        <v>7.3664120589848725E-2</v>
      </c>
      <c r="M88" s="24">
        <f>+PAM_d!$AM116</f>
        <v>2.1042915907577422</v>
      </c>
      <c r="N88" s="24">
        <f>+PAM_d!$AD116</f>
        <v>2.1794845906566804</v>
      </c>
      <c r="O88" s="24">
        <f>+PAM_d!$AM116</f>
        <v>2.1042915907577422</v>
      </c>
      <c r="P88" s="24">
        <f t="shared" si="38"/>
        <v>7.519299989893824E-2</v>
      </c>
      <c r="R88" s="24">
        <f>+NOA_d!$AM116</f>
        <v>2.0596322618896141</v>
      </c>
      <c r="S88" s="24">
        <f>+NOA_d!$AD116</f>
        <v>2.1802446476328128</v>
      </c>
      <c r="T88" s="24">
        <f>+NOA_d!$AM116</f>
        <v>2.0596322618896141</v>
      </c>
      <c r="U88" s="24">
        <f t="shared" si="39"/>
        <v>0.12061238574319866</v>
      </c>
      <c r="W88" s="24">
        <f>+NEA_d!$AM116</f>
        <v>2.1354165817434776</v>
      </c>
      <c r="X88" s="24">
        <f>+NEA_d!$AD116</f>
        <v>2.2309266891984496</v>
      </c>
      <c r="Y88" s="24">
        <f>+NEA_d!$AM116</f>
        <v>2.1354165817434776</v>
      </c>
      <c r="Z88" s="24">
        <f t="shared" si="40"/>
        <v>9.5510107454972015E-2</v>
      </c>
      <c r="AB88" s="24">
        <f>+CUY_d!$AM116</f>
        <v>2.0141252131846006</v>
      </c>
      <c r="AC88" s="24">
        <f>+CUY_d!$AD116</f>
        <v>2.1220516934551212</v>
      </c>
      <c r="AD88" s="24">
        <f>+CUY_d!$AM116</f>
        <v>2.0141252131846006</v>
      </c>
      <c r="AE88" s="24">
        <f t="shared" si="41"/>
        <v>0.10792648027052065</v>
      </c>
      <c r="AG88" s="24">
        <f>+PAT_d!$AM116</f>
        <v>2.0669726184450909</v>
      </c>
      <c r="AH88" s="24">
        <f>+PAT_d!$AD116</f>
        <v>2.1115162992023131</v>
      </c>
      <c r="AI88" s="24">
        <f>+PAT_d!$AM116</f>
        <v>2.0669726184450909</v>
      </c>
      <c r="AJ88" s="24">
        <f t="shared" si="42"/>
        <v>4.4543680757222148E-2</v>
      </c>
      <c r="AK88" s="24"/>
      <c r="AL88" s="35">
        <f t="shared" si="28"/>
        <v>45261</v>
      </c>
      <c r="AM88" s="24">
        <f t="shared" ca="1" si="31"/>
        <v>7.9021541433215159E-2</v>
      </c>
      <c r="AN88" s="24">
        <f t="shared" si="32"/>
        <v>7.3664120589848725E-2</v>
      </c>
      <c r="AO88" s="24">
        <f t="shared" si="33"/>
        <v>7.519299989893824E-2</v>
      </c>
      <c r="AP88" s="24">
        <f t="shared" si="34"/>
        <v>0.12061238574319866</v>
      </c>
      <c r="AQ88" s="24">
        <f t="shared" si="35"/>
        <v>9.5510107454972015E-2</v>
      </c>
      <c r="AR88" s="24">
        <f t="shared" si="36"/>
        <v>0.10792648027052065</v>
      </c>
      <c r="AS88" s="24">
        <f t="shared" si="37"/>
        <v>4.4543680757222148E-2</v>
      </c>
      <c r="AU88" s="24">
        <f t="shared" si="43"/>
        <v>4.4543680757222148E-2</v>
      </c>
      <c r="AV88" s="24">
        <f t="shared" si="44"/>
        <v>0.12061238574319866</v>
      </c>
      <c r="AX88" s="35">
        <f t="shared" si="45"/>
        <v>45261</v>
      </c>
      <c r="AY88" s="24">
        <f t="shared" ca="1" si="46"/>
        <v>2.5617800042465833E-2</v>
      </c>
      <c r="AZ88" s="24">
        <f t="shared" si="47"/>
        <v>2.3932089809517443E-2</v>
      </c>
      <c r="BA88" s="24">
        <f t="shared" si="48"/>
        <v>2.422227348835615E-2</v>
      </c>
      <c r="BB88" s="24">
        <f t="shared" si="49"/>
        <v>3.9420549732571031E-2</v>
      </c>
      <c r="BC88" s="24">
        <f t="shared" si="50"/>
        <v>3.0461696225980495E-2</v>
      </c>
      <c r="BD88" s="24">
        <f t="shared" si="51"/>
        <v>3.5806900057907765E-2</v>
      </c>
      <c r="BE88" s="24">
        <f t="shared" si="52"/>
        <v>1.4523664309662232E-2</v>
      </c>
      <c r="BG88" s="24">
        <f t="shared" si="53"/>
        <v>1.4523664309662232E-2</v>
      </c>
      <c r="BH88" s="24">
        <f t="shared" si="54"/>
        <v>3.9420549732571031E-2</v>
      </c>
    </row>
    <row r="89" spans="2:60" x14ac:dyDescent="0.25">
      <c r="B89" s="35">
        <f>+NAC!A90</f>
        <v>45292</v>
      </c>
      <c r="C89" s="49">
        <f ca="1">+NAC_d!DD90</f>
        <v>2.5423268656961833</v>
      </c>
      <c r="D89" s="49">
        <f ca="1">+NAC_d!CT90</f>
        <v>2.5852841549596435</v>
      </c>
      <c r="E89" s="49">
        <f ca="1">+NAC_d!DC90</f>
        <v>2.5229700969838369</v>
      </c>
      <c r="F89" s="24">
        <f t="shared" ca="1" si="29"/>
        <v>6.231405797580658E-2</v>
      </c>
      <c r="H89" s="24">
        <f>+GBA_d!$AM117</f>
        <v>2.4829522439220755</v>
      </c>
      <c r="I89" s="24">
        <f>+GBA_d!$AD117</f>
        <v>2.5416772155982241</v>
      </c>
      <c r="J89" s="24">
        <f>+GBA_d!$AM117</f>
        <v>2.4829522439220755</v>
      </c>
      <c r="K89" s="24">
        <f t="shared" si="30"/>
        <v>5.8724971676148652E-2</v>
      </c>
      <c r="M89" s="24">
        <f>+PAM_d!$AM117</f>
        <v>2.5626792453473257</v>
      </c>
      <c r="N89" s="24">
        <f>+PAM_d!$AD117</f>
        <v>2.6194398050556731</v>
      </c>
      <c r="O89" s="24">
        <f>+PAM_d!$AM117</f>
        <v>2.5626792453473257</v>
      </c>
      <c r="P89" s="24">
        <f t="shared" si="38"/>
        <v>5.6760559708347369E-2</v>
      </c>
      <c r="R89" s="24">
        <f>+NOA_d!$AM117</f>
        <v>2.5243182054318707</v>
      </c>
      <c r="S89" s="24">
        <f>+NOA_d!$AD117</f>
        <v>2.6241418166003676</v>
      </c>
      <c r="T89" s="24">
        <f>+NOA_d!$AM117</f>
        <v>2.5243182054318707</v>
      </c>
      <c r="U89" s="24">
        <f t="shared" si="39"/>
        <v>9.9823611168496917E-2</v>
      </c>
      <c r="W89" s="24">
        <f>+NEA_d!$AM117</f>
        <v>2.5602987997157567</v>
      </c>
      <c r="X89" s="24">
        <f>+NEA_d!$AD117</f>
        <v>2.640326568433887</v>
      </c>
      <c r="Y89" s="24">
        <f>+NEA_d!$AM117</f>
        <v>2.5602987997157567</v>
      </c>
      <c r="Z89" s="24">
        <f t="shared" si="40"/>
        <v>8.0027768718130332E-2</v>
      </c>
      <c r="AB89" s="24">
        <f>+CUY_d!$AM117</f>
        <v>2.5019154077980095</v>
      </c>
      <c r="AC89" s="24">
        <f>+CUY_d!$AD117</f>
        <v>2.5639226255550702</v>
      </c>
      <c r="AD89" s="24">
        <f>+CUY_d!$AM117</f>
        <v>2.5019154077980095</v>
      </c>
      <c r="AE89" s="24">
        <f t="shared" si="41"/>
        <v>6.2007217757060751E-2</v>
      </c>
      <c r="AG89" s="24">
        <f>+PAT_d!$AM117</f>
        <v>2.5916310658597954</v>
      </c>
      <c r="AH89" s="24">
        <f>+PAT_d!$AD117</f>
        <v>2.6579566525734259</v>
      </c>
      <c r="AI89" s="24">
        <f>+PAT_d!$AM117</f>
        <v>2.5916310658597954</v>
      </c>
      <c r="AJ89" s="24">
        <f t="shared" si="42"/>
        <v>6.6325586713630535E-2</v>
      </c>
      <c r="AK89" s="24"/>
      <c r="AL89" s="35">
        <f t="shared" si="28"/>
        <v>45292</v>
      </c>
      <c r="AM89" s="24">
        <f t="shared" ca="1" si="31"/>
        <v>6.231405797580658E-2</v>
      </c>
      <c r="AN89" s="24">
        <f t="shared" si="32"/>
        <v>5.8724971676148652E-2</v>
      </c>
      <c r="AO89" s="24">
        <f t="shared" si="33"/>
        <v>5.6760559708347369E-2</v>
      </c>
      <c r="AP89" s="24">
        <f t="shared" si="34"/>
        <v>9.9823611168496917E-2</v>
      </c>
      <c r="AQ89" s="24">
        <f t="shared" si="35"/>
        <v>8.0027768718130332E-2</v>
      </c>
      <c r="AR89" s="24">
        <f t="shared" si="36"/>
        <v>6.2007217757060751E-2</v>
      </c>
      <c r="AS89" s="24">
        <f t="shared" si="37"/>
        <v>6.6325586713630535E-2</v>
      </c>
      <c r="AU89" s="24">
        <f t="shared" si="43"/>
        <v>5.6760559708347369E-2</v>
      </c>
      <c r="AV89" s="24">
        <f t="shared" si="44"/>
        <v>9.9823611168496917E-2</v>
      </c>
      <c r="AX89" s="35">
        <f t="shared" si="45"/>
        <v>45292</v>
      </c>
      <c r="AY89" s="24">
        <f t="shared" ca="1" si="46"/>
        <v>1.7687932698933873E-2</v>
      </c>
      <c r="AZ89" s="24">
        <f t="shared" si="47"/>
        <v>1.6860688164365811E-2</v>
      </c>
      <c r="BA89" s="24">
        <f t="shared" si="48"/>
        <v>1.5931987080362031E-2</v>
      </c>
      <c r="BB89" s="24">
        <f t="shared" si="49"/>
        <v>2.8324233326787462E-2</v>
      </c>
      <c r="BC89" s="24">
        <f t="shared" si="50"/>
        <v>2.2477823694044829E-2</v>
      </c>
      <c r="BD89" s="24">
        <f t="shared" si="51"/>
        <v>1.77066577961833E-2</v>
      </c>
      <c r="BE89" s="24">
        <f t="shared" si="52"/>
        <v>1.8466703705758425E-2</v>
      </c>
      <c r="BG89" s="24">
        <f t="shared" si="53"/>
        <v>1.5931987080362031E-2</v>
      </c>
      <c r="BH89" s="24">
        <f t="shared" si="54"/>
        <v>2.8324233326787462E-2</v>
      </c>
    </row>
    <row r="90" spans="2:60" x14ac:dyDescent="0.25">
      <c r="B90" s="35">
        <f>+NAC!A91</f>
        <v>45323</v>
      </c>
      <c r="C90" s="49">
        <f ca="1">+NAC_d!DD91</f>
        <v>2.7622761960069866</v>
      </c>
      <c r="D90" s="49">
        <f ca="1">+NAC_d!CT91</f>
        <v>2.7776046807405934</v>
      </c>
      <c r="E90" s="49">
        <f ca="1">+NAC_d!DC91</f>
        <v>2.7582217069690471</v>
      </c>
      <c r="F90" s="24">
        <f t="shared" ca="1" si="29"/>
        <v>1.9382973771546297E-2</v>
      </c>
      <c r="H90" s="24">
        <f>+GBA_d!$AM118</f>
        <v>2.7663072597552181</v>
      </c>
      <c r="I90" s="24">
        <f>+GBA_d!$AD118</f>
        <v>2.784017215090453</v>
      </c>
      <c r="J90" s="24">
        <f>+GBA_d!$AM118</f>
        <v>2.7663072597552181</v>
      </c>
      <c r="K90" s="24">
        <f t="shared" si="30"/>
        <v>1.7709955335234895E-2</v>
      </c>
      <c r="M90" s="24">
        <f>+PAM_d!$AM118</f>
        <v>2.7623680528716883</v>
      </c>
      <c r="N90" s="24">
        <f>+PAM_d!$AD118</f>
        <v>2.7819891777615604</v>
      </c>
      <c r="O90" s="24">
        <f>+PAM_d!$AM118</f>
        <v>2.7623680528716883</v>
      </c>
      <c r="P90" s="24">
        <f t="shared" si="38"/>
        <v>1.962112488987211E-2</v>
      </c>
      <c r="R90" s="24">
        <f>+NOA_d!$AM118</f>
        <v>2.7145561482070688</v>
      </c>
      <c r="S90" s="24">
        <f>+NOA_d!$AD118</f>
        <v>2.7309359298403679</v>
      </c>
      <c r="T90" s="24">
        <f>+NOA_d!$AM118</f>
        <v>2.7145561482070688</v>
      </c>
      <c r="U90" s="24">
        <f t="shared" si="39"/>
        <v>1.6379781633299118E-2</v>
      </c>
      <c r="W90" s="24">
        <f>+NEA_d!$AM118</f>
        <v>2.6893378785355262</v>
      </c>
      <c r="X90" s="24">
        <f>+NEA_d!$AD118</f>
        <v>2.7261214063010955</v>
      </c>
      <c r="Y90" s="24">
        <f>+NEA_d!$AM118</f>
        <v>2.6893378785355262</v>
      </c>
      <c r="Z90" s="24">
        <f t="shared" si="40"/>
        <v>3.6783527765569257E-2</v>
      </c>
      <c r="AB90" s="24">
        <f>+CUY_d!$AM118</f>
        <v>2.7564842386506694</v>
      </c>
      <c r="AC90" s="24">
        <f>+CUY_d!$AD118</f>
        <v>2.7611919490592118</v>
      </c>
      <c r="AD90" s="24">
        <f>+CUY_d!$AM118</f>
        <v>2.7564842386506694</v>
      </c>
      <c r="AE90" s="24">
        <f t="shared" si="41"/>
        <v>4.7077104085424537E-3</v>
      </c>
      <c r="AG90" s="24">
        <f>+PAT_d!$AM118</f>
        <v>2.7913006135372966</v>
      </c>
      <c r="AH90" s="24">
        <f>+PAT_d!$AD118</f>
        <v>2.8305594317897018</v>
      </c>
      <c r="AI90" s="24">
        <f>+PAT_d!$AM118</f>
        <v>2.7913006135372966</v>
      </c>
      <c r="AJ90" s="24">
        <f t="shared" si="42"/>
        <v>3.9258818252405181E-2</v>
      </c>
      <c r="AK90" s="24"/>
      <c r="AL90" s="35">
        <f t="shared" si="28"/>
        <v>45323</v>
      </c>
      <c r="AM90" s="24">
        <f t="shared" ca="1" si="31"/>
        <v>1.9382973771546297E-2</v>
      </c>
      <c r="AN90" s="24">
        <f t="shared" si="32"/>
        <v>1.7709955335234895E-2</v>
      </c>
      <c r="AO90" s="24">
        <f t="shared" si="33"/>
        <v>1.962112488987211E-2</v>
      </c>
      <c r="AP90" s="24">
        <f t="shared" si="34"/>
        <v>1.6379781633299118E-2</v>
      </c>
      <c r="AQ90" s="24">
        <f t="shared" si="35"/>
        <v>3.6783527765569257E-2</v>
      </c>
      <c r="AR90" s="24">
        <f t="shared" si="36"/>
        <v>4.7077104085424537E-3</v>
      </c>
      <c r="AS90" s="24">
        <f t="shared" si="37"/>
        <v>3.9258818252405181E-2</v>
      </c>
      <c r="AU90" s="24">
        <f t="shared" si="43"/>
        <v>4.7077104085424537E-3</v>
      </c>
      <c r="AV90" s="24">
        <f t="shared" si="44"/>
        <v>3.9258818252405181E-2</v>
      </c>
      <c r="AX90" s="35">
        <f t="shared" si="45"/>
        <v>45323</v>
      </c>
      <c r="AY90" s="24">
        <f t="shared" ca="1" si="46"/>
        <v>5.1574854499945033E-3</v>
      </c>
      <c r="AZ90" s="24">
        <f t="shared" si="47"/>
        <v>4.7022067276545343E-3</v>
      </c>
      <c r="BA90" s="24">
        <f t="shared" si="48"/>
        <v>5.2150998026085915E-3</v>
      </c>
      <c r="BB90" s="24">
        <f t="shared" si="49"/>
        <v>4.4096201483467823E-3</v>
      </c>
      <c r="BC90" s="24">
        <f t="shared" si="50"/>
        <v>9.9702247331627802E-3</v>
      </c>
      <c r="BD90" s="24">
        <f t="shared" si="51"/>
        <v>1.2532224573458262E-3</v>
      </c>
      <c r="BE90" s="24">
        <f t="shared" si="52"/>
        <v>1.035497372912797E-2</v>
      </c>
      <c r="BG90" s="24">
        <f t="shared" si="53"/>
        <v>1.2532224573458262E-3</v>
      </c>
      <c r="BH90" s="24">
        <f t="shared" si="54"/>
        <v>1.035497372912797E-2</v>
      </c>
    </row>
    <row r="91" spans="2:60" x14ac:dyDescent="0.25">
      <c r="B91" s="35">
        <f>+NAC!A92</f>
        <v>45352</v>
      </c>
      <c r="C91" s="49">
        <f ca="1">+NAC_d!DD92</f>
        <v>2.8792334085752733</v>
      </c>
      <c r="D91" s="49">
        <f ca="1">+NAC_d!CT92</f>
        <v>2.8760448360691706</v>
      </c>
      <c r="E91" s="49">
        <f ca="1">+NAC_d!DC92</f>
        <v>2.8820561507316658</v>
      </c>
      <c r="F91" s="24">
        <f t="shared" ca="1" si="29"/>
        <v>-6.0113146624951597E-3</v>
      </c>
      <c r="H91" s="24">
        <f>+GBA_d!$AM119</f>
        <v>2.8971179500158621</v>
      </c>
      <c r="I91" s="24">
        <f>+GBA_d!$AD119</f>
        <v>2.8997912400674917</v>
      </c>
      <c r="J91" s="24">
        <f>+GBA_d!$AM119</f>
        <v>2.8971179500158621</v>
      </c>
      <c r="K91" s="24">
        <f t="shared" si="30"/>
        <v>2.6732900516295288E-3</v>
      </c>
      <c r="M91" s="24">
        <f>+PAM_d!$AM119</f>
        <v>2.8933928168846577</v>
      </c>
      <c r="N91" s="24">
        <f>+PAM_d!$AD119</f>
        <v>2.8756685331495184</v>
      </c>
      <c r="O91" s="24">
        <f>+PAM_d!$AM119</f>
        <v>2.8933928168846577</v>
      </c>
      <c r="P91" s="24">
        <f t="shared" si="38"/>
        <v>-1.7724283735139235E-2</v>
      </c>
      <c r="R91" s="24">
        <f>+NOA_d!$AM119</f>
        <v>2.7723303593343815</v>
      </c>
      <c r="S91" s="24">
        <f>+NOA_d!$AD119</f>
        <v>2.7654949759177816</v>
      </c>
      <c r="T91" s="24">
        <f>+NOA_d!$AM119</f>
        <v>2.7723303593343815</v>
      </c>
      <c r="U91" s="24">
        <f t="shared" si="39"/>
        <v>-6.8353834165999494E-3</v>
      </c>
      <c r="W91" s="24">
        <f>+NEA_d!$AM119</f>
        <v>2.8659594379874238</v>
      </c>
      <c r="X91" s="24">
        <f>+NEA_d!$AD119</f>
        <v>2.8431385778845759</v>
      </c>
      <c r="Y91" s="24">
        <f>+NEA_d!$AM119</f>
        <v>2.8659594379874238</v>
      </c>
      <c r="Z91" s="24">
        <f t="shared" si="40"/>
        <v>-2.2820860102847895E-2</v>
      </c>
      <c r="AB91" s="24">
        <f>+CUY_d!$AM119</f>
        <v>2.8158076469374702</v>
      </c>
      <c r="AC91" s="24">
        <f>+CUY_d!$AD119</f>
        <v>2.8005416879501692</v>
      </c>
      <c r="AD91" s="24">
        <f>+CUY_d!$AM119</f>
        <v>2.8158076469374702</v>
      </c>
      <c r="AE91" s="24">
        <f t="shared" si="41"/>
        <v>-1.5265958987300987E-2</v>
      </c>
      <c r="AG91" s="24">
        <f>+PAT_d!$AM119</f>
        <v>2.9155520046703516</v>
      </c>
      <c r="AH91" s="24">
        <f>+PAT_d!$AD119</f>
        <v>2.9467508434865568</v>
      </c>
      <c r="AI91" s="24">
        <f>+PAT_d!$AM119</f>
        <v>2.9155520046703516</v>
      </c>
      <c r="AJ91" s="24">
        <f t="shared" si="42"/>
        <v>3.1198838816205221E-2</v>
      </c>
      <c r="AK91" s="24"/>
      <c r="AL91" s="35">
        <f t="shared" si="28"/>
        <v>45352</v>
      </c>
      <c r="AM91" s="24">
        <f t="shared" ca="1" si="31"/>
        <v>-6.0113146624951597E-3</v>
      </c>
      <c r="AN91" s="24">
        <f t="shared" si="32"/>
        <v>2.6732900516295288E-3</v>
      </c>
      <c r="AO91" s="24">
        <f t="shared" si="33"/>
        <v>-1.7724283735139235E-2</v>
      </c>
      <c r="AP91" s="24">
        <f t="shared" si="34"/>
        <v>-6.8353834165999494E-3</v>
      </c>
      <c r="AQ91" s="24">
        <f t="shared" si="35"/>
        <v>-2.2820860102847895E-2</v>
      </c>
      <c r="AR91" s="24">
        <f t="shared" si="36"/>
        <v>-1.5265958987300987E-2</v>
      </c>
      <c r="AS91" s="24">
        <f t="shared" si="37"/>
        <v>3.1198838816205221E-2</v>
      </c>
      <c r="AU91" s="24">
        <f t="shared" si="43"/>
        <v>-2.2820860102847895E-2</v>
      </c>
      <c r="AV91" s="24">
        <f t="shared" si="44"/>
        <v>3.1198838816205221E-2</v>
      </c>
      <c r="AX91" s="35">
        <f t="shared" si="45"/>
        <v>45352</v>
      </c>
      <c r="AY91" s="24">
        <f t="shared" ca="1" si="46"/>
        <v>-1.5484873039155467E-3</v>
      </c>
      <c r="AZ91" s="24">
        <f t="shared" si="47"/>
        <v>6.859659076057234E-4</v>
      </c>
      <c r="BA91" s="24">
        <f t="shared" si="48"/>
        <v>-4.552400584465488E-3</v>
      </c>
      <c r="BB91" s="24">
        <f t="shared" si="49"/>
        <v>-1.8119790064744512E-3</v>
      </c>
      <c r="BC91" s="24">
        <f t="shared" si="50"/>
        <v>-5.9030262652544074E-3</v>
      </c>
      <c r="BD91" s="24">
        <f t="shared" si="51"/>
        <v>-4.000715025442414E-3</v>
      </c>
      <c r="BE91" s="24">
        <f t="shared" si="52"/>
        <v>7.9679286034235464E-3</v>
      </c>
      <c r="BG91" s="24">
        <f t="shared" si="53"/>
        <v>-5.9030262652544074E-3</v>
      </c>
      <c r="BH91" s="24">
        <f t="shared" si="54"/>
        <v>7.9679286034235464E-3</v>
      </c>
    </row>
    <row r="92" spans="2:60" x14ac:dyDescent="0.25">
      <c r="B92" s="35">
        <f>+NAC!A93</f>
        <v>45383</v>
      </c>
      <c r="C92" s="49">
        <f ca="1">+NAC_d!DD93</f>
        <v>2.8942469155842532</v>
      </c>
      <c r="D92" s="49">
        <f ca="1">+NAC_d!CT93</f>
        <v>2.8699298992588536</v>
      </c>
      <c r="E92" s="49">
        <f ca="1">+NAC_d!DC93</f>
        <v>2.9090855093095276</v>
      </c>
      <c r="F92" s="24">
        <f t="shared" ca="1" si="29"/>
        <v>-3.9155610050674028E-2</v>
      </c>
      <c r="H92" s="24">
        <f>+GBA_d!$AM120</f>
        <v>2.9327920694234697</v>
      </c>
      <c r="I92" s="24">
        <f>+GBA_d!$AD120</f>
        <v>2.9051817259018362</v>
      </c>
      <c r="J92" s="24">
        <f>+GBA_d!$AM120</f>
        <v>2.9327920694234697</v>
      </c>
      <c r="K92" s="24">
        <f t="shared" si="30"/>
        <v>-2.7610343521633496E-2</v>
      </c>
      <c r="M92" s="24">
        <f>+PAM_d!$AM120</f>
        <v>2.9124113599848429</v>
      </c>
      <c r="N92" s="24">
        <f>+PAM_d!$AD120</f>
        <v>2.8518470638970745</v>
      </c>
      <c r="O92" s="24">
        <f>+PAM_d!$AM120</f>
        <v>2.9124113599848429</v>
      </c>
      <c r="P92" s="24">
        <f t="shared" si="38"/>
        <v>-6.0564296087768366E-2</v>
      </c>
      <c r="R92" s="24">
        <f>+NOA_d!$AM120</f>
        <v>2.8339171892079871</v>
      </c>
      <c r="S92" s="24">
        <f>+NOA_d!$AD120</f>
        <v>2.8019003903475737</v>
      </c>
      <c r="T92" s="24">
        <f>+NOA_d!$AM120</f>
        <v>2.8339171892079871</v>
      </c>
      <c r="U92" s="24">
        <f t="shared" si="39"/>
        <v>-3.201679886041342E-2</v>
      </c>
      <c r="W92" s="24">
        <f>+NEA_d!$AM120</f>
        <v>2.7932992236279111</v>
      </c>
      <c r="X92" s="24">
        <f>+NEA_d!$AD120</f>
        <v>2.7582569211454424</v>
      </c>
      <c r="Y92" s="24">
        <f>+NEA_d!$AM120</f>
        <v>2.7932992236279111</v>
      </c>
      <c r="Z92" s="24">
        <f t="shared" si="40"/>
        <v>-3.5042302482468646E-2</v>
      </c>
      <c r="AB92" s="24">
        <f>+CUY_d!$AM120</f>
        <v>2.8639192031683329</v>
      </c>
      <c r="AC92" s="24">
        <f>+CUY_d!$AD120</f>
        <v>2.8139900821982411</v>
      </c>
      <c r="AD92" s="24">
        <f>+CUY_d!$AM120</f>
        <v>2.8639192031683329</v>
      </c>
      <c r="AE92" s="24">
        <f t="shared" si="41"/>
        <v>-4.9929120970091834E-2</v>
      </c>
      <c r="AG92" s="24">
        <f>+PAT_d!$AM120</f>
        <v>2.9435424486190476</v>
      </c>
      <c r="AH92" s="24">
        <f>+PAT_d!$AD120</f>
        <v>2.9532238073641977</v>
      </c>
      <c r="AI92" s="24">
        <f>+PAT_d!$AM120</f>
        <v>2.9435424486190476</v>
      </c>
      <c r="AJ92" s="24">
        <f t="shared" si="42"/>
        <v>9.6813587451500815E-3</v>
      </c>
      <c r="AK92" s="24"/>
      <c r="AL92" s="35">
        <f t="shared" si="28"/>
        <v>45383</v>
      </c>
      <c r="AM92" s="24">
        <f t="shared" ca="1" si="31"/>
        <v>-3.9155610050674028E-2</v>
      </c>
      <c r="AN92" s="24">
        <f t="shared" si="32"/>
        <v>-2.7610343521633496E-2</v>
      </c>
      <c r="AO92" s="24">
        <f t="shared" si="33"/>
        <v>-6.0564296087768366E-2</v>
      </c>
      <c r="AP92" s="24">
        <f t="shared" si="34"/>
        <v>-3.201679886041342E-2</v>
      </c>
      <c r="AQ92" s="24">
        <f t="shared" si="35"/>
        <v>-3.5042302482468646E-2</v>
      </c>
      <c r="AR92" s="24">
        <f t="shared" si="36"/>
        <v>-4.9929120970091834E-2</v>
      </c>
      <c r="AS92" s="24">
        <f t="shared" si="37"/>
        <v>9.6813587451500815E-3</v>
      </c>
      <c r="AU92" s="24">
        <f t="shared" si="43"/>
        <v>-6.0564296087768366E-2</v>
      </c>
      <c r="AV92" s="24">
        <f t="shared" si="44"/>
        <v>9.6813587451500815E-3</v>
      </c>
      <c r="AX92" s="35">
        <f t="shared" si="45"/>
        <v>45383</v>
      </c>
      <c r="AY92" s="24">
        <f t="shared" ca="1" si="46"/>
        <v>-1.0016565244588382E-2</v>
      </c>
      <c r="AZ92" s="24">
        <f t="shared" si="47"/>
        <v>-7.0205449548927934E-3</v>
      </c>
      <c r="BA92" s="24">
        <f t="shared" si="48"/>
        <v>-1.5480043000387078E-2</v>
      </c>
      <c r="BB92" s="24">
        <f t="shared" si="49"/>
        <v>-8.3509364653302498E-3</v>
      </c>
      <c r="BC92" s="24">
        <f t="shared" si="50"/>
        <v>-9.2379483970563836E-3</v>
      </c>
      <c r="BD92" s="24">
        <f t="shared" si="51"/>
        <v>-1.2921885356492746E-2</v>
      </c>
      <c r="BE92" s="24">
        <f t="shared" si="52"/>
        <v>2.454990372562138E-3</v>
      </c>
      <c r="BG92" s="24">
        <f t="shared" si="53"/>
        <v>-1.5480043000387078E-2</v>
      </c>
      <c r="BH92" s="24">
        <f t="shared" si="54"/>
        <v>2.454990372562138E-3</v>
      </c>
    </row>
    <row r="93" spans="2:60" x14ac:dyDescent="0.25">
      <c r="B93" s="35">
        <f>+NAC!A94</f>
        <v>45413</v>
      </c>
      <c r="C93" s="49">
        <f ca="1">+NAC_d!DD94</f>
        <v>2.7651564345744513</v>
      </c>
      <c r="D93" s="49">
        <f ca="1">+NAC_d!CT94</f>
        <v>2.7611289468454019</v>
      </c>
      <c r="E93" s="49">
        <f ca="1">+NAC_d!DC94</f>
        <v>2.7634235883280236</v>
      </c>
      <c r="F93" s="24">
        <f t="shared" ca="1" si="29"/>
        <v>-2.2946414826217065E-3</v>
      </c>
      <c r="H93" s="24">
        <f>+GBA_d!$AM121</f>
        <v>2.7809996325342312</v>
      </c>
      <c r="I93" s="24">
        <f>+GBA_d!$AD121</f>
        <v>2.7961442819446889</v>
      </c>
      <c r="J93" s="24">
        <f>+GBA_d!$AM121</f>
        <v>2.7809996325342312</v>
      </c>
      <c r="K93" s="24">
        <f t="shared" si="30"/>
        <v>1.5144649410457678E-2</v>
      </c>
      <c r="M93" s="24">
        <f>+PAM_d!$AM121</f>
        <v>2.7611317354915155</v>
      </c>
      <c r="N93" s="24">
        <f>+PAM_d!$AD121</f>
        <v>2.7493919881338824</v>
      </c>
      <c r="O93" s="24">
        <f>+PAM_d!$AM121</f>
        <v>2.7611317354915155</v>
      </c>
      <c r="P93" s="24">
        <f t="shared" si="38"/>
        <v>-1.1739747357633057E-2</v>
      </c>
      <c r="R93" s="24">
        <f>+NOA_d!$AM121</f>
        <v>2.69223258129648</v>
      </c>
      <c r="S93" s="24">
        <f>+NOA_d!$AD121</f>
        <v>2.6717540159539452</v>
      </c>
      <c r="T93" s="24">
        <f>+NOA_d!$AM121</f>
        <v>2.69223258129648</v>
      </c>
      <c r="U93" s="24">
        <f t="shared" si="39"/>
        <v>-2.0478565342534782E-2</v>
      </c>
      <c r="W93" s="24">
        <f>+NEA_d!$AM121</f>
        <v>2.661585409498747</v>
      </c>
      <c r="X93" s="24">
        <f>+NEA_d!$AD121</f>
        <v>2.6349405855382386</v>
      </c>
      <c r="Y93" s="24">
        <f>+NEA_d!$AM121</f>
        <v>2.661585409498747</v>
      </c>
      <c r="Z93" s="24">
        <f t="shared" si="40"/>
        <v>-2.6644823960508379E-2</v>
      </c>
      <c r="AB93" s="24">
        <f>+CUY_d!$AM121</f>
        <v>2.7537720441000029</v>
      </c>
      <c r="AC93" s="24">
        <f>+CUY_d!$AD121</f>
        <v>2.7016175860324125</v>
      </c>
      <c r="AD93" s="24">
        <f>+CUY_d!$AM121</f>
        <v>2.7537720441000029</v>
      </c>
      <c r="AE93" s="24">
        <f t="shared" si="41"/>
        <v>-5.2154458067590337E-2</v>
      </c>
      <c r="AG93" s="24">
        <f>+PAT_d!$AM121</f>
        <v>2.838187431493528</v>
      </c>
      <c r="AH93" s="24">
        <f>+PAT_d!$AD121</f>
        <v>2.8508441203834547</v>
      </c>
      <c r="AI93" s="24">
        <f>+PAT_d!$AM121</f>
        <v>2.838187431493528</v>
      </c>
      <c r="AJ93" s="24">
        <f t="shared" si="42"/>
        <v>1.2656688889926659E-2</v>
      </c>
      <c r="AK93" s="24"/>
      <c r="AL93" s="35">
        <f t="shared" si="28"/>
        <v>45413</v>
      </c>
      <c r="AM93" s="24">
        <f t="shared" ca="1" si="31"/>
        <v>-2.2946414826217065E-3</v>
      </c>
      <c r="AN93" s="24">
        <f t="shared" si="32"/>
        <v>1.5144649410457678E-2</v>
      </c>
      <c r="AO93" s="24">
        <f t="shared" si="33"/>
        <v>-1.1739747357633057E-2</v>
      </c>
      <c r="AP93" s="24">
        <f t="shared" si="34"/>
        <v>-2.0478565342534782E-2</v>
      </c>
      <c r="AQ93" s="24">
        <f t="shared" si="35"/>
        <v>-2.6644823960508379E-2</v>
      </c>
      <c r="AR93" s="24">
        <f t="shared" si="36"/>
        <v>-5.2154458067590337E-2</v>
      </c>
      <c r="AS93" s="24">
        <f t="shared" si="37"/>
        <v>1.2656688889926659E-2</v>
      </c>
      <c r="AU93" s="24">
        <f t="shared" si="43"/>
        <v>-5.2154458067590337E-2</v>
      </c>
      <c r="AV93" s="24">
        <f t="shared" si="44"/>
        <v>1.5144649410457678E-2</v>
      </c>
      <c r="AX93" s="35">
        <f t="shared" si="45"/>
        <v>45413</v>
      </c>
      <c r="AY93" s="24">
        <f t="shared" ca="1" si="46"/>
        <v>-6.0972182077467796E-4</v>
      </c>
      <c r="AZ93" s="24">
        <f t="shared" si="47"/>
        <v>4.0054617514753144E-3</v>
      </c>
      <c r="BA93" s="24">
        <f t="shared" si="48"/>
        <v>-3.1213337323051649E-3</v>
      </c>
      <c r="BB93" s="24">
        <f t="shared" si="49"/>
        <v>-5.546390941424395E-3</v>
      </c>
      <c r="BC93" s="24">
        <f t="shared" si="50"/>
        <v>-7.276854417047729E-3</v>
      </c>
      <c r="BD93" s="24">
        <f t="shared" si="51"/>
        <v>-1.3893879930605868E-2</v>
      </c>
      <c r="BE93" s="24">
        <f t="shared" si="52"/>
        <v>3.2975692604468865E-3</v>
      </c>
      <c r="BG93" s="24">
        <f t="shared" si="53"/>
        <v>-1.3893879930605868E-2</v>
      </c>
      <c r="BH93" s="24">
        <f t="shared" si="54"/>
        <v>4.0054617514753144E-3</v>
      </c>
    </row>
    <row r="94" spans="2:60" x14ac:dyDescent="0.25">
      <c r="B94" s="35">
        <f>+NAC!A95</f>
        <v>45444</v>
      </c>
      <c r="C94" s="49">
        <f ca="1">+NAC_d!DD95</f>
        <v>2.7165004935314476</v>
      </c>
      <c r="D94" s="49">
        <f ca="1">+NAC_d!CT95</f>
        <v>2.7197707215538243</v>
      </c>
      <c r="E94" s="49">
        <f ca="1">+NAC_d!DC95</f>
        <v>2.7088508093071706</v>
      </c>
      <c r="F94" s="24">
        <f t="shared" ca="1" si="29"/>
        <v>1.0919912246653674E-2</v>
      </c>
      <c r="H94" s="24">
        <f>+GBA_d!$AM122</f>
        <v>2.7246487223831264</v>
      </c>
      <c r="I94" s="24">
        <f>+GBA_d!$AD122</f>
        <v>2.7495055641044517</v>
      </c>
      <c r="J94" s="24">
        <f>+GBA_d!$AM122</f>
        <v>2.7246487223831264</v>
      </c>
      <c r="K94" s="24">
        <f t="shared" si="30"/>
        <v>2.4856841721325296E-2</v>
      </c>
      <c r="M94" s="24">
        <f>+PAM_d!$AM122</f>
        <v>2.7105035811400322</v>
      </c>
      <c r="N94" s="24">
        <f>+PAM_d!$AD122</f>
        <v>2.7201536488081497</v>
      </c>
      <c r="O94" s="24">
        <f>+PAM_d!$AM122</f>
        <v>2.7105035811400322</v>
      </c>
      <c r="P94" s="24">
        <f t="shared" si="38"/>
        <v>9.6500676681174902E-3</v>
      </c>
      <c r="R94" s="24">
        <f>+NOA_d!$AM122</f>
        <v>2.6266088228694282</v>
      </c>
      <c r="S94" s="24">
        <f>+NOA_d!$AD122</f>
        <v>2.604579499496638</v>
      </c>
      <c r="T94" s="24">
        <f>+NOA_d!$AM122</f>
        <v>2.6266088228694282</v>
      </c>
      <c r="U94" s="24">
        <f t="shared" si="39"/>
        <v>-2.2029323372790177E-2</v>
      </c>
      <c r="W94" s="24">
        <f>+NEA_d!$AM122</f>
        <v>2.58885963079674</v>
      </c>
      <c r="X94" s="24">
        <f>+NEA_d!$AD122</f>
        <v>2.5609758540454441</v>
      </c>
      <c r="Y94" s="24">
        <f>+NEA_d!$AM122</f>
        <v>2.58885963079674</v>
      </c>
      <c r="Z94" s="24">
        <f t="shared" si="40"/>
        <v>-2.788377675129583E-2</v>
      </c>
      <c r="AB94" s="24">
        <f>+CUY_d!$AM122</f>
        <v>2.7325854330602826</v>
      </c>
      <c r="AC94" s="24">
        <f>+CUY_d!$AD122</f>
        <v>2.7053315640399567</v>
      </c>
      <c r="AD94" s="24">
        <f>+CUY_d!$AM122</f>
        <v>2.7325854330602826</v>
      </c>
      <c r="AE94" s="24">
        <f t="shared" si="41"/>
        <v>-2.7253869020325894E-2</v>
      </c>
      <c r="AG94" s="24">
        <f>+PAT_d!$AM122</f>
        <v>2.7681394472802419</v>
      </c>
      <c r="AH94" s="24">
        <f>+PAT_d!$AD122</f>
        <v>2.7921748493871901</v>
      </c>
      <c r="AI94" s="24">
        <f>+PAT_d!$AM122</f>
        <v>2.7681394472802419</v>
      </c>
      <c r="AJ94" s="24">
        <f t="shared" si="42"/>
        <v>2.4035402106948212E-2</v>
      </c>
      <c r="AK94" s="24"/>
      <c r="AL94" s="35">
        <f t="shared" si="28"/>
        <v>45444</v>
      </c>
      <c r="AM94" s="24">
        <f t="shared" ca="1" si="31"/>
        <v>1.0919912246653674E-2</v>
      </c>
      <c r="AN94" s="24">
        <f t="shared" si="32"/>
        <v>2.4856841721325296E-2</v>
      </c>
      <c r="AO94" s="24">
        <f t="shared" si="33"/>
        <v>9.6500676681174902E-3</v>
      </c>
      <c r="AP94" s="24">
        <f t="shared" si="34"/>
        <v>-2.2029323372790177E-2</v>
      </c>
      <c r="AQ94" s="24">
        <f t="shared" si="35"/>
        <v>-2.788377675129583E-2</v>
      </c>
      <c r="AR94" s="24">
        <f t="shared" si="36"/>
        <v>-2.7253869020325894E-2</v>
      </c>
      <c r="AS94" s="24">
        <f t="shared" si="37"/>
        <v>2.4035402106948212E-2</v>
      </c>
      <c r="AU94" s="24">
        <f t="shared" si="43"/>
        <v>-2.788377675129583E-2</v>
      </c>
      <c r="AV94" s="24">
        <f t="shared" si="44"/>
        <v>2.4856841721325296E-2</v>
      </c>
      <c r="AX94" s="35">
        <f t="shared" si="45"/>
        <v>45444</v>
      </c>
      <c r="AY94" s="24">
        <f t="shared" ca="1" si="46"/>
        <v>2.9442845798086648E-3</v>
      </c>
      <c r="AZ94" s="24">
        <f t="shared" si="47"/>
        <v>6.6736069825723554E-3</v>
      </c>
      <c r="BA94" s="24">
        <f t="shared" si="48"/>
        <v>2.6007433915891109E-3</v>
      </c>
      <c r="BB94" s="24">
        <f t="shared" si="49"/>
        <v>-6.0743588428597839E-3</v>
      </c>
      <c r="BC94" s="24">
        <f t="shared" si="50"/>
        <v>-7.7695367386395597E-3</v>
      </c>
      <c r="BD94" s="24">
        <f t="shared" si="51"/>
        <v>-7.3016062215034427E-3</v>
      </c>
      <c r="BE94" s="24">
        <f t="shared" si="52"/>
        <v>6.3785861545799794E-3</v>
      </c>
      <c r="BG94" s="24">
        <f t="shared" si="53"/>
        <v>-7.7695367386395597E-3</v>
      </c>
      <c r="BH94" s="24">
        <f t="shared" si="54"/>
        <v>6.6736069825723554E-3</v>
      </c>
    </row>
    <row r="95" spans="2:60" x14ac:dyDescent="0.25">
      <c r="B95" s="35">
        <f>+NAC!A96</f>
        <v>45474</v>
      </c>
      <c r="C95" s="49">
        <f ca="1">+NAC_d!DD96</f>
        <v>2.6357637693795866</v>
      </c>
      <c r="D95" s="49">
        <f ca="1">+NAC_d!CT96</f>
        <v>2.6397740266719096</v>
      </c>
      <c r="E95" s="49">
        <f ca="1">+NAC_d!DC96</f>
        <v>2.6280523218549954</v>
      </c>
      <c r="F95" s="24">
        <f t="shared" ref="F95" ca="1" si="55">+D95-E95</f>
        <v>1.1721704816914258E-2</v>
      </c>
      <c r="H95" s="24">
        <f>+GBA_d!$AM123</f>
        <v>2.6495416960237472</v>
      </c>
      <c r="I95" s="24">
        <f>+GBA_d!$AD123</f>
        <v>2.6754407601631409</v>
      </c>
      <c r="J95" s="24">
        <f>+GBA_d!$AM123</f>
        <v>2.6495416960237472</v>
      </c>
      <c r="K95" s="24">
        <f t="shared" ref="K95" si="56">+I95-J95</f>
        <v>2.589906413939369E-2</v>
      </c>
      <c r="M95" s="24">
        <f>+PAM_d!$AM123</f>
        <v>2.6208835156131522</v>
      </c>
      <c r="N95" s="24">
        <f>+PAM_d!$AD123</f>
        <v>2.633787834546399</v>
      </c>
      <c r="O95" s="24">
        <f>+PAM_d!$AM123</f>
        <v>2.6208835156131522</v>
      </c>
      <c r="P95" s="24">
        <f t="shared" ref="P95" si="57">+N95-O95</f>
        <v>1.2904318933246728E-2</v>
      </c>
      <c r="R95" s="24">
        <f>+NOA_d!$AM123</f>
        <v>2.5488187162501932</v>
      </c>
      <c r="S95" s="24">
        <f>+NOA_d!$AD123</f>
        <v>2.5165895869733177</v>
      </c>
      <c r="T95" s="24">
        <f>+NOA_d!$AM123</f>
        <v>2.5488187162501932</v>
      </c>
      <c r="U95" s="24">
        <f t="shared" ref="U95" si="58">+S95-T95</f>
        <v>-3.222912927687549E-2</v>
      </c>
      <c r="W95" s="24">
        <f>+NEA_d!$AM123</f>
        <v>2.5295005612048951</v>
      </c>
      <c r="X95" s="24">
        <f>+NEA_d!$AD123</f>
        <v>2.5046524195293216</v>
      </c>
      <c r="Y95" s="24">
        <f>+NEA_d!$AM123</f>
        <v>2.5295005612048951</v>
      </c>
      <c r="Z95" s="24">
        <f t="shared" ref="Z95" si="59">+X95-Y95</f>
        <v>-2.4848141675573476E-2</v>
      </c>
      <c r="AB95" s="24">
        <f>+CUY_d!$AM123</f>
        <v>2.6802752457533496</v>
      </c>
      <c r="AC95" s="24">
        <f>+CUY_d!$AD123</f>
        <v>2.6374281053309119</v>
      </c>
      <c r="AD95" s="24">
        <f>+CUY_d!$AM123</f>
        <v>2.6802752457533496</v>
      </c>
      <c r="AE95" s="24">
        <f t="shared" ref="AE95" si="60">+AC95-AD95</f>
        <v>-4.2847140422437757E-2</v>
      </c>
      <c r="AG95" s="24">
        <f>+PAT_d!$AM123</f>
        <v>2.6382586856398413</v>
      </c>
      <c r="AH95" s="24">
        <f>+PAT_d!$AD123</f>
        <v>2.6748532807979366</v>
      </c>
      <c r="AI95" s="24">
        <f>+PAT_d!$AM123</f>
        <v>2.6382586856398413</v>
      </c>
      <c r="AJ95" s="24">
        <f t="shared" ref="AJ95" si="61">+AH95-AI95</f>
        <v>3.6594595158095267E-2</v>
      </c>
      <c r="AK95" s="24"/>
      <c r="AL95" s="35">
        <f t="shared" ref="AL95" si="62">+B95</f>
        <v>45474</v>
      </c>
      <c r="AM95" s="24">
        <f t="shared" ref="AM95" ca="1" si="63">+F95</f>
        <v>1.1721704816914258E-2</v>
      </c>
      <c r="AN95" s="24">
        <f t="shared" ref="AN95" si="64">+K95</f>
        <v>2.589906413939369E-2</v>
      </c>
      <c r="AO95" s="24">
        <f t="shared" ref="AO95" si="65">+P95</f>
        <v>1.2904318933246728E-2</v>
      </c>
      <c r="AP95" s="24">
        <f t="shared" ref="AP95" si="66">+U95</f>
        <v>-3.222912927687549E-2</v>
      </c>
      <c r="AQ95" s="24">
        <f t="shared" ref="AQ95" si="67">+Z95</f>
        <v>-2.4848141675573476E-2</v>
      </c>
      <c r="AR95" s="24">
        <f t="shared" ref="AR95" si="68">+AE95</f>
        <v>-4.2847140422437757E-2</v>
      </c>
      <c r="AS95" s="24">
        <f t="shared" ref="AS95" si="69">+AJ95</f>
        <v>3.6594595158095267E-2</v>
      </c>
      <c r="AU95" s="24">
        <f t="shared" ref="AU95" si="70">+MIN(AN95:AS95)</f>
        <v>-4.2847140422437757E-2</v>
      </c>
      <c r="AV95" s="24">
        <f t="shared" ref="AV95" si="71">+MAX(AN95:AS95)</f>
        <v>3.6594595158095267E-2</v>
      </c>
      <c r="AX95" s="35">
        <f t="shared" ref="AX95" si="72">+AL95</f>
        <v>45474</v>
      </c>
      <c r="AY95" s="24">
        <f t="shared" ca="1" si="46"/>
        <v>3.2308533000762196E-3</v>
      </c>
      <c r="AZ95" s="24">
        <f t="shared" si="47"/>
        <v>7.0965250698769022E-3</v>
      </c>
      <c r="BA95" s="24">
        <f t="shared" si="48"/>
        <v>3.5638591734872271E-3</v>
      </c>
      <c r="BB95" s="24">
        <f t="shared" si="49"/>
        <v>-9.0816499386956462E-3</v>
      </c>
      <c r="BC95" s="24">
        <f t="shared" si="50"/>
        <v>-7.0401296853996875E-3</v>
      </c>
      <c r="BD95" s="24">
        <f t="shared" si="51"/>
        <v>-1.1642373888170132E-2</v>
      </c>
      <c r="BE95" s="24">
        <f t="shared" si="52"/>
        <v>1.0058271915225125E-2</v>
      </c>
      <c r="BG95" s="24">
        <f t="shared" ref="BG95" si="73">+MIN(AZ95:BE95)</f>
        <v>-1.1642373888170132E-2</v>
      </c>
      <c r="BH95" s="24">
        <f t="shared" ref="BH95" si="74">+MAX(AZ95:BE95)</f>
        <v>1.0058271915225125E-2</v>
      </c>
    </row>
    <row r="96" spans="2:60" x14ac:dyDescent="0.25">
      <c r="B96" s="35">
        <f>+NAC!A97</f>
        <v>45505</v>
      </c>
      <c r="C96" s="49">
        <f ca="1">+NAC_d!DD97</f>
        <v>2.3687573476497938</v>
      </c>
      <c r="D96" s="49">
        <f ca="1">+NAC_d!CT97</f>
        <v>2.355744549452957</v>
      </c>
      <c r="E96" s="49">
        <f ca="1">+NAC_d!DC97</f>
        <v>2.3710637701623116</v>
      </c>
      <c r="F96" s="24">
        <f t="shared" ref="F96" ca="1" si="75">+D96-E96</f>
        <v>-1.5319220709354653E-2</v>
      </c>
      <c r="H96" s="24">
        <f>+GBA_d!$AM124</f>
        <v>2.3934100169038519</v>
      </c>
      <c r="I96" s="24">
        <f>+GBA_d!$AD124</f>
        <v>2.3909505315103736</v>
      </c>
      <c r="J96" s="24">
        <f>+GBA_d!$AM124</f>
        <v>2.3934100169038519</v>
      </c>
      <c r="K96" s="24">
        <f>+I96-J96</f>
        <v>-2.459485393478289E-3</v>
      </c>
      <c r="M96" s="24">
        <f>+PAM_d!$AM124</f>
        <v>2.3623269737335426</v>
      </c>
      <c r="N96" s="24">
        <f>+PAM_d!$AD124</f>
        <v>2.3474060478856056</v>
      </c>
      <c r="O96" s="24">
        <f>+PAM_d!$AM124</f>
        <v>2.3623269737335426</v>
      </c>
      <c r="P96" s="24">
        <f t="shared" ref="P96" si="76">+N96-O96</f>
        <v>-1.4920925847937028E-2</v>
      </c>
      <c r="R96" s="24">
        <f>+NOA_d!$AM124</f>
        <v>2.3026778932997978</v>
      </c>
      <c r="S96" s="24">
        <f>+NOA_d!$AD124</f>
        <v>2.2280013688999576</v>
      </c>
      <c r="T96" s="24">
        <f>+NOA_d!$AM124</f>
        <v>2.3026778932997978</v>
      </c>
      <c r="U96" s="24">
        <f>+S96-T96</f>
        <v>-7.4676524399840183E-2</v>
      </c>
      <c r="W96" s="24">
        <f>+NEA_d!$AM124</f>
        <v>2.2398005518972699</v>
      </c>
      <c r="X96" s="24">
        <f>+NEA_d!$AD124</f>
        <v>2.1920177631148836</v>
      </c>
      <c r="Y96" s="24">
        <f>+NEA_d!$AM124</f>
        <v>2.2398005518972699</v>
      </c>
      <c r="Z96" s="24">
        <f t="shared" ref="Z96" si="77">+X96-Y96</f>
        <v>-4.7782788782386287E-2</v>
      </c>
      <c r="AB96" s="24">
        <f>+CUY_d!$AM124</f>
        <v>2.433629708893231</v>
      </c>
      <c r="AC96" s="24">
        <f>+CUY_d!$AD124</f>
        <v>2.3741228623948705</v>
      </c>
      <c r="AD96" s="24">
        <f>+CUY_d!$AM124</f>
        <v>2.433629708893231</v>
      </c>
      <c r="AE96" s="24">
        <f t="shared" ref="AE96" si="78">+AC96-AD96</f>
        <v>-5.9506846498360577E-2</v>
      </c>
      <c r="AG96" s="24">
        <f>+PAT_d!$AM124</f>
        <v>2.3923682153498769</v>
      </c>
      <c r="AH96" s="24">
        <f>+PAT_d!$AD124</f>
        <v>2.4336950430529609</v>
      </c>
      <c r="AI96" s="24">
        <f>+PAT_d!$AM124</f>
        <v>2.3923682153498769</v>
      </c>
      <c r="AJ96" s="24">
        <f t="shared" ref="AJ96" si="79">+AH96-AI96</f>
        <v>4.1326827703084046E-2</v>
      </c>
      <c r="AK96" s="24"/>
      <c r="AL96" s="35">
        <f t="shared" ref="AL96" si="80">+B96</f>
        <v>45505</v>
      </c>
      <c r="AM96" s="24">
        <f t="shared" ref="AM96" ca="1" si="81">+F96</f>
        <v>-1.5319220709354653E-2</v>
      </c>
      <c r="AN96" s="24">
        <f t="shared" ref="AN96" si="82">+K96</f>
        <v>-2.459485393478289E-3</v>
      </c>
      <c r="AO96" s="24">
        <f t="shared" ref="AO96" si="83">+P96</f>
        <v>-1.4920925847937028E-2</v>
      </c>
      <c r="AP96" s="24">
        <f t="shared" ref="AP96" si="84">+U96</f>
        <v>-7.4676524399840183E-2</v>
      </c>
      <c r="AQ96" s="24">
        <f t="shared" ref="AQ96" si="85">+Z96</f>
        <v>-4.7782788782386287E-2</v>
      </c>
      <c r="AR96" s="24">
        <f t="shared" ref="AR96" si="86">+AE96</f>
        <v>-5.9506846498360577E-2</v>
      </c>
      <c r="AS96" s="24">
        <f t="shared" ref="AS96" si="87">+AJ96</f>
        <v>4.1326827703084046E-2</v>
      </c>
      <c r="AU96" s="24">
        <f t="shared" ref="AU96" si="88">+MIN(AN96:AS96)</f>
        <v>-7.4676524399840183E-2</v>
      </c>
      <c r="AV96" s="24">
        <f t="shared" ref="AV96" si="89">+MAX(AN96:AS96)</f>
        <v>4.1326827703084046E-2</v>
      </c>
      <c r="AX96" s="35">
        <f t="shared" ref="AX96" si="90">+AL96</f>
        <v>45505</v>
      </c>
      <c r="AY96" s="24">
        <f t="shared" ca="1" si="46"/>
        <v>-4.5443283645201227E-3</v>
      </c>
      <c r="AZ96" s="24">
        <f t="shared" si="47"/>
        <v>-7.2478285300825451E-4</v>
      </c>
      <c r="BA96" s="24">
        <f t="shared" si="48"/>
        <v>-4.4376784186960228E-3</v>
      </c>
      <c r="BB96" s="24">
        <f t="shared" si="49"/>
        <v>-2.2610901460096255E-2</v>
      </c>
      <c r="BC96" s="24">
        <f t="shared" si="50"/>
        <v>-1.4748682215762976E-2</v>
      </c>
      <c r="BD96" s="24">
        <f t="shared" si="51"/>
        <v>-1.7330595184517295E-2</v>
      </c>
      <c r="BE96" s="24">
        <f t="shared" si="52"/>
        <v>1.2182294220328904E-2</v>
      </c>
      <c r="BG96" s="24">
        <f>+MIN(AZ96:BE96)</f>
        <v>-2.2610901460096255E-2</v>
      </c>
      <c r="BH96" s="24">
        <f t="shared" ref="BH96" si="91">+MAX(AZ96:BE96)</f>
        <v>1.2182294220328904E-2</v>
      </c>
    </row>
    <row r="97" spans="2:60" x14ac:dyDescent="0.25">
      <c r="B97" s="35">
        <f>+NAC!A98</f>
        <v>45536</v>
      </c>
      <c r="C97" s="49">
        <f ca="1">+NAC_d!DD98</f>
        <v>2.0912933841103993</v>
      </c>
      <c r="D97" s="49">
        <f ca="1">+NAC_d!CT98</f>
        <v>2.0637917214618859</v>
      </c>
      <c r="E97" s="49">
        <f ca="1">+NAC_d!DC98</f>
        <v>2.1018712978261727</v>
      </c>
      <c r="F97" s="24">
        <f t="shared" ref="F97" ca="1" si="92">+D97-E97</f>
        <v>-3.8079576364286716E-2</v>
      </c>
      <c r="H97" s="24">
        <f>+GBA_d!$AM125</f>
        <v>2.1452195999744994</v>
      </c>
      <c r="I97" s="24">
        <f>+GBA_d!$AD125</f>
        <v>2.122146188953836</v>
      </c>
      <c r="J97" s="24">
        <f>+GBA_d!$AM125</f>
        <v>2.1452195999744994</v>
      </c>
      <c r="K97" s="24">
        <f>+I97-J97</f>
        <v>-2.3073411020663404E-2</v>
      </c>
      <c r="M97" s="24">
        <f>+PAM_d!$AM125</f>
        <v>2.075748935029611</v>
      </c>
      <c r="N97" s="24">
        <f>+PAM_d!$AD125</f>
        <v>2.0375662569330415</v>
      </c>
      <c r="O97" s="24">
        <f>+PAM_d!$AM125</f>
        <v>2.075748935029611</v>
      </c>
      <c r="P97" s="24">
        <f t="shared" ref="P97" si="93">+N97-O97</f>
        <v>-3.81826780965695E-2</v>
      </c>
      <c r="R97" s="24">
        <f>+NOA_d!$AM125</f>
        <v>2.0316308247014598</v>
      </c>
      <c r="S97" s="24">
        <f>+NOA_d!$AD125</f>
        <v>1.936608914672334</v>
      </c>
      <c r="T97" s="24">
        <f>+NOA_d!$AM125</f>
        <v>2.0316308247014598</v>
      </c>
      <c r="U97" s="24">
        <f>+S97-T97</f>
        <v>-9.5021910029125856E-2</v>
      </c>
      <c r="W97" s="24">
        <f>+NEA_d!$AM125</f>
        <v>1.9711933715078924</v>
      </c>
      <c r="X97" s="24">
        <f>+NEA_d!$AD125</f>
        <v>1.9084228767723252</v>
      </c>
      <c r="Y97" s="24">
        <f>+NEA_d!$AM125</f>
        <v>1.9711933715078924</v>
      </c>
      <c r="Z97" s="24">
        <f t="shared" ref="Z97" si="94">+X97-Y97</f>
        <v>-6.2770494735567173E-2</v>
      </c>
      <c r="AB97" s="24">
        <f>+CUY_d!$AM125</f>
        <v>2.1294688307039684</v>
      </c>
      <c r="AC97" s="24">
        <f>+CUY_d!$AD125</f>
        <v>2.0378908589026796</v>
      </c>
      <c r="AD97" s="24">
        <f>+CUY_d!$AM125</f>
        <v>2.1294688307039684</v>
      </c>
      <c r="AE97" s="24">
        <f t="shared" ref="AE97" si="95">+AC97-AD97</f>
        <v>-9.1577971801288793E-2</v>
      </c>
      <c r="AG97" s="24">
        <f>+PAT_d!$AM125</f>
        <v>2.097159564238805</v>
      </c>
      <c r="AH97" s="24">
        <f>+PAT_d!$AD125</f>
        <v>2.0978303800814349</v>
      </c>
      <c r="AI97" s="24">
        <f>+PAT_d!$AM125</f>
        <v>2.097159564238805</v>
      </c>
      <c r="AJ97" s="24">
        <f t="shared" ref="AJ97" si="96">+AH97-AI97</f>
        <v>6.7081584262984606E-4</v>
      </c>
      <c r="AK97" s="24"/>
      <c r="AL97" s="35">
        <f t="shared" ref="AL97" si="97">+B97</f>
        <v>45536</v>
      </c>
      <c r="AM97" s="24">
        <f t="shared" ref="AM97" ca="1" si="98">+F97</f>
        <v>-3.8079576364286716E-2</v>
      </c>
      <c r="AN97" s="24">
        <f t="shared" ref="AN97" si="99">+K97</f>
        <v>-2.3073411020663404E-2</v>
      </c>
      <c r="AO97" s="24">
        <f t="shared" ref="AO97" si="100">+P97</f>
        <v>-3.81826780965695E-2</v>
      </c>
      <c r="AP97" s="24">
        <f t="shared" ref="AP97" si="101">+U97</f>
        <v>-9.5021910029125856E-2</v>
      </c>
      <c r="AQ97" s="24">
        <f t="shared" ref="AQ97" si="102">+Z97</f>
        <v>-6.2770494735567173E-2</v>
      </c>
      <c r="AR97" s="24">
        <f t="shared" ref="AR97" si="103">+AE97</f>
        <v>-9.1577971801288793E-2</v>
      </c>
      <c r="AS97" s="24">
        <f t="shared" ref="AS97" si="104">+AJ97</f>
        <v>6.7081584262984606E-4</v>
      </c>
      <c r="AU97" s="24">
        <f t="shared" ref="AU97" si="105">+MIN(AN97:AS97)</f>
        <v>-9.5021910029125856E-2</v>
      </c>
      <c r="AV97" s="24">
        <f t="shared" ref="AV97" si="106">+MAX(AN97:AS97)</f>
        <v>6.7081584262984606E-4</v>
      </c>
      <c r="AX97" s="35">
        <f t="shared" ref="AX97" si="107">+AL97</f>
        <v>45536</v>
      </c>
      <c r="AY97" s="24">
        <f t="shared" ca="1" si="46"/>
        <v>-1.2276323776222897E-2</v>
      </c>
      <c r="AZ97" s="24">
        <f t="shared" si="47"/>
        <v>-7.3360254466334762E-3</v>
      </c>
      <c r="BA97" s="24">
        <f t="shared" si="48"/>
        <v>-1.2414107556604548E-2</v>
      </c>
      <c r="BB97" s="24">
        <f t="shared" si="49"/>
        <v>-3.1343496462331699E-2</v>
      </c>
      <c r="BC97" s="24">
        <f t="shared" si="50"/>
        <v>-2.112635796023965E-2</v>
      </c>
      <c r="BD97" s="24">
        <f t="shared" si="51"/>
        <v>-2.9263103981990612E-2</v>
      </c>
      <c r="BE97" s="24">
        <f t="shared" si="52"/>
        <v>2.1659066274004601E-4</v>
      </c>
      <c r="BG97" s="24">
        <f>+MIN(AZ97:BE97)</f>
        <v>-3.1343496462331699E-2</v>
      </c>
      <c r="BH97" s="24">
        <f t="shared" ref="BH97" si="108">+MAX(AZ97:BE97)</f>
        <v>2.1659066274004601E-4</v>
      </c>
    </row>
    <row r="98" spans="2:60" x14ac:dyDescent="0.25">
      <c r="B98" s="35">
        <f>+NAC!A99</f>
        <v>45566</v>
      </c>
      <c r="C98" s="49">
        <f ca="1">+NAC_d!DD99</f>
        <v>1.9307171659176707</v>
      </c>
      <c r="D98" s="49">
        <f ca="1">+NAC_d!CT99</f>
        <v>1.8975063854611451</v>
      </c>
      <c r="E98" s="49">
        <f ca="1">+NAC_d!DC99</f>
        <v>1.9451850252569485</v>
      </c>
      <c r="F98" s="24">
        <f t="shared" ref="F98:F99" ca="1" si="109">+D98-E98</f>
        <v>-4.7678639795803335E-2</v>
      </c>
      <c r="H98" s="24">
        <f>+GBA_d!$AM126</f>
        <v>1.9859033982627032</v>
      </c>
      <c r="I98" s="24">
        <f>+GBA_d!$AD126</f>
        <v>1.9424679409265928</v>
      </c>
      <c r="J98" s="24">
        <f>+GBA_d!$AM126</f>
        <v>1.9859033982627032</v>
      </c>
      <c r="K98" s="24">
        <f t="shared" ref="K98:K99" si="110">+I98-J98</f>
        <v>-4.3435457336110428E-2</v>
      </c>
      <c r="M98" s="24">
        <f>+PAM_d!$AM126</f>
        <v>1.9119730404279185</v>
      </c>
      <c r="N98" s="24">
        <f>+PAM_d!$AD126</f>
        <v>1.8749573389566594</v>
      </c>
      <c r="O98" s="24">
        <f>+PAM_d!$AM126</f>
        <v>1.9119730404279185</v>
      </c>
      <c r="P98" s="24">
        <f t="shared" ref="P98:P99" si="111">+N98-O98</f>
        <v>-3.7015701471259099E-2</v>
      </c>
      <c r="R98" s="24">
        <f>+NOA_d!$AM126</f>
        <v>1.8905720198320215</v>
      </c>
      <c r="S98" s="24">
        <f>+NOA_d!$AD126</f>
        <v>1.7879384628417356</v>
      </c>
      <c r="T98" s="24">
        <f>+NOA_d!$AM126</f>
        <v>1.8905720198320215</v>
      </c>
      <c r="U98" s="24">
        <f t="shared" ref="U98:U99" si="112">+S98-T98</f>
        <v>-0.10263355699028587</v>
      </c>
      <c r="W98" s="24">
        <f>+NEA_d!$AM126</f>
        <v>1.829023607563538</v>
      </c>
      <c r="X98" s="24">
        <f>+NEA_d!$AD126</f>
        <v>1.7798744239836171</v>
      </c>
      <c r="Y98" s="24">
        <f>+NEA_d!$AM126</f>
        <v>1.829023607563538</v>
      </c>
      <c r="Z98" s="24">
        <f t="shared" ref="Z98:Z99" si="113">+X98-Y98</f>
        <v>-4.914918357992093E-2</v>
      </c>
      <c r="AB98" s="24">
        <f>+CUY_d!$AM126</f>
        <v>1.9910087193784669</v>
      </c>
      <c r="AC98" s="24">
        <f>+CUY_d!$AD126</f>
        <v>1.8765770312249237</v>
      </c>
      <c r="AD98" s="24">
        <f>+CUY_d!$AM126</f>
        <v>1.9910087193784669</v>
      </c>
      <c r="AE98" s="24">
        <f t="shared" ref="AE98:AE99" si="114">+AC98-AD98</f>
        <v>-0.11443168815354321</v>
      </c>
      <c r="AG98" s="24">
        <f>+PAT_d!$AM126</f>
        <v>1.9585573647861101</v>
      </c>
      <c r="AH98" s="24">
        <f>+PAT_d!$AD126</f>
        <v>1.9547553875062236</v>
      </c>
      <c r="AI98" s="24">
        <f>+PAT_d!$AM126</f>
        <v>1.9585573647861101</v>
      </c>
      <c r="AJ98" s="24">
        <f t="shared" ref="AJ98:AJ99" si="115">+AH98-AI98</f>
        <v>-3.8019772798865148E-3</v>
      </c>
      <c r="AK98" s="24"/>
      <c r="AL98" s="35">
        <f t="shared" ref="AL98:AL99" si="116">+B98</f>
        <v>45566</v>
      </c>
      <c r="AM98" s="24">
        <f t="shared" ref="AM98:AM99" ca="1" si="117">+F98</f>
        <v>-4.7678639795803335E-2</v>
      </c>
      <c r="AN98" s="24">
        <f t="shared" ref="AN98:AN99" si="118">+K98</f>
        <v>-4.3435457336110428E-2</v>
      </c>
      <c r="AO98" s="24">
        <f t="shared" ref="AO98:AO99" si="119">+P98</f>
        <v>-3.7015701471259099E-2</v>
      </c>
      <c r="AP98" s="24">
        <f t="shared" ref="AP98:AP99" si="120">+U98</f>
        <v>-0.10263355699028587</v>
      </c>
      <c r="AQ98" s="24">
        <f t="shared" ref="AQ98:AQ99" si="121">+Z98</f>
        <v>-4.914918357992093E-2</v>
      </c>
      <c r="AR98" s="24">
        <f t="shared" ref="AR98:AR99" si="122">+AE98</f>
        <v>-0.11443168815354321</v>
      </c>
      <c r="AS98" s="24">
        <f t="shared" ref="AS98:AS99" si="123">+AJ98</f>
        <v>-3.8019772798865148E-3</v>
      </c>
      <c r="AU98" s="24">
        <f t="shared" ref="AU98:AU99" si="124">+MIN(AN98:AS98)</f>
        <v>-0.11443168815354321</v>
      </c>
      <c r="AV98" s="24">
        <f t="shared" ref="AV98:AV99" si="125">+MAX(AN98:AS98)</f>
        <v>-3.8019772798865148E-3</v>
      </c>
      <c r="AX98" s="35">
        <f t="shared" ref="AX98:AX99" si="126">+AL98</f>
        <v>45566</v>
      </c>
      <c r="AY98" s="24">
        <f t="shared" ca="1" si="46"/>
        <v>-1.6188673847967738E-2</v>
      </c>
      <c r="AZ98" s="24">
        <f t="shared" si="47"/>
        <v>-1.4546839446106241E-2</v>
      </c>
      <c r="BA98" s="24">
        <f t="shared" si="48"/>
        <v>-1.2711553629569217E-2</v>
      </c>
      <c r="BB98" s="24">
        <f t="shared" si="49"/>
        <v>-3.5506313728259964E-2</v>
      </c>
      <c r="BC98" s="24">
        <f t="shared" si="50"/>
        <v>-1.7373196691790826E-2</v>
      </c>
      <c r="BD98" s="24">
        <f t="shared" si="51"/>
        <v>-3.8258560535832209E-2</v>
      </c>
      <c r="BE98" s="24">
        <f t="shared" si="52"/>
        <v>-1.2850781009484669E-3</v>
      </c>
      <c r="BG98" s="24">
        <f t="shared" ref="BG98:BG99" si="127">+MIN(AZ98:BE98)</f>
        <v>-3.8258560535832209E-2</v>
      </c>
      <c r="BH98" s="24">
        <f t="shared" ref="BH98:BH99" si="128">+MAX(AZ98:BE98)</f>
        <v>-1.2850781009484669E-3</v>
      </c>
    </row>
    <row r="99" spans="2:60" x14ac:dyDescent="0.25">
      <c r="B99" s="35">
        <f>+NAC!A100</f>
        <v>45597</v>
      </c>
      <c r="C99" s="49">
        <f ca="1">+NAC_d!DD100</f>
        <v>1.6611292070383024</v>
      </c>
      <c r="D99" s="49">
        <f ca="1">+NAC_d!CT100</f>
        <v>1.6141218132697137</v>
      </c>
      <c r="E99" s="49">
        <f ca="1">+NAC_d!DC100</f>
        <v>1.6861323511582995</v>
      </c>
      <c r="F99" s="24">
        <f t="shared" ca="1" si="109"/>
        <v>-7.2010537888585802E-2</v>
      </c>
      <c r="H99" s="24">
        <f>+GBA_d!$AM127</f>
        <v>1.7246306771998832</v>
      </c>
      <c r="I99" s="24">
        <f>+GBA_d!$AD127</f>
        <v>1.6556990090111028</v>
      </c>
      <c r="J99" s="24">
        <f>+GBA_d!$AM127</f>
        <v>1.7246306771998832</v>
      </c>
      <c r="K99" s="24">
        <f t="shared" si="110"/>
        <v>-6.8931668188780382E-2</v>
      </c>
      <c r="M99" s="24">
        <f>+PAM_d!$AM127</f>
        <v>1.6468844351645595</v>
      </c>
      <c r="N99" s="24">
        <f>+PAM_d!$AD127</f>
        <v>1.5856338924122202</v>
      </c>
      <c r="O99" s="24">
        <f>+PAM_d!$AM127</f>
        <v>1.6468844351645595</v>
      </c>
      <c r="P99" s="24">
        <f t="shared" si="111"/>
        <v>-6.1250542752339321E-2</v>
      </c>
      <c r="R99" s="24">
        <f>+NOA_d!$AM127</f>
        <v>1.6529493210244288</v>
      </c>
      <c r="S99" s="24">
        <f>+NOA_d!$AD127</f>
        <v>1.5266721273990322</v>
      </c>
      <c r="T99" s="24">
        <f>+NOA_d!$AM127</f>
        <v>1.6529493210244288</v>
      </c>
      <c r="U99" s="24">
        <f t="shared" si="112"/>
        <v>-0.12627719362539658</v>
      </c>
      <c r="W99" s="24">
        <f>+NEA_d!$AM127</f>
        <v>1.5729676275422788</v>
      </c>
      <c r="X99" s="24">
        <f>+NEA_d!$AD127</f>
        <v>1.4949564692301043</v>
      </c>
      <c r="Y99" s="24">
        <f>+NEA_d!$AM127</f>
        <v>1.5729676275422788</v>
      </c>
      <c r="Z99" s="24">
        <f t="shared" si="113"/>
        <v>-7.8011158312174533E-2</v>
      </c>
      <c r="AB99" s="24">
        <f>+CUY_d!$AM127</f>
        <v>1.7302995263854153</v>
      </c>
      <c r="AC99" s="24">
        <f>+CUY_d!$AD127</f>
        <v>1.5879951678027004</v>
      </c>
      <c r="AD99" s="24">
        <f>+CUY_d!$AM127</f>
        <v>1.7302995263854153</v>
      </c>
      <c r="AE99" s="24">
        <f t="shared" si="114"/>
        <v>-0.14230435858271484</v>
      </c>
      <c r="AG99" s="24">
        <f>+PAT_d!$AM127</f>
        <v>1.7324380947037032</v>
      </c>
      <c r="AH99" s="24">
        <f>+PAT_d!$AD127</f>
        <v>1.7222893067028249</v>
      </c>
      <c r="AI99" s="24">
        <f>+PAT_d!$AM127</f>
        <v>1.7324380947037032</v>
      </c>
      <c r="AJ99" s="24">
        <f t="shared" si="115"/>
        <v>-1.0148788000878373E-2</v>
      </c>
      <c r="AK99" s="24"/>
      <c r="AL99" s="35">
        <f t="shared" si="116"/>
        <v>45597</v>
      </c>
      <c r="AM99" s="24">
        <f t="shared" ca="1" si="117"/>
        <v>-7.2010537888585802E-2</v>
      </c>
      <c r="AN99" s="24">
        <f t="shared" si="118"/>
        <v>-6.8931668188780382E-2</v>
      </c>
      <c r="AO99" s="24">
        <f t="shared" si="119"/>
        <v>-6.1250542752339321E-2</v>
      </c>
      <c r="AP99" s="24">
        <f t="shared" si="120"/>
        <v>-0.12627719362539658</v>
      </c>
      <c r="AQ99" s="24">
        <f t="shared" si="121"/>
        <v>-7.8011158312174533E-2</v>
      </c>
      <c r="AR99" s="24">
        <f t="shared" si="122"/>
        <v>-0.14230435858271484</v>
      </c>
      <c r="AS99" s="24">
        <f t="shared" si="123"/>
        <v>-1.0148788000878373E-2</v>
      </c>
      <c r="AU99" s="24">
        <f t="shared" si="124"/>
        <v>-0.14230435858271484</v>
      </c>
      <c r="AV99" s="24">
        <f t="shared" si="125"/>
        <v>-1.0148788000878373E-2</v>
      </c>
      <c r="AX99" s="35">
        <f t="shared" si="126"/>
        <v>45597</v>
      </c>
      <c r="AY99" s="24">
        <f t="shared" ca="1" si="46"/>
        <v>-2.6808261274815393E-2</v>
      </c>
      <c r="AZ99" s="24">
        <f t="shared" si="47"/>
        <v>-2.5299453891351575E-2</v>
      </c>
      <c r="BA99" s="24">
        <f t="shared" si="48"/>
        <v>-2.3140618433736493E-2</v>
      </c>
      <c r="BB99" s="24">
        <f t="shared" si="49"/>
        <v>-4.7598796036041557E-2</v>
      </c>
      <c r="BC99" s="24">
        <f t="shared" si="50"/>
        <v>-3.0319525779145318E-2</v>
      </c>
      <c r="BD99" s="24">
        <f t="shared" si="51"/>
        <v>-5.2120420198405348E-2</v>
      </c>
      <c r="BE99" s="24">
        <f t="shared" si="52"/>
        <v>-3.7141877140967061E-3</v>
      </c>
      <c r="BG99" s="24">
        <f t="shared" si="127"/>
        <v>-5.2120420198405348E-2</v>
      </c>
      <c r="BH99" s="24">
        <f t="shared" si="128"/>
        <v>-3.7141877140967061E-3</v>
      </c>
    </row>
    <row r="100" spans="2:60" x14ac:dyDescent="0.25">
      <c r="B100" s="35">
        <f>+NAC!A101</f>
        <v>45627</v>
      </c>
      <c r="C100" s="49">
        <f ca="1">+NAC_d!DD101</f>
        <v>1.1783733717867415</v>
      </c>
      <c r="D100" s="49">
        <f ca="1">+NAC_d!CT101</f>
        <v>1.1343819973499176</v>
      </c>
      <c r="E100" s="49">
        <f ca="1">+NAC_d!DC101</f>
        <v>1.2015117882148623</v>
      </c>
      <c r="F100" s="24">
        <f t="shared" ref="F100" ca="1" si="129">+D100-E100</f>
        <v>-6.7129790864944638E-2</v>
      </c>
      <c r="H100" s="24">
        <f>+GBA_d!$AM128</f>
        <v>1.2436798336636303</v>
      </c>
      <c r="I100" s="24">
        <f>+GBA_d!$AD128</f>
        <v>1.1756187581532624</v>
      </c>
      <c r="J100" s="24">
        <f>+GBA_d!$AM128</f>
        <v>1.2436798336636303</v>
      </c>
      <c r="K100" s="24">
        <f t="shared" ref="K100" si="130">+I100-J100</f>
        <v>-6.8061075510367885E-2</v>
      </c>
      <c r="M100" s="24">
        <f>+PAM_d!$AM128</f>
        <v>1.1603333434391381</v>
      </c>
      <c r="N100" s="24">
        <f>+PAM_d!$AD128</f>
        <v>1.1054180078461928</v>
      </c>
      <c r="O100" s="24">
        <f>+PAM_d!$AM128</f>
        <v>1.1603333434391381</v>
      </c>
      <c r="P100" s="24">
        <f t="shared" ref="P100" si="131">+N100-O100</f>
        <v>-5.4915335592945258E-2</v>
      </c>
      <c r="R100" s="24">
        <f>+NOA_d!$AM128</f>
        <v>1.1833595094211353</v>
      </c>
      <c r="S100" s="24">
        <f>+NOA_d!$AD128</f>
        <v>1.0658103206363685</v>
      </c>
      <c r="T100" s="24">
        <f>+NOA_d!$AM128</f>
        <v>1.1833595094211353</v>
      </c>
      <c r="U100" s="24">
        <f t="shared" ref="U100" si="132">+S100-T100</f>
        <v>-0.11754918878476683</v>
      </c>
      <c r="W100" s="24">
        <f>+NEA_d!$AM128</f>
        <v>1.0716096423668278</v>
      </c>
      <c r="X100" s="24">
        <f>+NEA_d!$AD128</f>
        <v>0.99524785411171979</v>
      </c>
      <c r="Y100" s="24">
        <f>+NEA_d!$AM128</f>
        <v>1.0716096423668278</v>
      </c>
      <c r="Z100" s="24">
        <f t="shared" ref="Z100" si="133">+X100-Y100</f>
        <v>-7.6361788255107976E-2</v>
      </c>
      <c r="AB100" s="24">
        <f>+CUY_d!$AM128</f>
        <v>1.2183667358144619</v>
      </c>
      <c r="AC100" s="24">
        <f>+CUY_d!$AD128</f>
        <v>1.1054324080435194</v>
      </c>
      <c r="AD100" s="24">
        <f>+CUY_d!$AM128</f>
        <v>1.2183667358144619</v>
      </c>
      <c r="AE100" s="24">
        <f t="shared" ref="AE100" si="134">+AC100-AD100</f>
        <v>-0.11293432777094248</v>
      </c>
      <c r="AG100" s="24">
        <f>+PAT_d!$AM128</f>
        <v>1.2578101741117313</v>
      </c>
      <c r="AH100" s="24">
        <f>+PAT_d!$AD128</f>
        <v>1.249742024010176</v>
      </c>
      <c r="AI100" s="24">
        <f>+PAT_d!$AM128</f>
        <v>1.2578101741117313</v>
      </c>
      <c r="AJ100" s="24">
        <f t="shared" ref="AJ100" si="135">+AH100-AI100</f>
        <v>-8.0681501015553714E-3</v>
      </c>
      <c r="AK100" s="24"/>
      <c r="AL100" s="35">
        <f t="shared" ref="AL100" si="136">+B100</f>
        <v>45627</v>
      </c>
      <c r="AM100" s="24">
        <f t="shared" ref="AM100" ca="1" si="137">+F100</f>
        <v>-6.7129790864944638E-2</v>
      </c>
      <c r="AN100" s="24">
        <f t="shared" ref="AN100" si="138">+K100</f>
        <v>-6.8061075510367885E-2</v>
      </c>
      <c r="AO100" s="24">
        <f t="shared" ref="AO100" si="139">+P100</f>
        <v>-5.4915335592945258E-2</v>
      </c>
      <c r="AP100" s="24">
        <f t="shared" ref="AP100" si="140">+U100</f>
        <v>-0.11754918878476683</v>
      </c>
      <c r="AQ100" s="24">
        <f t="shared" ref="AQ100" si="141">+Z100</f>
        <v>-7.6361788255107976E-2</v>
      </c>
      <c r="AR100" s="24">
        <f t="shared" ref="AR100" si="142">+AE100</f>
        <v>-0.11293432777094248</v>
      </c>
      <c r="AS100" s="24">
        <f t="shared" ref="AS100" si="143">+AJ100</f>
        <v>-8.0681501015553714E-3</v>
      </c>
      <c r="AU100" s="24">
        <f t="shared" ref="AU100" si="144">+MIN(AN100:AS100)</f>
        <v>-0.11754918878476683</v>
      </c>
      <c r="AV100" s="24">
        <f t="shared" ref="AV100" si="145">+MAX(AN100:AS100)</f>
        <v>-8.0681501015553714E-3</v>
      </c>
      <c r="AX100" s="35">
        <f t="shared" ref="AX100" si="146">+AL100</f>
        <v>45627</v>
      </c>
      <c r="AY100" s="24">
        <f t="shared" ca="1" si="46"/>
        <v>-3.0492587513863856E-2</v>
      </c>
      <c r="AZ100" s="24">
        <f t="shared" si="47"/>
        <v>-3.0334575588368717E-2</v>
      </c>
      <c r="BA100" s="24">
        <f t="shared" si="48"/>
        <v>-2.5419843543924014E-2</v>
      </c>
      <c r="BB100" s="24">
        <f t="shared" si="49"/>
        <v>-5.3838677633044618E-2</v>
      </c>
      <c r="BC100" s="24">
        <f t="shared" si="50"/>
        <v>-3.6861089412513093E-2</v>
      </c>
      <c r="BD100" s="24">
        <f t="shared" si="51"/>
        <v>-5.0908772633339705E-2</v>
      </c>
      <c r="BE100" s="24">
        <f t="shared" si="52"/>
        <v>-3.5734404043641366E-3</v>
      </c>
      <c r="BG100" s="24">
        <f t="shared" ref="BG100" si="147">+MIN(AZ100:BE100)</f>
        <v>-5.3838677633044618E-2</v>
      </c>
      <c r="BH100" s="24">
        <f t="shared" ref="BH100" si="148">+MAX(AZ100:BE100)</f>
        <v>-3.5734404043641366E-3</v>
      </c>
    </row>
  </sheetData>
  <mergeCells count="10">
    <mergeCell ref="A1:B3"/>
    <mergeCell ref="AG2:AJ2"/>
    <mergeCell ref="AM2:AS2"/>
    <mergeCell ref="AY2:BE2"/>
    <mergeCell ref="C2:F2"/>
    <mergeCell ref="H2:K2"/>
    <mergeCell ref="M2:P2"/>
    <mergeCell ref="R2:U2"/>
    <mergeCell ref="W2:Z2"/>
    <mergeCell ref="AB2:AE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9F3F-62FF-4DE7-93BC-81F88327D65F}">
  <dimension ref="B1:Y100"/>
  <sheetViews>
    <sheetView zoomScale="80" workbookViewId="0">
      <pane xSplit="2" ySplit="3" topLeftCell="C68" activePane="bottomRight" state="frozen"/>
      <selection pane="topRight" activeCell="C1" sqref="C1"/>
      <selection pane="bottomLeft" activeCell="A4" sqref="A4"/>
      <selection pane="bottomRight" activeCell="A100" sqref="A100:XFD100"/>
    </sheetView>
  </sheetViews>
  <sheetFormatPr baseColWidth="10" defaultRowHeight="15" x14ac:dyDescent="0.25"/>
  <sheetData>
    <row r="1" spans="2:25" s="120" customFormat="1" x14ac:dyDescent="0.25">
      <c r="C1" s="233" t="s">
        <v>107</v>
      </c>
      <c r="D1" s="233"/>
      <c r="E1" s="233"/>
      <c r="F1" s="233"/>
      <c r="G1" s="233"/>
      <c r="H1" s="233"/>
      <c r="I1" s="233"/>
      <c r="K1" s="233" t="s">
        <v>107</v>
      </c>
      <c r="L1" s="233"/>
      <c r="M1" s="233"/>
      <c r="N1" s="233"/>
      <c r="O1" s="233"/>
      <c r="P1" s="233"/>
      <c r="Q1" s="233"/>
      <c r="S1" s="233" t="s">
        <v>107</v>
      </c>
      <c r="T1" s="233"/>
      <c r="U1" s="233"/>
      <c r="V1" s="233"/>
      <c r="W1" s="233"/>
      <c r="X1" s="233"/>
      <c r="Y1" s="233"/>
    </row>
    <row r="2" spans="2:25" s="131" customFormat="1" x14ac:dyDescent="0.25">
      <c r="C2" s="131">
        <f>+NAC_d!C3</f>
        <v>0.44669999999999999</v>
      </c>
      <c r="D2" s="131">
        <f>+NAC_d!D3</f>
        <v>0.34189999999999998</v>
      </c>
      <c r="E2" s="131">
        <f>+NAC_d!E3</f>
        <v>6.88E-2</v>
      </c>
      <c r="F2" s="131">
        <f>+NAC_d!F3</f>
        <v>4.5100000000000001E-2</v>
      </c>
      <c r="G2" s="131">
        <f>+NAC_d!G3</f>
        <v>5.1799999999999999E-2</v>
      </c>
      <c r="H2" s="131">
        <f>+NAC_d!H3</f>
        <v>4.5699999999999998E-2</v>
      </c>
      <c r="K2" s="131">
        <f>+C2</f>
        <v>0.44669999999999999</v>
      </c>
      <c r="L2" s="131">
        <f t="shared" ref="L2:P2" si="0">+D2</f>
        <v>0.34189999999999998</v>
      </c>
      <c r="M2" s="131">
        <f t="shared" si="0"/>
        <v>6.88E-2</v>
      </c>
      <c r="N2" s="131">
        <f t="shared" si="0"/>
        <v>4.5100000000000001E-2</v>
      </c>
      <c r="O2" s="131">
        <f t="shared" si="0"/>
        <v>5.1799999999999999E-2</v>
      </c>
      <c r="P2" s="131">
        <f t="shared" si="0"/>
        <v>4.5699999999999998E-2</v>
      </c>
      <c r="S2" s="131">
        <f>+K2</f>
        <v>0.44669999999999999</v>
      </c>
      <c r="T2" s="131">
        <f t="shared" ref="T2:X2" si="1">+L2</f>
        <v>0.34189999999999998</v>
      </c>
      <c r="U2" s="131">
        <f t="shared" si="1"/>
        <v>6.88E-2</v>
      </c>
      <c r="V2" s="131">
        <f t="shared" si="1"/>
        <v>4.5100000000000001E-2</v>
      </c>
      <c r="W2" s="131">
        <f t="shared" si="1"/>
        <v>5.1799999999999999E-2</v>
      </c>
      <c r="X2" s="131">
        <f t="shared" si="1"/>
        <v>4.5699999999999998E-2</v>
      </c>
    </row>
    <row r="3" spans="2:25" s="125" customFormat="1" ht="15.75" thickBot="1" x14ac:dyDescent="0.3">
      <c r="B3" s="130" t="str">
        <f>+NAC!A4</f>
        <v>Fecha</v>
      </c>
      <c r="C3" s="126" t="s">
        <v>82</v>
      </c>
      <c r="D3" s="126" t="s">
        <v>83</v>
      </c>
      <c r="E3" s="126" t="s">
        <v>84</v>
      </c>
      <c r="F3" s="126" t="s">
        <v>85</v>
      </c>
      <c r="G3" s="126" t="s">
        <v>86</v>
      </c>
      <c r="H3" s="126" t="s">
        <v>87</v>
      </c>
      <c r="I3" s="125" t="s">
        <v>109</v>
      </c>
      <c r="K3" s="126" t="s">
        <v>82</v>
      </c>
      <c r="L3" s="126" t="s">
        <v>83</v>
      </c>
      <c r="M3" s="126" t="s">
        <v>84</v>
      </c>
      <c r="N3" s="126" t="s">
        <v>85</v>
      </c>
      <c r="O3" s="126" t="s">
        <v>86</v>
      </c>
      <c r="P3" s="126" t="s">
        <v>87</v>
      </c>
      <c r="Q3" s="125" t="s">
        <v>109</v>
      </c>
      <c r="S3" s="126" t="s">
        <v>82</v>
      </c>
      <c r="T3" s="126" t="s">
        <v>83</v>
      </c>
      <c r="U3" s="126" t="s">
        <v>84</v>
      </c>
      <c r="V3" s="126" t="s">
        <v>85</v>
      </c>
      <c r="W3" s="126" t="s">
        <v>86</v>
      </c>
      <c r="X3" s="126" t="s">
        <v>87</v>
      </c>
      <c r="Y3" s="125" t="s">
        <v>109</v>
      </c>
    </row>
    <row r="4" spans="2:25" x14ac:dyDescent="0.25">
      <c r="B4" s="160">
        <f>+NAC!A5</f>
        <v>42705</v>
      </c>
      <c r="C4" s="34">
        <f>+GBA_d!$E32/GBA_d!$N32*100</f>
        <v>100</v>
      </c>
      <c r="D4" s="34">
        <f>+PAM_d!$E32/PAM_d!$N32*100</f>
        <v>99.999999999999972</v>
      </c>
      <c r="E4" s="34">
        <f>+NOA_d!$E32/NOA_d!$N32*100</f>
        <v>100</v>
      </c>
      <c r="F4" s="34">
        <f>NEA_d!$E32/NEA_d!$N32*100</f>
        <v>100</v>
      </c>
      <c r="G4" s="34">
        <f>+CUY_d!$E32/CUY_d!$N32*100</f>
        <v>100.00000000000003</v>
      </c>
      <c r="H4" s="34">
        <f>+PAT_d!$E32/PAT_d!$N32*100</f>
        <v>100</v>
      </c>
      <c r="I4" s="19">
        <f>+SUMPRODUCT($C$2:$H$2,C4:H4)</f>
        <v>99.999999999999986</v>
      </c>
    </row>
    <row r="5" spans="2:25" x14ac:dyDescent="0.25">
      <c r="B5" s="160">
        <f>+NAC!A6</f>
        <v>42736</v>
      </c>
      <c r="C5" s="34">
        <f>+GBA_d!$E33/GBA_d!$N33*100</f>
        <v>99.716698192835281</v>
      </c>
      <c r="D5" s="34">
        <f>+PAM_d!$E33/PAM_d!$N33*100</f>
        <v>99.712802866246108</v>
      </c>
      <c r="E5" s="34">
        <f>+NOA_d!$E33/NOA_d!$N33*100</f>
        <v>99.708006634005457</v>
      </c>
      <c r="F5" s="34">
        <f>NEA_d!$E33/NEA_d!$N33*100</f>
        <v>100.02557666531075</v>
      </c>
      <c r="G5" s="34">
        <f>+CUY_d!$E33/CUY_d!$N33*100</f>
        <v>99.741347306832552</v>
      </c>
      <c r="H5" s="34">
        <f>+PAT_d!$E33/PAT_d!$N33*100</f>
        <v>99.686580421975663</v>
      </c>
      <c r="I5" s="19">
        <f t="shared" ref="I5:I35" si="2">+SUMPRODUCT($C$2:$H$2,C5:H5)</f>
        <v>99.728599262512361</v>
      </c>
      <c r="K5" s="24">
        <f t="shared" ref="K5:K36" si="3">+C5/C4-1</f>
        <v>-2.8330180716471531E-3</v>
      </c>
      <c r="L5" s="24">
        <f t="shared" ref="L5:L36" si="4">+D5/D4-1</f>
        <v>-2.8719713375386924E-3</v>
      </c>
      <c r="M5" s="24">
        <f t="shared" ref="M5:M36" si="5">+E5/E4-1</f>
        <v>-2.9199336599454728E-3</v>
      </c>
      <c r="N5" s="24">
        <f t="shared" ref="N5:N36" si="6">+F5/F4-1</f>
        <v>2.5576665310755864E-4</v>
      </c>
      <c r="O5" s="24">
        <f t="shared" ref="O5:O36" si="7">+G5/G4-1</f>
        <v>-2.5865269316747153E-3</v>
      </c>
      <c r="P5" s="24">
        <f t="shared" ref="P5:P36" si="8">+H5/H4-1</f>
        <v>-3.1341957802433207E-3</v>
      </c>
      <c r="Q5" s="24">
        <f t="shared" ref="Q5:Q36" si="9">+I5/I4-1</f>
        <v>-2.7140073748762594E-3</v>
      </c>
    </row>
    <row r="6" spans="2:25" x14ac:dyDescent="0.25">
      <c r="B6" s="160">
        <f>+NAC!A7</f>
        <v>42767</v>
      </c>
      <c r="C6" s="34">
        <f>+GBA_d!$E34/GBA_d!$N34*100</f>
        <v>99.78035895055875</v>
      </c>
      <c r="D6" s="34">
        <f>+PAM_d!$E34/PAM_d!$N34*100</f>
        <v>99.774729571998762</v>
      </c>
      <c r="E6" s="34">
        <f>+NOA_d!$E34/NOA_d!$N34*100</f>
        <v>100.02518036046536</v>
      </c>
      <c r="F6" s="34">
        <f>NEA_d!$E34/NEA_d!$N34*100</f>
        <v>100.09774537622999</v>
      </c>
      <c r="G6" s="34">
        <f>+CUY_d!$E34/CUY_d!$N34*100</f>
        <v>99.494712617814713</v>
      </c>
      <c r="H6" s="34">
        <f>+PAT_d!$E34/PAT_d!$N34*100</f>
        <v>99.652862150282587</v>
      </c>
      <c r="I6" s="19">
        <f t="shared" si="2"/>
        <v>99.788969023019689</v>
      </c>
      <c r="K6" s="24">
        <f t="shared" si="3"/>
        <v>6.3841622192861713E-4</v>
      </c>
      <c r="L6" s="24">
        <f t="shared" si="4"/>
        <v>6.2105069732831808E-4</v>
      </c>
      <c r="M6" s="24">
        <f t="shared" si="5"/>
        <v>3.1810256484630095E-3</v>
      </c>
      <c r="N6" s="24">
        <f t="shared" si="6"/>
        <v>7.2150257289416153E-4</v>
      </c>
      <c r="O6" s="24">
        <f t="shared" si="7"/>
        <v>-2.4727427057820162E-3</v>
      </c>
      <c r="P6" s="24">
        <f t="shared" si="8"/>
        <v>-3.3824283620065287E-4</v>
      </c>
      <c r="Q6" s="24">
        <f t="shared" si="9"/>
        <v>6.0534050366456427E-4</v>
      </c>
    </row>
    <row r="7" spans="2:25" x14ac:dyDescent="0.25">
      <c r="B7" s="160">
        <f>+NAC!A8</f>
        <v>42795</v>
      </c>
      <c r="C7" s="34">
        <f>+GBA_d!$E35/GBA_d!$N35*100</f>
        <v>100.29509524782301</v>
      </c>
      <c r="D7" s="34">
        <f>+PAM_d!$E35/PAM_d!$N35*100</f>
        <v>99.979043643111424</v>
      </c>
      <c r="E7" s="34">
        <f>+NOA_d!$E35/NOA_d!$N35*100</f>
        <v>99.667091110695139</v>
      </c>
      <c r="F7" s="34">
        <f>NEA_d!$E35/NEA_d!$N35*100</f>
        <v>100.14189906330209</v>
      </c>
      <c r="G7" s="34">
        <f>+CUY_d!$E35/CUY_d!$N35*100</f>
        <v>99.410765741544765</v>
      </c>
      <c r="H7" s="34">
        <f>+PAT_d!$E35/PAT_d!$N35*100</f>
        <v>99.43473124309044</v>
      </c>
      <c r="I7" s="19">
        <f t="shared" si="2"/>
        <v>100.05179446817434</v>
      </c>
      <c r="K7" s="24">
        <f t="shared" si="3"/>
        <v>5.1586935813621171E-3</v>
      </c>
      <c r="L7" s="24">
        <f t="shared" si="4"/>
        <v>2.047753694639054E-3</v>
      </c>
      <c r="M7" s="24">
        <f t="shared" si="5"/>
        <v>-3.5799910430528437E-3</v>
      </c>
      <c r="N7" s="24">
        <f t="shared" si="6"/>
        <v>4.4110571028488366E-4</v>
      </c>
      <c r="O7" s="24">
        <f t="shared" si="7"/>
        <v>-8.4373203420784471E-4</v>
      </c>
      <c r="P7" s="24">
        <f t="shared" si="8"/>
        <v>-2.188907598691836E-3</v>
      </c>
      <c r="Q7" s="24">
        <f t="shared" si="9"/>
        <v>2.6338126120335481E-3</v>
      </c>
    </row>
    <row r="8" spans="2:25" x14ac:dyDescent="0.25">
      <c r="B8" s="160">
        <f>+NAC!A9</f>
        <v>42826</v>
      </c>
      <c r="C8" s="34">
        <f>+GBA_d!$E36/GBA_d!$N36*100</f>
        <v>100.55399275605778</v>
      </c>
      <c r="D8" s="34">
        <f>+PAM_d!$E36/PAM_d!$N36*100</f>
        <v>100.14882030428838</v>
      </c>
      <c r="E8" s="34">
        <f>+NOA_d!$E36/NOA_d!$N36*100</f>
        <v>99.75868687079965</v>
      </c>
      <c r="F8" s="34">
        <f>NEA_d!$E36/NEA_d!$N36*100</f>
        <v>100.61721631520683</v>
      </c>
      <c r="G8" s="34">
        <f>+CUY_d!$E36/CUY_d!$N36*100</f>
        <v>99.55111383184483</v>
      </c>
      <c r="H8" s="34">
        <f>+PAT_d!$E36/PAT_d!$N36*100</f>
        <v>99.391168967098551</v>
      </c>
      <c r="I8" s="19">
        <f t="shared" si="2"/>
        <v>100.25850845698</v>
      </c>
      <c r="K8" s="24">
        <f t="shared" si="3"/>
        <v>2.5813576186857201E-3</v>
      </c>
      <c r="L8" s="24">
        <f t="shared" si="4"/>
        <v>1.6981224763761293E-3</v>
      </c>
      <c r="M8" s="24">
        <f t="shared" si="5"/>
        <v>9.1901709063413328E-4</v>
      </c>
      <c r="N8" s="24">
        <f t="shared" si="6"/>
        <v>4.746437368880807E-3</v>
      </c>
      <c r="O8" s="24">
        <f t="shared" si="7"/>
        <v>1.4117997105560498E-3</v>
      </c>
      <c r="P8" s="24">
        <f t="shared" si="8"/>
        <v>-4.3809919780835038E-4</v>
      </c>
      <c r="Q8" s="24">
        <f t="shared" si="9"/>
        <v>2.0660697782028947E-3</v>
      </c>
    </row>
    <row r="9" spans="2:25" x14ac:dyDescent="0.25">
      <c r="B9" s="160">
        <f>+NAC!A10</f>
        <v>42856</v>
      </c>
      <c r="C9" s="34">
        <f>+GBA_d!$E37/GBA_d!$N37*100</f>
        <v>100.43067502962319</v>
      </c>
      <c r="D9" s="34">
        <f>+PAM_d!$E37/PAM_d!$N37*100</f>
        <v>100.16583033503042</v>
      </c>
      <c r="E9" s="34">
        <f>+NOA_d!$E37/NOA_d!$N37*100</f>
        <v>99.584771885064043</v>
      </c>
      <c r="F9" s="34">
        <f>NEA_d!$E37/NEA_d!$N37*100</f>
        <v>100.45992788094971</v>
      </c>
      <c r="G9" s="34">
        <f>+CUY_d!$E37/CUY_d!$N37*100</f>
        <v>99.671409123455206</v>
      </c>
      <c r="H9" s="34">
        <f>+PAT_d!$E37/PAT_d!$N37*100</f>
        <v>99.557656062378257</v>
      </c>
      <c r="I9" s="19">
        <f t="shared" si="2"/>
        <v>100.20401885504847</v>
      </c>
      <c r="K9" s="24">
        <f t="shared" si="3"/>
        <v>-1.2263831903100986E-3</v>
      </c>
      <c r="L9" s="24">
        <f t="shared" si="4"/>
        <v>1.6984753979487621E-4</v>
      </c>
      <c r="M9" s="24">
        <f t="shared" si="5"/>
        <v>-1.743356806218288E-3</v>
      </c>
      <c r="N9" s="24">
        <f t="shared" si="6"/>
        <v>-1.5632357961919974E-3</v>
      </c>
      <c r="O9" s="24">
        <f t="shared" si="7"/>
        <v>1.2083771540072341E-3</v>
      </c>
      <c r="P9" s="24">
        <f t="shared" si="8"/>
        <v>1.6750692944844658E-3</v>
      </c>
      <c r="Q9" s="24">
        <f t="shared" si="9"/>
        <v>-5.4349104899065193E-4</v>
      </c>
    </row>
    <row r="10" spans="2:25" x14ac:dyDescent="0.25">
      <c r="B10" s="160">
        <f>+NAC!A11</f>
        <v>42887</v>
      </c>
      <c r="C10" s="34">
        <f>+GBA_d!$E38/GBA_d!$N38*100</f>
        <v>100.39671836741788</v>
      </c>
      <c r="D10" s="34">
        <f>+PAM_d!$E38/PAM_d!$N38*100</f>
        <v>99.989892617126472</v>
      </c>
      <c r="E10" s="34">
        <f>+NOA_d!$E38/NOA_d!$N38*100</f>
        <v>99.542999297760232</v>
      </c>
      <c r="F10" s="34">
        <f>NEA_d!$E38/NEA_d!$N38*100</f>
        <v>100.54292740530425</v>
      </c>
      <c r="G10" s="34">
        <f>+CUY_d!$E38/CUY_d!$N38*100</f>
        <v>99.329698698331455</v>
      </c>
      <c r="H10" s="34">
        <f>+PAT_d!$E38/PAT_d!$N38*100</f>
        <v>99.348330725261604</v>
      </c>
      <c r="I10" s="19">
        <f t="shared" si="2"/>
        <v>100.10229986490427</v>
      </c>
      <c r="K10" s="24">
        <f t="shared" si="3"/>
        <v>-3.3811046470910711E-4</v>
      </c>
      <c r="L10" s="24">
        <f t="shared" si="4"/>
        <v>-1.7564644281935493E-3</v>
      </c>
      <c r="M10" s="24">
        <f t="shared" si="5"/>
        <v>-4.1946762053157727E-4</v>
      </c>
      <c r="N10" s="24">
        <f t="shared" si="6"/>
        <v>8.2619534082195578E-4</v>
      </c>
      <c r="O10" s="24">
        <f t="shared" si="7"/>
        <v>-3.4283695608285925E-3</v>
      </c>
      <c r="P10" s="24">
        <f t="shared" si="8"/>
        <v>-2.1025538908379104E-3</v>
      </c>
      <c r="Q10" s="24">
        <f t="shared" si="9"/>
        <v>-1.0151188675511236E-3</v>
      </c>
    </row>
    <row r="11" spans="2:25" x14ac:dyDescent="0.25">
      <c r="B11" s="160">
        <f>+NAC!A12</f>
        <v>42917</v>
      </c>
      <c r="C11" s="34">
        <f>+GBA_d!$E39/GBA_d!$N39*100</f>
        <v>100.01059210048928</v>
      </c>
      <c r="D11" s="34">
        <f>+PAM_d!$E39/PAM_d!$N39*100</f>
        <v>99.511889102519561</v>
      </c>
      <c r="E11" s="34">
        <f>+NOA_d!$E39/NOA_d!$N39*100</f>
        <v>99.165170027770188</v>
      </c>
      <c r="F11" s="34">
        <f>NEA_d!$E39/NEA_d!$N39*100</f>
        <v>100.28579552358015</v>
      </c>
      <c r="G11" s="34">
        <f>+CUY_d!$E39/CUY_d!$N39*100</f>
        <v>99.115292761044699</v>
      </c>
      <c r="H11" s="34">
        <f>+PAT_d!$E39/PAT_d!$N39*100</f>
        <v>98.976536685246856</v>
      </c>
      <c r="I11" s="19">
        <f t="shared" si="2"/>
        <v>99.700699343001943</v>
      </c>
      <c r="K11" s="24">
        <f t="shared" si="3"/>
        <v>-3.8460048615882592E-3</v>
      </c>
      <c r="L11" s="24">
        <f t="shared" si="4"/>
        <v>-4.7805183313601729E-3</v>
      </c>
      <c r="M11" s="24">
        <f t="shared" si="5"/>
        <v>-3.7956387958519855E-3</v>
      </c>
      <c r="N11" s="24">
        <f t="shared" si="6"/>
        <v>-2.557433808223708E-3</v>
      </c>
      <c r="O11" s="24">
        <f t="shared" si="7"/>
        <v>-2.1585280142438767E-3</v>
      </c>
      <c r="P11" s="24">
        <f t="shared" si="8"/>
        <v>-3.7423280018957783E-3</v>
      </c>
      <c r="Q11" s="24">
        <f t="shared" si="9"/>
        <v>-4.0119010496693086E-3</v>
      </c>
    </row>
    <row r="12" spans="2:25" x14ac:dyDescent="0.25">
      <c r="B12" s="160">
        <f>+NAC!A13</f>
        <v>42948</v>
      </c>
      <c r="C12" s="34">
        <f>+GBA_d!$E40/GBA_d!$N40*100</f>
        <v>100.16477152546798</v>
      </c>
      <c r="D12" s="34">
        <f>+PAM_d!$E40/PAM_d!$N40*100</f>
        <v>99.711485491356072</v>
      </c>
      <c r="E12" s="34">
        <f>+NOA_d!$E40/NOA_d!$N40*100</f>
        <v>99.129688997645601</v>
      </c>
      <c r="F12" s="34">
        <f>NEA_d!$E40/NEA_d!$N40*100</f>
        <v>100.52830929928696</v>
      </c>
      <c r="G12" s="34">
        <f>+CUY_d!$E40/CUY_d!$N40*100</f>
        <v>99.31814360171613</v>
      </c>
      <c r="H12" s="34">
        <f>+PAT_d!$E40/PAT_d!$N40*100</f>
        <v>99.061528315913534</v>
      </c>
      <c r="I12" s="19">
        <f t="shared" si="2"/>
        <v>99.860701364963191</v>
      </c>
      <c r="K12" s="24">
        <f t="shared" si="3"/>
        <v>1.5416309586866461E-3</v>
      </c>
      <c r="L12" s="24">
        <f t="shared" si="4"/>
        <v>2.0057541931586265E-3</v>
      </c>
      <c r="M12" s="24">
        <f t="shared" si="5"/>
        <v>-3.5779730034901647E-4</v>
      </c>
      <c r="N12" s="24">
        <f t="shared" si="6"/>
        <v>2.4182265737702213E-3</v>
      </c>
      <c r="O12" s="24">
        <f t="shared" si="7"/>
        <v>2.0466149573958869E-3</v>
      </c>
      <c r="P12" s="24">
        <f t="shared" si="8"/>
        <v>8.587048356416549E-4</v>
      </c>
      <c r="Q12" s="24">
        <f t="shared" si="9"/>
        <v>1.604823466792249E-3</v>
      </c>
    </row>
    <row r="13" spans="2:25" x14ac:dyDescent="0.25">
      <c r="B13" s="160">
        <f>+NAC!A14</f>
        <v>42979</v>
      </c>
      <c r="C13" s="34">
        <f>+GBA_d!$E41/GBA_d!$N41*100</f>
        <v>100.21459990380812</v>
      </c>
      <c r="D13" s="34">
        <f>+PAM_d!$E41/PAM_d!$N41*100</f>
        <v>99.687966687517005</v>
      </c>
      <c r="E13" s="34">
        <f>+NOA_d!$E41/NOA_d!$N41*100</f>
        <v>99.520679401010099</v>
      </c>
      <c r="F13" s="34">
        <f>NEA_d!$E41/NEA_d!$N41*100</f>
        <v>100.68447839063303</v>
      </c>
      <c r="G13" s="34">
        <f>+CUY_d!$E41/CUY_d!$N41*100</f>
        <v>99.443216407168691</v>
      </c>
      <c r="H13" s="34">
        <f>+PAT_d!$E41/PAT_d!$N41*100</f>
        <v>99.01649470067278</v>
      </c>
      <c r="I13" s="19">
        <f t="shared" si="2"/>
        <v>99.913282723412266</v>
      </c>
      <c r="K13" s="24">
        <f t="shared" si="3"/>
        <v>4.9746410420814513E-4</v>
      </c>
      <c r="L13" s="24">
        <f t="shared" si="4"/>
        <v>-2.3586855338852963E-4</v>
      </c>
      <c r="M13" s="24">
        <f t="shared" si="5"/>
        <v>3.9442311109618711E-3</v>
      </c>
      <c r="N13" s="24">
        <f t="shared" si="6"/>
        <v>1.5534837145338987E-3</v>
      </c>
      <c r="O13" s="24">
        <f t="shared" si="7"/>
        <v>1.2593147728789944E-3</v>
      </c>
      <c r="P13" s="24">
        <f t="shared" si="8"/>
        <v>-4.5460246784345681E-4</v>
      </c>
      <c r="Q13" s="24">
        <f t="shared" si="9"/>
        <v>5.2654705735455387E-4</v>
      </c>
    </row>
    <row r="14" spans="2:25" x14ac:dyDescent="0.25">
      <c r="B14" s="160">
        <f>+NAC!A15</f>
        <v>43009</v>
      </c>
      <c r="C14" s="34">
        <f>+GBA_d!$E42/GBA_d!$N42*100</f>
        <v>100.38227971088796</v>
      </c>
      <c r="D14" s="34">
        <f>+PAM_d!$E42/PAM_d!$N42*100</f>
        <v>99.727301325415723</v>
      </c>
      <c r="E14" s="34">
        <f>+NOA_d!$E42/NOA_d!$N42*100</f>
        <v>99.675065229533857</v>
      </c>
      <c r="F14" s="34">
        <f>NEA_d!$E42/NEA_d!$N42*100</f>
        <v>100.76698040457714</v>
      </c>
      <c r="G14" s="34">
        <f>+CUY_d!$E42/CUY_d!$N42*100</f>
        <v>99.575423504059785</v>
      </c>
      <c r="H14" s="34">
        <f>+PAT_d!$E42/PAT_d!$N42*100</f>
        <v>99.150768250523953</v>
      </c>
      <c r="I14" s="19">
        <f t="shared" si="2"/>
        <v>100.02896102061088</v>
      </c>
      <c r="K14" s="24">
        <f t="shared" si="3"/>
        <v>1.6732073693930261E-3</v>
      </c>
      <c r="L14" s="24">
        <f t="shared" si="4"/>
        <v>3.9457759251937397E-4</v>
      </c>
      <c r="M14" s="24">
        <f t="shared" si="5"/>
        <v>1.5512939567230433E-3</v>
      </c>
      <c r="N14" s="24">
        <f t="shared" si="6"/>
        <v>8.1941144516850528E-4</v>
      </c>
      <c r="O14" s="24">
        <f t="shared" si="7"/>
        <v>1.329473257881908E-3</v>
      </c>
      <c r="P14" s="24">
        <f t="shared" si="8"/>
        <v>1.3560725438430676E-3</v>
      </c>
      <c r="Q14" s="24">
        <f t="shared" si="9"/>
        <v>1.1577869733181423E-3</v>
      </c>
    </row>
    <row r="15" spans="2:25" x14ac:dyDescent="0.25">
      <c r="B15" s="160">
        <f>+NAC!A16</f>
        <v>43040</v>
      </c>
      <c r="C15" s="34">
        <f>+GBA_d!$E43/GBA_d!$N43*100</f>
        <v>100.31380497647633</v>
      </c>
      <c r="D15" s="34">
        <f>+PAM_d!$E43/PAM_d!$N43*100</f>
        <v>99.591748141931362</v>
      </c>
      <c r="E15" s="34">
        <f>+NOA_d!$E43/NOA_d!$N43*100</f>
        <v>99.50658359587095</v>
      </c>
      <c r="F15" s="34">
        <f>NEA_d!$E43/NEA_d!$N43*100</f>
        <v>100.64786673577608</v>
      </c>
      <c r="G15" s="34">
        <f>+CUY_d!$E43/CUY_d!$N43*100</f>
        <v>99.299027149801773</v>
      </c>
      <c r="H15" s="34">
        <f>+PAT_d!$E43/PAT_d!$N43*100</f>
        <v>99.056638985279449</v>
      </c>
      <c r="I15" s="19">
        <f t="shared" si="2"/>
        <v>99.916445121884735</v>
      </c>
      <c r="K15" s="24">
        <f t="shared" si="3"/>
        <v>-6.8213966258623415E-4</v>
      </c>
      <c r="L15" s="24">
        <f t="shared" si="4"/>
        <v>-1.3592384601087693E-3</v>
      </c>
      <c r="M15" s="24">
        <f t="shared" si="5"/>
        <v>-1.6903087374452452E-3</v>
      </c>
      <c r="N15" s="24">
        <f t="shared" si="6"/>
        <v>-1.1820704393723513E-3</v>
      </c>
      <c r="O15" s="24">
        <f t="shared" si="7"/>
        <v>-2.7757487192283659E-3</v>
      </c>
      <c r="P15" s="24">
        <f t="shared" si="8"/>
        <v>-9.4935487546266017E-4</v>
      </c>
      <c r="Q15" s="24">
        <f t="shared" si="9"/>
        <v>-1.1248332240795245E-3</v>
      </c>
    </row>
    <row r="16" spans="2:25" x14ac:dyDescent="0.25">
      <c r="B16" s="160">
        <f>+NAC!A17</f>
        <v>43070</v>
      </c>
      <c r="C16" s="34">
        <f>+GBA_d!$E44/GBA_d!$N44*100</f>
        <v>100.15052705339484</v>
      </c>
      <c r="D16" s="34">
        <f>+PAM_d!$E44/PAM_d!$N44*100</f>
        <v>99.14433680642702</v>
      </c>
      <c r="E16" s="34">
        <f>+NOA_d!$E44/NOA_d!$N44*100</f>
        <v>99.081793030342311</v>
      </c>
      <c r="F16" s="34">
        <f>NEA_d!$E44/NEA_d!$N44*100</f>
        <v>100.43521589552422</v>
      </c>
      <c r="G16" s="34">
        <f>+CUY_d!$E44/CUY_d!$N44*100</f>
        <v>98.608061798387268</v>
      </c>
      <c r="H16" s="34">
        <f>+PAT_d!$E44/PAT_d!$N44*100</f>
        <v>98.791933532606222</v>
      </c>
      <c r="I16" s="19">
        <f t="shared" si="2"/>
        <v>99.603833749841129</v>
      </c>
      <c r="K16" s="24">
        <f t="shared" si="3"/>
        <v>-1.6276715165951527E-3</v>
      </c>
      <c r="L16" s="24">
        <f t="shared" si="4"/>
        <v>-4.492453881487446E-3</v>
      </c>
      <c r="M16" s="24">
        <f t="shared" si="5"/>
        <v>-4.2689694508440956E-3</v>
      </c>
      <c r="N16" s="24">
        <f t="shared" si="6"/>
        <v>-2.1128201436212413E-3</v>
      </c>
      <c r="O16" s="24">
        <f t="shared" si="7"/>
        <v>-6.9584302207927884E-3</v>
      </c>
      <c r="P16" s="24">
        <f t="shared" si="8"/>
        <v>-2.6722636199332239E-3</v>
      </c>
      <c r="Q16" s="24">
        <f t="shared" si="9"/>
        <v>-3.1287279252405487E-3</v>
      </c>
      <c r="S16" s="24">
        <f t="shared" ref="S16:S47" si="10">+C16/C4-1</f>
        <v>1.505270533948444E-3</v>
      </c>
      <c r="T16" s="24">
        <f t="shared" ref="T16:T47" si="11">+D16/D4-1</f>
        <v>-8.5566319357295306E-3</v>
      </c>
      <c r="U16" s="24">
        <f t="shared" ref="U16:U47" si="12">+E16/E4-1</f>
        <v>-9.1820696965768667E-3</v>
      </c>
      <c r="V16" s="24">
        <f t="shared" ref="V16:V47" si="13">+F16/F4-1</f>
        <v>4.3521589552422135E-3</v>
      </c>
      <c r="W16" s="24">
        <f t="shared" ref="W16:W47" si="14">+G16/G4-1</f>
        <v>-1.3919382016127635E-2</v>
      </c>
      <c r="X16" s="24">
        <f t="shared" ref="X16:X47" si="15">+H16/H4-1</f>
        <v>-1.2080664673937758E-2</v>
      </c>
      <c r="Y16" s="24">
        <f t="shared" ref="Y16:Y47" si="16">+I16/I4-1</f>
        <v>-3.9616625015885809E-3</v>
      </c>
    </row>
    <row r="17" spans="2:25" x14ac:dyDescent="0.25">
      <c r="B17" s="160">
        <f>+NAC!A18</f>
        <v>43101</v>
      </c>
      <c r="C17" s="34">
        <f>+GBA_d!$E45/GBA_d!$N45*100</f>
        <v>100.05719282863792</v>
      </c>
      <c r="D17" s="34">
        <f>+PAM_d!$E45/PAM_d!$N45*100</f>
        <v>99.137765698063546</v>
      </c>
      <c r="E17" s="34">
        <f>+NOA_d!$E45/NOA_d!$N45*100</f>
        <v>98.891748228724055</v>
      </c>
      <c r="F17" s="34">
        <f>NEA_d!$E45/NEA_d!$N45*100</f>
        <v>100.36969286617501</v>
      </c>
      <c r="G17" s="34">
        <f>+CUY_d!$E45/CUY_d!$N45*100</f>
        <v>98.034882577384835</v>
      </c>
      <c r="H17" s="34">
        <f>+PAT_d!$E45/PAT_d!$N45*100</f>
        <v>98.706483479025195</v>
      </c>
      <c r="I17" s="19">
        <f t="shared" si="2"/>
        <v>99.510268767621184</v>
      </c>
      <c r="K17" s="24">
        <f t="shared" si="3"/>
        <v>-9.319394266108505E-4</v>
      </c>
      <c r="L17" s="24">
        <f t="shared" si="4"/>
        <v>-6.6278201813041449E-5</v>
      </c>
      <c r="M17" s="24">
        <f t="shared" si="5"/>
        <v>-1.9180597747162631E-3</v>
      </c>
      <c r="N17" s="24">
        <f t="shared" si="6"/>
        <v>-6.5239098422775754E-4</v>
      </c>
      <c r="O17" s="24">
        <f t="shared" si="7"/>
        <v>-5.8127014216581285E-3</v>
      </c>
      <c r="P17" s="24">
        <f t="shared" si="8"/>
        <v>-8.6494970313366615E-4</v>
      </c>
      <c r="Q17" s="24">
        <f t="shared" si="9"/>
        <v>-9.3937129423082855E-4</v>
      </c>
      <c r="S17" s="24">
        <f t="shared" si="10"/>
        <v>3.4146200383027292E-3</v>
      </c>
      <c r="T17" s="24">
        <f t="shared" si="11"/>
        <v>-5.7669341514139383E-3</v>
      </c>
      <c r="U17" s="24">
        <f t="shared" si="12"/>
        <v>-8.1864880548421226E-3</v>
      </c>
      <c r="V17" s="24">
        <f t="shared" si="13"/>
        <v>3.4402820992043281E-3</v>
      </c>
      <c r="W17" s="24">
        <f t="shared" si="14"/>
        <v>-1.7108899924904275E-2</v>
      </c>
      <c r="X17" s="24">
        <f t="shared" si="15"/>
        <v>-9.831784165949875E-3</v>
      </c>
      <c r="Y17" s="24">
        <f t="shared" si="16"/>
        <v>-2.189246580276083E-3</v>
      </c>
    </row>
    <row r="18" spans="2:25" x14ac:dyDescent="0.25">
      <c r="B18" s="160">
        <f>+NAC!A19</f>
        <v>43132</v>
      </c>
      <c r="C18" s="34">
        <f>+GBA_d!$E46/GBA_d!$N46*100</f>
        <v>100.12833394629428</v>
      </c>
      <c r="D18" s="34">
        <f>+PAM_d!$E46/PAM_d!$N46*100</f>
        <v>98.929022925005413</v>
      </c>
      <c r="E18" s="34">
        <f>+NOA_d!$E46/NOA_d!$N46*100</f>
        <v>98.687057649060478</v>
      </c>
      <c r="F18" s="34">
        <f>NEA_d!$E46/NEA_d!$N46*100</f>
        <v>100.45119492663392</v>
      </c>
      <c r="G18" s="34">
        <f>+CUY_d!$E46/CUY_d!$N46*100</f>
        <v>97.737996068749112</v>
      </c>
      <c r="H18" s="34">
        <f>+PAT_d!$E46/PAT_d!$N46*100</f>
        <v>98.54565863788153</v>
      </c>
      <c r="I18" s="19">
        <f t="shared" si="2"/>
        <v>99.437542965427937</v>
      </c>
      <c r="K18" s="24">
        <f t="shared" si="3"/>
        <v>7.1100453295946942E-4</v>
      </c>
      <c r="L18" s="24">
        <f t="shared" si="4"/>
        <v>-2.1055827876319544E-3</v>
      </c>
      <c r="M18" s="24">
        <f t="shared" si="5"/>
        <v>-2.0698448892839671E-3</v>
      </c>
      <c r="N18" s="24">
        <f t="shared" si="6"/>
        <v>8.1201862964319638E-4</v>
      </c>
      <c r="O18" s="24">
        <f t="shared" si="7"/>
        <v>-3.0283762353809918E-3</v>
      </c>
      <c r="P18" s="24">
        <f t="shared" si="8"/>
        <v>-1.6293239863807152E-3</v>
      </c>
      <c r="Q18" s="24">
        <f t="shared" si="9"/>
        <v>-7.3083715976163255E-4</v>
      </c>
      <c r="S18" s="24">
        <f t="shared" si="10"/>
        <v>3.4874097407080473E-3</v>
      </c>
      <c r="T18" s="24">
        <f t="shared" si="11"/>
        <v>-8.4761607535410732E-3</v>
      </c>
      <c r="U18" s="24">
        <f t="shared" si="12"/>
        <v>-1.3377858521050667E-2</v>
      </c>
      <c r="V18" s="24">
        <f t="shared" si="13"/>
        <v>3.5310440717264413E-3</v>
      </c>
      <c r="W18" s="24">
        <f t="shared" si="14"/>
        <v>-1.7656380955776152E-2</v>
      </c>
      <c r="X18" s="24">
        <f t="shared" si="15"/>
        <v>-1.1110604236648336E-2</v>
      </c>
      <c r="Y18" s="24">
        <f t="shared" si="16"/>
        <v>-3.5216924378753678E-3</v>
      </c>
    </row>
    <row r="19" spans="2:25" x14ac:dyDescent="0.25">
      <c r="B19" s="160">
        <f>+NAC!A20</f>
        <v>43160</v>
      </c>
      <c r="C19" s="34">
        <f>+GBA_d!$E47/GBA_d!$N47*100</f>
        <v>100.05024590464078</v>
      </c>
      <c r="D19" s="34">
        <f>+PAM_d!$E47/PAM_d!$N47*100</f>
        <v>98.998069695041295</v>
      </c>
      <c r="E19" s="34">
        <f>+NOA_d!$E47/NOA_d!$N47*100</f>
        <v>98.454938187556124</v>
      </c>
      <c r="F19" s="34">
        <f>NEA_d!$E47/NEA_d!$N47*100</f>
        <v>100.38271119098665</v>
      </c>
      <c r="G19" s="34">
        <f>+CUY_d!$E47/CUY_d!$N47*100</f>
        <v>97.728862029192001</v>
      </c>
      <c r="H19" s="34">
        <f>+PAT_d!$E47/PAT_d!$N47*100</f>
        <v>98.164973828343122</v>
      </c>
      <c r="I19" s="19">
        <f t="shared" si="2"/>
        <v>99.389339253422435</v>
      </c>
      <c r="K19" s="24">
        <f t="shared" si="3"/>
        <v>-7.7987956631120348E-4</v>
      </c>
      <c r="L19" s="24">
        <f t="shared" si="4"/>
        <v>6.9794250457944074E-4</v>
      </c>
      <c r="M19" s="24">
        <f t="shared" si="5"/>
        <v>-2.3520760171996669E-3</v>
      </c>
      <c r="N19" s="24">
        <f t="shared" si="6"/>
        <v>-6.8176128414676462E-4</v>
      </c>
      <c r="O19" s="24">
        <f t="shared" si="7"/>
        <v>-9.3454336332898791E-5</v>
      </c>
      <c r="P19" s="24">
        <f t="shared" si="8"/>
        <v>-3.8630297346460285E-3</v>
      </c>
      <c r="Q19" s="24">
        <f t="shared" si="9"/>
        <v>-4.8476370762962073E-4</v>
      </c>
      <c r="S19" s="24">
        <f t="shared" si="10"/>
        <v>-2.4412893031032779E-3</v>
      </c>
      <c r="T19" s="24">
        <f t="shared" si="11"/>
        <v>-9.811795675620294E-3</v>
      </c>
      <c r="U19" s="24">
        <f t="shared" si="12"/>
        <v>-1.2162017669330227E-2</v>
      </c>
      <c r="V19" s="24">
        <f t="shared" si="13"/>
        <v>2.4047090172749641E-3</v>
      </c>
      <c r="W19" s="24">
        <f t="shared" si="14"/>
        <v>-1.6918728065383748E-2</v>
      </c>
      <c r="X19" s="24">
        <f t="shared" si="15"/>
        <v>-1.2769757597504983E-2</v>
      </c>
      <c r="Y19" s="24">
        <f t="shared" si="16"/>
        <v>-6.6211227721919563E-3</v>
      </c>
    </row>
    <row r="20" spans="2:25" x14ac:dyDescent="0.25">
      <c r="B20" s="160">
        <f>+NAC!A21</f>
        <v>43191</v>
      </c>
      <c r="C20" s="34">
        <f>+GBA_d!$E48/GBA_d!$N48*100</f>
        <v>99.840896702104004</v>
      </c>
      <c r="D20" s="34">
        <f>+PAM_d!$E48/PAM_d!$N48*100</f>
        <v>98.818291044230605</v>
      </c>
      <c r="E20" s="34">
        <f>+NOA_d!$E48/NOA_d!$N48*100</f>
        <v>98.021898247194557</v>
      </c>
      <c r="F20" s="34">
        <f>NEA_d!$E48/NEA_d!$N48*100</f>
        <v>100.3866183507069</v>
      </c>
      <c r="G20" s="34">
        <f>+CUY_d!$E48/CUY_d!$N48*100</f>
        <v>97.487734177477122</v>
      </c>
      <c r="H20" s="34">
        <f>+PAT_d!$E48/PAT_d!$N48*100</f>
        <v>98.353932745522016</v>
      </c>
      <c r="I20" s="19">
        <f t="shared" si="2"/>
        <v>99.200884708739821</v>
      </c>
      <c r="K20" s="24">
        <f t="shared" si="3"/>
        <v>-2.0924406596292133E-3</v>
      </c>
      <c r="L20" s="24">
        <f t="shared" si="4"/>
        <v>-1.8159813758439336E-3</v>
      </c>
      <c r="M20" s="24">
        <f t="shared" si="5"/>
        <v>-4.3983567338859997E-3</v>
      </c>
      <c r="N20" s="24">
        <f t="shared" si="6"/>
        <v>3.892263591898093E-5</v>
      </c>
      <c r="O20" s="24">
        <f t="shared" si="7"/>
        <v>-2.4673146367226728E-3</v>
      </c>
      <c r="P20" s="24">
        <f t="shared" si="8"/>
        <v>1.9249118072330873E-3</v>
      </c>
      <c r="Q20" s="24">
        <f t="shared" si="9"/>
        <v>-1.8961243338392331E-3</v>
      </c>
      <c r="S20" s="24">
        <f t="shared" si="10"/>
        <v>-7.091673183816094E-3</v>
      </c>
      <c r="T20" s="24">
        <f t="shared" si="11"/>
        <v>-1.3285521047728177E-2</v>
      </c>
      <c r="U20" s="24">
        <f t="shared" si="12"/>
        <v>-1.740989860717046E-2</v>
      </c>
      <c r="V20" s="24">
        <f t="shared" si="13"/>
        <v>-2.2918340711944873E-3</v>
      </c>
      <c r="W20" s="24">
        <f t="shared" si="14"/>
        <v>-2.0726836445577379E-2</v>
      </c>
      <c r="X20" s="24">
        <f t="shared" si="15"/>
        <v>-1.0435899208710242E-2</v>
      </c>
      <c r="Y20" s="24">
        <f t="shared" si="16"/>
        <v>-1.054896750926626E-2</v>
      </c>
    </row>
    <row r="21" spans="2:25" x14ac:dyDescent="0.25">
      <c r="B21" s="160">
        <f>+NAC!A22</f>
        <v>43221</v>
      </c>
      <c r="C21" s="34">
        <f>+GBA_d!$E49/GBA_d!$N49*100</f>
        <v>100.14134561348516</v>
      </c>
      <c r="D21" s="34">
        <f>+PAM_d!$E49/PAM_d!$N49*100</f>
        <v>98.950231042450483</v>
      </c>
      <c r="E21" s="34">
        <f>+NOA_d!$E49/NOA_d!$N49*100</f>
        <v>98.291769145241275</v>
      </c>
      <c r="F21" s="34">
        <f>NEA_d!$E49/NEA_d!$N49*100</f>
        <v>100.68149467526939</v>
      </c>
      <c r="G21" s="34">
        <f>+CUY_d!$E49/CUY_d!$N49*100</f>
        <v>97.644201717313493</v>
      </c>
      <c r="H21" s="34">
        <f>+PAT_d!$E49/PAT_d!$N49*100</f>
        <v>98.310294361650108</v>
      </c>
      <c r="I21" s="19">
        <f t="shared" si="2"/>
        <v>99.418182307289143</v>
      </c>
      <c r="K21" s="24">
        <f t="shared" si="3"/>
        <v>3.0092769727179114E-3</v>
      </c>
      <c r="L21" s="24">
        <f t="shared" si="4"/>
        <v>1.3351778990067231E-3</v>
      </c>
      <c r="M21" s="24">
        <f t="shared" si="5"/>
        <v>2.7531694740918766E-3</v>
      </c>
      <c r="N21" s="24">
        <f t="shared" si="6"/>
        <v>2.9374066923175679E-3</v>
      </c>
      <c r="O21" s="24">
        <f t="shared" si="7"/>
        <v>1.6049971943292718E-3</v>
      </c>
      <c r="P21" s="24">
        <f t="shared" si="8"/>
        <v>-4.4368722890641976E-4</v>
      </c>
      <c r="Q21" s="24">
        <f t="shared" si="9"/>
        <v>2.1904804497190344E-3</v>
      </c>
      <c r="S21" s="24">
        <f t="shared" si="10"/>
        <v>-2.8808869008666305E-3</v>
      </c>
      <c r="T21" s="24">
        <f t="shared" si="11"/>
        <v>-1.2135867975277104E-2</v>
      </c>
      <c r="U21" s="24">
        <f t="shared" si="12"/>
        <v>-1.2983940369066582E-2</v>
      </c>
      <c r="V21" s="24">
        <f t="shared" si="13"/>
        <v>2.2055241228349232E-3</v>
      </c>
      <c r="W21" s="24">
        <f t="shared" si="14"/>
        <v>-2.0338905850430633E-2</v>
      </c>
      <c r="X21" s="24">
        <f t="shared" si="15"/>
        <v>-1.2529038449304308E-2</v>
      </c>
      <c r="Y21" s="24">
        <f t="shared" si="16"/>
        <v>-7.8423655731422182E-3</v>
      </c>
    </row>
    <row r="22" spans="2:25" x14ac:dyDescent="0.25">
      <c r="B22" s="160">
        <f>+NAC!A23</f>
        <v>43252</v>
      </c>
      <c r="C22" s="34">
        <f>+GBA_d!$E50/GBA_d!$N50*100</f>
        <v>100.1811224618949</v>
      </c>
      <c r="D22" s="34">
        <f>+PAM_d!$E50/PAM_d!$N50*100</f>
        <v>99.285583280691753</v>
      </c>
      <c r="E22" s="34">
        <f>+NOA_d!$E50/NOA_d!$N50*100</f>
        <v>98.87975399275004</v>
      </c>
      <c r="F22" s="34">
        <f>NEA_d!$E50/NEA_d!$N50*100</f>
        <v>100.80881305352405</v>
      </c>
      <c r="G22" s="34">
        <f>+CUY_d!$E50/CUY_d!$N50*100</f>
        <v>98.080022967028654</v>
      </c>
      <c r="H22" s="34">
        <f>+PAT_d!$E50/PAT_d!$N50*100</f>
        <v>98.219077649183532</v>
      </c>
      <c r="I22" s="19">
        <f t="shared" si="2"/>
        <v>99.615209909071865</v>
      </c>
      <c r="K22" s="24">
        <f t="shared" si="3"/>
        <v>3.9720704935675144E-4</v>
      </c>
      <c r="L22" s="24">
        <f t="shared" si="4"/>
        <v>3.3891001032366752E-3</v>
      </c>
      <c r="M22" s="24">
        <f t="shared" si="5"/>
        <v>5.9820354503938855E-3</v>
      </c>
      <c r="N22" s="24">
        <f t="shared" si="6"/>
        <v>1.2645658337244736E-3</v>
      </c>
      <c r="O22" s="24">
        <f t="shared" si="7"/>
        <v>4.4633602615431478E-3</v>
      </c>
      <c r="P22" s="24">
        <f t="shared" si="8"/>
        <v>-9.2784497349807094E-4</v>
      </c>
      <c r="Q22" s="24">
        <f t="shared" si="9"/>
        <v>1.9818065187888756E-3</v>
      </c>
      <c r="S22" s="24">
        <f t="shared" si="10"/>
        <v>-2.1474397672438528E-3</v>
      </c>
      <c r="T22" s="24">
        <f t="shared" si="11"/>
        <v>-7.0438053087186203E-3</v>
      </c>
      <c r="U22" s="24">
        <f t="shared" si="12"/>
        <v>-6.6629025615979609E-3</v>
      </c>
      <c r="V22" s="24">
        <f t="shared" si="13"/>
        <v>2.6444987736229386E-3</v>
      </c>
      <c r="W22" s="24">
        <f t="shared" si="14"/>
        <v>-1.2581088513095362E-2</v>
      </c>
      <c r="X22" s="24">
        <f t="shared" si="15"/>
        <v>-1.1366603422868882E-2</v>
      </c>
      <c r="Y22" s="24">
        <f t="shared" si="16"/>
        <v>-4.8659217269709787E-3</v>
      </c>
    </row>
    <row r="23" spans="2:25" x14ac:dyDescent="0.25">
      <c r="B23" s="160">
        <f>+NAC!A24</f>
        <v>43282</v>
      </c>
      <c r="C23" s="34">
        <f>+GBA_d!$E51/GBA_d!$N51*100</f>
        <v>100.12003689729396</v>
      </c>
      <c r="D23" s="34">
        <f>+PAM_d!$E51/PAM_d!$N51*100</f>
        <v>99.17222145461713</v>
      </c>
      <c r="E23" s="34">
        <f>+NOA_d!$E51/NOA_d!$N51*100</f>
        <v>98.973536663116931</v>
      </c>
      <c r="F23" s="34">
        <f>NEA_d!$E51/NEA_d!$N51*100</f>
        <v>100.60621588407106</v>
      </c>
      <c r="G23" s="34">
        <f>+CUY_d!$E51/CUY_d!$N51*100</f>
        <v>98.074148239155761</v>
      </c>
      <c r="H23" s="34">
        <f>+PAT_d!$E51/PAT_d!$N51*100</f>
        <v>98.038801427666272</v>
      </c>
      <c r="I23" s="19">
        <f t="shared" si="2"/>
        <v>99.537936760181466</v>
      </c>
      <c r="K23" s="24">
        <f t="shared" si="3"/>
        <v>-6.0975124953488447E-4</v>
      </c>
      <c r="L23" s="24">
        <f t="shared" si="4"/>
        <v>-1.1417752943460036E-3</v>
      </c>
      <c r="M23" s="24">
        <f t="shared" si="5"/>
        <v>9.4845169592328027E-4</v>
      </c>
      <c r="N23" s="24">
        <f t="shared" si="6"/>
        <v>-2.0097168423699463E-3</v>
      </c>
      <c r="O23" s="24">
        <f t="shared" si="7"/>
        <v>-5.9897292997823648E-5</v>
      </c>
      <c r="P23" s="24">
        <f t="shared" si="8"/>
        <v>-1.8354501572613868E-3</v>
      </c>
      <c r="Q23" s="24">
        <f t="shared" si="9"/>
        <v>-7.757163686241686E-4</v>
      </c>
      <c r="S23" s="24">
        <f t="shared" si="10"/>
        <v>1.0943320552958546E-3</v>
      </c>
      <c r="T23" s="24">
        <f t="shared" si="11"/>
        <v>-3.4133373506003428E-3</v>
      </c>
      <c r="U23" s="24">
        <f t="shared" si="12"/>
        <v>-1.9324664557081039E-3</v>
      </c>
      <c r="V23" s="24">
        <f t="shared" si="13"/>
        <v>3.1950722314963986E-3</v>
      </c>
      <c r="W23" s="24">
        <f t="shared" si="14"/>
        <v>-1.0504378213350152E-2</v>
      </c>
      <c r="X23" s="24">
        <f t="shared" si="15"/>
        <v>-9.4743187525611061E-3</v>
      </c>
      <c r="Y23" s="24">
        <f t="shared" si="16"/>
        <v>-1.6325119471882754E-3</v>
      </c>
    </row>
    <row r="24" spans="2:25" x14ac:dyDescent="0.25">
      <c r="B24" s="160">
        <f>+NAC!A25</f>
        <v>43313</v>
      </c>
      <c r="C24" s="34">
        <f>+GBA_d!$E52/GBA_d!$N52*100</f>
        <v>100.24978955765027</v>
      </c>
      <c r="D24" s="34">
        <f>+PAM_d!$E52/PAM_d!$N52*100</f>
        <v>99.196168841391369</v>
      </c>
      <c r="E24" s="34">
        <f>+NOA_d!$E52/NOA_d!$N52*100</f>
        <v>99.384748481079384</v>
      </c>
      <c r="F24" s="34">
        <f>NEA_d!$E52/NEA_d!$N52*100</f>
        <v>100.8535839213164</v>
      </c>
      <c r="G24" s="34">
        <f>+CUY_d!$E52/CUY_d!$N52*100</f>
        <v>98.260954895816127</v>
      </c>
      <c r="H24" s="34">
        <f>+PAT_d!$E52/PAT_d!$N52*100</f>
        <v>98.125285108742077</v>
      </c>
      <c r="I24" s="19">
        <f t="shared" si="2"/>
        <v>99.657161445696516</v>
      </c>
      <c r="K24" s="24">
        <f t="shared" si="3"/>
        <v>1.2959709602327063E-3</v>
      </c>
      <c r="L24" s="24">
        <f t="shared" si="4"/>
        <v>2.414727271708994E-4</v>
      </c>
      <c r="M24" s="24">
        <f t="shared" si="5"/>
        <v>4.1547653223923398E-3</v>
      </c>
      <c r="N24" s="24">
        <f t="shared" si="6"/>
        <v>2.4587748885256389E-3</v>
      </c>
      <c r="O24" s="24">
        <f t="shared" si="7"/>
        <v>1.9047492128592136E-3</v>
      </c>
      <c r="P24" s="24">
        <f t="shared" si="8"/>
        <v>8.8213727438946066E-4</v>
      </c>
      <c r="Q24" s="24">
        <f t="shared" si="9"/>
        <v>1.1977813625201339E-3</v>
      </c>
      <c r="S24" s="24">
        <f t="shared" si="10"/>
        <v>8.48781771150664E-4</v>
      </c>
      <c r="T24" s="24">
        <f t="shared" si="11"/>
        <v>-5.1680771520485891E-3</v>
      </c>
      <c r="U24" s="24">
        <f t="shared" si="12"/>
        <v>2.5729878305160714E-3</v>
      </c>
      <c r="V24" s="24">
        <f t="shared" si="13"/>
        <v>3.2356519700440511E-3</v>
      </c>
      <c r="W24" s="24">
        <f t="shared" si="14"/>
        <v>-1.0644467038565697E-2</v>
      </c>
      <c r="X24" s="24">
        <f t="shared" si="15"/>
        <v>-9.4511282340175029E-3</v>
      </c>
      <c r="Y24" s="24">
        <f t="shared" si="16"/>
        <v>-2.0382384309799439E-3</v>
      </c>
    </row>
    <row r="25" spans="2:25" x14ac:dyDescent="0.25">
      <c r="B25" s="160">
        <f>+NAC!A26</f>
        <v>43344</v>
      </c>
      <c r="C25" s="34">
        <f>+GBA_d!$E53/GBA_d!$N53*100</f>
        <v>100.25952408024649</v>
      </c>
      <c r="D25" s="34">
        <f>+PAM_d!$E53/PAM_d!$N53*100</f>
        <v>99.025088246909405</v>
      </c>
      <c r="E25" s="34">
        <f>+NOA_d!$E53/NOA_d!$N53*100</f>
        <v>99.247516091223346</v>
      </c>
      <c r="F25" s="34">
        <f>NEA_d!$E53/NEA_d!$N53*100</f>
        <v>100.38651634492881</v>
      </c>
      <c r="G25" s="34">
        <f>+CUY_d!$E53/CUY_d!$N53*100</f>
        <v>98.637564004709063</v>
      </c>
      <c r="H25" s="34">
        <f>+PAT_d!$E53/PAT_d!$N53*100</f>
        <v>97.89809827393951</v>
      </c>
      <c r="I25" s="19">
        <f t="shared" si="2"/>
        <v>99.581636979059866</v>
      </c>
      <c r="K25" s="24">
        <f t="shared" si="3"/>
        <v>9.7102673623172819E-5</v>
      </c>
      <c r="L25" s="24">
        <f t="shared" si="4"/>
        <v>-1.7246693746358899E-3</v>
      </c>
      <c r="M25" s="24">
        <f t="shared" si="5"/>
        <v>-1.3808194109599103E-3</v>
      </c>
      <c r="N25" s="24">
        <f t="shared" si="6"/>
        <v>-4.6311450543193855E-3</v>
      </c>
      <c r="O25" s="24">
        <f t="shared" si="7"/>
        <v>3.832744239990804E-3</v>
      </c>
      <c r="P25" s="24">
        <f t="shared" si="8"/>
        <v>-2.3152731179409969E-3</v>
      </c>
      <c r="Q25" s="24">
        <f t="shared" si="9"/>
        <v>-7.5784284381619216E-4</v>
      </c>
      <c r="S25" s="24">
        <f t="shared" si="10"/>
        <v>4.4827975645755913E-4</v>
      </c>
      <c r="T25" s="24">
        <f t="shared" si="11"/>
        <v>-6.649533164674426E-3</v>
      </c>
      <c r="U25" s="24">
        <f t="shared" si="12"/>
        <v>-2.7447894390477678E-3</v>
      </c>
      <c r="V25" s="24">
        <f t="shared" si="13"/>
        <v>-2.9593642482628191E-3</v>
      </c>
      <c r="W25" s="24">
        <f t="shared" si="14"/>
        <v>-8.101632585584273E-3</v>
      </c>
      <c r="X25" s="24">
        <f t="shared" si="15"/>
        <v>-1.1295051699357628E-2</v>
      </c>
      <c r="Y25" s="24">
        <f t="shared" si="16"/>
        <v>-3.3193358812009244E-3</v>
      </c>
    </row>
    <row r="26" spans="2:25" x14ac:dyDescent="0.25">
      <c r="B26" s="160">
        <f>+NAC!A27</f>
        <v>43374</v>
      </c>
      <c r="C26" s="34">
        <f>+GBA_d!$E54/GBA_d!$N54*100</f>
        <v>100.6301514392111</v>
      </c>
      <c r="D26" s="34">
        <f>+PAM_d!$E54/PAM_d!$N54*100</f>
        <v>99.074314199194518</v>
      </c>
      <c r="E26" s="34">
        <f>+NOA_d!$E54/NOA_d!$N54*100</f>
        <v>99.251281656641794</v>
      </c>
      <c r="F26" s="34">
        <f>NEA_d!$E54/NEA_d!$N54*100</f>
        <v>100.39606863163306</v>
      </c>
      <c r="G26" s="34">
        <f>+CUY_d!$E54/CUY_d!$N54*100</f>
        <v>98.62979600896827</v>
      </c>
      <c r="H26" s="34">
        <f>+PAT_d!$E54/PAT_d!$N54*100</f>
        <v>97.979942314817251</v>
      </c>
      <c r="I26" s="19">
        <f t="shared" si="2"/>
        <v>99.768054342915519</v>
      </c>
      <c r="K26" s="24">
        <f t="shared" si="3"/>
        <v>3.6966798153557079E-3</v>
      </c>
      <c r="L26" s="24">
        <f t="shared" si="4"/>
        <v>4.9710586636764198E-4</v>
      </c>
      <c r="M26" s="24">
        <f t="shared" si="5"/>
        <v>3.7941155272669391E-5</v>
      </c>
      <c r="N26" s="24">
        <f t="shared" si="6"/>
        <v>9.5155077116437781E-5</v>
      </c>
      <c r="O26" s="24">
        <f t="shared" si="7"/>
        <v>-7.8752915475654994E-5</v>
      </c>
      <c r="P26" s="24">
        <f t="shared" si="8"/>
        <v>8.3601257144683139E-4</v>
      </c>
      <c r="Q26" s="24">
        <f t="shared" si="9"/>
        <v>1.8720054169711897E-3</v>
      </c>
      <c r="S26" s="24">
        <f t="shared" si="10"/>
        <v>2.4692777354433648E-3</v>
      </c>
      <c r="T26" s="24">
        <f t="shared" si="11"/>
        <v>-6.5477268264833022E-3</v>
      </c>
      <c r="U26" s="24">
        <f t="shared" si="12"/>
        <v>-4.2516508207560699E-3</v>
      </c>
      <c r="V26" s="24">
        <f t="shared" si="13"/>
        <v>-3.6808860546865274E-3</v>
      </c>
      <c r="W26" s="24">
        <f t="shared" si="14"/>
        <v>-9.4965952623135008E-3</v>
      </c>
      <c r="X26" s="24">
        <f t="shared" si="15"/>
        <v>-1.1808541238413572E-2</v>
      </c>
      <c r="Y26" s="24">
        <f t="shared" si="16"/>
        <v>-2.6083113833562654E-3</v>
      </c>
    </row>
    <row r="27" spans="2:25" x14ac:dyDescent="0.25">
      <c r="B27" s="160">
        <f>+NAC!A28</f>
        <v>43405</v>
      </c>
      <c r="C27" s="34">
        <f>+GBA_d!$E55/GBA_d!$N55*100</f>
        <v>100.56956311661871</v>
      </c>
      <c r="D27" s="34">
        <f>+PAM_d!$E55/PAM_d!$N55*100</f>
        <v>99.145727604638182</v>
      </c>
      <c r="E27" s="34">
        <f>+NOA_d!$E55/NOA_d!$N55*100</f>
        <v>99.071495016666887</v>
      </c>
      <c r="F27" s="34">
        <f>NEA_d!$E55/NEA_d!$N55*100</f>
        <v>100.44492303299893</v>
      </c>
      <c r="G27" s="34">
        <f>+CUY_d!$E55/CUY_d!$N55*100</f>
        <v>98.586506132459434</v>
      </c>
      <c r="H27" s="34">
        <f>+PAT_d!$E55/PAT_d!$N55*100</f>
        <v>98.337017917445621</v>
      </c>
      <c r="I27" s="19">
        <f t="shared" si="2"/>
        <v>99.769315734642973</v>
      </c>
      <c r="K27" s="24">
        <f t="shared" si="3"/>
        <v>-6.0208915246440231E-4</v>
      </c>
      <c r="L27" s="24">
        <f t="shared" si="4"/>
        <v>7.2080645746464E-4</v>
      </c>
      <c r="M27" s="24">
        <f t="shared" si="5"/>
        <v>-1.8114289002018058E-3</v>
      </c>
      <c r="N27" s="24">
        <f t="shared" si="6"/>
        <v>4.866166776422709E-4</v>
      </c>
      <c r="O27" s="24">
        <f t="shared" si="7"/>
        <v>-4.3891276531582424E-4</v>
      </c>
      <c r="P27" s="24">
        <f t="shared" si="8"/>
        <v>3.6443744933127853E-3</v>
      </c>
      <c r="Q27" s="24">
        <f t="shared" si="9"/>
        <v>1.2643242726984028E-5</v>
      </c>
      <c r="S27" s="24">
        <f t="shared" si="10"/>
        <v>2.5495806903381713E-3</v>
      </c>
      <c r="T27" s="24">
        <f t="shared" si="11"/>
        <v>-4.4784888870265105E-3</v>
      </c>
      <c r="U27" s="24">
        <f t="shared" si="12"/>
        <v>-4.3724602280699187E-3</v>
      </c>
      <c r="V27" s="24">
        <f t="shared" si="13"/>
        <v>-2.0163736138583133E-3</v>
      </c>
      <c r="W27" s="24">
        <f t="shared" si="14"/>
        <v>-7.1755085401534746E-3</v>
      </c>
      <c r="X27" s="24">
        <f t="shared" si="15"/>
        <v>-7.2647434357304697E-3</v>
      </c>
      <c r="Y27" s="24">
        <f t="shared" si="16"/>
        <v>-1.4725242382500614E-3</v>
      </c>
    </row>
    <row r="28" spans="2:25" x14ac:dyDescent="0.25">
      <c r="B28" s="160">
        <f>+NAC!A29</f>
        <v>43435</v>
      </c>
      <c r="C28" s="34">
        <f>+GBA_d!$E56/GBA_d!$N56*100</f>
        <v>100.17407502992151</v>
      </c>
      <c r="D28" s="34">
        <f>+PAM_d!$E56/PAM_d!$N56*100</f>
        <v>98.932377849688876</v>
      </c>
      <c r="E28" s="34">
        <f>+NOA_d!$E56/NOA_d!$N56*100</f>
        <v>98.917275698621339</v>
      </c>
      <c r="F28" s="34">
        <f>NEA_d!$E56/NEA_d!$N56*100</f>
        <v>100.39942308288823</v>
      </c>
      <c r="G28" s="34">
        <f>+CUY_d!$E56/CUY_d!$N56*100</f>
        <v>97.967990451319835</v>
      </c>
      <c r="H28" s="34">
        <f>+PAT_d!$E56/PAT_d!$N56*100</f>
        <v>98.111296873304397</v>
      </c>
      <c r="I28" s="19">
        <f t="shared" si="2"/>
        <v>99.464690024266361</v>
      </c>
      <c r="K28" s="24">
        <f t="shared" si="3"/>
        <v>-3.9324828948357204E-3</v>
      </c>
      <c r="L28" s="24">
        <f t="shared" si="4"/>
        <v>-2.1518804703323235E-3</v>
      </c>
      <c r="M28" s="24">
        <f t="shared" si="5"/>
        <v>-1.5566467228500525E-3</v>
      </c>
      <c r="N28" s="24">
        <f t="shared" si="6"/>
        <v>-4.5298407064087165E-4</v>
      </c>
      <c r="O28" s="24">
        <f t="shared" si="7"/>
        <v>-6.2738371142656568E-3</v>
      </c>
      <c r="P28" s="24">
        <f t="shared" si="8"/>
        <v>-2.2953822367353105E-3</v>
      </c>
      <c r="Q28" s="24">
        <f t="shared" si="9"/>
        <v>-3.0533005877961816E-3</v>
      </c>
      <c r="S28" s="24">
        <f t="shared" si="10"/>
        <v>2.351258372721432E-4</v>
      </c>
      <c r="T28" s="24">
        <f t="shared" si="11"/>
        <v>-2.1378826422731034E-3</v>
      </c>
      <c r="U28" s="24">
        <f t="shared" si="12"/>
        <v>-1.660419403901936E-3</v>
      </c>
      <c r="V28" s="24">
        <f t="shared" si="13"/>
        <v>-3.5637711650082782E-4</v>
      </c>
      <c r="W28" s="24">
        <f t="shared" si="14"/>
        <v>-6.4910650852879614E-3</v>
      </c>
      <c r="X28" s="24">
        <f t="shared" si="15"/>
        <v>-6.8895975102782891E-3</v>
      </c>
      <c r="Y28" s="24">
        <f t="shared" si="16"/>
        <v>-1.3969715856945175E-3</v>
      </c>
    </row>
    <row r="29" spans="2:25" x14ac:dyDescent="0.25">
      <c r="B29" s="160">
        <f>+NAC!A30</f>
        <v>43466</v>
      </c>
      <c r="C29" s="34">
        <f>+GBA_d!$E57/GBA_d!$N57*100</f>
        <v>100.34840552328943</v>
      </c>
      <c r="D29" s="34">
        <f>+PAM_d!$E57/PAM_d!$N57*100</f>
        <v>98.920727005389452</v>
      </c>
      <c r="E29" s="34">
        <f>+NOA_d!$E57/NOA_d!$N57*100</f>
        <v>98.966714283207509</v>
      </c>
      <c r="F29" s="34">
        <f>NEA_d!$E57/NEA_d!$N57*100</f>
        <v>100.63494251219738</v>
      </c>
      <c r="G29" s="34">
        <f>+CUY_d!$E57/CUY_d!$N57*100</f>
        <v>97.697705278132759</v>
      </c>
      <c r="H29" s="34">
        <f>+PAT_d!$E57/PAT_d!$N57*100</f>
        <v>98.158230680359608</v>
      </c>
      <c r="I29" s="19">
        <f t="shared" si="2"/>
        <v>99.540747435880533</v>
      </c>
      <c r="K29" s="24">
        <f t="shared" si="3"/>
        <v>1.7402755484974275E-3</v>
      </c>
      <c r="L29" s="24">
        <f t="shared" si="4"/>
        <v>-1.1776573607813479E-4</v>
      </c>
      <c r="M29" s="24">
        <f t="shared" si="5"/>
        <v>4.9979727238746996E-4</v>
      </c>
      <c r="N29" s="24">
        <f t="shared" si="6"/>
        <v>2.3458245284408985E-3</v>
      </c>
      <c r="O29" s="24">
        <f t="shared" si="7"/>
        <v>-2.7589131096996677E-3</v>
      </c>
      <c r="P29" s="24">
        <f t="shared" si="8"/>
        <v>4.7837311860043918E-4</v>
      </c>
      <c r="Q29" s="24">
        <f t="shared" si="9"/>
        <v>7.6466745732206576E-4</v>
      </c>
      <c r="S29" s="24">
        <f t="shared" si="10"/>
        <v>2.9104623707587596E-3</v>
      </c>
      <c r="T29" s="24">
        <f t="shared" si="11"/>
        <v>-2.1892635076637967E-3</v>
      </c>
      <c r="U29" s="24">
        <f t="shared" si="12"/>
        <v>7.5806177791570839E-4</v>
      </c>
      <c r="V29" s="24">
        <f t="shared" si="13"/>
        <v>2.6427264889217206E-3</v>
      </c>
      <c r="W29" s="24">
        <f t="shared" si="14"/>
        <v>-3.4393604642298792E-3</v>
      </c>
      <c r="X29" s="24">
        <f t="shared" si="15"/>
        <v>-5.5543747415749412E-3</v>
      </c>
      <c r="Y29" s="24">
        <f t="shared" si="16"/>
        <v>3.0628666404797222E-4</v>
      </c>
    </row>
    <row r="30" spans="2:25" x14ac:dyDescent="0.25">
      <c r="B30" s="160">
        <f>+NAC!A31</f>
        <v>43497</v>
      </c>
      <c r="C30" s="34">
        <f>+GBA_d!$E58/GBA_d!$N58*100</f>
        <v>100.89965100521616</v>
      </c>
      <c r="D30" s="34">
        <f>+PAM_d!$E58/PAM_d!$N58*100</f>
        <v>99.646051051228753</v>
      </c>
      <c r="E30" s="34">
        <f>+NOA_d!$E58/NOA_d!$N58*100</f>
        <v>100.09282451179506</v>
      </c>
      <c r="F30" s="34">
        <f>NEA_d!$E58/NEA_d!$N58*100</f>
        <v>101.04320191496015</v>
      </c>
      <c r="G30" s="34">
        <f>+CUY_d!$E58/CUY_d!$N58*100</f>
        <v>98.521278001178814</v>
      </c>
      <c r="H30" s="34">
        <f>+PAT_d!$E58/PAT_d!$N58*100</f>
        <v>98.428724405572325</v>
      </c>
      <c r="I30" s="19">
        <f t="shared" si="2"/>
        <v>100.18588859701708</v>
      </c>
      <c r="K30" s="24">
        <f t="shared" si="3"/>
        <v>5.4933158035959107E-3</v>
      </c>
      <c r="L30" s="24">
        <f t="shared" si="4"/>
        <v>7.3323768212882889E-3</v>
      </c>
      <c r="M30" s="24">
        <f t="shared" si="5"/>
        <v>1.1378676525169995E-2</v>
      </c>
      <c r="N30" s="24">
        <f t="shared" si="6"/>
        <v>4.0568354546759444E-3</v>
      </c>
      <c r="O30" s="24">
        <f t="shared" si="7"/>
        <v>8.4298062139889218E-3</v>
      </c>
      <c r="P30" s="24">
        <f t="shared" si="8"/>
        <v>2.7556907183214907E-3</v>
      </c>
      <c r="Q30" s="24">
        <f t="shared" si="9"/>
        <v>6.481176580998893E-3</v>
      </c>
      <c r="S30" s="24">
        <f t="shared" si="10"/>
        <v>7.7032846600202376E-3</v>
      </c>
      <c r="T30" s="24">
        <f t="shared" si="11"/>
        <v>7.2479046595546048E-3</v>
      </c>
      <c r="U30" s="24">
        <f t="shared" si="12"/>
        <v>1.4244693237623895E-2</v>
      </c>
      <c r="V30" s="24">
        <f t="shared" si="13"/>
        <v>5.893478805887975E-3</v>
      </c>
      <c r="W30" s="24">
        <f t="shared" si="14"/>
        <v>8.0140985485188665E-3</v>
      </c>
      <c r="X30" s="24">
        <f t="shared" si="15"/>
        <v>-1.1865995308721899E-3</v>
      </c>
      <c r="Y30" s="24">
        <f t="shared" si="16"/>
        <v>7.5257856265549261E-3</v>
      </c>
    </row>
    <row r="31" spans="2:25" x14ac:dyDescent="0.25">
      <c r="B31" s="160">
        <f>+NAC!A32</f>
        <v>43525</v>
      </c>
      <c r="C31" s="34">
        <f>+GBA_d!$E59/GBA_d!$N59*100</f>
        <v>101.35249570456696</v>
      </c>
      <c r="D31" s="34">
        <f>+PAM_d!$E59/PAM_d!$N59*100</f>
        <v>100.10885702762585</v>
      </c>
      <c r="E31" s="34">
        <f>+NOA_d!$E59/NOA_d!$N59*100</f>
        <v>100.50183886804382</v>
      </c>
      <c r="F31" s="34">
        <f>NEA_d!$E59/NEA_d!$N59*100</f>
        <v>101.49871802449255</v>
      </c>
      <c r="G31" s="34">
        <f>+CUY_d!$E59/CUY_d!$N59*100</f>
        <v>98.976294111893665</v>
      </c>
      <c r="H31" s="34">
        <f>+PAT_d!$E59/PAT_d!$N59*100</f>
        <v>98.710180070582581</v>
      </c>
      <c r="I31" s="19">
        <f t="shared" si="2"/>
        <v>100.63152401022307</v>
      </c>
      <c r="K31" s="24">
        <f t="shared" si="3"/>
        <v>4.4880700264007256E-3</v>
      </c>
      <c r="L31" s="24">
        <f t="shared" si="4"/>
        <v>4.6444989190705943E-3</v>
      </c>
      <c r="M31" s="24">
        <f t="shared" si="5"/>
        <v>4.0863504276529294E-3</v>
      </c>
      <c r="N31" s="24">
        <f t="shared" si="6"/>
        <v>4.5081321741542446E-3</v>
      </c>
      <c r="O31" s="24">
        <f t="shared" si="7"/>
        <v>4.6184552204997509E-3</v>
      </c>
      <c r="P31" s="24">
        <f t="shared" si="8"/>
        <v>2.8594870726001975E-3</v>
      </c>
      <c r="Q31" s="24">
        <f t="shared" si="9"/>
        <v>4.448085648054656E-3</v>
      </c>
      <c r="S31" s="24">
        <f t="shared" si="10"/>
        <v>1.3015958013410378E-2</v>
      </c>
      <c r="T31" s="24">
        <f t="shared" si="11"/>
        <v>1.122029284011572E-2</v>
      </c>
      <c r="U31" s="24">
        <f t="shared" si="12"/>
        <v>2.0790228689071544E-2</v>
      </c>
      <c r="V31" s="24">
        <f t="shared" si="13"/>
        <v>1.1117520340555354E-2</v>
      </c>
      <c r="W31" s="24">
        <f t="shared" si="14"/>
        <v>1.2764213731753626E-2</v>
      </c>
      <c r="X31" s="24">
        <f t="shared" si="15"/>
        <v>5.5539793979146879E-3</v>
      </c>
      <c r="Y31" s="24">
        <f t="shared" si="16"/>
        <v>1.2498168980008328E-2</v>
      </c>
    </row>
    <row r="32" spans="2:25" x14ac:dyDescent="0.25">
      <c r="B32" s="160">
        <f>+NAC!A33</f>
        <v>43556</v>
      </c>
      <c r="C32" s="34">
        <f>+GBA_d!$E60/GBA_d!$N60*100</f>
        <v>101.04400215171727</v>
      </c>
      <c r="D32" s="34">
        <f>+PAM_d!$E60/PAM_d!$N60*100</f>
        <v>99.813087739409383</v>
      </c>
      <c r="E32" s="34">
        <f>+NOA_d!$E60/NOA_d!$N60*100</f>
        <v>99.981449712115193</v>
      </c>
      <c r="F32" s="34">
        <f>NEA_d!$E60/NEA_d!$N60*100</f>
        <v>101.34615055905233</v>
      </c>
      <c r="G32" s="34">
        <f>+CUY_d!$E60/CUY_d!$N60*100</f>
        <v>98.812580588088579</v>
      </c>
      <c r="H32" s="34">
        <f>+PAT_d!$E60/PAT_d!$N60*100</f>
        <v>98.627079666581793</v>
      </c>
      <c r="I32" s="19">
        <f t="shared" si="2"/>
        <v>100.33763480490873</v>
      </c>
      <c r="K32" s="24">
        <f t="shared" si="3"/>
        <v>-3.0437686877383685E-3</v>
      </c>
      <c r="L32" s="24">
        <f t="shared" si="4"/>
        <v>-2.9544767266180827E-3</v>
      </c>
      <c r="M32" s="24">
        <f t="shared" si="5"/>
        <v>-5.1779068103607884E-3</v>
      </c>
      <c r="N32" s="24">
        <f t="shared" si="6"/>
        <v>-1.5031467235221418E-3</v>
      </c>
      <c r="O32" s="24">
        <f t="shared" si="7"/>
        <v>-1.6540680298658961E-3</v>
      </c>
      <c r="P32" s="24">
        <f t="shared" si="8"/>
        <v>-8.4186255096863061E-4</v>
      </c>
      <c r="Q32" s="24">
        <f t="shared" si="9"/>
        <v>-2.9204487182812322E-3</v>
      </c>
      <c r="S32" s="24">
        <f t="shared" si="10"/>
        <v>1.205022680438228E-2</v>
      </c>
      <c r="T32" s="24">
        <f t="shared" si="11"/>
        <v>1.0066928750402271E-2</v>
      </c>
      <c r="U32" s="24">
        <f t="shared" si="12"/>
        <v>1.9990956102267976E-2</v>
      </c>
      <c r="V32" s="24">
        <f t="shared" si="13"/>
        <v>9.5583676799755324E-3</v>
      </c>
      <c r="W32" s="24">
        <f t="shared" si="14"/>
        <v>1.35898779655661E-2</v>
      </c>
      <c r="X32" s="24">
        <f t="shared" si="15"/>
        <v>2.7771835191023886E-3</v>
      </c>
      <c r="Y32" s="24">
        <f t="shared" si="16"/>
        <v>1.1459072159552663E-2</v>
      </c>
    </row>
    <row r="33" spans="2:25" x14ac:dyDescent="0.25">
      <c r="B33" s="160">
        <f>+NAC!A34</f>
        <v>43586</v>
      </c>
      <c r="C33" s="34">
        <f>+GBA_d!$E61/GBA_d!$N61*100</f>
        <v>100.80419726064491</v>
      </c>
      <c r="D33" s="34">
        <f>+PAM_d!$E61/PAM_d!$N61*100</f>
        <v>99.511499319033476</v>
      </c>
      <c r="E33" s="34">
        <f>+NOA_d!$E61/NOA_d!$N61*100</f>
        <v>99.391659745048131</v>
      </c>
      <c r="F33" s="34">
        <f>NEA_d!$E61/NEA_d!$N61*100</f>
        <v>101.29522647531329</v>
      </c>
      <c r="G33" s="34">
        <f>+CUY_d!$E61/CUY_d!$N61*100</f>
        <v>98.641618983658006</v>
      </c>
      <c r="H33" s="34">
        <f>+PAT_d!$E61/PAT_d!$N61*100</f>
        <v>98.630931650106035</v>
      </c>
      <c r="I33" s="19">
        <f t="shared" si="2"/>
        <v>100.07584687776691</v>
      </c>
      <c r="K33" s="24">
        <f t="shared" si="3"/>
        <v>-2.3732719010108871E-3</v>
      </c>
      <c r="L33" s="24">
        <f t="shared" si="4"/>
        <v>-3.0215318171830097E-3</v>
      </c>
      <c r="M33" s="24">
        <f t="shared" si="5"/>
        <v>-5.8989939510308842E-3</v>
      </c>
      <c r="N33" s="24">
        <f t="shared" si="6"/>
        <v>-5.024767438934763E-4</v>
      </c>
      <c r="O33" s="24">
        <f t="shared" si="7"/>
        <v>-1.7301603036079527E-3</v>
      </c>
      <c r="P33" s="24">
        <f t="shared" si="8"/>
        <v>3.9056043606544577E-5</v>
      </c>
      <c r="Q33" s="24">
        <f t="shared" si="9"/>
        <v>-2.6090701425325324E-3</v>
      </c>
      <c r="S33" s="24">
        <f t="shared" si="10"/>
        <v>6.619160578470451E-3</v>
      </c>
      <c r="T33" s="24">
        <f t="shared" si="11"/>
        <v>5.672228055154438E-3</v>
      </c>
      <c r="U33" s="24">
        <f t="shared" si="12"/>
        <v>1.1190058021863347E-2</v>
      </c>
      <c r="V33" s="24">
        <f t="shared" si="13"/>
        <v>6.095775614211707E-3</v>
      </c>
      <c r="W33" s="24">
        <f t="shared" si="14"/>
        <v>1.0214813053949667E-2</v>
      </c>
      <c r="X33" s="24">
        <f t="shared" si="15"/>
        <v>3.2614823354755185E-3</v>
      </c>
      <c r="Y33" s="24">
        <f t="shared" si="16"/>
        <v>6.6151337231754592E-3</v>
      </c>
    </row>
    <row r="34" spans="2:25" x14ac:dyDescent="0.25">
      <c r="B34" s="160">
        <f>+NAC!A35</f>
        <v>43617</v>
      </c>
      <c r="C34" s="34">
        <f>+GBA_d!$E62/GBA_d!$N62*100</f>
        <v>100.85281423839278</v>
      </c>
      <c r="D34" s="34">
        <f>+PAM_d!$E62/PAM_d!$N62*100</f>
        <v>99.382228738206251</v>
      </c>
      <c r="E34" s="34">
        <f>+NOA_d!$E62/NOA_d!$N62*100</f>
        <v>99.21905064546516</v>
      </c>
      <c r="F34" s="34">
        <f>NEA_d!$E62/NEA_d!$N62*100</f>
        <v>101.31314780658363</v>
      </c>
      <c r="G34" s="34">
        <f>+CUY_d!$E62/CUY_d!$N62*100</f>
        <v>98.68528535156878</v>
      </c>
      <c r="H34" s="34">
        <f>+PAT_d!$E62/PAT_d!$N62*100</f>
        <v>98.682880371251329</v>
      </c>
      <c r="I34" s="19">
        <f t="shared" si="2"/>
        <v>100.04693519054516</v>
      </c>
      <c r="K34" s="24">
        <f t="shared" si="3"/>
        <v>4.8229120482123911E-4</v>
      </c>
      <c r="L34" s="24">
        <f t="shared" si="4"/>
        <v>-1.2990516845976519E-3</v>
      </c>
      <c r="M34" s="24">
        <f t="shared" si="5"/>
        <v>-1.7366557719805664E-3</v>
      </c>
      <c r="N34" s="24">
        <f t="shared" si="6"/>
        <v>1.7692177503270123E-4</v>
      </c>
      <c r="O34" s="24">
        <f t="shared" si="7"/>
        <v>4.4267691833010936E-4</v>
      </c>
      <c r="P34" s="24">
        <f t="shared" si="8"/>
        <v>5.2669806800142993E-4</v>
      </c>
      <c r="Q34" s="24">
        <f t="shared" si="9"/>
        <v>-2.8889775229246073E-4</v>
      </c>
      <c r="S34" s="24">
        <f t="shared" si="10"/>
        <v>6.7047739134022954E-3</v>
      </c>
      <c r="T34" s="24">
        <f t="shared" si="11"/>
        <v>9.7340877014606697E-4</v>
      </c>
      <c r="U34" s="24">
        <f t="shared" si="12"/>
        <v>3.4314067239689106E-3</v>
      </c>
      <c r="V34" s="24">
        <f t="shared" si="13"/>
        <v>5.0028835553475037E-3</v>
      </c>
      <c r="W34" s="24">
        <f t="shared" si="14"/>
        <v>6.1711076958412825E-3</v>
      </c>
      <c r="X34" s="24">
        <f t="shared" si="15"/>
        <v>4.7221245929878197E-3</v>
      </c>
      <c r="Y34" s="24">
        <f t="shared" si="16"/>
        <v>4.3339293454018879E-3</v>
      </c>
    </row>
    <row r="35" spans="2:25" x14ac:dyDescent="0.25">
      <c r="B35" s="160">
        <f>+NAC!A36</f>
        <v>43647</v>
      </c>
      <c r="C35" s="34">
        <f>+GBA_d!$E63/GBA_d!$N63*100</f>
        <v>100.73194582485563</v>
      </c>
      <c r="D35" s="34">
        <f>+PAM_d!$E63/PAM_d!$N63*100</f>
        <v>99.168938977871377</v>
      </c>
      <c r="E35" s="34">
        <f>+NOA_d!$E63/NOA_d!$N63*100</f>
        <v>98.858461415006587</v>
      </c>
      <c r="F35" s="34">
        <f>NEA_d!$E63/NEA_d!$N63*100</f>
        <v>101.28857135919014</v>
      </c>
      <c r="G35" s="34">
        <f>+CUY_d!$E63/CUY_d!$N63*100</f>
        <v>98.131105609790822</v>
      </c>
      <c r="H35" s="34">
        <f>+PAT_d!$E63/PAT_d!$N63*100</f>
        <v>98.571999130128333</v>
      </c>
      <c r="I35" s="19">
        <f t="shared" si="2"/>
        <v>99.860328780983195</v>
      </c>
      <c r="K35" s="24">
        <f t="shared" si="3"/>
        <v>-1.1984634682721262E-3</v>
      </c>
      <c r="L35" s="24">
        <f t="shared" si="4"/>
        <v>-2.1461559379667428E-3</v>
      </c>
      <c r="M35" s="24">
        <f t="shared" si="5"/>
        <v>-3.6342741450636762E-3</v>
      </c>
      <c r="N35" s="24">
        <f t="shared" si="6"/>
        <v>-2.4257905242863753E-4</v>
      </c>
      <c r="O35" s="24">
        <f t="shared" si="7"/>
        <v>-5.6156268870650727E-3</v>
      </c>
      <c r="P35" s="24">
        <f t="shared" si="8"/>
        <v>-1.1236117217683361E-3</v>
      </c>
      <c r="Q35" s="24">
        <f t="shared" si="9"/>
        <v>-1.8651886657653494E-3</v>
      </c>
      <c r="S35" s="24">
        <f t="shared" si="10"/>
        <v>6.1117529170449103E-3</v>
      </c>
      <c r="T35" s="24">
        <f t="shared" si="11"/>
        <v>-3.3098751823890105E-5</v>
      </c>
      <c r="U35" s="24">
        <f t="shared" si="12"/>
        <v>-1.1626870372636322E-3</v>
      </c>
      <c r="V35" s="24">
        <f t="shared" si="13"/>
        <v>6.782438531485635E-3</v>
      </c>
      <c r="W35" s="24">
        <f t="shared" si="14"/>
        <v>5.8075824932135589E-4</v>
      </c>
      <c r="X35" s="24">
        <f t="shared" si="15"/>
        <v>5.4386395457461933E-3</v>
      </c>
      <c r="Y35" s="24">
        <f t="shared" si="16"/>
        <v>3.2388859091831979E-3</v>
      </c>
    </row>
    <row r="36" spans="2:25" x14ac:dyDescent="0.25">
      <c r="B36" s="160">
        <f>+NAC!A37</f>
        <v>43678</v>
      </c>
      <c r="C36" s="34">
        <f>+GBA_d!$E64/GBA_d!$N64*100</f>
        <v>100.5812586262238</v>
      </c>
      <c r="D36" s="34">
        <f>+PAM_d!$E64/PAM_d!$N64*100</f>
        <v>99.171077366357821</v>
      </c>
      <c r="E36" s="34">
        <f>+NOA_d!$E64/NOA_d!$N64*100</f>
        <v>99.173086388930741</v>
      </c>
      <c r="F36" s="34">
        <f>NEA_d!$E64/NEA_d!$N64*100</f>
        <v>101.50900333199637</v>
      </c>
      <c r="G36" s="34">
        <f>+CUY_d!$E64/CUY_d!$N64*100</f>
        <v>98.489225628404711</v>
      </c>
      <c r="H36" s="34">
        <f>+PAT_d!$E64/PAT_d!$N64*100</f>
        <v>98.223089677399983</v>
      </c>
      <c r="I36" s="19">
        <f t="shared" ref="I36:I67" si="17">+SUMPRODUCT($C$2:$H$2,C36:H36)</f>
        <v>99.827941059531923</v>
      </c>
      <c r="K36" s="24">
        <f t="shared" si="3"/>
        <v>-1.4959226429898109E-3</v>
      </c>
      <c r="L36" s="24">
        <f t="shared" si="4"/>
        <v>2.1563087277964854E-5</v>
      </c>
      <c r="M36" s="24">
        <f t="shared" si="5"/>
        <v>3.1825801193017256E-3</v>
      </c>
      <c r="N36" s="24">
        <f t="shared" si="6"/>
        <v>2.1762768479034467E-3</v>
      </c>
      <c r="O36" s="24">
        <f t="shared" si="7"/>
        <v>3.6494036869199054E-3</v>
      </c>
      <c r="P36" s="24">
        <f t="shared" si="8"/>
        <v>-3.5396406262161451E-3</v>
      </c>
      <c r="Q36" s="24">
        <f t="shared" si="9"/>
        <v>-3.2433021047129085E-4</v>
      </c>
      <c r="S36" s="24">
        <f t="shared" si="10"/>
        <v>3.3064315649551368E-3</v>
      </c>
      <c r="T36" s="24">
        <f t="shared" si="11"/>
        <v>-2.529480253785632E-4</v>
      </c>
      <c r="U36" s="24">
        <f t="shared" si="12"/>
        <v>-2.1297240812451212E-3</v>
      </c>
      <c r="V36" s="24">
        <f t="shared" si="13"/>
        <v>6.498722060202855E-3</v>
      </c>
      <c r="W36" s="24">
        <f t="shared" si="14"/>
        <v>2.3231072080525106E-3</v>
      </c>
      <c r="X36" s="24">
        <f t="shared" si="15"/>
        <v>9.9673156158996967E-4</v>
      </c>
      <c r="Y36" s="24">
        <f t="shared" si="16"/>
        <v>1.7136712641414586E-3</v>
      </c>
    </row>
    <row r="37" spans="2:25" x14ac:dyDescent="0.25">
      <c r="B37" s="160">
        <f>+NAC!A38</f>
        <v>43709</v>
      </c>
      <c r="C37" s="34">
        <f>+GBA_d!$E65/GBA_d!$N65*100</f>
        <v>100.47798350843703</v>
      </c>
      <c r="D37" s="34">
        <f>+PAM_d!$E65/PAM_d!$N65*100</f>
        <v>98.988360138253313</v>
      </c>
      <c r="E37" s="34">
        <f>+NOA_d!$E65/NOA_d!$N65*100</f>
        <v>99.184096421852729</v>
      </c>
      <c r="F37" s="34">
        <f>NEA_d!$E65/NEA_d!$N65*100</f>
        <v>101.27539708724815</v>
      </c>
      <c r="G37" s="34">
        <f>+CUY_d!$E65/CUY_d!$N65*100</f>
        <v>98.390322101168621</v>
      </c>
      <c r="H37" s="34">
        <f>+PAT_d!$E65/PAT_d!$N65*100</f>
        <v>98.192512027671668</v>
      </c>
      <c r="I37" s="19">
        <f t="shared" si="17"/>
        <v>99.703038291451108</v>
      </c>
      <c r="K37" s="24">
        <f t="shared" ref="K37:K68" si="18">+C37/C36-1</f>
        <v>-1.0267829136096918E-3</v>
      </c>
      <c r="L37" s="24">
        <f t="shared" ref="L37:L68" si="19">+D37/D36-1</f>
        <v>-1.8424447223610585E-3</v>
      </c>
      <c r="M37" s="24">
        <f t="shared" ref="M37:M68" si="20">+E37/E36-1</f>
        <v>1.1101835510896052E-4</v>
      </c>
      <c r="N37" s="24">
        <f t="shared" ref="N37:N68" si="21">+F37/F36-1</f>
        <v>-2.3013352222972516E-3</v>
      </c>
      <c r="O37" s="24">
        <f t="shared" ref="O37:O68" si="22">+G37/G36-1</f>
        <v>-1.0042065678255163E-3</v>
      </c>
      <c r="P37" s="24">
        <f t="shared" ref="P37:P68" si="23">+H37/H36-1</f>
        <v>-3.113081641876736E-4</v>
      </c>
      <c r="Q37" s="24">
        <f t="shared" ref="Q37:Q68" si="24">+I37/I36-1</f>
        <v>-1.2511804486313727E-3</v>
      </c>
      <c r="S37" s="24">
        <f t="shared" si="10"/>
        <v>2.1789394094440251E-3</v>
      </c>
      <c r="T37" s="24">
        <f t="shared" si="11"/>
        <v>-3.7089700505510415E-4</v>
      </c>
      <c r="U37" s="24">
        <f t="shared" si="12"/>
        <v>-6.3900510429226731E-4</v>
      </c>
      <c r="V37" s="24">
        <f t="shared" si="13"/>
        <v>8.8545830125745795E-3</v>
      </c>
      <c r="W37" s="24">
        <f t="shared" si="14"/>
        <v>-2.5065694396978477E-3</v>
      </c>
      <c r="X37" s="24">
        <f t="shared" si="15"/>
        <v>3.0073490591036034E-3</v>
      </c>
      <c r="Y37" s="24">
        <f t="shared" si="16"/>
        <v>1.2191134437442575E-3</v>
      </c>
    </row>
    <row r="38" spans="2:25" x14ac:dyDescent="0.25">
      <c r="B38" s="160">
        <f>+NAC!A39</f>
        <v>43739</v>
      </c>
      <c r="C38" s="34">
        <f>+GBA_d!$E66/GBA_d!$N66*100</f>
        <v>100.1039055375235</v>
      </c>
      <c r="D38" s="34">
        <f>+PAM_d!$E66/PAM_d!$N66*100</f>
        <v>98.543577472396095</v>
      </c>
      <c r="E38" s="34">
        <f>+NOA_d!$E66/NOA_d!$N66*100</f>
        <v>98.569385806595548</v>
      </c>
      <c r="F38" s="34">
        <f>NEA_d!$E66/NEA_d!$N66*100</f>
        <v>100.75829544815814</v>
      </c>
      <c r="G38" s="34">
        <f>+CUY_d!$E66/CUY_d!$N66*100</f>
        <v>97.940503547175794</v>
      </c>
      <c r="H38" s="34">
        <f>+PAT_d!$E66/PAT_d!$N66*100</f>
        <v>98.088776345654466</v>
      </c>
      <c r="I38" s="19">
        <f t="shared" si="17"/>
        <v>99.290211772369801</v>
      </c>
      <c r="K38" s="24">
        <f t="shared" si="18"/>
        <v>-3.7229844574072635E-3</v>
      </c>
      <c r="L38" s="24">
        <f t="shared" si="19"/>
        <v>-4.4932824953964889E-3</v>
      </c>
      <c r="M38" s="24">
        <f t="shared" si="20"/>
        <v>-6.1976731898899518E-3</v>
      </c>
      <c r="N38" s="24">
        <f t="shared" si="21"/>
        <v>-5.1058959427681128E-3</v>
      </c>
      <c r="O38" s="24">
        <f t="shared" si="22"/>
        <v>-4.5717764144557194E-3</v>
      </c>
      <c r="P38" s="24">
        <f t="shared" si="23"/>
        <v>-1.0564520641652697E-3</v>
      </c>
      <c r="Q38" s="24">
        <f t="shared" si="24"/>
        <v>-4.1405610717151209E-3</v>
      </c>
      <c r="S38" s="24">
        <f t="shared" si="10"/>
        <v>-5.2295052145031606E-3</v>
      </c>
      <c r="T38" s="24">
        <f t="shared" si="11"/>
        <v>-5.356955847621081E-3</v>
      </c>
      <c r="U38" s="24">
        <f t="shared" si="12"/>
        <v>-6.8703984337981083E-3</v>
      </c>
      <c r="V38" s="24">
        <f t="shared" si="13"/>
        <v>3.6079780957771757E-3</v>
      </c>
      <c r="W38" s="24">
        <f t="shared" si="14"/>
        <v>-6.9886838428602216E-3</v>
      </c>
      <c r="X38" s="24">
        <f t="shared" si="15"/>
        <v>1.1107786784312346E-3</v>
      </c>
      <c r="Y38" s="24">
        <f t="shared" si="16"/>
        <v>-4.7895348234747726E-3</v>
      </c>
    </row>
    <row r="39" spans="2:25" x14ac:dyDescent="0.25">
      <c r="B39" s="160">
        <f>+NAC!A40</f>
        <v>43770</v>
      </c>
      <c r="C39" s="34">
        <f>+GBA_d!$E67/GBA_d!$N67*100</f>
        <v>100.56894392169748</v>
      </c>
      <c r="D39" s="34">
        <f>+PAM_d!$E67/PAM_d!$N67*100</f>
        <v>98.780667939343189</v>
      </c>
      <c r="E39" s="34">
        <f>+NOA_d!$E67/NOA_d!$N67*100</f>
        <v>98.623177415166239</v>
      </c>
      <c r="F39" s="34">
        <f>NEA_d!$E67/NEA_d!$N67*100</f>
        <v>100.85374203179234</v>
      </c>
      <c r="G39" s="34">
        <f>+CUY_d!$E67/CUY_d!$N67*100</f>
        <v>98.377204615365287</v>
      </c>
      <c r="H39" s="34">
        <f>+PAT_d!$E67/PAT_d!$N67*100</f>
        <v>98.402347640034634</v>
      </c>
      <c r="I39" s="19">
        <f t="shared" si="17"/>
        <v>99.623962476306474</v>
      </c>
      <c r="K39" s="24">
        <f t="shared" si="18"/>
        <v>4.6455568509229384E-3</v>
      </c>
      <c r="L39" s="24">
        <f t="shared" si="19"/>
        <v>2.4059454002824943E-3</v>
      </c>
      <c r="M39" s="24">
        <f t="shared" si="20"/>
        <v>5.4572328041313511E-4</v>
      </c>
      <c r="N39" s="24">
        <f t="shared" si="21"/>
        <v>9.4728263523768952E-4</v>
      </c>
      <c r="O39" s="24">
        <f t="shared" si="22"/>
        <v>4.4588403405454446E-3</v>
      </c>
      <c r="P39" s="24">
        <f t="shared" si="23"/>
        <v>3.1968111547764355E-3</v>
      </c>
      <c r="Q39" s="24">
        <f t="shared" si="24"/>
        <v>3.3613656168023365E-3</v>
      </c>
      <c r="S39" s="24">
        <f t="shared" si="10"/>
        <v>-6.1568818839896622E-6</v>
      </c>
      <c r="T39" s="24">
        <f t="shared" si="11"/>
        <v>-3.682051401657338E-3</v>
      </c>
      <c r="U39" s="24">
        <f t="shared" si="12"/>
        <v>-4.5251926543071752E-3</v>
      </c>
      <c r="V39" s="24">
        <f t="shared" si="13"/>
        <v>4.0700812589511415E-3</v>
      </c>
      <c r="W39" s="24">
        <f t="shared" si="14"/>
        <v>-2.1230239847725985E-3</v>
      </c>
      <c r="X39" s="24">
        <f t="shared" si="15"/>
        <v>6.6434516698343771E-4</v>
      </c>
      <c r="Y39" s="24">
        <f t="shared" si="16"/>
        <v>-1.4568934072184403E-3</v>
      </c>
    </row>
    <row r="40" spans="2:25" x14ac:dyDescent="0.25">
      <c r="B40" s="160">
        <f>+NAC!A41</f>
        <v>43800</v>
      </c>
      <c r="C40" s="34">
        <f>+GBA_d!$E68/GBA_d!$N68*100</f>
        <v>100.08623741441743</v>
      </c>
      <c r="D40" s="34">
        <f>+PAM_d!$E68/PAM_d!$N68*100</f>
        <v>98.514678067460238</v>
      </c>
      <c r="E40" s="34">
        <f>+NOA_d!$E68/NOA_d!$N68*100</f>
        <v>98.403544033170419</v>
      </c>
      <c r="F40" s="34">
        <f>NEA_d!$E68/NEA_d!$N68*100</f>
        <v>100.61515564930077</v>
      </c>
      <c r="G40" s="34">
        <f>+CUY_d!$E68/CUY_d!$N68*100</f>
        <v>97.912439724049122</v>
      </c>
      <c r="H40" s="34">
        <f>+PAT_d!$E68/PAT_d!$N68*100</f>
        <v>98.103310930539834</v>
      </c>
      <c r="I40" s="19">
        <f t="shared" si="17"/>
        <v>99.253783720781925</v>
      </c>
      <c r="K40" s="24">
        <f t="shared" si="18"/>
        <v>-4.7997571462606858E-3</v>
      </c>
      <c r="L40" s="24">
        <f t="shared" si="19"/>
        <v>-2.6927320641958463E-3</v>
      </c>
      <c r="M40" s="24">
        <f t="shared" si="20"/>
        <v>-2.2269955983190703E-3</v>
      </c>
      <c r="N40" s="24">
        <f t="shared" si="21"/>
        <v>-2.3656671302920707E-3</v>
      </c>
      <c r="O40" s="24">
        <f t="shared" si="22"/>
        <v>-4.7243148769402499E-3</v>
      </c>
      <c r="P40" s="24">
        <f t="shared" si="23"/>
        <v>-3.0389184472376929E-3</v>
      </c>
      <c r="Q40" s="24">
        <f t="shared" si="24"/>
        <v>-3.715760207917751E-3</v>
      </c>
      <c r="S40" s="24">
        <f t="shared" si="10"/>
        <v>-8.768497785265339E-4</v>
      </c>
      <c r="T40" s="24">
        <f t="shared" si="11"/>
        <v>-4.2220736154069405E-3</v>
      </c>
      <c r="U40" s="24">
        <f t="shared" si="12"/>
        <v>-5.1935484658528486E-3</v>
      </c>
      <c r="V40" s="24">
        <f t="shared" si="13"/>
        <v>2.1487430882389802E-3</v>
      </c>
      <c r="W40" s="24">
        <f t="shared" si="14"/>
        <v>-5.6702936351760158E-4</v>
      </c>
      <c r="X40" s="24">
        <f t="shared" si="15"/>
        <v>-8.1396771004604851E-5</v>
      </c>
      <c r="Y40" s="24">
        <f t="shared" si="16"/>
        <v>-2.1204138215580315E-3</v>
      </c>
    </row>
    <row r="41" spans="2:25" x14ac:dyDescent="0.25">
      <c r="B41" s="160">
        <f>+NAC!A42</f>
        <v>43831</v>
      </c>
      <c r="C41" s="34">
        <f>+GBA_d!$E69/GBA_d!$N69*100</f>
        <v>100.93093933788266</v>
      </c>
      <c r="D41" s="34">
        <f>+PAM_d!$E69/PAM_d!$N69*100</f>
        <v>99.401849462616099</v>
      </c>
      <c r="E41" s="34">
        <f>+NOA_d!$E69/NOA_d!$N69*100</f>
        <v>99.408870667644493</v>
      </c>
      <c r="F41" s="34">
        <f>NEA_d!$E69/NEA_d!$N69*100</f>
        <v>101.52879431025032</v>
      </c>
      <c r="G41" s="34">
        <f>+CUY_d!$E69/CUY_d!$N69*100</f>
        <v>98.573133851561153</v>
      </c>
      <c r="H41" s="34">
        <f>+PAT_d!$E69/PAT_d!$N69*100</f>
        <v>98.548036396614847</v>
      </c>
      <c r="I41" s="19">
        <f t="shared" si="17"/>
        <v>100.09935545566303</v>
      </c>
      <c r="K41" s="24">
        <f t="shared" si="18"/>
        <v>8.4397410202130541E-3</v>
      </c>
      <c r="L41" s="24">
        <f t="shared" si="19"/>
        <v>9.0054742355079043E-3</v>
      </c>
      <c r="M41" s="24">
        <f t="shared" si="20"/>
        <v>1.021636613143917E-2</v>
      </c>
      <c r="N41" s="24">
        <f t="shared" si="21"/>
        <v>9.0805272332339371E-3</v>
      </c>
      <c r="O41" s="24">
        <f t="shared" si="22"/>
        <v>6.7478057882541798E-3</v>
      </c>
      <c r="P41" s="24">
        <f t="shared" si="23"/>
        <v>4.5332360534691141E-3</v>
      </c>
      <c r="Q41" s="24">
        <f t="shared" si="24"/>
        <v>8.5192896752415148E-3</v>
      </c>
      <c r="S41" s="24">
        <f t="shared" si="10"/>
        <v>5.8051128122611484E-3</v>
      </c>
      <c r="T41" s="24">
        <f t="shared" si="11"/>
        <v>4.8637173602701367E-3</v>
      </c>
      <c r="U41" s="24">
        <f t="shared" si="12"/>
        <v>4.4677282421612396E-3</v>
      </c>
      <c r="V41" s="24">
        <f t="shared" si="13"/>
        <v>8.8821216144143733E-3</v>
      </c>
      <c r="W41" s="24">
        <f t="shared" si="14"/>
        <v>8.9605848053049275E-3</v>
      </c>
      <c r="X41" s="24">
        <f t="shared" si="15"/>
        <v>3.9711974589740073E-3</v>
      </c>
      <c r="Y41" s="24">
        <f t="shared" si="16"/>
        <v>5.6118527755915082E-3</v>
      </c>
    </row>
    <row r="42" spans="2:25" x14ac:dyDescent="0.25">
      <c r="B42" s="160">
        <f>+NAC!A43</f>
        <v>43862</v>
      </c>
      <c r="C42" s="34">
        <f>+GBA_d!$E70/GBA_d!$N70*100</f>
        <v>101.14222134431191</v>
      </c>
      <c r="D42" s="34">
        <f>+PAM_d!$E70/PAM_d!$N70*100</f>
        <v>99.493526901405829</v>
      </c>
      <c r="E42" s="34">
        <f>+NOA_d!$E70/NOA_d!$N70*100</f>
        <v>100.12071922079764</v>
      </c>
      <c r="F42" s="34">
        <f>NEA_d!$E70/NEA_d!$N70*100</f>
        <v>101.8331846238313</v>
      </c>
      <c r="G42" s="34">
        <f>+CUY_d!$E70/CUY_d!$N70*100</f>
        <v>99.197213205311243</v>
      </c>
      <c r="H42" s="34">
        <f>+PAT_d!$E70/PAT_d!$N70*100</f>
        <v>98.745830625784023</v>
      </c>
      <c r="I42" s="19">
        <f t="shared" si="17"/>
        <v>100.32914933465391</v>
      </c>
      <c r="K42" s="24">
        <f t="shared" si="18"/>
        <v>2.0933324094205563E-3</v>
      </c>
      <c r="L42" s="24">
        <f t="shared" si="19"/>
        <v>9.2229107693020396E-4</v>
      </c>
      <c r="M42" s="24">
        <f t="shared" si="20"/>
        <v>7.1608152106774625E-3</v>
      </c>
      <c r="N42" s="24">
        <f t="shared" si="21"/>
        <v>2.9980688301176617E-3</v>
      </c>
      <c r="O42" s="24">
        <f t="shared" si="22"/>
        <v>6.3311302924575763E-3</v>
      </c>
      <c r="P42" s="24">
        <f t="shared" si="23"/>
        <v>2.0070844270618782E-3</v>
      </c>
      <c r="Q42" s="24">
        <f t="shared" si="24"/>
        <v>2.2956579285133838E-3</v>
      </c>
      <c r="S42" s="24">
        <f t="shared" si="10"/>
        <v>2.4040751051082054E-3</v>
      </c>
      <c r="T42" s="24">
        <f t="shared" si="11"/>
        <v>-1.5306592505558436E-3</v>
      </c>
      <c r="U42" s="24">
        <f t="shared" si="12"/>
        <v>2.7868839888012253E-4</v>
      </c>
      <c r="V42" s="24">
        <f t="shared" si="13"/>
        <v>7.8182667799464589E-3</v>
      </c>
      <c r="W42" s="24">
        <f t="shared" si="14"/>
        <v>6.8608042632611888E-3</v>
      </c>
      <c r="X42" s="24">
        <f t="shared" si="15"/>
        <v>3.2216837323326697E-3</v>
      </c>
      <c r="Y42" s="24">
        <f t="shared" si="16"/>
        <v>1.429949263743735E-3</v>
      </c>
    </row>
    <row r="43" spans="2:25" x14ac:dyDescent="0.25">
      <c r="B43" s="160">
        <f>+NAC!A44</f>
        <v>43891</v>
      </c>
      <c r="C43" s="34">
        <f>+GBA_d!$E71/GBA_d!$N71*100</f>
        <v>101.26268828623436</v>
      </c>
      <c r="D43" s="34">
        <f>+PAM_d!$E71/PAM_d!$N71*100</f>
        <v>99.985604679470157</v>
      </c>
      <c r="E43" s="34">
        <f>+NOA_d!$E71/NOA_d!$N71*100</f>
        <v>100.7672364743283</v>
      </c>
      <c r="F43" s="34">
        <f>NEA_d!$E71/NEA_d!$N71*100</f>
        <v>101.7781197912465</v>
      </c>
      <c r="G43" s="34">
        <f>+CUY_d!$E71/CUY_d!$N71*100</f>
        <v>99.453802698136613</v>
      </c>
      <c r="H43" s="34">
        <f>+PAT_d!$E71/PAT_d!$N71*100</f>
        <v>98.745372968091687</v>
      </c>
      <c r="I43" s="19">
        <f t="shared" si="17"/>
        <v>100.60647069379601</v>
      </c>
      <c r="K43" s="24">
        <f t="shared" si="18"/>
        <v>1.1910648225963438E-3</v>
      </c>
      <c r="L43" s="24">
        <f t="shared" si="19"/>
        <v>4.9458270642266378E-3</v>
      </c>
      <c r="M43" s="24">
        <f t="shared" si="20"/>
        <v>6.4573772398186513E-3</v>
      </c>
      <c r="N43" s="24">
        <f t="shared" si="21"/>
        <v>-5.4073564318168899E-4</v>
      </c>
      <c r="O43" s="24">
        <f t="shared" si="22"/>
        <v>2.5866602955295637E-3</v>
      </c>
      <c r="P43" s="24">
        <f t="shared" si="23"/>
        <v>-4.634703961059472E-6</v>
      </c>
      <c r="Q43" s="24">
        <f t="shared" si="24"/>
        <v>2.7641155235662573E-3</v>
      </c>
      <c r="S43" s="24">
        <f t="shared" si="10"/>
        <v>-8.8608985608384927E-4</v>
      </c>
      <c r="T43" s="24">
        <f t="shared" si="11"/>
        <v>-1.2311832520640609E-3</v>
      </c>
      <c r="U43" s="24">
        <f t="shared" si="12"/>
        <v>2.6407238839971647E-3</v>
      </c>
      <c r="V43" s="24">
        <f t="shared" si="13"/>
        <v>2.7527615342544109E-3</v>
      </c>
      <c r="W43" s="24">
        <f t="shared" si="14"/>
        <v>4.8244742898044812E-3</v>
      </c>
      <c r="X43" s="24">
        <f t="shared" si="15"/>
        <v>3.5652753833437245E-4</v>
      </c>
      <c r="Y43" s="24">
        <f t="shared" si="16"/>
        <v>-2.4896091630810524E-4</v>
      </c>
    </row>
    <row r="44" spans="2:25" x14ac:dyDescent="0.25">
      <c r="B44" s="160">
        <f>+NAC!A45</f>
        <v>43922</v>
      </c>
      <c r="C44" s="34">
        <f>+GBA_d!$E72/GBA_d!$N72*100</f>
        <v>101.73872351243357</v>
      </c>
      <c r="D44" s="34">
        <f>+PAM_d!$E72/PAM_d!$N72*100</f>
        <v>100.43161811150354</v>
      </c>
      <c r="E44" s="34">
        <f>+NOA_d!$E72/NOA_d!$N72*100</f>
        <v>101.59979580274678</v>
      </c>
      <c r="F44" s="34">
        <f>NEA_d!$E72/NEA_d!$N72*100</f>
        <v>102.29100852753024</v>
      </c>
      <c r="G44" s="34">
        <f>+CUY_d!$E72/CUY_d!$N72*100</f>
        <v>100.18599036040092</v>
      </c>
      <c r="H44" s="34">
        <f>+PAT_d!$E72/PAT_d!$N72*100</f>
        <v>98.549956887477634</v>
      </c>
      <c r="I44" s="19">
        <f t="shared" si="17"/>
        <v>101.08101579157423</v>
      </c>
      <c r="K44" s="24">
        <f t="shared" si="18"/>
        <v>4.7009933693802353E-3</v>
      </c>
      <c r="L44" s="24">
        <f t="shared" si="19"/>
        <v>4.460776463403926E-3</v>
      </c>
      <c r="M44" s="24">
        <f t="shared" si="20"/>
        <v>8.2622026518568426E-3</v>
      </c>
      <c r="N44" s="24">
        <f t="shared" si="21"/>
        <v>5.0392828766705478E-3</v>
      </c>
      <c r="O44" s="24">
        <f t="shared" si="22"/>
        <v>7.3620881494762536E-3</v>
      </c>
      <c r="P44" s="24">
        <f t="shared" si="23"/>
        <v>-1.9789897464582706E-3</v>
      </c>
      <c r="Q44" s="24">
        <f t="shared" si="24"/>
        <v>4.7168446970229372E-3</v>
      </c>
      <c r="S44" s="24">
        <f t="shared" si="10"/>
        <v>6.8754339290042488E-3</v>
      </c>
      <c r="T44" s="24">
        <f t="shared" si="11"/>
        <v>6.1968864615129515E-3</v>
      </c>
      <c r="U44" s="24">
        <f t="shared" si="12"/>
        <v>1.6186463541901341E-2</v>
      </c>
      <c r="V44" s="24">
        <f t="shared" si="13"/>
        <v>9.32307703120272E-3</v>
      </c>
      <c r="W44" s="24">
        <f t="shared" si="14"/>
        <v>1.3899138795266941E-2</v>
      </c>
      <c r="X44" s="24">
        <f t="shared" si="15"/>
        <v>-7.8196352730786067E-4</v>
      </c>
      <c r="Y44" s="24">
        <f t="shared" si="16"/>
        <v>7.4087951954506792E-3</v>
      </c>
    </row>
    <row r="45" spans="2:25" x14ac:dyDescent="0.25">
      <c r="B45" s="160">
        <f>+NAC!A46</f>
        <v>43952</v>
      </c>
      <c r="C45" s="34">
        <f>+GBA_d!$E73/GBA_d!$N73*100</f>
        <v>101.60606534425764</v>
      </c>
      <c r="D45" s="34">
        <f>+PAM_d!$E73/PAM_d!$N73*100</f>
        <v>100.33228440978117</v>
      </c>
      <c r="E45" s="34">
        <f>+NOA_d!$E73/NOA_d!$N73*100</f>
        <v>101.31385074241146</v>
      </c>
      <c r="F45" s="34">
        <f>NEA_d!$E73/NEA_d!$N73*100</f>
        <v>101.70287500279278</v>
      </c>
      <c r="G45" s="34">
        <f>+CUY_d!$E73/CUY_d!$N73*100</f>
        <v>99.974002453406001</v>
      </c>
      <c r="H45" s="34">
        <f>+PAT_d!$E73/PAT_d!$N73*100</f>
        <v>98.459648483341212</v>
      </c>
      <c r="I45" s="19">
        <f t="shared" si="17"/>
        <v>100.92648928546305</v>
      </c>
      <c r="K45" s="24">
        <f t="shared" si="18"/>
        <v>-1.3039102870178176E-3</v>
      </c>
      <c r="L45" s="24">
        <f t="shared" si="19"/>
        <v>-9.8906802051212939E-4</v>
      </c>
      <c r="M45" s="24">
        <f t="shared" si="20"/>
        <v>-2.8144255416662212E-3</v>
      </c>
      <c r="N45" s="24">
        <f t="shared" si="21"/>
        <v>-5.7496111652782789E-3</v>
      </c>
      <c r="O45" s="24">
        <f t="shared" si="22"/>
        <v>-2.1159436187867531E-3</v>
      </c>
      <c r="P45" s="24">
        <f t="shared" si="23"/>
        <v>-9.1637182794035432E-4</v>
      </c>
      <c r="Q45" s="24">
        <f t="shared" si="24"/>
        <v>-1.5287391494938074E-3</v>
      </c>
      <c r="S45" s="24">
        <f t="shared" si="10"/>
        <v>7.9547092819893805E-3</v>
      </c>
      <c r="T45" s="24">
        <f t="shared" si="11"/>
        <v>8.2481431428971241E-3</v>
      </c>
      <c r="U45" s="24">
        <f t="shared" si="12"/>
        <v>1.9339560304093784E-2</v>
      </c>
      <c r="V45" s="24">
        <f t="shared" si="13"/>
        <v>4.0243606896801509E-3</v>
      </c>
      <c r="W45" s="24">
        <f t="shared" si="14"/>
        <v>1.3507315507146345E-2</v>
      </c>
      <c r="X45" s="24">
        <f t="shared" si="15"/>
        <v>-1.7366070045090609E-3</v>
      </c>
      <c r="Y45" s="24">
        <f t="shared" si="16"/>
        <v>8.4999771097127308E-3</v>
      </c>
    </row>
    <row r="46" spans="2:25" x14ac:dyDescent="0.25">
      <c r="B46" s="160">
        <f>+NAC!A47</f>
        <v>43983</v>
      </c>
      <c r="C46" s="34">
        <f>+GBA_d!$E74/GBA_d!$N74*100</f>
        <v>101.35809983762975</v>
      </c>
      <c r="D46" s="34">
        <f>+PAM_d!$E74/PAM_d!$N74*100</f>
        <v>99.88360420704339</v>
      </c>
      <c r="E46" s="34">
        <f>+NOA_d!$E74/NOA_d!$N74*100</f>
        <v>101.04784293573152</v>
      </c>
      <c r="F46" s="34">
        <f>NEA_d!$E74/NEA_d!$N74*100</f>
        <v>101.47253978324011</v>
      </c>
      <c r="G46" s="34">
        <f>+CUY_d!$E74/CUY_d!$N74*100</f>
        <v>100.18538759496154</v>
      </c>
      <c r="H46" s="34">
        <f>+PAT_d!$E74/PAT_d!$N74*100</f>
        <v>98.558825674524286</v>
      </c>
      <c r="I46" s="19">
        <f t="shared" si="17"/>
        <v>100.64911202480455</v>
      </c>
      <c r="K46" s="24">
        <f t="shared" si="18"/>
        <v>-2.4404596889737729E-3</v>
      </c>
      <c r="L46" s="24">
        <f t="shared" si="19"/>
        <v>-4.4719424597695623E-3</v>
      </c>
      <c r="M46" s="24">
        <f t="shared" si="20"/>
        <v>-2.6255818402980413E-3</v>
      </c>
      <c r="N46" s="24">
        <f t="shared" si="21"/>
        <v>-2.2647857255396753E-3</v>
      </c>
      <c r="O46" s="24">
        <f t="shared" si="22"/>
        <v>2.1144011079685665E-3</v>
      </c>
      <c r="P46" s="24">
        <f t="shared" si="23"/>
        <v>1.0072876829319011E-3</v>
      </c>
      <c r="Q46" s="24">
        <f t="shared" si="24"/>
        <v>-2.7483098106578785E-3</v>
      </c>
      <c r="S46" s="24">
        <f t="shared" si="10"/>
        <v>5.010128899750832E-3</v>
      </c>
      <c r="T46" s="24">
        <f t="shared" si="11"/>
        <v>5.0449207590008704E-3</v>
      </c>
      <c r="U46" s="24">
        <f t="shared" si="12"/>
        <v>1.843186644469208E-2</v>
      </c>
      <c r="V46" s="24">
        <f t="shared" si="13"/>
        <v>1.5732605304177305E-3</v>
      </c>
      <c r="W46" s="24">
        <f t="shared" si="14"/>
        <v>1.5200870505147845E-2</v>
      </c>
      <c r="X46" s="24">
        <f t="shared" si="15"/>
        <v>-1.2571045378929613E-3</v>
      </c>
      <c r="Y46" s="24">
        <f t="shared" si="16"/>
        <v>6.0189433400685832E-3</v>
      </c>
    </row>
    <row r="47" spans="2:25" x14ac:dyDescent="0.25">
      <c r="B47" s="160">
        <f>+NAC!A48</f>
        <v>44013</v>
      </c>
      <c r="C47" s="34">
        <f>+GBA_d!$E75/GBA_d!$N75*100</f>
        <v>101.1315483008094</v>
      </c>
      <c r="D47" s="34">
        <f>+PAM_d!$E75/PAM_d!$N75*100</f>
        <v>99.607022843632251</v>
      </c>
      <c r="E47" s="34">
        <f>+NOA_d!$E75/NOA_d!$N75*100</f>
        <v>100.44776967996611</v>
      </c>
      <c r="F47" s="34">
        <f>NEA_d!$E75/NEA_d!$N75*100</f>
        <v>101.12419426927471</v>
      </c>
      <c r="G47" s="34">
        <f>+CUY_d!$E75/CUY_d!$N75*100</f>
        <v>99.99282589551018</v>
      </c>
      <c r="H47" s="34">
        <f>+PAT_d!$E75/PAT_d!$N75*100</f>
        <v>98.389877244734393</v>
      </c>
      <c r="I47" s="19">
        <f t="shared" si="17"/>
        <v>100.37865722320717</v>
      </c>
      <c r="K47" s="24">
        <f t="shared" si="18"/>
        <v>-2.2351596683765074E-3</v>
      </c>
      <c r="L47" s="24">
        <f t="shared" si="19"/>
        <v>-2.7690366763080121E-3</v>
      </c>
      <c r="M47" s="24">
        <f t="shared" si="20"/>
        <v>-5.9385063384981285E-3</v>
      </c>
      <c r="N47" s="24">
        <f t="shared" si="21"/>
        <v>-3.432904258723779E-3</v>
      </c>
      <c r="O47" s="24">
        <f t="shared" si="22"/>
        <v>-1.9220537453012998E-3</v>
      </c>
      <c r="P47" s="24">
        <f t="shared" si="23"/>
        <v>-1.7141887459963812E-3</v>
      </c>
      <c r="Q47" s="24">
        <f t="shared" si="24"/>
        <v>-2.6871056898220003E-3</v>
      </c>
      <c r="S47" s="24">
        <f t="shared" si="10"/>
        <v>3.9669885524555859E-3</v>
      </c>
      <c r="T47" s="24">
        <f t="shared" si="11"/>
        <v>4.4175512037960551E-3</v>
      </c>
      <c r="U47" s="24">
        <f t="shared" si="12"/>
        <v>1.6076603279183477E-2</v>
      </c>
      <c r="V47" s="24">
        <f t="shared" si="13"/>
        <v>-1.6228592002992537E-3</v>
      </c>
      <c r="W47" s="24">
        <f t="shared" si="14"/>
        <v>1.897176511107812E-2</v>
      </c>
      <c r="X47" s="24">
        <f t="shared" si="15"/>
        <v>-1.8476026356482045E-3</v>
      </c>
      <c r="Y47" s="24">
        <f t="shared" si="16"/>
        <v>5.19053410449688E-3</v>
      </c>
    </row>
    <row r="48" spans="2:25" x14ac:dyDescent="0.25">
      <c r="B48" s="160">
        <f>+NAC!A49</f>
        <v>44044</v>
      </c>
      <c r="C48" s="34">
        <f>+GBA_d!$E76/GBA_d!$N76*100</f>
        <v>101.36762490430264</v>
      </c>
      <c r="D48" s="34">
        <f>+PAM_d!$E76/PAM_d!$N76*100</f>
        <v>99.741409294040977</v>
      </c>
      <c r="E48" s="34">
        <f>+NOA_d!$E76/NOA_d!$N76*100</f>
        <v>100.52452165035119</v>
      </c>
      <c r="F48" s="34">
        <f>NEA_d!$E76/NEA_d!$N76*100</f>
        <v>101.2204351150199</v>
      </c>
      <c r="G48" s="34">
        <f>+CUY_d!$E76/CUY_d!$N76*100</f>
        <v>100.15878108205132</v>
      </c>
      <c r="H48" s="34">
        <f>+PAT_d!$E76/PAT_d!$N76*100</f>
        <v>98.357533449927871</v>
      </c>
      <c r="I48" s="19">
        <f t="shared" si="17"/>
        <v>100.54679873432812</v>
      </c>
      <c r="K48" s="24">
        <f t="shared" si="18"/>
        <v>2.3343517177354389E-3</v>
      </c>
      <c r="L48" s="24">
        <f t="shared" si="19"/>
        <v>1.3491664199190012E-3</v>
      </c>
      <c r="M48" s="24">
        <f t="shared" si="20"/>
        <v>7.6409830332324624E-4</v>
      </c>
      <c r="N48" s="24">
        <f t="shared" si="21"/>
        <v>9.5170939497335461E-4</v>
      </c>
      <c r="O48" s="24">
        <f t="shared" si="22"/>
        <v>1.6596709319383063E-3</v>
      </c>
      <c r="P48" s="24">
        <f t="shared" si="23"/>
        <v>-3.287309194021093E-4</v>
      </c>
      <c r="Q48" s="24">
        <f t="shared" si="24"/>
        <v>1.6750723288423419E-3</v>
      </c>
      <c r="S48" s="24">
        <f t="shared" ref="S48:S79" si="25">+C48/C36-1</f>
        <v>7.818218710118785E-3</v>
      </c>
      <c r="T48" s="24">
        <f t="shared" ref="T48:T79" si="26">+D48/D36-1</f>
        <v>5.7509905390684679E-3</v>
      </c>
      <c r="U48" s="24">
        <f t="shared" ref="U48:U79" si="27">+E48/E36-1</f>
        <v>1.3627036433256468E-2</v>
      </c>
      <c r="V48" s="24">
        <f t="shared" ref="V48:V79" si="28">+F48/F36-1</f>
        <v>-2.8427844575783512E-3</v>
      </c>
      <c r="W48" s="24">
        <f t="shared" ref="W48:W79" si="29">+G48/G36-1</f>
        <v>1.6951655807974086E-2</v>
      </c>
      <c r="X48" s="24">
        <f t="shared" ref="X48:X79" si="30">+H48/H36-1</f>
        <v>1.3687593514870589E-3</v>
      </c>
      <c r="Y48" s="24">
        <f t="shared" ref="Y48:Y79" si="31">+I48/I36-1</f>
        <v>7.2009666548917828E-3</v>
      </c>
    </row>
    <row r="49" spans="2:25" x14ac:dyDescent="0.25">
      <c r="B49" s="160">
        <f>+NAC!A50</f>
        <v>44075</v>
      </c>
      <c r="C49" s="34">
        <f>+GBA_d!$E77/GBA_d!$N77*100</f>
        <v>101.54579140025832</v>
      </c>
      <c r="D49" s="34">
        <f>+PAM_d!$E77/PAM_d!$N77*100</f>
        <v>99.777535196858508</v>
      </c>
      <c r="E49" s="34">
        <f>+NOA_d!$E77/NOA_d!$N77*100</f>
        <v>100.86682929318978</v>
      </c>
      <c r="F49" s="34">
        <f>NEA_d!$E77/NEA_d!$N77*100</f>
        <v>101.24543039521514</v>
      </c>
      <c r="G49" s="34">
        <f>+CUY_d!$E77/CUY_d!$N77*100</f>
        <v>100.49418892689069</v>
      </c>
      <c r="H49" s="34">
        <f>+PAT_d!$E77/PAT_d!$N77*100</f>
        <v>98.484038101075825</v>
      </c>
      <c r="I49" s="19">
        <f t="shared" si="17"/>
        <v>100.68657059612909</v>
      </c>
      <c r="K49" s="24">
        <f t="shared" si="18"/>
        <v>1.7576272120796155E-3</v>
      </c>
      <c r="L49" s="24">
        <f t="shared" si="19"/>
        <v>3.6219563241823849E-4</v>
      </c>
      <c r="M49" s="24">
        <f t="shared" si="20"/>
        <v>3.405215336703904E-3</v>
      </c>
      <c r="N49" s="24">
        <f t="shared" si="21"/>
        <v>2.4693907081951849E-4</v>
      </c>
      <c r="O49" s="24">
        <f t="shared" si="22"/>
        <v>3.3487612490470386E-3</v>
      </c>
      <c r="P49" s="24">
        <f t="shared" si="23"/>
        <v>1.2861714472776065E-3</v>
      </c>
      <c r="Q49" s="24">
        <f t="shared" si="24"/>
        <v>1.3901174732602328E-3</v>
      </c>
      <c r="S49" s="24">
        <f t="shared" si="25"/>
        <v>1.0627282261607363E-2</v>
      </c>
      <c r="T49" s="24">
        <f t="shared" si="26"/>
        <v>7.97240258857701E-3</v>
      </c>
      <c r="U49" s="24">
        <f t="shared" si="27"/>
        <v>1.696575289832758E-2</v>
      </c>
      <c r="V49" s="24">
        <f t="shared" si="28"/>
        <v>-2.9589310824618131E-4</v>
      </c>
      <c r="W49" s="24">
        <f t="shared" si="29"/>
        <v>2.138286348487406E-2</v>
      </c>
      <c r="X49" s="24">
        <f t="shared" si="30"/>
        <v>2.9689236723264845E-3</v>
      </c>
      <c r="Y49" s="24">
        <f t="shared" si="31"/>
        <v>9.8646171825067519E-3</v>
      </c>
    </row>
    <row r="50" spans="2:25" x14ac:dyDescent="0.25">
      <c r="B50" s="160">
        <f>+NAC!A51</f>
        <v>44105</v>
      </c>
      <c r="C50" s="34">
        <f>+GBA_d!$E78/GBA_d!$N78*100</f>
        <v>101.954346092777</v>
      </c>
      <c r="D50" s="34">
        <f>+PAM_d!$E78/PAM_d!$N78*100</f>
        <v>100.00620411507326</v>
      </c>
      <c r="E50" s="34">
        <f>+NOA_d!$E78/NOA_d!$N78*100</f>
        <v>101.49397122714051</v>
      </c>
      <c r="F50" s="34">
        <f>NEA_d!$E78/NEA_d!$N78*100</f>
        <v>101.39524517760225</v>
      </c>
      <c r="G50" s="34">
        <f>+CUY_d!$E78/CUY_d!$N78*100</f>
        <v>100.62986295327569</v>
      </c>
      <c r="H50" s="34">
        <f>+PAT_d!$E78/PAT_d!$N78*100</f>
        <v>98.810829356253066</v>
      </c>
      <c r="I50" s="19">
        <f t="shared" si="17"/>
        <v>101.01912016708459</v>
      </c>
      <c r="K50" s="24">
        <f t="shared" si="18"/>
        <v>4.023354261017964E-3</v>
      </c>
      <c r="L50" s="24">
        <f t="shared" si="19"/>
        <v>2.2917876029266981E-3</v>
      </c>
      <c r="M50" s="24">
        <f t="shared" si="20"/>
        <v>6.2175240199908721E-3</v>
      </c>
      <c r="N50" s="24">
        <f t="shared" si="21"/>
        <v>1.4797189542510303E-3</v>
      </c>
      <c r="O50" s="24">
        <f t="shared" si="22"/>
        <v>1.3500683754332776E-3</v>
      </c>
      <c r="P50" s="24">
        <f t="shared" si="23"/>
        <v>3.318215433468108E-3</v>
      </c>
      <c r="Q50" s="24">
        <f t="shared" si="24"/>
        <v>3.3028195218747225E-3</v>
      </c>
      <c r="S50" s="24">
        <f t="shared" si="25"/>
        <v>1.8485198407767189E-2</v>
      </c>
      <c r="T50" s="24">
        <f t="shared" si="26"/>
        <v>1.4842434993664444E-2</v>
      </c>
      <c r="U50" s="24">
        <f t="shared" si="27"/>
        <v>2.967032204383746E-2</v>
      </c>
      <c r="V50" s="24">
        <f t="shared" si="28"/>
        <v>6.3215611837323937E-3</v>
      </c>
      <c r="W50" s="24">
        <f t="shared" si="29"/>
        <v>2.7459113530128976E-2</v>
      </c>
      <c r="X50" s="24">
        <f t="shared" si="30"/>
        <v>7.3612194738179593E-3</v>
      </c>
      <c r="Y50" s="24">
        <f t="shared" si="31"/>
        <v>1.7412677079171157E-2</v>
      </c>
    </row>
    <row r="51" spans="2:25" x14ac:dyDescent="0.25">
      <c r="B51" s="160">
        <f>+NAC!A52</f>
        <v>44136</v>
      </c>
      <c r="C51" s="34">
        <f>+GBA_d!$E79/GBA_d!$N79*100</f>
        <v>101.51407666585068</v>
      </c>
      <c r="D51" s="34">
        <f>+PAM_d!$E79/PAM_d!$N79*100</f>
        <v>100.00125901073262</v>
      </c>
      <c r="E51" s="34">
        <f>+NOA_d!$E79/NOA_d!$N79*100</f>
        <v>101.04153593894607</v>
      </c>
      <c r="F51" s="34">
        <f>NEA_d!$E79/NEA_d!$N79*100</f>
        <v>101.21680634792531</v>
      </c>
      <c r="G51" s="34">
        <f>+CUY_d!$E79/CUY_d!$N79*100</f>
        <v>100.5799144657575</v>
      </c>
      <c r="H51" s="34">
        <f>+PAT_d!$E79/PAT_d!$N79*100</f>
        <v>98.959199857560236</v>
      </c>
      <c r="I51" s="19">
        <f t="shared" si="17"/>
        <v>100.78577914411265</v>
      </c>
      <c r="K51" s="24">
        <f t="shared" si="18"/>
        <v>-4.3182997468855788E-3</v>
      </c>
      <c r="L51" s="24">
        <f t="shared" si="19"/>
        <v>-4.9447975597027849E-5</v>
      </c>
      <c r="M51" s="24">
        <f t="shared" si="20"/>
        <v>-4.4577553003803949E-3</v>
      </c>
      <c r="N51" s="24">
        <f t="shared" si="21"/>
        <v>-1.7598342936533395E-3</v>
      </c>
      <c r="O51" s="24">
        <f t="shared" si="22"/>
        <v>-4.9635849689455558E-4</v>
      </c>
      <c r="P51" s="24">
        <f t="shared" si="23"/>
        <v>1.5015611373145887E-3</v>
      </c>
      <c r="Q51" s="24">
        <f t="shared" si="24"/>
        <v>-2.3098698799395301E-3</v>
      </c>
      <c r="S51" s="24">
        <f t="shared" si="25"/>
        <v>9.3978588945815567E-3</v>
      </c>
      <c r="T51" s="24">
        <f t="shared" si="26"/>
        <v>1.2356578436369281E-2</v>
      </c>
      <c r="U51" s="24">
        <f t="shared" si="27"/>
        <v>2.4521198638728148E-2</v>
      </c>
      <c r="V51" s="24">
        <f t="shared" si="28"/>
        <v>3.5999092231850938E-3</v>
      </c>
      <c r="W51" s="24">
        <f t="shared" si="29"/>
        <v>2.2390449688058922E-2</v>
      </c>
      <c r="X51" s="24">
        <f t="shared" si="30"/>
        <v>5.6589322397329056E-3</v>
      </c>
      <c r="Y51" s="24">
        <f t="shared" si="31"/>
        <v>1.1662020250223337E-2</v>
      </c>
    </row>
    <row r="52" spans="2:25" x14ac:dyDescent="0.25">
      <c r="B52" s="160">
        <f>+NAC!A53</f>
        <v>44166</v>
      </c>
      <c r="C52" s="34">
        <f>+GBA_d!$E80/GBA_d!$N80*100</f>
        <v>101.1004353170031</v>
      </c>
      <c r="D52" s="34">
        <f>+PAM_d!$E80/PAM_d!$N80*100</f>
        <v>100.19577219830447</v>
      </c>
      <c r="E52" s="34">
        <f>+NOA_d!$E80/NOA_d!$N80*100</f>
        <v>101.89656362537363</v>
      </c>
      <c r="F52" s="34">
        <f>NEA_d!$E80/NEA_d!$N80*100</f>
        <v>102.39303158081192</v>
      </c>
      <c r="G52" s="34">
        <f>+CUY_d!$E80/CUY_d!$N80*100</f>
        <v>100.9147720722716</v>
      </c>
      <c r="H52" s="34">
        <f>+PAT_d!$E80/PAT_d!$N80*100</f>
        <v>98.799062931449129</v>
      </c>
      <c r="I52" s="19">
        <f t="shared" si="17"/>
        <v>100.78941064173678</v>
      </c>
      <c r="K52" s="24">
        <f t="shared" si="18"/>
        <v>-4.0747191171244257E-3</v>
      </c>
      <c r="L52" s="24">
        <f t="shared" si="19"/>
        <v>1.9451073866076918E-3</v>
      </c>
      <c r="M52" s="24">
        <f t="shared" si="20"/>
        <v>8.4621406284264289E-3</v>
      </c>
      <c r="N52" s="24">
        <f t="shared" si="21"/>
        <v>1.1620849099342356E-2</v>
      </c>
      <c r="O52" s="24">
        <f t="shared" si="22"/>
        <v>3.3292691517261552E-3</v>
      </c>
      <c r="P52" s="24">
        <f t="shared" si="23"/>
        <v>-1.6182116098514276E-3</v>
      </c>
      <c r="Q52" s="24">
        <f t="shared" si="24"/>
        <v>3.6031845513928573E-5</v>
      </c>
      <c r="S52" s="24">
        <f t="shared" si="25"/>
        <v>1.0133240381355213E-2</v>
      </c>
      <c r="T52" s="24">
        <f t="shared" si="26"/>
        <v>1.7064402623262476E-2</v>
      </c>
      <c r="U52" s="24">
        <f t="shared" si="27"/>
        <v>3.5496888110307934E-2</v>
      </c>
      <c r="V52" s="24">
        <f t="shared" si="28"/>
        <v>1.7670060937022392E-2</v>
      </c>
      <c r="W52" s="24">
        <f t="shared" si="29"/>
        <v>3.0663441302086758E-2</v>
      </c>
      <c r="X52" s="24">
        <f t="shared" si="30"/>
        <v>7.0920338397335581E-3</v>
      </c>
      <c r="Y52" s="24">
        <f t="shared" si="31"/>
        <v>1.5471721715666131E-2</v>
      </c>
    </row>
    <row r="53" spans="2:25" x14ac:dyDescent="0.25">
      <c r="B53" s="160">
        <f>+NAC!A54</f>
        <v>44197</v>
      </c>
      <c r="C53" s="34">
        <f>+GBA_d!$E81/GBA_d!$N81*100</f>
        <v>101.12028985959213</v>
      </c>
      <c r="D53" s="34">
        <f>+PAM_d!$E81/PAM_d!$N81*100</f>
        <v>100.53998272763425</v>
      </c>
      <c r="E53" s="34">
        <f>+NOA_d!$E81/NOA_d!$N81*100</f>
        <v>101.90256166090788</v>
      </c>
      <c r="F53" s="34">
        <f>NEA_d!$E81/NEA_d!$N81*100</f>
        <v>102.71341700872559</v>
      </c>
      <c r="G53" s="34">
        <f>+CUY_d!$E81/CUY_d!$N81*100</f>
        <v>101.06410238782107</v>
      </c>
      <c r="H53" s="34">
        <f>+PAT_d!$E81/PAT_d!$N81*100</f>
        <v>98.381386504555635</v>
      </c>
      <c r="I53" s="19">
        <f t="shared" si="17"/>
        <v>100.91947479116925</v>
      </c>
      <c r="K53" s="24">
        <f t="shared" si="18"/>
        <v>1.9638434322044596E-4</v>
      </c>
      <c r="L53" s="24">
        <f t="shared" si="19"/>
        <v>3.4353797747925796E-3</v>
      </c>
      <c r="M53" s="24">
        <f t="shared" si="20"/>
        <v>5.8863962834942996E-5</v>
      </c>
      <c r="N53" s="24">
        <f t="shared" si="21"/>
        <v>3.1289768743765212E-3</v>
      </c>
      <c r="O53" s="24">
        <f t="shared" si="22"/>
        <v>1.4797666633237228E-3</v>
      </c>
      <c r="P53" s="24">
        <f t="shared" si="23"/>
        <v>-4.2275342953738138E-3</v>
      </c>
      <c r="Q53" s="24">
        <f t="shared" si="24"/>
        <v>1.2904545091030339E-3</v>
      </c>
      <c r="S53" s="24">
        <f t="shared" si="25"/>
        <v>1.8760404188411517E-3</v>
      </c>
      <c r="T53" s="24">
        <f t="shared" si="26"/>
        <v>1.1449819808897921E-2</v>
      </c>
      <c r="U53" s="24">
        <f t="shared" si="27"/>
        <v>2.5085195883580491E-2</v>
      </c>
      <c r="V53" s="24">
        <f t="shared" si="28"/>
        <v>1.1667849564482191E-2</v>
      </c>
      <c r="W53" s="24">
        <f t="shared" si="29"/>
        <v>2.5270258121355971E-2</v>
      </c>
      <c r="X53" s="24">
        <f t="shared" si="30"/>
        <v>-1.6910523857472937E-3</v>
      </c>
      <c r="Y53" s="24">
        <f t="shared" si="31"/>
        <v>8.1930531098122206E-3</v>
      </c>
    </row>
    <row r="54" spans="2:25" x14ac:dyDescent="0.25">
      <c r="B54" s="160">
        <f>+NAC!A55</f>
        <v>44228</v>
      </c>
      <c r="C54" s="34">
        <f>+GBA_d!$E82/GBA_d!$N82*100</f>
        <v>101.02238577149971</v>
      </c>
      <c r="D54" s="34">
        <f>+PAM_d!$E82/PAM_d!$N82*100</f>
        <v>100.42446602248785</v>
      </c>
      <c r="E54" s="34">
        <f>+NOA_d!$E82/NOA_d!$N82*100</f>
        <v>102.00905986245832</v>
      </c>
      <c r="F54" s="34">
        <f>NEA_d!$E82/NEA_d!$N82*100</f>
        <v>102.47484092437236</v>
      </c>
      <c r="G54" s="34">
        <f>+CUY_d!$E82/CUY_d!$N82*100</f>
        <v>100.89600738385506</v>
      </c>
      <c r="H54" s="34">
        <f>+PAT_d!$E82/PAT_d!$N82*100</f>
        <v>98.39500903987684</v>
      </c>
      <c r="I54" s="19">
        <f t="shared" si="17"/>
        <v>100.82472839704991</v>
      </c>
      <c r="K54" s="24">
        <f t="shared" si="18"/>
        <v>-9.6819429837835536E-4</v>
      </c>
      <c r="L54" s="24">
        <f t="shared" si="19"/>
        <v>-1.1489628505242377E-3</v>
      </c>
      <c r="M54" s="24">
        <f t="shared" si="20"/>
        <v>1.0450983745120546E-3</v>
      </c>
      <c r="N54" s="24">
        <f t="shared" si="21"/>
        <v>-2.3227353475443469E-3</v>
      </c>
      <c r="O54" s="24">
        <f t="shared" si="22"/>
        <v>-1.663251342409966E-3</v>
      </c>
      <c r="P54" s="24">
        <f t="shared" si="23"/>
        <v>1.3846659215932533E-4</v>
      </c>
      <c r="Q54" s="24">
        <f t="shared" si="24"/>
        <v>-9.3883162110586227E-4</v>
      </c>
      <c r="S54" s="24">
        <f t="shared" si="25"/>
        <v>-1.1848224333954605E-3</v>
      </c>
      <c r="T54" s="24">
        <f t="shared" si="26"/>
        <v>9.356780788407848E-3</v>
      </c>
      <c r="U54" s="24">
        <f t="shared" si="27"/>
        <v>1.8860638001374053E-2</v>
      </c>
      <c r="V54" s="24">
        <f t="shared" si="28"/>
        <v>6.3010530694027622E-3</v>
      </c>
      <c r="W54" s="24">
        <f t="shared" si="29"/>
        <v>1.7125422415121383E-2</v>
      </c>
      <c r="X54" s="24">
        <f t="shared" si="30"/>
        <v>-3.5527736582285918E-3</v>
      </c>
      <c r="Y54" s="24">
        <f t="shared" si="31"/>
        <v>4.939532186632789E-3</v>
      </c>
    </row>
    <row r="55" spans="2:25" x14ac:dyDescent="0.25">
      <c r="B55" s="160">
        <f>+NAC!A56</f>
        <v>44256</v>
      </c>
      <c r="C55" s="34">
        <f>+GBA_d!$E83/GBA_d!$N83*100</f>
        <v>101.32365514497512</v>
      </c>
      <c r="D55" s="34">
        <f>+PAM_d!$E83/PAM_d!$N83*100</f>
        <v>100.5065759629652</v>
      </c>
      <c r="E55" s="34">
        <f>+NOA_d!$E83/NOA_d!$N83*100</f>
        <v>101.69312858481354</v>
      </c>
      <c r="F55" s="34">
        <f>NEA_d!$E83/NEA_d!$N83*100</f>
        <v>102.4001655850572</v>
      </c>
      <c r="G55" s="34">
        <f>+CUY_d!$E83/CUY_d!$N83*100</f>
        <v>100.75852038837772</v>
      </c>
      <c r="H55" s="34">
        <f>+PAT_d!$E83/PAT_d!$N83*100</f>
        <v>98.298352020784193</v>
      </c>
      <c r="I55" s="19">
        <f t="shared" si="17"/>
        <v>100.95073583298722</v>
      </c>
      <c r="K55" s="24">
        <f t="shared" si="18"/>
        <v>2.9822041043143788E-3</v>
      </c>
      <c r="L55" s="24">
        <f t="shared" si="19"/>
        <v>8.1762884812319747E-4</v>
      </c>
      <c r="M55" s="24">
        <f t="shared" si="20"/>
        <v>-3.0970903767837399E-3</v>
      </c>
      <c r="N55" s="24">
        <f t="shared" si="21"/>
        <v>-7.2871876298175042E-4</v>
      </c>
      <c r="O55" s="24">
        <f t="shared" si="22"/>
        <v>-1.3626604168218703E-3</v>
      </c>
      <c r="P55" s="24">
        <f t="shared" si="23"/>
        <v>-9.8233660462876404E-4</v>
      </c>
      <c r="Q55" s="24">
        <f t="shared" si="24"/>
        <v>1.2497671745872463E-3</v>
      </c>
      <c r="S55" s="24">
        <f t="shared" si="25"/>
        <v>6.0206636592963214E-4</v>
      </c>
      <c r="T55" s="24">
        <f t="shared" si="26"/>
        <v>5.2104628977855949E-3</v>
      </c>
      <c r="U55" s="24">
        <f t="shared" si="27"/>
        <v>9.1884241632558261E-3</v>
      </c>
      <c r="V55" s="24">
        <f t="shared" si="28"/>
        <v>6.1117831129771094E-3</v>
      </c>
      <c r="W55" s="24">
        <f t="shared" si="29"/>
        <v>1.3118831606682813E-2</v>
      </c>
      <c r="X55" s="24">
        <f t="shared" si="30"/>
        <v>-4.5270065206188814E-3</v>
      </c>
      <c r="Y55" s="24">
        <f t="shared" si="31"/>
        <v>3.4218985798537549E-3</v>
      </c>
    </row>
    <row r="56" spans="2:25" x14ac:dyDescent="0.25">
      <c r="B56" s="160">
        <f>+NAC!A57</f>
        <v>44287</v>
      </c>
      <c r="C56" s="34">
        <f>+GBA_d!$E84/GBA_d!$N84*100</f>
        <v>101.5365671050201</v>
      </c>
      <c r="D56" s="34">
        <f>+PAM_d!$E84/PAM_d!$N84*100</f>
        <v>100.50287802978879</v>
      </c>
      <c r="E56" s="34">
        <f>+NOA_d!$E84/NOA_d!$N84*100</f>
        <v>101.71500877391439</v>
      </c>
      <c r="F56" s="34">
        <f>NEA_d!$E84/NEA_d!$N84*100</f>
        <v>102.04503827148675</v>
      </c>
      <c r="G56" s="34">
        <f>+CUY_d!$E84/CUY_d!$N84*100</f>
        <v>100.90532077035957</v>
      </c>
      <c r="H56" s="34">
        <f>+PAT_d!$E84/PAT_d!$N84*100</f>
        <v>98.410626082107427</v>
      </c>
      <c r="I56" s="19">
        <f t="shared" si="17"/>
        <v>101.04280358174356</v>
      </c>
      <c r="K56" s="24">
        <f t="shared" si="18"/>
        <v>2.1013055612761899E-3</v>
      </c>
      <c r="L56" s="24">
        <f t="shared" si="19"/>
        <v>-3.6792947535779774E-5</v>
      </c>
      <c r="M56" s="24">
        <f t="shared" si="20"/>
        <v>2.1515897293489239E-4</v>
      </c>
      <c r="N56" s="24">
        <f t="shared" si="21"/>
        <v>-3.4680345636303178E-3</v>
      </c>
      <c r="O56" s="24">
        <f t="shared" si="22"/>
        <v>1.4569525377705617E-3</v>
      </c>
      <c r="P56" s="24">
        <f t="shared" si="23"/>
        <v>1.1421764354655473E-3</v>
      </c>
      <c r="Q56" s="24">
        <f t="shared" si="24"/>
        <v>9.1200671294422442E-4</v>
      </c>
      <c r="S56" s="24">
        <f t="shared" si="25"/>
        <v>-1.9870153706889049E-3</v>
      </c>
      <c r="T56" s="24">
        <f t="shared" si="26"/>
        <v>7.095366939735559E-4</v>
      </c>
      <c r="U56" s="24">
        <f t="shared" si="27"/>
        <v>1.1339882157961334E-3</v>
      </c>
      <c r="V56" s="24">
        <f t="shared" si="28"/>
        <v>-2.4046126789071254E-3</v>
      </c>
      <c r="W56" s="24">
        <f t="shared" si="29"/>
        <v>7.1799500845475261E-3</v>
      </c>
      <c r="X56" s="24">
        <f t="shared" si="30"/>
        <v>-1.4138088921671343E-3</v>
      </c>
      <c r="Y56" s="24">
        <f t="shared" si="31"/>
        <v>-3.7803547512293978E-4</v>
      </c>
    </row>
    <row r="57" spans="2:25" x14ac:dyDescent="0.25">
      <c r="B57" s="160">
        <f>+NAC!A58</f>
        <v>44317</v>
      </c>
      <c r="C57" s="34">
        <f>+GBA_d!$E85/GBA_d!$N85*100</f>
        <v>101.09053788605398</v>
      </c>
      <c r="D57" s="34">
        <f>+PAM_d!$E85/PAM_d!$N85*100</f>
        <v>100.33185214951799</v>
      </c>
      <c r="E57" s="34">
        <f>+NOA_d!$E85/NOA_d!$N85*100</f>
        <v>101.60279112984014</v>
      </c>
      <c r="F57" s="34">
        <f>NEA_d!$E85/NEA_d!$N85*100</f>
        <v>101.7675457535764</v>
      </c>
      <c r="G57" s="34">
        <f>+CUY_d!$E85/CUY_d!$N85*100</f>
        <v>100.32879268653862</v>
      </c>
      <c r="H57" s="34">
        <f>+PAT_d!$E85/PAT_d!$N85*100</f>
        <v>98.221915295743571</v>
      </c>
      <c r="I57" s="19">
        <f t="shared" si="17"/>
        <v>100.72636485701798</v>
      </c>
      <c r="K57" s="24">
        <f t="shared" si="18"/>
        <v>-4.3927939626399182E-3</v>
      </c>
      <c r="L57" s="24">
        <f t="shared" si="19"/>
        <v>-1.7017013206339637E-3</v>
      </c>
      <c r="M57" s="24">
        <f t="shared" si="20"/>
        <v>-1.1032555119144805E-3</v>
      </c>
      <c r="N57" s="24">
        <f t="shared" si="21"/>
        <v>-2.7193141637331664E-3</v>
      </c>
      <c r="O57" s="24">
        <f t="shared" si="22"/>
        <v>-5.7135548395214064E-3</v>
      </c>
      <c r="P57" s="24">
        <f t="shared" si="23"/>
        <v>-1.9175854669027936E-3</v>
      </c>
      <c r="Q57" s="24">
        <f t="shared" si="24"/>
        <v>-3.1317294602735135E-3</v>
      </c>
      <c r="S57" s="24">
        <f t="shared" si="25"/>
        <v>-5.0737862592845628E-3</v>
      </c>
      <c r="T57" s="24">
        <f t="shared" si="26"/>
        <v>-4.3082868662613905E-6</v>
      </c>
      <c r="U57" s="24">
        <f t="shared" si="27"/>
        <v>2.8519337219083951E-3</v>
      </c>
      <c r="V57" s="24">
        <f t="shared" si="28"/>
        <v>6.3587927855368598E-4</v>
      </c>
      <c r="W57" s="24">
        <f t="shared" si="29"/>
        <v>3.5488249387432003E-3</v>
      </c>
      <c r="X57" s="24">
        <f t="shared" si="30"/>
        <v>-2.4145240335472495E-3</v>
      </c>
      <c r="Y57" s="24">
        <f t="shared" si="31"/>
        <v>-1.9828731769221397E-3</v>
      </c>
    </row>
    <row r="58" spans="2:25" x14ac:dyDescent="0.25">
      <c r="B58" s="160">
        <f>+NAC!A59</f>
        <v>44348</v>
      </c>
      <c r="C58" s="34">
        <f>+GBA_d!$E86/GBA_d!$N86*100</f>
        <v>101.37069343667626</v>
      </c>
      <c r="D58" s="34">
        <f>+PAM_d!$E86/PAM_d!$N86*100</f>
        <v>100.26215405792067</v>
      </c>
      <c r="E58" s="34">
        <f>+NOA_d!$E86/NOA_d!$N86*100</f>
        <v>101.64778510658974</v>
      </c>
      <c r="F58" s="34">
        <f>NEA_d!$E86/NEA_d!$N86*100</f>
        <v>101.77654634853921</v>
      </c>
      <c r="G58" s="34">
        <f>+CUY_d!$E86/CUY_d!$N86*100</f>
        <v>100.62674196363561</v>
      </c>
      <c r="H58" s="34">
        <f>+PAT_d!$E86/PAT_d!$N86*100</f>
        <v>98.124545656481459</v>
      </c>
      <c r="I58" s="19">
        <f t="shared" si="17"/>
        <v>100.84216605643638</v>
      </c>
      <c r="K58" s="24">
        <f t="shared" si="18"/>
        <v>2.771333069155002E-3</v>
      </c>
      <c r="L58" s="24">
        <f t="shared" si="19"/>
        <v>-6.9467561999603245E-4</v>
      </c>
      <c r="M58" s="24">
        <f t="shared" si="20"/>
        <v>4.4284193622301515E-4</v>
      </c>
      <c r="N58" s="24">
        <f t="shared" si="21"/>
        <v>8.8442684710088315E-5</v>
      </c>
      <c r="O58" s="24">
        <f t="shared" si="22"/>
        <v>2.9697285207834767E-3</v>
      </c>
      <c r="P58" s="24">
        <f t="shared" si="23"/>
        <v>-9.9132295444381846E-4</v>
      </c>
      <c r="Q58" s="24">
        <f t="shared" si="24"/>
        <v>1.1496612588250965E-3</v>
      </c>
      <c r="S58" s="24">
        <f t="shared" si="25"/>
        <v>1.2424857082637963E-4</v>
      </c>
      <c r="T58" s="24">
        <f t="shared" si="26"/>
        <v>3.7899098043419066E-3</v>
      </c>
      <c r="U58" s="24">
        <f t="shared" si="27"/>
        <v>5.9372090826301793E-3</v>
      </c>
      <c r="V58" s="24">
        <f t="shared" si="28"/>
        <v>2.9959491104540881E-3</v>
      </c>
      <c r="W58" s="24">
        <f t="shared" si="29"/>
        <v>4.4053766648926018E-3</v>
      </c>
      <c r="X58" s="24">
        <f t="shared" si="30"/>
        <v>-4.4063026834042507E-3</v>
      </c>
      <c r="Y58" s="24">
        <f t="shared" si="31"/>
        <v>1.9180897650070694E-3</v>
      </c>
    </row>
    <row r="59" spans="2:25" x14ac:dyDescent="0.25">
      <c r="B59" s="160">
        <f>+NAC!A60</f>
        <v>44378</v>
      </c>
      <c r="C59" s="34">
        <f>+GBA_d!$E87/GBA_d!$N87*100</f>
        <v>101.31513973756641</v>
      </c>
      <c r="D59" s="34">
        <f>+PAM_d!$E87/PAM_d!$N87*100</f>
        <v>100.24970253378112</v>
      </c>
      <c r="E59" s="34">
        <f>+NOA_d!$E87/NOA_d!$N87*100</f>
        <v>101.58467137860254</v>
      </c>
      <c r="F59" s="34">
        <f>NEA_d!$E87/NEA_d!$N87*100</f>
        <v>101.69631982784308</v>
      </c>
      <c r="G59" s="34">
        <f>+CUY_d!$E87/CUY_d!$N87*100</f>
        <v>100.61861456985245</v>
      </c>
      <c r="H59" s="34">
        <f>+PAT_d!$E87/PAT_d!$N87*100</f>
        <v>98.310002916024146</v>
      </c>
      <c r="I59" s="19">
        <f t="shared" si="17"/>
        <v>100.81318700013492</v>
      </c>
      <c r="K59" s="24">
        <f t="shared" si="18"/>
        <v>-5.4802524503350103E-4</v>
      </c>
      <c r="L59" s="24">
        <f t="shared" si="19"/>
        <v>-1.2418967312788354E-4</v>
      </c>
      <c r="M59" s="24">
        <f t="shared" si="20"/>
        <v>-6.2090608192810759E-4</v>
      </c>
      <c r="N59" s="24">
        <f t="shared" si="21"/>
        <v>-7.8826137822940456E-4</v>
      </c>
      <c r="O59" s="24">
        <f t="shared" si="22"/>
        <v>-8.0767732558495453E-5</v>
      </c>
      <c r="P59" s="24">
        <f t="shared" si="23"/>
        <v>1.8900190395982897E-3</v>
      </c>
      <c r="Q59" s="24">
        <f t="shared" si="24"/>
        <v>-2.8737042682369651E-4</v>
      </c>
      <c r="S59" s="24">
        <f t="shared" si="25"/>
        <v>1.8153725503236018E-3</v>
      </c>
      <c r="T59" s="24">
        <f t="shared" si="26"/>
        <v>6.4521523864615737E-3</v>
      </c>
      <c r="U59" s="24">
        <f t="shared" si="27"/>
        <v>1.1318336905425275E-2</v>
      </c>
      <c r="V59" s="24">
        <f t="shared" si="28"/>
        <v>5.6576525796083743E-3</v>
      </c>
      <c r="W59" s="24">
        <f t="shared" si="29"/>
        <v>6.2583357229668568E-3</v>
      </c>
      <c r="X59" s="24">
        <f t="shared" si="30"/>
        <v>-8.1181449705003406E-4</v>
      </c>
      <c r="Y59" s="24">
        <f t="shared" si="31"/>
        <v>4.3289060538187485E-3</v>
      </c>
    </row>
    <row r="60" spans="2:25" x14ac:dyDescent="0.25">
      <c r="B60" s="160">
        <f>+NAC!A61</f>
        <v>44409</v>
      </c>
      <c r="C60" s="34">
        <f>+GBA_d!$E88/GBA_d!$N88*100</f>
        <v>100.86039638868027</v>
      </c>
      <c r="D60" s="34">
        <f>+PAM_d!$E88/PAM_d!$N88*100</f>
        <v>99.747206720358022</v>
      </c>
      <c r="E60" s="34">
        <f>+NOA_d!$E88/NOA_d!$N88*100</f>
        <v>101.15720633070187</v>
      </c>
      <c r="F60" s="34">
        <f>NEA_d!$E88/NEA_d!$N88*100</f>
        <v>101.36873915019937</v>
      </c>
      <c r="G60" s="34">
        <f>+CUY_d!$E88/CUY_d!$N88*100</f>
        <v>100.17318463243585</v>
      </c>
      <c r="H60" s="34">
        <f>+PAT_d!$E88/PAT_d!$N88*100</f>
        <v>98.205384167358361</v>
      </c>
      <c r="I60" s="19">
        <f t="shared" si="17"/>
        <v>100.36621199614859</v>
      </c>
      <c r="K60" s="24">
        <f t="shared" si="18"/>
        <v>-4.4884046951328971E-3</v>
      </c>
      <c r="L60" s="24">
        <f t="shared" si="19"/>
        <v>-5.0124419397031827E-3</v>
      </c>
      <c r="M60" s="24">
        <f t="shared" si="20"/>
        <v>-4.2079680142639297E-3</v>
      </c>
      <c r="N60" s="24">
        <f t="shared" si="21"/>
        <v>-3.2211655072499346E-3</v>
      </c>
      <c r="O60" s="24">
        <f t="shared" si="22"/>
        <v>-4.4269138401560326E-3</v>
      </c>
      <c r="P60" s="24">
        <f t="shared" si="23"/>
        <v>-1.0641719617804357E-3</v>
      </c>
      <c r="Q60" s="24">
        <f t="shared" si="24"/>
        <v>-4.4336958019760564E-3</v>
      </c>
      <c r="S60" s="24">
        <f t="shared" si="25"/>
        <v>-5.0038512404846358E-3</v>
      </c>
      <c r="T60" s="24">
        <f t="shared" si="26"/>
        <v>5.8124567900996738E-5</v>
      </c>
      <c r="U60" s="24">
        <f t="shared" si="27"/>
        <v>6.293834280070687E-3</v>
      </c>
      <c r="V60" s="24">
        <f t="shared" si="28"/>
        <v>1.4651590364234135E-3</v>
      </c>
      <c r="W60" s="24">
        <f t="shared" si="29"/>
        <v>1.4380716527218063E-4</v>
      </c>
      <c r="X60" s="24">
        <f t="shared" si="30"/>
        <v>-1.5469001431086538E-3</v>
      </c>
      <c r="Y60" s="24">
        <f t="shared" si="31"/>
        <v>-1.7960466216003779E-3</v>
      </c>
    </row>
    <row r="61" spans="2:25" x14ac:dyDescent="0.25">
      <c r="B61" s="160">
        <f>+NAC!A62</f>
        <v>44440</v>
      </c>
      <c r="C61" s="34">
        <f>+GBA_d!$E89/GBA_d!$N89*100</f>
        <v>100.72169760515321</v>
      </c>
      <c r="D61" s="34">
        <f>+PAM_d!$E89/PAM_d!$N89*100</f>
        <v>99.60769308976289</v>
      </c>
      <c r="E61" s="34">
        <f>+NOA_d!$E89/NOA_d!$N89*100</f>
        <v>101.0334173264618</v>
      </c>
      <c r="F61" s="34">
        <f>NEA_d!$E89/NEA_d!$N89*100</f>
        <v>101.27423925035932</v>
      </c>
      <c r="G61" s="34">
        <f>+CUY_d!$E89/CUY_d!$N89*100</f>
        <v>100.34600083840446</v>
      </c>
      <c r="H61" s="34">
        <f>+PAT_d!$E89/PAT_d!$N89*100</f>
        <v>98.217618046227386</v>
      </c>
      <c r="I61" s="19">
        <f t="shared" si="17"/>
        <v>100.25328787800559</v>
      </c>
      <c r="K61" s="24">
        <f t="shared" si="18"/>
        <v>-1.3751560423436171E-3</v>
      </c>
      <c r="L61" s="24">
        <f t="shared" si="19"/>
        <v>-1.3986720549103993E-3</v>
      </c>
      <c r="M61" s="24">
        <f t="shared" si="20"/>
        <v>-1.2237289732515144E-3</v>
      </c>
      <c r="N61" s="24">
        <f t="shared" si="21"/>
        <v>-9.3223907717776555E-4</v>
      </c>
      <c r="O61" s="24">
        <f t="shared" si="22"/>
        <v>1.7251743228761107E-3</v>
      </c>
      <c r="P61" s="24">
        <f t="shared" si="23"/>
        <v>1.2457442097235649E-4</v>
      </c>
      <c r="Q61" s="24">
        <f t="shared" si="24"/>
        <v>-1.1251208538918256E-3</v>
      </c>
      <c r="S61" s="24">
        <f t="shared" si="25"/>
        <v>-8.1154894136067357E-3</v>
      </c>
      <c r="T61" s="24">
        <f t="shared" si="26"/>
        <v>-1.7022078843752508E-3</v>
      </c>
      <c r="U61" s="24">
        <f t="shared" si="27"/>
        <v>1.651564091380342E-3</v>
      </c>
      <c r="V61" s="24">
        <f t="shared" si="28"/>
        <v>2.8454474470329671E-4</v>
      </c>
      <c r="W61" s="24">
        <f t="shared" si="29"/>
        <v>-1.4745936065420073E-3</v>
      </c>
      <c r="X61" s="24">
        <f t="shared" si="30"/>
        <v>-2.7052105090878964E-3</v>
      </c>
      <c r="Y61" s="24">
        <f t="shared" si="31"/>
        <v>-4.303282111588258E-3</v>
      </c>
    </row>
    <row r="62" spans="2:25" x14ac:dyDescent="0.25">
      <c r="B62" s="160">
        <f>+NAC!A63</f>
        <v>44470</v>
      </c>
      <c r="C62" s="34">
        <f>+GBA_d!$E90/GBA_d!$N90*100</f>
        <v>100.60226148219012</v>
      </c>
      <c r="D62" s="34">
        <f>+PAM_d!$E90/PAM_d!$N90*100</f>
        <v>99.616124383149554</v>
      </c>
      <c r="E62" s="34">
        <f>+NOA_d!$E90/NOA_d!$N90*100</f>
        <v>101.24484170448692</v>
      </c>
      <c r="F62" s="34">
        <f>NEA_d!$E90/NEA_d!$N90*100</f>
        <v>100.96879885000311</v>
      </c>
      <c r="G62" s="34">
        <f>+CUY_d!$E90/CUY_d!$N90*100</f>
        <v>100.09333638000604</v>
      </c>
      <c r="H62" s="34">
        <f>+PAT_d!$E90/PAT_d!$N90*100</f>
        <v>98.214223709332288</v>
      </c>
      <c r="I62" s="19">
        <f t="shared" si="17"/>
        <v>100.1903459160978</v>
      </c>
      <c r="K62" s="24">
        <f t="shared" si="18"/>
        <v>-1.1858033155011105E-3</v>
      </c>
      <c r="L62" s="24">
        <f t="shared" si="19"/>
        <v>8.4645002058847396E-5</v>
      </c>
      <c r="M62" s="24">
        <f t="shared" si="20"/>
        <v>2.0926183001606091E-3</v>
      </c>
      <c r="N62" s="24">
        <f t="shared" si="21"/>
        <v>-3.0159732881441803E-3</v>
      </c>
      <c r="O62" s="24">
        <f t="shared" si="22"/>
        <v>-2.5179325163672273E-3</v>
      </c>
      <c r="P62" s="24">
        <f t="shared" si="23"/>
        <v>-3.4559348542795298E-5</v>
      </c>
      <c r="Q62" s="24">
        <f t="shared" si="24"/>
        <v>-6.2782940330485815E-4</v>
      </c>
      <c r="S62" s="24">
        <f t="shared" si="25"/>
        <v>-1.3261667230512253E-2</v>
      </c>
      <c r="T62" s="24">
        <f t="shared" si="26"/>
        <v>-3.9005553242962288E-3</v>
      </c>
      <c r="U62" s="24">
        <f t="shared" si="27"/>
        <v>-2.4546238524458808E-3</v>
      </c>
      <c r="V62" s="24">
        <f t="shared" si="28"/>
        <v>-4.2057823012526807E-3</v>
      </c>
      <c r="W62" s="24">
        <f t="shared" si="29"/>
        <v>-5.3316834339600661E-3</v>
      </c>
      <c r="X62" s="24">
        <f t="shared" si="30"/>
        <v>-6.0378568908654451E-3</v>
      </c>
      <c r="Y62" s="24">
        <f t="shared" si="31"/>
        <v>-8.2041325406122523E-3</v>
      </c>
    </row>
    <row r="63" spans="2:25" x14ac:dyDescent="0.25">
      <c r="B63" s="160">
        <f>+NAC!A64</f>
        <v>44501</v>
      </c>
      <c r="C63" s="34">
        <f>+GBA_d!$E91/GBA_d!$N91*100</f>
        <v>100.3483043683312</v>
      </c>
      <c r="D63" s="34">
        <f>+PAM_d!$E91/PAM_d!$N91*100</f>
        <v>99.553068358584653</v>
      </c>
      <c r="E63" s="34">
        <f>+NOA_d!$E91/NOA_d!$N91*100</f>
        <v>101.21768717595457</v>
      </c>
      <c r="F63" s="34">
        <f>NEA_d!$E91/NEA_d!$N91*100</f>
        <v>100.69763504835339</v>
      </c>
      <c r="G63" s="34">
        <f>+CUY_d!$E91/CUY_d!$N91*100</f>
        <v>99.992302901679409</v>
      </c>
      <c r="H63" s="34">
        <f>+PAT_d!$E91/PAT_d!$N91*100</f>
        <v>98.028199785802371</v>
      </c>
      <c r="I63" s="19">
        <f t="shared" si="17"/>
        <v>100.0275118720382</v>
      </c>
      <c r="K63" s="24">
        <f t="shared" si="18"/>
        <v>-2.5243678433995997E-3</v>
      </c>
      <c r="L63" s="24">
        <f t="shared" si="19"/>
        <v>-6.3299014045525848E-4</v>
      </c>
      <c r="M63" s="24">
        <f t="shared" si="20"/>
        <v>-2.6820653847836606E-4</v>
      </c>
      <c r="N63" s="24">
        <f t="shared" si="21"/>
        <v>-2.6856197631166534E-3</v>
      </c>
      <c r="O63" s="24">
        <f t="shared" si="22"/>
        <v>-1.0093926527041663E-3</v>
      </c>
      <c r="P63" s="24">
        <f t="shared" si="23"/>
        <v>-1.8940629626158501E-3</v>
      </c>
      <c r="Q63" s="24">
        <f t="shared" si="24"/>
        <v>-1.6252468495911998E-3</v>
      </c>
      <c r="S63" s="24">
        <f t="shared" si="25"/>
        <v>-1.1483848701661414E-2</v>
      </c>
      <c r="T63" s="24">
        <f t="shared" si="26"/>
        <v>-4.4818500945059681E-3</v>
      </c>
      <c r="U63" s="24">
        <f t="shared" si="27"/>
        <v>1.7433547042964292E-3</v>
      </c>
      <c r="V63" s="24">
        <f t="shared" si="28"/>
        <v>-5.1292993555567268E-3</v>
      </c>
      <c r="W63" s="24">
        <f t="shared" si="29"/>
        <v>-5.8422356710010614E-3</v>
      </c>
      <c r="X63" s="24">
        <f t="shared" si="30"/>
        <v>-9.4079183451152293E-3</v>
      </c>
      <c r="Y63" s="24">
        <f t="shared" si="31"/>
        <v>-7.5235542009375322E-3</v>
      </c>
    </row>
    <row r="64" spans="2:25" x14ac:dyDescent="0.25">
      <c r="B64" s="160">
        <f>+NAC!A65</f>
        <v>44531</v>
      </c>
      <c r="C64" s="34">
        <f>+GBA_d!$E92/GBA_d!$N92*100</f>
        <v>100.38206390956066</v>
      </c>
      <c r="D64" s="34">
        <f>+PAM_d!$E92/PAM_d!$N92*100</f>
        <v>99.974368899581549</v>
      </c>
      <c r="E64" s="34">
        <f>+NOA_d!$E92/NOA_d!$N92*100</f>
        <v>101.56199470103738</v>
      </c>
      <c r="F64" s="34">
        <f>NEA_d!$E92/NEA_d!$N92*100</f>
        <v>101.0106972532753</v>
      </c>
      <c r="G64" s="34">
        <f>+CUY_d!$E92/CUY_d!$N92*100</f>
        <v>100.42013619220815</v>
      </c>
      <c r="H64" s="34">
        <f>+PAT_d!$E92/PAT_d!$N92*100</f>
        <v>98.054389264118157</v>
      </c>
      <c r="I64" s="19">
        <f t="shared" si="17"/>
        <v>100.24780100084834</v>
      </c>
      <c r="K64" s="24">
        <f t="shared" si="18"/>
        <v>3.3642363408104003E-4</v>
      </c>
      <c r="L64" s="24">
        <f t="shared" si="19"/>
        <v>4.2319191958946067E-3</v>
      </c>
      <c r="M64" s="24">
        <f t="shared" si="20"/>
        <v>3.4016537493519738E-3</v>
      </c>
      <c r="N64" s="24">
        <f t="shared" si="21"/>
        <v>3.1089330426834483E-3</v>
      </c>
      <c r="O64" s="24">
        <f t="shared" si="22"/>
        <v>4.2786622381265627E-3</v>
      </c>
      <c r="P64" s="24">
        <f t="shared" si="23"/>
        <v>2.6716269780546753E-4</v>
      </c>
      <c r="Q64" s="24">
        <f t="shared" si="24"/>
        <v>2.2022853981606971E-3</v>
      </c>
      <c r="S64" s="24">
        <f t="shared" si="25"/>
        <v>-7.1055223965156289E-3</v>
      </c>
      <c r="T64" s="24">
        <f t="shared" si="26"/>
        <v>-2.2097069952684567E-3</v>
      </c>
      <c r="U64" s="24">
        <f t="shared" si="27"/>
        <v>-3.283417148063128E-3</v>
      </c>
      <c r="V64" s="24">
        <f t="shared" si="28"/>
        <v>-1.3500277374302039E-2</v>
      </c>
      <c r="W64" s="24">
        <f t="shared" si="29"/>
        <v>-4.9015210549077093E-3</v>
      </c>
      <c r="X64" s="24">
        <f t="shared" si="30"/>
        <v>-7.5372543548075654E-3</v>
      </c>
      <c r="Y64" s="24">
        <f t="shared" si="31"/>
        <v>-5.3736760383849003E-3</v>
      </c>
    </row>
    <row r="65" spans="2:25" x14ac:dyDescent="0.25">
      <c r="B65" s="160">
        <f>+NAC!A66</f>
        <v>44562</v>
      </c>
      <c r="C65" s="34">
        <f>+GBA_d!$E93/GBA_d!$N93*100</f>
        <v>100.48561144672435</v>
      </c>
      <c r="D65" s="34">
        <f>+PAM_d!$E93/PAM_d!$N93*100</f>
        <v>100.27930200794859</v>
      </c>
      <c r="E65" s="34">
        <f>+NOA_d!$E93/NOA_d!$N93*100</f>
        <v>102.00892321246428</v>
      </c>
      <c r="F65" s="34">
        <f>NEA_d!$E93/NEA_d!$N93*100</f>
        <v>101.09287024211579</v>
      </c>
      <c r="G65" s="34">
        <f>+CUY_d!$E93/CUY_d!$N93*100</f>
        <v>100.36050565761352</v>
      </c>
      <c r="H65" s="34">
        <f>+PAT_d!$E93/PAT_d!$N93*100</f>
        <v>98.11254108187434</v>
      </c>
      <c r="I65" s="19">
        <f t="shared" si="17"/>
        <v>100.43233567521239</v>
      </c>
      <c r="K65" s="24">
        <f t="shared" si="18"/>
        <v>1.0315342515470061E-3</v>
      </c>
      <c r="L65" s="24">
        <f t="shared" si="19"/>
        <v>3.0501128611606365E-3</v>
      </c>
      <c r="M65" s="24">
        <f t="shared" si="20"/>
        <v>4.4005487755780504E-3</v>
      </c>
      <c r="N65" s="24">
        <f t="shared" si="21"/>
        <v>8.13507787541079E-4</v>
      </c>
      <c r="O65" s="24">
        <f t="shared" si="22"/>
        <v>-5.9381053298412922E-4</v>
      </c>
      <c r="P65" s="24">
        <f t="shared" si="23"/>
        <v>5.9305675342646857E-4</v>
      </c>
      <c r="Q65" s="24">
        <f t="shared" si="24"/>
        <v>1.8407852593442797E-3</v>
      </c>
      <c r="S65" s="24">
        <f t="shared" si="25"/>
        <v>-6.2764694775800933E-3</v>
      </c>
      <c r="T65" s="24">
        <f t="shared" si="26"/>
        <v>-2.5928064896515446E-3</v>
      </c>
      <c r="U65" s="24">
        <f t="shared" si="27"/>
        <v>1.0437573876733719E-3</v>
      </c>
      <c r="V65" s="24">
        <f t="shared" si="28"/>
        <v>-1.5777362040950593E-2</v>
      </c>
      <c r="W65" s="24">
        <f t="shared" si="29"/>
        <v>-6.9618857099980058E-3</v>
      </c>
      <c r="X65" s="24">
        <f t="shared" si="30"/>
        <v>-2.7326858487488614E-3</v>
      </c>
      <c r="Y65" s="24">
        <f t="shared" si="31"/>
        <v>-4.8270080374961388E-3</v>
      </c>
    </row>
    <row r="66" spans="2:25" x14ac:dyDescent="0.25">
      <c r="B66" s="160">
        <f>+NAC!A67</f>
        <v>44593</v>
      </c>
      <c r="C66" s="34">
        <f>+GBA_d!$E94/GBA_d!$N94*100</f>
        <v>101.58640902077079</v>
      </c>
      <c r="D66" s="34">
        <f>+PAM_d!$E94/PAM_d!$N94*100</f>
        <v>100.85012578131712</v>
      </c>
      <c r="E66" s="34">
        <f>+NOA_d!$E94/NOA_d!$N94*100</f>
        <v>102.43962857423534</v>
      </c>
      <c r="F66" s="34">
        <f>NEA_d!$E94/NEA_d!$N94*100</f>
        <v>101.46217462127876</v>
      </c>
      <c r="G66" s="34">
        <f>+CUY_d!$E94/CUY_d!$N94*100</f>
        <v>100.90386587345328</v>
      </c>
      <c r="H66" s="34">
        <f>+PAT_d!$E94/PAT_d!$N94*100</f>
        <v>98.303010681503537</v>
      </c>
      <c r="I66" s="19">
        <f t="shared" si="17"/>
        <v>101.20236527592729</v>
      </c>
      <c r="K66" s="24">
        <f t="shared" si="18"/>
        <v>1.0954778084124595E-2</v>
      </c>
      <c r="L66" s="24">
        <f t="shared" si="19"/>
        <v>5.6923389167915506E-3</v>
      </c>
      <c r="M66" s="24">
        <f t="shared" si="20"/>
        <v>4.2222322146661107E-3</v>
      </c>
      <c r="N66" s="24">
        <f t="shared" si="21"/>
        <v>3.6531199309950413E-3</v>
      </c>
      <c r="O66" s="24">
        <f t="shared" si="22"/>
        <v>5.4140840789849154E-3</v>
      </c>
      <c r="P66" s="24">
        <f t="shared" si="23"/>
        <v>1.9413379526094232E-3</v>
      </c>
      <c r="Q66" s="24">
        <f t="shared" si="24"/>
        <v>7.6671481902512717E-3</v>
      </c>
      <c r="S66" s="24">
        <f t="shared" si="25"/>
        <v>5.583151149754384E-3</v>
      </c>
      <c r="T66" s="24">
        <f t="shared" si="26"/>
        <v>4.2386061453785207E-3</v>
      </c>
      <c r="U66" s="24">
        <f t="shared" si="27"/>
        <v>4.2208869717805797E-3</v>
      </c>
      <c r="V66" s="24">
        <f t="shared" si="28"/>
        <v>-9.8820968538116949E-3</v>
      </c>
      <c r="W66" s="24">
        <f t="shared" si="29"/>
        <v>7.7887022509548487E-5</v>
      </c>
      <c r="X66" s="24">
        <f t="shared" si="30"/>
        <v>-9.3499009015807211E-4</v>
      </c>
      <c r="Y66" s="24">
        <f t="shared" si="31"/>
        <v>3.7454787618196317E-3</v>
      </c>
    </row>
    <row r="67" spans="2:25" x14ac:dyDescent="0.25">
      <c r="B67" s="160">
        <f>+NAC!A68</f>
        <v>44621</v>
      </c>
      <c r="C67" s="34">
        <f>+GBA_d!$E95/GBA_d!$N95*100</f>
        <v>101.86618676745096</v>
      </c>
      <c r="D67" s="34">
        <f>+PAM_d!$E95/PAM_d!$N95*100</f>
        <v>101.53171082428338</v>
      </c>
      <c r="E67" s="34">
        <f>+NOA_d!$E95/NOA_d!$N95*100</f>
        <v>103.29562794919333</v>
      </c>
      <c r="F67" s="34">
        <f>NEA_d!$E95/NEA_d!$N95*100</f>
        <v>101.85254168017374</v>
      </c>
      <c r="G67" s="34">
        <f>+CUY_d!$E95/CUY_d!$N95*100</f>
        <v>101.77078855460246</v>
      </c>
      <c r="H67" s="34">
        <f>+PAT_d!$E95/PAT_d!$N95*100</f>
        <v>98.859031741882816</v>
      </c>
      <c r="I67" s="19">
        <f t="shared" si="17"/>
        <v>101.70719099025561</v>
      </c>
      <c r="K67" s="24">
        <f t="shared" si="18"/>
        <v>2.7540863918416036E-3</v>
      </c>
      <c r="L67" s="24">
        <f t="shared" si="19"/>
        <v>6.7583955665480033E-3</v>
      </c>
      <c r="M67" s="24">
        <f t="shared" si="20"/>
        <v>8.3561350902172649E-3</v>
      </c>
      <c r="N67" s="24">
        <f t="shared" si="21"/>
        <v>3.8474146680975707E-3</v>
      </c>
      <c r="O67" s="24">
        <f t="shared" si="22"/>
        <v>8.5915705374104423E-3</v>
      </c>
      <c r="P67" s="24">
        <f t="shared" si="23"/>
        <v>5.6561956396306012E-3</v>
      </c>
      <c r="Q67" s="24">
        <f t="shared" si="24"/>
        <v>4.9882797991125383E-3</v>
      </c>
      <c r="S67" s="24">
        <f t="shared" si="25"/>
        <v>5.3544418793378679E-3</v>
      </c>
      <c r="T67" s="24">
        <f t="shared" si="26"/>
        <v>1.0199679488593016E-2</v>
      </c>
      <c r="U67" s="24">
        <f t="shared" si="27"/>
        <v>1.5758187270669799E-2</v>
      </c>
      <c r="V67" s="24">
        <f t="shared" si="28"/>
        <v>-5.3478810483814643E-3</v>
      </c>
      <c r="W67" s="24">
        <f t="shared" si="29"/>
        <v>1.00464770852422E-2</v>
      </c>
      <c r="X67" s="24">
        <f t="shared" si="30"/>
        <v>5.7038567745273383E-3</v>
      </c>
      <c r="Y67" s="24">
        <f t="shared" si="31"/>
        <v>7.4933099895366784E-3</v>
      </c>
    </row>
    <row r="68" spans="2:25" x14ac:dyDescent="0.25">
      <c r="B68" s="160">
        <f>+NAC!A69</f>
        <v>44652</v>
      </c>
      <c r="C68" s="34">
        <f>+GBA_d!$E96/GBA_d!$N96*100</f>
        <v>101.9393252007908</v>
      </c>
      <c r="D68" s="34">
        <f>+PAM_d!$E96/PAM_d!$N96*100</f>
        <v>101.44243323066399</v>
      </c>
      <c r="E68" s="34">
        <f>+NOA_d!$E96/NOA_d!$N96*100</f>
        <v>103.52072287081168</v>
      </c>
      <c r="F68" s="34">
        <f>NEA_d!$E96/NEA_d!$N96*100</f>
        <v>101.96095077306863</v>
      </c>
      <c r="G68" s="34">
        <f>+CUY_d!$E96/CUY_d!$N96*100</f>
        <v>101.90795862065241</v>
      </c>
      <c r="H68" s="34">
        <f>+PAT_d!$E96/PAT_d!$N96*100</f>
        <v>99.316310609122326</v>
      </c>
      <c r="I68" s="19">
        <f t="shared" ref="I68:I94" si="32">+SUMPRODUCT($C$2:$H$2,C68:H68)</f>
        <v>101.75771675352118</v>
      </c>
      <c r="K68" s="24">
        <f t="shared" si="18"/>
        <v>7.1798538514866728E-4</v>
      </c>
      <c r="L68" s="24">
        <f t="shared" si="19"/>
        <v>-8.7930748821807292E-4</v>
      </c>
      <c r="M68" s="24">
        <f t="shared" si="20"/>
        <v>2.1791330967952938E-3</v>
      </c>
      <c r="N68" s="24">
        <f t="shared" si="21"/>
        <v>1.0643729759372E-3</v>
      </c>
      <c r="O68" s="24">
        <f t="shared" si="22"/>
        <v>1.3478333812491083E-3</v>
      </c>
      <c r="P68" s="24">
        <f t="shared" si="23"/>
        <v>4.6255648996587073E-3</v>
      </c>
      <c r="Q68" s="24">
        <f t="shared" si="24"/>
        <v>4.9677670549774788E-4</v>
      </c>
      <c r="S68" s="24">
        <f t="shared" si="25"/>
        <v>3.9666310104233826E-3</v>
      </c>
      <c r="T68" s="24">
        <f t="shared" si="26"/>
        <v>9.3485402537101248E-3</v>
      </c>
      <c r="U68" s="24">
        <f t="shared" si="27"/>
        <v>1.7752680933360798E-2</v>
      </c>
      <c r="V68" s="24">
        <f t="shared" si="28"/>
        <v>-8.240233904798222E-4</v>
      </c>
      <c r="W68" s="24">
        <f t="shared" si="29"/>
        <v>9.9364220106354928E-3</v>
      </c>
      <c r="X68" s="24">
        <f t="shared" si="30"/>
        <v>9.2031172147939433E-3</v>
      </c>
      <c r="Y68" s="24">
        <f t="shared" si="31"/>
        <v>7.0753497175013447E-3</v>
      </c>
    </row>
    <row r="69" spans="2:25" x14ac:dyDescent="0.25">
      <c r="B69" s="160">
        <f>+NAC!A70</f>
        <v>44682</v>
      </c>
      <c r="C69" s="34">
        <f>+GBA_d!$E97/GBA_d!$N97*100</f>
        <v>101.66445782543123</v>
      </c>
      <c r="D69" s="34">
        <f>+PAM_d!$E97/PAM_d!$N97*100</f>
        <v>101.03479785366235</v>
      </c>
      <c r="E69" s="34">
        <f>+NOA_d!$E97/NOA_d!$N97*100</f>
        <v>103.11863714544167</v>
      </c>
      <c r="F69" s="34">
        <f>NEA_d!$E97/NEA_d!$N97*100</f>
        <v>101.8251940898087</v>
      </c>
      <c r="G69" s="34">
        <f>+CUY_d!$E97/CUY_d!$N97*100</f>
        <v>101.62696455402747</v>
      </c>
      <c r="H69" s="34">
        <f>+PAT_d!$E97/PAT_d!$N97*100</f>
        <v>99.232835565133996</v>
      </c>
      <c r="I69" s="19">
        <f t="shared" si="32"/>
        <v>101.4434065350693</v>
      </c>
      <c r="K69" s="24">
        <f t="shared" ref="K69:K94" si="33">+C69/C68-1</f>
        <v>-2.6963821353356288E-3</v>
      </c>
      <c r="L69" s="24">
        <f t="shared" ref="L69:L94" si="34">+D69/D68-1</f>
        <v>-4.0183911605781164E-3</v>
      </c>
      <c r="M69" s="24">
        <f t="shared" ref="M69:M94" si="35">+E69/E68-1</f>
        <v>-3.8841085554608412E-3</v>
      </c>
      <c r="N69" s="24">
        <f t="shared" ref="N69:N94" si="36">+F69/F68-1</f>
        <v>-1.3314576044124449E-3</v>
      </c>
      <c r="O69" s="24">
        <f t="shared" ref="O69:O94" si="37">+G69/G68-1</f>
        <v>-2.7573319142907282E-3</v>
      </c>
      <c r="P69" s="24">
        <f t="shared" ref="P69:P94" si="38">+H69/H68-1</f>
        <v>-8.4049682752374011E-4</v>
      </c>
      <c r="Q69" s="24">
        <f t="shared" ref="Q69:Q94" si="39">+I69/I68-1</f>
        <v>-3.0888096596467518E-3</v>
      </c>
      <c r="S69" s="24">
        <f t="shared" si="25"/>
        <v>5.6772864343066498E-3</v>
      </c>
      <c r="T69" s="24">
        <f t="shared" si="26"/>
        <v>7.0062067935994232E-3</v>
      </c>
      <c r="U69" s="24">
        <f t="shared" si="27"/>
        <v>1.491933438781623E-2</v>
      </c>
      <c r="V69" s="24">
        <f t="shared" si="28"/>
        <v>5.6647073293780714E-4</v>
      </c>
      <c r="W69" s="24">
        <f t="shared" si="29"/>
        <v>1.2939175611778486E-2</v>
      </c>
      <c r="X69" s="24">
        <f t="shared" si="30"/>
        <v>1.0292206849627838E-2</v>
      </c>
      <c r="Y69" s="24">
        <f t="shared" si="31"/>
        <v>7.1187089802076109E-3</v>
      </c>
    </row>
    <row r="70" spans="2:25" x14ac:dyDescent="0.25">
      <c r="B70" s="160">
        <f>+NAC!A71</f>
        <v>44713</v>
      </c>
      <c r="C70" s="34">
        <f>+GBA_d!$E98/GBA_d!$N98*100</f>
        <v>101.4085590622486</v>
      </c>
      <c r="D70" s="34">
        <f>+PAM_d!$E98/PAM_d!$N98*100</f>
        <v>100.71238876809427</v>
      </c>
      <c r="E70" s="34">
        <f>+NOA_d!$E98/NOA_d!$N98*100</f>
        <v>102.68548808976665</v>
      </c>
      <c r="F70" s="34">
        <f>NEA_d!$E98/NEA_d!$N98*100</f>
        <v>101.44316647104212</v>
      </c>
      <c r="G70" s="34">
        <f>+CUY_d!$E98/CUY_d!$N98*100</f>
        <v>101.18868448687392</v>
      </c>
      <c r="H70" s="34">
        <f>+PAT_d!$E98/PAT_d!$N98*100</f>
        <v>99.231468065762968</v>
      </c>
      <c r="I70" s="19">
        <f t="shared" si="32"/>
        <v>101.14906938836327</v>
      </c>
      <c r="K70" s="24">
        <f t="shared" si="33"/>
        <v>-2.5170917020187478E-3</v>
      </c>
      <c r="L70" s="24">
        <f t="shared" si="34"/>
        <v>-3.191069734558738E-3</v>
      </c>
      <c r="M70" s="24">
        <f t="shared" si="35"/>
        <v>-4.200492439248249E-3</v>
      </c>
      <c r="N70" s="24">
        <f t="shared" si="36"/>
        <v>-3.7517985816912791E-3</v>
      </c>
      <c r="O70" s="24">
        <f t="shared" si="37"/>
        <v>-4.3126356186752313E-3</v>
      </c>
      <c r="P70" s="24">
        <f t="shared" si="38"/>
        <v>-1.3780714450462028E-5</v>
      </c>
      <c r="Q70" s="24">
        <f t="shared" si="39"/>
        <v>-2.9014911541271893E-3</v>
      </c>
      <c r="S70" s="24">
        <f t="shared" si="25"/>
        <v>3.7353621928204461E-4</v>
      </c>
      <c r="T70" s="24">
        <f t="shared" si="26"/>
        <v>4.4905748774708432E-3</v>
      </c>
      <c r="U70" s="24">
        <f t="shared" si="27"/>
        <v>1.0208810571610272E-2</v>
      </c>
      <c r="V70" s="24">
        <f t="shared" si="28"/>
        <v>-3.2756061141573367E-3</v>
      </c>
      <c r="W70" s="24">
        <f t="shared" si="29"/>
        <v>5.5844252956276375E-3</v>
      </c>
      <c r="X70" s="24">
        <f t="shared" si="30"/>
        <v>1.1280790161889431E-2</v>
      </c>
      <c r="Y70" s="24">
        <f t="shared" si="31"/>
        <v>3.0434028138104363E-3</v>
      </c>
    </row>
    <row r="71" spans="2:25" x14ac:dyDescent="0.25">
      <c r="B71" s="160">
        <f>+NAC!A72</f>
        <v>44743</v>
      </c>
      <c r="C71" s="34">
        <f>+GBA_d!$E99/GBA_d!$N99*100</f>
        <v>100.60649462278093</v>
      </c>
      <c r="D71" s="34">
        <f>+PAM_d!$E99/PAM_d!$N99*100</f>
        <v>100.13822693652681</v>
      </c>
      <c r="E71" s="34">
        <f>+NOA_d!$E99/NOA_d!$N99*100</f>
        <v>102.23721292072729</v>
      </c>
      <c r="F71" s="34">
        <f>NEA_d!$E99/NEA_d!$N99*100</f>
        <v>101.09218971943122</v>
      </c>
      <c r="G71" s="34">
        <f>+CUY_d!$E99/CUY_d!$N99*100</f>
        <v>100.77543227303747</v>
      </c>
      <c r="H71" s="34">
        <f>+PAT_d!$E99/PAT_d!$N99*100</f>
        <v>99.112464988205289</v>
      </c>
      <c r="I71" s="19">
        <f t="shared" si="32"/>
        <v>100.52096598459146</v>
      </c>
      <c r="K71" s="24">
        <f t="shared" si="33"/>
        <v>-7.9092381045995364E-3</v>
      </c>
      <c r="L71" s="24">
        <f t="shared" si="34"/>
        <v>-5.7010049964116849E-3</v>
      </c>
      <c r="M71" s="24">
        <f t="shared" si="35"/>
        <v>-4.3655162708822193E-3</v>
      </c>
      <c r="N71" s="24">
        <f t="shared" si="36"/>
        <v>-3.4598363184088488E-3</v>
      </c>
      <c r="O71" s="24">
        <f t="shared" si="37"/>
        <v>-4.0839765427532759E-3</v>
      </c>
      <c r="P71" s="24">
        <f t="shared" si="38"/>
        <v>-1.1992473746212928E-3</v>
      </c>
      <c r="Q71" s="24">
        <f t="shared" si="39"/>
        <v>-6.2096804999777211E-3</v>
      </c>
      <c r="S71" s="24">
        <f t="shared" si="25"/>
        <v>-6.9944641701237265E-3</v>
      </c>
      <c r="T71" s="24">
        <f t="shared" si="26"/>
        <v>-1.1119793319760429E-3</v>
      </c>
      <c r="U71" s="24">
        <f t="shared" si="27"/>
        <v>6.42362212004155E-3</v>
      </c>
      <c r="V71" s="24">
        <f t="shared" si="28"/>
        <v>-5.9405306842427175E-3</v>
      </c>
      <c r="W71" s="24">
        <f t="shared" si="29"/>
        <v>1.5585357029155311E-3</v>
      </c>
      <c r="X71" s="24">
        <f t="shared" si="30"/>
        <v>8.1625678809775781E-3</v>
      </c>
      <c r="Y71" s="24">
        <f t="shared" si="31"/>
        <v>-2.8986388015197484E-3</v>
      </c>
    </row>
    <row r="72" spans="2:25" x14ac:dyDescent="0.25">
      <c r="B72" s="160">
        <f>+NAC!A73</f>
        <v>44774</v>
      </c>
      <c r="C72" s="34">
        <f>+GBA_d!$E100/GBA_d!$N100*100</f>
        <v>100.69724119366441</v>
      </c>
      <c r="D72" s="34">
        <f>+PAM_d!$E100/PAM_d!$N100*100</f>
        <v>100.40367342125955</v>
      </c>
      <c r="E72" s="34">
        <f>+NOA_d!$E100/NOA_d!$N100*100</f>
        <v>102.28084941587096</v>
      </c>
      <c r="F72" s="34">
        <f>NEA_d!$E100/NEA_d!$N100*100</f>
        <v>100.93231967175345</v>
      </c>
      <c r="G72" s="34">
        <f>+CUY_d!$E100/CUY_d!$N100*100</f>
        <v>101.44815301337144</v>
      </c>
      <c r="H72" s="34">
        <f>+PAT_d!$E100/PAT_d!$N100*100</f>
        <v>99.205183422054262</v>
      </c>
      <c r="I72" s="19">
        <f t="shared" si="32"/>
        <v>100.68713484942705</v>
      </c>
      <c r="K72" s="24">
        <f t="shared" si="33"/>
        <v>9.0199515671152142E-4</v>
      </c>
      <c r="L72" s="24">
        <f t="shared" si="34"/>
        <v>2.6508007266896616E-3</v>
      </c>
      <c r="M72" s="24">
        <f t="shared" si="35"/>
        <v>4.2681616504469666E-4</v>
      </c>
      <c r="N72" s="24">
        <f t="shared" si="36"/>
        <v>-1.5814282796867696E-3</v>
      </c>
      <c r="O72" s="24">
        <f t="shared" si="37"/>
        <v>6.6754438573017882E-3</v>
      </c>
      <c r="P72" s="24">
        <f t="shared" si="38"/>
        <v>9.3548711415869512E-4</v>
      </c>
      <c r="Q72" s="24">
        <f t="shared" si="39"/>
        <v>1.6530766811480024E-3</v>
      </c>
      <c r="S72" s="24">
        <f t="shared" si="25"/>
        <v>-1.6176338866160656E-3</v>
      </c>
      <c r="T72" s="24">
        <f t="shared" si="26"/>
        <v>6.5813041035018838E-3</v>
      </c>
      <c r="U72" s="24">
        <f t="shared" si="27"/>
        <v>1.1107889649460079E-2</v>
      </c>
      <c r="V72" s="24">
        <f t="shared" si="28"/>
        <v>-4.30526691073152E-3</v>
      </c>
      <c r="W72" s="24">
        <f t="shared" si="29"/>
        <v>1.2727641490223318E-2</v>
      </c>
      <c r="X72" s="24">
        <f t="shared" si="30"/>
        <v>1.0180696946229251E-2</v>
      </c>
      <c r="Y72" s="24">
        <f t="shared" si="31"/>
        <v>3.1975188352308948E-3</v>
      </c>
    </row>
    <row r="73" spans="2:25" x14ac:dyDescent="0.25">
      <c r="B73" s="160">
        <f>+NAC!A74</f>
        <v>44805</v>
      </c>
      <c r="C73" s="34">
        <f>+GBA_d!$E101/GBA_d!$N101*100</f>
        <v>101.388103924688</v>
      </c>
      <c r="D73" s="34">
        <f>+PAM_d!$E101/PAM_d!$N101*100</f>
        <v>100.78957192422418</v>
      </c>
      <c r="E73" s="34">
        <f>+NOA_d!$E101/NOA_d!$N101*100</f>
        <v>102.19194199778138</v>
      </c>
      <c r="F73" s="34">
        <f>NEA_d!$E101/NEA_d!$N101*100</f>
        <v>101.15305977323817</v>
      </c>
      <c r="G73" s="34">
        <f>+CUY_d!$E101/CUY_d!$N101*100</f>
        <v>102.20405773153584</v>
      </c>
      <c r="H73" s="34">
        <f>+PAT_d!$E101/PAT_d!$N101*100</f>
        <v>99.466081356787129</v>
      </c>
      <c r="I73" s="19">
        <f t="shared" si="32"/>
        <v>101.18259937776949</v>
      </c>
      <c r="K73" s="24">
        <f t="shared" si="33"/>
        <v>6.8607910488320822E-3</v>
      </c>
      <c r="L73" s="24">
        <f t="shared" si="34"/>
        <v>3.8434699629517066E-3</v>
      </c>
      <c r="M73" s="24">
        <f t="shared" si="35"/>
        <v>-8.6924794423715035E-4</v>
      </c>
      <c r="N73" s="24">
        <f t="shared" si="36"/>
        <v>2.1870110803219323E-3</v>
      </c>
      <c r="O73" s="24">
        <f t="shared" si="37"/>
        <v>7.4511432264792177E-3</v>
      </c>
      <c r="P73" s="24">
        <f t="shared" si="38"/>
        <v>2.6298820861296868E-3</v>
      </c>
      <c r="Q73" s="24">
        <f t="shared" si="39"/>
        <v>4.9208325282408261E-3</v>
      </c>
      <c r="S73" s="24">
        <f t="shared" si="25"/>
        <v>6.6163134198473639E-3</v>
      </c>
      <c r="T73" s="24">
        <f t="shared" si="26"/>
        <v>1.1865336881120347E-2</v>
      </c>
      <c r="U73" s="24">
        <f t="shared" si="27"/>
        <v>1.1466747359204277E-2</v>
      </c>
      <c r="V73" s="24">
        <f t="shared" si="28"/>
        <v>-1.1965478883685376E-3</v>
      </c>
      <c r="W73" s="24">
        <f t="shared" si="29"/>
        <v>1.8516501680256869E-2</v>
      </c>
      <c r="X73" s="24">
        <f t="shared" si="30"/>
        <v>1.2711195154133437E-2</v>
      </c>
      <c r="Y73" s="24">
        <f t="shared" si="31"/>
        <v>9.2696361329789312E-3</v>
      </c>
    </row>
    <row r="74" spans="2:25" x14ac:dyDescent="0.25">
      <c r="B74" s="160">
        <f>+NAC!A75</f>
        <v>44835</v>
      </c>
      <c r="C74" s="34">
        <f>+GBA_d!$E102/GBA_d!$N102*100</f>
        <v>101.52994107777941</v>
      </c>
      <c r="D74" s="34">
        <f>+PAM_d!$E102/PAM_d!$N102*100</f>
        <v>100.68148897346319</v>
      </c>
      <c r="E74" s="34">
        <f>+NOA_d!$E102/NOA_d!$N102*100</f>
        <v>102.03526210354741</v>
      </c>
      <c r="F74" s="34">
        <f>NEA_d!$E102/NEA_d!$N102*100</f>
        <v>101.0012209686569</v>
      </c>
      <c r="G74" s="34">
        <f>+CUY_d!$E102/CUY_d!$N102*100</f>
        <v>102.28045768278942</v>
      </c>
      <c r="H74" s="34">
        <f>+PAT_d!$E102/PAT_d!$N102*100</f>
        <v>99.687188156048748</v>
      </c>
      <c r="I74" s="19">
        <f t="shared" si="32"/>
        <v>101.20543906458153</v>
      </c>
      <c r="K74" s="24">
        <f t="shared" si="33"/>
        <v>1.3989526147641929E-3</v>
      </c>
      <c r="L74" s="24">
        <f t="shared" si="34"/>
        <v>-1.0723624348979444E-3</v>
      </c>
      <c r="M74" s="24">
        <f t="shared" si="35"/>
        <v>-1.5331922573442736E-3</v>
      </c>
      <c r="N74" s="24">
        <f t="shared" si="36"/>
        <v>-1.5010796996320908E-3</v>
      </c>
      <c r="O74" s="24">
        <f t="shared" si="37"/>
        <v>7.4752365952290845E-4</v>
      </c>
      <c r="P74" s="24">
        <f t="shared" si="38"/>
        <v>2.222936665902342E-3</v>
      </c>
      <c r="Q74" s="24">
        <f t="shared" si="39"/>
        <v>2.2572741709048216E-4</v>
      </c>
      <c r="S74" s="24">
        <f t="shared" si="25"/>
        <v>9.2212598595859951E-3</v>
      </c>
      <c r="T74" s="24">
        <f t="shared" si="26"/>
        <v>1.0694700249690214E-2</v>
      </c>
      <c r="U74" s="24">
        <f t="shared" si="27"/>
        <v>7.8070189626802122E-3</v>
      </c>
      <c r="V74" s="24">
        <f t="shared" si="28"/>
        <v>3.2111027389714053E-4</v>
      </c>
      <c r="W74" s="24">
        <f t="shared" si="29"/>
        <v>2.185081826506341E-2</v>
      </c>
      <c r="X74" s="24">
        <f t="shared" si="30"/>
        <v>1.4997465652996755E-2</v>
      </c>
      <c r="Y74" s="24">
        <f t="shared" si="31"/>
        <v>1.0131646309853082E-2</v>
      </c>
    </row>
    <row r="75" spans="2:25" x14ac:dyDescent="0.25">
      <c r="B75" s="160">
        <f>+NAC!A76</f>
        <v>44866</v>
      </c>
      <c r="C75" s="34">
        <f>+GBA_d!$E103/GBA_d!$N103*100</f>
        <v>101.12854188062417</v>
      </c>
      <c r="D75" s="34">
        <f>+PAM_d!$E103/PAM_d!$N103*100</f>
        <v>100.41774643521835</v>
      </c>
      <c r="E75" s="34">
        <f>+NOA_d!$E103/NOA_d!$N103*100</f>
        <v>101.78610247472886</v>
      </c>
      <c r="F75" s="34">
        <f>NEA_d!$E103/NEA_d!$N103*100</f>
        <v>100.75514395931158</v>
      </c>
      <c r="G75" s="34">
        <f>+CUY_d!$E103/CUY_d!$N103*100</f>
        <v>101.72450723421844</v>
      </c>
      <c r="H75" s="34">
        <f>+PAT_d!$E103/PAT_d!$N103*100</f>
        <v>99.523414714813384</v>
      </c>
      <c r="I75" s="19">
        <f t="shared" si="32"/>
        <v>100.87143753430175</v>
      </c>
      <c r="K75" s="24">
        <f t="shared" si="33"/>
        <v>-3.9535056643806854E-3</v>
      </c>
      <c r="L75" s="24">
        <f t="shared" si="34"/>
        <v>-2.6195732793975468E-3</v>
      </c>
      <c r="M75" s="24">
        <f t="shared" si="35"/>
        <v>-2.441897278273264E-3</v>
      </c>
      <c r="N75" s="24">
        <f t="shared" si="36"/>
        <v>-2.4363765802561943E-3</v>
      </c>
      <c r="O75" s="24">
        <f t="shared" si="37"/>
        <v>-5.4355490889099745E-3</v>
      </c>
      <c r="P75" s="24">
        <f t="shared" si="38"/>
        <v>-1.6428735152905771E-3</v>
      </c>
      <c r="Q75" s="24">
        <f t="shared" si="39"/>
        <v>-3.3002330049340944E-3</v>
      </c>
      <c r="S75" s="24">
        <f t="shared" si="25"/>
        <v>7.7752934362407267E-3</v>
      </c>
      <c r="T75" s="24">
        <f t="shared" si="26"/>
        <v>8.6855994585639529E-3</v>
      </c>
      <c r="U75" s="24">
        <f t="shared" si="27"/>
        <v>5.6157704708879042E-3</v>
      </c>
      <c r="V75" s="24">
        <f t="shared" si="28"/>
        <v>5.7110488176381757E-4</v>
      </c>
      <c r="W75" s="24">
        <f t="shared" si="29"/>
        <v>1.7323376722728989E-2</v>
      </c>
      <c r="X75" s="24">
        <f t="shared" si="30"/>
        <v>1.525290612576935E-2</v>
      </c>
      <c r="Y75" s="24">
        <f t="shared" si="31"/>
        <v>8.4369354637467975E-3</v>
      </c>
    </row>
    <row r="76" spans="2:25" x14ac:dyDescent="0.25">
      <c r="B76" s="160">
        <f>+NAC!A77</f>
        <v>44896</v>
      </c>
      <c r="C76" s="34">
        <f>+GBA_d!$E104/GBA_d!$N104*100</f>
        <v>100.94567018602632</v>
      </c>
      <c r="D76" s="34">
        <f>+PAM_d!$E104/PAM_d!$N104*100</f>
        <v>100.10831709195929</v>
      </c>
      <c r="E76" s="34">
        <f>+NOA_d!$E104/NOA_d!$N104*100</f>
        <v>101.08937163232119</v>
      </c>
      <c r="F76" s="34">
        <f>NEA_d!$E104/NEA_d!$N104*100</f>
        <v>100.13178697067487</v>
      </c>
      <c r="G76" s="34">
        <f>+CUY_d!$E104/CUY_d!$N104*100</f>
        <v>100.61322458071285</v>
      </c>
      <c r="H76" s="34">
        <f>+PAT_d!$E104/PAT_d!$N104*100</f>
        <v>99.131457718569465</v>
      </c>
      <c r="I76" s="19">
        <f t="shared" si="32"/>
        <v>100.53242949753952</v>
      </c>
      <c r="K76" s="24">
        <f t="shared" si="33"/>
        <v>-1.808309416877818E-3</v>
      </c>
      <c r="L76" s="24">
        <f t="shared" si="34"/>
        <v>-3.0814209065991305E-3</v>
      </c>
      <c r="M76" s="24">
        <f t="shared" si="35"/>
        <v>-6.845048837395673E-3</v>
      </c>
      <c r="N76" s="24">
        <f t="shared" si="36"/>
        <v>-6.1868502603544817E-3</v>
      </c>
      <c r="O76" s="24">
        <f t="shared" si="37"/>
        <v>-1.0924433882455453E-2</v>
      </c>
      <c r="P76" s="24">
        <f t="shared" si="38"/>
        <v>-3.9383395090198947E-3</v>
      </c>
      <c r="Q76" s="24">
        <f t="shared" si="39"/>
        <v>-3.3607931546225656E-3</v>
      </c>
      <c r="S76" s="24">
        <f t="shared" si="25"/>
        <v>5.6146113609842896E-3</v>
      </c>
      <c r="T76" s="24">
        <f t="shared" si="26"/>
        <v>1.3398253357546075E-3</v>
      </c>
      <c r="U76" s="24">
        <f t="shared" si="27"/>
        <v>-4.6535425983649237E-3</v>
      </c>
      <c r="V76" s="24">
        <f t="shared" si="28"/>
        <v>-8.7011604364698458E-3</v>
      </c>
      <c r="W76" s="24">
        <f t="shared" si="29"/>
        <v>1.9228054833058117E-3</v>
      </c>
      <c r="X76" s="24">
        <f t="shared" si="30"/>
        <v>1.0984398174671561E-2</v>
      </c>
      <c r="Y76" s="24">
        <f t="shared" si="31"/>
        <v>2.8392492787825407E-3</v>
      </c>
    </row>
    <row r="77" spans="2:25" x14ac:dyDescent="0.25">
      <c r="B77" s="160">
        <f>+NAC!A78</f>
        <v>44927</v>
      </c>
      <c r="C77" s="34">
        <f>+GBA_d!$E105/GBA_d!$N105*100</f>
        <v>101.0280622214746</v>
      </c>
      <c r="D77" s="34">
        <f>+PAM_d!$E105/PAM_d!$N105*100</f>
        <v>100.32935930461082</v>
      </c>
      <c r="E77" s="34">
        <f>+NOA_d!$E105/NOA_d!$N105*100</f>
        <v>101.60255400105018</v>
      </c>
      <c r="F77" s="34">
        <f>NEA_d!$E105/NEA_d!$N105*100</f>
        <v>100.48939257367924</v>
      </c>
      <c r="G77" s="34">
        <f>+CUY_d!$E105/CUY_d!$N105*100</f>
        <v>100.70347592055238</v>
      </c>
      <c r="H77" s="34">
        <f>+PAT_d!$E105/PAT_d!$N105*100</f>
        <v>99.034610496572668</v>
      </c>
      <c r="I77" s="19">
        <f t="shared" si="32"/>
        <v>100.69649241330232</v>
      </c>
      <c r="K77" s="24">
        <f t="shared" si="33"/>
        <v>8.1620177761410062E-4</v>
      </c>
      <c r="L77" s="24">
        <f t="shared" si="34"/>
        <v>2.2080304521399086E-3</v>
      </c>
      <c r="M77" s="24">
        <f t="shared" si="35"/>
        <v>5.0765215021368881E-3</v>
      </c>
      <c r="N77" s="24">
        <f t="shared" si="36"/>
        <v>3.5713494567823911E-3</v>
      </c>
      <c r="O77" s="24">
        <f t="shared" si="37"/>
        <v>8.9701269605102496E-4</v>
      </c>
      <c r="P77" s="24">
        <f t="shared" si="38"/>
        <v>-9.7695750900528289E-4</v>
      </c>
      <c r="Q77" s="24">
        <f t="shared" si="39"/>
        <v>1.6319402264799443E-3</v>
      </c>
      <c r="S77" s="24">
        <f t="shared" si="25"/>
        <v>5.3982930186760036E-3</v>
      </c>
      <c r="T77" s="24">
        <f t="shared" si="26"/>
        <v>4.9917875034943826E-4</v>
      </c>
      <c r="U77" s="24">
        <f t="shared" si="27"/>
        <v>-3.9836633758766338E-3</v>
      </c>
      <c r="V77" s="24">
        <f t="shared" si="28"/>
        <v>-5.969537386674606E-3</v>
      </c>
      <c r="W77" s="24">
        <f t="shared" si="29"/>
        <v>3.4173827711563298E-3</v>
      </c>
      <c r="X77" s="24">
        <f t="shared" si="30"/>
        <v>9.398079027724604E-3</v>
      </c>
      <c r="Y77" s="24">
        <f t="shared" si="31"/>
        <v>2.6301961048103006E-3</v>
      </c>
    </row>
    <row r="78" spans="2:25" x14ac:dyDescent="0.25">
      <c r="B78" s="160">
        <f>+NAC!A79</f>
        <v>44958</v>
      </c>
      <c r="C78" s="34">
        <f>+GBA_d!$E106/GBA_d!$N106*100</f>
        <v>101.97132788953557</v>
      </c>
      <c r="D78" s="34">
        <f>+PAM_d!$E106/PAM_d!$N106*100</f>
        <v>101.16210163932841</v>
      </c>
      <c r="E78" s="34">
        <f>+NOA_d!$E106/NOA_d!$N106*100</f>
        <v>102.84236966406519</v>
      </c>
      <c r="F78" s="34">
        <f>NEA_d!$E106/NEA_d!$N106*100</f>
        <v>101.10101723445972</v>
      </c>
      <c r="G78" s="34">
        <f>+CUY_d!$E106/CUY_d!$N106*100</f>
        <v>101.73065911612444</v>
      </c>
      <c r="H78" s="34">
        <f>+PAT_d!$E106/PAT_d!$N106*100</f>
        <v>99.631336097231198</v>
      </c>
      <c r="I78" s="19">
        <f t="shared" si="32"/>
        <v>101.59592583076247</v>
      </c>
      <c r="K78" s="24">
        <f t="shared" si="33"/>
        <v>9.336669904576933E-3</v>
      </c>
      <c r="L78" s="24">
        <f t="shared" si="34"/>
        <v>8.3000862408508791E-3</v>
      </c>
      <c r="M78" s="24">
        <f t="shared" si="35"/>
        <v>1.2202603322374994E-2</v>
      </c>
      <c r="N78" s="24">
        <f t="shared" si="36"/>
        <v>6.0864599249321749E-3</v>
      </c>
      <c r="O78" s="24">
        <f t="shared" si="37"/>
        <v>1.0200076871054842E-2</v>
      </c>
      <c r="P78" s="24">
        <f t="shared" si="38"/>
        <v>6.0254248253865939E-3</v>
      </c>
      <c r="Q78" s="24">
        <f t="shared" si="39"/>
        <v>8.9321226182186297E-3</v>
      </c>
      <c r="S78" s="24">
        <f t="shared" si="25"/>
        <v>3.7890784060108373E-3</v>
      </c>
      <c r="T78" s="24">
        <f t="shared" si="26"/>
        <v>3.0934602767653807E-3</v>
      </c>
      <c r="U78" s="24">
        <f t="shared" si="27"/>
        <v>3.9314969747081818E-3</v>
      </c>
      <c r="V78" s="24">
        <f t="shared" si="28"/>
        <v>-3.559527362459125E-3</v>
      </c>
      <c r="W78" s="24">
        <f t="shared" si="29"/>
        <v>8.193870824612981E-3</v>
      </c>
      <c r="X78" s="24">
        <f t="shared" si="30"/>
        <v>1.3512560871928647E-2</v>
      </c>
      <c r="Y78" s="24">
        <f t="shared" si="31"/>
        <v>3.8888473976090854E-3</v>
      </c>
    </row>
    <row r="79" spans="2:25" x14ac:dyDescent="0.25">
      <c r="B79" s="160">
        <f>+NAC!A80</f>
        <v>44986</v>
      </c>
      <c r="C79" s="34">
        <f>+GBA_d!$E107/GBA_d!$N107*100</f>
        <v>102.7210279933461</v>
      </c>
      <c r="D79" s="34">
        <f>+PAM_d!$E107/PAM_d!$N107*100</f>
        <v>101.99621416133526</v>
      </c>
      <c r="E79" s="34">
        <f>+NOA_d!$E107/NOA_d!$N107*100</f>
        <v>103.16023654301532</v>
      </c>
      <c r="F79" s="34">
        <f>NEA_d!$E107/NEA_d!$N107*100</f>
        <v>101.39718539734899</v>
      </c>
      <c r="G79" s="34">
        <f>+CUY_d!$E107/CUY_d!$N107*100</f>
        <v>102.30108858674546</v>
      </c>
      <c r="H79" s="34">
        <f>+PAT_d!$E107/PAT_d!$N107*100</f>
        <v>99.87081871400899</v>
      </c>
      <c r="I79" s="19">
        <f t="shared" si="32"/>
        <v>102.29171896599175</v>
      </c>
      <c r="K79" s="24">
        <f t="shared" si="33"/>
        <v>7.3520676775207239E-3</v>
      </c>
      <c r="L79" s="24">
        <f t="shared" si="34"/>
        <v>8.2453063794649673E-3</v>
      </c>
      <c r="M79" s="24">
        <f t="shared" si="35"/>
        <v>3.0908163628322605E-3</v>
      </c>
      <c r="N79" s="24">
        <f t="shared" si="36"/>
        <v>2.9294281204157446E-3</v>
      </c>
      <c r="O79" s="24">
        <f t="shared" si="37"/>
        <v>5.6072522834034189E-3</v>
      </c>
      <c r="P79" s="24">
        <f t="shared" si="38"/>
        <v>2.4036876966506693E-3</v>
      </c>
      <c r="Q79" s="24">
        <f t="shared" si="39"/>
        <v>6.8486322609857542E-3</v>
      </c>
      <c r="S79" s="24">
        <f t="shared" si="25"/>
        <v>8.3918054952489829E-3</v>
      </c>
      <c r="T79" s="24">
        <f t="shared" si="26"/>
        <v>4.5749582399510214E-3</v>
      </c>
      <c r="U79" s="24">
        <f t="shared" si="27"/>
        <v>-1.3107176834687984E-3</v>
      </c>
      <c r="V79" s="24">
        <f t="shared" si="28"/>
        <v>-4.4707404971258136E-3</v>
      </c>
      <c r="W79" s="24">
        <f t="shared" si="29"/>
        <v>5.2107293229675111E-3</v>
      </c>
      <c r="X79" s="24">
        <f t="shared" si="30"/>
        <v>1.0234643757870421E-2</v>
      </c>
      <c r="Y79" s="24">
        <f t="shared" si="31"/>
        <v>5.747164679753558E-3</v>
      </c>
    </row>
    <row r="80" spans="2:25" x14ac:dyDescent="0.25">
      <c r="B80" s="160">
        <f>+NAC!A81</f>
        <v>45017</v>
      </c>
      <c r="C80" s="34">
        <f>+GBA_d!$E108/GBA_d!$N108*100</f>
        <v>103.38054638793399</v>
      </c>
      <c r="D80" s="34">
        <f>+PAM_d!$E108/PAM_d!$N108*100</f>
        <v>102.70943375046271</v>
      </c>
      <c r="E80" s="34">
        <f>+NOA_d!$E108/NOA_d!$N108*100</f>
        <v>103.60745953335866</v>
      </c>
      <c r="F80" s="34">
        <f>NEA_d!$E108/NEA_d!$N108*100</f>
        <v>101.68027437680496</v>
      </c>
      <c r="G80" s="34">
        <f>+CUY_d!$E108/CUY_d!$N108*100</f>
        <v>102.90508276625859</v>
      </c>
      <c r="H80" s="34">
        <f>+PAT_d!$E108/PAT_d!$N108*100</f>
        <v>100.41841063448919</v>
      </c>
      <c r="I80" s="19">
        <f t="shared" si="32"/>
        <v>102.93002371435064</v>
      </c>
      <c r="K80" s="24">
        <f t="shared" si="33"/>
        <v>6.4204808642551736E-3</v>
      </c>
      <c r="L80" s="24">
        <f t="shared" si="34"/>
        <v>6.9926084511262587E-3</v>
      </c>
      <c r="M80" s="24">
        <f t="shared" si="35"/>
        <v>4.3352264916227679E-3</v>
      </c>
      <c r="N80" s="24">
        <f t="shared" si="36"/>
        <v>2.7918820265731004E-3</v>
      </c>
      <c r="O80" s="24">
        <f t="shared" si="37"/>
        <v>5.9040836012314024E-3</v>
      </c>
      <c r="P80" s="24">
        <f t="shared" si="38"/>
        <v>5.4830022175775817E-3</v>
      </c>
      <c r="Q80" s="24">
        <f t="shared" si="39"/>
        <v>6.2400432294142938E-3</v>
      </c>
      <c r="S80" s="24">
        <f t="shared" ref="S80:S94" si="40">+C80/C68-1</f>
        <v>1.4138029502396732E-2</v>
      </c>
      <c r="T80" s="24">
        <f t="shared" ref="T80:T94" si="41">+D80/D68-1</f>
        <v>1.2489847487370032E-2</v>
      </c>
      <c r="U80" s="24">
        <f t="shared" ref="U80:U94" si="42">+E80/E68-1</f>
        <v>8.3786762825477368E-4</v>
      </c>
      <c r="V80" s="24">
        <f t="shared" ref="V80:V94" si="43">+F80/F68-1</f>
        <v>-2.7527832384416362E-3</v>
      </c>
      <c r="W80" s="24">
        <f t="shared" ref="W80:W94" si="44">+G80/G68-1</f>
        <v>9.7845561730651731E-3</v>
      </c>
      <c r="X80" s="24">
        <f t="shared" ref="X80:X94" si="45">+H80/H68-1</f>
        <v>1.1096868365402468E-2</v>
      </c>
      <c r="Y80" s="24">
        <f t="shared" ref="Y80:Y94" si="46">+I80/I68-1</f>
        <v>1.1520570608605896E-2</v>
      </c>
    </row>
    <row r="81" spans="2:25" x14ac:dyDescent="0.25">
      <c r="B81" s="160">
        <f>+NAC!A82</f>
        <v>45047</v>
      </c>
      <c r="C81" s="34">
        <f>+GBA_d!$E109/GBA_d!$N109*100</f>
        <v>102.68194838595272</v>
      </c>
      <c r="D81" s="34">
        <f>+PAM_d!$E109/PAM_d!$N109*100</f>
        <v>101.84448516501763</v>
      </c>
      <c r="E81" s="34">
        <f>+NOA_d!$E109/NOA_d!$N109*100</f>
        <v>103.53989386587534</v>
      </c>
      <c r="F81" s="34">
        <f>NEA_d!$E109/NEA_d!$N109*100</f>
        <v>101.39475871025479</v>
      </c>
      <c r="G81" s="34">
        <f>+CUY_d!$E109/CUY_d!$N109*100</f>
        <v>102.69167392280536</v>
      </c>
      <c r="H81" s="34">
        <f>+PAT_d!$E109/PAT_d!$N109*100</f>
        <v>100.18324016657402</v>
      </c>
      <c r="I81" s="19">
        <f t="shared" si="32"/>
        <v>102.28290692254308</v>
      </c>
      <c r="K81" s="24">
        <f t="shared" si="33"/>
        <v>-6.7575383028040115E-3</v>
      </c>
      <c r="L81" s="24">
        <f t="shared" si="34"/>
        <v>-8.4213158797711296E-3</v>
      </c>
      <c r="M81" s="24">
        <f t="shared" si="35"/>
        <v>-6.5213130200891811E-4</v>
      </c>
      <c r="N81" s="24">
        <f t="shared" si="36"/>
        <v>-2.8079749813824106E-3</v>
      </c>
      <c r="O81" s="24">
        <f t="shared" si="37"/>
        <v>-2.0738416190575482E-3</v>
      </c>
      <c r="P81" s="24">
        <f t="shared" si="38"/>
        <v>-2.341905895833829E-3</v>
      </c>
      <c r="Q81" s="24">
        <f t="shared" si="39"/>
        <v>-6.2869585418869889E-3</v>
      </c>
      <c r="S81" s="24">
        <f t="shared" si="40"/>
        <v>1.0008321317845681E-2</v>
      </c>
      <c r="T81" s="24">
        <f t="shared" si="41"/>
        <v>8.0139449828762199E-3</v>
      </c>
      <c r="U81" s="24">
        <f t="shared" si="42"/>
        <v>4.0851657090805737E-3</v>
      </c>
      <c r="V81" s="24">
        <f t="shared" si="43"/>
        <v>-4.2271992054763174E-3</v>
      </c>
      <c r="W81" s="24">
        <f t="shared" si="44"/>
        <v>1.0476642429006811E-2</v>
      </c>
      <c r="X81" s="24">
        <f t="shared" si="45"/>
        <v>9.5775213519542213E-3</v>
      </c>
      <c r="Y81" s="24">
        <f t="shared" si="46"/>
        <v>8.2755539876666617E-3</v>
      </c>
    </row>
    <row r="82" spans="2:25" x14ac:dyDescent="0.25">
      <c r="B82" s="160">
        <f>+NAC!A83</f>
        <v>45078</v>
      </c>
      <c r="C82" s="34">
        <f>+GBA_d!$E110/GBA_d!$N110*100</f>
        <v>101.70951646218694</v>
      </c>
      <c r="D82" s="34">
        <f>+PAM_d!$E110/PAM_d!$N110*100</f>
        <v>101.05017147236511</v>
      </c>
      <c r="E82" s="34">
        <f>+NOA_d!$E110/NOA_d!$N110*100</f>
        <v>102.93984412451866</v>
      </c>
      <c r="F82" s="34">
        <f>NEA_d!$E110/NEA_d!$N110*100</f>
        <v>101.57884387306508</v>
      </c>
      <c r="G82" s="34">
        <f>+CUY_d!$E110/CUY_d!$N110*100</f>
        <v>102.01514002567691</v>
      </c>
      <c r="H82" s="34">
        <f>+PAT_d!$E110/PAT_d!$N110*100</f>
        <v>99.959854277277245</v>
      </c>
      <c r="I82" s="19">
        <f t="shared" si="32"/>
        <v>101.49871135830428</v>
      </c>
      <c r="K82" s="24">
        <f t="shared" si="33"/>
        <v>-9.4703298783412881E-3</v>
      </c>
      <c r="L82" s="24">
        <f t="shared" si="34"/>
        <v>-7.7992803573556646E-3</v>
      </c>
      <c r="M82" s="24">
        <f t="shared" si="35"/>
        <v>-5.7953482368253706E-3</v>
      </c>
      <c r="N82" s="24">
        <f t="shared" si="36"/>
        <v>1.8155293740214073E-3</v>
      </c>
      <c r="O82" s="24">
        <f t="shared" si="37"/>
        <v>-6.5880111919980333E-3</v>
      </c>
      <c r="P82" s="24">
        <f t="shared" si="38"/>
        <v>-2.229773053111006E-3</v>
      </c>
      <c r="Q82" s="24">
        <f t="shared" si="39"/>
        <v>-7.6669268388378509E-3</v>
      </c>
      <c r="S82" s="24">
        <f t="shared" si="40"/>
        <v>2.9677711893489889E-3</v>
      </c>
      <c r="T82" s="24">
        <f t="shared" si="41"/>
        <v>3.3539339936483614E-3</v>
      </c>
      <c r="U82" s="24">
        <f t="shared" si="42"/>
        <v>2.4770397403151012E-3</v>
      </c>
      <c r="V82" s="24">
        <f t="shared" si="43"/>
        <v>1.3374720717309607E-3</v>
      </c>
      <c r="W82" s="24">
        <f t="shared" si="44"/>
        <v>8.1674699398843753E-3</v>
      </c>
      <c r="X82" s="24">
        <f t="shared" si="45"/>
        <v>7.3402744684938348E-3</v>
      </c>
      <c r="Y82" s="24">
        <f t="shared" si="46"/>
        <v>3.4566998199316856E-3</v>
      </c>
    </row>
    <row r="83" spans="2:25" x14ac:dyDescent="0.25">
      <c r="B83" s="160">
        <f>+NAC!A84</f>
        <v>45108</v>
      </c>
      <c r="C83" s="34">
        <f>+GBA_d!$E111/GBA_d!$N111*100</f>
        <v>101.29561778678082</v>
      </c>
      <c r="D83" s="34">
        <f>+PAM_d!$E111/PAM_d!$N111*100</f>
        <v>100.52656398682723</v>
      </c>
      <c r="E83" s="34">
        <f>+NOA_d!$E111/NOA_d!$N111*100</f>
        <v>102.39139303764317</v>
      </c>
      <c r="F83" s="34">
        <f>NEA_d!$E111/NEA_d!$N111*100</f>
        <v>101.34979757263159</v>
      </c>
      <c r="G83" s="34">
        <f>+CUY_d!$E111/CUY_d!$N111*100</f>
        <v>101.56842524189042</v>
      </c>
      <c r="H83" s="34">
        <f>+PAT_d!$E111/PAT_d!$N111*100</f>
        <v>99.543557075200411</v>
      </c>
      <c r="I83" s="19">
        <f t="shared" si="32"/>
        <v>101.04457338983332</v>
      </c>
      <c r="K83" s="24">
        <f t="shared" si="33"/>
        <v>-4.0694193601834572E-3</v>
      </c>
      <c r="L83" s="24">
        <f t="shared" si="34"/>
        <v>-5.1816585554342875E-3</v>
      </c>
      <c r="M83" s="24">
        <f t="shared" si="35"/>
        <v>-5.3278795158467895E-3</v>
      </c>
      <c r="N83" s="24">
        <f t="shared" si="36"/>
        <v>-2.2548622498570481E-3</v>
      </c>
      <c r="O83" s="24">
        <f t="shared" si="37"/>
        <v>-4.378906735549748E-3</v>
      </c>
      <c r="P83" s="24">
        <f t="shared" si="38"/>
        <v>-4.164643947179747E-3</v>
      </c>
      <c r="Q83" s="24">
        <f t="shared" si="39"/>
        <v>-4.4743225051182556E-3</v>
      </c>
      <c r="S83" s="24">
        <f t="shared" si="40"/>
        <v>6.8496886466795637E-3</v>
      </c>
      <c r="T83" s="24">
        <f t="shared" si="41"/>
        <v>3.8780100485158453E-3</v>
      </c>
      <c r="U83" s="24">
        <f t="shared" si="42"/>
        <v>1.5080625978667328E-3</v>
      </c>
      <c r="V83" s="24">
        <f t="shared" si="43"/>
        <v>2.54824684196997E-3</v>
      </c>
      <c r="W83" s="24">
        <f t="shared" si="44"/>
        <v>7.8689116083814348E-3</v>
      </c>
      <c r="X83" s="24">
        <f t="shared" si="45"/>
        <v>4.3495244220435048E-3</v>
      </c>
      <c r="Y83" s="24">
        <f t="shared" si="46"/>
        <v>5.208937261129476E-3</v>
      </c>
    </row>
    <row r="84" spans="2:25" x14ac:dyDescent="0.25">
      <c r="B84" s="160">
        <f>+NAC!A85</f>
        <v>45139</v>
      </c>
      <c r="C84" s="34">
        <f>+GBA_d!$E112/GBA_d!$N112*100</f>
        <v>101.60033535139881</v>
      </c>
      <c r="D84" s="34">
        <f>+PAM_d!$E112/PAM_d!$N112*100</f>
        <v>101.21344815190412</v>
      </c>
      <c r="E84" s="34">
        <f>+NOA_d!$E112/NOA_d!$N112*100</f>
        <v>103.72155274113224</v>
      </c>
      <c r="F84" s="34">
        <f>NEA_d!$E112/NEA_d!$N112*100</f>
        <v>102.44655204405424</v>
      </c>
      <c r="G84" s="34">
        <f>+CUY_d!$E112/CUY_d!$N112*100</f>
        <v>102.36756566747933</v>
      </c>
      <c r="H84" s="34">
        <f>+PAT_d!$E112/PAT_d!$N112*100</f>
        <v>99.414574961769958</v>
      </c>
      <c r="I84" s="19">
        <f t="shared" si="32"/>
        <v>101.59201602771093</v>
      </c>
      <c r="K84" s="24">
        <f t="shared" si="33"/>
        <v>3.0082008607656974E-3</v>
      </c>
      <c r="L84" s="24">
        <f t="shared" si="34"/>
        <v>6.8328622588442745E-3</v>
      </c>
      <c r="M84" s="24">
        <f t="shared" si="35"/>
        <v>1.2990932773031538E-2</v>
      </c>
      <c r="N84" s="24">
        <f t="shared" si="36"/>
        <v>1.0821476684614639E-2</v>
      </c>
      <c r="O84" s="24">
        <f t="shared" si="37"/>
        <v>7.8680005492426375E-3</v>
      </c>
      <c r="P84" s="24">
        <f t="shared" si="38"/>
        <v>-1.295735426985134E-3</v>
      </c>
      <c r="Q84" s="24">
        <f t="shared" si="39"/>
        <v>5.417833135536787E-3</v>
      </c>
      <c r="S84" s="24">
        <f t="shared" si="40"/>
        <v>8.9684101275182559E-3</v>
      </c>
      <c r="T84" s="24">
        <f t="shared" si="41"/>
        <v>8.0651902769237616E-3</v>
      </c>
      <c r="U84" s="24">
        <f t="shared" si="42"/>
        <v>1.408575831633363E-2</v>
      </c>
      <c r="V84" s="24">
        <f t="shared" si="43"/>
        <v>1.5002452903344565E-2</v>
      </c>
      <c r="W84" s="24">
        <f t="shared" si="44"/>
        <v>9.0628821402662929E-3</v>
      </c>
      <c r="X84" s="24">
        <f t="shared" si="45"/>
        <v>2.110691523293351E-3</v>
      </c>
      <c r="Y84" s="24">
        <f t="shared" si="46"/>
        <v>8.9870585714557638E-3</v>
      </c>
    </row>
    <row r="85" spans="2:25" x14ac:dyDescent="0.25">
      <c r="B85" s="160">
        <f>+NAC!A86</f>
        <v>45170</v>
      </c>
      <c r="C85" s="34">
        <f>+GBA_d!$E113/GBA_d!$N113*100</f>
        <v>102.08064911911549</v>
      </c>
      <c r="D85" s="34">
        <f>+PAM_d!$E113/PAM_d!$N113*100</f>
        <v>101.92072839596366</v>
      </c>
      <c r="E85" s="34">
        <f>+NOA_d!$E113/NOA_d!$N113*100</f>
        <v>104.21976738962408</v>
      </c>
      <c r="F85" s="34">
        <f>NEA_d!$E113/NEA_d!$N113*100</f>
        <v>102.99549417075104</v>
      </c>
      <c r="G85" s="34">
        <f>+CUY_d!$E113/CUY_d!$N113*100</f>
        <v>103.49526143279537</v>
      </c>
      <c r="H85" s="34">
        <f>+PAT_d!$E113/PAT_d!$N113*100</f>
        <v>100.48475349681598</v>
      </c>
      <c r="I85" s="19">
        <f t="shared" si="32"/>
        <v>102.21474756061916</v>
      </c>
      <c r="K85" s="24">
        <f t="shared" si="33"/>
        <v>4.7274821097336162E-3</v>
      </c>
      <c r="L85" s="24">
        <f t="shared" si="34"/>
        <v>6.9880066036089872E-3</v>
      </c>
      <c r="M85" s="24">
        <f t="shared" si="35"/>
        <v>4.8033859436646953E-3</v>
      </c>
      <c r="N85" s="24">
        <f t="shared" si="36"/>
        <v>5.3583270080259648E-3</v>
      </c>
      <c r="O85" s="24">
        <f t="shared" si="37"/>
        <v>1.1016143228208986E-2</v>
      </c>
      <c r="P85" s="24">
        <f t="shared" si="38"/>
        <v>1.0764805215508488E-2</v>
      </c>
      <c r="Q85" s="24">
        <f t="shared" si="39"/>
        <v>6.129729059991984E-3</v>
      </c>
      <c r="S85" s="24">
        <f t="shared" si="40"/>
        <v>6.8306356231093712E-3</v>
      </c>
      <c r="T85" s="24">
        <f t="shared" si="41"/>
        <v>1.122295144372587E-2</v>
      </c>
      <c r="U85" s="24">
        <f t="shared" si="42"/>
        <v>1.9843300285718346E-2</v>
      </c>
      <c r="V85" s="24">
        <f t="shared" si="43"/>
        <v>1.8214321955689616E-2</v>
      </c>
      <c r="W85" s="24">
        <f t="shared" si="44"/>
        <v>1.2633585494728594E-2</v>
      </c>
      <c r="X85" s="24">
        <f t="shared" si="45"/>
        <v>1.0241402155724444E-2</v>
      </c>
      <c r="Y85" s="24">
        <f t="shared" si="46"/>
        <v>1.0200846679141895E-2</v>
      </c>
    </row>
    <row r="86" spans="2:25" x14ac:dyDescent="0.25">
      <c r="B86" s="160">
        <f>+NAC!A87</f>
        <v>45200</v>
      </c>
      <c r="C86" s="34">
        <f>+GBA_d!$E114/GBA_d!$N114*100</f>
        <v>102.36526663504657</v>
      </c>
      <c r="D86" s="34">
        <f>+PAM_d!$E114/PAM_d!$N114*100</f>
        <v>101.7079455436681</v>
      </c>
      <c r="E86" s="34">
        <f>+NOA_d!$E114/NOA_d!$N114*100</f>
        <v>103.93486698315708</v>
      </c>
      <c r="F86" s="34">
        <f>NEA_d!$E114/NEA_d!$N114*100</f>
        <v>102.24614979735416</v>
      </c>
      <c r="G86" s="34">
        <f>+CUY_d!$E114/CUY_d!$N114*100</f>
        <v>103.66010570297384</v>
      </c>
      <c r="H86" s="34">
        <f>+PAT_d!$E114/PAT_d!$N114*100</f>
        <v>100.40713726351329</v>
      </c>
      <c r="I86" s="19">
        <f t="shared" si="32"/>
        <v>102.22073103991391</v>
      </c>
      <c r="K86" s="24">
        <f t="shared" si="33"/>
        <v>2.7881632649000565E-3</v>
      </c>
      <c r="L86" s="24">
        <f t="shared" si="34"/>
        <v>-2.0877289207441585E-3</v>
      </c>
      <c r="M86" s="24">
        <f t="shared" si="35"/>
        <v>-2.7336503774941789E-3</v>
      </c>
      <c r="N86" s="24">
        <f t="shared" si="36"/>
        <v>-7.2755063649151408E-3</v>
      </c>
      <c r="O86" s="24">
        <f t="shared" si="37"/>
        <v>1.5927711848480186E-3</v>
      </c>
      <c r="P86" s="24">
        <f t="shared" si="38"/>
        <v>-7.7241800971483698E-4</v>
      </c>
      <c r="Q86" s="24">
        <f t="shared" si="39"/>
        <v>5.8538316999756645E-5</v>
      </c>
      <c r="S86" s="24">
        <f t="shared" si="40"/>
        <v>8.2273814837263703E-3</v>
      </c>
      <c r="T86" s="24">
        <f t="shared" si="41"/>
        <v>1.0195087306222206E-2</v>
      </c>
      <c r="U86" s="24">
        <f t="shared" si="42"/>
        <v>1.861714117695823E-2</v>
      </c>
      <c r="V86" s="24">
        <f t="shared" si="43"/>
        <v>1.2325879001835016E-2</v>
      </c>
      <c r="W86" s="24">
        <f t="shared" si="44"/>
        <v>1.3488872179896028E-2</v>
      </c>
      <c r="X86" s="24">
        <f t="shared" si="45"/>
        <v>7.222082604412039E-3</v>
      </c>
      <c r="Y86" s="24">
        <f t="shared" si="46"/>
        <v>1.0031990224206311E-2</v>
      </c>
    </row>
    <row r="87" spans="2:25" x14ac:dyDescent="0.25">
      <c r="B87" s="160">
        <f>+NAC!A88</f>
        <v>45231</v>
      </c>
      <c r="C87" s="34">
        <f>+GBA_d!$E115/GBA_d!$N115*100</f>
        <v>102.97365382097598</v>
      </c>
      <c r="D87" s="34">
        <f>+PAM_d!$E115/PAM_d!$N115*100</f>
        <v>102.33281979235211</v>
      </c>
      <c r="E87" s="34">
        <f>+NOA_d!$E115/NOA_d!$N115*100</f>
        <v>104.39929137973078</v>
      </c>
      <c r="F87" s="34">
        <f>NEA_d!$E115/NEA_d!$N115*100</f>
        <v>102.92573871737163</v>
      </c>
      <c r="G87" s="34">
        <f>+CUY_d!$E115/CUY_d!$N115*100</f>
        <v>104.42927941611802</v>
      </c>
      <c r="H87" s="34">
        <f>+PAT_d!$E115/PAT_d!$N115*100</f>
        <v>100.65730445844434</v>
      </c>
      <c r="I87" s="19">
        <f t="shared" si="32"/>
        <v>102.82001979941992</v>
      </c>
      <c r="K87" s="24">
        <f t="shared" si="33"/>
        <v>5.9432970374457827E-3</v>
      </c>
      <c r="L87" s="24">
        <f t="shared" si="34"/>
        <v>6.1438095651604741E-3</v>
      </c>
      <c r="M87" s="24">
        <f t="shared" si="35"/>
        <v>4.4684176740128478E-3</v>
      </c>
      <c r="N87" s="24">
        <f t="shared" si="36"/>
        <v>6.6465966822650824E-3</v>
      </c>
      <c r="O87" s="24">
        <f t="shared" si="37"/>
        <v>7.4201517346332846E-3</v>
      </c>
      <c r="P87" s="24">
        <f t="shared" si="38"/>
        <v>2.4915280103494641E-3</v>
      </c>
      <c r="Q87" s="24">
        <f t="shared" si="39"/>
        <v>5.8626929528806659E-3</v>
      </c>
      <c r="S87" s="24">
        <f t="shared" si="40"/>
        <v>1.8245214516489749E-2</v>
      </c>
      <c r="T87" s="24">
        <f t="shared" si="41"/>
        <v>1.9071064877653088E-2</v>
      </c>
      <c r="U87" s="24">
        <f t="shared" si="42"/>
        <v>2.567333694352536E-2</v>
      </c>
      <c r="V87" s="24">
        <f t="shared" si="43"/>
        <v>2.1543264916941807E-2</v>
      </c>
      <c r="W87" s="24">
        <f t="shared" si="44"/>
        <v>2.6589189325556539E-2</v>
      </c>
      <c r="X87" s="24">
        <f t="shared" si="45"/>
        <v>1.1393195730674543E-2</v>
      </c>
      <c r="Y87" s="24">
        <f t="shared" si="46"/>
        <v>1.9317482854901868E-2</v>
      </c>
    </row>
    <row r="88" spans="2:25" x14ac:dyDescent="0.25">
      <c r="B88" s="160">
        <f>+NAC!A89</f>
        <v>45261</v>
      </c>
      <c r="C88" s="34">
        <f>+GBA_d!$E116/GBA_d!$N116*100</f>
        <v>103.3615110308002</v>
      </c>
      <c r="D88" s="34">
        <f>+PAM_d!$E116/PAM_d!$N116*100</f>
        <v>102.53316812701981</v>
      </c>
      <c r="E88" s="34">
        <f>+NOA_d!$E116/NOA_d!$N116*100</f>
        <v>105.07437023418747</v>
      </c>
      <c r="F88" s="34">
        <f>NEA_d!$E116/NEA_d!$N116*100</f>
        <v>103.18197104794018</v>
      </c>
      <c r="G88" s="34">
        <f>+CUY_d!$E116/CUY_d!$N116*100</f>
        <v>104.21587225777824</v>
      </c>
      <c r="H88" s="34">
        <f>+PAT_d!$E116/PAT_d!$N116*100</f>
        <v>100.57120973300144</v>
      </c>
      <c r="I88" s="19">
        <f t="shared" si="32"/>
        <v>103.10478719421181</v>
      </c>
      <c r="K88" s="24">
        <f t="shared" si="33"/>
        <v>3.7665674221731837E-3</v>
      </c>
      <c r="L88" s="24">
        <f t="shared" si="34"/>
        <v>1.957811140885557E-3</v>
      </c>
      <c r="M88" s="24">
        <f t="shared" si="35"/>
        <v>6.4663164427163355E-3</v>
      </c>
      <c r="N88" s="24">
        <f t="shared" si="36"/>
        <v>2.4894874087049157E-3</v>
      </c>
      <c r="O88" s="24">
        <f t="shared" si="37"/>
        <v>-2.043556745129127E-3</v>
      </c>
      <c r="P88" s="24">
        <f t="shared" si="38"/>
        <v>-8.5532516399189351E-4</v>
      </c>
      <c r="Q88" s="24">
        <f t="shared" si="39"/>
        <v>2.7695714837188135E-3</v>
      </c>
      <c r="S88" s="24">
        <f t="shared" si="40"/>
        <v>2.3932089809517221E-2</v>
      </c>
      <c r="T88" s="24">
        <f t="shared" si="41"/>
        <v>2.422227348835615E-2</v>
      </c>
      <c r="U88" s="24">
        <f t="shared" si="42"/>
        <v>3.9420549732571031E-2</v>
      </c>
      <c r="V88" s="24">
        <f t="shared" si="43"/>
        <v>3.0461696225980717E-2</v>
      </c>
      <c r="W88" s="24">
        <f t="shared" si="44"/>
        <v>3.5806900057907542E-2</v>
      </c>
      <c r="X88" s="24">
        <f t="shared" si="45"/>
        <v>1.4523664309662232E-2</v>
      </c>
      <c r="Y88" s="24">
        <f t="shared" si="46"/>
        <v>2.5587342408105673E-2</v>
      </c>
    </row>
    <row r="89" spans="2:25" x14ac:dyDescent="0.25">
      <c r="B89" s="160">
        <f>+NAC!A90</f>
        <v>45292</v>
      </c>
      <c r="C89" s="34">
        <f>+GBA_d!$E117/GBA_d!$N117*100</f>
        <v>102.73146487444104</v>
      </c>
      <c r="D89" s="34">
        <f>+PAM_d!$E117/PAM_d!$N117*100</f>
        <v>101.92780536083288</v>
      </c>
      <c r="E89" s="34">
        <f>+NOA_d!$E117/NOA_d!$N117*100</f>
        <v>104.48036844717346</v>
      </c>
      <c r="F89" s="34">
        <f>NEA_d!$E117/NEA_d!$N117*100</f>
        <v>102.74817542307207</v>
      </c>
      <c r="G89" s="34">
        <f>+CUY_d!$E117/CUY_d!$N117*100</f>
        <v>102.48659790756378</v>
      </c>
      <c r="H89" s="34">
        <f>+PAT_d!$E117/PAT_d!$N117*100</f>
        <v>100.86345330522808</v>
      </c>
      <c r="I89" s="19">
        <f t="shared" si="32"/>
        <v>102.47971966068837</v>
      </c>
      <c r="K89" s="24">
        <f t="shared" si="33"/>
        <v>-6.0955586859736677E-3</v>
      </c>
      <c r="L89" s="24">
        <f t="shared" si="34"/>
        <v>-5.904067700678084E-3</v>
      </c>
      <c r="M89" s="24">
        <f t="shared" si="35"/>
        <v>-5.6531558142114413E-3</v>
      </c>
      <c r="N89" s="24">
        <f t="shared" si="36"/>
        <v>-4.2041804441452779E-3</v>
      </c>
      <c r="O89" s="24">
        <f t="shared" si="37"/>
        <v>-1.6593195573291419E-2</v>
      </c>
      <c r="P89" s="24">
        <f t="shared" si="38"/>
        <v>2.9058372968018276E-3</v>
      </c>
      <c r="Q89" s="24">
        <f t="shared" si="39"/>
        <v>-6.0624491891538845E-3</v>
      </c>
      <c r="S89" s="24">
        <f t="shared" si="40"/>
        <v>1.6860688164366033E-2</v>
      </c>
      <c r="T89" s="24">
        <f t="shared" si="41"/>
        <v>1.5931987080362031E-2</v>
      </c>
      <c r="U89" s="24">
        <f t="shared" si="42"/>
        <v>2.8324233326787684E-2</v>
      </c>
      <c r="V89" s="24">
        <f t="shared" si="43"/>
        <v>2.2477823694044829E-2</v>
      </c>
      <c r="W89" s="24">
        <f t="shared" si="44"/>
        <v>1.77066577961833E-2</v>
      </c>
      <c r="X89" s="24">
        <f t="shared" si="45"/>
        <v>1.8466703705758425E-2</v>
      </c>
      <c r="Y89" s="24">
        <f t="shared" si="46"/>
        <v>1.7708931112187187E-2</v>
      </c>
    </row>
    <row r="90" spans="2:25" x14ac:dyDescent="0.25">
      <c r="B90" s="160">
        <f>+NAC!A91</f>
        <v>45323</v>
      </c>
      <c r="C90" s="34">
        <f>+GBA_d!$E118/GBA_d!$N118*100</f>
        <v>102.45081815356562</v>
      </c>
      <c r="D90" s="34">
        <f>+PAM_d!$E118/PAM_d!$N118*100</f>
        <v>101.68967209561916</v>
      </c>
      <c r="E90" s="34">
        <f>+NOA_d!$E118/NOA_d!$N118*100</f>
        <v>103.29586544943959</v>
      </c>
      <c r="F90" s="34">
        <f>NEA_d!$E118/NEA_d!$N118*100</f>
        <v>102.10901709703866</v>
      </c>
      <c r="G90" s="34">
        <f>+CUY_d!$E118/CUY_d!$N118*100</f>
        <v>101.85815026272935</v>
      </c>
      <c r="H90" s="34">
        <f>+PAT_d!$E118/PAT_d!$N118*100</f>
        <v>100.66301596511593</v>
      </c>
      <c r="I90" s="19">
        <f t="shared" si="32"/>
        <v>102.12090358590304</v>
      </c>
      <c r="K90" s="24">
        <f t="shared" si="33"/>
        <v>-2.7318477471185432E-3</v>
      </c>
      <c r="L90" s="24">
        <f t="shared" si="34"/>
        <v>-2.3362934615408504E-3</v>
      </c>
      <c r="M90" s="24">
        <f t="shared" si="35"/>
        <v>-1.1337086721059708E-2</v>
      </c>
      <c r="N90" s="24">
        <f t="shared" si="36"/>
        <v>-6.2206294506119697E-3</v>
      </c>
      <c r="O90" s="24">
        <f t="shared" si="37"/>
        <v>-6.131998306756592E-3</v>
      </c>
      <c r="P90" s="24">
        <f t="shared" si="38"/>
        <v>-1.9872147298545251E-3</v>
      </c>
      <c r="Q90" s="24">
        <f t="shared" si="39"/>
        <v>-3.5013373960562921E-3</v>
      </c>
      <c r="S90" s="24">
        <f t="shared" si="40"/>
        <v>4.7022067276545343E-3</v>
      </c>
      <c r="T90" s="24">
        <f t="shared" si="41"/>
        <v>5.2150998026088136E-3</v>
      </c>
      <c r="U90" s="24">
        <f t="shared" si="42"/>
        <v>4.4096201483467823E-3</v>
      </c>
      <c r="V90" s="24">
        <f t="shared" si="43"/>
        <v>9.9702247331630023E-3</v>
      </c>
      <c r="W90" s="24">
        <f t="shared" si="44"/>
        <v>1.2532224573458262E-3</v>
      </c>
      <c r="X90" s="24">
        <f t="shared" si="45"/>
        <v>1.0354973729127748E-2</v>
      </c>
      <c r="Y90" s="24">
        <f t="shared" si="46"/>
        <v>5.1673110988237347E-3</v>
      </c>
    </row>
    <row r="91" spans="2:25" x14ac:dyDescent="0.25">
      <c r="B91" s="160">
        <f>+NAC!A92</f>
        <v>45352</v>
      </c>
      <c r="C91" s="34">
        <f>+GBA_d!$E119/GBA_d!$N119*100</f>
        <v>102.79149111654375</v>
      </c>
      <c r="D91" s="34">
        <f>+PAM_d!$E119/PAM_d!$N119*100</f>
        <v>101.53188653637393</v>
      </c>
      <c r="E91" s="34">
        <f>+NOA_d!$E119/NOA_d!$N119*100</f>
        <v>102.97331236009643</v>
      </c>
      <c r="F91" s="34">
        <f>NEA_d!$E119/NEA_d!$N119*100</f>
        <v>100.79863514872555</v>
      </c>
      <c r="G91" s="34">
        <f>+CUY_d!$E119/CUY_d!$N119*100</f>
        <v>101.89181108451734</v>
      </c>
      <c r="H91" s="34">
        <f>+PAT_d!$E119/PAT_d!$N119*100</f>
        <v>100.66658226708766</v>
      </c>
      <c r="I91" s="19">
        <f t="shared" si="32"/>
        <v>102.1397520479124</v>
      </c>
      <c r="K91" s="24">
        <f t="shared" si="33"/>
        <v>3.3252341866853996E-3</v>
      </c>
      <c r="L91" s="24">
        <f t="shared" si="34"/>
        <v>-1.5516379981721506E-3</v>
      </c>
      <c r="M91" s="24">
        <f t="shared" si="35"/>
        <v>-3.1226137458623127E-3</v>
      </c>
      <c r="N91" s="24">
        <f t="shared" si="36"/>
        <v>-1.2833165821856785E-2</v>
      </c>
      <c r="O91" s="24">
        <f t="shared" si="37"/>
        <v>3.304676326947309E-4</v>
      </c>
      <c r="P91" s="24">
        <f t="shared" si="38"/>
        <v>3.542812558854358E-5</v>
      </c>
      <c r="Q91" s="24">
        <f t="shared" si="39"/>
        <v>1.8457006692562672E-4</v>
      </c>
      <c r="S91" s="24">
        <f t="shared" si="40"/>
        <v>6.859659076057234E-4</v>
      </c>
      <c r="T91" s="24">
        <f t="shared" si="41"/>
        <v>-4.552400584465488E-3</v>
      </c>
      <c r="U91" s="24">
        <f t="shared" si="42"/>
        <v>-1.8119790064744512E-3</v>
      </c>
      <c r="V91" s="24">
        <f t="shared" si="43"/>
        <v>-5.9030262652546295E-3</v>
      </c>
      <c r="W91" s="24">
        <f t="shared" si="44"/>
        <v>-4.000715025442525E-3</v>
      </c>
      <c r="X91" s="24">
        <f t="shared" si="45"/>
        <v>7.9679286034235464E-3</v>
      </c>
      <c r="Y91" s="24">
        <f t="shared" si="46"/>
        <v>-1.4856228795009363E-3</v>
      </c>
    </row>
    <row r="92" spans="2:25" x14ac:dyDescent="0.25">
      <c r="B92" s="160">
        <f>+NAC!A93</f>
        <v>45383</v>
      </c>
      <c r="C92" s="34">
        <f>+GBA_d!$E120/GBA_d!$N120*100</f>
        <v>102.65475861455613</v>
      </c>
      <c r="D92" s="34">
        <f>+PAM_d!$E120/PAM_d!$N120*100</f>
        <v>101.11948729946015</v>
      </c>
      <c r="E92" s="34">
        <f>+NOA_d!$E120/NOA_d!$N120*100</f>
        <v>102.7422402214613</v>
      </c>
      <c r="F92" s="34">
        <f>NEA_d!$E120/NEA_d!$N120*100</f>
        <v>100.74095724911349</v>
      </c>
      <c r="G92" s="34">
        <f>+CUY_d!$E120/CUY_d!$N120*100</f>
        <v>101.57535508415259</v>
      </c>
      <c r="H92" s="34">
        <f>+PAT_d!$E120/PAT_d!$N120*100</f>
        <v>100.66493686582487</v>
      </c>
      <c r="I92" s="19">
        <f t="shared" si="32"/>
        <v>101.9027076881065</v>
      </c>
      <c r="K92" s="24">
        <f t="shared" si="33"/>
        <v>-1.3301928058675472E-3</v>
      </c>
      <c r="L92" s="24">
        <f t="shared" si="34"/>
        <v>-4.0617706513907947E-3</v>
      </c>
      <c r="M92" s="24">
        <f t="shared" si="35"/>
        <v>-2.2440002495701661E-3</v>
      </c>
      <c r="N92" s="24">
        <f t="shared" si="36"/>
        <v>-5.7220913286137876E-4</v>
      </c>
      <c r="O92" s="24">
        <f t="shared" si="37"/>
        <v>-3.1058040582109259E-3</v>
      </c>
      <c r="P92" s="24">
        <f t="shared" si="38"/>
        <v>-1.6345059360656222E-5</v>
      </c>
      <c r="Q92" s="24">
        <f t="shared" si="39"/>
        <v>-2.3207845628477886E-3</v>
      </c>
      <c r="S92" s="24">
        <f t="shared" si="40"/>
        <v>-7.0205449548926824E-3</v>
      </c>
      <c r="T92" s="24">
        <f t="shared" si="41"/>
        <v>-1.5480043000386967E-2</v>
      </c>
      <c r="U92" s="24">
        <f t="shared" si="42"/>
        <v>-8.3509364653303608E-3</v>
      </c>
      <c r="V92" s="24">
        <f t="shared" si="43"/>
        <v>-9.2379483970564946E-3</v>
      </c>
      <c r="W92" s="24">
        <f t="shared" si="44"/>
        <v>-1.2921885356492857E-2</v>
      </c>
      <c r="X92" s="24">
        <f t="shared" si="45"/>
        <v>2.4549903725623601E-3</v>
      </c>
      <c r="Y92" s="24">
        <f t="shared" si="46"/>
        <v>-9.9807227198851489E-3</v>
      </c>
    </row>
    <row r="93" spans="2:25" x14ac:dyDescent="0.25">
      <c r="B93" s="160">
        <f>+NAC!A94</f>
        <v>45413</v>
      </c>
      <c r="C93" s="34">
        <f>+GBA_d!$E121/GBA_d!$N121*100</f>
        <v>103.09323700277962</v>
      </c>
      <c r="D93" s="34">
        <f>+PAM_d!$E121/PAM_d!$N121*100</f>
        <v>101.52659453802279</v>
      </c>
      <c r="E93" s="34">
        <f>+NOA_d!$E121/NOA_d!$N121*100</f>
        <v>102.96562113646162</v>
      </c>
      <c r="F93" s="34">
        <f>NEA_d!$E121/NEA_d!$N121*100</f>
        <v>100.65692381246861</v>
      </c>
      <c r="G93" s="34">
        <f>+CUY_d!$E121/CUY_d!$N121*100</f>
        <v>101.26488813544898</v>
      </c>
      <c r="H93" s="34">
        <f>+PAT_d!$E121/PAT_d!$N121*100</f>
        <v>100.51360133975929</v>
      </c>
      <c r="I93" s="19">
        <f t="shared" si="32"/>
        <v>102.2263464264658</v>
      </c>
      <c r="K93" s="24">
        <f t="shared" si="33"/>
        <v>4.2713888195857752E-3</v>
      </c>
      <c r="L93" s="24">
        <f t="shared" si="34"/>
        <v>4.0260018067241887E-3</v>
      </c>
      <c r="M93" s="24">
        <f t="shared" si="35"/>
        <v>2.1741877003929044E-3</v>
      </c>
      <c r="N93" s="24">
        <f t="shared" si="36"/>
        <v>-8.3415364455086127E-4</v>
      </c>
      <c r="O93" s="24">
        <f t="shared" si="37"/>
        <v>-3.0565184679530732E-3</v>
      </c>
      <c r="P93" s="24">
        <f t="shared" si="38"/>
        <v>-1.5033588732816794E-3</v>
      </c>
      <c r="Q93" s="24">
        <f t="shared" si="39"/>
        <v>3.1759581830725914E-3</v>
      </c>
      <c r="S93" s="24">
        <f t="shared" si="40"/>
        <v>4.0054617514753144E-3</v>
      </c>
      <c r="T93" s="24">
        <f t="shared" si="41"/>
        <v>-3.1213337323052759E-3</v>
      </c>
      <c r="U93" s="24">
        <f t="shared" si="42"/>
        <v>-5.546390941424284E-3</v>
      </c>
      <c r="V93" s="24">
        <f t="shared" si="43"/>
        <v>-7.2768544170475069E-3</v>
      </c>
      <c r="W93" s="24">
        <f t="shared" si="44"/>
        <v>-1.3893879930605757E-2</v>
      </c>
      <c r="X93" s="24">
        <f t="shared" si="45"/>
        <v>3.2975692604468865E-3</v>
      </c>
      <c r="Y93" s="24">
        <f t="shared" si="46"/>
        <v>-5.5298092104594243E-4</v>
      </c>
    </row>
    <row r="94" spans="2:25" x14ac:dyDescent="0.25">
      <c r="B94" s="160">
        <f>+NAC!A95</f>
        <v>45444</v>
      </c>
      <c r="C94" s="34">
        <f>+GBA_d!$E122/GBA_d!$N122*100</f>
        <v>102.38828580144306</v>
      </c>
      <c r="D94" s="34">
        <f>+PAM_d!$E122/PAM_d!$N122*100</f>
        <v>101.31297703804081</v>
      </c>
      <c r="E94" s="34">
        <f>+NOA_d!$E122/NOA_d!$N122*100</f>
        <v>102.31455057207828</v>
      </c>
      <c r="F94" s="34">
        <f>NEA_d!$E122/NEA_d!$N122*100</f>
        <v>100.78962331372476</v>
      </c>
      <c r="G94" s="34">
        <f>+CUY_d!$E122/CUY_d!$N122*100</f>
        <v>101.27026564457789</v>
      </c>
      <c r="H94" s="34">
        <f>+PAT_d!$E122/PAT_d!$N122*100</f>
        <v>100.59745681978411</v>
      </c>
      <c r="I94" s="19">
        <f t="shared" si="32"/>
        <v>101.803710744672</v>
      </c>
      <c r="K94" s="24">
        <f t="shared" si="33"/>
        <v>-6.8379965731171222E-3</v>
      </c>
      <c r="L94" s="24">
        <f t="shared" si="34"/>
        <v>-2.1040546169602825E-3</v>
      </c>
      <c r="M94" s="24">
        <f t="shared" si="35"/>
        <v>-6.3231839637083453E-3</v>
      </c>
      <c r="N94" s="24">
        <f t="shared" si="36"/>
        <v>1.3183345589160567E-3</v>
      </c>
      <c r="O94" s="24">
        <f t="shared" si="37"/>
        <v>5.3103392774422886E-5</v>
      </c>
      <c r="P94" s="24">
        <f t="shared" si="38"/>
        <v>8.3426997846158812E-4</v>
      </c>
      <c r="Q94" s="24">
        <f t="shared" si="39"/>
        <v>-4.1343126949939801E-3</v>
      </c>
      <c r="S94" s="24">
        <f t="shared" si="40"/>
        <v>6.6736069825725775E-3</v>
      </c>
      <c r="T94" s="24">
        <f t="shared" si="41"/>
        <v>2.6007433915891109E-3</v>
      </c>
      <c r="U94" s="24">
        <f t="shared" si="42"/>
        <v>-6.0743588428597839E-3</v>
      </c>
      <c r="V94" s="24">
        <f t="shared" si="43"/>
        <v>-7.7695367386396708E-3</v>
      </c>
      <c r="W94" s="24">
        <f t="shared" si="44"/>
        <v>-7.3016062215034427E-3</v>
      </c>
      <c r="X94" s="24">
        <f t="shared" si="45"/>
        <v>6.3785861545799794E-3</v>
      </c>
      <c r="Y94" s="24">
        <f t="shared" si="46"/>
        <v>3.0049582136175701E-3</v>
      </c>
    </row>
    <row r="95" spans="2:25" x14ac:dyDescent="0.25">
      <c r="B95" s="160">
        <f>+NAC!A96</f>
        <v>45474</v>
      </c>
      <c r="C95" s="34">
        <f>+GBA_d!$E123/GBA_d!$N123*100</f>
        <v>102.01446467787336</v>
      </c>
      <c r="D95" s="34">
        <f>+PAM_d!$E123/PAM_d!$N123*100</f>
        <v>100.88482650407083</v>
      </c>
      <c r="E95" s="34">
        <f>+NOA_d!$E123/NOA_d!$N123*100</f>
        <v>101.4615102493399</v>
      </c>
      <c r="F95" s="34">
        <f>NEA_d!$E123/NEA_d!$N123*100</f>
        <v>100.63628185413125</v>
      </c>
      <c r="G95" s="34">
        <f>+CUY_d!$E123/CUY_d!$N123*100</f>
        <v>100.38592765999168</v>
      </c>
      <c r="H95" s="34">
        <f>+PAT_d!$E123/PAT_d!$N123*100</f>
        <v>100.54479323967152</v>
      </c>
      <c r="I95" s="19">
        <f t="shared" ref="I95" si="47">+SUMPRODUCT($C$2:$H$2,C95:H95)</f>
        <v>101.3765198739643</v>
      </c>
      <c r="K95" s="24">
        <f t="shared" ref="K95" si="48">+C95/C94-1</f>
        <v>-3.6510145730404009E-3</v>
      </c>
      <c r="L95" s="24">
        <f t="shared" ref="L95" si="49">+D95/D94-1</f>
        <v>-4.2260186847458137E-3</v>
      </c>
      <c r="M95" s="24">
        <f t="shared" ref="M95" si="50">+E95/E94-1</f>
        <v>-8.3374292118639781E-3</v>
      </c>
      <c r="N95" s="24">
        <f t="shared" ref="N95" si="51">+F95/F94-1</f>
        <v>-1.5214012569151336E-3</v>
      </c>
      <c r="O95" s="24">
        <f t="shared" ref="O95" si="52">+G95/G94-1</f>
        <v>-8.7324544767160006E-3</v>
      </c>
      <c r="P95" s="24">
        <f t="shared" ref="P95" si="53">+H95/H94-1</f>
        <v>-5.2350806648060466E-4</v>
      </c>
      <c r="Q95" s="24">
        <f t="shared" ref="Q95" si="54">+I95/I94-1</f>
        <v>-4.1962210177104442E-3</v>
      </c>
      <c r="S95" s="24">
        <f t="shared" ref="S95" si="55">+C95/C83-1</f>
        <v>7.0965250698766802E-3</v>
      </c>
      <c r="T95" s="24">
        <f t="shared" ref="T95" si="56">+D95/D83-1</f>
        <v>3.5638591734872271E-3</v>
      </c>
      <c r="U95" s="24">
        <f t="shared" ref="U95" si="57">+E95/E83-1</f>
        <v>-9.0816499386956462E-3</v>
      </c>
      <c r="V95" s="24">
        <f t="shared" ref="V95" si="58">+F95/F83-1</f>
        <v>-7.0401296853996875E-3</v>
      </c>
      <c r="W95" s="24">
        <f t="shared" ref="W95" si="59">+G95/G83-1</f>
        <v>-1.1642373888170132E-2</v>
      </c>
      <c r="X95" s="24">
        <f t="shared" ref="X95" si="60">+H95/H83-1</f>
        <v>1.0058271915225347E-2</v>
      </c>
      <c r="Y95" s="24">
        <f t="shared" ref="Y95" si="61">+I95/I83-1</f>
        <v>3.2851490485323875E-3</v>
      </c>
    </row>
    <row r="96" spans="2:25" x14ac:dyDescent="0.25">
      <c r="B96" s="160">
        <f>+NAC!A97</f>
        <v>45505</v>
      </c>
      <c r="C96" s="34">
        <f>+GBA_d!$E124/GBA_d!$N124*100</f>
        <v>101.52669717047623</v>
      </c>
      <c r="D96" s="34">
        <f>+PAM_d!$E124/PAM_d!$N124*100</f>
        <v>100.76429541735861</v>
      </c>
      <c r="E96" s="34">
        <f>+NOA_d!$E124/NOA_d!$N124*100</f>
        <v>101.37631493281431</v>
      </c>
      <c r="F96" s="34">
        <f>NEA_d!$E124/NEA_d!$N124*100</f>
        <v>100.93560040385587</v>
      </c>
      <c r="G96" s="34">
        <f>+CUY_d!$E124/CUY_d!$N124*100</f>
        <v>100.59347482687177</v>
      </c>
      <c r="H96" s="34">
        <f>+PAT_d!$E124/PAT_d!$N124*100</f>
        <v>100.62567256374319</v>
      </c>
      <c r="I96" s="19">
        <f t="shared" ref="I96" si="62">+SUMPRODUCT($C$2:$H$2,C96:H96)</f>
        <v>101.13950950703318</v>
      </c>
      <c r="K96" s="24">
        <f t="shared" ref="K96" si="63">+C96/C95-1</f>
        <v>-4.7813563393910297E-3</v>
      </c>
      <c r="L96" s="24">
        <f t="shared" ref="L96" si="64">+D96/D95-1</f>
        <v>-1.194739495412156E-3</v>
      </c>
      <c r="M96" s="24">
        <f t="shared" ref="M96" si="65">+E96/E95-1</f>
        <v>-8.3968113934262956E-4</v>
      </c>
      <c r="N96" s="24">
        <f t="shared" ref="N96" si="66">+F96/F95-1</f>
        <v>2.9742608153833228E-3</v>
      </c>
      <c r="O96" s="24">
        <f t="shared" ref="O96" si="67">+G96/G95-1</f>
        <v>2.0674926428239093E-3</v>
      </c>
      <c r="P96" s="24">
        <f t="shared" ref="P96" si="68">+H96/H95-1</f>
        <v>8.0441086470672829E-4</v>
      </c>
      <c r="Q96" s="24">
        <f t="shared" ref="Q96" si="69">+I96/I95-1</f>
        <v>-2.3379217123036256E-3</v>
      </c>
      <c r="S96" s="24">
        <f t="shared" ref="S96" si="70">+C96/C84-1</f>
        <v>-7.2478285300825451E-4</v>
      </c>
      <c r="T96" s="24">
        <f t="shared" ref="T96" si="71">+D96/D84-1</f>
        <v>-4.4376784186959117E-3</v>
      </c>
      <c r="U96" s="24">
        <f t="shared" ref="U96" si="72">+E96/E84-1</f>
        <v>-2.2610901460096366E-2</v>
      </c>
      <c r="V96" s="24">
        <f t="shared" ref="V96" si="73">+F96/F84-1</f>
        <v>-1.4748682215762865E-2</v>
      </c>
      <c r="W96" s="24">
        <f t="shared" ref="W96" si="74">+G96/G84-1</f>
        <v>-1.7330595184517072E-2</v>
      </c>
      <c r="X96" s="24">
        <f t="shared" ref="X96" si="75">+H96/H84-1</f>
        <v>1.2182294220329126E-2</v>
      </c>
      <c r="Y96" s="24">
        <f t="shared" ref="Y96" si="76">+I96/I84-1</f>
        <v>-4.454154355538309E-3</v>
      </c>
    </row>
    <row r="97" spans="2:25" x14ac:dyDescent="0.25">
      <c r="B97" s="160">
        <f>+NAC!A98</f>
        <v>45536</v>
      </c>
      <c r="C97" s="34">
        <f>+GBA_d!$E125/GBA_d!$N125*100</f>
        <v>101.33178287956881</v>
      </c>
      <c r="D97" s="34">
        <f>+PAM_d!$E125/PAM_d!$N125*100</f>
        <v>100.65547351140869</v>
      </c>
      <c r="E97" s="34">
        <f>+NOA_d!$E125/NOA_d!$N125*100</f>
        <v>100.95315547914238</v>
      </c>
      <c r="F97" s="34">
        <f>NEA_d!$E125/NEA_d!$N125*100</f>
        <v>100.81957449260797</v>
      </c>
      <c r="G97" s="34">
        <f>+CUY_d!$E125/CUY_d!$N125*100</f>
        <v>100.46666883584419</v>
      </c>
      <c r="H97" s="34">
        <f>+PAT_d!$E125/PAT_d!$N125*100</f>
        <v>100.5065175561711</v>
      </c>
      <c r="I97" s="19">
        <f t="shared" ref="I97" si="77">+SUMPRODUCT($C$2:$H$2,C97:H97)</f>
        <v>100.96887501044937</v>
      </c>
      <c r="K97" s="24">
        <f t="shared" ref="K97" si="78">+C97/C96-1</f>
        <v>-1.9198328748952775E-3</v>
      </c>
      <c r="L97" s="24">
        <f t="shared" ref="L97" si="79">+D97/D96-1</f>
        <v>-1.0799649369768183E-3</v>
      </c>
      <c r="M97" s="24">
        <f t="shared" ref="M97" si="80">+E97/E96-1</f>
        <v>-4.1741451536522201E-3</v>
      </c>
      <c r="N97" s="24">
        <f t="shared" ref="N97" si="81">+F97/F96-1</f>
        <v>-1.1495043451831277E-3</v>
      </c>
      <c r="O97" s="24">
        <f t="shared" ref="O97" si="82">+G97/G96-1</f>
        <v>-1.2605786930596219E-3</v>
      </c>
      <c r="P97" s="24">
        <f t="shared" ref="P97" si="83">+H97/H96-1</f>
        <v>-1.1841412289355091E-3</v>
      </c>
      <c r="Q97" s="24">
        <f t="shared" ref="Q97" si="84">+I97/I96-1</f>
        <v>-1.6871200722201607E-3</v>
      </c>
      <c r="S97" s="24">
        <f t="shared" ref="S97" si="85">+C97/C85-1</f>
        <v>-7.3360254466333652E-3</v>
      </c>
      <c r="T97" s="24">
        <f t="shared" ref="T97" si="86">+D97/D85-1</f>
        <v>-1.2414107556604548E-2</v>
      </c>
      <c r="U97" s="24">
        <f t="shared" ref="U97" si="87">+E97/E85-1</f>
        <v>-3.1343496462331588E-2</v>
      </c>
      <c r="V97" s="24">
        <f t="shared" ref="V97" si="88">+F97/F85-1</f>
        <v>-2.1126357960239761E-2</v>
      </c>
      <c r="W97" s="24">
        <f t="shared" ref="W97" si="89">+G97/G85-1</f>
        <v>-2.9263103981990501E-2</v>
      </c>
      <c r="X97" s="24">
        <f t="shared" ref="X97" si="90">+H97/H85-1</f>
        <v>2.1659066273982397E-4</v>
      </c>
      <c r="Y97" s="24">
        <f t="shared" ref="Y97" si="91">+I97/I85-1</f>
        <v>-1.2188774906780608E-2</v>
      </c>
    </row>
    <row r="98" spans="2:25" x14ac:dyDescent="0.25">
      <c r="B98" s="160">
        <f>+NAC!A99</f>
        <v>45566</v>
      </c>
      <c r="C98" s="34">
        <f>+GBA_d!$E126/GBA_d!$N126*100</f>
        <v>100.8761755364487</v>
      </c>
      <c r="D98" s="34">
        <f>+PAM_d!$E126/PAM_d!$N126*100</f>
        <v>100.41507953933646</v>
      </c>
      <c r="E98" s="34">
        <f>+NOA_d!$E126/NOA_d!$N126*100</f>
        <v>100.24452298874813</v>
      </c>
      <c r="F98" s="34">
        <f>NEA_d!$E126/NEA_d!$N126*100</f>
        <v>100.46980732594642</v>
      </c>
      <c r="G98" s="34">
        <f>+CUY_d!$E126/CUY_d!$N126*100</f>
        <v>99.694219273785862</v>
      </c>
      <c r="H98" s="34">
        <f>+PAT_d!$E126/PAT_d!$N126*100</f>
        <v>100.27810625023702</v>
      </c>
      <c r="I98" s="19">
        <f t="shared" ref="I98:I99" si="92">+SUMPRODUCT($C$2:$H$2,C98:H98)</f>
        <v>100.56818481267477</v>
      </c>
      <c r="K98" s="24">
        <f t="shared" ref="K98:K99" si="93">+C98/C97-1</f>
        <v>-4.4961938907320809E-3</v>
      </c>
      <c r="L98" s="24">
        <f t="shared" ref="L98:L99" si="94">+D98/D97-1</f>
        <v>-2.3882851442249553E-3</v>
      </c>
      <c r="M98" s="24">
        <f t="shared" ref="M98:M99" si="95">+E98/E97-1</f>
        <v>-7.0194189278279806E-3</v>
      </c>
      <c r="N98" s="24">
        <f t="shared" ref="N98:N99" si="96">+F98/F97-1</f>
        <v>-3.4692386713771617E-3</v>
      </c>
      <c r="O98" s="24">
        <f t="shared" ref="O98:O99" si="97">+G98/G97-1</f>
        <v>-7.6886152493067517E-3</v>
      </c>
      <c r="P98" s="24">
        <f t="shared" ref="P98:P99" si="98">+H98/H97-1</f>
        <v>-2.2726019315755241E-3</v>
      </c>
      <c r="Q98" s="24">
        <f t="shared" ref="Q98:Q99" si="99">+I98/I97-1</f>
        <v>-3.9684526318940483E-3</v>
      </c>
      <c r="S98" s="24">
        <f t="shared" ref="S98:S99" si="100">+C98/C86-1</f>
        <v>-1.454683944610613E-2</v>
      </c>
      <c r="T98" s="24">
        <f t="shared" ref="T98:T99" si="101">+D98/D86-1</f>
        <v>-1.2711553629569217E-2</v>
      </c>
      <c r="U98" s="24">
        <f t="shared" ref="U98:U99" si="102">+E98/E86-1</f>
        <v>-3.5506313728259964E-2</v>
      </c>
      <c r="V98" s="24">
        <f t="shared" ref="V98:V99" si="103">+F98/F86-1</f>
        <v>-1.7373196691790826E-2</v>
      </c>
      <c r="W98" s="24">
        <f t="shared" ref="W98:W99" si="104">+G98/G86-1</f>
        <v>-3.8258560535832098E-2</v>
      </c>
      <c r="X98" s="24">
        <f t="shared" ref="X98:X99" si="105">+H98/H86-1</f>
        <v>-1.2850781009485779E-3</v>
      </c>
      <c r="Y98" s="24">
        <f t="shared" ref="Y98:Y99" si="106">+I98/I86-1</f>
        <v>-1.616644892310426E-2</v>
      </c>
    </row>
    <row r="99" spans="2:25" x14ac:dyDescent="0.25">
      <c r="B99" s="160">
        <f>+NAC!A100</f>
        <v>45597</v>
      </c>
      <c r="C99" s="34">
        <f>+GBA_d!$E127/GBA_d!$N127*100</f>
        <v>100.36847661410822</v>
      </c>
      <c r="D99" s="34">
        <f>+PAM_d!$E127/PAM_d!$N127*100</f>
        <v>99.964775056288971</v>
      </c>
      <c r="E99" s="34">
        <f>+NOA_d!$E127/NOA_d!$N127*100</f>
        <v>99.430010803039707</v>
      </c>
      <c r="F99" s="34">
        <f>NEA_d!$E127/NEA_d!$N127*100</f>
        <v>99.805079128992702</v>
      </c>
      <c r="G99" s="34">
        <f>+CUY_d!$E127/CUY_d!$N127*100</f>
        <v>98.986381491933258</v>
      </c>
      <c r="H99" s="34">
        <f>+PAT_d!$E127/PAT_d!$N127*100</f>
        <v>100.28344433489072</v>
      </c>
      <c r="I99" s="19">
        <f t="shared" si="92"/>
        <v>100.0649968746207</v>
      </c>
      <c r="K99" s="24">
        <f t="shared" si="93"/>
        <v>-5.0328922527107522E-3</v>
      </c>
      <c r="L99" s="24">
        <f t="shared" si="94"/>
        <v>-4.4844308754551365E-3</v>
      </c>
      <c r="M99" s="24">
        <f t="shared" si="95"/>
        <v>-8.1252537437865868E-3</v>
      </c>
      <c r="N99" s="24">
        <f t="shared" si="96"/>
        <v>-6.6161985838908421E-3</v>
      </c>
      <c r="O99" s="24">
        <f t="shared" si="97"/>
        <v>-7.1000885207667119E-3</v>
      </c>
      <c r="P99" s="24">
        <f t="shared" si="98"/>
        <v>5.3232802785352362E-5</v>
      </c>
      <c r="Q99" s="24">
        <f t="shared" si="99"/>
        <v>-5.003450534494025E-3</v>
      </c>
      <c r="S99" s="24">
        <f t="shared" si="100"/>
        <v>-2.5299453891351464E-2</v>
      </c>
      <c r="T99" s="24">
        <f t="shared" si="101"/>
        <v>-2.3140618433736493E-2</v>
      </c>
      <c r="U99" s="24">
        <f t="shared" si="102"/>
        <v>-4.7598796036041557E-2</v>
      </c>
      <c r="V99" s="24">
        <f t="shared" si="103"/>
        <v>-3.0319525779145318E-2</v>
      </c>
      <c r="W99" s="24">
        <f t="shared" si="104"/>
        <v>-5.2120420198405459E-2</v>
      </c>
      <c r="X99" s="24">
        <f t="shared" si="105"/>
        <v>-3.7141877140964841E-3</v>
      </c>
      <c r="Y99" s="24">
        <f t="shared" si="106"/>
        <v>-2.6794615777877562E-2</v>
      </c>
    </row>
    <row r="100" spans="2:25" x14ac:dyDescent="0.25">
      <c r="B100" s="160">
        <f>+NAC!A101</f>
        <v>45627</v>
      </c>
      <c r="C100" s="34">
        <f>+GBA_d!$E128/GBA_d!$N128*100</f>
        <v>100.22608346150838</v>
      </c>
      <c r="D100" s="34">
        <f>+PAM_d!$E128/PAM_d!$N128*100</f>
        <v>99.926791035168094</v>
      </c>
      <c r="E100" s="34">
        <f>+NOA_d!$E128/NOA_d!$N128*100</f>
        <v>99.417305087653887</v>
      </c>
      <c r="F100" s="34">
        <f>NEA_d!$E128/NEA_d!$N128*100</f>
        <v>99.378571187382718</v>
      </c>
      <c r="G100" s="34">
        <f>+CUY_d!$E128/CUY_d!$N128*100</f>
        <v>98.910370112221855</v>
      </c>
      <c r="H100" s="34">
        <f>+PAT_d!$E128/PAT_d!$N128*100</f>
        <v>100.21182450862574</v>
      </c>
      <c r="I100" s="19">
        <f t="shared" ref="I100" si="107">+SUMPRODUCT($C$2:$H$2,C100:H100)</f>
        <v>99.961083039618586</v>
      </c>
      <c r="K100" s="24">
        <f t="shared" ref="K100" si="108">+C100/C99-1</f>
        <v>-1.4187039337789642E-3</v>
      </c>
      <c r="L100" s="24">
        <f t="shared" ref="L100" si="109">+D100/D99-1</f>
        <v>-3.7997405685641361E-4</v>
      </c>
      <c r="M100" s="24">
        <f t="shared" ref="M100" si="110">+E100/E99-1</f>
        <v>-1.2778551750325384E-4</v>
      </c>
      <c r="N100" s="24">
        <f t="shared" ref="N100" si="111">+F100/F99-1</f>
        <v>-4.2734091825000764E-3</v>
      </c>
      <c r="O100" s="24">
        <f t="shared" ref="O100" si="112">+G100/G99-1</f>
        <v>-7.6789734674354015E-4</v>
      </c>
      <c r="P100" s="24">
        <f t="shared" ref="P100" si="113">+H100/H99-1</f>
        <v>-7.1417397697082219E-4</v>
      </c>
      <c r="Q100" s="24">
        <f t="shared" ref="Q100" si="114">+I100/I99-1</f>
        <v>-1.0384633812792199E-3</v>
      </c>
      <c r="S100" s="24">
        <f t="shared" ref="S100" si="115">+C100/C88-1</f>
        <v>-3.0334575588368717E-2</v>
      </c>
      <c r="T100" s="24">
        <f t="shared" ref="T100" si="116">+D100/D88-1</f>
        <v>-2.5419843543924125E-2</v>
      </c>
      <c r="U100" s="24">
        <f t="shared" ref="U100" si="117">+E100/E88-1</f>
        <v>-5.3838677633044507E-2</v>
      </c>
      <c r="V100" s="24">
        <f t="shared" ref="V100" si="118">+F100/F88-1</f>
        <v>-3.6861089412513093E-2</v>
      </c>
      <c r="W100" s="24">
        <f t="shared" ref="W100" si="119">+G100/G88-1</f>
        <v>-5.0908772633339483E-2</v>
      </c>
      <c r="X100" s="24">
        <f t="shared" ref="X100" si="120">+H100/H88-1</f>
        <v>-3.5734404043642476E-3</v>
      </c>
      <c r="Y100" s="24">
        <f t="shared" ref="Y100" si="121">+I100/I88-1</f>
        <v>-3.049038012824401E-2</v>
      </c>
    </row>
  </sheetData>
  <mergeCells count="3">
    <mergeCell ref="K1:Q1"/>
    <mergeCell ref="S1:Y1"/>
    <mergeCell ref="C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1E87-E18B-4218-A866-8FAAD39B59E9}">
  <sheetPr>
    <tabColor rgb="FFFFC000"/>
  </sheetPr>
  <dimension ref="B1:AS224"/>
  <sheetViews>
    <sheetView zoomScale="86" workbookViewId="0">
      <pane xSplit="3" ySplit="18" topLeftCell="D97" activePane="bottomRight" state="frozen"/>
      <selection pane="topRight" activeCell="D1" sqref="D1"/>
      <selection pane="bottomLeft" activeCell="A19" sqref="A19"/>
      <selection pane="bottomRight" activeCell="A115" sqref="A115:XFD115"/>
    </sheetView>
  </sheetViews>
  <sheetFormatPr baseColWidth="10" defaultRowHeight="15" x14ac:dyDescent="0.25"/>
  <cols>
    <col min="1" max="1" width="4.42578125" customWidth="1"/>
    <col min="2" max="2" width="6.5703125" style="71" customWidth="1"/>
    <col min="3" max="7" width="14.140625" style="36" customWidth="1"/>
    <col min="8" max="10" width="14.140625" customWidth="1"/>
    <col min="11" max="11" width="2.85546875" customWidth="1"/>
    <col min="12" max="31" width="14.140625" customWidth="1"/>
  </cols>
  <sheetData>
    <row r="1" spans="2:20" s="25" customFormat="1" ht="15.75" thickBot="1" x14ac:dyDescent="0.3">
      <c r="B1" s="132"/>
      <c r="C1" s="133"/>
      <c r="D1" s="133"/>
      <c r="E1" s="133"/>
      <c r="F1" s="133"/>
      <c r="G1" s="133"/>
      <c r="H1" s="99"/>
      <c r="I1" s="99"/>
      <c r="J1" s="99"/>
      <c r="M1" s="153"/>
      <c r="N1" s="153"/>
      <c r="O1" s="153"/>
      <c r="P1" s="153"/>
      <c r="Q1" s="153"/>
      <c r="R1" s="153"/>
      <c r="S1" s="153"/>
      <c r="T1" s="153"/>
    </row>
    <row r="2" spans="2:20" s="25" customFormat="1" ht="15.75" thickBot="1" x14ac:dyDescent="0.3">
      <c r="B2" s="132"/>
      <c r="C2" s="235" t="s">
        <v>133</v>
      </c>
      <c r="D2" s="235"/>
      <c r="E2" s="235"/>
      <c r="F2" s="235"/>
      <c r="G2" s="235"/>
      <c r="H2" s="235"/>
      <c r="I2" s="235"/>
      <c r="J2" s="235"/>
      <c r="K2" s="106"/>
      <c r="M2" s="234" t="s">
        <v>133</v>
      </c>
      <c r="N2" s="234"/>
      <c r="O2" s="234"/>
      <c r="P2" s="234"/>
      <c r="Q2" s="234"/>
      <c r="R2" s="234"/>
      <c r="S2" s="234"/>
      <c r="T2" s="234"/>
    </row>
    <row r="3" spans="2:20" s="25" customFormat="1" ht="15.75" thickBot="1" x14ac:dyDescent="0.3">
      <c r="B3" s="132"/>
      <c r="C3" s="133" t="str">
        <f>+M3</f>
        <v>decil</v>
      </c>
      <c r="D3" s="133" t="s">
        <v>82</v>
      </c>
      <c r="E3" s="133" t="s">
        <v>83</v>
      </c>
      <c r="F3" s="133" t="s">
        <v>84</v>
      </c>
      <c r="G3" s="133" t="s">
        <v>85</v>
      </c>
      <c r="H3" s="133" t="s">
        <v>86</v>
      </c>
      <c r="I3" s="133" t="s">
        <v>87</v>
      </c>
      <c r="J3" s="134" t="s">
        <v>99</v>
      </c>
      <c r="K3" s="106"/>
      <c r="M3" s="155" t="str">
        <f>+GBA_d!C2</f>
        <v>decil</v>
      </c>
      <c r="N3" s="155" t="s">
        <v>82</v>
      </c>
      <c r="O3" s="155" t="s">
        <v>83</v>
      </c>
      <c r="P3" s="155" t="s">
        <v>84</v>
      </c>
      <c r="Q3" s="155" t="s">
        <v>85</v>
      </c>
      <c r="R3" s="155" t="s">
        <v>86</v>
      </c>
      <c r="S3" s="155" t="s">
        <v>87</v>
      </c>
      <c r="T3" s="154" t="s">
        <v>99</v>
      </c>
    </row>
    <row r="4" spans="2:20" s="25" customFormat="1" x14ac:dyDescent="0.25">
      <c r="B4" s="132"/>
      <c r="C4" s="135">
        <f t="shared" ref="C4:C13" si="0">+M4</f>
        <v>1</v>
      </c>
      <c r="D4" s="136">
        <f>+N4/N$14*N$15*100</f>
        <v>1.6920311574638254</v>
      </c>
      <c r="E4" s="136">
        <f t="shared" ref="E4:E13" si="1">+O4/O$14*O$15*100</f>
        <v>1.6931687625160015</v>
      </c>
      <c r="F4" s="136">
        <f t="shared" ref="F4:F13" si="2">+P4/P$14*P$15*100</f>
        <v>0.83660117428772451</v>
      </c>
      <c r="G4" s="136">
        <f t="shared" ref="G4:G13" si="3">+Q4/Q$14*Q$15*100</f>
        <v>0.80141659752015448</v>
      </c>
      <c r="H4" s="136">
        <f t="shared" ref="H4:H13" si="4">+R4/R$14*R$15*100</f>
        <v>0.34215045087140677</v>
      </c>
      <c r="I4" s="136">
        <f t="shared" ref="I4:I13" si="5">+S4/S$14*S$15*100</f>
        <v>0.14977217140609117</v>
      </c>
      <c r="J4" s="194">
        <f>+SUM(D4:I4)</f>
        <v>5.5151403140652047</v>
      </c>
      <c r="K4" s="93"/>
      <c r="M4" s="156">
        <f>+GBA_d!C3</f>
        <v>1</v>
      </c>
      <c r="N4" s="157">
        <f>+GBA_d!$D3</f>
        <v>1.6594123308089703</v>
      </c>
      <c r="O4" s="157">
        <f>+PAM_d!$D3</f>
        <v>1.5976653283784752</v>
      </c>
      <c r="P4" s="157">
        <f>+NOA_d!$D3</f>
        <v>0.90873749965750894</v>
      </c>
      <c r="Q4" s="157">
        <f>+NEA_d!$D3</f>
        <v>0.77722650389035897</v>
      </c>
      <c r="R4" s="157">
        <f>+CUY_d!$D3</f>
        <v>0.39953379100515701</v>
      </c>
      <c r="S4" s="157">
        <f>+PAT_d!$D3</f>
        <v>0.19774434866282067</v>
      </c>
      <c r="T4" s="196">
        <f>+SUM(N4:S4)</f>
        <v>5.5403198024032907</v>
      </c>
    </row>
    <row r="5" spans="2:20" s="25" customFormat="1" x14ac:dyDescent="0.25">
      <c r="B5" s="132"/>
      <c r="C5" s="135">
        <f t="shared" si="0"/>
        <v>2</v>
      </c>
      <c r="D5" s="136">
        <f t="shared" ref="D5:D13" si="6">+N5/N$14*N$15*100</f>
        <v>2.1807016171519056</v>
      </c>
      <c r="E5" s="136">
        <f t="shared" si="1"/>
        <v>2.1634754350077281</v>
      </c>
      <c r="F5" s="136">
        <f t="shared" si="2"/>
        <v>0.92373544058779145</v>
      </c>
      <c r="G5" s="136">
        <f t="shared" si="3"/>
        <v>0.68361704021281811</v>
      </c>
      <c r="H5" s="136">
        <f t="shared" si="4"/>
        <v>0.44901179386250112</v>
      </c>
      <c r="I5" s="136">
        <f t="shared" si="5"/>
        <v>0.22178624847537073</v>
      </c>
      <c r="J5" s="194">
        <f t="shared" ref="J5:J13" si="7">+SUM(D5:I5)</f>
        <v>6.6223275752981143</v>
      </c>
      <c r="K5" s="93"/>
      <c r="M5" s="156">
        <f>+GBA_d!C4</f>
        <v>2</v>
      </c>
      <c r="N5" s="157">
        <f>+GBA_d!$D4</f>
        <v>2.138662244695869</v>
      </c>
      <c r="O5" s="157">
        <f>+PAM_d!$D4</f>
        <v>2.041444283542126</v>
      </c>
      <c r="P5" s="157">
        <f>+NOA_d!$D4</f>
        <v>1.0033849585968651</v>
      </c>
      <c r="Q5" s="157">
        <f>+NEA_d!$D4</f>
        <v>0.66298262827171039</v>
      </c>
      <c r="R5" s="157">
        <f>+CUY_d!$D4</f>
        <v>0.52431725210654423</v>
      </c>
      <c r="S5" s="157">
        <f>+PAT_d!$D4</f>
        <v>0.29282460710420771</v>
      </c>
      <c r="T5" s="196">
        <f t="shared" ref="T5:T13" si="8">+SUM(N5:S5)</f>
        <v>6.6636159743173229</v>
      </c>
    </row>
    <row r="6" spans="2:20" s="25" customFormat="1" x14ac:dyDescent="0.25">
      <c r="B6" s="132"/>
      <c r="C6" s="135">
        <f t="shared" si="0"/>
        <v>3</v>
      </c>
      <c r="D6" s="136">
        <f t="shared" si="6"/>
        <v>2.8500164431166324</v>
      </c>
      <c r="E6" s="136">
        <f t="shared" si="1"/>
        <v>2.4937096237288654</v>
      </c>
      <c r="F6" s="136">
        <f t="shared" si="2"/>
        <v>0.90725456565893237</v>
      </c>
      <c r="G6" s="136">
        <f t="shared" si="3"/>
        <v>0.57205674511839777</v>
      </c>
      <c r="H6" s="136">
        <f t="shared" si="4"/>
        <v>0.52177340739870781</v>
      </c>
      <c r="I6" s="136">
        <f t="shared" si="5"/>
        <v>0.22183380242145975</v>
      </c>
      <c r="J6" s="194">
        <f t="shared" si="7"/>
        <v>7.5666445874429966</v>
      </c>
      <c r="K6" s="93"/>
      <c r="M6" s="156">
        <f>+GBA_d!C5</f>
        <v>3</v>
      </c>
      <c r="N6" s="157">
        <f>+GBA_d!$D5</f>
        <v>2.7950740787804742</v>
      </c>
      <c r="O6" s="157">
        <f>+PAM_d!$D5</f>
        <v>2.3530515640715342</v>
      </c>
      <c r="P6" s="157">
        <f>+NOA_d!$D5</f>
        <v>0.98548301256174176</v>
      </c>
      <c r="Q6" s="157">
        <f>+NEA_d!$D5</f>
        <v>0.55478968792393768</v>
      </c>
      <c r="R6" s="157">
        <f>+CUY_d!$D5</f>
        <v>0.60928198975845715</v>
      </c>
      <c r="S6" s="157">
        <f>+PAT_d!$D5</f>
        <v>0.29288739262709512</v>
      </c>
      <c r="T6" s="196">
        <f t="shared" si="8"/>
        <v>7.5905677257232407</v>
      </c>
    </row>
    <row r="7" spans="2:20" s="25" customFormat="1" x14ac:dyDescent="0.25">
      <c r="B7" s="132"/>
      <c r="C7" s="135">
        <f t="shared" si="0"/>
        <v>4</v>
      </c>
      <c r="D7" s="136">
        <f t="shared" si="6"/>
        <v>3.1522241748600779</v>
      </c>
      <c r="E7" s="136">
        <f t="shared" si="1"/>
        <v>2.6783808118218091</v>
      </c>
      <c r="F7" s="136">
        <f t="shared" si="2"/>
        <v>0.66742417638359319</v>
      </c>
      <c r="G7" s="136">
        <f t="shared" si="3"/>
        <v>0.52847366550371866</v>
      </c>
      <c r="H7" s="136">
        <f t="shared" si="4"/>
        <v>0.56400779099733889</v>
      </c>
      <c r="I7" s="136">
        <f t="shared" si="5"/>
        <v>0.29485816841430101</v>
      </c>
      <c r="J7" s="194">
        <f t="shared" si="7"/>
        <v>7.8853687879808394</v>
      </c>
      <c r="K7" s="93"/>
      <c r="M7" s="156">
        <f>+GBA_d!C6</f>
        <v>4</v>
      </c>
      <c r="N7" s="157">
        <f>+GBA_d!$D6</f>
        <v>3.0914558766621156</v>
      </c>
      <c r="O7" s="157">
        <f>+PAM_d!$D6</f>
        <v>2.5273063465234213</v>
      </c>
      <c r="P7" s="157">
        <f>+NOA_d!$D6</f>
        <v>0.72497313642211814</v>
      </c>
      <c r="Q7" s="157">
        <f>+NEA_d!$D6</f>
        <v>0.51252212732872515</v>
      </c>
      <c r="R7" s="157">
        <f>+CUY_d!$D6</f>
        <v>0.65859966082085475</v>
      </c>
      <c r="S7" s="157">
        <f>+PAT_d!$D6</f>
        <v>0.3893015365511816</v>
      </c>
      <c r="T7" s="196">
        <f t="shared" si="8"/>
        <v>7.9041586843084168</v>
      </c>
    </row>
    <row r="8" spans="2:20" s="25" customFormat="1" x14ac:dyDescent="0.25">
      <c r="B8" s="132"/>
      <c r="C8" s="135">
        <f t="shared" si="0"/>
        <v>5</v>
      </c>
      <c r="D8" s="136">
        <f t="shared" si="6"/>
        <v>3.21813392140667</v>
      </c>
      <c r="E8" s="136">
        <f t="shared" si="1"/>
        <v>3.2153910598195217</v>
      </c>
      <c r="F8" s="136">
        <f t="shared" si="2"/>
        <v>0.63498874138015371</v>
      </c>
      <c r="G8" s="136">
        <f t="shared" si="3"/>
        <v>0.39650284445057488</v>
      </c>
      <c r="H8" s="136">
        <f t="shared" si="4"/>
        <v>0.52792787547997977</v>
      </c>
      <c r="I8" s="136">
        <f t="shared" si="5"/>
        <v>0.20063113663387291</v>
      </c>
      <c r="J8" s="194">
        <f t="shared" si="7"/>
        <v>8.1935755791707745</v>
      </c>
      <c r="K8" s="93"/>
      <c r="M8" s="156">
        <f>+GBA_d!C7</f>
        <v>5</v>
      </c>
      <c r="N8" s="157">
        <f>+GBA_d!$D7</f>
        <v>3.1560950209576881</v>
      </c>
      <c r="O8" s="157">
        <f>+PAM_d!$D7</f>
        <v>3.034026452164257</v>
      </c>
      <c r="P8" s="157">
        <f>+NOA_d!$D7</f>
        <v>0.68974094094925831</v>
      </c>
      <c r="Q8" s="157">
        <f>+NEA_d!$D7</f>
        <v>0.38453473577723479</v>
      </c>
      <c r="R8" s="157">
        <f>+CUY_d!$D7</f>
        <v>0.61646864685000358</v>
      </c>
      <c r="S8" s="157">
        <f>+PAT_d!$D7</f>
        <v>0.26489349164589243</v>
      </c>
      <c r="T8" s="196">
        <f t="shared" si="8"/>
        <v>8.145759288344335</v>
      </c>
    </row>
    <row r="9" spans="2:20" s="25" customFormat="1" x14ac:dyDescent="0.25">
      <c r="B9" s="132"/>
      <c r="C9" s="135">
        <f t="shared" si="0"/>
        <v>6</v>
      </c>
      <c r="D9" s="136">
        <f t="shared" si="6"/>
        <v>3.9065307851826434</v>
      </c>
      <c r="E9" s="136">
        <f t="shared" si="1"/>
        <v>3.5568645447958729</v>
      </c>
      <c r="F9" s="136">
        <f t="shared" si="2"/>
        <v>0.69282276540551213</v>
      </c>
      <c r="G9" s="136">
        <f t="shared" si="3"/>
        <v>0.34954632545895453</v>
      </c>
      <c r="H9" s="136">
        <f t="shared" si="4"/>
        <v>0.54865243351884641</v>
      </c>
      <c r="I9" s="136">
        <f t="shared" si="5"/>
        <v>0.4302417466366269</v>
      </c>
      <c r="J9" s="194">
        <f t="shared" si="7"/>
        <v>9.4846586009984559</v>
      </c>
      <c r="K9" s="93"/>
      <c r="M9" s="156">
        <f>+GBA_d!C8</f>
        <v>6</v>
      </c>
      <c r="N9" s="157">
        <f>+GBA_d!$D8</f>
        <v>3.8312210310202399</v>
      </c>
      <c r="O9" s="157">
        <f>+PAM_d!$D8</f>
        <v>3.3562390747835154</v>
      </c>
      <c r="P9" s="157">
        <f>+NOA_d!$D8</f>
        <v>0.75256173059574927</v>
      </c>
      <c r="Q9" s="157">
        <f>+NEA_d!$D8</f>
        <v>0.33899556026770777</v>
      </c>
      <c r="R9" s="157">
        <f>+CUY_d!$D8</f>
        <v>0.64066899853472725</v>
      </c>
      <c r="S9" s="157">
        <f>+PAT_d!$D8</f>
        <v>0.56804861115042915</v>
      </c>
      <c r="T9" s="196">
        <f t="shared" si="8"/>
        <v>9.4877350063523682</v>
      </c>
    </row>
    <row r="10" spans="2:20" s="25" customFormat="1" x14ac:dyDescent="0.25">
      <c r="B10" s="132"/>
      <c r="C10" s="135">
        <f t="shared" si="0"/>
        <v>7</v>
      </c>
      <c r="D10" s="136">
        <f t="shared" si="6"/>
        <v>4.5850762728110093</v>
      </c>
      <c r="E10" s="136">
        <f t="shared" si="1"/>
        <v>3.6743800005379357</v>
      </c>
      <c r="F10" s="136">
        <f t="shared" si="2"/>
        <v>0.68448643016889155</v>
      </c>
      <c r="G10" s="136">
        <f t="shared" si="3"/>
        <v>0.3724599217141798</v>
      </c>
      <c r="H10" s="136">
        <f t="shared" si="4"/>
        <v>0.59485902303272353</v>
      </c>
      <c r="I10" s="136">
        <f t="shared" si="5"/>
        <v>0.5378407820838913</v>
      </c>
      <c r="J10" s="194">
        <f t="shared" si="7"/>
        <v>10.449102430348633</v>
      </c>
      <c r="K10" s="93"/>
      <c r="M10" s="156">
        <f>+GBA_d!C9</f>
        <v>7</v>
      </c>
      <c r="N10" s="157">
        <f>+GBA_d!$D9</f>
        <v>4.4966855788912321</v>
      </c>
      <c r="O10" s="157">
        <f>+PAM_d!$D9</f>
        <v>3.4671260538869433</v>
      </c>
      <c r="P10" s="157">
        <f>+NOA_d!$D9</f>
        <v>0.74350659097598593</v>
      </c>
      <c r="Q10" s="157">
        <f>+NEA_d!$D9</f>
        <v>0.36121752867229406</v>
      </c>
      <c r="R10" s="157">
        <f>+CUY_d!$D9</f>
        <v>0.69462506911970168</v>
      </c>
      <c r="S10" s="157">
        <f>+PAT_d!$D9</f>
        <v>0.71011172595682726</v>
      </c>
      <c r="T10" s="196">
        <f t="shared" si="8"/>
        <v>10.473272547502983</v>
      </c>
    </row>
    <row r="11" spans="2:20" s="25" customFormat="1" x14ac:dyDescent="0.25">
      <c r="B11" s="132"/>
      <c r="C11" s="135">
        <f t="shared" si="0"/>
        <v>8</v>
      </c>
      <c r="D11" s="136">
        <f t="shared" si="6"/>
        <v>5.5119803035893442</v>
      </c>
      <c r="E11" s="136">
        <f t="shared" si="1"/>
        <v>4.2802011133523488</v>
      </c>
      <c r="F11" s="136">
        <f t="shared" si="2"/>
        <v>0.49721806296863702</v>
      </c>
      <c r="G11" s="136">
        <f t="shared" si="3"/>
        <v>0.3624027983605258</v>
      </c>
      <c r="H11" s="136">
        <f t="shared" si="4"/>
        <v>0.6063499374774548</v>
      </c>
      <c r="I11" s="136">
        <f t="shared" si="5"/>
        <v>0.58579029590559495</v>
      </c>
      <c r="J11" s="194">
        <f t="shared" si="7"/>
        <v>11.843942511653905</v>
      </c>
      <c r="K11" s="93"/>
      <c r="M11" s="156">
        <f>+GBA_d!C10</f>
        <v>8</v>
      </c>
      <c r="N11" s="157">
        <f>+GBA_d!$D10</f>
        <v>5.4057208359343578</v>
      </c>
      <c r="O11" s="157">
        <f>+PAM_d!$D10</f>
        <v>4.0387757373508535</v>
      </c>
      <c r="P11" s="157">
        <f>+NOA_d!$D10</f>
        <v>0.5400909217123232</v>
      </c>
      <c r="Q11" s="157">
        <f>+NEA_d!$D10</f>
        <v>0.35146397122471706</v>
      </c>
      <c r="R11" s="157">
        <f>+CUY_d!$D10</f>
        <v>0.70804316808326229</v>
      </c>
      <c r="S11" s="157">
        <f>+PAT_d!$D10</f>
        <v>0.77341951731990344</v>
      </c>
      <c r="T11" s="196">
        <f t="shared" si="8"/>
        <v>11.817514151625417</v>
      </c>
    </row>
    <row r="12" spans="2:20" s="25" customFormat="1" x14ac:dyDescent="0.25">
      <c r="B12" s="132"/>
      <c r="C12" s="135">
        <f t="shared" si="0"/>
        <v>9</v>
      </c>
      <c r="D12" s="136">
        <f t="shared" si="6"/>
        <v>6.9305017213896498</v>
      </c>
      <c r="E12" s="136">
        <f t="shared" si="1"/>
        <v>5.2106248342290478</v>
      </c>
      <c r="F12" s="136">
        <f t="shared" si="2"/>
        <v>0.506801751136986</v>
      </c>
      <c r="G12" s="136">
        <f t="shared" si="3"/>
        <v>0.24442101600440427</v>
      </c>
      <c r="H12" s="136">
        <f t="shared" si="4"/>
        <v>0.4673710174304388</v>
      </c>
      <c r="I12" s="136">
        <f t="shared" si="5"/>
        <v>0.74112134287218978</v>
      </c>
      <c r="J12" s="194">
        <f t="shared" si="7"/>
        <v>14.100841683062717</v>
      </c>
      <c r="K12" s="93"/>
      <c r="M12" s="156">
        <f>+GBA_d!C11</f>
        <v>9</v>
      </c>
      <c r="N12" s="157">
        <f>+GBA_d!$D11</f>
        <v>6.7968961235943759</v>
      </c>
      <c r="O12" s="157">
        <f>+PAM_d!$D11</f>
        <v>4.9167187708241897</v>
      </c>
      <c r="P12" s="157">
        <f>+NOA_d!$D11</f>
        <v>0.5505009678505175</v>
      </c>
      <c r="Q12" s="157">
        <f>+NEA_d!$D11</f>
        <v>0.23704337086886337</v>
      </c>
      <c r="R12" s="157">
        <f>+CUY_d!$D11</f>
        <v>0.54575557017196796</v>
      </c>
      <c r="S12" s="157">
        <f>+PAT_d!$D11</f>
        <v>0.97850325498062429</v>
      </c>
      <c r="T12" s="196">
        <f t="shared" si="8"/>
        <v>14.025418058290539</v>
      </c>
    </row>
    <row r="13" spans="2:20" s="25" customFormat="1" ht="15.75" thickBot="1" x14ac:dyDescent="0.3">
      <c r="B13" s="132"/>
      <c r="C13" s="133">
        <f t="shared" si="0"/>
        <v>10</v>
      </c>
      <c r="D13" s="137">
        <f t="shared" si="6"/>
        <v>10.642803603028241</v>
      </c>
      <c r="E13" s="137">
        <f t="shared" si="1"/>
        <v>5.2238038141908731</v>
      </c>
      <c r="F13" s="137">
        <f t="shared" si="2"/>
        <v>0.52866689202177719</v>
      </c>
      <c r="G13" s="137">
        <f t="shared" si="3"/>
        <v>0.1991030456562726</v>
      </c>
      <c r="H13" s="137">
        <f t="shared" si="4"/>
        <v>0.55789626993060248</v>
      </c>
      <c r="I13" s="137">
        <f t="shared" si="5"/>
        <v>1.1861243051506012</v>
      </c>
      <c r="J13" s="195">
        <f t="shared" si="7"/>
        <v>18.33839792997837</v>
      </c>
      <c r="K13" s="138"/>
      <c r="M13" s="155">
        <f>+GBA_d!C12</f>
        <v>10</v>
      </c>
      <c r="N13" s="158">
        <f>+GBA_d!$D12</f>
        <v>10.437632578654673</v>
      </c>
      <c r="O13" s="158">
        <f>+PAM_d!$D12</f>
        <v>4.9291543884746805</v>
      </c>
      <c r="P13" s="158">
        <f>+NOA_d!$D12</f>
        <v>0.57425144067793277</v>
      </c>
      <c r="Q13" s="158">
        <f>+NEA_d!$D12</f>
        <v>0.1930932857744509</v>
      </c>
      <c r="R13" s="158">
        <f>+CUY_d!$D12</f>
        <v>0.65146315354932471</v>
      </c>
      <c r="S13" s="158">
        <f>+PAT_d!$D12</f>
        <v>1.566041114001018</v>
      </c>
      <c r="T13" s="197">
        <f t="shared" si="8"/>
        <v>18.351635961132082</v>
      </c>
    </row>
    <row r="14" spans="2:20" s="25" customFormat="1" x14ac:dyDescent="0.25">
      <c r="B14" s="132"/>
      <c r="C14" s="135"/>
      <c r="D14" s="136">
        <f>+SUM(D4:D13)</f>
        <v>44.67</v>
      </c>
      <c r="E14" s="136">
        <f t="shared" ref="E14" si="9">+SUM(E4:E13)</f>
        <v>34.190000000000005</v>
      </c>
      <c r="F14" s="136">
        <f t="shared" ref="F14" si="10">+SUM(F4:F13)</f>
        <v>6.879999999999999</v>
      </c>
      <c r="G14" s="136">
        <f t="shared" ref="G14" si="11">+SUM(G4:G13)</f>
        <v>4.5100000000000007</v>
      </c>
      <c r="H14" s="136">
        <f t="shared" ref="H14" si="12">+SUM(H4:H13)</f>
        <v>5.18</v>
      </c>
      <c r="I14" s="136">
        <f t="shared" ref="I14" si="13">+SUM(I4:I13)</f>
        <v>4.57</v>
      </c>
      <c r="M14" s="156"/>
      <c r="N14" s="157">
        <f>+SUM(N4:N13)</f>
        <v>43.808855699999995</v>
      </c>
      <c r="O14" s="157">
        <f t="shared" ref="O14:S14" si="14">+SUM(O4:O13)</f>
        <v>32.261507999999992</v>
      </c>
      <c r="P14" s="157">
        <f t="shared" si="14"/>
        <v>7.4732312000000016</v>
      </c>
      <c r="Q14" s="157">
        <f t="shared" si="14"/>
        <v>4.3738693999999994</v>
      </c>
      <c r="R14" s="157">
        <f t="shared" si="14"/>
        <v>6.0487573000000001</v>
      </c>
      <c r="S14" s="157">
        <f t="shared" si="14"/>
        <v>6.0337755999999994</v>
      </c>
      <c r="T14" s="156"/>
    </row>
    <row r="15" spans="2:20" s="25" customFormat="1" x14ac:dyDescent="0.25">
      <c r="B15" s="132"/>
      <c r="C15" s="135"/>
      <c r="D15" s="193">
        <f>+[1]IPCse!B$4</f>
        <v>0.44669999999999999</v>
      </c>
      <c r="E15" s="193">
        <f>+[1]IPCse!C$4</f>
        <v>0.34189999999999998</v>
      </c>
      <c r="F15" s="193">
        <f>+[1]IPCse!D$4</f>
        <v>6.88E-2</v>
      </c>
      <c r="G15" s="193">
        <f>+[1]IPCse!E$4</f>
        <v>4.5100000000000001E-2</v>
      </c>
      <c r="H15" s="193">
        <f>+[1]IPCse!F$4</f>
        <v>5.1799999999999999E-2</v>
      </c>
      <c r="I15" s="193">
        <f>+[1]IPCse!G$4</f>
        <v>4.5699999999999998E-2</v>
      </c>
      <c r="M15" s="156"/>
      <c r="N15" s="198">
        <f>+[1]IPCse!B$4</f>
        <v>0.44669999999999999</v>
      </c>
      <c r="O15" s="198">
        <f>+[1]IPCse!C$4</f>
        <v>0.34189999999999998</v>
      </c>
      <c r="P15" s="198">
        <f>+[1]IPCse!D$4</f>
        <v>6.88E-2</v>
      </c>
      <c r="Q15" s="198">
        <f>+[1]IPCse!E$4</f>
        <v>4.5100000000000001E-2</v>
      </c>
      <c r="R15" s="198">
        <f>+[1]IPCse!F$4</f>
        <v>5.1799999999999999E-2</v>
      </c>
      <c r="S15" s="198">
        <f>+[1]IPCse!G$4</f>
        <v>4.5699999999999998E-2</v>
      </c>
      <c r="T15" s="156"/>
    </row>
    <row r="16" spans="2:20" s="99" customFormat="1" ht="15.75" thickBot="1" x14ac:dyDescent="0.3">
      <c r="B16" s="151"/>
      <c r="C16" s="133"/>
      <c r="D16" s="152"/>
      <c r="E16" s="152"/>
      <c r="F16" s="152"/>
      <c r="G16" s="152"/>
      <c r="H16" s="152"/>
      <c r="I16" s="152"/>
      <c r="M16" s="153"/>
      <c r="N16" s="153"/>
      <c r="O16" s="153"/>
      <c r="P16" s="153"/>
      <c r="Q16" s="153"/>
      <c r="R16" s="153"/>
      <c r="S16" s="153"/>
      <c r="T16" s="153"/>
    </row>
    <row r="17" spans="2:45" s="148" customFormat="1" x14ac:dyDescent="0.25">
      <c r="B17" s="145"/>
      <c r="C17" s="146"/>
      <c r="D17" s="237" t="s">
        <v>132</v>
      </c>
      <c r="E17" s="237"/>
      <c r="F17" s="237"/>
      <c r="G17" s="237"/>
      <c r="H17" s="237"/>
      <c r="I17" s="237"/>
      <c r="J17" s="147" t="s">
        <v>99</v>
      </c>
      <c r="L17" s="149" cm="1">
        <f t="array" ref="L17:U17">+TRANSPOSE(J4:J13)</f>
        <v>5.5151403140652047</v>
      </c>
      <c r="M17" s="149">
        <v>6.6223275752981143</v>
      </c>
      <c r="N17" s="149">
        <v>7.5666445874429966</v>
      </c>
      <c r="O17" s="149">
        <v>7.8853687879808394</v>
      </c>
      <c r="P17" s="149">
        <v>8.1935755791707745</v>
      </c>
      <c r="Q17" s="149">
        <v>9.4846586009984559</v>
      </c>
      <c r="R17" s="149">
        <v>10.449102430348633</v>
      </c>
      <c r="S17" s="149">
        <v>11.843942511653905</v>
      </c>
      <c r="T17" s="149">
        <v>14.100841683062717</v>
      </c>
      <c r="U17" s="149">
        <v>18.33839792997837</v>
      </c>
      <c r="AA17" s="236" t="s">
        <v>138</v>
      </c>
      <c r="AB17" s="236"/>
      <c r="AD17" s="236" t="s">
        <v>137</v>
      </c>
      <c r="AE17" s="236"/>
      <c r="AG17" s="236" t="s">
        <v>137</v>
      </c>
      <c r="AH17" s="236"/>
      <c r="AJ17" s="150" t="s">
        <v>144</v>
      </c>
      <c r="AK17" s="150"/>
      <c r="AM17" s="236" t="s">
        <v>147</v>
      </c>
      <c r="AN17" s="236"/>
      <c r="AO17" s="236"/>
      <c r="AP17" s="236"/>
      <c r="AR17" s="150" t="s">
        <v>152</v>
      </c>
      <c r="AS17" s="150"/>
    </row>
    <row r="18" spans="2:45" s="142" customFormat="1" ht="15.75" thickBot="1" x14ac:dyDescent="0.3">
      <c r="B18" s="139"/>
      <c r="C18" s="140"/>
      <c r="D18" s="141" t="s">
        <v>82</v>
      </c>
      <c r="E18" s="141" t="s">
        <v>83</v>
      </c>
      <c r="F18" s="141" t="s">
        <v>84</v>
      </c>
      <c r="G18" s="141" t="s">
        <v>85</v>
      </c>
      <c r="H18" s="141" t="s">
        <v>86</v>
      </c>
      <c r="I18" s="141" t="s">
        <v>87</v>
      </c>
      <c r="J18" s="141" t="s">
        <v>88</v>
      </c>
      <c r="K18" s="140"/>
      <c r="L18" s="143">
        <v>1</v>
      </c>
      <c r="M18" s="143">
        <f>+L18+1</f>
        <v>2</v>
      </c>
      <c r="N18" s="143">
        <f t="shared" ref="N18:U18" si="15">+M18+1</f>
        <v>3</v>
      </c>
      <c r="O18" s="143">
        <f t="shared" si="15"/>
        <v>4</v>
      </c>
      <c r="P18" s="143">
        <f t="shared" si="15"/>
        <v>5</v>
      </c>
      <c r="Q18" s="143">
        <f t="shared" si="15"/>
        <v>6</v>
      </c>
      <c r="R18" s="143">
        <f t="shared" si="15"/>
        <v>7</v>
      </c>
      <c r="S18" s="143">
        <f t="shared" si="15"/>
        <v>8</v>
      </c>
      <c r="T18" s="143">
        <f t="shared" si="15"/>
        <v>9</v>
      </c>
      <c r="U18" s="143">
        <f t="shared" si="15"/>
        <v>10</v>
      </c>
      <c r="V18" s="144" t="s">
        <v>134</v>
      </c>
      <c r="W18" s="144" t="s">
        <v>101</v>
      </c>
      <c r="X18" s="144" t="s">
        <v>102</v>
      </c>
      <c r="Z18" s="142" t="s">
        <v>135</v>
      </c>
      <c r="AA18" s="142" t="s">
        <v>135</v>
      </c>
      <c r="AB18" s="142" t="s">
        <v>136</v>
      </c>
      <c r="AD18" s="142" t="s">
        <v>135</v>
      </c>
      <c r="AE18" s="142" t="s">
        <v>136</v>
      </c>
      <c r="AG18" s="142" t="s">
        <v>139</v>
      </c>
      <c r="AH18" s="142" t="s">
        <v>140</v>
      </c>
      <c r="AJ18" s="142" t="s">
        <v>104</v>
      </c>
      <c r="AK18" s="142" t="s">
        <v>132</v>
      </c>
      <c r="AM18" s="142" t="s">
        <v>148</v>
      </c>
      <c r="AN18" s="142" t="s">
        <v>149</v>
      </c>
      <c r="AO18" s="142" t="s">
        <v>150</v>
      </c>
      <c r="AP18" s="142" t="s">
        <v>151</v>
      </c>
      <c r="AR18" s="142" t="s">
        <v>104</v>
      </c>
      <c r="AS18" s="142" t="s">
        <v>132</v>
      </c>
    </row>
    <row r="19" spans="2:45" x14ac:dyDescent="0.25">
      <c r="B19" s="71">
        <v>5</v>
      </c>
      <c r="C19" s="159">
        <f>+NAC!A5</f>
        <v>42705</v>
      </c>
      <c r="D19" s="73" cm="1">
        <f t="array" aca="1" ref="D19" ca="1">INDIRECT(_xlfn.CONCAT(D$18,"!$P",$B19))</f>
        <v>100</v>
      </c>
      <c r="E19" s="73" cm="1">
        <f t="array" aca="1" ref="E19" ca="1">INDIRECT(_xlfn.CONCAT(E$18,"!$P",$B19))</f>
        <v>100</v>
      </c>
      <c r="F19" s="73" cm="1">
        <f t="array" aca="1" ref="F19" ca="1">INDIRECT(_xlfn.CONCAT(F$18,"!$P",$B19))</f>
        <v>100</v>
      </c>
      <c r="G19" s="73" cm="1">
        <f t="array" aca="1" ref="G19" ca="1">INDIRECT(_xlfn.CONCAT(G$18,"!$P",$B19))</f>
        <v>100</v>
      </c>
      <c r="H19" s="73" cm="1">
        <f t="array" aca="1" ref="H19" ca="1">INDIRECT(_xlfn.CONCAT(H$18,"!$P",$B19))</f>
        <v>100</v>
      </c>
      <c r="I19" s="73" cm="1">
        <f t="array" aca="1" ref="I19" ca="1">INDIRECT(_xlfn.CONCAT(I$18,"!$P",$B19))</f>
        <v>100</v>
      </c>
      <c r="J19" s="73" cm="1">
        <f t="array" aca="1" ref="J19" ca="1">INDIRECT(_xlfn.CONCAT(J$18,"!$P",$B19))</f>
        <v>100</v>
      </c>
      <c r="K19" s="73"/>
      <c r="L19" s="73">
        <f ca="1">+SUMPRODUCT($D$4:$I$4,$D19:$I19)/J$4</f>
        <v>99.999999999999986</v>
      </c>
      <c r="M19" s="73">
        <f ca="1">+SUMPRODUCT($D$5:$I$5,$D19:$I19)/$J$5</f>
        <v>100.00000000000003</v>
      </c>
      <c r="N19" s="73">
        <f ca="1">+SUMPRODUCT($D$6:$I$6,$D19:$I19)/$J$6</f>
        <v>99.999999999999986</v>
      </c>
      <c r="O19" s="73">
        <f ca="1">+SUMPRODUCT($D$7:$I$7,$D19:$I19)/$J$7</f>
        <v>99.999999999999972</v>
      </c>
      <c r="P19" s="73">
        <f ca="1">+SUMPRODUCT($D$8:$I$8,$D19:$I19)/$J$8</f>
        <v>99.999999999999986</v>
      </c>
      <c r="Q19" s="73">
        <f ca="1">+SUMPRODUCT($D$9:$I$9,$D19:$I19)/$J$9</f>
        <v>100.00000000000001</v>
      </c>
      <c r="R19" s="73">
        <f ca="1">+SUMPRODUCT($D$10:$I$10,$D19:$I19)/$J$10</f>
        <v>100</v>
      </c>
      <c r="S19" s="73">
        <f ca="1">+SUMPRODUCT($D$11:$I$11,$D19:$I19)/$J$11</f>
        <v>100.00000000000001</v>
      </c>
      <c r="T19" s="73">
        <f ca="1">+SUMPRODUCT($D$12:$I$12,$D19:$I19)/$J$12</f>
        <v>100.00000000000003</v>
      </c>
      <c r="U19" s="73">
        <f ca="1">+SUMPRODUCT($D$13:$I$13,$D19:$I19)/$J$13</f>
        <v>99.999999999999986</v>
      </c>
      <c r="V19" s="34" cm="1">
        <f t="array" aca="1" ref="V19" ca="1">+SUMPRODUCT(_xlfn.ANCHORARRAY($L$17)/100,L19:U19)</f>
        <v>100.00000000000001</v>
      </c>
      <c r="W19" s="34"/>
      <c r="X19" s="34"/>
      <c r="Z19" s="19">
        <f ca="1">+L19/U19*100</f>
        <v>100</v>
      </c>
      <c r="AC19" s="35">
        <f>+C19</f>
        <v>42705</v>
      </c>
      <c r="AJ19">
        <f>+d1d10index!I4</f>
        <v>99.999999999999986</v>
      </c>
      <c r="AK19" s="19">
        <f ca="1">+Z19</f>
        <v>100</v>
      </c>
    </row>
    <row r="20" spans="2:45" x14ac:dyDescent="0.25">
      <c r="B20" s="71">
        <f>+B19+1</f>
        <v>6</v>
      </c>
      <c r="C20" s="159">
        <f>+NAC!A6</f>
        <v>42736</v>
      </c>
      <c r="D20" s="73" cm="1">
        <f t="array" aca="1" ref="D20" ca="1">INDIRECT(_xlfn.CONCAT(D$18,"!$P",$B20))</f>
        <v>101.3389</v>
      </c>
      <c r="E20" s="73" cm="1">
        <f t="array" aca="1" ref="E20" ca="1">INDIRECT(_xlfn.CONCAT(E$18,"!$P",$B20))</f>
        <v>101.6093</v>
      </c>
      <c r="F20" s="73" cm="1">
        <f t="array" aca="1" ref="F20" ca="1">INDIRECT(_xlfn.CONCAT(F$18,"!$P",$B20))</f>
        <v>101.43389999999999</v>
      </c>
      <c r="G20" s="73" cm="1">
        <f t="array" aca="1" ref="G20" ca="1">INDIRECT(_xlfn.CONCAT(G$18,"!$P",$B20))</f>
        <v>101.8639</v>
      </c>
      <c r="H20" s="73" cm="1">
        <f t="array" aca="1" ref="H20" ca="1">INDIRECT(_xlfn.CONCAT(H$18,"!$P",$B20))</f>
        <v>101.7235</v>
      </c>
      <c r="I20" s="73" cm="1">
        <f t="array" aca="1" ref="I20" ca="1">INDIRECT(_xlfn.CONCAT(I$18,"!$P",$B20))</f>
        <v>101.8374</v>
      </c>
      <c r="J20" s="73" cm="1">
        <f t="array" aca="1" ref="J20" ca="1">INDIRECT(_xlfn.CONCAT(J$18,"!$P",$B20))</f>
        <v>101.5039</v>
      </c>
      <c r="K20" s="73"/>
      <c r="L20" s="73">
        <f t="shared" ref="L20:L83" ca="1" si="16">+SUMPRODUCT($D$4:$I$4,$D20:$I20)/J$4</f>
        <v>101.55001088443595</v>
      </c>
      <c r="M20" s="73">
        <f t="shared" ref="M20:M83" ca="1" si="17">+SUMPRODUCT($D$5:$I$5,$D20:$I20)/$J$5</f>
        <v>101.5374567666998</v>
      </c>
      <c r="N20" s="73">
        <f t="shared" ref="N20:N83" ca="1" si="18">+SUMPRODUCT($D$6:$I$6,$D20:$I20)/$J$6</f>
        <v>101.52023219346005</v>
      </c>
      <c r="O20" s="73">
        <f t="shared" ref="O20:O83" ca="1" si="19">+SUMPRODUCT($D$7:$I$7,$D20:$I20)/$J$7</f>
        <v>101.52012073608182</v>
      </c>
      <c r="P20" s="73">
        <f t="shared" ref="P20:P83" ca="1" si="20">+SUMPRODUCT($D$8:$I$8,$D20:$I20)/$J$8</f>
        <v>101.51476770695416</v>
      </c>
      <c r="Q20" s="73">
        <f t="shared" ref="Q20:Q83" ca="1" si="21">+SUMPRODUCT($D$9:$I$9,$D20:$I20)/$J$9</f>
        <v>101.51145163964992</v>
      </c>
      <c r="R20" s="73">
        <f t="shared" ref="R20:R83" ca="1" si="22">+SUMPRODUCT($D$10:$I$10,$D20:$I20)/$J$10</f>
        <v>101.50647577444667</v>
      </c>
      <c r="S20" s="73">
        <f t="shared" ref="S20:S83" ca="1" si="23">+SUMPRODUCT($D$11:$I$11,$D20:$I20)/$J$11</f>
        <v>101.50101512448202</v>
      </c>
      <c r="T20" s="73">
        <f t="shared" ref="T20:T83" ca="1" si="24">+SUMPRODUCT($D$12:$I$12,$D20:$I20)/$J$12</f>
        <v>101.49028245543353</v>
      </c>
      <c r="U20" s="73">
        <f t="shared" ref="U20:U83" ca="1" si="25">+SUMPRODUCT($D$13:$I$13,$D20:$I20)/$J$13</f>
        <v>101.46830709900958</v>
      </c>
      <c r="V20" s="34" cm="1">
        <f t="array" aca="1" ref="V20" ca="1">+SUMPRODUCT(_xlfn.ANCHORARRAY($L$17)/100,L20:U20)</f>
        <v>101.50426699</v>
      </c>
      <c r="W20" s="34"/>
      <c r="X20" s="34"/>
      <c r="Z20" s="19">
        <f t="shared" ref="Z20:Z83" ca="1" si="26">+L20/U20*100</f>
        <v>100.08052148277851</v>
      </c>
      <c r="AA20" s="24">
        <f ca="1">+Z20/Z19-1</f>
        <v>8.0521482778506126E-4</v>
      </c>
      <c r="AB20" s="24">
        <f>+d1d10index!Q5</f>
        <v>-2.7140073748762594E-3</v>
      </c>
      <c r="AC20" s="35">
        <f t="shared" ref="AC20:AC83" si="27">+C20</f>
        <v>42736</v>
      </c>
      <c r="AJ20">
        <f>+d1d10index!I5</f>
        <v>99.728599262512361</v>
      </c>
      <c r="AK20" s="19">
        <f t="shared" ref="AK20:AK83" ca="1" si="28">+Z20</f>
        <v>100.08052148277851</v>
      </c>
      <c r="AM20">
        <f ca="1">+NAC_d!BV6/NAC_d!BV$5-1</f>
        <v>1.4251587110296615E-2</v>
      </c>
      <c r="AN20">
        <f ca="1">+NAC_d!CE6/NAC_d!CE$5-1</f>
        <v>1.7012015589157103E-2</v>
      </c>
      <c r="AO20">
        <f ca="1">+L20/$L$19-1</f>
        <v>1.5500108844359595E-2</v>
      </c>
      <c r="AP20">
        <f ca="1">+U20/$U$19-1</f>
        <v>1.4683070990096025E-2</v>
      </c>
      <c r="AR20" s="24">
        <f ca="1">+AM20-AN20</f>
        <v>-2.7604284788604883E-3</v>
      </c>
      <c r="AS20" s="24">
        <f ca="1">+AO20-AP20</f>
        <v>8.1703785426356923E-4</v>
      </c>
    </row>
    <row r="21" spans="2:45" x14ac:dyDescent="0.25">
      <c r="B21" s="71">
        <f t="shared" ref="B21:B84" si="29">+B20+1</f>
        <v>7</v>
      </c>
      <c r="C21" s="159">
        <f>+NAC!A7</f>
        <v>42767</v>
      </c>
      <c r="D21" s="73" cm="1">
        <f t="array" aca="1" ref="D21" ca="1">INDIRECT(_xlfn.CONCAT(D$18,"!$P",$B21))</f>
        <v>103.2097</v>
      </c>
      <c r="E21" s="73" cm="1">
        <f t="array" aca="1" ref="E21" ca="1">INDIRECT(_xlfn.CONCAT(E$18,"!$P",$B21))</f>
        <v>103.1957</v>
      </c>
      <c r="F21" s="73" cm="1">
        <f t="array" aca="1" ref="F21" ca="1">INDIRECT(_xlfn.CONCAT(F$18,"!$P",$B21))</f>
        <v>102.9705</v>
      </c>
      <c r="G21" s="73" cm="1">
        <f t="array" aca="1" ref="G21" ca="1">INDIRECT(_xlfn.CONCAT(G$18,"!$P",$B21))</f>
        <v>103.4466</v>
      </c>
      <c r="H21" s="73" cm="1">
        <f t="array" aca="1" ref="H21" ca="1">INDIRECT(_xlfn.CONCAT(H$18,"!$P",$B21))</f>
        <v>103.14879999999999</v>
      </c>
      <c r="I21" s="73" cm="1">
        <f t="array" aca="1" ref="I21" ca="1">INDIRECT(_xlfn.CONCAT(I$18,"!$P",$B21))</f>
        <v>103.524</v>
      </c>
      <c r="J21" s="73" cm="1">
        <f t="array" aca="1" ref="J21" ca="1">INDIRECT(_xlfn.CONCAT(J$18,"!$P",$B21))</f>
        <v>103.2105</v>
      </c>
      <c r="K21" s="73"/>
      <c r="L21" s="73">
        <f t="shared" ca="1" si="16"/>
        <v>103.20829888594713</v>
      </c>
      <c r="M21" s="73">
        <f t="shared" ca="1" si="17"/>
        <v>103.20261265850733</v>
      </c>
      <c r="N21" s="73">
        <f t="shared" ca="1" si="18"/>
        <v>103.19933072476549</v>
      </c>
      <c r="O21" s="73">
        <f t="shared" ca="1" si="19"/>
        <v>103.20797225136779</v>
      </c>
      <c r="P21" s="73">
        <f t="shared" ca="1" si="20"/>
        <v>103.20090460919634</v>
      </c>
      <c r="Q21" s="73">
        <f t="shared" ca="1" si="21"/>
        <v>103.20644213504731</v>
      </c>
      <c r="R21" s="73">
        <f t="shared" ca="1" si="22"/>
        <v>103.21026289281261</v>
      </c>
      <c r="S21" s="73">
        <f t="shared" ca="1" si="23"/>
        <v>103.21427474573522</v>
      </c>
      <c r="T21" s="73">
        <f t="shared" ca="1" si="24"/>
        <v>103.21453653080974</v>
      </c>
      <c r="U21" s="73">
        <f t="shared" ca="1" si="25"/>
        <v>103.2198644715382</v>
      </c>
      <c r="V21" s="34" cm="1">
        <f t="array" aca="1" ref="V21" ca="1">+SUMPRODUCT(_xlfn.ANCHORARRAY($L$17)/100,L21:U21)</f>
        <v>103.21034951999999</v>
      </c>
      <c r="W21" s="34"/>
      <c r="X21" s="34"/>
      <c r="Z21" s="19">
        <f t="shared" ca="1" si="26"/>
        <v>99.988795193977168</v>
      </c>
      <c r="AA21" s="24">
        <f t="shared" ref="AA21:AA84" ca="1" si="30">+Z21/Z20-1</f>
        <v>-9.1652488858307013E-4</v>
      </c>
      <c r="AB21" s="24">
        <f>+d1d10index!Q6</f>
        <v>6.0534050366456427E-4</v>
      </c>
      <c r="AC21" s="35">
        <f t="shared" si="27"/>
        <v>42767</v>
      </c>
      <c r="AJ21">
        <f>+d1d10index!I6</f>
        <v>99.788969023019689</v>
      </c>
      <c r="AK21" s="19">
        <f t="shared" ca="1" si="28"/>
        <v>99.988795193977168</v>
      </c>
      <c r="AM21">
        <f ca="1">+NAC_d!BV7/NAC_d!BV$5-1</f>
        <v>3.5299449552478102E-2</v>
      </c>
      <c r="AN21">
        <f ca="1">+NAC_d!CE7/NAC_d!CE$5-1</f>
        <v>3.7489789819645569E-2</v>
      </c>
      <c r="AO21">
        <f t="shared" ref="AO21:AO84" ca="1" si="31">+L21/$L$19-1</f>
        <v>3.2082988859471362E-2</v>
      </c>
      <c r="AP21">
        <f t="shared" ref="AP21:AP84" ca="1" si="32">+U21/$U$19-1</f>
        <v>3.2198644715382141E-2</v>
      </c>
      <c r="AR21" s="24">
        <f t="shared" ref="AR21:AR84" ca="1" si="33">+AM21-AN21</f>
        <v>-2.1903402671674677E-3</v>
      </c>
      <c r="AS21" s="24">
        <f t="shared" ref="AS21:AS84" ca="1" si="34">+AO21-AP21</f>
        <v>-1.1565585591077898E-4</v>
      </c>
    </row>
    <row r="22" spans="2:45" x14ac:dyDescent="0.25">
      <c r="B22" s="71">
        <f t="shared" si="29"/>
        <v>8</v>
      </c>
      <c r="C22" s="159">
        <f>+NAC!A8</f>
        <v>42795</v>
      </c>
      <c r="D22" s="73" cm="1">
        <f t="array" aca="1" ref="D22" ca="1">INDIRECT(_xlfn.CONCAT(D$18,"!$P",$B22))</f>
        <v>105.0891</v>
      </c>
      <c r="E22" s="73" cm="1">
        <f t="array" aca="1" ref="E22" ca="1">INDIRECT(_xlfn.CONCAT(E$18,"!$P",$B22))</f>
        <v>105.31229999999999</v>
      </c>
      <c r="F22" s="73" cm="1">
        <f t="array" aca="1" ref="F22" ca="1">INDIRECT(_xlfn.CONCAT(F$18,"!$P",$B22))</f>
        <v>105.264</v>
      </c>
      <c r="G22" s="73" cm="1">
        <f t="array" aca="1" ref="G22" ca="1">INDIRECT(_xlfn.CONCAT(G$18,"!$P",$B22))</f>
        <v>105.4076</v>
      </c>
      <c r="H22" s="73" cm="1">
        <f t="array" aca="1" ref="H22" ca="1">INDIRECT(_xlfn.CONCAT(H$18,"!$P",$B22))</f>
        <v>105.2127</v>
      </c>
      <c r="I22" s="73" cm="1">
        <f t="array" aca="1" ref="I22" ca="1">INDIRECT(_xlfn.CONCAT(I$18,"!$P",$B22))</f>
        <v>105.2611</v>
      </c>
      <c r="J22" s="73" cm="1">
        <f t="array" aca="1" ref="J22" ca="1">INDIRECT(_xlfn.CONCAT(J$18,"!$P",$B22))</f>
        <v>105.20569999999999</v>
      </c>
      <c r="K22" s="73"/>
      <c r="L22" s="73">
        <f t="shared" ca="1" si="16"/>
        <v>105.24277489500398</v>
      </c>
      <c r="M22" s="73">
        <f t="shared" ca="1" si="17"/>
        <v>105.23343386970845</v>
      </c>
      <c r="N22" s="73">
        <f t="shared" ca="1" si="18"/>
        <v>105.22127503220661</v>
      </c>
      <c r="O22" s="73">
        <f t="shared" ca="1" si="19"/>
        <v>105.2163347486873</v>
      </c>
      <c r="P22" s="73">
        <f t="shared" ca="1" si="20"/>
        <v>105.21783273726409</v>
      </c>
      <c r="Q22" s="73">
        <f t="shared" ca="1" si="21"/>
        <v>105.21226862873776</v>
      </c>
      <c r="R22" s="73">
        <f t="shared" ca="1" si="22"/>
        <v>105.20628709580561</v>
      </c>
      <c r="S22" s="73">
        <f t="shared" ca="1" si="23"/>
        <v>105.20168332272783</v>
      </c>
      <c r="T22" s="73">
        <f t="shared" ca="1" si="24"/>
        <v>105.19652189336249</v>
      </c>
      <c r="U22" s="73">
        <f t="shared" ca="1" si="25"/>
        <v>105.17606509566005</v>
      </c>
      <c r="V22" s="34" cm="1">
        <f t="array" aca="1" ref="V22" ca="1">+SUMPRODUCT(_xlfn.ANCHORARRAY($L$17)/100,L22:U22)</f>
        <v>105.20607243000001</v>
      </c>
      <c r="W22" s="34"/>
      <c r="X22" s="34"/>
      <c r="Z22" s="19">
        <f t="shared" ca="1" si="26"/>
        <v>100.06342678753313</v>
      </c>
      <c r="AA22" s="24">
        <f t="shared" ca="1" si="30"/>
        <v>7.4639956818334241E-4</v>
      </c>
      <c r="AB22" s="24">
        <f>+d1d10index!Q7</f>
        <v>2.6338126120335481E-3</v>
      </c>
      <c r="AC22" s="35">
        <f t="shared" si="27"/>
        <v>42795</v>
      </c>
      <c r="AJ22">
        <f>+d1d10index!I7</f>
        <v>100.05179446817434</v>
      </c>
      <c r="AK22" s="19">
        <f t="shared" ca="1" si="28"/>
        <v>100.06342678753313</v>
      </c>
      <c r="AM22">
        <f ca="1">+NAC_d!BV8/NAC_d!BV$5-1</f>
        <v>6.105272891019986E-2</v>
      </c>
      <c r="AN22">
        <f ca="1">+NAC_d!CE8/NAC_d!CE$5-1</f>
        <v>6.0507194294312061E-2</v>
      </c>
      <c r="AO22">
        <f t="shared" ca="1" si="31"/>
        <v>5.2427748950039987E-2</v>
      </c>
      <c r="AP22">
        <f t="shared" ca="1" si="32"/>
        <v>5.1760650956600651E-2</v>
      </c>
      <c r="AR22" s="24">
        <f t="shared" ca="1" si="33"/>
        <v>5.4553461588779939E-4</v>
      </c>
      <c r="AS22" s="24">
        <f t="shared" ca="1" si="34"/>
        <v>6.6709799343933618E-4</v>
      </c>
    </row>
    <row r="23" spans="2:45" x14ac:dyDescent="0.25">
      <c r="B23" s="71">
        <f t="shared" si="29"/>
        <v>9</v>
      </c>
      <c r="C23" s="159">
        <f>+NAC!A9</f>
        <v>42826</v>
      </c>
      <c r="D23" s="73" cm="1">
        <f t="array" aca="1" ref="D23" ca="1">INDIRECT(_xlfn.CONCAT(D$18,"!$P",$B23))</f>
        <v>107.4973</v>
      </c>
      <c r="E23" s="73" cm="1">
        <f t="array" aca="1" ref="E23" ca="1">INDIRECT(_xlfn.CONCAT(E$18,"!$P",$B23))</f>
        <v>107.3262</v>
      </c>
      <c r="F23" s="73" cm="1">
        <f t="array" aca="1" ref="F23" ca="1">INDIRECT(_xlfn.CONCAT(F$18,"!$P",$B23))</f>
        <v>107.45359999999999</v>
      </c>
      <c r="G23" s="73" cm="1">
        <f t="array" aca="1" ref="G23" ca="1">INDIRECT(_xlfn.CONCAT(G$18,"!$P",$B23))</f>
        <v>107.5916</v>
      </c>
      <c r="H23" s="73" cm="1">
        <f t="array" aca="1" ref="H23" ca="1">INDIRECT(_xlfn.CONCAT(H$18,"!$P",$B23))</f>
        <v>107.6553</v>
      </c>
      <c r="I23" s="73" cm="1">
        <f t="array" aca="1" ref="I23" ca="1">INDIRECT(_xlfn.CONCAT(I$18,"!$P",$B23))</f>
        <v>107.0217</v>
      </c>
      <c r="J23" s="73" cm="1">
        <f t="array" aca="1" ref="J23" ca="1">INDIRECT(_xlfn.CONCAT(J$18,"!$P",$B23))</f>
        <v>107.42700000000001</v>
      </c>
      <c r="K23" s="73"/>
      <c r="L23" s="73">
        <f t="shared" ca="1" si="16"/>
        <v>107.44873207250109</v>
      </c>
      <c r="M23" s="73">
        <f t="shared" ca="1" si="17"/>
        <v>107.43982617817402</v>
      </c>
      <c r="N23" s="73">
        <f t="shared" ca="1" si="18"/>
        <v>107.43975272880134</v>
      </c>
      <c r="O23" s="73">
        <f t="shared" ca="1" si="19"/>
        <v>107.4353214605284</v>
      </c>
      <c r="P23" s="73">
        <f t="shared" ca="1" si="20"/>
        <v>107.42986670924427</v>
      </c>
      <c r="Q23" s="73">
        <f t="shared" ca="1" si="21"/>
        <v>107.4209841745574</v>
      </c>
      <c r="R23" s="73">
        <f t="shared" ca="1" si="22"/>
        <v>107.42214666888593</v>
      </c>
      <c r="S23" s="73">
        <f t="shared" ca="1" si="23"/>
        <v>107.42108426105294</v>
      </c>
      <c r="T23" s="73">
        <f t="shared" ca="1" si="24"/>
        <v>107.4143780751923</v>
      </c>
      <c r="U23" s="73">
        <f t="shared" ca="1" si="25"/>
        <v>107.42237015756166</v>
      </c>
      <c r="V23" s="34" cm="1">
        <f t="array" aca="1" ref="V23" ca="1">+SUMPRODUCT(_xlfn.ANCHORARRAY($L$17)/100,L23:U23)</f>
        <v>107.42649676000001</v>
      </c>
      <c r="W23" s="34"/>
      <c r="X23" s="34"/>
      <c r="Z23" s="19">
        <f t="shared" ca="1" si="26"/>
        <v>100.02454043315258</v>
      </c>
      <c r="AA23" s="24">
        <f t="shared" ca="1" si="30"/>
        <v>-3.8861705649073652E-4</v>
      </c>
      <c r="AB23" s="24">
        <f>+d1d10index!Q8</f>
        <v>2.0660697782028947E-3</v>
      </c>
      <c r="AC23" s="35">
        <f t="shared" si="27"/>
        <v>42826</v>
      </c>
      <c r="AJ23">
        <f>+d1d10index!I8</f>
        <v>100.25850845698</v>
      </c>
      <c r="AK23" s="19">
        <f t="shared" ca="1" si="28"/>
        <v>100.02454043315258</v>
      </c>
      <c r="AM23">
        <f ca="1">+NAC_d!BV9/NAC_d!BV$5-1</f>
        <v>9.0163910937725911E-2</v>
      </c>
      <c r="AN23">
        <f ca="1">+NAC_d!CE9/NAC_d!CE$5-1</f>
        <v>8.7361004943064646E-2</v>
      </c>
      <c r="AO23">
        <f t="shared" ca="1" si="31"/>
        <v>7.4487320725010964E-2</v>
      </c>
      <c r="AP23">
        <f t="shared" ca="1" si="32"/>
        <v>7.4223701575616641E-2</v>
      </c>
      <c r="AR23" s="24">
        <f t="shared" ca="1" si="33"/>
        <v>2.8029059946612644E-3</v>
      </c>
      <c r="AS23" s="24">
        <f t="shared" ca="1" si="34"/>
        <v>2.6361914939432296E-4</v>
      </c>
    </row>
    <row r="24" spans="2:45" x14ac:dyDescent="0.25">
      <c r="B24" s="71">
        <f t="shared" si="29"/>
        <v>10</v>
      </c>
      <c r="C24" s="159">
        <f>+NAC!A10</f>
        <v>42856</v>
      </c>
      <c r="D24" s="73" cm="1">
        <f t="array" aca="1" ref="D24" ca="1">INDIRECT(_xlfn.CONCAT(D$18,"!$P",$B24))</f>
        <v>109.2199</v>
      </c>
      <c r="E24" s="73" cm="1">
        <f t="array" aca="1" ref="E24" ca="1">INDIRECT(_xlfn.CONCAT(E$18,"!$P",$B24))</f>
        <v>109.0797</v>
      </c>
      <c r="F24" s="73" cm="1">
        <f t="array" aca="1" ref="F24" ca="1">INDIRECT(_xlfn.CONCAT(F$18,"!$P",$B24))</f>
        <v>109.0912</v>
      </c>
      <c r="G24" s="73" cm="1">
        <f t="array" aca="1" ref="G24" ca="1">INDIRECT(_xlfn.CONCAT(G$18,"!$P",$B24))</f>
        <v>109.8413</v>
      </c>
      <c r="H24" s="73" cm="1">
        <f t="array" aca="1" ref="H24" ca="1">INDIRECT(_xlfn.CONCAT(H$18,"!$P",$B24))</f>
        <v>109.5453</v>
      </c>
      <c r="I24" s="73" cm="1">
        <f t="array" aca="1" ref="I24" ca="1">INDIRECT(_xlfn.CONCAT(I$18,"!$P",$B24))</f>
        <v>109.1808</v>
      </c>
      <c r="J24" s="73" cm="1">
        <f t="array" aca="1" ref="J24" ca="1">INDIRECT(_xlfn.CONCAT(J$18,"!$P",$B24))</f>
        <v>109.2069</v>
      </c>
      <c r="K24" s="73"/>
      <c r="L24" s="73">
        <f t="shared" ca="1" si="16"/>
        <v>109.26675775740208</v>
      </c>
      <c r="M24" s="73">
        <f t="shared" ca="1" si="17"/>
        <v>109.24104546817743</v>
      </c>
      <c r="N24" s="73">
        <f t="shared" ca="1" si="18"/>
        <v>109.22653513054989</v>
      </c>
      <c r="O24" s="73">
        <f t="shared" ca="1" si="19"/>
        <v>109.22484412325913</v>
      </c>
      <c r="P24" s="73">
        <f t="shared" ca="1" si="20"/>
        <v>109.20498697995869</v>
      </c>
      <c r="Q24" s="73">
        <f t="shared" ca="1" si="21"/>
        <v>109.19787268497865</v>
      </c>
      <c r="R24" s="73">
        <f t="shared" ca="1" si="22"/>
        <v>109.2008306747543</v>
      </c>
      <c r="S24" s="73">
        <f t="shared" ca="1" si="23"/>
        <v>109.19756983480802</v>
      </c>
      <c r="T24" s="73">
        <f t="shared" ca="1" si="24"/>
        <v>109.18296836890136</v>
      </c>
      <c r="U24" s="73">
        <f t="shared" ca="1" si="25"/>
        <v>109.19037004283875</v>
      </c>
      <c r="V24" s="34" cm="1">
        <f t="array" aca="1" ref="V24" ca="1">+SUMPRODUCT(_xlfn.ANCHORARRAY($L$17)/100,L24:U24)</f>
        <v>109.20620505000001</v>
      </c>
      <c r="W24" s="34"/>
      <c r="X24" s="34"/>
      <c r="Z24" s="19">
        <f t="shared" ca="1" si="26"/>
        <v>100.06995828893459</v>
      </c>
      <c r="AA24" s="24">
        <f t="shared" ca="1" si="30"/>
        <v>4.5406712778017777E-4</v>
      </c>
      <c r="AB24" s="24">
        <f>+d1d10index!Q9</f>
        <v>-5.4349104899065193E-4</v>
      </c>
      <c r="AC24" s="35">
        <f t="shared" si="27"/>
        <v>42856</v>
      </c>
      <c r="AJ24">
        <f>+d1d10index!I9</f>
        <v>100.20401885504847</v>
      </c>
      <c r="AK24" s="19">
        <f t="shared" ca="1" si="28"/>
        <v>100.06995828893459</v>
      </c>
      <c r="AM24">
        <f ca="1">+NAC_d!BV10/NAC_d!BV$5-1</f>
        <v>0.10562391914355906</v>
      </c>
      <c r="AN24">
        <f ca="1">+NAC_d!CE10/NAC_d!CE$5-1</f>
        <v>0.10338375033702318</v>
      </c>
      <c r="AO24">
        <f t="shared" ca="1" si="31"/>
        <v>9.2667577574020887E-2</v>
      </c>
      <c r="AP24">
        <f t="shared" ca="1" si="32"/>
        <v>9.190370042838758E-2</v>
      </c>
      <c r="AR24" s="24">
        <f t="shared" ca="1" si="33"/>
        <v>2.2401688065358805E-3</v>
      </c>
      <c r="AS24" s="24">
        <f t="shared" ca="1" si="34"/>
        <v>7.6387714563330711E-4</v>
      </c>
    </row>
    <row r="25" spans="2:45" x14ac:dyDescent="0.25">
      <c r="B25" s="71">
        <f t="shared" si="29"/>
        <v>11</v>
      </c>
      <c r="C25" s="159">
        <f>+NAC!A11</f>
        <v>42887</v>
      </c>
      <c r="D25" s="73" cm="1">
        <f t="array" aca="1" ref="D25" ca="1">INDIRECT(_xlfn.CONCAT(D$18,"!$P",$B25))</f>
        <v>110.88290000000001</v>
      </c>
      <c r="E25" s="73" cm="1">
        <f t="array" aca="1" ref="E25" ca="1">INDIRECT(_xlfn.CONCAT(E$18,"!$P",$B25))</f>
        <v>110.3141</v>
      </c>
      <c r="F25" s="73" cm="1">
        <f t="array" aca="1" ref="F25" ca="1">INDIRECT(_xlfn.CONCAT(F$18,"!$P",$B25))</f>
        <v>110.1614</v>
      </c>
      <c r="G25" s="73" cm="1">
        <f t="array" aca="1" ref="G25" ca="1">INDIRECT(_xlfn.CONCAT(G$18,"!$P",$B25))</f>
        <v>111.54430000000001</v>
      </c>
      <c r="H25" s="73" cm="1">
        <f t="array" aca="1" ref="H25" ca="1">INDIRECT(_xlfn.CONCAT(H$18,"!$P",$B25))</f>
        <v>111.0548</v>
      </c>
      <c r="I25" s="73" cm="1">
        <f t="array" aca="1" ref="I25" ca="1">INDIRECT(_xlfn.CONCAT(I$18,"!$P",$B25))</f>
        <v>110.6001</v>
      </c>
      <c r="J25" s="73" cm="1">
        <f t="array" aca="1" ref="J25" ca="1">INDIRECT(_xlfn.CONCAT(J$18,"!$P",$B25))</f>
        <v>110.6653</v>
      </c>
      <c r="K25" s="73"/>
      <c r="L25" s="73">
        <f t="shared" ca="1" si="16"/>
        <v>110.697924631969</v>
      </c>
      <c r="M25" s="73">
        <f t="shared" ca="1" si="17"/>
        <v>110.66689563524173</v>
      </c>
      <c r="N25" s="73">
        <f t="shared" ca="1" si="18"/>
        <v>110.66249984730362</v>
      </c>
      <c r="O25" s="73">
        <f t="shared" ca="1" si="19"/>
        <v>110.67467765028333</v>
      </c>
      <c r="P25" s="73">
        <f t="shared" ca="1" si="20"/>
        <v>110.63992921211617</v>
      </c>
      <c r="Q25" s="73">
        <f t="shared" ca="1" si="21"/>
        <v>110.63838036583581</v>
      </c>
      <c r="R25" s="73">
        <f t="shared" ca="1" si="22"/>
        <v>110.65442636463479</v>
      </c>
      <c r="S25" s="73">
        <f t="shared" ca="1" si="23"/>
        <v>110.66210713869323</v>
      </c>
      <c r="T25" s="73">
        <f t="shared" ca="1" si="24"/>
        <v>110.64908070600724</v>
      </c>
      <c r="U25" s="73">
        <f t="shared" ca="1" si="25"/>
        <v>110.69419324297478</v>
      </c>
      <c r="V25" s="34" cm="1">
        <f t="array" aca="1" ref="V25" ca="1">+SUMPRODUCT(_xlfn.ANCHORARRAY($L$17)/100,L25:U25)</f>
        <v>110.66459768</v>
      </c>
      <c r="W25" s="34"/>
      <c r="X25" s="34"/>
      <c r="Z25" s="19">
        <f t="shared" ca="1" si="26"/>
        <v>100.00337089858546</v>
      </c>
      <c r="AA25" s="24">
        <f t="shared" ca="1" si="30"/>
        <v>-6.6540839516360251E-4</v>
      </c>
      <c r="AB25" s="24">
        <f>+d1d10index!Q10</f>
        <v>-1.0151188675511236E-3</v>
      </c>
      <c r="AC25" s="35">
        <f t="shared" si="27"/>
        <v>42887</v>
      </c>
      <c r="AJ25">
        <f>+d1d10index!I10</f>
        <v>100.10229986490427</v>
      </c>
      <c r="AK25" s="19">
        <f t="shared" ca="1" si="28"/>
        <v>100.00337089858546</v>
      </c>
      <c r="AM25">
        <f ca="1">+NAC_d!BV11/NAC_d!BV$5-1</f>
        <v>0.11819547434150857</v>
      </c>
      <c r="AN25">
        <f ca="1">+NAC_d!CE11/NAC_d!CE$5-1</f>
        <v>0.11705974451714352</v>
      </c>
      <c r="AO25">
        <f t="shared" ca="1" si="31"/>
        <v>0.10697924631969014</v>
      </c>
      <c r="AP25">
        <f t="shared" ca="1" si="32"/>
        <v>0.10694193242974803</v>
      </c>
      <c r="AR25" s="24">
        <f t="shared" ca="1" si="33"/>
        <v>1.1357298243650504E-3</v>
      </c>
      <c r="AS25" s="24">
        <f t="shared" ca="1" si="34"/>
        <v>3.7313889942103273E-5</v>
      </c>
    </row>
    <row r="26" spans="2:45" x14ac:dyDescent="0.25">
      <c r="B26" s="71">
        <f t="shared" si="29"/>
        <v>12</v>
      </c>
      <c r="C26" s="159">
        <f>+NAC!A12</f>
        <v>42917</v>
      </c>
      <c r="D26" s="73" cm="1">
        <f t="array" aca="1" ref="D26" ca="1">INDIRECT(_xlfn.CONCAT(D$18,"!$P",$B26))</f>
        <v>112.8387</v>
      </c>
      <c r="E26" s="73" cm="1">
        <f t="array" aca="1" ref="E26" ca="1">INDIRECT(_xlfn.CONCAT(E$18,"!$P",$B26))</f>
        <v>112.4443</v>
      </c>
      <c r="F26" s="73" cm="1">
        <f t="array" aca="1" ref="F26" ca="1">INDIRECT(_xlfn.CONCAT(F$18,"!$P",$B26))</f>
        <v>111.9143</v>
      </c>
      <c r="G26" s="73" cm="1">
        <f t="array" aca="1" ref="G26" ca="1">INDIRECT(_xlfn.CONCAT(G$18,"!$P",$B26))</f>
        <v>113.18380000000001</v>
      </c>
      <c r="H26" s="73" cm="1">
        <f t="array" aca="1" ref="H26" ca="1">INDIRECT(_xlfn.CONCAT(H$18,"!$P",$B26))</f>
        <v>112.7657</v>
      </c>
      <c r="I26" s="73" cm="1">
        <f t="array" aca="1" ref="I26" ca="1">INDIRECT(_xlfn.CONCAT(I$18,"!$P",$B26))</f>
        <v>112.0685</v>
      </c>
      <c r="J26" s="73" cm="1">
        <f t="array" aca="1" ref="J26" ca="1">INDIRECT(_xlfn.CONCAT(J$18,"!$P",$B26))</f>
        <v>112.6183</v>
      </c>
      <c r="K26" s="73"/>
      <c r="L26" s="73">
        <f t="shared" ca="1" si="16"/>
        <v>112.60209631402553</v>
      </c>
      <c r="M26" s="73">
        <f t="shared" ca="1" si="17"/>
        <v>112.58578935449765</v>
      </c>
      <c r="N26" s="73">
        <f t="shared" ca="1" si="18"/>
        <v>112.59635820033867</v>
      </c>
      <c r="O26" s="73">
        <f t="shared" ca="1" si="19"/>
        <v>112.61560119305476</v>
      </c>
      <c r="P26" s="73">
        <f t="shared" ca="1" si="20"/>
        <v>112.60542387863129</v>
      </c>
      <c r="Q26" s="73">
        <f t="shared" ca="1" si="21"/>
        <v>112.5968285503985</v>
      </c>
      <c r="R26" s="73">
        <f t="shared" ca="1" si="22"/>
        <v>112.60795783775299</v>
      </c>
      <c r="S26" s="73">
        <f t="shared" ca="1" si="23"/>
        <v>112.62609227080301</v>
      </c>
      <c r="T26" s="73">
        <f t="shared" ca="1" si="24"/>
        <v>112.62281657320025</v>
      </c>
      <c r="U26" s="73">
        <f t="shared" ca="1" si="25"/>
        <v>112.65141336684415</v>
      </c>
      <c r="V26" s="34" cm="1">
        <f t="array" aca="1" ref="V26" ca="1">+SUMPRODUCT(_xlfn.ANCHORARRAY($L$17)/100,L26:U26)</f>
        <v>112.61684039000002</v>
      </c>
      <c r="W26" s="34"/>
      <c r="X26" s="34"/>
      <c r="Z26" s="19">
        <f t="shared" ca="1" si="26"/>
        <v>99.956221540995642</v>
      </c>
      <c r="AA26" s="24">
        <f t="shared" ca="1" si="30"/>
        <v>-4.7147768286359693E-4</v>
      </c>
      <c r="AB26" s="24">
        <f>+d1d10index!Q11</f>
        <v>-4.0119010496693086E-3</v>
      </c>
      <c r="AC26" s="35">
        <f t="shared" si="27"/>
        <v>42917</v>
      </c>
      <c r="AJ26">
        <f>+d1d10index!I11</f>
        <v>99.700699343001943</v>
      </c>
      <c r="AK26" s="19">
        <f t="shared" ca="1" si="28"/>
        <v>99.956221540995642</v>
      </c>
      <c r="AM26">
        <f ca="1">+NAC_d!BV12/NAC_d!BV$5-1</f>
        <v>0.13515901454198231</v>
      </c>
      <c r="AN26">
        <f ca="1">+NAC_d!CE12/NAC_d!CE$5-1</f>
        <v>0.13857217858121107</v>
      </c>
      <c r="AO26">
        <f t="shared" ca="1" si="31"/>
        <v>0.12602096314025557</v>
      </c>
      <c r="AP26">
        <f t="shared" ca="1" si="32"/>
        <v>0.12651413366844166</v>
      </c>
      <c r="AR26" s="24">
        <f t="shared" ca="1" si="33"/>
        <v>-3.4131640392287554E-3</v>
      </c>
      <c r="AS26" s="24">
        <f t="shared" ca="1" si="34"/>
        <v>-4.9317052818609319E-4</v>
      </c>
    </row>
    <row r="27" spans="2:45" x14ac:dyDescent="0.25">
      <c r="B27" s="71">
        <f t="shared" si="29"/>
        <v>13</v>
      </c>
      <c r="C27" s="159">
        <f>+NAC!A13</f>
        <v>42948</v>
      </c>
      <c r="D27" s="73" cm="1">
        <f t="array" aca="1" ref="D27" ca="1">INDIRECT(_xlfn.CONCAT(D$18,"!$P",$B27))</f>
        <v>114.5355</v>
      </c>
      <c r="E27" s="73" cm="1">
        <f t="array" aca="1" ref="E27" ca="1">INDIRECT(_xlfn.CONCAT(E$18,"!$P",$B27))</f>
        <v>114.0026</v>
      </c>
      <c r="F27" s="73" cm="1">
        <f t="array" aca="1" ref="F27" ca="1">INDIRECT(_xlfn.CONCAT(F$18,"!$P",$B27))</f>
        <v>113.3031</v>
      </c>
      <c r="G27" s="73" cm="1">
        <f t="array" aca="1" ref="G27" ca="1">INDIRECT(_xlfn.CONCAT(G$18,"!$P",$B27))</f>
        <v>114.4192</v>
      </c>
      <c r="H27" s="73" cm="1">
        <f t="array" aca="1" ref="H27" ca="1">INDIRECT(_xlfn.CONCAT(H$18,"!$P",$B27))</f>
        <v>114.40309999999999</v>
      </c>
      <c r="I27" s="73" cm="1">
        <f t="array" aca="1" ref="I27" ca="1">INDIRECT(_xlfn.CONCAT(I$18,"!$P",$B27))</f>
        <v>113.9473</v>
      </c>
      <c r="J27" s="73" cm="1">
        <f t="array" aca="1" ref="J27" ca="1">INDIRECT(_xlfn.CONCAT(J$18,"!$P",$B27))</f>
        <v>114.23099999999999</v>
      </c>
      <c r="K27" s="73"/>
      <c r="L27" s="73">
        <f t="shared" ca="1" si="16"/>
        <v>114.14386565183359</v>
      </c>
      <c r="M27" s="73">
        <f t="shared" ca="1" si="17"/>
        <v>114.14881781283592</v>
      </c>
      <c r="N27" s="73">
        <f t="shared" ca="1" si="18"/>
        <v>114.17694027183633</v>
      </c>
      <c r="O27" s="73">
        <f t="shared" ca="1" si="19"/>
        <v>114.21092236109696</v>
      </c>
      <c r="P27" s="73">
        <f t="shared" ca="1" si="20"/>
        <v>114.20230429558907</v>
      </c>
      <c r="Q27" s="73">
        <f t="shared" ca="1" si="21"/>
        <v>114.20700637273335</v>
      </c>
      <c r="R27" s="73">
        <f t="shared" ca="1" si="22"/>
        <v>114.22541857702693</v>
      </c>
      <c r="S27" s="73">
        <f t="shared" ca="1" si="23"/>
        <v>114.25175320369257</v>
      </c>
      <c r="T27" s="73">
        <f t="shared" ca="1" si="24"/>
        <v>114.25696640595747</v>
      </c>
      <c r="U27" s="73">
        <f t="shared" ca="1" si="25"/>
        <v>114.30483679740729</v>
      </c>
      <c r="V27" s="34" cm="1">
        <f t="array" aca="1" ref="V27" ca="1">+SUMPRODUCT(_xlfn.ANCHORARRAY($L$17)/100,L27:U27)</f>
        <v>114.22952818</v>
      </c>
      <c r="W27" s="34"/>
      <c r="X27" s="34"/>
      <c r="Z27" s="19">
        <f t="shared" ca="1" si="26"/>
        <v>99.859173810939424</v>
      </c>
      <c r="AA27" s="24">
        <f t="shared" ca="1" si="30"/>
        <v>-9.709023466479838E-4</v>
      </c>
      <c r="AB27" s="24">
        <f>+d1d10index!Q12</f>
        <v>1.604823466792249E-3</v>
      </c>
      <c r="AC27" s="35">
        <f t="shared" si="27"/>
        <v>42948</v>
      </c>
      <c r="AJ27">
        <f>+d1d10index!I12</f>
        <v>99.860701364963191</v>
      </c>
      <c r="AK27" s="19">
        <f t="shared" ca="1" si="28"/>
        <v>99.859173810939424</v>
      </c>
      <c r="AM27">
        <f ca="1">+NAC_d!BV13/NAC_d!BV$5-1</f>
        <v>0.15202405672789077</v>
      </c>
      <c r="AN27">
        <f ca="1">+NAC_d!CE13/NAC_d!CE$5-1</f>
        <v>0.15363838776805361</v>
      </c>
      <c r="AO27">
        <f t="shared" ca="1" si="31"/>
        <v>0.14143865651833609</v>
      </c>
      <c r="AP27">
        <f t="shared" ca="1" si="32"/>
        <v>0.14304836797407305</v>
      </c>
      <c r="AR27" s="24">
        <f t="shared" ca="1" si="33"/>
        <v>-1.6143310401628419E-3</v>
      </c>
      <c r="AS27" s="24">
        <f t="shared" ca="1" si="34"/>
        <v>-1.6097114557369618E-3</v>
      </c>
    </row>
    <row r="28" spans="2:45" x14ac:dyDescent="0.25">
      <c r="B28" s="71">
        <f t="shared" si="29"/>
        <v>14</v>
      </c>
      <c r="C28" s="159">
        <f>+NAC!A14</f>
        <v>42979</v>
      </c>
      <c r="D28" s="73" cm="1">
        <f t="array" aca="1" ref="D28" ca="1">INDIRECT(_xlfn.CONCAT(D$18,"!$P",$B28))</f>
        <v>116.5488</v>
      </c>
      <c r="E28" s="73" cm="1">
        <f t="array" aca="1" ref="E28" ca="1">INDIRECT(_xlfn.CONCAT(E$18,"!$P",$B28))</f>
        <v>115.76049999999999</v>
      </c>
      <c r="F28" s="73" cm="1">
        <f t="array" aca="1" ref="F28" ca="1">INDIRECT(_xlfn.CONCAT(F$18,"!$P",$B28))</f>
        <v>115.2821</v>
      </c>
      <c r="G28" s="73" cm="1">
        <f t="array" aca="1" ref="G28" ca="1">INDIRECT(_xlfn.CONCAT(G$18,"!$P",$B28))</f>
        <v>115.9294</v>
      </c>
      <c r="H28" s="73" cm="1">
        <f t="array" aca="1" ref="H28" ca="1">INDIRECT(_xlfn.CONCAT(H$18,"!$P",$B28))</f>
        <v>116.1101</v>
      </c>
      <c r="I28" s="73" cm="1">
        <f t="array" aca="1" ref="I28" ca="1">INDIRECT(_xlfn.CONCAT(I$18,"!$P",$B28))</f>
        <v>115.5547</v>
      </c>
      <c r="J28" s="73" cm="1">
        <f t="array" aca="1" ref="J28" ca="1">INDIRECT(_xlfn.CONCAT(J$18,"!$P",$B28))</f>
        <v>116.09780000000001</v>
      </c>
      <c r="K28" s="73"/>
      <c r="L28" s="73">
        <f t="shared" ca="1" si="16"/>
        <v>115.97042214917312</v>
      </c>
      <c r="M28" s="73">
        <f t="shared" ca="1" si="17"/>
        <v>115.9875992886132</v>
      </c>
      <c r="N28" s="73">
        <f t="shared" ca="1" si="18"/>
        <v>116.03089942542452</v>
      </c>
      <c r="O28" s="73">
        <f t="shared" ca="1" si="19"/>
        <v>116.06376509388905</v>
      </c>
      <c r="P28" s="73">
        <f t="shared" ca="1" si="20"/>
        <v>116.05869940763786</v>
      </c>
      <c r="Q28" s="73">
        <f t="shared" ca="1" si="21"/>
        <v>116.06735082543231</v>
      </c>
      <c r="R28" s="73">
        <f t="shared" ca="1" si="22"/>
        <v>116.09039827623175</v>
      </c>
      <c r="S28" s="73">
        <f t="shared" ca="1" si="23"/>
        <v>116.12016563293361</v>
      </c>
      <c r="T28" s="73">
        <f t="shared" ca="1" si="24"/>
        <v>116.13445025862143</v>
      </c>
      <c r="U28" s="73">
        <f t="shared" ca="1" si="25"/>
        <v>116.20336161356693</v>
      </c>
      <c r="V28" s="34" cm="1">
        <f t="array" aca="1" ref="V28" ca="1">+SUMPRODUCT(_xlfn.ANCHORARRAY($L$17)/100,L28:U28)</f>
        <v>116.09604130000001</v>
      </c>
      <c r="W28" s="34"/>
      <c r="X28" s="34"/>
      <c r="Z28" s="19">
        <f t="shared" ca="1" si="26"/>
        <v>99.799541544100549</v>
      </c>
      <c r="AA28" s="24">
        <f t="shared" ca="1" si="30"/>
        <v>-5.9716363117301441E-4</v>
      </c>
      <c r="AB28" s="24">
        <f>+d1d10index!Q13</f>
        <v>5.2654705735455387E-4</v>
      </c>
      <c r="AC28" s="35">
        <f t="shared" si="27"/>
        <v>42979</v>
      </c>
      <c r="AJ28">
        <f>+d1d10index!I13</f>
        <v>99.913282723412266</v>
      </c>
      <c r="AK28" s="19">
        <f t="shared" ca="1" si="28"/>
        <v>99.799541544100549</v>
      </c>
      <c r="AM28">
        <f ca="1">+NAC_d!BV14/NAC_d!BV$5-1</f>
        <v>0.17400578376003528</v>
      </c>
      <c r="AN28">
        <f ca="1">+NAC_d!CE14/NAC_d!CE$5-1</f>
        <v>0.17502699637232277</v>
      </c>
      <c r="AO28">
        <f t="shared" ca="1" si="31"/>
        <v>0.15970422149173125</v>
      </c>
      <c r="AP28">
        <f t="shared" ca="1" si="32"/>
        <v>0.16203361613566947</v>
      </c>
      <c r="AR28" s="24">
        <f t="shared" ca="1" si="33"/>
        <v>-1.021212612287492E-3</v>
      </c>
      <c r="AS28" s="24">
        <f t="shared" ca="1" si="34"/>
        <v>-2.3293946439382207E-3</v>
      </c>
    </row>
    <row r="29" spans="2:45" x14ac:dyDescent="0.25">
      <c r="B29" s="71">
        <f t="shared" si="29"/>
        <v>15</v>
      </c>
      <c r="C29" s="159">
        <f>+NAC!A15</f>
        <v>43009</v>
      </c>
      <c r="D29" s="73" cm="1">
        <f t="array" aca="1" ref="D29" ca="1">INDIRECT(_xlfn.CONCAT(D$18,"!$P",$B29))</f>
        <v>117.8751</v>
      </c>
      <c r="E29" s="73" cm="1">
        <f t="array" aca="1" ref="E29" ca="1">INDIRECT(_xlfn.CONCAT(E$18,"!$P",$B29))</f>
        <v>117.4736</v>
      </c>
      <c r="F29" s="73" cm="1">
        <f t="array" aca="1" ref="F29" ca="1">INDIRECT(_xlfn.CONCAT(F$18,"!$P",$B29))</f>
        <v>117.08029999999999</v>
      </c>
      <c r="G29" s="73" cm="1">
        <f t="array" aca="1" ref="G29" ca="1">INDIRECT(_xlfn.CONCAT(G$18,"!$P",$B29))</f>
        <v>117.3565</v>
      </c>
      <c r="H29" s="73" cm="1">
        <f t="array" aca="1" ref="H29" ca="1">INDIRECT(_xlfn.CONCAT(H$18,"!$P",$B29))</f>
        <v>117.9829</v>
      </c>
      <c r="I29" s="73" cm="1">
        <f t="array" aca="1" ref="I29" ca="1">INDIRECT(_xlfn.CONCAT(I$18,"!$P",$B29))</f>
        <v>116.9633</v>
      </c>
      <c r="J29" s="73" cm="1">
        <f t="array" aca="1" ref="J29" ca="1">INDIRECT(_xlfn.CONCAT(J$18,"!$P",$B29))</f>
        <v>117.6245</v>
      </c>
      <c r="K29" s="73"/>
      <c r="L29" s="73">
        <f t="shared" ca="1" si="16"/>
        <v>117.53784095302915</v>
      </c>
      <c r="M29" s="73">
        <f t="shared" ca="1" si="17"/>
        <v>117.55630493612466</v>
      </c>
      <c r="N29" s="73">
        <f t="shared" ca="1" si="18"/>
        <v>117.58897583578927</v>
      </c>
      <c r="O29" s="73">
        <f t="shared" ca="1" si="19"/>
        <v>117.61031127945982</v>
      </c>
      <c r="P29" s="73">
        <f t="shared" ca="1" si="20"/>
        <v>117.61546734486069</v>
      </c>
      <c r="Q29" s="73">
        <f t="shared" ca="1" si="21"/>
        <v>117.61223750065287</v>
      </c>
      <c r="R29" s="73">
        <f t="shared" ca="1" si="22"/>
        <v>117.62256840311638</v>
      </c>
      <c r="S29" s="73">
        <f t="shared" ca="1" si="23"/>
        <v>117.64119217576757</v>
      </c>
      <c r="T29" s="73">
        <f t="shared" ca="1" si="24"/>
        <v>117.64483002325824</v>
      </c>
      <c r="U29" s="73">
        <f t="shared" ca="1" si="25"/>
        <v>117.67649140539437</v>
      </c>
      <c r="V29" s="34" cm="1">
        <f t="array" aca="1" ref="V29" ca="1">+SUMPRODUCT(_xlfn.ANCHORARRAY($L$17)/100,L29:U29)</f>
        <v>117.62367083000001</v>
      </c>
      <c r="W29" s="34"/>
      <c r="X29" s="34"/>
      <c r="Z29" s="19">
        <f t="shared" ca="1" si="26"/>
        <v>99.882176592189879</v>
      </c>
      <c r="AA29" s="24">
        <f t="shared" ca="1" si="30"/>
        <v>8.2801029755041888E-4</v>
      </c>
      <c r="AB29" s="24">
        <f>+d1d10index!Q14</f>
        <v>1.1577869733181423E-3</v>
      </c>
      <c r="AC29" s="35">
        <f t="shared" si="27"/>
        <v>43009</v>
      </c>
      <c r="AJ29">
        <f>+d1d10index!I14</f>
        <v>100.02896102061088</v>
      </c>
      <c r="AK29" s="19">
        <f t="shared" ca="1" si="28"/>
        <v>99.882176592189879</v>
      </c>
      <c r="AM29">
        <f ca="1">+NAC_d!BV15/NAC_d!BV$5-1</f>
        <v>0.19245080675215487</v>
      </c>
      <c r="AN29">
        <f ca="1">+NAC_d!CE15/NAC_d!CE$5-1</f>
        <v>0.19211518668042737</v>
      </c>
      <c r="AO29">
        <f t="shared" ca="1" si="31"/>
        <v>0.17537840953029171</v>
      </c>
      <c r="AP29">
        <f t="shared" ca="1" si="32"/>
        <v>0.17676491405394379</v>
      </c>
      <c r="AR29" s="24">
        <f t="shared" ca="1" si="33"/>
        <v>3.3562007172749375E-4</v>
      </c>
      <c r="AS29" s="24">
        <f t="shared" ca="1" si="34"/>
        <v>-1.3865045236520768E-3</v>
      </c>
    </row>
    <row r="30" spans="2:45" x14ac:dyDescent="0.25">
      <c r="B30" s="71">
        <f t="shared" si="29"/>
        <v>16</v>
      </c>
      <c r="C30" s="159">
        <f>+NAC!A16</f>
        <v>43040</v>
      </c>
      <c r="D30" s="73" cm="1">
        <f t="array" aca="1" ref="D30" ca="1">INDIRECT(_xlfn.CONCAT(D$18,"!$P",$B30))</f>
        <v>119.41379999999999</v>
      </c>
      <c r="E30" s="73" cm="1">
        <f t="array" aca="1" ref="E30" ca="1">INDIRECT(_xlfn.CONCAT(E$18,"!$P",$B30))</f>
        <v>119.0116</v>
      </c>
      <c r="F30" s="73" cm="1">
        <f t="array" aca="1" ref="F30" ca="1">INDIRECT(_xlfn.CONCAT(F$18,"!$P",$B30))</f>
        <v>118.4813</v>
      </c>
      <c r="G30" s="73" cm="1">
        <f t="array" aca="1" ref="G30" ca="1">INDIRECT(_xlfn.CONCAT(G$18,"!$P",$B30))</f>
        <v>118.6951</v>
      </c>
      <c r="H30" s="73" cm="1">
        <f t="array" aca="1" ref="H30" ca="1">INDIRECT(_xlfn.CONCAT(H$18,"!$P",$B30))</f>
        <v>119.40989999999999</v>
      </c>
      <c r="I30" s="73" cm="1">
        <f t="array" aca="1" ref="I30" ca="1">INDIRECT(_xlfn.CONCAT(I$18,"!$P",$B30))</f>
        <v>118.4409</v>
      </c>
      <c r="J30" s="73" cm="1">
        <f t="array" aca="1" ref="J30" ca="1">INDIRECT(_xlfn.CONCAT(J$18,"!$P",$B30))</f>
        <v>119.1358</v>
      </c>
      <c r="K30" s="73"/>
      <c r="L30" s="73">
        <f t="shared" ca="1" si="16"/>
        <v>119.01777219510548</v>
      </c>
      <c r="M30" s="73">
        <f t="shared" ca="1" si="17"/>
        <v>119.04529275772015</v>
      </c>
      <c r="N30" s="73">
        <f t="shared" ca="1" si="18"/>
        <v>119.08631281993152</v>
      </c>
      <c r="O30" s="73">
        <f t="shared" ca="1" si="19"/>
        <v>119.11343370940426</v>
      </c>
      <c r="P30" s="73">
        <f t="shared" ca="1" si="20"/>
        <v>119.12484473150067</v>
      </c>
      <c r="Q30" s="73">
        <f t="shared" ca="1" si="21"/>
        <v>119.1240089650049</v>
      </c>
      <c r="R30" s="73">
        <f t="shared" ca="1" si="22"/>
        <v>119.13536542204866</v>
      </c>
      <c r="S30" s="73">
        <f t="shared" ca="1" si="23"/>
        <v>119.15899533817701</v>
      </c>
      <c r="T30" s="73">
        <f t="shared" ca="1" si="24"/>
        <v>119.16794013540219</v>
      </c>
      <c r="U30" s="73">
        <f t="shared" ca="1" si="25"/>
        <v>119.20149970656158</v>
      </c>
      <c r="V30" s="34" cm="1">
        <f t="array" aca="1" ref="V30" ca="1">+SUMPRODUCT(_xlfn.ANCHORARRAY($L$17)/100,L30:U30)</f>
        <v>119.1350549</v>
      </c>
      <c r="W30" s="34"/>
      <c r="X30" s="34"/>
      <c r="Z30" s="19">
        <f t="shared" ca="1" si="26"/>
        <v>99.84586812086394</v>
      </c>
      <c r="AA30" s="24">
        <f t="shared" ca="1" si="30"/>
        <v>-3.6351301668346991E-4</v>
      </c>
      <c r="AB30" s="24">
        <f>+d1d10index!Q15</f>
        <v>-1.1248332240795245E-3</v>
      </c>
      <c r="AC30" s="35">
        <f t="shared" si="27"/>
        <v>43040</v>
      </c>
      <c r="AJ30">
        <f>+d1d10index!I15</f>
        <v>99.916445121884735</v>
      </c>
      <c r="AK30" s="19">
        <f t="shared" ca="1" si="28"/>
        <v>99.84586812086394</v>
      </c>
      <c r="AM30">
        <f ca="1">+NAC_d!BV16/NAC_d!BV$5-1</f>
        <v>0.20803565628623022</v>
      </c>
      <c r="AN30">
        <f ca="1">+NAC_d!CE16/NAC_d!CE$5-1</f>
        <v>0.20906446899957132</v>
      </c>
      <c r="AO30">
        <f t="shared" ca="1" si="31"/>
        <v>0.19017772195105498</v>
      </c>
      <c r="AP30">
        <f t="shared" ca="1" si="32"/>
        <v>0.19201499706561598</v>
      </c>
      <c r="AR30" s="24">
        <f t="shared" ca="1" si="33"/>
        <v>-1.0288127133410985E-3</v>
      </c>
      <c r="AS30" s="24">
        <f t="shared" ca="1" si="34"/>
        <v>-1.8372751145609989E-3</v>
      </c>
    </row>
    <row r="31" spans="2:45" x14ac:dyDescent="0.25">
      <c r="B31" s="71">
        <f t="shared" si="29"/>
        <v>17</v>
      </c>
      <c r="C31" s="159">
        <f>+NAC!A17</f>
        <v>43070</v>
      </c>
      <c r="D31" s="73" cm="1">
        <f t="array" aca="1" ref="D31" ca="1">INDIRECT(_xlfn.CONCAT(D$18,"!$P",$B31))</f>
        <v>121.77070000000001</v>
      </c>
      <c r="E31" s="73" cm="1">
        <f t="array" aca="1" ref="E31" ca="1">INDIRECT(_xlfn.CONCAT(E$18,"!$P",$B31))</f>
        <v>120.7731</v>
      </c>
      <c r="F31" s="73" cm="1">
        <f t="array" aca="1" ref="F31" ca="1">INDIRECT(_xlfn.CONCAT(F$18,"!$P",$B31))</f>
        <v>119.98220000000001</v>
      </c>
      <c r="G31" s="73" cm="1">
        <f t="array" aca="1" ref="G31" ca="1">INDIRECT(_xlfn.CONCAT(G$18,"!$P",$B31))</f>
        <v>120.4722</v>
      </c>
      <c r="H31" s="73" cm="1">
        <f t="array" aca="1" ref="H31" ca="1">INDIRECT(_xlfn.CONCAT(H$18,"!$P",$B31))</f>
        <v>120.96299999999999</v>
      </c>
      <c r="I31" s="73" cm="1">
        <f t="array" aca="1" ref="I31" ca="1">INDIRECT(_xlfn.CONCAT(I$18,"!$P",$B31))</f>
        <v>119.9773</v>
      </c>
      <c r="J31" s="73" cm="1">
        <f t="array" aca="1" ref="J31" ca="1">INDIRECT(_xlfn.CONCAT(J$18,"!$P",$B31))</f>
        <v>121.1263</v>
      </c>
      <c r="K31" s="73"/>
      <c r="L31" s="73">
        <f t="shared" ca="1" si="16"/>
        <v>120.90563367906149</v>
      </c>
      <c r="M31" s="73">
        <f t="shared" ca="1" si="17"/>
        <v>120.94644615903175</v>
      </c>
      <c r="N31" s="73">
        <f t="shared" ca="1" si="18"/>
        <v>121.02103636089089</v>
      </c>
      <c r="O31" s="73">
        <f t="shared" ca="1" si="19"/>
        <v>121.0686134175115</v>
      </c>
      <c r="P31" s="73">
        <f t="shared" ca="1" si="20"/>
        <v>121.08181520243166</v>
      </c>
      <c r="Q31" s="73">
        <f t="shared" ca="1" si="21"/>
        <v>121.09001449723279</v>
      </c>
      <c r="R31" s="73">
        <f t="shared" ca="1" si="22"/>
        <v>121.11816204143534</v>
      </c>
      <c r="S31" s="73">
        <f t="shared" ca="1" si="23"/>
        <v>121.16531979622972</v>
      </c>
      <c r="T31" s="73">
        <f t="shared" ca="1" si="24"/>
        <v>121.19424238664588</v>
      </c>
      <c r="U31" s="73">
        <f t="shared" ca="1" si="25"/>
        <v>121.28030106184733</v>
      </c>
      <c r="V31" s="34" cm="1">
        <f t="array" aca="1" ref="V31" ca="1">+SUMPRODUCT(_xlfn.ANCHORARRAY($L$17)/100,L31:U31)</f>
        <v>121.12421216999999</v>
      </c>
      <c r="W31" s="24">
        <f ca="1">+L31/L19-1</f>
        <v>0.20905633679061508</v>
      </c>
      <c r="X31" s="24">
        <f ca="1">+U31/U19-1</f>
        <v>0.21280301061847351</v>
      </c>
      <c r="Z31" s="19">
        <f t="shared" ca="1" si="26"/>
        <v>99.691073175523556</v>
      </c>
      <c r="AA31" s="24">
        <f t="shared" ca="1" si="30"/>
        <v>-1.5503390200684031E-3</v>
      </c>
      <c r="AB31" s="24">
        <f>+d1d10index!Q16</f>
        <v>-3.1287279252405487E-3</v>
      </c>
      <c r="AC31" s="35">
        <f t="shared" si="27"/>
        <v>43070</v>
      </c>
      <c r="AD31" s="24">
        <f ca="1">+Z31/Z19-1</f>
        <v>-3.0892682447644093E-3</v>
      </c>
      <c r="AE31" s="24">
        <f>+d1d10index!Y16</f>
        <v>-3.9616625015885809E-3</v>
      </c>
      <c r="AG31" s="201">
        <f ca="1">+W31-X31</f>
        <v>-3.7466738278584266E-3</v>
      </c>
      <c r="AH31" s="201">
        <f ca="1">+d1d10_y!AM16</f>
        <v>-4.9644612564481161E-3</v>
      </c>
      <c r="AJ31">
        <f>+d1d10index!I16</f>
        <v>99.603833749841129</v>
      </c>
      <c r="AK31" s="19">
        <f t="shared" ca="1" si="28"/>
        <v>99.691073175523556</v>
      </c>
      <c r="AM31">
        <f ca="1">+NAC_d!BV17/NAC_d!BV$5-1</f>
        <v>0.24375067092548086</v>
      </c>
      <c r="AN31">
        <f ca="1">+NAC_d!CE17/NAC_d!CE$5-1</f>
        <v>0.24871513218192898</v>
      </c>
      <c r="AO31">
        <f t="shared" ca="1" si="31"/>
        <v>0.20905633679061508</v>
      </c>
      <c r="AP31">
        <f t="shared" ca="1" si="32"/>
        <v>0.21280301061847351</v>
      </c>
      <c r="AR31" s="24">
        <f t="shared" ca="1" si="33"/>
        <v>-4.9644612564481161E-3</v>
      </c>
      <c r="AS31" s="24">
        <f t="shared" ca="1" si="34"/>
        <v>-3.7466738278584266E-3</v>
      </c>
    </row>
    <row r="32" spans="2:45" x14ac:dyDescent="0.25">
      <c r="B32" s="71">
        <f t="shared" si="29"/>
        <v>18</v>
      </c>
      <c r="C32" s="159">
        <f>+NAC!A18</f>
        <v>43101</v>
      </c>
      <c r="D32" s="73" cm="1">
        <f t="array" aca="1" ref="D32" ca="1">INDIRECT(_xlfn.CONCAT(D$18,"!$P",$B32))</f>
        <v>123.53959999999999</v>
      </c>
      <c r="E32" s="73" cm="1">
        <f t="array" aca="1" ref="E32" ca="1">INDIRECT(_xlfn.CONCAT(E$18,"!$P",$B32))</f>
        <v>122.6614</v>
      </c>
      <c r="F32" s="73" cm="1">
        <f t="array" aca="1" ref="F32" ca="1">INDIRECT(_xlfn.CONCAT(F$18,"!$P",$B32))</f>
        <v>121.9401</v>
      </c>
      <c r="G32" s="73" cm="1">
        <f t="array" aca="1" ref="G32" ca="1">INDIRECT(_xlfn.CONCAT(G$18,"!$P",$B32))</f>
        <v>121.9888</v>
      </c>
      <c r="H32" s="73" cm="1">
        <f t="array" aca="1" ref="H32" ca="1">INDIRECT(_xlfn.CONCAT(H$18,"!$P",$B32))</f>
        <v>122.4315</v>
      </c>
      <c r="I32" s="73" cm="1">
        <f t="array" aca="1" ref="I32" ca="1">INDIRECT(_xlfn.CONCAT(I$18,"!$P",$B32))</f>
        <v>122.1913</v>
      </c>
      <c r="J32" s="73" cm="1">
        <f t="array" aca="1" ref="J32" ca="1">INDIRECT(_xlfn.CONCAT(J$18,"!$P",$B32))</f>
        <v>122.9418</v>
      </c>
      <c r="K32" s="73"/>
      <c r="L32" s="73">
        <f t="shared" ca="1" si="16"/>
        <v>122.69664846775881</v>
      </c>
      <c r="M32" s="73">
        <f t="shared" ca="1" si="17"/>
        <v>122.7492107330407</v>
      </c>
      <c r="N32" s="73">
        <f t="shared" ca="1" si="18"/>
        <v>122.82520795531829</v>
      </c>
      <c r="O32" s="73">
        <f t="shared" ca="1" si="19"/>
        <v>122.87231475276739</v>
      </c>
      <c r="P32" s="73">
        <f t="shared" ca="1" si="20"/>
        <v>122.89155259740004</v>
      </c>
      <c r="Q32" s="73">
        <f t="shared" ca="1" si="21"/>
        <v>122.91101210270106</v>
      </c>
      <c r="R32" s="73">
        <f t="shared" ca="1" si="22"/>
        <v>122.93824486352645</v>
      </c>
      <c r="S32" s="73">
        <f t="shared" ca="1" si="23"/>
        <v>122.98421866609212</v>
      </c>
      <c r="T32" s="73">
        <f t="shared" ca="1" si="24"/>
        <v>123.02312047794848</v>
      </c>
      <c r="U32" s="73">
        <f t="shared" ca="1" si="25"/>
        <v>123.1055723115208</v>
      </c>
      <c r="V32" s="34" cm="1">
        <f t="array" aca="1" ref="V32" ca="1">+SUMPRODUCT(_xlfn.ANCHORARRAY($L$17)/100,L32:U32)</f>
        <v>122.94033984999999</v>
      </c>
      <c r="W32" s="24">
        <f t="shared" ref="W32:W95" ca="1" si="35">+L32/L20-1</f>
        <v>0.20823865403015818</v>
      </c>
      <c r="X32" s="24">
        <f t="shared" ref="X32:X95" ca="1" si="36">+U32/U20-1</f>
        <v>0.21324161042125467</v>
      </c>
      <c r="Z32" s="19">
        <f t="shared" ca="1" si="26"/>
        <v>99.667826698593942</v>
      </c>
      <c r="AA32" s="24">
        <f t="shared" ca="1" si="30"/>
        <v>-2.3318514074655017E-4</v>
      </c>
      <c r="AB32" s="24">
        <f>+d1d10index!Q17</f>
        <v>-9.3937129423082855E-4</v>
      </c>
      <c r="AC32" s="35">
        <f t="shared" si="27"/>
        <v>43101</v>
      </c>
      <c r="AD32" s="24">
        <f t="shared" ref="AD32:AD95" ca="1" si="37">+Z32/Z20-1</f>
        <v>-4.1236274358900094E-3</v>
      </c>
      <c r="AE32" s="24">
        <f>+d1d10index!Y17</f>
        <v>-2.189246580276083E-3</v>
      </c>
      <c r="AG32" s="201">
        <f t="shared" ref="AG32:AG95" ca="1" si="38">+W32-X32</f>
        <v>-5.0029563910964914E-3</v>
      </c>
      <c r="AH32" s="201">
        <f ca="1">+d1d10_y!AM17</f>
        <v>-2.7680427008669461E-3</v>
      </c>
      <c r="AJ32">
        <f>+d1d10index!I17</f>
        <v>99.510268767621184</v>
      </c>
      <c r="AK32" s="19">
        <f t="shared" ca="1" si="28"/>
        <v>99.667826698593942</v>
      </c>
      <c r="AM32">
        <f ca="1">+NAC_d!BV18/NAC_d!BV$5-1</f>
        <v>0.26509187018472025</v>
      </c>
      <c r="AN32">
        <f ca="1">+NAC_d!CE18/NAC_d!CE$5-1</f>
        <v>0.27135012849326334</v>
      </c>
      <c r="AO32">
        <f t="shared" ca="1" si="31"/>
        <v>0.22696648467758829</v>
      </c>
      <c r="AP32">
        <f t="shared" ca="1" si="32"/>
        <v>0.23105572311520817</v>
      </c>
      <c r="AR32" s="24">
        <f t="shared" ca="1" si="33"/>
        <v>-6.2582583085430965E-3</v>
      </c>
      <c r="AS32" s="24">
        <f t="shared" ca="1" si="34"/>
        <v>-4.0892384376198798E-3</v>
      </c>
    </row>
    <row r="33" spans="2:45" x14ac:dyDescent="0.25">
      <c r="B33" s="71">
        <f t="shared" si="29"/>
        <v>19</v>
      </c>
      <c r="C33" s="159">
        <f>+NAC!A19</f>
        <v>43132</v>
      </c>
      <c r="D33" s="73" cm="1">
        <f t="array" aca="1" ref="D33" ca="1">INDIRECT(_xlfn.CONCAT(D$18,"!$P",$B33))</f>
        <v>126.2302</v>
      </c>
      <c r="E33" s="73" cm="1">
        <f t="array" aca="1" ref="E33" ca="1">INDIRECT(_xlfn.CONCAT(E$18,"!$P",$B33))</f>
        <v>125.18040000000001</v>
      </c>
      <c r="F33" s="73" cm="1">
        <f t="array" aca="1" ref="F33" ca="1">INDIRECT(_xlfn.CONCAT(F$18,"!$P",$B33))</f>
        <v>124.0185</v>
      </c>
      <c r="G33" s="73" cm="1">
        <f t="array" aca="1" ref="G33" ca="1">INDIRECT(_xlfn.CONCAT(G$18,"!$P",$B33))</f>
        <v>124.07259999999999</v>
      </c>
      <c r="H33" s="73" cm="1">
        <f t="array" aca="1" ref="H33" ca="1">INDIRECT(_xlfn.CONCAT(H$18,"!$P",$B33))</f>
        <v>125.6037</v>
      </c>
      <c r="I33" s="73" cm="1">
        <f t="array" aca="1" ref="I33" ca="1">INDIRECT(_xlfn.CONCAT(I$18,"!$P",$B33))</f>
        <v>124.51130000000001</v>
      </c>
      <c r="J33" s="73" cm="1">
        <f t="array" aca="1" ref="J33" ca="1">INDIRECT(_xlfn.CONCAT(J$18,"!$P",$B33))</f>
        <v>125.5123</v>
      </c>
      <c r="K33" s="73"/>
      <c r="L33" s="73">
        <f t="shared" ca="1" si="16"/>
        <v>125.17333904164742</v>
      </c>
      <c r="M33" s="73">
        <f t="shared" ca="1" si="17"/>
        <v>125.25595816288416</v>
      </c>
      <c r="N33" s="73">
        <f t="shared" ca="1" si="18"/>
        <v>125.36231965938751</v>
      </c>
      <c r="O33" s="73">
        <f t="shared" ca="1" si="19"/>
        <v>125.43273272057725</v>
      </c>
      <c r="P33" s="73">
        <f t="shared" ca="1" si="20"/>
        <v>125.45995893920018</v>
      </c>
      <c r="Q33" s="73">
        <f t="shared" ca="1" si="21"/>
        <v>125.48122555105888</v>
      </c>
      <c r="R33" s="73">
        <f t="shared" ca="1" si="22"/>
        <v>125.5151112124873</v>
      </c>
      <c r="S33" s="73">
        <f t="shared" ca="1" si="23"/>
        <v>125.57486367392174</v>
      </c>
      <c r="T33" s="73">
        <f t="shared" ca="1" si="24"/>
        <v>125.61427282473005</v>
      </c>
      <c r="U33" s="73">
        <f t="shared" ca="1" si="25"/>
        <v>125.71373516714333</v>
      </c>
      <c r="V33" s="34" cm="1">
        <f t="array" aca="1" ref="V33" ca="1">+SUMPRODUCT(_xlfn.ANCHORARRAY($L$17)/100,L33:U33)</f>
        <v>125.51079423</v>
      </c>
      <c r="W33" s="24">
        <f t="shared" ca="1" si="35"/>
        <v>0.21282242215786651</v>
      </c>
      <c r="X33" s="24">
        <f t="shared" ca="1" si="36"/>
        <v>0.21792191658813476</v>
      </c>
      <c r="Z33" s="19">
        <f t="shared" ca="1" si="26"/>
        <v>99.570137563109213</v>
      </c>
      <c r="AA33" s="24">
        <f t="shared" ca="1" si="30"/>
        <v>-9.8014714196736907E-4</v>
      </c>
      <c r="AB33" s="24">
        <f>+d1d10index!Q18</f>
        <v>-7.3083715976163255E-4</v>
      </c>
      <c r="AC33" s="35">
        <f t="shared" si="27"/>
        <v>43132</v>
      </c>
      <c r="AD33" s="24">
        <f t="shared" ca="1" si="37"/>
        <v>-4.1870454590012818E-3</v>
      </c>
      <c r="AE33" s="24">
        <f>+d1d10index!Y18</f>
        <v>-3.5216924378753678E-3</v>
      </c>
      <c r="AG33" s="201">
        <f ca="1">+W33-X33</f>
        <v>-5.0994944302682477E-3</v>
      </c>
      <c r="AH33" s="201">
        <f ca="1">+d1d10_y!AM18</f>
        <v>-4.4541779873015219E-3</v>
      </c>
      <c r="AJ33">
        <f>+d1d10index!I18</f>
        <v>99.437542965427937</v>
      </c>
      <c r="AK33" s="19">
        <f t="shared" ca="1" si="28"/>
        <v>99.570137563109213</v>
      </c>
      <c r="AM33">
        <f ca="1">+NAC_d!BV19/NAC_d!BV$5-1</f>
        <v>0.29462567185504818</v>
      </c>
      <c r="AN33">
        <f ca="1">+NAC_d!CE19/NAC_d!CE$5-1</f>
        <v>0.301985822079327</v>
      </c>
      <c r="AO33">
        <f t="shared" ca="1" si="31"/>
        <v>0.25173339041647447</v>
      </c>
      <c r="AP33">
        <f t="shared" ca="1" si="32"/>
        <v>0.25713735167143348</v>
      </c>
      <c r="AR33" s="24">
        <f t="shared" ca="1" si="33"/>
        <v>-7.3601502242788275E-3</v>
      </c>
      <c r="AS33" s="24">
        <f t="shared" ca="1" si="34"/>
        <v>-5.403961254959011E-3</v>
      </c>
    </row>
    <row r="34" spans="2:45" x14ac:dyDescent="0.25">
      <c r="B34" s="71">
        <f t="shared" si="29"/>
        <v>20</v>
      </c>
      <c r="C34" s="159">
        <f>+NAC!A20</f>
        <v>43160</v>
      </c>
      <c r="D34" s="73" cm="1">
        <f t="array" aca="1" ref="D34" ca="1">INDIRECT(_xlfn.CONCAT(D$18,"!$P",$B34))</f>
        <v>129.3424</v>
      </c>
      <c r="E34" s="73" cm="1">
        <f t="array" aca="1" ref="E34" ca="1">INDIRECT(_xlfn.CONCAT(E$18,"!$P",$B34))</f>
        <v>128.387</v>
      </c>
      <c r="F34" s="73" cm="1">
        <f t="array" aca="1" ref="F34" ca="1">INDIRECT(_xlfn.CONCAT(F$18,"!$P",$B34))</f>
        <v>127.8267</v>
      </c>
      <c r="G34" s="73" cm="1">
        <f t="array" aca="1" ref="G34" ca="1">INDIRECT(_xlfn.CONCAT(G$18,"!$P",$B34))</f>
        <v>127.1854</v>
      </c>
      <c r="H34" s="73" cm="1">
        <f t="array" aca="1" ref="H34" ca="1">INDIRECT(_xlfn.CONCAT(H$18,"!$P",$B34))</f>
        <v>128.7072</v>
      </c>
      <c r="I34" s="73" cm="1">
        <f t="array" aca="1" ref="I34" ca="1">INDIRECT(_xlfn.CONCAT(I$18,"!$P",$B34))</f>
        <v>128.55189999999999</v>
      </c>
      <c r="J34" s="73" cm="1">
        <f t="array" aca="1" ref="J34" ca="1">INDIRECT(_xlfn.CONCAT(J$18,"!$P",$B34))</f>
        <v>128.74600000000001</v>
      </c>
      <c r="K34" s="73"/>
      <c r="L34" s="73">
        <f t="shared" ca="1" si="16"/>
        <v>128.44485723183274</v>
      </c>
      <c r="M34" s="73">
        <f t="shared" ca="1" si="17"/>
        <v>128.5266465578604</v>
      </c>
      <c r="N34" s="73">
        <f t="shared" ca="1" si="18"/>
        <v>128.61574601955286</v>
      </c>
      <c r="O34" s="73">
        <f t="shared" ca="1" si="19"/>
        <v>128.67004074556601</v>
      </c>
      <c r="P34" s="73">
        <f t="shared" ca="1" si="20"/>
        <v>128.68534468424247</v>
      </c>
      <c r="Q34" s="73">
        <f t="shared" ca="1" si="21"/>
        <v>128.72130000579406</v>
      </c>
      <c r="R34" s="73">
        <f t="shared" ca="1" si="22"/>
        <v>128.7534123413422</v>
      </c>
      <c r="S34" s="73">
        <f t="shared" ca="1" si="23"/>
        <v>128.79588762874928</v>
      </c>
      <c r="T34" s="73">
        <f t="shared" ca="1" si="24"/>
        <v>128.83488866379727</v>
      </c>
      <c r="U34" s="73">
        <f t="shared" ca="1" si="25"/>
        <v>128.93268074075135</v>
      </c>
      <c r="V34" s="34" cm="1">
        <f t="array" aca="1" ref="V34" ca="1">+SUMPRODUCT(_xlfn.ANCHORARRAY($L$17)/100,L34:U34)</f>
        <v>128.74515867000002</v>
      </c>
      <c r="W34" s="24">
        <f t="shared" ca="1" si="35"/>
        <v>0.2204624722217412</v>
      </c>
      <c r="X34" s="24">
        <f t="shared" ca="1" si="36"/>
        <v>0.2258747332245612</v>
      </c>
      <c r="Z34" s="19">
        <f t="shared" ca="1" si="26"/>
        <v>99.621644794697559</v>
      </c>
      <c r="AA34" s="24">
        <f t="shared" ca="1" si="30"/>
        <v>5.1729597697591778E-4</v>
      </c>
      <c r="AB34" s="24">
        <f>+d1d10index!Q19</f>
        <v>-4.8476370762962073E-4</v>
      </c>
      <c r="AC34" s="35">
        <f t="shared" si="27"/>
        <v>43160</v>
      </c>
      <c r="AD34" s="24">
        <f t="shared" ca="1" si="37"/>
        <v>-4.4150196232397576E-3</v>
      </c>
      <c r="AE34" s="24">
        <f>+d1d10index!Y19</f>
        <v>-6.6211227721919563E-3</v>
      </c>
      <c r="AG34" s="201">
        <f t="shared" ca="1" si="38"/>
        <v>-5.4122610028199958E-3</v>
      </c>
      <c r="AH34" s="201">
        <f ca="1">+d1d10_y!AM19</f>
        <v>-8.3445835240809618E-3</v>
      </c>
      <c r="AJ34">
        <f>+d1d10index!I19</f>
        <v>99.389339253422435</v>
      </c>
      <c r="AK34" s="19">
        <f t="shared" ca="1" si="28"/>
        <v>99.621644794697559</v>
      </c>
      <c r="AM34">
        <f ca="1">+NAC_d!BV20/NAC_d!BV$5-1</f>
        <v>0.32404604684234006</v>
      </c>
      <c r="AN34">
        <f ca="1">+NAC_d!CE20/NAC_d!CE$5-1</f>
        <v>0.33221478647181013</v>
      </c>
      <c r="AO34">
        <f t="shared" ca="1" si="31"/>
        <v>0.28444857231832765</v>
      </c>
      <c r="AP34">
        <f t="shared" ca="1" si="32"/>
        <v>0.28932680740751371</v>
      </c>
      <c r="AR34" s="24">
        <f t="shared" ca="1" si="33"/>
        <v>-8.1687396294700676E-3</v>
      </c>
      <c r="AS34" s="24">
        <f t="shared" ca="1" si="34"/>
        <v>-4.878235089186056E-3</v>
      </c>
    </row>
    <row r="35" spans="2:45" x14ac:dyDescent="0.25">
      <c r="B35" s="71">
        <f t="shared" si="29"/>
        <v>21</v>
      </c>
      <c r="C35" s="159">
        <f>+NAC!A21</f>
        <v>43191</v>
      </c>
      <c r="D35" s="73" cm="1">
        <f t="array" aca="1" ref="D35" ca="1">INDIRECT(_xlfn.CONCAT(D$18,"!$P",$B35))</f>
        <v>132.0556</v>
      </c>
      <c r="E35" s="73" cm="1">
        <f t="array" aca="1" ref="E35" ca="1">INDIRECT(_xlfn.CONCAT(E$18,"!$P",$B35))</f>
        <v>131.1335</v>
      </c>
      <c r="F35" s="73" cm="1">
        <f t="array" aca="1" ref="F35" ca="1">INDIRECT(_xlfn.CONCAT(F$18,"!$P",$B35))</f>
        <v>130.43049999999999</v>
      </c>
      <c r="G35" s="73" cm="1">
        <f t="array" aca="1" ref="G35" ca="1">INDIRECT(_xlfn.CONCAT(G$18,"!$P",$B35))</f>
        <v>129.7902</v>
      </c>
      <c r="H35" s="73" cm="1">
        <f t="array" aca="1" ref="H35" ca="1">INDIRECT(_xlfn.CONCAT(H$18,"!$P",$B35))</f>
        <v>131.83779999999999</v>
      </c>
      <c r="I35" s="73" cm="1">
        <f t="array" aca="1" ref="I35" ca="1">INDIRECT(_xlfn.CONCAT(I$18,"!$P",$B35))</f>
        <v>131.45930000000001</v>
      </c>
      <c r="J35" s="73" cm="1">
        <f t="array" aca="1" ref="J35" ca="1">INDIRECT(_xlfn.CONCAT(J$18,"!$P",$B35))</f>
        <v>131.48840000000001</v>
      </c>
      <c r="K35" s="73"/>
      <c r="L35" s="73">
        <f t="shared" ca="1" si="16"/>
        <v>131.16710217778035</v>
      </c>
      <c r="M35" s="73">
        <f t="shared" ca="1" si="17"/>
        <v>131.25908018808937</v>
      </c>
      <c r="N35" s="73">
        <f t="shared" ca="1" si="18"/>
        <v>131.3530840998319</v>
      </c>
      <c r="O35" s="73">
        <f t="shared" ca="1" si="19"/>
        <v>131.41514358306532</v>
      </c>
      <c r="P35" s="73">
        <f t="shared" ca="1" si="20"/>
        <v>131.42953768664444</v>
      </c>
      <c r="Q35" s="73">
        <f t="shared" ca="1" si="21"/>
        <v>131.46795597331203</v>
      </c>
      <c r="R35" s="73">
        <f t="shared" ca="1" si="22"/>
        <v>131.501049961371</v>
      </c>
      <c r="S35" s="73">
        <f t="shared" ca="1" si="23"/>
        <v>131.54418586707683</v>
      </c>
      <c r="T35" s="73">
        <f t="shared" ca="1" si="24"/>
        <v>131.57862449239596</v>
      </c>
      <c r="U35" s="73">
        <f t="shared" ca="1" si="25"/>
        <v>131.67629479241145</v>
      </c>
      <c r="V35" s="34" cm="1">
        <f t="array" aca="1" ref="V35" ca="1">+SUMPRODUCT(_xlfn.ANCHORARRAY($L$17)/100,L35:U35)</f>
        <v>131.48782464000001</v>
      </c>
      <c r="W35" s="24">
        <f t="shared" ca="1" si="35"/>
        <v>0.22074127491123186</v>
      </c>
      <c r="X35" s="24">
        <f t="shared" ca="1" si="36"/>
        <v>0.22578094859827957</v>
      </c>
      <c r="Z35" s="19">
        <f t="shared" ca="1" si="26"/>
        <v>99.613299709386681</v>
      </c>
      <c r="AA35" s="24">
        <f t="shared" ca="1" si="30"/>
        <v>-8.3767792913636008E-5</v>
      </c>
      <c r="AB35" s="24">
        <f>+d1d10index!Q20</f>
        <v>-1.8961243338392331E-3</v>
      </c>
      <c r="AC35" s="35">
        <f t="shared" si="27"/>
        <v>43191</v>
      </c>
      <c r="AD35" s="24">
        <f t="shared" ca="1" si="37"/>
        <v>-4.1113982827117868E-3</v>
      </c>
      <c r="AE35" s="24">
        <f>+d1d10index!Y20</f>
        <v>-1.054896750926626E-2</v>
      </c>
      <c r="AG35" s="201">
        <f t="shared" ca="1" si="38"/>
        <v>-5.0396736870477188E-3</v>
      </c>
      <c r="AH35" s="201">
        <f ca="1">+d1d10_y!AM20</f>
        <v>-1.333013019365703E-2</v>
      </c>
      <c r="AJ35">
        <f>+d1d10index!I20</f>
        <v>99.200884708739821</v>
      </c>
      <c r="AK35" s="19">
        <f t="shared" ca="1" si="28"/>
        <v>99.613299709386681</v>
      </c>
      <c r="AM35">
        <f ca="1">+NAC_d!BV21/NAC_d!BV$5-1</f>
        <v>0.35863990545150215</v>
      </c>
      <c r="AN35">
        <f ca="1">+NAC_d!CE21/NAC_d!CE$5-1</f>
        <v>0.36964138814609915</v>
      </c>
      <c r="AO35">
        <f t="shared" ca="1" si="31"/>
        <v>0.31167102177780359</v>
      </c>
      <c r="AP35">
        <f t="shared" ca="1" si="32"/>
        <v>0.31676294792411475</v>
      </c>
      <c r="AR35" s="24">
        <f t="shared" ca="1" si="33"/>
        <v>-1.1001482694596998E-2</v>
      </c>
      <c r="AS35" s="24">
        <f t="shared" ca="1" si="34"/>
        <v>-5.0919261463111543E-3</v>
      </c>
    </row>
    <row r="36" spans="2:45" x14ac:dyDescent="0.25">
      <c r="B36" s="71">
        <f t="shared" si="29"/>
        <v>22</v>
      </c>
      <c r="C36" s="159">
        <f>+NAC!A22</f>
        <v>43221</v>
      </c>
      <c r="D36" s="73" cm="1">
        <f t="array" aca="1" ref="D36" ca="1">INDIRECT(_xlfn.CONCAT(D$18,"!$P",$B36))</f>
        <v>135.4453</v>
      </c>
      <c r="E36" s="73" cm="1">
        <f t="array" aca="1" ref="E36" ca="1">INDIRECT(_xlfn.CONCAT(E$18,"!$P",$B36))</f>
        <v>134.87180000000001</v>
      </c>
      <c r="F36" s="73" cm="1">
        <f t="array" aca="1" ref="F36" ca="1">INDIRECT(_xlfn.CONCAT(F$18,"!$P",$B36))</f>
        <v>133.5703</v>
      </c>
      <c r="G36" s="73" cm="1">
        <f t="array" aca="1" ref="G36" ca="1">INDIRECT(_xlfn.CONCAT(G$18,"!$P",$B36))</f>
        <v>133.7912</v>
      </c>
      <c r="H36" s="73" cm="1">
        <f t="array" aca="1" ref="H36" ca="1">INDIRECT(_xlfn.CONCAT(H$18,"!$P",$B36))</f>
        <v>134.92330000000001</v>
      </c>
      <c r="I36" s="73" cm="1">
        <f t="array" aca="1" ref="I36" ca="1">INDIRECT(_xlfn.CONCAT(I$18,"!$P",$B36))</f>
        <v>134.57650000000001</v>
      </c>
      <c r="J36" s="73" cm="1">
        <f t="array" aca="1" ref="J36" ca="1">INDIRECT(_xlfn.CONCAT(J$18,"!$P",$B36))</f>
        <v>134.9794</v>
      </c>
      <c r="K36" s="73"/>
      <c r="L36" s="73">
        <f t="shared" ca="1" si="16"/>
        <v>134.68847296728097</v>
      </c>
      <c r="M36" s="73">
        <f t="shared" ca="1" si="17"/>
        <v>134.76115986092472</v>
      </c>
      <c r="N36" s="73">
        <f t="shared" ca="1" si="18"/>
        <v>134.84495744186481</v>
      </c>
      <c r="O36" s="73">
        <f t="shared" ca="1" si="19"/>
        <v>134.91112018250712</v>
      </c>
      <c r="P36" s="73">
        <f t="shared" ca="1" si="20"/>
        <v>134.93998059940358</v>
      </c>
      <c r="Q36" s="73">
        <f t="shared" ca="1" si="21"/>
        <v>134.96270174624627</v>
      </c>
      <c r="R36" s="73">
        <f t="shared" ca="1" si="22"/>
        <v>134.98740924270544</v>
      </c>
      <c r="S36" s="73">
        <f t="shared" ca="1" si="23"/>
        <v>135.03902658664515</v>
      </c>
      <c r="T36" s="73">
        <f t="shared" ca="1" si="24"/>
        <v>135.07435070209721</v>
      </c>
      <c r="U36" s="73">
        <f t="shared" ca="1" si="25"/>
        <v>135.13784866599875</v>
      </c>
      <c r="V36" s="34" cm="1">
        <f t="array" aca="1" ref="V36" ca="1">+SUMPRODUCT(_xlfn.ANCHORARRAY($L$17)/100,L36:U36)</f>
        <v>134.97887668000001</v>
      </c>
      <c r="W36" s="24">
        <f t="shared" ca="1" si="35"/>
        <v>0.23265735830032663</v>
      </c>
      <c r="X36" s="24">
        <f t="shared" ca="1" si="36"/>
        <v>0.23763522930621073</v>
      </c>
      <c r="Z36" s="19">
        <f t="shared" ca="1" si="26"/>
        <v>99.667468660220848</v>
      </c>
      <c r="AA36" s="24">
        <f t="shared" ca="1" si="30"/>
        <v>5.4379235495871647E-4</v>
      </c>
      <c r="AB36" s="24">
        <f>+d1d10index!Q21</f>
        <v>2.1904804497190344E-3</v>
      </c>
      <c r="AC36" s="35">
        <f t="shared" si="27"/>
        <v>43221</v>
      </c>
      <c r="AD36" s="24">
        <f t="shared" ca="1" si="37"/>
        <v>-4.0220825070359512E-3</v>
      </c>
      <c r="AE36" s="24">
        <f>+d1d10index!Y21</f>
        <v>-7.8423655731422182E-3</v>
      </c>
      <c r="AG36" s="201">
        <f t="shared" ca="1" si="38"/>
        <v>-4.9778710058840936E-3</v>
      </c>
      <c r="AH36" s="201">
        <f ca="1">+d1d10_y!AM21</f>
        <v>-9.9776185899571601E-3</v>
      </c>
      <c r="AJ36">
        <f>+d1d10index!I21</f>
        <v>99.418182307289143</v>
      </c>
      <c r="AK36" s="19">
        <f t="shared" ca="1" si="28"/>
        <v>99.667468660220848</v>
      </c>
      <c r="AM36">
        <f ca="1">+NAC_d!BV22/NAC_d!BV$5-1</f>
        <v>0.38867826388199567</v>
      </c>
      <c r="AN36">
        <f ca="1">+NAC_d!CE22/NAC_d!CE$5-1</f>
        <v>0.39687372445486235</v>
      </c>
      <c r="AO36">
        <f t="shared" ca="1" si="31"/>
        <v>0.34688472967280992</v>
      </c>
      <c r="AP36">
        <f t="shared" ca="1" si="32"/>
        <v>0.35137848665998761</v>
      </c>
      <c r="AR36" s="24">
        <f t="shared" ca="1" si="33"/>
        <v>-8.1954605728666863E-3</v>
      </c>
      <c r="AS36" s="24">
        <f t="shared" ca="1" si="34"/>
        <v>-4.4937569871776883E-3</v>
      </c>
    </row>
    <row r="37" spans="2:45" x14ac:dyDescent="0.25">
      <c r="B37" s="71">
        <f t="shared" si="29"/>
        <v>23</v>
      </c>
      <c r="C37" s="159">
        <f>+NAC!A23</f>
        <v>43252</v>
      </c>
      <c r="D37" s="73" cm="1">
        <f t="array" aca="1" ref="D37" ca="1">INDIRECT(_xlfn.CONCAT(D$18,"!$P",$B37))</f>
        <v>141.1129</v>
      </c>
      <c r="E37" s="73" cm="1">
        <f t="array" aca="1" ref="E37" ca="1">INDIRECT(_xlfn.CONCAT(E$18,"!$P",$B37))</f>
        <v>140.33320000000001</v>
      </c>
      <c r="F37" s="73" cm="1">
        <f t="array" aca="1" ref="F37" ca="1">INDIRECT(_xlfn.CONCAT(F$18,"!$P",$B37))</f>
        <v>138.68680000000001</v>
      </c>
      <c r="G37" s="73" cm="1">
        <f t="array" aca="1" ref="G37" ca="1">INDIRECT(_xlfn.CONCAT(G$18,"!$P",$B37))</f>
        <v>138.4881</v>
      </c>
      <c r="H37" s="73" cm="1">
        <f t="array" aca="1" ref="H37" ca="1">INDIRECT(_xlfn.CONCAT(H$18,"!$P",$B37))</f>
        <v>140.55170000000001</v>
      </c>
      <c r="I37" s="73" cm="1">
        <f t="array" aca="1" ref="I37" ca="1">INDIRECT(_xlfn.CONCAT(I$18,"!$P",$B37))</f>
        <v>139.93039999999999</v>
      </c>
      <c r="J37" s="73" cm="1">
        <f t="array" aca="1" ref="J37" ca="1">INDIRECT(_xlfn.CONCAT(J$18,"!$P",$B37))</f>
        <v>140.47839999999999</v>
      </c>
      <c r="K37" s="73"/>
      <c r="L37" s="73">
        <f t="shared" ca="1" si="16"/>
        <v>140.05716611611098</v>
      </c>
      <c r="M37" s="73">
        <f t="shared" ca="1" si="17"/>
        <v>140.17115528217045</v>
      </c>
      <c r="N37" s="73">
        <f t="shared" ca="1" si="18"/>
        <v>140.29323576496489</v>
      </c>
      <c r="O37" s="73">
        <f t="shared" ca="1" si="19"/>
        <v>140.38244590180324</v>
      </c>
      <c r="P37" s="73">
        <f t="shared" ca="1" si="20"/>
        <v>140.42677138015813</v>
      </c>
      <c r="Q37" s="73">
        <f t="shared" ca="1" si="21"/>
        <v>140.46044653138179</v>
      </c>
      <c r="R37" s="73">
        <f t="shared" ca="1" si="22"/>
        <v>140.49341989930662</v>
      </c>
      <c r="S37" s="73">
        <f t="shared" ca="1" si="23"/>
        <v>140.56174999068651</v>
      </c>
      <c r="T37" s="73">
        <f t="shared" ca="1" si="24"/>
        <v>140.61133442282502</v>
      </c>
      <c r="U37" s="73">
        <f t="shared" ca="1" si="25"/>
        <v>140.69880234210103</v>
      </c>
      <c r="V37" s="34" cm="1">
        <f t="array" aca="1" ref="V37" ca="1">+SUMPRODUCT(_xlfn.ANCHORARRAY($L$17)/100,L37:U37)</f>
        <v>140.47791599999999</v>
      </c>
      <c r="W37" s="24">
        <f t="shared" ca="1" si="35"/>
        <v>0.2652194391335787</v>
      </c>
      <c r="X37" s="24">
        <f t="shared" ca="1" si="36"/>
        <v>0.27105856432112807</v>
      </c>
      <c r="Z37" s="19">
        <f t="shared" ca="1" si="26"/>
        <v>99.543964685335453</v>
      </c>
      <c r="AA37" s="24">
        <f t="shared" ca="1" si="30"/>
        <v>-1.2391603453523192E-3</v>
      </c>
      <c r="AB37" s="24">
        <f>+d1d10index!Q22</f>
        <v>1.9818065187888756E-3</v>
      </c>
      <c r="AC37" s="35">
        <f t="shared" si="27"/>
        <v>43252</v>
      </c>
      <c r="AD37" s="24">
        <f t="shared" ca="1" si="37"/>
        <v>-4.5939072765446287E-3</v>
      </c>
      <c r="AE37" s="24">
        <f>+d1d10index!Y22</f>
        <v>-4.8659217269709787E-3</v>
      </c>
      <c r="AG37" s="201">
        <f t="shared" ca="1" si="38"/>
        <v>-5.8391251875493655E-3</v>
      </c>
      <c r="AH37" s="201">
        <f ca="1">+d1d10_y!AM22</f>
        <v>-6.3396903285937167E-3</v>
      </c>
      <c r="AJ37">
        <f>+d1d10index!I22</f>
        <v>99.615209909071865</v>
      </c>
      <c r="AK37" s="19">
        <f t="shared" ca="1" si="28"/>
        <v>99.543964685335453</v>
      </c>
      <c r="AM37">
        <f ca="1">+NAC_d!BV23/NAC_d!BV$5-1</f>
        <v>0.44223617679481131</v>
      </c>
      <c r="AN37">
        <f ca="1">+NAC_d!CE23/NAC_d!CE$5-1</f>
        <v>0.44785313786572978</v>
      </c>
      <c r="AO37">
        <f t="shared" ca="1" si="31"/>
        <v>0.40057166116110987</v>
      </c>
      <c r="AP37">
        <f t="shared" ca="1" si="32"/>
        <v>0.40698802342101059</v>
      </c>
      <c r="AR37" s="24">
        <f t="shared" ca="1" si="33"/>
        <v>-5.6169610709184692E-3</v>
      </c>
      <c r="AS37" s="24">
        <f t="shared" ca="1" si="34"/>
        <v>-6.4163622599007208E-3</v>
      </c>
    </row>
    <row r="38" spans="2:45" x14ac:dyDescent="0.25">
      <c r="B38" s="71">
        <f t="shared" si="29"/>
        <v>24</v>
      </c>
      <c r="C38" s="159">
        <f>+NAC!A24</f>
        <v>43282</v>
      </c>
      <c r="D38" s="73" cm="1">
        <f t="array" aca="1" ref="D38" ca="1">INDIRECT(_xlfn.CONCAT(D$18,"!$P",$B38))</f>
        <v>145.20689999999999</v>
      </c>
      <c r="E38" s="73" cm="1">
        <f t="array" aca="1" ref="E38" ca="1">INDIRECT(_xlfn.CONCAT(E$18,"!$P",$B38))</f>
        <v>145.11080000000001</v>
      </c>
      <c r="F38" s="73" cm="1">
        <f t="array" aca="1" ref="F38" ca="1">INDIRECT(_xlfn.CONCAT(F$18,"!$P",$B38))</f>
        <v>143.4915</v>
      </c>
      <c r="G38" s="73" cm="1">
        <f t="array" aca="1" ref="G38" ca="1">INDIRECT(_xlfn.CONCAT(G$18,"!$P",$B38))</f>
        <v>143.184</v>
      </c>
      <c r="H38" s="73" cm="1">
        <f t="array" aca="1" ref="H38" ca="1">INDIRECT(_xlfn.CONCAT(H$18,"!$P",$B38))</f>
        <v>145.63499999999999</v>
      </c>
      <c r="I38" s="73" cm="1">
        <f t="array" aca="1" ref="I38" ca="1">INDIRECT(_xlfn.CONCAT(I$18,"!$P",$B38))</f>
        <v>144.72460000000001</v>
      </c>
      <c r="J38" s="73" cm="1">
        <f t="array" aca="1" ref="J38" ca="1">INDIRECT(_xlfn.CONCAT(J$18,"!$P",$B38))</f>
        <v>144.964</v>
      </c>
      <c r="K38" s="73"/>
      <c r="L38" s="73">
        <f t="shared" ca="1" si="16"/>
        <v>144.63669414144633</v>
      </c>
      <c r="M38" s="73">
        <f t="shared" ca="1" si="17"/>
        <v>144.74027852918232</v>
      </c>
      <c r="N38" s="73">
        <f t="shared" ca="1" si="18"/>
        <v>144.83199368837279</v>
      </c>
      <c r="O38" s="73">
        <f t="shared" ca="1" si="19"/>
        <v>144.90607709250989</v>
      </c>
      <c r="P38" s="73">
        <f t="shared" ca="1" si="20"/>
        <v>144.95412844434097</v>
      </c>
      <c r="Q38" s="73">
        <f t="shared" ca="1" si="21"/>
        <v>144.97389133865678</v>
      </c>
      <c r="R38" s="73">
        <f t="shared" ca="1" si="22"/>
        <v>144.98817627777862</v>
      </c>
      <c r="S38" s="73">
        <f t="shared" ca="1" si="23"/>
        <v>145.03632267217978</v>
      </c>
      <c r="T38" s="73">
        <f t="shared" ca="1" si="24"/>
        <v>145.0635107342884</v>
      </c>
      <c r="U38" s="73">
        <f t="shared" ca="1" si="25"/>
        <v>145.08993882097101</v>
      </c>
      <c r="V38" s="34" cm="1">
        <f t="array" aca="1" ref="V38" ca="1">+SUMPRODUCT(_xlfn.ANCHORARRAY($L$17)/100,L38:U38)</f>
        <v>144.96492557000005</v>
      </c>
      <c r="W38" s="24">
        <f t="shared" ca="1" si="35"/>
        <v>0.28449379608424419</v>
      </c>
      <c r="X38" s="24">
        <f t="shared" ca="1" si="36"/>
        <v>0.28795489097409099</v>
      </c>
      <c r="Z38" s="19">
        <f t="shared" ca="1" si="26"/>
        <v>99.687611227072097</v>
      </c>
      <c r="AA38" s="24">
        <f t="shared" ca="1" si="30"/>
        <v>1.4430462177261738E-3</v>
      </c>
      <c r="AB38" s="24">
        <f>+d1d10index!Q23</f>
        <v>-7.757163686241686E-4</v>
      </c>
      <c r="AC38" s="35">
        <f t="shared" si="27"/>
        <v>43282</v>
      </c>
      <c r="AD38" s="24">
        <f t="shared" ca="1" si="37"/>
        <v>-2.6872795888286394E-3</v>
      </c>
      <c r="AE38" s="24">
        <f>+d1d10index!Y23</f>
        <v>-1.6325119471882754E-3</v>
      </c>
      <c r="AG38" s="201">
        <f t="shared" ca="1" si="38"/>
        <v>-3.4610948898468052E-3</v>
      </c>
      <c r="AH38" s="201">
        <f ca="1">+d1d10_y!AM23</f>
        <v>-2.1930635765308182E-3</v>
      </c>
      <c r="AJ38">
        <f>+d1d10index!I23</f>
        <v>99.537936760181466</v>
      </c>
      <c r="AK38" s="19">
        <f t="shared" ca="1" si="28"/>
        <v>99.687611227072097</v>
      </c>
      <c r="AM38">
        <f ca="1">+NAC_d!BV24/NAC_d!BV$5-1</f>
        <v>0.48669369885205804</v>
      </c>
      <c r="AN38">
        <f ca="1">+NAC_d!CE24/NAC_d!CE$5-1</f>
        <v>0.4936608086179084</v>
      </c>
      <c r="AO38">
        <f t="shared" ca="1" si="31"/>
        <v>0.44636694141446354</v>
      </c>
      <c r="AP38">
        <f t="shared" ca="1" si="32"/>
        <v>0.45089938820971032</v>
      </c>
      <c r="AR38" s="24">
        <f t="shared" ca="1" si="33"/>
        <v>-6.9671097658503545E-3</v>
      </c>
      <c r="AS38" s="24">
        <f t="shared" ca="1" si="34"/>
        <v>-4.5324467952467806E-3</v>
      </c>
    </row>
    <row r="39" spans="2:45" x14ac:dyDescent="0.25">
      <c r="B39" s="71">
        <f t="shared" si="29"/>
        <v>25</v>
      </c>
      <c r="C39" s="159">
        <f>+NAC!A25</f>
        <v>43313</v>
      </c>
      <c r="D39" s="73" cm="1">
        <f t="array" aca="1" ref="D39" ca="1">INDIRECT(_xlfn.CONCAT(D$18,"!$P",$B39))</f>
        <v>149.87029999999999</v>
      </c>
      <c r="E39" s="73" cm="1">
        <f t="array" aca="1" ref="E39" ca="1">INDIRECT(_xlfn.CONCAT(E$18,"!$P",$B39))</f>
        <v>150.32849999999999</v>
      </c>
      <c r="F39" s="73" cm="1">
        <f t="array" aca="1" ref="F39" ca="1">INDIRECT(_xlfn.CONCAT(F$18,"!$P",$B39))</f>
        <v>148.04310000000001</v>
      </c>
      <c r="G39" s="73" cm="1">
        <f t="array" aca="1" ref="G39" ca="1">INDIRECT(_xlfn.CONCAT(G$18,"!$P",$B39))</f>
        <v>148.29079999999999</v>
      </c>
      <c r="H39" s="73" cm="1">
        <f t="array" aca="1" ref="H39" ca="1">INDIRECT(_xlfn.CONCAT(H$18,"!$P",$B39))</f>
        <v>150.01230000000001</v>
      </c>
      <c r="I39" s="73" cm="1">
        <f t="array" aca="1" ref="I39" ca="1">INDIRECT(_xlfn.CONCAT(I$18,"!$P",$B39))</f>
        <v>149.6046</v>
      </c>
      <c r="J39" s="73" cm="1">
        <f t="array" aca="1" ref="J39" ca="1">INDIRECT(_xlfn.CONCAT(J$18,"!$P",$B39))</f>
        <v>149.8236</v>
      </c>
      <c r="K39" s="73"/>
      <c r="L39" s="73">
        <f t="shared" ca="1" si="16"/>
        <v>149.50587149194374</v>
      </c>
      <c r="M39" s="73">
        <f t="shared" ca="1" si="17"/>
        <v>149.60279782963971</v>
      </c>
      <c r="N39" s="73">
        <f t="shared" ca="1" si="18"/>
        <v>149.68481080159415</v>
      </c>
      <c r="O39" s="73">
        <f t="shared" ca="1" si="19"/>
        <v>149.76564259550946</v>
      </c>
      <c r="P39" s="73">
        <f t="shared" ca="1" si="20"/>
        <v>149.8347138972884</v>
      </c>
      <c r="Q39" s="73">
        <f t="shared" ca="1" si="21"/>
        <v>149.84661064653355</v>
      </c>
      <c r="R39" s="73">
        <f t="shared" ca="1" si="22"/>
        <v>149.84983628541201</v>
      </c>
      <c r="S39" s="73">
        <f t="shared" ca="1" si="23"/>
        <v>149.90497707602992</v>
      </c>
      <c r="T39" s="73">
        <f t="shared" ca="1" si="24"/>
        <v>149.93730790700999</v>
      </c>
      <c r="U39" s="73">
        <f t="shared" ca="1" si="25"/>
        <v>149.91813141623089</v>
      </c>
      <c r="V39" s="34" cm="1">
        <f t="array" aca="1" ref="V39" ca="1">+SUMPRODUCT(_xlfn.ANCHORARRAY($L$17)/100,L39:U39)</f>
        <v>149.82522488000001</v>
      </c>
      <c r="W39" s="24">
        <f t="shared" ca="1" si="35"/>
        <v>0.30980206985430847</v>
      </c>
      <c r="X39" s="24">
        <f t="shared" ca="1" si="36"/>
        <v>0.31156419637730859</v>
      </c>
      <c r="Z39" s="19">
        <f t="shared" ca="1" si="26"/>
        <v>99.725009963509649</v>
      </c>
      <c r="AA39" s="24">
        <f t="shared" ca="1" si="30"/>
        <v>3.7515931997167407E-4</v>
      </c>
      <c r="AB39" s="24">
        <f>+d1d10index!Q24</f>
        <v>1.1977813625201339E-3</v>
      </c>
      <c r="AC39" s="35">
        <f t="shared" si="27"/>
        <v>43313</v>
      </c>
      <c r="AD39" s="24">
        <f t="shared" ca="1" si="37"/>
        <v>-1.3435305171238809E-3</v>
      </c>
      <c r="AE39" s="24">
        <f>+d1d10index!Y24</f>
        <v>-2.0382384309799439E-3</v>
      </c>
      <c r="AG39" s="201">
        <f t="shared" ca="1" si="38"/>
        <v>-1.7621265230001182E-3</v>
      </c>
      <c r="AH39" s="201">
        <f ca="1">+d1d10_y!AM24</f>
        <v>-2.7763640929929778E-3</v>
      </c>
      <c r="AJ39">
        <f>+d1d10index!I24</f>
        <v>99.657161445696516</v>
      </c>
      <c r="AK39" s="19">
        <f t="shared" ca="1" si="28"/>
        <v>99.725009963509649</v>
      </c>
      <c r="AM39">
        <f ca="1">+NAC_d!BV25/NAC_d!BV$5-1</f>
        <v>0.54528052693774809</v>
      </c>
      <c r="AN39">
        <f ca="1">+NAC_d!CE25/NAC_d!CE$5-1</f>
        <v>0.5506488483733647</v>
      </c>
      <c r="AO39">
        <f t="shared" ca="1" si="31"/>
        <v>0.49505871491943765</v>
      </c>
      <c r="AP39">
        <f t="shared" ca="1" si="32"/>
        <v>0.49918131416230915</v>
      </c>
      <c r="AR39" s="24">
        <f t="shared" ca="1" si="33"/>
        <v>-5.3683214356166076E-3</v>
      </c>
      <c r="AS39" s="24">
        <f t="shared" ca="1" si="34"/>
        <v>-4.1225992428715053E-3</v>
      </c>
    </row>
    <row r="40" spans="2:45" x14ac:dyDescent="0.25">
      <c r="B40" s="71">
        <f t="shared" si="29"/>
        <v>26</v>
      </c>
      <c r="C40" s="159">
        <f>+NAC!A26</f>
        <v>43344</v>
      </c>
      <c r="D40" s="73" cm="1">
        <f t="array" aca="1" ref="D40" ca="1">INDIRECT(_xlfn.CONCAT(D$18,"!$P",$B40))</f>
        <v>161.58019999999999</v>
      </c>
      <c r="E40" s="73" cm="1">
        <f t="array" aca="1" ref="E40" ca="1">INDIRECT(_xlfn.CONCAT(E$18,"!$P",$B40))</f>
        <v>161.446</v>
      </c>
      <c r="F40" s="73" cm="1">
        <f t="array" aca="1" ref="F40" ca="1">INDIRECT(_xlfn.CONCAT(F$18,"!$P",$B40))</f>
        <v>159.29</v>
      </c>
      <c r="G40" s="73" cm="1">
        <f t="array" aca="1" ref="G40" ca="1">INDIRECT(_xlfn.CONCAT(G$18,"!$P",$B40))</f>
        <v>160.07339999999999</v>
      </c>
      <c r="H40" s="73" cm="1">
        <f t="array" aca="1" ref="H40" ca="1">INDIRECT(_xlfn.CONCAT(H$18,"!$P",$B40))</f>
        <v>162.55600000000001</v>
      </c>
      <c r="I40" s="73" cm="1">
        <f t="array" aca="1" ref="I40" ca="1">INDIRECT(_xlfn.CONCAT(I$18,"!$P",$B40))</f>
        <v>159.66749999999999</v>
      </c>
      <c r="J40" s="73" cm="1">
        <f t="array" aca="1" ref="J40" ca="1">INDIRECT(_xlfn.CONCAT(J$18,"!$P",$B40))</f>
        <v>161.27199999999999</v>
      </c>
      <c r="K40" s="73"/>
      <c r="L40" s="73">
        <f t="shared" ca="1" si="16"/>
        <v>160.98123416765472</v>
      </c>
      <c r="M40" s="73">
        <f t="shared" ca="1" si="17"/>
        <v>161.06346079075627</v>
      </c>
      <c r="N40" s="73">
        <f t="shared" ca="1" si="18"/>
        <v>161.15866832537026</v>
      </c>
      <c r="O40" s="73">
        <f t="shared" ca="1" si="19"/>
        <v>161.23806075937702</v>
      </c>
      <c r="P40" s="73">
        <f t="shared" ca="1" si="20"/>
        <v>161.2931699588199</v>
      </c>
      <c r="Q40" s="73">
        <f t="shared" ca="1" si="21"/>
        <v>161.2767332345957</v>
      </c>
      <c r="R40" s="73">
        <f t="shared" ca="1" si="22"/>
        <v>161.28637573345023</v>
      </c>
      <c r="S40" s="73">
        <f t="shared" ca="1" si="23"/>
        <v>161.34480835055243</v>
      </c>
      <c r="T40" s="73">
        <f t="shared" ca="1" si="24"/>
        <v>161.35399230009671</v>
      </c>
      <c r="U40" s="73">
        <f t="shared" ca="1" si="25"/>
        <v>161.36556289535972</v>
      </c>
      <c r="V40" s="34" cm="1">
        <f t="array" aca="1" ref="V40" ca="1">+SUMPRODUCT(_xlfn.ANCHORARRAY($L$17)/100,L40:U40)</f>
        <v>161.27193063000001</v>
      </c>
      <c r="W40" s="24">
        <f t="shared" ca="1" si="35"/>
        <v>0.38812320576520842</v>
      </c>
      <c r="X40" s="24">
        <f t="shared" ca="1" si="36"/>
        <v>0.38864797588196476</v>
      </c>
      <c r="Z40" s="19">
        <f t="shared" ca="1" si="26"/>
        <v>99.761827293996902</v>
      </c>
      <c r="AA40" s="24">
        <f t="shared" ca="1" si="30"/>
        <v>3.6918853656398021E-4</v>
      </c>
      <c r="AB40" s="24">
        <f>+d1d10index!Q25</f>
        <v>-7.5784284381619216E-4</v>
      </c>
      <c r="AC40" s="35">
        <f t="shared" si="27"/>
        <v>43344</v>
      </c>
      <c r="AD40" s="24">
        <f t="shared" ca="1" si="37"/>
        <v>-3.7790003360871349E-4</v>
      </c>
      <c r="AE40" s="24">
        <f>+d1d10index!Y25</f>
        <v>-3.3193358812009244E-3</v>
      </c>
      <c r="AG40" s="201">
        <f t="shared" ca="1" si="38"/>
        <v>-5.2477011675633456E-4</v>
      </c>
      <c r="AH40" s="201">
        <f ca="1">+d1d10_y!AM25</f>
        <v>-4.6932738849663203E-3</v>
      </c>
      <c r="AJ40">
        <f>+d1d10index!I25</f>
        <v>99.581636979059866</v>
      </c>
      <c r="AK40" s="19">
        <f t="shared" ca="1" si="28"/>
        <v>99.761827293996902</v>
      </c>
      <c r="AM40">
        <f ca="1">+NAC_d!BV26/NAC_d!BV$5-1</f>
        <v>0.64620059881416259</v>
      </c>
      <c r="AN40">
        <f ca="1">+NAC_d!CE26/NAC_d!CE$5-1</f>
        <v>0.65314727508317239</v>
      </c>
      <c r="AO40">
        <f t="shared" ca="1" si="31"/>
        <v>0.60981234167654752</v>
      </c>
      <c r="AP40">
        <f t="shared" ca="1" si="32"/>
        <v>0.61365562895359749</v>
      </c>
      <c r="AR40" s="24">
        <f t="shared" ca="1" si="33"/>
        <v>-6.9466762690097994E-3</v>
      </c>
      <c r="AS40" s="24">
        <f t="shared" ca="1" si="34"/>
        <v>-3.8432872770499671E-3</v>
      </c>
    </row>
    <row r="41" spans="2:45" x14ac:dyDescent="0.25">
      <c r="B41" s="71">
        <f t="shared" si="29"/>
        <v>27</v>
      </c>
      <c r="C41" s="159">
        <f>+NAC!A27</f>
        <v>43374</v>
      </c>
      <c r="D41" s="73" cm="1">
        <f t="array" aca="1" ref="D41" ca="1">INDIRECT(_xlfn.CONCAT(D$18,"!$P",$B41))</f>
        <v>168.46190000000001</v>
      </c>
      <c r="E41" s="73" cm="1">
        <f t="array" aca="1" ref="E41" ca="1">INDIRECT(_xlfn.CONCAT(E$18,"!$P",$B41))</f>
        <v>168.904</v>
      </c>
      <c r="F41" s="73" cm="1">
        <f t="array" aca="1" ref="F41" ca="1">INDIRECT(_xlfn.CONCAT(F$18,"!$P",$B41))</f>
        <v>167.1825</v>
      </c>
      <c r="G41" s="73" cm="1">
        <f t="array" aca="1" ref="G41" ca="1">INDIRECT(_xlfn.CONCAT(G$18,"!$P",$B41))</f>
        <v>168.4787</v>
      </c>
      <c r="H41" s="73" cm="1">
        <f t="array" aca="1" ref="H41" ca="1">INDIRECT(_xlfn.CONCAT(H$18,"!$P",$B41))</f>
        <v>170.41290000000001</v>
      </c>
      <c r="I41" s="73" cm="1">
        <f t="array" aca="1" ref="I41" ca="1">INDIRECT(_xlfn.CONCAT(I$18,"!$P",$B41))</f>
        <v>167.7414</v>
      </c>
      <c r="J41" s="73" cm="1">
        <f t="array" aca="1" ref="J41" ca="1">INDIRECT(_xlfn.CONCAT(J$18,"!$P",$B41))</f>
        <v>168.5933</v>
      </c>
      <c r="K41" s="73"/>
      <c r="L41" s="73">
        <f t="shared" ca="1" si="16"/>
        <v>168.50746381745611</v>
      </c>
      <c r="M41" s="73">
        <f t="shared" ca="1" si="17"/>
        <v>168.53775779251964</v>
      </c>
      <c r="N41" s="73">
        <f t="shared" ca="1" si="18"/>
        <v>168.56888093990008</v>
      </c>
      <c r="O41" s="73">
        <f t="shared" ca="1" si="19"/>
        <v>168.61750742257041</v>
      </c>
      <c r="P41" s="73">
        <f t="shared" ca="1" si="20"/>
        <v>168.64511837349548</v>
      </c>
      <c r="Q41" s="73">
        <f t="shared" ca="1" si="21"/>
        <v>168.61503112763521</v>
      </c>
      <c r="R41" s="73">
        <f t="shared" ca="1" si="22"/>
        <v>168.60813499643106</v>
      </c>
      <c r="S41" s="73">
        <f t="shared" ca="1" si="23"/>
        <v>168.63271738680268</v>
      </c>
      <c r="T41" s="73">
        <f t="shared" ca="1" si="24"/>
        <v>168.60637253044413</v>
      </c>
      <c r="U41" s="73">
        <f t="shared" ca="1" si="25"/>
        <v>168.56388629366006</v>
      </c>
      <c r="V41" s="34" cm="1">
        <f t="array" aca="1" ref="V41" ca="1">+SUMPRODUCT(_xlfn.ANCHORARRAY($L$17)/100,L41:U41)</f>
        <v>168.59392390000002</v>
      </c>
      <c r="W41" s="24">
        <f t="shared" ca="1" si="35"/>
        <v>0.43364436892111713</v>
      </c>
      <c r="X41" s="24">
        <f t="shared" ca="1" si="36"/>
        <v>0.43243467136489566</v>
      </c>
      <c r="Z41" s="19">
        <f t="shared" ca="1" si="26"/>
        <v>99.966527541904398</v>
      </c>
      <c r="AA41" s="24">
        <f t="shared" ca="1" si="30"/>
        <v>2.0518895198686771E-3</v>
      </c>
      <c r="AB41" s="24">
        <f>+d1d10index!Q26</f>
        <v>1.8720054169711897E-3</v>
      </c>
      <c r="AC41" s="35">
        <f t="shared" si="27"/>
        <v>43374</v>
      </c>
      <c r="AD41" s="24">
        <f t="shared" ca="1" si="37"/>
        <v>8.4450452115114594E-4</v>
      </c>
      <c r="AE41" s="24">
        <f>+d1d10index!Y26</f>
        <v>-2.6083113833562654E-3</v>
      </c>
      <c r="AG41" s="201">
        <f t="shared" ca="1" si="38"/>
        <v>1.2096975562214674E-3</v>
      </c>
      <c r="AH41" s="201">
        <f ca="1">+d1d10_y!AM26</f>
        <v>-3.8718711540619566E-3</v>
      </c>
      <c r="AJ41">
        <f>+d1d10index!I26</f>
        <v>99.768054342915519</v>
      </c>
      <c r="AK41" s="19">
        <f t="shared" ca="1" si="28"/>
        <v>99.966527541904398</v>
      </c>
      <c r="AM41">
        <f ca="1">+NAC_d!BV27/NAC_d!BV$5-1</f>
        <v>0.73677324161641278</v>
      </c>
      <c r="AN41">
        <f ca="1">+NAC_d!CE27/NAC_d!CE$5-1</f>
        <v>0.74090013621152173</v>
      </c>
      <c r="AO41">
        <f t="shared" ca="1" si="31"/>
        <v>0.68507463817456138</v>
      </c>
      <c r="AP41">
        <f t="shared" ca="1" si="32"/>
        <v>0.68563886293660081</v>
      </c>
      <c r="AR41" s="24">
        <f t="shared" ca="1" si="33"/>
        <v>-4.1268945951089542E-3</v>
      </c>
      <c r="AS41" s="24">
        <f t="shared" ca="1" si="34"/>
        <v>-5.6422476203943361E-4</v>
      </c>
    </row>
    <row r="42" spans="2:45" x14ac:dyDescent="0.25">
      <c r="B42" s="71">
        <f t="shared" si="29"/>
        <v>28</v>
      </c>
      <c r="C42" s="159">
        <f>+NAC!A28</f>
        <v>43405</v>
      </c>
      <c r="D42" s="73" cm="1">
        <f t="array" aca="1" ref="D42" ca="1">INDIRECT(_xlfn.CONCAT(D$18,"!$P",$B42))</f>
        <v>173.80850000000001</v>
      </c>
      <c r="E42" s="73" cm="1">
        <f t="array" aca="1" ref="E42" ca="1">INDIRECT(_xlfn.CONCAT(E$18,"!$P",$B42))</f>
        <v>174.34</v>
      </c>
      <c r="F42" s="73" cm="1">
        <f t="array" aca="1" ref="F42" ca="1">INDIRECT(_xlfn.CONCAT(F$18,"!$P",$B42))</f>
        <v>173.41300000000001</v>
      </c>
      <c r="G42" s="73" cm="1">
        <f t="array" aca="1" ref="G42" ca="1">INDIRECT(_xlfn.CONCAT(G$18,"!$P",$B42))</f>
        <v>174.04499999999999</v>
      </c>
      <c r="H42" s="73" cm="1">
        <f t="array" aca="1" ref="H42" ca="1">INDIRECT(_xlfn.CONCAT(H$18,"!$P",$B42))</f>
        <v>176.66900000000001</v>
      </c>
      <c r="I42" s="73" cm="1">
        <f t="array" aca="1" ref="I42" ca="1">INDIRECT(_xlfn.CONCAT(I$18,"!$P",$B42))</f>
        <v>174.5566</v>
      </c>
      <c r="J42" s="73" cm="1">
        <f t="array" aca="1" ref="J42" ca="1">INDIRECT(_xlfn.CONCAT(J$18,"!$P",$B42))</f>
        <v>174.15459999999999</v>
      </c>
      <c r="K42" s="73"/>
      <c r="L42" s="73">
        <f t="shared" ca="1" si="16"/>
        <v>174.14382136609291</v>
      </c>
      <c r="M42" s="73">
        <f t="shared" ca="1" si="17"/>
        <v>174.17038813654162</v>
      </c>
      <c r="N42" s="73">
        <f t="shared" ca="1" si="18"/>
        <v>174.17330709144849</v>
      </c>
      <c r="O42" s="73">
        <f t="shared" ca="1" si="19"/>
        <v>174.2039798979481</v>
      </c>
      <c r="P42" s="73">
        <f t="shared" ca="1" si="20"/>
        <v>174.20049553770906</v>
      </c>
      <c r="Q42" s="73">
        <f t="shared" ca="1" si="21"/>
        <v>174.18704962372328</v>
      </c>
      <c r="R42" s="73">
        <f t="shared" ca="1" si="22"/>
        <v>174.17927426591675</v>
      </c>
      <c r="S42" s="73">
        <f t="shared" ca="1" si="23"/>
        <v>174.1746516527887</v>
      </c>
      <c r="T42" s="73">
        <f t="shared" ca="1" si="24"/>
        <v>174.12891777013161</v>
      </c>
      <c r="U42" s="73">
        <f t="shared" ca="1" si="25"/>
        <v>174.08647704761503</v>
      </c>
      <c r="V42" s="34" cm="1">
        <f t="array" aca="1" ref="V42" ca="1">+SUMPRODUCT(_xlfn.ANCHORARRAY($L$17)/100,L42:U42)</f>
        <v>174.15603767000002</v>
      </c>
      <c r="W42" s="24">
        <f t="shared" ca="1" si="35"/>
        <v>0.46317493727423709</v>
      </c>
      <c r="X42" s="24">
        <f t="shared" ca="1" si="36"/>
        <v>0.46043864780362531</v>
      </c>
      <c r="Z42" s="19">
        <f t="shared" ca="1" si="26"/>
        <v>100.03294013380615</v>
      </c>
      <c r="AA42" s="24">
        <f t="shared" ca="1" si="30"/>
        <v>6.6434829272132845E-4</v>
      </c>
      <c r="AB42" s="24">
        <f>+d1d10index!Q27</f>
        <v>1.2643242726984028E-5</v>
      </c>
      <c r="AC42" s="35">
        <f t="shared" si="27"/>
        <v>43405</v>
      </c>
      <c r="AD42" s="24">
        <f t="shared" ca="1" si="37"/>
        <v>1.8736079565730979E-3</v>
      </c>
      <c r="AE42" s="24">
        <f>+d1d10index!Y27</f>
        <v>-1.4725242382500614E-3</v>
      </c>
      <c r="AG42" s="201">
        <f t="shared" ca="1" si="38"/>
        <v>2.7362894706117746E-3</v>
      </c>
      <c r="AH42" s="201">
        <f ca="1">+d1d10_y!AM27</f>
        <v>-2.2668976849391509E-3</v>
      </c>
      <c r="AJ42">
        <f>+d1d10index!I27</f>
        <v>99.769315734642973</v>
      </c>
      <c r="AK42" s="19">
        <f t="shared" ca="1" si="28"/>
        <v>100.03294013380615</v>
      </c>
      <c r="AM42">
        <f ca="1">+NAC_d!BV28/NAC_d!BV$5-1</f>
        <v>0.79144759874228132</v>
      </c>
      <c r="AN42">
        <f ca="1">+NAC_d!CE28/NAC_d!CE$5-1</f>
        <v>0.79571409444059382</v>
      </c>
      <c r="AO42">
        <f t="shared" ca="1" si="31"/>
        <v>0.74143821366092943</v>
      </c>
      <c r="AP42">
        <f t="shared" ca="1" si="32"/>
        <v>0.74086477047615062</v>
      </c>
      <c r="AR42" s="24">
        <f t="shared" ca="1" si="33"/>
        <v>-4.2664956983125002E-3</v>
      </c>
      <c r="AS42" s="24">
        <f t="shared" ca="1" si="34"/>
        <v>5.7344318477881018E-4</v>
      </c>
    </row>
    <row r="43" spans="2:45" x14ac:dyDescent="0.25">
      <c r="B43" s="71">
        <f t="shared" si="29"/>
        <v>29</v>
      </c>
      <c r="C43" s="159">
        <f>+NAC!A29</f>
        <v>43435</v>
      </c>
      <c r="D43" s="73" cm="1">
        <f t="array" aca="1" ref="D43" ca="1">INDIRECT(_xlfn.CONCAT(D$18,"!$P",$B43))</f>
        <v>178.9256</v>
      </c>
      <c r="E43" s="73" cm="1">
        <f t="array" aca="1" ref="E43" ca="1">INDIRECT(_xlfn.CONCAT(E$18,"!$P",$B43))</f>
        <v>178.78800000000001</v>
      </c>
      <c r="F43" s="73" cm="1">
        <f t="array" aca="1" ref="F43" ca="1">INDIRECT(_xlfn.CONCAT(F$18,"!$P",$B43))</f>
        <v>177.3631</v>
      </c>
      <c r="G43" s="73" cm="1">
        <f t="array" aca="1" ref="G43" ca="1">INDIRECT(_xlfn.CONCAT(G$18,"!$P",$B43))</f>
        <v>178.54179999999999</v>
      </c>
      <c r="H43" s="73" cm="1">
        <f t="array" aca="1" ref="H43" ca="1">INDIRECT(_xlfn.CONCAT(H$18,"!$P",$B43))</f>
        <v>181.67609999999999</v>
      </c>
      <c r="I43" s="73" cm="1">
        <f t="array" aca="1" ref="I43" ca="1">INDIRECT(_xlfn.CONCAT(I$18,"!$P",$B43))</f>
        <v>179.72790000000001</v>
      </c>
      <c r="J43" s="73" cm="1">
        <f t="array" aca="1" ref="J43" ca="1">INDIRECT(_xlfn.CONCAT(J$18,"!$P",$B43))</f>
        <v>178.93260000000001</v>
      </c>
      <c r="K43" s="73"/>
      <c r="L43" s="73">
        <f t="shared" ca="1" si="16"/>
        <v>178.78299147625521</v>
      </c>
      <c r="M43" s="73">
        <f t="shared" ca="1" si="17"/>
        <v>178.83643844570889</v>
      </c>
      <c r="N43" s="73">
        <f t="shared" ca="1" si="18"/>
        <v>178.87707650178785</v>
      </c>
      <c r="O43" s="73">
        <f t="shared" ca="1" si="19"/>
        <v>178.94762109681861</v>
      </c>
      <c r="P43" s="73">
        <f t="shared" ca="1" si="20"/>
        <v>178.92880329900387</v>
      </c>
      <c r="Q43" s="73">
        <f t="shared" ca="1" si="21"/>
        <v>178.9412184282356</v>
      </c>
      <c r="R43" s="73">
        <f t="shared" ca="1" si="22"/>
        <v>178.95905881155639</v>
      </c>
      <c r="S43" s="73">
        <f t="shared" ca="1" si="23"/>
        <v>178.9790278147853</v>
      </c>
      <c r="T43" s="73">
        <f t="shared" ca="1" si="24"/>
        <v>178.94527521824443</v>
      </c>
      <c r="U43" s="73">
        <f t="shared" ca="1" si="25"/>
        <v>178.97276159237185</v>
      </c>
      <c r="V43" s="34" cm="1">
        <f t="array" aca="1" ref="V43" ca="1">+SUMPRODUCT(_xlfn.ANCHORARRAY($L$17)/100,L43:U43)</f>
        <v>178.93288619</v>
      </c>
      <c r="W43" s="24">
        <f t="shared" ca="1" si="35"/>
        <v>0.47869860184370339</v>
      </c>
      <c r="X43" s="24">
        <f t="shared" ca="1" si="36"/>
        <v>0.47569522853595192</v>
      </c>
      <c r="Z43" s="19">
        <f t="shared" ca="1" si="26"/>
        <v>99.893967040331617</v>
      </c>
      <c r="AA43" s="24">
        <f t="shared" ca="1" si="30"/>
        <v>-1.3892733062592644E-3</v>
      </c>
      <c r="AB43" s="24">
        <f>+d1d10index!Q28</f>
        <v>-3.0533005877961816E-3</v>
      </c>
      <c r="AC43" s="35">
        <f t="shared" si="27"/>
        <v>43435</v>
      </c>
      <c r="AD43" s="24">
        <f t="shared" ca="1" si="37"/>
        <v>2.035226007155444E-3</v>
      </c>
      <c r="AE43" s="24">
        <f>+d1d10index!Y28</f>
        <v>-1.3969715856945175E-3</v>
      </c>
      <c r="AG43" s="201">
        <f t="shared" ca="1" si="38"/>
        <v>3.0033733077514668E-3</v>
      </c>
      <c r="AH43" s="201">
        <f ca="1">+d1d10_y!AM28</f>
        <v>-2.1267621781482227E-3</v>
      </c>
      <c r="AJ43">
        <f>+d1d10index!I28</f>
        <v>99.464690024266361</v>
      </c>
      <c r="AK43" s="19">
        <f t="shared" ca="1" si="28"/>
        <v>99.893967040331617</v>
      </c>
      <c r="AM43">
        <f ca="1">+NAC_d!BV29/NAC_d!BV$5-1</f>
        <v>0.8338623670898293</v>
      </c>
      <c r="AN43">
        <f ca="1">+NAC_d!CE29/NAC_d!CE$5-1</f>
        <v>0.84383799374490942</v>
      </c>
      <c r="AO43">
        <f t="shared" ca="1" si="31"/>
        <v>0.78782991476255226</v>
      </c>
      <c r="AP43">
        <f t="shared" ca="1" si="32"/>
        <v>0.78972761592371876</v>
      </c>
      <c r="AR43" s="24">
        <f t="shared" ca="1" si="33"/>
        <v>-9.9756266550801165E-3</v>
      </c>
      <c r="AS43" s="24">
        <f t="shared" ca="1" si="34"/>
        <v>-1.8977011611664985E-3</v>
      </c>
    </row>
    <row r="44" spans="2:45" x14ac:dyDescent="0.25">
      <c r="B44" s="71">
        <f t="shared" si="29"/>
        <v>30</v>
      </c>
      <c r="C44" s="159">
        <f>+NAC!A30</f>
        <v>43466</v>
      </c>
      <c r="D44" s="73" cm="1">
        <f t="array" aca="1" ref="D44" ca="1">INDIRECT(_xlfn.CONCAT(D$18,"!$P",$B44))</f>
        <v>184.08260000000001</v>
      </c>
      <c r="E44" s="73" cm="1">
        <f t="array" aca="1" ref="E44" ca="1">INDIRECT(_xlfn.CONCAT(E$18,"!$P",$B44))</f>
        <v>184.06870000000001</v>
      </c>
      <c r="F44" s="73" cm="1">
        <f t="array" aca="1" ref="F44" ca="1">INDIRECT(_xlfn.CONCAT(F$18,"!$P",$B44))</f>
        <v>183.27500000000001</v>
      </c>
      <c r="G44" s="73" cm="1">
        <f t="array" aca="1" ref="G44" ca="1">INDIRECT(_xlfn.CONCAT(G$18,"!$P",$B44))</f>
        <v>184.42949999999999</v>
      </c>
      <c r="H44" s="73" cm="1">
        <f t="array" aca="1" ref="H44" ca="1">INDIRECT(_xlfn.CONCAT(H$18,"!$P",$B44))</f>
        <v>188.08699999999999</v>
      </c>
      <c r="I44" s="73" cm="1">
        <f t="array" aca="1" ref="I44" ca="1">INDIRECT(_xlfn.CONCAT(I$18,"!$P",$B44))</f>
        <v>185.41069999999999</v>
      </c>
      <c r="J44" s="73" cm="1">
        <f t="array" aca="1" ref="J44" ca="1">INDIRECT(_xlfn.CONCAT(J$18,"!$P",$B44))</f>
        <v>184.3056</v>
      </c>
      <c r="K44" s="73"/>
      <c r="L44" s="73">
        <f t="shared" ca="1" si="16"/>
        <v>184.29072833118903</v>
      </c>
      <c r="M44" s="73">
        <f t="shared" ca="1" si="17"/>
        <v>184.31720676433807</v>
      </c>
      <c r="N44" s="73">
        <f t="shared" ca="1" si="18"/>
        <v>184.32248070517818</v>
      </c>
      <c r="O44" s="73">
        <f t="shared" ca="1" si="19"/>
        <v>184.36885169587663</v>
      </c>
      <c r="P44" s="73">
        <f t="shared" ca="1" si="20"/>
        <v>184.32187631736127</v>
      </c>
      <c r="Q44" s="73">
        <f t="shared" ca="1" si="21"/>
        <v>184.32306425941351</v>
      </c>
      <c r="R44" s="73">
        <f t="shared" ca="1" si="22"/>
        <v>184.33350203257399</v>
      </c>
      <c r="S44" s="73">
        <f t="shared" ca="1" si="23"/>
        <v>184.32497919142421</v>
      </c>
      <c r="T44" s="73">
        <f t="shared" ca="1" si="24"/>
        <v>184.25697913877573</v>
      </c>
      <c r="U44" s="73">
        <f t="shared" ca="1" si="25"/>
        <v>184.26684936122587</v>
      </c>
      <c r="V44" s="34" cm="1">
        <f t="array" aca="1" ref="V44" ca="1">+SUMPRODUCT(_xlfn.ANCHORARRAY($L$17)/100,L44:U44)</f>
        <v>184.30605199000001</v>
      </c>
      <c r="W44" s="24">
        <f t="shared" ca="1" si="35"/>
        <v>0.5020029530767125</v>
      </c>
      <c r="X44" s="24">
        <f t="shared" ca="1" si="36"/>
        <v>0.49681972880102765</v>
      </c>
      <c r="Z44" s="19">
        <f t="shared" ca="1" si="26"/>
        <v>100.01295890717508</v>
      </c>
      <c r="AA44" s="24">
        <f t="shared" ca="1" si="30"/>
        <v>1.1911817136605052E-3</v>
      </c>
      <c r="AB44" s="24">
        <f>+d1d10index!Q29</f>
        <v>7.6466745732206576E-4</v>
      </c>
      <c r="AC44" s="35">
        <f t="shared" si="27"/>
        <v>43466</v>
      </c>
      <c r="AD44" s="24">
        <f t="shared" ca="1" si="37"/>
        <v>3.4628246648222838E-3</v>
      </c>
      <c r="AE44" s="24">
        <f>+d1d10index!Y29</f>
        <v>3.0628666404797222E-4</v>
      </c>
      <c r="AG44" s="201">
        <f t="shared" ca="1" si="38"/>
        <v>5.1832242756848501E-3</v>
      </c>
      <c r="AH44" s="201">
        <f ca="1">+d1d10_y!AM29</f>
        <v>3.8422060795717528E-4</v>
      </c>
      <c r="AJ44">
        <f>+d1d10index!I29</f>
        <v>99.540747435880533</v>
      </c>
      <c r="AK44" s="19">
        <f t="shared" ca="1" si="28"/>
        <v>100.01295890717508</v>
      </c>
      <c r="AM44">
        <f ca="1">+NAC_d!BV30/NAC_d!BV$5-1</f>
        <v>0.88790331371516062</v>
      </c>
      <c r="AN44">
        <f ca="1">+NAC_d!CE30/NAC_d!CE$5-1</f>
        <v>0.89675406689215387</v>
      </c>
      <c r="AO44">
        <f t="shared" ca="1" si="31"/>
        <v>0.84290728331189047</v>
      </c>
      <c r="AP44">
        <f t="shared" ca="1" si="32"/>
        <v>0.84266849361225882</v>
      </c>
      <c r="AR44" s="24">
        <f t="shared" ca="1" si="33"/>
        <v>-8.8507531769932424E-3</v>
      </c>
      <c r="AS44" s="24">
        <f t="shared" ca="1" si="34"/>
        <v>2.3878969963164742E-4</v>
      </c>
    </row>
    <row r="45" spans="2:45" x14ac:dyDescent="0.25">
      <c r="B45" s="71">
        <f t="shared" si="29"/>
        <v>31</v>
      </c>
      <c r="C45" s="159">
        <f>+NAC!A31</f>
        <v>43497</v>
      </c>
      <c r="D45" s="73" cm="1">
        <f t="array" aca="1" ref="D45" ca="1">INDIRECT(_xlfn.CONCAT(D$18,"!$P",$B45))</f>
        <v>190.92509999999999</v>
      </c>
      <c r="E45" s="73" cm="1">
        <f t="array" aca="1" ref="E45" ca="1">INDIRECT(_xlfn.CONCAT(E$18,"!$P",$B45))</f>
        <v>191.6009</v>
      </c>
      <c r="F45" s="73" cm="1">
        <f t="array" aca="1" ref="F45" ca="1">INDIRECT(_xlfn.CONCAT(F$18,"!$P",$B45))</f>
        <v>191.01580000000001</v>
      </c>
      <c r="G45" s="73" cm="1">
        <f t="array" aca="1" ref="G45" ca="1">INDIRECT(_xlfn.CONCAT(G$18,"!$P",$B45))</f>
        <v>192.00540000000001</v>
      </c>
      <c r="H45" s="73" cm="1">
        <f t="array" aca="1" ref="H45" ca="1">INDIRECT(_xlfn.CONCAT(H$18,"!$P",$B45))</f>
        <v>194.75479999999999</v>
      </c>
      <c r="I45" s="73" cm="1">
        <f t="array" aca="1" ref="I45" ca="1">INDIRECT(_xlfn.CONCAT(I$18,"!$P",$B45))</f>
        <v>190.99199999999999</v>
      </c>
      <c r="J45" s="73" cm="1">
        <f t="array" aca="1" ref="J45" ca="1">INDIRECT(_xlfn.CONCAT(J$18,"!$P",$B45))</f>
        <v>191.41149999999999</v>
      </c>
      <c r="K45" s="73"/>
      <c r="L45" s="73">
        <f t="shared" ca="1" si="16"/>
        <v>191.54271744443733</v>
      </c>
      <c r="M45" s="73">
        <f t="shared" ca="1" si="17"/>
        <v>191.53195445008043</v>
      </c>
      <c r="N45" s="73">
        <f t="shared" ca="1" si="18"/>
        <v>191.50641528492415</v>
      </c>
      <c r="O45" s="73">
        <f t="shared" ca="1" si="19"/>
        <v>191.51114765346725</v>
      </c>
      <c r="P45" s="73">
        <f t="shared" ca="1" si="20"/>
        <v>191.49800304365144</v>
      </c>
      <c r="Q45" s="73">
        <f t="shared" ca="1" si="21"/>
        <v>191.44954063474904</v>
      </c>
      <c r="R45" s="73">
        <f t="shared" ca="1" si="22"/>
        <v>191.42865622034626</v>
      </c>
      <c r="S45" s="73">
        <f t="shared" ca="1" si="23"/>
        <v>191.40555564680329</v>
      </c>
      <c r="T45" s="73">
        <f t="shared" ca="1" si="24"/>
        <v>191.32726230606235</v>
      </c>
      <c r="U45" s="73">
        <f t="shared" ca="1" si="25"/>
        <v>191.25278482878772</v>
      </c>
      <c r="V45" s="34" cm="1">
        <f t="array" aca="1" ref="V45" ca="1">+SUMPRODUCT(_xlfn.ANCHORARRAY($L$17)/100,L45:U45)</f>
        <v>191.41255349999997</v>
      </c>
      <c r="W45" s="24">
        <f t="shared" ca="1" si="35"/>
        <v>0.53021976493498846</v>
      </c>
      <c r="X45" s="24">
        <f t="shared" ca="1" si="36"/>
        <v>0.52133563269364824</v>
      </c>
      <c r="Z45" s="19">
        <f t="shared" ca="1" si="26"/>
        <v>100.15159654585378</v>
      </c>
      <c r="AA45" s="24">
        <f t="shared" ca="1" si="30"/>
        <v>1.3861967508368433E-3</v>
      </c>
      <c r="AB45" s="24">
        <f>+d1d10index!Q30</f>
        <v>6.481176580998893E-3</v>
      </c>
      <c r="AC45" s="35">
        <f t="shared" si="27"/>
        <v>43497</v>
      </c>
      <c r="AD45" s="24">
        <f t="shared" ca="1" si="37"/>
        <v>5.8396924718118193E-3</v>
      </c>
      <c r="AE45" s="24">
        <f>+d1d10index!Y30</f>
        <v>7.5257856265549261E-3</v>
      </c>
      <c r="AG45" s="201">
        <f t="shared" ca="1" si="38"/>
        <v>8.8841322413402146E-3</v>
      </c>
      <c r="AH45" s="201">
        <f ca="1">+d1d10_y!AM30</f>
        <v>1.1309925203758286E-2</v>
      </c>
      <c r="AJ45">
        <f>+d1d10index!I30</f>
        <v>100.18588859701708</v>
      </c>
      <c r="AK45" s="19">
        <f t="shared" ca="1" si="28"/>
        <v>100.15159654585378</v>
      </c>
      <c r="AM45">
        <f ca="1">+NAC_d!BV31/NAC_d!BV$5-1</f>
        <v>0.96658122978121219</v>
      </c>
      <c r="AN45">
        <f ca="1">+NAC_d!CE31/NAC_d!CE$5-1</f>
        <v>0.96303619059747736</v>
      </c>
      <c r="AO45">
        <f t="shared" ca="1" si="31"/>
        <v>0.9154271744443736</v>
      </c>
      <c r="AP45">
        <f t="shared" ca="1" si="32"/>
        <v>0.91252784828787759</v>
      </c>
      <c r="AR45" s="24">
        <f t="shared" ca="1" si="33"/>
        <v>3.5450391837348327E-3</v>
      </c>
      <c r="AS45" s="24">
        <f t="shared" ca="1" si="34"/>
        <v>2.8993261564960182E-3</v>
      </c>
    </row>
    <row r="46" spans="2:45" x14ac:dyDescent="0.25">
      <c r="B46" s="71">
        <f t="shared" si="29"/>
        <v>32</v>
      </c>
      <c r="C46" s="159">
        <f>+NAC!A32</f>
        <v>43525</v>
      </c>
      <c r="D46" s="73" cm="1">
        <f t="array" aca="1" ref="D46" ca="1">INDIRECT(_xlfn.CONCAT(D$18,"!$P",$B46))</f>
        <v>199.11089999999999</v>
      </c>
      <c r="E46" s="73" cm="1">
        <f t="array" aca="1" ref="E46" ca="1">INDIRECT(_xlfn.CONCAT(E$18,"!$P",$B46))</f>
        <v>200.69929999999999</v>
      </c>
      <c r="F46" s="73" cm="1">
        <f t="array" aca="1" ref="F46" ca="1">INDIRECT(_xlfn.CONCAT(F$18,"!$P",$B46))</f>
        <v>200.67779999999999</v>
      </c>
      <c r="G46" s="73" cm="1">
        <f t="array" aca="1" ref="G46" ca="1">INDIRECT(_xlfn.CONCAT(G$18,"!$P",$B46))</f>
        <v>201.5779</v>
      </c>
      <c r="H46" s="73" cm="1">
        <f t="array" aca="1" ref="H46" ca="1">INDIRECT(_xlfn.CONCAT(H$18,"!$P",$B46))</f>
        <v>204.55940000000001</v>
      </c>
      <c r="I46" s="73" cm="1">
        <f t="array" aca="1" ref="I46" ca="1">INDIRECT(_xlfn.CONCAT(I$18,"!$P",$B46))</f>
        <v>199.64269999999999</v>
      </c>
      <c r="J46" s="73" cm="1">
        <f t="array" aca="1" ref="J46" ca="1">INDIRECT(_xlfn.CONCAT(J$18,"!$P",$B46))</f>
        <v>200.1771</v>
      </c>
      <c r="K46" s="73"/>
      <c r="L46" s="73">
        <f t="shared" ca="1" si="16"/>
        <v>200.54717351430733</v>
      </c>
      <c r="M46" s="73">
        <f t="shared" ca="1" si="17"/>
        <v>200.49028440268356</v>
      </c>
      <c r="N46" s="73">
        <f t="shared" ca="1" si="18"/>
        <v>200.40007158049113</v>
      </c>
      <c r="O46" s="73">
        <f t="shared" ca="1" si="19"/>
        <v>200.35797846188134</v>
      </c>
      <c r="P46" s="73">
        <f t="shared" ca="1" si="20"/>
        <v>200.33912742114475</v>
      </c>
      <c r="Q46" s="73">
        <f t="shared" ca="1" si="21"/>
        <v>200.25124402489988</v>
      </c>
      <c r="R46" s="73">
        <f t="shared" ca="1" si="22"/>
        <v>200.19758460260101</v>
      </c>
      <c r="S46" s="73">
        <f t="shared" ca="1" si="23"/>
        <v>200.13142429220127</v>
      </c>
      <c r="T46" s="73">
        <f t="shared" ca="1" si="24"/>
        <v>200.00547426720766</v>
      </c>
      <c r="U46" s="73">
        <f t="shared" ca="1" si="25"/>
        <v>199.8354738765259</v>
      </c>
      <c r="V46" s="34" cm="1">
        <f t="array" aca="1" ref="V46" ca="1">+SUMPRODUCT(_xlfn.ANCHORARRAY($L$17)/100,L46:U46)</f>
        <v>200.17957393999998</v>
      </c>
      <c r="W46" s="24">
        <f t="shared" ca="1" si="35"/>
        <v>0.56134840924254092</v>
      </c>
      <c r="X46" s="24">
        <f t="shared" ca="1" si="36"/>
        <v>0.54992103420498051</v>
      </c>
      <c r="Z46" s="19">
        <f t="shared" ca="1" si="26"/>
        <v>100.35614279285628</v>
      </c>
      <c r="AA46" s="24">
        <f t="shared" ca="1" si="30"/>
        <v>2.0423663132405068E-3</v>
      </c>
      <c r="AB46" s="24">
        <f>+d1d10index!Q31</f>
        <v>4.448085648054656E-3</v>
      </c>
      <c r="AC46" s="35">
        <f t="shared" si="27"/>
        <v>43525</v>
      </c>
      <c r="AD46" s="24">
        <f t="shared" ca="1" si="37"/>
        <v>7.3728756403528273E-3</v>
      </c>
      <c r="AE46" s="24">
        <f>+d1d10index!Y31</f>
        <v>1.2498168980008328E-2</v>
      </c>
      <c r="AG46" s="201">
        <f t="shared" ca="1" si="38"/>
        <v>1.1427375037560417E-2</v>
      </c>
      <c r="AH46" s="201">
        <f ca="1">+d1d10_y!AM31</f>
        <v>1.9205585565064132E-2</v>
      </c>
      <c r="AJ46">
        <f>+d1d10index!I31</f>
        <v>100.63152401022307</v>
      </c>
      <c r="AK46" s="19">
        <f t="shared" ca="1" si="28"/>
        <v>100.35614279285628</v>
      </c>
      <c r="AM46">
        <f ca="1">+NAC_d!BV32/NAC_d!BV$5-1</f>
        <v>1.062604173122025</v>
      </c>
      <c r="AN46">
        <f ca="1">+NAC_d!CE32/NAC_d!CE$5-1</f>
        <v>1.0497435029808493</v>
      </c>
      <c r="AO46">
        <f t="shared" ca="1" si="31"/>
        <v>1.0054717351430735</v>
      </c>
      <c r="AP46">
        <f t="shared" ca="1" si="32"/>
        <v>0.99835473876525915</v>
      </c>
      <c r="AR46" s="24">
        <f t="shared" ca="1" si="33"/>
        <v>1.2860670141175756E-2</v>
      </c>
      <c r="AS46" s="24">
        <f t="shared" ca="1" si="34"/>
        <v>7.1169963778143774E-3</v>
      </c>
    </row>
    <row r="47" spans="2:45" x14ac:dyDescent="0.25">
      <c r="B47" s="71">
        <f t="shared" si="29"/>
        <v>33</v>
      </c>
      <c r="C47" s="159">
        <f>+NAC!A33</f>
        <v>43556</v>
      </c>
      <c r="D47" s="73" cm="1">
        <f t="array" aca="1" ref="D47" ca="1">INDIRECT(_xlfn.CONCAT(D$18,"!$P",$B47))</f>
        <v>206.49350000000001</v>
      </c>
      <c r="E47" s="73" cm="1">
        <f t="array" aca="1" ref="E47" ca="1">INDIRECT(_xlfn.CONCAT(E$18,"!$P",$B47))</f>
        <v>208.4341</v>
      </c>
      <c r="F47" s="73" cm="1">
        <f t="array" aca="1" ref="F47" ca="1">INDIRECT(_xlfn.CONCAT(F$18,"!$P",$B47))</f>
        <v>208.36760000000001</v>
      </c>
      <c r="G47" s="73" cm="1">
        <f t="array" aca="1" ref="G47" ca="1">INDIRECT(_xlfn.CONCAT(G$18,"!$P",$B47))</f>
        <v>209.40350000000001</v>
      </c>
      <c r="H47" s="73" cm="1">
        <f t="array" aca="1" ref="H47" ca="1">INDIRECT(_xlfn.CONCAT(H$18,"!$P",$B47))</f>
        <v>211.5599</v>
      </c>
      <c r="I47" s="73" cm="1">
        <f t="array" aca="1" ref="I47" ca="1">INDIRECT(_xlfn.CONCAT(I$18,"!$P",$B47))</f>
        <v>207.39400000000001</v>
      </c>
      <c r="J47" s="73" cm="1">
        <f t="array" aca="1" ref="J47" ca="1">INDIRECT(_xlfn.CONCAT(J$18,"!$P",$B47))</f>
        <v>207.71789999999999</v>
      </c>
      <c r="K47" s="73"/>
      <c r="L47" s="73">
        <f t="shared" ca="1" si="16"/>
        <v>208.13518094175419</v>
      </c>
      <c r="M47" s="73">
        <f t="shared" ca="1" si="17"/>
        <v>208.06296788820094</v>
      </c>
      <c r="N47" s="73">
        <f t="shared" ca="1" si="18"/>
        <v>207.95353130030227</v>
      </c>
      <c r="O47" s="73">
        <f t="shared" ca="1" si="19"/>
        <v>207.90235644928825</v>
      </c>
      <c r="P47" s="73">
        <f t="shared" ca="1" si="20"/>
        <v>207.88959448702801</v>
      </c>
      <c r="Q47" s="73">
        <f t="shared" ca="1" si="21"/>
        <v>207.79931143617392</v>
      </c>
      <c r="R47" s="73">
        <f t="shared" ca="1" si="22"/>
        <v>207.73717386435288</v>
      </c>
      <c r="S47" s="73">
        <f t="shared" ca="1" si="23"/>
        <v>207.66642888467166</v>
      </c>
      <c r="T47" s="73">
        <f t="shared" ca="1" si="24"/>
        <v>207.54365498340329</v>
      </c>
      <c r="U47" s="73">
        <f t="shared" ca="1" si="25"/>
        <v>207.34428908339513</v>
      </c>
      <c r="V47" s="34" cm="1">
        <f t="array" aca="1" ref="V47" ca="1">+SUMPRODUCT(_xlfn.ANCHORARRAY($L$17)/100,L47:U47)</f>
        <v>207.72076258999999</v>
      </c>
      <c r="W47" s="24">
        <f t="shared" ca="1" si="35"/>
        <v>0.58679407782946513</v>
      </c>
      <c r="X47" s="24">
        <f t="shared" ca="1" si="36"/>
        <v>0.57465160612450972</v>
      </c>
      <c r="Z47" s="19">
        <f t="shared" ca="1" si="26"/>
        <v>100.38143893996568</v>
      </c>
      <c r="AA47" s="24">
        <f t="shared" ca="1" si="30"/>
        <v>2.5206376416453402E-4</v>
      </c>
      <c r="AB47" s="24">
        <f>+d1d10index!Q32</f>
        <v>-2.9204487182812322E-3</v>
      </c>
      <c r="AC47" s="35">
        <f t="shared" si="27"/>
        <v>43556</v>
      </c>
      <c r="AD47" s="24">
        <f t="shared" ca="1" si="37"/>
        <v>7.7112115833928296E-3</v>
      </c>
      <c r="AE47" s="24">
        <f>+d1d10index!Y32</f>
        <v>1.1459072159552663E-2</v>
      </c>
      <c r="AG47" s="201">
        <f t="shared" ca="1" si="38"/>
        <v>1.2142471704955415E-2</v>
      </c>
      <c r="AH47" s="201">
        <f ca="1">+d1d10_y!AM32</f>
        <v>1.7752472797612606E-2</v>
      </c>
      <c r="AJ47">
        <f>+d1d10index!I32</f>
        <v>100.33763480490873</v>
      </c>
      <c r="AK47" s="19">
        <f t="shared" ca="1" si="28"/>
        <v>100.38143893996568</v>
      </c>
      <c r="AM47">
        <f ca="1">+NAC_d!BV33/NAC_d!BV$5-1</f>
        <v>1.1301160726052708</v>
      </c>
      <c r="AN47">
        <f ca="1">+NAC_d!CE33/NAC_d!CE$5-1</f>
        <v>1.1230500030577382</v>
      </c>
      <c r="AO47">
        <f t="shared" ca="1" si="31"/>
        <v>1.0813518094175421</v>
      </c>
      <c r="AP47">
        <f t="shared" ca="1" si="32"/>
        <v>1.0734428908339515</v>
      </c>
      <c r="AR47" s="24">
        <f t="shared" ca="1" si="33"/>
        <v>7.0660695475326385E-3</v>
      </c>
      <c r="AS47" s="24">
        <f t="shared" ca="1" si="34"/>
        <v>7.9089185835905518E-3</v>
      </c>
    </row>
    <row r="48" spans="2:45" x14ac:dyDescent="0.25">
      <c r="B48" s="71">
        <f t="shared" si="29"/>
        <v>34</v>
      </c>
      <c r="C48" s="159">
        <f>+NAC!A34</f>
        <v>43586</v>
      </c>
      <c r="D48" s="73" cm="1">
        <f t="array" aca="1" ref="D48" ca="1">INDIRECT(_xlfn.CONCAT(D$18,"!$P",$B48))</f>
        <v>213.23330000000001</v>
      </c>
      <c r="E48" s="73" cm="1">
        <f t="array" aca="1" ref="E48" ca="1">INDIRECT(_xlfn.CONCAT(E$18,"!$P",$B48))</f>
        <v>215.07429999999999</v>
      </c>
      <c r="F48" s="73" cm="1">
        <f t="array" aca="1" ref="F48" ca="1">INDIRECT(_xlfn.CONCAT(F$18,"!$P",$B48))</f>
        <v>214.31979999999999</v>
      </c>
      <c r="G48" s="73" cm="1">
        <f t="array" aca="1" ref="G48" ca="1">INDIRECT(_xlfn.CONCAT(G$18,"!$P",$B48))</f>
        <v>215.25899999999999</v>
      </c>
      <c r="H48" s="73" cm="1">
        <f t="array" aca="1" ref="H48" ca="1">INDIRECT(_xlfn.CONCAT(H$18,"!$P",$B48))</f>
        <v>218.2047</v>
      </c>
      <c r="I48" s="73" cm="1">
        <f t="array" aca="1" ref="I48" ca="1">INDIRECT(_xlfn.CONCAT(I$18,"!$P",$B48))</f>
        <v>213.99940000000001</v>
      </c>
      <c r="J48" s="73" cm="1">
        <f t="array" aca="1" ref="J48" ca="1">INDIRECT(_xlfn.CONCAT(J$18,"!$P",$B48))</f>
        <v>214.31819999999999</v>
      </c>
      <c r="K48" s="73"/>
      <c r="L48" s="73">
        <f t="shared" ca="1" si="16"/>
        <v>214.58688798799548</v>
      </c>
      <c r="M48" s="73">
        <f t="shared" ca="1" si="17"/>
        <v>214.55814046547289</v>
      </c>
      <c r="N48" s="73">
        <f t="shared" ca="1" si="18"/>
        <v>214.48872543134652</v>
      </c>
      <c r="O48" s="73">
        <f t="shared" ca="1" si="19"/>
        <v>214.47057678232031</v>
      </c>
      <c r="P48" s="73">
        <f t="shared" ca="1" si="20"/>
        <v>214.47706593296871</v>
      </c>
      <c r="Q48" s="73">
        <f t="shared" ca="1" si="21"/>
        <v>214.40004673582806</v>
      </c>
      <c r="R48" s="73">
        <f t="shared" ca="1" si="22"/>
        <v>214.34650969418959</v>
      </c>
      <c r="S48" s="73">
        <f t="shared" ca="1" si="23"/>
        <v>214.29860228732451</v>
      </c>
      <c r="T48" s="73">
        <f t="shared" ca="1" si="24"/>
        <v>214.19280197268191</v>
      </c>
      <c r="U48" s="73">
        <f t="shared" ca="1" si="25"/>
        <v>214.01182808302642</v>
      </c>
      <c r="V48" s="34" cm="1">
        <f t="array" aca="1" ref="V48" ca="1">+SUMPRODUCT(_xlfn.ANCHORARRAY($L$17)/100,L48:U48)</f>
        <v>214.32137746000001</v>
      </c>
      <c r="W48" s="24">
        <f t="shared" ca="1" si="35"/>
        <v>0.59320900490217698</v>
      </c>
      <c r="X48" s="24">
        <f t="shared" ca="1" si="36"/>
        <v>0.58365572780405439</v>
      </c>
      <c r="Z48" s="19">
        <f t="shared" ca="1" si="26"/>
        <v>100.26870473007033</v>
      </c>
      <c r="AA48" s="24">
        <f t="shared" ca="1" si="30"/>
        <v>-1.1230583172131547E-3</v>
      </c>
      <c r="AB48" s="24">
        <f>+d1d10index!Q33</f>
        <v>-2.6090701425325324E-3</v>
      </c>
      <c r="AC48" s="35">
        <f t="shared" si="27"/>
        <v>43586</v>
      </c>
      <c r="AD48" s="24">
        <f t="shared" ca="1" si="37"/>
        <v>6.0324203868282744E-3</v>
      </c>
      <c r="AE48" s="24">
        <f>+d1d10index!Y33</f>
        <v>6.6151337231754592E-3</v>
      </c>
      <c r="AG48" s="201">
        <f t="shared" ca="1" si="38"/>
        <v>9.5532770981225923E-3</v>
      </c>
      <c r="AH48" s="201">
        <f ca="1">+d1d10_y!AM33</f>
        <v>1.0362681840511367E-2</v>
      </c>
      <c r="AJ48">
        <f>+d1d10index!I33</f>
        <v>100.07584687776691</v>
      </c>
      <c r="AK48" s="19">
        <f t="shared" ca="1" si="28"/>
        <v>100.26870473007033</v>
      </c>
      <c r="AM48">
        <f ca="1">+NAC_d!BV34/NAC_d!BV$5-1</f>
        <v>1.1917699964251485</v>
      </c>
      <c r="AN48">
        <f ca="1">+NAC_d!CE34/NAC_d!CE$5-1</f>
        <v>1.1902296465464506</v>
      </c>
      <c r="AO48">
        <f t="shared" ca="1" si="31"/>
        <v>1.1458688798799552</v>
      </c>
      <c r="AP48">
        <f t="shared" ca="1" si="32"/>
        <v>1.1401182808302646</v>
      </c>
      <c r="AR48" s="24">
        <f t="shared" ca="1" si="33"/>
        <v>1.5403498786978886E-3</v>
      </c>
      <c r="AS48" s="24">
        <f t="shared" ca="1" si="34"/>
        <v>5.7505990496906634E-3</v>
      </c>
    </row>
    <row r="49" spans="2:45" x14ac:dyDescent="0.25">
      <c r="B49" s="71">
        <f t="shared" si="29"/>
        <v>35</v>
      </c>
      <c r="C49" s="159">
        <f>+NAC!A35</f>
        <v>43617</v>
      </c>
      <c r="D49" s="73" cm="1">
        <f t="array" aca="1" ref="D49" ca="1">INDIRECT(_xlfn.CONCAT(D$18,"!$P",$B49))</f>
        <v>218.77780000000001</v>
      </c>
      <c r="E49" s="73" cm="1">
        <f t="array" aca="1" ref="E49" ca="1">INDIRECT(_xlfn.CONCAT(E$18,"!$P",$B49))</f>
        <v>221.14529999999999</v>
      </c>
      <c r="F49" s="73" cm="1">
        <f t="array" aca="1" ref="F49" ca="1">INDIRECT(_xlfn.CONCAT(F$18,"!$P",$B49))</f>
        <v>220.75729999999999</v>
      </c>
      <c r="G49" s="73" cm="1">
        <f t="array" aca="1" ref="G49" ca="1">INDIRECT(_xlfn.CONCAT(G$18,"!$P",$B49))</f>
        <v>221.56559999999999</v>
      </c>
      <c r="H49" s="73" cm="1">
        <f t="array" aca="1" ref="H49" ca="1">INDIRECT(_xlfn.CONCAT(H$18,"!$P",$B49))</f>
        <v>224.08879999999999</v>
      </c>
      <c r="I49" s="73" cm="1">
        <f t="array" aca="1" ref="I49" ca="1">INDIRECT(_xlfn.CONCAT(I$18,"!$P",$B49))</f>
        <v>219.92080000000001</v>
      </c>
      <c r="J49" s="73" cm="1">
        <f t="array" aca="1" ref="J49" ca="1">INDIRECT(_xlfn.CONCAT(J$18,"!$P",$B49))</f>
        <v>220.17250000000001</v>
      </c>
      <c r="K49" s="73"/>
      <c r="L49" s="73">
        <f t="shared" ca="1" si="16"/>
        <v>220.57053206732488</v>
      </c>
      <c r="M49" s="73">
        <f t="shared" ca="1" si="17"/>
        <v>220.51352707937562</v>
      </c>
      <c r="N49" s="73">
        <f t="shared" ca="1" si="18"/>
        <v>220.40589845254883</v>
      </c>
      <c r="O49" s="73">
        <f t="shared" ca="1" si="19"/>
        <v>220.35895368013212</v>
      </c>
      <c r="P49" s="73">
        <f t="shared" ca="1" si="20"/>
        <v>220.36537497109791</v>
      </c>
      <c r="Q49" s="73">
        <f t="shared" ca="1" si="21"/>
        <v>220.27204926157819</v>
      </c>
      <c r="R49" s="73">
        <f t="shared" ca="1" si="22"/>
        <v>220.20054685255431</v>
      </c>
      <c r="S49" s="73">
        <f t="shared" ca="1" si="23"/>
        <v>220.13020513225899</v>
      </c>
      <c r="T49" s="73">
        <f t="shared" ca="1" si="24"/>
        <v>220.00822828423119</v>
      </c>
      <c r="U49" s="73">
        <f t="shared" ca="1" si="25"/>
        <v>219.77503205667966</v>
      </c>
      <c r="V49" s="34" cm="1">
        <f t="array" aca="1" ref="V49" ca="1">+SUMPRODUCT(_xlfn.ANCHORARRAY($L$17)/100,L49:U49)</f>
        <v>220.17651253000002</v>
      </c>
      <c r="W49" s="24">
        <f t="shared" ca="1" si="35"/>
        <v>0.5748607385391924</v>
      </c>
      <c r="X49" s="24">
        <f t="shared" ca="1" si="36"/>
        <v>0.56202489572234837</v>
      </c>
      <c r="Z49" s="19">
        <f t="shared" ca="1" si="26"/>
        <v>100.3619610486236</v>
      </c>
      <c r="AA49" s="24">
        <f t="shared" ca="1" si="30"/>
        <v>9.3006405941231662E-4</v>
      </c>
      <c r="AB49" s="24">
        <f>+d1d10index!Q34</f>
        <v>-2.8889775229246073E-4</v>
      </c>
      <c r="AC49" s="35">
        <f t="shared" si="27"/>
        <v>43617</v>
      </c>
      <c r="AD49" s="24">
        <f t="shared" ca="1" si="37"/>
        <v>8.2174380523609702E-3</v>
      </c>
      <c r="AE49" s="24">
        <f>+d1d10index!Y34</f>
        <v>4.3339293454018879E-3</v>
      </c>
      <c r="AG49" s="201">
        <f t="shared" ca="1" si="38"/>
        <v>1.2835842816844023E-2</v>
      </c>
      <c r="AH49" s="201">
        <f ca="1">+d1d10_y!AM34</f>
        <v>6.6835596849743606E-3</v>
      </c>
      <c r="AJ49">
        <f>+d1d10index!I34</f>
        <v>100.04693519054516</v>
      </c>
      <c r="AK49" s="19">
        <f t="shared" ca="1" si="28"/>
        <v>100.3619610486236</v>
      </c>
      <c r="AM49">
        <f ca="1">+NAC_d!BV35/NAC_d!BV$5-1</f>
        <v>1.2509869035704626</v>
      </c>
      <c r="AN49">
        <f ca="1">+NAC_d!CE35/NAC_d!CE$5-1</f>
        <v>1.2500768280930408</v>
      </c>
      <c r="AO49">
        <f t="shared" ca="1" si="31"/>
        <v>1.2057053206732489</v>
      </c>
      <c r="AP49">
        <f t="shared" ca="1" si="32"/>
        <v>1.1977503205667968</v>
      </c>
      <c r="AR49" s="24">
        <f t="shared" ca="1" si="33"/>
        <v>9.1007547742183448E-4</v>
      </c>
      <c r="AS49" s="24">
        <f t="shared" ca="1" si="34"/>
        <v>7.9550001064521147E-3</v>
      </c>
    </row>
    <row r="50" spans="2:45" x14ac:dyDescent="0.25">
      <c r="B50" s="71">
        <f t="shared" si="29"/>
        <v>36</v>
      </c>
      <c r="C50" s="159">
        <f>+NAC!A36</f>
        <v>43647</v>
      </c>
      <c r="D50" s="73" cm="1">
        <f t="array" aca="1" ref="D50" ca="1">INDIRECT(_xlfn.CONCAT(D$18,"!$P",$B50))</f>
        <v>223.40539999999999</v>
      </c>
      <c r="E50" s="73" cm="1">
        <f t="array" aca="1" ref="E50" ca="1">INDIRECT(_xlfn.CONCAT(E$18,"!$P",$B50))</f>
        <v>225.80779999999999</v>
      </c>
      <c r="F50" s="73" cm="1">
        <f t="array" aca="1" ref="F50" ca="1">INDIRECT(_xlfn.CONCAT(F$18,"!$P",$B50))</f>
        <v>225.60990000000001</v>
      </c>
      <c r="G50" s="73" cm="1">
        <f t="array" aca="1" ref="G50" ca="1">INDIRECT(_xlfn.CONCAT(G$18,"!$P",$B50))</f>
        <v>226.04730000000001</v>
      </c>
      <c r="H50" s="73" cm="1">
        <f t="array" aca="1" ref="H50" ca="1">INDIRECT(_xlfn.CONCAT(H$18,"!$P",$B50))</f>
        <v>229.71199999999999</v>
      </c>
      <c r="I50" s="73" cm="1">
        <f t="array" aca="1" ref="I50" ca="1">INDIRECT(_xlfn.CONCAT(I$18,"!$P",$B50))</f>
        <v>225.18690000000001</v>
      </c>
      <c r="J50" s="73" cm="1">
        <f t="array" aca="1" ref="J50" ca="1">INDIRECT(_xlfn.CONCAT(J$18,"!$P",$B50))</f>
        <v>224.90110000000001</v>
      </c>
      <c r="K50" s="73"/>
      <c r="L50" s="73">
        <f t="shared" ca="1" si="16"/>
        <v>225.30088098403573</v>
      </c>
      <c r="M50" s="73">
        <f t="shared" ca="1" si="17"/>
        <v>225.25774056511565</v>
      </c>
      <c r="N50" s="73">
        <f t="shared" ca="1" si="18"/>
        <v>225.14832056970266</v>
      </c>
      <c r="O50" s="73">
        <f t="shared" ca="1" si="19"/>
        <v>225.10276063812097</v>
      </c>
      <c r="P50" s="73">
        <f t="shared" ca="1" si="20"/>
        <v>225.09683046314029</v>
      </c>
      <c r="Q50" s="73">
        <f t="shared" ca="1" si="21"/>
        <v>225.01035104307121</v>
      </c>
      <c r="R50" s="73">
        <f t="shared" ca="1" si="22"/>
        <v>224.93950152599885</v>
      </c>
      <c r="S50" s="73">
        <f t="shared" ca="1" si="23"/>
        <v>224.8579481053664</v>
      </c>
      <c r="T50" s="73">
        <f t="shared" ca="1" si="24"/>
        <v>224.72084028307538</v>
      </c>
      <c r="U50" s="73">
        <f t="shared" ca="1" si="25"/>
        <v>224.48906237467651</v>
      </c>
      <c r="V50" s="34" cm="1">
        <f t="array" aca="1" ref="V50" ca="1">+SUMPRODUCT(_xlfn.ANCHORARRAY($L$17)/100,L50:U50)</f>
        <v>224.90569627999997</v>
      </c>
      <c r="W50" s="24">
        <f t="shared" ca="1" si="35"/>
        <v>0.55770209158475703</v>
      </c>
      <c r="X50" s="24">
        <f t="shared" ca="1" si="36"/>
        <v>0.54724072667559298</v>
      </c>
      <c r="Z50" s="19">
        <f t="shared" ca="1" si="26"/>
        <v>100.36162947128547</v>
      </c>
      <c r="AA50" s="24">
        <f t="shared" ca="1" si="30"/>
        <v>-3.3038148583575122E-6</v>
      </c>
      <c r="AB50" s="24">
        <f>+d1d10index!Q35</f>
        <v>-1.8651886657653494E-3</v>
      </c>
      <c r="AC50" s="35">
        <f t="shared" si="27"/>
        <v>43647</v>
      </c>
      <c r="AD50" s="24">
        <f t="shared" ca="1" si="37"/>
        <v>6.7613039967229227E-3</v>
      </c>
      <c r="AE50" s="24">
        <f>+d1d10index!Y35</f>
        <v>3.2388859091831979E-3</v>
      </c>
      <c r="AG50" s="201">
        <f t="shared" ca="1" si="38"/>
        <v>1.046136490916405E-2</v>
      </c>
      <c r="AH50" s="201">
        <f ca="1">+d1d10_y!AM35</f>
        <v>4.9243167902039975E-3</v>
      </c>
      <c r="AJ50">
        <f>+d1d10index!I35</f>
        <v>99.860328780983195</v>
      </c>
      <c r="AK50" s="19">
        <f t="shared" ca="1" si="28"/>
        <v>100.36162947128547</v>
      </c>
      <c r="AM50">
        <f ca="1">+NAC_d!BV36/NAC_d!BV$5-1</f>
        <v>1.2983977237066555</v>
      </c>
      <c r="AN50">
        <f ca="1">+NAC_d!CE36/NAC_d!CE$5-1</f>
        <v>1.301813472373448</v>
      </c>
      <c r="AO50">
        <f t="shared" ca="1" si="31"/>
        <v>1.2530088098403578</v>
      </c>
      <c r="AP50">
        <f t="shared" ca="1" si="32"/>
        <v>1.2448906237467652</v>
      </c>
      <c r="AR50" s="24">
        <f t="shared" ca="1" si="33"/>
        <v>-3.4157486667925063E-3</v>
      </c>
      <c r="AS50" s="24">
        <f t="shared" ca="1" si="34"/>
        <v>8.1181860935926053E-3</v>
      </c>
    </row>
    <row r="51" spans="2:45" x14ac:dyDescent="0.25">
      <c r="B51" s="71">
        <f t="shared" si="29"/>
        <v>37</v>
      </c>
      <c r="C51" s="159">
        <f>+NAC!A37</f>
        <v>43678</v>
      </c>
      <c r="D51" s="73" cm="1">
        <f t="array" aca="1" ref="D51" ca="1">INDIRECT(_xlfn.CONCAT(D$18,"!$P",$B51))</f>
        <v>234.0155</v>
      </c>
      <c r="E51" s="73" cm="1">
        <f t="array" aca="1" ref="E51" ca="1">INDIRECT(_xlfn.CONCAT(E$18,"!$P",$B51))</f>
        <v>235.75909999999999</v>
      </c>
      <c r="F51" s="73" cm="1">
        <f t="array" aca="1" ref="F51" ca="1">INDIRECT(_xlfn.CONCAT(F$18,"!$P",$B51))</f>
        <v>235.52449999999999</v>
      </c>
      <c r="G51" s="73" cm="1">
        <f t="array" aca="1" ref="G51" ca="1">INDIRECT(_xlfn.CONCAT(G$18,"!$P",$B51))</f>
        <v>237.6189</v>
      </c>
      <c r="H51" s="73" cm="1">
        <f t="array" aca="1" ref="H51" ca="1">INDIRECT(_xlfn.CONCAT(H$18,"!$P",$B51))</f>
        <v>240.45400000000001</v>
      </c>
      <c r="I51" s="73" cm="1">
        <f t="array" aca="1" ref="I51" ca="1">INDIRECT(_xlfn.CONCAT(I$18,"!$P",$B51))</f>
        <v>236.70529999999999</v>
      </c>
      <c r="J51" s="73" cm="1">
        <f t="array" aca="1" ref="J51" ca="1">INDIRECT(_xlfn.CONCAT(J$18,"!$P",$B51))</f>
        <v>235.33170000000001</v>
      </c>
      <c r="K51" s="73"/>
      <c r="L51" s="73">
        <f t="shared" ca="1" si="16"/>
        <v>235.77579205161868</v>
      </c>
      <c r="M51" s="73">
        <f t="shared" ca="1" si="17"/>
        <v>235.69421811693971</v>
      </c>
      <c r="N51" s="73">
        <f t="shared" ca="1" si="18"/>
        <v>235.56632679311195</v>
      </c>
      <c r="O51" s="73">
        <f t="shared" ca="1" si="19"/>
        <v>235.53805954774981</v>
      </c>
      <c r="P51" s="73">
        <f t="shared" ca="1" si="20"/>
        <v>235.47176696850948</v>
      </c>
      <c r="Q51" s="73">
        <f t="shared" ca="1" si="21"/>
        <v>235.4068560098396</v>
      </c>
      <c r="R51" s="73">
        <f t="shared" ca="1" si="22"/>
        <v>235.36091173494299</v>
      </c>
      <c r="S51" s="73">
        <f t="shared" ca="1" si="23"/>
        <v>235.2818676607254</v>
      </c>
      <c r="T51" s="73">
        <f t="shared" ca="1" si="24"/>
        <v>235.13127683303682</v>
      </c>
      <c r="U51" s="73">
        <f t="shared" ca="1" si="25"/>
        <v>234.96464958992621</v>
      </c>
      <c r="V51" s="34" cm="1">
        <f t="array" aca="1" ref="V51" ca="1">+SUMPRODUCT(_xlfn.ANCHORARRAY($L$17)/100,L51:U51)</f>
        <v>235.33440754000003</v>
      </c>
      <c r="W51" s="24">
        <f t="shared" ca="1" si="35"/>
        <v>0.57703366228211106</v>
      </c>
      <c r="X51" s="24">
        <f t="shared" ca="1" si="36"/>
        <v>0.56728640738973191</v>
      </c>
      <c r="Z51" s="19">
        <f t="shared" ca="1" si="26"/>
        <v>100.34521893531989</v>
      </c>
      <c r="AA51" s="24">
        <f t="shared" ca="1" si="30"/>
        <v>-1.6351404468051278E-4</v>
      </c>
      <c r="AB51" s="24">
        <f>+d1d10index!Q36</f>
        <v>-3.2433021047129085E-4</v>
      </c>
      <c r="AC51" s="35">
        <f t="shared" si="27"/>
        <v>43678</v>
      </c>
      <c r="AD51" s="24">
        <f t="shared" ca="1" si="37"/>
        <v>6.2191918761118625E-3</v>
      </c>
      <c r="AE51" s="24">
        <f>+d1d10index!Y36</f>
        <v>1.7136712641414586E-3</v>
      </c>
      <c r="AG51" s="201">
        <f t="shared" ca="1" si="38"/>
        <v>9.7472548923791535E-3</v>
      </c>
      <c r="AH51" s="201">
        <f ca="1">+d1d10_y!AM36</f>
        <v>2.5757344655299441E-3</v>
      </c>
      <c r="AJ51">
        <f>+d1d10index!I36</f>
        <v>99.827941059531923</v>
      </c>
      <c r="AK51" s="19">
        <f t="shared" ca="1" si="28"/>
        <v>100.34521893531989</v>
      </c>
      <c r="AM51">
        <f ca="1">+NAC_d!BV37/NAC_d!BV$5-1</f>
        <v>1.389174393892338</v>
      </c>
      <c r="AN51">
        <f ca="1">+NAC_d!CE37/NAC_d!CE$5-1</f>
        <v>1.3934803521601591</v>
      </c>
      <c r="AO51">
        <f t="shared" ca="1" si="31"/>
        <v>1.3577579205161872</v>
      </c>
      <c r="AP51">
        <f t="shared" ca="1" si="32"/>
        <v>1.3496464958992624</v>
      </c>
      <c r="AR51" s="24">
        <f t="shared" ca="1" si="33"/>
        <v>-4.3059582678210973E-3</v>
      </c>
      <c r="AS51" s="24">
        <f t="shared" ca="1" si="34"/>
        <v>8.1114246169247117E-3</v>
      </c>
    </row>
    <row r="52" spans="2:45" x14ac:dyDescent="0.25">
      <c r="B52" s="71">
        <f t="shared" si="29"/>
        <v>38</v>
      </c>
      <c r="C52" s="159">
        <f>+NAC!A38</f>
        <v>43709</v>
      </c>
      <c r="D52" s="73" cm="1">
        <f t="array" aca="1" ref="D52" ca="1">INDIRECT(_xlfn.CONCAT(D$18,"!$P",$B52))</f>
        <v>248.70650000000001</v>
      </c>
      <c r="E52" s="73" cm="1">
        <f t="array" aca="1" ref="E52" ca="1">INDIRECT(_xlfn.CONCAT(E$18,"!$P",$B52))</f>
        <v>251.4376</v>
      </c>
      <c r="F52" s="73" cm="1">
        <f t="array" aca="1" ref="F52" ca="1">INDIRECT(_xlfn.CONCAT(F$18,"!$P",$B52))</f>
        <v>251.512</v>
      </c>
      <c r="G52" s="73" cm="1">
        <f t="array" aca="1" ref="G52" ca="1">INDIRECT(_xlfn.CONCAT(G$18,"!$P",$B52))</f>
        <v>253.32929999999999</v>
      </c>
      <c r="H52" s="73" cm="1">
        <f t="array" aca="1" ref="H52" ca="1">INDIRECT(_xlfn.CONCAT(H$18,"!$P",$B52))</f>
        <v>255.91560000000001</v>
      </c>
      <c r="I52" s="73" cm="1">
        <f t="array" aca="1" ref="I52" ca="1">INDIRECT(_xlfn.CONCAT(I$18,"!$P",$B52))</f>
        <v>250.2465</v>
      </c>
      <c r="J52" s="73" cm="1">
        <f t="array" aca="1" ref="J52" ca="1">INDIRECT(_xlfn.CONCAT(J$18,"!$P",$B52))</f>
        <v>250.48179999999999</v>
      </c>
      <c r="K52" s="73"/>
      <c r="L52" s="73">
        <f t="shared" ca="1" si="16"/>
        <v>251.13133992184643</v>
      </c>
      <c r="M52" s="73">
        <f t="shared" ca="1" si="17"/>
        <v>251.00764774074958</v>
      </c>
      <c r="N52" s="73">
        <f t="shared" ca="1" si="18"/>
        <v>250.83472440641475</v>
      </c>
      <c r="O52" s="73">
        <f t="shared" ca="1" si="19"/>
        <v>250.75465817783379</v>
      </c>
      <c r="P52" s="73">
        <f t="shared" ca="1" si="20"/>
        <v>250.72159407275774</v>
      </c>
      <c r="Q52" s="73">
        <f t="shared" ca="1" si="21"/>
        <v>250.59287388871189</v>
      </c>
      <c r="R52" s="73">
        <f t="shared" ca="1" si="22"/>
        <v>250.50511444923501</v>
      </c>
      <c r="S52" s="73">
        <f t="shared" ca="1" si="23"/>
        <v>250.39793615505124</v>
      </c>
      <c r="T52" s="73">
        <f t="shared" ca="1" si="24"/>
        <v>250.21656096080918</v>
      </c>
      <c r="U52" s="73">
        <f t="shared" ca="1" si="25"/>
        <v>249.93446334976673</v>
      </c>
      <c r="V52" s="34" cm="1">
        <f t="array" aca="1" ref="V52" ca="1">+SUMPRODUCT(_xlfn.ANCHORARRAY($L$17)/100,L52:U52)</f>
        <v>250.48557914999998</v>
      </c>
      <c r="W52" s="24">
        <f t="shared" ca="1" si="35"/>
        <v>0.5600038179624367</v>
      </c>
      <c r="X52" s="24">
        <f t="shared" ca="1" si="36"/>
        <v>0.54887113994601844</v>
      </c>
      <c r="Z52" s="19">
        <f t="shared" ca="1" si="26"/>
        <v>100.4788761645907</v>
      </c>
      <c r="AA52" s="24">
        <f t="shared" ca="1" si="30"/>
        <v>1.3319740660187041E-3</v>
      </c>
      <c r="AB52" s="24">
        <f>+d1d10index!Q37</f>
        <v>-1.2511804486313727E-3</v>
      </c>
      <c r="AC52" s="35">
        <f t="shared" si="27"/>
        <v>43709</v>
      </c>
      <c r="AD52" s="24">
        <f t="shared" ca="1" si="37"/>
        <v>7.1876076255166232E-3</v>
      </c>
      <c r="AE52" s="24">
        <f>+d1d10index!Y37</f>
        <v>1.2191134437442575E-3</v>
      </c>
      <c r="AG52" s="201">
        <f t="shared" ca="1" si="38"/>
        <v>1.1132678016418263E-2</v>
      </c>
      <c r="AH52" s="201">
        <f ca="1">+d1d10_y!AM37</f>
        <v>1.7839197811300167E-3</v>
      </c>
      <c r="AJ52">
        <f>+d1d10index!I37</f>
        <v>99.703038291451108</v>
      </c>
      <c r="AK52" s="19">
        <f t="shared" ca="1" si="28"/>
        <v>100.4788761645907</v>
      </c>
      <c r="AM52">
        <f ca="1">+NAC_d!BV38/NAC_d!BV$5-1</f>
        <v>1.528649630474523</v>
      </c>
      <c r="AN52">
        <f ca="1">+NAC_d!CE38/NAC_d!CE$5-1</f>
        <v>1.53637100393864</v>
      </c>
      <c r="AO52">
        <f t="shared" ca="1" si="31"/>
        <v>1.5113133992184649</v>
      </c>
      <c r="AP52">
        <f t="shared" ca="1" si="32"/>
        <v>1.4993446334976674</v>
      </c>
      <c r="AR52" s="24">
        <f t="shared" ca="1" si="33"/>
        <v>-7.7213734641170539E-3</v>
      </c>
      <c r="AS52" s="24">
        <f t="shared" ca="1" si="34"/>
        <v>1.1968765720797414E-2</v>
      </c>
    </row>
    <row r="53" spans="2:45" x14ac:dyDescent="0.25">
      <c r="B53" s="71">
        <f t="shared" si="29"/>
        <v>39</v>
      </c>
      <c r="C53" s="159">
        <f>+NAC!A39</f>
        <v>43739</v>
      </c>
      <c r="D53" s="73" cm="1">
        <f t="array" aca="1" ref="D53" ca="1">INDIRECT(_xlfn.CONCAT(D$18,"!$P",$B53))</f>
        <v>258.17910000000001</v>
      </c>
      <c r="E53" s="73" cm="1">
        <f t="array" aca="1" ref="E53" ca="1">INDIRECT(_xlfn.CONCAT(E$18,"!$P",$B53))</f>
        <v>261.12779999999998</v>
      </c>
      <c r="F53" s="73" cm="1">
        <f t="array" aca="1" ref="F53" ca="1">INDIRECT(_xlfn.CONCAT(F$18,"!$P",$B53))</f>
        <v>260.05970000000002</v>
      </c>
      <c r="G53" s="73" cm="1">
        <f t="array" aca="1" ref="G53" ca="1">INDIRECT(_xlfn.CONCAT(G$18,"!$P",$B53))</f>
        <v>262.358</v>
      </c>
      <c r="H53" s="73" cm="1">
        <f t="array" aca="1" ref="H53" ca="1">INDIRECT(_xlfn.CONCAT(H$18,"!$P",$B53))</f>
        <v>266.80110000000002</v>
      </c>
      <c r="I53" s="73" cm="1">
        <f t="array" aca="1" ref="I53" ca="1">INDIRECT(_xlfn.CONCAT(I$18,"!$P",$B53))</f>
        <v>259.59300000000002</v>
      </c>
      <c r="J53" s="73" cm="1">
        <f t="array" aca="1" ref="J53" ca="1">INDIRECT(_xlfn.CONCAT(J$18,"!$P",$B53))</f>
        <v>260.01179999999999</v>
      </c>
      <c r="K53" s="73"/>
      <c r="L53" s="73">
        <f t="shared" ca="1" si="16"/>
        <v>260.55016982482169</v>
      </c>
      <c r="M53" s="73">
        <f t="shared" ca="1" si="17"/>
        <v>260.46807577553636</v>
      </c>
      <c r="N53" s="73">
        <f t="shared" ca="1" si="18"/>
        <v>260.32831335074542</v>
      </c>
      <c r="O53" s="73">
        <f t="shared" ca="1" si="19"/>
        <v>260.28947854949337</v>
      </c>
      <c r="P53" s="73">
        <f t="shared" ca="1" si="20"/>
        <v>260.27437519730483</v>
      </c>
      <c r="Q53" s="73">
        <f t="shared" ca="1" si="21"/>
        <v>260.13916719743543</v>
      </c>
      <c r="R53" s="73">
        <f t="shared" ca="1" si="22"/>
        <v>260.0517670509571</v>
      </c>
      <c r="S53" s="73">
        <f t="shared" ca="1" si="23"/>
        <v>259.96285911616877</v>
      </c>
      <c r="T53" s="73">
        <f t="shared" ca="1" si="24"/>
        <v>259.76883603764082</v>
      </c>
      <c r="U53" s="73">
        <f t="shared" ca="1" si="25"/>
        <v>259.47239267837273</v>
      </c>
      <c r="V53" s="34" cm="1">
        <f t="array" aca="1" ref="V53" ca="1">+SUMPRODUCT(_xlfn.ANCHORARRAY($L$17)/100,L53:U53)</f>
        <v>260.01634903000001</v>
      </c>
      <c r="W53" s="24">
        <f t="shared" ca="1" si="35"/>
        <v>0.54622331807851143</v>
      </c>
      <c r="X53" s="24">
        <f t="shared" ca="1" si="36"/>
        <v>0.53931187980762552</v>
      </c>
      <c r="Z53" s="19">
        <f t="shared" ca="1" si="26"/>
        <v>100.41537257020823</v>
      </c>
      <c r="AA53" s="24">
        <f t="shared" ca="1" si="30"/>
        <v>-6.3200940144314544E-4</v>
      </c>
      <c r="AB53" s="24">
        <f>+d1d10index!Q38</f>
        <v>-4.1405610717151209E-3</v>
      </c>
      <c r="AC53" s="35">
        <f t="shared" si="27"/>
        <v>43739</v>
      </c>
      <c r="AD53" s="24">
        <f t="shared" ca="1" si="37"/>
        <v>4.4899531807351956E-3</v>
      </c>
      <c r="AE53" s="24">
        <f>+d1d10index!Y38</f>
        <v>-4.7895348234747726E-3</v>
      </c>
      <c r="AG53" s="201">
        <f t="shared" ca="1" si="38"/>
        <v>6.9114382708859168E-3</v>
      </c>
      <c r="AH53" s="201">
        <f ca="1">+d1d10_y!AM38</f>
        <v>-7.27488410460575E-3</v>
      </c>
      <c r="AJ53">
        <f>+d1d10index!I38</f>
        <v>99.290211772369801</v>
      </c>
      <c r="AK53" s="19">
        <f t="shared" ca="1" si="28"/>
        <v>100.41537257020823</v>
      </c>
      <c r="AM53">
        <f ca="1">+NAC_d!BV39/NAC_d!BV$5-1</f>
        <v>1.6068597936261937</v>
      </c>
      <c r="AN53">
        <f ca="1">+NAC_d!CE39/NAC_d!CE$5-1</f>
        <v>1.6257190215985791</v>
      </c>
      <c r="AO53">
        <f t="shared" ca="1" si="31"/>
        <v>1.6055016982482173</v>
      </c>
      <c r="AP53">
        <f t="shared" ca="1" si="32"/>
        <v>1.5947239267837277</v>
      </c>
      <c r="AR53" s="24">
        <f t="shared" ca="1" si="33"/>
        <v>-1.8859227972385373E-2</v>
      </c>
      <c r="AS53" s="24">
        <f t="shared" ca="1" si="34"/>
        <v>1.0777771464489661E-2</v>
      </c>
    </row>
    <row r="54" spans="2:45" x14ac:dyDescent="0.25">
      <c r="B54" s="71">
        <f t="shared" si="29"/>
        <v>40</v>
      </c>
      <c r="C54" s="159">
        <f>+NAC!A40</f>
        <v>43770</v>
      </c>
      <c r="D54" s="73" cm="1">
        <f t="array" aca="1" ref="D54" ca="1">INDIRECT(_xlfn.CONCAT(D$18,"!$P",$B54))</f>
        <v>267.65539999999999</v>
      </c>
      <c r="E54" s="73" cm="1">
        <f t="array" aca="1" ref="E54" ca="1">INDIRECT(_xlfn.CONCAT(E$18,"!$P",$B54))</f>
        <v>272.11450000000002</v>
      </c>
      <c r="F54" s="73" cm="1">
        <f t="array" aca="1" ref="F54" ca="1">INDIRECT(_xlfn.CONCAT(F$18,"!$P",$B54))</f>
        <v>270.21609999999998</v>
      </c>
      <c r="G54" s="73" cm="1">
        <f t="array" aca="1" ref="G54" ca="1">INDIRECT(_xlfn.CONCAT(G$18,"!$P",$B54))</f>
        <v>274.15440000000001</v>
      </c>
      <c r="H54" s="73" cm="1">
        <f t="array" aca="1" ref="H54" ca="1">INDIRECT(_xlfn.CONCAT(H$18,"!$P",$B54))</f>
        <v>279.39890000000003</v>
      </c>
      <c r="I54" s="73" cm="1">
        <f t="array" aca="1" ref="I54" ca="1">INDIRECT(_xlfn.CONCAT(I$18,"!$P",$B54))</f>
        <v>269.93970000000002</v>
      </c>
      <c r="J54" s="73" cm="1">
        <f t="array" aca="1" ref="J54" ca="1">INDIRECT(_xlfn.CONCAT(J$18,"!$P",$B54))</f>
        <v>270.35539999999997</v>
      </c>
      <c r="K54" s="73"/>
      <c r="L54" s="73">
        <f t="shared" ca="1" si="16"/>
        <v>271.14776233664759</v>
      </c>
      <c r="M54" s="73">
        <f t="shared" ca="1" si="17"/>
        <v>271.01297871761801</v>
      </c>
      <c r="N54" s="73">
        <f t="shared" ca="1" si="18"/>
        <v>270.8001076475777</v>
      </c>
      <c r="O54" s="73">
        <f t="shared" ca="1" si="19"/>
        <v>270.74767912883686</v>
      </c>
      <c r="P54" s="73">
        <f t="shared" ca="1" si="20"/>
        <v>270.73081687979879</v>
      </c>
      <c r="Q54" s="73">
        <f t="shared" ca="1" si="21"/>
        <v>270.53711981100344</v>
      </c>
      <c r="R54" s="73">
        <f t="shared" ca="1" si="22"/>
        <v>270.40894999346972</v>
      </c>
      <c r="S54" s="73">
        <f t="shared" ca="1" si="23"/>
        <v>270.28738830102134</v>
      </c>
      <c r="T54" s="73">
        <f t="shared" ca="1" si="24"/>
        <v>270.0171364410366</v>
      </c>
      <c r="U54" s="73">
        <f t="shared" ca="1" si="25"/>
        <v>269.5749957205519</v>
      </c>
      <c r="V54" s="34" cm="1">
        <f t="array" aca="1" ref="V54" ca="1">+SUMPRODUCT(_xlfn.ANCHORARRAY($L$17)/100,L54:U54)</f>
        <v>270.36195315999998</v>
      </c>
      <c r="W54" s="24">
        <f t="shared" ca="1" si="35"/>
        <v>0.5570334922571194</v>
      </c>
      <c r="X54" s="24">
        <f t="shared" ca="1" si="36"/>
        <v>0.54851198262125456</v>
      </c>
      <c r="Z54" s="19">
        <f t="shared" ca="1" si="26"/>
        <v>100.5834245167627</v>
      </c>
      <c r="AA54" s="24">
        <f t="shared" ca="1" si="30"/>
        <v>1.6735679234469725E-3</v>
      </c>
      <c r="AB54" s="24">
        <f>+d1d10index!Q39</f>
        <v>3.3613656168023365E-3</v>
      </c>
      <c r="AC54" s="35">
        <f t="shared" si="27"/>
        <v>43770</v>
      </c>
      <c r="AD54" s="24">
        <f t="shared" ca="1" si="37"/>
        <v>5.5030311237500573E-3</v>
      </c>
      <c r="AE54" s="24">
        <f>+d1d10index!Y39</f>
        <v>-1.4568934072184403E-3</v>
      </c>
      <c r="AG54" s="201">
        <f t="shared" ca="1" si="38"/>
        <v>8.5215096358648434E-3</v>
      </c>
      <c r="AH54" s="201">
        <f ca="1">+d1d10_y!AM39</f>
        <v>-2.2765214954756363E-3</v>
      </c>
      <c r="AJ54">
        <f>+d1d10index!I39</f>
        <v>99.623962476306474</v>
      </c>
      <c r="AK54" s="19">
        <f t="shared" ca="1" si="28"/>
        <v>100.5834245167627</v>
      </c>
      <c r="AM54">
        <f ca="1">+NAC_d!BV40/NAC_d!BV$5-1</f>
        <v>1.7217464556803197</v>
      </c>
      <c r="AN54">
        <f ca="1">+NAC_d!CE40/NAC_d!CE$5-1</f>
        <v>1.7323165246136862</v>
      </c>
      <c r="AO54">
        <f t="shared" ca="1" si="31"/>
        <v>1.7114776233664761</v>
      </c>
      <c r="AP54">
        <f t="shared" ca="1" si="32"/>
        <v>1.6957499572055195</v>
      </c>
      <c r="AR54" s="24">
        <f t="shared" ca="1" si="33"/>
        <v>-1.0570068933366539E-2</v>
      </c>
      <c r="AS54" s="24">
        <f t="shared" ca="1" si="34"/>
        <v>1.5727666160956666E-2</v>
      </c>
    </row>
    <row r="55" spans="2:45" x14ac:dyDescent="0.25">
      <c r="B55" s="71">
        <f t="shared" si="29"/>
        <v>41</v>
      </c>
      <c r="C55" s="159">
        <f>+NAC!A41</f>
        <v>43800</v>
      </c>
      <c r="D55" s="73" cm="1">
        <f t="array" aca="1" ref="D55" ca="1">INDIRECT(_xlfn.CONCAT(D$18,"!$P",$B55))</f>
        <v>278.09969999999998</v>
      </c>
      <c r="E55" s="73" cm="1">
        <f t="array" aca="1" ref="E55" ca="1">INDIRECT(_xlfn.CONCAT(E$18,"!$P",$B55))</f>
        <v>281.60939999999999</v>
      </c>
      <c r="F55" s="73" cm="1">
        <f t="array" aca="1" ref="F55" ca="1">INDIRECT(_xlfn.CONCAT(F$18,"!$P",$B55))</f>
        <v>279.57569999999998</v>
      </c>
      <c r="G55" s="73" cm="1">
        <f t="array" aca="1" ref="G55" ca="1">INDIRECT(_xlfn.CONCAT(G$18,"!$P",$B55))</f>
        <v>283.94229999999999</v>
      </c>
      <c r="H55" s="73" cm="1">
        <f t="array" aca="1" ref="H55" ca="1">INDIRECT(_xlfn.CONCAT(H$18,"!$P",$B55))</f>
        <v>288.4803</v>
      </c>
      <c r="I55" s="73" cm="1">
        <f t="array" aca="1" ref="I55" ca="1">INDIRECT(_xlfn.CONCAT(I$18,"!$P",$B55))</f>
        <v>280.57589999999999</v>
      </c>
      <c r="J55" s="73" cm="1">
        <f t="array" aca="1" ref="J55" ca="1">INDIRECT(_xlfn.CONCAT(J$18,"!$P",$B55))</f>
        <v>280.3107</v>
      </c>
      <c r="K55" s="73"/>
      <c r="L55" s="73">
        <f t="shared" ca="1" si="16"/>
        <v>280.96132931025056</v>
      </c>
      <c r="M55" s="73">
        <f t="shared" ca="1" si="17"/>
        <v>280.84207160470396</v>
      </c>
      <c r="N55" s="73">
        <f t="shared" ca="1" si="18"/>
        <v>280.66347907202555</v>
      </c>
      <c r="O55" s="73">
        <f t="shared" ca="1" si="19"/>
        <v>280.64339314471283</v>
      </c>
      <c r="P55" s="73">
        <f t="shared" ca="1" si="20"/>
        <v>280.60360316540277</v>
      </c>
      <c r="Q55" s="73">
        <f t="shared" ca="1" si="21"/>
        <v>280.45182465294158</v>
      </c>
      <c r="R55" s="73">
        <f t="shared" ca="1" si="22"/>
        <v>280.35723387659408</v>
      </c>
      <c r="S55" s="73">
        <f t="shared" ca="1" si="23"/>
        <v>280.26268756640098</v>
      </c>
      <c r="T55" s="73">
        <f t="shared" ca="1" si="24"/>
        <v>280.02515810076358</v>
      </c>
      <c r="U55" s="73">
        <f t="shared" ca="1" si="25"/>
        <v>279.68140605571159</v>
      </c>
      <c r="V55" s="34" cm="1">
        <f t="array" aca="1" ref="V55" ca="1">+SUMPRODUCT(_xlfn.ANCHORARRAY($L$17)/100,L55:U55)</f>
        <v>280.31559391000002</v>
      </c>
      <c r="W55" s="24">
        <f t="shared" ca="1" si="35"/>
        <v>0.5715215803823599</v>
      </c>
      <c r="X55" s="24">
        <f t="shared" ca="1" si="36"/>
        <v>0.56270375205313994</v>
      </c>
      <c r="Z55" s="19">
        <f t="shared" ca="1" si="26"/>
        <v>100.45763616272868</v>
      </c>
      <c r="AA55" s="24">
        <f t="shared" ca="1" si="30"/>
        <v>-1.2505873073854756E-3</v>
      </c>
      <c r="AB55" s="24">
        <f>+d1d10index!Q40</f>
        <v>-3.715760207917751E-3</v>
      </c>
      <c r="AC55" s="35">
        <f t="shared" si="27"/>
        <v>43800</v>
      </c>
      <c r="AD55" s="24">
        <f t="shared" ca="1" si="37"/>
        <v>5.6426743185549189E-3</v>
      </c>
      <c r="AE55" s="24">
        <f>+d1d10index!Y40</f>
        <v>-2.1204138215580315E-3</v>
      </c>
      <c r="AG55" s="201">
        <f t="shared" ca="1" si="38"/>
        <v>8.8178283292199566E-3</v>
      </c>
      <c r="AH55" s="201">
        <f ca="1">+d1d10_y!AM40</f>
        <v>-3.3137205332445241E-3</v>
      </c>
      <c r="AJ55">
        <f>+d1d10index!I40</f>
        <v>99.253783720781925</v>
      </c>
      <c r="AK55" s="19">
        <f t="shared" ca="1" si="28"/>
        <v>100.45763616272868</v>
      </c>
      <c r="AM55">
        <f ca="1">+NAC_d!BV41/NAC_d!BV$5-1</f>
        <v>1.816979766859355</v>
      </c>
      <c r="AN55">
        <f ca="1">+NAC_d!CE41/NAC_d!CE$5-1</f>
        <v>1.8384132025784048</v>
      </c>
      <c r="AO55">
        <f t="shared" ca="1" si="31"/>
        <v>1.809613293102506</v>
      </c>
      <c r="AP55">
        <f t="shared" ca="1" si="32"/>
        <v>1.7968140605571161</v>
      </c>
      <c r="AR55" s="24">
        <f t="shared" ca="1" si="33"/>
        <v>-2.1433435719049765E-2</v>
      </c>
      <c r="AS55" s="24">
        <f t="shared" ca="1" si="34"/>
        <v>1.2799232545389838E-2</v>
      </c>
    </row>
    <row r="56" spans="2:45" x14ac:dyDescent="0.25">
      <c r="B56" s="71">
        <f t="shared" si="29"/>
        <v>42</v>
      </c>
      <c r="C56" s="159">
        <f>+NAC!A42</f>
        <v>43831</v>
      </c>
      <c r="D56" s="73" cm="1">
        <f t="array" aca="1" ref="D56" ca="1">INDIRECT(_xlfn.CONCAT(D$18,"!$P",$B56))</f>
        <v>283.84230000000002</v>
      </c>
      <c r="E56" s="73" cm="1">
        <f t="array" aca="1" ref="E56" ca="1">INDIRECT(_xlfn.CONCAT(E$18,"!$P",$B56))</f>
        <v>288.94310000000002</v>
      </c>
      <c r="F56" s="73" cm="1">
        <f t="array" aca="1" ref="F56" ca="1">INDIRECT(_xlfn.CONCAT(F$18,"!$P",$B56))</f>
        <v>286.72430000000003</v>
      </c>
      <c r="G56" s="73" cm="1">
        <f t="array" aca="1" ref="G56" ca="1">INDIRECT(_xlfn.CONCAT(G$18,"!$P",$B56))</f>
        <v>293.78960000000001</v>
      </c>
      <c r="H56" s="73" cm="1">
        <f t="array" aca="1" ref="H56" ca="1">INDIRECT(_xlfn.CONCAT(H$18,"!$P",$B56))</f>
        <v>297.34739999999999</v>
      </c>
      <c r="I56" s="73" cm="1">
        <f t="array" aca="1" ref="I56" ca="1">INDIRECT(_xlfn.CONCAT(I$18,"!$P",$B56))</f>
        <v>288.79849999999999</v>
      </c>
      <c r="J56" s="73" cm="1">
        <f t="array" aca="1" ref="J56" ca="1">INDIRECT(_xlfn.CONCAT(J$18,"!$P",$B56))</f>
        <v>287.15289999999999</v>
      </c>
      <c r="K56" s="73"/>
      <c r="L56" s="73">
        <f t="shared" ca="1" si="16"/>
        <v>288.26333131201477</v>
      </c>
      <c r="M56" s="73">
        <f t="shared" ca="1" si="17"/>
        <v>288.01922581501623</v>
      </c>
      <c r="N56" s="73">
        <f t="shared" ca="1" si="18"/>
        <v>287.69752224103047</v>
      </c>
      <c r="O56" s="73">
        <f t="shared" ca="1" si="19"/>
        <v>287.63675094974417</v>
      </c>
      <c r="P56" s="73">
        <f t="shared" ca="1" si="20"/>
        <v>287.54023669600639</v>
      </c>
      <c r="Q56" s="73">
        <f t="shared" ca="1" si="21"/>
        <v>287.33832274185568</v>
      </c>
      <c r="R56" s="73">
        <f t="shared" ca="1" si="22"/>
        <v>287.20327911643392</v>
      </c>
      <c r="S56" s="73">
        <f t="shared" ca="1" si="23"/>
        <v>287.04752258702587</v>
      </c>
      <c r="T56" s="73">
        <f t="shared" ca="1" si="24"/>
        <v>286.71130071712378</v>
      </c>
      <c r="U56" s="73">
        <f t="shared" ca="1" si="25"/>
        <v>286.21779913394022</v>
      </c>
      <c r="V56" s="34" cm="1">
        <f t="array" aca="1" ref="V56" ca="1">+SUMPRODUCT(_xlfn.ANCHORARRAY($L$17)/100,L56:U56)</f>
        <v>287.15923087000004</v>
      </c>
      <c r="W56" s="24">
        <f t="shared" ca="1" si="35"/>
        <v>0.56417706914683463</v>
      </c>
      <c r="X56" s="24">
        <f t="shared" ca="1" si="36"/>
        <v>0.55327884601128519</v>
      </c>
      <c r="Z56" s="19">
        <f t="shared" ca="1" si="26"/>
        <v>100.71467678958615</v>
      </c>
      <c r="AA56" s="24">
        <f t="shared" ca="1" si="30"/>
        <v>2.5586967469659605E-3</v>
      </c>
      <c r="AB56" s="24">
        <f>+d1d10index!Q41</f>
        <v>8.5192896752415148E-3</v>
      </c>
      <c r="AC56" s="35">
        <f t="shared" si="27"/>
        <v>43831</v>
      </c>
      <c r="AD56" s="24">
        <f t="shared" ca="1" si="37"/>
        <v>7.0162695922471041E-3</v>
      </c>
      <c r="AE56" s="24">
        <f>+d1d10index!Y41</f>
        <v>5.6118527755915082E-3</v>
      </c>
      <c r="AG56" s="201">
        <f t="shared" ca="1" si="38"/>
        <v>1.0898223135549445E-2</v>
      </c>
      <c r="AH56" s="201">
        <f ca="1">+d1d10_y!AM41</f>
        <v>8.4960429072771237E-3</v>
      </c>
      <c r="AJ56">
        <f>+d1d10index!I41</f>
        <v>100.09935545566303</v>
      </c>
      <c r="AK56" s="19">
        <f t="shared" ca="1" si="28"/>
        <v>100.71467678958615</v>
      </c>
      <c r="AM56">
        <f ca="1">+NAC_d!BV42/NAC_d!BV$5-1</f>
        <v>1.8953406516001756</v>
      </c>
      <c r="AN56">
        <f ca="1">+NAC_d!CE42/NAC_d!CE$5-1</f>
        <v>1.8927995071267616</v>
      </c>
      <c r="AO56">
        <f t="shared" ca="1" si="31"/>
        <v>1.8826333131201483</v>
      </c>
      <c r="AP56">
        <f t="shared" ca="1" si="32"/>
        <v>1.8621779913394025</v>
      </c>
      <c r="AR56" s="24">
        <f t="shared" ca="1" si="33"/>
        <v>2.5411444734140254E-3</v>
      </c>
      <c r="AS56" s="24">
        <f t="shared" ca="1" si="34"/>
        <v>2.0455321780745717E-2</v>
      </c>
    </row>
    <row r="57" spans="2:45" x14ac:dyDescent="0.25">
      <c r="B57" s="71">
        <f t="shared" si="29"/>
        <v>43</v>
      </c>
      <c r="C57" s="159">
        <f>+NAC!A43</f>
        <v>43862</v>
      </c>
      <c r="D57" s="73" cm="1">
        <f t="array" aca="1" ref="D57" ca="1">INDIRECT(_xlfn.CONCAT(D$18,"!$P",$B57))</f>
        <v>289.8974</v>
      </c>
      <c r="E57" s="73" cm="1">
        <f t="array" aca="1" ref="E57" ca="1">INDIRECT(_xlfn.CONCAT(E$18,"!$P",$B57))</f>
        <v>296.52159999999998</v>
      </c>
      <c r="F57" s="73" cm="1">
        <f t="array" aca="1" ref="F57" ca="1">INDIRECT(_xlfn.CONCAT(F$18,"!$P",$B57))</f>
        <v>294.19220000000001</v>
      </c>
      <c r="G57" s="73" cm="1">
        <f t="array" aca="1" ref="G57" ca="1">INDIRECT(_xlfn.CONCAT(G$18,"!$P",$B57))</f>
        <v>301.25209999999998</v>
      </c>
      <c r="H57" s="73" cm="1">
        <f t="array" aca="1" ref="H57" ca="1">INDIRECT(_xlfn.CONCAT(H$18,"!$P",$B57))</f>
        <v>305.13909999999998</v>
      </c>
      <c r="I57" s="73" cm="1">
        <f t="array" aca="1" ref="I57" ca="1">INDIRECT(_xlfn.CONCAT(I$18,"!$P",$B57))</f>
        <v>295.18549999999999</v>
      </c>
      <c r="J57" s="73" cm="1">
        <f t="array" aca="1" ref="J57" ca="1">INDIRECT(_xlfn.CONCAT(J$18,"!$P",$B57))</f>
        <v>293.99220000000003</v>
      </c>
      <c r="K57" s="73"/>
      <c r="L57" s="73">
        <f t="shared" ca="1" si="16"/>
        <v>295.32169227960287</v>
      </c>
      <c r="M57" s="73">
        <f t="shared" ca="1" si="17"/>
        <v>295.04322673311231</v>
      </c>
      <c r="N57" s="73">
        <f t="shared" ca="1" si="18"/>
        <v>294.65996464534214</v>
      </c>
      <c r="O57" s="73">
        <f t="shared" ca="1" si="19"/>
        <v>294.55982245265329</v>
      </c>
      <c r="P57" s="73">
        <f t="shared" ca="1" si="20"/>
        <v>294.49077799505164</v>
      </c>
      <c r="Q57" s="73">
        <f t="shared" ca="1" si="21"/>
        <v>294.23529658641075</v>
      </c>
      <c r="R57" s="73">
        <f t="shared" ca="1" si="22"/>
        <v>294.05273773292589</v>
      </c>
      <c r="S57" s="73">
        <f t="shared" ca="1" si="23"/>
        <v>293.86084856166678</v>
      </c>
      <c r="T57" s="73">
        <f t="shared" ca="1" si="24"/>
        <v>293.47951334068034</v>
      </c>
      <c r="U57" s="73">
        <f t="shared" ca="1" si="25"/>
        <v>292.83715661710721</v>
      </c>
      <c r="V57" s="34" cm="1">
        <f t="array" aca="1" ref="V57" ca="1">+SUMPRODUCT(_xlfn.ANCHORARRAY($L$17)/100,L57:U57)</f>
        <v>294.00097941999996</v>
      </c>
      <c r="W57" s="24">
        <f t="shared" ca="1" si="35"/>
        <v>0.54180590220178804</v>
      </c>
      <c r="X57" s="24">
        <f t="shared" ca="1" si="36"/>
        <v>0.53115237971180029</v>
      </c>
      <c r="Z57" s="19">
        <f t="shared" ca="1" si="26"/>
        <v>100.84843593319827</v>
      </c>
      <c r="AA57" s="24">
        <f t="shared" ca="1" si="30"/>
        <v>1.3280998150009271E-3</v>
      </c>
      <c r="AB57" s="24">
        <f>+d1d10index!Q42</f>
        <v>2.2956579285133838E-3</v>
      </c>
      <c r="AC57" s="35">
        <f t="shared" si="27"/>
        <v>43862</v>
      </c>
      <c r="AD57" s="24">
        <f t="shared" ca="1" si="37"/>
        <v>6.95784601921412E-3</v>
      </c>
      <c r="AE57" s="24">
        <f>+d1d10index!Y42</f>
        <v>1.429949263743735E-3</v>
      </c>
      <c r="AG57" s="201">
        <f t="shared" ca="1" si="38"/>
        <v>1.0653522489987743E-2</v>
      </c>
      <c r="AH57" s="201">
        <f ca="1">+d1d10_y!AM42</f>
        <v>2.0484688391744221E-3</v>
      </c>
      <c r="AJ57">
        <f>+d1d10index!I42</f>
        <v>100.32914933465391</v>
      </c>
      <c r="AK57" s="19">
        <f t="shared" ca="1" si="28"/>
        <v>100.84843593319827</v>
      </c>
      <c r="AM57">
        <f ca="1">+NAC_d!BV43/NAC_d!BV$5-1</f>
        <v>1.9577369391996968</v>
      </c>
      <c r="AN57">
        <f ca="1">+NAC_d!CE43/NAC_d!CE$5-1</f>
        <v>1.9483839840187023</v>
      </c>
      <c r="AO57">
        <f t="shared" ca="1" si="31"/>
        <v>1.9532169227960292</v>
      </c>
      <c r="AP57">
        <f t="shared" ca="1" si="32"/>
        <v>1.9283715661710725</v>
      </c>
      <c r="AR57" s="24">
        <f t="shared" ca="1" si="33"/>
        <v>9.3529551809945488E-3</v>
      </c>
      <c r="AS57" s="24">
        <f t="shared" ca="1" si="34"/>
        <v>2.4845356624956683E-2</v>
      </c>
    </row>
    <row r="58" spans="2:45" x14ac:dyDescent="0.25">
      <c r="B58" s="71">
        <f t="shared" si="29"/>
        <v>44</v>
      </c>
      <c r="C58" s="159">
        <f>+NAC!A44</f>
        <v>43891</v>
      </c>
      <c r="D58" s="73" cm="1">
        <f t="array" aca="1" ref="D58" ca="1">INDIRECT(_xlfn.CONCAT(D$18,"!$P",$B58))</f>
        <v>299.34629999999999</v>
      </c>
      <c r="E58" s="73" cm="1">
        <f t="array" aca="1" ref="E58" ca="1">INDIRECT(_xlfn.CONCAT(E$18,"!$P",$B58))</f>
        <v>305.31619999999998</v>
      </c>
      <c r="F58" s="73" cm="1">
        <f t="array" aca="1" ref="F58" ca="1">INDIRECT(_xlfn.CONCAT(F$18,"!$P",$B58))</f>
        <v>304.63830000000002</v>
      </c>
      <c r="G58" s="73" cm="1">
        <f t="array" aca="1" ref="G58" ca="1">INDIRECT(_xlfn.CONCAT(G$18,"!$P",$B58))</f>
        <v>309.59219999999999</v>
      </c>
      <c r="H58" s="73" cm="1">
        <f t="array" aca="1" ref="H58" ca="1">INDIRECT(_xlfn.CONCAT(H$18,"!$P",$B58))</f>
        <v>313.92570000000001</v>
      </c>
      <c r="I58" s="73" cm="1">
        <f t="array" aca="1" ref="I58" ca="1">INDIRECT(_xlfn.CONCAT(I$18,"!$P",$B58))</f>
        <v>303.8528</v>
      </c>
      <c r="J58" s="73" cm="1">
        <f t="array" aca="1" ref="J58" ca="1">INDIRECT(_xlfn.CONCAT(J$18,"!$P",$B58))</f>
        <v>303.16649999999998</v>
      </c>
      <c r="K58" s="73"/>
      <c r="L58" s="73">
        <f t="shared" ca="1" si="16"/>
        <v>304.4975510801637</v>
      </c>
      <c r="M58" s="73">
        <f t="shared" ca="1" si="17"/>
        <v>304.23192573984369</v>
      </c>
      <c r="N58" s="73">
        <f t="shared" ca="1" si="18"/>
        <v>303.86038299949735</v>
      </c>
      <c r="O58" s="73">
        <f t="shared" ca="1" si="19"/>
        <v>303.71997447618872</v>
      </c>
      <c r="P58" s="73">
        <f t="shared" ca="1" si="20"/>
        <v>303.64472472874752</v>
      </c>
      <c r="Q58" s="73">
        <f t="shared" ca="1" si="21"/>
        <v>303.39703811860147</v>
      </c>
      <c r="R58" s="73">
        <f t="shared" ca="1" si="22"/>
        <v>303.21942095562162</v>
      </c>
      <c r="S58" s="73">
        <f t="shared" ca="1" si="23"/>
        <v>303.00866797011054</v>
      </c>
      <c r="T58" s="73">
        <f t="shared" ca="1" si="24"/>
        <v>302.6402217913303</v>
      </c>
      <c r="U58" s="73">
        <f t="shared" ca="1" si="25"/>
        <v>302.04568212304088</v>
      </c>
      <c r="V58" s="34" cm="1">
        <f t="array" aca="1" ref="V58" ca="1">+SUMPRODUCT(_xlfn.ANCHORARRAY($L$17)/100,L58:U58)</f>
        <v>303.17474847000005</v>
      </c>
      <c r="W58" s="24">
        <f t="shared" ca="1" si="35"/>
        <v>0.51833379520774137</v>
      </c>
      <c r="X58" s="24">
        <f t="shared" ca="1" si="36"/>
        <v>0.51147179358990336</v>
      </c>
      <c r="Z58" s="19">
        <f t="shared" ca="1" si="26"/>
        <v>100.81175434784863</v>
      </c>
      <c r="AA58" s="24">
        <f t="shared" ca="1" si="30"/>
        <v>-3.6372983884391807E-4</v>
      </c>
      <c r="AB58" s="24">
        <f>+d1d10index!Q43</f>
        <v>2.7641155235662573E-3</v>
      </c>
      <c r="AC58" s="35">
        <f t="shared" si="27"/>
        <v>43891</v>
      </c>
      <c r="AD58" s="24">
        <f t="shared" ca="1" si="37"/>
        <v>4.5399468563951384E-3</v>
      </c>
      <c r="AE58" s="24">
        <f>+d1d10index!Y43</f>
        <v>-2.4896091630810524E-4</v>
      </c>
      <c r="AG58" s="201">
        <f t="shared" ca="1" si="38"/>
        <v>6.8620016178380094E-3</v>
      </c>
      <c r="AH58" s="201">
        <f ca="1">+d1d10_y!AM43</f>
        <v>-4.2346459635655975E-4</v>
      </c>
      <c r="AJ58">
        <f>+d1d10index!I43</f>
        <v>100.60647069379601</v>
      </c>
      <c r="AK58" s="19">
        <f t="shared" ca="1" si="28"/>
        <v>100.81175434784863</v>
      </c>
      <c r="AM58">
        <f ca="1">+NAC_d!BV44/NAC_d!BV$5-1</f>
        <v>2.0592103603075373</v>
      </c>
      <c r="AN58">
        <f ca="1">+NAC_d!CE44/NAC_d!CE$5-1</f>
        <v>2.0410036834370802</v>
      </c>
      <c r="AO58">
        <f t="shared" ca="1" si="31"/>
        <v>2.0449755108016374</v>
      </c>
      <c r="AP58">
        <f t="shared" ca="1" si="32"/>
        <v>2.0204568212304093</v>
      </c>
      <c r="AR58" s="24">
        <f t="shared" ca="1" si="33"/>
        <v>1.8206676870457184E-2</v>
      </c>
      <c r="AS58" s="24">
        <f t="shared" ca="1" si="34"/>
        <v>2.4518689571228158E-2</v>
      </c>
    </row>
    <row r="59" spans="2:45" x14ac:dyDescent="0.25">
      <c r="B59" s="71">
        <f t="shared" si="29"/>
        <v>45</v>
      </c>
      <c r="C59" s="159">
        <f>+NAC!A45</f>
        <v>43922</v>
      </c>
      <c r="D59" s="73" cm="1">
        <f t="array" aca="1" ref="D59" ca="1">INDIRECT(_xlfn.CONCAT(D$18,"!$P",$B59))</f>
        <v>304.233</v>
      </c>
      <c r="E59" s="73" cm="1">
        <f t="array" aca="1" ref="E59" ca="1">INDIRECT(_xlfn.CONCAT(E$18,"!$P",$B59))</f>
        <v>310.60840000000002</v>
      </c>
      <c r="F59" s="73" cm="1">
        <f t="array" aca="1" ref="F59" ca="1">INDIRECT(_xlfn.CONCAT(F$18,"!$P",$B59))</f>
        <v>313.20580000000001</v>
      </c>
      <c r="G59" s="73" cm="1">
        <f t="array" aca="1" ref="G59" ca="1">INDIRECT(_xlfn.CONCAT(G$18,"!$P",$B59))</f>
        <v>316.31799999999998</v>
      </c>
      <c r="H59" s="73" cm="1">
        <f t="array" aca="1" ref="H59" ca="1">INDIRECT(_xlfn.CONCAT(H$18,"!$P",$B59))</f>
        <v>318.30309999999997</v>
      </c>
      <c r="I59" s="73" cm="1">
        <f t="array" aca="1" ref="I59" ca="1">INDIRECT(_xlfn.CONCAT(I$18,"!$P",$B59))</f>
        <v>305.79739999999998</v>
      </c>
      <c r="J59" s="73" cm="1">
        <f t="array" aca="1" ref="J59" ca="1">INDIRECT(_xlfn.CONCAT(J$18,"!$P",$B59))</f>
        <v>308.36810000000003</v>
      </c>
      <c r="K59" s="73"/>
      <c r="L59" s="73">
        <f t="shared" ca="1" si="16"/>
        <v>310.2228380619128</v>
      </c>
      <c r="M59" s="73">
        <f t="shared" ca="1" si="17"/>
        <v>309.82131157289888</v>
      </c>
      <c r="N59" s="73">
        <f t="shared" ca="1" si="18"/>
        <v>309.33972283335407</v>
      </c>
      <c r="O59" s="73">
        <f t="shared" ca="1" si="19"/>
        <v>309.03276778278575</v>
      </c>
      <c r="P59" s="73">
        <f t="shared" ca="1" si="20"/>
        <v>308.95995137712691</v>
      </c>
      <c r="Q59" s="73">
        <f t="shared" ca="1" si="21"/>
        <v>308.60953353810925</v>
      </c>
      <c r="R59" s="73">
        <f t="shared" ca="1" si="22"/>
        <v>308.37495425855212</v>
      </c>
      <c r="S59" s="73">
        <f t="shared" ca="1" si="23"/>
        <v>308.08111770075965</v>
      </c>
      <c r="T59" s="73">
        <f t="shared" ca="1" si="24"/>
        <v>307.66942206397511</v>
      </c>
      <c r="U59" s="73">
        <f t="shared" ca="1" si="25"/>
        <v>306.96818170968538</v>
      </c>
      <c r="V59" s="34" cm="1">
        <f t="array" aca="1" ref="V59" ca="1">+SUMPRODUCT(_xlfn.ANCHORARRAY($L$17)/100,L59:U59)</f>
        <v>308.37543566000005</v>
      </c>
      <c r="W59" s="24">
        <f t="shared" ca="1" si="35"/>
        <v>0.49048727206155229</v>
      </c>
      <c r="X59" s="24">
        <f t="shared" ca="1" si="36"/>
        <v>0.48047570090643266</v>
      </c>
      <c r="Z59" s="19">
        <f t="shared" ca="1" si="26"/>
        <v>101.06025853692728</v>
      </c>
      <c r="AA59" s="24">
        <f t="shared" ca="1" si="30"/>
        <v>2.4650318872656563E-3</v>
      </c>
      <c r="AB59" s="24">
        <f>+d1d10index!Q44</f>
        <v>4.7168446970229372E-3</v>
      </c>
      <c r="AC59" s="35">
        <f t="shared" si="27"/>
        <v>43922</v>
      </c>
      <c r="AD59" s="24">
        <f t="shared" ca="1" si="37"/>
        <v>6.7624015368774604E-3</v>
      </c>
      <c r="AE59" s="24">
        <f>+d1d10index!Y44</f>
        <v>7.4087951954506792E-3</v>
      </c>
      <c r="AG59" s="201">
        <f t="shared" ca="1" si="38"/>
        <v>1.0011571155119636E-2</v>
      </c>
      <c r="AH59" s="201">
        <f ca="1">+d1d10_y!AM44</f>
        <v>1.0730707939710982E-2</v>
      </c>
      <c r="AJ59">
        <f>+d1d10index!I44</f>
        <v>101.08101579157423</v>
      </c>
      <c r="AK59" s="19">
        <f t="shared" ca="1" si="28"/>
        <v>101.06025853692728</v>
      </c>
      <c r="AM59">
        <f ca="1">+NAC_d!BV45/NAC_d!BV$5-1</f>
        <v>2.1143930756425751</v>
      </c>
      <c r="AN59">
        <f ca="1">+NAC_d!CE45/NAC_d!CE$5-1</f>
        <v>2.081280110480324</v>
      </c>
      <c r="AO59">
        <f t="shared" ca="1" si="31"/>
        <v>2.1022283806191284</v>
      </c>
      <c r="AP59">
        <f t="shared" ca="1" si="32"/>
        <v>2.0696818170968543</v>
      </c>
      <c r="AR59" s="24">
        <f t="shared" ca="1" si="33"/>
        <v>3.311296516225104E-2</v>
      </c>
      <c r="AS59" s="24">
        <f t="shared" ca="1" si="34"/>
        <v>3.2546563522274141E-2</v>
      </c>
    </row>
    <row r="60" spans="2:45" x14ac:dyDescent="0.25">
      <c r="B60" s="71">
        <f t="shared" si="29"/>
        <v>46</v>
      </c>
      <c r="C60" s="159">
        <f>+NAC!A46</f>
        <v>43952</v>
      </c>
      <c r="D60" s="73" cm="1">
        <f t="array" aca="1" ref="D60" ca="1">INDIRECT(_xlfn.CONCAT(D$18,"!$P",$B60))</f>
        <v>308.40230000000003</v>
      </c>
      <c r="E60" s="73" cm="1">
        <f t="array" aca="1" ref="E60" ca="1">INDIRECT(_xlfn.CONCAT(E$18,"!$P",$B60))</f>
        <v>316.29259999999999</v>
      </c>
      <c r="F60" s="73" cm="1">
        <f t="array" aca="1" ref="F60" ca="1">INDIRECT(_xlfn.CONCAT(F$18,"!$P",$B60))</f>
        <v>318.99419999999998</v>
      </c>
      <c r="G60" s="73" cm="1">
        <f t="array" aca="1" ref="G60" ca="1">INDIRECT(_xlfn.CONCAT(G$18,"!$P",$B60))</f>
        <v>322.51409999999998</v>
      </c>
      <c r="H60" s="73" cm="1">
        <f t="array" aca="1" ref="H60" ca="1">INDIRECT(_xlfn.CONCAT(H$18,"!$P",$B60))</f>
        <v>322.6404</v>
      </c>
      <c r="I60" s="73" cm="1">
        <f t="array" aca="1" ref="I60" ca="1">INDIRECT(_xlfn.CONCAT(I$18,"!$P",$B60))</f>
        <v>311.166</v>
      </c>
      <c r="J60" s="73" cm="1">
        <f t="array" aca="1" ref="J60" ca="1">INDIRECT(_xlfn.CONCAT(J$18,"!$P",$B60))</f>
        <v>313.31950000000001</v>
      </c>
      <c r="K60" s="73"/>
      <c r="L60" s="73">
        <f t="shared" ca="1" si="16"/>
        <v>315.4403319774238</v>
      </c>
      <c r="M60" s="73">
        <f t="shared" ca="1" si="17"/>
        <v>314.97214656353628</v>
      </c>
      <c r="N60" s="73">
        <f t="shared" ca="1" si="18"/>
        <v>314.4023916602917</v>
      </c>
      <c r="O60" s="73">
        <f t="shared" ca="1" si="19"/>
        <v>314.04636471934356</v>
      </c>
      <c r="P60" s="73">
        <f t="shared" ca="1" si="20"/>
        <v>313.9874904804488</v>
      </c>
      <c r="Q60" s="73">
        <f t="shared" ca="1" si="21"/>
        <v>313.60402575594696</v>
      </c>
      <c r="R60" s="73">
        <f t="shared" ca="1" si="22"/>
        <v>313.32656458918029</v>
      </c>
      <c r="S60" s="73">
        <f t="shared" ca="1" si="23"/>
        <v>312.99578146006326</v>
      </c>
      <c r="T60" s="73">
        <f t="shared" ca="1" si="24"/>
        <v>312.56044323339546</v>
      </c>
      <c r="U60" s="73">
        <f t="shared" ca="1" si="25"/>
        <v>311.72037300200316</v>
      </c>
      <c r="V60" s="34" cm="1">
        <f t="array" aca="1" ref="V60" ca="1">+SUMPRODUCT(_xlfn.ANCHORARRAY($L$17)/100,L60:U60)</f>
        <v>313.32899314000002</v>
      </c>
      <c r="W60" s="24">
        <f t="shared" ca="1" si="35"/>
        <v>0.46998884663945684</v>
      </c>
      <c r="X60" s="24">
        <f t="shared" ca="1" si="36"/>
        <v>0.45655675106457427</v>
      </c>
      <c r="Z60" s="19">
        <f t="shared" ca="1" si="26"/>
        <v>101.19336408448245</v>
      </c>
      <c r="AA60" s="24">
        <f t="shared" ca="1" si="30"/>
        <v>1.3170909067736769E-3</v>
      </c>
      <c r="AB60" s="24">
        <f>+d1d10index!Q45</f>
        <v>-1.5287391494938074E-3</v>
      </c>
      <c r="AC60" s="35">
        <f t="shared" si="27"/>
        <v>43952</v>
      </c>
      <c r="AD60" s="24">
        <f t="shared" ca="1" si="37"/>
        <v>9.2218140934539061E-3</v>
      </c>
      <c r="AE60" s="24">
        <f>+d1d10index!Y45</f>
        <v>8.4999771097127308E-3</v>
      </c>
      <c r="AG60" s="201">
        <f t="shared" ca="1" si="38"/>
        <v>1.3432095574882563E-2</v>
      </c>
      <c r="AH60" s="201">
        <f ca="1">+d1d10_y!AM45</f>
        <v>1.2139556390957429E-2</v>
      </c>
      <c r="AJ60">
        <f>+d1d10index!I45</f>
        <v>100.92648928546305</v>
      </c>
      <c r="AK60" s="19">
        <f t="shared" ca="1" si="28"/>
        <v>101.19336408448245</v>
      </c>
      <c r="AM60">
        <f ca="1">+NAC_d!BV46/NAC_d!BV$5-1</f>
        <v>2.160428278455953</v>
      </c>
      <c r="AN60">
        <f ca="1">+NAC_d!CE46/NAC_d!CE$5-1</f>
        <v>2.1316187507570659</v>
      </c>
      <c r="AO60">
        <f t="shared" ca="1" si="31"/>
        <v>2.1544033197742385</v>
      </c>
      <c r="AP60">
        <f t="shared" ca="1" si="32"/>
        <v>2.1172037300200319</v>
      </c>
      <c r="AR60" s="24">
        <f t="shared" ca="1" si="33"/>
        <v>2.8809527698887116E-2</v>
      </c>
      <c r="AS60" s="24">
        <f t="shared" ca="1" si="34"/>
        <v>3.7199589754206563E-2</v>
      </c>
    </row>
    <row r="61" spans="2:45" x14ac:dyDescent="0.25">
      <c r="B61" s="71">
        <f t="shared" si="29"/>
        <v>47</v>
      </c>
      <c r="C61" s="159">
        <f>+NAC!A47</f>
        <v>43983</v>
      </c>
      <c r="D61" s="73" cm="1">
        <f t="array" aca="1" ref="D61" ca="1">INDIRECT(_xlfn.CONCAT(D$18,"!$P",$B61))</f>
        <v>315.5625</v>
      </c>
      <c r="E61" s="73" cm="1">
        <f t="array" aca="1" ref="E61" ca="1">INDIRECT(_xlfn.CONCAT(E$18,"!$P",$B61))</f>
        <v>324.24759999999998</v>
      </c>
      <c r="F61" s="73" cm="1">
        <f t="array" aca="1" ref="F61" ca="1">INDIRECT(_xlfn.CONCAT(F$18,"!$P",$B61))</f>
        <v>325.20269999999999</v>
      </c>
      <c r="G61" s="73" cm="1">
        <f t="array" aca="1" ref="G61" ca="1">INDIRECT(_xlfn.CONCAT(G$18,"!$P",$B61))</f>
        <v>330.39420000000001</v>
      </c>
      <c r="H61" s="73" cm="1">
        <f t="array" aca="1" ref="H61" ca="1">INDIRECT(_xlfn.CONCAT(H$18,"!$P",$B61))</f>
        <v>329.06729999999999</v>
      </c>
      <c r="I61" s="73" cm="1">
        <f t="array" aca="1" ref="I61" ca="1">INDIRECT(_xlfn.CONCAT(I$18,"!$P",$B61))</f>
        <v>315.97910000000002</v>
      </c>
      <c r="J61" s="73" cm="1">
        <f t="array" aca="1" ref="J61" ca="1">INDIRECT(_xlfn.CONCAT(J$18,"!$P",$B61))</f>
        <v>320.57330000000002</v>
      </c>
      <c r="K61" s="73"/>
      <c r="L61" s="73">
        <f t="shared" ca="1" si="16"/>
        <v>322.69555182904304</v>
      </c>
      <c r="M61" s="73">
        <f t="shared" ca="1" si="17"/>
        <v>322.20524122277214</v>
      </c>
      <c r="N61" s="73">
        <f t="shared" ca="1" si="18"/>
        <v>321.6454695231352</v>
      </c>
      <c r="O61" s="73">
        <f t="shared" ca="1" si="19"/>
        <v>321.3040096420612</v>
      </c>
      <c r="P61" s="73">
        <f t="shared" ca="1" si="20"/>
        <v>321.31595469693013</v>
      </c>
      <c r="Q61" s="73">
        <f t="shared" ca="1" si="21"/>
        <v>320.87041067238971</v>
      </c>
      <c r="R61" s="73">
        <f t="shared" ca="1" si="22"/>
        <v>320.5670135072906</v>
      </c>
      <c r="S61" s="73">
        <f t="shared" ca="1" si="23"/>
        <v>320.27165665646726</v>
      </c>
      <c r="T61" s="73">
        <f t="shared" ca="1" si="24"/>
        <v>319.84495006908452</v>
      </c>
      <c r="U61" s="73">
        <f t="shared" ca="1" si="25"/>
        <v>318.91323799181725</v>
      </c>
      <c r="V61" s="34" cm="1">
        <f t="array" aca="1" ref="V61" ca="1">+SUMPRODUCT(_xlfn.ANCHORARRAY($L$17)/100,L61:U61)</f>
        <v>320.58267838</v>
      </c>
      <c r="W61" s="24">
        <f t="shared" ca="1" si="35"/>
        <v>0.46300391446009881</v>
      </c>
      <c r="X61" s="24">
        <f t="shared" ca="1" si="36"/>
        <v>0.45108948458517339</v>
      </c>
      <c r="Z61" s="19">
        <f t="shared" ca="1" si="26"/>
        <v>101.1860008888445</v>
      </c>
      <c r="AA61" s="24">
        <f t="shared" ca="1" si="30"/>
        <v>-7.2763621454474681E-5</v>
      </c>
      <c r="AB61" s="24">
        <f>+d1d10index!Q46</f>
        <v>-2.7483098106578785E-3</v>
      </c>
      <c r="AC61" s="35">
        <f t="shared" si="27"/>
        <v>43983</v>
      </c>
      <c r="AD61" s="24">
        <f t="shared" ca="1" si="37"/>
        <v>8.2106789426092952E-3</v>
      </c>
      <c r="AE61" s="24">
        <f>+d1d10index!Y46</f>
        <v>6.0189433400685832E-3</v>
      </c>
      <c r="AG61" s="201">
        <f t="shared" ca="1" si="38"/>
        <v>1.1914429874925414E-2</v>
      </c>
      <c r="AH61" s="201">
        <f ca="1">+d1d10_y!AM46</f>
        <v>8.5672242910996843E-3</v>
      </c>
      <c r="AJ61">
        <f>+d1d10index!I46</f>
        <v>100.64911202480455</v>
      </c>
      <c r="AK61" s="19">
        <f t="shared" ca="1" si="28"/>
        <v>101.1860008888445</v>
      </c>
      <c r="AM61">
        <f ca="1">+NAC_d!BV47/NAC_d!BV$5-1</f>
        <v>2.2271026105863556</v>
      </c>
      <c r="AN61">
        <f ca="1">+NAC_d!CE47/NAC_d!CE$5-1</f>
        <v>2.2065209780316581</v>
      </c>
      <c r="AO61">
        <f t="shared" ca="1" si="31"/>
        <v>2.2269555182904308</v>
      </c>
      <c r="AP61">
        <f t="shared" ca="1" si="32"/>
        <v>2.1891323799181732</v>
      </c>
      <c r="AR61" s="24">
        <f t="shared" ca="1" si="33"/>
        <v>2.0581632554697471E-2</v>
      </c>
      <c r="AS61" s="24">
        <f t="shared" ca="1" si="34"/>
        <v>3.7823138372257592E-2</v>
      </c>
    </row>
    <row r="62" spans="2:45" x14ac:dyDescent="0.25">
      <c r="B62" s="71">
        <f t="shared" si="29"/>
        <v>48</v>
      </c>
      <c r="C62" s="159">
        <f>+NAC!A48</f>
        <v>44013</v>
      </c>
      <c r="D62" s="73" cm="1">
        <f t="array" aca="1" ref="D62" ca="1">INDIRECT(_xlfn.CONCAT(D$18,"!$P",$B62))</f>
        <v>322.75659999999999</v>
      </c>
      <c r="E62" s="73" cm="1">
        <f t="array" aca="1" ref="E62" ca="1">INDIRECT(_xlfn.CONCAT(E$18,"!$P",$B62))</f>
        <v>333.214</v>
      </c>
      <c r="F62" s="73" cm="1">
        <f t="array" aca="1" ref="F62" ca="1">INDIRECT(_xlfn.CONCAT(F$18,"!$P",$B62))</f>
        <v>333.40960000000001</v>
      </c>
      <c r="G62" s="73" cm="1">
        <f t="array" aca="1" ref="G62" ca="1">INDIRECT(_xlfn.CONCAT(G$18,"!$P",$B62))</f>
        <v>339.25810000000001</v>
      </c>
      <c r="H62" s="73" cm="1">
        <f t="array" aca="1" ref="H62" ca="1">INDIRECT(_xlfn.CONCAT(H$18,"!$P",$B62))</f>
        <v>337.3673</v>
      </c>
      <c r="I62" s="73" cm="1">
        <f t="array" aca="1" ref="I62" ca="1">INDIRECT(_xlfn.CONCAT(I$18,"!$P",$B62))</f>
        <v>325.84550000000002</v>
      </c>
      <c r="J62" s="73" cm="1">
        <f t="array" aca="1" ref="J62" ca="1">INDIRECT(_xlfn.CONCAT(J$18,"!$P",$B62))</f>
        <v>328.6943</v>
      </c>
      <c r="K62" s="73"/>
      <c r="L62" s="73">
        <f t="shared" ca="1" si="16"/>
        <v>330.97120880116933</v>
      </c>
      <c r="M62" s="73">
        <f t="shared" ca="1" si="17"/>
        <v>330.45646682649266</v>
      </c>
      <c r="N62" s="73">
        <f t="shared" ca="1" si="18"/>
        <v>329.82594134732153</v>
      </c>
      <c r="O62" s="73">
        <f t="shared" ca="1" si="19"/>
        <v>329.47675664669731</v>
      </c>
      <c r="P62" s="73">
        <f t="shared" ca="1" si="20"/>
        <v>329.50154083966174</v>
      </c>
      <c r="Q62" s="73">
        <f t="shared" ca="1" si="21"/>
        <v>329.04985811848309</v>
      </c>
      <c r="R62" s="73">
        <f t="shared" ca="1" si="22"/>
        <v>328.71070814380425</v>
      </c>
      <c r="S62" s="73">
        <f t="shared" ca="1" si="23"/>
        <v>328.38863287550674</v>
      </c>
      <c r="T62" s="73">
        <f t="shared" ca="1" si="24"/>
        <v>327.93641335256228</v>
      </c>
      <c r="U62" s="73">
        <f t="shared" ca="1" si="25"/>
        <v>326.86600301329077</v>
      </c>
      <c r="V62" s="34" cm="1">
        <f t="array" aca="1" ref="V62" ca="1">+SUMPRODUCT(_xlfn.ANCHORARRAY($L$17)/100,L62:U62)</f>
        <v>328.70712610000004</v>
      </c>
      <c r="W62" s="24">
        <f t="shared" ca="1" si="35"/>
        <v>0.46901870669836021</v>
      </c>
      <c r="X62" s="24">
        <f t="shared" ca="1" si="36"/>
        <v>0.45604422574381465</v>
      </c>
      <c r="Z62" s="19">
        <f t="shared" ca="1" si="26"/>
        <v>101.25592926460195</v>
      </c>
      <c r="AA62" s="24">
        <f t="shared" ca="1" si="30"/>
        <v>6.91087454224526E-4</v>
      </c>
      <c r="AB62" s="24">
        <f>+d1d10index!Q47</f>
        <v>-2.6871056898220003E-3</v>
      </c>
      <c r="AC62" s="35">
        <f t="shared" si="27"/>
        <v>44013</v>
      </c>
      <c r="AD62" s="24">
        <f t="shared" ca="1" si="37"/>
        <v>8.9107739484475257E-3</v>
      </c>
      <c r="AE62" s="24">
        <f>+d1d10index!Y47</f>
        <v>5.19053410449688E-3</v>
      </c>
      <c r="AG62" s="201">
        <f t="shared" ca="1" si="38"/>
        <v>1.2974480954545564E-2</v>
      </c>
      <c r="AH62" s="201">
        <f ca="1">+d1d10_y!AM47</f>
        <v>7.3628707834685336E-3</v>
      </c>
      <c r="AJ62">
        <f>+d1d10index!I47</f>
        <v>100.37865722320717</v>
      </c>
      <c r="AK62" s="19">
        <f t="shared" ca="1" si="28"/>
        <v>101.25592926460195</v>
      </c>
      <c r="AM62">
        <f ca="1">+NAC_d!BV48/NAC_d!BV$5-1</f>
        <v>2.2856852364427702</v>
      </c>
      <c r="AN62">
        <f ca="1">+NAC_d!CE48/NAC_d!CE$5-1</f>
        <v>2.2736202807911861</v>
      </c>
      <c r="AO62">
        <f t="shared" ca="1" si="31"/>
        <v>2.3097120880116937</v>
      </c>
      <c r="AP62">
        <f t="shared" ca="1" si="32"/>
        <v>2.2686600301329083</v>
      </c>
      <c r="AR62" s="24">
        <f t="shared" ca="1" si="33"/>
        <v>1.2064955651584164E-2</v>
      </c>
      <c r="AS62" s="24">
        <f t="shared" ca="1" si="34"/>
        <v>4.1052057878785408E-2</v>
      </c>
    </row>
    <row r="63" spans="2:45" x14ac:dyDescent="0.25">
      <c r="B63" s="71">
        <f t="shared" si="29"/>
        <v>49</v>
      </c>
      <c r="C63" s="159">
        <f>+NAC!A49</f>
        <v>44044</v>
      </c>
      <c r="D63" s="73" cm="1">
        <f t="array" aca="1" ref="D63" ca="1">INDIRECT(_xlfn.CONCAT(D$18,"!$P",$B63))</f>
        <v>333.0711</v>
      </c>
      <c r="E63" s="73" cm="1">
        <f t="array" aca="1" ref="E63" ca="1">INDIRECT(_xlfn.CONCAT(E$18,"!$P",$B63))</f>
        <v>342.9248</v>
      </c>
      <c r="F63" s="73" cm="1">
        <f t="array" aca="1" ref="F63" ca="1">INDIRECT(_xlfn.CONCAT(F$18,"!$P",$B63))</f>
        <v>342.05610000000001</v>
      </c>
      <c r="G63" s="73" cm="1">
        <f t="array" aca="1" ref="G63" ca="1">INDIRECT(_xlfn.CONCAT(G$18,"!$P",$B63))</f>
        <v>347.99009999999998</v>
      </c>
      <c r="H63" s="73" cm="1">
        <f t="array" aca="1" ref="H63" ca="1">INDIRECT(_xlfn.CONCAT(H$18,"!$P",$B63))</f>
        <v>347.69580000000002</v>
      </c>
      <c r="I63" s="73" cm="1">
        <f t="array" aca="1" ref="I63" ca="1">INDIRECT(_xlfn.CONCAT(I$18,"!$P",$B63))</f>
        <v>337.20209999999997</v>
      </c>
      <c r="J63" s="73" cm="1">
        <f t="array" aca="1" ref="J63" ca="1">INDIRECT(_xlfn.CONCAT(J$18,"!$P",$B63))</f>
        <v>338.66449999999998</v>
      </c>
      <c r="K63" s="73"/>
      <c r="L63" s="73">
        <f t="shared" ca="1" si="16"/>
        <v>340.64656081592329</v>
      </c>
      <c r="M63" s="73">
        <f t="shared" ca="1" si="17"/>
        <v>340.21356534724998</v>
      </c>
      <c r="N63" s="73">
        <f t="shared" ca="1" si="18"/>
        <v>339.65336216199506</v>
      </c>
      <c r="O63" s="73">
        <f t="shared" ca="1" si="19"/>
        <v>339.37893049188989</v>
      </c>
      <c r="P63" s="73">
        <f t="shared" ca="1" si="20"/>
        <v>339.39970369550844</v>
      </c>
      <c r="Q63" s="73">
        <f t="shared" ca="1" si="21"/>
        <v>339.00588148340097</v>
      </c>
      <c r="R63" s="73">
        <f t="shared" ca="1" si="22"/>
        <v>338.7016825094102</v>
      </c>
      <c r="S63" s="73">
        <f t="shared" ca="1" si="23"/>
        <v>338.41877835421741</v>
      </c>
      <c r="T63" s="73">
        <f t="shared" ca="1" si="24"/>
        <v>337.99568532246388</v>
      </c>
      <c r="U63" s="73">
        <f t="shared" ca="1" si="25"/>
        <v>337.01109690519144</v>
      </c>
      <c r="V63" s="34" cm="1">
        <f t="array" aca="1" ref="V63" ca="1">+SUMPRODUCT(_xlfn.ANCHORARRAY($L$17)/100,L63:U63)</f>
        <v>338.67744109</v>
      </c>
      <c r="W63" s="24">
        <f t="shared" ca="1" si="35"/>
        <v>0.44479022995433359</v>
      </c>
      <c r="X63" s="24">
        <f t="shared" ca="1" si="36"/>
        <v>0.43430553274019101</v>
      </c>
      <c r="Z63" s="19">
        <f t="shared" ca="1" si="26"/>
        <v>101.07873715260914</v>
      </c>
      <c r="AA63" s="24">
        <f t="shared" ca="1" si="30"/>
        <v>-1.749943072763438E-3</v>
      </c>
      <c r="AB63" s="24">
        <f>+d1d10index!Q48</f>
        <v>1.6750723288423419E-3</v>
      </c>
      <c r="AC63" s="35">
        <f t="shared" si="27"/>
        <v>44044</v>
      </c>
      <c r="AD63" s="24">
        <f t="shared" ca="1" si="37"/>
        <v>7.3099468521968802E-3</v>
      </c>
      <c r="AE63" s="24">
        <f>+d1d10index!Y48</f>
        <v>7.2009666548917828E-3</v>
      </c>
      <c r="AG63" s="201">
        <f t="shared" ca="1" si="38"/>
        <v>1.048469721414258E-2</v>
      </c>
      <c r="AH63" s="201">
        <f ca="1">+d1d10_y!AM48</f>
        <v>1.006454107228949E-2</v>
      </c>
      <c r="AJ63">
        <f>+d1d10index!I48</f>
        <v>100.54679873432812</v>
      </c>
      <c r="AK63" s="19">
        <f t="shared" ca="1" si="28"/>
        <v>101.07873715260914</v>
      </c>
      <c r="AM63">
        <f ca="1">+NAC_d!BV49/NAC_d!BV$5-1</f>
        <v>2.3783948303872346</v>
      </c>
      <c r="AN63">
        <f ca="1">+NAC_d!CE49/NAC_d!CE$5-1</f>
        <v>2.3603943583282372</v>
      </c>
      <c r="AO63">
        <f t="shared" ca="1" si="31"/>
        <v>2.4064656081592335</v>
      </c>
      <c r="AP63">
        <f t="shared" ca="1" si="32"/>
        <v>2.3701109690519147</v>
      </c>
      <c r="AR63" s="24">
        <f t="shared" ca="1" si="33"/>
        <v>1.8000472058997463E-2</v>
      </c>
      <c r="AS63" s="24">
        <f t="shared" ca="1" si="34"/>
        <v>3.6354639107318842E-2</v>
      </c>
    </row>
    <row r="64" spans="2:45" x14ac:dyDescent="0.25">
      <c r="B64" s="71">
        <f t="shared" si="29"/>
        <v>50</v>
      </c>
      <c r="C64" s="159">
        <f>+NAC!A50</f>
        <v>44075</v>
      </c>
      <c r="D64" s="73" cm="1">
        <f t="array" aca="1" ref="D64" ca="1">INDIRECT(_xlfn.CONCAT(D$18,"!$P",$B64))</f>
        <v>340.3537</v>
      </c>
      <c r="E64" s="73" cm="1">
        <f t="array" aca="1" ref="E64" ca="1">INDIRECT(_xlfn.CONCAT(E$18,"!$P",$B64))</f>
        <v>351.23540000000003</v>
      </c>
      <c r="F64" s="73" cm="1">
        <f t="array" aca="1" ref="F64" ca="1">INDIRECT(_xlfn.CONCAT(F$18,"!$P",$B64))</f>
        <v>348.19959999999998</v>
      </c>
      <c r="G64" s="73" cm="1">
        <f t="array" aca="1" ref="G64" ca="1">INDIRECT(_xlfn.CONCAT(G$18,"!$P",$B64))</f>
        <v>359.13229999999999</v>
      </c>
      <c r="H64" s="73" cm="1">
        <f t="array" aca="1" ref="H64" ca="1">INDIRECT(_xlfn.CONCAT(H$18,"!$P",$B64))</f>
        <v>357.85640000000001</v>
      </c>
      <c r="I64" s="73" cm="1">
        <f t="array" aca="1" ref="I64" ca="1">INDIRECT(_xlfn.CONCAT(I$18,"!$P",$B64))</f>
        <v>343.75170000000003</v>
      </c>
      <c r="J64" s="73" cm="1">
        <f t="array" aca="1" ref="J64" ca="1">INDIRECT(_xlfn.CONCAT(J$18,"!$P",$B64))</f>
        <v>346.51100000000002</v>
      </c>
      <c r="K64" s="73"/>
      <c r="L64" s="73">
        <f t="shared" ca="1" si="16"/>
        <v>348.79145593720295</v>
      </c>
      <c r="M64" s="73">
        <f t="shared" ca="1" si="17"/>
        <v>348.24212673343243</v>
      </c>
      <c r="N64" s="73">
        <f t="shared" ca="1" si="18"/>
        <v>347.60693985383142</v>
      </c>
      <c r="O64" s="73">
        <f t="shared" ca="1" si="19"/>
        <v>347.35140221329215</v>
      </c>
      <c r="P64" s="73">
        <f t="shared" ca="1" si="20"/>
        <v>347.35170162344747</v>
      </c>
      <c r="Q64" s="73">
        <f t="shared" ca="1" si="21"/>
        <v>346.86625935307808</v>
      </c>
      <c r="R64" s="73">
        <f t="shared" ca="1" si="22"/>
        <v>346.53484438543393</v>
      </c>
      <c r="S64" s="73">
        <f t="shared" ca="1" si="23"/>
        <v>346.25424209163157</v>
      </c>
      <c r="T64" s="73">
        <f t="shared" ca="1" si="24"/>
        <v>345.74098420234105</v>
      </c>
      <c r="U64" s="73">
        <f t="shared" ca="1" si="25"/>
        <v>344.63573988803194</v>
      </c>
      <c r="V64" s="34" cm="1">
        <f t="array" aca="1" ref="V64" ca="1">+SUMPRODUCT(_xlfn.ANCHORARRAY($L$17)/100,L64:U64)</f>
        <v>346.52279447000006</v>
      </c>
      <c r="W64" s="24">
        <f t="shared" ca="1" si="35"/>
        <v>0.38888063929316408</v>
      </c>
      <c r="X64" s="24">
        <f t="shared" ca="1" si="36"/>
        <v>0.3789044346626862</v>
      </c>
      <c r="Z64" s="19">
        <f t="shared" ca="1" si="26"/>
        <v>101.20582852217277</v>
      </c>
      <c r="AA64" s="24">
        <f t="shared" ca="1" si="30"/>
        <v>1.2573501919770358E-3</v>
      </c>
      <c r="AB64" s="24">
        <f>+d1d10index!Q49</f>
        <v>1.3901174732602328E-3</v>
      </c>
      <c r="AC64" s="35">
        <f t="shared" si="27"/>
        <v>44075</v>
      </c>
      <c r="AD64" s="24">
        <f t="shared" ca="1" si="37"/>
        <v>7.2348774720696341E-3</v>
      </c>
      <c r="AE64" s="24">
        <f>+d1d10index!Y49</f>
        <v>9.8646171825067519E-3</v>
      </c>
      <c r="AG64" s="201">
        <f t="shared" ca="1" si="38"/>
        <v>9.9762046304778806E-3</v>
      </c>
      <c r="AH64" s="201">
        <f ca="1">+d1d10_y!AM49</f>
        <v>1.3380745157226093E-2</v>
      </c>
      <c r="AJ64">
        <f>+d1d10index!I49</f>
        <v>100.68657059612909</v>
      </c>
      <c r="AK64" s="19">
        <f t="shared" ca="1" si="28"/>
        <v>101.20582852217277</v>
      </c>
      <c r="AM64">
        <f ca="1">+NAC_d!BV50/NAC_d!BV$5-1</f>
        <v>2.4767303068367625</v>
      </c>
      <c r="AN64">
        <f ca="1">+NAC_d!CE50/NAC_d!CE$5-1</f>
        <v>2.4534081637906815</v>
      </c>
      <c r="AO64">
        <f t="shared" ca="1" si="31"/>
        <v>2.48791455937203</v>
      </c>
      <c r="AP64">
        <f t="shared" ca="1" si="32"/>
        <v>2.4463573988803198</v>
      </c>
      <c r="AR64" s="24">
        <f t="shared" ca="1" si="33"/>
        <v>2.3322143046081045E-2</v>
      </c>
      <c r="AS64" s="24">
        <f t="shared" ca="1" si="34"/>
        <v>4.155716049171021E-2</v>
      </c>
    </row>
    <row r="65" spans="2:45" x14ac:dyDescent="0.25">
      <c r="B65" s="71">
        <f t="shared" si="29"/>
        <v>51</v>
      </c>
      <c r="C65" s="159">
        <f>+NAC!A51</f>
        <v>44105</v>
      </c>
      <c r="D65" s="73" cm="1">
        <f t="array" aca="1" ref="D65" ca="1">INDIRECT(_xlfn.CONCAT(D$18,"!$P",$B65))</f>
        <v>352.06819999999999</v>
      </c>
      <c r="E65" s="73" cm="1">
        <f t="array" aca="1" ref="E65" ca="1">INDIRECT(_xlfn.CONCAT(E$18,"!$P",$B65))</f>
        <v>363.74680000000001</v>
      </c>
      <c r="F65" s="73" cm="1">
        <f t="array" aca="1" ref="F65" ca="1">INDIRECT(_xlfn.CONCAT(F$18,"!$P",$B65))</f>
        <v>359.72019999999998</v>
      </c>
      <c r="G65" s="73" cm="1">
        <f t="array" aca="1" ref="G65" ca="1">INDIRECT(_xlfn.CONCAT(G$18,"!$P",$B65))</f>
        <v>371.23079999999999</v>
      </c>
      <c r="H65" s="73" cm="1">
        <f t="array" aca="1" ref="H65" ca="1">INDIRECT(_xlfn.CONCAT(H$18,"!$P",$B65))</f>
        <v>370.11680000000001</v>
      </c>
      <c r="I65" s="73" cm="1">
        <f t="array" aca="1" ref="I65" ca="1">INDIRECT(_xlfn.CONCAT(I$18,"!$P",$B65))</f>
        <v>354.80489999999998</v>
      </c>
      <c r="J65" s="73" cm="1">
        <f t="array" aca="1" ref="J65" ca="1">INDIRECT(_xlfn.CONCAT(J$18,"!$P",$B65))</f>
        <v>358.49889999999999</v>
      </c>
      <c r="K65" s="73"/>
      <c r="L65" s="73">
        <f t="shared" ca="1" si="16"/>
        <v>360.7929021791229</v>
      </c>
      <c r="M65" s="73">
        <f t="shared" ca="1" si="17"/>
        <v>360.2444286408662</v>
      </c>
      <c r="N65" s="73">
        <f t="shared" ca="1" si="18"/>
        <v>359.60810955444759</v>
      </c>
      <c r="O65" s="73">
        <f t="shared" ca="1" si="19"/>
        <v>359.360222519346</v>
      </c>
      <c r="P65" s="73">
        <f t="shared" ca="1" si="20"/>
        <v>359.40146384699216</v>
      </c>
      <c r="Q65" s="73">
        <f t="shared" ca="1" si="21"/>
        <v>358.88117536453268</v>
      </c>
      <c r="R65" s="73">
        <f t="shared" ca="1" si="22"/>
        <v>358.52759560982554</v>
      </c>
      <c r="S65" s="73">
        <f t="shared" ca="1" si="23"/>
        <v>358.25557797117392</v>
      </c>
      <c r="T65" s="73">
        <f t="shared" ca="1" si="24"/>
        <v>357.73298324270485</v>
      </c>
      <c r="U65" s="73">
        <f t="shared" ca="1" si="25"/>
        <v>356.54965577503691</v>
      </c>
      <c r="V65" s="34" cm="1">
        <f t="array" aca="1" ref="V65" ca="1">+SUMPRODUCT(_xlfn.ANCHORARRAY($L$17)/100,L65:U65)</f>
        <v>358.51178886999998</v>
      </c>
      <c r="W65" s="24">
        <f t="shared" ca="1" si="35"/>
        <v>0.38473485709757327</v>
      </c>
      <c r="X65" s="24">
        <f t="shared" ca="1" si="36"/>
        <v>0.37413330217752927</v>
      </c>
      <c r="Z65" s="19">
        <f t="shared" ca="1" si="26"/>
        <v>101.19008568241705</v>
      </c>
      <c r="AA65" s="24">
        <f t="shared" ca="1" si="30"/>
        <v>-1.5555269874867328E-4</v>
      </c>
      <c r="AB65" s="24">
        <f>+d1d10index!Q50</f>
        <v>3.3028195218747225E-3</v>
      </c>
      <c r="AC65" s="35">
        <f t="shared" si="27"/>
        <v>44105</v>
      </c>
      <c r="AD65" s="24">
        <f t="shared" ca="1" si="37"/>
        <v>7.7150847761595642E-3</v>
      </c>
      <c r="AE65" s="24">
        <f>+d1d10index!Y50</f>
        <v>1.7412677079171157E-2</v>
      </c>
      <c r="AG65" s="201">
        <f t="shared" ca="1" si="38"/>
        <v>1.0601554920043998E-2</v>
      </c>
      <c r="AH65" s="201">
        <f ca="1">+d1d10_y!AM50</f>
        <v>2.3659808372217928E-2</v>
      </c>
      <c r="AJ65">
        <f>+d1d10index!I50</f>
        <v>101.01912016708459</v>
      </c>
      <c r="AK65" s="19">
        <f t="shared" ca="1" si="28"/>
        <v>101.19008568241705</v>
      </c>
      <c r="AM65">
        <f ca="1">+NAC_d!BV51/NAC_d!BV$5-1</f>
        <v>2.6149737507053477</v>
      </c>
      <c r="AN65">
        <f ca="1">+NAC_d!CE51/NAC_d!CE$5-1</f>
        <v>2.5790021318459218</v>
      </c>
      <c r="AO65">
        <f t="shared" ca="1" si="31"/>
        <v>2.6079290217912297</v>
      </c>
      <c r="AP65">
        <f t="shared" ca="1" si="32"/>
        <v>2.5654965577503694</v>
      </c>
      <c r="AR65" s="24">
        <f t="shared" ca="1" si="33"/>
        <v>3.5971618859425902E-2</v>
      </c>
      <c r="AS65" s="24">
        <f t="shared" ca="1" si="34"/>
        <v>4.2432464040860207E-2</v>
      </c>
    </row>
    <row r="66" spans="2:45" x14ac:dyDescent="0.25">
      <c r="B66" s="71">
        <f t="shared" si="29"/>
        <v>52</v>
      </c>
      <c r="C66" s="159">
        <f>+NAC!A52</f>
        <v>44136</v>
      </c>
      <c r="D66" s="73" cm="1">
        <f t="array" aca="1" ref="D66" ca="1">INDIRECT(_xlfn.CONCAT(D$18,"!$P",$B66))</f>
        <v>366.48050000000001</v>
      </c>
      <c r="E66" s="73" cm="1">
        <f t="array" aca="1" ref="E66" ca="1">INDIRECT(_xlfn.CONCAT(E$18,"!$P",$B66))</f>
        <v>377.86959999999999</v>
      </c>
      <c r="F66" s="73" cm="1">
        <f t="array" aca="1" ref="F66" ca="1">INDIRECT(_xlfn.CONCAT(F$18,"!$P",$B66))</f>
        <v>374.10520000000002</v>
      </c>
      <c r="G66" s="73" cm="1">
        <f t="array" aca="1" ref="G66" ca="1">INDIRECT(_xlfn.CONCAT(G$18,"!$P",$B66))</f>
        <v>386.31110000000001</v>
      </c>
      <c r="H66" s="73" cm="1">
        <f t="array" aca="1" ref="H66" ca="1">INDIRECT(_xlfn.CONCAT(H$18,"!$P",$B66))</f>
        <v>383.84030000000001</v>
      </c>
      <c r="I66" s="73" cm="1">
        <f t="array" aca="1" ref="I66" ca="1">INDIRECT(_xlfn.CONCAT(I$18,"!$P",$B66))</f>
        <v>365.01580000000001</v>
      </c>
      <c r="J66" s="73" cm="1">
        <f t="array" aca="1" ref="J66" ca="1">INDIRECT(_xlfn.CONCAT(J$18,"!$P",$B66))</f>
        <v>372.61540000000002</v>
      </c>
      <c r="K66" s="73"/>
      <c r="L66" s="73">
        <f t="shared" ca="1" si="16"/>
        <v>375.05242432304192</v>
      </c>
      <c r="M66" s="73">
        <f t="shared" ca="1" si="17"/>
        <v>374.43988947295588</v>
      </c>
      <c r="N66" s="73">
        <f t="shared" ca="1" si="18"/>
        <v>373.80155784001249</v>
      </c>
      <c r="O66" s="73">
        <f t="shared" ca="1" si="19"/>
        <v>373.5102776900556</v>
      </c>
      <c r="P66" s="73">
        <f t="shared" ca="1" si="20"/>
        <v>373.58310808941883</v>
      </c>
      <c r="Q66" s="73">
        <f t="shared" ca="1" si="21"/>
        <v>372.97710563541881</v>
      </c>
      <c r="R66" s="73">
        <f t="shared" ca="1" si="22"/>
        <v>372.60464773162198</v>
      </c>
      <c r="S66" s="73">
        <f t="shared" ca="1" si="23"/>
        <v>372.33949066361509</v>
      </c>
      <c r="T66" s="73">
        <f t="shared" ca="1" si="24"/>
        <v>371.80525313576919</v>
      </c>
      <c r="U66" s="73">
        <f t="shared" ca="1" si="25"/>
        <v>370.59325483354428</v>
      </c>
      <c r="V66" s="34" cm="1">
        <f t="array" aca="1" ref="V66" ca="1">+SUMPRODUCT(_xlfn.ANCHORARRAY($L$17)/100,L66:U66)</f>
        <v>372.62567356</v>
      </c>
      <c r="W66" s="24">
        <f t="shared" ca="1" si="35"/>
        <v>0.38320309594659285</v>
      </c>
      <c r="X66" s="24">
        <f t="shared" ca="1" si="36"/>
        <v>0.37473156159375565</v>
      </c>
      <c r="Z66" s="19">
        <f t="shared" ca="1" si="26"/>
        <v>101.20325165969373</v>
      </c>
      <c r="AA66" s="24">
        <f t="shared" ca="1" si="30"/>
        <v>1.3011133638141104E-4</v>
      </c>
      <c r="AB66" s="24">
        <f>+d1d10index!Q51</f>
        <v>-2.3098698799395301E-3</v>
      </c>
      <c r="AC66" s="35">
        <f t="shared" si="27"/>
        <v>44136</v>
      </c>
      <c r="AD66" s="24">
        <f t="shared" ca="1" si="37"/>
        <v>6.1623189497563846E-3</v>
      </c>
      <c r="AE66" s="24">
        <f>+d1d10index!Y51</f>
        <v>1.1662020250223337E-2</v>
      </c>
      <c r="AG66" s="201">
        <f t="shared" ca="1" si="38"/>
        <v>8.4715343528372067E-3</v>
      </c>
      <c r="AH66" s="201">
        <f ca="1">+d1d10_y!AM51</f>
        <v>1.5779353227556969E-2</v>
      </c>
      <c r="AJ66">
        <f>+d1d10index!I51</f>
        <v>100.78577914411265</v>
      </c>
      <c r="AK66" s="19">
        <f t="shared" ca="1" si="28"/>
        <v>101.20325165969373</v>
      </c>
      <c r="AM66">
        <f ca="1">+NAC_d!BV52/NAC_d!BV$5-1</f>
        <v>2.7255513036709633</v>
      </c>
      <c r="AN66">
        <f ca="1">+NAC_d!CE52/NAC_d!CE$5-1</f>
        <v>2.6969055225936698</v>
      </c>
      <c r="AO66">
        <f t="shared" ca="1" si="31"/>
        <v>2.7505242432304198</v>
      </c>
      <c r="AP66">
        <f t="shared" ca="1" si="32"/>
        <v>2.7059325483354435</v>
      </c>
      <c r="AR66" s="24">
        <f t="shared" ca="1" si="33"/>
        <v>2.8645781077293542E-2</v>
      </c>
      <c r="AS66" s="24">
        <f t="shared" ca="1" si="34"/>
        <v>4.4591694894976275E-2</v>
      </c>
    </row>
    <row r="67" spans="2:45" x14ac:dyDescent="0.25">
      <c r="B67" s="71">
        <f t="shared" si="29"/>
        <v>53</v>
      </c>
      <c r="C67" s="159">
        <f>+NAC!A53</f>
        <v>44166</v>
      </c>
      <c r="D67" s="73" cm="1">
        <f t="array" aca="1" ref="D67" ca="1">INDIRECT(_xlfn.CONCAT(D$18,"!$P",$B67))</f>
        <v>382.79259999999999</v>
      </c>
      <c r="E67" s="73" cm="1">
        <f t="array" aca="1" ref="E67" ca="1">INDIRECT(_xlfn.CONCAT(E$18,"!$P",$B67))</f>
        <v>397.22160000000002</v>
      </c>
      <c r="F67" s="73" cm="1">
        <f t="array" aca="1" ref="F67" ca="1">INDIRECT(_xlfn.CONCAT(F$18,"!$P",$B67))</f>
        <v>394.11099999999999</v>
      </c>
      <c r="G67" s="73" cm="1">
        <f t="array" aca="1" ref="G67" ca="1">INDIRECT(_xlfn.CONCAT(G$18,"!$P",$B67))</f>
        <v>411.78410000000002</v>
      </c>
      <c r="H67" s="73" cm="1">
        <f t="array" aca="1" ref="H67" ca="1">INDIRECT(_xlfn.CONCAT(H$18,"!$P",$B67))</f>
        <v>405.392</v>
      </c>
      <c r="I67" s="73" cm="1">
        <f t="array" aca="1" ref="I67" ca="1">INDIRECT(_xlfn.CONCAT(I$18,"!$P",$B67))</f>
        <v>378.24900000000002</v>
      </c>
      <c r="J67" s="73" cm="1">
        <f t="array" aca="1" ref="J67" ca="1">INDIRECT(_xlfn.CONCAT(J$18,"!$P",$B67))</f>
        <v>390.76549999999997</v>
      </c>
      <c r="K67" s="73"/>
      <c r="L67" s="73">
        <f t="shared" ca="1" si="16"/>
        <v>394.43072242276725</v>
      </c>
      <c r="M67" s="73">
        <f t="shared" ca="1" si="17"/>
        <v>393.45815014326212</v>
      </c>
      <c r="N67" s="73">
        <f t="shared" ca="1" si="18"/>
        <v>392.52201577875803</v>
      </c>
      <c r="O67" s="73">
        <f t="shared" ca="1" si="19"/>
        <v>392.04115854734727</v>
      </c>
      <c r="P67" s="73">
        <f t="shared" ca="1" si="20"/>
        <v>392.07992654613224</v>
      </c>
      <c r="Q67" s="73">
        <f t="shared" ca="1" si="21"/>
        <v>391.20005974736739</v>
      </c>
      <c r="R67" s="73">
        <f t="shared" ca="1" si="22"/>
        <v>390.69402658064229</v>
      </c>
      <c r="S67" s="73">
        <f t="shared" ca="1" si="23"/>
        <v>390.30149185912359</v>
      </c>
      <c r="T67" s="73">
        <f t="shared" ca="1" si="24"/>
        <v>389.54406706390205</v>
      </c>
      <c r="U67" s="73">
        <f t="shared" ca="1" si="25"/>
        <v>387.93749168921977</v>
      </c>
      <c r="V67" s="34" cm="1">
        <f t="array" aca="1" ref="V67" ca="1">+SUMPRODUCT(_xlfn.ANCHORARRAY($L$17)/100,L67:U67)</f>
        <v>390.77510407000005</v>
      </c>
      <c r="W67" s="24">
        <f t="shared" ca="1" si="35"/>
        <v>0.40386124806242818</v>
      </c>
      <c r="X67" s="24">
        <f t="shared" ca="1" si="36"/>
        <v>0.38706929845720217</v>
      </c>
      <c r="Z67" s="19">
        <f t="shared" ca="1" si="26"/>
        <v>101.67378272857147</v>
      </c>
      <c r="AA67" s="24">
        <f t="shared" ca="1" si="30"/>
        <v>4.6493671019578464E-3</v>
      </c>
      <c r="AB67" s="24">
        <f>+d1d10index!Q52</f>
        <v>3.6031845513928573E-5</v>
      </c>
      <c r="AC67" s="35">
        <f t="shared" si="27"/>
        <v>44166</v>
      </c>
      <c r="AD67" s="24">
        <f t="shared" ca="1" si="37"/>
        <v>1.2106063931992095E-2</v>
      </c>
      <c r="AE67" s="24">
        <f>+d1d10index!Y52</f>
        <v>1.5471721715666131E-2</v>
      </c>
      <c r="AG67" s="201">
        <f t="shared" ca="1" si="38"/>
        <v>1.6791949605226009E-2</v>
      </c>
      <c r="AH67" s="201">
        <f ca="1">+d1d10_y!AM52</f>
        <v>2.1055161815331846E-2</v>
      </c>
      <c r="AJ67">
        <f>+d1d10index!I52</f>
        <v>100.78941064173678</v>
      </c>
      <c r="AK67" s="19">
        <f t="shared" ca="1" si="28"/>
        <v>101.67378272857147</v>
      </c>
      <c r="AM67">
        <f ca="1">+NAC_d!BV53/NAC_d!BV$5-1</f>
        <v>2.8748512931910404</v>
      </c>
      <c r="AN67">
        <f ca="1">+NAC_d!CE53/NAC_d!CE$5-1</f>
        <v>2.8445704623129031</v>
      </c>
      <c r="AO67">
        <f t="shared" ca="1" si="31"/>
        <v>2.9443072242276731</v>
      </c>
      <c r="AP67">
        <f t="shared" ca="1" si="32"/>
        <v>2.879374916892198</v>
      </c>
      <c r="AR67" s="24">
        <f t="shared" ca="1" si="33"/>
        <v>3.0280830878137266E-2</v>
      </c>
      <c r="AS67" s="24">
        <f t="shared" ca="1" si="34"/>
        <v>6.4932307335475059E-2</v>
      </c>
    </row>
    <row r="68" spans="2:45" x14ac:dyDescent="0.25">
      <c r="B68" s="71">
        <f t="shared" si="29"/>
        <v>54</v>
      </c>
      <c r="C68" s="159">
        <f>+NAC!A54</f>
        <v>44197</v>
      </c>
      <c r="D68" s="73" cm="1">
        <f t="array" aca="1" ref="D68" ca="1">INDIRECT(_xlfn.CONCAT(D$18,"!$P",$B68))</f>
        <v>394.93619999999999</v>
      </c>
      <c r="E68" s="73" cm="1">
        <f t="array" aca="1" ref="E68" ca="1">INDIRECT(_xlfn.CONCAT(E$18,"!$P",$B68))</f>
        <v>415.3082</v>
      </c>
      <c r="F68" s="73" cm="1">
        <f t="array" aca="1" ref="F68" ca="1">INDIRECT(_xlfn.CONCAT(F$18,"!$P",$B68))</f>
        <v>413.97969999999998</v>
      </c>
      <c r="G68" s="73" cm="1">
        <f t="array" aca="1" ref="G68" ca="1">INDIRECT(_xlfn.CONCAT(G$18,"!$P",$B68))</f>
        <v>429.81060000000002</v>
      </c>
      <c r="H68" s="73" cm="1">
        <f t="array" aca="1" ref="H68" ca="1">INDIRECT(_xlfn.CONCAT(H$18,"!$P",$B68))</f>
        <v>421.92500000000001</v>
      </c>
      <c r="I68" s="73" cm="1">
        <f t="array" aca="1" ref="I68" ca="1">INDIRECT(_xlfn.CONCAT(I$18,"!$P",$B68))</f>
        <v>392.8476</v>
      </c>
      <c r="J68" s="73" cm="1">
        <f t="array" aca="1" ref="J68" ca="1">INDIRECT(_xlfn.CONCAT(J$18,"!$P",$B68))</f>
        <v>406.06740000000002</v>
      </c>
      <c r="K68" s="73"/>
      <c r="L68" s="73">
        <f t="shared" ca="1" si="16"/>
        <v>410.76451667758874</v>
      </c>
      <c r="M68" s="73">
        <f t="shared" ca="1" si="17"/>
        <v>409.60797169520583</v>
      </c>
      <c r="N68" s="73">
        <f t="shared" ca="1" si="18"/>
        <v>408.36989645697889</v>
      </c>
      <c r="O68" s="73">
        <f t="shared" ca="1" si="19"/>
        <v>407.65726905813375</v>
      </c>
      <c r="P68" s="73">
        <f t="shared" ca="1" si="20"/>
        <v>407.78202709982833</v>
      </c>
      <c r="Q68" s="73">
        <f t="shared" ca="1" si="21"/>
        <v>406.71873280367214</v>
      </c>
      <c r="R68" s="73">
        <f t="shared" ca="1" si="22"/>
        <v>406.01944860561338</v>
      </c>
      <c r="S68" s="73">
        <f t="shared" ca="1" si="23"/>
        <v>405.44324061359782</v>
      </c>
      <c r="T68" s="73">
        <f t="shared" ca="1" si="24"/>
        <v>404.5378992795803</v>
      </c>
      <c r="U68" s="73">
        <f t="shared" ca="1" si="25"/>
        <v>402.35288986908461</v>
      </c>
      <c r="V68" s="34" cm="1">
        <f t="array" aca="1" ref="V68" ca="1">+SUMPRODUCT(_xlfn.ANCHORARRAY($L$17)/100,L68:U68)</f>
        <v>406.08698586000003</v>
      </c>
      <c r="W68" s="24">
        <f t="shared" ca="1" si="35"/>
        <v>0.42496277555669848</v>
      </c>
      <c r="X68" s="24">
        <f t="shared" ca="1" si="36"/>
        <v>0.40575775191673924</v>
      </c>
      <c r="Z68" s="19">
        <f t="shared" ca="1" si="26"/>
        <v>102.09060926870465</v>
      </c>
      <c r="AA68" s="24">
        <f t="shared" ca="1" si="30"/>
        <v>4.0996462307882897E-3</v>
      </c>
      <c r="AB68" s="24">
        <f>+d1d10index!Q53</f>
        <v>1.2904545091030339E-3</v>
      </c>
      <c r="AC68" s="35">
        <f t="shared" si="27"/>
        <v>44197</v>
      </c>
      <c r="AD68" s="24">
        <f t="shared" ca="1" si="37"/>
        <v>1.3661687878849138E-2</v>
      </c>
      <c r="AE68" s="24">
        <f>+d1d10index!Y53</f>
        <v>8.1930531098122206E-3</v>
      </c>
      <c r="AG68" s="201">
        <f t="shared" ca="1" si="38"/>
        <v>1.920502363995924E-2</v>
      </c>
      <c r="AH68" s="201">
        <f ca="1">+d1d10_y!AM53</f>
        <v>1.1490117271602207E-2</v>
      </c>
      <c r="AJ68">
        <f>+d1d10index!I53</f>
        <v>100.91947479116925</v>
      </c>
      <c r="AK68" s="19">
        <f t="shared" ca="1" si="28"/>
        <v>102.09060926870465</v>
      </c>
      <c r="AM68">
        <f ca="1">+NAC_d!BV54/NAC_d!BV$5-1</f>
        <v>3.0337401734458336</v>
      </c>
      <c r="AN68">
        <f ca="1">+NAC_d!CE54/NAC_d!CE$5-1</f>
        <v>2.9969612878840559</v>
      </c>
      <c r="AO68">
        <f t="shared" ca="1" si="31"/>
        <v>3.107645166775888</v>
      </c>
      <c r="AP68">
        <f t="shared" ca="1" si="32"/>
        <v>3.0235288986908468</v>
      </c>
      <c r="AR68" s="24">
        <f t="shared" ca="1" si="33"/>
        <v>3.6778885561777663E-2</v>
      </c>
      <c r="AS68" s="24">
        <f t="shared" ca="1" si="34"/>
        <v>8.4116268085041135E-2</v>
      </c>
    </row>
    <row r="69" spans="2:45" x14ac:dyDescent="0.25">
      <c r="B69" s="71">
        <f t="shared" si="29"/>
        <v>55</v>
      </c>
      <c r="C69" s="159">
        <f>+NAC!A55</f>
        <v>44228</v>
      </c>
      <c r="D69" s="73" cm="1">
        <f t="array" aca="1" ref="D69" ca="1">INDIRECT(_xlfn.CONCAT(D$18,"!$P",$B69))</f>
        <v>411.7749</v>
      </c>
      <c r="E69" s="73" cm="1">
        <f t="array" aca="1" ref="E69" ca="1">INDIRECT(_xlfn.CONCAT(E$18,"!$P",$B69))</f>
        <v>431.28800000000001</v>
      </c>
      <c r="F69" s="73" cm="1">
        <f t="array" aca="1" ref="F69" ca="1">INDIRECT(_xlfn.CONCAT(F$18,"!$P",$B69))</f>
        <v>430.39679999999998</v>
      </c>
      <c r="G69" s="73" cm="1">
        <f t="array" aca="1" ref="G69" ca="1">INDIRECT(_xlfn.CONCAT(G$18,"!$P",$B69))</f>
        <v>447.53120000000001</v>
      </c>
      <c r="H69" s="73" cm="1">
        <f t="array" aca="1" ref="H69" ca="1">INDIRECT(_xlfn.CONCAT(H$18,"!$P",$B69))</f>
        <v>438.99220000000003</v>
      </c>
      <c r="I69" s="73" cm="1">
        <f t="array" aca="1" ref="I69" ca="1">INDIRECT(_xlfn.CONCAT(I$18,"!$P",$B69))</f>
        <v>408.7115</v>
      </c>
      <c r="J69" s="73" cm="1">
        <f t="array" aca="1" ref="J69" ca="1">INDIRECT(_xlfn.CONCAT(J$18,"!$P",$B69))</f>
        <v>422.59320000000002</v>
      </c>
      <c r="K69" s="73"/>
      <c r="L69" s="73">
        <f t="shared" ca="1" si="16"/>
        <v>427.39143223041242</v>
      </c>
      <c r="M69" s="73">
        <f t="shared" ca="1" si="17"/>
        <v>426.18114993337224</v>
      </c>
      <c r="N69" s="73">
        <f t="shared" ca="1" si="18"/>
        <v>424.92883344977952</v>
      </c>
      <c r="O69" s="73">
        <f t="shared" ca="1" si="19"/>
        <v>424.20754394956771</v>
      </c>
      <c r="P69" s="73">
        <f t="shared" ca="1" si="20"/>
        <v>424.28452729768446</v>
      </c>
      <c r="Q69" s="73">
        <f t="shared" ca="1" si="21"/>
        <v>423.20603874250804</v>
      </c>
      <c r="R69" s="73">
        <f t="shared" ca="1" si="22"/>
        <v>422.5227710947284</v>
      </c>
      <c r="S69" s="73">
        <f t="shared" ca="1" si="23"/>
        <v>421.94431939840433</v>
      </c>
      <c r="T69" s="73">
        <f t="shared" ca="1" si="24"/>
        <v>421.01568683787514</v>
      </c>
      <c r="U69" s="73">
        <f t="shared" ca="1" si="25"/>
        <v>418.88824948035807</v>
      </c>
      <c r="V69" s="34" cm="1">
        <f t="array" aca="1" ref="V69" ca="1">+SUMPRODUCT(_xlfn.ANCHORARRAY($L$17)/100,L69:U69)</f>
        <v>422.61008350000003</v>
      </c>
      <c r="W69" s="24">
        <f t="shared" ca="1" si="35"/>
        <v>0.44720636310647088</v>
      </c>
      <c r="X69" s="24">
        <f t="shared" ca="1" si="36"/>
        <v>0.43044774208098935</v>
      </c>
      <c r="Z69" s="19">
        <f t="shared" ca="1" si="26"/>
        <v>102.02994062511965</v>
      </c>
      <c r="AA69" s="24">
        <f t="shared" ca="1" si="30"/>
        <v>-5.9426272425633364E-4</v>
      </c>
      <c r="AB69" s="24">
        <f>+d1d10index!Q54</f>
        <v>-9.3883162110586227E-4</v>
      </c>
      <c r="AC69" s="35">
        <f t="shared" si="27"/>
        <v>44228</v>
      </c>
      <c r="AD69" s="24">
        <f t="shared" ca="1" si="37"/>
        <v>1.1715647158910825E-2</v>
      </c>
      <c r="AE69" s="24">
        <f>+d1d10index!Y54</f>
        <v>4.939532186632789E-3</v>
      </c>
      <c r="AG69" s="201">
        <f t="shared" ca="1" si="38"/>
        <v>1.6758621025481535E-2</v>
      </c>
      <c r="AH69" s="201">
        <f ca="1">+d1d10_y!AM54</f>
        <v>7.1142886771951019E-3</v>
      </c>
      <c r="AJ69">
        <f>+d1d10index!I54</f>
        <v>100.82472839704991</v>
      </c>
      <c r="AK69" s="19">
        <f t="shared" ca="1" si="28"/>
        <v>102.02994062511965</v>
      </c>
      <c r="AM69">
        <f ca="1">+NAC_d!BV55/NAC_d!BV$5-1</f>
        <v>3.1762305313513428</v>
      </c>
      <c r="AN69">
        <f ca="1">+NAC_d!CE55/NAC_d!CE$5-1</f>
        <v>3.1420488011737753</v>
      </c>
      <c r="AO69">
        <f t="shared" ca="1" si="31"/>
        <v>3.2739143223041252</v>
      </c>
      <c r="AP69">
        <f t="shared" ca="1" si="32"/>
        <v>3.1888824948035817</v>
      </c>
      <c r="AR69" s="24">
        <f t="shared" ca="1" si="33"/>
        <v>3.4181730177567538E-2</v>
      </c>
      <c r="AS69" s="24">
        <f t="shared" ca="1" si="34"/>
        <v>8.50318275005435E-2</v>
      </c>
    </row>
    <row r="70" spans="2:45" x14ac:dyDescent="0.25">
      <c r="B70" s="71">
        <f t="shared" si="29"/>
        <v>56</v>
      </c>
      <c r="C70" s="159">
        <f>+NAC!A56</f>
        <v>44256</v>
      </c>
      <c r="D70" s="73" cm="1">
        <f t="array" aca="1" ref="D70" ca="1">INDIRECT(_xlfn.CONCAT(D$18,"!$P",$B70))</f>
        <v>429.67649999999998</v>
      </c>
      <c r="E70" s="73" cm="1">
        <f t="array" aca="1" ref="E70" ca="1">INDIRECT(_xlfn.CONCAT(E$18,"!$P",$B70))</f>
        <v>452.63529999999997</v>
      </c>
      <c r="F70" s="73" cm="1">
        <f t="array" aca="1" ref="F70" ca="1">INDIRECT(_xlfn.CONCAT(F$18,"!$P",$B70))</f>
        <v>448.54059999999998</v>
      </c>
      <c r="G70" s="73" cm="1">
        <f t="array" aca="1" ref="G70" ca="1">INDIRECT(_xlfn.CONCAT(G$18,"!$P",$B70))</f>
        <v>462.39550000000003</v>
      </c>
      <c r="H70" s="73" cm="1">
        <f t="array" aca="1" ref="H70" ca="1">INDIRECT(_xlfn.CONCAT(H$18,"!$P",$B70))</f>
        <v>460.70330000000001</v>
      </c>
      <c r="I70" s="73" cm="1">
        <f t="array" aca="1" ref="I70" ca="1">INDIRECT(_xlfn.CONCAT(I$18,"!$P",$B70))</f>
        <v>426.16699999999997</v>
      </c>
      <c r="J70" s="73" cm="1">
        <f t="array" aca="1" ref="J70" ca="1">INDIRECT(_xlfn.CONCAT(J$18,"!$P",$B70))</f>
        <v>441.72</v>
      </c>
      <c r="K70" s="73"/>
      <c r="L70" s="73">
        <f t="shared" ca="1" si="16"/>
        <v>446.17047909107606</v>
      </c>
      <c r="M70" s="73">
        <f t="shared" ca="1" si="17"/>
        <v>445.1720402916535</v>
      </c>
      <c r="N70" s="73">
        <f t="shared" ca="1" si="18"/>
        <v>444.0150457289709</v>
      </c>
      <c r="O70" s="73">
        <f t="shared" ca="1" si="19"/>
        <v>443.35226466452974</v>
      </c>
      <c r="P70" s="73">
        <f t="shared" ca="1" si="20"/>
        <v>443.64463692326257</v>
      </c>
      <c r="Q70" s="73">
        <f t="shared" ca="1" si="21"/>
        <v>442.50570418077137</v>
      </c>
      <c r="R70" s="73">
        <f t="shared" ca="1" si="22"/>
        <v>441.73754665481476</v>
      </c>
      <c r="S70" s="73">
        <f t="shared" ca="1" si="23"/>
        <v>441.18133268599172</v>
      </c>
      <c r="T70" s="73">
        <f t="shared" ca="1" si="24"/>
        <v>440.24943803179463</v>
      </c>
      <c r="U70" s="73">
        <f t="shared" ca="1" si="25"/>
        <v>437.83242387011711</v>
      </c>
      <c r="V70" s="34" cm="1">
        <f t="array" aca="1" ref="V70" ca="1">+SUMPRODUCT(_xlfn.ANCHORARRAY($L$17)/100,L70:U70)</f>
        <v>441.74639478999995</v>
      </c>
      <c r="W70" s="24">
        <f t="shared" ca="1" si="35"/>
        <v>0.46526787328287833</v>
      </c>
      <c r="X70" s="24">
        <f t="shared" ca="1" si="36"/>
        <v>0.44955697029882513</v>
      </c>
      <c r="Z70" s="19">
        <f t="shared" ca="1" si="26"/>
        <v>101.90439418516716</v>
      </c>
      <c r="AA70" s="24">
        <f t="shared" ca="1" si="30"/>
        <v>-1.2304862590656329E-3</v>
      </c>
      <c r="AB70" s="24">
        <f>+d1d10index!Q55</f>
        <v>1.2497671745872463E-3</v>
      </c>
      <c r="AC70" s="35">
        <f t="shared" si="27"/>
        <v>44256</v>
      </c>
      <c r="AD70" s="24">
        <f t="shared" ca="1" si="37"/>
        <v>1.0838417051531435E-2</v>
      </c>
      <c r="AE70" s="24">
        <f>+d1d10index!Y55</f>
        <v>3.4218985798537549E-3</v>
      </c>
      <c r="AG70" s="201">
        <f t="shared" ca="1" si="38"/>
        <v>1.5710902984053199E-2</v>
      </c>
      <c r="AH70" s="201">
        <f ca="1">+d1d10_y!AM55</f>
        <v>4.9370128640995325E-3</v>
      </c>
      <c r="AJ70">
        <f>+d1d10index!I55</f>
        <v>100.95073583298722</v>
      </c>
      <c r="AK70" s="19">
        <f t="shared" ca="1" si="28"/>
        <v>101.90439418516716</v>
      </c>
      <c r="AM70">
        <f ca="1">+NAC_d!BV56/NAC_d!BV$5-1</f>
        <v>3.377736340096968</v>
      </c>
      <c r="AN70">
        <f ca="1">+NAC_d!CE56/NAC_d!CE$5-1</f>
        <v>3.3366690736101532</v>
      </c>
      <c r="AO70">
        <f t="shared" ca="1" si="31"/>
        <v>3.461704790910761</v>
      </c>
      <c r="AP70">
        <f t="shared" ca="1" si="32"/>
        <v>3.3783242387011718</v>
      </c>
      <c r="AR70" s="24">
        <f t="shared" ca="1" si="33"/>
        <v>4.1067266486814802E-2</v>
      </c>
      <c r="AS70" s="24">
        <f t="shared" ca="1" si="34"/>
        <v>8.3380552209589176E-2</v>
      </c>
    </row>
    <row r="71" spans="2:45" x14ac:dyDescent="0.25">
      <c r="B71" s="71">
        <f t="shared" si="29"/>
        <v>57</v>
      </c>
      <c r="C71" s="159">
        <f>+NAC!A57</f>
        <v>44287</v>
      </c>
      <c r="D71" s="73" cm="1">
        <f t="array" aca="1" ref="D71" ca="1">INDIRECT(_xlfn.CONCAT(D$18,"!$P",$B71))</f>
        <v>450.31909999999999</v>
      </c>
      <c r="E71" s="73" cm="1">
        <f t="array" aca="1" ref="E71" ca="1">INDIRECT(_xlfn.CONCAT(E$18,"!$P",$B71))</f>
        <v>471.6003</v>
      </c>
      <c r="F71" s="73" cm="1">
        <f t="array" aca="1" ref="F71" ca="1">INDIRECT(_xlfn.CONCAT(F$18,"!$P",$B71))</f>
        <v>468.33240000000001</v>
      </c>
      <c r="G71" s="73" cm="1">
        <f t="array" aca="1" ref="G71" ca="1">INDIRECT(_xlfn.CONCAT(G$18,"!$P",$B71))</f>
        <v>483.43020000000001</v>
      </c>
      <c r="H71" s="73" cm="1">
        <f t="array" aca="1" ref="H71" ca="1">INDIRECT(_xlfn.CONCAT(H$18,"!$P",$B71))</f>
        <v>482.29169999999999</v>
      </c>
      <c r="I71" s="73" cm="1">
        <f t="array" aca="1" ref="I71" ca="1">INDIRECT(_xlfn.CONCAT(I$18,"!$P",$B71))</f>
        <v>448.06599999999997</v>
      </c>
      <c r="J71" s="73" cm="1">
        <f t="array" aca="1" ref="J71" ca="1">INDIRECT(_xlfn.CONCAT(J$18,"!$P",$B71))</f>
        <v>461.8578</v>
      </c>
      <c r="K71" s="73"/>
      <c r="L71" s="73">
        <f t="shared" ca="1" si="16"/>
        <v>466.31876254800437</v>
      </c>
      <c r="M71" s="73">
        <f t="shared" ca="1" si="17"/>
        <v>465.2945834649903</v>
      </c>
      <c r="N71" s="73">
        <f t="shared" ca="1" si="18"/>
        <v>464.13445071490099</v>
      </c>
      <c r="O71" s="73">
        <f t="shared" ca="1" si="19"/>
        <v>463.49393904524419</v>
      </c>
      <c r="P71" s="73">
        <f t="shared" ca="1" si="20"/>
        <v>463.6736424669063</v>
      </c>
      <c r="Q71" s="73">
        <f t="shared" ca="1" si="21"/>
        <v>462.58318934866941</v>
      </c>
      <c r="R71" s="73">
        <f t="shared" ca="1" si="22"/>
        <v>461.86698309636228</v>
      </c>
      <c r="S71" s="73">
        <f t="shared" ca="1" si="23"/>
        <v>461.30451715574912</v>
      </c>
      <c r="T71" s="73">
        <f t="shared" ca="1" si="24"/>
        <v>460.34572246559856</v>
      </c>
      <c r="U71" s="73">
        <f t="shared" ca="1" si="25"/>
        <v>458.0869163634361</v>
      </c>
      <c r="V71" s="34" cm="1">
        <f t="array" aca="1" ref="V71" ca="1">+SUMPRODUCT(_xlfn.ANCHORARRAY($L$17)/100,L71:U71)</f>
        <v>461.88098193999997</v>
      </c>
      <c r="W71" s="24">
        <f t="shared" ca="1" si="35"/>
        <v>0.50317354280325</v>
      </c>
      <c r="X71" s="24">
        <f t="shared" ca="1" si="36"/>
        <v>0.49229445805126137</v>
      </c>
      <c r="Z71" s="19">
        <f t="shared" ca="1" si="26"/>
        <v>101.79700530412821</v>
      </c>
      <c r="AA71" s="24">
        <f t="shared" ca="1" si="30"/>
        <v>-1.053819925015409E-3</v>
      </c>
      <c r="AB71" s="24">
        <f>+d1d10index!Q56</f>
        <v>9.1200671294422442E-4</v>
      </c>
      <c r="AC71" s="35">
        <f t="shared" si="27"/>
        <v>44287</v>
      </c>
      <c r="AD71" s="24">
        <f t="shared" ca="1" si="37"/>
        <v>7.2901729905205936E-3</v>
      </c>
      <c r="AE71" s="24">
        <f>+d1d10index!Y56</f>
        <v>-3.7803547512293978E-4</v>
      </c>
      <c r="AG71" s="201">
        <f t="shared" ca="1" si="38"/>
        <v>1.0879084751988621E-2</v>
      </c>
      <c r="AH71" s="201">
        <f ca="1">+d1d10_y!AM56</f>
        <v>-5.6083101856363449E-4</v>
      </c>
      <c r="AJ71">
        <f>+d1d10index!I56</f>
        <v>101.04280358174356</v>
      </c>
      <c r="AK71" s="19">
        <f t="shared" ca="1" si="28"/>
        <v>101.79700530412821</v>
      </c>
      <c r="AM71">
        <f ca="1">+NAC_d!BV57/NAC_d!BV$5-1</f>
        <v>3.5584281830094744</v>
      </c>
      <c r="AN71">
        <f ca="1">+NAC_d!CE57/NAC_d!CE$5-1</f>
        <v>3.5116899718720962</v>
      </c>
      <c r="AO71">
        <f t="shared" ca="1" si="31"/>
        <v>3.6631876254800444</v>
      </c>
      <c r="AP71">
        <f t="shared" ca="1" si="32"/>
        <v>3.5808691636343619</v>
      </c>
      <c r="AR71" s="24">
        <f t="shared" ca="1" si="33"/>
        <v>4.6738211137378194E-2</v>
      </c>
      <c r="AS71" s="24">
        <f t="shared" ca="1" si="34"/>
        <v>8.2318461845682478E-2</v>
      </c>
    </row>
    <row r="72" spans="2:45" x14ac:dyDescent="0.25">
      <c r="B72" s="71">
        <f t="shared" si="29"/>
        <v>58</v>
      </c>
      <c r="C72" s="159">
        <f>+NAC!A58</f>
        <v>44317</v>
      </c>
      <c r="D72" s="73" cm="1">
        <f t="array" aca="1" ref="D72" ca="1">INDIRECT(_xlfn.CONCAT(D$18,"!$P",$B72))</f>
        <v>466.34559999999999</v>
      </c>
      <c r="E72" s="73" cm="1">
        <f t="array" aca="1" ref="E72" ca="1">INDIRECT(_xlfn.CONCAT(E$18,"!$P",$B72))</f>
        <v>487.61040000000003</v>
      </c>
      <c r="F72" s="73" cm="1">
        <f t="array" aca="1" ref="F72" ca="1">INDIRECT(_xlfn.CONCAT(F$18,"!$P",$B72))</f>
        <v>484.7928</v>
      </c>
      <c r="G72" s="73" cm="1">
        <f t="array" aca="1" ref="G72" ca="1">INDIRECT(_xlfn.CONCAT(G$18,"!$P",$B72))</f>
        <v>498.14589999999998</v>
      </c>
      <c r="H72" s="73" cm="1">
        <f t="array" aca="1" ref="H72" ca="1">INDIRECT(_xlfn.CONCAT(H$18,"!$P",$B72))</f>
        <v>501.12349999999998</v>
      </c>
      <c r="I72" s="73" cm="1">
        <f t="array" aca="1" ref="I72" ca="1">INDIRECT(_xlfn.CONCAT(I$18,"!$P",$B72))</f>
        <v>462.68079999999998</v>
      </c>
      <c r="J72" s="73" cm="1">
        <f t="array" aca="1" ref="J72" ca="1">INDIRECT(_xlfn.CONCAT(J$18,"!$P",$B72))</f>
        <v>477.92930000000001</v>
      </c>
      <c r="K72" s="73"/>
      <c r="L72" s="73">
        <f t="shared" ca="1" si="16"/>
        <v>482.35127104268577</v>
      </c>
      <c r="M72" s="73">
        <f t="shared" ca="1" si="17"/>
        <v>481.38386497615051</v>
      </c>
      <c r="N72" s="73">
        <f t="shared" ca="1" si="18"/>
        <v>480.26052947651698</v>
      </c>
      <c r="O72" s="73">
        <f t="shared" ca="1" si="19"/>
        <v>479.61160870682136</v>
      </c>
      <c r="P72" s="73">
        <f t="shared" ca="1" si="20"/>
        <v>479.81008450110033</v>
      </c>
      <c r="Q72" s="73">
        <f t="shared" ca="1" si="21"/>
        <v>478.68516494817192</v>
      </c>
      <c r="R72" s="73">
        <f t="shared" ca="1" si="22"/>
        <v>477.95645563915156</v>
      </c>
      <c r="S72" s="73">
        <f t="shared" ca="1" si="23"/>
        <v>477.37699368337167</v>
      </c>
      <c r="T72" s="73">
        <f t="shared" ca="1" si="24"/>
        <v>476.37782034989493</v>
      </c>
      <c r="U72" s="73">
        <f t="shared" ca="1" si="25"/>
        <v>474.10105697594997</v>
      </c>
      <c r="V72" s="34" cm="1">
        <f t="array" aca="1" ref="V72" ca="1">+SUMPRODUCT(_xlfn.ANCHORARRAY($L$17)/100,L72:U72)</f>
        <v>477.95340987000009</v>
      </c>
      <c r="W72" s="24">
        <f t="shared" ca="1" si="35"/>
        <v>0.52913632831583457</v>
      </c>
      <c r="X72" s="24">
        <f t="shared" ca="1" si="36"/>
        <v>0.52091777771901793</v>
      </c>
      <c r="Z72" s="19">
        <f t="shared" ca="1" si="26"/>
        <v>101.74018048374745</v>
      </c>
      <c r="AA72" s="24">
        <f t="shared" ca="1" si="30"/>
        <v>-5.5821701444935812E-4</v>
      </c>
      <c r="AB72" s="24">
        <f>+d1d10index!Q57</f>
        <v>-3.1317294602735135E-3</v>
      </c>
      <c r="AC72" s="35">
        <f t="shared" si="27"/>
        <v>44317</v>
      </c>
      <c r="AD72" s="24">
        <f t="shared" ca="1" si="37"/>
        <v>5.4036784349662526E-3</v>
      </c>
      <c r="AE72" s="24">
        <f>+d1d10index!Y57</f>
        <v>-1.9828731769221397E-3</v>
      </c>
      <c r="AG72" s="201">
        <f t="shared" ca="1" si="38"/>
        <v>8.2185505968166428E-3</v>
      </c>
      <c r="AH72" s="201">
        <f ca="1">+d1d10_y!AM57</f>
        <v>-2.9247745155911442E-3</v>
      </c>
      <c r="AJ72">
        <f>+d1d10index!I57</f>
        <v>100.72636485701798</v>
      </c>
      <c r="AK72" s="19">
        <f t="shared" ca="1" si="28"/>
        <v>101.74018048374745</v>
      </c>
      <c r="AM72">
        <f ca="1">+NAC_d!BV58/NAC_d!BV$5-1</f>
        <v>3.7007521344073728</v>
      </c>
      <c r="AN72">
        <f ca="1">+NAC_d!CE58/NAC_d!CE$5-1</f>
        <v>3.6670607495759979</v>
      </c>
      <c r="AO72">
        <f t="shared" ca="1" si="31"/>
        <v>3.8235127104268587</v>
      </c>
      <c r="AP72">
        <f t="shared" ca="1" si="32"/>
        <v>3.7410105697595002</v>
      </c>
      <c r="AR72" s="24">
        <f t="shared" ca="1" si="33"/>
        <v>3.3691384831374904E-2</v>
      </c>
      <c r="AS72" s="24">
        <f t="shared" ca="1" si="34"/>
        <v>8.2502140667358503E-2</v>
      </c>
    </row>
    <row r="73" spans="2:45" x14ac:dyDescent="0.25">
      <c r="B73" s="71">
        <f t="shared" si="29"/>
        <v>59</v>
      </c>
      <c r="C73" s="159">
        <f>+NAC!A59</f>
        <v>44348</v>
      </c>
      <c r="D73" s="73" cm="1">
        <f t="array" aca="1" ref="D73" ca="1">INDIRECT(_xlfn.CONCAT(D$18,"!$P",$B73))</f>
        <v>482.72039999999998</v>
      </c>
      <c r="E73" s="73" cm="1">
        <f t="array" aca="1" ref="E73" ca="1">INDIRECT(_xlfn.CONCAT(E$18,"!$P",$B73))</f>
        <v>505.70670000000001</v>
      </c>
      <c r="F73" s="73" cm="1">
        <f t="array" aca="1" ref="F73" ca="1">INDIRECT(_xlfn.CONCAT(F$18,"!$P",$B73))</f>
        <v>502.90960000000001</v>
      </c>
      <c r="G73" s="73" cm="1">
        <f t="array" aca="1" ref="G73" ca="1">INDIRECT(_xlfn.CONCAT(G$18,"!$P",$B73))</f>
        <v>515.17309999999998</v>
      </c>
      <c r="H73" s="73" cm="1">
        <f t="array" aca="1" ref="H73" ca="1">INDIRECT(_xlfn.CONCAT(H$18,"!$P",$B73))</f>
        <v>520.14689999999996</v>
      </c>
      <c r="I73" s="73" cm="1">
        <f t="array" aca="1" ref="I73" ca="1">INDIRECT(_xlfn.CONCAT(I$18,"!$P",$B73))</f>
        <v>479.17360000000002</v>
      </c>
      <c r="J73" s="73" cm="1">
        <f t="array" aca="1" ref="J73" ca="1">INDIRECT(_xlfn.CONCAT(J$18,"!$P",$B73))</f>
        <v>495.18090000000001</v>
      </c>
      <c r="K73" s="73"/>
      <c r="L73" s="73">
        <f t="shared" ca="1" si="16"/>
        <v>499.78114596871558</v>
      </c>
      <c r="M73" s="73">
        <f t="shared" ca="1" si="17"/>
        <v>498.81493789392954</v>
      </c>
      <c r="N73" s="73">
        <f t="shared" ca="1" si="18"/>
        <v>497.64696861698451</v>
      </c>
      <c r="O73" s="73">
        <f t="shared" ca="1" si="19"/>
        <v>496.95616499938052</v>
      </c>
      <c r="P73" s="73">
        <f t="shared" ca="1" si="20"/>
        <v>497.20056669227426</v>
      </c>
      <c r="Q73" s="73">
        <f t="shared" ca="1" si="21"/>
        <v>496.01540397203934</v>
      </c>
      <c r="R73" s="73">
        <f t="shared" ca="1" si="22"/>
        <v>495.23083742319045</v>
      </c>
      <c r="S73" s="73">
        <f t="shared" ca="1" si="23"/>
        <v>494.60843861873116</v>
      </c>
      <c r="T73" s="73">
        <f t="shared" ca="1" si="24"/>
        <v>493.55666673404022</v>
      </c>
      <c r="U73" s="73">
        <f t="shared" ca="1" si="25"/>
        <v>491.11174772235478</v>
      </c>
      <c r="V73" s="34" cm="1">
        <f t="array" aca="1" ref="V73" ca="1">+SUMPRODUCT(_xlfn.ANCHORARRAY($L$17)/100,L73:U73)</f>
        <v>495.20865363999997</v>
      </c>
      <c r="W73" s="24">
        <f t="shared" ca="1" si="35"/>
        <v>0.54876986415198115</v>
      </c>
      <c r="X73" s="24">
        <f t="shared" ca="1" si="36"/>
        <v>0.53995409790720528</v>
      </c>
      <c r="Z73" s="19">
        <f t="shared" ca="1" si="26"/>
        <v>101.76525979811461</v>
      </c>
      <c r="AA73" s="24">
        <f t="shared" ca="1" si="30"/>
        <v>2.4650353722499574E-4</v>
      </c>
      <c r="AB73" s="24">
        <f>+d1d10index!Q58</f>
        <v>1.1496612588250965E-3</v>
      </c>
      <c r="AC73" s="35">
        <f t="shared" si="27"/>
        <v>44348</v>
      </c>
      <c r="AD73" s="24">
        <f t="shared" ca="1" si="37"/>
        <v>5.7246941689734765E-3</v>
      </c>
      <c r="AE73" s="24">
        <f>+d1d10index!Y58</f>
        <v>1.9180897650070694E-3</v>
      </c>
      <c r="AG73" s="201">
        <f t="shared" ca="1" si="38"/>
        <v>8.8157662447758689E-3</v>
      </c>
      <c r="AH73" s="201">
        <f ca="1">+d1d10_y!AM58</f>
        <v>2.8607274029619489E-3</v>
      </c>
      <c r="AJ73">
        <f>+d1d10index!I58</f>
        <v>100.84216605643638</v>
      </c>
      <c r="AK73" s="19">
        <f t="shared" ca="1" si="28"/>
        <v>101.76525979811461</v>
      </c>
      <c r="AM73">
        <f ca="1">+NAC_d!BV59/NAC_d!BV$5-1</f>
        <v>3.8524018018415509</v>
      </c>
      <c r="AN73">
        <f ca="1">+NAC_d!CE59/NAC_d!CE$5-1</f>
        <v>3.8122814455766676</v>
      </c>
      <c r="AO73">
        <f t="shared" ca="1" si="31"/>
        <v>3.9978114596871563</v>
      </c>
      <c r="AP73">
        <f t="shared" ca="1" si="32"/>
        <v>3.9111174772235486</v>
      </c>
      <c r="AR73" s="24">
        <f t="shared" ca="1" si="33"/>
        <v>4.0120356264883306E-2</v>
      </c>
      <c r="AS73" s="24">
        <f t="shared" ca="1" si="34"/>
        <v>8.6693982463607711E-2</v>
      </c>
    </row>
    <row r="74" spans="2:45" x14ac:dyDescent="0.25">
      <c r="B74" s="71">
        <f t="shared" si="29"/>
        <v>60</v>
      </c>
      <c r="C74" s="159">
        <f>+NAC!A60</f>
        <v>44378</v>
      </c>
      <c r="D74" s="73" cm="1">
        <f t="array" aca="1" ref="D74" ca="1">INDIRECT(_xlfn.CONCAT(D$18,"!$P",$B74))</f>
        <v>499.07130000000001</v>
      </c>
      <c r="E74" s="73" cm="1">
        <f t="array" aca="1" ref="E74" ca="1">INDIRECT(_xlfn.CONCAT(E$18,"!$P",$B74))</f>
        <v>519.59900000000005</v>
      </c>
      <c r="F74" s="73" cm="1">
        <f t="array" aca="1" ref="F74" ca="1">INDIRECT(_xlfn.CONCAT(F$18,"!$P",$B74))</f>
        <v>517.24440000000004</v>
      </c>
      <c r="G74" s="73" cm="1">
        <f t="array" aca="1" ref="G74" ca="1">INDIRECT(_xlfn.CONCAT(G$18,"!$P",$B74))</f>
        <v>531.26750000000004</v>
      </c>
      <c r="H74" s="73" cm="1">
        <f t="array" aca="1" ref="H74" ca="1">INDIRECT(_xlfn.CONCAT(H$18,"!$P",$B74))</f>
        <v>537.98990000000003</v>
      </c>
      <c r="I74" s="73" cm="1">
        <f t="array" aca="1" ref="I74" ca="1">INDIRECT(_xlfn.CONCAT(I$18,"!$P",$B74))</f>
        <v>497.16320000000002</v>
      </c>
      <c r="J74" s="73" cm="1">
        <f t="array" aca="1" ref="J74" ca="1">INDIRECT(_xlfn.CONCAT(J$18,"!$P",$B74))</f>
        <v>510.69740000000002</v>
      </c>
      <c r="K74" s="73"/>
      <c r="L74" s="73">
        <f t="shared" ca="1" si="16"/>
        <v>515.17121722139893</v>
      </c>
      <c r="M74" s="73">
        <f t="shared" ca="1" si="17"/>
        <v>514.21097726491428</v>
      </c>
      <c r="N74" s="73">
        <f t="shared" ca="1" si="18"/>
        <v>513.07740436996573</v>
      </c>
      <c r="O74" s="73">
        <f t="shared" ca="1" si="19"/>
        <v>512.45213043425269</v>
      </c>
      <c r="P74" s="73">
        <f t="shared" ca="1" si="20"/>
        <v>512.55425018585231</v>
      </c>
      <c r="Q74" s="73">
        <f t="shared" ca="1" si="21"/>
        <v>511.44822302683093</v>
      </c>
      <c r="R74" s="73">
        <f t="shared" ca="1" si="22"/>
        <v>510.74526262054587</v>
      </c>
      <c r="S74" s="73">
        <f t="shared" ca="1" si="23"/>
        <v>510.13579267508868</v>
      </c>
      <c r="T74" s="73">
        <f t="shared" ca="1" si="24"/>
        <v>509.05772672816113</v>
      </c>
      <c r="U74" s="73">
        <f t="shared" ca="1" si="25"/>
        <v>506.85277872347734</v>
      </c>
      <c r="V74" s="34" cm="1">
        <f t="array" aca="1" ref="V74" ca="1">+SUMPRODUCT(_xlfn.ANCHORARRAY($L$17)/100,L74:U74)</f>
        <v>510.72086184000005</v>
      </c>
      <c r="W74" s="24">
        <f t="shared" ca="1" si="35"/>
        <v>0.55654390328219638</v>
      </c>
      <c r="X74" s="24">
        <f t="shared" ca="1" si="36"/>
        <v>0.55064391539938806</v>
      </c>
      <c r="Z74" s="19">
        <f t="shared" ca="1" si="26"/>
        <v>101.64119421794862</v>
      </c>
      <c r="AA74" s="24">
        <f t="shared" ca="1" si="30"/>
        <v>-1.2191349033267018E-3</v>
      </c>
      <c r="AB74" s="24">
        <f>+d1d10index!Q59</f>
        <v>-2.8737042682369651E-4</v>
      </c>
      <c r="AC74" s="35">
        <f t="shared" si="27"/>
        <v>44378</v>
      </c>
      <c r="AD74" s="24">
        <f t="shared" ca="1" si="37"/>
        <v>3.8048631437661573E-3</v>
      </c>
      <c r="AE74" s="24">
        <f>+d1d10index!Y59</f>
        <v>4.3289060538187485E-3</v>
      </c>
      <c r="AG74" s="201">
        <f t="shared" ca="1" si="38"/>
        <v>5.8999878828083219E-3</v>
      </c>
      <c r="AH74" s="201">
        <f ca="1">+d1d10_y!AM59</f>
        <v>6.5881057051730973E-3</v>
      </c>
      <c r="AJ74">
        <f>+d1d10index!I59</f>
        <v>100.81318700013492</v>
      </c>
      <c r="AK74" s="19">
        <f t="shared" ca="1" si="28"/>
        <v>101.64119421794862</v>
      </c>
      <c r="AM74">
        <f ca="1">+NAC_d!BV60/NAC_d!BV$5-1</f>
        <v>3.9974309689095504</v>
      </c>
      <c r="AN74">
        <f ca="1">+NAC_d!CE60/NAC_d!CE$5-1</f>
        <v>3.9575135684371237</v>
      </c>
      <c r="AO74">
        <f t="shared" ca="1" si="31"/>
        <v>4.1517121722139905</v>
      </c>
      <c r="AP74">
        <f t="shared" ca="1" si="32"/>
        <v>4.0685277872347738</v>
      </c>
      <c r="AR74" s="24">
        <f t="shared" ca="1" si="33"/>
        <v>3.9917400472426756E-2</v>
      </c>
      <c r="AS74" s="24">
        <f t="shared" ca="1" si="34"/>
        <v>8.3184384979216652E-2</v>
      </c>
    </row>
    <row r="75" spans="2:45" x14ac:dyDescent="0.25">
      <c r="B75" s="71">
        <f t="shared" si="29"/>
        <v>61</v>
      </c>
      <c r="C75" s="159">
        <f>+NAC!A61</f>
        <v>44409</v>
      </c>
      <c r="D75" s="73" cm="1">
        <f t="array" aca="1" ref="D75" ca="1">INDIRECT(_xlfn.CONCAT(D$18,"!$P",$B75))</f>
        <v>514.39679999999998</v>
      </c>
      <c r="E75" s="73" cm="1">
        <f t="array" aca="1" ref="E75" ca="1">INDIRECT(_xlfn.CONCAT(E$18,"!$P",$B75))</f>
        <v>536.25120000000004</v>
      </c>
      <c r="F75" s="73" cm="1">
        <f t="array" aca="1" ref="F75" ca="1">INDIRECT(_xlfn.CONCAT(F$18,"!$P",$B75))</f>
        <v>531.96960000000001</v>
      </c>
      <c r="G75" s="73" cm="1">
        <f t="array" aca="1" ref="G75" ca="1">INDIRECT(_xlfn.CONCAT(G$18,"!$P",$B75))</f>
        <v>547.27449999999999</v>
      </c>
      <c r="H75" s="73" cm="1">
        <f t="array" aca="1" ref="H75" ca="1">INDIRECT(_xlfn.CONCAT(H$18,"!$P",$B75))</f>
        <v>554.05579999999998</v>
      </c>
      <c r="I75" s="73" cm="1">
        <f t="array" aca="1" ref="I75" ca="1">INDIRECT(_xlfn.CONCAT(I$18,"!$P",$B75))</f>
        <v>516.70280000000002</v>
      </c>
      <c r="J75" s="73" cm="1">
        <f t="array" aca="1" ref="J75" ca="1">INDIRECT(_xlfn.CONCAT(J$18,"!$P",$B75))</f>
        <v>526.6934</v>
      </c>
      <c r="K75" s="73"/>
      <c r="L75" s="73">
        <f t="shared" ca="1" si="16"/>
        <v>531.0723623807371</v>
      </c>
      <c r="M75" s="73">
        <f t="shared" ca="1" si="17"/>
        <v>530.14785252586069</v>
      </c>
      <c r="N75" s="73">
        <f t="shared" ca="1" si="18"/>
        <v>528.99428766010772</v>
      </c>
      <c r="O75" s="73">
        <f t="shared" ca="1" si="19"/>
        <v>528.43366329816331</v>
      </c>
      <c r="P75" s="73">
        <f t="shared" ca="1" si="20"/>
        <v>528.5377351749338</v>
      </c>
      <c r="Q75" s="73">
        <f t="shared" ca="1" si="21"/>
        <v>527.48650677551279</v>
      </c>
      <c r="R75" s="73">
        <f t="shared" ca="1" si="22"/>
        <v>526.78131959797588</v>
      </c>
      <c r="S75" s="73">
        <f t="shared" ca="1" si="23"/>
        <v>526.18272143010381</v>
      </c>
      <c r="T75" s="73">
        <f t="shared" ca="1" si="24"/>
        <v>525.10974199450732</v>
      </c>
      <c r="U75" s="73">
        <f t="shared" ca="1" si="25"/>
        <v>522.84138263198906</v>
      </c>
      <c r="V75" s="34" cm="1">
        <f t="array" aca="1" ref="V75" ca="1">+SUMPRODUCT(_xlfn.ANCHORARRAY($L$17)/100,L75:U75)</f>
        <v>526.72033267000006</v>
      </c>
      <c r="W75" s="24">
        <f t="shared" ca="1" si="35"/>
        <v>0.55901284048986799</v>
      </c>
      <c r="X75" s="24">
        <f t="shared" ca="1" si="36"/>
        <v>0.55140702319091806</v>
      </c>
      <c r="Z75" s="19">
        <f t="shared" ca="1" si="26"/>
        <v>101.57427855218981</v>
      </c>
      <c r="AA75" s="24">
        <f t="shared" ca="1" si="30"/>
        <v>-6.5835182549434101E-4</v>
      </c>
      <c r="AB75" s="24">
        <f>+d1d10index!Q60</f>
        <v>-4.4336958019760564E-3</v>
      </c>
      <c r="AC75" s="35">
        <f t="shared" si="27"/>
        <v>44409</v>
      </c>
      <c r="AD75" s="24">
        <f t="shared" ca="1" si="37"/>
        <v>4.90252859839857E-3</v>
      </c>
      <c r="AE75" s="24">
        <f>+d1d10index!Y60</f>
        <v>-1.7960466216003779E-3</v>
      </c>
      <c r="AG75" s="201">
        <f t="shared" ca="1" si="38"/>
        <v>7.6058172989499351E-3</v>
      </c>
      <c r="AH75" s="201">
        <f ca="1">+d1d10_y!AM60</f>
        <v>-2.6739092412939591E-3</v>
      </c>
      <c r="AJ75">
        <f>+d1d10index!I60</f>
        <v>100.36621199614859</v>
      </c>
      <c r="AK75" s="19">
        <f t="shared" ca="1" si="28"/>
        <v>101.57427855218981</v>
      </c>
      <c r="AM75">
        <f ca="1">+NAC_d!BV61/NAC_d!BV$5-1</f>
        <v>4.1085153505680907</v>
      </c>
      <c r="AN75">
        <f ca="1">+NAC_d!CE61/NAC_d!CE$5-1</f>
        <v>4.090281989049009</v>
      </c>
      <c r="AO75">
        <f t="shared" ca="1" si="31"/>
        <v>4.3107236238073714</v>
      </c>
      <c r="AP75">
        <f t="shared" ca="1" si="32"/>
        <v>4.2284138263198914</v>
      </c>
      <c r="AR75" s="24">
        <f t="shared" ca="1" si="33"/>
        <v>1.8233361519081726E-2</v>
      </c>
      <c r="AS75" s="24">
        <f t="shared" ca="1" si="34"/>
        <v>8.2309797487480019E-2</v>
      </c>
    </row>
    <row r="76" spans="2:45" x14ac:dyDescent="0.25">
      <c r="B76" s="71">
        <f t="shared" si="29"/>
        <v>62</v>
      </c>
      <c r="C76" s="159">
        <f>+NAC!A62</f>
        <v>44440</v>
      </c>
      <c r="D76" s="73" cm="1">
        <f t="array" aca="1" ref="D76" ca="1">INDIRECT(_xlfn.CONCAT(D$18,"!$P",$B76))</f>
        <v>531.65150000000006</v>
      </c>
      <c r="E76" s="73" cm="1">
        <f t="array" aca="1" ref="E76" ca="1">INDIRECT(_xlfn.CONCAT(E$18,"!$P",$B76))</f>
        <v>553.57590000000005</v>
      </c>
      <c r="F76" s="73" cm="1">
        <f t="array" aca="1" ref="F76" ca="1">INDIRECT(_xlfn.CONCAT(F$18,"!$P",$B76))</f>
        <v>548.86540000000002</v>
      </c>
      <c r="G76" s="73" cm="1">
        <f t="array" aca="1" ref="G76" ca="1">INDIRECT(_xlfn.CONCAT(G$18,"!$P",$B76))</f>
        <v>563.82029999999997</v>
      </c>
      <c r="H76" s="73" cm="1">
        <f t="array" aca="1" ref="H76" ca="1">INDIRECT(_xlfn.CONCAT(H$18,"!$P",$B76))</f>
        <v>567.90139999999997</v>
      </c>
      <c r="I76" s="73" cm="1">
        <f t="array" aca="1" ref="I76" ca="1">INDIRECT(_xlfn.CONCAT(I$18,"!$P",$B76))</f>
        <v>536.96</v>
      </c>
      <c r="J76" s="73" cm="1">
        <f t="array" aca="1" ref="J76" ca="1">INDIRECT(_xlfn.CONCAT(J$18,"!$P",$B76))</f>
        <v>543.87480000000005</v>
      </c>
      <c r="K76" s="73"/>
      <c r="L76" s="73">
        <f t="shared" ca="1" si="16"/>
        <v>548.06114118055723</v>
      </c>
      <c r="M76" s="73">
        <f t="shared" ca="1" si="17"/>
        <v>547.17158926301977</v>
      </c>
      <c r="N76" s="73">
        <f t="shared" ca="1" si="18"/>
        <v>546.02837378976267</v>
      </c>
      <c r="O76" s="73">
        <f t="shared" ca="1" si="19"/>
        <v>545.50268597468687</v>
      </c>
      <c r="P76" s="73">
        <f t="shared" ca="1" si="20"/>
        <v>545.61165147802797</v>
      </c>
      <c r="Q76" s="73">
        <f t="shared" ca="1" si="21"/>
        <v>544.654110638048</v>
      </c>
      <c r="R76" s="73">
        <f t="shared" ca="1" si="22"/>
        <v>543.97232423563219</v>
      </c>
      <c r="S76" s="73">
        <f t="shared" ca="1" si="23"/>
        <v>543.39993247432881</v>
      </c>
      <c r="T76" s="73">
        <f t="shared" ca="1" si="24"/>
        <v>542.40993465675672</v>
      </c>
      <c r="U76" s="73">
        <f t="shared" ca="1" si="25"/>
        <v>540.18846788991868</v>
      </c>
      <c r="V76" s="34" cm="1">
        <f t="array" aca="1" ref="V76" ca="1">+SUMPRODUCT(_xlfn.ANCHORARRAY($L$17)/100,L76:U76)</f>
        <v>543.90292483000007</v>
      </c>
      <c r="W76" s="24">
        <f t="shared" ca="1" si="35"/>
        <v>0.57131469779819133</v>
      </c>
      <c r="X76" s="24">
        <f t="shared" ca="1" si="36"/>
        <v>0.56741859699582964</v>
      </c>
      <c r="Z76" s="19">
        <f t="shared" ca="1" si="26"/>
        <v>101.45739380949593</v>
      </c>
      <c r="AA76" s="24">
        <f t="shared" ca="1" si="30"/>
        <v>-1.1507317045212906E-3</v>
      </c>
      <c r="AB76" s="24">
        <f>+d1d10index!Q61</f>
        <v>-1.1251208538918256E-3</v>
      </c>
      <c r="AC76" s="35">
        <f t="shared" si="27"/>
        <v>44440</v>
      </c>
      <c r="AD76" s="24">
        <f t="shared" ca="1" si="37"/>
        <v>2.4856798367896005E-3</v>
      </c>
      <c r="AE76" s="24">
        <f>+d1d10index!Y61</f>
        <v>-4.303282111588258E-3</v>
      </c>
      <c r="AG76" s="201">
        <f t="shared" ca="1" si="38"/>
        <v>3.8961008023616905E-3</v>
      </c>
      <c r="AH76" s="201">
        <f ca="1">+d1d10_y!AM61</f>
        <v>-6.5069579254402043E-3</v>
      </c>
      <c r="AJ76">
        <f>+d1d10index!I61</f>
        <v>100.25328787800559</v>
      </c>
      <c r="AK76" s="19">
        <f t="shared" ca="1" si="28"/>
        <v>101.45739380949593</v>
      </c>
      <c r="AM76">
        <f ca="1">+NAC_d!BV62/NAC_d!BV$5-1</f>
        <v>4.2863510169524259</v>
      </c>
      <c r="AN76">
        <f ca="1">+NAC_d!CE62/NAC_d!CE$5-1</f>
        <v>4.2733609968902897</v>
      </c>
      <c r="AO76">
        <f t="shared" ca="1" si="31"/>
        <v>4.4806114118055733</v>
      </c>
      <c r="AP76">
        <f t="shared" ca="1" si="32"/>
        <v>4.4018846788991874</v>
      </c>
      <c r="AR76" s="24">
        <f t="shared" ca="1" si="33"/>
        <v>1.2990020062136232E-2</v>
      </c>
      <c r="AS76" s="24">
        <f t="shared" ca="1" si="34"/>
        <v>7.8726732906385877E-2</v>
      </c>
    </row>
    <row r="77" spans="2:45" x14ac:dyDescent="0.25">
      <c r="B77" s="71">
        <f t="shared" si="29"/>
        <v>63</v>
      </c>
      <c r="C77" s="159">
        <f>+NAC!A63</f>
        <v>44470</v>
      </c>
      <c r="D77" s="73" cm="1">
        <f t="array" aca="1" ref="D77" ca="1">INDIRECT(_xlfn.CONCAT(D$18,"!$P",$B77))</f>
        <v>549.33249999999998</v>
      </c>
      <c r="E77" s="73" cm="1">
        <f t="array" aca="1" ref="E77" ca="1">INDIRECT(_xlfn.CONCAT(E$18,"!$P",$B77))</f>
        <v>570.78729999999996</v>
      </c>
      <c r="F77" s="73" cm="1">
        <f t="array" aca="1" ref="F77" ca="1">INDIRECT(_xlfn.CONCAT(F$18,"!$P",$B77))</f>
        <v>565.83479999999997</v>
      </c>
      <c r="G77" s="73" cm="1">
        <f t="array" aca="1" ref="G77" ca="1">INDIRECT(_xlfn.CONCAT(G$18,"!$P",$B77))</f>
        <v>582.90819999999997</v>
      </c>
      <c r="H77" s="73" cm="1">
        <f t="array" aca="1" ref="H77" ca="1">INDIRECT(_xlfn.CONCAT(H$18,"!$P",$B77))</f>
        <v>583.89949999999999</v>
      </c>
      <c r="I77" s="73" cm="1">
        <f t="array" aca="1" ref="I77" ca="1">INDIRECT(_xlfn.CONCAT(I$18,"!$P",$B77))</f>
        <v>553.74379999999996</v>
      </c>
      <c r="J77" s="73" cm="1">
        <f t="array" aca="1" ref="J77" ca="1">INDIRECT(_xlfn.CONCAT(J$18,"!$P",$B77))</f>
        <v>561.28430000000003</v>
      </c>
      <c r="K77" s="73"/>
      <c r="L77" s="73">
        <f t="shared" ca="1" si="16"/>
        <v>565.56569870294254</v>
      </c>
      <c r="M77" s="73">
        <f t="shared" ca="1" si="17"/>
        <v>564.60099404351342</v>
      </c>
      <c r="N77" s="73">
        <f t="shared" ca="1" si="18"/>
        <v>563.43330115489493</v>
      </c>
      <c r="O77" s="73">
        <f t="shared" ca="1" si="19"/>
        <v>562.9043188845036</v>
      </c>
      <c r="P77" s="73">
        <f t="shared" ca="1" si="20"/>
        <v>562.99090020573624</v>
      </c>
      <c r="Q77" s="73">
        <f t="shared" ca="1" si="21"/>
        <v>562.02082630313828</v>
      </c>
      <c r="R77" s="73">
        <f t="shared" ca="1" si="22"/>
        <v>561.34973887518674</v>
      </c>
      <c r="S77" s="73">
        <f t="shared" ca="1" si="23"/>
        <v>560.79387133068099</v>
      </c>
      <c r="T77" s="73">
        <f t="shared" ca="1" si="24"/>
        <v>559.81328127528445</v>
      </c>
      <c r="U77" s="73">
        <f t="shared" ca="1" si="25"/>
        <v>557.62123170629991</v>
      </c>
      <c r="V77" s="34" cm="1">
        <f t="array" aca="1" ref="V77" ca="1">+SUMPRODUCT(_xlfn.ANCHORARRAY($L$17)/100,L77:U77)</f>
        <v>561.30968544000007</v>
      </c>
      <c r="W77" s="24">
        <f t="shared" ca="1" si="35"/>
        <v>0.56756326215684827</v>
      </c>
      <c r="X77" s="24">
        <f t="shared" ca="1" si="36"/>
        <v>0.56393709171921902</v>
      </c>
      <c r="Z77" s="19">
        <f t="shared" ca="1" si="26"/>
        <v>101.42470669065682</v>
      </c>
      <c r="AA77" s="24">
        <f t="shared" ca="1" si="30"/>
        <v>-3.2217581796434303E-4</v>
      </c>
      <c r="AB77" s="24">
        <f>+d1d10index!Q62</f>
        <v>-6.2782940330485815E-4</v>
      </c>
      <c r="AC77" s="35">
        <f t="shared" si="27"/>
        <v>44470</v>
      </c>
      <c r="AD77" s="24">
        <f t="shared" ca="1" si="37"/>
        <v>2.3186165587023577E-3</v>
      </c>
      <c r="AE77" s="24">
        <f>+d1d10index!Y62</f>
        <v>-8.2041325406122523E-3</v>
      </c>
      <c r="AG77" s="201">
        <f t="shared" ca="1" si="38"/>
        <v>3.6261704376292503E-3</v>
      </c>
      <c r="AH77" s="201">
        <f ca="1">+d1d10_y!AM62</f>
        <v>-1.2384214250013015E-2</v>
      </c>
      <c r="AJ77">
        <f>+d1d10index!I62</f>
        <v>100.1903459160978</v>
      </c>
      <c r="AK77" s="19">
        <f t="shared" ca="1" si="28"/>
        <v>101.42470669065682</v>
      </c>
      <c r="AM77">
        <f ca="1">+NAC_d!BV63/NAC_d!BV$5-1</f>
        <v>4.4707782274842289</v>
      </c>
      <c r="AN77">
        <f ca="1">+NAC_d!CE63/NAC_d!CE$5-1</f>
        <v>4.4606631331099198</v>
      </c>
      <c r="AO77">
        <f t="shared" ca="1" si="31"/>
        <v>4.6556569870294267</v>
      </c>
      <c r="AP77">
        <f t="shared" ca="1" si="32"/>
        <v>4.5762123170629998</v>
      </c>
      <c r="AR77" s="24">
        <f t="shared" ca="1" si="33"/>
        <v>1.011509437430913E-2</v>
      </c>
      <c r="AS77" s="24">
        <f t="shared" ca="1" si="34"/>
        <v>7.9444669966426851E-2</v>
      </c>
    </row>
    <row r="78" spans="2:45" x14ac:dyDescent="0.25">
      <c r="B78" s="71">
        <f t="shared" si="29"/>
        <v>64</v>
      </c>
      <c r="C78" s="159">
        <f>+NAC!A64</f>
        <v>44501</v>
      </c>
      <c r="D78" s="73" cm="1">
        <f t="array" aca="1" ref="D78" ca="1">INDIRECT(_xlfn.CONCAT(D$18,"!$P",$B78))</f>
        <v>567.71709999999996</v>
      </c>
      <c r="E78" s="73" cm="1">
        <f t="array" aca="1" ref="E78" ca="1">INDIRECT(_xlfn.CONCAT(E$18,"!$P",$B78))</f>
        <v>589.49459999999999</v>
      </c>
      <c r="F78" s="73" cm="1">
        <f t="array" aca="1" ref="F78" ca="1">INDIRECT(_xlfn.CONCAT(F$18,"!$P",$B78))</f>
        <v>582.55510000000004</v>
      </c>
      <c r="G78" s="73" cm="1">
        <f t="array" aca="1" ref="G78" ca="1">INDIRECT(_xlfn.CONCAT(G$18,"!$P",$B78))</f>
        <v>603.08090000000004</v>
      </c>
      <c r="H78" s="73" cm="1">
        <f t="array" aca="1" ref="H78" ca="1">INDIRECT(_xlfn.CONCAT(H$18,"!$P",$B78))</f>
        <v>602.66049999999996</v>
      </c>
      <c r="I78" s="73" cm="1">
        <f t="array" aca="1" ref="I78" ca="1">INDIRECT(_xlfn.CONCAT(I$18,"!$P",$B78))</f>
        <v>567.1807</v>
      </c>
      <c r="J78" s="73" cm="1">
        <f t="array" aca="1" ref="J78" ca="1">INDIRECT(_xlfn.CONCAT(J$18,"!$P",$B78))</f>
        <v>579.54139999999995</v>
      </c>
      <c r="K78" s="73"/>
      <c r="L78" s="73">
        <f t="shared" ca="1" si="16"/>
        <v>583.94572962618281</v>
      </c>
      <c r="M78" s="73">
        <f t="shared" ca="1" si="17"/>
        <v>582.90327139827104</v>
      </c>
      <c r="N78" s="73">
        <f t="shared" ca="1" si="18"/>
        <v>581.74078631237046</v>
      </c>
      <c r="O78" s="73">
        <f t="shared" ca="1" si="19"/>
        <v>581.21941116082417</v>
      </c>
      <c r="P78" s="73">
        <f t="shared" ca="1" si="20"/>
        <v>581.36278671423315</v>
      </c>
      <c r="Q78" s="73">
        <f t="shared" ca="1" si="21"/>
        <v>580.26810609753511</v>
      </c>
      <c r="R78" s="73">
        <f t="shared" ca="1" si="22"/>
        <v>579.56928712396871</v>
      </c>
      <c r="S78" s="73">
        <f t="shared" ca="1" si="23"/>
        <v>579.05449477403079</v>
      </c>
      <c r="T78" s="73">
        <f t="shared" ca="1" si="24"/>
        <v>578.04073605171084</v>
      </c>
      <c r="U78" s="73">
        <f t="shared" ca="1" si="25"/>
        <v>575.76062393256871</v>
      </c>
      <c r="V78" s="34" cm="1">
        <f t="array" aca="1" ref="V78" ca="1">+SUMPRODUCT(_xlfn.ANCHORARRAY($L$17)/100,L78:U78)</f>
        <v>579.56414367000002</v>
      </c>
      <c r="W78" s="24">
        <f t="shared" ca="1" si="35"/>
        <v>0.55697095060827007</v>
      </c>
      <c r="X78" s="24">
        <f t="shared" ca="1" si="36"/>
        <v>0.55361873542781415</v>
      </c>
      <c r="Z78" s="19">
        <f t="shared" ca="1" si="26"/>
        <v>101.42161609415179</v>
      </c>
      <c r="AA78" s="24">
        <f t="shared" ca="1" si="30"/>
        <v>-3.0471830837597302E-5</v>
      </c>
      <c r="AB78" s="24">
        <f>+d1d10index!Q63</f>
        <v>-1.6252468495911998E-3</v>
      </c>
      <c r="AC78" s="35">
        <f t="shared" si="27"/>
        <v>44501</v>
      </c>
      <c r="AD78" s="24">
        <f t="shared" ca="1" si="37"/>
        <v>2.1576820001034669E-3</v>
      </c>
      <c r="AE78" s="24">
        <f>+d1d10index!Y63</f>
        <v>-7.5235542009375322E-3</v>
      </c>
      <c r="AG78" s="201">
        <f t="shared" ca="1" si="38"/>
        <v>3.3522151804559197E-3</v>
      </c>
      <c r="AH78" s="201">
        <f ca="1">+d1d10_y!AM63</f>
        <v>-1.1297522815393757E-2</v>
      </c>
      <c r="AJ78">
        <f>+d1d10index!I63</f>
        <v>100.0275118720382</v>
      </c>
      <c r="AK78" s="19">
        <f t="shared" ca="1" si="28"/>
        <v>101.42161609415179</v>
      </c>
      <c r="AM78">
        <f ca="1">+NAC_d!BV64/NAC_d!BV$5-1</f>
        <v>4.6044831518799603</v>
      </c>
      <c r="AN78">
        <f ca="1">+NAC_d!CE64/NAC_d!CE$5-1</f>
        <v>4.6031561296837911</v>
      </c>
      <c r="AO78">
        <f t="shared" ca="1" si="31"/>
        <v>4.8394572962618287</v>
      </c>
      <c r="AP78">
        <f t="shared" ca="1" si="32"/>
        <v>4.7576062393256882</v>
      </c>
      <c r="AR78" s="24">
        <f t="shared" ca="1" si="33"/>
        <v>1.327022196169203E-3</v>
      </c>
      <c r="AS78" s="24">
        <f t="shared" ca="1" si="34"/>
        <v>8.1851056936140587E-2</v>
      </c>
    </row>
    <row r="79" spans="2:45" x14ac:dyDescent="0.25">
      <c r="B79" s="71">
        <f t="shared" si="29"/>
        <v>65</v>
      </c>
      <c r="C79" s="159">
        <f>+NAC!A65</f>
        <v>44531</v>
      </c>
      <c r="D79" s="73" cm="1">
        <f t="array" aca="1" ref="D79" ca="1">INDIRECT(_xlfn.CONCAT(D$18,"!$P",$B79))</f>
        <v>593.90070000000003</v>
      </c>
      <c r="E79" s="73" cm="1">
        <f t="array" aca="1" ref="E79" ca="1">INDIRECT(_xlfn.CONCAT(E$18,"!$P",$B79))</f>
        <v>613.41399999999999</v>
      </c>
      <c r="F79" s="73" cm="1">
        <f t="array" aca="1" ref="F79" ca="1">INDIRECT(_xlfn.CONCAT(F$18,"!$P",$B79))</f>
        <v>610.41189999999995</v>
      </c>
      <c r="G79" s="73" cm="1">
        <f t="array" aca="1" ref="G79" ca="1">INDIRECT(_xlfn.CONCAT(G$18,"!$P",$B79))</f>
        <v>634.06979999999999</v>
      </c>
      <c r="H79" s="73" cm="1">
        <f t="array" aca="1" ref="H79" ca="1">INDIRECT(_xlfn.CONCAT(H$18,"!$P",$B79))</f>
        <v>632.02639999999997</v>
      </c>
      <c r="I79" s="73" cm="1">
        <f t="array" aca="1" ref="I79" ca="1">INDIRECT(_xlfn.CONCAT(I$18,"!$P",$B79))</f>
        <v>587.21140000000003</v>
      </c>
      <c r="J79" s="73" cm="1">
        <f t="array" aca="1" ref="J79" ca="1">INDIRECT(_xlfn.CONCAT(J$18,"!$P",$B79))</f>
        <v>605.17589999999996</v>
      </c>
      <c r="K79" s="73"/>
      <c r="L79" s="73">
        <f t="shared" ca="1" si="16"/>
        <v>610.41662380999821</v>
      </c>
      <c r="M79" s="73">
        <f t="shared" ca="1" si="17"/>
        <v>609.08631262886377</v>
      </c>
      <c r="N79" s="73">
        <f t="shared" ca="1" si="18"/>
        <v>607.78115024656915</v>
      </c>
      <c r="O79" s="73">
        <f t="shared" ca="1" si="19"/>
        <v>607.09515339363861</v>
      </c>
      <c r="P79" s="73">
        <f t="shared" ca="1" si="20"/>
        <v>607.07443786086412</v>
      </c>
      <c r="Q79" s="73">
        <f t="shared" ca="1" si="21"/>
        <v>605.80689590936765</v>
      </c>
      <c r="R79" s="73">
        <f t="shared" ca="1" si="22"/>
        <v>605.10204389940805</v>
      </c>
      <c r="S79" s="73">
        <f t="shared" ca="1" si="23"/>
        <v>604.49572764180925</v>
      </c>
      <c r="T79" s="73">
        <f t="shared" ca="1" si="24"/>
        <v>603.31317551519646</v>
      </c>
      <c r="U79" s="73">
        <f t="shared" ca="1" si="25"/>
        <v>601.09850489627956</v>
      </c>
      <c r="V79" s="34" cm="1">
        <f t="array" aca="1" ref="V79" ca="1">+SUMPRODUCT(_xlfn.ANCHORARRAY($L$17)/100,L79:U79)</f>
        <v>605.18910449000009</v>
      </c>
      <c r="W79" s="24">
        <f t="shared" ca="1" si="35"/>
        <v>0.54758894048757267</v>
      </c>
      <c r="X79" s="24">
        <f t="shared" ca="1" si="36"/>
        <v>0.54947257682901407</v>
      </c>
      <c r="Z79" s="19">
        <f t="shared" ca="1" si="26"/>
        <v>101.55018168200675</v>
      </c>
      <c r="AA79" s="24">
        <f t="shared" ca="1" si="30"/>
        <v>1.2676349757196892E-3</v>
      </c>
      <c r="AB79" s="24">
        <f>+d1d10index!Q64</f>
        <v>2.2022853981606971E-3</v>
      </c>
      <c r="AC79" s="35">
        <f t="shared" si="27"/>
        <v>44531</v>
      </c>
      <c r="AD79" s="24">
        <f t="shared" ca="1" si="37"/>
        <v>-1.2156629098248883E-3</v>
      </c>
      <c r="AE79" s="24">
        <f>+d1d10index!Y64</f>
        <v>-5.3736760383849003E-3</v>
      </c>
      <c r="AG79" s="201">
        <f t="shared" ca="1" si="38"/>
        <v>-1.883636341441397E-3</v>
      </c>
      <c r="AH79" s="201">
        <f ca="1">+d1d10_y!AM64</f>
        <v>-8.0820789115672031E-3</v>
      </c>
      <c r="AJ79">
        <f>+d1d10index!I64</f>
        <v>100.24780100084834</v>
      </c>
      <c r="AK79" s="19">
        <f t="shared" ca="1" si="28"/>
        <v>101.55018168200675</v>
      </c>
      <c r="AM79">
        <f ca="1">+NAC_d!BV65/NAC_d!BV$5-1</f>
        <v>4.8282882304212356</v>
      </c>
      <c r="AN79">
        <f ca="1">+NAC_d!CE65/NAC_d!CE$5-1</f>
        <v>4.8138139824026647</v>
      </c>
      <c r="AO79">
        <f t="shared" ca="1" si="31"/>
        <v>5.1041662380999826</v>
      </c>
      <c r="AP79">
        <f t="shared" ca="1" si="32"/>
        <v>5.0109850489627963</v>
      </c>
      <c r="AR79" s="24">
        <f t="shared" ca="1" si="33"/>
        <v>1.447424801857089E-2</v>
      </c>
      <c r="AS79" s="24">
        <f t="shared" ca="1" si="34"/>
        <v>9.3181189137186315E-2</v>
      </c>
    </row>
    <row r="80" spans="2:45" x14ac:dyDescent="0.25">
      <c r="B80" s="71">
        <f t="shared" si="29"/>
        <v>66</v>
      </c>
      <c r="C80" s="159">
        <f>+NAC!A66</f>
        <v>44562</v>
      </c>
      <c r="D80" s="73" cm="1">
        <f t="array" aca="1" ref="D80" ca="1">INDIRECT(_xlfn.CONCAT(D$18,"!$P",$B80))</f>
        <v>613.69299999999998</v>
      </c>
      <c r="E80" s="73" cm="1">
        <f t="array" aca="1" ref="E80" ca="1">INDIRECT(_xlfn.CONCAT(E$18,"!$P",$B80))</f>
        <v>632.70609999999999</v>
      </c>
      <c r="F80" s="73" cm="1">
        <f t="array" aca="1" ref="F80" ca="1">INDIRECT(_xlfn.CONCAT(F$18,"!$P",$B80))</f>
        <v>631.75630000000001</v>
      </c>
      <c r="G80" s="73" cm="1">
        <f t="array" aca="1" ref="G80" ca="1">INDIRECT(_xlfn.CONCAT(G$18,"!$P",$B80))</f>
        <v>652.99490000000003</v>
      </c>
      <c r="H80" s="73" cm="1">
        <f t="array" aca="1" ref="H80" ca="1">INDIRECT(_xlfn.CONCAT(H$18,"!$P",$B80))</f>
        <v>655.33849999999995</v>
      </c>
      <c r="I80" s="73" cm="1">
        <f t="array" aca="1" ref="I80" ca="1">INDIRECT(_xlfn.CONCAT(I$18,"!$P",$B80))</f>
        <v>609.48879999999997</v>
      </c>
      <c r="J80" s="73" cm="1">
        <f t="array" aca="1" ref="J80" ca="1">INDIRECT(_xlfn.CONCAT(J$18,"!$P",$B80))</f>
        <v>625.15940000000001</v>
      </c>
      <c r="K80" s="73"/>
      <c r="L80" s="73">
        <f t="shared" ca="1" si="16"/>
        <v>630.45063609626061</v>
      </c>
      <c r="M80" s="73">
        <f t="shared" ca="1" si="17"/>
        <v>629.16405900162351</v>
      </c>
      <c r="N80" s="73">
        <f t="shared" ca="1" si="18"/>
        <v>627.84470996363962</v>
      </c>
      <c r="O80" s="73">
        <f t="shared" ca="1" si="19"/>
        <v>627.13548710379644</v>
      </c>
      <c r="P80" s="73">
        <f t="shared" ca="1" si="20"/>
        <v>627.03640360825329</v>
      </c>
      <c r="Q80" s="73">
        <f t="shared" ca="1" si="21"/>
        <v>625.80936695287744</v>
      </c>
      <c r="R80" s="73">
        <f t="shared" ca="1" si="22"/>
        <v>625.11750585999323</v>
      </c>
      <c r="S80" s="73">
        <f t="shared" ca="1" si="23"/>
        <v>624.44899412947245</v>
      </c>
      <c r="T80" s="73">
        <f t="shared" ca="1" si="24"/>
        <v>623.20866819970468</v>
      </c>
      <c r="U80" s="73">
        <f t="shared" ca="1" si="25"/>
        <v>621.05146537856024</v>
      </c>
      <c r="V80" s="34" cm="1">
        <f t="array" aca="1" ref="V80" ca="1">+SUMPRODUCT(_xlfn.ANCHORARRAY($L$17)/100,L80:U80)</f>
        <v>625.17395457999999</v>
      </c>
      <c r="W80" s="24">
        <f t="shared" ca="1" si="35"/>
        <v>0.53482253334726249</v>
      </c>
      <c r="X80" s="24">
        <f t="shared" ca="1" si="36"/>
        <v>0.5435491604910172</v>
      </c>
      <c r="Z80" s="19">
        <f t="shared" ca="1" si="26"/>
        <v>101.51342863541448</v>
      </c>
      <c r="AA80" s="24">
        <f t="shared" ca="1" si="30"/>
        <v>-3.6192004764068475E-4</v>
      </c>
      <c r="AB80" s="24">
        <f>+d1d10index!Q65</f>
        <v>1.8407852593442797E-3</v>
      </c>
      <c r="AC80" s="35">
        <f t="shared" si="27"/>
        <v>44562</v>
      </c>
      <c r="AD80" s="24">
        <f t="shared" ca="1" si="37"/>
        <v>-5.6536114087732958E-3</v>
      </c>
      <c r="AE80" s="24">
        <f>+d1d10index!Y65</f>
        <v>-4.8270080374961388E-3</v>
      </c>
      <c r="AG80" s="201">
        <f t="shared" ca="1" si="38"/>
        <v>-8.7266271437547172E-3</v>
      </c>
      <c r="AH80" s="201">
        <f ca="1">+d1d10_y!AM65</f>
        <v>-7.265378316585247E-3</v>
      </c>
      <c r="AJ80">
        <f>+d1d10index!I65</f>
        <v>100.43233567521239</v>
      </c>
      <c r="AK80" s="19">
        <f t="shared" ca="1" si="28"/>
        <v>101.51342863541448</v>
      </c>
      <c r="AM80">
        <f ca="1">+NAC_d!BV66/NAC_d!BV$5-1</f>
        <v>5.0606890972960139</v>
      </c>
      <c r="AN80">
        <f ca="1">+NAC_d!CE66/NAC_d!CE$5-1</f>
        <v>5.0344683078819585</v>
      </c>
      <c r="AO80">
        <f t="shared" ca="1" si="31"/>
        <v>5.3045063609626073</v>
      </c>
      <c r="AP80">
        <f t="shared" ca="1" si="32"/>
        <v>5.2105146537856033</v>
      </c>
      <c r="AR80" s="24">
        <f t="shared" ca="1" si="33"/>
        <v>2.6220789414055368E-2</v>
      </c>
      <c r="AS80" s="24">
        <f t="shared" ca="1" si="34"/>
        <v>9.3991707177004002E-2</v>
      </c>
    </row>
    <row r="81" spans="2:45" x14ac:dyDescent="0.25">
      <c r="B81" s="71">
        <f t="shared" si="29"/>
        <v>67</v>
      </c>
      <c r="C81" s="159">
        <f>+NAC!A67</f>
        <v>44593</v>
      </c>
      <c r="D81" s="73" cm="1">
        <f t="array" aca="1" ref="D81" ca="1">INDIRECT(_xlfn.CONCAT(D$18,"!$P",$B81))</f>
        <v>641.34339999999997</v>
      </c>
      <c r="E81" s="73" cm="1">
        <f t="array" aca="1" ref="E81" ca="1">INDIRECT(_xlfn.CONCAT(E$18,"!$P",$B81))</f>
        <v>659.11389999999994</v>
      </c>
      <c r="F81" s="73" cm="1">
        <f t="array" aca="1" ref="F81" ca="1">INDIRECT(_xlfn.CONCAT(F$18,"!$P",$B81))</f>
        <v>661.07389999999998</v>
      </c>
      <c r="G81" s="73" cm="1">
        <f t="array" aca="1" ref="G81" ca="1">INDIRECT(_xlfn.CONCAT(G$18,"!$P",$B81))</f>
        <v>683.85839999999996</v>
      </c>
      <c r="H81" s="73" cm="1">
        <f t="array" aca="1" ref="H81" ca="1">INDIRECT(_xlfn.CONCAT(H$18,"!$P",$B81))</f>
        <v>689.28970000000004</v>
      </c>
      <c r="I81" s="73" cm="1">
        <f t="array" aca="1" ref="I81" ca="1">INDIRECT(_xlfn.CONCAT(I$18,"!$P",$B81))</f>
        <v>637.33960000000002</v>
      </c>
      <c r="J81" s="73" cm="1">
        <f t="array" aca="1" ref="J81" ca="1">INDIRECT(_xlfn.CONCAT(J$18,"!$P",$B81))</f>
        <v>652.98379999999997</v>
      </c>
      <c r="K81" s="73"/>
      <c r="L81" s="73">
        <f t="shared" ca="1" si="16"/>
        <v>658.83568967100814</v>
      </c>
      <c r="M81" s="73">
        <f t="shared" ca="1" si="17"/>
        <v>657.40667170830204</v>
      </c>
      <c r="N81" s="73">
        <f t="shared" ca="1" si="18"/>
        <v>655.96876933789542</v>
      </c>
      <c r="O81" s="73">
        <f t="shared" ca="1" si="19"/>
        <v>655.17843718920415</v>
      </c>
      <c r="P81" s="73">
        <f t="shared" ca="1" si="20"/>
        <v>654.89474530712994</v>
      </c>
      <c r="Q81" s="73">
        <f t="shared" ca="1" si="21"/>
        <v>653.6075436191295</v>
      </c>
      <c r="R81" s="73">
        <f t="shared" ca="1" si="22"/>
        <v>652.92370997791386</v>
      </c>
      <c r="S81" s="73">
        <f t="shared" ca="1" si="23"/>
        <v>652.15112542952681</v>
      </c>
      <c r="T81" s="73">
        <f t="shared" ca="1" si="24"/>
        <v>650.73488402768055</v>
      </c>
      <c r="U81" s="73">
        <f t="shared" ca="1" si="25"/>
        <v>648.63549780068047</v>
      </c>
      <c r="V81" s="34" cm="1">
        <f t="array" aca="1" ref="V81" ca="1">+SUMPRODUCT(_xlfn.ANCHORARRAY($L$17)/100,L81:U81)</f>
        <v>652.99466353000003</v>
      </c>
      <c r="W81" s="24">
        <f t="shared" ca="1" si="35"/>
        <v>0.54152760206905848</v>
      </c>
      <c r="X81" s="24">
        <f t="shared" ca="1" si="36"/>
        <v>0.54846906926926198</v>
      </c>
      <c r="Z81" s="19">
        <f t="shared" ca="1" si="26"/>
        <v>101.57256146247211</v>
      </c>
      <c r="AA81" s="24">
        <f t="shared" ca="1" si="30"/>
        <v>5.8251236168960219E-4</v>
      </c>
      <c r="AB81" s="24">
        <f>+d1d10index!Q66</f>
        <v>7.6671481902512717E-3</v>
      </c>
      <c r="AC81" s="35">
        <f t="shared" si="27"/>
        <v>44593</v>
      </c>
      <c r="AD81" s="24">
        <f t="shared" ca="1" si="37"/>
        <v>-4.4827935784854667E-3</v>
      </c>
      <c r="AE81" s="24">
        <f>+d1d10index!Y66</f>
        <v>3.7454787618196317E-3</v>
      </c>
      <c r="AG81" s="201">
        <f t="shared" ca="1" si="38"/>
        <v>-6.9414672002034994E-3</v>
      </c>
      <c r="AH81" s="201">
        <f ca="1">+d1d10_y!AM66</f>
        <v>5.638143389056216E-3</v>
      </c>
      <c r="AJ81">
        <f>+d1d10index!I66</f>
        <v>101.20236527592729</v>
      </c>
      <c r="AK81" s="19">
        <f t="shared" ca="1" si="28"/>
        <v>101.57256146247211</v>
      </c>
      <c r="AM81">
        <f ca="1">+NAC_d!BV67/NAC_d!BV$5-1</f>
        <v>5.3735735295356468</v>
      </c>
      <c r="AN81">
        <f ca="1">+NAC_d!CE67/NAC_d!CE$5-1</f>
        <v>5.2980534589588082</v>
      </c>
      <c r="AO81">
        <f t="shared" ca="1" si="31"/>
        <v>5.5883568967100823</v>
      </c>
      <c r="AP81">
        <f t="shared" ca="1" si="32"/>
        <v>5.4863549780068057</v>
      </c>
      <c r="AR81" s="24">
        <f t="shared" ca="1" si="33"/>
        <v>7.5520070576838627E-2</v>
      </c>
      <c r="AS81" s="24">
        <f t="shared" ca="1" si="34"/>
        <v>0.10200191870327657</v>
      </c>
    </row>
    <row r="82" spans="2:45" x14ac:dyDescent="0.25">
      <c r="B82" s="71">
        <f t="shared" si="29"/>
        <v>68</v>
      </c>
      <c r="C82" s="159">
        <f>+NAC!A68</f>
        <v>44621</v>
      </c>
      <c r="D82" s="73" cm="1">
        <f t="array" aca="1" ref="D82" ca="1">INDIRECT(_xlfn.CONCAT(D$18,"!$P",$B82))</f>
        <v>680.7038</v>
      </c>
      <c r="E82" s="73" cm="1">
        <f t="array" aca="1" ref="E82" ca="1">INDIRECT(_xlfn.CONCAT(E$18,"!$P",$B82))</f>
        <v>701.947</v>
      </c>
      <c r="F82" s="73" cm="1">
        <f t="array" aca="1" ref="F82" ca="1">INDIRECT(_xlfn.CONCAT(F$18,"!$P",$B82))</f>
        <v>707.86030000000005</v>
      </c>
      <c r="G82" s="73" cm="1">
        <f t="array" aca="1" ref="G82" ca="1">INDIRECT(_xlfn.CONCAT(G$18,"!$P",$B82))</f>
        <v>725.36360000000002</v>
      </c>
      <c r="H82" s="73" cm="1">
        <f t="array" aca="1" ref="H82" ca="1">INDIRECT(_xlfn.CONCAT(H$18,"!$P",$B82))</f>
        <v>735.51660000000004</v>
      </c>
      <c r="I82" s="73" cm="1">
        <f t="array" aca="1" ref="I82" ca="1">INDIRECT(_xlfn.CONCAT(I$18,"!$P",$B82))</f>
        <v>682.5249</v>
      </c>
      <c r="J82" s="73" cm="1">
        <f t="array" aca="1" ref="J82" ca="1">INDIRECT(_xlfn.CONCAT(J$18,"!$P",$B82))</f>
        <v>694.75149999999996</v>
      </c>
      <c r="K82" s="73"/>
      <c r="L82" s="73">
        <f t="shared" ca="1" si="16"/>
        <v>701.28452057618449</v>
      </c>
      <c r="M82" s="73">
        <f t="shared" ca="1" si="17"/>
        <v>699.81947349970631</v>
      </c>
      <c r="N82" s="73">
        <f t="shared" ca="1" si="18"/>
        <v>698.17046070436743</v>
      </c>
      <c r="O82" s="73">
        <f t="shared" ca="1" si="19"/>
        <v>697.19962005212756</v>
      </c>
      <c r="P82" s="73">
        <f t="shared" ca="1" si="20"/>
        <v>696.88227763592477</v>
      </c>
      <c r="Q82" s="73">
        <f t="shared" ca="1" si="21"/>
        <v>695.5531678676457</v>
      </c>
      <c r="R82" s="73">
        <f t="shared" ca="1" si="22"/>
        <v>694.75890014520178</v>
      </c>
      <c r="S82" s="73">
        <f t="shared" ca="1" si="23"/>
        <v>693.78350108102131</v>
      </c>
      <c r="T82" s="73">
        <f t="shared" ca="1" si="24"/>
        <v>692.21635185713524</v>
      </c>
      <c r="U82" s="73">
        <f t="shared" ca="1" si="25"/>
        <v>689.80813191117716</v>
      </c>
      <c r="V82" s="34" cm="1">
        <f t="array" aca="1" ref="V82" ca="1">+SUMPRODUCT(_xlfn.ANCHORARRAY($L$17)/100,L82:U82)</f>
        <v>694.77190156999995</v>
      </c>
      <c r="W82" s="24">
        <f t="shared" ca="1" si="35"/>
        <v>0.57178601776795812</v>
      </c>
      <c r="X82" s="24">
        <f t="shared" ca="1" si="36"/>
        <v>0.57550719020254326</v>
      </c>
      <c r="Z82" s="19">
        <f t="shared" ca="1" si="26"/>
        <v>101.66370736065562</v>
      </c>
      <c r="AA82" s="24">
        <f t="shared" ca="1" si="30"/>
        <v>8.9734763868487555E-4</v>
      </c>
      <c r="AB82" s="24">
        <f>+d1d10index!Q67</f>
        <v>4.9882797991125383E-3</v>
      </c>
      <c r="AC82" s="35">
        <f t="shared" si="27"/>
        <v>44621</v>
      </c>
      <c r="AD82" s="24">
        <f t="shared" ca="1" si="37"/>
        <v>-2.3618885764061792E-3</v>
      </c>
      <c r="AE82" s="24">
        <f>+d1d10index!Y67</f>
        <v>7.4933099895366784E-3</v>
      </c>
      <c r="AG82" s="201">
        <f t="shared" ca="1" si="38"/>
        <v>-3.7211724345851405E-3</v>
      </c>
      <c r="AH82" s="201">
        <f ca="1">+d1d10_y!AM67</f>
        <v>1.1633770681148681E-2</v>
      </c>
      <c r="AJ82">
        <f>+d1d10index!I67</f>
        <v>101.70719099025561</v>
      </c>
      <c r="AK82" s="19">
        <f t="shared" ca="1" si="28"/>
        <v>101.66370736065562</v>
      </c>
      <c r="AM82">
        <f ca="1">+NAC_d!BV68/NAC_d!BV$5-1</f>
        <v>5.8172414443167551</v>
      </c>
      <c r="AN82">
        <f ca="1">+NAC_d!CE68/NAC_d!CE$5-1</f>
        <v>5.7028375219077443</v>
      </c>
      <c r="AO82">
        <f t="shared" ca="1" si="31"/>
        <v>6.0128452057618462</v>
      </c>
      <c r="AP82">
        <f t="shared" ca="1" si="32"/>
        <v>5.8980813191117729</v>
      </c>
      <c r="AR82" s="24">
        <f t="shared" ca="1" si="33"/>
        <v>0.11440392240901076</v>
      </c>
      <c r="AS82" s="24">
        <f t="shared" ca="1" si="34"/>
        <v>0.11476388665007331</v>
      </c>
    </row>
    <row r="83" spans="2:45" x14ac:dyDescent="0.25">
      <c r="B83" s="71">
        <f t="shared" si="29"/>
        <v>69</v>
      </c>
      <c r="C83" s="159">
        <f>+NAC!A69</f>
        <v>44652</v>
      </c>
      <c r="D83" s="73" cm="1">
        <f t="array" aca="1" ref="D83" ca="1">INDIRECT(_xlfn.CONCAT(D$18,"!$P",$B83))</f>
        <v>728.62540000000001</v>
      </c>
      <c r="E83" s="73" cm="1">
        <f t="array" aca="1" ref="E83" ca="1">INDIRECT(_xlfn.CONCAT(E$18,"!$P",$B83))</f>
        <v>747.64980000000003</v>
      </c>
      <c r="F83" s="73" cm="1">
        <f t="array" aca="1" ref="F83" ca="1">INDIRECT(_xlfn.CONCAT(F$18,"!$P",$B83))</f>
        <v>754.19050000000004</v>
      </c>
      <c r="G83" s="73" cm="1">
        <f t="array" aca="1" ref="G83" ca="1">INDIRECT(_xlfn.CONCAT(G$18,"!$P",$B83))</f>
        <v>772.21</v>
      </c>
      <c r="H83" s="73" cm="1">
        <f t="array" aca="1" ref="H83" ca="1">INDIRECT(_xlfn.CONCAT(H$18,"!$P",$B83))</f>
        <v>781.41800000000001</v>
      </c>
      <c r="I83" s="73" cm="1">
        <f t="array" aca="1" ref="I83" ca="1">INDIRECT(_xlfn.CONCAT(I$18,"!$P",$B83))</f>
        <v>723.96990000000005</v>
      </c>
      <c r="J83" s="73" cm="1">
        <f t="array" aca="1" ref="J83" ca="1">INDIRECT(_xlfn.CONCAT(J$18,"!$P",$B83))</f>
        <v>741.36220000000003</v>
      </c>
      <c r="K83" s="73"/>
      <c r="L83" s="73">
        <f t="shared" ca="1" si="16"/>
        <v>747.8260868077864</v>
      </c>
      <c r="M83" s="73">
        <f t="shared" ca="1" si="17"/>
        <v>746.32935061926582</v>
      </c>
      <c r="N83" s="73">
        <f t="shared" ca="1" si="18"/>
        <v>744.75953628523575</v>
      </c>
      <c r="O83" s="73">
        <f t="shared" ca="1" si="19"/>
        <v>743.77413885614953</v>
      </c>
      <c r="P83" s="73">
        <f t="shared" ca="1" si="20"/>
        <v>743.46904182062042</v>
      </c>
      <c r="Q83" s="73">
        <f t="shared" ca="1" si="21"/>
        <v>742.07616689416864</v>
      </c>
      <c r="R83" s="73">
        <f t="shared" ca="1" si="22"/>
        <v>741.30932124624155</v>
      </c>
      <c r="S83" s="73">
        <f t="shared" ca="1" si="23"/>
        <v>740.37980622221733</v>
      </c>
      <c r="T83" s="73">
        <f t="shared" ca="1" si="24"/>
        <v>738.83485307785577</v>
      </c>
      <c r="U83" s="73">
        <f t="shared" ca="1" si="25"/>
        <v>736.55977765504474</v>
      </c>
      <c r="V83" s="34" cm="1">
        <f t="array" aca="1" ref="V83" ca="1">+SUMPRODUCT(_xlfn.ANCHORARRAY($L$17)/100,L83:U83)</f>
        <v>741.37628703000019</v>
      </c>
      <c r="W83" s="24">
        <f t="shared" ca="1" si="35"/>
        <v>0.60368002934645526</v>
      </c>
      <c r="X83" s="24">
        <f t="shared" ca="1" si="36"/>
        <v>0.60790398359833175</v>
      </c>
      <c r="Z83" s="19">
        <f t="shared" ca="1" si="26"/>
        <v>101.52958517346818</v>
      </c>
      <c r="AA83" s="24">
        <f t="shared" ca="1" si="30"/>
        <v>-1.3192730293775101E-3</v>
      </c>
      <c r="AB83" s="24">
        <f>+d1d10index!Q68</f>
        <v>4.9677670549774788E-4</v>
      </c>
      <c r="AC83" s="35">
        <f t="shared" si="27"/>
        <v>44652</v>
      </c>
      <c r="AD83" s="24">
        <f t="shared" ca="1" si="37"/>
        <v>-2.6269940835792482E-3</v>
      </c>
      <c r="AE83" s="24">
        <f>+d1d10index!Y68</f>
        <v>7.0753497175013447E-3</v>
      </c>
      <c r="AG83" s="201">
        <f t="shared" ca="1" si="38"/>
        <v>-4.2239542518764939E-3</v>
      </c>
      <c r="AH83" s="201">
        <f ca="1">+d1d10_y!AM68</f>
        <v>1.1255788470215355E-2</v>
      </c>
      <c r="AJ83">
        <f>+d1d10index!I68</f>
        <v>101.75771675352118</v>
      </c>
      <c r="AK83" s="19">
        <f t="shared" ca="1" si="28"/>
        <v>101.52958517346818</v>
      </c>
      <c r="AM83">
        <f ca="1">+NAC_d!BV69/NAC_d!BV$5-1</f>
        <v>6.2316399073252935</v>
      </c>
      <c r="AN83">
        <f ca="1">+NAC_d!CE69/NAC_d!CE$5-1</f>
        <v>6.1067102490034086</v>
      </c>
      <c r="AO83">
        <f t="shared" ca="1" si="31"/>
        <v>6.4782608680778653</v>
      </c>
      <c r="AP83">
        <f t="shared" ca="1" si="32"/>
        <v>6.3655977765504481</v>
      </c>
      <c r="AR83" s="24">
        <f t="shared" ca="1" si="33"/>
        <v>0.12492965832188485</v>
      </c>
      <c r="AS83" s="24">
        <f t="shared" ca="1" si="34"/>
        <v>0.11266309152741716</v>
      </c>
    </row>
    <row r="84" spans="2:45" x14ac:dyDescent="0.25">
      <c r="B84" s="71">
        <f t="shared" si="29"/>
        <v>70</v>
      </c>
      <c r="C84" s="159">
        <f>+NAC!A70</f>
        <v>44682</v>
      </c>
      <c r="D84" s="73" cm="1">
        <f t="array" aca="1" ref="D84" ca="1">INDIRECT(_xlfn.CONCAT(D$18,"!$P",$B84))</f>
        <v>764.73889999999994</v>
      </c>
      <c r="E84" s="73" cm="1">
        <f t="array" aca="1" ref="E84" ca="1">INDIRECT(_xlfn.CONCAT(E$18,"!$P",$B84))</f>
        <v>787.72260000000006</v>
      </c>
      <c r="F84" s="73" cm="1">
        <f t="array" aca="1" ref="F84" ca="1">INDIRECT(_xlfn.CONCAT(F$18,"!$P",$B84))</f>
        <v>797.08709999999996</v>
      </c>
      <c r="G84" s="73" cm="1">
        <f t="array" aca="1" ref="G84" ca="1">INDIRECT(_xlfn.CONCAT(G$18,"!$P",$B84))</f>
        <v>814.22649999999999</v>
      </c>
      <c r="H84" s="73" cm="1">
        <f t="array" aca="1" ref="H84" ca="1">INDIRECT(_xlfn.CONCAT(H$18,"!$P",$B84))</f>
        <v>825.77809999999999</v>
      </c>
      <c r="I84" s="73" cm="1">
        <f t="array" aca="1" ref="I84" ca="1">INDIRECT(_xlfn.CONCAT(I$18,"!$P",$B84))</f>
        <v>758.82479999999998</v>
      </c>
      <c r="J84" s="73" cm="1">
        <f t="array" aca="1" ref="J84" ca="1">INDIRECT(_xlfn.CONCAT(J$18,"!$P",$B84))</f>
        <v>779.92669999999998</v>
      </c>
      <c r="K84" s="73"/>
      <c r="L84" s="73">
        <f t="shared" ref="L84:L109" ca="1" si="39">+SUMPRODUCT($D$4:$I$4,$D84:$I84)/J$4</f>
        <v>787.51925082554055</v>
      </c>
      <c r="M84" s="73">
        <f t="shared" ref="M84:M115" ca="1" si="40">+SUMPRODUCT($D$5:$I$5,$D84:$I84)/$J$5</f>
        <v>785.80884388654783</v>
      </c>
      <c r="N84" s="73">
        <f t="shared" ref="N84:N115" ca="1" si="41">+SUMPRODUCT($D$6:$I$6,$D84:$I84)/$J$6</f>
        <v>783.96923701344065</v>
      </c>
      <c r="O84" s="73">
        <f t="shared" ref="O84:O115" ca="1" si="42">+SUMPRODUCT($D$7:$I$7,$D84:$I84)/$J$7</f>
        <v>782.74499871981993</v>
      </c>
      <c r="P84" s="73">
        <f t="shared" ref="P84:P115" ca="1" si="43">+SUMPRODUCT($D$8:$I$8,$D84:$I84)/$J$8</f>
        <v>782.44814569381151</v>
      </c>
      <c r="Q84" s="73">
        <f t="shared" ref="Q84:Q115" ca="1" si="44">+SUMPRODUCT($D$9:$I$9,$D84:$I84)/$J$9</f>
        <v>780.80742761617728</v>
      </c>
      <c r="R84" s="73">
        <f t="shared" ref="R84:R115" ca="1" si="45">+SUMPRODUCT($D$10:$I$10,$D84:$I84)/$J$10</f>
        <v>779.87453245687061</v>
      </c>
      <c r="S84" s="73">
        <f t="shared" ref="S84:S115" ca="1" si="46">+SUMPRODUCT($D$11:$I$11,$D84:$I84)/$J$11</f>
        <v>778.74944631504707</v>
      </c>
      <c r="T84" s="73">
        <f t="shared" ref="T84:T115" ca="1" si="47">+SUMPRODUCT($D$12:$I$12,$D84:$I84)/$J$12</f>
        <v>776.9647133966962</v>
      </c>
      <c r="U84" s="73">
        <f t="shared" ref="U84:U110" ca="1" si="48">+SUMPRODUCT($D$13:$I$13,$D84:$I84)/$J$13</f>
        <v>774.23021864593557</v>
      </c>
      <c r="V84" s="34" cm="1">
        <f t="array" aca="1" ref="V84" ca="1">+SUMPRODUCT(_xlfn.ANCHORARRAY($L$17)/100,L84:U84)</f>
        <v>779.94603013999995</v>
      </c>
      <c r="W84" s="24">
        <f t="shared" ca="1" si="35"/>
        <v>0.63266751453392334</v>
      </c>
      <c r="X84" s="24">
        <f t="shared" ca="1" si="36"/>
        <v>0.6330489191151718</v>
      </c>
      <c r="Z84" s="19">
        <f t="shared" ref="Z84:Z109" ca="1" si="49">+L84/U84*100</f>
        <v>101.71641869040535</v>
      </c>
      <c r="AA84" s="24">
        <f t="shared" ca="1" si="30"/>
        <v>1.8401879276661592E-3</v>
      </c>
      <c r="AB84" s="24">
        <f>+d1d10index!Q69</f>
        <v>-3.0888096596467518E-3</v>
      </c>
      <c r="AC84" s="35">
        <f t="shared" ref="AC84:AC109" si="50">+C84</f>
        <v>44682</v>
      </c>
      <c r="AD84" s="24">
        <f t="shared" ca="1" si="37"/>
        <v>-2.3355367789912318E-4</v>
      </c>
      <c r="AE84" s="24">
        <f>+d1d10index!Y69</f>
        <v>7.1187089802076109E-3</v>
      </c>
      <c r="AG84" s="201">
        <f t="shared" ca="1" si="38"/>
        <v>-3.8140458124846788E-4</v>
      </c>
      <c r="AH84" s="201">
        <f ca="1">+d1d10_y!AM69</f>
        <v>1.1478847189056784E-2</v>
      </c>
      <c r="AJ84">
        <f>+d1d10index!I69</f>
        <v>101.4434065350693</v>
      </c>
      <c r="AK84" s="19">
        <f t="shared" ref="AK84:AK109" ca="1" si="51">+Z84</f>
        <v>101.71641869040535</v>
      </c>
      <c r="AM84">
        <f ca="1">+NAC_d!BV70/NAC_d!BV$5-1</f>
        <v>6.5834669238173653</v>
      </c>
      <c r="AN84">
        <f ca="1">+NAC_d!CE70/NAC_d!CE$5-1</f>
        <v>6.475541973859146</v>
      </c>
      <c r="AO84">
        <f t="shared" ca="1" si="31"/>
        <v>6.8751925082554068</v>
      </c>
      <c r="AP84">
        <f t="shared" ca="1" si="32"/>
        <v>6.7423021864593569</v>
      </c>
      <c r="AR84" s="24">
        <f t="shared" ca="1" si="33"/>
        <v>0.10792494995821933</v>
      </c>
      <c r="AS84" s="24">
        <f t="shared" ca="1" si="34"/>
        <v>0.13289032179604998</v>
      </c>
    </row>
    <row r="85" spans="2:45" x14ac:dyDescent="0.25">
      <c r="B85" s="71">
        <f t="shared" ref="B85:B115" si="52">+B84+1</f>
        <v>71</v>
      </c>
      <c r="C85" s="159">
        <f>+NAC!A71</f>
        <v>44713</v>
      </c>
      <c r="D85" s="73" cm="1">
        <f t="array" aca="1" ref="D85" ca="1">INDIRECT(_xlfn.CONCAT(D$18,"!$P",$B85))</f>
        <v>805.16750000000002</v>
      </c>
      <c r="E85" s="73" cm="1">
        <f t="array" aca="1" ref="E85" ca="1">INDIRECT(_xlfn.CONCAT(E$18,"!$P",$B85))</f>
        <v>826.38580000000002</v>
      </c>
      <c r="F85" s="73" cm="1">
        <f t="array" aca="1" ref="F85" ca="1">INDIRECT(_xlfn.CONCAT(F$18,"!$P",$B85))</f>
        <v>836.85479999999995</v>
      </c>
      <c r="G85" s="73" cm="1">
        <f t="array" aca="1" ref="G85" ca="1">INDIRECT(_xlfn.CONCAT(G$18,"!$P",$B85))</f>
        <v>854.69960000000003</v>
      </c>
      <c r="H85" s="73" cm="1">
        <f t="array" aca="1" ref="H85" ca="1">INDIRECT(_xlfn.CONCAT(H$18,"!$P",$B85))</f>
        <v>865.45090000000005</v>
      </c>
      <c r="I85" s="73" cm="1">
        <f t="array" aca="1" ref="I85" ca="1">INDIRECT(_xlfn.CONCAT(I$18,"!$P",$B85))</f>
        <v>797.06299999999999</v>
      </c>
      <c r="J85" s="73" cm="1">
        <f t="array" aca="1" ref="J85" ca="1">INDIRECT(_xlfn.CONCAT(J$18,"!$P",$B85))</f>
        <v>819.57339999999999</v>
      </c>
      <c r="K85" s="73"/>
      <c r="L85" s="73">
        <f t="shared" ca="1" si="39"/>
        <v>827.20570740710025</v>
      </c>
      <c r="M85" s="73">
        <f t="shared" ca="1" si="40"/>
        <v>825.44850087815496</v>
      </c>
      <c r="N85" s="73">
        <f t="shared" ca="1" si="41"/>
        <v>823.62380778272041</v>
      </c>
      <c r="O85" s="73">
        <f t="shared" ca="1" si="42"/>
        <v>822.38503300615844</v>
      </c>
      <c r="P85" s="73">
        <f t="shared" ca="1" si="43"/>
        <v>822.03255486128182</v>
      </c>
      <c r="Q85" s="73">
        <f t="shared" ca="1" si="44"/>
        <v>820.38426333108316</v>
      </c>
      <c r="R85" s="73">
        <f t="shared" ca="1" si="45"/>
        <v>819.4848579664241</v>
      </c>
      <c r="S85" s="73">
        <f t="shared" ca="1" si="46"/>
        <v>818.36664876931945</v>
      </c>
      <c r="T85" s="73">
        <f t="shared" ca="1" si="47"/>
        <v>816.57779492713723</v>
      </c>
      <c r="U85" s="73">
        <f t="shared" ca="1" si="48"/>
        <v>813.97269634431279</v>
      </c>
      <c r="V85" s="34" cm="1">
        <f t="array" aca="1" ref="V85" ca="1">+SUMPRODUCT(_xlfn.ANCHORARRAY($L$17)/100,L85:U85)</f>
        <v>819.58832519000021</v>
      </c>
      <c r="W85" s="24">
        <f t="shared" ca="1" si="35"/>
        <v>0.65513588113401977</v>
      </c>
      <c r="X85" s="24">
        <f t="shared" ca="1" si="36"/>
        <v>0.65740831922531062</v>
      </c>
      <c r="Z85" s="19">
        <f t="shared" ca="1" si="49"/>
        <v>101.62573156596272</v>
      </c>
      <c r="AA85" s="24">
        <f t="shared" ref="AA85:AA109" ca="1" si="53">+Z85/Z84-1</f>
        <v>-8.9156820118341251E-4</v>
      </c>
      <c r="AB85" s="24">
        <f>+d1d10index!Q70</f>
        <v>-2.9014911541271893E-3</v>
      </c>
      <c r="AC85" s="35">
        <f t="shared" si="50"/>
        <v>44713</v>
      </c>
      <c r="AD85" s="24">
        <f t="shared" ca="1" si="37"/>
        <v>-1.3710792113997838E-3</v>
      </c>
      <c r="AE85" s="24">
        <f>+d1d10index!Y70</f>
        <v>3.0434028138104363E-3</v>
      </c>
      <c r="AG85" s="201">
        <f t="shared" ca="1" si="38"/>
        <v>-2.2724380912908515E-3</v>
      </c>
      <c r="AH85" s="201">
        <f ca="1">+d1d10_y!AM70</f>
        <v>5.1196909465216489E-3</v>
      </c>
      <c r="AJ85">
        <f>+d1d10index!I70</f>
        <v>101.14906938836327</v>
      </c>
      <c r="AK85" s="19">
        <f t="shared" ca="1" si="51"/>
        <v>101.62573156596272</v>
      </c>
      <c r="AM85">
        <f ca="1">+NAC_d!BV71/NAC_d!BV$5-1</f>
        <v>6.9734766501791707</v>
      </c>
      <c r="AN85">
        <f ca="1">+NAC_d!CE71/NAC_d!CE$5-1</f>
        <v>6.8829134042565787</v>
      </c>
      <c r="AO85">
        <f t="shared" ref="AO85:AO109" ca="1" si="54">+L85/$L$19-1</f>
        <v>7.2720570740710038</v>
      </c>
      <c r="AP85">
        <f t="shared" ref="AP85:AP109" ca="1" si="55">+U85/$U$19-1</f>
        <v>7.1397269634431293</v>
      </c>
      <c r="AR85" s="24">
        <f t="shared" ref="AR85:AR109" ca="1" si="56">+AM85-AN85</f>
        <v>9.0563245922592017E-2</v>
      </c>
      <c r="AS85" s="24">
        <f t="shared" ref="AS85:AS109" ca="1" si="57">+AO85-AP85</f>
        <v>0.13233011062787448</v>
      </c>
    </row>
    <row r="86" spans="2:45" x14ac:dyDescent="0.25">
      <c r="B86" s="71">
        <f t="shared" si="52"/>
        <v>72</v>
      </c>
      <c r="C86" s="159">
        <f>+NAC!A72</f>
        <v>44743</v>
      </c>
      <c r="D86" s="73" cm="1">
        <f t="array" aca="1" ref="D86" ca="1">INDIRECT(_xlfn.CONCAT(D$18,"!$P",$B86))</f>
        <v>865.10400000000004</v>
      </c>
      <c r="E86" s="73" cm="1">
        <f t="array" aca="1" ref="E86" ca="1">INDIRECT(_xlfn.CONCAT(E$18,"!$P",$B86))</f>
        <v>886.50120000000004</v>
      </c>
      <c r="F86" s="73" cm="1">
        <f t="array" aca="1" ref="F86" ca="1">INDIRECT(_xlfn.CONCAT(F$18,"!$P",$B86))</f>
        <v>892.375</v>
      </c>
      <c r="G86" s="73" cm="1">
        <f t="array" aca="1" ref="G86" ca="1">INDIRECT(_xlfn.CONCAT(G$18,"!$P",$B86))</f>
        <v>919.89599999999996</v>
      </c>
      <c r="H86" s="73" cm="1">
        <f t="array" aca="1" ref="H86" ca="1">INDIRECT(_xlfn.CONCAT(H$18,"!$P",$B86))</f>
        <v>925.12909999999999</v>
      </c>
      <c r="I86" s="73" cm="1">
        <f t="array" aca="1" ref="I86" ca="1">INDIRECT(_xlfn.CONCAT(I$18,"!$P",$B86))</f>
        <v>860.14170000000001</v>
      </c>
      <c r="J86" s="73" cm="1">
        <f t="array" aca="1" ref="J86" ca="1">INDIRECT(_xlfn.CONCAT(J$18,"!$P",$B86))</f>
        <v>879.63829999999996</v>
      </c>
      <c r="K86" s="73"/>
      <c r="L86" s="73">
        <f t="shared" ca="1" si="39"/>
        <v>887.36084807148382</v>
      </c>
      <c r="M86" s="73">
        <f t="shared" ca="1" si="40"/>
        <v>885.4581212723017</v>
      </c>
      <c r="N86" s="73">
        <f t="shared" ca="1" si="41"/>
        <v>883.56171523482533</v>
      </c>
      <c r="O86" s="73">
        <f t="shared" ca="1" si="42"/>
        <v>882.4600370792075</v>
      </c>
      <c r="P86" s="73">
        <f t="shared" ca="1" si="43"/>
        <v>882.01183928152386</v>
      </c>
      <c r="Q86" s="73">
        <f t="shared" ca="1" si="44"/>
        <v>880.38669899882802</v>
      </c>
      <c r="R86" s="73">
        <f t="shared" ca="1" si="45"/>
        <v>879.52949187841443</v>
      </c>
      <c r="S86" s="73">
        <f t="shared" ca="1" si="46"/>
        <v>878.48553030347534</v>
      </c>
      <c r="T86" s="73">
        <f t="shared" ca="1" si="47"/>
        <v>876.66943828030151</v>
      </c>
      <c r="U86" s="73">
        <f t="shared" ca="1" si="48"/>
        <v>874.08532864411472</v>
      </c>
      <c r="V86" s="34" cm="1">
        <f t="array" aca="1" ref="V86" ca="1">+SUMPRODUCT(_xlfn.ANCHORARRAY($L$17)/100,L86:U86)</f>
        <v>879.64958975000013</v>
      </c>
      <c r="W86" s="24">
        <f t="shared" ca="1" si="35"/>
        <v>0.72245812345167071</v>
      </c>
      <c r="X86" s="24">
        <f t="shared" ca="1" si="36"/>
        <v>0.72453494453660228</v>
      </c>
      <c r="Z86" s="19">
        <f t="shared" ca="1" si="49"/>
        <v>101.51878987008764</v>
      </c>
      <c r="AA86" s="24">
        <f t="shared" ca="1" si="53"/>
        <v>-1.0523092353402763E-3</v>
      </c>
      <c r="AB86" s="24">
        <f>+d1d10index!Q71</f>
        <v>-6.2096804999777211E-3</v>
      </c>
      <c r="AC86" s="35">
        <f t="shared" si="50"/>
        <v>44743</v>
      </c>
      <c r="AD86" s="24">
        <f t="shared" ca="1" si="37"/>
        <v>-1.2042789225646944E-3</v>
      </c>
      <c r="AE86" s="24">
        <f>+d1d10index!Y71</f>
        <v>-2.8986388015197484E-3</v>
      </c>
      <c r="AG86" s="201">
        <f t="shared" ca="1" si="38"/>
        <v>-2.0768210849315683E-3</v>
      </c>
      <c r="AH86" s="201">
        <f ca="1">+d1d10_y!AM71</f>
        <v>-4.8071087980514626E-3</v>
      </c>
      <c r="AJ86">
        <f>+d1d10index!I71</f>
        <v>100.52096598459146</v>
      </c>
      <c r="AK86" s="19">
        <f t="shared" ca="1" si="51"/>
        <v>101.51878987008764</v>
      </c>
      <c r="AM86">
        <f ca="1">+NAC_d!BV72/NAC_d!BV$5-1</f>
        <v>7.5394225995831725</v>
      </c>
      <c r="AN86">
        <f ca="1">+NAC_d!CE72/NAC_d!CE$5-1</f>
        <v>7.4950445499406744</v>
      </c>
      <c r="AO86">
        <f t="shared" ca="1" si="54"/>
        <v>7.8736084807148394</v>
      </c>
      <c r="AP86">
        <f t="shared" ca="1" si="55"/>
        <v>7.7408532864411477</v>
      </c>
      <c r="AR86" s="24">
        <f t="shared" ca="1" si="56"/>
        <v>4.4378049642498141E-2</v>
      </c>
      <c r="AS86" s="24">
        <f t="shared" ca="1" si="57"/>
        <v>0.13275519427369176</v>
      </c>
    </row>
    <row r="87" spans="2:45" x14ac:dyDescent="0.25">
      <c r="B87" s="71">
        <f t="shared" si="52"/>
        <v>73</v>
      </c>
      <c r="C87" s="159">
        <f>+NAC!A73</f>
        <v>44774</v>
      </c>
      <c r="D87" s="73" cm="1">
        <f t="array" aca="1" ref="D87" ca="1">INDIRECT(_xlfn.CONCAT(D$18,"!$P",$B87))</f>
        <v>924.89750000000004</v>
      </c>
      <c r="E87" s="73" cm="1">
        <f t="array" aca="1" ref="E87" ca="1">INDIRECT(_xlfn.CONCAT(E$18,"!$P",$B87))</f>
        <v>945.84720000000004</v>
      </c>
      <c r="F87" s="73" cm="1">
        <f t="array" aca="1" ref="F87" ca="1">INDIRECT(_xlfn.CONCAT(F$18,"!$P",$B87))</f>
        <v>955.84299999999996</v>
      </c>
      <c r="G87" s="73" cm="1">
        <f t="array" aca="1" ref="G87" ca="1">INDIRECT(_xlfn.CONCAT(G$18,"!$P",$B87))</f>
        <v>983.73040000000003</v>
      </c>
      <c r="H87" s="73" cm="1">
        <f t="array" aca="1" ref="H87" ca="1">INDIRECT(_xlfn.CONCAT(H$18,"!$P",$B87))</f>
        <v>982.47180000000003</v>
      </c>
      <c r="I87" s="73" cm="1">
        <f t="array" aca="1" ref="I87" ca="1">INDIRECT(_xlfn.CONCAT(I$18,"!$P",$B87))</f>
        <v>917.22900000000004</v>
      </c>
      <c r="J87" s="73" cm="1">
        <f t="array" aca="1" ref="J87" ca="1">INDIRECT(_xlfn.CONCAT(J$18,"!$P",$B87))</f>
        <v>939.46770000000004</v>
      </c>
      <c r="K87" s="73"/>
      <c r="L87" s="73">
        <f t="shared" ca="1" si="39"/>
        <v>947.93601205496657</v>
      </c>
      <c r="M87" s="73">
        <f t="shared" ca="1" si="40"/>
        <v>945.77830960467259</v>
      </c>
      <c r="N87" s="73">
        <f t="shared" ca="1" si="41"/>
        <v>943.70547709959908</v>
      </c>
      <c r="O87" s="73">
        <f t="shared" ca="1" si="42"/>
        <v>942.4068803813077</v>
      </c>
      <c r="P87" s="73">
        <f t="shared" ca="1" si="43"/>
        <v>941.88586741597646</v>
      </c>
      <c r="Q87" s="73">
        <f t="shared" ca="1" si="44"/>
        <v>940.16518575580346</v>
      </c>
      <c r="R87" s="73">
        <f t="shared" ca="1" si="45"/>
        <v>939.27155668705359</v>
      </c>
      <c r="S87" s="73">
        <f t="shared" ca="1" si="46"/>
        <v>938.13589917278716</v>
      </c>
      <c r="T87" s="73">
        <f t="shared" ca="1" si="47"/>
        <v>936.2762199111454</v>
      </c>
      <c r="U87" s="73">
        <f t="shared" ca="1" si="48"/>
        <v>933.65156277259314</v>
      </c>
      <c r="V87" s="34" cm="1">
        <f t="array" aca="1" ref="V87" ca="1">+SUMPRODUCT(_xlfn.ANCHORARRAY($L$17)/100,L87:U87)</f>
        <v>939.47451491000015</v>
      </c>
      <c r="W87" s="24">
        <f t="shared" ca="1" si="35"/>
        <v>0.7849469850125077</v>
      </c>
      <c r="X87" s="24">
        <f t="shared" ca="1" si="36"/>
        <v>0.78572621408156573</v>
      </c>
      <c r="Z87" s="19">
        <f t="shared" ca="1" si="49"/>
        <v>101.52995505517649</v>
      </c>
      <c r="AA87" s="24">
        <f t="shared" ca="1" si="53"/>
        <v>1.0998146356078209E-4</v>
      </c>
      <c r="AB87" s="24">
        <f>+d1d10index!Q72</f>
        <v>1.6530766811480024E-3</v>
      </c>
      <c r="AC87" s="35">
        <f t="shared" si="50"/>
        <v>44774</v>
      </c>
      <c r="AD87" s="24">
        <f t="shared" ca="1" si="37"/>
        <v>-4.3636536380176061E-4</v>
      </c>
      <c r="AE87" s="24">
        <f>+d1d10index!Y72</f>
        <v>3.1975188352308948E-3</v>
      </c>
      <c r="AG87" s="201">
        <f t="shared" ca="1" si="38"/>
        <v>-7.7922906905802947E-4</v>
      </c>
      <c r="AH87" s="201">
        <f ca="1">+d1d10_y!AM72</f>
        <v>5.9161920407300173E-3</v>
      </c>
      <c r="AJ87">
        <f>+d1d10index!I72</f>
        <v>100.68713484942705</v>
      </c>
      <c r="AK87" s="19">
        <f t="shared" ca="1" si="51"/>
        <v>101.52995505517649</v>
      </c>
      <c r="AM87">
        <f ca="1">+NAC_d!BV73/NAC_d!BV$5-1</f>
        <v>8.1455188473824425</v>
      </c>
      <c r="AN87">
        <f ca="1">+NAC_d!CE73/NAC_d!CE$5-1</f>
        <v>8.0827614888431523</v>
      </c>
      <c r="AO87">
        <f t="shared" ca="1" si="54"/>
        <v>8.4793601205496678</v>
      </c>
      <c r="AP87">
        <f t="shared" ca="1" si="55"/>
        <v>8.336515627725932</v>
      </c>
      <c r="AR87" s="24">
        <f t="shared" ca="1" si="56"/>
        <v>6.2757358539290209E-2</v>
      </c>
      <c r="AS87" s="24">
        <f t="shared" ca="1" si="57"/>
        <v>0.14284449282373579</v>
      </c>
    </row>
    <row r="88" spans="2:45" x14ac:dyDescent="0.25">
      <c r="B88" s="71">
        <f t="shared" si="52"/>
        <v>74</v>
      </c>
      <c r="C88" s="159">
        <f>+NAC!A74</f>
        <v>44805</v>
      </c>
      <c r="D88" s="73" cm="1">
        <f t="array" aca="1" ref="D88" ca="1">INDIRECT(_xlfn.CONCAT(D$18,"!$P",$B88))</f>
        <v>975.70339999999999</v>
      </c>
      <c r="E88" s="73" cm="1">
        <f t="array" aca="1" ref="E88" ca="1">INDIRECT(_xlfn.CONCAT(E$18,"!$P",$B88))</f>
        <v>998.55070000000001</v>
      </c>
      <c r="F88" s="73" cm="1">
        <f t="array" aca="1" ref="F88" ca="1">INDIRECT(_xlfn.CONCAT(F$18,"!$P",$B88))</f>
        <v>1006.2868999999999</v>
      </c>
      <c r="G88" s="73" cm="1">
        <f t="array" aca="1" ref="G88" ca="1">INDIRECT(_xlfn.CONCAT(G$18,"!$P",$B88))</f>
        <v>1039.133</v>
      </c>
      <c r="H88" s="73" cm="1">
        <f t="array" aca="1" ref="H88" ca="1">INDIRECT(_xlfn.CONCAT(H$18,"!$P",$B88))</f>
        <v>1035.6318000000001</v>
      </c>
      <c r="I88" s="73" cm="1">
        <f t="array" aca="1" ref="I88" ca="1">INDIRECT(_xlfn.CONCAT(I$18,"!$P",$B88))</f>
        <v>968.74369999999999</v>
      </c>
      <c r="J88" s="73" cm="1">
        <f t="array" aca="1" ref="J88" ca="1">INDIRECT(_xlfn.CONCAT(J$18,"!$P",$B88))</f>
        <v>991.25850000000003</v>
      </c>
      <c r="K88" s="73"/>
      <c r="L88" s="73">
        <f t="shared" ca="1" si="39"/>
        <v>1000.1028192226096</v>
      </c>
      <c r="M88" s="73">
        <f t="shared" ca="1" si="40"/>
        <v>997.81151554343205</v>
      </c>
      <c r="N88" s="73">
        <f t="shared" ca="1" si="41"/>
        <v>995.62399088100881</v>
      </c>
      <c r="O88" s="73">
        <f t="shared" ca="1" si="42"/>
        <v>994.32963987415292</v>
      </c>
      <c r="P88" s="73">
        <f t="shared" ca="1" si="43"/>
        <v>993.79986327100403</v>
      </c>
      <c r="Q88" s="73">
        <f t="shared" ca="1" si="44"/>
        <v>991.99400100929563</v>
      </c>
      <c r="R88" s="73">
        <f t="shared" ca="1" si="45"/>
        <v>991.05537657672994</v>
      </c>
      <c r="S88" s="73">
        <f t="shared" ca="1" si="46"/>
        <v>989.90858790680966</v>
      </c>
      <c r="T88" s="73">
        <f t="shared" ca="1" si="47"/>
        <v>987.96527956470743</v>
      </c>
      <c r="U88" s="73">
        <f t="shared" ca="1" si="48"/>
        <v>985.15493908640383</v>
      </c>
      <c r="V88" s="34" cm="1">
        <f t="array" aca="1" ref="V88" ca="1">+SUMPRODUCT(_xlfn.ANCHORARRAY($L$17)/100,L88:U88)</f>
        <v>991.26594446000001</v>
      </c>
      <c r="W88" s="24">
        <f t="shared" ca="1" si="35"/>
        <v>0.8248015487256164</v>
      </c>
      <c r="X88" s="24">
        <f t="shared" ca="1" si="36"/>
        <v>0.82372449181414553</v>
      </c>
      <c r="Z88" s="19">
        <f t="shared" ca="1" si="49"/>
        <v>101.51731261176722</v>
      </c>
      <c r="AA88" s="24">
        <f t="shared" ca="1" si="53"/>
        <v>-1.2451934409296594E-4</v>
      </c>
      <c r="AB88" s="24">
        <f>+d1d10index!Q73</f>
        <v>4.9208325282408261E-3</v>
      </c>
      <c r="AC88" s="35">
        <f t="shared" si="50"/>
        <v>44805</v>
      </c>
      <c r="AD88" s="24">
        <f t="shared" ca="1" si="37"/>
        <v>5.9058093275887735E-4</v>
      </c>
      <c r="AE88" s="24">
        <f>+d1d10index!Y73</f>
        <v>9.2696361329789312E-3</v>
      </c>
      <c r="AG88" s="201">
        <f t="shared" ca="1" si="38"/>
        <v>1.0770569114708639E-3</v>
      </c>
      <c r="AH88" s="201">
        <f ca="1">+d1d10_y!AM73</f>
        <v>1.7052746289014875E-2</v>
      </c>
      <c r="AJ88">
        <f>+d1d10index!I73</f>
        <v>101.18259937776949</v>
      </c>
      <c r="AK88" s="19">
        <f t="shared" ca="1" si="51"/>
        <v>101.51731261176722</v>
      </c>
      <c r="AM88">
        <f ca="1">+NAC_d!BV74/NAC_d!BV$5-1</f>
        <v>8.7390369542113238</v>
      </c>
      <c r="AN88">
        <f ca="1">+NAC_d!CE74/NAC_d!CE$5-1</f>
        <v>8.62518017156982</v>
      </c>
      <c r="AO88">
        <f t="shared" ca="1" si="54"/>
        <v>9.001028192226098</v>
      </c>
      <c r="AP88">
        <f t="shared" ca="1" si="55"/>
        <v>8.8515493908640401</v>
      </c>
      <c r="AR88" s="24">
        <f t="shared" ca="1" si="56"/>
        <v>0.11385678264150378</v>
      </c>
      <c r="AS88" s="24">
        <f t="shared" ca="1" si="57"/>
        <v>0.14947880136205782</v>
      </c>
    </row>
    <row r="89" spans="2:45" x14ac:dyDescent="0.25">
      <c r="B89" s="71">
        <f t="shared" si="52"/>
        <v>75</v>
      </c>
      <c r="C89" s="159">
        <f>+NAC!A75</f>
        <v>44835</v>
      </c>
      <c r="D89" s="73" cm="1">
        <f t="array" aca="1" ref="D89" ca="1">INDIRECT(_xlfn.CONCAT(D$18,"!$P",$B89))</f>
        <v>1032.2633000000001</v>
      </c>
      <c r="E89" s="73" cm="1">
        <f t="array" aca="1" ref="E89" ca="1">INDIRECT(_xlfn.CONCAT(E$18,"!$P",$B89))</f>
        <v>1052.7184999999999</v>
      </c>
      <c r="F89" s="73" cm="1">
        <f t="array" aca="1" ref="F89" ca="1">INDIRECT(_xlfn.CONCAT(F$18,"!$P",$B89))</f>
        <v>1057.4526000000001</v>
      </c>
      <c r="G89" s="73" cm="1">
        <f t="array" aca="1" ref="G89" ca="1">INDIRECT(_xlfn.CONCAT(G$18,"!$P",$B89))</f>
        <v>1090.1865</v>
      </c>
      <c r="H89" s="73" cm="1">
        <f t="array" aca="1" ref="H89" ca="1">INDIRECT(_xlfn.CONCAT(H$18,"!$P",$B89))</f>
        <v>1084.4602</v>
      </c>
      <c r="I89" s="73" cm="1">
        <f t="array" aca="1" ref="I89" ca="1">INDIRECT(_xlfn.CONCAT(I$18,"!$P",$B89))</f>
        <v>1031.5165999999999</v>
      </c>
      <c r="J89" s="73" cm="1">
        <f t="array" aca="1" ref="J89" ca="1">INDIRECT(_xlfn.CONCAT(J$18,"!$P",$B89))</f>
        <v>1046.2650000000001</v>
      </c>
      <c r="K89" s="73"/>
      <c r="L89" s="73">
        <f t="shared" ca="1" si="39"/>
        <v>1053.999007281094</v>
      </c>
      <c r="M89" s="73">
        <f t="shared" ca="1" si="40"/>
        <v>1051.952944286568</v>
      </c>
      <c r="N89" s="73">
        <f t="shared" ca="1" si="41"/>
        <v>1049.9814712850318</v>
      </c>
      <c r="O89" s="73">
        <f t="shared" ca="1" si="42"/>
        <v>1048.9307432122621</v>
      </c>
      <c r="P89" s="73">
        <f t="shared" ca="1" si="43"/>
        <v>1048.390507059587</v>
      </c>
      <c r="Q89" s="73">
        <f t="shared" ca="1" si="44"/>
        <v>1046.8944679073488</v>
      </c>
      <c r="R89" s="73">
        <f t="shared" ca="1" si="45"/>
        <v>1046.104122649723</v>
      </c>
      <c r="S89" s="73">
        <f t="shared" ca="1" si="46"/>
        <v>1045.1205603105009</v>
      </c>
      <c r="T89" s="73">
        <f t="shared" ca="1" si="47"/>
        <v>1043.4222030174885</v>
      </c>
      <c r="U89" s="73">
        <f t="shared" ca="1" si="48"/>
        <v>1040.9847904846854</v>
      </c>
      <c r="V89" s="34" cm="1">
        <f t="array" aca="1" ref="V89" ca="1">+SUMPRODUCT(_xlfn.ANCHORARRAY($L$17)/100,L89:U89)</f>
        <v>1046.2719682700001</v>
      </c>
      <c r="W89" s="24">
        <f t="shared" ca="1" si="35"/>
        <v>0.86361904496385655</v>
      </c>
      <c r="X89" s="24">
        <f t="shared" ca="1" si="36"/>
        <v>0.86683133871949458</v>
      </c>
      <c r="Z89" s="19">
        <f t="shared" ca="1" si="49"/>
        <v>101.25018318378591</v>
      </c>
      <c r="AA89" s="24">
        <f t="shared" ca="1" si="53"/>
        <v>-2.6313681982786941E-3</v>
      </c>
      <c r="AB89" s="24">
        <f>+d1d10index!Q74</f>
        <v>2.2572741709048216E-4</v>
      </c>
      <c r="AC89" s="35">
        <f t="shared" si="50"/>
        <v>44835</v>
      </c>
      <c r="AD89" s="24">
        <f t="shared" ca="1" si="37"/>
        <v>-1.720719857768005E-3</v>
      </c>
      <c r="AE89" s="24">
        <f>+d1d10index!Y74</f>
        <v>1.0131646309853082E-2</v>
      </c>
      <c r="AG89" s="201">
        <f t="shared" ca="1" si="38"/>
        <v>-3.2122937556380293E-3</v>
      </c>
      <c r="AH89" s="201">
        <f ca="1">+d1d10_y!AM74</f>
        <v>1.9046362266365691E-2</v>
      </c>
      <c r="AJ89">
        <f>+d1d10index!I74</f>
        <v>101.20543906458153</v>
      </c>
      <c r="AK89" s="19">
        <f t="shared" ca="1" si="51"/>
        <v>101.25018318378591</v>
      </c>
      <c r="AM89">
        <f ca="1">+NAC_d!BV75/NAC_d!BV$5-1</f>
        <v>9.3572957229039542</v>
      </c>
      <c r="AN89">
        <f ca="1">+NAC_d!CE75/NAC_d!CE$5-1</f>
        <v>9.2341400239984868</v>
      </c>
      <c r="AO89">
        <f t="shared" ca="1" si="54"/>
        <v>9.5399900728109408</v>
      </c>
      <c r="AP89">
        <f t="shared" ca="1" si="55"/>
        <v>9.4098479048468562</v>
      </c>
      <c r="AR89" s="24">
        <f t="shared" ca="1" si="56"/>
        <v>0.1231556989054674</v>
      </c>
      <c r="AS89" s="24">
        <f t="shared" ca="1" si="57"/>
        <v>0.13014216796408462</v>
      </c>
    </row>
    <row r="90" spans="2:45" x14ac:dyDescent="0.25">
      <c r="B90" s="71">
        <f t="shared" si="52"/>
        <v>76</v>
      </c>
      <c r="C90" s="159">
        <f>+NAC!A76</f>
        <v>44866</v>
      </c>
      <c r="D90" s="73" cm="1">
        <f t="array" aca="1" ref="D90" ca="1">INDIRECT(_xlfn.CONCAT(D$18,"!$P",$B90))</f>
        <v>1082.5534</v>
      </c>
      <c r="E90" s="73" cm="1">
        <f t="array" aca="1" ref="E90" ca="1">INDIRECT(_xlfn.CONCAT(E$18,"!$P",$B90))</f>
        <v>1102.6577</v>
      </c>
      <c r="F90" s="73" cm="1">
        <f t="array" aca="1" ref="F90" ca="1">INDIRECT(_xlfn.CONCAT(F$18,"!$P",$B90))</f>
        <v>1104.9181000000001</v>
      </c>
      <c r="G90" s="73" cm="1">
        <f t="array" aca="1" ref="G90" ca="1">INDIRECT(_xlfn.CONCAT(G$18,"!$P",$B90))</f>
        <v>1137.1147000000001</v>
      </c>
      <c r="H90" s="73" cm="1">
        <f t="array" aca="1" ref="H90" ca="1">INDIRECT(_xlfn.CONCAT(H$18,"!$P",$B90))</f>
        <v>1137.4857999999999</v>
      </c>
      <c r="I90" s="73" cm="1">
        <f t="array" aca="1" ref="I90" ca="1">INDIRECT(_xlfn.CONCAT(I$18,"!$P",$B90))</f>
        <v>1077.2851000000001</v>
      </c>
      <c r="J90" s="73" cm="1">
        <f t="array" aca="1" ref="J90" ca="1">INDIRECT(_xlfn.CONCAT(J$18,"!$P",$B90))</f>
        <v>1096.0239999999999</v>
      </c>
      <c r="K90" s="73"/>
      <c r="L90" s="73">
        <f t="shared" ca="1" si="39"/>
        <v>1103.3113014521143</v>
      </c>
      <c r="M90" s="73">
        <f t="shared" ca="1" si="40"/>
        <v>1101.4214063261606</v>
      </c>
      <c r="N90" s="73">
        <f t="shared" ca="1" si="41"/>
        <v>1099.6191547439109</v>
      </c>
      <c r="O90" s="73">
        <f t="shared" ca="1" si="42"/>
        <v>1098.6638479376388</v>
      </c>
      <c r="P90" s="73">
        <f t="shared" ca="1" si="43"/>
        <v>1098.2268491314815</v>
      </c>
      <c r="Q90" s="73">
        <f t="shared" ca="1" si="44"/>
        <v>1096.6758797936102</v>
      </c>
      <c r="R90" s="73">
        <f t="shared" ca="1" si="45"/>
        <v>1095.8889565389145</v>
      </c>
      <c r="S90" s="73">
        <f t="shared" ca="1" si="46"/>
        <v>1094.9788137507842</v>
      </c>
      <c r="T90" s="73">
        <f t="shared" ca="1" si="47"/>
        <v>1093.2758609611649</v>
      </c>
      <c r="U90" s="73">
        <f t="shared" ca="1" si="48"/>
        <v>1090.847768975354</v>
      </c>
      <c r="V90" s="34" cm="1">
        <f t="array" aca="1" ref="V90" ca="1">+SUMPRODUCT(_xlfn.ANCHORARRAY($L$17)/100,L90:U90)</f>
        <v>1096.03120317</v>
      </c>
      <c r="W90" s="24">
        <f t="shared" ca="1" si="35"/>
        <v>0.88940726077131727</v>
      </c>
      <c r="X90" s="24">
        <f t="shared" ca="1" si="36"/>
        <v>0.8946203050924697</v>
      </c>
      <c r="Z90" s="19">
        <f t="shared" ca="1" si="49"/>
        <v>101.14255470206143</v>
      </c>
      <c r="AA90" s="24">
        <f t="shared" ca="1" si="53"/>
        <v>-1.0629954271698105E-3</v>
      </c>
      <c r="AB90" s="24">
        <f>+d1d10index!Q75</f>
        <v>-3.3002330049340944E-3</v>
      </c>
      <c r="AC90" s="35">
        <f t="shared" si="50"/>
        <v>44866</v>
      </c>
      <c r="AD90" s="24">
        <f t="shared" ca="1" si="37"/>
        <v>-2.7514981799471316E-3</v>
      </c>
      <c r="AE90" s="24">
        <f>+d1d10index!Y75</f>
        <v>8.4369354637467975E-3</v>
      </c>
      <c r="AG90" s="201">
        <f t="shared" ca="1" si="38"/>
        <v>-5.213044321152438E-3</v>
      </c>
      <c r="AH90" s="201">
        <f ca="1">+d1d10_y!AM75</f>
        <v>1.6243109297129577E-2</v>
      </c>
      <c r="AJ90">
        <f>+d1d10index!I75</f>
        <v>100.87143753430175</v>
      </c>
      <c r="AK90" s="19">
        <f t="shared" ca="1" si="51"/>
        <v>101.14255470206143</v>
      </c>
      <c r="AM90">
        <f ca="1">+NAC_d!BV76/NAC_d!BV$5-1</f>
        <v>9.8457475682703279</v>
      </c>
      <c r="AN90">
        <f ca="1">+NAC_d!CE76/NAC_d!CE$5-1</f>
        <v>9.7521668489121502</v>
      </c>
      <c r="AO90">
        <f t="shared" ca="1" si="54"/>
        <v>10.033113014521145</v>
      </c>
      <c r="AP90">
        <f t="shared" ca="1" si="55"/>
        <v>9.9084776897535427</v>
      </c>
      <c r="AR90" s="24">
        <f t="shared" ca="1" si="56"/>
        <v>9.3580719358177689E-2</v>
      </c>
      <c r="AS90" s="24">
        <f t="shared" ca="1" si="57"/>
        <v>0.12463532476760264</v>
      </c>
    </row>
    <row r="91" spans="2:45" x14ac:dyDescent="0.25">
      <c r="B91" s="71">
        <f t="shared" si="52"/>
        <v>77</v>
      </c>
      <c r="C91" s="159">
        <f>+NAC!A77</f>
        <v>44896</v>
      </c>
      <c r="D91" s="73" cm="1">
        <f t="array" aca="1" ref="D91" ca="1">INDIRECT(_xlfn.CONCAT(D$18,"!$P",$B91))</f>
        <v>1143.2887000000001</v>
      </c>
      <c r="E91" s="73" cm="1">
        <f t="array" aca="1" ref="E91" ca="1">INDIRECT(_xlfn.CONCAT(E$18,"!$P",$B91))</f>
        <v>1159.0399</v>
      </c>
      <c r="F91" s="73" cm="1">
        <f t="array" aca="1" ref="F91" ca="1">INDIRECT(_xlfn.CONCAT(F$18,"!$P",$B91))</f>
        <v>1157.9242999999999</v>
      </c>
      <c r="G91" s="73" cm="1">
        <f t="array" aca="1" ref="G91" ca="1">INDIRECT(_xlfn.CONCAT(G$18,"!$P",$B91))</f>
        <v>1191.5862999999999</v>
      </c>
      <c r="H91" s="73" cm="1">
        <f t="array" aca="1" ref="H91" ca="1">INDIRECT(_xlfn.CONCAT(H$18,"!$P",$B91))</f>
        <v>1193.6664000000001</v>
      </c>
      <c r="I91" s="73" cm="1">
        <f t="array" aca="1" ref="I91" ca="1">INDIRECT(_xlfn.CONCAT(I$18,"!$P",$B91))</f>
        <v>1123.6996999999999</v>
      </c>
      <c r="J91" s="73" cm="1">
        <f t="array" aca="1" ref="J91" ca="1">INDIRECT(_xlfn.CONCAT(J$18,"!$P",$B91))</f>
        <v>1153.5771</v>
      </c>
      <c r="K91" s="73"/>
      <c r="L91" s="73">
        <f t="shared" ca="1" si="39"/>
        <v>1159.9560844521593</v>
      </c>
      <c r="M91" s="73">
        <f t="shared" ca="1" si="40"/>
        <v>1158.2214300030721</v>
      </c>
      <c r="N91" s="73">
        <f t="shared" ca="1" si="41"/>
        <v>1156.7856129908946</v>
      </c>
      <c r="O91" s="73">
        <f t="shared" ca="1" si="42"/>
        <v>1155.9852924041677</v>
      </c>
      <c r="P91" s="73">
        <f t="shared" ca="1" si="43"/>
        <v>1155.7076338926258</v>
      </c>
      <c r="Q91" s="73">
        <f t="shared" ca="1" si="44"/>
        <v>1154.0702006020667</v>
      </c>
      <c r="R91" s="73">
        <f t="shared" ca="1" si="45"/>
        <v>1153.3675131041141</v>
      </c>
      <c r="S91" s="73">
        <f t="shared" ca="1" si="46"/>
        <v>1152.6833794221936</v>
      </c>
      <c r="T91" s="73">
        <f t="shared" ca="1" si="47"/>
        <v>1151.1125692029441</v>
      </c>
      <c r="U91" s="73">
        <f t="shared" ca="1" si="48"/>
        <v>1148.9874135606919</v>
      </c>
      <c r="V91" s="34" cm="1">
        <f t="array" aca="1" ref="V91" ca="1">+SUMPRODUCT(_xlfn.ANCHORARRAY($L$17)/100,L91:U91)</f>
        <v>1153.57353388</v>
      </c>
      <c r="W91" s="24">
        <f t="shared" ca="1" si="35"/>
        <v>0.90026948678451113</v>
      </c>
      <c r="X91" s="24">
        <f t="shared" ca="1" si="36"/>
        <v>0.91147940678866179</v>
      </c>
      <c r="Z91" s="19">
        <f t="shared" ca="1" si="49"/>
        <v>100.95463803711094</v>
      </c>
      <c r="AA91" s="24">
        <f t="shared" ca="1" si="53"/>
        <v>-1.8579386837127565E-3</v>
      </c>
      <c r="AB91" s="24">
        <f>+d1d10index!Q76</f>
        <v>-3.3607931546225656E-3</v>
      </c>
      <c r="AC91" s="35">
        <f t="shared" si="50"/>
        <v>44896</v>
      </c>
      <c r="AD91" s="24">
        <f t="shared" ca="1" si="37"/>
        <v>-5.8645256466471896E-3</v>
      </c>
      <c r="AE91" s="24">
        <f>+d1d10index!Y76</f>
        <v>2.8392492787825407E-3</v>
      </c>
      <c r="AG91" s="201">
        <f t="shared" ca="1" si="38"/>
        <v>-1.1209920004150664E-2</v>
      </c>
      <c r="AH91" s="201">
        <f ca="1">+d1d10_y!AM76</f>
        <v>5.4283489372806137E-3</v>
      </c>
      <c r="AJ91">
        <f>+d1d10index!I76</f>
        <v>100.53242949753952</v>
      </c>
      <c r="AK91" s="19">
        <f t="shared" ca="1" si="51"/>
        <v>100.95463803711094</v>
      </c>
      <c r="AM91">
        <f ca="1">+NAC_d!BV77/NAC_d!BV$5-1</f>
        <v>10.382226477834269</v>
      </c>
      <c r="AN91">
        <f ca="1">+NAC_d!CE77/NAC_d!CE$5-1</f>
        <v>10.322399904632269</v>
      </c>
      <c r="AO91">
        <f t="shared" ca="1" si="54"/>
        <v>10.599560844521594</v>
      </c>
      <c r="AP91">
        <f t="shared" ca="1" si="55"/>
        <v>10.489874135606922</v>
      </c>
      <c r="AR91" s="24">
        <f t="shared" ca="1" si="56"/>
        <v>5.9826573202000688E-2</v>
      </c>
      <c r="AS91" s="24">
        <f t="shared" ca="1" si="57"/>
        <v>0.10968670891467269</v>
      </c>
    </row>
    <row r="92" spans="2:45" x14ac:dyDescent="0.25">
      <c r="B92" s="71">
        <f t="shared" si="52"/>
        <v>78</v>
      </c>
      <c r="C92" s="159">
        <f>+NAC!A78</f>
        <v>44927</v>
      </c>
      <c r="D92" s="73" cm="1">
        <f t="array" aca="1" ref="D92" ca="1">INDIRECT(_xlfn.CONCAT(D$18,"!$P",$B92))</f>
        <v>1206.5220999999999</v>
      </c>
      <c r="E92" s="73" cm="1">
        <f t="array" aca="1" ref="E92" ca="1">INDIRECT(_xlfn.CONCAT(E$18,"!$P",$B92))</f>
        <v>1218.4204999999999</v>
      </c>
      <c r="F92" s="73" cm="1">
        <f t="array" aca="1" ref="F92" ca="1">INDIRECT(_xlfn.CONCAT(F$18,"!$P",$B92))</f>
        <v>1220.6357</v>
      </c>
      <c r="G92" s="73" cm="1">
        <f t="array" aca="1" ref="G92" ca="1">INDIRECT(_xlfn.CONCAT(G$18,"!$P",$B92))</f>
        <v>1249.9364</v>
      </c>
      <c r="H92" s="73" cm="1">
        <f t="array" aca="1" ref="H92" ca="1">INDIRECT(_xlfn.CONCAT(H$18,"!$P",$B92))</f>
        <v>1259.7424000000001</v>
      </c>
      <c r="I92" s="73" cm="1">
        <f t="array" aca="1" ref="I92" ca="1">INDIRECT(_xlfn.CONCAT(I$18,"!$P",$B92))</f>
        <v>1185.3976</v>
      </c>
      <c r="J92" s="73" cm="1">
        <f t="array" aca="1" ref="J92" ca="1">INDIRECT(_xlfn.CONCAT(J$18,"!$P",$B92))</f>
        <v>1215.3181999999999</v>
      </c>
      <c r="K92" s="73"/>
      <c r="L92" s="73">
        <f t="shared" ca="1" si="39"/>
        <v>1221.352526222179</v>
      </c>
      <c r="M92" s="73">
        <f t="shared" ca="1" si="40"/>
        <v>1219.760542476492</v>
      </c>
      <c r="N92" s="73">
        <f t="shared" ca="1" si="41"/>
        <v>1218.4684830822703</v>
      </c>
      <c r="O92" s="73">
        <f t="shared" ca="1" si="42"/>
        <v>1217.6844759383553</v>
      </c>
      <c r="P92" s="73">
        <f t="shared" ca="1" si="43"/>
        <v>1217.2978750128482</v>
      </c>
      <c r="Q92" s="73">
        <f t="shared" ca="1" si="44"/>
        <v>1215.7354347678513</v>
      </c>
      <c r="R92" s="73">
        <f t="shared" ca="1" si="45"/>
        <v>1215.1206237602735</v>
      </c>
      <c r="S92" s="73">
        <f t="shared" ca="1" si="46"/>
        <v>1214.422690869053</v>
      </c>
      <c r="T92" s="73">
        <f t="shared" ca="1" si="47"/>
        <v>1212.8323666485423</v>
      </c>
      <c r="U92" s="73">
        <f t="shared" ca="1" si="48"/>
        <v>1211.0424154600523</v>
      </c>
      <c r="V92" s="34" cm="1">
        <f t="array" aca="1" ref="V92" ca="1">+SUMPRODUCT(_xlfn.ANCHORARRAY($L$17)/100,L92:U92)</f>
        <v>1215.3105854600001</v>
      </c>
      <c r="W92" s="24">
        <f t="shared" ca="1" si="35"/>
        <v>0.937269083880655</v>
      </c>
      <c r="X92" s="24">
        <f t="shared" ca="1" si="36"/>
        <v>0.9499872119645747</v>
      </c>
      <c r="Z92" s="19">
        <f t="shared" ca="1" si="49"/>
        <v>100.85134183827988</v>
      </c>
      <c r="AA92" s="24">
        <f t="shared" ca="1" si="53"/>
        <v>-1.0231941874041528E-3</v>
      </c>
      <c r="AB92" s="24">
        <f>+d1d10index!Q77</f>
        <v>1.6319402264799443E-3</v>
      </c>
      <c r="AC92" s="35">
        <f t="shared" si="50"/>
        <v>44927</v>
      </c>
      <c r="AD92" s="24">
        <f t="shared" ca="1" si="37"/>
        <v>-6.5221597382203456E-3</v>
      </c>
      <c r="AE92" s="24">
        <f>+d1d10index!Y77</f>
        <v>2.6301961048103006E-3</v>
      </c>
      <c r="AG92" s="201">
        <f t="shared" ca="1" si="38"/>
        <v>-1.27181280839197E-2</v>
      </c>
      <c r="AH92" s="201">
        <f ca="1">+d1d10_y!AM77</f>
        <v>5.1426429789946937E-3</v>
      </c>
      <c r="AJ92">
        <f>+d1d10index!I77</f>
        <v>100.69649241330232</v>
      </c>
      <c r="AK92" s="19">
        <f t="shared" ca="1" si="51"/>
        <v>100.85134183827988</v>
      </c>
      <c r="AM92">
        <f ca="1">+NAC_d!BV78/NAC_d!BV$5-1</f>
        <v>11.082245859998361</v>
      </c>
      <c r="AN92">
        <f ca="1">+NAC_d!CE78/NAC_d!CE$5-1</f>
        <v>10.998940466091421</v>
      </c>
      <c r="AO92">
        <f t="shared" ca="1" si="54"/>
        <v>11.213525262221792</v>
      </c>
      <c r="AP92">
        <f t="shared" ca="1" si="55"/>
        <v>11.110424154600524</v>
      </c>
      <c r="AR92" s="24">
        <f t="shared" ca="1" si="56"/>
        <v>8.3305393906940139E-2</v>
      </c>
      <c r="AS92" s="24">
        <f t="shared" ca="1" si="57"/>
        <v>0.10310110762126712</v>
      </c>
    </row>
    <row r="93" spans="2:45" x14ac:dyDescent="0.25">
      <c r="B93" s="71">
        <f t="shared" si="52"/>
        <v>79</v>
      </c>
      <c r="C93" s="159">
        <f>+NAC!A79</f>
        <v>44958</v>
      </c>
      <c r="D93" s="73" cm="1">
        <f t="array" aca="1" ref="D93" ca="1">INDIRECT(_xlfn.CONCAT(D$18,"!$P",$B93))</f>
        <v>1297.0224000000001</v>
      </c>
      <c r="E93" s="73" cm="1">
        <f t="array" aca="1" ref="E93" ca="1">INDIRECT(_xlfn.CONCAT(E$18,"!$P",$B93))</f>
        <v>1309.9952000000001</v>
      </c>
      <c r="F93" s="73" cm="1">
        <f t="array" aca="1" ref="F93" ca="1">INDIRECT(_xlfn.CONCAT(F$18,"!$P",$B93))</f>
        <v>1332.5231000000001</v>
      </c>
      <c r="G93" s="73" cm="1">
        <f t="array" aca="1" ref="G93" ca="1">INDIRECT(_xlfn.CONCAT(G$18,"!$P",$B93))</f>
        <v>1361.1439</v>
      </c>
      <c r="H93" s="73" cm="1">
        <f t="array" aca="1" ref="H93" ca="1">INDIRECT(_xlfn.CONCAT(H$18,"!$P",$B93))</f>
        <v>1363.9280000000001</v>
      </c>
      <c r="I93" s="73" cm="1">
        <f t="array" aca="1" ref="I93" ca="1">INDIRECT(_xlfn.CONCAT(I$18,"!$P",$B93))</f>
        <v>1264.2391</v>
      </c>
      <c r="J93" s="73" cm="1">
        <f t="array" aca="1" ref="J93" ca="1">INDIRECT(_xlfn.CONCAT(J$18,"!$P",$B93))</f>
        <v>1308.7788</v>
      </c>
      <c r="K93" s="73"/>
      <c r="L93" s="73">
        <f t="shared" ca="1" si="39"/>
        <v>1318.9683251578031</v>
      </c>
      <c r="M93" s="73">
        <f t="shared" ca="1" si="40"/>
        <v>1316.2701125043179</v>
      </c>
      <c r="N93" s="73">
        <f t="shared" ca="1" si="41"/>
        <v>1314.0546290481191</v>
      </c>
      <c r="O93" s="73">
        <f t="shared" ca="1" si="42"/>
        <v>1312.2906147535098</v>
      </c>
      <c r="P93" s="73">
        <f t="shared" ca="1" si="43"/>
        <v>1311.4756147744545</v>
      </c>
      <c r="Q93" s="73">
        <f t="shared" ca="1" si="44"/>
        <v>1309.2268241227428</v>
      </c>
      <c r="R93" s="73">
        <f t="shared" ca="1" si="45"/>
        <v>1308.3168282132815</v>
      </c>
      <c r="S93" s="73">
        <f t="shared" ca="1" si="46"/>
        <v>1306.9666952023485</v>
      </c>
      <c r="T93" s="73">
        <f t="shared" ca="1" si="47"/>
        <v>1304.6981253510489</v>
      </c>
      <c r="U93" s="73">
        <f t="shared" ca="1" si="48"/>
        <v>1302.352391688152</v>
      </c>
      <c r="V93" s="34" cm="1">
        <f t="array" aca="1" ref="V93" ca="1">+SUMPRODUCT(_xlfn.ANCHORARRAY($L$17)/100,L93:U93)</f>
        <v>1308.7596414000002</v>
      </c>
      <c r="W93" s="24">
        <f t="shared" ca="1" si="35"/>
        <v>1.0019685421359528</v>
      </c>
      <c r="X93" s="24">
        <f t="shared" ca="1" si="36"/>
        <v>1.0078339777949563</v>
      </c>
      <c r="Z93" s="19">
        <f t="shared" ca="1" si="49"/>
        <v>101.27584005494188</v>
      </c>
      <c r="AA93" s="24">
        <f t="shared" ca="1" si="53"/>
        <v>4.2091479292631906E-3</v>
      </c>
      <c r="AB93" s="24">
        <f>+d1d10index!Q78</f>
        <v>8.9321226182186297E-3</v>
      </c>
      <c r="AC93" s="35">
        <f t="shared" si="50"/>
        <v>44958</v>
      </c>
      <c r="AD93" s="24">
        <f t="shared" ca="1" si="37"/>
        <v>-2.9212752268718001E-3</v>
      </c>
      <c r="AE93" s="24">
        <f>+d1d10index!Y78</f>
        <v>3.8888473976090854E-3</v>
      </c>
      <c r="AG93" s="201">
        <f t="shared" ca="1" si="38"/>
        <v>-5.8654356590035484E-3</v>
      </c>
      <c r="AH93" s="201">
        <f ca="1">+d1d10_y!AM78</f>
        <v>7.905524547438425E-3</v>
      </c>
      <c r="AJ93">
        <f>+d1d10index!I78</f>
        <v>101.59592583076247</v>
      </c>
      <c r="AK93" s="19">
        <f t="shared" ca="1" si="51"/>
        <v>101.27584005494188</v>
      </c>
      <c r="AM93">
        <f ca="1">+NAC_d!BV79/NAC_d!BV$5-1</f>
        <v>11.949722709761165</v>
      </c>
      <c r="AN93">
        <f ca="1">+NAC_d!CE79/NAC_d!CE$5-1</f>
        <v>11.746492846284175</v>
      </c>
      <c r="AO93">
        <f t="shared" ca="1" si="54"/>
        <v>12.189683251578032</v>
      </c>
      <c r="AP93">
        <f t="shared" ca="1" si="55"/>
        <v>12.023523916881523</v>
      </c>
      <c r="AR93" s="24">
        <f t="shared" ca="1" si="56"/>
        <v>0.20322986347698979</v>
      </c>
      <c r="AS93" s="24">
        <f t="shared" ca="1" si="57"/>
        <v>0.16615933469650912</v>
      </c>
    </row>
    <row r="94" spans="2:45" x14ac:dyDescent="0.25">
      <c r="B94" s="71">
        <f t="shared" si="52"/>
        <v>80</v>
      </c>
      <c r="C94" s="159">
        <f>+NAC!A80</f>
        <v>44986</v>
      </c>
      <c r="D94" s="73" cm="1">
        <f t="array" aca="1" ref="D94" ca="1">INDIRECT(_xlfn.CONCAT(D$18,"!$P",$B94))</f>
        <v>1385.6929</v>
      </c>
      <c r="E94" s="73" cm="1">
        <f t="array" aca="1" ref="E94" ca="1">INDIRECT(_xlfn.CONCAT(E$18,"!$P",$B94))</f>
        <v>1408.7382</v>
      </c>
      <c r="F94" s="73" cm="1">
        <f t="array" aca="1" ref="F94" ca="1">INDIRECT(_xlfn.CONCAT(F$18,"!$P",$B94))</f>
        <v>1438.1088</v>
      </c>
      <c r="G94" s="73" cm="1">
        <f t="array" aca="1" ref="G94" ca="1">INDIRECT(_xlfn.CONCAT(G$18,"!$P",$B94))</f>
        <v>1451.7759000000001</v>
      </c>
      <c r="H94" s="73" cm="1">
        <f t="array" aca="1" ref="H94" ca="1">INDIRECT(_xlfn.CONCAT(H$18,"!$P",$B94))</f>
        <v>1476.7791999999999</v>
      </c>
      <c r="I94" s="73" cm="1">
        <f t="array" aca="1" ref="I94" ca="1">INDIRECT(_xlfn.CONCAT(I$18,"!$P",$B94))</f>
        <v>1347.8468</v>
      </c>
      <c r="J94" s="73" cm="1">
        <f t="array" aca="1" ref="J94" ca="1">INDIRECT(_xlfn.CONCAT(J$18,"!$P",$B94))</f>
        <v>1403.1433999999999</v>
      </c>
      <c r="K94" s="73"/>
      <c r="L94" s="73">
        <f t="shared" ca="1" si="39"/>
        <v>1414.9446896985514</v>
      </c>
      <c r="M94" s="73">
        <f t="shared" ca="1" si="40"/>
        <v>1412.2631513521505</v>
      </c>
      <c r="N94" s="73">
        <f t="shared" ca="1" si="41"/>
        <v>1409.740143082882</v>
      </c>
      <c r="O94" s="73">
        <f t="shared" ca="1" si="42"/>
        <v>1407.4857938002867</v>
      </c>
      <c r="P94" s="73">
        <f t="shared" ca="1" si="43"/>
        <v>1406.9387095409165</v>
      </c>
      <c r="Q94" s="73">
        <f t="shared" ca="1" si="44"/>
        <v>1404.1516305101441</v>
      </c>
      <c r="R94" s="73">
        <f t="shared" ca="1" si="45"/>
        <v>1402.8232481144064</v>
      </c>
      <c r="S94" s="73">
        <f t="shared" ca="1" si="46"/>
        <v>1401.0348867684888</v>
      </c>
      <c r="T94" s="73">
        <f t="shared" ca="1" si="47"/>
        <v>1398.2680004540236</v>
      </c>
      <c r="U94" s="73">
        <f t="shared" ca="1" si="48"/>
        <v>1394.8092106033448</v>
      </c>
      <c r="V94" s="34" cm="1">
        <f t="array" aca="1" ref="V94" ca="1">+SUMPRODUCT(_xlfn.ANCHORARRAY($L$17)/100,L94:U94)</f>
        <v>1403.1473488600004</v>
      </c>
      <c r="W94" s="24">
        <f t="shared" ca="1" si="35"/>
        <v>1.0176471149484585</v>
      </c>
      <c r="X94" s="24">
        <f t="shared" ca="1" si="36"/>
        <v>1.0220248879045495</v>
      </c>
      <c r="Z94" s="19">
        <f t="shared" ca="1" si="49"/>
        <v>101.44360095575342</v>
      </c>
      <c r="AA94" s="24">
        <f t="shared" ca="1" si="53"/>
        <v>1.6564750361047764E-3</v>
      </c>
      <c r="AB94" s="24">
        <f>+d1d10index!Q79</f>
        <v>6.8486322609857542E-3</v>
      </c>
      <c r="AC94" s="35">
        <f t="shared" si="50"/>
        <v>44986</v>
      </c>
      <c r="AD94" s="24">
        <f t="shared" ca="1" si="37"/>
        <v>-2.1650440517712033E-3</v>
      </c>
      <c r="AE94" s="24">
        <f>+d1d10index!Y79</f>
        <v>5.747164679753558E-3</v>
      </c>
      <c r="AG94" s="201">
        <f t="shared" ca="1" si="38"/>
        <v>-4.3777729560909862E-3</v>
      </c>
      <c r="AH94" s="201">
        <f ca="1">+d1d10_y!AM79</f>
        <v>1.1696918817447166E-2</v>
      </c>
      <c r="AJ94">
        <f>+d1d10index!I79</f>
        <v>102.29171896599175</v>
      </c>
      <c r="AK94" s="19">
        <f t="shared" ca="1" si="51"/>
        <v>101.44360095575342</v>
      </c>
      <c r="AM94">
        <f ca="1">+NAC_d!BV80/NAC_d!BV$5-1</f>
        <v>12.990277503602172</v>
      </c>
      <c r="AN94">
        <f ca="1">+NAC_d!CE80/NAC_d!CE$5-1</f>
        <v>12.677096325013647</v>
      </c>
      <c r="AO94">
        <f t="shared" ca="1" si="54"/>
        <v>13.149446896985516</v>
      </c>
      <c r="AP94">
        <f t="shared" ca="1" si="55"/>
        <v>12.94809210603345</v>
      </c>
      <c r="AR94" s="24">
        <f t="shared" ca="1" si="56"/>
        <v>0.31318117858852546</v>
      </c>
      <c r="AS94" s="24">
        <f t="shared" ca="1" si="57"/>
        <v>0.20135479095206676</v>
      </c>
    </row>
    <row r="95" spans="2:45" x14ac:dyDescent="0.25">
      <c r="B95" s="71">
        <f t="shared" si="52"/>
        <v>81</v>
      </c>
      <c r="C95" s="159">
        <f>+NAC!A81</f>
        <v>45017</v>
      </c>
      <c r="D95" s="73" cm="1">
        <f t="array" aca="1" ref="D95" ca="1">INDIRECT(_xlfn.CONCAT(D$18,"!$P",$B95))</f>
        <v>1502.3118999999999</v>
      </c>
      <c r="E95" s="73" cm="1">
        <f t="array" aca="1" ref="E95" ca="1">INDIRECT(_xlfn.CONCAT(E$18,"!$P",$B95))</f>
        <v>1528.8988999999999</v>
      </c>
      <c r="F95" s="73" cm="1">
        <f t="array" aca="1" ref="F95" ca="1">INDIRECT(_xlfn.CONCAT(F$18,"!$P",$B95))</f>
        <v>1553.9725000000001</v>
      </c>
      <c r="G95" s="73" cm="1">
        <f t="array" aca="1" ref="G95" ca="1">INDIRECT(_xlfn.CONCAT(G$18,"!$P",$B95))</f>
        <v>1581.9495999999999</v>
      </c>
      <c r="H95" s="73" cm="1">
        <f t="array" aca="1" ref="H95" ca="1">INDIRECT(_xlfn.CONCAT(H$18,"!$P",$B95))</f>
        <v>1587.1067</v>
      </c>
      <c r="I95" s="73" cm="1">
        <f t="array" aca="1" ref="I95" ca="1">INDIRECT(_xlfn.CONCAT(I$18,"!$P",$B95))</f>
        <v>1460.1668999999999</v>
      </c>
      <c r="J95" s="73" cm="1">
        <f t="array" aca="1" ref="J95" ca="1">INDIRECT(_xlfn.CONCAT(J$18,"!$P",$B95))</f>
        <v>1521.0163</v>
      </c>
      <c r="K95" s="73"/>
      <c r="L95" s="73">
        <f t="shared" ca="1" si="39"/>
        <v>1533.9990361411612</v>
      </c>
      <c r="M95" s="73">
        <f t="shared" ca="1" si="40"/>
        <v>1530.7625344528983</v>
      </c>
      <c r="N95" s="73">
        <f t="shared" ca="1" si="41"/>
        <v>1527.9006983526319</v>
      </c>
      <c r="O95" s="73">
        <f t="shared" ca="1" si="42"/>
        <v>1525.5415302855379</v>
      </c>
      <c r="P95" s="73">
        <f t="shared" ca="1" si="43"/>
        <v>1525.0343382834121</v>
      </c>
      <c r="Q95" s="73">
        <f t="shared" ca="1" si="44"/>
        <v>1521.9842367299798</v>
      </c>
      <c r="R95" s="73">
        <f t="shared" ca="1" si="45"/>
        <v>1520.5419083333718</v>
      </c>
      <c r="S95" s="73">
        <f t="shared" ca="1" si="46"/>
        <v>1518.7821256250418</v>
      </c>
      <c r="T95" s="73">
        <f t="shared" ca="1" si="47"/>
        <v>1515.9690823044764</v>
      </c>
      <c r="U95" s="73">
        <f t="shared" ca="1" si="48"/>
        <v>1512.0930228626817</v>
      </c>
      <c r="V95" s="34" cm="1">
        <f t="array" aca="1" ref="V95" ca="1">+SUMPRODUCT(_xlfn.ANCHORARRAY($L$17)/100,L95:U95)</f>
        <v>1521.0142489899999</v>
      </c>
      <c r="W95" s="24">
        <f t="shared" ca="1" si="35"/>
        <v>1.0512777812944156</v>
      </c>
      <c r="X95" s="24">
        <f t="shared" ca="1" si="36"/>
        <v>1.0529128371313874</v>
      </c>
      <c r="Z95" s="19">
        <f t="shared" ca="1" si="49"/>
        <v>101.44872127225395</v>
      </c>
      <c r="AA95" s="24">
        <f t="shared" ca="1" si="53"/>
        <v>5.0474514432519157E-5</v>
      </c>
      <c r="AB95" s="24">
        <f>+d1d10index!Q80</f>
        <v>6.2400432294142938E-3</v>
      </c>
      <c r="AC95" s="35">
        <f t="shared" si="50"/>
        <v>45017</v>
      </c>
      <c r="AD95" s="24">
        <f t="shared" ca="1" si="37"/>
        <v>-7.9645653112903059E-4</v>
      </c>
      <c r="AE95" s="24">
        <f>+d1d10index!Y80</f>
        <v>1.1520570608605896E-2</v>
      </c>
      <c r="AG95" s="201">
        <f t="shared" ca="1" si="38"/>
        <v>-1.635055836971766E-3</v>
      </c>
      <c r="AH95" s="201">
        <f ca="1">+d1d10_y!AM80</f>
        <v>2.3919847332479982E-2</v>
      </c>
      <c r="AJ95">
        <f>+d1d10index!I80</f>
        <v>102.93002371435064</v>
      </c>
      <c r="AK95" s="19">
        <f t="shared" ca="1" si="51"/>
        <v>101.44872127225395</v>
      </c>
      <c r="AM95">
        <f ca="1">+NAC_d!BV81/NAC_d!BV$5-1</f>
        <v>14.2248748400227</v>
      </c>
      <c r="AN95">
        <f ca="1">+NAC_d!CE81/NAC_d!CE$5-1</f>
        <v>13.791867220868724</v>
      </c>
      <c r="AO95">
        <f t="shared" ca="1" si="54"/>
        <v>14.339990361411614</v>
      </c>
      <c r="AP95">
        <f t="shared" ca="1" si="55"/>
        <v>14.120930228626818</v>
      </c>
      <c r="AR95" s="24">
        <f t="shared" ca="1" si="56"/>
        <v>0.43300761915397601</v>
      </c>
      <c r="AS95" s="24">
        <f t="shared" ca="1" si="57"/>
        <v>0.21906013278479541</v>
      </c>
    </row>
    <row r="96" spans="2:45" x14ac:dyDescent="0.25">
      <c r="B96" s="71">
        <f t="shared" si="52"/>
        <v>82</v>
      </c>
      <c r="C96" s="159">
        <f>+NAC!A82</f>
        <v>45047</v>
      </c>
      <c r="D96" s="73" cm="1">
        <f t="array" aca="1" ref="D96" ca="1">INDIRECT(_xlfn.CONCAT(D$18,"!$P",$B96))</f>
        <v>1621.0170000000001</v>
      </c>
      <c r="E96" s="73" cm="1">
        <f t="array" aca="1" ref="E96" ca="1">INDIRECT(_xlfn.CONCAT(E$18,"!$P",$B96))</f>
        <v>1651.7257</v>
      </c>
      <c r="F96" s="73" cm="1">
        <f t="array" aca="1" ref="F96" ca="1">INDIRECT(_xlfn.CONCAT(F$18,"!$P",$B96))</f>
        <v>1675.7876000000001</v>
      </c>
      <c r="G96" s="73" cm="1">
        <f t="array" aca="1" ref="G96" ca="1">INDIRECT(_xlfn.CONCAT(G$18,"!$P",$B96))</f>
        <v>1696.9755</v>
      </c>
      <c r="H96" s="73" cm="1">
        <f t="array" aca="1" ref="H96" ca="1">INDIRECT(_xlfn.CONCAT(H$18,"!$P",$B96))</f>
        <v>1700.15</v>
      </c>
      <c r="I96" s="73" cm="1">
        <f t="array" aca="1" ref="I96" ca="1">INDIRECT(_xlfn.CONCAT(I$18,"!$P",$B96))</f>
        <v>1566.0125</v>
      </c>
      <c r="J96" s="73" cm="1">
        <f t="array" aca="1" ref="J96" ca="1">INDIRECT(_xlfn.CONCAT(J$18,"!$P",$B96))</f>
        <v>1640.2911999999999</v>
      </c>
      <c r="K96" s="73"/>
      <c r="L96" s="73">
        <f t="shared" ca="1" si="39"/>
        <v>1653.2061739092485</v>
      </c>
      <c r="M96" s="73">
        <f t="shared" ca="1" si="40"/>
        <v>1650.0536179799083</v>
      </c>
      <c r="N96" s="73">
        <f t="shared" ca="1" si="41"/>
        <v>1647.2914820739268</v>
      </c>
      <c r="O96" s="73">
        <f t="shared" ca="1" si="42"/>
        <v>1644.7774593761321</v>
      </c>
      <c r="P96" s="73">
        <f t="shared" ca="1" si="43"/>
        <v>1644.7402029465898</v>
      </c>
      <c r="Q96" s="73">
        <f t="shared" ca="1" si="44"/>
        <v>1641.4157627148195</v>
      </c>
      <c r="R96" s="73">
        <f t="shared" ca="1" si="45"/>
        <v>1639.7847343233034</v>
      </c>
      <c r="S96" s="73">
        <f t="shared" ca="1" si="46"/>
        <v>1638.06884769354</v>
      </c>
      <c r="T96" s="73">
        <f t="shared" ca="1" si="47"/>
        <v>1635.3817216920031</v>
      </c>
      <c r="U96" s="73">
        <f t="shared" ca="1" si="48"/>
        <v>1631.0179296147101</v>
      </c>
      <c r="V96" s="34" cm="1">
        <f t="array" aca="1" ref="V96" ca="1">+SUMPRODUCT(_xlfn.ANCHORARRAY($L$17)/100,L96:U96)</f>
        <v>1640.2956339100001</v>
      </c>
      <c r="W96" s="24">
        <f t="shared" ref="W96:W109" ca="1" si="58">+L96/L84-1</f>
        <v>1.0992581097874443</v>
      </c>
      <c r="X96" s="24">
        <f t="shared" ref="X96:X109" ca="1" si="59">+U96/U84-1</f>
        <v>1.1066317102259648</v>
      </c>
      <c r="Z96" s="19">
        <f t="shared" ca="1" si="49"/>
        <v>101.36039242068786</v>
      </c>
      <c r="AA96" s="24">
        <f t="shared" ca="1" si="53"/>
        <v>-8.7067486369829528E-4</v>
      </c>
      <c r="AB96" s="24">
        <f>+d1d10index!Q81</f>
        <v>-6.2869585418869889E-3</v>
      </c>
      <c r="AC96" s="35">
        <f t="shared" si="50"/>
        <v>45047</v>
      </c>
      <c r="AD96" s="24">
        <f t="shared" ref="AD96:AD109" ca="1" si="60">+Z96/Z84-1</f>
        <v>-3.5001848698696936E-3</v>
      </c>
      <c r="AE96" s="24">
        <f>+d1d10index!Y81</f>
        <v>8.2755539876666617E-3</v>
      </c>
      <c r="AG96" s="201">
        <f t="shared" ref="AG96:AG109" ca="1" si="61">+W96-X96</f>
        <v>-7.3736004385205334E-3</v>
      </c>
      <c r="AH96" s="201">
        <f ca="1">+d1d10_y!AM81</f>
        <v>1.7672507041766039E-2</v>
      </c>
      <c r="AJ96">
        <f>+d1d10index!I81</f>
        <v>102.28290692254308</v>
      </c>
      <c r="AK96" s="19">
        <f t="shared" ca="1" si="51"/>
        <v>101.36039242068786</v>
      </c>
      <c r="AM96">
        <f ca="1">+NAC_d!BV82/NAC_d!BV$5-1</f>
        <v>15.348866425069279</v>
      </c>
      <c r="AN96">
        <f ca="1">+NAC_d!CE82/NAC_d!CE$5-1</f>
        <v>14.984084152516266</v>
      </c>
      <c r="AO96">
        <f t="shared" ca="1" si="54"/>
        <v>15.532061739092487</v>
      </c>
      <c r="AP96">
        <f t="shared" ca="1" si="55"/>
        <v>15.310179296147101</v>
      </c>
      <c r="AR96" s="24">
        <f t="shared" ca="1" si="56"/>
        <v>0.36478227255301299</v>
      </c>
      <c r="AS96" s="24">
        <f t="shared" ca="1" si="57"/>
        <v>0.22188244294538606</v>
      </c>
    </row>
    <row r="97" spans="2:45" x14ac:dyDescent="0.25">
      <c r="B97" s="71">
        <f t="shared" si="52"/>
        <v>83</v>
      </c>
      <c r="C97" s="159">
        <f>+NAC!A83</f>
        <v>45078</v>
      </c>
      <c r="D97" s="73" cm="1">
        <f t="array" aca="1" ref="D97" ca="1">INDIRECT(_xlfn.CONCAT(D$18,"!$P",$B97))</f>
        <v>1726.7701999999999</v>
      </c>
      <c r="E97" s="73" cm="1">
        <f t="array" aca="1" ref="E97" ca="1">INDIRECT(_xlfn.CONCAT(E$18,"!$P",$B97))</f>
        <v>1760.7203999999999</v>
      </c>
      <c r="F97" s="73" cm="1">
        <f t="array" aca="1" ref="F97" ca="1">INDIRECT(_xlfn.CONCAT(F$18,"!$P",$B97))</f>
        <v>1779.3163</v>
      </c>
      <c r="G97" s="73" cm="1">
        <f t="array" aca="1" ref="G97" ca="1">INDIRECT(_xlfn.CONCAT(G$18,"!$P",$B97))</f>
        <v>1808.068</v>
      </c>
      <c r="H97" s="73" cm="1">
        <f t="array" aca="1" ref="H97" ca="1">INDIRECT(_xlfn.CONCAT(H$18,"!$P",$B97))</f>
        <v>1800.5197000000001</v>
      </c>
      <c r="I97" s="73" cm="1">
        <f t="array" aca="1" ref="I97" ca="1">INDIRECT(_xlfn.CONCAT(I$18,"!$P",$B97))</f>
        <v>1667.8398999999999</v>
      </c>
      <c r="J97" s="73" cm="1">
        <f t="array" aca="1" ref="J97" ca="1">INDIRECT(_xlfn.CONCAT(J$18,"!$P",$B97))</f>
        <v>1746.7824000000001</v>
      </c>
      <c r="K97" s="73"/>
      <c r="L97" s="73">
        <f t="shared" ca="1" si="39"/>
        <v>1759.9523583150835</v>
      </c>
      <c r="M97" s="73">
        <f t="shared" ca="1" si="40"/>
        <v>1756.6101834266915</v>
      </c>
      <c r="N97" s="73">
        <f t="shared" ca="1" si="41"/>
        <v>1753.7635888760208</v>
      </c>
      <c r="O97" s="73">
        <f t="shared" ca="1" si="42"/>
        <v>1751.2693788678398</v>
      </c>
      <c r="P97" s="73">
        <f t="shared" ca="1" si="43"/>
        <v>1751.408445200889</v>
      </c>
      <c r="Q97" s="73">
        <f t="shared" ca="1" si="44"/>
        <v>1747.929349751869</v>
      </c>
      <c r="R97" s="73">
        <f t="shared" ca="1" si="45"/>
        <v>1746.213844921569</v>
      </c>
      <c r="S97" s="73">
        <f t="shared" ca="1" si="46"/>
        <v>1744.5936832488524</v>
      </c>
      <c r="T97" s="73">
        <f t="shared" ca="1" si="47"/>
        <v>1741.9605682212668</v>
      </c>
      <c r="U97" s="73">
        <f t="shared" ca="1" si="48"/>
        <v>1737.2706329040761</v>
      </c>
      <c r="V97" s="34" cm="1">
        <f t="array" aca="1" ref="V97" ca="1">+SUMPRODUCT(_xlfn.ANCHORARRAY($L$17)/100,L97:U97)</f>
        <v>1746.7865852300001</v>
      </c>
      <c r="W97" s="24">
        <f t="shared" ca="1" si="58"/>
        <v>1.1275873009045165</v>
      </c>
      <c r="X97" s="24">
        <f t="shared" ca="1" si="59"/>
        <v>1.1343106970374417</v>
      </c>
      <c r="Z97" s="19">
        <f t="shared" ca="1" si="49"/>
        <v>101.30559539667645</v>
      </c>
      <c r="AA97" s="24">
        <f t="shared" ca="1" si="53"/>
        <v>-5.406157445008164E-4</v>
      </c>
      <c r="AB97" s="24">
        <f>+d1d10index!Q82</f>
        <v>-7.6669268388378509E-3</v>
      </c>
      <c r="AC97" s="35">
        <f t="shared" si="50"/>
        <v>45078</v>
      </c>
      <c r="AD97" s="24">
        <f t="shared" ca="1" si="60"/>
        <v>-3.1501487305749531E-3</v>
      </c>
      <c r="AE97" s="24">
        <f>+d1d10index!Y82</f>
        <v>3.4566998199316856E-3</v>
      </c>
      <c r="AG97" s="201">
        <f t="shared" ca="1" si="61"/>
        <v>-6.7233961329251635E-3</v>
      </c>
      <c r="AH97" s="201">
        <f ca="1">+d1d10_y!AM82</f>
        <v>7.4892385377873794E-3</v>
      </c>
      <c r="AJ97">
        <f>+d1d10index!I82</f>
        <v>101.49871135830428</v>
      </c>
      <c r="AK97" s="19">
        <f t="shared" ca="1" si="51"/>
        <v>101.30559539667645</v>
      </c>
      <c r="AM97">
        <f ca="1">+NAC_d!BV83/NAC_d!BV$5-1</f>
        <v>16.242984582038424</v>
      </c>
      <c r="AN97">
        <f ca="1">+NAC_d!CE83/NAC_d!CE$5-1</f>
        <v>15.98810066707129</v>
      </c>
      <c r="AO97">
        <f t="shared" ca="1" si="54"/>
        <v>16.599523583150837</v>
      </c>
      <c r="AP97">
        <f t="shared" ca="1" si="55"/>
        <v>16.372706329040764</v>
      </c>
      <c r="AR97" s="24">
        <f t="shared" ca="1" si="56"/>
        <v>0.25488391496713447</v>
      </c>
      <c r="AS97" s="24">
        <f t="shared" ca="1" si="57"/>
        <v>0.22681725411007392</v>
      </c>
    </row>
    <row r="98" spans="2:45" x14ac:dyDescent="0.25">
      <c r="B98" s="71">
        <f t="shared" si="52"/>
        <v>84</v>
      </c>
      <c r="C98" s="159">
        <f>+NAC!A84</f>
        <v>45108</v>
      </c>
      <c r="D98" s="73" cm="1">
        <f t="array" aca="1" ref="D98" ca="1">INDIRECT(_xlfn.CONCAT(D$18,"!$P",$B98))</f>
        <v>1837.2743</v>
      </c>
      <c r="E98" s="73" cm="1">
        <f t="array" aca="1" ref="E98" ca="1">INDIRECT(_xlfn.CONCAT(E$18,"!$P",$B98))</f>
        <v>1876.0793000000001</v>
      </c>
      <c r="F98" s="73" cm="1">
        <f t="array" aca="1" ref="F98" ca="1">INDIRECT(_xlfn.CONCAT(F$18,"!$P",$B98))</f>
        <v>1890.681</v>
      </c>
      <c r="G98" s="73" cm="1">
        <f t="array" aca="1" ref="G98" ca="1">INDIRECT(_xlfn.CONCAT(G$18,"!$P",$B98))</f>
        <v>1922.4458999999999</v>
      </c>
      <c r="H98" s="73" cm="1">
        <f t="array" aca="1" ref="H98" ca="1">INDIRECT(_xlfn.CONCAT(H$18,"!$P",$B98))</f>
        <v>1915.1279999999999</v>
      </c>
      <c r="I98" s="73" cm="1">
        <f t="array" aca="1" ref="I98" ca="1">INDIRECT(_xlfn.CONCAT(I$18,"!$P",$B98))</f>
        <v>1798.0599</v>
      </c>
      <c r="J98" s="73" cm="1">
        <f t="array" aca="1" ref="J98" ca="1">INDIRECT(_xlfn.CONCAT(J$18,"!$P",$B98))</f>
        <v>1860.2800999999999</v>
      </c>
      <c r="K98" s="73"/>
      <c r="L98" s="73">
        <f t="shared" ca="1" si="39"/>
        <v>1873.4303897828274</v>
      </c>
      <c r="M98" s="73">
        <f t="shared" ca="1" si="40"/>
        <v>1870.1588251567493</v>
      </c>
      <c r="N98" s="73">
        <f t="shared" ca="1" si="41"/>
        <v>1867.1247536441228</v>
      </c>
      <c r="O98" s="73">
        <f t="shared" ca="1" si="42"/>
        <v>1864.7857393307254</v>
      </c>
      <c r="P98" s="73">
        <f t="shared" ca="1" si="43"/>
        <v>1864.8190747532281</v>
      </c>
      <c r="Q98" s="73">
        <f t="shared" ca="1" si="44"/>
        <v>1861.591451072713</v>
      </c>
      <c r="R98" s="73">
        <f t="shared" ca="1" si="45"/>
        <v>1859.8680451326045</v>
      </c>
      <c r="S98" s="73">
        <f t="shared" ca="1" si="46"/>
        <v>1858.1921301238697</v>
      </c>
      <c r="T98" s="73">
        <f t="shared" ca="1" si="47"/>
        <v>1855.5289953408042</v>
      </c>
      <c r="U98" s="73">
        <f t="shared" ca="1" si="48"/>
        <v>1850.6246004400082</v>
      </c>
      <c r="V98" s="34" cm="1">
        <f t="array" aca="1" ref="V98" ca="1">+SUMPRODUCT(_xlfn.ANCHORARRAY($L$17)/100,L98:U98)</f>
        <v>1860.2980732000001</v>
      </c>
      <c r="W98" s="24">
        <f t="shared" ca="1" si="58"/>
        <v>1.1112385044420034</v>
      </c>
      <c r="X98" s="24">
        <f t="shared" ca="1" si="59"/>
        <v>1.1172127477653762</v>
      </c>
      <c r="Z98" s="19">
        <f t="shared" ca="1" si="49"/>
        <v>101.23232930856949</v>
      </c>
      <c r="AA98" s="24">
        <f t="shared" ca="1" si="53"/>
        <v>-7.2321857267687584E-4</v>
      </c>
      <c r="AB98" s="24">
        <f>+d1d10index!Q83</f>
        <v>-4.4743225051182556E-3</v>
      </c>
      <c r="AC98" s="35">
        <f t="shared" si="50"/>
        <v>45108</v>
      </c>
      <c r="AD98" s="24">
        <f t="shared" ca="1" si="60"/>
        <v>-2.8217491745590184E-3</v>
      </c>
      <c r="AE98" s="24">
        <f>+d1d10index!Y83</f>
        <v>5.208937261129476E-3</v>
      </c>
      <c r="AG98" s="201">
        <f t="shared" ca="1" si="61"/>
        <v>-5.9742433233727077E-3</v>
      </c>
      <c r="AH98" s="201">
        <f ca="1">+d1d10_y!AM83</f>
        <v>1.1066709961313759E-2</v>
      </c>
      <c r="AJ98">
        <f>+d1d10index!I83</f>
        <v>101.04457338983332</v>
      </c>
      <c r="AK98" s="19">
        <f t="shared" ca="1" si="51"/>
        <v>101.23232930856949</v>
      </c>
      <c r="AM98">
        <f ca="1">+NAC_d!BV84/NAC_d!BV$5-1</f>
        <v>17.290395069155544</v>
      </c>
      <c r="AN98">
        <f ca="1">+NAC_d!CE84/NAC_d!CE$5-1</f>
        <v>17.101330539694651</v>
      </c>
      <c r="AO98">
        <f t="shared" ca="1" si="54"/>
        <v>17.734303897828276</v>
      </c>
      <c r="AP98">
        <f t="shared" ca="1" si="55"/>
        <v>17.506246004400083</v>
      </c>
      <c r="AR98" s="24">
        <f t="shared" ca="1" si="56"/>
        <v>0.18906452946089303</v>
      </c>
      <c r="AS98" s="24">
        <f t="shared" ca="1" si="57"/>
        <v>0.22805789342819338</v>
      </c>
    </row>
    <row r="99" spans="2:45" x14ac:dyDescent="0.25">
      <c r="B99" s="71">
        <f t="shared" si="52"/>
        <v>85</v>
      </c>
      <c r="C99" s="159">
        <f>+NAC!A85</f>
        <v>45139</v>
      </c>
      <c r="D99" s="73" cm="1">
        <f t="array" aca="1" ref="D99" ca="1">INDIRECT(_xlfn.CONCAT(D$18,"!$P",$B99))</f>
        <v>2085.5392000000002</v>
      </c>
      <c r="E99" s="73" cm="1">
        <f t="array" aca="1" ref="E99" ca="1">INDIRECT(_xlfn.CONCAT(E$18,"!$P",$B99))</f>
        <v>2131.2298000000001</v>
      </c>
      <c r="F99" s="73" cm="1">
        <f t="array" aca="1" ref="F99" ca="1">INDIRECT(_xlfn.CONCAT(F$18,"!$P",$B99))</f>
        <v>2179.6167</v>
      </c>
      <c r="G99" s="73" cm="1">
        <f t="array" aca="1" ref="G99" ca="1">INDIRECT(_xlfn.CONCAT(G$18,"!$P",$B99))</f>
        <v>2225.2348999999999</v>
      </c>
      <c r="H99" s="73" cm="1">
        <f t="array" aca="1" ref="H99" ca="1">INDIRECT(_xlfn.CONCAT(H$18,"!$P",$B99))</f>
        <v>2177.4203000000002</v>
      </c>
      <c r="I99" s="73" cm="1">
        <f t="array" aca="1" ref="I99" ca="1">INDIRECT(_xlfn.CONCAT(I$18,"!$P",$B99))</f>
        <v>2043.0087000000001</v>
      </c>
      <c r="J99" s="73" cm="1">
        <f t="array" aca="1" ref="J99" ca="1">INDIRECT(_xlfn.CONCAT(J$18,"!$P",$B99))</f>
        <v>2116.7510000000002</v>
      </c>
      <c r="K99" s="73"/>
      <c r="L99" s="73">
        <f t="shared" ca="1" si="39"/>
        <v>2138.6818136022275</v>
      </c>
      <c r="M99" s="73">
        <f t="shared" ca="1" si="40"/>
        <v>2132.8148121650029</v>
      </c>
      <c r="N99" s="73">
        <f t="shared" ca="1" si="41"/>
        <v>2127.5276410058937</v>
      </c>
      <c r="O99" s="73">
        <f t="shared" ca="1" si="42"/>
        <v>2123.3653463530741</v>
      </c>
      <c r="P99" s="73">
        <f t="shared" ca="1" si="43"/>
        <v>2122.3991387321707</v>
      </c>
      <c r="Q99" s="73">
        <f t="shared" ca="1" si="44"/>
        <v>2118.0798356715754</v>
      </c>
      <c r="R99" s="73">
        <f t="shared" ca="1" si="45"/>
        <v>2115.7898473238583</v>
      </c>
      <c r="S99" s="73">
        <f t="shared" ca="1" si="46"/>
        <v>2112.875219796565</v>
      </c>
      <c r="T99" s="73">
        <f t="shared" ca="1" si="47"/>
        <v>2109.0358175127999</v>
      </c>
      <c r="U99" s="73">
        <f t="shared" ca="1" si="48"/>
        <v>2102.8276182053091</v>
      </c>
      <c r="V99" s="34" cm="1">
        <f t="array" aca="1" ref="V99" ca="1">+SUMPRODUCT(_xlfn.ANCHORARRAY($L$17)/100,L99:U99)</f>
        <v>2116.74942134</v>
      </c>
      <c r="W99" s="24">
        <f t="shared" ca="1" si="58"/>
        <v>1.2561457592120839</v>
      </c>
      <c r="X99" s="24">
        <f t="shared" ca="1" si="59"/>
        <v>1.252261659543207</v>
      </c>
      <c r="Z99" s="19">
        <f t="shared" ca="1" si="49"/>
        <v>101.70504681822273</v>
      </c>
      <c r="AA99" s="24">
        <f t="shared" ca="1" si="53"/>
        <v>4.6696298789326018E-3</v>
      </c>
      <c r="AB99" s="24">
        <f>+d1d10index!Q84</f>
        <v>5.417833135536787E-3</v>
      </c>
      <c r="AC99" s="35">
        <f t="shared" si="50"/>
        <v>45139</v>
      </c>
      <c r="AD99" s="24">
        <f t="shared" ca="1" si="60"/>
        <v>1.7245330498874001E-3</v>
      </c>
      <c r="AE99" s="24">
        <f>+d1d10index!Y84</f>
        <v>8.9870585714557638E-3</v>
      </c>
      <c r="AG99" s="201">
        <f t="shared" ca="1" si="61"/>
        <v>3.884099668876928E-3</v>
      </c>
      <c r="AH99" s="201">
        <f ca="1">+d1d10_y!AM84</f>
        <v>2.0148448937997276E-2</v>
      </c>
      <c r="AJ99">
        <f>+d1d10index!I84</f>
        <v>101.59201602771093</v>
      </c>
      <c r="AK99" s="19">
        <f t="shared" ca="1" si="51"/>
        <v>101.70504681822273</v>
      </c>
      <c r="AM99">
        <f ca="1">+NAC_d!BV85/NAC_d!BV$5-1</f>
        <v>19.63427193455011</v>
      </c>
      <c r="AN99">
        <f ca="1">+NAC_d!CE85/NAC_d!CE$5-1</f>
        <v>19.309674180967672</v>
      </c>
      <c r="AO99">
        <f t="shared" ca="1" si="54"/>
        <v>20.386818136022278</v>
      </c>
      <c r="AP99">
        <f t="shared" ca="1" si="55"/>
        <v>20.028276182053094</v>
      </c>
      <c r="AR99" s="24">
        <f t="shared" ca="1" si="56"/>
        <v>0.32459775358243803</v>
      </c>
      <c r="AS99" s="24">
        <f t="shared" ca="1" si="57"/>
        <v>0.35854195396918342</v>
      </c>
    </row>
    <row r="100" spans="2:45" x14ac:dyDescent="0.25">
      <c r="B100" s="71">
        <f t="shared" si="52"/>
        <v>86</v>
      </c>
      <c r="C100" s="159">
        <f>+NAC!A86</f>
        <v>45170</v>
      </c>
      <c r="D100" s="73" cm="1">
        <f t="array" aca="1" ref="D100" ca="1">INDIRECT(_xlfn.CONCAT(D$18,"!$P",$B100))</f>
        <v>2350.3791000000001</v>
      </c>
      <c r="E100" s="73" cm="1">
        <f t="array" aca="1" ref="E100" ca="1">INDIRECT(_xlfn.CONCAT(E$18,"!$P",$B100))</f>
        <v>2424.6669000000002</v>
      </c>
      <c r="F100" s="73" cm="1">
        <f t="array" aca="1" ref="F100" ca="1">INDIRECT(_xlfn.CONCAT(F$18,"!$P",$B100))</f>
        <v>2489.2442999999998</v>
      </c>
      <c r="G100" s="73" cm="1">
        <f t="array" aca="1" ref="G100" ca="1">INDIRECT(_xlfn.CONCAT(G$18,"!$P",$B100))</f>
        <v>2535.2314999999999</v>
      </c>
      <c r="H100" s="73" cm="1">
        <f t="array" aca="1" ref="H100" ca="1">INDIRECT(_xlfn.CONCAT(H$18,"!$P",$B100))</f>
        <v>2497.0817999999999</v>
      </c>
      <c r="I100" s="73" cm="1">
        <f t="array" aca="1" ref="I100" ca="1">INDIRECT(_xlfn.CONCAT(I$18,"!$P",$B100))</f>
        <v>2345.4194000000002</v>
      </c>
      <c r="J100" s="73" cm="1">
        <f t="array" aca="1" ref="J100" ca="1">INDIRECT(_xlfn.CONCAT(J$18,"!$P",$B100))</f>
        <v>2400.9928</v>
      </c>
      <c r="K100" s="73"/>
      <c r="L100" s="73">
        <f t="shared" ca="1" si="39"/>
        <v>2430.0782369421222</v>
      </c>
      <c r="M100" s="73">
        <f t="shared" ca="1" si="40"/>
        <v>2422.8814085108579</v>
      </c>
      <c r="N100" s="73">
        <f t="shared" ca="1" si="41"/>
        <v>2415.4581034633088</v>
      </c>
      <c r="O100" s="73">
        <f t="shared" ca="1" si="42"/>
        <v>2410.062002039504</v>
      </c>
      <c r="P100" s="73">
        <f t="shared" ca="1" si="43"/>
        <v>2408.5698176945502</v>
      </c>
      <c r="Q100" s="73">
        <f t="shared" ca="1" si="44"/>
        <v>2403.4553398027424</v>
      </c>
      <c r="R100" s="73">
        <f t="shared" ca="1" si="45"/>
        <v>2400.2841479604963</v>
      </c>
      <c r="S100" s="73">
        <f t="shared" ca="1" si="46"/>
        <v>2395.9764055746173</v>
      </c>
      <c r="T100" s="73">
        <f t="shared" ca="1" si="47"/>
        <v>2390.6273104899683</v>
      </c>
      <c r="U100" s="73">
        <f t="shared" ca="1" si="48"/>
        <v>2381.6929079516999</v>
      </c>
      <c r="V100" s="34" cm="1">
        <f t="array" aca="1" ref="V100" ca="1">+SUMPRODUCT(_xlfn.ANCHORARRAY($L$17)/100,L100:U100)</f>
        <v>2401.0414093900004</v>
      </c>
      <c r="W100" s="24">
        <f t="shared" ca="1" si="58"/>
        <v>1.429828403874561</v>
      </c>
      <c r="X100" s="24">
        <f t="shared" ca="1" si="59"/>
        <v>1.4175820609095191</v>
      </c>
      <c r="Z100" s="19">
        <f t="shared" ca="1" si="49"/>
        <v>102.03155196158495</v>
      </c>
      <c r="AA100" s="24">
        <f t="shared" ca="1" si="53"/>
        <v>3.2103140756210014E-3</v>
      </c>
      <c r="AB100" s="24">
        <f>+d1d10index!Q85</f>
        <v>6.129729059991984E-3</v>
      </c>
      <c r="AC100" s="35">
        <f t="shared" si="50"/>
        <v>45170</v>
      </c>
      <c r="AD100" s="24">
        <f t="shared" ca="1" si="60"/>
        <v>5.0655335192366646E-3</v>
      </c>
      <c r="AE100" s="24">
        <f>+d1d10index!Y85</f>
        <v>1.0200846679141895E-2</v>
      </c>
      <c r="AG100" s="201">
        <f t="shared" ca="1" si="61"/>
        <v>1.2246342965041901E-2</v>
      </c>
      <c r="AH100" s="201">
        <f ca="1">+d1d10_y!AM85</f>
        <v>2.4376405704945814E-2</v>
      </c>
      <c r="AJ100">
        <f>+d1d10index!I85</f>
        <v>102.21474756061916</v>
      </c>
      <c r="AK100" s="19">
        <f t="shared" ca="1" si="51"/>
        <v>102.03155196158495</v>
      </c>
      <c r="AM100">
        <f ca="1">+NAC_d!BV86/NAC_d!BV$5-1</f>
        <v>22.357805925034437</v>
      </c>
      <c r="AN100">
        <f ca="1">+NAC_d!CE86/NAC_d!CE$5-1</f>
        <v>21.850108031507606</v>
      </c>
      <c r="AO100">
        <f t="shared" ca="1" si="54"/>
        <v>23.300782369421224</v>
      </c>
      <c r="AP100">
        <f t="shared" ca="1" si="55"/>
        <v>22.816929079517003</v>
      </c>
      <c r="AR100" s="24">
        <f t="shared" ca="1" si="56"/>
        <v>0.50769789352683148</v>
      </c>
      <c r="AS100" s="24">
        <f t="shared" ca="1" si="57"/>
        <v>0.48385328990422138</v>
      </c>
    </row>
    <row r="101" spans="2:45" x14ac:dyDescent="0.25">
      <c r="B101" s="71">
        <f t="shared" si="52"/>
        <v>87</v>
      </c>
      <c r="C101" s="159">
        <f>+NAC!A87</f>
        <v>45200</v>
      </c>
      <c r="D101" s="73" cm="1">
        <f t="array" aca="1" ref="D101" ca="1">INDIRECT(_xlfn.CONCAT(D$18,"!$P",$B101))</f>
        <v>2566.2802999999999</v>
      </c>
      <c r="E101" s="73" cm="1">
        <f t="array" aca="1" ref="E101" ca="1">INDIRECT(_xlfn.CONCAT(E$18,"!$P",$B101))</f>
        <v>2635.5920999999998</v>
      </c>
      <c r="F101" s="73" cm="1">
        <f t="array" aca="1" ref="F101" ca="1">INDIRECT(_xlfn.CONCAT(F$18,"!$P",$B101))</f>
        <v>2694.1102000000001</v>
      </c>
      <c r="G101" s="73" cm="1">
        <f t="array" aca="1" ref="G101" ca="1">INDIRECT(_xlfn.CONCAT(G$18,"!$P",$B101))</f>
        <v>2733.5140999999999</v>
      </c>
      <c r="H101" s="73" cm="1">
        <f t="array" aca="1" ref="H101" ca="1">INDIRECT(_xlfn.CONCAT(H$18,"!$P",$B101))</f>
        <v>2700.3278</v>
      </c>
      <c r="I101" s="73" cm="1">
        <f t="array" aca="1" ref="I101" ca="1">INDIRECT(_xlfn.CONCAT(I$18,"!$P",$B101))</f>
        <v>2551.6579999999999</v>
      </c>
      <c r="J101" s="73" cm="1">
        <f t="array" aca="1" ref="J101" ca="1">INDIRECT(_xlfn.CONCAT(J$18,"!$P",$B101))</f>
        <v>2612.5450999999998</v>
      </c>
      <c r="K101" s="73"/>
      <c r="L101" s="73">
        <f t="shared" ca="1" si="39"/>
        <v>2639.1701156924901</v>
      </c>
      <c r="M101" s="73">
        <f t="shared" ca="1" si="40"/>
        <v>2632.6172698061837</v>
      </c>
      <c r="N101" s="73">
        <f t="shared" ca="1" si="41"/>
        <v>2625.9082740124641</v>
      </c>
      <c r="O101" s="73">
        <f t="shared" ca="1" si="42"/>
        <v>2620.891715332119</v>
      </c>
      <c r="P101" s="73">
        <f t="shared" ca="1" si="43"/>
        <v>2619.7584775972305</v>
      </c>
      <c r="Q101" s="73">
        <f t="shared" ca="1" si="44"/>
        <v>2614.8647026267636</v>
      </c>
      <c r="R101" s="73">
        <f t="shared" ca="1" si="45"/>
        <v>2611.8668477914848</v>
      </c>
      <c r="S101" s="73">
        <f t="shared" ca="1" si="46"/>
        <v>2607.9512104431196</v>
      </c>
      <c r="T101" s="73">
        <f t="shared" ca="1" si="47"/>
        <v>2603.0604219503898</v>
      </c>
      <c r="U101" s="73">
        <f t="shared" ca="1" si="48"/>
        <v>2594.6572703803395</v>
      </c>
      <c r="V101" s="34" cm="1">
        <f t="array" aca="1" ref="V101" ca="1">+SUMPRODUCT(_xlfn.ANCHORARRAY($L$17)/100,L101:U101)</f>
        <v>2612.5903673100001</v>
      </c>
      <c r="W101" s="24">
        <f t="shared" ca="1" si="58"/>
        <v>1.5039588248764284</v>
      </c>
      <c r="X101" s="24">
        <f t="shared" ca="1" si="59"/>
        <v>1.4925025745786926</v>
      </c>
      <c r="Z101" s="19">
        <f t="shared" ca="1" si="49"/>
        <v>101.71555780488981</v>
      </c>
      <c r="AA101" s="24">
        <f t="shared" ca="1" si="53"/>
        <v>-3.0970239168185421E-3</v>
      </c>
      <c r="AB101" s="24">
        <f>+d1d10index!Q86</f>
        <v>5.8538316999756645E-5</v>
      </c>
      <c r="AC101" s="35">
        <f t="shared" si="50"/>
        <v>45200</v>
      </c>
      <c r="AD101" s="24">
        <f t="shared" ca="1" si="60"/>
        <v>4.5962842384115188E-3</v>
      </c>
      <c r="AE101" s="24">
        <f>+d1d10index!Y86</f>
        <v>1.0031990224206311E-2</v>
      </c>
      <c r="AG101" s="201">
        <f t="shared" ca="1" si="61"/>
        <v>1.1456250297735782E-2</v>
      </c>
      <c r="AH101" s="201">
        <f ca="1">+d1d10_y!AM86</f>
        <v>2.4328578431466852E-2</v>
      </c>
      <c r="AJ101">
        <f>+d1d10index!I86</f>
        <v>102.22073103991391</v>
      </c>
      <c r="AK101" s="19">
        <f t="shared" ca="1" si="51"/>
        <v>101.71555780488981</v>
      </c>
      <c r="AM101">
        <f ca="1">+NAC_d!BV87/NAC_d!BV$5-1</f>
        <v>24.307088175936929</v>
      </c>
      <c r="AN101">
        <f ca="1">+NAC_d!CE87/NAC_d!CE$5-1</f>
        <v>23.757186609146785</v>
      </c>
      <c r="AO101">
        <f t="shared" ca="1" si="54"/>
        <v>25.391701156924903</v>
      </c>
      <c r="AP101">
        <f t="shared" ca="1" si="55"/>
        <v>24.946572703803398</v>
      </c>
      <c r="AR101" s="24">
        <f t="shared" ca="1" si="56"/>
        <v>0.5499015667901439</v>
      </c>
      <c r="AS101" s="24">
        <f t="shared" ca="1" si="57"/>
        <v>0.44512845312150517</v>
      </c>
    </row>
    <row r="102" spans="2:45" x14ac:dyDescent="0.25">
      <c r="B102" s="71">
        <f t="shared" si="52"/>
        <v>88</v>
      </c>
      <c r="C102" s="159">
        <f>+NAC!A88</f>
        <v>45231</v>
      </c>
      <c r="D102" s="73" cm="1">
        <f t="array" aca="1" ref="D102" ca="1">INDIRECT(_xlfn.CONCAT(D$18,"!$P",$B102))</f>
        <v>2921.1626999999999</v>
      </c>
      <c r="E102" s="73" cm="1">
        <f t="array" aca="1" ref="E102" ca="1">INDIRECT(_xlfn.CONCAT(E$18,"!$P",$B102))</f>
        <v>2988.1599000000001</v>
      </c>
      <c r="F102" s="73" cm="1">
        <f t="array" aca="1" ref="F102" ca="1">INDIRECT(_xlfn.CONCAT(F$18,"!$P",$B102))</f>
        <v>3027.3269</v>
      </c>
      <c r="G102" s="73" cm="1">
        <f t="array" aca="1" ref="G102" ca="1">INDIRECT(_xlfn.CONCAT(G$18,"!$P",$B102))</f>
        <v>3099.69</v>
      </c>
      <c r="H102" s="73" cm="1">
        <f t="array" aca="1" ref="H102" ca="1">INDIRECT(_xlfn.CONCAT(H$18,"!$P",$B102))</f>
        <v>3036.6395000000002</v>
      </c>
      <c r="I102" s="73" cm="1">
        <f t="array" aca="1" ref="I102" ca="1">INDIRECT(_xlfn.CONCAT(I$18,"!$P",$B102))</f>
        <v>2862.6158</v>
      </c>
      <c r="J102" s="73" cm="1">
        <f t="array" aca="1" ref="J102" ca="1">INDIRECT(_xlfn.CONCAT(J$18,"!$P",$B102))</f>
        <v>2962.7206000000001</v>
      </c>
      <c r="K102" s="73"/>
      <c r="L102" s="73">
        <f t="shared" ca="1" si="39"/>
        <v>2989.3515625422301</v>
      </c>
      <c r="M102" s="73">
        <f t="shared" ca="1" si="40"/>
        <v>2982.1570072300515</v>
      </c>
      <c r="N102" s="73">
        <f t="shared" ca="1" si="41"/>
        <v>2975.715586805959</v>
      </c>
      <c r="O102" s="73">
        <f t="shared" ca="1" si="42"/>
        <v>2970.9402486510012</v>
      </c>
      <c r="P102" s="73">
        <f t="shared" ca="1" si="43"/>
        <v>2970.3279195818582</v>
      </c>
      <c r="Q102" s="73">
        <f t="shared" ca="1" si="44"/>
        <v>2964.6459528812543</v>
      </c>
      <c r="R102" s="73">
        <f t="shared" ca="1" si="45"/>
        <v>2961.6005174093443</v>
      </c>
      <c r="S102" s="73">
        <f t="shared" ca="1" si="46"/>
        <v>2958.3099746653133</v>
      </c>
      <c r="T102" s="73">
        <f t="shared" ca="1" si="47"/>
        <v>2953.5804423797381</v>
      </c>
      <c r="U102" s="73">
        <f t="shared" ca="1" si="48"/>
        <v>2944.9723715040409</v>
      </c>
      <c r="V102" s="34" cm="1">
        <f t="array" aca="1" ref="V102" ca="1">+SUMPRODUCT(_xlfn.ANCHORARRAY($L$17)/100,L102:U102)</f>
        <v>2962.73082578</v>
      </c>
      <c r="W102" s="24">
        <f t="shared" ca="1" si="58"/>
        <v>1.7094361841556585</v>
      </c>
      <c r="X102" s="24">
        <f t="shared" ca="1" si="59"/>
        <v>1.6997097626832822</v>
      </c>
      <c r="Z102" s="19">
        <f t="shared" ca="1" si="49"/>
        <v>101.50694761919019</v>
      </c>
      <c r="AA102" s="24">
        <f t="shared" ca="1" si="53"/>
        <v>-2.0509171871208043E-3</v>
      </c>
      <c r="AB102" s="24">
        <f>+d1d10index!Q87</f>
        <v>5.8626929528806659E-3</v>
      </c>
      <c r="AC102" s="35">
        <f t="shared" si="50"/>
        <v>45231</v>
      </c>
      <c r="AD102" s="24">
        <f t="shared" ca="1" si="60"/>
        <v>3.6027656034807176E-3</v>
      </c>
      <c r="AE102" s="24">
        <f>+d1d10index!Y87</f>
        <v>1.9317482854901868E-2</v>
      </c>
      <c r="AG102" s="201">
        <f t="shared" ca="1" si="61"/>
        <v>9.7264214723762343E-3</v>
      </c>
      <c r="AH102" s="201">
        <f ca="1">+d1d10_y!AM87</f>
        <v>5.0078336656400158E-2</v>
      </c>
      <c r="AJ102">
        <f>+d1d10index!I87</f>
        <v>102.82001979941992</v>
      </c>
      <c r="AK102" s="19">
        <f t="shared" ca="1" si="51"/>
        <v>101.50694761919019</v>
      </c>
      <c r="AM102">
        <f ca="1">+NAC_d!BV88/NAC_d!BV$5-1</f>
        <v>27.647413033440543</v>
      </c>
      <c r="AN102">
        <f ca="1">+NAC_d!CE88/NAC_d!CE$5-1</f>
        <v>26.861782989015232</v>
      </c>
      <c r="AO102">
        <f t="shared" ca="1" si="54"/>
        <v>28.893515625422307</v>
      </c>
      <c r="AP102">
        <f t="shared" ca="1" si="55"/>
        <v>28.449723715040413</v>
      </c>
      <c r="AR102" s="24">
        <f t="shared" ca="1" si="56"/>
        <v>0.78563004442531081</v>
      </c>
      <c r="AS102" s="24">
        <f t="shared" ca="1" si="57"/>
        <v>0.44379191038189347</v>
      </c>
    </row>
    <row r="103" spans="2:45" x14ac:dyDescent="0.25">
      <c r="B103" s="71">
        <f t="shared" si="52"/>
        <v>89</v>
      </c>
      <c r="C103" s="159">
        <f>+NAC!A89</f>
        <v>45261</v>
      </c>
      <c r="D103" s="73" cm="1">
        <f t="array" aca="1" ref="D103" ca="1">INDIRECT(_xlfn.CONCAT(D$18,"!$P",$B103))</f>
        <v>3753.6556999999998</v>
      </c>
      <c r="E103" s="73" cm="1">
        <f t="array" aca="1" ref="E103" ca="1">INDIRECT(_xlfn.CONCAT(E$18,"!$P",$B103))</f>
        <v>3826.0671000000002</v>
      </c>
      <c r="F103" s="73" cm="1">
        <f t="array" aca="1" ref="F103" ca="1">INDIRECT(_xlfn.CONCAT(F$18,"!$P",$B103))</f>
        <v>3875.9578999999999</v>
      </c>
      <c r="G103" s="73" cm="1">
        <f t="array" aca="1" ref="G103" ca="1">INDIRECT(_xlfn.CONCAT(G$18,"!$P",$B103))</f>
        <v>4016.5990000000002</v>
      </c>
      <c r="H103" s="73" cm="1">
        <f t="array" aca="1" ref="H103" ca="1">INDIRECT(_xlfn.CONCAT(H$18,"!$P",$B103))</f>
        <v>3894.9068000000002</v>
      </c>
      <c r="I103" s="73" cm="1">
        <f t="array" aca="1" ref="I103" ca="1">INDIRECT(_xlfn.CONCAT(I$18,"!$P",$B103))</f>
        <v>3619.7905000000001</v>
      </c>
      <c r="J103" s="73" cm="1">
        <f t="array" aca="1" ref="J103" ca="1">INDIRECT(_xlfn.CONCAT(J$18,"!$P",$B103))</f>
        <v>3799.9486999999999</v>
      </c>
      <c r="K103" s="73"/>
      <c r="L103" s="73">
        <f t="shared" ca="1" si="39"/>
        <v>3837.7750204428467</v>
      </c>
      <c r="M103" s="73">
        <f t="shared" ca="1" si="40"/>
        <v>3826.6091481644953</v>
      </c>
      <c r="N103" s="73">
        <f t="shared" ca="1" si="41"/>
        <v>3817.8791425759682</v>
      </c>
      <c r="O103" s="73">
        <f t="shared" ca="1" si="42"/>
        <v>3811.322861095412</v>
      </c>
      <c r="P103" s="73">
        <f t="shared" ca="1" si="43"/>
        <v>3810.0977399917206</v>
      </c>
      <c r="Q103" s="73">
        <f t="shared" ca="1" si="44"/>
        <v>3801.5335979224205</v>
      </c>
      <c r="R103" s="73">
        <f t="shared" ca="1" si="45"/>
        <v>3797.6540594509715</v>
      </c>
      <c r="S103" s="73">
        <f t="shared" ca="1" si="46"/>
        <v>3793.6143764017838</v>
      </c>
      <c r="T103" s="73">
        <f t="shared" ca="1" si="47"/>
        <v>3787.0130556026834</v>
      </c>
      <c r="U103" s="73">
        <f t="shared" ca="1" si="48"/>
        <v>3776.3019300252563</v>
      </c>
      <c r="V103" s="34" cm="1">
        <f t="array" aca="1" ref="V103" ca="1">+SUMPRODUCT(_xlfn.ANCHORARRAY($L$17)/100,L103:U103)</f>
        <v>3799.8854591899999</v>
      </c>
      <c r="W103" s="24">
        <f t="shared" ca="1" si="58"/>
        <v>2.3085519976865383</v>
      </c>
      <c r="X103" s="24">
        <f t="shared" ca="1" si="59"/>
        <v>2.2866347232843593</v>
      </c>
      <c r="Z103" s="19">
        <f t="shared" ca="1" si="49"/>
        <v>101.62786481474957</v>
      </c>
      <c r="AA103" s="24">
        <f t="shared" ca="1" si="53"/>
        <v>1.1912208808899649E-3</v>
      </c>
      <c r="AB103" s="24">
        <f>+d1d10index!Q88</f>
        <v>2.7695714837188135E-3</v>
      </c>
      <c r="AC103" s="35">
        <f t="shared" si="50"/>
        <v>45261</v>
      </c>
      <c r="AD103" s="24">
        <f t="shared" ca="1" si="60"/>
        <v>6.6686067200909527E-3</v>
      </c>
      <c r="AE103" s="24">
        <f>+d1d10index!Y88</f>
        <v>2.5587342408105673E-2</v>
      </c>
      <c r="AG103" s="201">
        <f t="shared" ca="1" si="61"/>
        <v>2.1917274402178943E-2</v>
      </c>
      <c r="AH103" s="201">
        <f ca="1">+d1d10_y!AM88</f>
        <v>7.9021541433215159E-2</v>
      </c>
      <c r="AJ103">
        <f>+d1d10index!I88</f>
        <v>103.10478719421181</v>
      </c>
      <c r="AK103" s="19">
        <f t="shared" ca="1" si="51"/>
        <v>101.62786481474957</v>
      </c>
      <c r="AM103">
        <f ca="1">+NAC_d!BV89/NAC_d!BV$5-1</f>
        <v>35.009445832973014</v>
      </c>
      <c r="AN103">
        <f ca="1">+NAC_d!CE89/NAC_d!CE$5-1</f>
        <v>33.925461659634912</v>
      </c>
      <c r="AO103">
        <f t="shared" ca="1" si="54"/>
        <v>37.377750204428473</v>
      </c>
      <c r="AP103">
        <f t="shared" ca="1" si="55"/>
        <v>36.763019300252566</v>
      </c>
      <c r="AR103" s="24">
        <f t="shared" ca="1" si="56"/>
        <v>1.0839841733381022</v>
      </c>
      <c r="AS103" s="24">
        <f t="shared" ca="1" si="57"/>
        <v>0.61473090417590726</v>
      </c>
    </row>
    <row r="104" spans="2:45" x14ac:dyDescent="0.25">
      <c r="B104" s="71">
        <f t="shared" si="52"/>
        <v>90</v>
      </c>
      <c r="C104" s="159">
        <f>+NAC!A90</f>
        <v>45292</v>
      </c>
      <c r="D104" s="73" cm="1">
        <f t="array" aca="1" ref="D104" ca="1">INDIRECT(_xlfn.CONCAT(D$18,"!$P",$B104))</f>
        <v>4466.8319000000001</v>
      </c>
      <c r="E104" s="73" cm="1">
        <f t="array" aca="1" ref="E104" ca="1">INDIRECT(_xlfn.CONCAT(E$18,"!$P",$B104))</f>
        <v>4618.6466</v>
      </c>
      <c r="F104" s="73" cm="1">
        <f t="array" aca="1" ref="F104" ca="1">INDIRECT(_xlfn.CONCAT(F$18,"!$P",$B104))</f>
        <v>4729.8356999999996</v>
      </c>
      <c r="G104" s="73" cm="1">
        <f t="array" aca="1" ref="G104" ca="1">INDIRECT(_xlfn.CONCAT(G$18,"!$P",$B104))</f>
        <v>4809.8046999999997</v>
      </c>
      <c r="H104" s="73" cm="1">
        <f t="array" aca="1" ref="H104" ca="1">INDIRECT(_xlfn.CONCAT(H$18,"!$P",$B104))</f>
        <v>4741.3152</v>
      </c>
      <c r="I104" s="73" cm="1">
        <f t="array" aca="1" ref="I104" ca="1">INDIRECT(_xlfn.CONCAT(I$18,"!$P",$B104))</f>
        <v>4505.8181000000004</v>
      </c>
      <c r="J104" s="73" cm="1">
        <f t="array" aca="1" ref="J104" ca="1">INDIRECT(_xlfn.CONCAT(J$18,"!$P",$B104))</f>
        <v>4568.1648999999998</v>
      </c>
      <c r="K104" s="73"/>
      <c r="L104" s="73">
        <f t="shared" ca="1" si="39"/>
        <v>4621.2604139181876</v>
      </c>
      <c r="M104" s="73">
        <f t="shared" ca="1" si="40"/>
        <v>4608.4359186623096</v>
      </c>
      <c r="N104" s="73">
        <f t="shared" ca="1" si="41"/>
        <v>4594.3996234379647</v>
      </c>
      <c r="O104" s="73">
        <f t="shared" ca="1" si="42"/>
        <v>4584.7351853172959</v>
      </c>
      <c r="P104" s="73">
        <f t="shared" ca="1" si="43"/>
        <v>4582.0278841904392</v>
      </c>
      <c r="Q104" s="73">
        <f t="shared" ca="1" si="44"/>
        <v>4573.2620510010183</v>
      </c>
      <c r="R104" s="73">
        <f t="shared" ca="1" si="45"/>
        <v>4567.3035237458544</v>
      </c>
      <c r="S104" s="73">
        <f t="shared" ca="1" si="46"/>
        <v>4559.2109924166889</v>
      </c>
      <c r="T104" s="73">
        <f t="shared" ca="1" si="47"/>
        <v>4549.4758345206246</v>
      </c>
      <c r="U104" s="73">
        <f t="shared" ca="1" si="48"/>
        <v>4532.2549665458428</v>
      </c>
      <c r="V104" s="34" cm="1">
        <f t="array" aca="1" ref="V104" ca="1">+SUMPRODUCT(_xlfn.ANCHORARRAY($L$17)/100,L104:U104)</f>
        <v>4568.2999849300004</v>
      </c>
      <c r="W104" s="24">
        <f t="shared" ca="1" si="58"/>
        <v>2.7837236299108645</v>
      </c>
      <c r="X104" s="24">
        <f t="shared" ca="1" si="59"/>
        <v>2.7424411471369678</v>
      </c>
      <c r="Z104" s="19">
        <f t="shared" ca="1" si="49"/>
        <v>101.96382260109648</v>
      </c>
      <c r="AA104" s="24">
        <f t="shared" ca="1" si="53"/>
        <v>3.3057644865344127E-3</v>
      </c>
      <c r="AB104" s="24">
        <f>+d1d10index!Q89</f>
        <v>-6.0624491891538845E-3</v>
      </c>
      <c r="AC104" s="35">
        <f t="shared" si="50"/>
        <v>45292</v>
      </c>
      <c r="AD104" s="24">
        <f t="shared" ca="1" si="60"/>
        <v>1.1030896986978345E-2</v>
      </c>
      <c r="AE104" s="24">
        <f>+d1d10index!Y89</f>
        <v>1.7708931112187187E-2</v>
      </c>
      <c r="AG104" s="201">
        <f t="shared" ca="1" si="61"/>
        <v>4.1282482773896678E-2</v>
      </c>
      <c r="AH104" s="201">
        <f ca="1">+d1d10_y!AM89</f>
        <v>6.231405797580658E-2</v>
      </c>
      <c r="AJ104">
        <f>+d1d10index!I89</f>
        <v>102.47971966068837</v>
      </c>
      <c r="AK104" s="19">
        <f t="shared" ca="1" si="51"/>
        <v>101.96382260109648</v>
      </c>
      <c r="AM104">
        <f ca="1">+NAC_d!BV90/NAC_d!BV$5-1</f>
        <v>42.318284638178874</v>
      </c>
      <c r="AN104">
        <f ca="1">+NAC_d!CE90/NAC_d!CE$5-1</f>
        <v>41.271908457529378</v>
      </c>
      <c r="AO104">
        <f t="shared" ca="1" si="54"/>
        <v>45.212604139181884</v>
      </c>
      <c r="AP104">
        <f t="shared" ca="1" si="55"/>
        <v>44.322549665458432</v>
      </c>
      <c r="AR104" s="24">
        <f t="shared" ca="1" si="56"/>
        <v>1.0463761806494958</v>
      </c>
      <c r="AS104" s="24">
        <f t="shared" ca="1" si="57"/>
        <v>0.89005447372345259</v>
      </c>
    </row>
    <row r="105" spans="2:45" x14ac:dyDescent="0.25">
      <c r="B105" s="71">
        <f t="shared" si="52"/>
        <v>91</v>
      </c>
      <c r="C105" s="159">
        <f>+NAC!A91</f>
        <v>45323</v>
      </c>
      <c r="D105" s="73" cm="1">
        <f t="array" aca="1" ref="D105" ca="1">INDIRECT(_xlfn.CONCAT(D$18,"!$P",$B105))</f>
        <v>5042.3311999999996</v>
      </c>
      <c r="E105" s="73" cm="1">
        <f t="array" aca="1" ref="E105" ca="1">INDIRECT(_xlfn.CONCAT(E$18,"!$P",$B105))</f>
        <v>5179.1719000000003</v>
      </c>
      <c r="F105" s="73" cm="1">
        <f t="array" aca="1" ref="F105" ca="1">INDIRECT(_xlfn.CONCAT(F$18,"!$P",$B105))</f>
        <v>5239.4148999999998</v>
      </c>
      <c r="G105" s="73" cm="1">
        <f t="array" aca="1" ref="G105" ca="1">INDIRECT(_xlfn.CONCAT(G$18,"!$P",$B105))</f>
        <v>5303.1268</v>
      </c>
      <c r="H105" s="73" cm="1">
        <f t="array" aca="1" ref="H105" ca="1">INDIRECT(_xlfn.CONCAT(H$18,"!$P",$B105))</f>
        <v>5354.9974000000002</v>
      </c>
      <c r="I105" s="73" cm="1">
        <f t="array" aca="1" ref="I105" ca="1">INDIRECT(_xlfn.CONCAT(I$18,"!$P",$B105))</f>
        <v>5022.7575999999999</v>
      </c>
      <c r="J105" s="73" cm="1">
        <f t="array" aca="1" ref="J105" ca="1">INDIRECT(_xlfn.CONCAT(J$18,"!$P",$B105))</f>
        <v>5129.5987999999998</v>
      </c>
      <c r="K105" s="73"/>
      <c r="L105" s="73">
        <f t="shared" ca="1" si="39"/>
        <v>5171.0002884096411</v>
      </c>
      <c r="M105" s="73">
        <f t="shared" ca="1" si="40"/>
        <v>5161.992852886041</v>
      </c>
      <c r="N105" s="73">
        <f t="shared" ca="1" si="41"/>
        <v>5151.7634261466346</v>
      </c>
      <c r="O105" s="73">
        <f t="shared" ca="1" si="42"/>
        <v>5144.6026722172674</v>
      </c>
      <c r="P105" s="73">
        <f t="shared" ca="1" si="43"/>
        <v>5143.5918294158964</v>
      </c>
      <c r="Q105" s="73">
        <f t="shared" ca="1" si="44"/>
        <v>5134.8544821143405</v>
      </c>
      <c r="R105" s="73">
        <f t="shared" ca="1" si="45"/>
        <v>5129.4493610439295</v>
      </c>
      <c r="S105" s="73">
        <f t="shared" ca="1" si="46"/>
        <v>5123.0755511510715</v>
      </c>
      <c r="T105" s="73">
        <f t="shared" ca="1" si="47"/>
        <v>5113.8359065636996</v>
      </c>
      <c r="U105" s="73">
        <f t="shared" ca="1" si="48"/>
        <v>5098.0702227823867</v>
      </c>
      <c r="V105" s="34" cm="1">
        <f t="array" aca="1" ref="V105" ca="1">+SUMPRODUCT(_xlfn.ANCHORARRAY($L$17)/100,L105:U105)</f>
        <v>5129.7398710899997</v>
      </c>
      <c r="W105" s="24">
        <f t="shared" ca="1" si="58"/>
        <v>2.9204886044484626</v>
      </c>
      <c r="X105" s="24">
        <f t="shared" ca="1" si="59"/>
        <v>2.91450904940874</v>
      </c>
      <c r="Z105" s="19">
        <f t="shared" ca="1" si="49"/>
        <v>101.43054258651327</v>
      </c>
      <c r="AA105" s="24">
        <f t="shared" ca="1" si="53"/>
        <v>-5.2300904475650611E-3</v>
      </c>
      <c r="AB105" s="24">
        <f>+d1d10index!Q90</f>
        <v>-3.5013373960562921E-3</v>
      </c>
      <c r="AC105" s="35">
        <f t="shared" si="50"/>
        <v>45323</v>
      </c>
      <c r="AD105" s="24">
        <f t="shared" ca="1" si="60"/>
        <v>1.52753639453862E-3</v>
      </c>
      <c r="AE105" s="24">
        <f>+d1d10index!Y90</f>
        <v>5.1673110988237347E-3</v>
      </c>
      <c r="AG105" s="201">
        <f t="shared" ca="1" si="61"/>
        <v>5.9795550397225838E-3</v>
      </c>
      <c r="AH105" s="201">
        <f ca="1">+d1d10_y!AM90</f>
        <v>1.9382973771546297E-2</v>
      </c>
      <c r="AJ105">
        <f>+d1d10index!I90</f>
        <v>102.12090358590304</v>
      </c>
      <c r="AK105" s="19">
        <f t="shared" ca="1" si="51"/>
        <v>101.43054258651327</v>
      </c>
      <c r="AM105">
        <f ca="1">+NAC_d!BV91/NAC_d!BV$5-1</f>
        <v>47.918933122686539</v>
      </c>
      <c r="AN105">
        <f ca="1">+NAC_d!CE91/NAC_d!CE$5-1</f>
        <v>46.904146102630854</v>
      </c>
      <c r="AO105">
        <f t="shared" ca="1" si="54"/>
        <v>50.710002884096419</v>
      </c>
      <c r="AP105">
        <f t="shared" ca="1" si="55"/>
        <v>49.980702227823876</v>
      </c>
      <c r="AR105" s="24">
        <f t="shared" ca="1" si="56"/>
        <v>1.0147870200556852</v>
      </c>
      <c r="AS105" s="24">
        <f t="shared" ca="1" si="57"/>
        <v>0.72930065627254237</v>
      </c>
    </row>
    <row r="106" spans="2:45" x14ac:dyDescent="0.25">
      <c r="B106" s="71">
        <f t="shared" si="52"/>
        <v>92</v>
      </c>
      <c r="C106" s="159">
        <f>+NAC!A92</f>
        <v>45352</v>
      </c>
      <c r="D106" s="73" cm="1">
        <f t="array" aca="1" ref="D106" ca="1">INDIRECT(_xlfn.CONCAT(D$18,"!$P",$B106))</f>
        <v>5530.6354000000001</v>
      </c>
      <c r="E106" s="73" cm="1">
        <f t="array" aca="1" ref="E106" ca="1">INDIRECT(_xlfn.CONCAT(E$18,"!$P",$B106))</f>
        <v>5679.6896999999999</v>
      </c>
      <c r="F106" s="73" cm="1">
        <f t="array" aca="1" ref="F106" ca="1">INDIRECT(_xlfn.CONCAT(F$18,"!$P",$B106))</f>
        <v>5653.9534999999996</v>
      </c>
      <c r="G106" s="73" cm="1">
        <f t="array" aca="1" ref="G106" ca="1">INDIRECT(_xlfn.CONCAT(G$18,"!$P",$B106))</f>
        <v>5737.4418999999998</v>
      </c>
      <c r="H106" s="73" cm="1">
        <f t="array" aca="1" ref="H106" ca="1">INDIRECT(_xlfn.CONCAT(H$18,"!$P",$B106))</f>
        <v>5823.9408999999996</v>
      </c>
      <c r="I106" s="73" cm="1">
        <f t="array" aca="1" ref="I106" ca="1">INDIRECT(_xlfn.CONCAT(I$18,"!$P",$B106))</f>
        <v>5486.3941000000004</v>
      </c>
      <c r="J106" s="73" cm="1">
        <f t="array" aca="1" ref="J106" ca="1">INDIRECT(_xlfn.CONCAT(J$18,"!$P",$B106))</f>
        <v>5612.3990999999996</v>
      </c>
      <c r="K106" s="73"/>
      <c r="L106" s="73">
        <f t="shared" ca="1" si="39"/>
        <v>5642.1482123680653</v>
      </c>
      <c r="M106" s="73">
        <f t="shared" ca="1" si="40"/>
        <v>5636.2856524512408</v>
      </c>
      <c r="N106" s="73">
        <f t="shared" ca="1" si="41"/>
        <v>5629.1082290870327</v>
      </c>
      <c r="O106" s="73">
        <f t="shared" ca="1" si="42"/>
        <v>5624.8863026412473</v>
      </c>
      <c r="P106" s="73">
        <f t="shared" ca="1" si="43"/>
        <v>5626.5081717640505</v>
      </c>
      <c r="Q106" s="73">
        <f t="shared" ca="1" si="44"/>
        <v>5618.1219771350579</v>
      </c>
      <c r="R106" s="73">
        <f t="shared" ca="1" si="45"/>
        <v>5612.919930300789</v>
      </c>
      <c r="S106" s="73">
        <f t="shared" ca="1" si="46"/>
        <v>5608.8336239779792</v>
      </c>
      <c r="T106" s="73">
        <f t="shared" ca="1" si="47"/>
        <v>5601.1280742481131</v>
      </c>
      <c r="U106" s="73">
        <f t="shared" ca="1" si="48"/>
        <v>5584.9563275157179</v>
      </c>
      <c r="V106" s="34" cm="1">
        <f t="array" aca="1" ref="V106" ca="1">+SUMPRODUCT(_xlfn.ANCHORARRAY($L$17)/100,L106:U106)</f>
        <v>5612.57972109</v>
      </c>
      <c r="W106" s="24">
        <f t="shared" ca="1" si="58"/>
        <v>2.987539762822887</v>
      </c>
      <c r="X106" s="24">
        <f t="shared" ca="1" si="59"/>
        <v>3.0041005501389435</v>
      </c>
      <c r="Z106" s="19">
        <f t="shared" ca="1" si="49"/>
        <v>101.02403459397841</v>
      </c>
      <c r="AA106" s="24">
        <f t="shared" ca="1" si="53"/>
        <v>-4.0077473921440454E-3</v>
      </c>
      <c r="AB106" s="24">
        <f>+d1d10index!Q91</f>
        <v>1.8457006692562672E-4</v>
      </c>
      <c r="AC106" s="35">
        <f t="shared" si="50"/>
        <v>45352</v>
      </c>
      <c r="AD106" s="24">
        <f t="shared" ca="1" si="60"/>
        <v>-4.1359569043494249E-3</v>
      </c>
      <c r="AE106" s="24">
        <f>+d1d10index!Y91</f>
        <v>-1.4856228795009363E-3</v>
      </c>
      <c r="AG106" s="201">
        <f t="shared" ca="1" si="61"/>
        <v>-1.656078731605648E-2</v>
      </c>
      <c r="AH106" s="201">
        <f ca="1">+d1d10_y!AM91</f>
        <v>-6.0113146624951597E-3</v>
      </c>
      <c r="AJ106">
        <f>+d1d10index!I91</f>
        <v>102.1397520479124</v>
      </c>
      <c r="AK106" s="19">
        <f t="shared" ca="1" si="51"/>
        <v>101.02403459397841</v>
      </c>
      <c r="AM106">
        <f ca="1">+NAC_d!BV92/NAC_d!BV$5-1</f>
        <v>53.226942873011886</v>
      </c>
      <c r="AN106">
        <f ca="1">+NAC_d!CE92/NAC_d!CE$5-1</f>
        <v>52.095255912668691</v>
      </c>
      <c r="AO106">
        <f t="shared" ca="1" si="54"/>
        <v>55.421482123680661</v>
      </c>
      <c r="AP106">
        <f t="shared" ca="1" si="55"/>
        <v>54.849563275157188</v>
      </c>
      <c r="AR106" s="24">
        <f t="shared" ca="1" si="56"/>
        <v>1.1316869603431954</v>
      </c>
      <c r="AS106" s="24">
        <f t="shared" ca="1" si="57"/>
        <v>0.57191884852347386</v>
      </c>
    </row>
    <row r="107" spans="2:45" x14ac:dyDescent="0.25">
      <c r="B107" s="71">
        <f t="shared" si="52"/>
        <v>93</v>
      </c>
      <c r="C107" s="159">
        <f>+NAC!A93</f>
        <v>45383</v>
      </c>
      <c r="D107" s="73" cm="1">
        <f t="array" aca="1" ref="D107" ca="1">INDIRECT(_xlfn.CONCAT(D$18,"!$P",$B107))</f>
        <v>5884.3477999999996</v>
      </c>
      <c r="E107" s="73" cm="1">
        <f t="array" aca="1" ref="E107" ca="1">INDIRECT(_xlfn.CONCAT(E$18,"!$P",$B107))</f>
        <v>6044.5825000000004</v>
      </c>
      <c r="F107" s="73" cm="1">
        <f t="array" aca="1" ref="F107" ca="1">INDIRECT(_xlfn.CONCAT(F$18,"!$P",$B107))</f>
        <v>6030.9297999999999</v>
      </c>
      <c r="G107" s="73" cm="1">
        <f t="array" aca="1" ref="G107" ca="1">INDIRECT(_xlfn.CONCAT(G$18,"!$P",$B107))</f>
        <v>6015.1639999999998</v>
      </c>
      <c r="H107" s="73" cm="1">
        <f t="array" aca="1" ref="H107" ca="1">INDIRECT(_xlfn.CONCAT(H$18,"!$P",$B107))</f>
        <v>6165.4781999999996</v>
      </c>
      <c r="I107" s="73" cm="1">
        <f t="array" aca="1" ref="I107" ca="1">INDIRECT(_xlfn.CONCAT(I$18,"!$P",$B107))</f>
        <v>5807.0343000000003</v>
      </c>
      <c r="J107" s="73" cm="1">
        <f t="array" aca="1" ref="J107" ca="1">INDIRECT(_xlfn.CONCAT(J$18,"!$P",$B107))</f>
        <v>5965.8926000000001</v>
      </c>
      <c r="K107" s="73"/>
      <c r="L107" s="73">
        <f t="shared" ca="1" si="39"/>
        <v>5990.1262181477559</v>
      </c>
      <c r="M107" s="73">
        <f t="shared" ca="1" si="40"/>
        <v>5987.1181319485986</v>
      </c>
      <c r="N107" s="73">
        <f t="shared" ca="1" si="41"/>
        <v>5981.7404953091318</v>
      </c>
      <c r="O107" s="73">
        <f t="shared" ca="1" si="42"/>
        <v>5977.1650253921753</v>
      </c>
      <c r="P107" s="73">
        <f t="shared" ca="1" si="43"/>
        <v>5981.1393910095276</v>
      </c>
      <c r="Q107" s="73">
        <f t="shared" ca="1" si="44"/>
        <v>5972.7214790088028</v>
      </c>
      <c r="R107" s="73">
        <f t="shared" ca="1" si="45"/>
        <v>5966.9836977844279</v>
      </c>
      <c r="S107" s="73">
        <f t="shared" ca="1" si="46"/>
        <v>5962.9788823358695</v>
      </c>
      <c r="T107" s="73">
        <f t="shared" ca="1" si="47"/>
        <v>5956.3490811207012</v>
      </c>
      <c r="U107" s="73">
        <f t="shared" ca="1" si="48"/>
        <v>5939.1896556043548</v>
      </c>
      <c r="V107" s="34" cm="1">
        <f t="array" aca="1" ref="V107" ca="1">+SUMPRODUCT(_xlfn.ANCHORARRAY($L$17)/100,L107:U107)</f>
        <v>5966.1460239200005</v>
      </c>
      <c r="W107" s="24">
        <f t="shared" ca="1" si="58"/>
        <v>2.9049087235518538</v>
      </c>
      <c r="X107" s="24">
        <f t="shared" ca="1" si="59"/>
        <v>2.9277938366254288</v>
      </c>
      <c r="Z107" s="19">
        <f t="shared" ca="1" si="49"/>
        <v>100.85763488787289</v>
      </c>
      <c r="AA107" s="24">
        <f t="shared" ca="1" si="53"/>
        <v>-1.647129881263365E-3</v>
      </c>
      <c r="AB107" s="24">
        <f>+d1d10index!Q92</f>
        <v>-2.3207845628477886E-3</v>
      </c>
      <c r="AC107" s="35">
        <f t="shared" si="50"/>
        <v>45383</v>
      </c>
      <c r="AD107" s="24">
        <f t="shared" ca="1" si="60"/>
        <v>-5.8264547543658285E-3</v>
      </c>
      <c r="AE107" s="24">
        <f>+d1d10index!Y92</f>
        <v>-9.9807227198851489E-3</v>
      </c>
      <c r="AG107" s="201">
        <f t="shared" ca="1" si="61"/>
        <v>-2.2885113073574992E-2</v>
      </c>
      <c r="AH107" s="201">
        <f ca="1">+d1d10_y!AM92</f>
        <v>-3.9155610050674028E-2</v>
      </c>
      <c r="AJ107">
        <f>+d1d10index!I92</f>
        <v>101.9027076881065</v>
      </c>
      <c r="AK107" s="19">
        <f t="shared" ca="1" si="51"/>
        <v>100.85763488787289</v>
      </c>
      <c r="AM107">
        <f ca="1">+NAC_d!BV93/NAC_d!BV$5-1</f>
        <v>57.919198355877704</v>
      </c>
      <c r="AN107">
        <f ca="1">+NAC_d!CE93/NAC_d!CE$5-1</f>
        <v>56.822673808728524</v>
      </c>
      <c r="AO107">
        <f t="shared" ca="1" si="54"/>
        <v>58.90126218147757</v>
      </c>
      <c r="AP107">
        <f t="shared" ca="1" si="55"/>
        <v>58.391896556043555</v>
      </c>
      <c r="AR107" s="24">
        <f t="shared" ca="1" si="56"/>
        <v>1.0965245471491798</v>
      </c>
      <c r="AS107" s="24">
        <f t="shared" ca="1" si="57"/>
        <v>0.50936562543401465</v>
      </c>
    </row>
    <row r="108" spans="2:45" x14ac:dyDescent="0.25">
      <c r="B108" s="71">
        <f t="shared" si="52"/>
        <v>94</v>
      </c>
      <c r="C108" s="159">
        <f>+NAC!A94</f>
        <v>45413</v>
      </c>
      <c r="D108" s="73" cm="1">
        <f t="array" aca="1" ref="D108" ca="1">INDIRECT(_xlfn.CONCAT(D$18,"!$P",$B108))</f>
        <v>6114.3774000000003</v>
      </c>
      <c r="E108" s="73" cm="1">
        <f t="array" aca="1" ref="E108" ca="1">INDIRECT(_xlfn.CONCAT(E$18,"!$P",$B108))</f>
        <v>6271.7434000000003</v>
      </c>
      <c r="F108" s="73" cm="1">
        <f t="array" aca="1" ref="F108" ca="1">INDIRECT(_xlfn.CONCAT(F$18,"!$P",$B108))</f>
        <v>6238.8406999999997</v>
      </c>
      <c r="G108" s="73" cm="1">
        <f t="array" aca="1" ref="G108" ca="1">INDIRECT(_xlfn.CONCAT(G$18,"!$P",$B108))</f>
        <v>6188.5459000000001</v>
      </c>
      <c r="H108" s="73" cm="1">
        <f t="array" aca="1" ref="H108" ca="1">INDIRECT(_xlfn.CONCAT(H$18,"!$P",$B108))</f>
        <v>6357.8564999999999</v>
      </c>
      <c r="I108" s="73" cm="1">
        <f t="array" aca="1" ref="I108" ca="1">INDIRECT(_xlfn.CONCAT(I$18,"!$P",$B108))</f>
        <v>6032.3671000000004</v>
      </c>
      <c r="J108" s="73" cm="1">
        <f t="array" aca="1" ref="J108" ca="1">INDIRECT(_xlfn.CONCAT(J$18,"!$P",$B108))</f>
        <v>6188.6725999999999</v>
      </c>
      <c r="K108" s="73"/>
      <c r="L108" s="73">
        <f t="shared" ca="1" si="39"/>
        <v>6205.2249215376296</v>
      </c>
      <c r="M108" s="73">
        <f t="shared" ca="1" si="40"/>
        <v>6204.5673990463347</v>
      </c>
      <c r="N108" s="73">
        <f t="shared" ca="1" si="41"/>
        <v>6201.155872530655</v>
      </c>
      <c r="O108" s="73">
        <f t="shared" ca="1" si="42"/>
        <v>6197.6829129752095</v>
      </c>
      <c r="P108" s="73">
        <f t="shared" ca="1" si="43"/>
        <v>6203.0468242599291</v>
      </c>
      <c r="Q108" s="73">
        <f t="shared" ca="1" si="44"/>
        <v>6195.5808527235749</v>
      </c>
      <c r="R108" s="73">
        <f t="shared" ca="1" si="45"/>
        <v>6190.1511784382956</v>
      </c>
      <c r="S108" s="73">
        <f t="shared" ca="1" si="46"/>
        <v>6187.1500514714471</v>
      </c>
      <c r="T108" s="73">
        <f t="shared" ca="1" si="47"/>
        <v>6182.04692346908</v>
      </c>
      <c r="U108" s="73">
        <f t="shared" ca="1" si="48"/>
        <v>6165.7001811085001</v>
      </c>
      <c r="V108" s="34" cm="1">
        <f t="array" aca="1" ref="V108" ca="1">+SUMPRODUCT(_xlfn.ANCHORARRAY($L$17)/100,L108:U108)</f>
        <v>6188.9532564600013</v>
      </c>
      <c r="W108" s="24">
        <f t="shared" ca="1" si="58"/>
        <v>2.7534489160928217</v>
      </c>
      <c r="X108" s="24">
        <f t="shared" ca="1" si="59"/>
        <v>2.780277377186775</v>
      </c>
      <c r="Z108" s="19">
        <f t="shared" ca="1" si="49"/>
        <v>100.64104220555893</v>
      </c>
      <c r="AA108" s="24">
        <f t="shared" ca="1" si="53"/>
        <v>-2.1475090364230232E-3</v>
      </c>
      <c r="AB108" s="24">
        <f>+d1d10index!Q93</f>
        <v>3.1759581830725914E-3</v>
      </c>
      <c r="AC108" s="35">
        <f t="shared" si="50"/>
        <v>45413</v>
      </c>
      <c r="AD108" s="24">
        <f t="shared" ca="1" si="60"/>
        <v>-7.0969557037953157E-3</v>
      </c>
      <c r="AE108" s="24">
        <f>+d1d10index!Y93</f>
        <v>-5.5298092104594243E-4</v>
      </c>
      <c r="AG108" s="201">
        <f t="shared" ca="1" si="61"/>
        <v>-2.6828461093953315E-2</v>
      </c>
      <c r="AH108" s="201">
        <f ca="1">+d1d10_y!AM93</f>
        <v>-2.2946414826217065E-3</v>
      </c>
      <c r="AJ108">
        <f>+d1d10index!I93</f>
        <v>102.2263464264658</v>
      </c>
      <c r="AK108" s="19">
        <f t="shared" ca="1" si="51"/>
        <v>100.64104220555893</v>
      </c>
      <c r="AM108">
        <f ca="1">+NAC_d!BV94/NAC_d!BV$5-1</f>
        <v>60.490194759436974</v>
      </c>
      <c r="AN108">
        <f ca="1">+NAC_d!CE94/NAC_d!CE$5-1</f>
        <v>59.154879337399862</v>
      </c>
      <c r="AO108">
        <f t="shared" ca="1" si="54"/>
        <v>61.052249215376307</v>
      </c>
      <c r="AP108">
        <f t="shared" ca="1" si="55"/>
        <v>60.65700181108501</v>
      </c>
      <c r="AR108" s="24">
        <f t="shared" ca="1" si="56"/>
        <v>1.3353154220371124</v>
      </c>
      <c r="AS108" s="24">
        <f t="shared" ca="1" si="57"/>
        <v>0.39524740429129679</v>
      </c>
    </row>
    <row r="109" spans="2:45" x14ac:dyDescent="0.25">
      <c r="B109" s="71">
        <f t="shared" si="52"/>
        <v>95</v>
      </c>
      <c r="C109" s="159">
        <f>+NAC!A95</f>
        <v>45444</v>
      </c>
      <c r="D109" s="73" cm="1">
        <f t="array" aca="1" ref="D109" ca="1">INDIRECT(_xlfn.CONCAT(D$18,"!$P",$B109))</f>
        <v>6350.2435999999998</v>
      </c>
      <c r="E109" s="73" cm="1">
        <f t="array" aca="1" ref="E109" ca="1">INDIRECT(_xlfn.CONCAT(E$18,"!$P",$B109))</f>
        <v>6503.4826000000003</v>
      </c>
      <c r="F109" s="73" cm="1">
        <f t="array" aca="1" ref="F109" ca="1">INDIRECT(_xlfn.CONCAT(F$18,"!$P",$B109))</f>
        <v>6428.7070999999996</v>
      </c>
      <c r="G109" s="73" cm="1">
        <f t="array" aca="1" ref="G109" ca="1">INDIRECT(_xlfn.CONCAT(G$18,"!$P",$B109))</f>
        <v>6380.1203999999998</v>
      </c>
      <c r="H109" s="73" cm="1">
        <f t="array" aca="1" ref="H109" ca="1">INDIRECT(_xlfn.CONCAT(H$18,"!$P",$B109))</f>
        <v>6557.5713999999998</v>
      </c>
      <c r="I109" s="73" cm="1">
        <f t="array" aca="1" ref="I109" ca="1">INDIRECT(_xlfn.CONCAT(I$18,"!$P",$B109))</f>
        <v>6236.8553000000002</v>
      </c>
      <c r="J109" s="73" cm="1">
        <f t="array" aca="1" ref="J109" ca="1">INDIRECT(_xlfn.CONCAT(J$18,"!$P",$B109))</f>
        <v>6414.6575000000003</v>
      </c>
      <c r="K109" s="73"/>
      <c r="L109" s="73">
        <f t="shared" ca="1" si="39"/>
        <v>6423.3153213043634</v>
      </c>
      <c r="M109" s="73">
        <f t="shared" ca="1" si="40"/>
        <v>6424.594690856472</v>
      </c>
      <c r="N109" s="73">
        <f t="shared" ca="1" si="41"/>
        <v>6423.3851267527598</v>
      </c>
      <c r="O109" s="73">
        <f t="shared" ca="1" si="42"/>
        <v>6421.5263743688338</v>
      </c>
      <c r="P109" s="73">
        <f t="shared" ca="1" si="43"/>
        <v>6428.4875706798775</v>
      </c>
      <c r="Q109" s="73">
        <f t="shared" ca="1" si="44"/>
        <v>6421.3923403863701</v>
      </c>
      <c r="R109" s="73">
        <f t="shared" ca="1" si="45"/>
        <v>6416.3008899644137</v>
      </c>
      <c r="S109" s="73">
        <f t="shared" ca="1" si="46"/>
        <v>6414.8357808404735</v>
      </c>
      <c r="T109" s="73">
        <f t="shared" ca="1" si="47"/>
        <v>6411.1196406607805</v>
      </c>
      <c r="U109" s="73">
        <f t="shared" ca="1" si="48"/>
        <v>6395.4544673902892</v>
      </c>
      <c r="V109" s="34" cm="1">
        <f t="array" aca="1" ref="V109" ca="1">+SUMPRODUCT(_xlfn.ANCHORARRAY($L$17)/100,L109:U109)</f>
        <v>6414.9394813100007</v>
      </c>
      <c r="W109" s="24">
        <f t="shared" ca="1" si="58"/>
        <v>2.6497097725155578</v>
      </c>
      <c r="X109" s="24">
        <f t="shared" ca="1" si="59"/>
        <v>2.6813230744017393</v>
      </c>
      <c r="Z109" s="19">
        <f t="shared" ca="1" si="49"/>
        <v>100.435635247755</v>
      </c>
      <c r="AA109" s="24">
        <f t="shared" ca="1" si="53"/>
        <v>-2.0409859963929078E-3</v>
      </c>
      <c r="AB109" s="24">
        <f>+d1d10index!Q94</f>
        <v>-4.1343126949939801E-3</v>
      </c>
      <c r="AC109" s="35">
        <f t="shared" si="50"/>
        <v>45444</v>
      </c>
      <c r="AD109" s="24">
        <f t="shared" ca="1" si="60"/>
        <v>-8.5874836973712787E-3</v>
      </c>
      <c r="AE109" s="24">
        <f>+d1d10index!Y94</f>
        <v>3.0049582136175701E-3</v>
      </c>
      <c r="AG109" s="201">
        <f t="shared" ca="1" si="61"/>
        <v>-3.16133018861815E-2</v>
      </c>
      <c r="AH109" s="201">
        <f ca="1">+d1d10_y!AM94</f>
        <v>1.0919912246653674E-2</v>
      </c>
      <c r="AJ109">
        <f>+d1d10index!I94</f>
        <v>101.803710744672</v>
      </c>
      <c r="AK109" s="19">
        <f t="shared" ca="1" si="51"/>
        <v>100.435635247755</v>
      </c>
      <c r="AM109">
        <f ca="1">+NAC_d!BV95/NAC_d!BV$5-1</f>
        <v>63.139949200470525</v>
      </c>
      <c r="AN109">
        <f ca="1">+NAC_d!CE95/NAC_d!CE$5-1</f>
        <v>62.006330907659041</v>
      </c>
      <c r="AO109">
        <f t="shared" ca="1" si="54"/>
        <v>63.233153213043636</v>
      </c>
      <c r="AP109">
        <f t="shared" ca="1" si="55"/>
        <v>62.954544673902902</v>
      </c>
      <c r="AR109" s="24">
        <f t="shared" ca="1" si="56"/>
        <v>1.1336182928114837</v>
      </c>
      <c r="AS109" s="24">
        <f t="shared" ca="1" si="57"/>
        <v>0.27860853914073402</v>
      </c>
    </row>
    <row r="110" spans="2:45" x14ac:dyDescent="0.25">
      <c r="B110" s="71">
        <f t="shared" si="52"/>
        <v>96</v>
      </c>
      <c r="C110" s="159">
        <f>+NAC!A96</f>
        <v>45474</v>
      </c>
      <c r="D110" s="73" cm="1">
        <f t="array" aca="1" ref="D110" ca="1">INDIRECT(_xlfn.CONCAT(D$18,"!$P",$B110))</f>
        <v>6597.5519000000004</v>
      </c>
      <c r="E110" s="73" cm="1">
        <f t="array" aca="1" ref="E110" ca="1">INDIRECT(_xlfn.CONCAT(E$18,"!$P",$B110))</f>
        <v>6744.5447000000004</v>
      </c>
      <c r="F110" s="73" cm="1">
        <f t="array" aca="1" ref="F110" ca="1">INDIRECT(_xlfn.CONCAT(F$18,"!$P",$B110))</f>
        <v>6654.2232000000004</v>
      </c>
      <c r="G110" s="73" cm="1">
        <f t="array" aca="1" ref="G110" ca="1">INDIRECT(_xlfn.CONCAT(G$18,"!$P",$B110))</f>
        <v>6589.3829999999998</v>
      </c>
      <c r="H110" s="73" cm="1">
        <f t="array" aca="1" ref="H110" ca="1">INDIRECT(_xlfn.CONCAT(H$18,"!$P",$B110))</f>
        <v>6836.7214999999997</v>
      </c>
      <c r="I110" s="73" cm="1">
        <f t="array" aca="1" ref="I110" ca="1">INDIRECT(_xlfn.CONCAT(I$18,"!$P",$B110))</f>
        <v>6467.4624000000003</v>
      </c>
      <c r="J110" s="73" cm="1">
        <f t="array" aca="1" ref="J110" ca="1">INDIRECT(_xlfn.CONCAT(J$18,"!$P",$B110))</f>
        <v>6657.49</v>
      </c>
      <c r="K110" s="73"/>
      <c r="L110" s="73">
        <f t="shared" ref="L110" ca="1" si="62">+SUMPRODUCT($D$4:$I$4,$D110:$I110)/J$4</f>
        <v>6661.393684776418</v>
      </c>
      <c r="M110" s="73">
        <f t="shared" ca="1" si="40"/>
        <v>6664.494844890457</v>
      </c>
      <c r="N110" s="73">
        <f t="shared" ca="1" si="41"/>
        <v>6664.8517003426305</v>
      </c>
      <c r="O110" s="73">
        <f t="shared" ca="1" si="42"/>
        <v>6663.9717495148398</v>
      </c>
      <c r="P110" s="73">
        <f t="shared" ca="1" si="43"/>
        <v>6671.457396941878</v>
      </c>
      <c r="Q110" s="73">
        <f t="shared" ca="1" si="44"/>
        <v>6664.4485920712577</v>
      </c>
      <c r="R110" s="73">
        <f t="shared" ca="1" si="45"/>
        <v>6659.5821378135652</v>
      </c>
      <c r="S110" s="73">
        <f t="shared" ca="1" si="46"/>
        <v>6658.6119408270206</v>
      </c>
      <c r="T110" s="73">
        <f t="shared" ca="1" si="47"/>
        <v>6654.8546943928941</v>
      </c>
      <c r="U110" s="73">
        <f t="shared" ca="1" si="48"/>
        <v>6639.8306666268936</v>
      </c>
      <c r="V110" s="34" cm="1">
        <f t="array" aca="1" ref="V110" ca="1">+SUMPRODUCT(_xlfn.ANCHORARRAY($L$17)/100,L110:U110)</f>
        <v>6657.7832015000013</v>
      </c>
      <c r="W110" s="24">
        <f t="shared" ref="W110" ca="1" si="63">+L110/L98-1</f>
        <v>2.5557198821508509</v>
      </c>
      <c r="X110" s="24">
        <f t="shared" ref="X110" ca="1" si="64">+U110/U98-1</f>
        <v>2.5878863087890402</v>
      </c>
      <c r="Z110" s="19">
        <f t="shared" ref="Z110" ca="1" si="65">+L110/U110*100</f>
        <v>100.32475253108342</v>
      </c>
      <c r="AA110" s="24">
        <f t="shared" ref="AA110" ca="1" si="66">+Z110/Z109-1</f>
        <v>-1.1040176765751974E-3</v>
      </c>
      <c r="AB110" s="24">
        <f>+d1d10index!Q95</f>
        <v>-4.1962210177104442E-3</v>
      </c>
      <c r="AC110" s="35">
        <f t="shared" ref="AC110" si="67">+C110</f>
        <v>45474</v>
      </c>
      <c r="AD110" s="24">
        <f t="shared" ref="AD110" ca="1" si="68">+Z110/Z98-1</f>
        <v>-8.9652859287634445E-3</v>
      </c>
      <c r="AE110" s="24">
        <f>+d1d10index!Y95</f>
        <v>3.2851490485323875E-3</v>
      </c>
      <c r="AG110" s="201">
        <f t="shared" ref="AG110" ca="1" si="69">+W110-X110</f>
        <v>-3.216642663818936E-2</v>
      </c>
      <c r="AH110" s="201">
        <f ca="1">+d1d10_y!AM95</f>
        <v>1.1721704816914258E-2</v>
      </c>
      <c r="AJ110">
        <f>+d1d10index!I95</f>
        <v>101.3765198739643</v>
      </c>
      <c r="AK110" s="19">
        <f t="shared" ref="AK110" ca="1" si="70">+Z110</f>
        <v>100.32475253108342</v>
      </c>
      <c r="AM110">
        <f ca="1">+NAC_d!BV96/NAC_d!BV$5-1</f>
        <v>65.572904910280315</v>
      </c>
      <c r="AN110">
        <f ca="1">+NAC_d!CE96/NAC_d!CE$5-1</f>
        <v>64.672574293203922</v>
      </c>
      <c r="AO110">
        <f t="shared" ref="AO110" ca="1" si="71">+L110/$L$19-1</f>
        <v>65.613936847764194</v>
      </c>
      <c r="AP110">
        <f t="shared" ref="AP110" ca="1" si="72">+U110/$U$19-1</f>
        <v>65.398306666268951</v>
      </c>
      <c r="AR110" s="24">
        <f t="shared" ref="AR110" ca="1" si="73">+AM110-AN110</f>
        <v>0.90033061707639206</v>
      </c>
      <c r="AS110" s="24">
        <f t="shared" ref="AS110" ca="1" si="74">+AO110-AP110</f>
        <v>0.21563018149524282</v>
      </c>
    </row>
    <row r="111" spans="2:45" x14ac:dyDescent="0.25">
      <c r="B111" s="71">
        <f t="shared" si="52"/>
        <v>97</v>
      </c>
      <c r="C111" s="159">
        <f>+NAC!A97</f>
        <v>45505</v>
      </c>
      <c r="D111" s="73" cm="1">
        <f t="array" aca="1" ref="D111" ca="1">INDIRECT(_xlfn.CONCAT(D$18,"!$P",$B111))</f>
        <v>6880.7826999999997</v>
      </c>
      <c r="E111" s="73" cm="1">
        <f t="array" aca="1" ref="E111" ca="1">INDIRECT(_xlfn.CONCAT(E$18,"!$P",$B111))</f>
        <v>7016.4718999999996</v>
      </c>
      <c r="F111" s="73" cm="1">
        <f t="array" aca="1" ref="F111" ca="1">INDIRECT(_xlfn.CONCAT(F$18,"!$P",$B111))</f>
        <v>6893.5545000000002</v>
      </c>
      <c r="G111" s="73" cm="1">
        <f t="array" aca="1" ref="G111" ca="1">INDIRECT(_xlfn.CONCAT(G$18,"!$P",$B111))</f>
        <v>6850.5465000000004</v>
      </c>
      <c r="H111" s="73" cm="1">
        <f t="array" aca="1" ref="H111" ca="1">INDIRECT(_xlfn.CONCAT(H$18,"!$P",$B111))</f>
        <v>7104.0812999999998</v>
      </c>
      <c r="I111" s="73" cm="1">
        <f t="array" aca="1" ref="I111" ca="1">INDIRECT(_xlfn.CONCAT(I$18,"!$P",$B111))</f>
        <v>6745.4682000000003</v>
      </c>
      <c r="J111" s="73" cm="1">
        <f t="array" aca="1" ref="J111" ca="1">INDIRECT(_xlfn.CONCAT(J$18,"!$P",$B111))</f>
        <v>6931.7975999999999</v>
      </c>
      <c r="K111" s="73"/>
      <c r="L111" s="73">
        <f ca="1">+SUMPRODUCT($D$4:$I$4,$D111:$I111)/J$4</f>
        <v>6930.161896153777</v>
      </c>
      <c r="M111" s="73">
        <f t="shared" ca="1" si="40"/>
        <v>6934.3802968181189</v>
      </c>
      <c r="N111" s="73">
        <f t="shared" ca="1" si="41"/>
        <v>6936.1776444920661</v>
      </c>
      <c r="O111" s="73">
        <f t="shared" ca="1" si="42"/>
        <v>6936.8379205833562</v>
      </c>
      <c r="P111" s="73">
        <f t="shared" ca="1" si="43"/>
        <v>6944.6317850543155</v>
      </c>
      <c r="Q111" s="73">
        <f t="shared" ca="1" si="44"/>
        <v>6938.2653298112373</v>
      </c>
      <c r="R111" s="73">
        <f t="shared" ca="1" si="45"/>
        <v>6934.0033060867945</v>
      </c>
      <c r="S111" s="73">
        <f t="shared" ca="1" si="46"/>
        <v>6934.1687175027064</v>
      </c>
      <c r="T111" s="73">
        <f t="shared" ca="1" si="47"/>
        <v>6931.1475483560735</v>
      </c>
      <c r="U111" s="73">
        <f ca="1">+SUMPRODUCT($D$13:$I$13,$D111:$I111)/$J$13</f>
        <v>6917.5156420001931</v>
      </c>
      <c r="V111" s="34" cm="1">
        <f t="array" aca="1" ref="V111" ca="1">+SUMPRODUCT(_xlfn.ANCHORARRAY($L$17)/100,L111:U111)</f>
        <v>6932.0728795300001</v>
      </c>
      <c r="W111" s="24">
        <f ca="1">+L111/L99-1</f>
        <v>2.2403894081285318</v>
      </c>
      <c r="X111" s="24">
        <f ca="1">+U111/U99-1</f>
        <v>2.2896256365055994</v>
      </c>
      <c r="Z111" s="19">
        <f t="shared" ref="Z111" ca="1" si="75">+L111/U111*100</f>
        <v>100.18281497011444</v>
      </c>
      <c r="AA111" s="24">
        <f t="shared" ref="AA111" ca="1" si="76">+Z111/Z110-1</f>
        <v>-1.4147810723480481E-3</v>
      </c>
      <c r="AB111" s="24">
        <f>+d1d10index!Q96</f>
        <v>-2.3379217123036256E-3</v>
      </c>
      <c r="AC111" s="35">
        <f t="shared" ref="AC111" si="77">+C111</f>
        <v>45505</v>
      </c>
      <c r="AD111" s="24">
        <f t="shared" ref="AD111" ca="1" si="78">+Z111/Z99-1</f>
        <v>-1.496712204291073E-2</v>
      </c>
      <c r="AE111" s="24">
        <f>+d1d10index!Y96</f>
        <v>-4.454154355538309E-3</v>
      </c>
      <c r="AG111" s="201">
        <f ca="1">+W111-X111</f>
        <v>-4.9236228377067537E-2</v>
      </c>
      <c r="AH111" s="201">
        <f ca="1">+d1d10_y!AM96</f>
        <v>-1.5319220709354653E-2</v>
      </c>
      <c r="AJ111">
        <f>+d1d10index!I96</f>
        <v>101.13950950703318</v>
      </c>
      <c r="AK111" s="19">
        <f t="shared" ref="AK111" ca="1" si="79">+Z111</f>
        <v>100.18281497011444</v>
      </c>
      <c r="AM111">
        <f ca="1">+NAC_d!BV97/NAC_d!BV$5-1</f>
        <v>68.243345576296662</v>
      </c>
      <c r="AN111">
        <f ca="1">+NAC_d!CE97/NAC_d!CE$5-1</f>
        <v>67.465206815261041</v>
      </c>
      <c r="AO111">
        <f t="shared" ref="AO111" ca="1" si="80">+L111/$L$19-1</f>
        <v>68.301618961537784</v>
      </c>
      <c r="AP111">
        <f t="shared" ref="AP111" ca="1" si="81">+U111/$U$19-1</f>
        <v>68.17515642000194</v>
      </c>
      <c r="AR111" s="24">
        <f ca="1">+AM111-AN111</f>
        <v>0.77813876103562052</v>
      </c>
      <c r="AS111" s="24">
        <f t="shared" ref="AS111" ca="1" si="82">+AO111-AP111</f>
        <v>0.1264625415358438</v>
      </c>
    </row>
    <row r="112" spans="2:45" x14ac:dyDescent="0.25">
      <c r="B112" s="71">
        <f t="shared" si="52"/>
        <v>98</v>
      </c>
      <c r="C112" s="159">
        <f>+NAC!A98</f>
        <v>45536</v>
      </c>
      <c r="D112" s="73" cm="1">
        <f t="array" aca="1" ref="D112" ca="1">INDIRECT(_xlfn.CONCAT(D$18,"!$P",$B112))</f>
        <v>7117.1826000000001</v>
      </c>
      <c r="E112" s="73" cm="1">
        <f t="array" aca="1" ref="E112" ca="1">INDIRECT(_xlfn.CONCAT(E$18,"!$P",$B112))</f>
        <v>7238.5775999999996</v>
      </c>
      <c r="F112" s="73" cm="1">
        <f t="array" aca="1" ref="F112" ca="1">INDIRECT(_xlfn.CONCAT(F$18,"!$P",$B112))</f>
        <v>7102.4164000000001</v>
      </c>
      <c r="G112" s="73" cm="1">
        <f t="array" aca="1" ref="G112" ca="1">INDIRECT(_xlfn.CONCAT(G$18,"!$P",$B112))</f>
        <v>7062.5909000000001</v>
      </c>
      <c r="H112" s="73" cm="1">
        <f t="array" aca="1" ref="H112" ca="1">INDIRECT(_xlfn.CONCAT(H$18,"!$P",$B112))</f>
        <v>7312.5110999999997</v>
      </c>
      <c r="I112" s="73" cm="1">
        <f t="array" aca="1" ref="I112" ca="1">INDIRECT(_xlfn.CONCAT(I$18,"!$P",$B112))</f>
        <v>6960.7093999999997</v>
      </c>
      <c r="J112" s="73" cm="1">
        <f t="array" aca="1" ref="J112" ca="1">INDIRECT(_xlfn.CONCAT(J$18,"!$P",$B112))</f>
        <v>7157.9270999999999</v>
      </c>
      <c r="K112" s="73"/>
      <c r="L112" s="73">
        <f ca="1">+SUMPRODUCT($D$4:$I$4,$D112:$I112)/J$4</f>
        <v>7152.1471701886157</v>
      </c>
      <c r="M112" s="73">
        <f t="shared" ca="1" si="40"/>
        <v>7157.1498796231917</v>
      </c>
      <c r="N112" s="73">
        <f t="shared" ca="1" si="41"/>
        <v>7160.1744169814019</v>
      </c>
      <c r="O112" s="73">
        <f t="shared" ca="1" si="42"/>
        <v>7161.6276789863887</v>
      </c>
      <c r="P112" s="73">
        <f t="shared" ca="1" si="43"/>
        <v>7169.7892089843745</v>
      </c>
      <c r="Q112" s="73">
        <f t="shared" ca="1" si="44"/>
        <v>7163.8178091687951</v>
      </c>
      <c r="R112" s="73">
        <f t="shared" ca="1" si="45"/>
        <v>7160.023229779742</v>
      </c>
      <c r="S112" s="73">
        <f t="shared" ca="1" si="46"/>
        <v>7161.0232171820817</v>
      </c>
      <c r="T112" s="73">
        <f t="shared" ca="1" si="47"/>
        <v>7158.8143104907258</v>
      </c>
      <c r="U112" s="73">
        <f ca="1">+SUMPRODUCT($D$13:$I$13,$D112:$I112)/$J$13</f>
        <v>7146.5659881901292</v>
      </c>
      <c r="V112" s="34" cm="1">
        <f t="array" aca="1" ref="V112" ca="1">+SUMPRODUCT(_xlfn.ANCHORARRAY($L$17)/100,L112:U112)</f>
        <v>7158.1767413300004</v>
      </c>
      <c r="W112" s="24">
        <f ca="1">+L112/L100-1</f>
        <v>1.9431756811206569</v>
      </c>
      <c r="X112" s="24">
        <f ca="1">+U112/U100-1</f>
        <v>2.0006244568013214</v>
      </c>
      <c r="Z112" s="19">
        <f t="shared" ref="Z112" ca="1" si="83">+L112/U112*100</f>
        <v>100.07809599754216</v>
      </c>
      <c r="AA112" s="24">
        <f t="shared" ref="AA112" ca="1" si="84">+Z112/Z111-1</f>
        <v>-1.0452787995975932E-3</v>
      </c>
      <c r="AB112" s="24">
        <f>+d1d10index!Q97</f>
        <v>-1.6871200722201607E-3</v>
      </c>
      <c r="AC112" s="35">
        <f t="shared" ref="AC112" si="85">+C112</f>
        <v>45536</v>
      </c>
      <c r="AD112" s="24">
        <f t="shared" ref="AD112" ca="1" si="86">+Z112/Z100-1</f>
        <v>-1.9145606692116846E-2</v>
      </c>
      <c r="AE112" s="24">
        <f>+d1d10index!Y97</f>
        <v>-1.2188774906780608E-2</v>
      </c>
      <c r="AG112" s="201">
        <f ca="1">+W112-X112</f>
        <v>-5.7448775680664532E-2</v>
      </c>
      <c r="AH112" s="201">
        <f ca="1">+d1d10_y!AM97</f>
        <v>-3.8079576364286716E-2</v>
      </c>
      <c r="AJ112">
        <f>+d1d10index!I97</f>
        <v>100.96887501044937</v>
      </c>
      <c r="AK112" s="19">
        <f t="shared" ref="AK112" ca="1" si="87">+Z112</f>
        <v>100.07809599754216</v>
      </c>
      <c r="AM112">
        <f ca="1">+NAC_d!BV98/NAC_d!BV$5-1</f>
        <v>70.563452424633894</v>
      </c>
      <c r="AN112">
        <f ca="1">+NAC_d!CE98/NAC_d!CE$5-1</f>
        <v>69.878094255160747</v>
      </c>
      <c r="AO112">
        <f t="shared" ref="AO112" ca="1" si="88">+L112/$L$19-1</f>
        <v>70.521471701886171</v>
      </c>
      <c r="AP112">
        <f t="shared" ref="AP112" ca="1" si="89">+U112/$U$19-1</f>
        <v>70.465659881901303</v>
      </c>
      <c r="AR112" s="24">
        <f ca="1">+AM112-AN112</f>
        <v>0.68535816947314743</v>
      </c>
      <c r="AS112" s="24">
        <f t="shared" ref="AS112" ca="1" si="90">+AO112-AP112</f>
        <v>5.5811819984867839E-2</v>
      </c>
    </row>
    <row r="113" spans="2:45" x14ac:dyDescent="0.25">
      <c r="B113" s="71">
        <f t="shared" si="52"/>
        <v>99</v>
      </c>
      <c r="C113" s="159">
        <f>+NAC!A99</f>
        <v>45566</v>
      </c>
      <c r="D113" s="73" cm="1">
        <f t="array" aca="1" ref="D113" ca="1">INDIRECT(_xlfn.CONCAT(D$18,"!$P",$B113))</f>
        <v>7336.5033000000003</v>
      </c>
      <c r="E113" s="73" cm="1">
        <f t="array" aca="1" ref="E113" ca="1">INDIRECT(_xlfn.CONCAT(E$18,"!$P",$B113))</f>
        <v>7440.4641000000001</v>
      </c>
      <c r="F113" s="73" cm="1">
        <f t="array" aca="1" ref="F113" ca="1">INDIRECT(_xlfn.CONCAT(F$18,"!$P",$B113))</f>
        <v>7285.5011000000004</v>
      </c>
      <c r="G113" s="73" cm="1">
        <f t="array" aca="1" ref="G113" ca="1">INDIRECT(_xlfn.CONCAT(G$18,"!$P",$B113))</f>
        <v>7240.3346000000001</v>
      </c>
      <c r="H113" s="73" cm="1">
        <f t="array" aca="1" ref="H113" ca="1">INDIRECT(_xlfn.CONCAT(H$18,"!$P",$B113))</f>
        <v>7511.1797999999999</v>
      </c>
      <c r="I113" s="73" cm="1">
        <f t="array" aca="1" ref="I113" ca="1">INDIRECT(_xlfn.CONCAT(I$18,"!$P",$B113))</f>
        <v>7200.3347000000003</v>
      </c>
      <c r="J113" s="73" cm="1">
        <f t="array" aca="1" ref="J113" ca="1">INDIRECT(_xlfn.CONCAT(J$18,"!$P",$B113))</f>
        <v>7366.7822999999999</v>
      </c>
      <c r="K113" s="73"/>
      <c r="L113" s="73">
        <f t="shared" ref="L113:L114" ca="1" si="91">+SUMPRODUCT($D$4:$I$4,$D113:$I113)/J$4</f>
        <v>7353.8473487853653</v>
      </c>
      <c r="M113" s="73">
        <f t="shared" ca="1" si="40"/>
        <v>7360.7082368737192</v>
      </c>
      <c r="N113" s="73">
        <f t="shared" ca="1" si="41"/>
        <v>7365.4324861005307</v>
      </c>
      <c r="O113" s="73">
        <f t="shared" ca="1" si="42"/>
        <v>7368.4551813722201</v>
      </c>
      <c r="P113" s="73">
        <f t="shared" ca="1" si="43"/>
        <v>7376.6145518439289</v>
      </c>
      <c r="Q113" s="73">
        <f t="shared" ca="1" si="44"/>
        <v>7372.1476881997605</v>
      </c>
      <c r="R113" s="73">
        <f t="shared" ca="1" si="45"/>
        <v>7369.2269767152548</v>
      </c>
      <c r="S113" s="73">
        <f t="shared" ca="1" si="46"/>
        <v>7371.1970644100838</v>
      </c>
      <c r="T113" s="73">
        <f t="shared" ca="1" si="47"/>
        <v>7370.0522440348832</v>
      </c>
      <c r="U113" s="73">
        <f t="shared" ref="U113:U115" ca="1" si="92">+SUMPRODUCT($D$13:$I$13,$D113:$I113)/$J$13</f>
        <v>7360.1094324074411</v>
      </c>
      <c r="V113" s="34" cm="1">
        <f t="array" aca="1" ref="V113" ca="1">+SUMPRODUCT(_xlfn.ANCHORARRAY($L$17)/100,L113:U113)</f>
        <v>7367.0266754700006</v>
      </c>
      <c r="W113" s="24">
        <f t="shared" ref="W113:W114" ca="1" si="93">+L113/L101-1</f>
        <v>1.7864241509326861</v>
      </c>
      <c r="X113" s="24">
        <f t="shared" ref="X113:X114" ca="1" si="94">+U113/U101-1</f>
        <v>1.8366403210272759</v>
      </c>
      <c r="Z113" s="19">
        <f t="shared" ref="Z113:Z114" ca="1" si="95">+L113/U113*100</f>
        <v>99.914918607126907</v>
      </c>
      <c r="AA113" s="24">
        <f t="shared" ref="AA113:AA114" ca="1" si="96">+Z113/Z112-1</f>
        <v>-1.6305005484843482E-3</v>
      </c>
      <c r="AB113" s="24">
        <f>+d1d10index!Q98</f>
        <v>-3.9684526318940483E-3</v>
      </c>
      <c r="AC113" s="35">
        <f t="shared" ref="AC113:AC114" si="97">+C113</f>
        <v>45566</v>
      </c>
      <c r="AD113" s="24">
        <f t="shared" ref="AD113:AD114" ca="1" si="98">+Z113/Z101-1</f>
        <v>-1.7702692062279035E-2</v>
      </c>
      <c r="AE113" s="24">
        <f>+d1d10index!Y98</f>
        <v>-1.616644892310426E-2</v>
      </c>
      <c r="AG113" s="201">
        <f t="shared" ref="AG113:AG114" ca="1" si="99">+W113-X113</f>
        <v>-5.0216170094589785E-2</v>
      </c>
      <c r="AH113" s="201">
        <f ca="1">+d1d10_y!AM98</f>
        <v>-4.7678639795803335E-2</v>
      </c>
      <c r="AJ113">
        <f>+d1d10index!I98</f>
        <v>100.56818481267477</v>
      </c>
      <c r="AK113" s="19">
        <f t="shared" ref="AK113:AK114" ca="1" si="100">+Z113</f>
        <v>99.914918607126907</v>
      </c>
      <c r="AM113">
        <f ca="1">+NAC_d!BV99/NAC_d!BV$5-1</f>
        <v>72.327449587205493</v>
      </c>
      <c r="AN113">
        <f ca="1">+NAC_d!CE99/NAC_d!CE$5-1</f>
        <v>71.914495268750954</v>
      </c>
      <c r="AO113">
        <f t="shared" ref="AO113:AO114" ca="1" si="101">+L113/$L$19-1</f>
        <v>72.538473487853665</v>
      </c>
      <c r="AP113">
        <f t="shared" ref="AP113:AP114" ca="1" si="102">+U113/$U$19-1</f>
        <v>72.601094324074424</v>
      </c>
      <c r="AR113" s="24">
        <f t="shared" ref="AR113:AR114" ca="1" si="103">+AM113-AN113</f>
        <v>0.41295431845453834</v>
      </c>
      <c r="AS113" s="24">
        <f t="shared" ref="AS113:AS114" ca="1" si="104">+AO113-AP113</f>
        <v>-6.2620836220759202E-2</v>
      </c>
    </row>
    <row r="114" spans="2:45" x14ac:dyDescent="0.25">
      <c r="B114" s="71">
        <f t="shared" si="52"/>
        <v>100</v>
      </c>
      <c r="C114" s="159">
        <f>+NAC!A100</f>
        <v>45597</v>
      </c>
      <c r="D114" s="73" cm="1">
        <f t="array" aca="1" ref="D114" ca="1">INDIRECT(_xlfn.CONCAT(D$18,"!$P",$B114))</f>
        <v>7543.8585000000003</v>
      </c>
      <c r="E114" s="73" cm="1">
        <f t="array" aca="1" ref="E114" ca="1">INDIRECT(_xlfn.CONCAT(E$18,"!$P",$B114))</f>
        <v>7635.6219000000001</v>
      </c>
      <c r="F114" s="73" cm="1">
        <f t="array" aca="1" ref="F114" ca="1">INDIRECT(_xlfn.CONCAT(F$18,"!$P",$B114))</f>
        <v>7488.3968999999997</v>
      </c>
      <c r="G114" s="73" cm="1">
        <f t="array" aca="1" ref="G114" ca="1">INDIRECT(_xlfn.CONCAT(G$18,"!$P",$B114))</f>
        <v>7407.2565999999997</v>
      </c>
      <c r="H114" s="73" cm="1">
        <f t="array" aca="1" ref="H114" ca="1">INDIRECT(_xlfn.CONCAT(H$18,"!$P",$B114))</f>
        <v>7682.8535000000002</v>
      </c>
      <c r="I114" s="73" cm="1">
        <f t="array" aca="1" ref="I114" ca="1">INDIRECT(_xlfn.CONCAT(I$18,"!$P",$B114))</f>
        <v>7425.1370999999999</v>
      </c>
      <c r="J114" s="73" cm="1">
        <f t="array" aca="1" ref="J114" ca="1">INDIRECT(_xlfn.CONCAT(J$18,"!$P",$B114))</f>
        <v>7566.7781999999997</v>
      </c>
      <c r="K114" s="73"/>
      <c r="L114" s="73">
        <f t="shared" ca="1" si="91"/>
        <v>7549.1661968496028</v>
      </c>
      <c r="M114" s="73">
        <f t="shared" ca="1" si="40"/>
        <v>7557.447717537274</v>
      </c>
      <c r="N114" s="73">
        <f t="shared" ca="1" si="41"/>
        <v>7563.2273125632501</v>
      </c>
      <c r="O114" s="73">
        <f t="shared" ca="1" si="42"/>
        <v>7566.6803493607076</v>
      </c>
      <c r="P114" s="73">
        <f t="shared" ca="1" si="43"/>
        <v>7575.0091015479702</v>
      </c>
      <c r="Q114" s="73">
        <f t="shared" ca="1" si="44"/>
        <v>7571.8402425540507</v>
      </c>
      <c r="R114" s="73">
        <f t="shared" ca="1" si="45"/>
        <v>7569.4263779327766</v>
      </c>
      <c r="S114" s="73">
        <f t="shared" ca="1" si="46"/>
        <v>7571.7561491063452</v>
      </c>
      <c r="T114" s="73">
        <f t="shared" ca="1" si="47"/>
        <v>7571.7733947095257</v>
      </c>
      <c r="U114" s="73">
        <f t="shared" ca="1" si="92"/>
        <v>7563.4655500936078</v>
      </c>
      <c r="V114" s="34" cm="1">
        <f t="array" aca="1" ref="V114" ca="1">+SUMPRODUCT(_xlfn.ANCHORARRAY($L$17)/100,L114:U114)</f>
        <v>7567.0302757100008</v>
      </c>
      <c r="W114" s="24">
        <f t="shared" ca="1" si="93"/>
        <v>1.5253524180439908</v>
      </c>
      <c r="X114" s="24">
        <f t="shared" ca="1" si="94"/>
        <v>1.5682636697304004</v>
      </c>
      <c r="Z114" s="19">
        <f t="shared" ca="1" si="95"/>
        <v>99.810941781260212</v>
      </c>
      <c r="AA114" s="24">
        <f t="shared" ca="1" si="96"/>
        <v>-1.0406536612970196E-3</v>
      </c>
      <c r="AB114" s="24">
        <f>+d1d10index!Q99</f>
        <v>-5.003450534494025E-3</v>
      </c>
      <c r="AC114" s="35">
        <f t="shared" si="97"/>
        <v>45597</v>
      </c>
      <c r="AD114" s="24">
        <f t="shared" ca="1" si="98"/>
        <v>-1.6708273450332212E-2</v>
      </c>
      <c r="AE114" s="24">
        <f>+d1d10index!Y99</f>
        <v>-2.6794615777877562E-2</v>
      </c>
      <c r="AG114" s="201">
        <f t="shared" ca="1" si="99"/>
        <v>-4.2911251686409635E-2</v>
      </c>
      <c r="AH114" s="201">
        <f ca="1">+d1d10_y!AM99</f>
        <v>-7.2010537888585802E-2</v>
      </c>
      <c r="AJ114">
        <f>+d1d10index!I99</f>
        <v>100.0649968746207</v>
      </c>
      <c r="AK114" s="19">
        <f t="shared" ca="1" si="100"/>
        <v>99.810941781260212</v>
      </c>
      <c r="AM114">
        <f ca="1">+NAC_d!BV100/NAC_d!BV$5-1</f>
        <v>73.887827304464025</v>
      </c>
      <c r="AN114">
        <f ca="1">+NAC_d!CE100/NAC_d!CE$5-1</f>
        <v>73.840436647745804</v>
      </c>
      <c r="AO114">
        <f t="shared" ca="1" si="101"/>
        <v>74.491661968496032</v>
      </c>
      <c r="AP114">
        <f t="shared" ca="1" si="102"/>
        <v>74.634655500936091</v>
      </c>
      <c r="AR114" s="24">
        <f t="shared" ca="1" si="103"/>
        <v>4.739065671822118E-2</v>
      </c>
      <c r="AS114" s="24">
        <f t="shared" ca="1" si="104"/>
        <v>-0.14299353244005886</v>
      </c>
    </row>
    <row r="115" spans="2:45" x14ac:dyDescent="0.25">
      <c r="B115" s="71">
        <f t="shared" si="52"/>
        <v>101</v>
      </c>
      <c r="C115" s="159">
        <f>+NAC!A101</f>
        <v>45627</v>
      </c>
      <c r="D115" s="73" cm="1">
        <f t="array" aca="1" ref="D115" ca="1">INDIRECT(_xlfn.CONCAT(D$18,"!$P",$B115))</f>
        <v>7806.1018000000004</v>
      </c>
      <c r="E115" s="73" cm="1">
        <f t="array" aca="1" ref="E115" ca="1">INDIRECT(_xlfn.CONCAT(E$18,"!$P",$B115))</f>
        <v>7860.3392000000003</v>
      </c>
      <c r="F115" s="73" cm="1">
        <f t="array" aca="1" ref="F115" ca="1">INDIRECT(_xlfn.CONCAT(F$18,"!$P",$B115))</f>
        <v>7718.4291000000003</v>
      </c>
      <c r="G115" s="73" cm="1">
        <f t="array" aca="1" ref="G115" ca="1">INDIRECT(_xlfn.CONCAT(G$18,"!$P",$B115))</f>
        <v>7608.2974000000004</v>
      </c>
      <c r="H115" s="73" cm="1">
        <f t="array" aca="1" ref="H115" ca="1">INDIRECT(_xlfn.CONCAT(H$18,"!$P",$B115))</f>
        <v>7934.7347</v>
      </c>
      <c r="I115" s="73" cm="1">
        <f t="array" aca="1" ref="I115" ca="1">INDIRECT(_xlfn.CONCAT(I$18,"!$P",$B115))</f>
        <v>7643.2277000000004</v>
      </c>
      <c r="J115" s="73" cm="1">
        <f t="array" aca="1" ref="J115" ca="1">INDIRECT(_xlfn.CONCAT(J$18,"!$P",$B115))</f>
        <v>7808.7093999999997</v>
      </c>
      <c r="K115" s="73"/>
      <c r="L115" s="73">
        <f t="shared" ref="L115" ca="1" si="105">+SUMPRODUCT($D$4:$I$4,$D115:$I115)/J$4</f>
        <v>7784.2673701235344</v>
      </c>
      <c r="M115" s="73">
        <f t="shared" ca="1" si="40"/>
        <v>7794.4392687180152</v>
      </c>
      <c r="N115" s="73">
        <f t="shared" ca="1" si="41"/>
        <v>7802.6051078634327</v>
      </c>
      <c r="O115" s="73">
        <f t="shared" ca="1" si="42"/>
        <v>7806.9570947471821</v>
      </c>
      <c r="P115" s="73">
        <f t="shared" ca="1" si="43"/>
        <v>7815.3193318906206</v>
      </c>
      <c r="Q115" s="73">
        <f t="shared" ca="1" si="44"/>
        <v>7812.8001072812749</v>
      </c>
      <c r="R115" s="73">
        <f t="shared" ca="1" si="45"/>
        <v>7811.3196587891425</v>
      </c>
      <c r="S115" s="73">
        <f t="shared" ca="1" si="46"/>
        <v>7814.4990161506539</v>
      </c>
      <c r="T115" s="73">
        <f t="shared" ca="1" si="47"/>
        <v>7815.2672337819513</v>
      </c>
      <c r="U115" s="73">
        <f t="shared" ca="1" si="92"/>
        <v>7810.2552332162004</v>
      </c>
      <c r="V115" s="34" cm="1">
        <f t="array" aca="1" ref="V115" ca="1">+SUMPRODUCT(_xlfn.ANCHORARRAY($L$17)/100,L115:U115)</f>
        <v>7808.9125447099996</v>
      </c>
      <c r="W115" s="24">
        <f t="shared" ref="W115" ca="1" si="106">+L115/L103-1</f>
        <v>1.0283282184752185</v>
      </c>
      <c r="X115" s="24">
        <f t="shared" ref="X115" ca="1" si="107">+U115/U103-1</f>
        <v>1.0682284885954458</v>
      </c>
      <c r="Z115" s="19">
        <f t="shared" ref="Z115" ca="1" si="108">+L115/U115*100</f>
        <v>99.667259746107376</v>
      </c>
      <c r="AA115" s="24">
        <f t="shared" ref="AA115" ca="1" si="109">+Z115/Z114-1</f>
        <v>-1.4395419238475426E-3</v>
      </c>
      <c r="AB115" s="24">
        <f>+d1d10index!Q100</f>
        <v>-1.0384633812792199E-3</v>
      </c>
      <c r="AC115" s="35">
        <f t="shared" ref="AC115" si="110">+C115</f>
        <v>45627</v>
      </c>
      <c r="AD115" s="24">
        <f t="shared" ref="AD115" ca="1" si="111">+Z115/Z103-1</f>
        <v>-1.9292002958204879E-2</v>
      </c>
      <c r="AE115" s="24">
        <f>+d1d10index!Y100</f>
        <v>-3.049038012824401E-2</v>
      </c>
      <c r="AG115" s="201">
        <f t="shared" ref="AG115" ca="1" si="112">+W115-X115</f>
        <v>-3.9900270120227344E-2</v>
      </c>
      <c r="AH115" s="201">
        <f ca="1">+d1d10_y!AM100</f>
        <v>-6.7129790864944638E-2</v>
      </c>
      <c r="AJ115">
        <f>+d1d10index!I100</f>
        <v>99.961083039618586</v>
      </c>
      <c r="AK115" s="19">
        <f t="shared" ref="AK115" ca="1" si="113">+Z115</f>
        <v>99.667259746107376</v>
      </c>
      <c r="AM115">
        <f ca="1">+NAC_d!BV101/NAC_d!BV$5-1</f>
        <v>75.857912920444605</v>
      </c>
      <c r="AN115">
        <f ca="1">+NAC_d!CE101/NAC_d!CE$5-1</f>
        <v>75.888815552532463</v>
      </c>
      <c r="AO115">
        <f t="shared" ref="AO115" ca="1" si="114">+L115/$L$19-1</f>
        <v>76.842673701235356</v>
      </c>
      <c r="AP115">
        <f t="shared" ref="AP115" ca="1" si="115">+U115/$U$19-1</f>
        <v>77.10255233216202</v>
      </c>
      <c r="AR115" s="24">
        <f t="shared" ref="AR115" ca="1" si="116">+AM115-AN115</f>
        <v>-3.0902632087858706E-2</v>
      </c>
      <c r="AS115" s="24">
        <f t="shared" ref="AS115" ca="1" si="117">+AO115-AP115</f>
        <v>-0.2598786309266643</v>
      </c>
    </row>
    <row r="116" spans="2:45" x14ac:dyDescent="0.25">
      <c r="C116" s="72"/>
      <c r="D116" s="169"/>
      <c r="E116" s="169"/>
      <c r="F116" s="169"/>
      <c r="G116" s="169"/>
      <c r="H116" s="169"/>
      <c r="I116" s="169"/>
      <c r="J116" s="169"/>
    </row>
    <row r="117" spans="2:45" x14ac:dyDescent="0.25">
      <c r="C117" s="72"/>
      <c r="D117" s="169"/>
      <c r="E117" s="169"/>
      <c r="F117" s="169"/>
      <c r="G117" s="169"/>
      <c r="H117" s="169"/>
      <c r="I117" s="169"/>
      <c r="J117" s="169"/>
    </row>
    <row r="118" spans="2:45" x14ac:dyDescent="0.25">
      <c r="C118" s="72"/>
      <c r="D118" s="169"/>
      <c r="E118" s="169"/>
      <c r="F118" s="169"/>
      <c r="G118" s="169"/>
      <c r="H118" s="169"/>
      <c r="I118" s="169"/>
      <c r="J118" s="169"/>
    </row>
    <row r="119" spans="2:45" x14ac:dyDescent="0.25">
      <c r="C119" s="72"/>
      <c r="D119" s="169"/>
      <c r="E119" s="169"/>
      <c r="F119" s="169"/>
      <c r="G119" s="169"/>
      <c r="H119" s="169"/>
      <c r="I119" s="169"/>
      <c r="J119" s="169"/>
    </row>
    <row r="120" spans="2:45" x14ac:dyDescent="0.25">
      <c r="C120" s="72"/>
    </row>
    <row r="121" spans="2:45" x14ac:dyDescent="0.25">
      <c r="C121" s="72"/>
    </row>
    <row r="122" spans="2:45" x14ac:dyDescent="0.25">
      <c r="C122" s="72"/>
    </row>
    <row r="123" spans="2:45" x14ac:dyDescent="0.25">
      <c r="C123" s="72"/>
    </row>
    <row r="124" spans="2:45" x14ac:dyDescent="0.25">
      <c r="C124" s="72"/>
    </row>
    <row r="125" spans="2:45" x14ac:dyDescent="0.25">
      <c r="C125" s="72"/>
    </row>
    <row r="126" spans="2:45" x14ac:dyDescent="0.25">
      <c r="C126" s="72"/>
    </row>
    <row r="127" spans="2:45" x14ac:dyDescent="0.25">
      <c r="C127" s="72"/>
    </row>
    <row r="128" spans="2:45" x14ac:dyDescent="0.25">
      <c r="C128" s="72"/>
    </row>
    <row r="129" spans="3:3" x14ac:dyDescent="0.25">
      <c r="C129" s="72"/>
    </row>
    <row r="130" spans="3:3" x14ac:dyDescent="0.25">
      <c r="C130" s="72"/>
    </row>
    <row r="131" spans="3:3" x14ac:dyDescent="0.25">
      <c r="C131" s="72"/>
    </row>
    <row r="132" spans="3:3" x14ac:dyDescent="0.25">
      <c r="C132" s="72"/>
    </row>
    <row r="133" spans="3:3" x14ac:dyDescent="0.25">
      <c r="C133" s="72"/>
    </row>
    <row r="134" spans="3:3" x14ac:dyDescent="0.25">
      <c r="C134" s="72"/>
    </row>
    <row r="135" spans="3:3" x14ac:dyDescent="0.25">
      <c r="C135" s="72"/>
    </row>
    <row r="136" spans="3:3" x14ac:dyDescent="0.25">
      <c r="C136" s="72"/>
    </row>
    <row r="137" spans="3:3" x14ac:dyDescent="0.25">
      <c r="C137" s="72"/>
    </row>
    <row r="138" spans="3:3" x14ac:dyDescent="0.25">
      <c r="C138" s="72"/>
    </row>
    <row r="139" spans="3:3" x14ac:dyDescent="0.25">
      <c r="C139" s="72"/>
    </row>
    <row r="140" spans="3:3" x14ac:dyDescent="0.25">
      <c r="C140" s="72"/>
    </row>
    <row r="141" spans="3:3" x14ac:dyDescent="0.25">
      <c r="C141" s="72"/>
    </row>
    <row r="142" spans="3:3" x14ac:dyDescent="0.25">
      <c r="C142" s="72"/>
    </row>
    <row r="143" spans="3:3" x14ac:dyDescent="0.25">
      <c r="C143" s="72"/>
    </row>
    <row r="144" spans="3:3" x14ac:dyDescent="0.25">
      <c r="C144" s="72"/>
    </row>
    <row r="145" spans="3:3" x14ac:dyDescent="0.25">
      <c r="C145" s="72"/>
    </row>
    <row r="146" spans="3:3" x14ac:dyDescent="0.25">
      <c r="C146" s="72"/>
    </row>
    <row r="147" spans="3:3" x14ac:dyDescent="0.25">
      <c r="C147" s="72"/>
    </row>
    <row r="148" spans="3:3" x14ac:dyDescent="0.25">
      <c r="C148" s="72"/>
    </row>
    <row r="149" spans="3:3" x14ac:dyDescent="0.25">
      <c r="C149" s="72"/>
    </row>
    <row r="150" spans="3:3" x14ac:dyDescent="0.25">
      <c r="C150" s="72"/>
    </row>
    <row r="151" spans="3:3" x14ac:dyDescent="0.25">
      <c r="C151" s="72"/>
    </row>
    <row r="152" spans="3:3" x14ac:dyDescent="0.25">
      <c r="C152" s="72"/>
    </row>
    <row r="153" spans="3:3" x14ac:dyDescent="0.25">
      <c r="C153" s="72"/>
    </row>
    <row r="154" spans="3:3" x14ac:dyDescent="0.25">
      <c r="C154" s="72"/>
    </row>
    <row r="155" spans="3:3" x14ac:dyDescent="0.25">
      <c r="C155" s="72"/>
    </row>
    <row r="156" spans="3:3" x14ac:dyDescent="0.25">
      <c r="C156" s="72"/>
    </row>
    <row r="157" spans="3:3" x14ac:dyDescent="0.25">
      <c r="C157" s="72"/>
    </row>
    <row r="158" spans="3:3" x14ac:dyDescent="0.25">
      <c r="C158" s="72"/>
    </row>
    <row r="159" spans="3:3" x14ac:dyDescent="0.25">
      <c r="C159" s="72"/>
    </row>
    <row r="160" spans="3:3" x14ac:dyDescent="0.25">
      <c r="C160" s="72"/>
    </row>
    <row r="161" spans="3:3" x14ac:dyDescent="0.25">
      <c r="C161" s="72"/>
    </row>
    <row r="162" spans="3:3" x14ac:dyDescent="0.25">
      <c r="C162" s="72"/>
    </row>
    <row r="163" spans="3:3" x14ac:dyDescent="0.25">
      <c r="C163" s="72"/>
    </row>
    <row r="164" spans="3:3" x14ac:dyDescent="0.25">
      <c r="C164" s="72"/>
    </row>
    <row r="165" spans="3:3" x14ac:dyDescent="0.25">
      <c r="C165" s="72"/>
    </row>
    <row r="166" spans="3:3" x14ac:dyDescent="0.25">
      <c r="C166" s="72"/>
    </row>
    <row r="167" spans="3:3" x14ac:dyDescent="0.25">
      <c r="C167" s="72"/>
    </row>
    <row r="168" spans="3:3" x14ac:dyDescent="0.25">
      <c r="C168" s="72"/>
    </row>
    <row r="169" spans="3:3" x14ac:dyDescent="0.25">
      <c r="C169" s="72"/>
    </row>
    <row r="170" spans="3:3" x14ac:dyDescent="0.25">
      <c r="C170" s="72"/>
    </row>
    <row r="171" spans="3:3" x14ac:dyDescent="0.25">
      <c r="C171" s="72"/>
    </row>
    <row r="172" spans="3:3" x14ac:dyDescent="0.25">
      <c r="C172" s="72"/>
    </row>
    <row r="173" spans="3:3" x14ac:dyDescent="0.25">
      <c r="C173" s="72"/>
    </row>
    <row r="174" spans="3:3" x14ac:dyDescent="0.25">
      <c r="C174" s="72"/>
    </row>
    <row r="175" spans="3:3" x14ac:dyDescent="0.25">
      <c r="C175" s="72"/>
    </row>
    <row r="176" spans="3:3" x14ac:dyDescent="0.25">
      <c r="C176" s="72"/>
    </row>
    <row r="177" spans="3:3" x14ac:dyDescent="0.25">
      <c r="C177" s="72"/>
    </row>
    <row r="178" spans="3:3" x14ac:dyDescent="0.25">
      <c r="C178" s="72"/>
    </row>
    <row r="179" spans="3:3" x14ac:dyDescent="0.25">
      <c r="C179" s="72"/>
    </row>
    <row r="180" spans="3:3" x14ac:dyDescent="0.25">
      <c r="C180" s="72"/>
    </row>
    <row r="181" spans="3:3" x14ac:dyDescent="0.25">
      <c r="C181" s="72"/>
    </row>
    <row r="182" spans="3:3" x14ac:dyDescent="0.25">
      <c r="C182" s="72"/>
    </row>
    <row r="183" spans="3:3" x14ac:dyDescent="0.25">
      <c r="C183" s="72"/>
    </row>
    <row r="184" spans="3:3" x14ac:dyDescent="0.25">
      <c r="C184" s="72"/>
    </row>
    <row r="185" spans="3:3" x14ac:dyDescent="0.25">
      <c r="C185" s="72"/>
    </row>
    <row r="186" spans="3:3" x14ac:dyDescent="0.25">
      <c r="C186" s="72"/>
    </row>
    <row r="187" spans="3:3" x14ac:dyDescent="0.25">
      <c r="C187" s="72"/>
    </row>
    <row r="188" spans="3:3" x14ac:dyDescent="0.25">
      <c r="C188" s="72"/>
    </row>
    <row r="189" spans="3:3" x14ac:dyDescent="0.25">
      <c r="C189" s="72"/>
    </row>
    <row r="190" spans="3:3" x14ac:dyDescent="0.25">
      <c r="C190" s="72"/>
    </row>
    <row r="191" spans="3:3" x14ac:dyDescent="0.25">
      <c r="C191" s="72"/>
    </row>
    <row r="192" spans="3:3" x14ac:dyDescent="0.25">
      <c r="C192" s="72"/>
    </row>
    <row r="193" spans="3:3" x14ac:dyDescent="0.25">
      <c r="C193" s="72"/>
    </row>
    <row r="194" spans="3:3" x14ac:dyDescent="0.25">
      <c r="C194" s="72"/>
    </row>
    <row r="195" spans="3:3" x14ac:dyDescent="0.25">
      <c r="C195" s="72"/>
    </row>
    <row r="196" spans="3:3" x14ac:dyDescent="0.25">
      <c r="C196" s="72"/>
    </row>
    <row r="197" spans="3:3" x14ac:dyDescent="0.25">
      <c r="C197" s="72"/>
    </row>
    <row r="198" spans="3:3" x14ac:dyDescent="0.25">
      <c r="C198" s="72"/>
    </row>
    <row r="199" spans="3:3" x14ac:dyDescent="0.25">
      <c r="C199" s="72"/>
    </row>
    <row r="200" spans="3:3" x14ac:dyDescent="0.25">
      <c r="C200" s="72"/>
    </row>
    <row r="201" spans="3:3" x14ac:dyDescent="0.25">
      <c r="C201" s="72"/>
    </row>
    <row r="202" spans="3:3" x14ac:dyDescent="0.25">
      <c r="C202" s="72"/>
    </row>
    <row r="203" spans="3:3" x14ac:dyDescent="0.25">
      <c r="C203" s="72"/>
    </row>
    <row r="204" spans="3:3" x14ac:dyDescent="0.25">
      <c r="C204" s="72"/>
    </row>
    <row r="205" spans="3:3" x14ac:dyDescent="0.25">
      <c r="C205" s="72"/>
    </row>
    <row r="206" spans="3:3" x14ac:dyDescent="0.25">
      <c r="C206" s="72"/>
    </row>
    <row r="207" spans="3:3" x14ac:dyDescent="0.25">
      <c r="C207" s="72"/>
    </row>
    <row r="208" spans="3:3" x14ac:dyDescent="0.25">
      <c r="C208" s="72"/>
    </row>
    <row r="209" spans="3:3" x14ac:dyDescent="0.25">
      <c r="C209" s="72"/>
    </row>
    <row r="210" spans="3:3" x14ac:dyDescent="0.25">
      <c r="C210" s="72"/>
    </row>
    <row r="211" spans="3:3" x14ac:dyDescent="0.25">
      <c r="C211" s="72"/>
    </row>
    <row r="212" spans="3:3" x14ac:dyDescent="0.25">
      <c r="C212" s="72"/>
    </row>
    <row r="213" spans="3:3" x14ac:dyDescent="0.25">
      <c r="C213" s="72"/>
    </row>
    <row r="214" spans="3:3" x14ac:dyDescent="0.25">
      <c r="C214" s="72"/>
    </row>
    <row r="215" spans="3:3" x14ac:dyDescent="0.25">
      <c r="C215" s="72"/>
    </row>
    <row r="216" spans="3:3" x14ac:dyDescent="0.25">
      <c r="C216" s="72"/>
    </row>
    <row r="217" spans="3:3" x14ac:dyDescent="0.25">
      <c r="C217" s="72"/>
    </row>
    <row r="218" spans="3:3" x14ac:dyDescent="0.25">
      <c r="C218" s="72"/>
    </row>
    <row r="219" spans="3:3" x14ac:dyDescent="0.25">
      <c r="C219" s="72"/>
    </row>
    <row r="220" spans="3:3" x14ac:dyDescent="0.25">
      <c r="C220" s="72"/>
    </row>
    <row r="221" spans="3:3" x14ac:dyDescent="0.25">
      <c r="C221" s="72"/>
    </row>
    <row r="222" spans="3:3" x14ac:dyDescent="0.25">
      <c r="C222" s="72"/>
    </row>
    <row r="223" spans="3:3" x14ac:dyDescent="0.25">
      <c r="C223" s="72"/>
    </row>
    <row r="224" spans="3:3" x14ac:dyDescent="0.25">
      <c r="C224" s="72"/>
    </row>
  </sheetData>
  <mergeCells count="7">
    <mergeCell ref="M2:T2"/>
    <mergeCell ref="C2:J2"/>
    <mergeCell ref="AM17:AP17"/>
    <mergeCell ref="AD17:AE17"/>
    <mergeCell ref="AA17:AB17"/>
    <mergeCell ref="AG17:AH17"/>
    <mergeCell ref="D17:I1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EAF19-A72F-4284-A7CB-ED7D4B5E8313}">
  <sheetPr>
    <tabColor rgb="FFFF0000"/>
  </sheetPr>
  <dimension ref="A1:X101"/>
  <sheetViews>
    <sheetView zoomScale="80" zoomScaleNormal="385" workbookViewId="0">
      <pane xSplit="1" ySplit="4" topLeftCell="B62" activePane="bottomRight" state="frozen"/>
      <selection pane="topRight" activeCell="B1" sqref="B1"/>
      <selection pane="bottomLeft" activeCell="A5" sqref="A5"/>
      <selection pane="bottomRight" activeCell="A102" sqref="A102"/>
    </sheetView>
  </sheetViews>
  <sheetFormatPr baseColWidth="10" defaultRowHeight="15" x14ac:dyDescent="0.25"/>
  <cols>
    <col min="16" max="16" width="11.28515625" style="7" customWidth="1"/>
  </cols>
  <sheetData>
    <row r="1" spans="1:24" x14ac:dyDescent="0.25">
      <c r="B1" s="227" t="s">
        <v>125</v>
      </c>
      <c r="C1" s="227"/>
      <c r="D1" s="227"/>
      <c r="E1" s="227"/>
      <c r="F1" s="227"/>
      <c r="G1" s="227"/>
      <c r="J1" s="227" t="s">
        <v>124</v>
      </c>
      <c r="K1" s="227"/>
      <c r="L1" s="227"/>
      <c r="M1" s="227"/>
      <c r="N1" s="227"/>
      <c r="O1" s="227"/>
    </row>
    <row r="2" spans="1:24" x14ac:dyDescent="0.25">
      <c r="B2" s="227" t="s">
        <v>119</v>
      </c>
      <c r="C2" s="227"/>
      <c r="D2" s="227"/>
      <c r="E2" s="227"/>
      <c r="F2" s="227"/>
      <c r="G2" s="227"/>
      <c r="J2" s="227" t="s">
        <v>120</v>
      </c>
      <c r="K2" s="227"/>
      <c r="L2" s="227"/>
      <c r="M2" s="227"/>
      <c r="N2" s="227"/>
      <c r="O2" s="227"/>
      <c r="S2" t="s">
        <v>22</v>
      </c>
      <c r="U2" s="227" t="s">
        <v>132</v>
      </c>
      <c r="V2" s="227"/>
      <c r="W2" s="227"/>
    </row>
    <row r="3" spans="1:24" ht="15.75" thickBot="1" x14ac:dyDescent="0.3">
      <c r="B3" s="238" t="s">
        <v>111</v>
      </c>
      <c r="C3" s="238"/>
      <c r="D3" s="238"/>
      <c r="E3" s="238"/>
      <c r="F3" s="238"/>
      <c r="G3" s="238"/>
      <c r="J3" s="238" t="s">
        <v>111</v>
      </c>
      <c r="K3" s="238"/>
      <c r="L3" s="238"/>
      <c r="M3" s="238"/>
      <c r="N3" s="238"/>
      <c r="O3" s="238"/>
      <c r="S3" t="s">
        <v>167</v>
      </c>
      <c r="T3" t="s">
        <v>107</v>
      </c>
      <c r="V3" t="s">
        <v>167</v>
      </c>
      <c r="W3" t="s">
        <v>107</v>
      </c>
    </row>
    <row r="4" spans="1:24" ht="15.75" thickBot="1" x14ac:dyDescent="0.3">
      <c r="A4" s="58" t="str">
        <f>+NAC!A4</f>
        <v>Fecha</v>
      </c>
      <c r="B4" s="56" t="str">
        <f>+F9data!B4</f>
        <v>GBA</v>
      </c>
      <c r="C4" s="56" t="str">
        <f>+F9data!C4</f>
        <v>PAM</v>
      </c>
      <c r="D4" s="56" t="str">
        <f>+F9data!D4</f>
        <v>NOA</v>
      </c>
      <c r="E4" s="56" t="str">
        <f>+F9data!E4</f>
        <v>NEA</v>
      </c>
      <c r="F4" s="56" t="str">
        <f>+F9data!F4</f>
        <v>CUY</v>
      </c>
      <c r="G4" s="56" t="str">
        <f>+F9data!G4</f>
        <v>PAT</v>
      </c>
      <c r="I4" s="58" t="str">
        <f>+A4</f>
        <v>Fecha</v>
      </c>
      <c r="J4" s="56" t="str">
        <f t="shared" ref="J4:O4" si="0">+B4</f>
        <v>GBA</v>
      </c>
      <c r="K4" s="56" t="str">
        <f t="shared" si="0"/>
        <v>PAM</v>
      </c>
      <c r="L4" s="56" t="str">
        <f t="shared" si="0"/>
        <v>NOA</v>
      </c>
      <c r="M4" s="56" t="str">
        <f t="shared" si="0"/>
        <v>NEA</v>
      </c>
      <c r="N4" s="56" t="str">
        <f t="shared" si="0"/>
        <v>CUY</v>
      </c>
      <c r="O4" s="56" t="str">
        <f t="shared" si="0"/>
        <v>PAT</v>
      </c>
      <c r="R4" s="35" t="str">
        <f>+A4</f>
        <v>Fecha</v>
      </c>
      <c r="S4" t="s">
        <v>126</v>
      </c>
      <c r="T4" s="36" t="s">
        <v>116</v>
      </c>
      <c r="U4" s="35" t="str">
        <f>+R4</f>
        <v>Fecha</v>
      </c>
      <c r="V4" t="s">
        <v>126</v>
      </c>
      <c r="W4" s="36" t="s">
        <v>116</v>
      </c>
    </row>
    <row r="5" spans="1:24" x14ac:dyDescent="0.25">
      <c r="A5" s="35">
        <f>+NAC!A5</f>
        <v>42705</v>
      </c>
      <c r="B5" s="19">
        <f>+GBA_d!$O32</f>
        <v>100</v>
      </c>
      <c r="C5" s="19">
        <f>+PAM_d!$O32</f>
        <v>99.999999999999972</v>
      </c>
      <c r="D5" s="19">
        <f>+NOA_d!$O32</f>
        <v>100.00000000000003</v>
      </c>
      <c r="E5" s="19">
        <f>+NEA_d!$O32</f>
        <v>99.999999999999972</v>
      </c>
      <c r="F5" s="19">
        <f>+CUY_d!$O32</f>
        <v>100</v>
      </c>
      <c r="G5" s="19">
        <f>+PAT_d!$O32</f>
        <v>100</v>
      </c>
      <c r="I5" s="35">
        <f>+A5</f>
        <v>42705</v>
      </c>
      <c r="R5" s="35">
        <f>+A5</f>
        <v>42705</v>
      </c>
      <c r="S5">
        <f>+F5/G5</f>
        <v>1</v>
      </c>
      <c r="T5">
        <f>+d1d10index!I4/100</f>
        <v>0.99999999999999989</v>
      </c>
      <c r="U5" s="35">
        <f>+R5</f>
        <v>42705</v>
      </c>
      <c r="V5">
        <f ca="1">+W_nucleo!H19/W_nucleo!I19</f>
        <v>1</v>
      </c>
      <c r="W5">
        <f ca="1">+W_nucleo!Z19/100</f>
        <v>1</v>
      </c>
      <c r="X5" s="34"/>
    </row>
    <row r="6" spans="1:24" x14ac:dyDescent="0.25">
      <c r="A6" s="35">
        <f>+NAC!A6</f>
        <v>42736</v>
      </c>
      <c r="B6" s="19">
        <f>+GBA_d!$O33</f>
        <v>101.31276302999999</v>
      </c>
      <c r="C6" s="19">
        <f>+PAM_d!$O33</f>
        <v>101.78722721000003</v>
      </c>
      <c r="D6" s="19">
        <f>+NOA_d!$O33</f>
        <v>101.60155158000002</v>
      </c>
      <c r="E6" s="19">
        <f>+NEA_d!$O33</f>
        <v>101.67249087999998</v>
      </c>
      <c r="F6" s="19">
        <f>+CUY_d!$O33</f>
        <v>101.70723367999999</v>
      </c>
      <c r="G6" s="19">
        <f>+PAT_d!$O33</f>
        <v>102.55968637000001</v>
      </c>
      <c r="I6" s="35">
        <f t="shared" ref="I6:I69" si="1">+A6</f>
        <v>42736</v>
      </c>
      <c r="R6" s="35">
        <f t="shared" ref="R6:R69" si="2">+A6</f>
        <v>42736</v>
      </c>
      <c r="S6">
        <f t="shared" ref="S6:S69" si="3">+F6/G6</f>
        <v>0.99168822838513115</v>
      </c>
      <c r="T6">
        <f>+d1d10index!I5/100</f>
        <v>0.99728599262512363</v>
      </c>
      <c r="U6" s="35">
        <f t="shared" ref="U6:U69" si="4">+R6</f>
        <v>42736</v>
      </c>
      <c r="V6">
        <f ca="1">+W_nucleo!H20/W_nucleo!I20</f>
        <v>0.99888155039307758</v>
      </c>
      <c r="W6">
        <f ca="1">+W_nucleo!Z20/100</f>
        <v>1.0008052148277851</v>
      </c>
      <c r="X6" s="34"/>
    </row>
    <row r="7" spans="1:24" x14ac:dyDescent="0.25">
      <c r="A7" s="35">
        <f>+NAC!A7</f>
        <v>42767</v>
      </c>
      <c r="B7" s="19">
        <f>+GBA_d!$O34</f>
        <v>103.80789272</v>
      </c>
      <c r="C7" s="19">
        <f>+PAM_d!$O34</f>
        <v>103.53100382999997</v>
      </c>
      <c r="D7" s="19">
        <f>+NOA_d!$O34</f>
        <v>103.71162406000001</v>
      </c>
      <c r="E7" s="19">
        <f>+NEA_d!$O34</f>
        <v>103.46159437999999</v>
      </c>
      <c r="F7" s="19">
        <f>+CUY_d!$O34</f>
        <v>103.26502398000001</v>
      </c>
      <c r="G7" s="19">
        <f>+PAT_d!$O34</f>
        <v>104.28298573999999</v>
      </c>
      <c r="I7" s="35">
        <f t="shared" si="1"/>
        <v>42767</v>
      </c>
      <c r="R7" s="35">
        <f t="shared" si="2"/>
        <v>42767</v>
      </c>
      <c r="S7">
        <f t="shared" si="3"/>
        <v>0.99023846744724042</v>
      </c>
      <c r="T7">
        <f>+d1d10index!I6/100</f>
        <v>0.99788969023019691</v>
      </c>
      <c r="U7" s="35">
        <f t="shared" si="4"/>
        <v>42767</v>
      </c>
      <c r="V7">
        <f ca="1">+W_nucleo!H21/W_nucleo!I21</f>
        <v>0.99637571963989024</v>
      </c>
      <c r="W7">
        <f ca="1">+W_nucleo!Z21/100</f>
        <v>0.99988795193977165</v>
      </c>
      <c r="X7" s="34"/>
    </row>
    <row r="8" spans="1:24" x14ac:dyDescent="0.25">
      <c r="A8" s="35">
        <f>+NAC!A8</f>
        <v>42795</v>
      </c>
      <c r="B8" s="19">
        <f>+GBA_d!$O35</f>
        <v>106.26238164999999</v>
      </c>
      <c r="C8" s="19">
        <f>+PAM_d!$O35</f>
        <v>105.81691943</v>
      </c>
      <c r="D8" s="19">
        <f>+NOA_d!$O35</f>
        <v>107.05458415999998</v>
      </c>
      <c r="E8" s="19">
        <f>+NEA_d!$O35</f>
        <v>105.98796581000001</v>
      </c>
      <c r="F8" s="19">
        <f>+CUY_d!$O35</f>
        <v>105.92371887000003</v>
      </c>
      <c r="G8" s="19">
        <f>+PAT_d!$O35</f>
        <v>106.51724342</v>
      </c>
      <c r="I8" s="35">
        <f t="shared" si="1"/>
        <v>42795</v>
      </c>
      <c r="R8" s="35">
        <f t="shared" si="2"/>
        <v>42795</v>
      </c>
      <c r="S8">
        <f t="shared" si="3"/>
        <v>0.99442790170921258</v>
      </c>
      <c r="T8">
        <f>+d1d10index!I7/100</f>
        <v>1.0005179446817434</v>
      </c>
      <c r="U8" s="35">
        <f t="shared" si="4"/>
        <v>42795</v>
      </c>
      <c r="V8">
        <f ca="1">+W_nucleo!H22/W_nucleo!I22</f>
        <v>0.99954019101073421</v>
      </c>
      <c r="W8">
        <f ca="1">+W_nucleo!Z22/100</f>
        <v>1.0006342678753313</v>
      </c>
      <c r="X8" s="34"/>
    </row>
    <row r="9" spans="1:24" x14ac:dyDescent="0.25">
      <c r="A9" s="35">
        <f>+NAC!A9</f>
        <v>42826</v>
      </c>
      <c r="B9" s="19">
        <f>+GBA_d!$O36</f>
        <v>109.06103542000002</v>
      </c>
      <c r="C9" s="19">
        <f>+PAM_d!$O36</f>
        <v>108.69089265000001</v>
      </c>
      <c r="D9" s="19">
        <f>+NOA_d!$O36</f>
        <v>109.96203189999999</v>
      </c>
      <c r="E9" s="19">
        <f>+NEA_d!$O36</f>
        <v>108.34743664999999</v>
      </c>
      <c r="F9" s="19">
        <f>+CUY_d!$O36</f>
        <v>109.45059594999999</v>
      </c>
      <c r="G9" s="19">
        <f>+PAT_d!$O36</f>
        <v>108.65243848000001</v>
      </c>
      <c r="I9" s="35">
        <f t="shared" si="1"/>
        <v>42826</v>
      </c>
      <c r="R9" s="35">
        <f t="shared" si="2"/>
        <v>42826</v>
      </c>
      <c r="S9">
        <f t="shared" si="3"/>
        <v>1.0073459692314857</v>
      </c>
      <c r="T9">
        <f>+d1d10index!I8/100</f>
        <v>1.0025850845697999</v>
      </c>
      <c r="U9" s="35">
        <f t="shared" si="4"/>
        <v>42826</v>
      </c>
      <c r="V9">
        <f ca="1">+W_nucleo!H23/W_nucleo!I23</f>
        <v>1.0059202946692121</v>
      </c>
      <c r="W9">
        <f ca="1">+W_nucleo!Z23/100</f>
        <v>1.0002454043315259</v>
      </c>
      <c r="X9" s="34"/>
    </row>
    <row r="10" spans="1:24" x14ac:dyDescent="0.25">
      <c r="A10" s="35">
        <f>+NAC!A10</f>
        <v>42856</v>
      </c>
      <c r="B10" s="19">
        <f>+GBA_d!$O37</f>
        <v>110.46045342000002</v>
      </c>
      <c r="C10" s="19">
        <f>+PAM_d!$O37</f>
        <v>110.30020778999999</v>
      </c>
      <c r="D10" s="19">
        <f>+NOA_d!$O37</f>
        <v>111.63538155999998</v>
      </c>
      <c r="E10" s="19">
        <f>+NEA_d!$O37</f>
        <v>110.43289583999997</v>
      </c>
      <c r="F10" s="19">
        <f>+CUY_d!$O37</f>
        <v>111.30913606000001</v>
      </c>
      <c r="G10" s="19">
        <f>+PAT_d!$O37</f>
        <v>110.49065451</v>
      </c>
      <c r="I10" s="35">
        <f t="shared" si="1"/>
        <v>42856</v>
      </c>
      <c r="R10" s="35">
        <f t="shared" si="2"/>
        <v>42856</v>
      </c>
      <c r="S10">
        <f t="shared" si="3"/>
        <v>1.0074076993536674</v>
      </c>
      <c r="T10">
        <f>+d1d10index!I9/100</f>
        <v>1.0020401885504848</v>
      </c>
      <c r="U10" s="35">
        <f t="shared" si="4"/>
        <v>42856</v>
      </c>
      <c r="V10">
        <f ca="1">+W_nucleo!H24/W_nucleo!I24</f>
        <v>1.0033384990767606</v>
      </c>
      <c r="W10">
        <f ca="1">+W_nucleo!Z24/100</f>
        <v>1.0006995828893459</v>
      </c>
      <c r="X10" s="34"/>
    </row>
    <row r="11" spans="1:24" x14ac:dyDescent="0.25">
      <c r="A11" s="35">
        <f>+NAC!A11</f>
        <v>42887</v>
      </c>
      <c r="B11" s="19">
        <f>+GBA_d!$O38</f>
        <v>111.99394493000001</v>
      </c>
      <c r="C11" s="19">
        <f>+PAM_d!$O38</f>
        <v>111.40544606</v>
      </c>
      <c r="D11" s="19">
        <f>+NOA_d!$O38</f>
        <v>112.69188311999999</v>
      </c>
      <c r="E11" s="19">
        <f>+NEA_d!$O38</f>
        <v>111.94019546999998</v>
      </c>
      <c r="F11" s="19">
        <f>+CUY_d!$O38</f>
        <v>112.42980333999999</v>
      </c>
      <c r="G11" s="19">
        <f>+PAT_d!$O38</f>
        <v>111.66460498999997</v>
      </c>
      <c r="I11" s="35">
        <f t="shared" si="1"/>
        <v>42887</v>
      </c>
      <c r="R11" s="35">
        <f t="shared" si="2"/>
        <v>42887</v>
      </c>
      <c r="S11">
        <f t="shared" si="3"/>
        <v>1.0068526490562391</v>
      </c>
      <c r="T11">
        <f>+d1d10index!I10/100</f>
        <v>1.0010229986490427</v>
      </c>
      <c r="U11" s="35">
        <f t="shared" si="4"/>
        <v>42887</v>
      </c>
      <c r="V11">
        <f ca="1">+W_nucleo!H25/W_nucleo!I25</f>
        <v>1.0041112078560508</v>
      </c>
      <c r="W11">
        <f ca="1">+W_nucleo!Z25/100</f>
        <v>1.0000337089858546</v>
      </c>
      <c r="X11" s="34"/>
    </row>
    <row r="12" spans="1:24" x14ac:dyDescent="0.25">
      <c r="A12" s="35">
        <f>+NAC!A12</f>
        <v>42917</v>
      </c>
      <c r="B12" s="19">
        <f>+GBA_d!$O39</f>
        <v>113.91924650000003</v>
      </c>
      <c r="C12" s="19">
        <f>+PAM_d!$O39</f>
        <v>113.57758903999999</v>
      </c>
      <c r="D12" s="19">
        <f>+NOA_d!$O39</f>
        <v>114.28537817</v>
      </c>
      <c r="E12" s="19">
        <f>+NEA_d!$O39</f>
        <v>113.37417877999999</v>
      </c>
      <c r="F12" s="19">
        <f>+CUY_d!$O39</f>
        <v>114.01839521000001</v>
      </c>
      <c r="G12" s="19">
        <f>+PAT_d!$O39</f>
        <v>113.3795025</v>
      </c>
      <c r="I12" s="35">
        <f t="shared" si="1"/>
        <v>42917</v>
      </c>
      <c r="R12" s="35">
        <f t="shared" si="2"/>
        <v>42917</v>
      </c>
      <c r="S12">
        <f t="shared" si="3"/>
        <v>1.0056349930623483</v>
      </c>
      <c r="T12">
        <f>+d1d10index!I11/100</f>
        <v>0.99700699343001942</v>
      </c>
      <c r="U12" s="35">
        <f t="shared" si="4"/>
        <v>42917</v>
      </c>
      <c r="V12">
        <f ca="1">+W_nucleo!H26/W_nucleo!I26</f>
        <v>1.0062211950726565</v>
      </c>
      <c r="W12">
        <f ca="1">+W_nucleo!Z26/100</f>
        <v>0.99956221540995638</v>
      </c>
      <c r="X12" s="34"/>
    </row>
    <row r="13" spans="1:24" x14ac:dyDescent="0.25">
      <c r="A13" s="35">
        <f>+NAC!A13</f>
        <v>42948</v>
      </c>
      <c r="B13" s="19">
        <f>+GBA_d!$O40</f>
        <v>115.60219374000002</v>
      </c>
      <c r="C13" s="19">
        <f>+PAM_d!$O40</f>
        <v>115.08972781999999</v>
      </c>
      <c r="D13" s="19">
        <f>+NOA_d!$O40</f>
        <v>115.73831754</v>
      </c>
      <c r="E13" s="19">
        <f>+NEA_d!$O40</f>
        <v>114.68117021000002</v>
      </c>
      <c r="F13" s="19">
        <f>+CUY_d!$O40</f>
        <v>115.56726565999999</v>
      </c>
      <c r="G13" s="19">
        <f>+PAT_d!$O40</f>
        <v>115.30465171</v>
      </c>
      <c r="I13" s="35">
        <f t="shared" si="1"/>
        <v>42948</v>
      </c>
      <c r="R13" s="35">
        <f t="shared" si="2"/>
        <v>42948</v>
      </c>
      <c r="S13">
        <f t="shared" si="3"/>
        <v>1.0022775659620435</v>
      </c>
      <c r="T13">
        <f>+d1d10index!I12/100</f>
        <v>0.99860701364963189</v>
      </c>
      <c r="U13" s="35">
        <f t="shared" si="4"/>
        <v>42948</v>
      </c>
      <c r="V13">
        <f ca="1">+W_nucleo!H27/W_nucleo!I27</f>
        <v>1.0040000947806573</v>
      </c>
      <c r="W13">
        <f ca="1">+W_nucleo!Z27/100</f>
        <v>0.99859173810939428</v>
      </c>
      <c r="X13" s="34"/>
    </row>
    <row r="14" spans="1:24" x14ac:dyDescent="0.25">
      <c r="A14" s="35">
        <f>+NAC!A14</f>
        <v>42979</v>
      </c>
      <c r="B14" s="19">
        <f>+GBA_d!$O41</f>
        <v>117.96505469999998</v>
      </c>
      <c r="C14" s="19">
        <f>+PAM_d!$O41</f>
        <v>117.29386340999999</v>
      </c>
      <c r="D14" s="19">
        <f>+NOA_d!$O41</f>
        <v>117.77787815000001</v>
      </c>
      <c r="E14" s="19">
        <f>+NEA_d!$O41</f>
        <v>116.17059993999999</v>
      </c>
      <c r="F14" s="19">
        <f>+CUY_d!$O41</f>
        <v>117.57753962000004</v>
      </c>
      <c r="G14" s="19">
        <f>+PAT_d!$O41</f>
        <v>116.79562204</v>
      </c>
      <c r="I14" s="35">
        <f t="shared" si="1"/>
        <v>42979</v>
      </c>
      <c r="R14" s="35">
        <f t="shared" si="2"/>
        <v>42979</v>
      </c>
      <c r="S14">
        <f t="shared" si="3"/>
        <v>1.0066947507649924</v>
      </c>
      <c r="T14">
        <f>+d1d10index!I13/100</f>
        <v>0.99913282723412267</v>
      </c>
      <c r="U14" s="35">
        <f t="shared" si="4"/>
        <v>42979</v>
      </c>
      <c r="V14">
        <f ca="1">+W_nucleo!H28/W_nucleo!I28</f>
        <v>1.0048063817395572</v>
      </c>
      <c r="W14">
        <f ca="1">+W_nucleo!Z28/100</f>
        <v>0.99799541544100545</v>
      </c>
      <c r="X14" s="34"/>
    </row>
    <row r="15" spans="1:24" x14ac:dyDescent="0.25">
      <c r="A15" s="35">
        <f>+NAC!A15</f>
        <v>43009</v>
      </c>
      <c r="B15" s="19">
        <f>+GBA_d!$O42</f>
        <v>119.49770199000001</v>
      </c>
      <c r="C15" s="19">
        <f>+PAM_d!$O42</f>
        <v>119.27122088</v>
      </c>
      <c r="D15" s="19">
        <f>+NOA_d!$O42</f>
        <v>119.99358552</v>
      </c>
      <c r="E15" s="19">
        <f>+NEA_d!$O42</f>
        <v>117.90326900999999</v>
      </c>
      <c r="F15" s="19">
        <f>+CUY_d!$O42</f>
        <v>119.59614963</v>
      </c>
      <c r="G15" s="19">
        <f>+PAT_d!$O42</f>
        <v>118.70851039999999</v>
      </c>
      <c r="I15" s="35">
        <f t="shared" si="1"/>
        <v>43009</v>
      </c>
      <c r="R15" s="35">
        <f t="shared" si="2"/>
        <v>43009</v>
      </c>
      <c r="S15">
        <f t="shared" si="3"/>
        <v>1.0074774691975243</v>
      </c>
      <c r="T15">
        <f>+d1d10index!I14/100</f>
        <v>1.0002896102061087</v>
      </c>
      <c r="U15" s="35">
        <f t="shared" si="4"/>
        <v>43009</v>
      </c>
      <c r="V15">
        <f ca="1">+W_nucleo!H29/W_nucleo!I29</f>
        <v>1.0087172643042732</v>
      </c>
      <c r="W15">
        <f ca="1">+W_nucleo!Z29/100</f>
        <v>0.99882176592189875</v>
      </c>
      <c r="X15" s="34"/>
    </row>
    <row r="16" spans="1:24" x14ac:dyDescent="0.25">
      <c r="A16" s="35">
        <f>+NAC!A16</f>
        <v>43040</v>
      </c>
      <c r="B16" s="19">
        <f>+GBA_d!$O43</f>
        <v>120.89329823000001</v>
      </c>
      <c r="C16" s="19">
        <f>+PAM_d!$O43</f>
        <v>121.19966129000002</v>
      </c>
      <c r="D16" s="19">
        <f>+NOA_d!$O43</f>
        <v>121.50573964</v>
      </c>
      <c r="E16" s="19">
        <f>+NEA_d!$O43</f>
        <v>119.69656173000003</v>
      </c>
      <c r="F16" s="19">
        <f>+CUY_d!$O43</f>
        <v>121.46673695000001</v>
      </c>
      <c r="G16" s="19">
        <f>+PAT_d!$O43</f>
        <v>120.43881248999999</v>
      </c>
      <c r="I16" s="35">
        <f t="shared" si="1"/>
        <v>43040</v>
      </c>
      <c r="R16" s="35">
        <f t="shared" si="2"/>
        <v>43040</v>
      </c>
      <c r="S16">
        <f t="shared" si="3"/>
        <v>1.0085348272599863</v>
      </c>
      <c r="T16">
        <f>+d1d10index!I15/100</f>
        <v>0.99916445121884734</v>
      </c>
      <c r="U16" s="35">
        <f t="shared" si="4"/>
        <v>43040</v>
      </c>
      <c r="V16">
        <f ca="1">+W_nucleo!H30/W_nucleo!I30</f>
        <v>1.0081812954815439</v>
      </c>
      <c r="W16">
        <f ca="1">+W_nucleo!Z30/100</f>
        <v>0.99845868120863945</v>
      </c>
      <c r="X16" s="34"/>
    </row>
    <row r="17" spans="1:24" x14ac:dyDescent="0.25">
      <c r="A17" s="35">
        <f>+NAC!A17</f>
        <v>43070</v>
      </c>
      <c r="B17" s="19">
        <f>+GBA_d!$O44</f>
        <v>125.03825848000001</v>
      </c>
      <c r="C17" s="19">
        <f>+PAM_d!$O44</f>
        <v>124.96987816999999</v>
      </c>
      <c r="D17" s="19">
        <f>+NOA_d!$O44</f>
        <v>124.31258328000001</v>
      </c>
      <c r="E17" s="19">
        <f>+NEA_d!$O44</f>
        <v>122.27609912999999</v>
      </c>
      <c r="F17" s="19">
        <f>+CUY_d!$O44</f>
        <v>125.52834139999997</v>
      </c>
      <c r="G17" s="19">
        <f>+PAT_d!$O44</f>
        <v>123.46405390000001</v>
      </c>
      <c r="I17" s="35">
        <f t="shared" si="1"/>
        <v>43070</v>
      </c>
      <c r="R17" s="35">
        <f t="shared" si="2"/>
        <v>43070</v>
      </c>
      <c r="S17">
        <f t="shared" si="3"/>
        <v>1.0167197450172172</v>
      </c>
      <c r="T17">
        <f>+d1d10index!I16/100</f>
        <v>0.99603833749841131</v>
      </c>
      <c r="U17" s="35">
        <f t="shared" si="4"/>
        <v>43070</v>
      </c>
      <c r="V17">
        <f ca="1">+W_nucleo!H31/W_nucleo!I31</f>
        <v>1.008215720807186</v>
      </c>
      <c r="W17">
        <f ca="1">+W_nucleo!Z31/100</f>
        <v>0.99691073175523559</v>
      </c>
      <c r="X17" s="34"/>
    </row>
    <row r="18" spans="1:24" x14ac:dyDescent="0.25">
      <c r="A18" s="35">
        <f>+NAC!A18</f>
        <v>43101</v>
      </c>
      <c r="B18" s="19">
        <f>+GBA_d!$O45</f>
        <v>127.0134114</v>
      </c>
      <c r="C18" s="19">
        <f>+PAM_d!$O45</f>
        <v>127.30866442999999</v>
      </c>
      <c r="D18" s="19">
        <f>+NOA_d!$O45</f>
        <v>126.64750571999998</v>
      </c>
      <c r="E18" s="19">
        <f>+NEA_d!$O45</f>
        <v>124.71775449999996</v>
      </c>
      <c r="F18" s="19">
        <f>+CUY_d!$O45</f>
        <v>127.41305128</v>
      </c>
      <c r="G18" s="19">
        <f>+PAT_d!$O45</f>
        <v>126.63228191</v>
      </c>
      <c r="I18" s="35">
        <f t="shared" si="1"/>
        <v>43101</v>
      </c>
      <c r="R18" s="35">
        <f t="shared" si="2"/>
        <v>43101</v>
      </c>
      <c r="S18">
        <f t="shared" si="3"/>
        <v>1.0061656424272201</v>
      </c>
      <c r="T18">
        <f>+d1d10index!I17/100</f>
        <v>0.99510268767621179</v>
      </c>
      <c r="U18" s="35">
        <f t="shared" si="4"/>
        <v>43101</v>
      </c>
      <c r="V18">
        <f ca="1">+W_nucleo!H32/W_nucleo!I32</f>
        <v>1.0019657700670996</v>
      </c>
      <c r="W18">
        <f ca="1">+W_nucleo!Z32/100</f>
        <v>0.99667826698593942</v>
      </c>
      <c r="X18" s="34"/>
    </row>
    <row r="19" spans="1:24" x14ac:dyDescent="0.25">
      <c r="A19" s="35">
        <f>+NAC!A19</f>
        <v>43132</v>
      </c>
      <c r="B19" s="19">
        <f>+GBA_d!$O46</f>
        <v>130.28964428</v>
      </c>
      <c r="C19" s="19">
        <f>+PAM_d!$O46</f>
        <v>130.29334363000001</v>
      </c>
      <c r="D19" s="19">
        <f>+NOA_d!$O46</f>
        <v>129.23537656000002</v>
      </c>
      <c r="E19" s="19">
        <f>+NEA_d!$O46</f>
        <v>127.29388322999999</v>
      </c>
      <c r="F19" s="19">
        <f>+CUY_d!$O46</f>
        <v>130.77180630999999</v>
      </c>
      <c r="G19" s="19">
        <f>+PAT_d!$O46</f>
        <v>129.20775063000002</v>
      </c>
      <c r="I19" s="35">
        <f t="shared" si="1"/>
        <v>43132</v>
      </c>
      <c r="R19" s="35">
        <f t="shared" si="2"/>
        <v>43132</v>
      </c>
      <c r="S19">
        <f t="shared" si="3"/>
        <v>1.0121049679479275</v>
      </c>
      <c r="T19">
        <f>+d1d10index!I18/100</f>
        <v>0.99437542965427939</v>
      </c>
      <c r="U19" s="35">
        <f t="shared" si="4"/>
        <v>43132</v>
      </c>
      <c r="V19">
        <f ca="1">+W_nucleo!H33/W_nucleo!I33</f>
        <v>1.0087735008790366</v>
      </c>
      <c r="W19">
        <f ca="1">+W_nucleo!Z33/100</f>
        <v>0.99570137563109218</v>
      </c>
      <c r="X19" s="34"/>
    </row>
    <row r="20" spans="1:24" x14ac:dyDescent="0.25">
      <c r="A20" s="35">
        <f>+NAC!A20</f>
        <v>43160</v>
      </c>
      <c r="B20" s="19">
        <f>+GBA_d!$O47</f>
        <v>133.50233509999998</v>
      </c>
      <c r="C20" s="19">
        <f>+PAM_d!$O47</f>
        <v>132.82510652999997</v>
      </c>
      <c r="D20" s="19">
        <f>+NOA_d!$O47</f>
        <v>133.24713873999997</v>
      </c>
      <c r="E20" s="19">
        <f>+NEA_d!$O47</f>
        <v>130.38557664000001</v>
      </c>
      <c r="F20" s="19">
        <f>+CUY_d!$O47</f>
        <v>133.54492357999999</v>
      </c>
      <c r="G20" s="19">
        <f>+PAT_d!$O47</f>
        <v>133.23299621999999</v>
      </c>
      <c r="I20" s="35">
        <f t="shared" si="1"/>
        <v>43160</v>
      </c>
      <c r="R20" s="35">
        <f t="shared" si="2"/>
        <v>43160</v>
      </c>
      <c r="S20">
        <f t="shared" si="3"/>
        <v>1.0023412170321901</v>
      </c>
      <c r="T20">
        <f>+d1d10index!I19/100</f>
        <v>0.99389339253422437</v>
      </c>
      <c r="U20" s="35">
        <f t="shared" si="4"/>
        <v>43160</v>
      </c>
      <c r="V20">
        <f ca="1">+W_nucleo!H34/W_nucleo!I34</f>
        <v>1.0012080723816608</v>
      </c>
      <c r="W20">
        <f ca="1">+W_nucleo!Z34/100</f>
        <v>0.99621644794697561</v>
      </c>
      <c r="X20" s="34"/>
    </row>
    <row r="21" spans="1:24" x14ac:dyDescent="0.25">
      <c r="A21" s="35">
        <f>+NAC!A21</f>
        <v>43191</v>
      </c>
      <c r="B21" s="19">
        <f>+GBA_d!$O48</f>
        <v>136.93771648999999</v>
      </c>
      <c r="C21" s="19">
        <f>+PAM_d!$O48</f>
        <v>136.62893549999998</v>
      </c>
      <c r="D21" s="19">
        <f>+NOA_d!$O48</f>
        <v>137.01951295999996</v>
      </c>
      <c r="E21" s="19">
        <f>+NEA_d!$O48</f>
        <v>133.83684557000001</v>
      </c>
      <c r="F21" s="19">
        <f>+CUY_d!$O48</f>
        <v>138.02358921000001</v>
      </c>
      <c r="G21" s="19">
        <f>+PAT_d!$O48</f>
        <v>136.86108396999998</v>
      </c>
      <c r="I21" s="35">
        <f t="shared" si="1"/>
        <v>43191</v>
      </c>
      <c r="R21" s="35">
        <f t="shared" si="2"/>
        <v>43191</v>
      </c>
      <c r="S21">
        <f t="shared" si="3"/>
        <v>1.0084940525551795</v>
      </c>
      <c r="T21">
        <f>+d1d10index!I20/100</f>
        <v>0.99200884708739823</v>
      </c>
      <c r="U21" s="35">
        <f t="shared" si="4"/>
        <v>43191</v>
      </c>
      <c r="V21">
        <f ca="1">+W_nucleo!H35/W_nucleo!I35</f>
        <v>1.0028792181306303</v>
      </c>
      <c r="W21">
        <f ca="1">+W_nucleo!Z35/100</f>
        <v>0.99613299709386682</v>
      </c>
      <c r="X21" s="34"/>
    </row>
    <row r="22" spans="1:24" x14ac:dyDescent="0.25">
      <c r="A22" s="35">
        <f>+NAC!A22</f>
        <v>43221</v>
      </c>
      <c r="B22" s="19">
        <f>+GBA_d!$O49</f>
        <v>139.57963508999995</v>
      </c>
      <c r="C22" s="19">
        <f>+PAM_d!$O49</f>
        <v>139.65472309</v>
      </c>
      <c r="D22" s="19">
        <f>+NOA_d!$O49</f>
        <v>140.17687782000002</v>
      </c>
      <c r="E22" s="19">
        <f>+NEA_d!$O49</f>
        <v>137.25476238000002</v>
      </c>
      <c r="F22" s="19">
        <f>+CUY_d!$O49</f>
        <v>140.52036085</v>
      </c>
      <c r="G22" s="19">
        <f>+PAT_d!$O49</f>
        <v>139.58101182000001</v>
      </c>
      <c r="I22" s="35">
        <f t="shared" si="1"/>
        <v>43221</v>
      </c>
      <c r="R22" s="35">
        <f t="shared" si="2"/>
        <v>43221</v>
      </c>
      <c r="S22">
        <f t="shared" si="3"/>
        <v>1.0067297766204142</v>
      </c>
      <c r="T22">
        <f>+d1d10index!I21/100</f>
        <v>0.99418182307289138</v>
      </c>
      <c r="U22" s="35">
        <f t="shared" si="4"/>
        <v>43221</v>
      </c>
      <c r="V22">
        <f ca="1">+W_nucleo!H36/W_nucleo!I36</f>
        <v>1.0025769729484717</v>
      </c>
      <c r="W22">
        <f ca="1">+W_nucleo!Z36/100</f>
        <v>0.99667468660220848</v>
      </c>
      <c r="X22" s="34"/>
    </row>
    <row r="23" spans="1:24" x14ac:dyDescent="0.25">
      <c r="A23" s="35">
        <f>+NAC!A23</f>
        <v>43252</v>
      </c>
      <c r="B23" s="19">
        <f>+GBA_d!$O50</f>
        <v>145.05797404</v>
      </c>
      <c r="C23" s="19">
        <f>+PAM_d!$O50</f>
        <v>144.84023013999999</v>
      </c>
      <c r="D23" s="19">
        <f>+NOA_d!$O50</f>
        <v>144.94327493000003</v>
      </c>
      <c r="E23" s="19">
        <f>+NEA_d!$O50</f>
        <v>141.50658976999998</v>
      </c>
      <c r="F23" s="19">
        <f>+CUY_d!$O50</f>
        <v>145.64614088000002</v>
      </c>
      <c r="G23" s="19">
        <f>+PAT_d!$O50</f>
        <v>144.14543405000003</v>
      </c>
      <c r="I23" s="35">
        <f t="shared" si="1"/>
        <v>43252</v>
      </c>
      <c r="R23" s="35">
        <f t="shared" si="2"/>
        <v>43252</v>
      </c>
      <c r="S23">
        <f t="shared" si="3"/>
        <v>1.0104110604674403</v>
      </c>
      <c r="T23">
        <f>+d1d10index!I22/100</f>
        <v>0.99615209909071867</v>
      </c>
      <c r="U23" s="35">
        <f t="shared" si="4"/>
        <v>43252</v>
      </c>
      <c r="V23">
        <f ca="1">+W_nucleo!H37/W_nucleo!I37</f>
        <v>1.0044400644892033</v>
      </c>
      <c r="W23">
        <f ca="1">+W_nucleo!Z37/100</f>
        <v>0.99543964685335451</v>
      </c>
      <c r="X23" s="34"/>
    </row>
    <row r="24" spans="1:24" x14ac:dyDescent="0.25">
      <c r="A24" s="35">
        <f>+NAC!A24</f>
        <v>43282</v>
      </c>
      <c r="B24" s="19">
        <f>+GBA_d!$O51</f>
        <v>149.11755649999998</v>
      </c>
      <c r="C24" s="19">
        <f>+PAM_d!$O51</f>
        <v>149.62415701999998</v>
      </c>
      <c r="D24" s="19">
        <f>+NOA_d!$O51</f>
        <v>149.90577454999999</v>
      </c>
      <c r="E24" s="19">
        <f>+NEA_d!$O51</f>
        <v>146.34300784999999</v>
      </c>
      <c r="F24" s="19">
        <f>+CUY_d!$O51</f>
        <v>150.94918147000001</v>
      </c>
      <c r="G24" s="19">
        <f>+PAT_d!$O51</f>
        <v>148.78827126000002</v>
      </c>
      <c r="I24" s="35">
        <f t="shared" si="1"/>
        <v>43282</v>
      </c>
      <c r="R24" s="35">
        <f t="shared" si="2"/>
        <v>43282</v>
      </c>
      <c r="S24">
        <f t="shared" si="3"/>
        <v>1.0145233908002327</v>
      </c>
      <c r="T24">
        <f>+d1d10index!I23/100</f>
        <v>0.99537936760181467</v>
      </c>
      <c r="U24" s="35">
        <f t="shared" si="4"/>
        <v>43282</v>
      </c>
      <c r="V24">
        <f ca="1">+W_nucleo!H38/W_nucleo!I38</f>
        <v>1.0062905684313515</v>
      </c>
      <c r="W24">
        <f ca="1">+W_nucleo!Z38/100</f>
        <v>0.99687611227072093</v>
      </c>
      <c r="X24" s="34"/>
    </row>
    <row r="25" spans="1:24" x14ac:dyDescent="0.25">
      <c r="A25" s="35">
        <f>+NAC!A25</f>
        <v>43313</v>
      </c>
      <c r="B25" s="19">
        <f>+GBA_d!$O52</f>
        <v>155.17366656999997</v>
      </c>
      <c r="C25" s="19">
        <f>+PAM_d!$O52</f>
        <v>155.21599028999998</v>
      </c>
      <c r="D25" s="19">
        <f>+NOA_d!$O52</f>
        <v>155.86470517000001</v>
      </c>
      <c r="E25" s="19">
        <f>+NEA_d!$O52</f>
        <v>152.17533292000002</v>
      </c>
      <c r="F25" s="19">
        <f>+CUY_d!$O52</f>
        <v>156.08083440999999</v>
      </c>
      <c r="G25" s="19">
        <f>+PAT_d!$O52</f>
        <v>154.21278006</v>
      </c>
      <c r="I25" s="35">
        <f t="shared" si="1"/>
        <v>43313</v>
      </c>
      <c r="R25" s="35">
        <f t="shared" si="2"/>
        <v>43313</v>
      </c>
      <c r="S25">
        <f t="shared" si="3"/>
        <v>1.012113485985229</v>
      </c>
      <c r="T25">
        <f>+d1d10index!I24/100</f>
        <v>0.99657161445696518</v>
      </c>
      <c r="U25" s="35">
        <f t="shared" si="4"/>
        <v>43313</v>
      </c>
      <c r="V25">
        <f ca="1">+W_nucleo!H39/W_nucleo!I39</f>
        <v>1.0027251835839273</v>
      </c>
      <c r="W25">
        <f ca="1">+W_nucleo!Z39/100</f>
        <v>0.99725009963509648</v>
      </c>
      <c r="X25" s="34"/>
    </row>
    <row r="26" spans="1:24" x14ac:dyDescent="0.25">
      <c r="A26" s="35">
        <f>+NAC!A26</f>
        <v>43344</v>
      </c>
      <c r="B26" s="19">
        <f>+GBA_d!$O53</f>
        <v>165.49020944000003</v>
      </c>
      <c r="C26" s="19">
        <f>+PAM_d!$O53</f>
        <v>165.06330851999999</v>
      </c>
      <c r="D26" s="19">
        <f>+NOA_d!$O53</f>
        <v>165.17624558999998</v>
      </c>
      <c r="E26" s="19">
        <f>+NEA_d!$O53</f>
        <v>163.30132914999999</v>
      </c>
      <c r="F26" s="19">
        <f>+CUY_d!$O53</f>
        <v>166.75464149000001</v>
      </c>
      <c r="G26" s="19">
        <f>+PAT_d!$O53</f>
        <v>164.33488928000003</v>
      </c>
      <c r="I26" s="35">
        <f t="shared" si="1"/>
        <v>43344</v>
      </c>
      <c r="R26" s="35">
        <f t="shared" si="2"/>
        <v>43344</v>
      </c>
      <c r="S26">
        <f t="shared" si="3"/>
        <v>1.0147245190634906</v>
      </c>
      <c r="T26">
        <f>+d1d10index!I25/100</f>
        <v>0.99581636979059862</v>
      </c>
      <c r="U26" s="35">
        <f t="shared" si="4"/>
        <v>43344</v>
      </c>
      <c r="V26">
        <f ca="1">+W_nucleo!H40/W_nucleo!I40</f>
        <v>1.0180907197770368</v>
      </c>
      <c r="W26">
        <f ca="1">+W_nucleo!Z40/100</f>
        <v>0.99761827293996896</v>
      </c>
      <c r="X26" s="34"/>
    </row>
    <row r="27" spans="1:24" x14ac:dyDescent="0.25">
      <c r="A27" s="35">
        <f>+NAC!A27</f>
        <v>43374</v>
      </c>
      <c r="B27" s="19">
        <f>+GBA_d!$O54</f>
        <v>173.85500669999999</v>
      </c>
      <c r="C27" s="19">
        <f>+PAM_d!$O54</f>
        <v>174.61805085999998</v>
      </c>
      <c r="D27" s="19">
        <f>+NOA_d!$O54</f>
        <v>173.95698388999998</v>
      </c>
      <c r="E27" s="19">
        <f>+NEA_d!$O54</f>
        <v>171.25168761999998</v>
      </c>
      <c r="F27" s="19">
        <f>+CUY_d!$O54</f>
        <v>176.66882143000004</v>
      </c>
      <c r="G27" s="19">
        <f>+PAT_d!$O54</f>
        <v>173.87006239999999</v>
      </c>
      <c r="I27" s="35">
        <f t="shared" si="1"/>
        <v>43374</v>
      </c>
      <c r="R27" s="35">
        <f t="shared" si="2"/>
        <v>43374</v>
      </c>
      <c r="S27">
        <f t="shared" si="3"/>
        <v>1.0160968426155004</v>
      </c>
      <c r="T27">
        <f>+d1d10index!I26/100</f>
        <v>0.99768054342915524</v>
      </c>
      <c r="U27" s="35">
        <f t="shared" si="4"/>
        <v>43374</v>
      </c>
      <c r="V27">
        <f ca="1">+W_nucleo!H41/W_nucleo!I41</f>
        <v>1.0159263008416528</v>
      </c>
      <c r="W27">
        <f ca="1">+W_nucleo!Z41/100</f>
        <v>0.99966527541904393</v>
      </c>
      <c r="X27" s="34"/>
    </row>
    <row r="28" spans="1:24" x14ac:dyDescent="0.25">
      <c r="A28" s="35">
        <f>+NAC!A28</f>
        <v>43405</v>
      </c>
      <c r="B28" s="19">
        <f>+GBA_d!$O55</f>
        <v>178.87670180000001</v>
      </c>
      <c r="C28" s="19">
        <f>+PAM_d!$O55</f>
        <v>180.35135100999997</v>
      </c>
      <c r="D28" s="19">
        <f>+NOA_d!$O55</f>
        <v>179.64694442999999</v>
      </c>
      <c r="E28" s="19">
        <f>+NEA_d!$O55</f>
        <v>176.42941984999999</v>
      </c>
      <c r="F28" s="19">
        <f>+CUY_d!$O55</f>
        <v>183.13636762000002</v>
      </c>
      <c r="G28" s="19">
        <f>+PAT_d!$O55</f>
        <v>181.15235078000003</v>
      </c>
      <c r="I28" s="35">
        <f t="shared" si="1"/>
        <v>43405</v>
      </c>
      <c r="R28" s="35">
        <f t="shared" si="2"/>
        <v>43405</v>
      </c>
      <c r="S28">
        <f t="shared" si="3"/>
        <v>1.0109522003521194</v>
      </c>
      <c r="T28">
        <f>+d1d10index!I27/100</f>
        <v>0.99769315734642972</v>
      </c>
      <c r="U28" s="35">
        <f t="shared" si="4"/>
        <v>43405</v>
      </c>
      <c r="V28">
        <f ca="1">+W_nucleo!H42/W_nucleo!I42</f>
        <v>1.0121015189342597</v>
      </c>
      <c r="W28">
        <f ca="1">+W_nucleo!Z42/100</f>
        <v>1.0003294013380615</v>
      </c>
      <c r="X28" s="34"/>
    </row>
    <row r="29" spans="1:24" x14ac:dyDescent="0.25">
      <c r="A29" s="35">
        <f>+NAC!A29</f>
        <v>43435</v>
      </c>
      <c r="B29" s="19">
        <f>+GBA_d!$O56</f>
        <v>183.93707424000002</v>
      </c>
      <c r="C29" s="19">
        <f>+PAM_d!$O56</f>
        <v>184.50862056</v>
      </c>
      <c r="D29" s="19">
        <f>+NOA_d!$O56</f>
        <v>183.71700580000001</v>
      </c>
      <c r="E29" s="19">
        <f>+NEA_d!$O56</f>
        <v>180.77303026000001</v>
      </c>
      <c r="F29" s="19">
        <f>+CUY_d!$O56</f>
        <v>187.70546417</v>
      </c>
      <c r="G29" s="19">
        <f>+PAT_d!$O56</f>
        <v>185.90714198000001</v>
      </c>
      <c r="I29" s="35">
        <f t="shared" si="1"/>
        <v>43435</v>
      </c>
      <c r="R29" s="35">
        <f t="shared" si="2"/>
        <v>43435</v>
      </c>
      <c r="S29">
        <f t="shared" si="3"/>
        <v>1.0096732281011209</v>
      </c>
      <c r="T29">
        <f>+d1d10index!I28/100</f>
        <v>0.99464690024266356</v>
      </c>
      <c r="U29" s="35">
        <f t="shared" si="4"/>
        <v>43435</v>
      </c>
      <c r="V29">
        <f ca="1">+W_nucleo!H43/W_nucleo!I43</f>
        <v>1.0108397193757896</v>
      </c>
      <c r="W29">
        <f ca="1">+W_nucleo!Z43/100</f>
        <v>0.99893967040331622</v>
      </c>
      <c r="X29" s="34"/>
    </row>
    <row r="30" spans="1:24" x14ac:dyDescent="0.25">
      <c r="A30" s="35">
        <f>+NAC!A30</f>
        <v>43466</v>
      </c>
      <c r="B30" s="19">
        <f>+GBA_d!$O57</f>
        <v>189.12181366000002</v>
      </c>
      <c r="C30" s="19">
        <f>+PAM_d!$O57</f>
        <v>189.80549590000001</v>
      </c>
      <c r="D30" s="19">
        <f>+NOA_d!$O57</f>
        <v>189.62176711999999</v>
      </c>
      <c r="E30" s="19">
        <f>+NEA_d!$O57</f>
        <v>186.97446121999999</v>
      </c>
      <c r="F30" s="19">
        <f>+CUY_d!$O57</f>
        <v>193.20390178000005</v>
      </c>
      <c r="G30" s="19">
        <f>+PAT_d!$O57</f>
        <v>191.54921112</v>
      </c>
      <c r="I30" s="35">
        <f t="shared" si="1"/>
        <v>43466</v>
      </c>
      <c r="R30" s="35">
        <f t="shared" si="2"/>
        <v>43466</v>
      </c>
      <c r="S30">
        <f t="shared" si="3"/>
        <v>1.0086384624103903</v>
      </c>
      <c r="T30">
        <f>+d1d10index!I29/100</f>
        <v>0.99540747435880528</v>
      </c>
      <c r="U30" s="35">
        <f t="shared" si="4"/>
        <v>43466</v>
      </c>
      <c r="V30">
        <f ca="1">+W_nucleo!H44/W_nucleo!I44</f>
        <v>1.0144344420251905</v>
      </c>
      <c r="W30">
        <f ca="1">+W_nucleo!Z44/100</f>
        <v>1.0001295890717508</v>
      </c>
      <c r="X30" s="34"/>
    </row>
    <row r="31" spans="1:24" x14ac:dyDescent="0.25">
      <c r="A31" s="35">
        <f>+NAC!A31</f>
        <v>43497</v>
      </c>
      <c r="B31" s="19">
        <f>+GBA_d!$O58</f>
        <v>196.35762381000001</v>
      </c>
      <c r="C31" s="19">
        <f>+PAM_d!$O58</f>
        <v>196.63156319000001</v>
      </c>
      <c r="D31" s="19">
        <f>+NOA_d!$O58</f>
        <v>197.61522030999996</v>
      </c>
      <c r="E31" s="19">
        <f>+NEA_d!$O58</f>
        <v>195.42868799000001</v>
      </c>
      <c r="F31" s="19">
        <f>+CUY_d!$O58</f>
        <v>200.51034270999997</v>
      </c>
      <c r="G31" s="19">
        <f>+PAT_d!$O58</f>
        <v>197.28930164000002</v>
      </c>
      <c r="I31" s="35">
        <f t="shared" si="1"/>
        <v>43497</v>
      </c>
      <c r="R31" s="35">
        <f t="shared" si="2"/>
        <v>43497</v>
      </c>
      <c r="S31">
        <f t="shared" si="3"/>
        <v>1.0163264862474777</v>
      </c>
      <c r="T31">
        <f>+d1d10index!I30/100</f>
        <v>1.0018588859701709</v>
      </c>
      <c r="U31" s="35">
        <f t="shared" si="4"/>
        <v>43497</v>
      </c>
      <c r="V31">
        <f ca="1">+W_nucleo!H45/W_nucleo!I45</f>
        <v>1.0197013487475914</v>
      </c>
      <c r="W31">
        <f ca="1">+W_nucleo!Z45/100</f>
        <v>1.0015159654585377</v>
      </c>
      <c r="X31" s="34"/>
    </row>
    <row r="32" spans="1:24" x14ac:dyDescent="0.25">
      <c r="A32" s="35">
        <f>+NAC!A32</f>
        <v>43525</v>
      </c>
      <c r="B32" s="19">
        <f>+GBA_d!$O59</f>
        <v>205.76722073000005</v>
      </c>
      <c r="C32" s="19">
        <f>+PAM_d!$O59</f>
        <v>205.51331687999999</v>
      </c>
      <c r="D32" s="19">
        <f>+NOA_d!$O59</f>
        <v>207.25839293999999</v>
      </c>
      <c r="E32" s="19">
        <f>+NEA_d!$O59</f>
        <v>205.48777352999997</v>
      </c>
      <c r="F32" s="19">
        <f>+CUY_d!$O59</f>
        <v>209.41016165000002</v>
      </c>
      <c r="G32" s="19">
        <f>+PAT_d!$O59</f>
        <v>205.75619684999998</v>
      </c>
      <c r="I32" s="35">
        <f t="shared" si="1"/>
        <v>43525</v>
      </c>
      <c r="R32" s="35">
        <f t="shared" si="2"/>
        <v>43525</v>
      </c>
      <c r="S32">
        <f t="shared" si="3"/>
        <v>1.0177587108234891</v>
      </c>
      <c r="T32">
        <f>+d1d10index!I31/100</f>
        <v>1.0063152401022308</v>
      </c>
      <c r="U32" s="35">
        <f t="shared" si="4"/>
        <v>43525</v>
      </c>
      <c r="V32">
        <f ca="1">+W_nucleo!H46/W_nucleo!I46</f>
        <v>1.0246274970234324</v>
      </c>
      <c r="W32">
        <f ca="1">+W_nucleo!Z46/100</f>
        <v>1.0035614279285627</v>
      </c>
      <c r="X32" s="34"/>
    </row>
    <row r="33" spans="1:24" x14ac:dyDescent="0.25">
      <c r="A33" s="35">
        <f>+NAC!A33</f>
        <v>43556</v>
      </c>
      <c r="B33" s="19">
        <f>+GBA_d!$O60</f>
        <v>212.44656584000001</v>
      </c>
      <c r="C33" s="19">
        <f>+PAM_d!$O60</f>
        <v>213.04941563000003</v>
      </c>
      <c r="D33" s="19">
        <f>+NOA_d!$O60</f>
        <v>214.77102652000002</v>
      </c>
      <c r="E33" s="19">
        <f>+NEA_d!$O60</f>
        <v>212.69876512999994</v>
      </c>
      <c r="F33" s="19">
        <f>+CUY_d!$O60</f>
        <v>216.42146353999999</v>
      </c>
      <c r="G33" s="19">
        <f>+PAT_d!$O60</f>
        <v>213.05400565000002</v>
      </c>
      <c r="I33" s="35">
        <f t="shared" si="1"/>
        <v>43556</v>
      </c>
      <c r="R33" s="35">
        <f t="shared" si="2"/>
        <v>43556</v>
      </c>
      <c r="S33">
        <f t="shared" si="3"/>
        <v>1.0158056539689375</v>
      </c>
      <c r="T33">
        <f>+d1d10index!I32/100</f>
        <v>1.0033763480490874</v>
      </c>
      <c r="U33" s="35">
        <f t="shared" si="4"/>
        <v>43556</v>
      </c>
      <c r="V33">
        <f ca="1">+W_nucleo!H47/W_nucleo!I47</f>
        <v>1.0200868877595302</v>
      </c>
      <c r="W33">
        <f ca="1">+W_nucleo!Z47/100</f>
        <v>1.0038143893996567</v>
      </c>
      <c r="X33" s="34"/>
    </row>
    <row r="34" spans="1:24" x14ac:dyDescent="0.25">
      <c r="A34" s="35">
        <f>+NAC!A34</f>
        <v>43586</v>
      </c>
      <c r="B34" s="19">
        <f>+GBA_d!$O61</f>
        <v>218.87920170000004</v>
      </c>
      <c r="C34" s="19">
        <f>+PAM_d!$O61</f>
        <v>219.33834851</v>
      </c>
      <c r="D34" s="19">
        <f>+NOA_d!$O61</f>
        <v>223.09340435000001</v>
      </c>
      <c r="E34" s="19">
        <f>+NEA_d!$O61</f>
        <v>218.60121918000002</v>
      </c>
      <c r="F34" s="19">
        <f>+CUY_d!$O61</f>
        <v>222.65928195999999</v>
      </c>
      <c r="G34" s="19">
        <f>+PAT_d!$O61</f>
        <v>220.34744001000001</v>
      </c>
      <c r="I34" s="35">
        <f t="shared" si="1"/>
        <v>43586</v>
      </c>
      <c r="R34" s="35">
        <f t="shared" si="2"/>
        <v>43586</v>
      </c>
      <c r="S34">
        <f t="shared" si="3"/>
        <v>1.0104918030810572</v>
      </c>
      <c r="T34">
        <f>+d1d10index!I33/100</f>
        <v>1.0007584687776692</v>
      </c>
      <c r="U34" s="35">
        <f t="shared" si="4"/>
        <v>43586</v>
      </c>
      <c r="V34">
        <f ca="1">+W_nucleo!H48/W_nucleo!I48</f>
        <v>1.019650989675672</v>
      </c>
      <c r="W34">
        <f ca="1">+W_nucleo!Z48/100</f>
        <v>1.0026870473007032</v>
      </c>
      <c r="X34" s="34"/>
    </row>
    <row r="35" spans="1:24" x14ac:dyDescent="0.25">
      <c r="A35" s="35">
        <f>+NAC!A35</f>
        <v>43617</v>
      </c>
      <c r="B35" s="19">
        <f>+GBA_d!$O62</f>
        <v>224.60993867000002</v>
      </c>
      <c r="C35" s="19">
        <f>+PAM_d!$O62</f>
        <v>225.50139945000001</v>
      </c>
      <c r="D35" s="19">
        <f>+NOA_d!$O62</f>
        <v>229.39338092000003</v>
      </c>
      <c r="E35" s="19">
        <f>+NEA_d!$O62</f>
        <v>224.98118416000003</v>
      </c>
      <c r="F35" s="19">
        <f>+CUY_d!$O62</f>
        <v>228.50468645000004</v>
      </c>
      <c r="G35" s="19">
        <f>+PAT_d!$O62</f>
        <v>226.44566983000001</v>
      </c>
      <c r="I35" s="35">
        <f t="shared" si="1"/>
        <v>43617</v>
      </c>
      <c r="R35" s="35">
        <f t="shared" si="2"/>
        <v>43617</v>
      </c>
      <c r="S35">
        <f t="shared" si="3"/>
        <v>1.0090927621691588</v>
      </c>
      <c r="T35">
        <f>+d1d10index!I34/100</f>
        <v>1.0004693519054515</v>
      </c>
      <c r="U35" s="35">
        <f t="shared" si="4"/>
        <v>43617</v>
      </c>
      <c r="V35">
        <f ca="1">+W_nucleo!H49/W_nucleo!I49</f>
        <v>1.0189522773653059</v>
      </c>
      <c r="W35">
        <f ca="1">+W_nucleo!Z49/100</f>
        <v>1.003619610486236</v>
      </c>
      <c r="X35" s="34"/>
    </row>
    <row r="36" spans="1:24" x14ac:dyDescent="0.25">
      <c r="A36" s="35">
        <f>+NAC!A36</f>
        <v>43647</v>
      </c>
      <c r="B36" s="19">
        <f>+GBA_d!$O63</f>
        <v>229.42770564</v>
      </c>
      <c r="C36" s="19">
        <f>+PAM_d!$O63</f>
        <v>230.50345173000002</v>
      </c>
      <c r="D36" s="19">
        <f>+NOA_d!$O63</f>
        <v>233.92990280000001</v>
      </c>
      <c r="E36" s="19">
        <f>+NEA_d!$O63</f>
        <v>229.17382601999998</v>
      </c>
      <c r="F36" s="19">
        <f>+CUY_d!$O63</f>
        <v>234.90750946000003</v>
      </c>
      <c r="G36" s="19">
        <f>+PAT_d!$O63</f>
        <v>232.20550540000002</v>
      </c>
      <c r="I36" s="35">
        <f t="shared" si="1"/>
        <v>43647</v>
      </c>
      <c r="R36" s="35">
        <f t="shared" si="2"/>
        <v>43647</v>
      </c>
      <c r="S36">
        <f t="shared" si="3"/>
        <v>1.0116362618334371</v>
      </c>
      <c r="T36">
        <f>+d1d10index!I35/100</f>
        <v>0.99860328780983199</v>
      </c>
      <c r="U36" s="35">
        <f t="shared" si="4"/>
        <v>43647</v>
      </c>
      <c r="V36">
        <f ca="1">+W_nucleo!H50/W_nucleo!I50</f>
        <v>1.0200948634223392</v>
      </c>
      <c r="W36">
        <f ca="1">+W_nucleo!Z50/100</f>
        <v>1.0036162947128546</v>
      </c>
      <c r="X36" s="34"/>
    </row>
    <row r="37" spans="1:24" x14ac:dyDescent="0.25">
      <c r="A37" s="35">
        <f>+NAC!A37</f>
        <v>43678</v>
      </c>
      <c r="B37" s="19">
        <f>+GBA_d!$O64</f>
        <v>238.30588239000002</v>
      </c>
      <c r="C37" s="19">
        <f>+PAM_d!$O64</f>
        <v>239.39674882999995</v>
      </c>
      <c r="D37" s="19">
        <f>+NOA_d!$O64</f>
        <v>243.63253412999998</v>
      </c>
      <c r="E37" s="19">
        <f>+NEA_d!$O64</f>
        <v>239.39948947000005</v>
      </c>
      <c r="F37" s="19">
        <f>+CUY_d!$O64</f>
        <v>245.18146080000008</v>
      </c>
      <c r="G37" s="19">
        <f>+PAT_d!$O64</f>
        <v>242.00562811999998</v>
      </c>
      <c r="I37" s="35">
        <f t="shared" si="1"/>
        <v>43678</v>
      </c>
      <c r="R37" s="35">
        <f t="shared" si="2"/>
        <v>43678</v>
      </c>
      <c r="S37">
        <f t="shared" si="3"/>
        <v>1.0131229703402822</v>
      </c>
      <c r="T37">
        <f>+d1d10index!I36/100</f>
        <v>0.99827941059531922</v>
      </c>
      <c r="U37" s="35">
        <f t="shared" si="4"/>
        <v>43678</v>
      </c>
      <c r="V37">
        <f ca="1">+W_nucleo!H51/W_nucleo!I51</f>
        <v>1.0158369922430972</v>
      </c>
      <c r="W37">
        <f ca="1">+W_nucleo!Z51/100</f>
        <v>1.0034521893531989</v>
      </c>
      <c r="X37" s="34"/>
    </row>
    <row r="38" spans="1:24" x14ac:dyDescent="0.25">
      <c r="A38" s="35">
        <f>+NAC!A38</f>
        <v>43709</v>
      </c>
      <c r="B38" s="19">
        <f>+GBA_d!$O65</f>
        <v>252.14681551000001</v>
      </c>
      <c r="C38" s="19">
        <f>+PAM_d!$O65</f>
        <v>253.88852285999999</v>
      </c>
      <c r="D38" s="19">
        <f>+NOA_d!$O65</f>
        <v>257.83304247000001</v>
      </c>
      <c r="E38" s="19">
        <f>+NEA_d!$O65</f>
        <v>254.21416572000001</v>
      </c>
      <c r="F38" s="19">
        <f>+CUY_d!$O65</f>
        <v>259.46263123999995</v>
      </c>
      <c r="G38" s="19">
        <f>+PAT_d!$O65</f>
        <v>254.73757546999997</v>
      </c>
      <c r="I38" s="35">
        <f t="shared" si="1"/>
        <v>43709</v>
      </c>
      <c r="R38" s="35">
        <f t="shared" si="2"/>
        <v>43709</v>
      </c>
      <c r="S38">
        <f t="shared" si="3"/>
        <v>1.0185487192507117</v>
      </c>
      <c r="T38">
        <f>+d1d10index!I37/100</f>
        <v>0.99703038291451107</v>
      </c>
      <c r="U38" s="35">
        <f t="shared" si="4"/>
        <v>43709</v>
      </c>
      <c r="V38">
        <f ca="1">+W_nucleo!H52/W_nucleo!I52</f>
        <v>1.0226540630937895</v>
      </c>
      <c r="W38">
        <f ca="1">+W_nucleo!Z52/100</f>
        <v>1.004788761645907</v>
      </c>
      <c r="X38" s="34"/>
    </row>
    <row r="39" spans="1:24" x14ac:dyDescent="0.25">
      <c r="A39" s="35">
        <f>+NAC!A39</f>
        <v>43739</v>
      </c>
      <c r="B39" s="19">
        <f>+GBA_d!$O66</f>
        <v>260.20873811000001</v>
      </c>
      <c r="C39" s="19">
        <f>+PAM_d!$O66</f>
        <v>262.64631773999992</v>
      </c>
      <c r="D39" s="19">
        <f>+NOA_d!$O66</f>
        <v>265.20023366000004</v>
      </c>
      <c r="E39" s="19">
        <f>+NEA_d!$O66</f>
        <v>262.60647502</v>
      </c>
      <c r="F39" s="19">
        <f>+CUY_d!$O66</f>
        <v>269.12197857000007</v>
      </c>
      <c r="G39" s="19">
        <f>+PAT_d!$O66</f>
        <v>262.99593025000001</v>
      </c>
      <c r="I39" s="35">
        <f t="shared" si="1"/>
        <v>43739</v>
      </c>
      <c r="R39" s="35">
        <f t="shared" si="2"/>
        <v>43739</v>
      </c>
      <c r="S39">
        <f t="shared" si="3"/>
        <v>1.0232933198402603</v>
      </c>
      <c r="T39">
        <f>+d1d10index!I38/100</f>
        <v>0.99290211772369796</v>
      </c>
      <c r="U39" s="35">
        <f t="shared" si="4"/>
        <v>43739</v>
      </c>
      <c r="V39">
        <f ca="1">+W_nucleo!H53/W_nucleo!I53</f>
        <v>1.0277669274595231</v>
      </c>
      <c r="W39">
        <f ca="1">+W_nucleo!Z53/100</f>
        <v>1.0041537257020823</v>
      </c>
      <c r="X39" s="34"/>
    </row>
    <row r="40" spans="1:24" x14ac:dyDescent="0.25">
      <c r="A40" s="35">
        <f>+NAC!A40</f>
        <v>43770</v>
      </c>
      <c r="B40" s="19">
        <f>+GBA_d!$O67</f>
        <v>270.79991866</v>
      </c>
      <c r="C40" s="19">
        <f>+PAM_d!$O67</f>
        <v>274.44801721999994</v>
      </c>
      <c r="D40" s="19">
        <f>+NOA_d!$O67</f>
        <v>275.43313970000003</v>
      </c>
      <c r="E40" s="19">
        <f>+NEA_d!$O67</f>
        <v>273.89012050999997</v>
      </c>
      <c r="F40" s="19">
        <f>+CUY_d!$O67</f>
        <v>281.27254861</v>
      </c>
      <c r="G40" s="19">
        <f>+PAT_d!$O67</f>
        <v>274.95412757000003</v>
      </c>
      <c r="I40" s="35">
        <f t="shared" si="1"/>
        <v>43770</v>
      </c>
      <c r="R40" s="35">
        <f t="shared" si="2"/>
        <v>43770</v>
      </c>
      <c r="S40">
        <f t="shared" si="3"/>
        <v>1.0229799097610979</v>
      </c>
      <c r="T40">
        <f>+d1d10index!I39/100</f>
        <v>0.99623962476306471</v>
      </c>
      <c r="U40" s="35">
        <f t="shared" si="4"/>
        <v>43770</v>
      </c>
      <c r="V40">
        <f ca="1">+W_nucleo!H54/W_nucleo!I54</f>
        <v>1.0350419000984294</v>
      </c>
      <c r="W40">
        <f ca="1">+W_nucleo!Z54/100</f>
        <v>1.005834245167627</v>
      </c>
      <c r="X40" s="34"/>
    </row>
    <row r="41" spans="1:24" x14ac:dyDescent="0.25">
      <c r="A41" s="35">
        <f>+NAC!A41</f>
        <v>43800</v>
      </c>
      <c r="B41" s="19">
        <f>+GBA_d!$O68</f>
        <v>281.17475066999998</v>
      </c>
      <c r="C41" s="19">
        <f>+PAM_d!$O68</f>
        <v>284.39870812999993</v>
      </c>
      <c r="D41" s="19">
        <f>+NOA_d!$O68</f>
        <v>285.59383092999997</v>
      </c>
      <c r="E41" s="19">
        <f>+NEA_d!$O68</f>
        <v>284.80933131999996</v>
      </c>
      <c r="F41" s="19">
        <f>+CUY_d!$O68</f>
        <v>290.46396848999996</v>
      </c>
      <c r="G41" s="19">
        <f>+PAT_d!$O68</f>
        <v>286.37693866000001</v>
      </c>
      <c r="I41" s="35">
        <f t="shared" si="1"/>
        <v>43800</v>
      </c>
      <c r="R41" s="35">
        <f t="shared" si="2"/>
        <v>43800</v>
      </c>
      <c r="S41">
        <f t="shared" si="3"/>
        <v>1.0142715047137656</v>
      </c>
      <c r="T41">
        <f>+d1d10index!I40/100</f>
        <v>0.9925378372078193</v>
      </c>
      <c r="U41" s="35">
        <f t="shared" si="4"/>
        <v>43800</v>
      </c>
      <c r="V41">
        <f ca="1">+W_nucleo!H55/W_nucleo!I55</f>
        <v>1.0281720561174357</v>
      </c>
      <c r="W41">
        <f ca="1">+W_nucleo!Z55/100</f>
        <v>1.0045763616272867</v>
      </c>
      <c r="X41" s="34"/>
    </row>
    <row r="42" spans="1:24" x14ac:dyDescent="0.25">
      <c r="A42" s="35">
        <f>+NAC!A42</f>
        <v>43831</v>
      </c>
      <c r="B42" s="19">
        <f>+GBA_d!$O69</f>
        <v>286.48802019999999</v>
      </c>
      <c r="C42" s="19">
        <f>+PAM_d!$O69</f>
        <v>291.52938537</v>
      </c>
      <c r="D42" s="19">
        <f>+NOA_d!$O69</f>
        <v>292.54460833999997</v>
      </c>
      <c r="E42" s="19">
        <f>+NEA_d!$O69</f>
        <v>293.62078932000009</v>
      </c>
      <c r="F42" s="19">
        <f>+CUY_d!$O69</f>
        <v>297.76524891000003</v>
      </c>
      <c r="G42" s="19">
        <f>+PAT_d!$O69</f>
        <v>293.59620330000007</v>
      </c>
      <c r="I42" s="35">
        <f t="shared" si="1"/>
        <v>43831</v>
      </c>
      <c r="R42" s="35">
        <f t="shared" si="2"/>
        <v>43831</v>
      </c>
      <c r="S42">
        <f t="shared" si="3"/>
        <v>1.0141999302550244</v>
      </c>
      <c r="T42">
        <f>+d1d10index!I41/100</f>
        <v>1.0009935545566302</v>
      </c>
      <c r="U42" s="35">
        <f t="shared" si="4"/>
        <v>43831</v>
      </c>
      <c r="V42">
        <f ca="1">+W_nucleo!H56/W_nucleo!I56</f>
        <v>1.0296016080415931</v>
      </c>
      <c r="W42">
        <f ca="1">+W_nucleo!Z56/100</f>
        <v>1.0071467678958614</v>
      </c>
      <c r="X42" s="34"/>
    </row>
    <row r="43" spans="1:24" x14ac:dyDescent="0.25">
      <c r="A43" s="35">
        <f>+NAC!A43</f>
        <v>43862</v>
      </c>
      <c r="B43" s="19">
        <f>+GBA_d!$O70</f>
        <v>291.73367337000002</v>
      </c>
      <c r="C43" s="19">
        <f>+PAM_d!$O70</f>
        <v>298.08999684000003</v>
      </c>
      <c r="D43" s="19">
        <f>+NOA_d!$O70</f>
        <v>297.89521408000007</v>
      </c>
      <c r="E43" s="19">
        <f>+NEA_d!$O70</f>
        <v>300.14823233999994</v>
      </c>
      <c r="F43" s="19">
        <f>+CUY_d!$O70</f>
        <v>304.59862482</v>
      </c>
      <c r="G43" s="19">
        <f>+PAT_d!$O70</f>
        <v>298.82087265000001</v>
      </c>
      <c r="I43" s="35">
        <f t="shared" si="1"/>
        <v>43862</v>
      </c>
      <c r="R43" s="35">
        <f t="shared" si="2"/>
        <v>43862</v>
      </c>
      <c r="S43">
        <f t="shared" si="3"/>
        <v>1.0193351693232195</v>
      </c>
      <c r="T43">
        <f>+d1d10index!I42/100</f>
        <v>1.0032914933465391</v>
      </c>
      <c r="U43" s="35">
        <f t="shared" si="4"/>
        <v>43862</v>
      </c>
      <c r="V43">
        <f ca="1">+W_nucleo!H57/W_nucleo!I57</f>
        <v>1.0337198134732228</v>
      </c>
      <c r="W43">
        <f ca="1">+W_nucleo!Z57/100</f>
        <v>1.0084843593319828</v>
      </c>
      <c r="X43" s="34"/>
    </row>
    <row r="44" spans="1:24" x14ac:dyDescent="0.25">
      <c r="A44" s="35">
        <f>+NAC!A44</f>
        <v>43891</v>
      </c>
      <c r="B44" s="19">
        <f>+GBA_d!$O71</f>
        <v>302.22583320000001</v>
      </c>
      <c r="C44" s="19">
        <f>+PAM_d!$O71</f>
        <v>307.15087808999999</v>
      </c>
      <c r="D44" s="19">
        <f>+NOA_d!$O71</f>
        <v>309.17759048000011</v>
      </c>
      <c r="E44" s="19">
        <f>+NEA_d!$O71</f>
        <v>310.58218892000002</v>
      </c>
      <c r="F44" s="19">
        <f>+CUY_d!$O71</f>
        <v>314.11888856000007</v>
      </c>
      <c r="G44" s="19">
        <f>+PAT_d!$O71</f>
        <v>306.58693734999997</v>
      </c>
      <c r="I44" s="35">
        <f t="shared" si="1"/>
        <v>43891</v>
      </c>
      <c r="R44" s="35">
        <f t="shared" si="2"/>
        <v>43891</v>
      </c>
      <c r="S44">
        <f t="shared" si="3"/>
        <v>1.0245670975909897</v>
      </c>
      <c r="T44">
        <f>+d1d10index!I43/100</f>
        <v>1.00606470693796</v>
      </c>
      <c r="U44" s="35">
        <f t="shared" si="4"/>
        <v>43891</v>
      </c>
      <c r="V44">
        <f ca="1">+W_nucleo!H58/W_nucleo!I58</f>
        <v>1.0331505913389643</v>
      </c>
      <c r="W44">
        <f ca="1">+W_nucleo!Z58/100</f>
        <v>1.0081175434784864</v>
      </c>
      <c r="X44" s="34"/>
    </row>
    <row r="45" spans="1:24" x14ac:dyDescent="0.25">
      <c r="A45" s="35">
        <f>+NAC!A45</f>
        <v>43922</v>
      </c>
      <c r="B45" s="19">
        <f>+GBA_d!$O72</f>
        <v>306.44695801</v>
      </c>
      <c r="C45" s="19">
        <f>+PAM_d!$O72</f>
        <v>311.65968121000003</v>
      </c>
      <c r="D45" s="19">
        <f>+NOA_d!$O72</f>
        <v>317.19124597000001</v>
      </c>
      <c r="E45" s="19">
        <f>+NEA_d!$O72</f>
        <v>317.23419063</v>
      </c>
      <c r="F45" s="19">
        <f>+CUY_d!$O72</f>
        <v>318.18463821</v>
      </c>
      <c r="G45" s="19">
        <f>+PAT_d!$O72</f>
        <v>308.47345727000004</v>
      </c>
      <c r="I45" s="35">
        <f t="shared" si="1"/>
        <v>43922</v>
      </c>
      <c r="R45" s="35">
        <f t="shared" si="2"/>
        <v>43922</v>
      </c>
      <c r="S45">
        <f t="shared" si="3"/>
        <v>1.0314814150492695</v>
      </c>
      <c r="T45">
        <f>+d1d10index!I44/100</f>
        <v>1.0108101579157422</v>
      </c>
      <c r="U45" s="35">
        <f t="shared" si="4"/>
        <v>43922</v>
      </c>
      <c r="V45">
        <f ca="1">+W_nucleo!H59/W_nucleo!I59</f>
        <v>1.0408953771353189</v>
      </c>
      <c r="W45">
        <f ca="1">+W_nucleo!Z59/100</f>
        <v>1.0106025853692728</v>
      </c>
      <c r="X45" s="34"/>
    </row>
    <row r="46" spans="1:24" x14ac:dyDescent="0.25">
      <c r="A46" s="35">
        <f>+NAC!A46</f>
        <v>43952</v>
      </c>
      <c r="B46" s="19">
        <f>+GBA_d!$O73</f>
        <v>311.09171538999999</v>
      </c>
      <c r="C46" s="19">
        <f>+PAM_d!$O73</f>
        <v>316.52624847999994</v>
      </c>
      <c r="D46" s="19">
        <f>+NOA_d!$O73</f>
        <v>322.50215005000001</v>
      </c>
      <c r="E46" s="19">
        <f>+NEA_d!$O73</f>
        <v>322.45908018</v>
      </c>
      <c r="F46" s="19">
        <f>+CUY_d!$O73</f>
        <v>322.46852456999994</v>
      </c>
      <c r="G46" s="19">
        <f>+PAT_d!$O73</f>
        <v>313.38777223</v>
      </c>
      <c r="I46" s="35">
        <f t="shared" si="1"/>
        <v>43952</v>
      </c>
      <c r="R46" s="35">
        <f t="shared" si="2"/>
        <v>43952</v>
      </c>
      <c r="S46">
        <f t="shared" si="3"/>
        <v>1.028976090149859</v>
      </c>
      <c r="T46">
        <f>+d1d10index!I45/100</f>
        <v>1.0092648928546304</v>
      </c>
      <c r="U46" s="35">
        <f t="shared" si="4"/>
        <v>43952</v>
      </c>
      <c r="V46">
        <f ca="1">+W_nucleo!H60/W_nucleo!I60</f>
        <v>1.0368754941092535</v>
      </c>
      <c r="W46">
        <f ca="1">+W_nucleo!Z60/100</f>
        <v>1.0119336408448245</v>
      </c>
      <c r="X46" s="34"/>
    </row>
    <row r="47" spans="1:24" x14ac:dyDescent="0.25">
      <c r="A47" s="35">
        <f>+NAC!A47</f>
        <v>43983</v>
      </c>
      <c r="B47" s="19">
        <f>+GBA_d!$O74</f>
        <v>317.46620132999999</v>
      </c>
      <c r="C47" s="19">
        <f>+PAM_d!$O74</f>
        <v>324.52411890999997</v>
      </c>
      <c r="D47" s="19">
        <f>+NOA_d!$O74</f>
        <v>329.63075547</v>
      </c>
      <c r="E47" s="19">
        <f>+NEA_d!$O74</f>
        <v>329.89544804000002</v>
      </c>
      <c r="F47" s="19">
        <f>+CUY_d!$O74</f>
        <v>329.97638617999996</v>
      </c>
      <c r="G47" s="19">
        <f>+PAT_d!$O74</f>
        <v>319.41032190999999</v>
      </c>
      <c r="I47" s="35">
        <f t="shared" si="1"/>
        <v>43983</v>
      </c>
      <c r="R47" s="35">
        <f t="shared" si="2"/>
        <v>43983</v>
      </c>
      <c r="S47">
        <f t="shared" si="3"/>
        <v>1.0330799086479652</v>
      </c>
      <c r="T47">
        <f>+d1d10index!I46/100</f>
        <v>1.0064911202480455</v>
      </c>
      <c r="U47" s="35">
        <f t="shared" si="4"/>
        <v>43983</v>
      </c>
      <c r="V47">
        <f ca="1">+W_nucleo!H61/W_nucleo!I61</f>
        <v>1.0414210939900772</v>
      </c>
      <c r="W47">
        <f ca="1">+W_nucleo!Z61/100</f>
        <v>1.0118600088884451</v>
      </c>
      <c r="X47" s="34"/>
    </row>
    <row r="48" spans="1:24" x14ac:dyDescent="0.25">
      <c r="A48" s="35">
        <f>+NAC!A48</f>
        <v>44013</v>
      </c>
      <c r="B48" s="19">
        <f>+GBA_d!$O75</f>
        <v>322.67900056000002</v>
      </c>
      <c r="C48" s="19">
        <f>+PAM_d!$O75</f>
        <v>331.44344100000006</v>
      </c>
      <c r="D48" s="19">
        <f>+NOA_d!$O75</f>
        <v>335.87379814999997</v>
      </c>
      <c r="E48" s="19">
        <f>+NEA_d!$O75</f>
        <v>337.15908668999998</v>
      </c>
      <c r="F48" s="19">
        <f>+CUY_d!$O75</f>
        <v>337.45216193000005</v>
      </c>
      <c r="G48" s="19">
        <f>+PAT_d!$O75</f>
        <v>328.13171753</v>
      </c>
      <c r="I48" s="35">
        <f t="shared" si="1"/>
        <v>44013</v>
      </c>
      <c r="R48" s="35">
        <f t="shared" si="2"/>
        <v>44013</v>
      </c>
      <c r="S48">
        <f t="shared" si="3"/>
        <v>1.0284045823736863</v>
      </c>
      <c r="T48">
        <f>+d1d10index!I47/100</f>
        <v>1.0037865722320718</v>
      </c>
      <c r="U48" s="35">
        <f t="shared" si="4"/>
        <v>44013</v>
      </c>
      <c r="V48">
        <f ca="1">+W_nucleo!H62/W_nucleo!I62</f>
        <v>1.0353597026811787</v>
      </c>
      <c r="W48">
        <f ca="1">+W_nucleo!Z62/100</f>
        <v>1.0125592926460194</v>
      </c>
      <c r="X48" s="34"/>
    </row>
    <row r="49" spans="1:24" x14ac:dyDescent="0.25">
      <c r="A49" s="35">
        <f>+NAC!A49</f>
        <v>44044</v>
      </c>
      <c r="B49" s="19">
        <f>+GBA_d!$O76</f>
        <v>331.69572269999998</v>
      </c>
      <c r="C49" s="19">
        <f>+PAM_d!$O76</f>
        <v>340.15966724000003</v>
      </c>
      <c r="D49" s="19">
        <f>+NOA_d!$O76</f>
        <v>344.45351523000005</v>
      </c>
      <c r="E49" s="19">
        <f>+NEA_d!$O76</f>
        <v>345.05714319000003</v>
      </c>
      <c r="F49" s="19">
        <f>+CUY_d!$O76</f>
        <v>346.53431879000004</v>
      </c>
      <c r="G49" s="19">
        <f>+PAT_d!$O76</f>
        <v>337.67559721999993</v>
      </c>
      <c r="I49" s="35">
        <f t="shared" si="1"/>
        <v>44044</v>
      </c>
      <c r="R49" s="35">
        <f t="shared" si="2"/>
        <v>44044</v>
      </c>
      <c r="S49">
        <f t="shared" si="3"/>
        <v>1.0262344144585269</v>
      </c>
      <c r="T49">
        <f>+d1d10index!I48/100</f>
        <v>1.0054679873432812</v>
      </c>
      <c r="U49" s="35">
        <f t="shared" si="4"/>
        <v>44044</v>
      </c>
      <c r="V49">
        <f ca="1">+W_nucleo!H63/W_nucleo!I63</f>
        <v>1.031119912954279</v>
      </c>
      <c r="W49">
        <f ca="1">+W_nucleo!Z63/100</f>
        <v>1.0107873715260913</v>
      </c>
      <c r="X49" s="34"/>
    </row>
    <row r="50" spans="1:24" x14ac:dyDescent="0.25">
      <c r="A50" s="35">
        <f>+NAC!A50</f>
        <v>44075</v>
      </c>
      <c r="B50" s="19">
        <f>+GBA_d!$O77</f>
        <v>340.90258388999996</v>
      </c>
      <c r="C50" s="19">
        <f>+PAM_d!$O77</f>
        <v>350.03783482</v>
      </c>
      <c r="D50" s="19">
        <f>+NOA_d!$O77</f>
        <v>352.44128940000002</v>
      </c>
      <c r="E50" s="19">
        <f>+NEA_d!$O77</f>
        <v>356.78779268000005</v>
      </c>
      <c r="F50" s="19">
        <f>+CUY_d!$O77</f>
        <v>358.89071676999993</v>
      </c>
      <c r="G50" s="19">
        <f>+PAT_d!$O77</f>
        <v>345.34779132</v>
      </c>
      <c r="I50" s="35">
        <f t="shared" si="1"/>
        <v>44075</v>
      </c>
      <c r="R50" s="35">
        <f t="shared" si="2"/>
        <v>44075</v>
      </c>
      <c r="S50">
        <f t="shared" si="3"/>
        <v>1.0392153237703814</v>
      </c>
      <c r="T50">
        <f>+d1d10index!I49/100</f>
        <v>1.0068657059612909</v>
      </c>
      <c r="U50" s="35">
        <f t="shared" si="4"/>
        <v>44075</v>
      </c>
      <c r="V50">
        <f ca="1">+W_nucleo!H64/W_nucleo!I64</f>
        <v>1.0410316516252864</v>
      </c>
      <c r="W50">
        <f ca="1">+W_nucleo!Z64/100</f>
        <v>1.0120582852217277</v>
      </c>
      <c r="X50" s="34"/>
    </row>
    <row r="51" spans="1:24" x14ac:dyDescent="0.25">
      <c r="A51" s="35">
        <f>+NAC!A51</f>
        <v>44105</v>
      </c>
      <c r="B51" s="19">
        <f>+GBA_d!$O78</f>
        <v>353.04611612999997</v>
      </c>
      <c r="C51" s="19">
        <f>+PAM_d!$O78</f>
        <v>364.09152817</v>
      </c>
      <c r="D51" s="19">
        <f>+NOA_d!$O78</f>
        <v>366.78100095999997</v>
      </c>
      <c r="E51" s="19">
        <f>+NEA_d!$O78</f>
        <v>370.15343983000008</v>
      </c>
      <c r="F51" s="19">
        <f>+CUY_d!$O78</f>
        <v>372.02852309999992</v>
      </c>
      <c r="G51" s="19">
        <f>+PAT_d!$O78</f>
        <v>357.30444991999997</v>
      </c>
      <c r="I51" s="35">
        <f t="shared" si="1"/>
        <v>44105</v>
      </c>
      <c r="R51" s="35">
        <f t="shared" si="2"/>
        <v>44105</v>
      </c>
      <c r="S51">
        <f t="shared" si="3"/>
        <v>1.041208759597863</v>
      </c>
      <c r="T51">
        <f>+d1d10index!I50/100</f>
        <v>1.0101912016708459</v>
      </c>
      <c r="U51" s="35">
        <f t="shared" si="4"/>
        <v>44105</v>
      </c>
      <c r="V51">
        <f ca="1">+W_nucleo!H65/W_nucleo!I65</f>
        <v>1.0431558301477799</v>
      </c>
      <c r="W51">
        <f ca="1">+W_nucleo!Z65/100</f>
        <v>1.0119008568241705</v>
      </c>
      <c r="X51" s="34"/>
    </row>
    <row r="52" spans="1:24" x14ac:dyDescent="0.25">
      <c r="A52" s="35">
        <f>+NAC!A52</f>
        <v>44136</v>
      </c>
      <c r="B52" s="19">
        <f>+GBA_d!$O79</f>
        <v>363.54016737000001</v>
      </c>
      <c r="C52" s="19">
        <f>+PAM_d!$O79</f>
        <v>376.38328324999992</v>
      </c>
      <c r="D52" s="19">
        <f>+NOA_d!$O79</f>
        <v>378.17038125000005</v>
      </c>
      <c r="E52" s="19">
        <f>+NEA_d!$O79</f>
        <v>383.76830312999999</v>
      </c>
      <c r="F52" s="19">
        <f>+CUY_d!$O79</f>
        <v>383.74518295999997</v>
      </c>
      <c r="G52" s="19">
        <f>+PAT_d!$O79</f>
        <v>367.73814401000004</v>
      </c>
      <c r="I52" s="35">
        <f t="shared" si="1"/>
        <v>44136</v>
      </c>
      <c r="R52" s="35">
        <f t="shared" si="2"/>
        <v>44136</v>
      </c>
      <c r="S52">
        <f t="shared" si="3"/>
        <v>1.0435283617180726</v>
      </c>
      <c r="T52">
        <f>+d1d10index!I51/100</f>
        <v>1.0078577914411264</v>
      </c>
      <c r="U52" s="35">
        <f t="shared" si="4"/>
        <v>44136</v>
      </c>
      <c r="V52">
        <f ca="1">+W_nucleo!H66/W_nucleo!I66</f>
        <v>1.0515717401822058</v>
      </c>
      <c r="W52">
        <f ca="1">+W_nucleo!Z66/100</f>
        <v>1.0120325165969373</v>
      </c>
      <c r="X52" s="34"/>
    </row>
    <row r="53" spans="1:24" x14ac:dyDescent="0.25">
      <c r="A53" s="35">
        <f>+NAC!A53</f>
        <v>44166</v>
      </c>
      <c r="B53" s="19">
        <f>+GBA_d!$O80</f>
        <v>377.05266540999997</v>
      </c>
      <c r="C53" s="19">
        <f>+PAM_d!$O80</f>
        <v>392.16040368</v>
      </c>
      <c r="D53" s="19">
        <f>+NOA_d!$O80</f>
        <v>394.4718859599999</v>
      </c>
      <c r="E53" s="19">
        <f>+NEA_d!$O80</f>
        <v>405.0646992799999</v>
      </c>
      <c r="F53" s="19">
        <f>+CUY_d!$O80</f>
        <v>400.16219411999998</v>
      </c>
      <c r="G53" s="19">
        <f>+PAT_d!$O80</f>
        <v>378.85674596000001</v>
      </c>
      <c r="I53" s="35">
        <f t="shared" si="1"/>
        <v>44166</v>
      </c>
      <c r="R53" s="35">
        <f t="shared" si="2"/>
        <v>44166</v>
      </c>
      <c r="S53">
        <f t="shared" si="3"/>
        <v>1.0562361588837841</v>
      </c>
      <c r="T53">
        <f>+d1d10index!I52/100</f>
        <v>1.0078941064173679</v>
      </c>
      <c r="U53" s="35">
        <f t="shared" si="4"/>
        <v>44166</v>
      </c>
      <c r="V53">
        <f ca="1">+W_nucleo!H67/W_nucleo!I67</f>
        <v>1.0717596080888514</v>
      </c>
      <c r="W53">
        <f ca="1">+W_nucleo!Z67/100</f>
        <v>1.0167378272857146</v>
      </c>
      <c r="X53" s="34"/>
    </row>
    <row r="54" spans="1:24" x14ac:dyDescent="0.25">
      <c r="A54" s="35">
        <f>+NAC!A54</f>
        <v>44197</v>
      </c>
      <c r="B54" s="19">
        <f>+GBA_d!$O81</f>
        <v>389.44518338999995</v>
      </c>
      <c r="C54" s="19">
        <f>+PAM_d!$O81</f>
        <v>410.28965810999995</v>
      </c>
      <c r="D54" s="19">
        <f>+NOA_d!$O81</f>
        <v>416.21665360999992</v>
      </c>
      <c r="E54" s="19">
        <f>+NEA_d!$O81</f>
        <v>422.54442570000003</v>
      </c>
      <c r="F54" s="19">
        <f>+CUY_d!$O81</f>
        <v>418.00750675</v>
      </c>
      <c r="G54" s="19">
        <f>+PAT_d!$O81</f>
        <v>394.43692436000003</v>
      </c>
      <c r="I54" s="35">
        <f t="shared" si="1"/>
        <v>44197</v>
      </c>
      <c r="R54" s="35">
        <f t="shared" si="2"/>
        <v>44197</v>
      </c>
      <c r="S54">
        <f t="shared" si="3"/>
        <v>1.059757545336925</v>
      </c>
      <c r="T54">
        <f>+d1d10index!I53/100</f>
        <v>1.0091947479116925</v>
      </c>
      <c r="U54" s="35">
        <f t="shared" si="4"/>
        <v>44197</v>
      </c>
      <c r="V54">
        <f ca="1">+W_nucleo!H68/W_nucleo!I68</f>
        <v>1.0740169979401681</v>
      </c>
      <c r="W54">
        <f ca="1">+W_nucleo!Z68/100</f>
        <v>1.0209060926870466</v>
      </c>
      <c r="X54" s="34"/>
    </row>
    <row r="55" spans="1:24" x14ac:dyDescent="0.25">
      <c r="A55" s="35">
        <f>+NAC!A55</f>
        <v>44228</v>
      </c>
      <c r="B55" s="19">
        <f>+GBA_d!$O82</f>
        <v>403.48516124000008</v>
      </c>
      <c r="C55" s="19">
        <f>+PAM_d!$O82</f>
        <v>424.43847888000005</v>
      </c>
      <c r="D55" s="19">
        <f>+NOA_d!$O82</f>
        <v>429.92038351999992</v>
      </c>
      <c r="E55" s="19">
        <f>+NEA_d!$O82</f>
        <v>438.58594356000003</v>
      </c>
      <c r="F55" s="19">
        <f>+CUY_d!$O82</f>
        <v>435.06983188999999</v>
      </c>
      <c r="G55" s="19">
        <f>+PAT_d!$O82</f>
        <v>409.64430248000002</v>
      </c>
      <c r="I55" s="35">
        <f t="shared" si="1"/>
        <v>44228</v>
      </c>
      <c r="J55" s="19">
        <f>+B55/B$55*100</f>
        <v>100</v>
      </c>
      <c r="K55" s="19">
        <f t="shared" ref="K55:O55" si="5">+C55/C$55*100</f>
        <v>100</v>
      </c>
      <c r="L55" s="19">
        <f t="shared" si="5"/>
        <v>100</v>
      </c>
      <c r="M55" s="19">
        <f t="shared" si="5"/>
        <v>100</v>
      </c>
      <c r="N55" s="19">
        <f t="shared" si="5"/>
        <v>100</v>
      </c>
      <c r="O55" s="19">
        <f t="shared" si="5"/>
        <v>100</v>
      </c>
      <c r="R55" s="35">
        <f t="shared" si="2"/>
        <v>44228</v>
      </c>
      <c r="S55">
        <f t="shared" si="3"/>
        <v>1.0620673331865547</v>
      </c>
      <c r="T55">
        <f>+d1d10index!I54/100</f>
        <v>1.008247283970499</v>
      </c>
      <c r="U55" s="35">
        <f t="shared" si="4"/>
        <v>44228</v>
      </c>
      <c r="V55">
        <f ca="1">+W_nucleo!H69/W_nucleo!I69</f>
        <v>1.074088201579843</v>
      </c>
      <c r="W55">
        <f ca="1">+W_nucleo!Z69/100</f>
        <v>1.0202994062511965</v>
      </c>
      <c r="X55" s="34"/>
    </row>
    <row r="56" spans="1:24" x14ac:dyDescent="0.25">
      <c r="A56" s="35">
        <f>+NAC!A56</f>
        <v>44256</v>
      </c>
      <c r="B56" s="19">
        <f>+GBA_d!$O83</f>
        <v>424.45978089999994</v>
      </c>
      <c r="C56" s="19">
        <f>+PAM_d!$O83</f>
        <v>444.91215147999992</v>
      </c>
      <c r="D56" s="19">
        <f>+NOA_d!$O83</f>
        <v>447.91329514000006</v>
      </c>
      <c r="E56" s="19">
        <f>+NEA_d!$O83</f>
        <v>453.18206275000011</v>
      </c>
      <c r="F56" s="19">
        <f>+CUY_d!$O83</f>
        <v>453.94813248999998</v>
      </c>
      <c r="G56" s="19">
        <f>+PAT_d!$O83</f>
        <v>426.23567937000007</v>
      </c>
      <c r="I56" s="35">
        <f t="shared" si="1"/>
        <v>44256</v>
      </c>
      <c r="J56" s="19">
        <f t="shared" ref="J56:J95" si="6">+B56/B$55*100</f>
        <v>105.19836208983253</v>
      </c>
      <c r="K56" s="19">
        <f t="shared" ref="K56:K95" si="7">+C56/C$55*100</f>
        <v>104.82370793855105</v>
      </c>
      <c r="L56" s="19">
        <f t="shared" ref="L56:L95" si="8">+D56/D$55*100</f>
        <v>104.18517295520675</v>
      </c>
      <c r="M56" s="19">
        <f t="shared" ref="M56:M95" si="9">+E56/E$55*100</f>
        <v>103.32799520922249</v>
      </c>
      <c r="N56" s="19">
        <f t="shared" ref="N56:N95" si="10">+F56/F$55*100</f>
        <v>104.33914264245585</v>
      </c>
      <c r="O56" s="19">
        <f t="shared" ref="O56:O95" si="11">+G56/G$55*100</f>
        <v>104.05019105344692</v>
      </c>
      <c r="R56" s="35">
        <f t="shared" si="2"/>
        <v>44256</v>
      </c>
      <c r="S56">
        <f t="shared" si="3"/>
        <v>1.065016737127592</v>
      </c>
      <c r="T56">
        <f>+d1d10index!I55/100</f>
        <v>1.0095073583298722</v>
      </c>
      <c r="U56" s="35">
        <f t="shared" si="4"/>
        <v>44256</v>
      </c>
      <c r="V56">
        <f ca="1">+W_nucleo!H70/W_nucleo!I70</f>
        <v>1.0810393578104358</v>
      </c>
      <c r="W56">
        <f ca="1">+W_nucleo!Z70/100</f>
        <v>1.0190439418516717</v>
      </c>
      <c r="X56" s="34"/>
    </row>
    <row r="57" spans="1:24" x14ac:dyDescent="0.25">
      <c r="A57" s="35">
        <f>+NAC!A57</f>
        <v>44287</v>
      </c>
      <c r="B57" s="19">
        <f>+GBA_d!$O84</f>
        <v>441.90233977000003</v>
      </c>
      <c r="C57" s="19">
        <f>+PAM_d!$O84</f>
        <v>462.50577744999993</v>
      </c>
      <c r="D57" s="19">
        <f>+NOA_d!$O84</f>
        <v>465.80258188999994</v>
      </c>
      <c r="E57" s="19">
        <f>+NEA_d!$O84</f>
        <v>471.91633429000001</v>
      </c>
      <c r="F57" s="19">
        <f>+CUY_d!$O84</f>
        <v>472.87364599000006</v>
      </c>
      <c r="G57" s="19">
        <f>+PAT_d!$O84</f>
        <v>446.48911165999994</v>
      </c>
      <c r="I57" s="35">
        <f t="shared" si="1"/>
        <v>44287</v>
      </c>
      <c r="J57" s="19">
        <f t="shared" si="6"/>
        <v>109.52133615321451</v>
      </c>
      <c r="K57" s="19">
        <f t="shared" si="7"/>
        <v>108.96886132248214</v>
      </c>
      <c r="L57" s="19">
        <f t="shared" si="8"/>
        <v>108.34624264060528</v>
      </c>
      <c r="M57" s="19">
        <f t="shared" si="9"/>
        <v>107.59951184469283</v>
      </c>
      <c r="N57" s="19">
        <f t="shared" si="10"/>
        <v>108.68913708306903</v>
      </c>
      <c r="O57" s="19">
        <f t="shared" si="11"/>
        <v>108.99434191002786</v>
      </c>
      <c r="R57" s="35">
        <f t="shared" si="2"/>
        <v>44287</v>
      </c>
      <c r="S57">
        <f t="shared" si="3"/>
        <v>1.0590933432439262</v>
      </c>
      <c r="T57">
        <f>+d1d10index!I56/100</f>
        <v>1.0104280358174356</v>
      </c>
      <c r="U57" s="35">
        <f t="shared" si="4"/>
        <v>44287</v>
      </c>
      <c r="V57">
        <f ca="1">+W_nucleo!H71/W_nucleo!I71</f>
        <v>1.0763853985796736</v>
      </c>
      <c r="W57">
        <f ca="1">+W_nucleo!Z71/100</f>
        <v>1.0179700530412821</v>
      </c>
      <c r="X57" s="34"/>
    </row>
    <row r="58" spans="1:24" x14ac:dyDescent="0.25">
      <c r="A58" s="35">
        <f>+NAC!A58</f>
        <v>44317</v>
      </c>
      <c r="B58" s="19">
        <f>+GBA_d!$O85</f>
        <v>456.79238065999994</v>
      </c>
      <c r="C58" s="19">
        <f>+PAM_d!$O85</f>
        <v>477.4458588</v>
      </c>
      <c r="D58" s="19">
        <f>+NOA_d!$O85</f>
        <v>480.92059381999997</v>
      </c>
      <c r="E58" s="19">
        <f>+NEA_d!$O85</f>
        <v>486.76126409</v>
      </c>
      <c r="F58" s="19">
        <f>+CUY_d!$O85</f>
        <v>490.06701507999998</v>
      </c>
      <c r="G58" s="19">
        <f>+PAT_d!$O85</f>
        <v>462.17978779999999</v>
      </c>
      <c r="I58" s="35">
        <f t="shared" si="1"/>
        <v>44317</v>
      </c>
      <c r="J58" s="19">
        <f t="shared" si="6"/>
        <v>113.21169265709175</v>
      </c>
      <c r="K58" s="19">
        <f t="shared" si="7"/>
        <v>112.48882524974522</v>
      </c>
      <c r="L58" s="19">
        <f t="shared" si="8"/>
        <v>111.8627104587209</v>
      </c>
      <c r="M58" s="19">
        <f t="shared" si="9"/>
        <v>110.9842372372815</v>
      </c>
      <c r="N58" s="19">
        <f t="shared" si="10"/>
        <v>112.64100131950889</v>
      </c>
      <c r="O58" s="19">
        <f t="shared" si="11"/>
        <v>112.82465910106608</v>
      </c>
      <c r="R58" s="35">
        <f t="shared" si="2"/>
        <v>44317</v>
      </c>
      <c r="S58">
        <f t="shared" si="3"/>
        <v>1.0603384830235538</v>
      </c>
      <c r="T58">
        <f>+d1d10index!I57/100</f>
        <v>1.0072636485701798</v>
      </c>
      <c r="U58" s="35">
        <f t="shared" si="4"/>
        <v>44317</v>
      </c>
      <c r="V58">
        <f ca="1">+W_nucleo!H72/W_nucleo!I72</f>
        <v>1.0830868711215162</v>
      </c>
      <c r="W58">
        <f ca="1">+W_nucleo!Z72/100</f>
        <v>1.0174018048374744</v>
      </c>
      <c r="X58" s="34"/>
    </row>
    <row r="59" spans="1:24" x14ac:dyDescent="0.25">
      <c r="A59" s="35">
        <f>+NAC!A59</f>
        <v>44348</v>
      </c>
      <c r="B59" s="19">
        <f>+GBA_d!$O86</f>
        <v>470.79031207000003</v>
      </c>
      <c r="C59" s="19">
        <f>+PAM_d!$O86</f>
        <v>492.92957558000001</v>
      </c>
      <c r="D59" s="19">
        <f>+NOA_d!$O86</f>
        <v>496.72559574000002</v>
      </c>
      <c r="E59" s="19">
        <f>+NEA_d!$O86</f>
        <v>500.6507353999998</v>
      </c>
      <c r="F59" s="19">
        <f>+CUY_d!$O86</f>
        <v>507.44890676</v>
      </c>
      <c r="G59" s="19">
        <f>+PAT_d!$O86</f>
        <v>478.10613088999992</v>
      </c>
      <c r="I59" s="35">
        <f t="shared" si="1"/>
        <v>44348</v>
      </c>
      <c r="J59" s="19">
        <f t="shared" si="6"/>
        <v>116.68094822202535</v>
      </c>
      <c r="K59" s="19">
        <f t="shared" si="7"/>
        <v>116.13687262303193</v>
      </c>
      <c r="L59" s="19">
        <f t="shared" si="8"/>
        <v>115.53897297751465</v>
      </c>
      <c r="M59" s="19">
        <f t="shared" si="9"/>
        <v>114.15111285514992</v>
      </c>
      <c r="N59" s="19">
        <f t="shared" si="10"/>
        <v>116.6361971262351</v>
      </c>
      <c r="O59" s="19">
        <f t="shared" si="11"/>
        <v>116.7125059461415</v>
      </c>
      <c r="R59" s="35">
        <f t="shared" si="2"/>
        <v>44348</v>
      </c>
      <c r="S59">
        <f t="shared" si="3"/>
        <v>1.0613729336944042</v>
      </c>
      <c r="T59">
        <f>+d1d10index!I58/100</f>
        <v>1.0084216605643639</v>
      </c>
      <c r="U59" s="35">
        <f t="shared" si="4"/>
        <v>44348</v>
      </c>
      <c r="V59">
        <f ca="1">+W_nucleo!H73/W_nucleo!I73</f>
        <v>1.0855082583848525</v>
      </c>
      <c r="W59">
        <f ca="1">+W_nucleo!Z73/100</f>
        <v>1.0176525979811462</v>
      </c>
      <c r="X59" s="34"/>
    </row>
    <row r="60" spans="1:24" x14ac:dyDescent="0.25">
      <c r="A60" s="35">
        <f>+NAC!A60</f>
        <v>44378</v>
      </c>
      <c r="B60" s="19">
        <f>+GBA_d!$O87</f>
        <v>485.30950230000008</v>
      </c>
      <c r="C60" s="19">
        <f>+PAM_d!$O87</f>
        <v>507.05484099999995</v>
      </c>
      <c r="D60" s="19">
        <f>+NOA_d!$O87</f>
        <v>510.40115465999997</v>
      </c>
      <c r="E60" s="19">
        <f>+NEA_d!$O87</f>
        <v>515.55245893999995</v>
      </c>
      <c r="F60" s="19">
        <f>+CUY_d!$O87</f>
        <v>523.52795921000006</v>
      </c>
      <c r="G60" s="19">
        <f>+PAT_d!$O87</f>
        <v>494.12007444999995</v>
      </c>
      <c r="I60" s="35">
        <f t="shared" si="1"/>
        <v>44378</v>
      </c>
      <c r="J60" s="19">
        <f t="shared" si="6"/>
        <v>120.27939287991049</v>
      </c>
      <c r="K60" s="19">
        <f t="shared" si="7"/>
        <v>119.46486151255804</v>
      </c>
      <c r="L60" s="19">
        <f t="shared" si="8"/>
        <v>118.71992448486827</v>
      </c>
      <c r="M60" s="19">
        <f t="shared" si="9"/>
        <v>117.54878753187188</v>
      </c>
      <c r="N60" s="19">
        <f t="shared" si="10"/>
        <v>120.33193773416247</v>
      </c>
      <c r="O60" s="19">
        <f t="shared" si="11"/>
        <v>120.62173731175578</v>
      </c>
      <c r="R60" s="35">
        <f t="shared" si="2"/>
        <v>44378</v>
      </c>
      <c r="S60">
        <f t="shared" si="3"/>
        <v>1.059515664877072</v>
      </c>
      <c r="T60">
        <f>+d1d10index!I59/100</f>
        <v>1.0081318700013491</v>
      </c>
      <c r="U60" s="35">
        <f t="shared" si="4"/>
        <v>44378</v>
      </c>
      <c r="V60">
        <f ca="1">+W_nucleo!H74/W_nucleo!I74</f>
        <v>1.0821193121292969</v>
      </c>
      <c r="W60">
        <f ca="1">+W_nucleo!Z74/100</f>
        <v>1.0164119421794862</v>
      </c>
      <c r="X60" s="34"/>
    </row>
    <row r="61" spans="1:24" x14ac:dyDescent="0.25">
      <c r="A61" s="35">
        <f>+NAC!A61</f>
        <v>44409</v>
      </c>
      <c r="B61" s="19">
        <f>+GBA_d!$O88</f>
        <v>497.94399781000004</v>
      </c>
      <c r="C61" s="19">
        <f>+PAM_d!$O88</f>
        <v>518.53094530999999</v>
      </c>
      <c r="D61" s="19">
        <f>+NOA_d!$O88</f>
        <v>522.56390574</v>
      </c>
      <c r="E61" s="19">
        <f>+NEA_d!$O88</f>
        <v>529.66490332000001</v>
      </c>
      <c r="F61" s="19">
        <f>+CUY_d!$O88</f>
        <v>532.83514450999996</v>
      </c>
      <c r="G61" s="19">
        <f>+PAT_d!$O88</f>
        <v>510.94856144000005</v>
      </c>
      <c r="I61" s="35">
        <f t="shared" si="1"/>
        <v>44409</v>
      </c>
      <c r="J61" s="19">
        <f t="shared" si="6"/>
        <v>123.41073368837327</v>
      </c>
      <c r="K61" s="19">
        <f t="shared" si="7"/>
        <v>122.16869372406794</v>
      </c>
      <c r="L61" s="19">
        <f t="shared" si="8"/>
        <v>121.54899506310342</v>
      </c>
      <c r="M61" s="19">
        <f t="shared" si="9"/>
        <v>120.76650223231336</v>
      </c>
      <c r="N61" s="19">
        <f t="shared" si="10"/>
        <v>122.47117714305648</v>
      </c>
      <c r="O61" s="19">
        <f t="shared" si="11"/>
        <v>124.72981031267875</v>
      </c>
      <c r="R61" s="35">
        <f t="shared" si="2"/>
        <v>44409</v>
      </c>
      <c r="S61">
        <f t="shared" si="3"/>
        <v>1.0428351985341093</v>
      </c>
      <c r="T61">
        <f>+d1d10index!I60/100</f>
        <v>1.0036621199614859</v>
      </c>
      <c r="U61" s="35">
        <f t="shared" si="4"/>
        <v>44409</v>
      </c>
      <c r="V61">
        <f ca="1">+W_nucleo!H75/W_nucleo!I75</f>
        <v>1.0722910733210658</v>
      </c>
      <c r="W61">
        <f ca="1">+W_nucleo!Z75/100</f>
        <v>1.0157427855218981</v>
      </c>
      <c r="X61" s="34"/>
    </row>
    <row r="62" spans="1:24" x14ac:dyDescent="0.25">
      <c r="A62" s="35">
        <f>+NAC!A62</f>
        <v>44440</v>
      </c>
      <c r="B62" s="19">
        <f>+GBA_d!$O89</f>
        <v>517.04984837999996</v>
      </c>
      <c r="C62" s="19">
        <f>+PAM_d!$O89</f>
        <v>536.2124149</v>
      </c>
      <c r="D62" s="19">
        <f>+NOA_d!$O89</f>
        <v>539.60423677999995</v>
      </c>
      <c r="E62" s="19">
        <f>+NEA_d!$O89</f>
        <v>544.65652743999988</v>
      </c>
      <c r="F62" s="19">
        <f>+CUY_d!$O89</f>
        <v>548.12503176999996</v>
      </c>
      <c r="G62" s="19">
        <f>+PAT_d!$O89</f>
        <v>530.08027656000002</v>
      </c>
      <c r="I62" s="35">
        <f t="shared" si="1"/>
        <v>44440</v>
      </c>
      <c r="J62" s="19">
        <f t="shared" si="6"/>
        <v>128.14593894630229</v>
      </c>
      <c r="K62" s="19">
        <f t="shared" si="7"/>
        <v>126.33454353972495</v>
      </c>
      <c r="L62" s="19">
        <f t="shared" si="8"/>
        <v>125.51259662590471</v>
      </c>
      <c r="M62" s="19">
        <f t="shared" si="9"/>
        <v>124.18467473422095</v>
      </c>
      <c r="N62" s="19">
        <f t="shared" si="10"/>
        <v>125.98552958472746</v>
      </c>
      <c r="O62" s="19">
        <f t="shared" si="11"/>
        <v>129.40013405553955</v>
      </c>
      <c r="R62" s="35">
        <f t="shared" si="2"/>
        <v>44440</v>
      </c>
      <c r="S62">
        <f t="shared" si="3"/>
        <v>1.0340415518326826</v>
      </c>
      <c r="T62">
        <f>+d1d10index!I61/100</f>
        <v>1.002532878780056</v>
      </c>
      <c r="U62" s="35">
        <f t="shared" si="4"/>
        <v>44440</v>
      </c>
      <c r="V62">
        <f ca="1">+W_nucleo!H76/W_nucleo!I76</f>
        <v>1.0576232866507747</v>
      </c>
      <c r="W62">
        <f ca="1">+W_nucleo!Z76/100</f>
        <v>1.0145739380949592</v>
      </c>
      <c r="X62" s="34"/>
    </row>
    <row r="63" spans="1:24" x14ac:dyDescent="0.25">
      <c r="A63" s="35">
        <f>+NAC!A63</f>
        <v>44470</v>
      </c>
      <c r="B63" s="19">
        <f>+GBA_d!$O90</f>
        <v>536.54989075000003</v>
      </c>
      <c r="C63" s="19">
        <f>+PAM_d!$O90</f>
        <v>554.44571463999978</v>
      </c>
      <c r="D63" s="19">
        <f>+NOA_d!$O90</f>
        <v>556.86852870999996</v>
      </c>
      <c r="E63" s="19">
        <f>+NEA_d!$O90</f>
        <v>563.83540427999992</v>
      </c>
      <c r="F63" s="19">
        <f>+CUY_d!$O90</f>
        <v>565.14995777000013</v>
      </c>
      <c r="G63" s="19">
        <f>+PAT_d!$O90</f>
        <v>545.27211137999996</v>
      </c>
      <c r="I63" s="35">
        <f t="shared" si="1"/>
        <v>44470</v>
      </c>
      <c r="J63" s="19">
        <f t="shared" si="6"/>
        <v>132.9788409321082</v>
      </c>
      <c r="K63" s="19">
        <f t="shared" si="7"/>
        <v>130.63040752173561</v>
      </c>
      <c r="L63" s="19">
        <f t="shared" si="8"/>
        <v>129.52829176197793</v>
      </c>
      <c r="M63" s="19">
        <f t="shared" si="9"/>
        <v>128.55756381596515</v>
      </c>
      <c r="N63" s="19">
        <f t="shared" si="10"/>
        <v>129.89867748699447</v>
      </c>
      <c r="O63" s="19">
        <f t="shared" si="11"/>
        <v>133.10867698608396</v>
      </c>
      <c r="R63" s="35">
        <f t="shared" si="2"/>
        <v>44470</v>
      </c>
      <c r="S63">
        <f t="shared" si="3"/>
        <v>1.0364549111813044</v>
      </c>
      <c r="T63">
        <f>+d1d10index!I62/100</f>
        <v>1.0019034591609779</v>
      </c>
      <c r="U63" s="35">
        <f t="shared" si="4"/>
        <v>44470</v>
      </c>
      <c r="V63">
        <f ca="1">+W_nucleo!H77/W_nucleo!I77</f>
        <v>1.0544578557809587</v>
      </c>
      <c r="W63">
        <f ca="1">+W_nucleo!Z77/100</f>
        <v>1.0142470669065682</v>
      </c>
      <c r="X63" s="34"/>
    </row>
    <row r="64" spans="1:24" x14ac:dyDescent="0.25">
      <c r="A64" s="35">
        <f>+NAC!A64</f>
        <v>44501</v>
      </c>
      <c r="B64" s="19">
        <f>+GBA_d!$O91</f>
        <v>548.71541435000006</v>
      </c>
      <c r="C64" s="19">
        <f>+PAM_d!$O91</f>
        <v>570.01901349000002</v>
      </c>
      <c r="D64" s="19">
        <f>+NOA_d!$O91</f>
        <v>571.65427086</v>
      </c>
      <c r="E64" s="19">
        <f>+NEA_d!$O91</f>
        <v>580.58842419999996</v>
      </c>
      <c r="F64" s="19">
        <f>+CUY_d!$O91</f>
        <v>580.1273010000001</v>
      </c>
      <c r="G64" s="19">
        <f>+PAT_d!$O91</f>
        <v>557.21622923999996</v>
      </c>
      <c r="I64" s="35">
        <f t="shared" si="1"/>
        <v>44501</v>
      </c>
      <c r="J64" s="19">
        <f t="shared" si="6"/>
        <v>135.99395146618897</v>
      </c>
      <c r="K64" s="19">
        <f t="shared" si="7"/>
        <v>134.29956091496581</v>
      </c>
      <c r="L64" s="19">
        <f t="shared" si="8"/>
        <v>132.96747322830919</v>
      </c>
      <c r="M64" s="19">
        <f t="shared" si="9"/>
        <v>132.37734421841395</v>
      </c>
      <c r="N64" s="19">
        <f t="shared" si="10"/>
        <v>133.34119225868903</v>
      </c>
      <c r="O64" s="19">
        <f t="shared" si="11"/>
        <v>136.02440601922075</v>
      </c>
      <c r="R64" s="35">
        <f t="shared" si="2"/>
        <v>44501</v>
      </c>
      <c r="S64">
        <f t="shared" si="3"/>
        <v>1.0411170216475014</v>
      </c>
      <c r="T64">
        <f>+d1d10index!I63/100</f>
        <v>1.000275118720382</v>
      </c>
      <c r="U64" s="35">
        <f t="shared" si="4"/>
        <v>44501</v>
      </c>
      <c r="V64">
        <f ca="1">+W_nucleo!H78/W_nucleo!I78</f>
        <v>1.062554667322072</v>
      </c>
      <c r="W64">
        <f ca="1">+W_nucleo!Z78/100</f>
        <v>1.0142161609415179</v>
      </c>
      <c r="X64" s="34"/>
    </row>
    <row r="65" spans="1:24" x14ac:dyDescent="0.25">
      <c r="A65" s="35">
        <f>+NAC!A65</f>
        <v>44531</v>
      </c>
      <c r="B65" s="19">
        <f>+GBA_d!$O92</f>
        <v>571.00783967000007</v>
      </c>
      <c r="C65" s="19">
        <f>+PAM_d!$O92</f>
        <v>590.09530727000003</v>
      </c>
      <c r="D65" s="19">
        <f>+NOA_d!$O92</f>
        <v>594.75692050999999</v>
      </c>
      <c r="E65" s="19">
        <f>+NEA_d!$O92</f>
        <v>606.20948789999989</v>
      </c>
      <c r="F65" s="19">
        <f>+CUY_d!$O92</f>
        <v>602.81842967999989</v>
      </c>
      <c r="G65" s="19">
        <f>+PAT_d!$O92</f>
        <v>574.44233710000003</v>
      </c>
      <c r="I65" s="35">
        <f t="shared" si="1"/>
        <v>44531</v>
      </c>
      <c r="J65" s="19">
        <f t="shared" si="6"/>
        <v>141.51891928693618</v>
      </c>
      <c r="K65" s="19">
        <f t="shared" si="7"/>
        <v>139.02964425542473</v>
      </c>
      <c r="L65" s="19">
        <f t="shared" si="8"/>
        <v>138.34117741531367</v>
      </c>
      <c r="M65" s="19">
        <f t="shared" si="9"/>
        <v>138.21908722824091</v>
      </c>
      <c r="N65" s="19">
        <f t="shared" si="10"/>
        <v>138.55670641682468</v>
      </c>
      <c r="O65" s="19">
        <f t="shared" si="11"/>
        <v>140.22954392928384</v>
      </c>
      <c r="R65" s="35">
        <f t="shared" si="2"/>
        <v>44531</v>
      </c>
      <c r="S65">
        <f t="shared" si="3"/>
        <v>1.0493976344488343</v>
      </c>
      <c r="T65">
        <f>+d1d10index!I64/100</f>
        <v>1.0024780100084834</v>
      </c>
      <c r="U65" s="35">
        <f t="shared" si="4"/>
        <v>44531</v>
      </c>
      <c r="V65">
        <f ca="1">+W_nucleo!H79/W_nucleo!I79</f>
        <v>1.0763183412311137</v>
      </c>
      <c r="W65">
        <f ca="1">+W_nucleo!Z79/100</f>
        <v>1.0155018168200676</v>
      </c>
      <c r="X65" s="34"/>
    </row>
    <row r="66" spans="1:24" x14ac:dyDescent="0.25">
      <c r="A66" s="35">
        <f>+NAC!A66</f>
        <v>44562</v>
      </c>
      <c r="B66" s="19">
        <f>+GBA_d!$O93</f>
        <v>593.42981263000013</v>
      </c>
      <c r="C66" s="19">
        <f>+PAM_d!$O93</f>
        <v>612.80336921000003</v>
      </c>
      <c r="D66" s="19">
        <f>+NOA_d!$O93</f>
        <v>618.76489402000004</v>
      </c>
      <c r="E66" s="19">
        <f>+NEA_d!$O93</f>
        <v>626.96469289999993</v>
      </c>
      <c r="F66" s="19">
        <f>+CUY_d!$O93</f>
        <v>627.23601030999987</v>
      </c>
      <c r="G66" s="19">
        <f>+PAT_d!$O93</f>
        <v>595.08009945999993</v>
      </c>
      <c r="I66" s="35">
        <f t="shared" si="1"/>
        <v>44562</v>
      </c>
      <c r="J66" s="19">
        <f t="shared" si="6"/>
        <v>147.07599427107994</v>
      </c>
      <c r="K66" s="19">
        <f t="shared" si="7"/>
        <v>144.37978640085922</v>
      </c>
      <c r="L66" s="19">
        <f t="shared" si="8"/>
        <v>143.92546102462597</v>
      </c>
      <c r="M66" s="19">
        <f t="shared" si="9"/>
        <v>142.95138777383755</v>
      </c>
      <c r="N66" s="19">
        <f t="shared" si="10"/>
        <v>144.16904237768108</v>
      </c>
      <c r="O66" s="19">
        <f t="shared" si="11"/>
        <v>145.26751522170954</v>
      </c>
      <c r="R66" s="35">
        <f t="shared" si="2"/>
        <v>44562</v>
      </c>
      <c r="S66">
        <f t="shared" si="3"/>
        <v>1.0540362732330983</v>
      </c>
      <c r="T66">
        <f>+d1d10index!I65/100</f>
        <v>1.0043233567521239</v>
      </c>
      <c r="U66" s="35">
        <f t="shared" si="4"/>
        <v>44562</v>
      </c>
      <c r="V66">
        <f ca="1">+W_nucleo!H80/W_nucleo!I80</f>
        <v>1.0752264848837254</v>
      </c>
      <c r="W66">
        <f ca="1">+W_nucleo!Z80/100</f>
        <v>1.0151342863541448</v>
      </c>
      <c r="X66" s="34"/>
    </row>
    <row r="67" spans="1:24" x14ac:dyDescent="0.25">
      <c r="A67" s="35">
        <f>+NAC!A67</f>
        <v>44593</v>
      </c>
      <c r="B67" s="19">
        <f>+GBA_d!$O94</f>
        <v>620.50885830999994</v>
      </c>
      <c r="C67" s="19">
        <f>+PAM_d!$O94</f>
        <v>641.39652574000002</v>
      </c>
      <c r="D67" s="19">
        <f>+NOA_d!$O94</f>
        <v>648.79048386999989</v>
      </c>
      <c r="E67" s="19">
        <f>+NEA_d!$O94</f>
        <v>658.0853102399999</v>
      </c>
      <c r="F67" s="19">
        <f>+CUY_d!$O94</f>
        <v>661.13594840000007</v>
      </c>
      <c r="G67" s="19">
        <f>+PAT_d!$O94</f>
        <v>623.89432869000018</v>
      </c>
      <c r="I67" s="35">
        <f t="shared" si="1"/>
        <v>44593</v>
      </c>
      <c r="J67" s="19">
        <f t="shared" si="6"/>
        <v>153.7872809009971</v>
      </c>
      <c r="K67" s="19">
        <f t="shared" si="7"/>
        <v>151.11648864459806</v>
      </c>
      <c r="L67" s="19">
        <f t="shared" si="8"/>
        <v>150.90944945619637</v>
      </c>
      <c r="M67" s="19">
        <f t="shared" si="9"/>
        <v>150.04705916891101</v>
      </c>
      <c r="N67" s="19">
        <f t="shared" si="10"/>
        <v>151.96088074595738</v>
      </c>
      <c r="O67" s="19">
        <f t="shared" si="11"/>
        <v>152.30147835888928</v>
      </c>
      <c r="R67" s="35">
        <f t="shared" si="2"/>
        <v>44593</v>
      </c>
      <c r="S67">
        <f t="shared" si="3"/>
        <v>1.0596921914456197</v>
      </c>
      <c r="T67">
        <f>+d1d10index!I66/100</f>
        <v>1.012023652759273</v>
      </c>
      <c r="U67" s="35">
        <f t="shared" si="4"/>
        <v>44593</v>
      </c>
      <c r="V67">
        <f ca="1">+W_nucleo!H81/W_nucleo!I81</f>
        <v>1.0815108617132845</v>
      </c>
      <c r="W67">
        <f ca="1">+W_nucleo!Z81/100</f>
        <v>1.0157256146247211</v>
      </c>
      <c r="X67" s="34"/>
    </row>
    <row r="68" spans="1:24" x14ac:dyDescent="0.25">
      <c r="A68" s="35">
        <f>+NAC!A68</f>
        <v>44621</v>
      </c>
      <c r="B68" s="19">
        <f>+GBA_d!$O95</f>
        <v>661.88367326000002</v>
      </c>
      <c r="C68" s="19">
        <f>+PAM_d!$O95</f>
        <v>683.90634722999994</v>
      </c>
      <c r="D68" s="19">
        <f>+NOA_d!$O95</f>
        <v>692.69259066999996</v>
      </c>
      <c r="E68" s="19">
        <f>+NEA_d!$O95</f>
        <v>705.79103087999999</v>
      </c>
      <c r="F68" s="19">
        <f>+CUY_d!$O95</f>
        <v>706.05107151000004</v>
      </c>
      <c r="G68" s="19">
        <f>+PAT_d!$O95</f>
        <v>670.29463557999998</v>
      </c>
      <c r="I68" s="35">
        <f t="shared" si="1"/>
        <v>44621</v>
      </c>
      <c r="J68" s="19">
        <f t="shared" si="6"/>
        <v>164.04163940648613</v>
      </c>
      <c r="K68" s="19">
        <f t="shared" si="7"/>
        <v>161.13203238186099</v>
      </c>
      <c r="L68" s="19">
        <f t="shared" si="8"/>
        <v>161.12113247539841</v>
      </c>
      <c r="M68" s="19">
        <f t="shared" si="9"/>
        <v>160.92422505634758</v>
      </c>
      <c r="N68" s="19">
        <f t="shared" si="10"/>
        <v>162.28453911474907</v>
      </c>
      <c r="O68" s="19">
        <f t="shared" si="11"/>
        <v>163.62845315362969</v>
      </c>
      <c r="R68" s="35">
        <f t="shared" si="2"/>
        <v>44621</v>
      </c>
      <c r="S68">
        <f t="shared" si="3"/>
        <v>1.0533443563949461</v>
      </c>
      <c r="T68">
        <f>+d1d10index!I67/100</f>
        <v>1.017071909902556</v>
      </c>
      <c r="U68" s="35">
        <f t="shared" si="4"/>
        <v>44621</v>
      </c>
      <c r="V68">
        <f ca="1">+W_nucleo!H82/W_nucleo!I82</f>
        <v>1.0776406838783466</v>
      </c>
      <c r="W68">
        <f ca="1">+W_nucleo!Z82/100</f>
        <v>1.0166370736065562</v>
      </c>
      <c r="X68" s="34"/>
    </row>
    <row r="69" spans="1:24" x14ac:dyDescent="0.25">
      <c r="A69" s="35">
        <f>+NAC!A69</f>
        <v>44652</v>
      </c>
      <c r="B69" s="19">
        <f>+GBA_d!$O96</f>
        <v>702.84647333000009</v>
      </c>
      <c r="C69" s="19">
        <f>+PAM_d!$O96</f>
        <v>723.95131794999998</v>
      </c>
      <c r="D69" s="19">
        <f>+NOA_d!$O96</f>
        <v>736.78300741999999</v>
      </c>
      <c r="E69" s="19">
        <f>+NEA_d!$O96</f>
        <v>748.31061438999996</v>
      </c>
      <c r="F69" s="19">
        <f>+CUY_d!$O96</f>
        <v>747.33728539000003</v>
      </c>
      <c r="G69" s="19">
        <f>+PAT_d!$O96</f>
        <v>709.75409661000026</v>
      </c>
      <c r="I69" s="35">
        <f t="shared" si="1"/>
        <v>44652</v>
      </c>
      <c r="J69" s="19">
        <f t="shared" si="6"/>
        <v>174.19388390145397</v>
      </c>
      <c r="K69" s="19">
        <f t="shared" si="7"/>
        <v>170.56684395353327</v>
      </c>
      <c r="L69" s="19">
        <f t="shared" si="8"/>
        <v>171.37661661620768</v>
      </c>
      <c r="M69" s="19">
        <f t="shared" si="9"/>
        <v>170.61892324135292</v>
      </c>
      <c r="N69" s="19">
        <f t="shared" si="10"/>
        <v>171.77409937698266</v>
      </c>
      <c r="O69" s="19">
        <f t="shared" si="11"/>
        <v>173.26106876456618</v>
      </c>
      <c r="R69" s="35">
        <f t="shared" si="2"/>
        <v>44652</v>
      </c>
      <c r="S69">
        <f t="shared" si="3"/>
        <v>1.0529524083897626</v>
      </c>
      <c r="T69">
        <f>+d1d10index!I68/100</f>
        <v>1.0175771675352119</v>
      </c>
      <c r="U69" s="35">
        <f t="shared" si="4"/>
        <v>44652</v>
      </c>
      <c r="V69">
        <f ca="1">+W_nucleo!H83/W_nucleo!I83</f>
        <v>1.0793515034257639</v>
      </c>
      <c r="W69">
        <f ca="1">+W_nucleo!Z83/100</f>
        <v>1.0152958517346817</v>
      </c>
      <c r="X69" s="34"/>
    </row>
    <row r="70" spans="1:24" x14ac:dyDescent="0.25">
      <c r="A70" s="35">
        <f>+NAC!A70</f>
        <v>44682</v>
      </c>
      <c r="B70" s="19">
        <f>+GBA_d!$O97</f>
        <v>736.38164843000004</v>
      </c>
      <c r="C70" s="19">
        <f>+PAM_d!$O97</f>
        <v>762.15666352999995</v>
      </c>
      <c r="D70" s="19">
        <f>+NOA_d!$O97</f>
        <v>777.67946941000002</v>
      </c>
      <c r="E70" s="19">
        <f>+NEA_d!$O97</f>
        <v>787.70206046999988</v>
      </c>
      <c r="F70" s="19">
        <f>+CUY_d!$O97</f>
        <v>786.33735301000002</v>
      </c>
      <c r="G70" s="19">
        <f>+PAT_d!$O97</f>
        <v>744.30591145999983</v>
      </c>
      <c r="I70" s="35">
        <f t="shared" ref="I70:I95" si="12">+A70</f>
        <v>44682</v>
      </c>
      <c r="J70" s="19">
        <f t="shared" si="6"/>
        <v>182.50526144925249</v>
      </c>
      <c r="K70" s="19">
        <f t="shared" si="7"/>
        <v>179.56822989780852</v>
      </c>
      <c r="L70" s="19">
        <f t="shared" si="8"/>
        <v>180.88918302563394</v>
      </c>
      <c r="M70" s="19">
        <f t="shared" si="9"/>
        <v>179.60038894001619</v>
      </c>
      <c r="N70" s="19">
        <f t="shared" si="10"/>
        <v>180.73819312960592</v>
      </c>
      <c r="O70" s="19">
        <f t="shared" si="11"/>
        <v>181.69565814877626</v>
      </c>
      <c r="R70" s="35">
        <f t="shared" ref="R70:R95" si="13">+A70</f>
        <v>44682</v>
      </c>
      <c r="S70">
        <f t="shared" ref="S70:S95" si="14">+F70/G70</f>
        <v>1.0564706539379125</v>
      </c>
      <c r="T70">
        <f>+d1d10index!I69/100</f>
        <v>1.0144340653506929</v>
      </c>
      <c r="U70" s="35">
        <f t="shared" ref="U70:U95" si="15">+R70</f>
        <v>44682</v>
      </c>
      <c r="V70">
        <f ca="1">+W_nucleo!H84/W_nucleo!I84</f>
        <v>1.0882328832689707</v>
      </c>
      <c r="W70">
        <f ca="1">+W_nucleo!Z84/100</f>
        <v>1.0171641869040535</v>
      </c>
      <c r="X70" s="34"/>
    </row>
    <row r="71" spans="1:24" x14ac:dyDescent="0.25">
      <c r="A71" s="35">
        <f>+NAC!A71</f>
        <v>44713</v>
      </c>
      <c r="B71" s="19">
        <f>+GBA_d!$O98</f>
        <v>776.68723555000008</v>
      </c>
      <c r="C71" s="19">
        <f>+PAM_d!$O98</f>
        <v>801.44761001999996</v>
      </c>
      <c r="D71" s="19">
        <f>+NOA_d!$O98</f>
        <v>818.42496641000014</v>
      </c>
      <c r="E71" s="19">
        <f>+NEA_d!$O98</f>
        <v>826.48443179999992</v>
      </c>
      <c r="F71" s="19">
        <f>+CUY_d!$O98</f>
        <v>827.9838695200001</v>
      </c>
      <c r="G71" s="19">
        <f>+PAT_d!$O98</f>
        <v>782.12958700999991</v>
      </c>
      <c r="I71" s="35">
        <f t="shared" si="12"/>
        <v>44713</v>
      </c>
      <c r="J71" s="19">
        <f t="shared" si="6"/>
        <v>192.49462189961747</v>
      </c>
      <c r="K71" s="19">
        <f t="shared" si="7"/>
        <v>188.82538928488393</v>
      </c>
      <c r="L71" s="19">
        <f t="shared" si="8"/>
        <v>190.36663479621382</v>
      </c>
      <c r="M71" s="19">
        <f t="shared" si="9"/>
        <v>188.44298225598152</v>
      </c>
      <c r="N71" s="19">
        <f t="shared" si="10"/>
        <v>190.31056828811376</v>
      </c>
      <c r="O71" s="19">
        <f t="shared" si="11"/>
        <v>190.92895526068878</v>
      </c>
      <c r="R71" s="35">
        <f t="shared" si="13"/>
        <v>44713</v>
      </c>
      <c r="S71">
        <f t="shared" si="14"/>
        <v>1.0586274746174689</v>
      </c>
      <c r="T71">
        <f>+d1d10index!I70/100</f>
        <v>1.0114906938836328</v>
      </c>
      <c r="U71" s="35">
        <f t="shared" si="15"/>
        <v>44713</v>
      </c>
      <c r="V71">
        <f ca="1">+W_nucleo!H85/W_nucleo!I85</f>
        <v>1.0857998677645306</v>
      </c>
      <c r="W71">
        <f ca="1">+W_nucleo!Z85/100</f>
        <v>1.0162573156596273</v>
      </c>
      <c r="X71" s="34"/>
    </row>
    <row r="72" spans="1:24" x14ac:dyDescent="0.25">
      <c r="A72" s="35">
        <f>+NAC!A72</f>
        <v>44743</v>
      </c>
      <c r="B72" s="19">
        <f>+GBA_d!$O99</f>
        <v>833.90856554000015</v>
      </c>
      <c r="C72" s="19">
        <f>+PAM_d!$O99</f>
        <v>861.70159997999997</v>
      </c>
      <c r="D72" s="19">
        <f>+NOA_d!$O99</f>
        <v>873.5767408800001</v>
      </c>
      <c r="E72" s="19">
        <f>+NEA_d!$O99</f>
        <v>887.95670369999993</v>
      </c>
      <c r="F72" s="19">
        <f>+CUY_d!$O99</f>
        <v>888.69016387000011</v>
      </c>
      <c r="G72" s="19">
        <f>+PAT_d!$O99</f>
        <v>845.02563785999985</v>
      </c>
      <c r="I72" s="35">
        <f t="shared" si="12"/>
        <v>44743</v>
      </c>
      <c r="J72" s="19">
        <f t="shared" si="6"/>
        <v>206.67639002564871</v>
      </c>
      <c r="K72" s="19">
        <f t="shared" si="7"/>
        <v>203.02155503286161</v>
      </c>
      <c r="L72" s="19">
        <f t="shared" si="8"/>
        <v>203.19500409064958</v>
      </c>
      <c r="M72" s="19">
        <f t="shared" si="9"/>
        <v>202.45899731588742</v>
      </c>
      <c r="N72" s="19">
        <f t="shared" si="10"/>
        <v>204.26379829863501</v>
      </c>
      <c r="O72" s="19">
        <f t="shared" si="11"/>
        <v>206.28277575061756</v>
      </c>
      <c r="R72" s="35">
        <f t="shared" si="13"/>
        <v>44743</v>
      </c>
      <c r="S72">
        <f t="shared" si="14"/>
        <v>1.0516724275024119</v>
      </c>
      <c r="T72">
        <f>+d1d10index!I71/100</f>
        <v>1.0052096598459146</v>
      </c>
      <c r="U72" s="35">
        <f t="shared" si="15"/>
        <v>44743</v>
      </c>
      <c r="V72">
        <f ca="1">+W_nucleo!H86/W_nucleo!I86</f>
        <v>1.0755542952980885</v>
      </c>
      <c r="W72">
        <f ca="1">+W_nucleo!Z86/100</f>
        <v>1.0151878987008764</v>
      </c>
      <c r="X72" s="34"/>
    </row>
    <row r="73" spans="1:24" x14ac:dyDescent="0.25">
      <c r="A73" s="35">
        <f>+NAC!A73</f>
        <v>44774</v>
      </c>
      <c r="B73" s="19">
        <f>+GBA_d!$O100</f>
        <v>891.8728182000001</v>
      </c>
      <c r="C73" s="19">
        <f>+PAM_d!$O100</f>
        <v>921.38277401999994</v>
      </c>
      <c r="D73" s="19">
        <f>+NOA_d!$O100</f>
        <v>940.05721149999988</v>
      </c>
      <c r="E73" s="19">
        <f>+NEA_d!$O100</f>
        <v>955.63973811000005</v>
      </c>
      <c r="F73" s="19">
        <f>+CUY_d!$O100</f>
        <v>946.04720675999999</v>
      </c>
      <c r="G73" s="19">
        <f>+PAT_d!$O100</f>
        <v>899.44382905999998</v>
      </c>
      <c r="I73" s="35">
        <f t="shared" si="12"/>
        <v>44774</v>
      </c>
      <c r="J73" s="19">
        <f t="shared" si="6"/>
        <v>221.04228454376749</v>
      </c>
      <c r="K73" s="19">
        <f t="shared" si="7"/>
        <v>217.08276225363136</v>
      </c>
      <c r="L73" s="19">
        <f t="shared" si="8"/>
        <v>218.65844178013214</v>
      </c>
      <c r="M73" s="19">
        <f t="shared" si="9"/>
        <v>217.8911002831228</v>
      </c>
      <c r="N73" s="19">
        <f t="shared" si="10"/>
        <v>217.44720902624937</v>
      </c>
      <c r="O73" s="19">
        <f t="shared" si="11"/>
        <v>219.56703013193092</v>
      </c>
      <c r="R73" s="35">
        <f t="shared" si="13"/>
        <v>44774</v>
      </c>
      <c r="S73">
        <f t="shared" si="14"/>
        <v>1.0518135498786008</v>
      </c>
      <c r="T73">
        <f>+d1d10index!I72/100</f>
        <v>1.0068713484942706</v>
      </c>
      <c r="U73" s="35">
        <f t="shared" si="15"/>
        <v>44774</v>
      </c>
      <c r="V73">
        <f ca="1">+W_nucleo!H87/W_nucleo!I87</f>
        <v>1.0711303284130789</v>
      </c>
      <c r="W73">
        <f ca="1">+W_nucleo!Z87/100</f>
        <v>1.0152995505517648</v>
      </c>
      <c r="X73" s="34"/>
    </row>
    <row r="74" spans="1:24" x14ac:dyDescent="0.25">
      <c r="A74" s="35">
        <f>+NAC!A74</f>
        <v>44805</v>
      </c>
      <c r="B74" s="19">
        <f>+GBA_d!$O101</f>
        <v>945.70859527000005</v>
      </c>
      <c r="C74" s="19">
        <f>+PAM_d!$O101</f>
        <v>979.10103150999998</v>
      </c>
      <c r="D74" s="19">
        <f>+NOA_d!$O101</f>
        <v>997.79420222999988</v>
      </c>
      <c r="E74" s="19">
        <f>+NEA_d!$O101</f>
        <v>1021.0686774199999</v>
      </c>
      <c r="F74" s="19">
        <f>+CUY_d!$O101</f>
        <v>1003.40450773</v>
      </c>
      <c r="G74" s="19">
        <f>+PAT_d!$O101</f>
        <v>954.58130935000008</v>
      </c>
      <c r="I74" s="35">
        <f t="shared" si="12"/>
        <v>44805</v>
      </c>
      <c r="J74" s="19">
        <f t="shared" si="6"/>
        <v>234.38497524013675</v>
      </c>
      <c r="K74" s="19">
        <f t="shared" si="7"/>
        <v>230.68149572433504</v>
      </c>
      <c r="L74" s="19">
        <f t="shared" si="8"/>
        <v>232.08813549627436</v>
      </c>
      <c r="M74" s="19">
        <f t="shared" si="9"/>
        <v>232.80925720783259</v>
      </c>
      <c r="N74" s="19">
        <f t="shared" si="10"/>
        <v>230.63067907307664</v>
      </c>
      <c r="O74" s="19">
        <f t="shared" si="11"/>
        <v>233.02687320949752</v>
      </c>
      <c r="R74" s="35">
        <f t="shared" si="13"/>
        <v>44805</v>
      </c>
      <c r="S74">
        <f t="shared" si="14"/>
        <v>1.0511461914263174</v>
      </c>
      <c r="T74">
        <f>+d1d10index!I73/100</f>
        <v>1.011825993777695</v>
      </c>
      <c r="U74" s="35">
        <f t="shared" si="15"/>
        <v>44805</v>
      </c>
      <c r="V74">
        <f ca="1">+W_nucleo!H88/W_nucleo!I88</f>
        <v>1.069046229668384</v>
      </c>
      <c r="W74">
        <f ca="1">+W_nucleo!Z88/100</f>
        <v>1.0151731261176722</v>
      </c>
      <c r="X74" s="34"/>
    </row>
    <row r="75" spans="1:24" x14ac:dyDescent="0.25">
      <c r="A75" s="35">
        <f>+NAC!A75</f>
        <v>44835</v>
      </c>
      <c r="B75" s="19">
        <f>+GBA_d!$O102</f>
        <v>1007.65257946</v>
      </c>
      <c r="C75" s="19">
        <f>+PAM_d!$O102</f>
        <v>1039.2127548899998</v>
      </c>
      <c r="D75" s="19">
        <f>+NOA_d!$O102</f>
        <v>1060.4759154399999</v>
      </c>
      <c r="E75" s="19">
        <f>+NEA_d!$O102</f>
        <v>1084.61727787</v>
      </c>
      <c r="F75" s="19">
        <f>+CUY_d!$O102</f>
        <v>1063.4795825199999</v>
      </c>
      <c r="G75" s="19">
        <f>+PAT_d!$O102</f>
        <v>1017.56554453</v>
      </c>
      <c r="I75" s="35">
        <f t="shared" si="12"/>
        <v>44835</v>
      </c>
      <c r="J75" s="19">
        <f t="shared" si="6"/>
        <v>249.73720876456977</v>
      </c>
      <c r="K75" s="19">
        <f t="shared" si="7"/>
        <v>244.84414269701796</v>
      </c>
      <c r="L75" s="19">
        <f t="shared" si="8"/>
        <v>246.66797762815693</v>
      </c>
      <c r="M75" s="19">
        <f t="shared" si="9"/>
        <v>247.29868656212889</v>
      </c>
      <c r="N75" s="19">
        <f t="shared" si="10"/>
        <v>244.43882442965673</v>
      </c>
      <c r="O75" s="19">
        <f t="shared" si="11"/>
        <v>248.40222074849447</v>
      </c>
      <c r="R75" s="35">
        <f t="shared" si="13"/>
        <v>44835</v>
      </c>
      <c r="S75">
        <f t="shared" si="14"/>
        <v>1.0451214550618526</v>
      </c>
      <c r="T75">
        <f>+d1d10index!I74/100</f>
        <v>1.0120543906458153</v>
      </c>
      <c r="U75" s="35">
        <f t="shared" si="15"/>
        <v>44835</v>
      </c>
      <c r="V75">
        <f ca="1">+W_nucleo!H89/W_nucleo!I89</f>
        <v>1.0513259796303811</v>
      </c>
      <c r="W75">
        <f ca="1">+W_nucleo!Z89/100</f>
        <v>1.0125018318378591</v>
      </c>
      <c r="X75" s="34"/>
    </row>
    <row r="76" spans="1:24" x14ac:dyDescent="0.25">
      <c r="A76" s="35">
        <f>+NAC!A76</f>
        <v>44866</v>
      </c>
      <c r="B76" s="19">
        <f>+GBA_d!$O103</f>
        <v>1058.0287087400002</v>
      </c>
      <c r="C76" s="19">
        <f>+PAM_d!$O103</f>
        <v>1090.4987617299998</v>
      </c>
      <c r="D76" s="19">
        <f>+NOA_d!$O103</f>
        <v>1108.8552176499998</v>
      </c>
      <c r="E76" s="19">
        <f>+NEA_d!$O103</f>
        <v>1133.7503790600001</v>
      </c>
      <c r="F76" s="19">
        <f>+CUY_d!$O103</f>
        <v>1115.8583300999999</v>
      </c>
      <c r="G76" s="19">
        <f>+PAT_d!$O103</f>
        <v>1067.4625093900002</v>
      </c>
      <c r="I76" s="35">
        <f t="shared" si="12"/>
        <v>44866</v>
      </c>
      <c r="J76" s="19">
        <f t="shared" si="6"/>
        <v>262.22245831505711</v>
      </c>
      <c r="K76" s="19">
        <f t="shared" si="7"/>
        <v>256.92740314393421</v>
      </c>
      <c r="L76" s="19">
        <f t="shared" si="8"/>
        <v>257.92106170244324</v>
      </c>
      <c r="M76" s="19">
        <f t="shared" si="9"/>
        <v>258.5013030416236</v>
      </c>
      <c r="N76" s="19">
        <f t="shared" si="10"/>
        <v>256.47798314412336</v>
      </c>
      <c r="O76" s="19">
        <f t="shared" si="11"/>
        <v>260.58277948150311</v>
      </c>
      <c r="R76" s="35">
        <f t="shared" si="13"/>
        <v>44866</v>
      </c>
      <c r="S76">
        <f t="shared" si="14"/>
        <v>1.0453372556734151</v>
      </c>
      <c r="T76">
        <f>+d1d10index!I75/100</f>
        <v>1.0087143753430174</v>
      </c>
      <c r="U76" s="35">
        <f t="shared" si="15"/>
        <v>44866</v>
      </c>
      <c r="V76">
        <f ca="1">+W_nucleo!H90/W_nucleo!I90</f>
        <v>1.0558818645129315</v>
      </c>
      <c r="W76">
        <f ca="1">+W_nucleo!Z90/100</f>
        <v>1.0114255470206144</v>
      </c>
      <c r="X76" s="34"/>
    </row>
    <row r="77" spans="1:24" x14ac:dyDescent="0.25">
      <c r="A77" s="35">
        <f>+NAC!A77</f>
        <v>44896</v>
      </c>
      <c r="B77" s="19">
        <f>+GBA_d!$O104</f>
        <v>1114.5623219400002</v>
      </c>
      <c r="C77" s="19">
        <f>+PAM_d!$O104</f>
        <v>1145.88017006</v>
      </c>
      <c r="D77" s="19">
        <f>+NOA_d!$O104</f>
        <v>1160.5211789800001</v>
      </c>
      <c r="E77" s="19">
        <f>+NEA_d!$O104</f>
        <v>1188.04957775</v>
      </c>
      <c r="F77" s="19">
        <f>+CUY_d!$O104</f>
        <v>1171.6927265299998</v>
      </c>
      <c r="G77" s="19">
        <f>+PAT_d!$O104</f>
        <v>1115.8604196899998</v>
      </c>
      <c r="I77" s="35">
        <f t="shared" si="12"/>
        <v>44896</v>
      </c>
      <c r="J77" s="19">
        <f t="shared" si="6"/>
        <v>276.23378230681419</v>
      </c>
      <c r="K77" s="19">
        <f t="shared" si="7"/>
        <v>269.97556232029814</v>
      </c>
      <c r="L77" s="19">
        <f t="shared" si="8"/>
        <v>269.93862665411689</v>
      </c>
      <c r="M77" s="19">
        <f t="shared" si="9"/>
        <v>270.88181807802761</v>
      </c>
      <c r="N77" s="19">
        <f t="shared" si="10"/>
        <v>269.31141638573604</v>
      </c>
      <c r="O77" s="19">
        <f t="shared" si="11"/>
        <v>272.39739767758135</v>
      </c>
      <c r="R77" s="35">
        <f t="shared" si="13"/>
        <v>44896</v>
      </c>
      <c r="S77">
        <f t="shared" si="14"/>
        <v>1.0500352067828618</v>
      </c>
      <c r="T77">
        <f>+d1d10index!I76/100</f>
        <v>1.0053242949753953</v>
      </c>
      <c r="U77" s="35">
        <f t="shared" si="15"/>
        <v>44896</v>
      </c>
      <c r="V77">
        <f ca="1">+W_nucleo!H91/W_nucleo!I91</f>
        <v>1.0622645890178668</v>
      </c>
      <c r="W77">
        <f ca="1">+W_nucleo!Z91/100</f>
        <v>1.0095463803711093</v>
      </c>
      <c r="X77" s="34"/>
    </row>
    <row r="78" spans="1:24" x14ac:dyDescent="0.25">
      <c r="A78" s="35">
        <f>+NAC!A78</f>
        <v>44927</v>
      </c>
      <c r="B78" s="19">
        <f>+GBA_d!$O105</f>
        <v>1180.9884676899999</v>
      </c>
      <c r="C78" s="19">
        <f>+PAM_d!$O105</f>
        <v>1215.48041489</v>
      </c>
      <c r="D78" s="19">
        <f>+NOA_d!$O105</f>
        <v>1234.0089179099998</v>
      </c>
      <c r="E78" s="19">
        <f>+NEA_d!$O105</f>
        <v>1255.1293693999999</v>
      </c>
      <c r="F78" s="19">
        <f>+CUY_d!$O105</f>
        <v>1246.1316895000002</v>
      </c>
      <c r="G78" s="19">
        <f>+PAT_d!$O105</f>
        <v>1181.57471932</v>
      </c>
      <c r="I78" s="35">
        <f t="shared" si="12"/>
        <v>44927</v>
      </c>
      <c r="J78" s="19">
        <f t="shared" si="6"/>
        <v>292.69687739210985</v>
      </c>
      <c r="K78" s="19">
        <f t="shared" si="7"/>
        <v>286.37375623845082</v>
      </c>
      <c r="L78" s="19">
        <f t="shared" si="8"/>
        <v>287.03196340831181</v>
      </c>
      <c r="M78" s="19">
        <f t="shared" si="9"/>
        <v>286.17637838826312</v>
      </c>
      <c r="N78" s="19">
        <f t="shared" si="10"/>
        <v>286.42107499999298</v>
      </c>
      <c r="O78" s="19">
        <f t="shared" si="11"/>
        <v>288.43919277448947</v>
      </c>
      <c r="R78" s="35">
        <f t="shared" si="13"/>
        <v>44927</v>
      </c>
      <c r="S78">
        <f t="shared" si="14"/>
        <v>1.0546363840766271</v>
      </c>
      <c r="T78">
        <f>+d1d10index!I77/100</f>
        <v>1.0069649241330232</v>
      </c>
      <c r="U78" s="35">
        <f t="shared" si="15"/>
        <v>44927</v>
      </c>
      <c r="V78">
        <f ca="1">+W_nucleo!H92/W_nucleo!I92</f>
        <v>1.0627171845126058</v>
      </c>
      <c r="W78">
        <f ca="1">+W_nucleo!Z92/100</f>
        <v>1.0085134183827988</v>
      </c>
      <c r="X78" s="34"/>
    </row>
    <row r="79" spans="1:24" x14ac:dyDescent="0.25">
      <c r="A79" s="35">
        <f>+NAC!A79</f>
        <v>44958</v>
      </c>
      <c r="B79" s="19">
        <f>+GBA_d!$O106</f>
        <v>1260.0148825900001</v>
      </c>
      <c r="C79" s="19">
        <f>+PAM_d!$O106</f>
        <v>1292.6721727499996</v>
      </c>
      <c r="D79" s="19">
        <f>+NOA_d!$O106</f>
        <v>1323.9862636799999</v>
      </c>
      <c r="E79" s="19">
        <f>+NEA_d!$O106</f>
        <v>1352.5507413100001</v>
      </c>
      <c r="F79" s="19">
        <f>+CUY_d!$O106</f>
        <v>1329.8964444800004</v>
      </c>
      <c r="G79" s="19">
        <f>+PAT_d!$O106</f>
        <v>1249.6087724500001</v>
      </c>
      <c r="I79" s="35">
        <f t="shared" si="12"/>
        <v>44958</v>
      </c>
      <c r="J79" s="19">
        <f t="shared" si="6"/>
        <v>312.28283060464793</v>
      </c>
      <c r="K79" s="19">
        <f t="shared" si="7"/>
        <v>304.56055166371289</v>
      </c>
      <c r="L79" s="19">
        <f t="shared" si="8"/>
        <v>307.96080261181851</v>
      </c>
      <c r="M79" s="19">
        <f t="shared" si="9"/>
        <v>308.38898536769148</v>
      </c>
      <c r="N79" s="19">
        <f t="shared" si="10"/>
        <v>305.67424974118683</v>
      </c>
      <c r="O79" s="19">
        <f t="shared" si="11"/>
        <v>305.04727269116836</v>
      </c>
      <c r="R79" s="35">
        <f t="shared" si="13"/>
        <v>44958</v>
      </c>
      <c r="S79">
        <f t="shared" si="14"/>
        <v>1.0642502467973134</v>
      </c>
      <c r="T79">
        <f>+d1d10index!I78/100</f>
        <v>1.0159592583076247</v>
      </c>
      <c r="U79" s="35">
        <f t="shared" si="15"/>
        <v>44958</v>
      </c>
      <c r="V79">
        <f ca="1">+W_nucleo!H93/W_nucleo!I93</f>
        <v>1.0788528847114442</v>
      </c>
      <c r="W79">
        <f ca="1">+W_nucleo!Z93/100</f>
        <v>1.0127584005494188</v>
      </c>
      <c r="X79" s="34"/>
    </row>
    <row r="80" spans="1:24" x14ac:dyDescent="0.25">
      <c r="A80" s="35">
        <f>+NAC!A80</f>
        <v>44986</v>
      </c>
      <c r="B80" s="19">
        <f>+GBA_d!$O107</f>
        <v>1358.5318889499999</v>
      </c>
      <c r="C80" s="19">
        <f>+PAM_d!$O107</f>
        <v>1393.77616242</v>
      </c>
      <c r="D80" s="19">
        <f>+NOA_d!$O107</f>
        <v>1421.15004449</v>
      </c>
      <c r="E80" s="19">
        <f>+NEA_d!$O107</f>
        <v>1437.06604522</v>
      </c>
      <c r="F80" s="19">
        <f>+CUY_d!$O107</f>
        <v>1434.4108879199998</v>
      </c>
      <c r="G80" s="19">
        <f>+PAT_d!$O107</f>
        <v>1336.6268599899997</v>
      </c>
      <c r="I80" s="35">
        <f t="shared" si="12"/>
        <v>44986</v>
      </c>
      <c r="J80" s="19">
        <f t="shared" si="6"/>
        <v>336.69934348389114</v>
      </c>
      <c r="K80" s="19">
        <f t="shared" si="7"/>
        <v>328.38119816513085</v>
      </c>
      <c r="L80" s="19">
        <f t="shared" si="8"/>
        <v>330.56121527763941</v>
      </c>
      <c r="M80" s="19">
        <f t="shared" si="9"/>
        <v>327.65893807615942</v>
      </c>
      <c r="N80" s="19">
        <f t="shared" si="10"/>
        <v>329.69670217967814</v>
      </c>
      <c r="O80" s="19">
        <f t="shared" si="11"/>
        <v>326.28962538915272</v>
      </c>
      <c r="R80" s="35">
        <f t="shared" si="13"/>
        <v>44986</v>
      </c>
      <c r="S80">
        <f t="shared" si="14"/>
        <v>1.0731573117801416</v>
      </c>
      <c r="T80">
        <f>+d1d10index!I79/100</f>
        <v>1.0229171896599174</v>
      </c>
      <c r="U80" s="35">
        <f t="shared" si="15"/>
        <v>44986</v>
      </c>
      <c r="V80">
        <f ca="1">+W_nucleo!H94/W_nucleo!I94</f>
        <v>1.0956580525323798</v>
      </c>
      <c r="W80">
        <f ca="1">+W_nucleo!Z94/100</f>
        <v>1.0144360095575342</v>
      </c>
      <c r="X80" s="34"/>
    </row>
    <row r="81" spans="1:24" x14ac:dyDescent="0.25">
      <c r="A81" s="35">
        <f>+NAC!A81</f>
        <v>45017</v>
      </c>
      <c r="B81" s="19">
        <f>+GBA_d!$O108</f>
        <v>1475.1784708500002</v>
      </c>
      <c r="C81" s="19">
        <f>+PAM_d!$O108</f>
        <v>1512.8064591399998</v>
      </c>
      <c r="D81" s="19">
        <f>+NOA_d!$O108</f>
        <v>1530.4715440299999</v>
      </c>
      <c r="E81" s="19">
        <f>+NEA_d!$O108</f>
        <v>1556.8974763199999</v>
      </c>
      <c r="F81" s="19">
        <f>+CUY_d!$O108</f>
        <v>1538.05305004</v>
      </c>
      <c r="G81" s="19">
        <f>+PAT_d!$O108</f>
        <v>1445.0198352099999</v>
      </c>
      <c r="I81" s="35">
        <f t="shared" si="12"/>
        <v>45017</v>
      </c>
      <c r="J81" s="19">
        <f t="shared" si="6"/>
        <v>365.60910104263735</v>
      </c>
      <c r="K81" s="19">
        <f t="shared" si="7"/>
        <v>356.4253795112931</v>
      </c>
      <c r="L81" s="19">
        <f t="shared" si="8"/>
        <v>355.98952799101284</v>
      </c>
      <c r="M81" s="19">
        <f t="shared" si="9"/>
        <v>354.9811614304532</v>
      </c>
      <c r="N81" s="19">
        <f t="shared" si="10"/>
        <v>353.51866236242978</v>
      </c>
      <c r="O81" s="19">
        <f t="shared" si="11"/>
        <v>352.74989215321739</v>
      </c>
      <c r="R81" s="35">
        <f t="shared" si="13"/>
        <v>45017</v>
      </c>
      <c r="S81">
        <f t="shared" si="14"/>
        <v>1.0643819638755891</v>
      </c>
      <c r="T81">
        <f>+d1d10index!I80/100</f>
        <v>1.0293002371435065</v>
      </c>
      <c r="U81" s="35">
        <f t="shared" si="15"/>
        <v>45017</v>
      </c>
      <c r="V81">
        <f ca="1">+W_nucleo!H95/W_nucleo!I95</f>
        <v>1.0869351304977535</v>
      </c>
      <c r="W81">
        <f ca="1">+W_nucleo!Z95/100</f>
        <v>1.0144872127225395</v>
      </c>
      <c r="X81" s="34"/>
    </row>
    <row r="82" spans="1:24" x14ac:dyDescent="0.25">
      <c r="A82" s="35">
        <f>+NAC!A82</f>
        <v>45047</v>
      </c>
      <c r="B82" s="19">
        <f>+GBA_d!$O109</f>
        <v>1592.4927631900002</v>
      </c>
      <c r="C82" s="19">
        <f>+PAM_d!$O109</f>
        <v>1628.9725427999997</v>
      </c>
      <c r="D82" s="19">
        <f>+NOA_d!$O109</f>
        <v>1652.2570493400001</v>
      </c>
      <c r="E82" s="19">
        <f>+NEA_d!$O109</f>
        <v>1670.3397183799996</v>
      </c>
      <c r="F82" s="19">
        <f>+CUY_d!$O109</f>
        <v>1652.8916680899999</v>
      </c>
      <c r="G82" s="19">
        <f>+PAT_d!$O109</f>
        <v>1550.0733744200002</v>
      </c>
      <c r="I82" s="35">
        <f t="shared" si="12"/>
        <v>45047</v>
      </c>
      <c r="J82" s="19">
        <f t="shared" si="6"/>
        <v>394.68434435009061</v>
      </c>
      <c r="K82" s="19">
        <f t="shared" si="7"/>
        <v>383.79473677751849</v>
      </c>
      <c r="L82" s="19">
        <f t="shared" si="8"/>
        <v>384.31698348704532</v>
      </c>
      <c r="M82" s="19">
        <f t="shared" si="9"/>
        <v>380.84661465022339</v>
      </c>
      <c r="N82" s="19">
        <f t="shared" si="10"/>
        <v>379.91410733068375</v>
      </c>
      <c r="O82" s="19">
        <f t="shared" si="11"/>
        <v>378.39495509538523</v>
      </c>
      <c r="R82" s="35">
        <f t="shared" si="13"/>
        <v>45047</v>
      </c>
      <c r="S82">
        <f t="shared" si="14"/>
        <v>1.0663312430022687</v>
      </c>
      <c r="T82">
        <f>+d1d10index!I81/100</f>
        <v>1.0228290692254307</v>
      </c>
      <c r="U82" s="35">
        <f t="shared" si="15"/>
        <v>45047</v>
      </c>
      <c r="V82">
        <f ca="1">+W_nucleo!H96/W_nucleo!I96</f>
        <v>1.0856554465561419</v>
      </c>
      <c r="W82">
        <f ca="1">+W_nucleo!Z96/100</f>
        <v>1.0136039242068786</v>
      </c>
      <c r="X82" s="34"/>
    </row>
    <row r="83" spans="1:24" x14ac:dyDescent="0.25">
      <c r="A83" s="35">
        <f>+NAC!A83</f>
        <v>45078</v>
      </c>
      <c r="B83" s="19">
        <f>+GBA_d!$O110</f>
        <v>1685.2044949899998</v>
      </c>
      <c r="C83" s="19">
        <f>+PAM_d!$O110</f>
        <v>1724.85722734</v>
      </c>
      <c r="D83" s="19">
        <f>+NOA_d!$O110</f>
        <v>1761.6510944700001</v>
      </c>
      <c r="E83" s="19">
        <f>+NEA_d!$O110</f>
        <v>1780.7416537700003</v>
      </c>
      <c r="F83" s="19">
        <f>+CUY_d!$O110</f>
        <v>1740.5861822100001</v>
      </c>
      <c r="G83" s="19">
        <f>+PAT_d!$O110</f>
        <v>1655.1575332799998</v>
      </c>
      <c r="I83" s="35">
        <f t="shared" si="12"/>
        <v>45078</v>
      </c>
      <c r="J83" s="19">
        <f t="shared" si="6"/>
        <v>417.66207456328505</v>
      </c>
      <c r="K83" s="19">
        <f t="shared" si="7"/>
        <v>406.38568677644867</v>
      </c>
      <c r="L83" s="19">
        <f t="shared" si="8"/>
        <v>409.76217039219495</v>
      </c>
      <c r="M83" s="19">
        <f t="shared" si="9"/>
        <v>406.01886127852811</v>
      </c>
      <c r="N83" s="19">
        <f t="shared" si="10"/>
        <v>400.07052997645627</v>
      </c>
      <c r="O83" s="19">
        <f t="shared" si="11"/>
        <v>404.04749272957588</v>
      </c>
      <c r="R83" s="35">
        <f t="shared" si="13"/>
        <v>45078</v>
      </c>
      <c r="S83">
        <f t="shared" si="14"/>
        <v>1.0516136060841941</v>
      </c>
      <c r="T83">
        <f>+d1d10index!I82/100</f>
        <v>1.0149871135830428</v>
      </c>
      <c r="U83" s="35">
        <f t="shared" si="15"/>
        <v>45078</v>
      </c>
      <c r="V83">
        <f ca="1">+W_nucleo!H97/W_nucleo!I97</f>
        <v>1.0795518802494173</v>
      </c>
      <c r="W83">
        <f ca="1">+W_nucleo!Z97/100</f>
        <v>1.0130559539667645</v>
      </c>
      <c r="X83" s="34"/>
    </row>
    <row r="84" spans="1:24" x14ac:dyDescent="0.25">
      <c r="A84" s="35">
        <f>+NAC!A84</f>
        <v>45108</v>
      </c>
      <c r="B84" s="19">
        <f>+GBA_d!$O111</f>
        <v>1789.4645289299997</v>
      </c>
      <c r="C84" s="19">
        <f>+PAM_d!$O111</f>
        <v>1835.88270272</v>
      </c>
      <c r="D84" s="19">
        <f>+NOA_d!$O111</f>
        <v>1868.6805297500005</v>
      </c>
      <c r="E84" s="19">
        <f>+NEA_d!$O111</f>
        <v>1892.1976645700004</v>
      </c>
      <c r="F84" s="19">
        <f>+CUY_d!$O111</f>
        <v>1850.3773902599999</v>
      </c>
      <c r="G84" s="19">
        <f>+PAT_d!$O111</f>
        <v>1784.2269646499999</v>
      </c>
      <c r="I84" s="35">
        <f t="shared" si="12"/>
        <v>45108</v>
      </c>
      <c r="J84" s="19">
        <f t="shared" si="6"/>
        <v>443.50194278039254</v>
      </c>
      <c r="K84" s="19">
        <f t="shared" si="7"/>
        <v>432.54388894345573</v>
      </c>
      <c r="L84" s="19">
        <f t="shared" si="8"/>
        <v>434.6573461928142</v>
      </c>
      <c r="M84" s="19">
        <f t="shared" si="9"/>
        <v>431.43144288005237</v>
      </c>
      <c r="N84" s="19">
        <f t="shared" si="10"/>
        <v>425.30583704728951</v>
      </c>
      <c r="O84" s="19">
        <f t="shared" si="11"/>
        <v>435.55517649048977</v>
      </c>
      <c r="R84" s="35">
        <f t="shared" si="13"/>
        <v>45108</v>
      </c>
      <c r="S84">
        <f t="shared" si="14"/>
        <v>1.0370751181999853</v>
      </c>
      <c r="T84">
        <f>+d1d10index!I83/100</f>
        <v>1.0104457338983333</v>
      </c>
      <c r="U84" s="35">
        <f t="shared" si="15"/>
        <v>45108</v>
      </c>
      <c r="V84">
        <f ca="1">+W_nucleo!H98/W_nucleo!I98</f>
        <v>1.0651080089156095</v>
      </c>
      <c r="W84">
        <f ca="1">+W_nucleo!Z98/100</f>
        <v>1.0123232930856949</v>
      </c>
      <c r="X84" s="34"/>
    </row>
    <row r="85" spans="1:24" x14ac:dyDescent="0.25">
      <c r="A85" s="35">
        <f>+NAC!A85</f>
        <v>45139</v>
      </c>
      <c r="B85" s="19">
        <f>+GBA_d!$O112</f>
        <v>2008.8477508200001</v>
      </c>
      <c r="C85" s="19">
        <f>+PAM_d!$O112</f>
        <v>2060.6147533899998</v>
      </c>
      <c r="D85" s="19">
        <f>+NOA_d!$O112</f>
        <v>2124.3326003299999</v>
      </c>
      <c r="E85" s="19">
        <f>+NEA_d!$O112</f>
        <v>2160.5207678299994</v>
      </c>
      <c r="F85" s="19">
        <f>+CUY_d!$O112</f>
        <v>2078.4683224700002</v>
      </c>
      <c r="G85" s="19">
        <f>+PAT_d!$O112</f>
        <v>2000.9423458800002</v>
      </c>
      <c r="I85" s="35">
        <f t="shared" si="12"/>
        <v>45139</v>
      </c>
      <c r="J85" s="19">
        <f t="shared" si="6"/>
        <v>497.87400970245398</v>
      </c>
      <c r="K85" s="19">
        <f t="shared" si="7"/>
        <v>485.49197490941668</v>
      </c>
      <c r="L85" s="19">
        <f t="shared" si="8"/>
        <v>494.12232631002382</v>
      </c>
      <c r="M85" s="19">
        <f t="shared" si="9"/>
        <v>492.61058170106014</v>
      </c>
      <c r="N85" s="19">
        <f t="shared" si="10"/>
        <v>477.73211795468865</v>
      </c>
      <c r="O85" s="19">
        <f t="shared" si="11"/>
        <v>488.4584830708568</v>
      </c>
      <c r="R85" s="35">
        <f t="shared" si="13"/>
        <v>45139</v>
      </c>
      <c r="S85">
        <f t="shared" si="14"/>
        <v>1.0387447328253252</v>
      </c>
      <c r="T85">
        <f>+d1d10index!I84/100</f>
        <v>1.0159201602771093</v>
      </c>
      <c r="U85" s="35">
        <f t="shared" si="15"/>
        <v>45139</v>
      </c>
      <c r="V85">
        <f ca="1">+W_nucleo!H99/W_nucleo!I99</f>
        <v>1.0657910071552803</v>
      </c>
      <c r="W85">
        <f ca="1">+W_nucleo!Z99/100</f>
        <v>1.0170504681822272</v>
      </c>
      <c r="X85" s="34"/>
    </row>
    <row r="86" spans="1:24" x14ac:dyDescent="0.25">
      <c r="A86" s="35">
        <f>+NAC!A86</f>
        <v>45170</v>
      </c>
      <c r="B86" s="19">
        <f>+GBA_d!$O113</f>
        <v>2253.5314975200004</v>
      </c>
      <c r="C86" s="19">
        <f>+PAM_d!$O113</f>
        <v>2330.0396916600002</v>
      </c>
      <c r="D86" s="19">
        <f>+NOA_d!$O113</f>
        <v>2404.2746816299996</v>
      </c>
      <c r="E86" s="19">
        <f>+NEA_d!$O113</f>
        <v>2440.3934887599999</v>
      </c>
      <c r="F86" s="19">
        <f>+CUY_d!$O113</f>
        <v>2362.3397328899996</v>
      </c>
      <c r="G86" s="19">
        <f>+PAT_d!$O113</f>
        <v>2280.8822316399996</v>
      </c>
      <c r="I86" s="35">
        <f t="shared" si="12"/>
        <v>45170</v>
      </c>
      <c r="J86" s="19">
        <f t="shared" si="6"/>
        <v>558.51657359452679</v>
      </c>
      <c r="K86" s="19">
        <f t="shared" si="7"/>
        <v>548.96994678909971</v>
      </c>
      <c r="L86" s="19">
        <f t="shared" si="8"/>
        <v>559.23719223193166</v>
      </c>
      <c r="M86" s="19">
        <f t="shared" si="9"/>
        <v>556.42309668005714</v>
      </c>
      <c r="N86" s="19">
        <f t="shared" si="10"/>
        <v>542.97943910008382</v>
      </c>
      <c r="O86" s="19">
        <f t="shared" si="11"/>
        <v>556.79579035555082</v>
      </c>
      <c r="R86" s="35">
        <f t="shared" si="13"/>
        <v>45170</v>
      </c>
      <c r="S86">
        <f t="shared" si="14"/>
        <v>1.0357131552519616</v>
      </c>
      <c r="T86">
        <f>+d1d10index!I85/100</f>
        <v>1.0221474756061917</v>
      </c>
      <c r="U86" s="35">
        <f t="shared" si="15"/>
        <v>45170</v>
      </c>
      <c r="V86">
        <f ca="1">+W_nucleo!H100/W_nucleo!I100</f>
        <v>1.0646632325118484</v>
      </c>
      <c r="W86">
        <f ca="1">+W_nucleo!Z100/100</f>
        <v>1.0203155196158495</v>
      </c>
      <c r="X86" s="34"/>
    </row>
    <row r="87" spans="1:24" x14ac:dyDescent="0.25">
      <c r="A87" s="35">
        <f>+NAC!A87</f>
        <v>45200</v>
      </c>
      <c r="B87" s="19">
        <f>+GBA_d!$O114</f>
        <v>2447.6255586400002</v>
      </c>
      <c r="C87" s="19">
        <f>+PAM_d!$O114</f>
        <v>2523.5693265499995</v>
      </c>
      <c r="D87" s="19">
        <f>+NOA_d!$O114</f>
        <v>2589.8529924599993</v>
      </c>
      <c r="E87" s="19">
        <f>+NEA_d!$O114</f>
        <v>2620.8756197100001</v>
      </c>
      <c r="F87" s="19">
        <f>+CUY_d!$O114</f>
        <v>2536.7461281100004</v>
      </c>
      <c r="G87" s="19">
        <f>+PAT_d!$O114</f>
        <v>2467.3569268599999</v>
      </c>
      <c r="I87" s="35">
        <f t="shared" si="12"/>
        <v>45200</v>
      </c>
      <c r="J87" s="19">
        <f t="shared" si="6"/>
        <v>606.62096001694329</v>
      </c>
      <c r="K87" s="19">
        <f t="shared" si="7"/>
        <v>594.56657492721797</v>
      </c>
      <c r="L87" s="19">
        <f t="shared" si="8"/>
        <v>602.40293127192922</v>
      </c>
      <c r="M87" s="19">
        <f t="shared" si="9"/>
        <v>597.57401216198707</v>
      </c>
      <c r="N87" s="19">
        <f t="shared" si="10"/>
        <v>583.0664280007752</v>
      </c>
      <c r="O87" s="19">
        <f t="shared" si="11"/>
        <v>602.31691541235659</v>
      </c>
      <c r="R87" s="35">
        <f t="shared" si="13"/>
        <v>45200</v>
      </c>
      <c r="S87">
        <f t="shared" si="14"/>
        <v>1.0281228874892885</v>
      </c>
      <c r="T87">
        <f>+d1d10index!I86/100</f>
        <v>1.0222073103991391</v>
      </c>
      <c r="U87" s="35">
        <f t="shared" si="15"/>
        <v>45200</v>
      </c>
      <c r="V87">
        <f ca="1">+W_nucleo!H101/W_nucleo!I101</f>
        <v>1.0582639993290637</v>
      </c>
      <c r="W87">
        <f ca="1">+W_nucleo!Z101/100</f>
        <v>1.0171555780488981</v>
      </c>
      <c r="X87" s="34"/>
    </row>
    <row r="88" spans="1:24" x14ac:dyDescent="0.25">
      <c r="A88" s="35">
        <f>+NAC!A88</f>
        <v>45231</v>
      </c>
      <c r="B88" s="19">
        <f>+GBA_d!$O115</f>
        <v>2763.4890880100002</v>
      </c>
      <c r="C88" s="19">
        <f>+PAM_d!$O115</f>
        <v>2851.9310637899998</v>
      </c>
      <c r="D88" s="19">
        <f>+NOA_d!$O115</f>
        <v>2895.7606818499999</v>
      </c>
      <c r="E88" s="19">
        <f>+NEA_d!$O115</f>
        <v>2957.0226144500002</v>
      </c>
      <c r="F88" s="19">
        <f>+CUY_d!$O115</f>
        <v>2860.37745249</v>
      </c>
      <c r="G88" s="19">
        <f>+PAT_d!$O115</f>
        <v>2762.2716071300001</v>
      </c>
      <c r="I88" s="35">
        <f t="shared" si="12"/>
        <v>45231</v>
      </c>
      <c r="J88" s="19">
        <f t="shared" si="6"/>
        <v>684.90476316828619</v>
      </c>
      <c r="K88" s="19">
        <f t="shared" si="7"/>
        <v>671.93037523732994</v>
      </c>
      <c r="L88" s="19">
        <f t="shared" si="8"/>
        <v>673.55742896877291</v>
      </c>
      <c r="M88" s="19">
        <f t="shared" si="9"/>
        <v>674.21737013454231</v>
      </c>
      <c r="N88" s="19">
        <f t="shared" si="10"/>
        <v>657.45249218134654</v>
      </c>
      <c r="O88" s="19">
        <f t="shared" si="11"/>
        <v>674.30978300128118</v>
      </c>
      <c r="R88" s="35">
        <f t="shared" si="13"/>
        <v>45231</v>
      </c>
      <c r="S88">
        <f t="shared" si="14"/>
        <v>1.03551636454097</v>
      </c>
      <c r="T88">
        <f>+d1d10index!I87/100</f>
        <v>1.0282001979941993</v>
      </c>
      <c r="U88" s="35">
        <f t="shared" si="15"/>
        <v>45231</v>
      </c>
      <c r="V88">
        <f ca="1">+W_nucleo!H102/W_nucleo!I102</f>
        <v>1.0607918463944761</v>
      </c>
      <c r="W88">
        <f ca="1">+W_nucleo!Z102/100</f>
        <v>1.0150694761919019</v>
      </c>
      <c r="X88" s="34"/>
    </row>
    <row r="89" spans="1:24" x14ac:dyDescent="0.25">
      <c r="A89" s="35">
        <f>+NAC!A89</f>
        <v>45261</v>
      </c>
      <c r="B89" s="19">
        <f>+GBA_d!$O116</f>
        <v>3456.6911957299994</v>
      </c>
      <c r="C89" s="19">
        <f>+PAM_d!$O116</f>
        <v>3584.8335924499997</v>
      </c>
      <c r="D89" s="19">
        <f>+NOA_d!$O116</f>
        <v>3626.3405874700011</v>
      </c>
      <c r="E89" s="19">
        <f>+NEA_d!$O116</f>
        <v>3795.4715425099989</v>
      </c>
      <c r="F89" s="19">
        <f>+CUY_d!$O116</f>
        <v>3599.6549022200006</v>
      </c>
      <c r="G89" s="19">
        <f>+PAT_d!$O116</f>
        <v>3433.7249564899998</v>
      </c>
      <c r="I89" s="35">
        <f t="shared" si="12"/>
        <v>45261</v>
      </c>
      <c r="J89" s="19">
        <f t="shared" si="6"/>
        <v>856.70838181677243</v>
      </c>
      <c r="K89" s="19">
        <f t="shared" si="7"/>
        <v>844.60617282146245</v>
      </c>
      <c r="L89" s="19">
        <f t="shared" si="8"/>
        <v>843.49119662089788</v>
      </c>
      <c r="M89" s="19">
        <f t="shared" si="9"/>
        <v>865.38832314190802</v>
      </c>
      <c r="N89" s="19">
        <f t="shared" si="10"/>
        <v>827.37405316811578</v>
      </c>
      <c r="O89" s="19">
        <f t="shared" si="11"/>
        <v>838.22109466727989</v>
      </c>
      <c r="R89" s="35">
        <f t="shared" si="13"/>
        <v>45261</v>
      </c>
      <c r="S89">
        <f t="shared" si="14"/>
        <v>1.0483235983756884</v>
      </c>
      <c r="T89">
        <f>+d1d10index!I88/100</f>
        <v>1.0310478719421181</v>
      </c>
      <c r="U89" s="35">
        <f t="shared" si="15"/>
        <v>45261</v>
      </c>
      <c r="V89">
        <f ca="1">+W_nucleo!H103/W_nucleo!I103</f>
        <v>1.0760033764384984</v>
      </c>
      <c r="W89">
        <f ca="1">+W_nucleo!Z103/100</f>
        <v>1.0162786481474957</v>
      </c>
      <c r="X89" s="34"/>
    </row>
    <row r="90" spans="1:24" x14ac:dyDescent="0.25">
      <c r="A90" s="35">
        <f>+NAC!A90</f>
        <v>45292</v>
      </c>
      <c r="B90" s="19">
        <f>+GBA_d!$O117</f>
        <v>4132.480276289999</v>
      </c>
      <c r="C90" s="19">
        <f>+PAM_d!$O117</f>
        <v>4344.9820497799992</v>
      </c>
      <c r="D90" s="19">
        <f>+NOA_d!$O117</f>
        <v>4413.6492230600006</v>
      </c>
      <c r="E90" s="19">
        <f>+NEA_d!$O117</f>
        <v>4535.7012790500003</v>
      </c>
      <c r="F90" s="19">
        <f>+CUY_d!$O117</f>
        <v>4402.1173372700005</v>
      </c>
      <c r="G90" s="19">
        <f>+PAT_d!$O117</f>
        <v>4264.3266972799993</v>
      </c>
      <c r="I90" s="35">
        <f t="shared" si="12"/>
        <v>45292</v>
      </c>
      <c r="J90" s="19">
        <f t="shared" si="6"/>
        <v>1024.1963455582761</v>
      </c>
      <c r="K90" s="19">
        <f t="shared" si="7"/>
        <v>1023.7012584828436</v>
      </c>
      <c r="L90" s="19">
        <f t="shared" si="8"/>
        <v>1026.6201353197009</v>
      </c>
      <c r="M90" s="19">
        <f t="shared" si="9"/>
        <v>1034.164761924136</v>
      </c>
      <c r="N90" s="19">
        <f t="shared" si="10"/>
        <v>1011.8185667221811</v>
      </c>
      <c r="O90" s="19">
        <f t="shared" si="11"/>
        <v>1040.98279201337</v>
      </c>
      <c r="R90" s="35">
        <f t="shared" si="13"/>
        <v>45292</v>
      </c>
      <c r="S90">
        <f t="shared" si="14"/>
        <v>1.0323124023489783</v>
      </c>
      <c r="T90">
        <f>+d1d10index!I89/100</f>
        <v>1.0247971966068838</v>
      </c>
      <c r="U90" s="35">
        <f t="shared" si="15"/>
        <v>45292</v>
      </c>
      <c r="V90">
        <f ca="1">+W_nucleo!H104/W_nucleo!I104</f>
        <v>1.0522651147413162</v>
      </c>
      <c r="W90">
        <f ca="1">+W_nucleo!Z104/100</f>
        <v>1.0196382260109649</v>
      </c>
      <c r="X90" s="34"/>
    </row>
    <row r="91" spans="1:24" x14ac:dyDescent="0.25">
      <c r="A91" s="35">
        <f>+NAC!A91</f>
        <v>45323</v>
      </c>
      <c r="B91" s="19">
        <f>+GBA_d!$O118</f>
        <v>4751.2590275600005</v>
      </c>
      <c r="C91" s="19">
        <f>+PAM_d!$O118</f>
        <v>4861.5815434299993</v>
      </c>
      <c r="D91" s="19">
        <f>+NOA_d!$O118</f>
        <v>4929.6431760599999</v>
      </c>
      <c r="E91" s="19">
        <f>+NEA_d!$O118</f>
        <v>5029.89868174</v>
      </c>
      <c r="F91" s="19">
        <f>+CUY_d!$O118</f>
        <v>4997.9614478599997</v>
      </c>
      <c r="G91" s="19">
        <f>+PAT_d!$O118</f>
        <v>4746.6079825199995</v>
      </c>
      <c r="I91" s="35">
        <f t="shared" si="12"/>
        <v>45323</v>
      </c>
      <c r="J91" s="19">
        <f t="shared" si="6"/>
        <v>1177.554835711509</v>
      </c>
      <c r="K91" s="19">
        <f t="shared" si="7"/>
        <v>1145.4148917550185</v>
      </c>
      <c r="L91" s="19">
        <f t="shared" si="8"/>
        <v>1146.6409514473912</v>
      </c>
      <c r="M91" s="19">
        <f t="shared" si="9"/>
        <v>1146.844479536288</v>
      </c>
      <c r="N91" s="19">
        <f t="shared" si="10"/>
        <v>1148.7722387342292</v>
      </c>
      <c r="O91" s="19">
        <f t="shared" si="11"/>
        <v>1158.7145125133877</v>
      </c>
      <c r="R91" s="35">
        <f t="shared" si="13"/>
        <v>45323</v>
      </c>
      <c r="S91">
        <f t="shared" si="14"/>
        <v>1.0529543341825662</v>
      </c>
      <c r="T91">
        <f>+d1d10index!I90/100</f>
        <v>1.0212090358590304</v>
      </c>
      <c r="U91" s="35">
        <f t="shared" si="15"/>
        <v>45323</v>
      </c>
      <c r="V91">
        <f ca="1">+W_nucleo!H105/W_nucleo!I105</f>
        <v>1.0661468911022105</v>
      </c>
      <c r="W91">
        <f ca="1">+W_nucleo!Z105/100</f>
        <v>1.0143054258651327</v>
      </c>
      <c r="X91" s="34"/>
    </row>
    <row r="92" spans="1:24" x14ac:dyDescent="0.25">
      <c r="A92" s="35">
        <f>+NAC!A92</f>
        <v>45352</v>
      </c>
      <c r="B92" s="19">
        <f>+GBA_d!$O119</f>
        <v>5296.84040817</v>
      </c>
      <c r="C92" s="19">
        <f>+PAM_d!$O119</f>
        <v>5409.9150220699994</v>
      </c>
      <c r="D92" s="19">
        <f>+NOA_d!$O119</f>
        <v>5361.8181829300011</v>
      </c>
      <c r="E92" s="19">
        <f>+NEA_d!$O119</f>
        <v>5550.3036216399996</v>
      </c>
      <c r="F92" s="19">
        <f>+CUY_d!$O119</f>
        <v>5463.1609324800011</v>
      </c>
      <c r="G92" s="19">
        <f>+PAT_d!$O119</f>
        <v>5243.1386110799995</v>
      </c>
      <c r="I92" s="35">
        <f t="shared" si="12"/>
        <v>45352</v>
      </c>
      <c r="J92" s="19">
        <f t="shared" si="6"/>
        <v>1312.7720464097429</v>
      </c>
      <c r="K92" s="19">
        <f t="shared" si="7"/>
        <v>1274.6052234344015</v>
      </c>
      <c r="L92" s="19">
        <f t="shared" si="8"/>
        <v>1247.165379559299</v>
      </c>
      <c r="M92" s="19">
        <f t="shared" si="9"/>
        <v>1265.4996593343169</v>
      </c>
      <c r="N92" s="19">
        <f t="shared" si="10"/>
        <v>1255.6974839527068</v>
      </c>
      <c r="O92" s="19">
        <f t="shared" si="11"/>
        <v>1279.9247003651378</v>
      </c>
      <c r="R92" s="35">
        <f t="shared" si="13"/>
        <v>45352</v>
      </c>
      <c r="S92">
        <f t="shared" si="14"/>
        <v>1.0419638574755667</v>
      </c>
      <c r="T92">
        <f>+d1d10index!I91/100</f>
        <v>1.0213975204791239</v>
      </c>
      <c r="U92" s="35">
        <f t="shared" si="15"/>
        <v>45352</v>
      </c>
      <c r="V92">
        <f ca="1">+W_nucleo!H106/W_nucleo!I106</f>
        <v>1.0615243443776667</v>
      </c>
      <c r="W92">
        <f ca="1">+W_nucleo!Z106/100</f>
        <v>1.0102403459397842</v>
      </c>
      <c r="X92" s="34"/>
    </row>
    <row r="93" spans="1:24" x14ac:dyDescent="0.25">
      <c r="A93" s="35">
        <f>+NAC!A93</f>
        <v>45383</v>
      </c>
      <c r="B93" s="19">
        <f>+GBA_d!$O120</f>
        <v>5785.5811818899992</v>
      </c>
      <c r="C93" s="19">
        <f>+PAM_d!$O120</f>
        <v>5884.0255989500001</v>
      </c>
      <c r="D93" s="19">
        <f>+NOA_d!$O120</f>
        <v>5849.8469813500005</v>
      </c>
      <c r="E93" s="19">
        <f>+NEA_d!$O120</f>
        <v>5899.2379636099995</v>
      </c>
      <c r="F93" s="19">
        <f>+CUY_d!$O120</f>
        <v>5908.3608800800012</v>
      </c>
      <c r="G93" s="19">
        <f>+PAT_d!$O120</f>
        <v>5686.4137309100006</v>
      </c>
      <c r="I93" s="35">
        <f t="shared" si="12"/>
        <v>45383</v>
      </c>
      <c r="J93" s="19">
        <f t="shared" si="6"/>
        <v>1433.9018476192819</v>
      </c>
      <c r="K93" s="19">
        <f t="shared" si="7"/>
        <v>1386.3082382343493</v>
      </c>
      <c r="L93" s="19">
        <f t="shared" si="8"/>
        <v>1360.681466985588</v>
      </c>
      <c r="M93" s="19">
        <f t="shared" si="9"/>
        <v>1345.0586025912989</v>
      </c>
      <c r="N93" s="19">
        <f t="shared" si="10"/>
        <v>1358.0258724015205</v>
      </c>
      <c r="O93" s="19">
        <f t="shared" si="11"/>
        <v>1388.1344611616139</v>
      </c>
      <c r="R93" s="35">
        <f t="shared" si="13"/>
        <v>45383</v>
      </c>
      <c r="S93">
        <f t="shared" si="14"/>
        <v>1.039031129227117</v>
      </c>
      <c r="T93">
        <f>+d1d10index!I92/100</f>
        <v>1.019027076881065</v>
      </c>
      <c r="U93" s="35">
        <f t="shared" si="15"/>
        <v>45383</v>
      </c>
      <c r="V93">
        <f ca="1">+W_nucleo!H107/W_nucleo!I107</f>
        <v>1.0617258107120187</v>
      </c>
      <c r="W93">
        <f ca="1">+W_nucleo!Z107/100</f>
        <v>1.0085763488787289</v>
      </c>
      <c r="X93" s="34"/>
    </row>
    <row r="94" spans="1:24" x14ac:dyDescent="0.25">
      <c r="A94" s="35">
        <f>+NAC!A94</f>
        <v>45413</v>
      </c>
      <c r="B94" s="19">
        <f>+GBA_d!$O121</f>
        <v>6034.3953528900001</v>
      </c>
      <c r="C94" s="19">
        <f>+PAM_d!$O121</f>
        <v>6120.3263802799993</v>
      </c>
      <c r="D94" s="19">
        <f>+NOA_d!$O121</f>
        <v>6093.7900592099995</v>
      </c>
      <c r="E94" s="19">
        <f>+NEA_d!$O121</f>
        <v>6119.3482309499996</v>
      </c>
      <c r="F94" s="19">
        <f>+CUY_d!$O121</f>
        <v>6160.4789061499996</v>
      </c>
      <c r="G94" s="19">
        <f>+PAT_d!$O121</f>
        <v>5943.4627269600005</v>
      </c>
      <c r="I94" s="35">
        <f t="shared" si="12"/>
        <v>45413</v>
      </c>
      <c r="J94" s="19">
        <f t="shared" si="6"/>
        <v>1495.5680983025384</v>
      </c>
      <c r="K94" s="19">
        <f t="shared" si="7"/>
        <v>1441.981979680588</v>
      </c>
      <c r="L94" s="19">
        <f t="shared" si="8"/>
        <v>1417.4229212666573</v>
      </c>
      <c r="M94" s="19">
        <f t="shared" si="9"/>
        <v>1395.2449504603997</v>
      </c>
      <c r="N94" s="19">
        <f t="shared" si="10"/>
        <v>1415.9747366044842</v>
      </c>
      <c r="O94" s="19">
        <f t="shared" si="11"/>
        <v>1450.8837767248519</v>
      </c>
      <c r="R94" s="35">
        <f t="shared" si="13"/>
        <v>45413</v>
      </c>
      <c r="S94">
        <f t="shared" si="14"/>
        <v>1.0365134247760313</v>
      </c>
      <c r="T94">
        <f>+d1d10index!I93/100</f>
        <v>1.022263464264658</v>
      </c>
      <c r="U94" s="35">
        <f t="shared" si="15"/>
        <v>45413</v>
      </c>
      <c r="V94">
        <f ca="1">+W_nucleo!H108/W_nucleo!I108</f>
        <v>1.0539571605315596</v>
      </c>
      <c r="W94">
        <f ca="1">+W_nucleo!Z108/100</f>
        <v>1.0064104220555894</v>
      </c>
      <c r="X94" s="34"/>
    </row>
    <row r="95" spans="1:24" x14ac:dyDescent="0.25">
      <c r="A95" s="35">
        <f>+NAC!A95</f>
        <v>45444</v>
      </c>
      <c r="B95" s="19">
        <f>+GBA_d!$O122</f>
        <v>6297.1008262299993</v>
      </c>
      <c r="C95" s="19">
        <f>+PAM_d!$O122</f>
        <v>6410.2837733200004</v>
      </c>
      <c r="D95" s="19">
        <f>+NOA_d!$O122</f>
        <v>6383.8179387500004</v>
      </c>
      <c r="E95" s="19">
        <f>+NEA_d!$O122</f>
        <v>6387.4702144500006</v>
      </c>
      <c r="F95" s="19">
        <f>+CUY_d!$O122</f>
        <v>6472.4655905000009</v>
      </c>
      <c r="G95" s="19">
        <f>+PAT_d!$O122</f>
        <v>6237.8949606599981</v>
      </c>
      <c r="I95" s="35">
        <f t="shared" si="12"/>
        <v>45444</v>
      </c>
      <c r="J95" s="19">
        <f t="shared" si="6"/>
        <v>1560.6771775392187</v>
      </c>
      <c r="K95" s="19">
        <f t="shared" si="7"/>
        <v>1510.2975088958315</v>
      </c>
      <c r="L95" s="19">
        <f t="shared" si="8"/>
        <v>1484.8837560299173</v>
      </c>
      <c r="M95" s="19">
        <f t="shared" si="9"/>
        <v>1456.3782328733416</v>
      </c>
      <c r="N95" s="19">
        <f t="shared" si="10"/>
        <v>1487.6843017091687</v>
      </c>
      <c r="O95" s="19">
        <f t="shared" si="11"/>
        <v>1522.7588722449154</v>
      </c>
      <c r="R95" s="35">
        <f t="shared" si="13"/>
        <v>45444</v>
      </c>
      <c r="S95">
        <f t="shared" si="14"/>
        <v>1.0376041326953003</v>
      </c>
      <c r="T95">
        <f>+d1d10index!I94/100</f>
        <v>1.01803710744672</v>
      </c>
      <c r="U95" s="35">
        <f t="shared" si="15"/>
        <v>45444</v>
      </c>
      <c r="V95">
        <f ca="1">+W_nucleo!H109/W_nucleo!I109</f>
        <v>1.0514227258086297</v>
      </c>
      <c r="W95">
        <f ca="1">+W_nucleo!Z109/100</f>
        <v>1.0043563524775501</v>
      </c>
      <c r="X95" s="34"/>
    </row>
    <row r="96" spans="1:24" x14ac:dyDescent="0.25">
      <c r="A96" s="35">
        <f>+NAC!A96</f>
        <v>45474</v>
      </c>
      <c r="B96" s="19">
        <f>+GBA_d!$O123</f>
        <v>6551.2980394300002</v>
      </c>
      <c r="C96" s="19">
        <f>+PAM_d!$O123</f>
        <v>6662.3316528999994</v>
      </c>
      <c r="D96" s="19">
        <f>+NOA_d!$O123</f>
        <v>6612.7468945300006</v>
      </c>
      <c r="E96" s="19">
        <f>+NEA_d!$O123</f>
        <v>6681.7035461599999</v>
      </c>
      <c r="F96" s="19">
        <f>+CUY_d!$O123</f>
        <v>6769.6624131099998</v>
      </c>
      <c r="G96" s="19">
        <f>+PAT_d!$O123</f>
        <v>6497.4696301800013</v>
      </c>
      <c r="I96" s="35">
        <f t="shared" ref="I96" si="16">+A96</f>
        <v>45474</v>
      </c>
      <c r="J96" s="19">
        <f t="shared" ref="J96" si="17">+B96/B$55*100</f>
        <v>1623.6775645717423</v>
      </c>
      <c r="K96" s="19">
        <f t="shared" ref="K96" si="18">+C96/C$55*100</f>
        <v>1569.6813518134429</v>
      </c>
      <c r="L96" s="19">
        <f t="shared" ref="L96" si="19">+D96/D$55*100</f>
        <v>1538.1329073973473</v>
      </c>
      <c r="M96" s="19">
        <f t="shared" ref="M96" si="20">+E96/E$55*100</f>
        <v>1523.465045852734</v>
      </c>
      <c r="N96" s="19">
        <f t="shared" ref="N96" si="21">+F96/F$55*100</f>
        <v>1555.9944443175259</v>
      </c>
      <c r="O96" s="19">
        <f t="shared" ref="O96" si="22">+G96/G$55*100</f>
        <v>1586.1247406210969</v>
      </c>
      <c r="R96" s="35">
        <f t="shared" ref="R96" si="23">+A96</f>
        <v>45474</v>
      </c>
      <c r="S96">
        <f t="shared" ref="S96" si="24">+F96/G96</f>
        <v>1.0418921208443506</v>
      </c>
      <c r="T96">
        <f>+d1d10index!I95/100</f>
        <v>1.013765198739643</v>
      </c>
      <c r="U96" s="35">
        <f t="shared" ref="U96" si="25">+R96</f>
        <v>45474</v>
      </c>
      <c r="V96">
        <f ca="1">+W_nucleo!H110/W_nucleo!I110</f>
        <v>1.0570948970650373</v>
      </c>
      <c r="W96">
        <f ca="1">+W_nucleo!Z110/100</f>
        <v>1.0032475253108342</v>
      </c>
      <c r="X96" s="34"/>
    </row>
    <row r="97" spans="1:24" x14ac:dyDescent="0.25">
      <c r="A97" s="35">
        <f>+NAC!A97</f>
        <v>45505</v>
      </c>
      <c r="B97" s="19">
        <f>+GBA_d!$O124</f>
        <v>6822.3864450899991</v>
      </c>
      <c r="C97" s="19">
        <f>+PAM_d!$O124</f>
        <v>6922.6105874200002</v>
      </c>
      <c r="D97" s="19">
        <f>+NOA_d!$O124</f>
        <v>6946.3799296100005</v>
      </c>
      <c r="E97" s="19">
        <f>+NEA_d!$O124</f>
        <v>6973.4151083399993</v>
      </c>
      <c r="F97" s="19">
        <f>+CUY_d!$O124</f>
        <v>7075.47795821</v>
      </c>
      <c r="G97" s="19">
        <f>+PAT_d!$O124</f>
        <v>6797.1429973500008</v>
      </c>
      <c r="I97" s="35">
        <f t="shared" ref="I97" si="26">+A97</f>
        <v>45505</v>
      </c>
      <c r="J97" s="19">
        <f t="shared" ref="J97" si="27">+B97/B$55*100</f>
        <v>1690.8642746918574</v>
      </c>
      <c r="K97" s="19">
        <f t="shared" ref="K97" si="28">+C97/C$55*100</f>
        <v>1631.0044757693151</v>
      </c>
      <c r="L97" s="19">
        <f t="shared" ref="L97" si="29">+D97/D$55*100</f>
        <v>1615.7363539583962</v>
      </c>
      <c r="M97" s="19">
        <f t="shared" ref="M97" si="30">+E97/E$55*100</f>
        <v>1589.9768815518394</v>
      </c>
      <c r="N97" s="19">
        <f t="shared" ref="N97" si="31">+F97/F$55*100</f>
        <v>1626.2855844251951</v>
      </c>
      <c r="O97" s="19">
        <f t="shared" ref="O97" si="32">+G97/G$55*100</f>
        <v>1659.279271358072</v>
      </c>
      <c r="R97" s="35">
        <f t="shared" ref="R97" si="33">+A97</f>
        <v>45505</v>
      </c>
      <c r="S97">
        <f t="shared" ref="S97" si="34">+F97/G97</f>
        <v>1.0409488164319205</v>
      </c>
      <c r="T97">
        <f>+d1d10index!I96/100</f>
        <v>1.0113950950703319</v>
      </c>
      <c r="U97" s="35">
        <f t="shared" ref="U97" si="35">+R97</f>
        <v>45505</v>
      </c>
      <c r="V97">
        <f ca="1">+W_nucleo!H111/W_nucleo!I111</f>
        <v>1.0531635594991018</v>
      </c>
      <c r="W97">
        <f ca="1">+W_nucleo!Z111/100</f>
        <v>1.0018281497011443</v>
      </c>
      <c r="X97" s="34"/>
    </row>
    <row r="98" spans="1:24" x14ac:dyDescent="0.25">
      <c r="A98" s="35">
        <f>+NAC!A98</f>
        <v>45536</v>
      </c>
      <c r="B98" s="19">
        <f>+GBA_d!$O125</f>
        <v>7076.0393938500001</v>
      </c>
      <c r="C98" s="19">
        <f>+PAM_d!$O125</f>
        <v>7145.0725176399983</v>
      </c>
      <c r="D98" s="19">
        <f>+NOA_d!$O125</f>
        <v>7183.9351775100013</v>
      </c>
      <c r="E98" s="19">
        <f>+NEA_d!$O125</f>
        <v>7201.1372032099998</v>
      </c>
      <c r="F98" s="19">
        <f>+CUY_d!$O125</f>
        <v>7289.9888790999994</v>
      </c>
      <c r="G98" s="19">
        <f>+PAT_d!$O125</f>
        <v>7050.44052164</v>
      </c>
      <c r="I98" s="35">
        <f t="shared" ref="I98" si="36">+A98</f>
        <v>45536</v>
      </c>
      <c r="J98" s="19">
        <f t="shared" ref="J98" si="37">+B98/B$55*100</f>
        <v>1753.729770905019</v>
      </c>
      <c r="K98" s="19">
        <f t="shared" ref="K98" si="38">+C98/C$55*100</f>
        <v>1683.4177090857256</v>
      </c>
      <c r="L98" s="19">
        <f t="shared" ref="L98" si="39">+D98/D$55*100</f>
        <v>1670.9919912824521</v>
      </c>
      <c r="M98" s="19">
        <f t="shared" ref="M98" si="40">+E98/E$55*100</f>
        <v>1641.8987678351939</v>
      </c>
      <c r="N98" s="19">
        <f t="shared" ref="N98" si="41">+F98/F$55*100</f>
        <v>1675.5905247282576</v>
      </c>
      <c r="O98" s="19">
        <f t="shared" ref="O98" si="42">+G98/G$55*100</f>
        <v>1721.1127993130631</v>
      </c>
      <c r="R98" s="35">
        <f t="shared" ref="R98" si="43">+A98</f>
        <v>45536</v>
      </c>
      <c r="S98">
        <f t="shared" ref="S98" si="44">+F98/G98</f>
        <v>1.0339763673950231</v>
      </c>
      <c r="T98">
        <f>+d1d10index!I97/100</f>
        <v>1.0096887501044938</v>
      </c>
      <c r="U98" s="35">
        <f t="shared" ref="U98" si="45">+R98</f>
        <v>45536</v>
      </c>
      <c r="V98">
        <f ca="1">+W_nucleo!H112/W_nucleo!I112</f>
        <v>1.0505410698513</v>
      </c>
      <c r="W98">
        <f ca="1">+W_nucleo!Z112/100</f>
        <v>1.0007809599754216</v>
      </c>
      <c r="X98" s="34"/>
    </row>
    <row r="99" spans="1:24" x14ac:dyDescent="0.25">
      <c r="A99" s="35">
        <f>+NAC!A99</f>
        <v>45566</v>
      </c>
      <c r="B99" s="19">
        <f>+GBA_d!$O126</f>
        <v>7275.5965798100005</v>
      </c>
      <c r="C99" s="19">
        <f>+PAM_d!$O126</f>
        <v>7328.3691765599979</v>
      </c>
      <c r="D99" s="19">
        <f>+NOA_d!$O126</f>
        <v>7367.2295983100003</v>
      </c>
      <c r="E99" s="19">
        <f>+NEA_d!$O126</f>
        <v>7385.6162271900002</v>
      </c>
      <c r="F99" s="19">
        <f>+CUY_d!$O126</f>
        <v>7453.6105153899998</v>
      </c>
      <c r="G99" s="19">
        <f>+PAT_d!$O126</f>
        <v>7278.4528191199997</v>
      </c>
      <c r="I99" s="35">
        <f t="shared" ref="I99:I100" si="46">+A99</f>
        <v>45566</v>
      </c>
      <c r="J99" s="19">
        <f t="shared" ref="J99:J100" si="47">+B99/B$55*100</f>
        <v>1803.1881414053657</v>
      </c>
      <c r="K99" s="19">
        <f t="shared" ref="K99:K100" si="48">+C99/C$55*100</f>
        <v>1726.603392769184</v>
      </c>
      <c r="L99" s="19">
        <f t="shared" ref="L99:L100" si="49">+D99/D$55*100</f>
        <v>1713.626494745457</v>
      </c>
      <c r="M99" s="19">
        <f t="shared" ref="M99:M100" si="50">+E99/E$55*100</f>
        <v>1683.9609968438542</v>
      </c>
      <c r="N99" s="19">
        <f t="shared" ref="N99:N100" si="51">+F99/F$55*100</f>
        <v>1713.1986566410603</v>
      </c>
      <c r="O99" s="19">
        <f t="shared" ref="O99:O100" si="52">+G99/G$55*100</f>
        <v>1776.7738438093752</v>
      </c>
      <c r="R99" s="35">
        <f t="shared" ref="R99:R100" si="53">+A99</f>
        <v>45566</v>
      </c>
      <c r="S99">
        <f t="shared" ref="S99:S100" si="54">+F99/G99</f>
        <v>1.0240652375749242</v>
      </c>
      <c r="T99">
        <f>+d1d10index!I98/100</f>
        <v>1.0056818481267478</v>
      </c>
      <c r="U99" s="35">
        <f t="shared" ref="U99:U100" si="55">+R99</f>
        <v>45566</v>
      </c>
      <c r="V99">
        <f ca="1">+W_nucleo!H113/W_nucleo!I113</f>
        <v>1.0431709237071993</v>
      </c>
      <c r="W99">
        <f ca="1">+W_nucleo!Z113/100</f>
        <v>0.99914918607126912</v>
      </c>
      <c r="X99" s="34"/>
    </row>
    <row r="100" spans="1:24" x14ac:dyDescent="0.25">
      <c r="A100" s="35">
        <f>+NAC!A100</f>
        <v>45597</v>
      </c>
      <c r="B100" s="19">
        <f>+GBA_d!$O127</f>
        <v>7464.8573838499997</v>
      </c>
      <c r="C100" s="19">
        <f>+PAM_d!$O127</f>
        <v>7497.9118234499992</v>
      </c>
      <c r="D100" s="19">
        <f>+NOA_d!$O127</f>
        <v>7509.1852883499996</v>
      </c>
      <c r="E100" s="19">
        <f>+NEA_d!$O127</f>
        <v>7516.7857022600001</v>
      </c>
      <c r="F100" s="19">
        <f>+CUY_d!$O127</f>
        <v>7612.9629634900002</v>
      </c>
      <c r="G100" s="19">
        <f>+PAT_d!$O127</f>
        <v>7517.8607443600004</v>
      </c>
      <c r="I100" s="35">
        <f t="shared" si="46"/>
        <v>45597</v>
      </c>
      <c r="J100" s="19">
        <f t="shared" si="47"/>
        <v>1850.0946505464597</v>
      </c>
      <c r="K100" s="19">
        <f t="shared" si="48"/>
        <v>1766.5485568686754</v>
      </c>
      <c r="L100" s="19">
        <f t="shared" si="49"/>
        <v>1746.6455595494399</v>
      </c>
      <c r="M100" s="19">
        <f t="shared" si="50"/>
        <v>1713.8683563924292</v>
      </c>
      <c r="N100" s="19">
        <f t="shared" si="51"/>
        <v>1749.82552350695</v>
      </c>
      <c r="O100" s="19">
        <f t="shared" si="52"/>
        <v>1835.2167231050512</v>
      </c>
      <c r="R100" s="35">
        <f t="shared" si="53"/>
        <v>45597</v>
      </c>
      <c r="S100">
        <f t="shared" si="54"/>
        <v>1.0126501703561543</v>
      </c>
      <c r="T100">
        <f>+d1d10index!I99/100</f>
        <v>1.0006499687462069</v>
      </c>
      <c r="U100" s="35">
        <f t="shared" si="55"/>
        <v>45597</v>
      </c>
      <c r="V100">
        <f ca="1">+W_nucleo!H114/W_nucleo!I114</f>
        <v>1.0347086385785389</v>
      </c>
      <c r="W100">
        <f ca="1">+W_nucleo!Z114/100</f>
        <v>0.9981094178126021</v>
      </c>
      <c r="X100" s="34"/>
    </row>
    <row r="101" spans="1:24" x14ac:dyDescent="0.25">
      <c r="A101" s="35">
        <f>+NAC!A101</f>
        <v>45627</v>
      </c>
      <c r="B101" s="19">
        <f>+GBA_d!$O128</f>
        <v>7678.7479894800017</v>
      </c>
      <c r="C101" s="19">
        <f>+PAM_d!$O128</f>
        <v>7687.243536349999</v>
      </c>
      <c r="D101" s="19">
        <f>+NOA_d!$O128</f>
        <v>7713.2005989599993</v>
      </c>
      <c r="E101" s="19">
        <f>+NEA_d!$O128</f>
        <v>7737.0610916299984</v>
      </c>
      <c r="F101" s="19">
        <f>+CUY_d!$O128</f>
        <v>7788.5450649200011</v>
      </c>
      <c r="G101" s="19">
        <f>+PAT_d!$O128</f>
        <v>7717.0648506099997</v>
      </c>
      <c r="I101" s="35">
        <f t="shared" ref="I101" si="56">+A101</f>
        <v>45627</v>
      </c>
      <c r="J101" s="19">
        <f t="shared" ref="J101" si="57">+B101/B$55*100</f>
        <v>1903.1054242196894</v>
      </c>
      <c r="K101" s="19">
        <f t="shared" ref="K101" si="58">+C101/C$55*100</f>
        <v>1811.1561318933539</v>
      </c>
      <c r="L101" s="19">
        <f t="shared" ref="L101" si="59">+D101/D$55*100</f>
        <v>1794.0997669865496</v>
      </c>
      <c r="M101" s="19">
        <f t="shared" ref="M101" si="60">+E101/E$55*100</f>
        <v>1764.0923529897718</v>
      </c>
      <c r="N101" s="19">
        <f t="shared" ref="N101" si="61">+F101/F$55*100</f>
        <v>1790.1827463158149</v>
      </c>
      <c r="O101" s="19">
        <f t="shared" ref="O101" si="62">+G101/G$55*100</f>
        <v>1883.8452784258529</v>
      </c>
      <c r="R101" s="35">
        <f t="shared" ref="R101" si="63">+A101</f>
        <v>45627</v>
      </c>
      <c r="S101">
        <f t="shared" ref="S101" si="64">+F101/G101</f>
        <v>1.0092626167712393</v>
      </c>
      <c r="T101">
        <f>+d1d10index!I100/100</f>
        <v>0.99961083039618581</v>
      </c>
      <c r="U101" s="35">
        <f t="shared" ref="U101" si="65">+R101</f>
        <v>45627</v>
      </c>
      <c r="V101">
        <f ca="1">+W_nucleo!H115/W_nucleo!I115</f>
        <v>1.0381392536558867</v>
      </c>
      <c r="W101">
        <f ca="1">+W_nucleo!Z115/100</f>
        <v>0.99667259746107373</v>
      </c>
      <c r="X101" s="34"/>
    </row>
  </sheetData>
  <mergeCells count="7">
    <mergeCell ref="J1:O1"/>
    <mergeCell ref="B1:G1"/>
    <mergeCell ref="U2:W2"/>
    <mergeCell ref="B3:G3"/>
    <mergeCell ref="B2:G2"/>
    <mergeCell ref="J2:O2"/>
    <mergeCell ref="J3:O3"/>
  </mergeCells>
  <conditionalFormatting sqref="B5:G5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G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G7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G8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G9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G10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G1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G12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G13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G14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G15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G16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G17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G18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G1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G20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G21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G22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G23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G24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G25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G26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G27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G28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G29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G30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G31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G32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G33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G34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G35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G36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G37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G38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G39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G40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G41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G42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G43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G44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G45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G46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G47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G48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G49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G50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G51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G52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G53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G54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G55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G56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G57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G58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G59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G60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G61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G62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G63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G64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G65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G66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G67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G68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G69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G70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G71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G72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G73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G74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G75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G76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G77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G78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G79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G80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G81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G82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G83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G84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G85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G86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G87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G88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G89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G90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G91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G92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G93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G94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5:G95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6:G9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7:G9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8:G10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5:O5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6:O5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7:O5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8:O58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9:O5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0:O6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1:O6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2:O6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3:O63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4:O6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:O65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6:O6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7:O6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8:O6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9:O6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0:O70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1:O7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2:O72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3:O73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4:O74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5:O75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6:O76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7:O77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8:O78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9:O79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0:O80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1:O8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2:O82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3:O83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4:O84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:O85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6:O86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7:O87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8:O88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9:O89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0:O90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1:O9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2:O92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3:O93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4:O94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5:O95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6:O9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7:O9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8:O10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1:G10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1:O1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E8FA-CEAD-442A-8993-C5AD4F281BCD}">
  <sheetPr>
    <tabColor theme="4"/>
  </sheetPr>
  <dimension ref="A1:BL101"/>
  <sheetViews>
    <sheetView zoomScale="85" zoomScaleNormal="85" workbookViewId="0">
      <pane xSplit="1" ySplit="4" topLeftCell="K85" activePane="bottomRight" state="frozen"/>
      <selection pane="topRight" activeCell="B1" sqref="B1"/>
      <selection pane="bottomLeft" activeCell="A5" sqref="A5"/>
      <selection pane="bottomRight" activeCell="A101" sqref="A101:XFD101"/>
    </sheetView>
  </sheetViews>
  <sheetFormatPr baseColWidth="10" defaultRowHeight="15" x14ac:dyDescent="0.25"/>
  <cols>
    <col min="12" max="12" width="2.42578125" customWidth="1"/>
    <col min="28" max="30" width="11.5703125" style="75"/>
    <col min="62" max="63" width="22" style="36" customWidth="1"/>
    <col min="64" max="64" width="13.85546875" bestFit="1" customWidth="1"/>
  </cols>
  <sheetData>
    <row r="1" spans="1:64" hidden="1" x14ac:dyDescent="0.25"/>
    <row r="2" spans="1:64" s="114" customFormat="1" x14ac:dyDescent="0.25">
      <c r="BJ2" s="167"/>
      <c r="BK2" s="167"/>
    </row>
    <row r="3" spans="1:64" s="161" customFormat="1" ht="15.75" thickBot="1" x14ac:dyDescent="0.3">
      <c r="B3" s="239" t="s">
        <v>111</v>
      </c>
      <c r="C3" s="239"/>
      <c r="D3" s="239"/>
      <c r="E3" s="239"/>
      <c r="F3" s="239"/>
      <c r="G3" s="239"/>
      <c r="H3" s="239"/>
      <c r="I3" s="239"/>
      <c r="J3" s="239"/>
      <c r="K3" s="239"/>
      <c r="M3" s="239" t="s">
        <v>56</v>
      </c>
      <c r="N3" s="239"/>
      <c r="O3" s="239"/>
      <c r="P3" s="239"/>
      <c r="Q3" s="239"/>
      <c r="R3" s="239"/>
      <c r="S3" s="239"/>
      <c r="T3" s="239"/>
      <c r="U3" s="239"/>
      <c r="V3" s="239"/>
      <c r="AI3" s="239" t="s">
        <v>111</v>
      </c>
      <c r="AJ3" s="239"/>
      <c r="AK3" s="239"/>
      <c r="AL3" s="239"/>
      <c r="AM3" s="239"/>
      <c r="AN3" s="239"/>
      <c r="AO3" s="239"/>
      <c r="AP3" s="239"/>
      <c r="AQ3" s="239"/>
      <c r="AR3" s="239"/>
      <c r="AT3" s="239" t="s">
        <v>56</v>
      </c>
      <c r="AU3" s="239"/>
      <c r="AV3" s="239"/>
      <c r="AW3" s="239"/>
      <c r="AX3" s="239"/>
      <c r="AY3" s="239"/>
      <c r="AZ3" s="239"/>
      <c r="BA3" s="239"/>
      <c r="BB3" s="239"/>
      <c r="BC3" s="239"/>
      <c r="BJ3" s="168"/>
      <c r="BK3" s="168"/>
    </row>
    <row r="4" spans="1:64" s="164" customFormat="1" ht="30.75" thickBot="1" x14ac:dyDescent="0.3">
      <c r="A4" s="163" t="str">
        <f>+NAC!A4</f>
        <v>Fecha</v>
      </c>
      <c r="B4" s="162" t="s">
        <v>82</v>
      </c>
      <c r="C4" s="162" t="s">
        <v>83</v>
      </c>
      <c r="D4" s="162" t="s">
        <v>84</v>
      </c>
      <c r="E4" s="162" t="s">
        <v>85</v>
      </c>
      <c r="F4" s="162" t="s">
        <v>86</v>
      </c>
      <c r="G4" s="162" t="s">
        <v>87</v>
      </c>
      <c r="H4" s="162" t="s">
        <v>112</v>
      </c>
      <c r="I4" s="162" t="s">
        <v>113</v>
      </c>
      <c r="J4" s="162" t="s">
        <v>114</v>
      </c>
      <c r="K4" s="162" t="s">
        <v>115</v>
      </c>
      <c r="M4" s="165">
        <v>1</v>
      </c>
      <c r="N4" s="165">
        <f>+M4+1</f>
        <v>2</v>
      </c>
      <c r="O4" s="165">
        <f t="shared" ref="O4:V4" si="0">+N4+1</f>
        <v>3</v>
      </c>
      <c r="P4" s="165">
        <f t="shared" si="0"/>
        <v>4</v>
      </c>
      <c r="Q4" s="165">
        <f t="shared" si="0"/>
        <v>5</v>
      </c>
      <c r="R4" s="165">
        <f t="shared" si="0"/>
        <v>6</v>
      </c>
      <c r="S4" s="165">
        <f t="shared" si="0"/>
        <v>7</v>
      </c>
      <c r="T4" s="165">
        <f t="shared" si="0"/>
        <v>8</v>
      </c>
      <c r="U4" s="165">
        <f t="shared" si="0"/>
        <v>9</v>
      </c>
      <c r="V4" s="165">
        <f t="shared" si="0"/>
        <v>10</v>
      </c>
      <c r="W4" s="165" t="s">
        <v>112</v>
      </c>
      <c r="X4" s="165" t="s">
        <v>113</v>
      </c>
      <c r="Y4" s="165" t="s">
        <v>114</v>
      </c>
      <c r="Z4" s="162" t="s">
        <v>115</v>
      </c>
      <c r="AB4" s="165" t="s">
        <v>1</v>
      </c>
      <c r="AC4" s="165" t="s">
        <v>117</v>
      </c>
      <c r="AD4" s="165" t="s">
        <v>118</v>
      </c>
      <c r="AH4" s="163" t="str">
        <f>+NAC!AH4</f>
        <v>Recreación y cultura</v>
      </c>
      <c r="AI4" s="162" t="s">
        <v>82</v>
      </c>
      <c r="AJ4" s="162" t="s">
        <v>83</v>
      </c>
      <c r="AK4" s="162" t="s">
        <v>84</v>
      </c>
      <c r="AL4" s="162" t="s">
        <v>85</v>
      </c>
      <c r="AM4" s="162" t="s">
        <v>86</v>
      </c>
      <c r="AN4" s="162" t="s">
        <v>87</v>
      </c>
      <c r="AO4" s="162" t="s">
        <v>112</v>
      </c>
      <c r="AP4" s="162" t="s">
        <v>113</v>
      </c>
      <c r="AQ4" s="162" t="s">
        <v>114</v>
      </c>
      <c r="AR4" s="162" t="s">
        <v>115</v>
      </c>
      <c r="AT4" s="165">
        <v>1</v>
      </c>
      <c r="AU4" s="165">
        <f>+AT4+1</f>
        <v>2</v>
      </c>
      <c r="AV4" s="165">
        <f t="shared" ref="AV4:BC4" si="1">+AU4+1</f>
        <v>3</v>
      </c>
      <c r="AW4" s="165">
        <f t="shared" si="1"/>
        <v>4</v>
      </c>
      <c r="AX4" s="165">
        <f t="shared" si="1"/>
        <v>5</v>
      </c>
      <c r="AY4" s="165">
        <f t="shared" si="1"/>
        <v>6</v>
      </c>
      <c r="AZ4" s="165">
        <f t="shared" si="1"/>
        <v>7</v>
      </c>
      <c r="BA4" s="165">
        <f t="shared" si="1"/>
        <v>8</v>
      </c>
      <c r="BB4" s="165">
        <f t="shared" si="1"/>
        <v>9</v>
      </c>
      <c r="BC4" s="165">
        <f t="shared" si="1"/>
        <v>10</v>
      </c>
      <c r="BD4" s="165" t="s">
        <v>112</v>
      </c>
      <c r="BE4" s="165" t="s">
        <v>113</v>
      </c>
      <c r="BF4" s="165" t="s">
        <v>114</v>
      </c>
      <c r="BG4" s="162" t="s">
        <v>115</v>
      </c>
      <c r="BI4" s="165" t="s">
        <v>1</v>
      </c>
      <c r="BJ4" s="166" t="s">
        <v>117</v>
      </c>
      <c r="BK4" s="166" t="s">
        <v>118</v>
      </c>
      <c r="BL4" s="164" t="s">
        <v>201</v>
      </c>
    </row>
    <row r="5" spans="1:64" x14ac:dyDescent="0.25">
      <c r="A5" s="35">
        <f>+NAC!A5</f>
        <v>42705</v>
      </c>
      <c r="AB5" s="76">
        <f>+A5</f>
        <v>42705</v>
      </c>
      <c r="AH5" s="35">
        <f>+A5</f>
        <v>42705</v>
      </c>
      <c r="BI5" s="35">
        <f>+AH5</f>
        <v>42705</v>
      </c>
    </row>
    <row r="6" spans="1:64" x14ac:dyDescent="0.25">
      <c r="A6" s="35">
        <f>+NAC!A6</f>
        <v>42736</v>
      </c>
      <c r="B6" s="24">
        <f>+GBA_d!$AA33</f>
        <v>1.312763029999986E-2</v>
      </c>
      <c r="C6" s="24">
        <f>+PAM_d!$AA33</f>
        <v>1.7872272100000641E-2</v>
      </c>
      <c r="D6" s="24">
        <f>+NOA_d!$AA33</f>
        <v>1.6015515799999935E-2</v>
      </c>
      <c r="E6" s="24">
        <f>+NEA_d!$AA33</f>
        <v>1.6724908800000104E-2</v>
      </c>
      <c r="F6" s="24">
        <f>+CUY_d!$AA33</f>
        <v>1.7072336799999865E-2</v>
      </c>
      <c r="G6" s="24">
        <f>+PAT_d!$AA33</f>
        <v>2.5596863700000139E-2</v>
      </c>
      <c r="H6" s="24">
        <f>+MAX(B6:G6)</f>
        <v>2.5596863700000139E-2</v>
      </c>
      <c r="I6" s="24">
        <f>+MIN(B6:G6)</f>
        <v>1.312763029999986E-2</v>
      </c>
      <c r="J6" s="24">
        <f>+H6-I6</f>
        <v>1.2469233400000279E-2</v>
      </c>
      <c r="M6" s="24">
        <f ca="1">+NAC_d!CH6</f>
        <v>1.4251587110296615E-2</v>
      </c>
      <c r="N6" s="24">
        <f ca="1">+NAC_d!CI6</f>
        <v>1.4611685549453357E-2</v>
      </c>
      <c r="O6" s="24">
        <f ca="1">+NAC_d!CJ6</f>
        <v>1.4652804719045509E-2</v>
      </c>
      <c r="P6" s="24">
        <f ca="1">+NAC_d!CK6</f>
        <v>1.5335453966551116E-2</v>
      </c>
      <c r="Q6" s="24">
        <f ca="1">+NAC_d!CL6</f>
        <v>1.5593474179243394E-2</v>
      </c>
      <c r="R6" s="24">
        <f ca="1">+NAC_d!CM6</f>
        <v>1.5463805718428203E-2</v>
      </c>
      <c r="S6" s="24">
        <f ca="1">+NAC_d!CN6</f>
        <v>1.6064280139732601E-2</v>
      </c>
      <c r="T6" s="24">
        <f ca="1">+NAC_d!CO6</f>
        <v>1.6011536217288347E-2</v>
      </c>
      <c r="U6" s="24">
        <f ca="1">+NAC_d!CP6</f>
        <v>1.6567836043315243E-2</v>
      </c>
      <c r="V6" s="24">
        <f ca="1">+NAC_d!CQ6</f>
        <v>1.7012015589157103E-2</v>
      </c>
      <c r="W6" s="24">
        <f ca="1">+MAX(M6:V6)</f>
        <v>1.7012015589157103E-2</v>
      </c>
      <c r="X6" s="24">
        <f ca="1">+MIN(M6:V6)</f>
        <v>1.4251587110296615E-2</v>
      </c>
      <c r="Y6" s="24">
        <f ca="1">+W6-X6</f>
        <v>2.7604284788604883E-3</v>
      </c>
      <c r="AB6" s="76">
        <f>+A6</f>
        <v>42736</v>
      </c>
      <c r="AH6" s="35">
        <f t="shared" ref="AH6:AH69" si="2">+A6</f>
        <v>42736</v>
      </c>
      <c r="AI6" s="24"/>
      <c r="AJ6" s="24"/>
      <c r="AK6" s="24"/>
      <c r="AL6" s="24"/>
      <c r="AM6" s="24"/>
      <c r="AN6" s="24"/>
      <c r="AO6" s="24"/>
      <c r="AP6" s="24"/>
      <c r="AQ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I6" s="35">
        <f>+AH6</f>
        <v>42736</v>
      </c>
    </row>
    <row r="7" spans="1:64" x14ac:dyDescent="0.25">
      <c r="A7" s="35">
        <f>+NAC!A7</f>
        <v>42767</v>
      </c>
      <c r="B7" s="24">
        <f>+GBA_d!AA34</f>
        <v>2.4627989755458213E-2</v>
      </c>
      <c r="C7" s="24">
        <f>+PAM_d!$AA34</f>
        <v>1.7131585836426266E-2</v>
      </c>
      <c r="D7" s="24">
        <f>+NOA_d!$AA34</f>
        <v>2.0768112761925028E-2</v>
      </c>
      <c r="E7" s="24">
        <f>+NEA_d!$AA34</f>
        <v>1.759673127425998E-2</v>
      </c>
      <c r="F7" s="24">
        <f>+CUY_d!$AA34</f>
        <v>1.5316415987689513E-2</v>
      </c>
      <c r="G7" s="24">
        <f>+PAT_d!$AA34</f>
        <v>1.6802892354632393E-2</v>
      </c>
      <c r="H7" s="24">
        <f t="shared" ref="H7:H70" si="3">+MAX(B7:G7)</f>
        <v>2.4627989755458213E-2</v>
      </c>
      <c r="I7" s="24">
        <f t="shared" ref="I7:I70" si="4">+MIN(B7:G7)</f>
        <v>1.5316415987689513E-2</v>
      </c>
      <c r="J7" s="24">
        <f t="shared" ref="J7:J70" si="5">+H7-I7</f>
        <v>9.3115737677686994E-3</v>
      </c>
      <c r="M7" s="24">
        <f ca="1">+NAC_d!CH7</f>
        <v>2.0752111911551463E-2</v>
      </c>
      <c r="N7" s="24">
        <f ca="1">+NAC_d!CI7</f>
        <v>2.0190751341839785E-2</v>
      </c>
      <c r="O7" s="24">
        <f ca="1">+NAC_d!CJ7</f>
        <v>2.1376979746658975E-2</v>
      </c>
      <c r="P7" s="24">
        <f ca="1">+NAC_d!CK7</f>
        <v>2.0596482632737168E-2</v>
      </c>
      <c r="Q7" s="24">
        <f ca="1">+NAC_d!CL7</f>
        <v>2.0778632531078145E-2</v>
      </c>
      <c r="R7" s="24">
        <f ca="1">+NAC_d!CM7</f>
        <v>2.0807356343774952E-2</v>
      </c>
      <c r="S7" s="24">
        <f ca="1">+NAC_d!CN7</f>
        <v>2.0289726318438284E-2</v>
      </c>
      <c r="T7" s="24">
        <f ca="1">+NAC_d!CO7</f>
        <v>2.0562817901982333E-2</v>
      </c>
      <c r="U7" s="24">
        <f ca="1">+NAC_d!CP7</f>
        <v>2.0997481129678031E-2</v>
      </c>
      <c r="V7" s="24">
        <f ca="1">+NAC_d!CQ7</f>
        <v>2.0135233327234214E-2</v>
      </c>
      <c r="W7" s="24">
        <f t="shared" ref="W7:W70" ca="1" si="6">+MAX(M7:V7)</f>
        <v>2.1376979746658975E-2</v>
      </c>
      <c r="X7" s="24">
        <f t="shared" ref="X7:X70" ca="1" si="7">+MIN(M7:V7)</f>
        <v>2.0135233327234214E-2</v>
      </c>
      <c r="Y7" s="24">
        <f t="shared" ref="Y7:Y70" ca="1" si="8">+W7-X7</f>
        <v>1.2417464194247607E-3</v>
      </c>
      <c r="AB7" s="76">
        <f t="shared" ref="AB7:AB70" si="9">+A7</f>
        <v>42767</v>
      </c>
      <c r="AH7" s="35">
        <f t="shared" si="2"/>
        <v>42767</v>
      </c>
      <c r="AI7" s="24"/>
      <c r="AJ7" s="24"/>
      <c r="AK7" s="24"/>
      <c r="AL7" s="24"/>
      <c r="AM7" s="24"/>
      <c r="AN7" s="24"/>
      <c r="AO7" s="24"/>
      <c r="AP7" s="24"/>
      <c r="AQ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I7" s="35">
        <f t="shared" ref="BI7:BI70" si="10">+AH7</f>
        <v>42767</v>
      </c>
    </row>
    <row r="8" spans="1:64" x14ac:dyDescent="0.25">
      <c r="A8" s="35">
        <f>+NAC!A8</f>
        <v>42795</v>
      </c>
      <c r="B8" s="24">
        <f>+GBA_d!AA35</f>
        <v>2.3644530928110363E-2</v>
      </c>
      <c r="C8" s="24">
        <f>+PAM_d!$AA35</f>
        <v>2.207952705407501E-2</v>
      </c>
      <c r="D8" s="24">
        <f>+NOA_d!$AA35</f>
        <v>3.223322487039626E-2</v>
      </c>
      <c r="E8" s="24">
        <f>+NEA_d!$AA35</f>
        <v>2.4418446720635423E-2</v>
      </c>
      <c r="F8" s="24">
        <f>+CUY_d!$AA35</f>
        <v>2.5746325207990584E-2</v>
      </c>
      <c r="G8" s="24">
        <f>+PAT_d!$AA35</f>
        <v>2.1424949277636829E-2</v>
      </c>
      <c r="H8" s="24">
        <f t="shared" si="3"/>
        <v>3.223322487039626E-2</v>
      </c>
      <c r="I8" s="24">
        <f t="shared" si="4"/>
        <v>2.1424949277636829E-2</v>
      </c>
      <c r="J8" s="24">
        <f t="shared" si="5"/>
        <v>1.0808275592759431E-2</v>
      </c>
      <c r="M8" s="24">
        <f ca="1">+NAC_d!CH8</f>
        <v>2.4875198541691512E-2</v>
      </c>
      <c r="N8" s="24">
        <f ca="1">+NAC_d!CI8</f>
        <v>2.4896967063978259E-2</v>
      </c>
      <c r="O8" s="24">
        <f ca="1">+NAC_d!CJ8</f>
        <v>2.4937464483675509E-2</v>
      </c>
      <c r="P8" s="24">
        <f ca="1">+NAC_d!CK8</f>
        <v>2.4111920058156322E-2</v>
      </c>
      <c r="Q8" s="24">
        <f ca="1">+NAC_d!CL8</f>
        <v>2.4370859479864837E-2</v>
      </c>
      <c r="R8" s="24">
        <f ca="1">+NAC_d!CM8</f>
        <v>2.4689705998102829E-2</v>
      </c>
      <c r="S8" s="24">
        <f ca="1">+NAC_d!CN8</f>
        <v>2.4072446948980586E-2</v>
      </c>
      <c r="T8" s="24">
        <f ca="1">+NAC_d!CO8</f>
        <v>2.3806385644594252E-2</v>
      </c>
      <c r="U8" s="24">
        <f ca="1">+NAC_d!CP8</f>
        <v>2.3859074032921868E-2</v>
      </c>
      <c r="V8" s="24">
        <f ca="1">+NAC_d!CQ8</f>
        <v>2.2185668428281957E-2</v>
      </c>
      <c r="W8" s="24">
        <f t="shared" ca="1" si="6"/>
        <v>2.4937464483675509E-2</v>
      </c>
      <c r="X8" s="24">
        <f t="shared" ca="1" si="7"/>
        <v>2.2185668428281957E-2</v>
      </c>
      <c r="Y8" s="24">
        <f t="shared" ca="1" si="8"/>
        <v>2.7517960553935517E-3</v>
      </c>
      <c r="AB8" s="76">
        <f t="shared" si="9"/>
        <v>42795</v>
      </c>
      <c r="AH8" s="35">
        <f t="shared" si="2"/>
        <v>42795</v>
      </c>
      <c r="AI8" s="24"/>
      <c r="AJ8" s="24"/>
      <c r="AK8" s="24"/>
      <c r="AL8" s="24"/>
      <c r="AM8" s="24"/>
      <c r="AN8" s="24"/>
      <c r="AO8" s="24"/>
      <c r="AP8" s="24"/>
      <c r="AQ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I8" s="35">
        <f t="shared" si="10"/>
        <v>42795</v>
      </c>
    </row>
    <row r="9" spans="1:64" x14ac:dyDescent="0.25">
      <c r="A9" s="35">
        <f>+NAC!A9</f>
        <v>42826</v>
      </c>
      <c r="B9" s="24">
        <f>+GBA_d!AA36</f>
        <v>2.6337201618706896E-2</v>
      </c>
      <c r="C9" s="24">
        <f>+PAM_d!$AA36</f>
        <v>2.7159864750184948E-2</v>
      </c>
      <c r="D9" s="24">
        <f>+NOA_d!$AA36</f>
        <v>2.7158554328272855E-2</v>
      </c>
      <c r="E9" s="24">
        <f>+NEA_d!$AA36</f>
        <v>2.2261686239263279E-2</v>
      </c>
      <c r="F9" s="24">
        <f>+CUY_d!$AA36</f>
        <v>3.3296386471555861E-2</v>
      </c>
      <c r="G9" s="24">
        <f>+PAT_d!$AA36</f>
        <v>2.0045534332698622E-2</v>
      </c>
      <c r="H9" s="24">
        <f t="shared" si="3"/>
        <v>3.3296386471555861E-2</v>
      </c>
      <c r="I9" s="24">
        <f t="shared" si="4"/>
        <v>2.0045534332698622E-2</v>
      </c>
      <c r="J9" s="24">
        <f t="shared" si="5"/>
        <v>1.3250852138857239E-2</v>
      </c>
      <c r="M9" s="24">
        <f ca="1">+NAC_d!CH9</f>
        <v>2.7436131338567815E-2</v>
      </c>
      <c r="N9" s="24">
        <f ca="1">+NAC_d!CI9</f>
        <v>2.7440728836667372E-2</v>
      </c>
      <c r="O9" s="24">
        <f ca="1">+NAC_d!CJ9</f>
        <v>2.7926007446528844E-2</v>
      </c>
      <c r="P9" s="24">
        <f ca="1">+NAC_d!CK9</f>
        <v>2.6691580392790959E-2</v>
      </c>
      <c r="Q9" s="24">
        <f ca="1">+NAC_d!CL9</f>
        <v>2.7263173757123615E-2</v>
      </c>
      <c r="R9" s="24">
        <f ca="1">+NAC_d!CM9</f>
        <v>2.7195391580101314E-2</v>
      </c>
      <c r="S9" s="24">
        <f ca="1">+NAC_d!CN9</f>
        <v>2.6471727032436387E-2</v>
      </c>
      <c r="T9" s="24">
        <f ca="1">+NAC_d!CO9</f>
        <v>2.6120260822278807E-2</v>
      </c>
      <c r="U9" s="24">
        <f ca="1">+NAC_d!CP9</f>
        <v>2.6212565475372429E-2</v>
      </c>
      <c r="V9" s="24">
        <f ca="1">+NAC_d!CQ9</f>
        <v>2.5321667588140917E-2</v>
      </c>
      <c r="W9" s="24">
        <f t="shared" ca="1" si="6"/>
        <v>2.7926007446528844E-2</v>
      </c>
      <c r="X9" s="24">
        <f t="shared" ca="1" si="7"/>
        <v>2.5321667588140917E-2</v>
      </c>
      <c r="Y9" s="24">
        <f t="shared" ca="1" si="8"/>
        <v>2.6043398583879274E-3</v>
      </c>
      <c r="AB9" s="76">
        <f t="shared" si="9"/>
        <v>42826</v>
      </c>
      <c r="AH9" s="35">
        <f t="shared" si="2"/>
        <v>42826</v>
      </c>
      <c r="AI9" s="24"/>
      <c r="AJ9" s="24"/>
      <c r="AK9" s="24"/>
      <c r="AL9" s="24"/>
      <c r="AM9" s="24"/>
      <c r="AN9" s="24"/>
      <c r="AO9" s="24"/>
      <c r="AP9" s="24"/>
      <c r="AQ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I9" s="35">
        <f t="shared" si="10"/>
        <v>42826</v>
      </c>
    </row>
    <row r="10" spans="1:64" x14ac:dyDescent="0.25">
      <c r="A10" s="35">
        <f>+NAC!A10</f>
        <v>42856</v>
      </c>
      <c r="B10" s="24">
        <f>+GBA_d!AA37</f>
        <v>1.2831512140066836E-2</v>
      </c>
      <c r="C10" s="24">
        <f>+PAM_d!$AA37</f>
        <v>1.4806347622723148E-2</v>
      </c>
      <c r="D10" s="24">
        <f>+NOA_d!$AA37</f>
        <v>1.5217522185491772E-2</v>
      </c>
      <c r="E10" s="24">
        <f>+NEA_d!$AA37</f>
        <v>1.924788674730471E-2</v>
      </c>
      <c r="F10" s="24">
        <f>+CUY_d!$AA37</f>
        <v>1.6980630337079639E-2</v>
      </c>
      <c r="G10" s="24">
        <f>+PAT_d!$AA37</f>
        <v>1.6918313622002579E-2</v>
      </c>
      <c r="H10" s="24">
        <f t="shared" si="3"/>
        <v>1.924788674730471E-2</v>
      </c>
      <c r="I10" s="24">
        <f t="shared" si="4"/>
        <v>1.2831512140066836E-2</v>
      </c>
      <c r="J10" s="24">
        <f t="shared" si="5"/>
        <v>6.4163746072378736E-3</v>
      </c>
      <c r="M10" s="24">
        <f ca="1">+NAC_d!CH10</f>
        <v>1.4181361216163202E-2</v>
      </c>
      <c r="N10" s="24">
        <f ca="1">+NAC_d!CI10</f>
        <v>1.4081530721886004E-2</v>
      </c>
      <c r="O10" s="24">
        <f ca="1">+NAC_d!CJ10</f>
        <v>1.4168366864920623E-2</v>
      </c>
      <c r="P10" s="24">
        <f ca="1">+NAC_d!CK10</f>
        <v>1.4317744439638291E-2</v>
      </c>
      <c r="Q10" s="24">
        <f ca="1">+NAC_d!CL10</f>
        <v>1.4135406773398085E-2</v>
      </c>
      <c r="R10" s="24">
        <f ca="1">+NAC_d!CM10</f>
        <v>1.4314402372086699E-2</v>
      </c>
      <c r="S10" s="24">
        <f ca="1">+NAC_d!CN10</f>
        <v>1.4095772001059492E-2</v>
      </c>
      <c r="T10" s="24">
        <f ca="1">+NAC_d!CO10</f>
        <v>1.4340848035942821E-2</v>
      </c>
      <c r="U10" s="24">
        <f ca="1">+NAC_d!CP10</f>
        <v>1.4543732642696927E-2</v>
      </c>
      <c r="V10" s="24">
        <f ca="1">+NAC_d!CQ10</f>
        <v>1.4735442342626248E-2</v>
      </c>
      <c r="W10" s="24">
        <f t="shared" ca="1" si="6"/>
        <v>1.4735442342626248E-2</v>
      </c>
      <c r="X10" s="24">
        <f t="shared" ca="1" si="7"/>
        <v>1.4081530721886004E-2</v>
      </c>
      <c r="Y10" s="24">
        <f t="shared" ca="1" si="8"/>
        <v>6.53911620740244E-4</v>
      </c>
      <c r="AB10" s="76">
        <f t="shared" si="9"/>
        <v>42856</v>
      </c>
      <c r="AH10" s="35">
        <f t="shared" si="2"/>
        <v>42856</v>
      </c>
      <c r="AI10" s="24"/>
      <c r="AJ10" s="24"/>
      <c r="AK10" s="24"/>
      <c r="AL10" s="24"/>
      <c r="AM10" s="24"/>
      <c r="AN10" s="24"/>
      <c r="AO10" s="24"/>
      <c r="AP10" s="24"/>
      <c r="AQ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I10" s="35">
        <f t="shared" si="10"/>
        <v>42856</v>
      </c>
    </row>
    <row r="11" spans="1:64" x14ac:dyDescent="0.25">
      <c r="A11" s="35">
        <f>+NAC!A11</f>
        <v>42887</v>
      </c>
      <c r="B11" s="24">
        <f>+GBA_d!AA38</f>
        <v>1.3882719674970456E-2</v>
      </c>
      <c r="C11" s="24">
        <f>+PAM_d!$AA38</f>
        <v>1.0020273688915227E-2</v>
      </c>
      <c r="D11" s="24">
        <f>+NOA_d!$AA38</f>
        <v>9.4638594434521828E-3</v>
      </c>
      <c r="E11" s="24">
        <f>+NEA_d!$AA38</f>
        <v>1.364900936930824E-2</v>
      </c>
      <c r="F11" s="24">
        <f>+CUY_d!$AA38</f>
        <v>1.0068061972881459E-2</v>
      </c>
      <c r="G11" s="24">
        <f>+PAT_d!$AA38</f>
        <v>1.0624884839411708E-2</v>
      </c>
      <c r="H11" s="24">
        <f t="shared" si="3"/>
        <v>1.3882719674970456E-2</v>
      </c>
      <c r="I11" s="24">
        <f t="shared" si="4"/>
        <v>9.4638594434521828E-3</v>
      </c>
      <c r="J11" s="24">
        <f t="shared" si="5"/>
        <v>4.4188602315182735E-3</v>
      </c>
      <c r="M11" s="24">
        <f ca="1">+NAC_d!CH11</f>
        <v>1.1370552843762427E-2</v>
      </c>
      <c r="N11" s="24">
        <f ca="1">+NAC_d!CI11</f>
        <v>1.1503105757415755E-2</v>
      </c>
      <c r="O11" s="24">
        <f ca="1">+NAC_d!CJ11</f>
        <v>1.1654635021352444E-2</v>
      </c>
      <c r="P11" s="24">
        <f ca="1">+NAC_d!CK11</f>
        <v>1.1471630928409304E-2</v>
      </c>
      <c r="Q11" s="24">
        <f ca="1">+NAC_d!CL11</f>
        <v>1.1859787675417621E-2</v>
      </c>
      <c r="R11" s="24">
        <f ca="1">+NAC_d!CM11</f>
        <v>1.1816450251639354E-2</v>
      </c>
      <c r="S11" s="24">
        <f ca="1">+NAC_d!CN11</f>
        <v>1.1814073517025125E-2</v>
      </c>
      <c r="T11" s="24">
        <f ca="1">+NAC_d!CO11</f>
        <v>1.1913238233600465E-2</v>
      </c>
      <c r="U11" s="24">
        <f ca="1">+NAC_d!CP11</f>
        <v>1.2162742826243411E-2</v>
      </c>
      <c r="V11" s="24">
        <f ca="1">+NAC_d!CQ11</f>
        <v>1.2394594515229285E-2</v>
      </c>
      <c r="W11" s="24">
        <f t="shared" ca="1" si="6"/>
        <v>1.2394594515229285E-2</v>
      </c>
      <c r="X11" s="24">
        <f t="shared" ca="1" si="7"/>
        <v>1.1370552843762427E-2</v>
      </c>
      <c r="Y11" s="24">
        <f t="shared" ca="1" si="8"/>
        <v>1.0240416714668577E-3</v>
      </c>
      <c r="AB11" s="76">
        <f t="shared" si="9"/>
        <v>42887</v>
      </c>
      <c r="AH11" s="35">
        <f t="shared" si="2"/>
        <v>42887</v>
      </c>
      <c r="AI11" s="24"/>
      <c r="AJ11" s="24"/>
      <c r="AK11" s="24"/>
      <c r="AL11" s="24"/>
      <c r="AM11" s="24"/>
      <c r="AN11" s="24"/>
      <c r="AO11" s="24"/>
      <c r="AP11" s="24"/>
      <c r="AQ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I11" s="35">
        <f t="shared" si="10"/>
        <v>42887</v>
      </c>
    </row>
    <row r="12" spans="1:64" x14ac:dyDescent="0.25">
      <c r="A12" s="35">
        <f>+NAC!A12</f>
        <v>42917</v>
      </c>
      <c r="B12" s="24">
        <f>+GBA_d!AA39</f>
        <v>1.7191121995063119E-2</v>
      </c>
      <c r="C12" s="24">
        <f>+PAM_d!$AA39</f>
        <v>1.9497637295309067E-2</v>
      </c>
      <c r="D12" s="24">
        <f>+NOA_d!$AA39</f>
        <v>1.4140282386648773E-2</v>
      </c>
      <c r="E12" s="24">
        <f>+NEA_d!$AA39</f>
        <v>1.2810262694103791E-2</v>
      </c>
      <c r="F12" s="24">
        <f>+CUY_d!$AA39</f>
        <v>1.4129633093779681E-2</v>
      </c>
      <c r="G12" s="24">
        <f>+PAT_d!$AA39</f>
        <v>1.5357574677791641E-2</v>
      </c>
      <c r="H12" s="24">
        <f t="shared" si="3"/>
        <v>1.9497637295309067E-2</v>
      </c>
      <c r="I12" s="24">
        <f t="shared" si="4"/>
        <v>1.2810262694103791E-2</v>
      </c>
      <c r="J12" s="24">
        <f t="shared" si="5"/>
        <v>6.6873746012052759E-3</v>
      </c>
      <c r="M12" s="24">
        <f ca="1">+NAC_d!CH12</f>
        <v>1.517046043355097E-2</v>
      </c>
      <c r="N12" s="24">
        <f ca="1">+NAC_d!CI12</f>
        <v>1.5500391111761047E-2</v>
      </c>
      <c r="O12" s="24">
        <f ca="1">+NAC_d!CJ12</f>
        <v>1.5942225115636255E-2</v>
      </c>
      <c r="P12" s="24">
        <f ca="1">+NAC_d!CK12</f>
        <v>1.6466547170218337E-2</v>
      </c>
      <c r="Q12" s="24">
        <f ca="1">+NAC_d!CL12</f>
        <v>1.6671738909934231E-2</v>
      </c>
      <c r="R12" s="24">
        <f ca="1">+NAC_d!CM12</f>
        <v>1.6558625875587651E-2</v>
      </c>
      <c r="S12" s="24">
        <f ca="1">+NAC_d!CN12</f>
        <v>1.7166962358336146E-2</v>
      </c>
      <c r="T12" s="24">
        <f ca="1">+NAC_d!CO12</f>
        <v>1.7607646515877207E-2</v>
      </c>
      <c r="U12" s="24">
        <f ca="1">+NAC_d!CP12</f>
        <v>1.8376847152824727E-2</v>
      </c>
      <c r="V12" s="24">
        <f ca="1">+NAC_d!CQ12</f>
        <v>1.9258087286429193E-2</v>
      </c>
      <c r="W12" s="24">
        <f t="shared" ca="1" si="6"/>
        <v>1.9258087286429193E-2</v>
      </c>
      <c r="X12" s="24">
        <f t="shared" ca="1" si="7"/>
        <v>1.517046043355097E-2</v>
      </c>
      <c r="Y12" s="24">
        <f t="shared" ca="1" si="8"/>
        <v>4.0876268528782234E-3</v>
      </c>
      <c r="AB12" s="76">
        <f t="shared" si="9"/>
        <v>42917</v>
      </c>
      <c r="AH12" s="35">
        <f t="shared" si="2"/>
        <v>42917</v>
      </c>
      <c r="AI12" s="24"/>
      <c r="AJ12" s="24"/>
      <c r="AK12" s="24"/>
      <c r="AL12" s="24"/>
      <c r="AM12" s="24"/>
      <c r="AN12" s="24"/>
      <c r="AO12" s="24"/>
      <c r="AP12" s="24"/>
      <c r="AQ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I12" s="35">
        <f t="shared" si="10"/>
        <v>42917</v>
      </c>
    </row>
    <row r="13" spans="1:64" x14ac:dyDescent="0.25">
      <c r="A13" s="35">
        <f>+NAC!A13</f>
        <v>42948</v>
      </c>
      <c r="B13" s="24">
        <f>+GBA_d!AA40</f>
        <v>1.477315986285066E-2</v>
      </c>
      <c r="C13" s="24">
        <f>+PAM_d!$AA40</f>
        <v>1.3313707332416103E-2</v>
      </c>
      <c r="D13" s="24">
        <f>+NOA_d!$AA40</f>
        <v>1.2713256877347368E-2</v>
      </c>
      <c r="E13" s="24">
        <f>+NEA_d!$AA40</f>
        <v>1.1528122576624833E-2</v>
      </c>
      <c r="F13" s="24">
        <f>+CUY_d!$AA40</f>
        <v>1.3584390897164011E-2</v>
      </c>
      <c r="G13" s="24">
        <f>+PAT_d!$AA40</f>
        <v>1.6979693573800914E-2</v>
      </c>
      <c r="H13" s="24">
        <f t="shared" si="3"/>
        <v>1.6979693573800914E-2</v>
      </c>
      <c r="I13" s="24">
        <f t="shared" si="4"/>
        <v>1.1528122576624833E-2</v>
      </c>
      <c r="J13" s="24">
        <f t="shared" si="5"/>
        <v>5.4515709971760806E-3</v>
      </c>
      <c r="M13" s="24">
        <f ca="1">+NAC_d!CH13</f>
        <v>1.4856986527753913E-2</v>
      </c>
      <c r="N13" s="24">
        <f ca="1">+NAC_d!CI13</f>
        <v>1.4599668572412128E-2</v>
      </c>
      <c r="O13" s="24">
        <f ca="1">+NAC_d!CJ13</f>
        <v>1.4593942497918011E-2</v>
      </c>
      <c r="P13" s="24">
        <f ca="1">+NAC_d!CK13</f>
        <v>1.4020683439368797E-2</v>
      </c>
      <c r="Q13" s="24">
        <f ca="1">+NAC_d!CL13</f>
        <v>1.438511883627247E-2</v>
      </c>
      <c r="R13" s="24">
        <f ca="1">+NAC_d!CM13</f>
        <v>1.4206647694719132E-2</v>
      </c>
      <c r="S13" s="24">
        <f ca="1">+NAC_d!CN13</f>
        <v>1.4047803478166365E-2</v>
      </c>
      <c r="T13" s="24">
        <f ca="1">+NAC_d!CO13</f>
        <v>1.3880555547966189E-2</v>
      </c>
      <c r="U13" s="24">
        <f ca="1">+NAC_d!CP13</f>
        <v>1.3965613618371675E-2</v>
      </c>
      <c r="V13" s="24">
        <f ca="1">+NAC_d!CQ13</f>
        <v>1.3232546403528556E-2</v>
      </c>
      <c r="W13" s="24">
        <f t="shared" ca="1" si="6"/>
        <v>1.4856986527753913E-2</v>
      </c>
      <c r="X13" s="24">
        <f t="shared" ca="1" si="7"/>
        <v>1.3232546403528556E-2</v>
      </c>
      <c r="Y13" s="24">
        <f t="shared" ca="1" si="8"/>
        <v>1.624440124225357E-3</v>
      </c>
      <c r="AB13" s="76">
        <f t="shared" si="9"/>
        <v>42948</v>
      </c>
      <c r="AH13" s="35">
        <f t="shared" si="2"/>
        <v>42948</v>
      </c>
      <c r="AI13" s="24"/>
      <c r="AJ13" s="24"/>
      <c r="AK13" s="24"/>
      <c r="AL13" s="24"/>
      <c r="AM13" s="24"/>
      <c r="AN13" s="24"/>
      <c r="AO13" s="24"/>
      <c r="AP13" s="24"/>
      <c r="AQ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I13" s="35">
        <f t="shared" si="10"/>
        <v>42948</v>
      </c>
    </row>
    <row r="14" spans="1:64" x14ac:dyDescent="0.25">
      <c r="A14" s="35">
        <f>+NAC!A14</f>
        <v>42979</v>
      </c>
      <c r="B14" s="24">
        <f>+GBA_d!AA41</f>
        <v>2.0439585820613893E-2</v>
      </c>
      <c r="C14" s="24">
        <f>+PAM_d!$AA41</f>
        <v>1.9151453667935137E-2</v>
      </c>
      <c r="D14" s="24">
        <f>+NOA_d!$AA41</f>
        <v>1.7622172616213572E-2</v>
      </c>
      <c r="E14" s="24">
        <f>+NEA_d!$AA41</f>
        <v>1.2987570036760099E-2</v>
      </c>
      <c r="F14" s="24">
        <f>+CUY_d!$AA41</f>
        <v>1.7394838828447279E-2</v>
      </c>
      <c r="G14" s="24">
        <f>+PAT_d!$AA41</f>
        <v>1.2930704077315891E-2</v>
      </c>
      <c r="H14" s="24">
        <f t="shared" si="3"/>
        <v>2.0439585820613893E-2</v>
      </c>
      <c r="I14" s="24">
        <f t="shared" si="4"/>
        <v>1.2930704077315891E-2</v>
      </c>
      <c r="J14" s="24">
        <f t="shared" si="5"/>
        <v>7.5088817432980015E-3</v>
      </c>
      <c r="M14" s="24">
        <f ca="1">+NAC_d!CH14</f>
        <v>1.9080961811317909E-2</v>
      </c>
      <c r="N14" s="24">
        <f ca="1">+NAC_d!CI14</f>
        <v>1.9304246445580819E-2</v>
      </c>
      <c r="O14" s="24">
        <f ca="1">+NAC_d!CJ14</f>
        <v>1.9289060287918325E-2</v>
      </c>
      <c r="P14" s="24">
        <f ca="1">+NAC_d!CK14</f>
        <v>1.8611651481775793E-2</v>
      </c>
      <c r="Q14" s="24">
        <f ca="1">+NAC_d!CL14</f>
        <v>1.9006077506147356E-2</v>
      </c>
      <c r="R14" s="24">
        <f ca="1">+NAC_d!CM14</f>
        <v>1.9259615257452234E-2</v>
      </c>
      <c r="S14" s="24">
        <f ca="1">+NAC_d!CN14</f>
        <v>1.8999218031777954E-2</v>
      </c>
      <c r="T14" s="24">
        <f ca="1">+NAC_d!CO14</f>
        <v>1.8815278168333061E-2</v>
      </c>
      <c r="U14" s="24">
        <f ca="1">+NAC_d!CP14</f>
        <v>1.8879063364938498E-2</v>
      </c>
      <c r="V14" s="24">
        <f ca="1">+NAC_d!CQ14</f>
        <v>1.8540132532907316E-2</v>
      </c>
      <c r="W14" s="24">
        <f t="shared" ca="1" si="6"/>
        <v>1.9304246445580819E-2</v>
      </c>
      <c r="X14" s="24">
        <f t="shared" ca="1" si="7"/>
        <v>1.8540132532907316E-2</v>
      </c>
      <c r="Y14" s="24">
        <f t="shared" ca="1" si="8"/>
        <v>7.6411391267350304E-4</v>
      </c>
      <c r="AB14" s="76">
        <f t="shared" si="9"/>
        <v>42979</v>
      </c>
      <c r="AH14" s="35">
        <f t="shared" si="2"/>
        <v>42979</v>
      </c>
      <c r="AI14" s="24"/>
      <c r="AJ14" s="24"/>
      <c r="AK14" s="24"/>
      <c r="AL14" s="24"/>
      <c r="AM14" s="24"/>
      <c r="AN14" s="24"/>
      <c r="AO14" s="24"/>
      <c r="AP14" s="24"/>
      <c r="AQ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I14" s="35">
        <f t="shared" si="10"/>
        <v>42979</v>
      </c>
    </row>
    <row r="15" spans="1:64" x14ac:dyDescent="0.25">
      <c r="A15" s="35">
        <f>+NAC!A15</f>
        <v>43009</v>
      </c>
      <c r="B15" s="24">
        <f>+GBA_d!AA42</f>
        <v>1.2992384006413893E-2</v>
      </c>
      <c r="C15" s="24">
        <f>+PAM_d!$AA42</f>
        <v>1.6858149373835341E-2</v>
      </c>
      <c r="D15" s="24">
        <f>+NOA_d!$AA42</f>
        <v>1.881259371287114E-2</v>
      </c>
      <c r="E15" s="24">
        <f>+NEA_d!$AA42</f>
        <v>1.4914867194409709E-2</v>
      </c>
      <c r="F15" s="24">
        <f>+CUY_d!$AA42</f>
        <v>1.7168330078380034E-2</v>
      </c>
      <c r="G15" s="24">
        <f>+PAT_d!$AA42</f>
        <v>1.6378082727663168E-2</v>
      </c>
      <c r="H15" s="24">
        <f t="shared" si="3"/>
        <v>1.881259371287114E-2</v>
      </c>
      <c r="I15" s="24">
        <f t="shared" si="4"/>
        <v>1.2992384006413893E-2</v>
      </c>
      <c r="J15" s="24">
        <f t="shared" si="5"/>
        <v>5.8202097064572467E-3</v>
      </c>
      <c r="M15" s="24">
        <f ca="1">+NAC_d!CH15</f>
        <v>1.5711185794200277E-2</v>
      </c>
      <c r="N15" s="24">
        <f ca="1">+NAC_d!CI15</f>
        <v>1.5714785403698528E-2</v>
      </c>
      <c r="O15" s="24">
        <f ca="1">+NAC_d!CJ15</f>
        <v>1.5603900261299097E-2</v>
      </c>
      <c r="P15" s="24">
        <f ca="1">+NAC_d!CK15</f>
        <v>1.5765054545101576E-2</v>
      </c>
      <c r="Q15" s="24">
        <f ca="1">+NAC_d!CL15</f>
        <v>1.5603312223585464E-2</v>
      </c>
      <c r="R15" s="24">
        <f ca="1">+NAC_d!CM15</f>
        <v>1.5380179999087806E-2</v>
      </c>
      <c r="S15" s="24">
        <f ca="1">+NAC_d!CN15</f>
        <v>1.5171064742820706E-2</v>
      </c>
      <c r="T15" s="24">
        <f ca="1">+NAC_d!CO15</f>
        <v>1.498127032609875E-2</v>
      </c>
      <c r="U15" s="24">
        <f ca="1">+NAC_d!CP15</f>
        <v>1.4844109664833516E-2</v>
      </c>
      <c r="V15" s="24">
        <f ca="1">+NAC_d!CQ15</f>
        <v>1.4542806557518384E-2</v>
      </c>
      <c r="W15" s="24">
        <f t="shared" ca="1" si="6"/>
        <v>1.5765054545101576E-2</v>
      </c>
      <c r="X15" s="24">
        <f t="shared" ca="1" si="7"/>
        <v>1.4542806557518384E-2</v>
      </c>
      <c r="Y15" s="24">
        <f t="shared" ca="1" si="8"/>
        <v>1.2222479875831915E-3</v>
      </c>
      <c r="AB15" s="76">
        <f t="shared" si="9"/>
        <v>43009</v>
      </c>
      <c r="AH15" s="35">
        <f t="shared" si="2"/>
        <v>43009</v>
      </c>
      <c r="AI15" s="24"/>
      <c r="AJ15" s="24"/>
      <c r="AK15" s="24"/>
      <c r="AL15" s="24"/>
      <c r="AM15" s="24"/>
      <c r="AN15" s="24"/>
      <c r="AO15" s="24"/>
      <c r="AP15" s="24"/>
      <c r="AQ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I15" s="35">
        <f t="shared" si="10"/>
        <v>43009</v>
      </c>
    </row>
    <row r="16" spans="1:64" x14ac:dyDescent="0.25">
      <c r="A16" s="35">
        <f>+NAC!A16</f>
        <v>43040</v>
      </c>
      <c r="B16" s="24">
        <f>+GBA_d!AA43</f>
        <v>1.1678854210240619E-2</v>
      </c>
      <c r="C16" s="24">
        <f>+PAM_d!$AA43</f>
        <v>1.6168530813818416E-2</v>
      </c>
      <c r="D16" s="24">
        <f>+NOA_d!$AA43</f>
        <v>1.2601957958394028E-2</v>
      </c>
      <c r="E16" s="24">
        <f>+NEA_d!$AA43</f>
        <v>1.5209864281608088E-2</v>
      </c>
      <c r="F16" s="24">
        <f>+CUY_d!$AA43</f>
        <v>1.5640865745152555E-2</v>
      </c>
      <c r="G16" s="24">
        <f>+PAT_d!$AA43</f>
        <v>1.4576057640430129E-2</v>
      </c>
      <c r="H16" s="24">
        <f t="shared" si="3"/>
        <v>1.6168530813818416E-2</v>
      </c>
      <c r="I16" s="24">
        <f t="shared" si="4"/>
        <v>1.1678854210240619E-2</v>
      </c>
      <c r="J16" s="24">
        <f t="shared" si="5"/>
        <v>4.4896766035777969E-3</v>
      </c>
      <c r="M16" s="24">
        <f ca="1">+NAC_d!CH16</f>
        <v>1.3069595362615649E-2</v>
      </c>
      <c r="N16" s="24">
        <f ca="1">+NAC_d!CI16</f>
        <v>1.3164608433317682E-2</v>
      </c>
      <c r="O16" s="24">
        <f ca="1">+NAC_d!CJ16</f>
        <v>1.334720829392122E-2</v>
      </c>
      <c r="P16" s="24">
        <f ca="1">+NAC_d!CK16</f>
        <v>1.3705692288764393E-2</v>
      </c>
      <c r="Q16" s="24">
        <f ca="1">+NAC_d!CL16</f>
        <v>1.3592735188360683E-2</v>
      </c>
      <c r="R16" s="24">
        <f ca="1">+NAC_d!CM16</f>
        <v>1.3552781934555336E-2</v>
      </c>
      <c r="S16" s="24">
        <f ca="1">+NAC_d!CN16</f>
        <v>1.4007454721426837E-2</v>
      </c>
      <c r="T16" s="24">
        <f ca="1">+NAC_d!CO16</f>
        <v>1.4058146627395685E-2</v>
      </c>
      <c r="U16" s="24">
        <f ca="1">+NAC_d!CP16</f>
        <v>1.3958477706032424E-2</v>
      </c>
      <c r="V16" s="24">
        <f ca="1">+NAC_d!CQ16</f>
        <v>1.4217822663882718E-2</v>
      </c>
      <c r="W16" s="24">
        <f t="shared" ca="1" si="6"/>
        <v>1.4217822663882718E-2</v>
      </c>
      <c r="X16" s="24">
        <f t="shared" ca="1" si="7"/>
        <v>1.3069595362615649E-2</v>
      </c>
      <c r="Y16" s="24">
        <f t="shared" ca="1" si="8"/>
        <v>1.1482273012670685E-3</v>
      </c>
      <c r="AB16" s="76">
        <f t="shared" si="9"/>
        <v>43040</v>
      </c>
      <c r="AH16" s="35">
        <f t="shared" si="2"/>
        <v>43040</v>
      </c>
      <c r="AI16" s="24"/>
      <c r="AJ16" s="24"/>
      <c r="AK16" s="24"/>
      <c r="AL16" s="24"/>
      <c r="AM16" s="24"/>
      <c r="AN16" s="24"/>
      <c r="AO16" s="24"/>
      <c r="AP16" s="24"/>
      <c r="AQ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I16" s="35">
        <f t="shared" si="10"/>
        <v>43040</v>
      </c>
    </row>
    <row r="17" spans="1:64" x14ac:dyDescent="0.25">
      <c r="A17" s="35">
        <f>+NAC!A17</f>
        <v>43070</v>
      </c>
      <c r="B17" s="24">
        <f>+GBA_d!AA44</f>
        <v>3.4286104446535903E-2</v>
      </c>
      <c r="C17" s="24">
        <f>+PAM_d!$AA44</f>
        <v>3.1107486934132567E-2</v>
      </c>
      <c r="D17" s="24">
        <f>+NOA_d!$AA44</f>
        <v>2.3100502480921437E-2</v>
      </c>
      <c r="E17" s="24">
        <f>+NEA_d!$AA44</f>
        <v>2.1550639071977962E-2</v>
      </c>
      <c r="F17" s="24">
        <f>+CUY_d!$AA44</f>
        <v>3.3437997529083718E-2</v>
      </c>
      <c r="G17" s="24">
        <f>+PAT_d!$AA44</f>
        <v>2.5118492514621948E-2</v>
      </c>
      <c r="H17" s="24">
        <f t="shared" si="3"/>
        <v>3.4286104446535903E-2</v>
      </c>
      <c r="I17" s="24">
        <f t="shared" si="4"/>
        <v>2.1550639071977962E-2</v>
      </c>
      <c r="J17" s="24">
        <f t="shared" si="5"/>
        <v>1.2735465374557942E-2</v>
      </c>
      <c r="K17" s="24">
        <f>+AVERAGE(J6:J17)</f>
        <v>8.2806957303678454E-3</v>
      </c>
      <c r="M17" s="24">
        <f ca="1">+NAC_d!CH17</f>
        <v>2.956453681925808E-2</v>
      </c>
      <c r="N17" s="24">
        <f ca="1">+NAC_d!CI17</f>
        <v>2.8818334075703111E-2</v>
      </c>
      <c r="O17" s="24">
        <f ca="1">+NAC_d!CJ17</f>
        <v>3.2459100315137546E-2</v>
      </c>
      <c r="P17" s="24">
        <f ca="1">+NAC_d!CK17</f>
        <v>2.941207154851222E-2</v>
      </c>
      <c r="Q17" s="24">
        <f ca="1">+NAC_d!CL17</f>
        <v>3.1124071641270845E-2</v>
      </c>
      <c r="R17" s="24">
        <f ca="1">+NAC_d!CM17</f>
        <v>3.1077054464526022E-2</v>
      </c>
      <c r="S17" s="24">
        <f ca="1">+NAC_d!CN17</f>
        <v>3.1190648442061431E-2</v>
      </c>
      <c r="T17" s="24">
        <f ca="1">+NAC_d!CO17</f>
        <v>3.144182286572339E-2</v>
      </c>
      <c r="U17" s="24">
        <f ca="1">+NAC_d!CP17</f>
        <v>3.2676723608515257E-2</v>
      </c>
      <c r="V17" s="24">
        <f ca="1">+NAC_d!CQ17</f>
        <v>3.2794498721119725E-2</v>
      </c>
      <c r="W17" s="24">
        <f t="shared" ca="1" si="6"/>
        <v>3.2794498721119725E-2</v>
      </c>
      <c r="X17" s="24">
        <f t="shared" ca="1" si="7"/>
        <v>2.8818334075703111E-2</v>
      </c>
      <c r="Y17" s="24">
        <f t="shared" ca="1" si="8"/>
        <v>3.9761646454166133E-3</v>
      </c>
      <c r="Z17" s="24">
        <f ca="1">+AVERAGE(Y6:Y17)</f>
        <v>1.9882570773598154E-3</v>
      </c>
      <c r="AB17" s="76">
        <f t="shared" si="9"/>
        <v>43070</v>
      </c>
      <c r="AC17" s="77">
        <f>+K17</f>
        <v>8.2806957303678454E-3</v>
      </c>
      <c r="AD17" s="77">
        <f t="shared" ref="AD17" ca="1" si="11">+Z17</f>
        <v>1.9882570773598154E-3</v>
      </c>
      <c r="AH17" s="35">
        <f t="shared" si="2"/>
        <v>43070</v>
      </c>
      <c r="AI17" s="24">
        <f>+GBA_d!$AN44</f>
        <v>0.25038258480000009</v>
      </c>
      <c r="AJ17" s="24">
        <f>+PAM_d!$AN44</f>
        <v>0.24969878170000026</v>
      </c>
      <c r="AK17" s="24">
        <f>+NOA_d!$AN44</f>
        <v>0.24312583279999966</v>
      </c>
      <c r="AL17" s="24">
        <f>+NEA_d!$AN44</f>
        <v>0.22276099130000016</v>
      </c>
      <c r="AM17" s="24">
        <f>+CUY_d!$AN44</f>
        <v>0.25528341399999976</v>
      </c>
      <c r="AN17" s="24">
        <f>+PAT_d!$AN44</f>
        <v>0.23464053900000015</v>
      </c>
      <c r="AO17" s="24">
        <f t="shared" ref="AO17" si="12">+MAX(AI17:AN17)</f>
        <v>0.25528341399999976</v>
      </c>
      <c r="AP17" s="24">
        <f t="shared" ref="AP17" si="13">+MIN(AI17:AN17)</f>
        <v>0.22276099130000016</v>
      </c>
      <c r="AQ17" s="24">
        <f>+AO17-AP17</f>
        <v>3.2522422699999609E-2</v>
      </c>
      <c r="AR17" s="24"/>
      <c r="AT17" s="24">
        <f ca="1">+NAC_d!CT17</f>
        <v>0.24375067092548086</v>
      </c>
      <c r="AU17" s="24">
        <f ca="1">+NAC_d!CU17</f>
        <v>0.24316119682052939</v>
      </c>
      <c r="AV17" s="24">
        <f ca="1">+NAC_d!CV17</f>
        <v>0.25060227694819437</v>
      </c>
      <c r="AW17" s="24">
        <f ca="1">+NAC_d!CW17</f>
        <v>0.24400384528625496</v>
      </c>
      <c r="AX17" s="24">
        <f ca="1">+NAC_d!CX17</f>
        <v>0.24872155374208083</v>
      </c>
      <c r="AY17" s="24">
        <f ca="1">+NAC_d!CY17</f>
        <v>0.24864182176629779</v>
      </c>
      <c r="AZ17" s="24">
        <f ca="1">+NAC_d!CZ17</f>
        <v>0.24751543635050632</v>
      </c>
      <c r="BA17" s="24">
        <f ca="1">+NAC_d!DA17</f>
        <v>0.24769920660582301</v>
      </c>
      <c r="BB17" s="24">
        <f ca="1">+NAC_d!DB17</f>
        <v>0.25198159064897441</v>
      </c>
      <c r="BC17" s="24">
        <f ca="1">+NAC_d!DC17</f>
        <v>0.24871513218192898</v>
      </c>
      <c r="BD17" s="24">
        <f t="shared" ref="BD17:BD70" ca="1" si="14">+MAX(AT17:BC17)</f>
        <v>0.25198159064897441</v>
      </c>
      <c r="BE17" s="24">
        <f t="shared" ref="BE17:BE70" ca="1" si="15">+MIN(AT17:BC17)</f>
        <v>0.24316119682052939</v>
      </c>
      <c r="BF17" s="24">
        <f t="shared" ref="BF17:BF70" ca="1" si="16">+BD17-BE17</f>
        <v>8.8203938284450167E-3</v>
      </c>
      <c r="BG17" s="24"/>
      <c r="BI17" s="35">
        <f t="shared" si="10"/>
        <v>43070</v>
      </c>
    </row>
    <row r="18" spans="1:64" x14ac:dyDescent="0.25">
      <c r="A18" s="35">
        <f>+NAC!A18</f>
        <v>43101</v>
      </c>
      <c r="B18" s="24">
        <f>+GBA_d!AA45</f>
        <v>1.5796388593463329E-2</v>
      </c>
      <c r="C18" s="24">
        <f>+PAM_d!$AA45</f>
        <v>1.8714799872161958E-2</v>
      </c>
      <c r="D18" s="24">
        <f>+NOA_d!$AA45</f>
        <v>1.8782671700585896E-2</v>
      </c>
      <c r="E18" s="24">
        <f>+NEA_d!$AA45</f>
        <v>1.9968378018046407E-2</v>
      </c>
      <c r="F18" s="24">
        <f>+CUY_d!$AA45</f>
        <v>1.5014217976435651E-2</v>
      </c>
      <c r="G18" s="24">
        <f>+PAT_d!$AA45</f>
        <v>2.5661137067199302E-2</v>
      </c>
      <c r="H18" s="24">
        <f t="shared" si="3"/>
        <v>2.5661137067199302E-2</v>
      </c>
      <c r="I18" s="24">
        <f t="shared" si="4"/>
        <v>1.5014217976435651E-2</v>
      </c>
      <c r="J18" s="24">
        <f t="shared" si="5"/>
        <v>1.0646919090763651E-2</v>
      </c>
      <c r="K18" s="24">
        <f t="shared" ref="K18:K81" si="17">+AVERAGE(J7:J18)</f>
        <v>8.1288362045981253E-3</v>
      </c>
      <c r="M18" s="24">
        <f ca="1">+NAC_d!CH18</f>
        <v>1.7158743917186525E-2</v>
      </c>
      <c r="N18" s="24">
        <f ca="1">+NAC_d!CI18</f>
        <v>1.7393760893036569E-2</v>
      </c>
      <c r="O18" s="24">
        <f ca="1">+NAC_d!CJ18</f>
        <v>1.6889133249338606E-2</v>
      </c>
      <c r="P18" s="24">
        <f ca="1">+NAC_d!CK18</f>
        <v>1.7626285423941512E-2</v>
      </c>
      <c r="Q18" s="24">
        <f ca="1">+NAC_d!CL18</f>
        <v>1.7412308789091835E-2</v>
      </c>
      <c r="R18" s="24">
        <f ca="1">+NAC_d!CM18</f>
        <v>1.7213120081206235E-2</v>
      </c>
      <c r="S18" s="24">
        <f ca="1">+NAC_d!CN18</f>
        <v>1.7839669481331866E-2</v>
      </c>
      <c r="T18" s="24">
        <f ca="1">+NAC_d!CO18</f>
        <v>1.7575706632637189E-2</v>
      </c>
      <c r="U18" s="24">
        <f ca="1">+NAC_d!CP18</f>
        <v>1.7931611788424506E-2</v>
      </c>
      <c r="V18" s="24">
        <f ca="1">+NAC_d!CQ18</f>
        <v>1.8126629307184894E-2</v>
      </c>
      <c r="W18" s="24">
        <f t="shared" ca="1" si="6"/>
        <v>1.8126629307184894E-2</v>
      </c>
      <c r="X18" s="24">
        <f t="shared" ca="1" si="7"/>
        <v>1.6889133249338606E-2</v>
      </c>
      <c r="Y18" s="24">
        <f t="shared" ca="1" si="8"/>
        <v>1.2374960578462879E-3</v>
      </c>
      <c r="Z18" s="24">
        <f t="shared" ref="Z18:Z81" ca="1" si="18">+AVERAGE(Y7:Y18)</f>
        <v>1.8613460422752988E-3</v>
      </c>
      <c r="AB18" s="76">
        <f t="shared" si="9"/>
        <v>43101</v>
      </c>
      <c r="AC18" s="77">
        <f>+K18</f>
        <v>8.1288362045981253E-3</v>
      </c>
      <c r="AD18" s="77">
        <f t="shared" ref="AD18:AD70" ca="1" si="19">+Z18</f>
        <v>1.8613460422752988E-3</v>
      </c>
      <c r="AH18" s="35">
        <f t="shared" si="2"/>
        <v>43101</v>
      </c>
      <c r="AI18" s="24">
        <f>+GBA_d!$AN45</f>
        <v>0.25367631482313557</v>
      </c>
      <c r="AJ18" s="24">
        <f>+PAM_d!$AN45</f>
        <v>0.25073320022114354</v>
      </c>
      <c r="AK18" s="24">
        <f>+NOA_d!$AN45</f>
        <v>0.24651153206335663</v>
      </c>
      <c r="AL18" s="24">
        <f>+NEA_d!$AN45</f>
        <v>0.22666173928205802</v>
      </c>
      <c r="AM18" s="24">
        <f>+CUY_d!$AN45</f>
        <v>0.25274325797590635</v>
      </c>
      <c r="AN18" s="24">
        <f>+PAT_d!$AN45</f>
        <v>0.23471791297366451</v>
      </c>
      <c r="AO18" s="24">
        <f t="shared" ref="AO18:AO81" si="20">+MAX(AI18:AN18)</f>
        <v>0.25367631482313557</v>
      </c>
      <c r="AP18" s="24">
        <f t="shared" ref="AP18:AP81" si="21">+MIN(AI18:AN18)</f>
        <v>0.22666173928205802</v>
      </c>
      <c r="AQ18" s="24">
        <f t="shared" ref="AQ18:AQ29" si="22">+AO18-AP18</f>
        <v>2.7014575541077557E-2</v>
      </c>
      <c r="AR18" s="24"/>
      <c r="AT18" s="24">
        <f ca="1">+NAC_d!CT18</f>
        <v>0.24731564264946559</v>
      </c>
      <c r="AU18" s="24">
        <f ca="1">+NAC_d!CU18</f>
        <v>0.2465699571995319</v>
      </c>
      <c r="AV18" s="24">
        <f ca="1">+NAC_d!CV18</f>
        <v>0.25335864596327173</v>
      </c>
      <c r="AW18" s="24">
        <f ca="1">+NAC_d!CW18</f>
        <v>0.24681060548630818</v>
      </c>
      <c r="AX18" s="24">
        <f ca="1">+NAC_d!CX18</f>
        <v>0.25095789932498769</v>
      </c>
      <c r="AY18" s="24">
        <f ca="1">+NAC_d!CY18</f>
        <v>0.25079282612556764</v>
      </c>
      <c r="AZ18" s="24">
        <f ca="1">+NAC_d!CZ18</f>
        <v>0.2496952449044223</v>
      </c>
      <c r="BA18" s="24">
        <f ca="1">+NAC_d!DA18</f>
        <v>0.24962006489990585</v>
      </c>
      <c r="BB18" s="24">
        <f ca="1">+NAC_d!DB18</f>
        <v>0.25366118552313055</v>
      </c>
      <c r="BC18" s="24">
        <f ca="1">+NAC_d!DC18</f>
        <v>0.25008368535033254</v>
      </c>
      <c r="BD18" s="24">
        <f t="shared" ca="1" si="14"/>
        <v>0.25366118552313055</v>
      </c>
      <c r="BE18" s="24">
        <f t="shared" ca="1" si="15"/>
        <v>0.2465699571995319</v>
      </c>
      <c r="BF18" s="24">
        <f t="shared" ca="1" si="16"/>
        <v>7.0912283235986528E-3</v>
      </c>
      <c r="BG18" s="24"/>
      <c r="BI18" s="35">
        <f t="shared" si="10"/>
        <v>43101</v>
      </c>
      <c r="BJ18" s="169">
        <f t="shared" ref="BJ18:BJ81" si="23">+AR18</f>
        <v>0</v>
      </c>
      <c r="BK18" s="169">
        <f t="shared" ref="BK18:BK81" si="24">+BG18</f>
        <v>0</v>
      </c>
      <c r="BL18" t="b">
        <f t="shared" ref="BL18:BL81" si="25">+BJ18&gt;BK18</f>
        <v>0</v>
      </c>
    </row>
    <row r="19" spans="1:64" x14ac:dyDescent="0.25">
      <c r="A19" s="35">
        <f>+NAC!A19</f>
        <v>43132</v>
      </c>
      <c r="B19" s="24">
        <f>+GBA_d!AA46</f>
        <v>2.5794385363623107E-2</v>
      </c>
      <c r="C19" s="24">
        <f>+PAM_d!$AA46</f>
        <v>2.3444431008394773E-2</v>
      </c>
      <c r="D19" s="24">
        <f>+NOA_d!$AA46</f>
        <v>2.0433650274340742E-2</v>
      </c>
      <c r="E19" s="24">
        <f>+NEA_d!$AA46</f>
        <v>2.0655669598349302E-2</v>
      </c>
      <c r="F19" s="24">
        <f>+CUY_d!$AA46</f>
        <v>2.6361153714299368E-2</v>
      </c>
      <c r="G19" s="24">
        <f>+PAT_d!$AA46</f>
        <v>2.0338168760399178E-2</v>
      </c>
      <c r="H19" s="24">
        <f t="shared" si="3"/>
        <v>2.6361153714299368E-2</v>
      </c>
      <c r="I19" s="24">
        <f t="shared" si="4"/>
        <v>2.0338168760399178E-2</v>
      </c>
      <c r="J19" s="24">
        <f t="shared" si="5"/>
        <v>6.0229849539001901E-3</v>
      </c>
      <c r="K19" s="24">
        <f t="shared" si="17"/>
        <v>7.8547871367757507E-3</v>
      </c>
      <c r="M19" s="24">
        <f ca="1">+NAC_d!CH19</f>
        <v>2.3345183354957166E-2</v>
      </c>
      <c r="N19" s="24">
        <f ca="1">+NAC_d!CI19</f>
        <v>2.3329697299818708E-2</v>
      </c>
      <c r="O19" s="24">
        <f ca="1">+NAC_d!CJ19</f>
        <v>2.4381160097791454E-2</v>
      </c>
      <c r="P19" s="24">
        <f ca="1">+NAC_d!CK19</f>
        <v>2.404468885925537E-2</v>
      </c>
      <c r="Q19" s="24">
        <f ca="1">+NAC_d!CL19</f>
        <v>2.4318453862388623E-2</v>
      </c>
      <c r="R19" s="24">
        <f ca="1">+NAC_d!CM19</f>
        <v>2.415880094440559E-2</v>
      </c>
      <c r="S19" s="24">
        <f ca="1">+NAC_d!CN19</f>
        <v>2.4591265054916933E-2</v>
      </c>
      <c r="T19" s="24">
        <f ca="1">+NAC_d!CO19</f>
        <v>2.45370090299315E-2</v>
      </c>
      <c r="U19" s="24">
        <f ca="1">+NAC_d!CP19</f>
        <v>2.4583412417598094E-2</v>
      </c>
      <c r="V19" s="24">
        <f ca="1">+NAC_d!CQ19</f>
        <v>2.4096976041031004E-2</v>
      </c>
      <c r="W19" s="24">
        <f t="shared" ca="1" si="6"/>
        <v>2.4591265054916933E-2</v>
      </c>
      <c r="X19" s="24">
        <f t="shared" ca="1" si="7"/>
        <v>2.3329697299818708E-2</v>
      </c>
      <c r="Y19" s="24">
        <f t="shared" ca="1" si="8"/>
        <v>1.2615677550982252E-3</v>
      </c>
      <c r="Z19" s="24">
        <f t="shared" ca="1" si="18"/>
        <v>1.8629978202480875E-3</v>
      </c>
      <c r="AB19" s="76">
        <f t="shared" si="9"/>
        <v>43132</v>
      </c>
      <c r="AC19" s="77">
        <f t="shared" ref="AC19:AC70" si="26">+K19</f>
        <v>7.8547871367757507E-3</v>
      </c>
      <c r="AD19" s="77">
        <f t="shared" ca="1" si="19"/>
        <v>1.8629978202480875E-3</v>
      </c>
      <c r="AH19" s="35">
        <f t="shared" si="2"/>
        <v>43132</v>
      </c>
      <c r="AI19" s="24">
        <f>+GBA_d!$AN46</f>
        <v>0.25510344990268674</v>
      </c>
      <c r="AJ19" s="24">
        <f>+PAM_d!$AN46</f>
        <v>0.25849589794323191</v>
      </c>
      <c r="AK19" s="24">
        <f>+NOA_d!$AN46</f>
        <v>0.24610310301604987</v>
      </c>
      <c r="AL19" s="24">
        <f>+NEA_d!$AN46</f>
        <v>0.23034913576208127</v>
      </c>
      <c r="AM19" s="24">
        <f>+CUY_d!$AN46</f>
        <v>0.26637075429651169</v>
      </c>
      <c r="AN19" s="24">
        <f>+PAT_d!$AN46</f>
        <v>0.23901084834819408</v>
      </c>
      <c r="AO19" s="24">
        <f t="shared" si="20"/>
        <v>0.26637075429651169</v>
      </c>
      <c r="AP19" s="24">
        <f t="shared" si="21"/>
        <v>0.23034913576208127</v>
      </c>
      <c r="AQ19" s="24">
        <f t="shared" si="22"/>
        <v>3.6021618534430422E-2</v>
      </c>
      <c r="AR19" s="24"/>
      <c r="AT19" s="24">
        <f ca="1">+NAC_d!CT19</f>
        <v>0.25048426560515136</v>
      </c>
      <c r="AU19" s="24">
        <f ca="1">+NAC_d!CU19</f>
        <v>0.2504054318138067</v>
      </c>
      <c r="AV19" s="24">
        <f ca="1">+NAC_d!CV19</f>
        <v>0.25704515495240021</v>
      </c>
      <c r="AW19" s="24">
        <f ca="1">+NAC_d!CW19</f>
        <v>0.2510231029486123</v>
      </c>
      <c r="AX19" s="24">
        <f ca="1">+NAC_d!CX19</f>
        <v>0.25529592846811533</v>
      </c>
      <c r="AY19" s="24">
        <f ca="1">+NAC_d!CY19</f>
        <v>0.25489934322458296</v>
      </c>
      <c r="AZ19" s="24">
        <f ca="1">+NAC_d!CZ19</f>
        <v>0.25496395668901184</v>
      </c>
      <c r="BA19" s="24">
        <f ca="1">+NAC_d!DA19</f>
        <v>0.25448623177186924</v>
      </c>
      <c r="BB19" s="24">
        <f ca="1">+NAC_d!DB19</f>
        <v>0.25806427461267889</v>
      </c>
      <c r="BC19" s="24">
        <f ca="1">+NAC_d!DC19</f>
        <v>0.25493844359245288</v>
      </c>
      <c r="BD19" s="24">
        <f t="shared" ca="1" si="14"/>
        <v>0.25806427461267889</v>
      </c>
      <c r="BE19" s="24">
        <f t="shared" ca="1" si="15"/>
        <v>0.2504054318138067</v>
      </c>
      <c r="BF19" s="24">
        <f t="shared" ca="1" si="16"/>
        <v>7.6588427988721897E-3</v>
      </c>
      <c r="BG19" s="24"/>
      <c r="BI19" s="35">
        <f t="shared" si="10"/>
        <v>43132</v>
      </c>
      <c r="BJ19" s="169">
        <f t="shared" si="23"/>
        <v>0</v>
      </c>
      <c r="BK19" s="169">
        <f t="shared" si="24"/>
        <v>0</v>
      </c>
      <c r="BL19" t="b">
        <f t="shared" si="25"/>
        <v>0</v>
      </c>
    </row>
    <row r="20" spans="1:64" x14ac:dyDescent="0.25">
      <c r="A20" s="35">
        <f>+NAC!A20</f>
        <v>43160</v>
      </c>
      <c r="B20" s="24">
        <f>+GBA_d!AA47</f>
        <v>2.4658067321879473E-2</v>
      </c>
      <c r="C20" s="24">
        <f>+PAM_d!$AA47</f>
        <v>1.9431252813570721E-2</v>
      </c>
      <c r="D20" s="24">
        <f>+NOA_d!$AA47</f>
        <v>3.1042291103144048E-2</v>
      </c>
      <c r="E20" s="24">
        <f>+NEA_d!$AA47</f>
        <v>2.4287839537535438E-2</v>
      </c>
      <c r="F20" s="24">
        <f>+CUY_d!$AA47</f>
        <v>2.1205773233920144E-2</v>
      </c>
      <c r="G20" s="24">
        <f>+PAT_d!$AA47</f>
        <v>3.1153282758761724E-2</v>
      </c>
      <c r="H20" s="24">
        <f t="shared" si="3"/>
        <v>3.1153282758761724E-2</v>
      </c>
      <c r="I20" s="24">
        <f t="shared" si="4"/>
        <v>1.9431252813570721E-2</v>
      </c>
      <c r="J20" s="24">
        <f t="shared" si="5"/>
        <v>1.1722029945191004E-2</v>
      </c>
      <c r="K20" s="24">
        <f t="shared" si="17"/>
        <v>7.9309333328117151E-3</v>
      </c>
      <c r="M20" s="24">
        <f ca="1">+NAC_d!CH20</f>
        <v>2.2725005093662487E-2</v>
      </c>
      <c r="N20" s="24">
        <f ca="1">+NAC_d!CI20</f>
        <v>2.281627289354371E-2</v>
      </c>
      <c r="O20" s="24">
        <f ca="1">+NAC_d!CJ20</f>
        <v>2.323420736066284E-2</v>
      </c>
      <c r="P20" s="24">
        <f ca="1">+NAC_d!CK20</f>
        <v>2.3291372856069525E-2</v>
      </c>
      <c r="Q20" s="24">
        <f ca="1">+NAC_d!CL20</f>
        <v>2.2909192935405054E-2</v>
      </c>
      <c r="R20" s="24">
        <f ca="1">+NAC_d!CM20</f>
        <v>2.4203443351652032E-2</v>
      </c>
      <c r="S20" s="24">
        <f ca="1">+NAC_d!CN20</f>
        <v>2.3326388446067492E-2</v>
      </c>
      <c r="T20" s="24">
        <f ca="1">+NAC_d!CO20</f>
        <v>2.3774640976484296E-2</v>
      </c>
      <c r="U20" s="24">
        <f ca="1">+NAC_d!CP20</f>
        <v>2.3898028211761124E-2</v>
      </c>
      <c r="V20" s="24">
        <f ca="1">+NAC_d!CQ20</f>
        <v>2.3217583386742513E-2</v>
      </c>
      <c r="W20" s="24">
        <f t="shared" ca="1" si="6"/>
        <v>2.4203443351652032E-2</v>
      </c>
      <c r="X20" s="24">
        <f t="shared" ca="1" si="7"/>
        <v>2.2725005093662487E-2</v>
      </c>
      <c r="Y20" s="24">
        <f t="shared" ca="1" si="8"/>
        <v>1.478438257989545E-3</v>
      </c>
      <c r="Z20" s="24">
        <f t="shared" ca="1" si="18"/>
        <v>1.7568846704644203E-3</v>
      </c>
      <c r="AB20" s="76">
        <f t="shared" si="9"/>
        <v>43160</v>
      </c>
      <c r="AC20" s="77">
        <f t="shared" si="26"/>
        <v>7.9309333328117151E-3</v>
      </c>
      <c r="AD20" s="77">
        <f t="shared" ca="1" si="19"/>
        <v>1.7568846704644203E-3</v>
      </c>
      <c r="AH20" s="35">
        <f t="shared" si="2"/>
        <v>43160</v>
      </c>
      <c r="AI20" s="24">
        <f>+GBA_d!$AN47</f>
        <v>0.25634615963832941</v>
      </c>
      <c r="AJ20" s="24">
        <f>+PAM_d!$AN47</f>
        <v>0.25523505357634635</v>
      </c>
      <c r="AK20" s="24">
        <f>+NOA_d!$AN47</f>
        <v>0.24466541797830477</v>
      </c>
      <c r="AL20" s="24">
        <f>+NEA_d!$AN47</f>
        <v>0.23019227365620476</v>
      </c>
      <c r="AM20" s="24">
        <f>+CUY_d!$AN47</f>
        <v>0.26076505814433704</v>
      </c>
      <c r="AN20" s="24">
        <f>+PAT_d!$AN47</f>
        <v>0.2508115300605287</v>
      </c>
      <c r="AO20" s="24">
        <f t="shared" si="20"/>
        <v>0.26076505814433704</v>
      </c>
      <c r="AP20" s="24">
        <f t="shared" si="21"/>
        <v>0.23019227365620476</v>
      </c>
      <c r="AQ20" s="24">
        <f t="shared" si="22"/>
        <v>3.0572784488132276E-2</v>
      </c>
      <c r="AR20" s="24"/>
      <c r="AT20" s="24">
        <f ca="1">+NAC_d!CT20</f>
        <v>0.24786074317179208</v>
      </c>
      <c r="AU20" s="24">
        <f ca="1">+NAC_d!CU20</f>
        <v>0.24786692172326763</v>
      </c>
      <c r="AV20" s="24">
        <f ca="1">+NAC_d!CV20</f>
        <v>0.25495617763591572</v>
      </c>
      <c r="AW20" s="24">
        <f ca="1">+NAC_d!CW20</f>
        <v>0.25002074814073905</v>
      </c>
      <c r="AX20" s="24">
        <f ca="1">+NAC_d!CX20</f>
        <v>0.25350475679912621</v>
      </c>
      <c r="AY20" s="24">
        <f ca="1">+NAC_d!CY20</f>
        <v>0.25430383546053137</v>
      </c>
      <c r="AZ20" s="24">
        <f ca="1">+NAC_d!CZ20</f>
        <v>0.25404968882297685</v>
      </c>
      <c r="BA20" s="24">
        <f ca="1">+NAC_d!DA20</f>
        <v>0.2544473345256375</v>
      </c>
      <c r="BB20" s="24">
        <f ca="1">+NAC_d!DB20</f>
        <v>0.25811213946242995</v>
      </c>
      <c r="BC20" s="24">
        <f ca="1">+NAC_d!DC20</f>
        <v>0.25620532669587304</v>
      </c>
      <c r="BD20" s="24">
        <f t="shared" ca="1" si="14"/>
        <v>0.25811213946242995</v>
      </c>
      <c r="BE20" s="24">
        <f t="shared" ca="1" si="15"/>
        <v>0.24786074317179208</v>
      </c>
      <c r="BF20" s="24">
        <f t="shared" ca="1" si="16"/>
        <v>1.0251396290637871E-2</v>
      </c>
      <c r="BG20" s="24"/>
      <c r="BI20" s="35">
        <f t="shared" si="10"/>
        <v>43160</v>
      </c>
      <c r="BJ20" s="169">
        <f t="shared" si="23"/>
        <v>0</v>
      </c>
      <c r="BK20" s="169">
        <f t="shared" si="24"/>
        <v>0</v>
      </c>
      <c r="BL20" t="b">
        <f t="shared" si="25"/>
        <v>0</v>
      </c>
    </row>
    <row r="21" spans="1:64" x14ac:dyDescent="0.25">
      <c r="A21" s="35">
        <f>+NAC!A21</f>
        <v>43191</v>
      </c>
      <c r="B21" s="24">
        <f>+GBA_d!AA48</f>
        <v>2.5732743831235139E-2</v>
      </c>
      <c r="C21" s="24">
        <f>+PAM_d!$AA48</f>
        <v>2.8637876297436859E-2</v>
      </c>
      <c r="D21" s="24">
        <f>+NOA_d!$AA48</f>
        <v>2.831110863371622E-2</v>
      </c>
      <c r="E21" s="24">
        <f>+NEA_d!$AA48</f>
        <v>2.6469714050727289E-2</v>
      </c>
      <c r="F21" s="24">
        <f>+CUY_d!$AA48</f>
        <v>3.3536771821334632E-2</v>
      </c>
      <c r="G21" s="24">
        <f>+PAT_d!$AA48</f>
        <v>2.7231150337632126E-2</v>
      </c>
      <c r="H21" s="24">
        <f t="shared" si="3"/>
        <v>3.3536771821334632E-2</v>
      </c>
      <c r="I21" s="24">
        <f t="shared" si="4"/>
        <v>2.5732743831235139E-2</v>
      </c>
      <c r="J21" s="24">
        <f t="shared" si="5"/>
        <v>7.8040279900994936E-3</v>
      </c>
      <c r="K21" s="24">
        <f t="shared" si="17"/>
        <v>7.4770313204152354E-3</v>
      </c>
      <c r="M21" s="24">
        <f ca="1">+NAC_d!CH21</f>
        <v>2.6127383327538611E-2</v>
      </c>
      <c r="N21" s="24">
        <f ca="1">+NAC_d!CI21</f>
        <v>2.6178285893355246E-2</v>
      </c>
      <c r="O21" s="24">
        <f ca="1">+NAC_d!CJ21</f>
        <v>2.7412099961211744E-2</v>
      </c>
      <c r="P21" s="24">
        <f ca="1">+NAC_d!CK21</f>
        <v>2.6895324512739238E-2</v>
      </c>
      <c r="Q21" s="24">
        <f ca="1">+NAC_d!CL21</f>
        <v>2.7144492060780401E-2</v>
      </c>
      <c r="R21" s="24">
        <f ca="1">+NAC_d!CM21</f>
        <v>2.711771742333835E-2</v>
      </c>
      <c r="S21" s="24">
        <f ca="1">+NAC_d!CN21</f>
        <v>2.779622737767018E-2</v>
      </c>
      <c r="T21" s="24">
        <f ca="1">+NAC_d!CO21</f>
        <v>2.7612728895965999E-2</v>
      </c>
      <c r="U21" s="24">
        <f ca="1">+NAC_d!CP21</f>
        <v>2.7855230151992094E-2</v>
      </c>
      <c r="V21" s="24">
        <f ca="1">+NAC_d!CQ21</f>
        <v>2.8093519194009486E-2</v>
      </c>
      <c r="W21" s="24">
        <f t="shared" ca="1" si="6"/>
        <v>2.8093519194009486E-2</v>
      </c>
      <c r="X21" s="24">
        <f t="shared" ca="1" si="7"/>
        <v>2.6127383327538611E-2</v>
      </c>
      <c r="Y21" s="24">
        <f t="shared" ca="1" si="8"/>
        <v>1.966135866470875E-3</v>
      </c>
      <c r="Z21" s="24">
        <f t="shared" ca="1" si="18"/>
        <v>1.7037010044713325E-3</v>
      </c>
      <c r="AB21" s="76">
        <f t="shared" si="9"/>
        <v>43191</v>
      </c>
      <c r="AC21" s="77">
        <f t="shared" si="26"/>
        <v>7.4770313204152354E-3</v>
      </c>
      <c r="AD21" s="77">
        <f t="shared" ca="1" si="19"/>
        <v>1.7037010044713325E-3</v>
      </c>
      <c r="AH21" s="35">
        <f t="shared" si="2"/>
        <v>43191</v>
      </c>
      <c r="AI21" s="24">
        <f>+GBA_d!$AN48</f>
        <v>0.25560623886106826</v>
      </c>
      <c r="AJ21" s="24">
        <f>+PAM_d!$AN48</f>
        <v>0.25704124944455464</v>
      </c>
      <c r="AK21" s="24">
        <f>+NOA_d!$AN48</f>
        <v>0.24606203243503333</v>
      </c>
      <c r="AL21" s="24">
        <f>+NEA_d!$AN48</f>
        <v>0.23525622486427333</v>
      </c>
      <c r="AM21" s="24">
        <f>+CUY_d!$AN48</f>
        <v>0.26105836164704788</v>
      </c>
      <c r="AN21" s="24">
        <f>+PAT_d!$AN48</f>
        <v>0.25962275568433202</v>
      </c>
      <c r="AO21" s="24">
        <f t="shared" si="20"/>
        <v>0.26105836164704788</v>
      </c>
      <c r="AP21" s="24">
        <f t="shared" si="21"/>
        <v>0.23525622486427333</v>
      </c>
      <c r="AQ21" s="24">
        <f t="shared" si="22"/>
        <v>2.5802136782774543E-2</v>
      </c>
      <c r="AR21" s="24"/>
      <c r="AT21" s="24">
        <f ca="1">+NAC_d!CT21</f>
        <v>0.24627121831875831</v>
      </c>
      <c r="AU21" s="24">
        <f ca="1">+NAC_d!CU21</f>
        <v>0.24633363542722408</v>
      </c>
      <c r="AV21" s="24">
        <f ca="1">+NAC_d!CV21</f>
        <v>0.25432876732743037</v>
      </c>
      <c r="AW21" s="24">
        <f ca="1">+NAC_d!CW21</f>
        <v>0.25026881131970224</v>
      </c>
      <c r="AX21" s="24">
        <f ca="1">+NAC_d!CX21</f>
        <v>0.25335993697621073</v>
      </c>
      <c r="AY21" s="24">
        <f ca="1">+NAC_d!CY21</f>
        <v>0.2542089878847511</v>
      </c>
      <c r="AZ21" s="24">
        <f ca="1">+NAC_d!CZ21</f>
        <v>0.25566784273997567</v>
      </c>
      <c r="BA21" s="24">
        <f ca="1">+NAC_d!DA21</f>
        <v>0.25627189902200675</v>
      </c>
      <c r="BB21" s="24">
        <f ca="1">+NAC_d!DB21</f>
        <v>0.2601260071933944</v>
      </c>
      <c r="BC21" s="24">
        <f ca="1">+NAC_d!DC21</f>
        <v>0.25960134851241534</v>
      </c>
      <c r="BD21" s="24">
        <f t="shared" ca="1" si="14"/>
        <v>0.2601260071933944</v>
      </c>
      <c r="BE21" s="24">
        <f t="shared" ca="1" si="15"/>
        <v>0.24627121831875831</v>
      </c>
      <c r="BF21" s="24">
        <f t="shared" ca="1" si="16"/>
        <v>1.3854788874636093E-2</v>
      </c>
      <c r="BG21" s="24"/>
      <c r="BI21" s="35">
        <f t="shared" si="10"/>
        <v>43191</v>
      </c>
      <c r="BJ21" s="169">
        <f t="shared" si="23"/>
        <v>0</v>
      </c>
      <c r="BK21" s="169">
        <f t="shared" si="24"/>
        <v>0</v>
      </c>
      <c r="BL21" t="b">
        <f t="shared" si="25"/>
        <v>0</v>
      </c>
    </row>
    <row r="22" spans="1:64" x14ac:dyDescent="0.25">
      <c r="A22" s="35">
        <f>+NAC!A22</f>
        <v>43221</v>
      </c>
      <c r="B22" s="24">
        <f>+GBA_d!AA49</f>
        <v>1.9292848367256754E-2</v>
      </c>
      <c r="C22" s="24">
        <f>+PAM_d!$AA49</f>
        <v>2.2146023307046958E-2</v>
      </c>
      <c r="D22" s="24">
        <f>+NOA_d!$AA49</f>
        <v>2.3043176784038E-2</v>
      </c>
      <c r="E22" s="24">
        <f>+NEA_d!$AA49</f>
        <v>2.5537936100058056E-2</v>
      </c>
      <c r="F22" s="24">
        <f>+CUY_d!$AA49</f>
        <v>1.8089455971190604E-2</v>
      </c>
      <c r="G22" s="24">
        <f>+PAT_d!$AA49</f>
        <v>1.9873639540924914E-2</v>
      </c>
      <c r="H22" s="24">
        <f t="shared" si="3"/>
        <v>2.5537936100058056E-2</v>
      </c>
      <c r="I22" s="24">
        <f t="shared" si="4"/>
        <v>1.8089455971190604E-2</v>
      </c>
      <c r="J22" s="24">
        <f t="shared" si="5"/>
        <v>7.4484801288674518E-3</v>
      </c>
      <c r="K22" s="24">
        <f t="shared" si="17"/>
        <v>7.5630401138843673E-3</v>
      </c>
      <c r="M22" s="24">
        <f ca="1">+NAC_d!CH22</f>
        <v>2.2109138933698036E-2</v>
      </c>
      <c r="N22" s="24">
        <f ca="1">+NAC_d!CI22</f>
        <v>2.2068583082105464E-2</v>
      </c>
      <c r="O22" s="24">
        <f ca="1">+NAC_d!CJ22</f>
        <v>2.0923134233092666E-2</v>
      </c>
      <c r="P22" s="24">
        <f ca="1">+NAC_d!CK22</f>
        <v>2.1461074480356057E-2</v>
      </c>
      <c r="Q22" s="24">
        <f ca="1">+NAC_d!CL22</f>
        <v>2.1213979473811984E-2</v>
      </c>
      <c r="R22" s="24">
        <f ca="1">+NAC_d!CM22</f>
        <v>2.0910129678501255E-2</v>
      </c>
      <c r="S22" s="24">
        <f ca="1">+NAC_d!CN22</f>
        <v>2.0782344091703875E-2</v>
      </c>
      <c r="T22" s="24">
        <f ca="1">+NAC_d!CO22</f>
        <v>2.0643156555911757E-2</v>
      </c>
      <c r="U22" s="24">
        <f ca="1">+NAC_d!CP22</f>
        <v>2.0140213176474742E-2</v>
      </c>
      <c r="V22" s="24">
        <f ca="1">+NAC_d!CQ22</f>
        <v>1.9882822280672841E-2</v>
      </c>
      <c r="W22" s="24">
        <f t="shared" ca="1" si="6"/>
        <v>2.2109138933698036E-2</v>
      </c>
      <c r="X22" s="24">
        <f t="shared" ca="1" si="7"/>
        <v>1.9882822280672841E-2</v>
      </c>
      <c r="Y22" s="24">
        <f t="shared" ca="1" si="8"/>
        <v>2.2263166530251954E-3</v>
      </c>
      <c r="Z22" s="24">
        <f t="shared" ca="1" si="18"/>
        <v>1.8347347571617452E-3</v>
      </c>
      <c r="AB22" s="76">
        <f t="shared" si="9"/>
        <v>43221</v>
      </c>
      <c r="AC22" s="77">
        <f t="shared" si="26"/>
        <v>7.5630401138843673E-3</v>
      </c>
      <c r="AD22" s="77">
        <f t="shared" ca="1" si="19"/>
        <v>1.8347347571617452E-3</v>
      </c>
      <c r="AH22" s="35">
        <f t="shared" si="2"/>
        <v>43221</v>
      </c>
      <c r="AI22" s="24">
        <f>+GBA_d!$AN49</f>
        <v>0.26361635108703618</v>
      </c>
      <c r="AJ22" s="24">
        <f>+PAM_d!$AN49</f>
        <v>0.26613291024698649</v>
      </c>
      <c r="AK22" s="24">
        <f>+NOA_d!$AN49</f>
        <v>0.25566711790795482</v>
      </c>
      <c r="AL22" s="24">
        <f>+NEA_d!$AN49</f>
        <v>0.24287931902882209</v>
      </c>
      <c r="AM22" s="24">
        <f>+CUY_d!$AN49</f>
        <v>0.26243330802831832</v>
      </c>
      <c r="AN22" s="24">
        <f>+PAT_d!$AN49</f>
        <v>0.26328341920870035</v>
      </c>
      <c r="AO22" s="24">
        <f t="shared" si="20"/>
        <v>0.26613291024698649</v>
      </c>
      <c r="AP22" s="24">
        <f t="shared" si="21"/>
        <v>0.24287931902882209</v>
      </c>
      <c r="AQ22" s="24">
        <f t="shared" si="22"/>
        <v>2.3253591218164393E-2</v>
      </c>
      <c r="AR22" s="24"/>
      <c r="AT22" s="24">
        <f ca="1">+NAC_d!CT22</f>
        <v>0.25601322460326004</v>
      </c>
      <c r="AU22" s="24">
        <f ca="1">+NAC_d!CU22</f>
        <v>0.25614993885341275</v>
      </c>
      <c r="AV22" s="24">
        <f ca="1">+NAC_d!CV22</f>
        <v>0.26268309911623811</v>
      </c>
      <c r="AW22" s="24">
        <f ca="1">+NAC_d!CW22</f>
        <v>0.25907382612677998</v>
      </c>
      <c r="AX22" s="24">
        <f ca="1">+NAC_d!CX22</f>
        <v>0.26210827509202494</v>
      </c>
      <c r="AY22" s="24">
        <f ca="1">+NAC_d!CY22</f>
        <v>0.26236466471433761</v>
      </c>
      <c r="AZ22" s="24">
        <f ca="1">+NAC_d!CZ22</f>
        <v>0.26394725163231048</v>
      </c>
      <c r="BA22" s="24">
        <f ca="1">+NAC_d!DA22</f>
        <v>0.26407737497018968</v>
      </c>
      <c r="BB22" s="24">
        <f ca="1">+NAC_d!DB22</f>
        <v>0.26707718183718732</v>
      </c>
      <c r="BC22" s="24">
        <f ca="1">+NAC_d!DC22</f>
        <v>0.2659908431932172</v>
      </c>
      <c r="BD22" s="24">
        <f t="shared" ca="1" si="14"/>
        <v>0.26707718183718732</v>
      </c>
      <c r="BE22" s="24">
        <f t="shared" ca="1" si="15"/>
        <v>0.25601322460326004</v>
      </c>
      <c r="BF22" s="24">
        <f t="shared" ca="1" si="16"/>
        <v>1.106395723392728E-2</v>
      </c>
      <c r="BG22" s="24"/>
      <c r="BI22" s="35">
        <f t="shared" si="10"/>
        <v>43221</v>
      </c>
      <c r="BJ22" s="169">
        <f t="shared" si="23"/>
        <v>0</v>
      </c>
      <c r="BK22" s="169">
        <f t="shared" si="24"/>
        <v>0</v>
      </c>
      <c r="BL22" t="b">
        <f t="shared" si="25"/>
        <v>0</v>
      </c>
    </row>
    <row r="23" spans="1:64" x14ac:dyDescent="0.25">
      <c r="A23" s="35">
        <f>+NAC!A23</f>
        <v>43252</v>
      </c>
      <c r="B23" s="24">
        <f>+GBA_d!AA50</f>
        <v>3.9248841326083639E-2</v>
      </c>
      <c r="C23" s="24">
        <f>+PAM_d!$AA50</f>
        <v>3.7130910686480778E-2</v>
      </c>
      <c r="D23" s="24">
        <f>+NOA_d!$AA50</f>
        <v>3.4002734146501012E-2</v>
      </c>
      <c r="E23" s="24">
        <f>+NEA_d!$AA50</f>
        <v>3.0977631058283217E-2</v>
      </c>
      <c r="F23" s="24">
        <f>+CUY_d!$AA50</f>
        <v>3.6477133982537824E-2</v>
      </c>
      <c r="G23" s="24">
        <f>+PAT_d!$AA50</f>
        <v>3.2700882236662565E-2</v>
      </c>
      <c r="H23" s="24">
        <f t="shared" si="3"/>
        <v>3.9248841326083639E-2</v>
      </c>
      <c r="I23" s="24">
        <f t="shared" si="4"/>
        <v>3.0977631058283217E-2</v>
      </c>
      <c r="J23" s="24">
        <f t="shared" si="5"/>
        <v>8.2712102678004218E-3</v>
      </c>
      <c r="K23" s="24">
        <f t="shared" si="17"/>
        <v>7.8840692835745463E-3</v>
      </c>
      <c r="M23" s="24">
        <f ca="1">+NAC_d!CH23</f>
        <v>3.8567546065779501E-2</v>
      </c>
      <c r="N23" s="24">
        <f ca="1">+NAC_d!CI23</f>
        <v>3.830895472767093E-2</v>
      </c>
      <c r="O23" s="24">
        <f ca="1">+NAC_d!CJ23</f>
        <v>3.7502696858691342E-2</v>
      </c>
      <c r="P23" s="24">
        <f ca="1">+NAC_d!CK23</f>
        <v>3.7575884660123515E-2</v>
      </c>
      <c r="Q23" s="24">
        <f ca="1">+NAC_d!CL23</f>
        <v>3.7441900287283447E-2</v>
      </c>
      <c r="R23" s="24">
        <f ca="1">+NAC_d!CM23</f>
        <v>3.7111021286257317E-2</v>
      </c>
      <c r="S23" s="24">
        <f ca="1">+NAC_d!CN23</f>
        <v>3.7578136153368469E-2</v>
      </c>
      <c r="T23" s="24">
        <f ca="1">+NAC_d!CO23</f>
        <v>3.7340911235653973E-2</v>
      </c>
      <c r="U23" s="24">
        <f ca="1">+NAC_d!CP23</f>
        <v>3.6544970603014093E-2</v>
      </c>
      <c r="V23" s="24">
        <f ca="1">+NAC_d!CQ23</f>
        <v>3.6495362836581613E-2</v>
      </c>
      <c r="W23" s="24">
        <f t="shared" ca="1" si="6"/>
        <v>3.8567546065779501E-2</v>
      </c>
      <c r="X23" s="24">
        <f t="shared" ca="1" si="7"/>
        <v>3.6495362836581613E-2</v>
      </c>
      <c r="Y23" s="24">
        <f t="shared" ca="1" si="8"/>
        <v>2.0721832291978881E-3</v>
      </c>
      <c r="Z23" s="24">
        <f t="shared" ca="1" si="18"/>
        <v>1.9220798869726645E-3</v>
      </c>
      <c r="AB23" s="76">
        <f t="shared" si="9"/>
        <v>43252</v>
      </c>
      <c r="AC23" s="77">
        <f t="shared" si="26"/>
        <v>7.8840692835745463E-3</v>
      </c>
      <c r="AD23" s="77">
        <f t="shared" ca="1" si="19"/>
        <v>1.9220798869726645E-3</v>
      </c>
      <c r="AH23" s="35">
        <f t="shared" si="2"/>
        <v>43252</v>
      </c>
      <c r="AI23" s="24">
        <f>+GBA_d!$AN50</f>
        <v>0.29523050670878792</v>
      </c>
      <c r="AJ23" s="24">
        <f>+PAM_d!$AN50</f>
        <v>0.30011803966919981</v>
      </c>
      <c r="AK23" s="24">
        <f>+NOA_d!$AN50</f>
        <v>0.28619090316963769</v>
      </c>
      <c r="AL23" s="24">
        <f>+NEA_d!$AN50</f>
        <v>0.26412669886684093</v>
      </c>
      <c r="AM23" s="24">
        <f>+CUY_d!$AN50</f>
        <v>0.29544067990184231</v>
      </c>
      <c r="AN23" s="24">
        <f>+PAT_d!$AN50</f>
        <v>0.29087846648370674</v>
      </c>
      <c r="AO23" s="24">
        <f t="shared" si="20"/>
        <v>0.30011803966919981</v>
      </c>
      <c r="AP23" s="24">
        <f t="shared" si="21"/>
        <v>0.26412669886684093</v>
      </c>
      <c r="AQ23" s="24">
        <f t="shared" si="22"/>
        <v>3.5991340802358884E-2</v>
      </c>
      <c r="AR23" s="24"/>
      <c r="AT23" s="24">
        <f ca="1">+NAC_d!CT23</f>
        <v>0.28978895898691248</v>
      </c>
      <c r="AU23" s="24">
        <f ca="1">+NAC_d!CU23</f>
        <v>0.2894391747966738</v>
      </c>
      <c r="AV23" s="24">
        <f ca="1">+NAC_d!CV23</f>
        <v>0.29494500915654576</v>
      </c>
      <c r="AW23" s="24">
        <f ca="1">+NAC_d!CW23</f>
        <v>0.29156824477301058</v>
      </c>
      <c r="AX23" s="24">
        <f ca="1">+NAC_d!CX23</f>
        <v>0.29401723759358567</v>
      </c>
      <c r="AY23" s="24">
        <f ca="1">+NAC_d!CY23</f>
        <v>0.29392273305298477</v>
      </c>
      <c r="AZ23" s="24">
        <f ca="1">+NAC_d!CZ23</f>
        <v>0.29613144140830006</v>
      </c>
      <c r="BA23" s="24">
        <f ca="1">+NAC_d!DA23</f>
        <v>0.29584150743291371</v>
      </c>
      <c r="BB23" s="24">
        <f ca="1">+NAC_d!DB23</f>
        <v>0.29760010384480595</v>
      </c>
      <c r="BC23" s="24">
        <f ca="1">+NAC_d!DC23</f>
        <v>0.2961286493155062</v>
      </c>
      <c r="BD23" s="24">
        <f t="shared" ca="1" si="14"/>
        <v>0.29760010384480595</v>
      </c>
      <c r="BE23" s="24">
        <f t="shared" ca="1" si="15"/>
        <v>0.2894391747966738</v>
      </c>
      <c r="BF23" s="24">
        <f t="shared" ca="1" si="16"/>
        <v>8.1609290481321484E-3</v>
      </c>
      <c r="BG23" s="24"/>
      <c r="BI23" s="35">
        <f t="shared" si="10"/>
        <v>43252</v>
      </c>
      <c r="BJ23" s="169">
        <f t="shared" si="23"/>
        <v>0</v>
      </c>
      <c r="BK23" s="169">
        <f t="shared" si="24"/>
        <v>0</v>
      </c>
      <c r="BL23" t="b">
        <f t="shared" si="25"/>
        <v>0</v>
      </c>
    </row>
    <row r="24" spans="1:64" x14ac:dyDescent="0.25">
      <c r="A24" s="35">
        <f>+NAC!A24</f>
        <v>43282</v>
      </c>
      <c r="B24" s="24">
        <f>+GBA_d!AA51</f>
        <v>2.7985931051818902E-2</v>
      </c>
      <c r="C24" s="24">
        <f>+PAM_d!$AA51</f>
        <v>3.3028992534573698E-2</v>
      </c>
      <c r="D24" s="24">
        <f>+NOA_d!$AA51</f>
        <v>3.4237529284449897E-2</v>
      </c>
      <c r="E24" s="24">
        <f>+NEA_d!$AA51</f>
        <v>3.4178041375040991E-2</v>
      </c>
      <c r="F24" s="24">
        <f>+CUY_d!$AA51</f>
        <v>3.6410443544599325E-2</v>
      </c>
      <c r="G24" s="24">
        <f>+PAT_d!$AA51</f>
        <v>3.2209394911458133E-2</v>
      </c>
      <c r="H24" s="24">
        <f t="shared" si="3"/>
        <v>3.6410443544599325E-2</v>
      </c>
      <c r="I24" s="24">
        <f t="shared" si="4"/>
        <v>2.7985931051818902E-2</v>
      </c>
      <c r="J24" s="24">
        <f t="shared" si="5"/>
        <v>8.4245124927804227E-3</v>
      </c>
      <c r="K24" s="24">
        <f t="shared" si="17"/>
        <v>8.0288307745391418E-3</v>
      </c>
      <c r="M24" s="24">
        <f ca="1">+NAC_d!CH24</f>
        <v>3.0825410409582199E-2</v>
      </c>
      <c r="N24" s="24">
        <f ca="1">+NAC_d!CI24</f>
        <v>3.0998169440995094E-2</v>
      </c>
      <c r="O24" s="24">
        <f ca="1">+NAC_d!CJ24</f>
        <v>3.0293901147361524E-2</v>
      </c>
      <c r="P24" s="24">
        <f ca="1">+NAC_d!CK24</f>
        <v>3.1185722061242593E-2</v>
      </c>
      <c r="Q24" s="24">
        <f ca="1">+NAC_d!CL24</f>
        <v>3.0719196395763815E-2</v>
      </c>
      <c r="R24" s="24">
        <f ca="1">+NAC_d!CM24</f>
        <v>3.0673188980100186E-2</v>
      </c>
      <c r="S24" s="24">
        <f ca="1">+NAC_d!CN24</f>
        <v>3.1295228324826452E-2</v>
      </c>
      <c r="T24" s="24">
        <f ca="1">+NAC_d!CO24</f>
        <v>3.103892504622463E-2</v>
      </c>
      <c r="U24" s="24">
        <f ca="1">+NAC_d!CP24</f>
        <v>3.0953171547489111E-2</v>
      </c>
      <c r="V24" s="24">
        <f ca="1">+NAC_d!CQ24</f>
        <v>3.163834062597215E-2</v>
      </c>
      <c r="W24" s="24">
        <f t="shared" ca="1" si="6"/>
        <v>3.163834062597215E-2</v>
      </c>
      <c r="X24" s="24">
        <f t="shared" ca="1" si="7"/>
        <v>3.0293901147361524E-2</v>
      </c>
      <c r="Y24" s="24">
        <f t="shared" ca="1" si="8"/>
        <v>1.3444394786106262E-3</v>
      </c>
      <c r="Z24" s="24">
        <f t="shared" ca="1" si="18"/>
        <v>1.6934809391170313E-3</v>
      </c>
      <c r="AB24" s="76">
        <f t="shared" si="9"/>
        <v>43282</v>
      </c>
      <c r="AC24" s="77">
        <f t="shared" si="26"/>
        <v>8.0288307745391418E-3</v>
      </c>
      <c r="AD24" s="77">
        <f t="shared" ca="1" si="19"/>
        <v>1.6934809391170313E-3</v>
      </c>
      <c r="AH24" s="35">
        <f t="shared" si="2"/>
        <v>43282</v>
      </c>
      <c r="AI24" s="24">
        <f>+GBA_d!$AN51</f>
        <v>0.30897597272994548</v>
      </c>
      <c r="AJ24" s="24">
        <f>+PAM_d!$AN51</f>
        <v>0.31737394925071905</v>
      </c>
      <c r="AK24" s="24">
        <f>+NOA_d!$AN51</f>
        <v>0.3116793849779671</v>
      </c>
      <c r="AL24" s="24">
        <f>+NEA_d!$AN51</f>
        <v>0.29079662957449304</v>
      </c>
      <c r="AM24" s="24">
        <f>+CUY_d!$AN51</f>
        <v>0.32390200012884396</v>
      </c>
      <c r="AN24" s="24">
        <f>+PAT_d!$AN51</f>
        <v>0.31230308811771357</v>
      </c>
      <c r="AO24" s="24">
        <f t="shared" si="20"/>
        <v>0.32390200012884396</v>
      </c>
      <c r="AP24" s="24">
        <f t="shared" si="21"/>
        <v>0.29079662957449304</v>
      </c>
      <c r="AQ24" s="24">
        <f t="shared" si="22"/>
        <v>3.3105370554350921E-2</v>
      </c>
      <c r="AR24" s="24"/>
      <c r="AT24" s="24">
        <f ca="1">+NAC_d!CT24</f>
        <v>0.30967880253491553</v>
      </c>
      <c r="AU24" s="24">
        <f ca="1">+NAC_d!CU24</f>
        <v>0.30911759410102446</v>
      </c>
      <c r="AV24" s="24">
        <f ca="1">+NAC_d!CV24</f>
        <v>0.31323800928083823</v>
      </c>
      <c r="AW24" s="24">
        <f ca="1">+NAC_d!CW24</f>
        <v>0.31027109233000316</v>
      </c>
      <c r="AX24" s="24">
        <f ca="1">+NAC_d!CX24</f>
        <v>0.31189680622457416</v>
      </c>
      <c r="AY24" s="24">
        <f ca="1">+NAC_d!CY24</f>
        <v>0.31188840035752352</v>
      </c>
      <c r="AZ24" s="24">
        <f ca="1">+NAC_d!CZ24</f>
        <v>0.31413447376130677</v>
      </c>
      <c r="BA24" s="24">
        <f ca="1">+NAC_d!DA24</f>
        <v>0.31294516057183031</v>
      </c>
      <c r="BB24" s="24">
        <f ca="1">+NAC_d!DB24</f>
        <v>0.31362466281443213</v>
      </c>
      <c r="BC24" s="24">
        <f ca="1">+NAC_d!DC24</f>
        <v>0.31187186611144635</v>
      </c>
      <c r="BD24" s="24">
        <f t="shared" ca="1" si="14"/>
        <v>0.31413447376130677</v>
      </c>
      <c r="BE24" s="24">
        <f t="shared" ca="1" si="15"/>
        <v>0.30911759410102446</v>
      </c>
      <c r="BF24" s="24">
        <f t="shared" ca="1" si="16"/>
        <v>5.0168796602823029E-3</v>
      </c>
      <c r="BG24" s="24"/>
      <c r="BI24" s="35">
        <f t="shared" si="10"/>
        <v>43282</v>
      </c>
      <c r="BJ24" s="169">
        <f t="shared" si="23"/>
        <v>0</v>
      </c>
      <c r="BK24" s="169">
        <f t="shared" si="24"/>
        <v>0</v>
      </c>
      <c r="BL24" t="b">
        <f t="shared" si="25"/>
        <v>0</v>
      </c>
    </row>
    <row r="25" spans="1:64" x14ac:dyDescent="0.25">
      <c r="A25" s="35">
        <f>+NAC!A25</f>
        <v>43313</v>
      </c>
      <c r="B25" s="24">
        <f>+GBA_d!AA52</f>
        <v>4.0612991603037552E-2</v>
      </c>
      <c r="C25" s="24">
        <f>+PAM_d!$AA52</f>
        <v>3.7372529819850842E-2</v>
      </c>
      <c r="D25" s="24">
        <f>+NOA_d!$AA52</f>
        <v>3.9751174615441309E-2</v>
      </c>
      <c r="E25" s="24">
        <f>+NEA_d!$AA52</f>
        <v>3.9853800708935072E-2</v>
      </c>
      <c r="F25" s="24">
        <f>+CUY_d!$AA52</f>
        <v>3.3995897758609894E-2</v>
      </c>
      <c r="G25" s="24">
        <f>+PAT_d!$AA52</f>
        <v>3.6457905949595526E-2</v>
      </c>
      <c r="H25" s="24">
        <f t="shared" si="3"/>
        <v>4.0612991603037552E-2</v>
      </c>
      <c r="I25" s="24">
        <f t="shared" si="4"/>
        <v>3.3995897758609894E-2</v>
      </c>
      <c r="J25" s="24">
        <f t="shared" si="5"/>
        <v>6.6170938444276572E-3</v>
      </c>
      <c r="K25" s="24">
        <f t="shared" si="17"/>
        <v>8.1259576784767727E-3</v>
      </c>
      <c r="M25" s="24">
        <f ca="1">+NAC_d!CH25</f>
        <v>3.9407463777459739E-2</v>
      </c>
      <c r="N25" s="24">
        <f ca="1">+NAC_d!CI25</f>
        <v>3.8633064400823258E-2</v>
      </c>
      <c r="O25" s="24">
        <f ca="1">+NAC_d!CJ25</f>
        <v>3.9895832377807361E-2</v>
      </c>
      <c r="P25" s="24">
        <f ca="1">+NAC_d!CK25</f>
        <v>3.8677271937675783E-2</v>
      </c>
      <c r="Q25" s="24">
        <f ca="1">+NAC_d!CL25</f>
        <v>3.9485757440308467E-2</v>
      </c>
      <c r="R25" s="24">
        <f ca="1">+NAC_d!CM25</f>
        <v>3.9129460201361432E-2</v>
      </c>
      <c r="S25" s="24">
        <f ca="1">+NAC_d!CN25</f>
        <v>3.8739487210855517E-2</v>
      </c>
      <c r="T25" s="24">
        <f ca="1">+NAC_d!CO25</f>
        <v>3.8760079497804245E-2</v>
      </c>
      <c r="U25" s="24">
        <f ca="1">+NAC_d!CP25</f>
        <v>3.8655590425675346E-2</v>
      </c>
      <c r="V25" s="24">
        <f ca="1">+NAC_d!CQ25</f>
        <v>3.8153267078211428E-2</v>
      </c>
      <c r="W25" s="24">
        <f t="shared" ca="1" si="6"/>
        <v>3.9895832377807361E-2</v>
      </c>
      <c r="X25" s="24">
        <f t="shared" ca="1" si="7"/>
        <v>3.8153267078211428E-2</v>
      </c>
      <c r="Y25" s="24">
        <f t="shared" ca="1" si="8"/>
        <v>1.7425652995959329E-3</v>
      </c>
      <c r="Z25" s="24">
        <f t="shared" ca="1" si="18"/>
        <v>1.703324703731246E-3</v>
      </c>
      <c r="AB25" s="76">
        <f t="shared" si="9"/>
        <v>43313</v>
      </c>
      <c r="AC25" s="77">
        <f t="shared" si="26"/>
        <v>8.1259576784767727E-3</v>
      </c>
      <c r="AD25" s="77">
        <f t="shared" ca="1" si="19"/>
        <v>1.703324703731246E-3</v>
      </c>
      <c r="AH25" s="35">
        <f t="shared" si="2"/>
        <v>43313</v>
      </c>
      <c r="AI25" s="24">
        <f>+GBA_d!$AN52</f>
        <v>0.34230728284447465</v>
      </c>
      <c r="AJ25" s="24">
        <f>+PAM_d!$AN52</f>
        <v>0.34865198858370183</v>
      </c>
      <c r="AK25" s="24">
        <f>+NOA_d!$AN52</f>
        <v>0.34669924777619165</v>
      </c>
      <c r="AL25" s="24">
        <f>+NEA_d!$AN52</f>
        <v>0.32694262398388552</v>
      </c>
      <c r="AM25" s="24">
        <f>+CUY_d!$AN52</f>
        <v>0.35056266598183017</v>
      </c>
      <c r="AN25" s="24">
        <f>+PAT_d!$AN52</f>
        <v>0.33743762955771217</v>
      </c>
      <c r="AO25" s="24">
        <f t="shared" si="20"/>
        <v>0.35056266598183017</v>
      </c>
      <c r="AP25" s="24">
        <f t="shared" si="21"/>
        <v>0.32694262398388552</v>
      </c>
      <c r="AQ25" s="24">
        <f t="shared" si="22"/>
        <v>2.3620041997944652E-2</v>
      </c>
      <c r="AR25" s="24"/>
      <c r="AT25" s="24">
        <f ca="1">+NAC_d!CT25</f>
        <v>0.3413613352197078</v>
      </c>
      <c r="AU25" s="24">
        <f ca="1">+NAC_d!CU25</f>
        <v>0.34012740250086004</v>
      </c>
      <c r="AV25" s="24">
        <f ca="1">+NAC_d!CV25</f>
        <v>0.34598746904510924</v>
      </c>
      <c r="AW25" s="24">
        <f ca="1">+NAC_d!CW25</f>
        <v>0.34213120689416487</v>
      </c>
      <c r="AX25" s="24">
        <f ca="1">+NAC_d!CX25</f>
        <v>0.34435927733871052</v>
      </c>
      <c r="AY25" s="24">
        <f ca="1">+NAC_d!CY25</f>
        <v>0.34412635571510974</v>
      </c>
      <c r="AZ25" s="24">
        <f ca="1">+NAC_d!CZ25</f>
        <v>0.34613315537872302</v>
      </c>
      <c r="BA25" s="24">
        <f ca="1">+NAC_d!DA25</f>
        <v>0.34516340402124346</v>
      </c>
      <c r="BB25" s="24">
        <f ca="1">+NAC_d!DB25</f>
        <v>0.3456113120881199</v>
      </c>
      <c r="BC25" s="24">
        <f ca="1">+NAC_d!DC25</f>
        <v>0.34413769931270077</v>
      </c>
      <c r="BD25" s="24">
        <f t="shared" ca="1" si="14"/>
        <v>0.34613315537872302</v>
      </c>
      <c r="BE25" s="24">
        <f t="shared" ca="1" si="15"/>
        <v>0.34012740250086004</v>
      </c>
      <c r="BF25" s="24">
        <f t="shared" ca="1" si="16"/>
        <v>6.0057528778629798E-3</v>
      </c>
      <c r="BG25" s="24"/>
      <c r="BI25" s="35">
        <f t="shared" si="10"/>
        <v>43313</v>
      </c>
      <c r="BJ25" s="169">
        <f t="shared" si="23"/>
        <v>0</v>
      </c>
      <c r="BK25" s="169">
        <f t="shared" si="24"/>
        <v>0</v>
      </c>
      <c r="BL25" t="b">
        <f t="shared" si="25"/>
        <v>0</v>
      </c>
    </row>
    <row r="26" spans="1:64" x14ac:dyDescent="0.25">
      <c r="A26" s="35">
        <f>+NAC!A26</f>
        <v>43344</v>
      </c>
      <c r="B26" s="24">
        <f>+GBA_d!AA53</f>
        <v>6.6483850630327135E-2</v>
      </c>
      <c r="C26" s="24">
        <f>+PAM_d!$AA53</f>
        <v>6.3442678886380444E-2</v>
      </c>
      <c r="D26" s="24">
        <f>+NOA_d!$AA53</f>
        <v>5.974117366625098E-2</v>
      </c>
      <c r="E26" s="24">
        <f>+NEA_d!$AA53</f>
        <v>7.3113007321948809E-2</v>
      </c>
      <c r="F26" s="24">
        <f>+CUY_d!$AA53</f>
        <v>6.8386404521400657E-2</v>
      </c>
      <c r="G26" s="24">
        <f>+PAT_d!$AA53</f>
        <v>6.5637291643803941E-2</v>
      </c>
      <c r="H26" s="24">
        <f t="shared" si="3"/>
        <v>7.3113007321948809E-2</v>
      </c>
      <c r="I26" s="24">
        <f t="shared" si="4"/>
        <v>5.974117366625098E-2</v>
      </c>
      <c r="J26" s="24">
        <f t="shared" si="5"/>
        <v>1.3371833655697829E-2</v>
      </c>
      <c r="K26" s="24">
        <f t="shared" si="17"/>
        <v>8.6145370045100922E-3</v>
      </c>
      <c r="M26" s="24">
        <f ca="1">+NAC_d!CH26</f>
        <v>6.5308576738752899E-2</v>
      </c>
      <c r="N26" s="24">
        <f ca="1">+NAC_d!CI26</f>
        <v>6.5905544622778311E-2</v>
      </c>
      <c r="O26" s="24">
        <f ca="1">+NAC_d!CJ26</f>
        <v>6.436728599130781E-2</v>
      </c>
      <c r="P26" s="24">
        <f ca="1">+NAC_d!CK26</f>
        <v>6.6000486125326718E-2</v>
      </c>
      <c r="Q26" s="24">
        <f ca="1">+NAC_d!CL26</f>
        <v>6.4916129593775684E-2</v>
      </c>
      <c r="R26" s="24">
        <f ca="1">+NAC_d!CM26</f>
        <v>6.4704284684240942E-2</v>
      </c>
      <c r="S26" s="24">
        <f ca="1">+NAC_d!CN26</f>
        <v>6.601463997308965E-2</v>
      </c>
      <c r="T26" s="24">
        <f ca="1">+NAC_d!CO26</f>
        <v>6.5750732540720946E-2</v>
      </c>
      <c r="U26" s="24">
        <f ca="1">+NAC_d!CP26</f>
        <v>6.444386249752232E-2</v>
      </c>
      <c r="V26" s="24">
        <f ca="1">+NAC_d!CQ26</f>
        <v>6.6100346843406044E-2</v>
      </c>
      <c r="W26" s="24">
        <f t="shared" ca="1" si="6"/>
        <v>6.6100346843406044E-2</v>
      </c>
      <c r="X26" s="24">
        <f t="shared" ca="1" si="7"/>
        <v>6.436728599130781E-2</v>
      </c>
      <c r="Y26" s="24">
        <f t="shared" ca="1" si="8"/>
        <v>1.7330608520982338E-3</v>
      </c>
      <c r="Z26" s="24">
        <f t="shared" ca="1" si="18"/>
        <v>1.7840702820166403E-3</v>
      </c>
      <c r="AB26" s="76">
        <f t="shared" si="9"/>
        <v>43344</v>
      </c>
      <c r="AC26" s="77">
        <f t="shared" si="26"/>
        <v>8.6145370045100922E-3</v>
      </c>
      <c r="AD26" s="77">
        <f t="shared" ca="1" si="19"/>
        <v>1.7840702820166403E-3</v>
      </c>
      <c r="AH26" s="35">
        <f t="shared" si="2"/>
        <v>43344</v>
      </c>
      <c r="AI26" s="24">
        <f>+GBA_d!$AN53</f>
        <v>0.40287485866778527</v>
      </c>
      <c r="AJ26" s="24">
        <f>+PAM_d!$AN53</f>
        <v>0.40726295239352983</v>
      </c>
      <c r="AK26" s="24">
        <f>+NOA_d!$AN53</f>
        <v>0.40243862586515755</v>
      </c>
      <c r="AL26" s="24">
        <f>+NEA_d!$AN53</f>
        <v>0.4057027271473348</v>
      </c>
      <c r="AM26" s="24">
        <f>+CUY_d!$AN53</f>
        <v>0.41825251684068165</v>
      </c>
      <c r="AN26" s="24">
        <f>+PAT_d!$AN53</f>
        <v>0.40702953081339688</v>
      </c>
      <c r="AO26" s="24">
        <f t="shared" si="20"/>
        <v>0.41825251684068165</v>
      </c>
      <c r="AP26" s="24">
        <f t="shared" si="21"/>
        <v>0.40243862586515755</v>
      </c>
      <c r="AQ26" s="24">
        <f t="shared" si="22"/>
        <v>1.5813890975524103E-2</v>
      </c>
      <c r="AR26" s="24"/>
      <c r="AT26" s="24">
        <f ca="1">+NAC_d!CT26</f>
        <v>0.40220825279225636</v>
      </c>
      <c r="AU26" s="24">
        <f ca="1">+NAC_d!CU26</f>
        <v>0.40139632872887421</v>
      </c>
      <c r="AV26" s="24">
        <f ca="1">+NAC_d!CV26</f>
        <v>0.40551398540584649</v>
      </c>
      <c r="AW26" s="24">
        <f ca="1">+NAC_d!CW26</f>
        <v>0.40457113062852912</v>
      </c>
      <c r="AX26" s="24">
        <f ca="1">+NAC_d!CX26</f>
        <v>0.40492771339569189</v>
      </c>
      <c r="AY26" s="24">
        <f ca="1">+NAC_d!CY26</f>
        <v>0.40405552095323061</v>
      </c>
      <c r="AZ26" s="24">
        <f ca="1">+NAC_d!CZ26</f>
        <v>0.40824215131256114</v>
      </c>
      <c r="BA26" s="24">
        <f ca="1">+NAC_d!DA26</f>
        <v>0.407133279155383</v>
      </c>
      <c r="BB26" s="24">
        <f ca="1">+NAC_d!DB26</f>
        <v>0.40578774651532035</v>
      </c>
      <c r="BC26" s="24">
        <f ca="1">+NAC_d!DC26</f>
        <v>0.40690152667722268</v>
      </c>
      <c r="BD26" s="24">
        <f t="shared" ca="1" si="14"/>
        <v>0.40824215131256114</v>
      </c>
      <c r="BE26" s="24">
        <f t="shared" ca="1" si="15"/>
        <v>0.40139632872887421</v>
      </c>
      <c r="BF26" s="24">
        <f t="shared" ca="1" si="16"/>
        <v>6.8458225836869335E-3</v>
      </c>
      <c r="BG26" s="24"/>
      <c r="BI26" s="35">
        <f t="shared" si="10"/>
        <v>43344</v>
      </c>
      <c r="BJ26" s="169">
        <f t="shared" si="23"/>
        <v>0</v>
      </c>
      <c r="BK26" s="169">
        <f t="shared" si="24"/>
        <v>0</v>
      </c>
      <c r="BL26" t="b">
        <f t="shared" si="25"/>
        <v>0</v>
      </c>
    </row>
    <row r="27" spans="1:64" x14ac:dyDescent="0.25">
      <c r="A27" s="35">
        <f>+NAC!A27</f>
        <v>43374</v>
      </c>
      <c r="B27" s="24">
        <f>+GBA_d!AA54</f>
        <v>5.0545571779173404E-2</v>
      </c>
      <c r="C27" s="24">
        <f>+PAM_d!$AA54</f>
        <v>5.788531943089148E-2</v>
      </c>
      <c r="D27" s="24">
        <f>+NOA_d!$AA54</f>
        <v>5.3159812832866526E-2</v>
      </c>
      <c r="E27" s="24">
        <f>+NEA_d!$AA54</f>
        <v>4.8685203674595945E-2</v>
      </c>
      <c r="F27" s="24">
        <f>+CUY_d!$AA54</f>
        <v>5.9453697069023148E-2</v>
      </c>
      <c r="G27" s="24">
        <f>+PAT_d!$AA54</f>
        <v>5.8022816468106031E-2</v>
      </c>
      <c r="H27" s="24">
        <f t="shared" si="3"/>
        <v>5.9453697069023148E-2</v>
      </c>
      <c r="I27" s="24">
        <f t="shared" si="4"/>
        <v>4.8685203674595945E-2</v>
      </c>
      <c r="J27" s="24">
        <f t="shared" si="5"/>
        <v>1.0768493394427203E-2</v>
      </c>
      <c r="K27" s="24">
        <f t="shared" si="17"/>
        <v>9.0268939785075886E-3</v>
      </c>
      <c r="M27" s="24">
        <f ca="1">+NAC_d!CH27</f>
        <v>5.5019201710589716E-2</v>
      </c>
      <c r="N27" s="24">
        <f ca="1">+NAC_d!CI27</f>
        <v>5.4805071194366617E-2</v>
      </c>
      <c r="O27" s="24">
        <f ca="1">+NAC_d!CJ27</f>
        <v>5.5056668732998526E-2</v>
      </c>
      <c r="P27" s="24">
        <f ca="1">+NAC_d!CK27</f>
        <v>5.3912553035027289E-2</v>
      </c>
      <c r="Q27" s="24">
        <f ca="1">+NAC_d!CL27</f>
        <v>5.4396850884336878E-2</v>
      </c>
      <c r="R27" s="24">
        <f ca="1">+NAC_d!CM27</f>
        <v>5.3988608240654656E-2</v>
      </c>
      <c r="S27" s="24">
        <f ca="1">+NAC_d!CN27</f>
        <v>5.4475340285997209E-2</v>
      </c>
      <c r="T27" s="24">
        <f ca="1">+NAC_d!CO27</f>
        <v>5.381306730955826E-2</v>
      </c>
      <c r="U27" s="24">
        <f ca="1">+NAC_d!CP27</f>
        <v>5.353714914620622E-2</v>
      </c>
      <c r="V27" s="24">
        <f ca="1">+NAC_d!CQ27</f>
        <v>5.3082300924419679E-2</v>
      </c>
      <c r="W27" s="24">
        <f t="shared" ca="1" si="6"/>
        <v>5.5056668732998526E-2</v>
      </c>
      <c r="X27" s="24">
        <f t="shared" ca="1" si="7"/>
        <v>5.3082300924419679E-2</v>
      </c>
      <c r="Y27" s="24">
        <f t="shared" ca="1" si="8"/>
        <v>1.9743678085788474E-3</v>
      </c>
      <c r="Z27" s="24">
        <f t="shared" ca="1" si="18"/>
        <v>1.8467469337662783E-3</v>
      </c>
      <c r="AB27" s="76">
        <f t="shared" si="9"/>
        <v>43374</v>
      </c>
      <c r="AC27" s="77">
        <f t="shared" si="26"/>
        <v>9.0268939785075886E-3</v>
      </c>
      <c r="AD27" s="77">
        <f t="shared" ca="1" si="19"/>
        <v>1.8467469337662783E-3</v>
      </c>
      <c r="AH27" s="35">
        <f t="shared" si="2"/>
        <v>43374</v>
      </c>
      <c r="AI27" s="24">
        <f>+GBA_d!$AN54</f>
        <v>0.45488159022964969</v>
      </c>
      <c r="AJ27" s="24">
        <f>+PAM_d!$AN54</f>
        <v>0.4640417828512462</v>
      </c>
      <c r="AK27" s="24">
        <f>+NOA_d!$AN54</f>
        <v>0.44971902569746613</v>
      </c>
      <c r="AL27" s="24">
        <f>+NEA_d!$AN54</f>
        <v>0.45247616167008253</v>
      </c>
      <c r="AM27" s="24">
        <f>+CUY_d!$AN54</f>
        <v>0.47721161572984028</v>
      </c>
      <c r="AN27" s="24">
        <f>+PAT_d!$AN54</f>
        <v>0.46468068560651399</v>
      </c>
      <c r="AO27" s="24">
        <f t="shared" si="20"/>
        <v>0.47721161572984028</v>
      </c>
      <c r="AP27" s="24">
        <f t="shared" si="21"/>
        <v>0.44971902569746613</v>
      </c>
      <c r="AQ27" s="24">
        <f t="shared" si="22"/>
        <v>2.7492590032374142E-2</v>
      </c>
      <c r="AR27" s="24"/>
      <c r="AT27" s="24">
        <f ca="1">+NAC_d!CT27</f>
        <v>0.45647370254779207</v>
      </c>
      <c r="AU27" s="24">
        <f ca="1">+NAC_d!CU27</f>
        <v>0.45532975943524323</v>
      </c>
      <c r="AV27" s="24">
        <f ca="1">+NAC_d!CV27</f>
        <v>0.46011343883024325</v>
      </c>
      <c r="AW27" s="24">
        <f ca="1">+NAC_d!CW27</f>
        <v>0.4573204104397357</v>
      </c>
      <c r="AX27" s="24">
        <f ca="1">+NAC_d!CX27</f>
        <v>0.45859248280831655</v>
      </c>
      <c r="AY27" s="24">
        <f ca="1">+NAC_d!CY27</f>
        <v>0.4574427919436368</v>
      </c>
      <c r="AZ27" s="24">
        <f ca="1">+NAC_d!CZ27</f>
        <v>0.46276492039948991</v>
      </c>
      <c r="BA27" s="24">
        <f ca="1">+NAC_d!DA27</f>
        <v>0.4609682763344698</v>
      </c>
      <c r="BB27" s="24">
        <f ca="1">+NAC_d!DB27</f>
        <v>0.45938632412968117</v>
      </c>
      <c r="BC27" s="24">
        <f ca="1">+NAC_d!DC27</f>
        <v>0.46034557370185403</v>
      </c>
      <c r="BD27" s="24">
        <f t="shared" ca="1" si="14"/>
        <v>0.46276492039948991</v>
      </c>
      <c r="BE27" s="24">
        <f t="shared" ca="1" si="15"/>
        <v>0.45532975943524323</v>
      </c>
      <c r="BF27" s="24">
        <f t="shared" ca="1" si="16"/>
        <v>7.4351609642466787E-3</v>
      </c>
      <c r="BG27" s="24"/>
      <c r="BI27" s="35">
        <f t="shared" si="10"/>
        <v>43374</v>
      </c>
      <c r="BJ27" s="169">
        <f t="shared" si="23"/>
        <v>0</v>
      </c>
      <c r="BK27" s="169">
        <f t="shared" si="24"/>
        <v>0</v>
      </c>
      <c r="BL27" t="b">
        <f t="shared" si="25"/>
        <v>0</v>
      </c>
    </row>
    <row r="28" spans="1:64" x14ac:dyDescent="0.25">
      <c r="A28" s="35">
        <f>+NAC!A28</f>
        <v>43405</v>
      </c>
      <c r="B28" s="24">
        <f>+GBA_d!AA55</f>
        <v>2.8884385876015273E-2</v>
      </c>
      <c r="C28" s="24">
        <f>+PAM_d!$AA55</f>
        <v>3.2833376170237294E-2</v>
      </c>
      <c r="D28" s="24">
        <f>+NOA_d!$AA55</f>
        <v>3.2709008932909622E-2</v>
      </c>
      <c r="E28" s="24">
        <f>+NEA_d!$AA55</f>
        <v>3.0234634776208358E-2</v>
      </c>
      <c r="F28" s="24">
        <f>+CUY_d!$AA55</f>
        <v>3.6608305515654083E-2</v>
      </c>
      <c r="G28" s="24">
        <f>+PAT_d!$AA55</f>
        <v>4.1883509325755242E-2</v>
      </c>
      <c r="H28" s="24">
        <f t="shared" si="3"/>
        <v>4.1883509325755242E-2</v>
      </c>
      <c r="I28" s="24">
        <f t="shared" si="4"/>
        <v>2.8884385876015273E-2</v>
      </c>
      <c r="J28" s="24">
        <f t="shared" si="5"/>
        <v>1.2999123449739969E-2</v>
      </c>
      <c r="K28" s="24">
        <f t="shared" si="17"/>
        <v>9.7360145490211023E-3</v>
      </c>
      <c r="M28" s="24">
        <f ca="1">+NAC_d!CH28</f>
        <v>3.1480423474847585E-2</v>
      </c>
      <c r="N28" s="24">
        <f ca="1">+NAC_d!CI28</f>
        <v>3.1967552746906769E-2</v>
      </c>
      <c r="O28" s="24">
        <f ca="1">+NAC_d!CJ28</f>
        <v>3.122252652262425E-2</v>
      </c>
      <c r="P28" s="24">
        <f ca="1">+NAC_d!CK28</f>
        <v>3.1706574569337231E-2</v>
      </c>
      <c r="Q28" s="24">
        <f ca="1">+NAC_d!CL28</f>
        <v>3.1992349055920632E-2</v>
      </c>
      <c r="R28" s="24">
        <f ca="1">+NAC_d!CM28</f>
        <v>3.1567127219630287E-2</v>
      </c>
      <c r="S28" s="24">
        <f ca="1">+NAC_d!CN28</f>
        <v>3.1849629898151655E-2</v>
      </c>
      <c r="T28" s="24">
        <f ca="1">+NAC_d!CO28</f>
        <v>3.1277256056779112E-2</v>
      </c>
      <c r="U28" s="24">
        <f ca="1">+NAC_d!CP28</f>
        <v>3.1454505321367732E-2</v>
      </c>
      <c r="V28" s="24">
        <f ca="1">+NAC_d!CQ28</f>
        <v>3.1485986524394383E-2</v>
      </c>
      <c r="W28" s="24">
        <f t="shared" ca="1" si="6"/>
        <v>3.1992349055920632E-2</v>
      </c>
      <c r="X28" s="24">
        <f t="shared" ca="1" si="7"/>
        <v>3.122252652262425E-2</v>
      </c>
      <c r="Y28" s="24">
        <f t="shared" ca="1" si="8"/>
        <v>7.6982253329638262E-4</v>
      </c>
      <c r="Z28" s="24">
        <f t="shared" ca="1" si="18"/>
        <v>1.8152132031020545E-3</v>
      </c>
      <c r="AB28" s="76">
        <f t="shared" si="9"/>
        <v>43405</v>
      </c>
      <c r="AC28" s="77">
        <f t="shared" si="26"/>
        <v>9.7360145490211023E-3</v>
      </c>
      <c r="AD28" s="77">
        <f t="shared" ca="1" si="19"/>
        <v>1.8152132031020545E-3</v>
      </c>
      <c r="AH28" s="35">
        <f t="shared" si="2"/>
        <v>43405</v>
      </c>
      <c r="AI28" s="24">
        <f>+GBA_d!$AN55</f>
        <v>0.47962463113287157</v>
      </c>
      <c r="AJ28" s="24">
        <f>+PAM_d!$AN55</f>
        <v>0.48805160914158807</v>
      </c>
      <c r="AK28" s="24">
        <f>+NOA_d!$AN55</f>
        <v>0.47850582994895619</v>
      </c>
      <c r="AL28" s="24">
        <f>+NEA_d!$AN55</f>
        <v>0.47397232886248197</v>
      </c>
      <c r="AM28" s="24">
        <f>+CUY_d!$AN55</f>
        <v>0.50770797189839212</v>
      </c>
      <c r="AN28" s="24">
        <f>+PAT_d!$AN55</f>
        <v>0.50410276417364286</v>
      </c>
      <c r="AO28" s="24">
        <f t="shared" si="20"/>
        <v>0.50770797189839212</v>
      </c>
      <c r="AP28" s="24">
        <f t="shared" si="21"/>
        <v>0.47397232886248197</v>
      </c>
      <c r="AQ28" s="24">
        <f t="shared" si="22"/>
        <v>3.3735643035910146E-2</v>
      </c>
      <c r="AR28" s="24"/>
      <c r="AT28" s="24">
        <f ca="1">+NAC_d!CT28</f>
        <v>0.48294265108828727</v>
      </c>
      <c r="AU28" s="24">
        <f ca="1">+NAC_d!CU28</f>
        <v>0.48233868197043139</v>
      </c>
      <c r="AV28" s="24">
        <f ca="1">+NAC_d!CV28</f>
        <v>0.48586965758278566</v>
      </c>
      <c r="AW28" s="24">
        <f ca="1">+NAC_d!CW28</f>
        <v>0.48319878258754523</v>
      </c>
      <c r="AX28" s="24">
        <f ca="1">+NAC_d!CX28</f>
        <v>0.48507011780124221</v>
      </c>
      <c r="AY28" s="24">
        <f ca="1">+NAC_d!CY28</f>
        <v>0.48334660095613247</v>
      </c>
      <c r="AZ28" s="24">
        <f ca="1">+NAC_d!CZ28</f>
        <v>0.4885032991763063</v>
      </c>
      <c r="BA28" s="24">
        <f ca="1">+NAC_d!DA28</f>
        <v>0.48577609697742608</v>
      </c>
      <c r="BB28" s="24">
        <f ca="1">+NAC_d!DB28</f>
        <v>0.48456828570880051</v>
      </c>
      <c r="BC28" s="24">
        <f ca="1">+NAC_d!DC28</f>
        <v>0.48520954877322642</v>
      </c>
      <c r="BD28" s="24">
        <f t="shared" ca="1" si="14"/>
        <v>0.4885032991763063</v>
      </c>
      <c r="BE28" s="24">
        <f t="shared" ca="1" si="15"/>
        <v>0.48233868197043139</v>
      </c>
      <c r="BF28" s="24">
        <f t="shared" ca="1" si="16"/>
        <v>6.1646172058749116E-3</v>
      </c>
      <c r="BG28" s="24"/>
      <c r="BI28" s="35">
        <f t="shared" si="10"/>
        <v>43405</v>
      </c>
      <c r="BJ28" s="169">
        <f t="shared" si="23"/>
        <v>0</v>
      </c>
      <c r="BK28" s="169">
        <f t="shared" si="24"/>
        <v>0</v>
      </c>
      <c r="BL28" t="b">
        <f t="shared" si="25"/>
        <v>0</v>
      </c>
    </row>
    <row r="29" spans="1:64" x14ac:dyDescent="0.25">
      <c r="A29" s="35">
        <f>+NAC!A29</f>
        <v>43435</v>
      </c>
      <c r="B29" s="24">
        <f>+GBA_d!AA56</f>
        <v>2.8289723530669386E-2</v>
      </c>
      <c r="C29" s="24">
        <f>+PAM_d!$AA56</f>
        <v>2.305094764590665E-2</v>
      </c>
      <c r="D29" s="24">
        <f>+NOA_d!$AA56</f>
        <v>2.2655889767086546E-2</v>
      </c>
      <c r="E29" s="24">
        <f>+NEA_d!$AA56</f>
        <v>2.4619535753690913E-2</v>
      </c>
      <c r="F29" s="24">
        <f>+CUY_d!$AA56</f>
        <v>2.4949149147047933E-2</v>
      </c>
      <c r="G29" s="24">
        <f>+PAT_d!$AA56</f>
        <v>2.6247471697314229E-2</v>
      </c>
      <c r="H29" s="24">
        <f t="shared" si="3"/>
        <v>2.8289723530669386E-2</v>
      </c>
      <c r="I29" s="24">
        <f t="shared" si="4"/>
        <v>2.2655889767086546E-2</v>
      </c>
      <c r="J29" s="24">
        <f t="shared" si="5"/>
        <v>5.6338337635828406E-3</v>
      </c>
      <c r="K29" s="24">
        <f t="shared" si="17"/>
        <v>9.1442119147731784E-3</v>
      </c>
      <c r="M29" s="24">
        <f ca="1">+NAC_d!CH29</f>
        <v>2.3676253984389994E-2</v>
      </c>
      <c r="N29" s="24">
        <f ca="1">+NAC_d!CI29</f>
        <v>2.3905321214423569E-2</v>
      </c>
      <c r="O29" s="24">
        <f ca="1">+NAC_d!CJ29</f>
        <v>2.4854510011447895E-2</v>
      </c>
      <c r="P29" s="24">
        <f ca="1">+NAC_d!CK29</f>
        <v>2.4556984309475505E-2</v>
      </c>
      <c r="Q29" s="24">
        <f ca="1">+NAC_d!CL29</f>
        <v>2.5434487809775641E-2</v>
      </c>
      <c r="R29" s="24">
        <f ca="1">+NAC_d!CM29</f>
        <v>2.5250962752844996E-2</v>
      </c>
      <c r="S29" s="24">
        <f ca="1">+NAC_d!CN29</f>
        <v>2.5695987651621399E-2</v>
      </c>
      <c r="T29" s="24">
        <f ca="1">+NAC_d!CO29</f>
        <v>2.6130953060701234E-2</v>
      </c>
      <c r="U29" s="24">
        <f ca="1">+NAC_d!CP29</f>
        <v>2.6427339669478078E-2</v>
      </c>
      <c r="V29" s="24">
        <f ca="1">+NAC_d!CQ29</f>
        <v>2.679931034305727E-2</v>
      </c>
      <c r="W29" s="24">
        <f t="shared" ca="1" si="6"/>
        <v>2.679931034305727E-2</v>
      </c>
      <c r="X29" s="24">
        <f t="shared" ca="1" si="7"/>
        <v>2.3676253984389994E-2</v>
      </c>
      <c r="Y29" s="24">
        <f t="shared" ca="1" si="8"/>
        <v>3.1230563586672755E-3</v>
      </c>
      <c r="Z29" s="24">
        <f t="shared" ca="1" si="18"/>
        <v>1.7441208458729429E-3</v>
      </c>
      <c r="AB29" s="76">
        <f t="shared" si="9"/>
        <v>43435</v>
      </c>
      <c r="AC29" s="77">
        <f t="shared" si="26"/>
        <v>9.1442119147731784E-3</v>
      </c>
      <c r="AD29" s="77">
        <f t="shared" ca="1" si="19"/>
        <v>1.7441208458729429E-3</v>
      </c>
      <c r="AH29" s="35">
        <f t="shared" si="2"/>
        <v>43435</v>
      </c>
      <c r="AI29" s="24">
        <f>+GBA_d!$AN56</f>
        <v>0.47104635393990968</v>
      </c>
      <c r="AJ29" s="24">
        <f>+PAM_d!$AN56</f>
        <v>0.47642474540151025</v>
      </c>
      <c r="AK29" s="24">
        <f>+NOA_d!$AN56</f>
        <v>0.47786330999331139</v>
      </c>
      <c r="AL29" s="24">
        <f>+NEA_d!$AN56</f>
        <v>0.47840037052382556</v>
      </c>
      <c r="AM29" s="24">
        <f>+CUY_d!$AN56</f>
        <v>0.49532338336145698</v>
      </c>
      <c r="AN29" s="24">
        <f>+PAT_d!$AN56</f>
        <v>0.50575925629799845</v>
      </c>
      <c r="AO29" s="24">
        <f t="shared" si="20"/>
        <v>0.50575925629799845</v>
      </c>
      <c r="AP29" s="24">
        <f t="shared" si="21"/>
        <v>0.47104635393990968</v>
      </c>
      <c r="AQ29" s="24">
        <f t="shared" si="22"/>
        <v>3.4712902358088771E-2</v>
      </c>
      <c r="AR29" s="24">
        <f t="shared" ref="AR29:AR81" si="27">+AVERAGE(AQ17:AQ29)</f>
        <v>2.9204531463163878E-2</v>
      </c>
      <c r="AT29" s="24">
        <f ca="1">+NAC_d!CT29</f>
        <v>0.47446140931545644</v>
      </c>
      <c r="AU29" s="24">
        <f ca="1">+NAC_d!CU29</f>
        <v>0.47525993077784534</v>
      </c>
      <c r="AV29" s="24">
        <f ca="1">+NAC_d!CV29</f>
        <v>0.47492546619820497</v>
      </c>
      <c r="AW29" s="24">
        <f ca="1">+NAC_d!CW29</f>
        <v>0.47620346974701944</v>
      </c>
      <c r="AX29" s="24">
        <f ca="1">+NAC_d!CX29</f>
        <v>0.47687572959592206</v>
      </c>
      <c r="AY29" s="24">
        <f ca="1">+NAC_d!CY29</f>
        <v>0.47496496420070233</v>
      </c>
      <c r="AZ29" s="24">
        <f ca="1">+NAC_d!CZ29</f>
        <v>0.48057186503579974</v>
      </c>
      <c r="BA29" s="24">
        <f ca="1">+NAC_d!DA29</f>
        <v>0.47812587062870415</v>
      </c>
      <c r="BB29" s="24">
        <f ca="1">+NAC_d!DB29</f>
        <v>0.4755842183922705</v>
      </c>
      <c r="BC29" s="24">
        <f ca="1">+NAC_d!DC29</f>
        <v>0.47658817149360466</v>
      </c>
      <c r="BD29" s="24">
        <f t="shared" ca="1" si="14"/>
        <v>0.48057186503579974</v>
      </c>
      <c r="BE29" s="24">
        <f t="shared" ca="1" si="15"/>
        <v>0.47446140931545644</v>
      </c>
      <c r="BF29" s="24">
        <f t="shared" ca="1" si="16"/>
        <v>6.1104557203432996E-3</v>
      </c>
      <c r="BG29" s="24">
        <f t="shared" ref="BG29:BG82" ca="1" si="28">+AVERAGE(BF17:BF29)</f>
        <v>8.036940416195874E-3</v>
      </c>
      <c r="BI29" s="35">
        <f t="shared" si="10"/>
        <v>43435</v>
      </c>
      <c r="BJ29" s="169">
        <f t="shared" si="23"/>
        <v>2.9204531463163878E-2</v>
      </c>
      <c r="BK29" s="169">
        <f t="shared" ca="1" si="24"/>
        <v>8.036940416195874E-3</v>
      </c>
      <c r="BL29" t="b">
        <f t="shared" ca="1" si="25"/>
        <v>1</v>
      </c>
    </row>
    <row r="30" spans="1:64" x14ac:dyDescent="0.25">
      <c r="A30" s="35">
        <f>+NAC!A30</f>
        <v>43466</v>
      </c>
      <c r="B30" s="24">
        <f>+GBA_d!AA57</f>
        <v>2.8187571436713021E-2</v>
      </c>
      <c r="C30" s="24">
        <f>+PAM_d!$AA57</f>
        <v>2.8708010086051949E-2</v>
      </c>
      <c r="D30" s="24">
        <f>+NOA_d!$AA57</f>
        <v>3.2140526644703016E-2</v>
      </c>
      <c r="E30" s="24">
        <f>+NEA_d!$AA57</f>
        <v>3.4305067249692511E-2</v>
      </c>
      <c r="F30" s="24">
        <f>+CUY_d!$AA57</f>
        <v>2.9292901164668539E-2</v>
      </c>
      <c r="G30" s="24">
        <f>+PAT_d!$AA57</f>
        <v>3.0348856315627559E-2</v>
      </c>
      <c r="H30" s="24">
        <f t="shared" si="3"/>
        <v>3.4305067249692511E-2</v>
      </c>
      <c r="I30" s="24">
        <f t="shared" si="4"/>
        <v>2.8187571436713021E-2</v>
      </c>
      <c r="J30" s="24">
        <f t="shared" si="5"/>
        <v>6.1174958129794899E-3</v>
      </c>
      <c r="K30" s="24">
        <f t="shared" si="17"/>
        <v>8.7667599749578305E-3</v>
      </c>
      <c r="M30" s="24">
        <f ca="1">+NAC_d!CH30</f>
        <v>2.94683764687802E-2</v>
      </c>
      <c r="N30" s="24">
        <f ca="1">+NAC_d!CI30</f>
        <v>2.9491399062894219E-2</v>
      </c>
      <c r="O30" s="24">
        <f ca="1">+NAC_d!CJ30</f>
        <v>2.9206833784096276E-2</v>
      </c>
      <c r="P30" s="24">
        <f ca="1">+NAC_d!CK30</f>
        <v>2.9440681040376004E-2</v>
      </c>
      <c r="Q30" s="24">
        <f ca="1">+NAC_d!CL30</f>
        <v>2.9374688369432356E-2</v>
      </c>
      <c r="R30" s="24">
        <f ca="1">+NAC_d!CM30</f>
        <v>2.9157284177032228E-2</v>
      </c>
      <c r="S30" s="24">
        <f ca="1">+NAC_d!CN30</f>
        <v>2.9307751295398088E-2</v>
      </c>
      <c r="T30" s="24">
        <f ca="1">+NAC_d!CO30</f>
        <v>2.8842762137869737E-2</v>
      </c>
      <c r="U30" s="24">
        <f ca="1">+NAC_d!CP30</f>
        <v>2.9030905405354801E-2</v>
      </c>
      <c r="V30" s="24">
        <f ca="1">+NAC_d!CQ30</f>
        <v>2.869887339709809E-2</v>
      </c>
      <c r="W30" s="24">
        <f t="shared" ca="1" si="6"/>
        <v>2.9491399062894219E-2</v>
      </c>
      <c r="X30" s="24">
        <f t="shared" ca="1" si="7"/>
        <v>2.869887339709809E-2</v>
      </c>
      <c r="Y30" s="24">
        <f t="shared" ca="1" si="8"/>
        <v>7.9252566579612882E-4</v>
      </c>
      <c r="Z30" s="24">
        <f t="shared" ca="1" si="18"/>
        <v>1.707039979868763E-3</v>
      </c>
      <c r="AB30" s="76">
        <f t="shared" si="9"/>
        <v>43466</v>
      </c>
      <c r="AC30" s="77">
        <f t="shared" si="26"/>
        <v>8.7667599749578305E-3</v>
      </c>
      <c r="AD30" s="77">
        <f t="shared" ca="1" si="19"/>
        <v>1.707039979868763E-3</v>
      </c>
      <c r="AH30" s="35">
        <f t="shared" si="2"/>
        <v>43466</v>
      </c>
      <c r="AI30" s="24">
        <f>+GBA_d!$AN57</f>
        <v>0.48899089927128769</v>
      </c>
      <c r="AJ30" s="24">
        <f>+PAM_d!$AN57</f>
        <v>0.49090791856011951</v>
      </c>
      <c r="AK30" s="24">
        <f>+NOA_d!$AN57</f>
        <v>0.49724043945427021</v>
      </c>
      <c r="AL30" s="24">
        <f>+NEA_d!$AN57</f>
        <v>0.49918078600428983</v>
      </c>
      <c r="AM30" s="24">
        <f>+CUY_d!$AN57</f>
        <v>0.51635880185790062</v>
      </c>
      <c r="AN30" s="24">
        <f>+PAT_d!$AN57</f>
        <v>0.51264123358479563</v>
      </c>
      <c r="AO30" s="24">
        <f t="shared" si="20"/>
        <v>0.51635880185790062</v>
      </c>
      <c r="AP30" s="24">
        <f t="shared" si="21"/>
        <v>0.48899089927128769</v>
      </c>
      <c r="AQ30" s="24">
        <f t="shared" ref="AQ30:AQ93" si="29">+AO30-AP30</f>
        <v>2.7367902586612924E-2</v>
      </c>
      <c r="AR30" s="24">
        <f t="shared" si="27"/>
        <v>2.8808029915980287E-2</v>
      </c>
      <c r="AT30" s="24">
        <f ca="1">+NAC_d!CT30</f>
        <v>0.4923053085777096</v>
      </c>
      <c r="AU30" s="24">
        <f ca="1">+NAC_d!CU30</f>
        <v>0.49280196959806943</v>
      </c>
      <c r="AV30" s="24">
        <f ca="1">+NAC_d!CV30</f>
        <v>0.4927914159951754</v>
      </c>
      <c r="AW30" s="24">
        <f ca="1">+NAC_d!CW30</f>
        <v>0.49334183581691615</v>
      </c>
      <c r="AX30" s="24">
        <f ca="1">+NAC_d!CX30</f>
        <v>0.49424032005526652</v>
      </c>
      <c r="AY30" s="24">
        <f ca="1">+NAC_d!CY30</f>
        <v>0.4922840718883823</v>
      </c>
      <c r="AZ30" s="24">
        <f ca="1">+NAC_d!CZ30</f>
        <v>0.49725358789347496</v>
      </c>
      <c r="BA30" s="24">
        <f ca="1">+NAC_d!DA30</f>
        <v>0.49449234451319368</v>
      </c>
      <c r="BB30" s="24">
        <f ca="1">+NAC_d!DB30</f>
        <v>0.49167365142173458</v>
      </c>
      <c r="BC30" s="24">
        <f ca="1">+NAC_d!DC30</f>
        <v>0.49192108796975242</v>
      </c>
      <c r="BD30" s="24">
        <f t="shared" ca="1" si="14"/>
        <v>0.49725358789347496</v>
      </c>
      <c r="BE30" s="24">
        <f t="shared" ca="1" si="15"/>
        <v>0.49167365142173458</v>
      </c>
      <c r="BF30" s="24">
        <f t="shared" ca="1" si="16"/>
        <v>5.5799364717403765E-3</v>
      </c>
      <c r="BG30" s="24">
        <f t="shared" ca="1" si="28"/>
        <v>7.7876744656801321E-3</v>
      </c>
      <c r="BI30" s="35">
        <f t="shared" si="10"/>
        <v>43466</v>
      </c>
      <c r="BJ30" s="169">
        <f t="shared" si="23"/>
        <v>2.8808029915980287E-2</v>
      </c>
      <c r="BK30" s="169">
        <f t="shared" ca="1" si="24"/>
        <v>7.7876744656801321E-3</v>
      </c>
      <c r="BL30" t="b">
        <f t="shared" ca="1" si="25"/>
        <v>1</v>
      </c>
    </row>
    <row r="31" spans="1:64" x14ac:dyDescent="0.25">
      <c r="A31" s="35">
        <f>+NAC!A31</f>
        <v>43497</v>
      </c>
      <c r="B31" s="24">
        <f>+GBA_d!AA58</f>
        <v>3.8260050546090829E-2</v>
      </c>
      <c r="C31" s="24">
        <f>+PAM_d!$AA58</f>
        <v>3.5963485976171938E-2</v>
      </c>
      <c r="D31" s="24">
        <f>+NOA_d!$AA58</f>
        <v>4.2154723644893588E-2</v>
      </c>
      <c r="E31" s="24">
        <f>+NEA_d!$AA58</f>
        <v>4.5215944010944531E-2</v>
      </c>
      <c r="F31" s="24">
        <f>+CUY_d!$AA58</f>
        <v>3.7817253495841419E-2</v>
      </c>
      <c r="G31" s="24">
        <f>+PAT_d!$AA58</f>
        <v>2.9966662281913692E-2</v>
      </c>
      <c r="H31" s="24">
        <f t="shared" si="3"/>
        <v>4.5215944010944531E-2</v>
      </c>
      <c r="I31" s="24">
        <f t="shared" si="4"/>
        <v>2.9966662281913692E-2</v>
      </c>
      <c r="J31" s="24">
        <f t="shared" si="5"/>
        <v>1.5249281729030839E-2</v>
      </c>
      <c r="K31" s="24">
        <f t="shared" si="17"/>
        <v>9.5356180395520518E-3</v>
      </c>
      <c r="M31" s="24">
        <f ca="1">+NAC_d!CH31</f>
        <v>4.1674759239244574E-2</v>
      </c>
      <c r="N31" s="24">
        <f ca="1">+NAC_d!CI31</f>
        <v>4.0275254352783119E-2</v>
      </c>
      <c r="O31" s="24">
        <f ca="1">+NAC_d!CJ31</f>
        <v>3.9804103420199022E-2</v>
      </c>
      <c r="P31" s="24">
        <f ca="1">+NAC_d!CK31</f>
        <v>3.827696954490678E-2</v>
      </c>
      <c r="Q31" s="24">
        <f ca="1">+NAC_d!CL31</f>
        <v>3.8615928766204677E-2</v>
      </c>
      <c r="R31" s="24">
        <f ca="1">+NAC_d!CM31</f>
        <v>3.8157132792940196E-2</v>
      </c>
      <c r="S31" s="24">
        <f ca="1">+NAC_d!CN31</f>
        <v>3.717384764893028E-2</v>
      </c>
      <c r="T31" s="24">
        <f ca="1">+NAC_d!CO31</f>
        <v>3.6721804497164667E-2</v>
      </c>
      <c r="U31" s="24">
        <f ca="1">+NAC_d!CP31</f>
        <v>3.6484830844015326E-2</v>
      </c>
      <c r="V31" s="24">
        <f ca="1">+NAC_d!CQ31</f>
        <v>3.4945027856946975E-2</v>
      </c>
      <c r="W31" s="24">
        <f t="shared" ca="1" si="6"/>
        <v>4.1674759239244574E-2</v>
      </c>
      <c r="X31" s="24">
        <f t="shared" ca="1" si="7"/>
        <v>3.4945027856946975E-2</v>
      </c>
      <c r="Y31" s="24">
        <f t="shared" ca="1" si="8"/>
        <v>6.729731382297599E-3</v>
      </c>
      <c r="Z31" s="24">
        <f t="shared" ca="1" si="18"/>
        <v>2.1627202821353775E-3</v>
      </c>
      <c r="AB31" s="76">
        <f t="shared" si="9"/>
        <v>43497</v>
      </c>
      <c r="AC31" s="77">
        <f t="shared" si="26"/>
        <v>9.5356180395520518E-3</v>
      </c>
      <c r="AD31" s="77">
        <f t="shared" ca="1" si="19"/>
        <v>2.1627202821353775E-3</v>
      </c>
      <c r="AH31" s="35">
        <f t="shared" si="2"/>
        <v>43497</v>
      </c>
      <c r="AI31" s="24">
        <f>+GBA_d!$AN58</f>
        <v>0.50708542413406299</v>
      </c>
      <c r="AJ31" s="24">
        <f>+PAM_d!$AN58</f>
        <v>0.50914511602667667</v>
      </c>
      <c r="AK31" s="24">
        <f>+NOA_d!$AN58</f>
        <v>0.52911087946769175</v>
      </c>
      <c r="AL31" s="24">
        <f>+NEA_d!$AN58</f>
        <v>0.53525592142468592</v>
      </c>
      <c r="AM31" s="24">
        <f>+CUY_d!$AN58</f>
        <v>0.53328418691932655</v>
      </c>
      <c r="AN31" s="24">
        <f>+PAT_d!$AN58</f>
        <v>0.52691537990595227</v>
      </c>
      <c r="AO31" s="24">
        <f t="shared" si="20"/>
        <v>0.53525592142468592</v>
      </c>
      <c r="AP31" s="24">
        <f t="shared" si="21"/>
        <v>0.50708542413406299</v>
      </c>
      <c r="AQ31" s="24">
        <f t="shared" si="29"/>
        <v>2.8170497290622931E-2</v>
      </c>
      <c r="AR31" s="24">
        <f t="shared" si="27"/>
        <v>2.8896946973637625E-2</v>
      </c>
      <c r="AT31" s="24">
        <f ca="1">+NAC_d!CT31</f>
        <v>0.51903463103997449</v>
      </c>
      <c r="AU31" s="24">
        <f ca="1">+NAC_d!CU31</f>
        <v>0.51752162838579863</v>
      </c>
      <c r="AV31" s="24">
        <f ca="1">+NAC_d!CV31</f>
        <v>0.51526668037710932</v>
      </c>
      <c r="AW31" s="24">
        <f ca="1">+NAC_d!CW31</f>
        <v>0.51409645756164468</v>
      </c>
      <c r="AX31" s="24">
        <f ca="1">+NAC_d!CX31</f>
        <v>0.51509698176599139</v>
      </c>
      <c r="AY31" s="24">
        <f ca="1">+NAC_d!CY31</f>
        <v>0.5126807990671296</v>
      </c>
      <c r="AZ31" s="24">
        <f ca="1">+NAC_d!CZ31</f>
        <v>0.51564074146035876</v>
      </c>
      <c r="BA31" s="24">
        <f ca="1">+NAC_d!DA31</f>
        <v>0.51226630815212659</v>
      </c>
      <c r="BB31" s="24">
        <f ca="1">+NAC_d!DB31</f>
        <v>0.50900072510462935</v>
      </c>
      <c r="BC31" s="24">
        <f ca="1">+NAC_d!DC31</f>
        <v>0.50772470583621621</v>
      </c>
      <c r="BD31" s="24">
        <f t="shared" ca="1" si="14"/>
        <v>0.51903463103997449</v>
      </c>
      <c r="BE31" s="24">
        <f t="shared" ca="1" si="15"/>
        <v>0.50772470583621621</v>
      </c>
      <c r="BF31" s="24">
        <f t="shared" ca="1" si="16"/>
        <v>1.1309925203758286E-2</v>
      </c>
      <c r="BG31" s="24">
        <f t="shared" ca="1" si="28"/>
        <v>8.1121896103077962E-3</v>
      </c>
      <c r="BI31" s="35">
        <f t="shared" si="10"/>
        <v>43497</v>
      </c>
      <c r="BJ31" s="169">
        <f t="shared" si="23"/>
        <v>2.8896946973637625E-2</v>
      </c>
      <c r="BK31" s="169">
        <f t="shared" ca="1" si="24"/>
        <v>8.1121896103077962E-3</v>
      </c>
      <c r="BL31" t="b">
        <f t="shared" ca="1" si="25"/>
        <v>1</v>
      </c>
    </row>
    <row r="32" spans="1:64" x14ac:dyDescent="0.25">
      <c r="A32" s="35">
        <f>+NAC!A32</f>
        <v>43525</v>
      </c>
      <c r="B32" s="24">
        <f>+GBA_d!AA59</f>
        <v>4.7920710881615536E-2</v>
      </c>
      <c r="C32" s="24">
        <f>+PAM_d!$AA59</f>
        <v>4.5169521850455752E-2</v>
      </c>
      <c r="D32" s="24">
        <f>+NOA_d!$AA59</f>
        <v>4.879772223451595E-2</v>
      </c>
      <c r="E32" s="24">
        <f>+NEA_d!$AA59</f>
        <v>5.1471898232846369E-2</v>
      </c>
      <c r="F32" s="24">
        <f>+CUY_d!$AA59</f>
        <v>4.4385834764004928E-2</v>
      </c>
      <c r="G32" s="24">
        <f>+PAT_d!$AA59</f>
        <v>4.2916139596103298E-2</v>
      </c>
      <c r="H32" s="24">
        <f t="shared" si="3"/>
        <v>5.1471898232846369E-2</v>
      </c>
      <c r="I32" s="24">
        <f t="shared" si="4"/>
        <v>4.2916139596103298E-2</v>
      </c>
      <c r="J32" s="24">
        <f t="shared" si="5"/>
        <v>8.5557586367430716E-3</v>
      </c>
      <c r="K32" s="24">
        <f t="shared" si="17"/>
        <v>9.2717620971813908E-3</v>
      </c>
      <c r="M32" s="24">
        <f ca="1">+NAC_d!CH32</f>
        <v>4.882734660876209E-2</v>
      </c>
      <c r="N32" s="24">
        <f ca="1">+NAC_d!CI32</f>
        <v>4.8212209165794162E-2</v>
      </c>
      <c r="O32" s="24">
        <f ca="1">+NAC_d!CJ32</f>
        <v>4.8106790442239644E-2</v>
      </c>
      <c r="P32" s="24">
        <f ca="1">+NAC_d!CK32</f>
        <v>4.7763737809144224E-2</v>
      </c>
      <c r="Q32" s="24">
        <f ca="1">+NAC_d!CL32</f>
        <v>4.7226252341364683E-2</v>
      </c>
      <c r="R32" s="24">
        <f ca="1">+NAC_d!CM32</f>
        <v>4.8245889372896977E-2</v>
      </c>
      <c r="S32" s="24">
        <f ca="1">+NAC_d!CN32</f>
        <v>4.6833524699176454E-2</v>
      </c>
      <c r="T32" s="24">
        <f ca="1">+NAC_d!CO32</f>
        <v>4.6680768083682711E-2</v>
      </c>
      <c r="U32" s="24">
        <f ca="1">+NAC_d!CP32</f>
        <v>4.6332128157500652E-2</v>
      </c>
      <c r="V32" s="24">
        <f ca="1">+NAC_d!CQ32</f>
        <v>4.4170001958538041E-2</v>
      </c>
      <c r="W32" s="24">
        <f t="shared" ca="1" si="6"/>
        <v>4.882734660876209E-2</v>
      </c>
      <c r="X32" s="24">
        <f t="shared" ca="1" si="7"/>
        <v>4.4170001958538041E-2</v>
      </c>
      <c r="Y32" s="24">
        <f t="shared" ca="1" si="8"/>
        <v>4.657344650224049E-3</v>
      </c>
      <c r="Z32" s="24">
        <f t="shared" ca="1" si="18"/>
        <v>2.4276291481549195E-3</v>
      </c>
      <c r="AB32" s="76">
        <f t="shared" si="9"/>
        <v>43525</v>
      </c>
      <c r="AC32" s="77">
        <f t="shared" si="26"/>
        <v>9.2717620971813908E-3</v>
      </c>
      <c r="AD32" s="77">
        <f t="shared" ca="1" si="19"/>
        <v>2.4276291481549195E-3</v>
      </c>
      <c r="AH32" s="35">
        <f t="shared" si="2"/>
        <v>43525</v>
      </c>
      <c r="AI32" s="24">
        <f>+GBA_d!$AN59</f>
        <v>0.54130053662259936</v>
      </c>
      <c r="AJ32" s="24">
        <f>+PAM_d!$AN59</f>
        <v>0.54724752156387391</v>
      </c>
      <c r="AK32" s="24">
        <f>+NOA_d!$AN59</f>
        <v>0.55544347818541406</v>
      </c>
      <c r="AL32" s="24">
        <f>+NEA_d!$AN59</f>
        <v>0.57600080335082038</v>
      </c>
      <c r="AM32" s="24">
        <f>+CUY_d!$AN59</f>
        <v>0.56808777178679515</v>
      </c>
      <c r="AN32" s="24">
        <f>+PAT_d!$AN59</f>
        <v>0.54433363121434719</v>
      </c>
      <c r="AO32" s="24">
        <f t="shared" si="20"/>
        <v>0.57600080335082038</v>
      </c>
      <c r="AP32" s="24">
        <f t="shared" si="21"/>
        <v>0.54130053662259936</v>
      </c>
      <c r="AQ32" s="24">
        <f t="shared" si="29"/>
        <v>3.4700266728221019E-2</v>
      </c>
      <c r="AR32" s="24">
        <f t="shared" si="27"/>
        <v>2.879530452700613E-2</v>
      </c>
      <c r="AT32" s="24">
        <f ca="1">+NAC_d!CT32</f>
        <v>0.55780395858666698</v>
      </c>
      <c r="AU32" s="24">
        <f ca="1">+NAC_d!CU32</f>
        <v>0.55520081240701225</v>
      </c>
      <c r="AV32" s="24">
        <f ca="1">+NAC_d!CV32</f>
        <v>0.55209949551103565</v>
      </c>
      <c r="AW32" s="24">
        <f ca="1">+NAC_d!CW32</f>
        <v>0.55030659483680577</v>
      </c>
      <c r="AX32" s="24">
        <f ca="1">+NAC_d!CX32</f>
        <v>0.55111455162052336</v>
      </c>
      <c r="AY32" s="24">
        <f ca="1">+NAC_d!CY32</f>
        <v>0.54818990294197212</v>
      </c>
      <c r="AZ32" s="24">
        <f ca="1">+NAC_d!CZ32</f>
        <v>0.55045697782691416</v>
      </c>
      <c r="BA32" s="24">
        <f ca="1">+NAC_d!DA32</f>
        <v>0.54610204004857787</v>
      </c>
      <c r="BB32" s="24">
        <f ca="1">+NAC_d!DB32</f>
        <v>0.54206365925669053</v>
      </c>
      <c r="BC32" s="24">
        <f ca="1">+NAC_d!DC32</f>
        <v>0.53859837302160285</v>
      </c>
      <c r="BD32" s="24">
        <f t="shared" ca="1" si="14"/>
        <v>0.55780395858666698</v>
      </c>
      <c r="BE32" s="24">
        <f t="shared" ca="1" si="15"/>
        <v>0.53859837302160285</v>
      </c>
      <c r="BF32" s="24">
        <f t="shared" ca="1" si="16"/>
        <v>1.9205585565064132E-2</v>
      </c>
      <c r="BG32" s="24">
        <f t="shared" ca="1" si="28"/>
        <v>9.0004005923225612E-3</v>
      </c>
      <c r="BI32" s="35">
        <f t="shared" si="10"/>
        <v>43525</v>
      </c>
      <c r="BJ32" s="169">
        <f t="shared" si="23"/>
        <v>2.879530452700613E-2</v>
      </c>
      <c r="BK32" s="169">
        <f t="shared" ca="1" si="24"/>
        <v>9.0004005923225612E-3</v>
      </c>
      <c r="BL32" t="b">
        <f t="shared" ca="1" si="25"/>
        <v>1</v>
      </c>
    </row>
    <row r="33" spans="1:64" x14ac:dyDescent="0.25">
      <c r="A33" s="35">
        <f>+NAC!A33</f>
        <v>43556</v>
      </c>
      <c r="B33" s="24">
        <f>+GBA_d!AA60</f>
        <v>3.2460685848327397E-2</v>
      </c>
      <c r="C33" s="24">
        <f>+PAM_d!$AA60</f>
        <v>3.6669637103859287E-2</v>
      </c>
      <c r="D33" s="24">
        <f>+NOA_d!$AA60</f>
        <v>3.6247668784032738E-2</v>
      </c>
      <c r="E33" s="24">
        <f>+NEA_d!$AA60</f>
        <v>3.5092071300033778E-2</v>
      </c>
      <c r="F33" s="24">
        <f>+CUY_d!$AA60</f>
        <v>3.3481192291510586E-2</v>
      </c>
      <c r="G33" s="24">
        <f>+PAT_d!$AA60</f>
        <v>3.5468233335010035E-2</v>
      </c>
      <c r="H33" s="24">
        <f t="shared" si="3"/>
        <v>3.6669637103859287E-2</v>
      </c>
      <c r="I33" s="24">
        <f t="shared" si="4"/>
        <v>3.2460685848327397E-2</v>
      </c>
      <c r="J33" s="24">
        <f t="shared" si="5"/>
        <v>4.2089512555318898E-3</v>
      </c>
      <c r="K33" s="24">
        <f t="shared" si="17"/>
        <v>8.9721723693007571E-3</v>
      </c>
      <c r="M33" s="24">
        <f ca="1">+NAC_d!CH33</f>
        <v>3.2731388970796971E-2</v>
      </c>
      <c r="N33" s="24">
        <f ca="1">+NAC_d!CI33</f>
        <v>3.3226409651836208E-2</v>
      </c>
      <c r="O33" s="24">
        <f ca="1">+NAC_d!CJ33</f>
        <v>3.3487856504589963E-2</v>
      </c>
      <c r="P33" s="24">
        <f ca="1">+NAC_d!CK33</f>
        <v>3.3922162782796583E-2</v>
      </c>
      <c r="Q33" s="24">
        <f ca="1">+NAC_d!CL33</f>
        <v>3.4150284918340157E-2</v>
      </c>
      <c r="R33" s="24">
        <f ca="1">+NAC_d!CM33</f>
        <v>3.4057749350243194E-2</v>
      </c>
      <c r="S33" s="24">
        <f ca="1">+NAC_d!CN33</f>
        <v>3.462333866160705E-2</v>
      </c>
      <c r="T33" s="24">
        <f ca="1">+NAC_d!CO33</f>
        <v>3.4959060675494369E-2</v>
      </c>
      <c r="U33" s="24">
        <f ca="1">+NAC_d!CP33</f>
        <v>3.4826224507346293E-2</v>
      </c>
      <c r="V33" s="24">
        <f ca="1">+NAC_d!CQ33</f>
        <v>3.5763743107507295E-2</v>
      </c>
      <c r="W33" s="24">
        <f t="shared" ca="1" si="6"/>
        <v>3.5763743107507295E-2</v>
      </c>
      <c r="X33" s="24">
        <f t="shared" ca="1" si="7"/>
        <v>3.2731388970796971E-2</v>
      </c>
      <c r="Y33" s="24">
        <f t="shared" ca="1" si="8"/>
        <v>3.0323541367103246E-3</v>
      </c>
      <c r="Z33" s="24">
        <f t="shared" ca="1" si="18"/>
        <v>2.5164806706748735E-3</v>
      </c>
      <c r="AB33" s="76">
        <f t="shared" si="9"/>
        <v>43556</v>
      </c>
      <c r="AC33" s="77">
        <f t="shared" si="26"/>
        <v>8.9721723693007571E-3</v>
      </c>
      <c r="AD33" s="77">
        <f t="shared" ca="1" si="19"/>
        <v>2.5164806706748735E-3</v>
      </c>
      <c r="AH33" s="35">
        <f t="shared" si="2"/>
        <v>43556</v>
      </c>
      <c r="AI33" s="24">
        <f>+GBA_d!$AN60</f>
        <v>0.55141016869164838</v>
      </c>
      <c r="AJ33" s="24">
        <f>+PAM_d!$AN60</f>
        <v>0.55932866526651703</v>
      </c>
      <c r="AK33" s="24">
        <f>+NOA_d!$AN60</f>
        <v>0.56744847416512156</v>
      </c>
      <c r="AL33" s="24">
        <f>+NEA_d!$AN60</f>
        <v>0.58923922798787998</v>
      </c>
      <c r="AM33" s="24">
        <f>+CUY_d!$AN60</f>
        <v>0.56800344621323573</v>
      </c>
      <c r="AN33" s="24">
        <f>+PAT_d!$AN60</f>
        <v>0.55671721624462345</v>
      </c>
      <c r="AO33" s="24">
        <f t="shared" si="20"/>
        <v>0.58923922798787998</v>
      </c>
      <c r="AP33" s="24">
        <f t="shared" si="21"/>
        <v>0.55141016869164838</v>
      </c>
      <c r="AQ33" s="24">
        <f t="shared" si="29"/>
        <v>3.7829059296231593E-2</v>
      </c>
      <c r="AR33" s="24">
        <f t="shared" si="27"/>
        <v>2.935347951224454E-2</v>
      </c>
      <c r="AT33" s="24">
        <f ca="1">+NAC_d!CT33</f>
        <v>0.56782975684597781</v>
      </c>
      <c r="AU33" s="24">
        <f ca="1">+NAC_d!CU33</f>
        <v>0.56588243366699831</v>
      </c>
      <c r="AV33" s="24">
        <f ca="1">+NAC_d!CV33</f>
        <v>0.56127807017078646</v>
      </c>
      <c r="AW33" s="24">
        <f ca="1">+NAC_d!CW33</f>
        <v>0.56091503120892638</v>
      </c>
      <c r="AX33" s="24">
        <f ca="1">+NAC_d!CX33</f>
        <v>0.56169416075146228</v>
      </c>
      <c r="AY33" s="24">
        <f ca="1">+NAC_d!CY33</f>
        <v>0.55865071690035939</v>
      </c>
      <c r="AZ33" s="24">
        <f ca="1">+NAC_d!CZ33</f>
        <v>0.56075585035302544</v>
      </c>
      <c r="BA33" s="24">
        <f ca="1">+NAC_d!DA33</f>
        <v>0.55715501577748427</v>
      </c>
      <c r="BB33" s="24">
        <f ca="1">+NAC_d!DB33</f>
        <v>0.55252205529237131</v>
      </c>
      <c r="BC33" s="24">
        <f ca="1">+NAC_d!DC33</f>
        <v>0.5500772840483652</v>
      </c>
      <c r="BD33" s="24">
        <f t="shared" ca="1" si="14"/>
        <v>0.56782975684597781</v>
      </c>
      <c r="BE33" s="24">
        <f t="shared" ca="1" si="15"/>
        <v>0.5500772840483652</v>
      </c>
      <c r="BF33" s="24">
        <f t="shared" ca="1" si="16"/>
        <v>1.7752472797612606E-2</v>
      </c>
      <c r="BG33" s="24">
        <f t="shared" ca="1" si="28"/>
        <v>9.5774064774744629E-3</v>
      </c>
      <c r="BI33" s="35">
        <f t="shared" si="10"/>
        <v>43556</v>
      </c>
      <c r="BJ33" s="169">
        <f t="shared" si="23"/>
        <v>2.935347951224454E-2</v>
      </c>
      <c r="BK33" s="169">
        <f t="shared" ca="1" si="24"/>
        <v>9.5774064774744629E-3</v>
      </c>
      <c r="BL33" t="b">
        <f t="shared" ca="1" si="25"/>
        <v>1</v>
      </c>
    </row>
    <row r="34" spans="1:64" x14ac:dyDescent="0.25">
      <c r="A34" s="35">
        <f>+NAC!A34</f>
        <v>43586</v>
      </c>
      <c r="B34" s="24">
        <f>+GBA_d!AA61</f>
        <v>3.0278841338601037E-2</v>
      </c>
      <c r="C34" s="24">
        <f>+PAM_d!$AA61</f>
        <v>2.9518658201446835E-2</v>
      </c>
      <c r="D34" s="24">
        <f>+NOA_d!$AA61</f>
        <v>3.8750002571808606E-2</v>
      </c>
      <c r="E34" s="24">
        <f>+NEA_d!$AA61</f>
        <v>2.7750297686930825E-2</v>
      </c>
      <c r="F34" s="24">
        <f>+CUY_d!$AA61</f>
        <v>2.8822549843107836E-2</v>
      </c>
      <c r="G34" s="24">
        <f>+PAT_d!$AA61</f>
        <v>3.4232796223420792E-2</v>
      </c>
      <c r="H34" s="24">
        <f t="shared" si="3"/>
        <v>3.8750002571808606E-2</v>
      </c>
      <c r="I34" s="24">
        <f t="shared" si="4"/>
        <v>2.7750297686930825E-2</v>
      </c>
      <c r="J34" s="24">
        <f t="shared" si="5"/>
        <v>1.0999704884877781E-2</v>
      </c>
      <c r="K34" s="24">
        <f t="shared" si="17"/>
        <v>9.2681077656349507E-3</v>
      </c>
      <c r="M34" s="24">
        <f ca="1">+NAC_d!CH34</f>
        <v>2.8943926865201641E-2</v>
      </c>
      <c r="N34" s="24">
        <f ca="1">+NAC_d!CI34</f>
        <v>2.9415402339894481E-2</v>
      </c>
      <c r="O34" s="24">
        <f ca="1">+NAC_d!CJ34</f>
        <v>2.9885944008077425E-2</v>
      </c>
      <c r="P34" s="24">
        <f ca="1">+NAC_d!CK34</f>
        <v>2.9775958428515548E-2</v>
      </c>
      <c r="Q34" s="24">
        <f ca="1">+NAC_d!CL34</f>
        <v>3.0160872208911726E-2</v>
      </c>
      <c r="R34" s="24">
        <f ca="1">+NAC_d!CM34</f>
        <v>3.0357572935591826E-2</v>
      </c>
      <c r="S34" s="24">
        <f ca="1">+NAC_d!CN34</f>
        <v>3.0580303342910398E-2</v>
      </c>
      <c r="T34" s="24">
        <f ca="1">+NAC_d!CO34</f>
        <v>3.103321825262495E-2</v>
      </c>
      <c r="U34" s="24">
        <f ca="1">+NAC_d!CP34</f>
        <v>3.1470532060934087E-2</v>
      </c>
      <c r="V34" s="24">
        <f ca="1">+NAC_d!CQ34</f>
        <v>3.1642986925393357E-2</v>
      </c>
      <c r="W34" s="24">
        <f t="shared" ca="1" si="6"/>
        <v>3.1642986925393357E-2</v>
      </c>
      <c r="X34" s="24">
        <f t="shared" ca="1" si="7"/>
        <v>2.8943926865201641E-2</v>
      </c>
      <c r="Y34" s="24">
        <f t="shared" ca="1" si="8"/>
        <v>2.6990600601917158E-3</v>
      </c>
      <c r="Z34" s="24">
        <f t="shared" ca="1" si="18"/>
        <v>2.5558759546054168E-3</v>
      </c>
      <c r="AB34" s="76">
        <f t="shared" si="9"/>
        <v>43586</v>
      </c>
      <c r="AC34" s="77">
        <f t="shared" si="26"/>
        <v>9.2681077656349507E-3</v>
      </c>
      <c r="AD34" s="77">
        <f t="shared" ca="1" si="19"/>
        <v>2.5558759546054168E-3</v>
      </c>
      <c r="AH34" s="35">
        <f t="shared" si="2"/>
        <v>43586</v>
      </c>
      <c r="AI34" s="24">
        <f>+GBA_d!$AN61</f>
        <v>0.56813135067209686</v>
      </c>
      <c r="AJ34" s="24">
        <f>+PAM_d!$AN61</f>
        <v>0.57057594370544962</v>
      </c>
      <c r="AK34" s="24">
        <f>+NOA_d!$AN61</f>
        <v>0.59151357784179237</v>
      </c>
      <c r="AL34" s="24">
        <f>+NEA_d!$AN61</f>
        <v>0.59266764511082171</v>
      </c>
      <c r="AM34" s="24">
        <f>+CUY_d!$AN61</f>
        <v>0.58453394663339986</v>
      </c>
      <c r="AN34" s="24">
        <f>+PAT_d!$AN61</f>
        <v>0.57863478088376552</v>
      </c>
      <c r="AO34" s="24">
        <f t="shared" si="20"/>
        <v>0.59266764511082171</v>
      </c>
      <c r="AP34" s="24">
        <f t="shared" si="21"/>
        <v>0.56813135067209686</v>
      </c>
      <c r="AQ34" s="24">
        <f t="shared" si="29"/>
        <v>2.4536294438724848E-2</v>
      </c>
      <c r="AR34" s="24">
        <f t="shared" si="27"/>
        <v>2.9256107024240717E-2</v>
      </c>
      <c r="AT34" s="24">
        <f ca="1">+NAC_d!CT34</f>
        <v>0.57831374871393249</v>
      </c>
      <c r="AU34" s="24">
        <f ca="1">+NAC_d!CU34</f>
        <v>0.57713828812679058</v>
      </c>
      <c r="AV34" s="24">
        <f ca="1">+NAC_d!CV34</f>
        <v>0.57498472239520493</v>
      </c>
      <c r="AW34" s="24">
        <f ca="1">+NAC_d!CW34</f>
        <v>0.57362117113113809</v>
      </c>
      <c r="AX34" s="24">
        <f ca="1">+NAC_d!CX34</f>
        <v>0.57537621996932997</v>
      </c>
      <c r="AY34" s="24">
        <f ca="1">+NAC_d!CY34</f>
        <v>0.57307438043103365</v>
      </c>
      <c r="AZ34" s="24">
        <f ca="1">+NAC_d!CZ34</f>
        <v>0.5757367346829243</v>
      </c>
      <c r="BA34" s="24">
        <f ca="1">+NAC_d!DA34</f>
        <v>0.57300672318506596</v>
      </c>
      <c r="BB34" s="24">
        <f ca="1">+NAC_d!DB34</f>
        <v>0.56976534178810279</v>
      </c>
      <c r="BC34" s="24">
        <f ca="1">+NAC_d!DC34</f>
        <v>0.56795106687342112</v>
      </c>
      <c r="BD34" s="24">
        <f t="shared" ca="1" si="14"/>
        <v>0.57831374871393249</v>
      </c>
      <c r="BE34" s="24">
        <f t="shared" ca="1" si="15"/>
        <v>0.56795106687342112</v>
      </c>
      <c r="BF34" s="24">
        <f t="shared" ca="1" si="16"/>
        <v>1.0362681840511367E-2</v>
      </c>
      <c r="BG34" s="24">
        <f t="shared" ca="1" si="28"/>
        <v>9.3087828594648689E-3</v>
      </c>
      <c r="BI34" s="35">
        <f t="shared" si="10"/>
        <v>43586</v>
      </c>
      <c r="BJ34" s="169">
        <f t="shared" si="23"/>
        <v>2.9256107024240717E-2</v>
      </c>
      <c r="BK34" s="169">
        <f t="shared" ca="1" si="24"/>
        <v>9.3087828594648689E-3</v>
      </c>
      <c r="BL34" t="b">
        <f t="shared" ca="1" si="25"/>
        <v>1</v>
      </c>
    </row>
    <row r="35" spans="1:64" x14ac:dyDescent="0.25">
      <c r="A35" s="35">
        <f>+NAC!A35</f>
        <v>43617</v>
      </c>
      <c r="B35" s="24">
        <f>+GBA_d!AA62</f>
        <v>2.6182190566715668E-2</v>
      </c>
      <c r="C35" s="24">
        <f>+PAM_d!$AA62</f>
        <v>2.809837395907544E-2</v>
      </c>
      <c r="D35" s="24">
        <f>+NOA_d!$AA62</f>
        <v>2.8239187923800202E-2</v>
      </c>
      <c r="E35" s="24">
        <f>+NEA_d!$AA62</f>
        <v>2.9185404381238289E-2</v>
      </c>
      <c r="F35" s="24">
        <f>+CUY_d!$AA62</f>
        <v>2.6252687238298655E-2</v>
      </c>
      <c r="G35" s="24">
        <f>+PAT_d!$AA62</f>
        <v>2.7675519260506265E-2</v>
      </c>
      <c r="H35" s="24">
        <f t="shared" si="3"/>
        <v>2.9185404381238289E-2</v>
      </c>
      <c r="I35" s="24">
        <f t="shared" si="4"/>
        <v>2.6182190566715668E-2</v>
      </c>
      <c r="J35" s="24">
        <f t="shared" si="5"/>
        <v>3.0032138145226206E-3</v>
      </c>
      <c r="K35" s="24">
        <f t="shared" si="17"/>
        <v>8.8291080611951345E-3</v>
      </c>
      <c r="M35" s="24">
        <f ca="1">+NAC_d!CH35</f>
        <v>2.7017847329737554E-2</v>
      </c>
      <c r="N35" s="24">
        <f ca="1">+NAC_d!CI35</f>
        <v>2.7182033346698997E-2</v>
      </c>
      <c r="O35" s="24">
        <f ca="1">+NAC_d!CJ35</f>
        <v>2.7204067692880418E-2</v>
      </c>
      <c r="P35" s="24">
        <f ca="1">+NAC_d!CK35</f>
        <v>2.7189963299623976E-2</v>
      </c>
      <c r="Q35" s="24">
        <f ca="1">+NAC_d!CL35</f>
        <v>2.7450100549726963E-2</v>
      </c>
      <c r="R35" s="24">
        <f ca="1">+NAC_d!CM35</f>
        <v>2.7379901523085781E-2</v>
      </c>
      <c r="S35" s="24">
        <f ca="1">+NAC_d!CN35</f>
        <v>2.7143890670848103E-2</v>
      </c>
      <c r="T35" s="24">
        <f ca="1">+NAC_d!CO35</f>
        <v>2.7098696453646376E-2</v>
      </c>
      <c r="U35" s="24">
        <f ca="1">+NAC_d!CP35</f>
        <v>2.719598177666871E-2</v>
      </c>
      <c r="V35" s="24">
        <f ca="1">+NAC_d!CQ35</f>
        <v>2.7324614859888019E-2</v>
      </c>
      <c r="W35" s="24">
        <f t="shared" ca="1" si="6"/>
        <v>2.7450100549726963E-2</v>
      </c>
      <c r="X35" s="24">
        <f t="shared" ca="1" si="7"/>
        <v>2.7017847329737554E-2</v>
      </c>
      <c r="Y35" s="24">
        <f t="shared" ca="1" si="8"/>
        <v>4.3225321998940913E-4</v>
      </c>
      <c r="Z35" s="24">
        <f t="shared" ca="1" si="18"/>
        <v>2.4192151205047105E-3</v>
      </c>
      <c r="AB35" s="76">
        <f t="shared" si="9"/>
        <v>43617</v>
      </c>
      <c r="AC35" s="77">
        <f t="shared" si="26"/>
        <v>8.8291080611951345E-3</v>
      </c>
      <c r="AD35" s="77">
        <f t="shared" ca="1" si="19"/>
        <v>2.4192151205047105E-3</v>
      </c>
      <c r="AH35" s="35">
        <f t="shared" si="2"/>
        <v>43617</v>
      </c>
      <c r="AI35" s="24">
        <f>+GBA_d!$AN62</f>
        <v>0.54841497102436731</v>
      </c>
      <c r="AJ35" s="24">
        <f>+PAM_d!$AN62</f>
        <v>0.55689755002484032</v>
      </c>
      <c r="AK35" s="24">
        <f>+NOA_d!$AN62</f>
        <v>0.58264245809807291</v>
      </c>
      <c r="AL35" s="24">
        <f>+NEA_d!$AN62</f>
        <v>0.58989899004475221</v>
      </c>
      <c r="AM35" s="24">
        <f>+CUY_d!$AN62</f>
        <v>0.56890313103639589</v>
      </c>
      <c r="AN35" s="24">
        <f>+PAT_d!$AN62</f>
        <v>0.57095277642614972</v>
      </c>
      <c r="AO35" s="24">
        <f t="shared" si="20"/>
        <v>0.58989899004475221</v>
      </c>
      <c r="AP35" s="24">
        <f t="shared" si="21"/>
        <v>0.54841497102436731</v>
      </c>
      <c r="AQ35" s="24">
        <f t="shared" si="29"/>
        <v>4.1484019020384899E-2</v>
      </c>
      <c r="AR35" s="24">
        <f t="shared" si="27"/>
        <v>3.0658447624411524E-2</v>
      </c>
      <c r="AT35" s="24">
        <f ca="1">+NAC_d!CT35</f>
        <v>0.56076164208624846</v>
      </c>
      <c r="AU35" s="24">
        <f ca="1">+NAC_d!CU35</f>
        <v>0.5602370626687958</v>
      </c>
      <c r="AV35" s="24">
        <f ca="1">+NAC_d!CV35</f>
        <v>0.55935085113214567</v>
      </c>
      <c r="AW35" s="24">
        <f ca="1">+NAC_d!CW35</f>
        <v>0.55786954662230626</v>
      </c>
      <c r="AX35" s="24">
        <f ca="1">+NAC_d!CX35</f>
        <v>0.56020347275632121</v>
      </c>
      <c r="AY35" s="24">
        <f ca="1">+NAC_d!CY35</f>
        <v>0.55831436450393812</v>
      </c>
      <c r="AZ35" s="24">
        <f ca="1">+NAC_d!CZ35</f>
        <v>0.55989057974517586</v>
      </c>
      <c r="BA35" s="24">
        <f ca="1">+NAC_d!DA35</f>
        <v>0.55747559688135873</v>
      </c>
      <c r="BB35" s="24">
        <f ca="1">+NAC_d!DB35</f>
        <v>0.55560703794545963</v>
      </c>
      <c r="BC35" s="24">
        <f ca="1">+NAC_d!DC35</f>
        <v>0.5540780824012741</v>
      </c>
      <c r="BD35" s="24">
        <f t="shared" ca="1" si="14"/>
        <v>0.56076164208624846</v>
      </c>
      <c r="BE35" s="24">
        <f t="shared" ca="1" si="15"/>
        <v>0.5540780824012741</v>
      </c>
      <c r="BF35" s="24">
        <f t="shared" ca="1" si="16"/>
        <v>6.6835596849743606E-3</v>
      </c>
      <c r="BG35" s="24">
        <f t="shared" ca="1" si="28"/>
        <v>8.971829201853106E-3</v>
      </c>
      <c r="BI35" s="35">
        <f t="shared" si="10"/>
        <v>43617</v>
      </c>
      <c r="BJ35" s="169">
        <f t="shared" si="23"/>
        <v>3.0658447624411524E-2</v>
      </c>
      <c r="BK35" s="169">
        <f t="shared" ca="1" si="24"/>
        <v>8.971829201853106E-3</v>
      </c>
      <c r="BL35" t="b">
        <f t="shared" ca="1" si="25"/>
        <v>1</v>
      </c>
    </row>
    <row r="36" spans="1:64" x14ac:dyDescent="0.25">
      <c r="A36" s="35">
        <f>+NAC!A36</f>
        <v>43647</v>
      </c>
      <c r="B36" s="24">
        <f>+GBA_d!AA63</f>
        <v>2.1449482594259939E-2</v>
      </c>
      <c r="C36" s="24">
        <f>+PAM_d!$AA63</f>
        <v>2.2181912361519895E-2</v>
      </c>
      <c r="D36" s="24">
        <f>+NOA_d!$AA63</f>
        <v>1.9776167306161607E-2</v>
      </c>
      <c r="E36" s="24">
        <f>+NEA_d!$AA63</f>
        <v>1.8635522235576296E-2</v>
      </c>
      <c r="F36" s="24">
        <f>+CUY_d!$AA63</f>
        <v>2.8020532574070556E-2</v>
      </c>
      <c r="G36" s="24">
        <f>+PAT_d!$AA63</f>
        <v>2.543583886732792E-2</v>
      </c>
      <c r="H36" s="24">
        <f t="shared" si="3"/>
        <v>2.8020532574070556E-2</v>
      </c>
      <c r="I36" s="24">
        <f t="shared" si="4"/>
        <v>1.8635522235576296E-2</v>
      </c>
      <c r="J36" s="24">
        <f t="shared" si="5"/>
        <v>9.3850103384942596E-3</v>
      </c>
      <c r="K36" s="24">
        <f t="shared" si="17"/>
        <v>8.9091495483379548E-3</v>
      </c>
      <c r="M36" s="24">
        <f ca="1">+NAC_d!CH36</f>
        <v>2.1062237217369439E-2</v>
      </c>
      <c r="N36" s="24">
        <f ca="1">+NAC_d!CI36</f>
        <v>2.141094557732881E-2</v>
      </c>
      <c r="O36" s="24">
        <f ca="1">+NAC_d!CJ36</f>
        <v>2.1324066454617485E-2</v>
      </c>
      <c r="P36" s="24">
        <f ca="1">+NAC_d!CK36</f>
        <v>2.1092261356754127E-2</v>
      </c>
      <c r="Q36" s="24">
        <f ca="1">+NAC_d!CL36</f>
        <v>2.1803320752386002E-2</v>
      </c>
      <c r="R36" s="24">
        <f ca="1">+NAC_d!CM36</f>
        <v>2.1768034767293498E-2</v>
      </c>
      <c r="S36" s="24">
        <f ca="1">+NAC_d!CN36</f>
        <v>2.1798596113064006E-2</v>
      </c>
      <c r="T36" s="24">
        <f ca="1">+NAC_d!CO36</f>
        <v>2.2107688234110467E-2</v>
      </c>
      <c r="U36" s="24">
        <f ca="1">+NAC_d!CP36</f>
        <v>2.2687763936455108E-2</v>
      </c>
      <c r="V36" s="24">
        <f ca="1">+NAC_d!CQ36</f>
        <v>2.2993279000279587E-2</v>
      </c>
      <c r="W36" s="24">
        <f t="shared" ca="1" si="6"/>
        <v>2.2993279000279587E-2</v>
      </c>
      <c r="X36" s="24">
        <f t="shared" ca="1" si="7"/>
        <v>2.1062237217369439E-2</v>
      </c>
      <c r="Y36" s="24">
        <f t="shared" ca="1" si="8"/>
        <v>1.9310417829101478E-3</v>
      </c>
      <c r="Z36" s="24">
        <f t="shared" ca="1" si="18"/>
        <v>2.4680986458630039E-3</v>
      </c>
      <c r="AB36" s="76">
        <f t="shared" si="9"/>
        <v>43647</v>
      </c>
      <c r="AC36" s="77">
        <f t="shared" si="26"/>
        <v>8.9091495483379548E-3</v>
      </c>
      <c r="AD36" s="77">
        <f t="shared" ca="1" si="19"/>
        <v>2.4680986458630039E-3</v>
      </c>
      <c r="AH36" s="35">
        <f t="shared" si="2"/>
        <v>43647</v>
      </c>
      <c r="AI36" s="24">
        <f>+GBA_d!$AN63</f>
        <v>0.5385693745591924</v>
      </c>
      <c r="AJ36" s="24">
        <f>+PAM_d!$AN63</f>
        <v>0.54054971015936326</v>
      </c>
      <c r="AK36" s="24">
        <f>+NOA_d!$AN63</f>
        <v>0.56051295223436748</v>
      </c>
      <c r="AL36" s="24">
        <f>+NEA_d!$AN63</f>
        <v>0.56600461741841945</v>
      </c>
      <c r="AM36" s="24">
        <f>+CUY_d!$AN63</f>
        <v>0.55620260522370635</v>
      </c>
      <c r="AN36" s="24">
        <f>+PAT_d!$AN63</f>
        <v>0.56064388297268808</v>
      </c>
      <c r="AO36" s="24">
        <f t="shared" si="20"/>
        <v>0.56600461741841945</v>
      </c>
      <c r="AP36" s="24">
        <f t="shared" si="21"/>
        <v>0.5385693745591924</v>
      </c>
      <c r="AQ36" s="24">
        <f t="shared" si="29"/>
        <v>2.7435242859227049E-2</v>
      </c>
      <c r="AR36" s="24">
        <f t="shared" si="27"/>
        <v>3.0000286244170615E-2</v>
      </c>
      <c r="AT36" s="24">
        <f ca="1">+NAC_d!CT36</f>
        <v>0.54597932679835126</v>
      </c>
      <c r="AU36" s="24">
        <f ca="1">+NAC_d!CU36</f>
        <v>0.54572846076865345</v>
      </c>
      <c r="AV36" s="24">
        <f ca="1">+NAC_d!CV36</f>
        <v>0.54577499734220414</v>
      </c>
      <c r="AW36" s="24">
        <f ca="1">+NAC_d!CW36</f>
        <v>0.54262079490363435</v>
      </c>
      <c r="AX36" s="24">
        <f ca="1">+NAC_d!CX36</f>
        <v>0.54670747870662817</v>
      </c>
      <c r="AY36" s="24">
        <f ca="1">+NAC_d!CY36</f>
        <v>0.54485031995876909</v>
      </c>
      <c r="AZ36" s="24">
        <f ca="1">+NAC_d!CZ36</f>
        <v>0.54552640281545672</v>
      </c>
      <c r="BA36" s="24">
        <f ca="1">+NAC_d!DA36</f>
        <v>0.54398417279743039</v>
      </c>
      <c r="BB36" s="24">
        <f ca="1">+NAC_d!DB36</f>
        <v>0.54313534999098878</v>
      </c>
      <c r="BC36" s="24">
        <f ca="1">+NAC_d!DC36</f>
        <v>0.54105501000814726</v>
      </c>
      <c r="BD36" s="24">
        <f t="shared" ca="1" si="14"/>
        <v>0.54670747870662817</v>
      </c>
      <c r="BE36" s="24">
        <f t="shared" ca="1" si="15"/>
        <v>0.54105501000814726</v>
      </c>
      <c r="BF36" s="24">
        <f t="shared" ca="1" si="16"/>
        <v>5.6524686984809058E-3</v>
      </c>
      <c r="BG36" s="24">
        <f t="shared" ca="1" si="28"/>
        <v>8.7788707134183949E-3</v>
      </c>
      <c r="BI36" s="35">
        <f t="shared" si="10"/>
        <v>43647</v>
      </c>
      <c r="BJ36" s="169">
        <f t="shared" si="23"/>
        <v>3.0000286244170615E-2</v>
      </c>
      <c r="BK36" s="169">
        <f t="shared" ca="1" si="24"/>
        <v>8.7788707134183949E-3</v>
      </c>
      <c r="BL36" t="b">
        <f t="shared" ca="1" si="25"/>
        <v>1</v>
      </c>
    </row>
    <row r="37" spans="1:64" x14ac:dyDescent="0.25">
      <c r="A37" s="35">
        <f>+NAC!A37</f>
        <v>43678</v>
      </c>
      <c r="B37" s="24">
        <f>+GBA_d!AA64</f>
        <v>3.869705589930339E-2</v>
      </c>
      <c r="C37" s="24">
        <f>+PAM_d!$AA64</f>
        <v>3.8582056074444759E-2</v>
      </c>
      <c r="D37" s="24">
        <f>+NOA_d!$AA64</f>
        <v>4.1476661229989498E-2</v>
      </c>
      <c r="E37" s="24">
        <f>+NEA_d!$AA64</f>
        <v>4.4619682917488523E-2</v>
      </c>
      <c r="F37" s="24">
        <f>+CUY_d!$AA64</f>
        <v>4.3736155406941091E-2</v>
      </c>
      <c r="G37" s="24">
        <f>+PAT_d!$AA64</f>
        <v>4.2204523545288586E-2</v>
      </c>
      <c r="H37" s="24">
        <f t="shared" si="3"/>
        <v>4.4619682917488523E-2</v>
      </c>
      <c r="I37" s="24">
        <f t="shared" si="4"/>
        <v>3.8582056074444759E-2</v>
      </c>
      <c r="J37" s="24">
        <f t="shared" si="5"/>
        <v>6.0376268430437641E-3</v>
      </c>
      <c r="K37" s="24">
        <f t="shared" si="17"/>
        <v>8.8608606315559637E-3</v>
      </c>
      <c r="M37" s="24">
        <f ca="1">+NAC_d!CH37</f>
        <v>3.9495631782686225E-2</v>
      </c>
      <c r="N37" s="24">
        <f ca="1">+NAC_d!CI37</f>
        <v>3.9761769611326825E-2</v>
      </c>
      <c r="O37" s="24">
        <f ca="1">+NAC_d!CJ37</f>
        <v>3.8873397676437493E-2</v>
      </c>
      <c r="P37" s="24">
        <f ca="1">+NAC_d!CK37</f>
        <v>3.9452998767601333E-2</v>
      </c>
      <c r="Q37" s="24">
        <f ca="1">+NAC_d!CL37</f>
        <v>3.9260658321107478E-2</v>
      </c>
      <c r="R37" s="24">
        <f ca="1">+NAC_d!CM37</f>
        <v>3.9018125711978824E-2</v>
      </c>
      <c r="S37" s="24">
        <f ca="1">+NAC_d!CN37</f>
        <v>3.9379928375826934E-2</v>
      </c>
      <c r="T37" s="24">
        <f ca="1">+NAC_d!CO37</f>
        <v>3.9434936793245834E-2</v>
      </c>
      <c r="U37" s="24">
        <f ca="1">+NAC_d!CP37</f>
        <v>3.9375999279883667E-2</v>
      </c>
      <c r="V37" s="24">
        <f ca="1">+NAC_d!CQ37</f>
        <v>3.9823765429694458E-2</v>
      </c>
      <c r="W37" s="24">
        <f t="shared" ca="1" si="6"/>
        <v>3.9823765429694458E-2</v>
      </c>
      <c r="X37" s="24">
        <f t="shared" ca="1" si="7"/>
        <v>3.8873397676437493E-2</v>
      </c>
      <c r="Y37" s="24">
        <f t="shared" ca="1" si="8"/>
        <v>9.5036775325696432E-4</v>
      </c>
      <c r="Z37" s="24">
        <f t="shared" ca="1" si="18"/>
        <v>2.4020821836680897E-3</v>
      </c>
      <c r="AB37" s="76">
        <f t="shared" si="9"/>
        <v>43678</v>
      </c>
      <c r="AC37" s="77">
        <f t="shared" si="26"/>
        <v>8.8608606315559637E-3</v>
      </c>
      <c r="AD37" s="77">
        <f t="shared" ca="1" si="19"/>
        <v>2.4020821836680897E-3</v>
      </c>
      <c r="AH37" s="35">
        <f t="shared" si="2"/>
        <v>43678</v>
      </c>
      <c r="AI37" s="24">
        <f>+GBA_d!$AN64</f>
        <v>0.53573662115213683</v>
      </c>
      <c r="AJ37" s="24">
        <f>+PAM_d!$AN64</f>
        <v>0.54234591669788434</v>
      </c>
      <c r="AK37" s="24">
        <f>+NOA_d!$AN64</f>
        <v>0.56310265280566574</v>
      </c>
      <c r="AL37" s="24">
        <f>+NEA_d!$AN64</f>
        <v>0.57318196632994778</v>
      </c>
      <c r="AM37" s="24">
        <f>+CUY_d!$AN64</f>
        <v>0.57086205828414949</v>
      </c>
      <c r="AN37" s="24">
        <f>+PAT_d!$AN64</f>
        <v>0.56929683795235508</v>
      </c>
      <c r="AO37" s="24">
        <f t="shared" si="20"/>
        <v>0.57318196632994778</v>
      </c>
      <c r="AP37" s="24">
        <f t="shared" si="21"/>
        <v>0.53573662115213683</v>
      </c>
      <c r="AQ37" s="24">
        <f t="shared" si="29"/>
        <v>3.7445345177810951E-2</v>
      </c>
      <c r="AR37" s="24">
        <f t="shared" si="27"/>
        <v>3.0334130445975233E-2</v>
      </c>
      <c r="AT37" s="24">
        <f ca="1">+NAC_d!CT37</f>
        <v>0.54611046489203963</v>
      </c>
      <c r="AU37" s="24">
        <f ca="1">+NAC_d!CU37</f>
        <v>0.54740823760947621</v>
      </c>
      <c r="AV37" s="24">
        <f ca="1">+NAC_d!CV37</f>
        <v>0.54425517780972399</v>
      </c>
      <c r="AW37" s="24">
        <f ca="1">+NAC_d!CW37</f>
        <v>0.54377288744608099</v>
      </c>
      <c r="AX37" s="24">
        <f ca="1">+NAC_d!CX37</f>
        <v>0.54637254146614511</v>
      </c>
      <c r="AY37" s="24">
        <f ca="1">+NAC_d!CY37</f>
        <v>0.54468480148572729</v>
      </c>
      <c r="AZ37" s="24">
        <f ca="1">+NAC_d!CZ37</f>
        <v>0.54647930654358112</v>
      </c>
      <c r="BA37" s="24">
        <f ca="1">+NAC_d!DA37</f>
        <v>0.54498726196462544</v>
      </c>
      <c r="BB37" s="24">
        <f ca="1">+NAC_d!DB37</f>
        <v>0.54420566471284904</v>
      </c>
      <c r="BC37" s="24">
        <f ca="1">+NAC_d!DC37</f>
        <v>0.54353473042650968</v>
      </c>
      <c r="BD37" s="24">
        <f t="shared" ca="1" si="14"/>
        <v>0.54740823760947621</v>
      </c>
      <c r="BE37" s="24">
        <f t="shared" ca="1" si="15"/>
        <v>0.54353473042650968</v>
      </c>
      <c r="BF37" s="24">
        <f t="shared" ca="1" si="16"/>
        <v>3.8735071829665291E-3</v>
      </c>
      <c r="BG37" s="24">
        <f t="shared" ca="1" si="28"/>
        <v>8.690918984394105E-3</v>
      </c>
      <c r="BI37" s="35">
        <f t="shared" si="10"/>
        <v>43678</v>
      </c>
      <c r="BJ37" s="169">
        <f t="shared" si="23"/>
        <v>3.0334130445975233E-2</v>
      </c>
      <c r="BK37" s="169">
        <f t="shared" ca="1" si="24"/>
        <v>8.690918984394105E-3</v>
      </c>
      <c r="BL37" t="b">
        <f t="shared" ca="1" si="25"/>
        <v>1</v>
      </c>
    </row>
    <row r="38" spans="1:64" x14ac:dyDescent="0.25">
      <c r="A38" s="35">
        <f>+NAC!A38</f>
        <v>43709</v>
      </c>
      <c r="B38" s="24">
        <f>+GBA_d!AA65</f>
        <v>5.808053490408005E-2</v>
      </c>
      <c r="C38" s="24">
        <f>+PAM_d!$AA65</f>
        <v>6.0534548195936067E-2</v>
      </c>
      <c r="D38" s="24">
        <f>+NOA_d!$AA65</f>
        <v>5.8286584715417256E-2</v>
      </c>
      <c r="E38" s="24">
        <f>+NEA_d!$AA65</f>
        <v>6.1882655985598722E-2</v>
      </c>
      <c r="F38" s="24">
        <f>+CUY_d!$AA65</f>
        <v>5.8247350323315628E-2</v>
      </c>
      <c r="G38" s="24">
        <f>+PAT_d!$AA65</f>
        <v>5.2610129148264129E-2</v>
      </c>
      <c r="H38" s="24">
        <f t="shared" si="3"/>
        <v>6.1882655985598722E-2</v>
      </c>
      <c r="I38" s="24">
        <f t="shared" si="4"/>
        <v>5.2610129148264129E-2</v>
      </c>
      <c r="J38" s="24">
        <f t="shared" si="5"/>
        <v>9.2725268373345937E-3</v>
      </c>
      <c r="K38" s="24">
        <f t="shared" si="17"/>
        <v>8.5192517300256929E-3</v>
      </c>
      <c r="M38" s="24">
        <f ca="1">+NAC_d!CH38</f>
        <v>5.8378005782557585E-2</v>
      </c>
      <c r="N38" s="24">
        <f ca="1">+NAC_d!CI38</f>
        <v>5.9283158719176665E-2</v>
      </c>
      <c r="O38" s="24">
        <f ca="1">+NAC_d!CJ38</f>
        <v>5.8023004407013579E-2</v>
      </c>
      <c r="P38" s="24">
        <f ca="1">+NAC_d!CK38</f>
        <v>5.8637523113997503E-2</v>
      </c>
      <c r="Q38" s="24">
        <f ca="1">+NAC_d!CL38</f>
        <v>5.9031317041849052E-2</v>
      </c>
      <c r="R38" s="24">
        <f ca="1">+NAC_d!CM38</f>
        <v>5.8504527806439333E-2</v>
      </c>
      <c r="S38" s="24">
        <f ca="1">+NAC_d!CN38</f>
        <v>5.8921523125154751E-2</v>
      </c>
      <c r="T38" s="24">
        <f ca="1">+NAC_d!CO38</f>
        <v>5.8922378585160917E-2</v>
      </c>
      <c r="U38" s="24">
        <f ca="1">+NAC_d!CP38</f>
        <v>5.8475490776003891E-2</v>
      </c>
      <c r="V38" s="24">
        <f ca="1">+NAC_d!CQ38</f>
        <v>5.9699947672233522E-2</v>
      </c>
      <c r="W38" s="24">
        <f t="shared" ca="1" si="6"/>
        <v>5.9699947672233522E-2</v>
      </c>
      <c r="X38" s="24">
        <f t="shared" ca="1" si="7"/>
        <v>5.8023004407013579E-2</v>
      </c>
      <c r="Y38" s="24">
        <f t="shared" ca="1" si="8"/>
        <v>1.6769432652199434E-3</v>
      </c>
      <c r="Z38" s="24">
        <f t="shared" ca="1" si="18"/>
        <v>2.3974057180948991E-3</v>
      </c>
      <c r="AB38" s="76">
        <f t="shared" si="9"/>
        <v>43709</v>
      </c>
      <c r="AC38" s="77">
        <f t="shared" si="26"/>
        <v>8.5192517300256929E-3</v>
      </c>
      <c r="AD38" s="77">
        <f t="shared" ca="1" si="19"/>
        <v>2.3974057180948991E-3</v>
      </c>
      <c r="AH38" s="35">
        <f t="shared" si="2"/>
        <v>43709</v>
      </c>
      <c r="AI38" s="24">
        <f>+GBA_d!$AN65</f>
        <v>0.52363584748146752</v>
      </c>
      <c r="AJ38" s="24">
        <f>+PAM_d!$AN65</f>
        <v>0.53812815904654809</v>
      </c>
      <c r="AK38" s="24">
        <f>+NOA_d!$AN65</f>
        <v>0.56095715548585878</v>
      </c>
      <c r="AL38" s="24">
        <f>+NEA_d!$AN65</f>
        <v>0.55671828908687138</v>
      </c>
      <c r="AM38" s="24">
        <f>+CUY_d!$AN65</f>
        <v>0.55595447851782565</v>
      </c>
      <c r="AN38" s="24">
        <f>+PAT_d!$AN65</f>
        <v>0.55011255726693808</v>
      </c>
      <c r="AO38" s="24">
        <f t="shared" si="20"/>
        <v>0.56095715548585878</v>
      </c>
      <c r="AP38" s="24">
        <f t="shared" si="21"/>
        <v>0.52363584748146752</v>
      </c>
      <c r="AQ38" s="24">
        <f t="shared" si="29"/>
        <v>3.7321308004391263E-2</v>
      </c>
      <c r="AR38" s="24">
        <f t="shared" si="27"/>
        <v>3.1388073984932666E-2</v>
      </c>
      <c r="AT38" s="24">
        <f ca="1">+NAC_d!CT38</f>
        <v>0.53605194427461078</v>
      </c>
      <c r="AU38" s="24">
        <f ca="1">+NAC_d!CU38</f>
        <v>0.53779431398222943</v>
      </c>
      <c r="AV38" s="24">
        <f ca="1">+NAC_d!CV38</f>
        <v>0.53505047017263774</v>
      </c>
      <c r="AW38" s="24">
        <f ca="1">+NAC_d!CW38</f>
        <v>0.53310990669128411</v>
      </c>
      <c r="AX38" s="24">
        <f ca="1">+NAC_d!CX38</f>
        <v>0.53782716189203161</v>
      </c>
      <c r="AY38" s="24">
        <f ca="1">+NAC_d!CY38</f>
        <v>0.53569012534906935</v>
      </c>
      <c r="AZ38" s="24">
        <f ca="1">+NAC_d!CZ38</f>
        <v>0.53618924296199322</v>
      </c>
      <c r="BA38" s="24">
        <f ca="1">+NAC_d!DA38</f>
        <v>0.53508839953890996</v>
      </c>
      <c r="BB38" s="24">
        <f ca="1">+NAC_d!DB38</f>
        <v>0.53554725279824034</v>
      </c>
      <c r="BC38" s="24">
        <f ca="1">+NAC_d!DC38</f>
        <v>0.53426802449348076</v>
      </c>
      <c r="BD38" s="24">
        <f t="shared" ca="1" si="14"/>
        <v>0.53782716189203161</v>
      </c>
      <c r="BE38" s="24">
        <f t="shared" ca="1" si="15"/>
        <v>0.53310990669128411</v>
      </c>
      <c r="BF38" s="24">
        <f t="shared" ca="1" si="16"/>
        <v>4.7172552007475055E-3</v>
      </c>
      <c r="BG38" s="24">
        <f t="shared" ca="1" si="28"/>
        <v>8.5918037784621457E-3</v>
      </c>
      <c r="BI38" s="35">
        <f t="shared" si="10"/>
        <v>43709</v>
      </c>
      <c r="BJ38" s="169">
        <f t="shared" si="23"/>
        <v>3.1388073984932666E-2</v>
      </c>
      <c r="BK38" s="169">
        <f t="shared" ca="1" si="24"/>
        <v>8.5918037784621457E-3</v>
      </c>
      <c r="BL38" t="b">
        <f t="shared" ca="1" si="25"/>
        <v>1</v>
      </c>
    </row>
    <row r="39" spans="1:64" x14ac:dyDescent="0.25">
      <c r="A39" s="35">
        <f>+NAC!A39</f>
        <v>43739</v>
      </c>
      <c r="B39" s="24">
        <f>+GBA_d!AA66</f>
        <v>3.1973128765055758E-2</v>
      </c>
      <c r="C39" s="24">
        <f>+PAM_d!$AA66</f>
        <v>3.4494646632093673E-2</v>
      </c>
      <c r="D39" s="24">
        <f>+NOA_d!$AA66</f>
        <v>2.8573495155715944E-2</v>
      </c>
      <c r="E39" s="24">
        <f>+NEA_d!$AA66</f>
        <v>3.3012752362681308E-2</v>
      </c>
      <c r="F39" s="24">
        <f>+CUY_d!$AA66</f>
        <v>3.7228279401303688E-2</v>
      </c>
      <c r="G39" s="24">
        <f>+PAT_d!$AA66</f>
        <v>3.2419067994829964E-2</v>
      </c>
      <c r="H39" s="24">
        <f t="shared" si="3"/>
        <v>3.7228279401303688E-2</v>
      </c>
      <c r="I39" s="24">
        <f t="shared" si="4"/>
        <v>2.8573495155715944E-2</v>
      </c>
      <c r="J39" s="24">
        <f t="shared" si="5"/>
        <v>8.6547842455877433E-3</v>
      </c>
      <c r="K39" s="24">
        <f t="shared" si="17"/>
        <v>8.3431093009557391E-3</v>
      </c>
      <c r="M39" s="24">
        <f ca="1">+NAC_d!CH39</f>
        <v>3.0929616428114537E-2</v>
      </c>
      <c r="N39" s="24">
        <f ca="1">+NAC_d!CI39</f>
        <v>3.159111121074254E-2</v>
      </c>
      <c r="O39" s="24">
        <f ca="1">+NAC_d!CJ39</f>
        <v>3.1463723998594872E-2</v>
      </c>
      <c r="P39" s="24">
        <f ca="1">+NAC_d!CK39</f>
        <v>3.2424904626534579E-2</v>
      </c>
      <c r="Q39" s="24">
        <f ca="1">+NAC_d!CL39</f>
        <v>3.2149553227268868E-2</v>
      </c>
      <c r="R39" s="24">
        <f ca="1">+NAC_d!CM39</f>
        <v>3.2250426286871026E-2</v>
      </c>
      <c r="S39" s="24">
        <f ca="1">+NAC_d!CN39</f>
        <v>3.2650493561531935E-2</v>
      </c>
      <c r="T39" s="24">
        <f ca="1">+NAC_d!CO39</f>
        <v>3.337892093206607E-2</v>
      </c>
      <c r="U39" s="24">
        <f ca="1">+NAC_d!CP39</f>
        <v>3.3607285188879121E-2</v>
      </c>
      <c r="V39" s="24">
        <f ca="1">+NAC_d!CQ39</f>
        <v>3.5226714672732751E-2</v>
      </c>
      <c r="W39" s="24">
        <f t="shared" ca="1" si="6"/>
        <v>3.5226714672732751E-2</v>
      </c>
      <c r="X39" s="24">
        <f t="shared" ca="1" si="7"/>
        <v>3.0929616428114537E-2</v>
      </c>
      <c r="Y39" s="24">
        <f t="shared" ca="1" si="8"/>
        <v>4.2970982446182138E-3</v>
      </c>
      <c r="Z39" s="24">
        <f t="shared" ca="1" si="18"/>
        <v>2.590966587764846E-3</v>
      </c>
      <c r="AB39" s="76">
        <f t="shared" si="9"/>
        <v>43739</v>
      </c>
      <c r="AC39" s="77">
        <f t="shared" si="26"/>
        <v>8.3431093009557391E-3</v>
      </c>
      <c r="AD39" s="77">
        <f t="shared" ca="1" si="19"/>
        <v>2.590966587764846E-3</v>
      </c>
      <c r="AH39" s="35">
        <f t="shared" si="2"/>
        <v>43739</v>
      </c>
      <c r="AI39" s="24">
        <f>+GBA_d!$AN66</f>
        <v>0.49669971000035651</v>
      </c>
      <c r="AJ39" s="24">
        <f>+PAM_d!$AN66</f>
        <v>0.50411894100556998</v>
      </c>
      <c r="AK39" s="24">
        <f>+NOA_d!$AN66</f>
        <v>0.52451616330446882</v>
      </c>
      <c r="AL39" s="24">
        <f>+NEA_d!$AN66</f>
        <v>0.53345335552378503</v>
      </c>
      <c r="AM39" s="24">
        <f>+CUY_d!$AN66</f>
        <v>0.52331337466148176</v>
      </c>
      <c r="AN39" s="24">
        <f>+PAT_d!$AN66</f>
        <v>0.51260042482161094</v>
      </c>
      <c r="AO39" s="24">
        <f t="shared" si="20"/>
        <v>0.53345335552378503</v>
      </c>
      <c r="AP39" s="24">
        <f t="shared" si="21"/>
        <v>0.49669971000035651</v>
      </c>
      <c r="AQ39" s="24">
        <f t="shared" si="29"/>
        <v>3.6753645523428524E-2</v>
      </c>
      <c r="AR39" s="24">
        <f t="shared" si="27"/>
        <v>3.2998824334771464E-2</v>
      </c>
      <c r="AT39" s="24">
        <f ca="1">+NAC_d!CT39</f>
        <v>0.50097878707527332</v>
      </c>
      <c r="AU39" s="24">
        <f ca="1">+NAC_d!CU39</f>
        <v>0.5039508137538824</v>
      </c>
      <c r="AV39" s="24">
        <f ca="1">+NAC_d!CV39</f>
        <v>0.50072400982165477</v>
      </c>
      <c r="AW39" s="24">
        <f ca="1">+NAC_d!CW39</f>
        <v>0.50185216471668537</v>
      </c>
      <c r="AX39" s="24">
        <f ca="1">+NAC_d!CX39</f>
        <v>0.50537970286648393</v>
      </c>
      <c r="AY39" s="24">
        <f ca="1">+NAC_d!CY39</f>
        <v>0.5040170018366712</v>
      </c>
      <c r="AZ39" s="24">
        <f ca="1">+NAC_d!CZ39</f>
        <v>0.50439419429037202</v>
      </c>
      <c r="BA39" s="24">
        <f ca="1">+NAC_d!DA39</f>
        <v>0.50532199975545211</v>
      </c>
      <c r="BB39" s="24">
        <f ca="1">+NAC_d!DB39</f>
        <v>0.50649915717758032</v>
      </c>
      <c r="BC39" s="24">
        <f ca="1">+NAC_d!DC39</f>
        <v>0.50825367117987907</v>
      </c>
      <c r="BD39" s="24">
        <f t="shared" ca="1" si="14"/>
        <v>0.50825367117987907</v>
      </c>
      <c r="BE39" s="24">
        <f t="shared" ca="1" si="15"/>
        <v>0.50072400982165477</v>
      </c>
      <c r="BF39" s="24">
        <f t="shared" ca="1" si="16"/>
        <v>7.5296613582243044E-3</v>
      </c>
      <c r="BG39" s="24">
        <f t="shared" ca="1" si="28"/>
        <v>8.6444067611188662E-3</v>
      </c>
      <c r="BI39" s="35">
        <f t="shared" si="10"/>
        <v>43739</v>
      </c>
      <c r="BJ39" s="169">
        <f t="shared" si="23"/>
        <v>3.2998824334771464E-2</v>
      </c>
      <c r="BK39" s="169">
        <f t="shared" ca="1" si="24"/>
        <v>8.6444067611188662E-3</v>
      </c>
      <c r="BL39" t="b">
        <f t="shared" ca="1" si="25"/>
        <v>1</v>
      </c>
    </row>
    <row r="40" spans="1:64" x14ac:dyDescent="0.25">
      <c r="A40" s="35">
        <f>+NAC!A40</f>
        <v>43770</v>
      </c>
      <c r="B40" s="24">
        <f>+GBA_d!AA67</f>
        <v>4.0702632151894624E-2</v>
      </c>
      <c r="C40" s="24">
        <f>+PAM_d!$AA67</f>
        <v>4.4933809015677229E-2</v>
      </c>
      <c r="D40" s="24">
        <f>+NOA_d!$AA67</f>
        <v>3.8585584555400843E-2</v>
      </c>
      <c r="E40" s="24">
        <f>+NEA_d!$AA67</f>
        <v>4.2967887555478645E-2</v>
      </c>
      <c r="F40" s="24">
        <f>+CUY_d!$AA67</f>
        <v>4.5148932482448778E-2</v>
      </c>
      <c r="G40" s="24">
        <f>+PAT_d!$AA67</f>
        <v>4.5469134479125595E-2</v>
      </c>
      <c r="H40" s="24">
        <f t="shared" si="3"/>
        <v>4.5469134479125595E-2</v>
      </c>
      <c r="I40" s="24">
        <f t="shared" si="4"/>
        <v>3.8585584555400843E-2</v>
      </c>
      <c r="J40" s="24">
        <f t="shared" si="5"/>
        <v>6.8835499237247522E-3</v>
      </c>
      <c r="K40" s="24">
        <f t="shared" si="17"/>
        <v>7.8334781737878032E-3</v>
      </c>
      <c r="M40" s="24">
        <f ca="1">+NAC_d!CH40</f>
        <v>4.4070901831784415E-2</v>
      </c>
      <c r="N40" s="24">
        <f ca="1">+NAC_d!CI40</f>
        <v>4.4203466343771591E-2</v>
      </c>
      <c r="O40" s="24">
        <f ca="1">+NAC_d!CJ40</f>
        <v>4.3604755966311526E-2</v>
      </c>
      <c r="P40" s="24">
        <f ca="1">+NAC_d!CK40</f>
        <v>4.3214724624088374E-2</v>
      </c>
      <c r="Q40" s="24">
        <f ca="1">+NAC_d!CL40</f>
        <v>4.3689314389472989E-2</v>
      </c>
      <c r="R40" s="24">
        <f ca="1">+NAC_d!CM40</f>
        <v>4.3369706915594053E-2</v>
      </c>
      <c r="S40" s="24">
        <f ca="1">+NAC_d!CN40</f>
        <v>4.2948937344313931E-2</v>
      </c>
      <c r="T40" s="24">
        <f ca="1">+NAC_d!CO40</f>
        <v>4.240092236802484E-2</v>
      </c>
      <c r="U40" s="24">
        <f ca="1">+NAC_d!CP40</f>
        <v>4.2015345501125623E-2</v>
      </c>
      <c r="V40" s="24">
        <f ca="1">+NAC_d!CQ40</f>
        <v>4.0597452407610923E-2</v>
      </c>
      <c r="W40" s="24">
        <f t="shared" ca="1" si="6"/>
        <v>4.4203466343771591E-2</v>
      </c>
      <c r="X40" s="24">
        <f t="shared" ca="1" si="7"/>
        <v>4.0597452407610923E-2</v>
      </c>
      <c r="Y40" s="24">
        <f t="shared" ca="1" si="8"/>
        <v>3.606013936160668E-3</v>
      </c>
      <c r="Z40" s="24">
        <f t="shared" ca="1" si="18"/>
        <v>2.8273158713368698E-3</v>
      </c>
      <c r="AB40" s="76">
        <f t="shared" si="9"/>
        <v>43770</v>
      </c>
      <c r="AC40" s="77">
        <f t="shared" si="26"/>
        <v>7.8334781737878032E-3</v>
      </c>
      <c r="AD40" s="77">
        <f t="shared" ca="1" si="19"/>
        <v>2.8273158713368698E-3</v>
      </c>
      <c r="AH40" s="35">
        <f t="shared" si="2"/>
        <v>43770</v>
      </c>
      <c r="AI40" s="24">
        <f>+GBA_d!$AN67</f>
        <v>0.51389150143643803</v>
      </c>
      <c r="AJ40" s="24">
        <f>+PAM_d!$AN67</f>
        <v>0.52174084465151904</v>
      </c>
      <c r="AK40" s="24">
        <f>+NOA_d!$AN67</f>
        <v>0.53319134134966273</v>
      </c>
      <c r="AL40" s="24">
        <f>+NEA_d!$AN67</f>
        <v>0.55240617320433816</v>
      </c>
      <c r="AM40" s="24">
        <f>+CUY_d!$AN67</f>
        <v>0.5358639699222838</v>
      </c>
      <c r="AN40" s="24">
        <f>+PAT_d!$AN67</f>
        <v>0.5178060145844714</v>
      </c>
      <c r="AO40" s="24">
        <f t="shared" si="20"/>
        <v>0.55240617320433816</v>
      </c>
      <c r="AP40" s="24">
        <f t="shared" si="21"/>
        <v>0.51389150143643803</v>
      </c>
      <c r="AQ40" s="24">
        <f t="shared" si="29"/>
        <v>3.8514671767900133E-2</v>
      </c>
      <c r="AR40" s="24">
        <f t="shared" si="27"/>
        <v>3.384667677596577E-2</v>
      </c>
      <c r="AT40" s="24">
        <f ca="1">+NAC_d!CT40</f>
        <v>0.5193000663771421</v>
      </c>
      <c r="AU40" s="24">
        <f ca="1">+NAC_d!CU40</f>
        <v>0.52178297539699203</v>
      </c>
      <c r="AV40" s="24">
        <f ca="1">+NAC_d!CV40</f>
        <v>0.51874369863113357</v>
      </c>
      <c r="AW40" s="24">
        <f ca="1">+NAC_d!CW40</f>
        <v>0.51860454421841262</v>
      </c>
      <c r="AX40" s="24">
        <f ca="1">+NAC_d!CX40</f>
        <v>0.52244220746195968</v>
      </c>
      <c r="AY40" s="24">
        <f ca="1">+NAC_d!CY40</f>
        <v>0.52122507299352017</v>
      </c>
      <c r="AZ40" s="24">
        <f ca="1">+NAC_d!CZ40</f>
        <v>0.52057652667566212</v>
      </c>
      <c r="BA40" s="24">
        <f ca="1">+NAC_d!DA40</f>
        <v>0.52155885508985778</v>
      </c>
      <c r="BB40" s="24">
        <f ca="1">+NAC_d!DB40</f>
        <v>0.52192387707342824</v>
      </c>
      <c r="BC40" s="24">
        <f ca="1">+NAC_d!DC40</f>
        <v>0.52157658787261774</v>
      </c>
      <c r="BD40" s="24">
        <f t="shared" ca="1" si="14"/>
        <v>0.52244220746195968</v>
      </c>
      <c r="BE40" s="24">
        <f t="shared" ca="1" si="15"/>
        <v>0.51860454421841262</v>
      </c>
      <c r="BF40" s="24">
        <f t="shared" ca="1" si="16"/>
        <v>3.8376632435470626E-3</v>
      </c>
      <c r="BG40" s="24">
        <f t="shared" ca="1" si="28"/>
        <v>8.367676167218896E-3</v>
      </c>
      <c r="BI40" s="35">
        <f t="shared" si="10"/>
        <v>43770</v>
      </c>
      <c r="BJ40" s="169">
        <f t="shared" si="23"/>
        <v>3.384667677596577E-2</v>
      </c>
      <c r="BK40" s="169">
        <f t="shared" ca="1" si="24"/>
        <v>8.367676167218896E-3</v>
      </c>
      <c r="BL40" t="b">
        <f t="shared" ca="1" si="25"/>
        <v>1</v>
      </c>
    </row>
    <row r="41" spans="1:64" x14ac:dyDescent="0.25">
      <c r="A41" s="35">
        <f>+NAC!A41</f>
        <v>43800</v>
      </c>
      <c r="B41" s="24">
        <f>+GBA_d!AA68</f>
        <v>3.8311798841512923E-2</v>
      </c>
      <c r="C41" s="24">
        <f>+PAM_d!$AA68</f>
        <v>3.6257106211933232E-2</v>
      </c>
      <c r="D41" s="24">
        <f>+NOA_d!$AA68</f>
        <v>3.6889864600414102E-2</v>
      </c>
      <c r="E41" s="24">
        <f>+NEA_d!$AA68</f>
        <v>3.9867121857728005E-2</v>
      </c>
      <c r="F41" s="24">
        <f>+CUY_d!$AA68</f>
        <v>3.2677984131129545E-2</v>
      </c>
      <c r="G41" s="24">
        <f>+PAT_d!$AA68</f>
        <v>4.1544424849893735E-2</v>
      </c>
      <c r="H41" s="24">
        <f t="shared" si="3"/>
        <v>4.1544424849893735E-2</v>
      </c>
      <c r="I41" s="24">
        <f t="shared" si="4"/>
        <v>3.2677984131129545E-2</v>
      </c>
      <c r="J41" s="24">
        <f t="shared" si="5"/>
        <v>8.8664407187641903E-3</v>
      </c>
      <c r="K41" s="24">
        <f t="shared" si="17"/>
        <v>8.1028620867195835E-3</v>
      </c>
      <c r="M41" s="24">
        <f ca="1">+NAC_d!CH41</f>
        <v>3.4989780543401405E-2</v>
      </c>
      <c r="N41" s="24">
        <f ca="1">+NAC_d!CI41</f>
        <v>3.5557528505768321E-2</v>
      </c>
      <c r="O41" s="24">
        <f ca="1">+NAC_d!CJ41</f>
        <v>3.6157062729300637E-2</v>
      </c>
      <c r="P41" s="24">
        <f ca="1">+NAC_d!CK41</f>
        <v>3.6629446834577584E-2</v>
      </c>
      <c r="Q41" s="24">
        <f ca="1">+NAC_d!CL41</f>
        <v>3.7027097909097861E-2</v>
      </c>
      <c r="R41" s="24">
        <f ca="1">+NAC_d!CM41</f>
        <v>3.6912922125036829E-2</v>
      </c>
      <c r="S41" s="24">
        <f ca="1">+NAC_d!CN41</f>
        <v>3.7539024755602446E-2</v>
      </c>
      <c r="T41" s="24">
        <f ca="1">+NAC_d!CO41</f>
        <v>3.8007019409360465E-2</v>
      </c>
      <c r="U41" s="24">
        <f ca="1">+NAC_d!CP41</f>
        <v>3.8094682747858322E-2</v>
      </c>
      <c r="V41" s="24">
        <f ca="1">+NAC_d!CQ41</f>
        <v>3.8830302788480653E-2</v>
      </c>
      <c r="W41" s="24">
        <f t="shared" ca="1" si="6"/>
        <v>3.8830302788480653E-2</v>
      </c>
      <c r="X41" s="24">
        <f t="shared" ca="1" si="7"/>
        <v>3.4989780543401405E-2</v>
      </c>
      <c r="Y41" s="24">
        <f t="shared" ca="1" si="8"/>
        <v>3.8405222450792476E-3</v>
      </c>
      <c r="Z41" s="24">
        <f t="shared" ca="1" si="18"/>
        <v>2.8871046952045343E-3</v>
      </c>
      <c r="AB41" s="76">
        <f t="shared" si="9"/>
        <v>43800</v>
      </c>
      <c r="AC41" s="77">
        <f t="shared" si="26"/>
        <v>8.1028620867195835E-3</v>
      </c>
      <c r="AD41" s="77">
        <f t="shared" ca="1" si="19"/>
        <v>2.8871046952045343E-3</v>
      </c>
      <c r="AH41" s="35">
        <f t="shared" si="2"/>
        <v>43800</v>
      </c>
      <c r="AI41" s="24">
        <f>+GBA_d!$AN68</f>
        <v>0.52864642341285051</v>
      </c>
      <c r="AJ41" s="24">
        <f>+PAM_d!$AN68</f>
        <v>0.54138439313471998</v>
      </c>
      <c r="AK41" s="24">
        <f>+NOA_d!$AN68</f>
        <v>0.55453127317405881</v>
      </c>
      <c r="AL41" s="24">
        <f>+NEA_d!$AN68</f>
        <v>0.57550786702180012</v>
      </c>
      <c r="AM41" s="24">
        <f>+CUY_d!$AN68</f>
        <v>0.54744546076151646</v>
      </c>
      <c r="AN41" s="24">
        <f>+PAT_d!$AN68</f>
        <v>0.54042999967590588</v>
      </c>
      <c r="AO41" s="24">
        <f t="shared" si="20"/>
        <v>0.57550786702180012</v>
      </c>
      <c r="AP41" s="24">
        <f t="shared" si="21"/>
        <v>0.52864642341285051</v>
      </c>
      <c r="AQ41" s="24">
        <f t="shared" si="29"/>
        <v>4.6861443608949616E-2</v>
      </c>
      <c r="AR41" s="24">
        <f t="shared" si="27"/>
        <v>3.4856353743122653E-2</v>
      </c>
      <c r="AT41" s="24">
        <f ca="1">+NAC_d!CT41</f>
        <v>0.53609115788206196</v>
      </c>
      <c r="AU41" s="24">
        <f ca="1">+NAC_d!CU41</f>
        <v>0.53910111049637166</v>
      </c>
      <c r="AV41" s="24">
        <f ca="1">+NAC_d!CV41</f>
        <v>0.53549308164208753</v>
      </c>
      <c r="AW41" s="24">
        <f ca="1">+NAC_d!CW41</f>
        <v>0.53649842101715661</v>
      </c>
      <c r="AX41" s="24">
        <f ca="1">+NAC_d!CX41</f>
        <v>0.53965352531762756</v>
      </c>
      <c r="AY41" s="24">
        <f ca="1">+NAC_d!CY41</f>
        <v>0.538528607095625</v>
      </c>
      <c r="AZ41" s="24">
        <f ca="1">+NAC_d!CZ41</f>
        <v>0.53813362394587094</v>
      </c>
      <c r="BA41" s="24">
        <f ca="1">+NAC_d!DA41</f>
        <v>0.53916882374204422</v>
      </c>
      <c r="BB41" s="24">
        <f ca="1">+NAC_d!DB41</f>
        <v>0.53922350202175817</v>
      </c>
      <c r="BC41" s="24">
        <f ca="1">+NAC_d!DC41</f>
        <v>0.53940487841530649</v>
      </c>
      <c r="BD41" s="24">
        <f t="shared" ca="1" si="14"/>
        <v>0.53965352531762756</v>
      </c>
      <c r="BE41" s="24">
        <f t="shared" ca="1" si="15"/>
        <v>0.53549308164208753</v>
      </c>
      <c r="BF41" s="24">
        <f t="shared" ca="1" si="16"/>
        <v>4.1604436755400265E-3</v>
      </c>
      <c r="BG41" s="24">
        <f t="shared" ca="1" si="28"/>
        <v>8.2135089725777505E-3</v>
      </c>
      <c r="BI41" s="35">
        <f t="shared" si="10"/>
        <v>43800</v>
      </c>
      <c r="BJ41" s="169">
        <f t="shared" si="23"/>
        <v>3.4856353743122653E-2</v>
      </c>
      <c r="BK41" s="169">
        <f t="shared" ca="1" si="24"/>
        <v>8.2135089725777505E-3</v>
      </c>
      <c r="BL41" t="b">
        <f t="shared" ca="1" si="25"/>
        <v>1</v>
      </c>
    </row>
    <row r="42" spans="1:64" x14ac:dyDescent="0.25">
      <c r="A42" s="35">
        <f>+NAC!A42</f>
        <v>43831</v>
      </c>
      <c r="B42" s="24">
        <f>+GBA_d!AA69</f>
        <v>1.8896680862485749E-2</v>
      </c>
      <c r="C42" s="24">
        <f>+PAM_d!$AA69</f>
        <v>2.5072818673777642E-2</v>
      </c>
      <c r="D42" s="24">
        <f>+NOA_d!$AA69</f>
        <v>2.4337981627144067E-2</v>
      </c>
      <c r="E42" s="24">
        <f>+NEA_d!$AA69</f>
        <v>3.0938094475914335E-2</v>
      </c>
      <c r="F42" s="24">
        <f>+CUY_d!$AA69</f>
        <v>2.513661318461069E-2</v>
      </c>
      <c r="G42" s="24">
        <f>+PAT_d!$AA69</f>
        <v>2.5208959470619519E-2</v>
      </c>
      <c r="H42" s="24">
        <f t="shared" si="3"/>
        <v>3.0938094475914335E-2</v>
      </c>
      <c r="I42" s="24">
        <f t="shared" si="4"/>
        <v>1.8896680862485749E-2</v>
      </c>
      <c r="J42" s="24">
        <f t="shared" si="5"/>
        <v>1.2041413613428587E-2</v>
      </c>
      <c r="K42" s="24">
        <f t="shared" si="17"/>
        <v>8.5965219034236737E-3</v>
      </c>
      <c r="M42" s="24">
        <f ca="1">+NAC_d!CH42</f>
        <v>2.7817340281497849E-2</v>
      </c>
      <c r="N42" s="24">
        <f ca="1">+NAC_d!CI42</f>
        <v>2.665305197662704E-2</v>
      </c>
      <c r="O42" s="24">
        <f ca="1">+NAC_d!CJ42</f>
        <v>2.4915332883563845E-2</v>
      </c>
      <c r="P42" s="24">
        <f ca="1">+NAC_d!CK42</f>
        <v>2.4801886148271723E-2</v>
      </c>
      <c r="Q42" s="24">
        <f ca="1">+NAC_d!CL42</f>
        <v>2.3670178833541167E-2</v>
      </c>
      <c r="R42" s="24">
        <f ca="1">+NAC_d!CM42</f>
        <v>2.3389731962120131E-2</v>
      </c>
      <c r="S42" s="24">
        <f ca="1">+NAC_d!CN42</f>
        <v>2.2322281022727486E-2</v>
      </c>
      <c r="T42" s="24">
        <f ca="1">+NAC_d!CO42</f>
        <v>2.1280128559974854E-2</v>
      </c>
      <c r="U42" s="24">
        <f ca="1">+NAC_d!CP42</f>
        <v>2.0518085653004059E-2</v>
      </c>
      <c r="V42" s="24">
        <f ca="1">+NAC_d!CQ42</f>
        <v>1.9160812984857944E-2</v>
      </c>
      <c r="W42" s="24">
        <f t="shared" ca="1" si="6"/>
        <v>2.7817340281497849E-2</v>
      </c>
      <c r="X42" s="24">
        <f t="shared" ca="1" si="7"/>
        <v>1.9160812984857944E-2</v>
      </c>
      <c r="Y42" s="24">
        <f t="shared" ca="1" si="8"/>
        <v>8.6565272966399043E-3</v>
      </c>
      <c r="Z42" s="24">
        <f t="shared" ca="1" si="18"/>
        <v>3.5424381644415157E-3</v>
      </c>
      <c r="AB42" s="76">
        <f t="shared" si="9"/>
        <v>43831</v>
      </c>
      <c r="AC42" s="77">
        <f t="shared" si="26"/>
        <v>8.5965219034236737E-3</v>
      </c>
      <c r="AD42" s="77">
        <f t="shared" ca="1" si="19"/>
        <v>3.5424381644415157E-3</v>
      </c>
      <c r="AH42" s="35">
        <f t="shared" si="2"/>
        <v>43831</v>
      </c>
      <c r="AI42" s="24">
        <f>+GBA_d!$AN69</f>
        <v>0.51483329530163724</v>
      </c>
      <c r="AJ42" s="24">
        <f>+PAM_d!$AN69</f>
        <v>0.53593753430403157</v>
      </c>
      <c r="AK42" s="24">
        <f>+NOA_d!$AN69</f>
        <v>0.54277967547294526</v>
      </c>
      <c r="AL42" s="24">
        <f>+NEA_d!$AN69</f>
        <v>0.57037911704164079</v>
      </c>
      <c r="AM42" s="24">
        <f>+CUY_d!$AN69</f>
        <v>0.54119687111217485</v>
      </c>
      <c r="AN42" s="24">
        <f>+PAT_d!$AN69</f>
        <v>0.53274556226739356</v>
      </c>
      <c r="AO42" s="24">
        <f t="shared" si="20"/>
        <v>0.57037911704164079</v>
      </c>
      <c r="AP42" s="24">
        <f t="shared" si="21"/>
        <v>0.51483329530163724</v>
      </c>
      <c r="AQ42" s="24">
        <f t="shared" si="29"/>
        <v>5.5545821740003554E-2</v>
      </c>
      <c r="AR42" s="24">
        <f t="shared" si="27"/>
        <v>3.645888600326995E-2</v>
      </c>
      <c r="AT42" s="24">
        <f ca="1">+NAC_d!CT42</f>
        <v>0.53362761247688195</v>
      </c>
      <c r="AU42" s="24">
        <f ca="1">+NAC_d!CU42</f>
        <v>0.53485774998221447</v>
      </c>
      <c r="AV42" s="24">
        <f ca="1">+NAC_d!CV42</f>
        <v>0.52909051052972855</v>
      </c>
      <c r="AW42" s="24">
        <f ca="1">+NAC_d!CW42</f>
        <v>0.52957475736328052</v>
      </c>
      <c r="AX42" s="24">
        <f ca="1">+NAC_d!CX42</f>
        <v>0.53112119174038042</v>
      </c>
      <c r="AY42" s="24">
        <f ca="1">+NAC_d!CY42</f>
        <v>0.52990646137311193</v>
      </c>
      <c r="AZ42" s="24">
        <f ca="1">+NAC_d!CZ42</f>
        <v>0.52769497069377347</v>
      </c>
      <c r="BA42" s="24">
        <f ca="1">+NAC_d!DA42</f>
        <v>0.52785497651791347</v>
      </c>
      <c r="BB42" s="24">
        <f ca="1">+NAC_d!DB42</f>
        <v>0.52649003389901816</v>
      </c>
      <c r="BC42" s="24">
        <f ca="1">+NAC_d!DC42</f>
        <v>0.52513156956960483</v>
      </c>
      <c r="BD42" s="24">
        <f t="shared" ca="1" si="14"/>
        <v>0.53485774998221447</v>
      </c>
      <c r="BE42" s="24">
        <f t="shared" ca="1" si="15"/>
        <v>0.52513156956960483</v>
      </c>
      <c r="BF42" s="24">
        <f t="shared" ca="1" si="16"/>
        <v>9.7261804126096418E-3</v>
      </c>
      <c r="BG42" s="24">
        <f t="shared" ca="1" si="28"/>
        <v>8.4916416412136233E-3</v>
      </c>
      <c r="BI42" s="35">
        <f t="shared" si="10"/>
        <v>43831</v>
      </c>
      <c r="BJ42" s="169">
        <f t="shared" si="23"/>
        <v>3.645888600326995E-2</v>
      </c>
      <c r="BK42" s="169">
        <f t="shared" ca="1" si="24"/>
        <v>8.4916416412136233E-3</v>
      </c>
      <c r="BL42" t="b">
        <f t="shared" ca="1" si="25"/>
        <v>1</v>
      </c>
    </row>
    <row r="43" spans="1:64" x14ac:dyDescent="0.25">
      <c r="A43" s="35">
        <f>+NAC!A43</f>
        <v>43862</v>
      </c>
      <c r="B43" s="24">
        <f>+GBA_d!AA70</f>
        <v>1.8310200776765484E-2</v>
      </c>
      <c r="C43" s="24">
        <f>+PAM_d!$AA70</f>
        <v>2.2504117249358968E-2</v>
      </c>
      <c r="D43" s="24">
        <f>+NOA_d!$AA70</f>
        <v>1.8289879859216374E-2</v>
      </c>
      <c r="E43" s="24">
        <f>+NEA_d!$AA70</f>
        <v>2.2230861224495913E-2</v>
      </c>
      <c r="F43" s="24">
        <f>+CUY_d!$AA70</f>
        <v>2.2948869738877331E-2</v>
      </c>
      <c r="G43" s="24">
        <f>+PAT_d!$AA70</f>
        <v>1.779542545603463E-2</v>
      </c>
      <c r="H43" s="24">
        <f t="shared" si="3"/>
        <v>2.2948869738877331E-2</v>
      </c>
      <c r="I43" s="24">
        <f t="shared" si="4"/>
        <v>1.779542545603463E-2</v>
      </c>
      <c r="J43" s="24">
        <f t="shared" si="5"/>
        <v>5.1534442828427007E-3</v>
      </c>
      <c r="K43" s="24">
        <f t="shared" si="17"/>
        <v>7.7552021162413292E-3</v>
      </c>
      <c r="M43" s="24">
        <f ca="1">+NAC_d!CH43</f>
        <v>2.1550585961287894E-2</v>
      </c>
      <c r="N43" s="24">
        <f ca="1">+NAC_d!CI43</f>
        <v>2.100605628540686E-2</v>
      </c>
      <c r="O43" s="24">
        <f ca="1">+NAC_d!CJ43</f>
        <v>2.0584316204016462E-2</v>
      </c>
      <c r="P43" s="24">
        <f ca="1">+NAC_d!CK43</f>
        <v>2.0705208221193594E-2</v>
      </c>
      <c r="Q43" s="24">
        <f ca="1">+NAC_d!CL43</f>
        <v>2.0477895941229729E-2</v>
      </c>
      <c r="R43" s="24">
        <f ca="1">+NAC_d!CM43</f>
        <v>2.0334695273227954E-2</v>
      </c>
      <c r="S43" s="24">
        <f ca="1">+NAC_d!CN43</f>
        <v>1.9930962675392294E-2</v>
      </c>
      <c r="T43" s="24">
        <f ca="1">+NAC_d!CO43</f>
        <v>1.9812298769256387E-2</v>
      </c>
      <c r="U43" s="24">
        <f ca="1">+NAC_d!CP43</f>
        <v>1.9516486095674912E-2</v>
      </c>
      <c r="V43" s="24">
        <f ca="1">+NAC_d!CQ43</f>
        <v>1.9214769898501904E-2</v>
      </c>
      <c r="W43" s="24">
        <f t="shared" ca="1" si="6"/>
        <v>2.1550585961287894E-2</v>
      </c>
      <c r="X43" s="24">
        <f t="shared" ca="1" si="7"/>
        <v>1.9214769898501904E-2</v>
      </c>
      <c r="Y43" s="24">
        <f t="shared" ca="1" si="8"/>
        <v>2.3358160627859892E-3</v>
      </c>
      <c r="Z43" s="24">
        <f t="shared" ca="1" si="18"/>
        <v>3.1762785544822147E-3</v>
      </c>
      <c r="AB43" s="76">
        <f t="shared" si="9"/>
        <v>43862</v>
      </c>
      <c r="AC43" s="77">
        <f t="shared" si="26"/>
        <v>7.7552021162413292E-3</v>
      </c>
      <c r="AD43" s="77">
        <f t="shared" ca="1" si="19"/>
        <v>3.1762785544822147E-3</v>
      </c>
      <c r="AH43" s="35">
        <f t="shared" si="2"/>
        <v>43862</v>
      </c>
      <c r="AI43" s="24">
        <f>+GBA_d!$AN70</f>
        <v>0.4857262361877428</v>
      </c>
      <c r="AJ43" s="24">
        <f>+PAM_d!$AN70</f>
        <v>0.51598243946198674</v>
      </c>
      <c r="AK43" s="24">
        <f>+NOA_d!$AN70</f>
        <v>0.50745076018279556</v>
      </c>
      <c r="AL43" s="24">
        <f>+NEA_d!$AN70</f>
        <v>0.53584530207437275</v>
      </c>
      <c r="AM43" s="24">
        <f>+CUY_d!$AN70</f>
        <v>0.51911677324567695</v>
      </c>
      <c r="AN43" s="24">
        <f>+PAT_d!$AN70</f>
        <v>0.51463292822267603</v>
      </c>
      <c r="AO43" s="24">
        <f t="shared" si="20"/>
        <v>0.53584530207437275</v>
      </c>
      <c r="AP43" s="24">
        <f t="shared" si="21"/>
        <v>0.4857262361877428</v>
      </c>
      <c r="AQ43" s="24">
        <f t="shared" si="29"/>
        <v>5.0119065886629954E-2</v>
      </c>
      <c r="AR43" s="24">
        <f t="shared" si="27"/>
        <v>3.820897548788664E-2</v>
      </c>
      <c r="AT43" s="24">
        <f ca="1">+NAC_d!CT43</f>
        <v>0.50399937435015252</v>
      </c>
      <c r="AU43" s="24">
        <f ca="1">+NAC_d!CU43</f>
        <v>0.50642731499310623</v>
      </c>
      <c r="AV43" s="24">
        <f ca="1">+NAC_d!CV43</f>
        <v>0.50082673069851058</v>
      </c>
      <c r="AW43" s="24">
        <f ca="1">+NAC_d!CW43</f>
        <v>0.50368829031109819</v>
      </c>
      <c r="AX43" s="24">
        <f ca="1">+NAC_d!CX43</f>
        <v>0.50438221569964869</v>
      </c>
      <c r="AY43" s="24">
        <f ca="1">+NAC_d!CY43</f>
        <v>0.50364197649164577</v>
      </c>
      <c r="AZ43" s="24">
        <f ca="1">+NAC_d!CZ43</f>
        <v>0.50229723364705081</v>
      </c>
      <c r="BA43" s="24">
        <f ca="1">+NAC_d!DA43</f>
        <v>0.5029348172574708</v>
      </c>
      <c r="BB43" s="24">
        <f ca="1">+NAC_d!DB43</f>
        <v>0.50149978958544539</v>
      </c>
      <c r="BC43" s="24">
        <f ca="1">+NAC_d!DC43</f>
        <v>0.5019509055109781</v>
      </c>
      <c r="BD43" s="24">
        <f t="shared" ca="1" si="14"/>
        <v>0.50642731499310623</v>
      </c>
      <c r="BE43" s="24">
        <f t="shared" ca="1" si="15"/>
        <v>0.50082673069851058</v>
      </c>
      <c r="BF43" s="24">
        <f t="shared" ca="1" si="16"/>
        <v>5.6005842945956452E-3</v>
      </c>
      <c r="BG43" s="24">
        <f t="shared" ca="1" si="28"/>
        <v>8.4932299352794127E-3</v>
      </c>
      <c r="BI43" s="35">
        <f t="shared" si="10"/>
        <v>43862</v>
      </c>
      <c r="BJ43" s="169">
        <f t="shared" si="23"/>
        <v>3.820897548788664E-2</v>
      </c>
      <c r="BK43" s="169">
        <f t="shared" ca="1" si="24"/>
        <v>8.4932299352794127E-3</v>
      </c>
      <c r="BL43" t="b">
        <f t="shared" ca="1" si="25"/>
        <v>1</v>
      </c>
    </row>
    <row r="44" spans="1:64" x14ac:dyDescent="0.25">
      <c r="A44" s="35">
        <f>+NAC!A44</f>
        <v>43891</v>
      </c>
      <c r="B44" s="24">
        <f>+GBA_d!AA71</f>
        <v>3.5964856949142865E-2</v>
      </c>
      <c r="C44" s="24">
        <f>+PAM_d!$AA71</f>
        <v>3.0396461961329724E-2</v>
      </c>
      <c r="D44" s="24">
        <f>+NOA_d!$AA71</f>
        <v>3.7873641021201943E-2</v>
      </c>
      <c r="E44" s="24">
        <f>+NEA_d!$AA71</f>
        <v>3.4762678755944743E-2</v>
      </c>
      <c r="F44" s="24">
        <f>+CUY_d!$AA71</f>
        <v>3.1255110707167466E-2</v>
      </c>
      <c r="G44" s="24">
        <f>+PAT_d!$AA71</f>
        <v>2.5989030254577106E-2</v>
      </c>
      <c r="H44" s="24">
        <f t="shared" si="3"/>
        <v>3.7873641021201943E-2</v>
      </c>
      <c r="I44" s="24">
        <f t="shared" si="4"/>
        <v>2.5989030254577106E-2</v>
      </c>
      <c r="J44" s="24">
        <f t="shared" si="5"/>
        <v>1.1884610766624837E-2</v>
      </c>
      <c r="K44" s="24">
        <f t="shared" si="17"/>
        <v>8.0326064603981426E-3</v>
      </c>
      <c r="M44" s="24">
        <f ca="1">+NAC_d!CH44</f>
        <v>3.4307791123336706E-2</v>
      </c>
      <c r="N44" s="24">
        <f ca="1">+NAC_d!CI44</f>
        <v>3.4141881753949388E-2</v>
      </c>
      <c r="O44" s="24">
        <f ca="1">+NAC_d!CJ44</f>
        <v>3.4425457608230792E-2</v>
      </c>
      <c r="P44" s="24">
        <f ca="1">+NAC_d!CK44</f>
        <v>3.3898627276518045E-2</v>
      </c>
      <c r="Q44" s="24">
        <f ca="1">+NAC_d!CL44</f>
        <v>3.3574725060256938E-2</v>
      </c>
      <c r="R44" s="24">
        <f ca="1">+NAC_d!CM44</f>
        <v>3.4887963737231464E-2</v>
      </c>
      <c r="S44" s="24">
        <f ca="1">+NAC_d!CN44</f>
        <v>3.3342409355417546E-2</v>
      </c>
      <c r="T44" s="24">
        <f ca="1">+NAC_d!CO44</f>
        <v>3.314727211992019E-2</v>
      </c>
      <c r="U44" s="24">
        <f ca="1">+NAC_d!CP44</f>
        <v>3.3253032925826043E-2</v>
      </c>
      <c r="V44" s="24">
        <f ca="1">+NAC_d!CQ44</f>
        <v>3.1413716775158695E-2</v>
      </c>
      <c r="W44" s="24">
        <f t="shared" ca="1" si="6"/>
        <v>3.4887963737231464E-2</v>
      </c>
      <c r="X44" s="24">
        <f t="shared" ca="1" si="7"/>
        <v>3.1413716775158695E-2</v>
      </c>
      <c r="Y44" s="24">
        <f t="shared" ca="1" si="8"/>
        <v>3.474246962072769E-3</v>
      </c>
      <c r="Z44" s="24">
        <f t="shared" ca="1" si="18"/>
        <v>3.0776870804696079E-3</v>
      </c>
      <c r="AB44" s="76">
        <f t="shared" si="9"/>
        <v>43891</v>
      </c>
      <c r="AC44" s="77">
        <f t="shared" si="26"/>
        <v>8.0326064603981426E-3</v>
      </c>
      <c r="AD44" s="77">
        <f t="shared" ca="1" si="19"/>
        <v>3.0776870804696079E-3</v>
      </c>
      <c r="AH44" s="35">
        <f t="shared" si="2"/>
        <v>43891</v>
      </c>
      <c r="AI44" s="24">
        <f>+GBA_d!$AN71</f>
        <v>0.46877540614969626</v>
      </c>
      <c r="AJ44" s="24">
        <f>+PAM_d!$AN71</f>
        <v>0.49455462425992835</v>
      </c>
      <c r="AK44" s="24">
        <f>+NOA_d!$AN71</f>
        <v>0.4917494345790141</v>
      </c>
      <c r="AL44" s="24">
        <f>+NEA_d!$AN71</f>
        <v>0.51143877606254229</v>
      </c>
      <c r="AM44" s="24">
        <f>+CUY_d!$AN71</f>
        <v>0.50001741121333998</v>
      </c>
      <c r="AN44" s="24">
        <f>+PAT_d!$AN71</f>
        <v>0.49004959288544514</v>
      </c>
      <c r="AO44" s="24">
        <f t="shared" si="20"/>
        <v>0.51143877606254229</v>
      </c>
      <c r="AP44" s="24">
        <f t="shared" si="21"/>
        <v>0.46877540614969626</v>
      </c>
      <c r="AQ44" s="24">
        <f t="shared" si="29"/>
        <v>4.2663369912846028E-2</v>
      </c>
      <c r="AR44" s="24">
        <f t="shared" si="27"/>
        <v>3.9323811843442261E-2</v>
      </c>
      <c r="AT44" s="24">
        <f ca="1">+NAC_d!CT44</f>
        <v>0.48317859537587227</v>
      </c>
      <c r="AU44" s="24">
        <f ca="1">+NAC_d!CU44</f>
        <v>0.48620628974768598</v>
      </c>
      <c r="AV44" s="24">
        <f ca="1">+NAC_d!CV44</f>
        <v>0.4812358739116751</v>
      </c>
      <c r="AW44" s="24">
        <f ca="1">+NAC_d!CW44</f>
        <v>0.48378990711702663</v>
      </c>
      <c r="AX44" s="24">
        <f ca="1">+NAC_d!CX44</f>
        <v>0.48477125310878488</v>
      </c>
      <c r="AY44" s="24">
        <f ca="1">+NAC_d!CY44</f>
        <v>0.48448088279381429</v>
      </c>
      <c r="AZ44" s="24">
        <f ca="1">+NAC_d!CZ44</f>
        <v>0.48293630874204596</v>
      </c>
      <c r="BA44" s="24">
        <f ca="1">+NAC_d!DA44</f>
        <v>0.48350199408599748</v>
      </c>
      <c r="BB44" s="24">
        <f ca="1">+NAC_d!DB44</f>
        <v>0.48273112310771005</v>
      </c>
      <c r="BC44" s="24">
        <f ca="1">+NAC_d!DC44</f>
        <v>0.48360205997222883</v>
      </c>
      <c r="BD44" s="24">
        <f t="shared" ca="1" si="14"/>
        <v>0.48620628974768598</v>
      </c>
      <c r="BE44" s="24">
        <f t="shared" ca="1" si="15"/>
        <v>0.4812358739116751</v>
      </c>
      <c r="BF44" s="24">
        <f t="shared" ca="1" si="16"/>
        <v>4.9704158360108774E-3</v>
      </c>
      <c r="BG44" s="24">
        <f t="shared" ca="1" si="28"/>
        <v>8.0055753685296122E-3</v>
      </c>
      <c r="BI44" s="35">
        <f t="shared" si="10"/>
        <v>43891</v>
      </c>
      <c r="BJ44" s="169">
        <f t="shared" si="23"/>
        <v>3.9323811843442261E-2</v>
      </c>
      <c r="BK44" s="169">
        <f t="shared" ca="1" si="24"/>
        <v>8.0055753685296122E-3</v>
      </c>
      <c r="BL44" t="b">
        <f t="shared" ca="1" si="25"/>
        <v>1</v>
      </c>
    </row>
    <row r="45" spans="1:64" x14ac:dyDescent="0.25">
      <c r="A45" s="35">
        <f>+NAC!A45</f>
        <v>43922</v>
      </c>
      <c r="B45" s="24">
        <f>+GBA_d!AA72</f>
        <v>1.3966790215469871E-2</v>
      </c>
      <c r="C45" s="24">
        <f>+PAM_d!$AA72</f>
        <v>1.4679440762265683E-2</v>
      </c>
      <c r="D45" s="24">
        <f>+NOA_d!$AA72</f>
        <v>2.5919263674830662E-2</v>
      </c>
      <c r="E45" s="24">
        <f>+NEA_d!$AA72</f>
        <v>2.1417846699874454E-2</v>
      </c>
      <c r="F45" s="24">
        <f>+CUY_d!$AA72</f>
        <v>1.2943346605606365E-2</v>
      </c>
      <c r="G45" s="24">
        <f>+PAT_d!$AA72</f>
        <v>6.153295167453221E-3</v>
      </c>
      <c r="H45" s="24">
        <f t="shared" si="3"/>
        <v>2.5919263674830662E-2</v>
      </c>
      <c r="I45" s="24">
        <f t="shared" si="4"/>
        <v>6.153295167453221E-3</v>
      </c>
      <c r="J45" s="24">
        <f t="shared" si="5"/>
        <v>1.976596850737744E-2</v>
      </c>
      <c r="K45" s="24">
        <f t="shared" si="17"/>
        <v>9.3290245647186052E-3</v>
      </c>
      <c r="M45" s="24">
        <f ca="1">+NAC_d!CH45</f>
        <v>1.8038221905567253E-2</v>
      </c>
      <c r="N45" s="24">
        <f ca="1">+NAC_d!CI45</f>
        <v>1.7527394437985233E-2</v>
      </c>
      <c r="O45" s="24">
        <f ca="1">+NAC_d!CJ45</f>
        <v>1.5842435020050116E-2</v>
      </c>
      <c r="P45" s="24">
        <f ca="1">+NAC_d!CK45</f>
        <v>1.5950902038333714E-2</v>
      </c>
      <c r="Q45" s="24">
        <f ca="1">+NAC_d!CL45</f>
        <v>1.5539381941680253E-2</v>
      </c>
      <c r="R45" s="24">
        <f ca="1">+NAC_d!CM45</f>
        <v>1.5033874094098287E-2</v>
      </c>
      <c r="S45" s="24">
        <f ca="1">+NAC_d!CN45</f>
        <v>1.4705927524950146E-2</v>
      </c>
      <c r="T45" s="24">
        <f ca="1">+NAC_d!CO45</f>
        <v>1.4393987729857782E-2</v>
      </c>
      <c r="U45" s="24">
        <f ca="1">+NAC_d!CP45</f>
        <v>1.357405604809947E-2</v>
      </c>
      <c r="V45" s="24">
        <f ca="1">+NAC_d!CQ45</f>
        <v>1.3244451909943722E-2</v>
      </c>
      <c r="W45" s="24">
        <f t="shared" ca="1" si="6"/>
        <v>1.8038221905567253E-2</v>
      </c>
      <c r="X45" s="24">
        <f t="shared" ca="1" si="7"/>
        <v>1.3244451909943722E-2</v>
      </c>
      <c r="Y45" s="24">
        <f t="shared" ca="1" si="8"/>
        <v>4.7937699956235313E-3</v>
      </c>
      <c r="Z45" s="24">
        <f t="shared" ca="1" si="18"/>
        <v>3.224471735379042E-3</v>
      </c>
      <c r="AB45" s="76">
        <f t="shared" si="9"/>
        <v>43922</v>
      </c>
      <c r="AC45" s="77">
        <f t="shared" si="26"/>
        <v>9.3290245647186052E-3</v>
      </c>
      <c r="AD45" s="77">
        <f t="shared" ca="1" si="19"/>
        <v>3.224471735379042E-3</v>
      </c>
      <c r="AH45" s="35">
        <f t="shared" si="2"/>
        <v>43922</v>
      </c>
      <c r="AI45" s="24">
        <f>+GBA_d!$AN72</f>
        <v>0.4424660469249222</v>
      </c>
      <c r="AJ45" s="24">
        <f>+PAM_d!$AN72</f>
        <v>0.46285161256323315</v>
      </c>
      <c r="AK45" s="24">
        <f>+NOA_d!$AN72</f>
        <v>0.47688098860235395</v>
      </c>
      <c r="AL45" s="24">
        <f>+NEA_d!$AN72</f>
        <v>0.49147170852688671</v>
      </c>
      <c r="AM45" s="24">
        <f>+CUY_d!$AN72</f>
        <v>0.4702083287187071</v>
      </c>
      <c r="AN45" s="24">
        <f>+PAT_d!$AN72</f>
        <v>0.44786509096079974</v>
      </c>
      <c r="AO45" s="24">
        <f t="shared" si="20"/>
        <v>0.49147170852688671</v>
      </c>
      <c r="AP45" s="24">
        <f t="shared" si="21"/>
        <v>0.4424660469249222</v>
      </c>
      <c r="AQ45" s="24">
        <f t="shared" si="29"/>
        <v>4.9005661601964512E-2</v>
      </c>
      <c r="AR45" s="24">
        <f t="shared" si="27"/>
        <v>4.0424226833730224E-2</v>
      </c>
      <c r="AT45" s="24">
        <f ca="1">+NAC_d!CT45</f>
        <v>0.4620766988690288</v>
      </c>
      <c r="AU45" s="24">
        <f ca="1">+NAC_d!CU45</f>
        <v>0.46362462232637802</v>
      </c>
      <c r="AV45" s="24">
        <f ca="1">+NAC_d!CV45</f>
        <v>0.45594575448870334</v>
      </c>
      <c r="AW45" s="24">
        <f ca="1">+NAC_d!CW45</f>
        <v>0.4579992080966746</v>
      </c>
      <c r="AX45" s="24">
        <f ca="1">+NAC_d!CX45</f>
        <v>0.45805082945554032</v>
      </c>
      <c r="AY45" s="24">
        <f ca="1">+NAC_d!CY45</f>
        <v>0.45717043601059881</v>
      </c>
      <c r="AZ45" s="24">
        <f ca="1">+NAC_d!CZ45</f>
        <v>0.45438847780977643</v>
      </c>
      <c r="BA45" s="24">
        <f ca="1">+NAC_d!DA45</f>
        <v>0.45402418391690391</v>
      </c>
      <c r="BB45" s="24">
        <f ca="1">+NAC_d!DB45</f>
        <v>0.45228035672608402</v>
      </c>
      <c r="BC45" s="24">
        <f ca="1">+NAC_d!DC45</f>
        <v>0.45134599092931782</v>
      </c>
      <c r="BD45" s="24">
        <f t="shared" ca="1" si="14"/>
        <v>0.46362462232637802</v>
      </c>
      <c r="BE45" s="24">
        <f t="shared" ca="1" si="15"/>
        <v>0.45134599092931782</v>
      </c>
      <c r="BF45" s="24">
        <f t="shared" ca="1" si="16"/>
        <v>1.2278631397060202E-2</v>
      </c>
      <c r="BG45" s="24">
        <f t="shared" ca="1" si="28"/>
        <v>7.4727327402216177E-3</v>
      </c>
      <c r="BI45" s="35">
        <f t="shared" si="10"/>
        <v>43922</v>
      </c>
      <c r="BJ45" s="169">
        <f t="shared" si="23"/>
        <v>4.0424226833730224E-2</v>
      </c>
      <c r="BK45" s="169">
        <f t="shared" ca="1" si="24"/>
        <v>7.4727327402216177E-3</v>
      </c>
      <c r="BL45" t="b">
        <f t="shared" ca="1" si="25"/>
        <v>1</v>
      </c>
    </row>
    <row r="46" spans="1:64" x14ac:dyDescent="0.25">
      <c r="A46" s="35">
        <f>+NAC!A46</f>
        <v>43952</v>
      </c>
      <c r="B46" s="24">
        <f>+GBA_d!AA73</f>
        <v>1.5156806940300749E-2</v>
      </c>
      <c r="C46" s="24">
        <f>+PAM_d!$AA73</f>
        <v>1.5615004324928128E-2</v>
      </c>
      <c r="D46" s="24">
        <f>+NOA_d!$AA73</f>
        <v>1.6743539260545282E-2</v>
      </c>
      <c r="E46" s="24">
        <f>+NEA_d!$AA73</f>
        <v>1.6470133750790872E-2</v>
      </c>
      <c r="F46" s="24">
        <f>+CUY_d!$AA73</f>
        <v>1.3463523519235965E-2</v>
      </c>
      <c r="G46" s="24">
        <f>+PAT_d!$AA73</f>
        <v>1.5931078814662936E-2</v>
      </c>
      <c r="H46" s="24">
        <f t="shared" si="3"/>
        <v>1.6743539260545282E-2</v>
      </c>
      <c r="I46" s="24">
        <f t="shared" si="4"/>
        <v>1.3463523519235965E-2</v>
      </c>
      <c r="J46" s="24">
        <f t="shared" si="5"/>
        <v>3.2800157413093167E-3</v>
      </c>
      <c r="K46" s="24">
        <f t="shared" si="17"/>
        <v>8.6857171360879004E-3</v>
      </c>
      <c r="M46" s="24">
        <f ca="1">+NAC_d!CH46</f>
        <v>1.4781436284782457E-2</v>
      </c>
      <c r="N46" s="24">
        <f ca="1">+NAC_d!CI46</f>
        <v>1.5362695555530159E-2</v>
      </c>
      <c r="O46" s="24">
        <f ca="1">+NAC_d!CJ46</f>
        <v>1.5081453793854838E-2</v>
      </c>
      <c r="P46" s="24">
        <f ca="1">+NAC_d!CK46</f>
        <v>1.5130463012674955E-2</v>
      </c>
      <c r="Q46" s="24">
        <f ca="1">+NAC_d!CL46</f>
        <v>1.531059909944843E-2</v>
      </c>
      <c r="R46" s="24">
        <f ca="1">+NAC_d!CM46</f>
        <v>1.5209861895428167E-2</v>
      </c>
      <c r="S46" s="24">
        <f ca="1">+NAC_d!CN46</f>
        <v>1.5487930786767912E-2</v>
      </c>
      <c r="T46" s="24">
        <f ca="1">+NAC_d!CO46</f>
        <v>1.5768796542969143E-2</v>
      </c>
      <c r="U46" s="24">
        <f ca="1">+NAC_d!CP46</f>
        <v>1.5269905941802442E-2</v>
      </c>
      <c r="V46" s="24">
        <f ca="1">+NAC_d!CQ46</f>
        <v>1.6336924418369314E-2</v>
      </c>
      <c r="W46" s="24">
        <f t="shared" ca="1" si="6"/>
        <v>1.6336924418369314E-2</v>
      </c>
      <c r="X46" s="24">
        <f t="shared" ca="1" si="7"/>
        <v>1.4781436284782457E-2</v>
      </c>
      <c r="Y46" s="24">
        <f t="shared" ca="1" si="8"/>
        <v>1.5554881335868576E-3</v>
      </c>
      <c r="Z46" s="24">
        <f t="shared" ca="1" si="18"/>
        <v>3.129174074828637E-3</v>
      </c>
      <c r="AB46" s="76">
        <f t="shared" si="9"/>
        <v>43952</v>
      </c>
      <c r="AC46" s="77">
        <f t="shared" si="26"/>
        <v>8.6857171360879004E-3</v>
      </c>
      <c r="AD46" s="77">
        <f t="shared" ca="1" si="19"/>
        <v>3.129174074828637E-3</v>
      </c>
      <c r="AH46" s="35">
        <f t="shared" si="2"/>
        <v>43952</v>
      </c>
      <c r="AI46" s="24">
        <f>+GBA_d!$AN73</f>
        <v>0.4212940881262357</v>
      </c>
      <c r="AJ46" s="24">
        <f>+PAM_d!$AN73</f>
        <v>0.44309579528711085</v>
      </c>
      <c r="AK46" s="24">
        <f>+NOA_d!$AN73</f>
        <v>0.44559249068628959</v>
      </c>
      <c r="AL46" s="24">
        <f>+NEA_d!$AN73</f>
        <v>0.47510192939263352</v>
      </c>
      <c r="AM46" s="24">
        <f>+CUY_d!$AN73</f>
        <v>0.44825996801665058</v>
      </c>
      <c r="AN46" s="24">
        <f>+PAT_d!$AN73</f>
        <v>0.42224376292176369</v>
      </c>
      <c r="AO46" s="24">
        <f t="shared" si="20"/>
        <v>0.47510192939263352</v>
      </c>
      <c r="AP46" s="24">
        <f t="shared" si="21"/>
        <v>0.4212940881262357</v>
      </c>
      <c r="AQ46" s="24">
        <f t="shared" si="29"/>
        <v>5.3807841266397816E-2</v>
      </c>
      <c r="AR46" s="24">
        <f t="shared" si="27"/>
        <v>4.1653363908358394E-2</v>
      </c>
      <c r="AT46" s="24">
        <f ca="1">+NAC_d!CT46</f>
        <v>0.44195252403797824</v>
      </c>
      <c r="AU46" s="24">
        <f ca="1">+NAC_d!CU46</f>
        <v>0.44364445920352469</v>
      </c>
      <c r="AV46" s="24">
        <f ca="1">+NAC_d!CV46</f>
        <v>0.43501670423787475</v>
      </c>
      <c r="AW46" s="24">
        <f ca="1">+NAC_d!CW46</f>
        <v>0.43726351258571605</v>
      </c>
      <c r="AX46" s="24">
        <f ca="1">+NAC_d!CX46</f>
        <v>0.43703231321305669</v>
      </c>
      <c r="AY46" s="24">
        <f ca="1">+NAC_d!CY46</f>
        <v>0.43574797328431436</v>
      </c>
      <c r="AZ46" s="24">
        <f ca="1">+NAC_d!CZ46</f>
        <v>0.43308963027963654</v>
      </c>
      <c r="BA46" s="24">
        <f ca="1">+NAC_d!DA46</f>
        <v>0.43249739125258868</v>
      </c>
      <c r="BB46" s="24">
        <f ca="1">+NAC_d!DB46</f>
        <v>0.42947034873441781</v>
      </c>
      <c r="BC46" s="24">
        <f ca="1">+NAC_d!DC46</f>
        <v>0.42981296764702082</v>
      </c>
      <c r="BD46" s="24">
        <f t="shared" ca="1" si="14"/>
        <v>0.44364445920352469</v>
      </c>
      <c r="BE46" s="24">
        <f t="shared" ca="1" si="15"/>
        <v>0.42947034873441781</v>
      </c>
      <c r="BF46" s="24">
        <f t="shared" ca="1" si="16"/>
        <v>1.4174110469106882E-2</v>
      </c>
      <c r="BG46" s="24">
        <f t="shared" ca="1" si="28"/>
        <v>7.1974740995673315E-3</v>
      </c>
      <c r="BI46" s="35">
        <f t="shared" si="10"/>
        <v>43952</v>
      </c>
      <c r="BJ46" s="169">
        <f t="shared" si="23"/>
        <v>4.1653363908358394E-2</v>
      </c>
      <c r="BK46" s="169">
        <f t="shared" ca="1" si="24"/>
        <v>7.1974740995673315E-3</v>
      </c>
      <c r="BL46" t="b">
        <f t="shared" ca="1" si="25"/>
        <v>1</v>
      </c>
    </row>
    <row r="47" spans="1:64" x14ac:dyDescent="0.25">
      <c r="A47" s="35">
        <f>+NAC!A47</f>
        <v>43983</v>
      </c>
      <c r="B47" s="24">
        <f>+GBA_d!AA74</f>
        <v>2.0490696552329046E-2</v>
      </c>
      <c r="C47" s="24">
        <f>+PAM_d!$AA74</f>
        <v>2.5267637260438347E-2</v>
      </c>
      <c r="D47" s="24">
        <f>+NOA_d!$AA74</f>
        <v>2.2104055488916252E-2</v>
      </c>
      <c r="E47" s="24">
        <f>+NEA_d!$AA74</f>
        <v>2.3061431099564489E-2</v>
      </c>
      <c r="F47" s="24">
        <f>+CUY_d!$AA74</f>
        <v>2.328246336603379E-2</v>
      </c>
      <c r="G47" s="24">
        <f>+PAT_d!$AA74</f>
        <v>1.9217564352127736E-2</v>
      </c>
      <c r="H47" s="24">
        <f t="shared" si="3"/>
        <v>2.5267637260438347E-2</v>
      </c>
      <c r="I47" s="24">
        <f t="shared" si="4"/>
        <v>1.9217564352127736E-2</v>
      </c>
      <c r="J47" s="24">
        <f t="shared" si="5"/>
        <v>6.0500729083106108E-3</v>
      </c>
      <c r="K47" s="24">
        <f t="shared" si="17"/>
        <v>8.9396220605702324E-3</v>
      </c>
      <c r="M47" s="24">
        <f ca="1">+NAC_d!CH47</f>
        <v>2.109661294480536E-2</v>
      </c>
      <c r="N47" s="24">
        <f ca="1">+NAC_d!CI47</f>
        <v>2.2003158009756163E-2</v>
      </c>
      <c r="O47" s="24">
        <f ca="1">+NAC_d!CJ47</f>
        <v>2.1403361252290143E-2</v>
      </c>
      <c r="P47" s="24">
        <f ca="1">+NAC_d!CK47</f>
        <v>2.2429214688221677E-2</v>
      </c>
      <c r="Q47" s="24">
        <f ca="1">+NAC_d!CL47</f>
        <v>2.2058633422094021E-2</v>
      </c>
      <c r="R47" s="24">
        <f ca="1">+NAC_d!CM47</f>
        <v>2.1910767680139553E-2</v>
      </c>
      <c r="S47" s="24">
        <f ca="1">+NAC_d!CN47</f>
        <v>2.2301707928091608E-2</v>
      </c>
      <c r="T47" s="24">
        <f ca="1">+NAC_d!CO47</f>
        <v>2.2629233103440338E-2</v>
      </c>
      <c r="U47" s="24">
        <f ca="1">+NAC_d!CP47</f>
        <v>2.2540947684528412E-2</v>
      </c>
      <c r="V47" s="24">
        <f ca="1">+NAC_d!CQ47</f>
        <v>2.3918054283103451E-2</v>
      </c>
      <c r="W47" s="24">
        <f t="shared" ca="1" si="6"/>
        <v>2.3918054283103451E-2</v>
      </c>
      <c r="X47" s="24">
        <f t="shared" ca="1" si="7"/>
        <v>2.109661294480536E-2</v>
      </c>
      <c r="Y47" s="24">
        <f t="shared" ca="1" si="8"/>
        <v>2.8214413382980918E-3</v>
      </c>
      <c r="Z47" s="24">
        <f t="shared" ca="1" si="18"/>
        <v>3.328273084687694E-3</v>
      </c>
      <c r="AB47" s="76">
        <f t="shared" si="9"/>
        <v>43983</v>
      </c>
      <c r="AC47" s="77">
        <f t="shared" si="26"/>
        <v>8.9396220605702324E-3</v>
      </c>
      <c r="AD47" s="77">
        <f t="shared" ca="1" si="19"/>
        <v>3.328273084687694E-3</v>
      </c>
      <c r="AH47" s="35">
        <f t="shared" si="2"/>
        <v>43983</v>
      </c>
      <c r="AI47" s="24">
        <f>+GBA_d!$AN74</f>
        <v>0.41341119279866612</v>
      </c>
      <c r="AJ47" s="24">
        <f>+PAM_d!$AN74</f>
        <v>0.43912241654161477</v>
      </c>
      <c r="AK47" s="24">
        <f>+NOA_d!$AN74</f>
        <v>0.43696716159808169</v>
      </c>
      <c r="AL47" s="24">
        <f>+NEA_d!$AN74</f>
        <v>0.46632461408589632</v>
      </c>
      <c r="AM47" s="24">
        <f>+CUY_d!$AN74</f>
        <v>0.44406835284843638</v>
      </c>
      <c r="AN47" s="24">
        <f>+PAT_d!$AN74</f>
        <v>0.41053844019093644</v>
      </c>
      <c r="AO47" s="24">
        <f t="shared" si="20"/>
        <v>0.46632461408589632</v>
      </c>
      <c r="AP47" s="24">
        <f t="shared" si="21"/>
        <v>0.41053844019093644</v>
      </c>
      <c r="AQ47" s="24">
        <f t="shared" si="29"/>
        <v>5.5786173894959878E-2</v>
      </c>
      <c r="AR47" s="24">
        <f t="shared" si="27"/>
        <v>4.4057200789607245E-2</v>
      </c>
      <c r="AT47" s="24">
        <f ca="1">+NAC_d!CT47</f>
        <v>0.43363899872878053</v>
      </c>
      <c r="AU47" s="24">
        <f ca="1">+NAC_d!CU47</f>
        <v>0.43636585186581245</v>
      </c>
      <c r="AV47" s="24">
        <f ca="1">+NAC_d!CV47</f>
        <v>0.42691304606474878</v>
      </c>
      <c r="AW47" s="24">
        <f ca="1">+NAC_d!CW47</f>
        <v>0.4306021836044811</v>
      </c>
      <c r="AX47" s="24">
        <f ca="1">+NAC_d!CX47</f>
        <v>0.42949159422934224</v>
      </c>
      <c r="AY47" s="24">
        <f ca="1">+NAC_d!CY47</f>
        <v>0.42810494092696572</v>
      </c>
      <c r="AZ47" s="24">
        <f ca="1">+NAC_d!CZ47</f>
        <v>0.42633372982636009</v>
      </c>
      <c r="BA47" s="24">
        <f ca="1">+NAC_d!DA47</f>
        <v>0.42626381836268479</v>
      </c>
      <c r="BB47" s="24">
        <f ca="1">+NAC_d!DB47</f>
        <v>0.42299229262330162</v>
      </c>
      <c r="BC47" s="24">
        <f ca="1">+NAC_d!DC47</f>
        <v>0.42507177443768085</v>
      </c>
      <c r="BD47" s="24">
        <f t="shared" ca="1" si="14"/>
        <v>0.43636585186581245</v>
      </c>
      <c r="BE47" s="24">
        <f t="shared" ca="1" si="15"/>
        <v>0.42299229262330162</v>
      </c>
      <c r="BF47" s="24">
        <f t="shared" ca="1" si="16"/>
        <v>1.3373559242510824E-2</v>
      </c>
      <c r="BG47" s="24">
        <f t="shared" ca="1" si="28"/>
        <v>7.4290800535672897E-3</v>
      </c>
      <c r="BI47" s="35">
        <f t="shared" si="10"/>
        <v>43983</v>
      </c>
      <c r="BJ47" s="169">
        <f t="shared" si="23"/>
        <v>4.4057200789607245E-2</v>
      </c>
      <c r="BK47" s="169">
        <f t="shared" ca="1" si="24"/>
        <v>7.4290800535672897E-3</v>
      </c>
      <c r="BL47" t="b">
        <f t="shared" ca="1" si="25"/>
        <v>1</v>
      </c>
    </row>
    <row r="48" spans="1:64" x14ac:dyDescent="0.25">
      <c r="A48" s="35">
        <f>+NAC!A48</f>
        <v>44013</v>
      </c>
      <c r="B48" s="24">
        <f>+GBA_d!AA75</f>
        <v>1.642001324286313E-2</v>
      </c>
      <c r="C48" s="24">
        <f>+PAM_d!$AA75</f>
        <v>2.1321441725935308E-2</v>
      </c>
      <c r="D48" s="24">
        <f>+NOA_d!$AA75</f>
        <v>1.8939502993579715E-2</v>
      </c>
      <c r="E48" s="24">
        <f>+NEA_d!$AA75</f>
        <v>2.2018002046270357E-2</v>
      </c>
      <c r="F48" s="24">
        <f>+CUY_d!$AA75</f>
        <v>2.2655487068465874E-2</v>
      </c>
      <c r="G48" s="24">
        <f>+PAT_d!$AA75</f>
        <v>2.7304676842777376E-2</v>
      </c>
      <c r="H48" s="24">
        <f t="shared" si="3"/>
        <v>2.7304676842777376E-2</v>
      </c>
      <c r="I48" s="24">
        <f t="shared" si="4"/>
        <v>1.642001324286313E-2</v>
      </c>
      <c r="J48" s="24">
        <f t="shared" si="5"/>
        <v>1.0884663599914246E-2</v>
      </c>
      <c r="K48" s="24">
        <f t="shared" si="17"/>
        <v>9.0645931656885646E-3</v>
      </c>
      <c r="M48" s="24">
        <f ca="1">+NAC_d!CH48</f>
        <v>1.8153319843080551E-2</v>
      </c>
      <c r="N48" s="24">
        <f ca="1">+NAC_d!CI48</f>
        <v>1.8604725024748081E-2</v>
      </c>
      <c r="O48" s="24">
        <f ca="1">+NAC_d!CJ48</f>
        <v>1.8366756417047547E-2</v>
      </c>
      <c r="P48" s="24">
        <f ca="1">+NAC_d!CK48</f>
        <v>1.9137265000480408E-2</v>
      </c>
      <c r="Q48" s="24">
        <f ca="1">+NAC_d!CL48</f>
        <v>1.8920644324748492E-2</v>
      </c>
      <c r="R48" s="24">
        <f ca="1">+NAC_d!CM48</f>
        <v>1.9056329506190517E-2</v>
      </c>
      <c r="S48" s="24">
        <f ca="1">+NAC_d!CN48</f>
        <v>1.9273842247668149E-2</v>
      </c>
      <c r="T48" s="24">
        <f ca="1">+NAC_d!CO48</f>
        <v>1.9532553224209659E-2</v>
      </c>
      <c r="U48" s="24">
        <f ca="1">+NAC_d!CP48</f>
        <v>1.963402740076714E-2</v>
      </c>
      <c r="V48" s="24">
        <f ca="1">+NAC_d!CQ48</f>
        <v>2.0925889217390026E-2</v>
      </c>
      <c r="W48" s="24">
        <f t="shared" ca="1" si="6"/>
        <v>2.0925889217390026E-2</v>
      </c>
      <c r="X48" s="24">
        <f t="shared" ca="1" si="7"/>
        <v>1.8153319843080551E-2</v>
      </c>
      <c r="Y48" s="24">
        <f t="shared" ca="1" si="8"/>
        <v>2.7725693743094748E-3</v>
      </c>
      <c r="Z48" s="24">
        <f t="shared" ca="1" si="18"/>
        <v>3.3984003839709711E-3</v>
      </c>
      <c r="AB48" s="76">
        <f t="shared" si="9"/>
        <v>44013</v>
      </c>
      <c r="AC48" s="77">
        <f t="shared" si="26"/>
        <v>9.0645931656885646E-3</v>
      </c>
      <c r="AD48" s="77">
        <f t="shared" ca="1" si="19"/>
        <v>3.3984003839709711E-3</v>
      </c>
      <c r="AH48" s="35">
        <f t="shared" si="2"/>
        <v>44013</v>
      </c>
      <c r="AI48" s="24">
        <f>+GBA_d!$AN75</f>
        <v>0.40645176074036438</v>
      </c>
      <c r="AJ48" s="24">
        <f>+PAM_d!$AN75</f>
        <v>0.43791096624546855</v>
      </c>
      <c r="AK48" s="24">
        <f>+NOA_d!$AN75</f>
        <v>0.43578821745229201</v>
      </c>
      <c r="AL48" s="24">
        <f>+NEA_d!$AN75</f>
        <v>0.47119368972168818</v>
      </c>
      <c r="AM48" s="24">
        <f>+CUY_d!$AN75</f>
        <v>0.43653203214204317</v>
      </c>
      <c r="AN48" s="24">
        <f>+PAT_d!$AN75</f>
        <v>0.41310912058159999</v>
      </c>
      <c r="AO48" s="24">
        <f t="shared" si="20"/>
        <v>0.47119368972168818</v>
      </c>
      <c r="AP48" s="24">
        <f t="shared" si="21"/>
        <v>0.40645176074036438</v>
      </c>
      <c r="AQ48" s="24">
        <f t="shared" si="29"/>
        <v>6.4741928981323804E-2</v>
      </c>
      <c r="AR48" s="24">
        <f t="shared" si="27"/>
        <v>4.5846270786602542E-2</v>
      </c>
      <c r="AT48" s="24">
        <f ca="1">+NAC_d!CT48</f>
        <v>0.42955468609841119</v>
      </c>
      <c r="AU48" s="24">
        <f ca="1">+NAC_d!CU48</f>
        <v>0.43241958577968531</v>
      </c>
      <c r="AV48" s="24">
        <f ca="1">+NAC_d!CV48</f>
        <v>0.42278132684607295</v>
      </c>
      <c r="AW48" s="24">
        <f ca="1">+NAC_d!CW48</f>
        <v>0.42786313429222012</v>
      </c>
      <c r="AX48" s="24">
        <f ca="1">+NAC_d!CX48</f>
        <v>0.42545876164943186</v>
      </c>
      <c r="AY48" s="24">
        <f ca="1">+NAC_d!CY48</f>
        <v>0.42431484420251619</v>
      </c>
      <c r="AZ48" s="24">
        <f ca="1">+NAC_d!CZ48</f>
        <v>0.42280941337943734</v>
      </c>
      <c r="BA48" s="24">
        <f ca="1">+NAC_d!DA48</f>
        <v>0.42267043780768088</v>
      </c>
      <c r="BB48" s="24">
        <f ca="1">+NAC_d!DB48</f>
        <v>0.41874325033764825</v>
      </c>
      <c r="BC48" s="24">
        <f ca="1">+NAC_d!DC48</f>
        <v>0.42219181531494265</v>
      </c>
      <c r="BD48" s="24">
        <f t="shared" ca="1" si="14"/>
        <v>0.43241958577968531</v>
      </c>
      <c r="BE48" s="24">
        <f t="shared" ca="1" si="15"/>
        <v>0.41874325033764825</v>
      </c>
      <c r="BF48" s="24">
        <f t="shared" ca="1" si="16"/>
        <v>1.3676335442037058E-2</v>
      </c>
      <c r="BG48" s="24">
        <f t="shared" ca="1" si="28"/>
        <v>7.9669858810336516E-3</v>
      </c>
      <c r="BI48" s="35">
        <f t="shared" si="10"/>
        <v>44013</v>
      </c>
      <c r="BJ48" s="169">
        <f t="shared" si="23"/>
        <v>4.5846270786602542E-2</v>
      </c>
      <c r="BK48" s="169">
        <f t="shared" ca="1" si="24"/>
        <v>7.9669858810336516E-3</v>
      </c>
      <c r="BL48" t="b">
        <f t="shared" ca="1" si="25"/>
        <v>1</v>
      </c>
    </row>
    <row r="49" spans="1:64" x14ac:dyDescent="0.25">
      <c r="A49" s="35">
        <f>+NAC!A49</f>
        <v>44044</v>
      </c>
      <c r="B49" s="24">
        <f>+GBA_d!AA76</f>
        <v>2.7943318667628558E-2</v>
      </c>
      <c r="C49" s="24">
        <f>+PAM_d!$AA76</f>
        <v>2.6297778630653301E-2</v>
      </c>
      <c r="D49" s="24">
        <f>+NOA_d!$AA76</f>
        <v>2.5544466782634778E-2</v>
      </c>
      <c r="E49" s="24">
        <f>+NEA_d!$AA76</f>
        <v>2.3425311112145408E-2</v>
      </c>
      <c r="F49" s="24">
        <f>+CUY_d!$AA76</f>
        <v>2.6913909242886946E-2</v>
      </c>
      <c r="G49" s="24">
        <f>+PAT_d!$AA76</f>
        <v>2.9085514079044694E-2</v>
      </c>
      <c r="H49" s="24">
        <f t="shared" si="3"/>
        <v>2.9085514079044694E-2</v>
      </c>
      <c r="I49" s="24">
        <f t="shared" si="4"/>
        <v>2.3425311112145408E-2</v>
      </c>
      <c r="J49" s="24">
        <f t="shared" si="5"/>
        <v>5.6602029668992859E-3</v>
      </c>
      <c r="K49" s="24">
        <f t="shared" si="17"/>
        <v>9.0331411760098592E-3</v>
      </c>
      <c r="M49" s="24">
        <f ca="1">+NAC_d!CH49</f>
        <v>2.8216212836271515E-2</v>
      </c>
      <c r="N49" s="24">
        <f ca="1">+NAC_d!CI49</f>
        <v>2.8023513222483531E-2</v>
      </c>
      <c r="O49" s="24">
        <f ca="1">+NAC_d!CJ49</f>
        <v>2.7449680854601199E-2</v>
      </c>
      <c r="P49" s="24">
        <f ca="1">+NAC_d!CK49</f>
        <v>2.7299615733581417E-2</v>
      </c>
      <c r="Q49" s="24">
        <f ca="1">+NAC_d!CL49</f>
        <v>2.7205920676624196E-2</v>
      </c>
      <c r="R49" s="24">
        <f ca="1">+NAC_d!CM49</f>
        <v>2.7077315245090938E-2</v>
      </c>
      <c r="S49" s="24">
        <f ca="1">+NAC_d!CN49</f>
        <v>2.6967936195105624E-2</v>
      </c>
      <c r="T49" s="24">
        <f ca="1">+NAC_d!CO49</f>
        <v>2.6780199992296305E-2</v>
      </c>
      <c r="U49" s="24">
        <f ca="1">+NAC_d!CP49</f>
        <v>2.651258907647458E-2</v>
      </c>
      <c r="V49" s="24">
        <f ca="1">+NAC_d!CQ49</f>
        <v>2.6507068656135946E-2</v>
      </c>
      <c r="W49" s="24">
        <f t="shared" ca="1" si="6"/>
        <v>2.8216212836271515E-2</v>
      </c>
      <c r="X49" s="24">
        <f t="shared" ca="1" si="7"/>
        <v>2.6507068656135946E-2</v>
      </c>
      <c r="Y49" s="24">
        <f t="shared" ca="1" si="8"/>
        <v>1.7091441801355689E-3</v>
      </c>
      <c r="Z49" s="24">
        <f t="shared" ca="1" si="18"/>
        <v>3.4616317528775218E-3</v>
      </c>
      <c r="AB49" s="76">
        <f t="shared" si="9"/>
        <v>44044</v>
      </c>
      <c r="AC49" s="77">
        <f t="shared" si="26"/>
        <v>9.0331411760098592E-3</v>
      </c>
      <c r="AD49" s="77">
        <f t="shared" ca="1" si="19"/>
        <v>3.4616317528775218E-3</v>
      </c>
      <c r="AH49" s="35">
        <f t="shared" si="2"/>
        <v>44044</v>
      </c>
      <c r="AI49" s="24">
        <f>+GBA_d!$AN76</f>
        <v>0.39189062130309726</v>
      </c>
      <c r="AJ49" s="24">
        <f>+PAM_d!$AN76</f>
        <v>0.42090345379566418</v>
      </c>
      <c r="AK49" s="24">
        <f>+NOA_d!$AN76</f>
        <v>0.4138239642748327</v>
      </c>
      <c r="AL49" s="24">
        <f>+NEA_d!$AN76</f>
        <v>0.44134452397502</v>
      </c>
      <c r="AM49" s="24">
        <f>+CUY_d!$AN76</f>
        <v>0.41337896290892773</v>
      </c>
      <c r="AN49" s="24">
        <f>+PAT_d!$AN76</f>
        <v>0.3953212569608564</v>
      </c>
      <c r="AO49" s="24">
        <f t="shared" si="20"/>
        <v>0.44134452397502</v>
      </c>
      <c r="AP49" s="24">
        <f t="shared" si="21"/>
        <v>0.39189062130309726</v>
      </c>
      <c r="AQ49" s="24">
        <f t="shared" si="29"/>
        <v>4.9453902671922734E-2</v>
      </c>
      <c r="AR49" s="24">
        <f t="shared" si="27"/>
        <v>4.7540013849117595E-2</v>
      </c>
      <c r="AT49" s="24">
        <f ca="1">+NAC_d!CT49</f>
        <v>0.41404279194676219</v>
      </c>
      <c r="AU49" s="24">
        <f ca="1">+NAC_d!CU49</f>
        <v>0.4162484696204829</v>
      </c>
      <c r="AV49" s="24">
        <f ca="1">+NAC_d!CV49</f>
        <v>0.40713606052811824</v>
      </c>
      <c r="AW49" s="24">
        <f ca="1">+NAC_d!CW49</f>
        <v>0.41116842312030144</v>
      </c>
      <c r="AX49" s="24">
        <f ca="1">+NAC_d!CX49</f>
        <v>0.40892438092681949</v>
      </c>
      <c r="AY49" s="24">
        <f ca="1">+NAC_d!CY49</f>
        <v>0.40794605026242681</v>
      </c>
      <c r="AZ49" s="24">
        <f ca="1">+NAC_d!CZ49</f>
        <v>0.40581861066005231</v>
      </c>
      <c r="BA49" s="24">
        <f ca="1">+NAC_d!DA49</f>
        <v>0.40534995019689268</v>
      </c>
      <c r="BB49" s="24">
        <f ca="1">+NAC_d!DB49</f>
        <v>0.40118475715033663</v>
      </c>
      <c r="BC49" s="24">
        <f ca="1">+NAC_d!DC49</f>
        <v>0.4039782508744727</v>
      </c>
      <c r="BD49" s="24">
        <f t="shared" ca="1" si="14"/>
        <v>0.4162484696204829</v>
      </c>
      <c r="BE49" s="24">
        <f t="shared" ca="1" si="15"/>
        <v>0.40118475715033663</v>
      </c>
      <c r="BF49" s="24">
        <f t="shared" ca="1" si="16"/>
        <v>1.5063712470146262E-2</v>
      </c>
      <c r="BG49" s="24">
        <f t="shared" ca="1" si="28"/>
        <v>8.6909277096232935E-3</v>
      </c>
      <c r="BI49" s="35">
        <f t="shared" si="10"/>
        <v>44044</v>
      </c>
      <c r="BJ49" s="169">
        <f t="shared" si="23"/>
        <v>4.7540013849117595E-2</v>
      </c>
      <c r="BK49" s="169">
        <f t="shared" ca="1" si="24"/>
        <v>8.6909277096232935E-3</v>
      </c>
      <c r="BL49" t="b">
        <f t="shared" ca="1" si="25"/>
        <v>1</v>
      </c>
    </row>
    <row r="50" spans="1:64" x14ac:dyDescent="0.25">
      <c r="A50" s="35">
        <f>+NAC!A50</f>
        <v>44075</v>
      </c>
      <c r="B50" s="24">
        <f>+GBA_d!AA77</f>
        <v>2.775694879347923E-2</v>
      </c>
      <c r="C50" s="24">
        <f>+PAM_d!$AA77</f>
        <v>2.9039796693564046E-2</v>
      </c>
      <c r="D50" s="24">
        <f>+NOA_d!$AA77</f>
        <v>2.3189701416361785E-2</v>
      </c>
      <c r="E50" s="24">
        <f>+NEA_d!$AA77</f>
        <v>3.3996251697768098E-2</v>
      </c>
      <c r="F50" s="24">
        <f>+CUY_d!$AA77</f>
        <v>3.5657068607648723E-2</v>
      </c>
      <c r="G50" s="24">
        <f>+PAT_d!$AA77</f>
        <v>2.2720605703116625E-2</v>
      </c>
      <c r="H50" s="24">
        <f t="shared" si="3"/>
        <v>3.5657068607648723E-2</v>
      </c>
      <c r="I50" s="24">
        <f t="shared" si="4"/>
        <v>2.2720605703116625E-2</v>
      </c>
      <c r="J50" s="24">
        <f t="shared" si="5"/>
        <v>1.2936462904532098E-2</v>
      </c>
      <c r="K50" s="24">
        <f t="shared" si="17"/>
        <v>9.3384691816096512E-3</v>
      </c>
      <c r="M50" s="24">
        <f ca="1">+NAC_d!CH50</f>
        <v>2.9107159283172424E-2</v>
      </c>
      <c r="N50" s="24">
        <f ca="1">+NAC_d!CI50</f>
        <v>2.9494062261069098E-2</v>
      </c>
      <c r="O50" s="24">
        <f ca="1">+NAC_d!CJ50</f>
        <v>2.8688051331320574E-2</v>
      </c>
      <c r="P50" s="24">
        <f ca="1">+NAC_d!CK50</f>
        <v>2.8854382088464581E-2</v>
      </c>
      <c r="Q50" s="24">
        <f ca="1">+NAC_d!CL50</f>
        <v>2.8664308619231305E-2</v>
      </c>
      <c r="R50" s="24">
        <f ca="1">+NAC_d!CM50</f>
        <v>2.832420577275041E-2</v>
      </c>
      <c r="S50" s="24">
        <f ca="1">+NAC_d!CN50</f>
        <v>2.8485029689511387E-2</v>
      </c>
      <c r="T50" s="24">
        <f ca="1">+NAC_d!CO50</f>
        <v>2.8207948081267809E-2</v>
      </c>
      <c r="U50" s="24">
        <f ca="1">+NAC_d!CP50</f>
        <v>2.7646823967169887E-2</v>
      </c>
      <c r="V50" s="24">
        <f ca="1">+NAC_d!CQ50</f>
        <v>2.7679431502413809E-2</v>
      </c>
      <c r="W50" s="24">
        <f t="shared" ca="1" si="6"/>
        <v>2.9494062261069098E-2</v>
      </c>
      <c r="X50" s="24">
        <f t="shared" ca="1" si="7"/>
        <v>2.7646823967169887E-2</v>
      </c>
      <c r="Y50" s="24">
        <f t="shared" ca="1" si="8"/>
        <v>1.8472382938992116E-3</v>
      </c>
      <c r="Z50" s="24">
        <f t="shared" ca="1" si="18"/>
        <v>3.4758230052674608E-3</v>
      </c>
      <c r="AB50" s="76">
        <f t="shared" si="9"/>
        <v>44075</v>
      </c>
      <c r="AC50" s="77">
        <f t="shared" si="26"/>
        <v>9.3384691816096512E-3</v>
      </c>
      <c r="AD50" s="77">
        <f t="shared" ca="1" si="19"/>
        <v>3.4758230052674608E-3</v>
      </c>
      <c r="AH50" s="35">
        <f t="shared" si="2"/>
        <v>44075</v>
      </c>
      <c r="AI50" s="24">
        <f>+GBA_d!$AN77</f>
        <v>0.35200035423996834</v>
      </c>
      <c r="AJ50" s="24">
        <f>+PAM_d!$AN77</f>
        <v>0.3787068075267781</v>
      </c>
      <c r="AK50" s="24">
        <f>+NOA_d!$AN77</f>
        <v>0.36693608400097943</v>
      </c>
      <c r="AL50" s="24">
        <f>+NEA_d!$AN77</f>
        <v>0.40349296298845161</v>
      </c>
      <c r="AM50" s="24">
        <f>+CUY_d!$AN77</f>
        <v>0.38320772843018824</v>
      </c>
      <c r="AN50" s="24">
        <f>+PAT_d!$AN77</f>
        <v>0.35570023653880245</v>
      </c>
      <c r="AO50" s="24">
        <f t="shared" si="20"/>
        <v>0.40349296298845161</v>
      </c>
      <c r="AP50" s="24">
        <f t="shared" si="21"/>
        <v>0.35200035423996834</v>
      </c>
      <c r="AQ50" s="24">
        <f t="shared" si="29"/>
        <v>5.1492608748483271E-2</v>
      </c>
      <c r="AR50" s="24">
        <f t="shared" si="27"/>
        <v>4.8620572585323159E-2</v>
      </c>
      <c r="AT50" s="24">
        <f ca="1">+NAC_d!CT50</f>
        <v>0.37493556439621245</v>
      </c>
      <c r="AU50" s="24">
        <f ca="1">+NAC_d!CU50</f>
        <v>0.37642081643548941</v>
      </c>
      <c r="AV50" s="24">
        <f ca="1">+NAC_d!CV50</f>
        <v>0.36812153047086005</v>
      </c>
      <c r="AW50" s="24">
        <f ca="1">+NAC_d!CW50</f>
        <v>0.37146736658402668</v>
      </c>
      <c r="AX50" s="24">
        <f ca="1">+NAC_d!CX50</f>
        <v>0.36852442499166793</v>
      </c>
      <c r="AY50" s="24">
        <f ca="1">+NAC_d!CY50</f>
        <v>0.36780237200057009</v>
      </c>
      <c r="AZ50" s="24">
        <f ca="1">+NAC_d!CZ50</f>
        <v>0.36541128303412895</v>
      </c>
      <c r="BA50" s="24">
        <f ca="1">+NAC_d!DA50</f>
        <v>0.36458726139939546</v>
      </c>
      <c r="BB50" s="24">
        <f ca="1">+NAC_d!DB50</f>
        <v>0.36037449900809482</v>
      </c>
      <c r="BC50" s="24">
        <f ca="1">+NAC_d!DC50</f>
        <v>0.36155481923898636</v>
      </c>
      <c r="BD50" s="24">
        <f t="shared" ca="1" si="14"/>
        <v>0.37642081643548941</v>
      </c>
      <c r="BE50" s="24">
        <f t="shared" ca="1" si="15"/>
        <v>0.36037449900809482</v>
      </c>
      <c r="BF50" s="24">
        <f t="shared" ca="1" si="16"/>
        <v>1.6046317427394596E-2</v>
      </c>
      <c r="BG50" s="24">
        <f t="shared" ca="1" si="28"/>
        <v>9.6272977284254536E-3</v>
      </c>
      <c r="BI50" s="35">
        <f t="shared" si="10"/>
        <v>44075</v>
      </c>
      <c r="BJ50" s="169">
        <f t="shared" si="23"/>
        <v>4.8620572585323159E-2</v>
      </c>
      <c r="BK50" s="169">
        <f t="shared" ca="1" si="24"/>
        <v>9.6272977284254536E-3</v>
      </c>
      <c r="BL50" t="b">
        <f t="shared" ca="1" si="25"/>
        <v>1</v>
      </c>
    </row>
    <row r="51" spans="1:64" x14ac:dyDescent="0.25">
      <c r="A51" s="35">
        <f>+NAC!A51</f>
        <v>44105</v>
      </c>
      <c r="B51" s="24">
        <f>+GBA_d!AA78</f>
        <v>3.5621707824656346E-2</v>
      </c>
      <c r="C51" s="24">
        <f>+PAM_d!$AA78</f>
        <v>4.0149069477666055E-2</v>
      </c>
      <c r="D51" s="24">
        <f>+NOA_d!$AA78</f>
        <v>4.0686809381534239E-2</v>
      </c>
      <c r="E51" s="24">
        <f>+NEA_d!$AA78</f>
        <v>3.7461055070310501E-2</v>
      </c>
      <c r="F51" s="24">
        <f>+CUY_d!$AA78</f>
        <v>3.6606704258721479E-2</v>
      </c>
      <c r="G51" s="24">
        <f>+PAT_d!$AA78</f>
        <v>3.4622079250308246E-2</v>
      </c>
      <c r="H51" s="24">
        <f t="shared" si="3"/>
        <v>4.0686809381534239E-2</v>
      </c>
      <c r="I51" s="24">
        <f t="shared" si="4"/>
        <v>3.4622079250308246E-2</v>
      </c>
      <c r="J51" s="24">
        <f t="shared" si="5"/>
        <v>6.0647301312259927E-3</v>
      </c>
      <c r="K51" s="24">
        <f t="shared" si="17"/>
        <v>9.1226313387461708E-3</v>
      </c>
      <c r="M51" s="24">
        <f ca="1">+NAC_d!CH51</f>
        <v>3.9762487069169072E-2</v>
      </c>
      <c r="N51" s="24">
        <f ca="1">+NAC_d!CI51</f>
        <v>3.9565822940862638E-2</v>
      </c>
      <c r="O51" s="24">
        <f ca="1">+NAC_d!CJ51</f>
        <v>3.8389623391699823E-2</v>
      </c>
      <c r="P51" s="24">
        <f ca="1">+NAC_d!CK51</f>
        <v>3.8491275570672112E-2</v>
      </c>
      <c r="Q51" s="24">
        <f ca="1">+NAC_d!CL51</f>
        <v>3.8172288021191658E-2</v>
      </c>
      <c r="R51" s="24">
        <f ca="1">+NAC_d!CM51</f>
        <v>3.7804989074560647E-2</v>
      </c>
      <c r="S51" s="24">
        <f ca="1">+NAC_d!CN51</f>
        <v>3.758815897269896E-2</v>
      </c>
      <c r="T51" s="24">
        <f ca="1">+NAC_d!CO51</f>
        <v>3.7374225673874273E-2</v>
      </c>
      <c r="U51" s="24">
        <f ca="1">+NAC_d!CP51</f>
        <v>3.649314016766092E-2</v>
      </c>
      <c r="V51" s="24">
        <f ca="1">+NAC_d!CQ51</f>
        <v>3.6368121605811154E-2</v>
      </c>
      <c r="W51" s="24">
        <f t="shared" ca="1" si="6"/>
        <v>3.9762487069169072E-2</v>
      </c>
      <c r="X51" s="24">
        <f t="shared" ca="1" si="7"/>
        <v>3.6368121605811154E-2</v>
      </c>
      <c r="Y51" s="24">
        <f t="shared" ca="1" si="8"/>
        <v>3.3943654633579179E-3</v>
      </c>
      <c r="Z51" s="24">
        <f t="shared" ca="1" si="18"/>
        <v>3.4005952734957692E-3</v>
      </c>
      <c r="AB51" s="76">
        <f t="shared" si="9"/>
        <v>44105</v>
      </c>
      <c r="AC51" s="77">
        <f t="shared" si="26"/>
        <v>9.1226313387461708E-3</v>
      </c>
      <c r="AD51" s="77">
        <f t="shared" ca="1" si="19"/>
        <v>3.4005952734957692E-3</v>
      </c>
      <c r="AH51" s="35">
        <f t="shared" si="2"/>
        <v>44105</v>
      </c>
      <c r="AI51" s="24">
        <f>+GBA_d!$AN78</f>
        <v>0.3567804013589817</v>
      </c>
      <c r="AJ51" s="24">
        <f>+PAM_d!$AN78</f>
        <v>0.38624265248760592</v>
      </c>
      <c r="AK51" s="24">
        <f>+NOA_d!$AN78</f>
        <v>0.38303423001591907</v>
      </c>
      <c r="AL51" s="24">
        <f>+NEA_d!$AN78</f>
        <v>0.40953660720593188</v>
      </c>
      <c r="AM51" s="24">
        <f>+CUY_d!$AN78</f>
        <v>0.38237881973371901</v>
      </c>
      <c r="AN51" s="24">
        <f>+PAT_d!$AN78</f>
        <v>0.35859307625160475</v>
      </c>
      <c r="AO51" s="24">
        <f t="shared" si="20"/>
        <v>0.40953660720593188</v>
      </c>
      <c r="AP51" s="24">
        <f t="shared" si="21"/>
        <v>0.3567804013589817</v>
      </c>
      <c r="AQ51" s="24">
        <f t="shared" si="29"/>
        <v>5.2756205846950177E-2</v>
      </c>
      <c r="AR51" s="24">
        <f t="shared" si="27"/>
        <v>4.9807872419366156E-2</v>
      </c>
      <c r="AT51" s="24">
        <f ca="1">+NAC_d!CT51</f>
        <v>0.38671583318136471</v>
      </c>
      <c r="AU51" s="24">
        <f ca="1">+NAC_d!CU51</f>
        <v>0.3870612330803429</v>
      </c>
      <c r="AV51" s="24">
        <f ca="1">+NAC_d!CV51</f>
        <v>0.37730796316560311</v>
      </c>
      <c r="AW51" s="24">
        <f ca="1">+NAC_d!CW51</f>
        <v>0.37952589921549951</v>
      </c>
      <c r="AX51" s="24">
        <f ca="1">+NAC_d!CX51</f>
        <v>0.3765099534889278</v>
      </c>
      <c r="AY51" s="24">
        <f ca="1">+NAC_d!CY51</f>
        <v>0.37516254736398214</v>
      </c>
      <c r="AZ51" s="24">
        <f ca="1">+NAC_d!CZ51</f>
        <v>0.37194005932997154</v>
      </c>
      <c r="BA51" s="24">
        <f ca="1">+NAC_d!DA51</f>
        <v>0.36986310150571655</v>
      </c>
      <c r="BB51" s="24">
        <f ca="1">+NAC_d!DB51</f>
        <v>0.36417269545777731</v>
      </c>
      <c r="BC51" s="24">
        <f ca="1">+NAC_d!DC51</f>
        <v>0.36305602480914678</v>
      </c>
      <c r="BD51" s="24">
        <f t="shared" ca="1" si="14"/>
        <v>0.3870612330803429</v>
      </c>
      <c r="BE51" s="24">
        <f t="shared" ca="1" si="15"/>
        <v>0.36305602480914678</v>
      </c>
      <c r="BF51" s="24">
        <f t="shared" ca="1" si="16"/>
        <v>2.4005208271196121E-2</v>
      </c>
      <c r="BG51" s="24">
        <f t="shared" ca="1" si="28"/>
        <v>1.111098642615227E-2</v>
      </c>
      <c r="BI51" s="35">
        <f t="shared" si="10"/>
        <v>44105</v>
      </c>
      <c r="BJ51" s="169">
        <f t="shared" si="23"/>
        <v>4.9807872419366156E-2</v>
      </c>
      <c r="BK51" s="169">
        <f t="shared" ca="1" si="24"/>
        <v>1.111098642615227E-2</v>
      </c>
      <c r="BL51" t="b">
        <f t="shared" ca="1" si="25"/>
        <v>1</v>
      </c>
    </row>
    <row r="52" spans="1:64" x14ac:dyDescent="0.25">
      <c r="A52" s="35">
        <f>+NAC!A52</f>
        <v>44136</v>
      </c>
      <c r="B52" s="24">
        <f>+GBA_d!AA79</f>
        <v>2.9724307280400319E-2</v>
      </c>
      <c r="C52" s="24">
        <f>+PAM_d!$AA79</f>
        <v>3.3760068908444074E-2</v>
      </c>
      <c r="D52" s="24">
        <f>+NOA_d!$AA79</f>
        <v>3.1052263503807298E-2</v>
      </c>
      <c r="E52" s="24">
        <f>+NEA_d!$AA79</f>
        <v>3.6781674394955832E-2</v>
      </c>
      <c r="F52" s="24">
        <f>+CUY_d!$AA79</f>
        <v>3.1493982671997101E-2</v>
      </c>
      <c r="G52" s="24">
        <f>+PAT_d!$AA79</f>
        <v>2.9201131114757084E-2</v>
      </c>
      <c r="H52" s="24">
        <f t="shared" si="3"/>
        <v>3.6781674394955832E-2</v>
      </c>
      <c r="I52" s="24">
        <f t="shared" si="4"/>
        <v>2.9201131114757084E-2</v>
      </c>
      <c r="J52" s="24">
        <f t="shared" si="5"/>
        <v>7.5805432801987482E-3</v>
      </c>
      <c r="K52" s="24">
        <f t="shared" si="17"/>
        <v>9.1807141184523378E-3</v>
      </c>
      <c r="M52" s="24">
        <f ca="1">+NAC_d!CH52</f>
        <v>3.0588756818508145E-2</v>
      </c>
      <c r="N52" s="24">
        <f ca="1">+NAC_d!CI52</f>
        <v>3.0920328604698177E-2</v>
      </c>
      <c r="O52" s="24">
        <f ca="1">+NAC_d!CJ52</f>
        <v>3.0593819646602682E-2</v>
      </c>
      <c r="P52" s="24">
        <f ca="1">+NAC_d!CK52</f>
        <v>3.119384949235271E-2</v>
      </c>
      <c r="Q52" s="24">
        <f ca="1">+NAC_d!CL52</f>
        <v>3.1009240238063507E-2</v>
      </c>
      <c r="R52" s="24">
        <f ca="1">+NAC_d!CM52</f>
        <v>3.1003453787766588E-2</v>
      </c>
      <c r="S52" s="24">
        <f ca="1">+NAC_d!CN52</f>
        <v>3.1672177145259717E-2</v>
      </c>
      <c r="T52" s="24">
        <f ca="1">+NAC_d!CO52</f>
        <v>3.1784507497804926E-2</v>
      </c>
      <c r="U52" s="24">
        <f ca="1">+NAC_d!CP52</f>
        <v>3.175969539255874E-2</v>
      </c>
      <c r="V52" s="24">
        <f ca="1">+NAC_d!CQ52</f>
        <v>3.2943090393449337E-2</v>
      </c>
      <c r="W52" s="24">
        <f t="shared" ca="1" si="6"/>
        <v>3.2943090393449337E-2</v>
      </c>
      <c r="X52" s="24">
        <f t="shared" ca="1" si="7"/>
        <v>3.0588756818508145E-2</v>
      </c>
      <c r="Y52" s="24">
        <f t="shared" ca="1" si="8"/>
        <v>2.354333574941192E-3</v>
      </c>
      <c r="Z52" s="24">
        <f t="shared" ca="1" si="18"/>
        <v>3.2962885767274797E-3</v>
      </c>
      <c r="AB52" s="76">
        <f t="shared" si="9"/>
        <v>44136</v>
      </c>
      <c r="AC52" s="77">
        <f t="shared" si="26"/>
        <v>9.1807141184523378E-3</v>
      </c>
      <c r="AD52" s="77">
        <f t="shared" ca="1" si="19"/>
        <v>3.2962885767274797E-3</v>
      </c>
      <c r="AH52" s="35">
        <f t="shared" si="2"/>
        <v>44136</v>
      </c>
      <c r="AI52" s="24">
        <f>+GBA_d!$AN79</f>
        <v>0.34246778643400932</v>
      </c>
      <c r="AJ52" s="24">
        <f>+PAM_d!$AN79</f>
        <v>0.37141921104967501</v>
      </c>
      <c r="AK52" s="24">
        <f>+NOA_d!$AN79</f>
        <v>0.37300247044310186</v>
      </c>
      <c r="AL52" s="24">
        <f>+NEA_d!$AN79</f>
        <v>0.40117614470868901</v>
      </c>
      <c r="AM52" s="24">
        <f>+CUY_d!$AN79</f>
        <v>0.36431793595358619</v>
      </c>
      <c r="AN52" s="24">
        <f>+PAT_d!$AN79</f>
        <v>0.3374527135126506</v>
      </c>
      <c r="AO52" s="24">
        <f t="shared" si="20"/>
        <v>0.40117614470868901</v>
      </c>
      <c r="AP52" s="24">
        <f t="shared" si="21"/>
        <v>0.3374527135126506</v>
      </c>
      <c r="AQ52" s="24">
        <f t="shared" si="29"/>
        <v>6.3723431196038405E-2</v>
      </c>
      <c r="AR52" s="24">
        <f t="shared" si="27"/>
        <v>5.1882471317259218E-2</v>
      </c>
      <c r="AT52" s="24">
        <f ca="1">+NAC_d!CT52</f>
        <v>0.36880909531293415</v>
      </c>
      <c r="AU52" s="24">
        <f ca="1">+NAC_d!CU52</f>
        <v>0.36941665900509313</v>
      </c>
      <c r="AV52" s="24">
        <f ca="1">+NAC_d!CV52</f>
        <v>0.36013664797282918</v>
      </c>
      <c r="AW52" s="24">
        <f ca="1">+NAC_d!CW52</f>
        <v>0.36362973883352212</v>
      </c>
      <c r="AX52" s="24">
        <f ca="1">+NAC_d!CX52</f>
        <v>0.35978634806368381</v>
      </c>
      <c r="AY52" s="24">
        <f ca="1">+NAC_d!CY52</f>
        <v>0.35886381064592743</v>
      </c>
      <c r="AZ52" s="24">
        <f ca="1">+NAC_d!CZ52</f>
        <v>0.35710612211351034</v>
      </c>
      <c r="BA52" s="24">
        <f ca="1">+NAC_d!DA52</f>
        <v>0.35591162209992966</v>
      </c>
      <c r="BB52" s="24">
        <f ca="1">+NAC_d!DB52</f>
        <v>0.35074633094915542</v>
      </c>
      <c r="BC52" s="24">
        <f ca="1">+NAC_d!DC52</f>
        <v>0.35302974208537719</v>
      </c>
      <c r="BD52" s="24">
        <f t="shared" ca="1" si="14"/>
        <v>0.36941665900509313</v>
      </c>
      <c r="BE52" s="24">
        <f t="shared" ca="1" si="15"/>
        <v>0.35074633094915542</v>
      </c>
      <c r="BF52" s="24">
        <f t="shared" ca="1" si="16"/>
        <v>1.8670328055937713E-2</v>
      </c>
      <c r="BG52" s="24">
        <f t="shared" ca="1" si="28"/>
        <v>1.196796078751484E-2</v>
      </c>
      <c r="BI52" s="35">
        <f t="shared" si="10"/>
        <v>44136</v>
      </c>
      <c r="BJ52" s="169">
        <f t="shared" si="23"/>
        <v>5.1882471317259218E-2</v>
      </c>
      <c r="BK52" s="169">
        <f t="shared" ca="1" si="24"/>
        <v>1.196796078751484E-2</v>
      </c>
      <c r="BL52" t="b">
        <f t="shared" ca="1" si="25"/>
        <v>1</v>
      </c>
    </row>
    <row r="53" spans="1:64" x14ac:dyDescent="0.25">
      <c r="A53" s="35">
        <f>+NAC!A53</f>
        <v>44166</v>
      </c>
      <c r="B53" s="24">
        <f>+GBA_d!AA80</f>
        <v>3.716920234084431E-2</v>
      </c>
      <c r="C53" s="24">
        <f>+PAM_d!$AA80</f>
        <v>4.1917697018229783E-2</v>
      </c>
      <c r="D53" s="24">
        <f>+NOA_d!$AA80</f>
        <v>4.3106243953101364E-2</v>
      </c>
      <c r="E53" s="24">
        <f>+NEA_d!$AA80</f>
        <v>5.5492848096904579E-2</v>
      </c>
      <c r="F53" s="24">
        <f>+CUY_d!$AA80</f>
        <v>4.2781022118292711E-2</v>
      </c>
      <c r="G53" s="24">
        <f>+PAT_d!$AA80</f>
        <v>3.0235106504745923E-2</v>
      </c>
      <c r="H53" s="24">
        <f t="shared" si="3"/>
        <v>5.5492848096904579E-2</v>
      </c>
      <c r="I53" s="24">
        <f t="shared" si="4"/>
        <v>3.0235106504745923E-2</v>
      </c>
      <c r="J53" s="24">
        <f t="shared" si="5"/>
        <v>2.5257741592158656E-2</v>
      </c>
      <c r="K53" s="24">
        <f t="shared" si="17"/>
        <v>1.0546655857901877E-2</v>
      </c>
      <c r="M53" s="24">
        <f ca="1">+NAC_d!CH53</f>
        <v>4.0074603018609434E-2</v>
      </c>
      <c r="N53" s="24">
        <f ca="1">+NAC_d!CI53</f>
        <v>3.9912039908265529E-2</v>
      </c>
      <c r="O53" s="24">
        <f ca="1">+NAC_d!CJ53</f>
        <v>3.942814792188698E-2</v>
      </c>
      <c r="P53" s="24">
        <f ca="1">+NAC_d!CK53</f>
        <v>3.9686600810483474E-2</v>
      </c>
      <c r="Q53" s="24">
        <f ca="1">+NAC_d!CL53</f>
        <v>3.9634941597975537E-2</v>
      </c>
      <c r="R53" s="24">
        <f ca="1">+NAC_d!CM53</f>
        <v>3.936217461238356E-2</v>
      </c>
      <c r="S53" s="24">
        <f ca="1">+NAC_d!CN53</f>
        <v>3.9833318325503075E-2</v>
      </c>
      <c r="T53" s="24">
        <f ca="1">+NAC_d!CO53</f>
        <v>3.9906974725370192E-2</v>
      </c>
      <c r="U53" s="24">
        <f ca="1">+NAC_d!CP53</f>
        <v>3.9365462486376623E-2</v>
      </c>
      <c r="V53" s="24">
        <f ca="1">+NAC_d!CQ53</f>
        <v>3.9942849179341211E-2</v>
      </c>
      <c r="W53" s="24">
        <f t="shared" ca="1" si="6"/>
        <v>4.0074603018609434E-2</v>
      </c>
      <c r="X53" s="24">
        <f t="shared" ca="1" si="7"/>
        <v>3.936217461238356E-2</v>
      </c>
      <c r="Y53" s="24">
        <f t="shared" ca="1" si="8"/>
        <v>7.1242840622587345E-4</v>
      </c>
      <c r="Z53" s="24">
        <f t="shared" ca="1" si="18"/>
        <v>3.0356140901563653E-3</v>
      </c>
      <c r="AB53" s="76">
        <f t="shared" si="9"/>
        <v>44166</v>
      </c>
      <c r="AC53" s="77">
        <f t="shared" si="26"/>
        <v>1.0546655857901877E-2</v>
      </c>
      <c r="AD53" s="77">
        <f t="shared" ca="1" si="19"/>
        <v>3.0356140901563653E-3</v>
      </c>
      <c r="AH53" s="35">
        <f t="shared" si="2"/>
        <v>44166</v>
      </c>
      <c r="AI53" s="24">
        <f>+GBA_d!$AN80</f>
        <v>0.3409904854953596</v>
      </c>
      <c r="AJ53" s="24">
        <f>+PAM_d!$AN80</f>
        <v>0.37891063661492352</v>
      </c>
      <c r="AK53" s="24">
        <f>+NOA_d!$AN80</f>
        <v>0.38123391767760673</v>
      </c>
      <c r="AL53" s="24">
        <f>+NEA_d!$AN80</f>
        <v>0.42223113759178776</v>
      </c>
      <c r="AM53" s="24">
        <f>+CUY_d!$AN80</f>
        <v>0.37766551975542773</v>
      </c>
      <c r="AN53" s="24">
        <f>+PAT_d!$AN80</f>
        <v>0.32293035791473534</v>
      </c>
      <c r="AO53" s="24">
        <f t="shared" si="20"/>
        <v>0.42223113759178776</v>
      </c>
      <c r="AP53" s="24">
        <f t="shared" si="21"/>
        <v>0.32293035791473534</v>
      </c>
      <c r="AQ53" s="24">
        <f t="shared" si="29"/>
        <v>9.930077967705242E-2</v>
      </c>
      <c r="AR53" s="24">
        <f t="shared" si="27"/>
        <v>5.6558325771809401E-2</v>
      </c>
      <c r="AT53" s="24">
        <f ca="1">+NAC_d!CT53</f>
        <v>0.37553394553170838</v>
      </c>
      <c r="AU53" s="24">
        <f ca="1">+NAC_d!CU53</f>
        <v>0.37517504547060576</v>
      </c>
      <c r="AV53" s="24">
        <f ca="1">+NAC_d!CV53</f>
        <v>0.3644305171255986</v>
      </c>
      <c r="AW53" s="24">
        <f ca="1">+NAC_d!CW53</f>
        <v>0.3676512588573535</v>
      </c>
      <c r="AX53" s="24">
        <f ca="1">+NAC_d!CX53</f>
        <v>0.36320584428819891</v>
      </c>
      <c r="AY53" s="24">
        <f ca="1">+NAC_d!CY53</f>
        <v>0.36207353105462792</v>
      </c>
      <c r="AZ53" s="24">
        <f ca="1">+NAC_d!CZ53</f>
        <v>0.36010706933125092</v>
      </c>
      <c r="BA53" s="24">
        <f ca="1">+NAC_d!DA53</f>
        <v>0.35839346610124845</v>
      </c>
      <c r="BB53" s="24">
        <f ca="1">+NAC_d!DB53</f>
        <v>0.35239984203805186</v>
      </c>
      <c r="BC53" s="24">
        <f ca="1">+NAC_d!DC53</f>
        <v>0.35447878371637653</v>
      </c>
      <c r="BD53" s="24">
        <f t="shared" ca="1" si="14"/>
        <v>0.37553394553170838</v>
      </c>
      <c r="BE53" s="24">
        <f t="shared" ca="1" si="15"/>
        <v>0.35239984203805186</v>
      </c>
      <c r="BF53" s="24">
        <f t="shared" ca="1" si="16"/>
        <v>2.3134103493656522E-2</v>
      </c>
      <c r="BG53" s="24">
        <f t="shared" ca="1" si="28"/>
        <v>1.3452302345215567E-2</v>
      </c>
      <c r="BI53" s="35">
        <f t="shared" si="10"/>
        <v>44166</v>
      </c>
      <c r="BJ53" s="169">
        <f t="shared" si="23"/>
        <v>5.6558325771809401E-2</v>
      </c>
      <c r="BK53" s="169">
        <f t="shared" ca="1" si="24"/>
        <v>1.3452302345215567E-2</v>
      </c>
      <c r="BL53" t="b">
        <f t="shared" ca="1" si="25"/>
        <v>1</v>
      </c>
    </row>
    <row r="54" spans="1:64" x14ac:dyDescent="0.25">
      <c r="A54" s="35">
        <f>+NAC!A54</f>
        <v>44197</v>
      </c>
      <c r="B54" s="24">
        <f>+GBA_d!AA81</f>
        <v>3.2866809114118212E-2</v>
      </c>
      <c r="C54" s="24">
        <f>+PAM_d!$AA81</f>
        <v>4.6229181375469164E-2</v>
      </c>
      <c r="D54" s="24">
        <f>+NOA_d!$AA81</f>
        <v>5.5123744996633306E-2</v>
      </c>
      <c r="E54" s="24">
        <f>+NEA_d!$AA81</f>
        <v>4.3152924584813901E-2</v>
      </c>
      <c r="F54" s="24">
        <f>+CUY_d!$AA81</f>
        <v>4.4595198877404707E-2</v>
      </c>
      <c r="G54" s="24">
        <f>+PAT_d!$AA81</f>
        <v>4.1124194213622234E-2</v>
      </c>
      <c r="H54" s="24">
        <f t="shared" si="3"/>
        <v>5.5123744996633306E-2</v>
      </c>
      <c r="I54" s="24">
        <f t="shared" si="4"/>
        <v>3.2866809114118212E-2</v>
      </c>
      <c r="J54" s="24">
        <f t="shared" si="5"/>
        <v>2.2256935882515094E-2</v>
      </c>
      <c r="K54" s="24">
        <f t="shared" si="17"/>
        <v>1.1397949380325753E-2</v>
      </c>
      <c r="M54" s="24">
        <f ca="1">+NAC_d!CH54</f>
        <v>4.1005155613067279E-2</v>
      </c>
      <c r="N54" s="24">
        <f ca="1">+NAC_d!CI54</f>
        <v>4.1159316494922438E-2</v>
      </c>
      <c r="O54" s="24">
        <f ca="1">+NAC_d!CJ54</f>
        <v>4.0713284836549013E-2</v>
      </c>
      <c r="P54" s="24">
        <f ca="1">+NAC_d!CK54</f>
        <v>4.1282106718679934E-2</v>
      </c>
      <c r="Q54" s="24">
        <f ca="1">+NAC_d!CL54</f>
        <v>4.1165537263680108E-2</v>
      </c>
      <c r="R54" s="24">
        <f ca="1">+NAC_d!CM54</f>
        <v>4.0669868086157468E-2</v>
      </c>
      <c r="S54" s="24">
        <f ca="1">+NAC_d!CN54</f>
        <v>4.0724372480517079E-2</v>
      </c>
      <c r="T54" s="24">
        <f ca="1">+NAC_d!CO54</f>
        <v>4.0443399012156878E-2</v>
      </c>
      <c r="U54" s="24">
        <f ca="1">+NAC_d!CP54</f>
        <v>4.0036282305217163E-2</v>
      </c>
      <c r="V54" s="24">
        <f ca="1">+NAC_d!CQ54</f>
        <v>3.9637932784687191E-2</v>
      </c>
      <c r="W54" s="24">
        <f t="shared" ca="1" si="6"/>
        <v>4.1282106718679934E-2</v>
      </c>
      <c r="X54" s="24">
        <f t="shared" ca="1" si="7"/>
        <v>3.9637932784687191E-2</v>
      </c>
      <c r="Y54" s="24">
        <f t="shared" ca="1" si="8"/>
        <v>1.644173933992743E-3</v>
      </c>
      <c r="Z54" s="24">
        <f t="shared" ca="1" si="18"/>
        <v>2.4512513099357682E-3</v>
      </c>
      <c r="AB54" s="76">
        <f t="shared" si="9"/>
        <v>44197</v>
      </c>
      <c r="AC54" s="77">
        <f t="shared" si="26"/>
        <v>1.1397949380325753E-2</v>
      </c>
      <c r="AD54" s="77">
        <f t="shared" ca="1" si="19"/>
        <v>2.4512513099357682E-3</v>
      </c>
      <c r="AH54" s="35">
        <f t="shared" si="2"/>
        <v>44197</v>
      </c>
      <c r="AI54" s="24">
        <f>+GBA_d!$AN81</f>
        <v>0.35937685323848645</v>
      </c>
      <c r="AJ54" s="24">
        <f>+PAM_d!$AN81</f>
        <v>0.40736981827500207</v>
      </c>
      <c r="AK54" s="24">
        <f>+NOA_d!$AN81</f>
        <v>0.42274593940308192</v>
      </c>
      <c r="AL54" s="24">
        <f>+NEA_d!$AN81</f>
        <v>0.43908211226655891</v>
      </c>
      <c r="AM54" s="24">
        <f>+CUY_d!$AN81</f>
        <v>0.40381561743742433</v>
      </c>
      <c r="AN54" s="24">
        <f>+PAT_d!$AN81</f>
        <v>0.34346738795174314</v>
      </c>
      <c r="AO54" s="24">
        <f t="shared" si="20"/>
        <v>0.43908211226655891</v>
      </c>
      <c r="AP54" s="24">
        <f t="shared" si="21"/>
        <v>0.34346738795174314</v>
      </c>
      <c r="AQ54" s="24">
        <f t="shared" si="29"/>
        <v>9.5614724314815769E-2</v>
      </c>
      <c r="AR54" s="24">
        <f t="shared" si="27"/>
        <v>6.0308578133799098E-2</v>
      </c>
      <c r="AT54" s="24">
        <f ca="1">+NAC_d!CT54</f>
        <v>0.39318327576290391</v>
      </c>
      <c r="AU54" s="24">
        <f ca="1">+NAC_d!CU54</f>
        <v>0.39460580928136757</v>
      </c>
      <c r="AV54" s="24">
        <f ca="1">+NAC_d!CV54</f>
        <v>0.38546172532510137</v>
      </c>
      <c r="AW54" s="24">
        <f ca="1">+NAC_d!CW54</f>
        <v>0.38964496780150792</v>
      </c>
      <c r="AX54" s="24">
        <f ca="1">+NAC_d!CX54</f>
        <v>0.38650414422212753</v>
      </c>
      <c r="AY54" s="24">
        <f ca="1">+NAC_d!CY54</f>
        <v>0.38507240948039212</v>
      </c>
      <c r="AZ54" s="24">
        <f ca="1">+NAC_d!CZ54</f>
        <v>0.38458938292924971</v>
      </c>
      <c r="BA54" s="24">
        <f ca="1">+NAC_d!DA54</f>
        <v>0.38388232135595701</v>
      </c>
      <c r="BB54" s="24">
        <f ca="1">+NAC_d!DB54</f>
        <v>0.37826553363177839</v>
      </c>
      <c r="BC54" s="24">
        <f ca="1">+NAC_d!DC54</f>
        <v>0.3816931584913017</v>
      </c>
      <c r="BD54" s="24">
        <f t="shared" ca="1" si="14"/>
        <v>0.39460580928136757</v>
      </c>
      <c r="BE54" s="24">
        <f t="shared" ca="1" si="15"/>
        <v>0.37826553363177839</v>
      </c>
      <c r="BF54" s="24">
        <f t="shared" ca="1" si="16"/>
        <v>1.6340275649589175E-2</v>
      </c>
      <c r="BG54" s="24">
        <f t="shared" ca="1" si="28"/>
        <v>1.4389212497065502E-2</v>
      </c>
      <c r="BI54" s="35">
        <f t="shared" si="10"/>
        <v>44197</v>
      </c>
      <c r="BJ54" s="169">
        <f t="shared" si="23"/>
        <v>6.0308578133799098E-2</v>
      </c>
      <c r="BK54" s="169">
        <f t="shared" ca="1" si="24"/>
        <v>1.4389212497065502E-2</v>
      </c>
      <c r="BL54" t="b">
        <f t="shared" ca="1" si="25"/>
        <v>1</v>
      </c>
    </row>
    <row r="55" spans="1:64" x14ac:dyDescent="0.25">
      <c r="A55" s="35">
        <f>+NAC!A55</f>
        <v>44228</v>
      </c>
      <c r="B55" s="24">
        <f>+GBA_d!AA82</f>
        <v>3.6051229926087336E-2</v>
      </c>
      <c r="C55" s="24">
        <f>+PAM_d!$AA82</f>
        <v>3.4484955909385162E-2</v>
      </c>
      <c r="D55" s="24">
        <f>+NOA_d!$AA82</f>
        <v>3.2924511287913516E-2</v>
      </c>
      <c r="E55" s="24">
        <f>+NEA_d!$AA82</f>
        <v>3.7964097700319055E-2</v>
      </c>
      <c r="F55" s="24">
        <f>+CUY_d!$AA82</f>
        <v>4.0818226621476716E-2</v>
      </c>
      <c r="G55" s="24">
        <f>+PAT_d!$AA82</f>
        <v>3.8554651405100948E-2</v>
      </c>
      <c r="H55" s="24">
        <f t="shared" si="3"/>
        <v>4.0818226621476716E-2</v>
      </c>
      <c r="I55" s="24">
        <f t="shared" si="4"/>
        <v>3.2924511287913516E-2</v>
      </c>
      <c r="J55" s="24">
        <f t="shared" si="5"/>
        <v>7.8937153335632004E-3</v>
      </c>
      <c r="K55" s="24">
        <f t="shared" si="17"/>
        <v>1.1626305301219128E-2</v>
      </c>
      <c r="M55" s="24">
        <f ca="1">+NAC_d!CH55</f>
        <v>3.5324624735010302E-2</v>
      </c>
      <c r="N55" s="24">
        <f ca="1">+NAC_d!CI55</f>
        <v>3.5311445311969614E-2</v>
      </c>
      <c r="O55" s="24">
        <f ca="1">+NAC_d!CJ55</f>
        <v>3.4982710468871137E-2</v>
      </c>
      <c r="P55" s="24">
        <f ca="1">+NAC_d!CK55</f>
        <v>3.5837888651784722E-2</v>
      </c>
      <c r="Q55" s="24">
        <f ca="1">+NAC_d!CL55</f>
        <v>3.5590025830568583E-2</v>
      </c>
      <c r="R55" s="24">
        <f ca="1">+NAC_d!CM55</f>
        <v>3.5351161315424262E-2</v>
      </c>
      <c r="S55" s="24">
        <f ca="1">+NAC_d!CN55</f>
        <v>3.5801778450569532E-2</v>
      </c>
      <c r="T55" s="24">
        <f ca="1">+NAC_d!CO55</f>
        <v>3.5893655673344904E-2</v>
      </c>
      <c r="U55" s="24">
        <f ca="1">+NAC_d!CP55</f>
        <v>3.579854802506377E-2</v>
      </c>
      <c r="V55" s="24">
        <f ca="1">+NAC_d!CQ55</f>
        <v>3.6299454220265037E-2</v>
      </c>
      <c r="W55" s="24">
        <f t="shared" ca="1" si="6"/>
        <v>3.6299454220265037E-2</v>
      </c>
      <c r="X55" s="24">
        <f t="shared" ca="1" si="7"/>
        <v>3.4982710468871137E-2</v>
      </c>
      <c r="Y55" s="24">
        <f t="shared" ca="1" si="8"/>
        <v>1.3167437513939007E-3</v>
      </c>
      <c r="Z55" s="24">
        <f t="shared" ca="1" si="18"/>
        <v>2.3663286173197609E-3</v>
      </c>
      <c r="AB55" s="76">
        <f t="shared" si="9"/>
        <v>44228</v>
      </c>
      <c r="AC55" s="77">
        <f t="shared" si="26"/>
        <v>1.1626305301219128E-2</v>
      </c>
      <c r="AD55" s="77">
        <f t="shared" ca="1" si="19"/>
        <v>2.3663286173197609E-3</v>
      </c>
      <c r="AH55" s="35">
        <f t="shared" si="2"/>
        <v>44228</v>
      </c>
      <c r="AI55" s="24">
        <f>+GBA_d!$AN82</f>
        <v>0.38305995526360737</v>
      </c>
      <c r="AJ55" s="24">
        <f>+PAM_d!$AN82</f>
        <v>0.42386018779361345</v>
      </c>
      <c r="AK55" s="24">
        <f>+NOA_d!$AN82</f>
        <v>0.44319332167768333</v>
      </c>
      <c r="AL55" s="24">
        <f>+NEA_d!$AN82</f>
        <v>0.4612311394963724</v>
      </c>
      <c r="AM55" s="24">
        <f>+CUY_d!$AN82</f>
        <v>0.42833813562717449</v>
      </c>
      <c r="AN55" s="24">
        <f>+PAT_d!$AN82</f>
        <v>0.37086910578634247</v>
      </c>
      <c r="AO55" s="24">
        <f t="shared" si="20"/>
        <v>0.4612311394963724</v>
      </c>
      <c r="AP55" s="24">
        <f t="shared" si="21"/>
        <v>0.37086910578634247</v>
      </c>
      <c r="AQ55" s="24">
        <f t="shared" si="29"/>
        <v>9.0362033710029932E-2</v>
      </c>
      <c r="AR55" s="24">
        <f t="shared" si="27"/>
        <v>6.2986748285339594E-2</v>
      </c>
      <c r="AT55" s="24">
        <f ca="1">+NAC_d!CT55</f>
        <v>0.41196820988459693</v>
      </c>
      <c r="AU55" s="24">
        <f ca="1">+NAC_d!CU55</f>
        <v>0.4141457312217498</v>
      </c>
      <c r="AV55" s="24">
        <f ca="1">+NAC_d!CV55</f>
        <v>0.40500780676430415</v>
      </c>
      <c r="AW55" s="24">
        <f ca="1">+NAC_d!CW55</f>
        <v>0.41024744248307354</v>
      </c>
      <c r="AX55" s="24">
        <f ca="1">+NAC_d!CX55</f>
        <v>0.40703671117230678</v>
      </c>
      <c r="AY55" s="24">
        <f ca="1">+NAC_d!CY55</f>
        <v>0.40545679207494434</v>
      </c>
      <c r="AZ55" s="24">
        <f ca="1">+NAC_d!CZ55</f>
        <v>0.40613453041952186</v>
      </c>
      <c r="BA55" s="24">
        <f ca="1">+NAC_d!DA55</f>
        <v>0.40570467587143133</v>
      </c>
      <c r="BB55" s="24">
        <f ca="1">+NAC_d!DB55</f>
        <v>0.40027695284842557</v>
      </c>
      <c r="BC55" s="24">
        <f ca="1">+NAC_d!DC55</f>
        <v>0.40485392120740182</v>
      </c>
      <c r="BD55" s="24">
        <f t="shared" ca="1" si="14"/>
        <v>0.4141457312217498</v>
      </c>
      <c r="BE55" s="24">
        <f t="shared" ca="1" si="15"/>
        <v>0.40027695284842557</v>
      </c>
      <c r="BF55" s="24">
        <f t="shared" ca="1" si="16"/>
        <v>1.3868778373324231E-2</v>
      </c>
      <c r="BG55" s="24">
        <f t="shared" ca="1" si="28"/>
        <v>1.4707873878658932E-2</v>
      </c>
      <c r="BI55" s="35">
        <f t="shared" si="10"/>
        <v>44228</v>
      </c>
      <c r="BJ55" s="169">
        <f t="shared" si="23"/>
        <v>6.2986748285339594E-2</v>
      </c>
      <c r="BK55" s="169">
        <f t="shared" ca="1" si="24"/>
        <v>1.4707873878658932E-2</v>
      </c>
      <c r="BL55" t="b">
        <f t="shared" ca="1" si="25"/>
        <v>1</v>
      </c>
    </row>
    <row r="56" spans="1:64" x14ac:dyDescent="0.25">
      <c r="A56" s="35">
        <f>+NAC!A56</f>
        <v>44256</v>
      </c>
      <c r="B56" s="24">
        <f>+GBA_d!AA83</f>
        <v>5.1983620898325311E-2</v>
      </c>
      <c r="C56" s="24">
        <f>+PAM_d!$AA83</f>
        <v>4.8237079385510473E-2</v>
      </c>
      <c r="D56" s="24">
        <f>+NOA_d!$AA83</f>
        <v>4.1851729552067507E-2</v>
      </c>
      <c r="E56" s="24">
        <f>+NEA_d!$AA83</f>
        <v>3.3279952092224896E-2</v>
      </c>
      <c r="F56" s="24">
        <f>+CUY_d!$AA83</f>
        <v>4.339142642455851E-2</v>
      </c>
      <c r="G56" s="24">
        <f>+PAT_d!$AA83</f>
        <v>4.0501910534469276E-2</v>
      </c>
      <c r="H56" s="24">
        <f t="shared" si="3"/>
        <v>5.1983620898325311E-2</v>
      </c>
      <c r="I56" s="24">
        <f t="shared" si="4"/>
        <v>3.3279952092224896E-2</v>
      </c>
      <c r="J56" s="24">
        <f t="shared" si="5"/>
        <v>1.8703668806100415E-2</v>
      </c>
      <c r="K56" s="24">
        <f t="shared" si="17"/>
        <v>1.2194560137842092E-2</v>
      </c>
      <c r="M56" s="24">
        <f ca="1">+NAC_d!CH56</f>
        <v>4.82506430698455E-2</v>
      </c>
      <c r="N56" s="24">
        <f ca="1">+NAC_d!CI56</f>
        <v>4.8489674540105332E-2</v>
      </c>
      <c r="O56" s="24">
        <f ca="1">+NAC_d!CJ56</f>
        <v>4.8791000124919437E-2</v>
      </c>
      <c r="P56" s="24">
        <f ca="1">+NAC_d!CK56</f>
        <v>4.8433825049734702E-2</v>
      </c>
      <c r="Q56" s="24">
        <f ca="1">+NAC_d!CL56</f>
        <v>4.7601026957825532E-2</v>
      </c>
      <c r="R56" s="24">
        <f ca="1">+NAC_d!CM56</f>
        <v>4.9622093907569553E-2</v>
      </c>
      <c r="S56" s="24">
        <f ca="1">+NAC_d!CN56</f>
        <v>4.8326770768669203E-2</v>
      </c>
      <c r="T56" s="24">
        <f ca="1">+NAC_d!CO56</f>
        <v>4.8475400141423153E-2</v>
      </c>
      <c r="U56" s="24">
        <f ca="1">+NAC_d!CP56</f>
        <v>4.8475521094258234E-2</v>
      </c>
      <c r="V56" s="24">
        <f ca="1">+NAC_d!CQ56</f>
        <v>4.6986474997886774E-2</v>
      </c>
      <c r="W56" s="24">
        <f t="shared" ca="1" si="6"/>
        <v>4.9622093907569553E-2</v>
      </c>
      <c r="X56" s="24">
        <f t="shared" ca="1" si="7"/>
        <v>4.6986474997886774E-2</v>
      </c>
      <c r="Y56" s="24">
        <f t="shared" ca="1" si="8"/>
        <v>2.6356189096827798E-3</v>
      </c>
      <c r="Z56" s="24">
        <f t="shared" ca="1" si="18"/>
        <v>2.2964429462872618E-3</v>
      </c>
      <c r="AB56" s="76">
        <f t="shared" si="9"/>
        <v>44256</v>
      </c>
      <c r="AC56" s="77">
        <f t="shared" si="26"/>
        <v>1.2194560137842092E-2</v>
      </c>
      <c r="AD56" s="77">
        <f t="shared" ca="1" si="19"/>
        <v>2.2964429462872618E-3</v>
      </c>
      <c r="AH56" s="35">
        <f t="shared" si="2"/>
        <v>44256</v>
      </c>
      <c r="AI56" s="24">
        <f>+GBA_d!$AN83</f>
        <v>0.40444572988937977</v>
      </c>
      <c r="AJ56" s="24">
        <f>+PAM_d!$AN83</f>
        <v>0.44851336335634273</v>
      </c>
      <c r="AK56" s="24">
        <f>+NOA_d!$AN83</f>
        <v>0.44872496885887458</v>
      </c>
      <c r="AL56" s="24">
        <f>+NEA_d!$AN83</f>
        <v>0.45913731990191842</v>
      </c>
      <c r="AM56" s="24">
        <f>+CUY_d!$AN83</f>
        <v>0.4451475190524592</v>
      </c>
      <c r="AN56" s="24">
        <f>+PAT_d!$AN83</f>
        <v>0.39026040396303308</v>
      </c>
      <c r="AO56" s="24">
        <f t="shared" si="20"/>
        <v>0.45913731990191842</v>
      </c>
      <c r="AP56" s="24">
        <f t="shared" si="21"/>
        <v>0.39026040396303308</v>
      </c>
      <c r="AQ56" s="24">
        <f t="shared" si="29"/>
        <v>6.8876915938885341E-2</v>
      </c>
      <c r="AR56" s="24">
        <f t="shared" si="27"/>
        <v>6.4429659827820771E-2</v>
      </c>
      <c r="AT56" s="24">
        <f ca="1">+NAC_d!CT56</f>
        <v>0.43100206409371644</v>
      </c>
      <c r="AU56" s="24">
        <f ca="1">+NAC_d!CU56</f>
        <v>0.43376573721801037</v>
      </c>
      <c r="AV56" s="24">
        <f ca="1">+NAC_d!CV56</f>
        <v>0.42451979695741104</v>
      </c>
      <c r="AW56" s="24">
        <f ca="1">+NAC_d!CW56</f>
        <v>0.43007358882361046</v>
      </c>
      <c r="AX56" s="24">
        <f ca="1">+NAC_d!CX56</f>
        <v>0.42613114257949314</v>
      </c>
      <c r="AY56" s="24">
        <f ca="1">+NAC_d!CY56</f>
        <v>0.42546686470970174</v>
      </c>
      <c r="AZ56" s="24">
        <f ca="1">+NAC_d!CZ56</f>
        <v>0.42652470100450945</v>
      </c>
      <c r="BA56" s="24">
        <f ca="1">+NAC_d!DA56</f>
        <v>0.42656019358283226</v>
      </c>
      <c r="BB56" s="24">
        <f ca="1">+NAC_d!DB56</f>
        <v>0.42090665212635026</v>
      </c>
      <c r="BC56" s="24">
        <f ca="1">+NAC_d!DC56</f>
        <v>0.42606505122961691</v>
      </c>
      <c r="BD56" s="24">
        <f t="shared" ca="1" si="14"/>
        <v>0.43376573721801037</v>
      </c>
      <c r="BE56" s="24">
        <f t="shared" ca="1" si="15"/>
        <v>0.42090665212635026</v>
      </c>
      <c r="BF56" s="24">
        <f t="shared" ca="1" si="16"/>
        <v>1.2859085091660116E-2</v>
      </c>
      <c r="BG56" s="24">
        <f t="shared" ca="1" si="28"/>
        <v>1.5266220093817737E-2</v>
      </c>
      <c r="BI56" s="35">
        <f t="shared" si="10"/>
        <v>44256</v>
      </c>
      <c r="BJ56" s="169">
        <f t="shared" si="23"/>
        <v>6.4429659827820771E-2</v>
      </c>
      <c r="BK56" s="169">
        <f t="shared" ca="1" si="24"/>
        <v>1.5266220093817737E-2</v>
      </c>
      <c r="BL56" t="b">
        <f t="shared" ca="1" si="25"/>
        <v>1</v>
      </c>
    </row>
    <row r="57" spans="1:64" x14ac:dyDescent="0.25">
      <c r="A57" s="35">
        <f>+NAC!A57</f>
        <v>44287</v>
      </c>
      <c r="B57" s="24">
        <f>+GBA_d!AA84</f>
        <v>4.1093549153269349E-2</v>
      </c>
      <c r="C57" s="24">
        <f>+PAM_d!$AA84</f>
        <v>3.9544044619763241E-2</v>
      </c>
      <c r="D57" s="24">
        <f>+NOA_d!$AA84</f>
        <v>3.9939173371507986E-2</v>
      </c>
      <c r="E57" s="24">
        <f>+NEA_d!$AA84</f>
        <v>4.1339393325315221E-2</v>
      </c>
      <c r="F57" s="24">
        <f>+CUY_d!$AA84</f>
        <v>4.1690916088121588E-2</v>
      </c>
      <c r="G57" s="24">
        <f>+PAT_d!$AA84</f>
        <v>4.7516980089361782E-2</v>
      </c>
      <c r="H57" s="24">
        <f t="shared" si="3"/>
        <v>4.7516980089361782E-2</v>
      </c>
      <c r="I57" s="24">
        <f t="shared" si="4"/>
        <v>3.9544044619763241E-2</v>
      </c>
      <c r="J57" s="24">
        <f t="shared" si="5"/>
        <v>7.972935469598541E-3</v>
      </c>
      <c r="K57" s="24">
        <f t="shared" si="17"/>
        <v>1.121180738469385E-2</v>
      </c>
      <c r="M57" s="24">
        <f ca="1">+NAC_d!CH57</f>
        <v>4.127517714063722E-2</v>
      </c>
      <c r="N57" s="24">
        <f ca="1">+NAC_d!CI57</f>
        <v>4.1453306869172923E-2</v>
      </c>
      <c r="O57" s="24">
        <f ca="1">+NAC_d!CJ57</f>
        <v>4.1088999911412127E-2</v>
      </c>
      <c r="P57" s="24">
        <f ca="1">+NAC_d!CK57</f>
        <v>4.1200925537468347E-2</v>
      </c>
      <c r="Q57" s="24">
        <f ca="1">+NAC_d!CL57</f>
        <v>4.1018033885833916E-2</v>
      </c>
      <c r="R57" s="24">
        <f ca="1">+NAC_d!CM57</f>
        <v>4.082219221488681E-2</v>
      </c>
      <c r="S57" s="24">
        <f ca="1">+NAC_d!CN57</f>
        <v>4.08712042511854E-2</v>
      </c>
      <c r="T57" s="24">
        <f ca="1">+NAC_d!CO57</f>
        <v>4.0993779081959225E-2</v>
      </c>
      <c r="U57" s="24">
        <f ca="1">+NAC_d!CP57</f>
        <v>4.0610116227461246E-2</v>
      </c>
      <c r="V57" s="24">
        <f ca="1">+NAC_d!CQ57</f>
        <v>4.0358370742880512E-2</v>
      </c>
      <c r="W57" s="24">
        <f t="shared" ca="1" si="6"/>
        <v>4.1453306869172923E-2</v>
      </c>
      <c r="X57" s="24">
        <f t="shared" ca="1" si="7"/>
        <v>4.0358370742880512E-2</v>
      </c>
      <c r="Y57" s="24">
        <f t="shared" ca="1" si="8"/>
        <v>1.0949361262924118E-3</v>
      </c>
      <c r="Z57" s="24">
        <f t="shared" ca="1" si="18"/>
        <v>1.9882067905096687E-3</v>
      </c>
      <c r="AB57" s="76">
        <f t="shared" si="9"/>
        <v>44287</v>
      </c>
      <c r="AC57" s="77">
        <f t="shared" si="26"/>
        <v>1.121180738469385E-2</v>
      </c>
      <c r="AD57" s="77">
        <f t="shared" ca="1" si="19"/>
        <v>1.9882067905096687E-3</v>
      </c>
      <c r="AH57" s="35">
        <f t="shared" si="2"/>
        <v>44287</v>
      </c>
      <c r="AI57" s="24">
        <f>+GBA_d!$AN84</f>
        <v>0.4420190124895278</v>
      </c>
      <c r="AJ57" s="24">
        <f>+PAM_d!$AN84</f>
        <v>0.48400901795942608</v>
      </c>
      <c r="AK57" s="24">
        <f>+NOA_d!$AN84</f>
        <v>0.46852281646529303</v>
      </c>
      <c r="AL57" s="24">
        <f>+NEA_d!$AN84</f>
        <v>0.48759606697126334</v>
      </c>
      <c r="AM57" s="24">
        <f>+CUY_d!$AN84</f>
        <v>0.48616114420302781</v>
      </c>
      <c r="AN57" s="24">
        <f>+PAT_d!$AN84</f>
        <v>0.44741500812239354</v>
      </c>
      <c r="AO57" s="24">
        <f t="shared" si="20"/>
        <v>0.48759606697126334</v>
      </c>
      <c r="AP57" s="24">
        <f t="shared" si="21"/>
        <v>0.4420190124895278</v>
      </c>
      <c r="AQ57" s="24">
        <f t="shared" si="29"/>
        <v>4.5577054481735546E-2</v>
      </c>
      <c r="AR57" s="24">
        <f t="shared" si="27"/>
        <v>6.4653789410043044E-2</v>
      </c>
      <c r="AT57" s="24">
        <f ca="1">+NAC_d!CT57</f>
        <v>0.46366501346942535</v>
      </c>
      <c r="AU57" s="24">
        <f ca="1">+NAC_d!CU57</f>
        <v>0.46747898529666565</v>
      </c>
      <c r="AV57" s="24">
        <f ca="1">+NAC_d!CV57</f>
        <v>0.45992315308143961</v>
      </c>
      <c r="AW57" s="24">
        <f ca="1">+NAC_d!CW57</f>
        <v>0.46561604628965592</v>
      </c>
      <c r="AX57" s="24">
        <f ca="1">+NAC_d!CX57</f>
        <v>0.4619110440334655</v>
      </c>
      <c r="AY57" s="24">
        <f ca="1">+NAC_d!CY57</f>
        <v>0.46168279199644857</v>
      </c>
      <c r="AZ57" s="24">
        <f ca="1">+NAC_d!CZ57</f>
        <v>0.46330916490296792</v>
      </c>
      <c r="BA57" s="24">
        <f ca="1">+NAC_d!DA57</f>
        <v>0.46396795029227178</v>
      </c>
      <c r="BB57" s="24">
        <f ca="1">+NAC_d!DB57</f>
        <v>0.45880789627019247</v>
      </c>
      <c r="BC57" s="24">
        <f ca="1">+NAC_d!DC57</f>
        <v>0.46422584448798898</v>
      </c>
      <c r="BD57" s="24">
        <f t="shared" ca="1" si="14"/>
        <v>0.46747898529666565</v>
      </c>
      <c r="BE57" s="24">
        <f t="shared" ca="1" si="15"/>
        <v>0.45880789627019247</v>
      </c>
      <c r="BF57" s="24">
        <f t="shared" ca="1" si="16"/>
        <v>8.6710890264731777E-3</v>
      </c>
      <c r="BG57" s="24">
        <f t="shared" ca="1" si="28"/>
        <v>1.5550887262314838E-2</v>
      </c>
      <c r="BI57" s="35">
        <f t="shared" si="10"/>
        <v>44287</v>
      </c>
      <c r="BJ57" s="169">
        <f t="shared" si="23"/>
        <v>6.4653789410043044E-2</v>
      </c>
      <c r="BK57" s="169">
        <f t="shared" ca="1" si="24"/>
        <v>1.5550887262314838E-2</v>
      </c>
      <c r="BL57" t="b">
        <f t="shared" ca="1" si="25"/>
        <v>1</v>
      </c>
    </row>
    <row r="58" spans="1:64" x14ac:dyDescent="0.25">
      <c r="A58" s="35">
        <f>+NAC!A58</f>
        <v>44317</v>
      </c>
      <c r="B58" s="24">
        <f>+GBA_d!AA85</f>
        <v>3.3695320322924438E-2</v>
      </c>
      <c r="C58" s="24">
        <f>+PAM_d!$AA85</f>
        <v>3.2302475079060367E-2</v>
      </c>
      <c r="D58" s="24">
        <f>+NOA_d!$AA85</f>
        <v>3.2455835407048328E-2</v>
      </c>
      <c r="E58" s="24">
        <f>+NEA_d!$AA85</f>
        <v>3.1456698404674244E-2</v>
      </c>
      <c r="F58" s="24">
        <f>+CUY_d!$AA85</f>
        <v>3.6359330311174665E-2</v>
      </c>
      <c r="G58" s="24">
        <f>+PAT_d!$AA85</f>
        <v>3.5142348895505604E-2</v>
      </c>
      <c r="H58" s="24">
        <f t="shared" si="3"/>
        <v>3.6359330311174665E-2</v>
      </c>
      <c r="I58" s="24">
        <f t="shared" si="4"/>
        <v>3.1456698404674244E-2</v>
      </c>
      <c r="J58" s="24">
        <f t="shared" si="5"/>
        <v>4.9026319065004209E-3</v>
      </c>
      <c r="K58" s="24">
        <f t="shared" si="17"/>
        <v>1.1347025398459776E-2</v>
      </c>
      <c r="M58" s="24">
        <f ca="1">+NAC_d!CH58</f>
        <v>3.1222155024484E-2</v>
      </c>
      <c r="N58" s="24">
        <f ca="1">+NAC_d!CI58</f>
        <v>3.1708966422810958E-2</v>
      </c>
      <c r="O58" s="24">
        <f ca="1">+NAC_d!CJ58</f>
        <v>3.1795342591588449E-2</v>
      </c>
      <c r="P58" s="24">
        <f ca="1">+NAC_d!CK58</f>
        <v>3.2509286724365039E-2</v>
      </c>
      <c r="Q58" s="24">
        <f ca="1">+NAC_d!CL58</f>
        <v>3.261247395161293E-2</v>
      </c>
      <c r="R58" s="24">
        <f ca="1">+NAC_d!CM58</f>
        <v>3.2600839594637554E-2</v>
      </c>
      <c r="S58" s="24">
        <f ca="1">+NAC_d!CN58</f>
        <v>3.3660750348414981E-2</v>
      </c>
      <c r="T58" s="24">
        <f ca="1">+NAC_d!CO58</f>
        <v>3.3867547109027729E-2</v>
      </c>
      <c r="U58" s="24">
        <f ca="1">+NAC_d!CP58</f>
        <v>3.3790641782745601E-2</v>
      </c>
      <c r="V58" s="24">
        <f ca="1">+NAC_d!CQ58</f>
        <v>3.4437379046998506E-2</v>
      </c>
      <c r="W58" s="24">
        <f t="shared" ca="1" si="6"/>
        <v>3.4437379046998506E-2</v>
      </c>
      <c r="X58" s="24">
        <f t="shared" ca="1" si="7"/>
        <v>3.1222155024484E-2</v>
      </c>
      <c r="Y58" s="24">
        <f t="shared" ca="1" si="8"/>
        <v>3.2152240225145068E-3</v>
      </c>
      <c r="Z58" s="24">
        <f t="shared" ca="1" si="18"/>
        <v>2.1265181145869727E-3</v>
      </c>
      <c r="AB58" s="76">
        <f t="shared" si="9"/>
        <v>44317</v>
      </c>
      <c r="AC58" s="77">
        <f t="shared" si="26"/>
        <v>1.1347025398459776E-2</v>
      </c>
      <c r="AD58" s="77">
        <f t="shared" ca="1" si="19"/>
        <v>2.1265181145869727E-3</v>
      </c>
      <c r="AH58" s="35">
        <f t="shared" si="2"/>
        <v>44317</v>
      </c>
      <c r="AI58" s="24">
        <f>+GBA_d!$AN85</f>
        <v>0.46835276563807682</v>
      </c>
      <c r="AJ58" s="24">
        <f>+PAM_d!$AN85</f>
        <v>0.50839262491738646</v>
      </c>
      <c r="AK58" s="24">
        <f>+NOA_d!$AN85</f>
        <v>0.49121670582797394</v>
      </c>
      <c r="AL58" s="24">
        <f>+NEA_d!$AN85</f>
        <v>0.50952878677903812</v>
      </c>
      <c r="AM58" s="24">
        <f>+CUY_d!$AN85</f>
        <v>0.51973596720326909</v>
      </c>
      <c r="AN58" s="24">
        <f>+PAT_d!$AN85</f>
        <v>0.4747856449893626</v>
      </c>
      <c r="AO58" s="24">
        <f t="shared" si="20"/>
        <v>0.51973596720326909</v>
      </c>
      <c r="AP58" s="24">
        <f t="shared" si="21"/>
        <v>0.46835276563807682</v>
      </c>
      <c r="AQ58" s="24">
        <f t="shared" si="29"/>
        <v>5.1383201565192271E-2</v>
      </c>
      <c r="AR58" s="24">
        <f t="shared" si="27"/>
        <v>6.4836677099522108E-2</v>
      </c>
      <c r="AT58" s="24">
        <f ca="1">+NAC_d!CT58</f>
        <v>0.48737820328071324</v>
      </c>
      <c r="AU58" s="24">
        <f ca="1">+NAC_d!CU58</f>
        <v>0.49110385263786505</v>
      </c>
      <c r="AV58" s="24">
        <f ca="1">+NAC_d!CV58</f>
        <v>0.48396161141662186</v>
      </c>
      <c r="AW58" s="24">
        <f ca="1">+NAC_d!CW58</f>
        <v>0.4907070900771715</v>
      </c>
      <c r="AX58" s="24">
        <f ca="1">+NAC_d!CX58</f>
        <v>0.48682342252266775</v>
      </c>
      <c r="AY58" s="24">
        <f ca="1">+NAC_d!CY58</f>
        <v>0.48672204131133223</v>
      </c>
      <c r="AZ58" s="24">
        <f ca="1">+NAC_d!CZ58</f>
        <v>0.48949603784402096</v>
      </c>
      <c r="BA58" s="24">
        <f ca="1">+NAC_d!DA58</f>
        <v>0.49005261725508786</v>
      </c>
      <c r="BB58" s="24">
        <f ca="1">+NAC_d!DB58</f>
        <v>0.48541973173520514</v>
      </c>
      <c r="BC58" s="24">
        <f ca="1">+NAC_d!DC58</f>
        <v>0.49030297779630438</v>
      </c>
      <c r="BD58" s="24">
        <f t="shared" ca="1" si="14"/>
        <v>0.49110385263786505</v>
      </c>
      <c r="BE58" s="24">
        <f t="shared" ca="1" si="15"/>
        <v>0.48396161141662186</v>
      </c>
      <c r="BF58" s="24">
        <f t="shared" ca="1" si="16"/>
        <v>7.1422412212431841E-3</v>
      </c>
      <c r="BG58" s="24">
        <f t="shared" ca="1" si="28"/>
        <v>1.5155780325713528E-2</v>
      </c>
      <c r="BI58" s="35">
        <f t="shared" si="10"/>
        <v>44317</v>
      </c>
      <c r="BJ58" s="169">
        <f t="shared" si="23"/>
        <v>6.4836677099522108E-2</v>
      </c>
      <c r="BK58" s="169">
        <f t="shared" ca="1" si="24"/>
        <v>1.5155780325713528E-2</v>
      </c>
      <c r="BL58" t="b">
        <f t="shared" ca="1" si="25"/>
        <v>1</v>
      </c>
    </row>
    <row r="59" spans="1:64" x14ac:dyDescent="0.25">
      <c r="A59" s="35">
        <f>+NAC!A59</f>
        <v>44348</v>
      </c>
      <c r="B59" s="24">
        <f>+GBA_d!AA86</f>
        <v>3.0643968688302214E-2</v>
      </c>
      <c r="C59" s="24">
        <f>+PAM_d!$AA86</f>
        <v>3.2430309101258992E-2</v>
      </c>
      <c r="D59" s="24">
        <f>+NOA_d!$AA86</f>
        <v>3.2864057233356059E-2</v>
      </c>
      <c r="E59" s="24">
        <f>+NEA_d!$AA86</f>
        <v>2.8534463061612225E-2</v>
      </c>
      <c r="F59" s="24">
        <f>+CUY_d!$AA86</f>
        <v>3.546839747450159E-2</v>
      </c>
      <c r="G59" s="24">
        <f>+PAT_d!$AA86</f>
        <v>3.445919425816979E-2</v>
      </c>
      <c r="H59" s="24">
        <f t="shared" si="3"/>
        <v>3.546839747450159E-2</v>
      </c>
      <c r="I59" s="24">
        <f t="shared" si="4"/>
        <v>2.8534463061612225E-2</v>
      </c>
      <c r="J59" s="24">
        <f t="shared" si="5"/>
        <v>6.9339344128893643E-3</v>
      </c>
      <c r="K59" s="24">
        <f t="shared" si="17"/>
        <v>1.1420680523841339E-2</v>
      </c>
      <c r="M59" s="24">
        <f ca="1">+NAC_d!CH59</f>
        <v>3.2260724049705036E-2</v>
      </c>
      <c r="N59" s="24">
        <f ca="1">+NAC_d!CI59</f>
        <v>3.2427232919837179E-2</v>
      </c>
      <c r="O59" s="24">
        <f ca="1">+NAC_d!CJ59</f>
        <v>3.2159640961108016E-2</v>
      </c>
      <c r="P59" s="24">
        <f ca="1">+NAC_d!CK59</f>
        <v>3.2470747762750607E-2</v>
      </c>
      <c r="Q59" s="24">
        <f ca="1">+NAC_d!CL59</f>
        <v>3.228039034566299E-2</v>
      </c>
      <c r="R59" s="24">
        <f ca="1">+NAC_d!CM59</f>
        <v>3.1934009887903736E-2</v>
      </c>
      <c r="S59" s="24">
        <f ca="1">+NAC_d!CN59</f>
        <v>3.1858372675122704E-2</v>
      </c>
      <c r="T59" s="24">
        <f ca="1">+NAC_d!CO59</f>
        <v>3.1635208249961799E-2</v>
      </c>
      <c r="U59" s="24">
        <f ca="1">+NAC_d!CP59</f>
        <v>3.1475708688068815E-2</v>
      </c>
      <c r="V59" s="24">
        <f ca="1">+NAC_d!CQ59</f>
        <v>3.1116092931479988E-2</v>
      </c>
      <c r="W59" s="24">
        <f t="shared" ca="1" si="6"/>
        <v>3.2470747762750607E-2</v>
      </c>
      <c r="X59" s="24">
        <f t="shared" ca="1" si="7"/>
        <v>3.1116092931479988E-2</v>
      </c>
      <c r="Y59" s="24">
        <f t="shared" ca="1" si="8"/>
        <v>1.3546548312706186E-3</v>
      </c>
      <c r="Z59" s="24">
        <f t="shared" ca="1" si="18"/>
        <v>2.0042859056680165E-3</v>
      </c>
      <c r="AB59" s="76">
        <f t="shared" si="9"/>
        <v>44348</v>
      </c>
      <c r="AC59" s="77">
        <f t="shared" si="26"/>
        <v>1.1420680523841339E-2</v>
      </c>
      <c r="AD59" s="77">
        <f t="shared" ca="1" si="19"/>
        <v>2.0042859056680165E-3</v>
      </c>
      <c r="AH59" s="35">
        <f t="shared" si="2"/>
        <v>44348</v>
      </c>
      <c r="AI59" s="24">
        <f>+GBA_d!$AN86</f>
        <v>0.48296199752181668</v>
      </c>
      <c r="AJ59" s="24">
        <f>+PAM_d!$AN86</f>
        <v>0.51893047960698357</v>
      </c>
      <c r="AK59" s="24">
        <f>+NOA_d!$AN86</f>
        <v>0.50691519980212374</v>
      </c>
      <c r="AL59" s="24">
        <f>+NEA_d!$AN86</f>
        <v>0.51760425424025747</v>
      </c>
      <c r="AM59" s="24">
        <f>+CUY_d!$AN86</f>
        <v>0.53783400271312121</v>
      </c>
      <c r="AN59" s="24">
        <f>+PAT_d!$AN86</f>
        <v>0.49683995191838393</v>
      </c>
      <c r="AO59" s="24">
        <f t="shared" si="20"/>
        <v>0.53783400271312121</v>
      </c>
      <c r="AP59" s="24">
        <f t="shared" si="21"/>
        <v>0.48296199752181668</v>
      </c>
      <c r="AQ59" s="24">
        <f t="shared" si="29"/>
        <v>5.4872005191304529E-2</v>
      </c>
      <c r="AR59" s="24">
        <f t="shared" si="27"/>
        <v>6.4918535862976467E-2</v>
      </c>
      <c r="AT59" s="24">
        <f ca="1">+NAC_d!CT59</f>
        <v>0.50364038190898519</v>
      </c>
      <c r="AU59" s="24">
        <f ca="1">+NAC_d!CU59</f>
        <v>0.50631259063127443</v>
      </c>
      <c r="AV59" s="24">
        <f ca="1">+NAC_d!CV59</f>
        <v>0.49958903812684463</v>
      </c>
      <c r="AW59" s="24">
        <f ca="1">+NAC_d!CW59</f>
        <v>0.50534769730396079</v>
      </c>
      <c r="AX59" s="24">
        <f ca="1">+NAC_d!CX59</f>
        <v>0.50169335964399431</v>
      </c>
      <c r="AY59" s="24">
        <f ca="1">+NAC_d!CY59</f>
        <v>0.50130430777429713</v>
      </c>
      <c r="AZ59" s="24">
        <f ca="1">+NAC_d!CZ59</f>
        <v>0.50342012127782043</v>
      </c>
      <c r="BA59" s="24">
        <f ca="1">+NAC_d!DA59</f>
        <v>0.50317504364738252</v>
      </c>
      <c r="BB59" s="24">
        <f ca="1">+NAC_d!DB59</f>
        <v>0.49839903620516335</v>
      </c>
      <c r="BC59" s="24">
        <f ca="1">+NAC_d!DC59</f>
        <v>0.50077965450602324</v>
      </c>
      <c r="BD59" s="24">
        <f t="shared" ca="1" si="14"/>
        <v>0.50631259063127443</v>
      </c>
      <c r="BE59" s="24">
        <f t="shared" ca="1" si="15"/>
        <v>0.49839903620516335</v>
      </c>
      <c r="BF59" s="24">
        <f t="shared" ca="1" si="16"/>
        <v>7.9135544261110802E-3</v>
      </c>
      <c r="BG59" s="24">
        <f t="shared" ca="1" si="28"/>
        <v>1.4674199091636928E-2</v>
      </c>
      <c r="BI59" s="35">
        <f t="shared" si="10"/>
        <v>44348</v>
      </c>
      <c r="BJ59" s="169">
        <f t="shared" si="23"/>
        <v>6.4918535862976467E-2</v>
      </c>
      <c r="BK59" s="169">
        <f t="shared" ca="1" si="24"/>
        <v>1.4674199091636928E-2</v>
      </c>
      <c r="BL59" t="b">
        <f t="shared" ca="1" si="25"/>
        <v>1</v>
      </c>
    </row>
    <row r="60" spans="1:64" x14ac:dyDescent="0.25">
      <c r="A60" s="35">
        <f>+NAC!A60</f>
        <v>44378</v>
      </c>
      <c r="B60" s="24">
        <f>+GBA_d!AA87</f>
        <v>3.0840036121731584E-2</v>
      </c>
      <c r="C60" s="24">
        <f>+PAM_d!$AA87</f>
        <v>2.8655747432845047E-2</v>
      </c>
      <c r="D60" s="24">
        <f>+NOA_d!$AA87</f>
        <v>2.7531415810426951E-2</v>
      </c>
      <c r="E60" s="24">
        <f>+NEA_d!$AA87</f>
        <v>2.9764709180131854E-2</v>
      </c>
      <c r="F60" s="24">
        <f>+CUY_d!$AA87</f>
        <v>3.1686052006029364E-2</v>
      </c>
      <c r="G60" s="24">
        <f>+PAT_d!$AA87</f>
        <v>3.3494537144273639E-2</v>
      </c>
      <c r="H60" s="24">
        <f t="shared" si="3"/>
        <v>3.3494537144273639E-2</v>
      </c>
      <c r="I60" s="24">
        <f t="shared" si="4"/>
        <v>2.7531415810426951E-2</v>
      </c>
      <c r="J60" s="24">
        <f t="shared" si="5"/>
        <v>5.9631213338466882E-3</v>
      </c>
      <c r="K60" s="24">
        <f t="shared" si="17"/>
        <v>1.1010552001669041E-2</v>
      </c>
      <c r="M60" s="24">
        <f ca="1">+NAC_d!CH60</f>
        <v>2.988811994360363E-2</v>
      </c>
      <c r="N60" s="24">
        <f ca="1">+NAC_d!CI60</f>
        <v>2.9821999721880044E-2</v>
      </c>
      <c r="O60" s="24">
        <f ca="1">+NAC_d!CJ60</f>
        <v>2.9665159073332781E-2</v>
      </c>
      <c r="P60" s="24">
        <f ca="1">+NAC_d!CK60</f>
        <v>2.9630777507670292E-2</v>
      </c>
      <c r="Q60" s="24">
        <f ca="1">+NAC_d!CL60</f>
        <v>3.0034511841523726E-2</v>
      </c>
      <c r="R60" s="24">
        <f ca="1">+NAC_d!CM60</f>
        <v>3.00192007562603E-2</v>
      </c>
      <c r="S60" s="24">
        <f ca="1">+NAC_d!CN60</f>
        <v>2.9763465491195795E-2</v>
      </c>
      <c r="T60" s="24">
        <f ca="1">+NAC_d!CO60</f>
        <v>2.9782632458544178E-2</v>
      </c>
      <c r="U60" s="24">
        <f ca="1">+NAC_d!CP60</f>
        <v>3.0271368122521292E-2</v>
      </c>
      <c r="V60" s="24">
        <f ca="1">+NAC_d!CQ60</f>
        <v>3.0179474019323971E-2</v>
      </c>
      <c r="W60" s="24">
        <f t="shared" ca="1" si="6"/>
        <v>3.0271368122521292E-2</v>
      </c>
      <c r="X60" s="24">
        <f t="shared" ca="1" si="7"/>
        <v>2.9630777507670292E-2</v>
      </c>
      <c r="Y60" s="24">
        <f t="shared" ca="1" si="8"/>
        <v>6.4059061485099988E-4</v>
      </c>
      <c r="Z60" s="24">
        <f t="shared" ca="1" si="18"/>
        <v>1.826621009046477E-3</v>
      </c>
      <c r="AB60" s="76">
        <f t="shared" si="9"/>
        <v>44378</v>
      </c>
      <c r="AC60" s="77">
        <f t="shared" si="26"/>
        <v>1.1010552001669041E-2</v>
      </c>
      <c r="AD60" s="77">
        <f t="shared" ca="1" si="19"/>
        <v>1.826621009046477E-3</v>
      </c>
      <c r="AH60" s="35">
        <f t="shared" si="2"/>
        <v>44378</v>
      </c>
      <c r="AI60" s="24">
        <f>+GBA_d!$AN87</f>
        <v>0.50400088464932513</v>
      </c>
      <c r="AJ60" s="24">
        <f>+PAM_d!$AN87</f>
        <v>0.52983821152158472</v>
      </c>
      <c r="AK60" s="24">
        <f>+NOA_d!$AN87</f>
        <v>0.51962182662446543</v>
      </c>
      <c r="AL60" s="24">
        <f>+NEA_d!$AN87</f>
        <v>0.52910741336188072</v>
      </c>
      <c r="AM60" s="24">
        <f>+CUY_d!$AN87</f>
        <v>0.55141385438389623</v>
      </c>
      <c r="AN60" s="24">
        <f>+PAT_d!$AN87</f>
        <v>0.50585892204957039</v>
      </c>
      <c r="AO60" s="24">
        <f t="shared" si="20"/>
        <v>0.55141385438389623</v>
      </c>
      <c r="AP60" s="24">
        <f t="shared" si="21"/>
        <v>0.50400088464932513</v>
      </c>
      <c r="AQ60" s="24">
        <f t="shared" si="29"/>
        <v>4.7412969734571098E-2</v>
      </c>
      <c r="AR60" s="24">
        <f t="shared" si="27"/>
        <v>6.4274443235254247E-2</v>
      </c>
      <c r="AT60" s="24">
        <f ca="1">+NAC_d!CT60</f>
        <v>0.52097069843488497</v>
      </c>
      <c r="AU60" s="24">
        <f ca="1">+NAC_d!CU60</f>
        <v>0.52290069560835373</v>
      </c>
      <c r="AV60" s="24">
        <f ca="1">+NAC_d!CV60</f>
        <v>0.51622642408327502</v>
      </c>
      <c r="AW60" s="24">
        <f ca="1">+NAC_d!CW60</f>
        <v>0.52084745914352149</v>
      </c>
      <c r="AX60" s="24">
        <f ca="1">+NAC_d!CX60</f>
        <v>0.51807306609401382</v>
      </c>
      <c r="AY60" s="24">
        <f ca="1">+NAC_d!CY60</f>
        <v>0.51745513806380639</v>
      </c>
      <c r="AZ60" s="24">
        <f ca="1">+NAC_d!CZ60</f>
        <v>0.51889222503961907</v>
      </c>
      <c r="BA60" s="24">
        <f ca="1">+NAC_d!DA60</f>
        <v>0.51828752166658254</v>
      </c>
      <c r="BB60" s="24">
        <f ca="1">+NAC_d!DB60</f>
        <v>0.51403109698082594</v>
      </c>
      <c r="BC60" s="24">
        <f ca="1">+NAC_d!DC60</f>
        <v>0.51438259272971187</v>
      </c>
      <c r="BD60" s="24">
        <f t="shared" ca="1" si="14"/>
        <v>0.52290069560835373</v>
      </c>
      <c r="BE60" s="24">
        <f t="shared" ca="1" si="15"/>
        <v>0.51403109698082594</v>
      </c>
      <c r="BF60" s="24">
        <f t="shared" ca="1" si="16"/>
        <v>8.869598627527786E-3</v>
      </c>
      <c r="BG60" s="24">
        <f t="shared" ca="1" si="28"/>
        <v>1.4327740582792079E-2</v>
      </c>
      <c r="BI60" s="35">
        <f t="shared" si="10"/>
        <v>44378</v>
      </c>
      <c r="BJ60" s="169">
        <f t="shared" si="23"/>
        <v>6.4274443235254247E-2</v>
      </c>
      <c r="BK60" s="169">
        <f t="shared" ca="1" si="24"/>
        <v>1.4327740582792079E-2</v>
      </c>
      <c r="BL60" t="b">
        <f t="shared" ca="1" si="25"/>
        <v>1</v>
      </c>
    </row>
    <row r="61" spans="1:64" x14ac:dyDescent="0.25">
      <c r="A61" s="35">
        <f>+NAC!A61</f>
        <v>44409</v>
      </c>
      <c r="B61" s="24">
        <f>+GBA_d!AA88</f>
        <v>2.6033892701712968E-2</v>
      </c>
      <c r="C61" s="24">
        <f>+PAM_d!$AA88</f>
        <v>2.2632866076906399E-2</v>
      </c>
      <c r="D61" s="24">
        <f>+NOA_d!$AA88</f>
        <v>2.3829787548388603E-2</v>
      </c>
      <c r="E61" s="24">
        <f>+NEA_d!$AA88</f>
        <v>2.7373440151979622E-2</v>
      </c>
      <c r="F61" s="24">
        <f>+CUY_d!$AA88</f>
        <v>1.7777818999475059E-2</v>
      </c>
      <c r="G61" s="24">
        <f>+PAT_d!$AA88</f>
        <v>3.405748493163685E-2</v>
      </c>
      <c r="H61" s="24">
        <f t="shared" si="3"/>
        <v>3.405748493163685E-2</v>
      </c>
      <c r="I61" s="24">
        <f t="shared" si="4"/>
        <v>1.7777818999475059E-2</v>
      </c>
      <c r="J61" s="24">
        <f t="shared" si="5"/>
        <v>1.6279665932161791E-2</v>
      </c>
      <c r="K61" s="24">
        <f t="shared" si="17"/>
        <v>1.1895507248774251E-2</v>
      </c>
      <c r="M61" s="24">
        <f ca="1">+NAC_d!CH61</f>
        <v>2.2228297369113914E-2</v>
      </c>
      <c r="N61" s="24">
        <f ca="1">+NAC_d!CI61</f>
        <v>2.2638136961582678E-2</v>
      </c>
      <c r="O61" s="24">
        <f ca="1">+NAC_d!CJ61</f>
        <v>2.31284643989349E-2</v>
      </c>
      <c r="P61" s="24">
        <f ca="1">+NAC_d!CK61</f>
        <v>2.3496124745150837E-2</v>
      </c>
      <c r="Q61" s="24">
        <f ca="1">+NAC_d!CL61</f>
        <v>2.3778587270643525E-2</v>
      </c>
      <c r="R61" s="24">
        <f ca="1">+NAC_d!CM61</f>
        <v>2.4118427716868895E-2</v>
      </c>
      <c r="S61" s="24">
        <f ca="1">+NAC_d!CN61</f>
        <v>2.4573510125654341E-2</v>
      </c>
      <c r="T61" s="24">
        <f ca="1">+NAC_d!CO61</f>
        <v>2.5295341303368968E-2</v>
      </c>
      <c r="U61" s="24">
        <f ca="1">+NAC_d!CP61</f>
        <v>2.574444401585696E-2</v>
      </c>
      <c r="V61" s="24">
        <f ca="1">+NAC_d!CQ61</f>
        <v>2.6781252089188134E-2</v>
      </c>
      <c r="W61" s="24">
        <f t="shared" ca="1" si="6"/>
        <v>2.6781252089188134E-2</v>
      </c>
      <c r="X61" s="24">
        <f t="shared" ca="1" si="7"/>
        <v>2.2228297369113914E-2</v>
      </c>
      <c r="Y61" s="24">
        <f t="shared" ca="1" si="8"/>
        <v>4.5529547200742204E-3</v>
      </c>
      <c r="Z61" s="24">
        <f t="shared" ca="1" si="18"/>
        <v>2.0636052207080313E-3</v>
      </c>
      <c r="AB61" s="76">
        <f t="shared" si="9"/>
        <v>44409</v>
      </c>
      <c r="AC61" s="77">
        <f t="shared" si="26"/>
        <v>1.1895507248774251E-2</v>
      </c>
      <c r="AD61" s="77">
        <f t="shared" ca="1" si="19"/>
        <v>2.0636052207080313E-3</v>
      </c>
      <c r="AH61" s="35">
        <f t="shared" si="2"/>
        <v>44409</v>
      </c>
      <c r="AI61" s="24">
        <f>+GBA_d!$AN88</f>
        <v>0.5012071719126816</v>
      </c>
      <c r="AJ61" s="24">
        <f>+PAM_d!$AN88</f>
        <v>0.52437515451868633</v>
      </c>
      <c r="AK61" s="24">
        <f>+NOA_d!$AN88</f>
        <v>0.51708106503448303</v>
      </c>
      <c r="AL61" s="24">
        <f>+NEA_d!$AN88</f>
        <v>0.53500634249541901</v>
      </c>
      <c r="AM61" s="24">
        <f>+CUY_d!$AN88</f>
        <v>0.5376114734335975</v>
      </c>
      <c r="AN61" s="24">
        <f>+PAT_d!$AN88</f>
        <v>0.51313439776671399</v>
      </c>
      <c r="AO61" s="24">
        <f t="shared" si="20"/>
        <v>0.5376114734335975</v>
      </c>
      <c r="AP61" s="24">
        <f t="shared" si="21"/>
        <v>0.5012071719126816</v>
      </c>
      <c r="AQ61" s="24">
        <f t="shared" si="29"/>
        <v>3.6404301520915894E-2</v>
      </c>
      <c r="AR61" s="24">
        <f t="shared" si="27"/>
        <v>6.2094625738299797E-2</v>
      </c>
      <c r="AT61" s="24">
        <f ca="1">+NAC_d!CT61</f>
        <v>0.51211318008752338</v>
      </c>
      <c r="AU61" s="24">
        <f ca="1">+NAC_d!CU61</f>
        <v>0.51492286908167206</v>
      </c>
      <c r="AV61" s="24">
        <f ca="1">+NAC_d!CV61</f>
        <v>0.50984952534423877</v>
      </c>
      <c r="AW61" s="24">
        <f ca="1">+NAC_d!CW61</f>
        <v>0.5152166485046028</v>
      </c>
      <c r="AX61" s="24">
        <f ca="1">+NAC_d!CX61</f>
        <v>0.51300792537839568</v>
      </c>
      <c r="AY61" s="24">
        <f ca="1">+NAC_d!CY61</f>
        <v>0.51308353038052101</v>
      </c>
      <c r="AZ61" s="24">
        <f ca="1">+NAC_d!CZ61</f>
        <v>0.51535085338414532</v>
      </c>
      <c r="BA61" s="24">
        <f ca="1">+NAC_d!DA61</f>
        <v>0.51609187899753461</v>
      </c>
      <c r="BB61" s="24">
        <f ca="1">+NAC_d!DB61</f>
        <v>0.51289813911830873</v>
      </c>
      <c r="BC61" s="24">
        <f ca="1">+NAC_d!DC61</f>
        <v>0.51478708932881734</v>
      </c>
      <c r="BD61" s="24">
        <f t="shared" ca="1" si="14"/>
        <v>0.51609187899753461</v>
      </c>
      <c r="BE61" s="24">
        <f t="shared" ca="1" si="15"/>
        <v>0.50984952534423877</v>
      </c>
      <c r="BF61" s="24">
        <f t="shared" ca="1" si="16"/>
        <v>6.2423536532958401E-3</v>
      </c>
      <c r="BG61" s="24">
        <f t="shared" ca="1" si="28"/>
        <v>1.3755895829811985E-2</v>
      </c>
      <c r="BI61" s="35">
        <f t="shared" si="10"/>
        <v>44409</v>
      </c>
      <c r="BJ61" s="169">
        <f t="shared" si="23"/>
        <v>6.2094625738299797E-2</v>
      </c>
      <c r="BK61" s="169">
        <f t="shared" ca="1" si="24"/>
        <v>1.3755895829811985E-2</v>
      </c>
      <c r="BL61" t="b">
        <f t="shared" ca="1" si="25"/>
        <v>1</v>
      </c>
    </row>
    <row r="62" spans="1:64" x14ac:dyDescent="0.25">
      <c r="A62" s="35">
        <f>+NAC!A62</f>
        <v>44440</v>
      </c>
      <c r="B62" s="24">
        <f>+GBA_d!AA89</f>
        <v>3.836947659582024E-2</v>
      </c>
      <c r="C62" s="24">
        <f>+PAM_d!$AA89</f>
        <v>3.4099159847498228E-2</v>
      </c>
      <c r="D62" s="24">
        <f>+NOA_d!$AA89</f>
        <v>3.260908542060359E-2</v>
      </c>
      <c r="E62" s="24">
        <f>+NEA_d!$AA89</f>
        <v>2.830397865901757E-2</v>
      </c>
      <c r="F62" s="24">
        <f>+CUY_d!$AA89</f>
        <v>2.8695343048478428E-2</v>
      </c>
      <c r="G62" s="24">
        <f>+PAT_d!$AA89</f>
        <v>3.7443524776899828E-2</v>
      </c>
      <c r="H62" s="24">
        <f t="shared" si="3"/>
        <v>3.836947659582024E-2</v>
      </c>
      <c r="I62" s="24">
        <f t="shared" si="4"/>
        <v>2.830397865901757E-2</v>
      </c>
      <c r="J62" s="24">
        <f t="shared" si="5"/>
        <v>1.006549793680267E-2</v>
      </c>
      <c r="K62" s="24">
        <f t="shared" si="17"/>
        <v>1.1656260168130131E-2</v>
      </c>
      <c r="M62" s="24">
        <f ca="1">+NAC_d!CH62</f>
        <v>3.4811614369438804E-2</v>
      </c>
      <c r="N62" s="24">
        <f ca="1">+NAC_d!CI62</f>
        <v>3.5192103721481738E-2</v>
      </c>
      <c r="O62" s="24">
        <f ca="1">+NAC_d!CJ62</f>
        <v>3.4933945780572406E-2</v>
      </c>
      <c r="P62" s="24">
        <f ca="1">+NAC_d!CK62</f>
        <v>3.5422476959003024E-2</v>
      </c>
      <c r="Q62" s="24">
        <f ca="1">+NAC_d!CL62</f>
        <v>3.5248657467002342E-2</v>
      </c>
      <c r="R62" s="24">
        <f ca="1">+NAC_d!CM62</f>
        <v>3.5286960362639119E-2</v>
      </c>
      <c r="S62" s="24">
        <f ca="1">+NAC_d!CN62</f>
        <v>3.5387636349690776E-2</v>
      </c>
      <c r="T62" s="24">
        <f ca="1">+NAC_d!CO62</f>
        <v>3.5568766928929518E-2</v>
      </c>
      <c r="U62" s="24">
        <f ca="1">+NAC_d!CP62</f>
        <v>3.5512528611466587E-2</v>
      </c>
      <c r="V62" s="24">
        <f ca="1">+NAC_d!CQ62</f>
        <v>3.5966378333292415E-2</v>
      </c>
      <c r="W62" s="24">
        <f t="shared" ca="1" si="6"/>
        <v>3.5966378333292415E-2</v>
      </c>
      <c r="X62" s="24">
        <f t="shared" ca="1" si="7"/>
        <v>3.4811614369438804E-2</v>
      </c>
      <c r="Y62" s="24">
        <f t="shared" ca="1" si="8"/>
        <v>1.1547639638536111E-3</v>
      </c>
      <c r="Z62" s="24">
        <f t="shared" ca="1" si="18"/>
        <v>2.0058990265375645E-3</v>
      </c>
      <c r="AB62" s="76">
        <f t="shared" si="9"/>
        <v>44440</v>
      </c>
      <c r="AC62" s="77">
        <f t="shared" si="26"/>
        <v>1.1656260168130131E-2</v>
      </c>
      <c r="AD62" s="77">
        <f t="shared" ca="1" si="19"/>
        <v>2.0058990265375645E-3</v>
      </c>
      <c r="AH62" s="35">
        <f t="shared" si="2"/>
        <v>44440</v>
      </c>
      <c r="AI62" s="24">
        <f>+GBA_d!$AN89</f>
        <v>0.51670850505151344</v>
      </c>
      <c r="AJ62" s="24">
        <f>+PAM_d!$AN89</f>
        <v>0.53186987679699427</v>
      </c>
      <c r="AK62" s="24">
        <f>+NOA_d!$AN89</f>
        <v>0.53104716447561584</v>
      </c>
      <c r="AL62" s="24">
        <f>+NEA_d!$AN89</f>
        <v>0.52655594898253066</v>
      </c>
      <c r="AM62" s="24">
        <f>+CUY_d!$AN89</f>
        <v>0.52727559158704418</v>
      </c>
      <c r="AN62" s="24">
        <f>+PAT_d!$AN89</f>
        <v>0.53491723382364564</v>
      </c>
      <c r="AO62" s="24">
        <f t="shared" si="20"/>
        <v>0.53491723382364564</v>
      </c>
      <c r="AP62" s="24">
        <f t="shared" si="21"/>
        <v>0.51670850505151344</v>
      </c>
      <c r="AQ62" s="24">
        <f t="shared" si="29"/>
        <v>1.8208728772132199E-2</v>
      </c>
      <c r="AR62" s="24">
        <f t="shared" si="27"/>
        <v>5.9691150822931298E-2</v>
      </c>
      <c r="AT62" s="24">
        <f ca="1">+NAC_d!CT62</f>
        <v>0.5204949911004495</v>
      </c>
      <c r="AU62" s="24">
        <f ca="1">+NAC_d!CU62</f>
        <v>0.52330766082917957</v>
      </c>
      <c r="AV62" s="24">
        <f ca="1">+NAC_d!CV62</f>
        <v>0.51901689222222336</v>
      </c>
      <c r="AW62" s="24">
        <f ca="1">+NAC_d!CW62</f>
        <v>0.52488962737319245</v>
      </c>
      <c r="AX62" s="24">
        <f ca="1">+NAC_d!CX62</f>
        <v>0.52269249585163968</v>
      </c>
      <c r="AY62" s="24">
        <f ca="1">+NAC_d!CY62</f>
        <v>0.52332857687159806</v>
      </c>
      <c r="AZ62" s="24">
        <f ca="1">+NAC_d!CZ62</f>
        <v>0.52552102659146516</v>
      </c>
      <c r="BA62" s="24">
        <f ca="1">+NAC_d!DA62</f>
        <v>0.52694540108763044</v>
      </c>
      <c r="BB62" s="24">
        <f ca="1">+NAC_d!DB62</f>
        <v>0.52447800259053867</v>
      </c>
      <c r="BC62" s="24">
        <f ca="1">+NAC_d!DC62</f>
        <v>0.5270019490258897</v>
      </c>
      <c r="BD62" s="24">
        <f t="shared" ca="1" si="14"/>
        <v>0.5270019490258897</v>
      </c>
      <c r="BE62" s="24">
        <f t="shared" ca="1" si="15"/>
        <v>0.51901689222222336</v>
      </c>
      <c r="BF62" s="24">
        <f t="shared" ca="1" si="16"/>
        <v>7.9850568036663461E-3</v>
      </c>
      <c r="BG62" s="24">
        <f t="shared" ca="1" si="28"/>
        <v>1.3211383855467376E-2</v>
      </c>
      <c r="BI62" s="35">
        <f t="shared" si="10"/>
        <v>44440</v>
      </c>
      <c r="BJ62" s="169">
        <f t="shared" si="23"/>
        <v>5.9691150822931298E-2</v>
      </c>
      <c r="BK62" s="169">
        <f t="shared" ca="1" si="24"/>
        <v>1.3211383855467376E-2</v>
      </c>
      <c r="BL62" t="b">
        <f t="shared" ca="1" si="25"/>
        <v>1</v>
      </c>
    </row>
    <row r="63" spans="1:64" x14ac:dyDescent="0.25">
      <c r="A63" s="35">
        <f>+NAC!A63</f>
        <v>44470</v>
      </c>
      <c r="B63" s="24">
        <f>+GBA_d!AA90</f>
        <v>3.771404716797977E-2</v>
      </c>
      <c r="C63" s="24">
        <f>+PAM_d!$AA90</f>
        <v>3.4003874646207466E-2</v>
      </c>
      <c r="D63" s="24">
        <f>+NOA_d!$AA90</f>
        <v>3.1994359482834689E-2</v>
      </c>
      <c r="E63" s="24">
        <f>+NEA_d!$AA90</f>
        <v>3.5212791683861377E-2</v>
      </c>
      <c r="F63" s="24">
        <f>+CUY_d!$AA90</f>
        <v>3.1060296489330952E-2</v>
      </c>
      <c r="G63" s="24">
        <f>+PAT_d!$AA90</f>
        <v>2.865949836615056E-2</v>
      </c>
      <c r="H63" s="24">
        <f t="shared" si="3"/>
        <v>3.771404716797977E-2</v>
      </c>
      <c r="I63" s="24">
        <f t="shared" si="4"/>
        <v>2.865949836615056E-2</v>
      </c>
      <c r="J63" s="24">
        <f t="shared" si="5"/>
        <v>9.0545488018292097E-3</v>
      </c>
      <c r="K63" s="24">
        <f t="shared" si="17"/>
        <v>1.1905411724013734E-2</v>
      </c>
      <c r="M63" s="24">
        <f ca="1">+NAC_d!CH63</f>
        <v>3.4887431791868595E-2</v>
      </c>
      <c r="N63" s="24">
        <f ca="1">+NAC_d!CI63</f>
        <v>3.5075230768276233E-2</v>
      </c>
      <c r="O63" s="24">
        <f ca="1">+NAC_d!CJ63</f>
        <v>3.4810574127347671E-2</v>
      </c>
      <c r="P63" s="24">
        <f ca="1">+NAC_d!CK63</f>
        <v>3.4529930329532776E-2</v>
      </c>
      <c r="Q63" s="24">
        <f ca="1">+NAC_d!CL63</f>
        <v>3.5125546862463164E-2</v>
      </c>
      <c r="R63" s="24">
        <f ca="1">+NAC_d!CM63</f>
        <v>3.4797005660806457E-2</v>
      </c>
      <c r="S63" s="24">
        <f ca="1">+NAC_d!CN63</f>
        <v>3.5113597315457046E-2</v>
      </c>
      <c r="T63" s="24">
        <f ca="1">+NAC_d!CO63</f>
        <v>3.5306119884380927E-2</v>
      </c>
      <c r="U63" s="24">
        <f ca="1">+NAC_d!CP63</f>
        <v>3.5156297633912148E-2</v>
      </c>
      <c r="V63" s="24">
        <f ca="1">+NAC_d!CQ63</f>
        <v>3.5518549996877313E-2</v>
      </c>
      <c r="W63" s="24">
        <f t="shared" ca="1" si="6"/>
        <v>3.5518549996877313E-2</v>
      </c>
      <c r="X63" s="24">
        <f t="shared" ca="1" si="7"/>
        <v>3.4529930329532776E-2</v>
      </c>
      <c r="Y63" s="24">
        <f t="shared" ca="1" si="8"/>
        <v>9.8861966734453688E-4</v>
      </c>
      <c r="Z63" s="24">
        <f t="shared" ca="1" si="18"/>
        <v>1.8054202102031163E-3</v>
      </c>
      <c r="AB63" s="76">
        <f t="shared" si="9"/>
        <v>44470</v>
      </c>
      <c r="AC63" s="77">
        <f t="shared" si="26"/>
        <v>1.1905411724013734E-2</v>
      </c>
      <c r="AD63" s="77">
        <f t="shared" ca="1" si="19"/>
        <v>1.8054202102031163E-3</v>
      </c>
      <c r="AH63" s="35">
        <f t="shared" si="2"/>
        <v>44470</v>
      </c>
      <c r="AI63" s="24">
        <f>+GBA_d!$AN90</f>
        <v>0.51977281787297613</v>
      </c>
      <c r="AJ63" s="24">
        <f>+PAM_d!$AN90</f>
        <v>0.52281959821136081</v>
      </c>
      <c r="AK63" s="24">
        <f>+NOA_d!$AN90</f>
        <v>0.51825892631426229</v>
      </c>
      <c r="AL63" s="24">
        <f>+NEA_d!$AN90</f>
        <v>0.52324777675699008</v>
      </c>
      <c r="AM63" s="24">
        <f>+CUY_d!$AN90</f>
        <v>0.51910383929914383</v>
      </c>
      <c r="AN63" s="24">
        <f>+PAT_d!$AN90</f>
        <v>0.52607142592846445</v>
      </c>
      <c r="AO63" s="24">
        <f t="shared" si="20"/>
        <v>0.52607142592846445</v>
      </c>
      <c r="AP63" s="24">
        <f t="shared" si="21"/>
        <v>0.51825892631426229</v>
      </c>
      <c r="AQ63" s="24">
        <f t="shared" si="29"/>
        <v>7.8124996142021619E-3</v>
      </c>
      <c r="AR63" s="24">
        <f t="shared" si="27"/>
        <v>5.6331142427986598E-2</v>
      </c>
      <c r="AT63" s="24">
        <f ca="1">+NAC_d!CT63</f>
        <v>0.51336596190132222</v>
      </c>
      <c r="AU63" s="24">
        <f ca="1">+NAC_d!CU63</f>
        <v>0.51672745849162216</v>
      </c>
      <c r="AV63" s="24">
        <f ca="1">+NAC_d!CV63</f>
        <v>0.5137812502549155</v>
      </c>
      <c r="AW63" s="24">
        <f ca="1">+NAC_d!CW63</f>
        <v>0.51907290612501633</v>
      </c>
      <c r="AX63" s="24">
        <f ca="1">+NAC_d!CX63</f>
        <v>0.51822382533064082</v>
      </c>
      <c r="AY63" s="24">
        <f ca="1">+NAC_d!CY63</f>
        <v>0.51891334747766948</v>
      </c>
      <c r="AZ63" s="24">
        <f ca="1">+NAC_d!CZ63</f>
        <v>0.52188278553495859</v>
      </c>
      <c r="BA63" s="24">
        <f ca="1">+NAC_d!DA63</f>
        <v>0.52390128783893442</v>
      </c>
      <c r="BB63" s="24">
        <f ca="1">+NAC_d!DB63</f>
        <v>0.52251176957205714</v>
      </c>
      <c r="BC63" s="24">
        <f ca="1">+NAC_d!DC63</f>
        <v>0.52575017615133524</v>
      </c>
      <c r="BD63" s="24">
        <f t="shared" ca="1" si="14"/>
        <v>0.52575017615133524</v>
      </c>
      <c r="BE63" s="24">
        <f t="shared" ca="1" si="15"/>
        <v>0.51336596190132222</v>
      </c>
      <c r="BF63" s="24">
        <f t="shared" ca="1" si="16"/>
        <v>1.2384214250013015E-2</v>
      </c>
      <c r="BG63" s="24">
        <f t="shared" ca="1" si="28"/>
        <v>1.2929683611053408E-2</v>
      </c>
      <c r="BI63" s="35">
        <f t="shared" si="10"/>
        <v>44470</v>
      </c>
      <c r="BJ63" s="169">
        <f t="shared" si="23"/>
        <v>5.6331142427986598E-2</v>
      </c>
      <c r="BK63" s="169">
        <f t="shared" ca="1" si="24"/>
        <v>1.2929683611053408E-2</v>
      </c>
      <c r="BL63" t="b">
        <f t="shared" ca="1" si="25"/>
        <v>1</v>
      </c>
    </row>
    <row r="64" spans="1:64" x14ac:dyDescent="0.25">
      <c r="A64" s="35">
        <f>+NAC!A64</f>
        <v>44501</v>
      </c>
      <c r="B64" s="24">
        <f>+GBA_d!AA91</f>
        <v>2.2673611177135511E-2</v>
      </c>
      <c r="C64" s="24">
        <f>+PAM_d!$AA91</f>
        <v>2.8088049810452542E-2</v>
      </c>
      <c r="D64" s="24">
        <f>+NOA_d!$AA91</f>
        <v>2.655158513671374E-2</v>
      </c>
      <c r="E64" s="24">
        <f>+NEA_d!$AA91</f>
        <v>2.971260724819702E-2</v>
      </c>
      <c r="F64" s="24">
        <f>+CUY_d!$AA91</f>
        <v>2.6501538262691193E-2</v>
      </c>
      <c r="G64" s="24">
        <f>+PAT_d!$AA91</f>
        <v>2.1904875768854692E-2</v>
      </c>
      <c r="H64" s="24">
        <f t="shared" si="3"/>
        <v>2.971260724819702E-2</v>
      </c>
      <c r="I64" s="24">
        <f t="shared" si="4"/>
        <v>2.1904875768854692E-2</v>
      </c>
      <c r="J64" s="24">
        <f t="shared" si="5"/>
        <v>7.807731479342328E-3</v>
      </c>
      <c r="K64" s="24">
        <f t="shared" si="17"/>
        <v>1.1924344073942364E-2</v>
      </c>
      <c r="M64" s="24">
        <f ca="1">+NAC_d!CH64</f>
        <v>2.443983631506419E-2</v>
      </c>
      <c r="N64" s="24">
        <f ca="1">+NAC_d!CI64</f>
        <v>2.4374434159051939E-2</v>
      </c>
      <c r="O64" s="24">
        <f ca="1">+NAC_d!CJ64</f>
        <v>2.4513473410496811E-2</v>
      </c>
      <c r="P64" s="24">
        <f ca="1">+NAC_d!CK64</f>
        <v>2.491360766702555E-2</v>
      </c>
      <c r="Q64" s="24">
        <f ca="1">+NAC_d!CL64</f>
        <v>2.514349054764331E-2</v>
      </c>
      <c r="R64" s="24">
        <f ca="1">+NAC_d!CM64</f>
        <v>2.5006290583918123E-2</v>
      </c>
      <c r="S64" s="24">
        <f ca="1">+NAC_d!CN64</f>
        <v>2.5164692128295307E-2</v>
      </c>
      <c r="T64" s="24">
        <f ca="1">+NAC_d!CO64</f>
        <v>2.5550893470732028E-2</v>
      </c>
      <c r="U64" s="24">
        <f ca="1">+NAC_d!CP64</f>
        <v>2.5630337786585411E-2</v>
      </c>
      <c r="V64" s="24">
        <f ca="1">+NAC_d!CQ64</f>
        <v>2.6094449172278544E-2</v>
      </c>
      <c r="W64" s="24">
        <f t="shared" ca="1" si="6"/>
        <v>2.6094449172278544E-2</v>
      </c>
      <c r="X64" s="24">
        <f t="shared" ca="1" si="7"/>
        <v>2.4374434159051939E-2</v>
      </c>
      <c r="Y64" s="24">
        <f t="shared" ca="1" si="8"/>
        <v>1.7200150132266057E-3</v>
      </c>
      <c r="Z64" s="24">
        <f t="shared" ca="1" si="18"/>
        <v>1.7525603300602339E-3</v>
      </c>
      <c r="AB64" s="76">
        <f t="shared" si="9"/>
        <v>44501</v>
      </c>
      <c r="AC64" s="77">
        <f t="shared" si="26"/>
        <v>1.1924344073942364E-2</v>
      </c>
      <c r="AD64" s="77">
        <f t="shared" ca="1" si="19"/>
        <v>1.7525603300602339E-3</v>
      </c>
      <c r="AH64" s="35">
        <f t="shared" si="2"/>
        <v>44501</v>
      </c>
      <c r="AI64" s="24">
        <f>+GBA_d!$AN91</f>
        <v>0.50936667691945692</v>
      </c>
      <c r="AJ64" s="24">
        <f>+PAM_d!$AN91</f>
        <v>0.51446421469091685</v>
      </c>
      <c r="AK64" s="24">
        <f>+NOA_d!$AN91</f>
        <v>0.5116315269600451</v>
      </c>
      <c r="AL64" s="24">
        <f>+NEA_d!$AN91</f>
        <v>0.51286184779916</v>
      </c>
      <c r="AM64" s="24">
        <f>+CUY_d!$AN91</f>
        <v>0.51175135678633454</v>
      </c>
      <c r="AN64" s="24">
        <f>+PAT_d!$AN91</f>
        <v>0.51525273708034858</v>
      </c>
      <c r="AO64" s="24">
        <f t="shared" si="20"/>
        <v>0.51525273708034858</v>
      </c>
      <c r="AP64" s="24">
        <f t="shared" si="21"/>
        <v>0.50936667691945692</v>
      </c>
      <c r="AQ64" s="24">
        <f t="shared" si="29"/>
        <v>5.8860601608916596E-3</v>
      </c>
      <c r="AR64" s="24">
        <f t="shared" si="27"/>
        <v>5.2725746605982095E-2</v>
      </c>
      <c r="AT64" s="24">
        <f ca="1">+NAC_d!CT64</f>
        <v>0.50433659210587067</v>
      </c>
      <c r="AU64" s="24">
        <f ca="1">+NAC_d!CU64</f>
        <v>0.50709690065837343</v>
      </c>
      <c r="AV64" s="24">
        <f ca="1">+NAC_d!CV64</f>
        <v>0.50485017192724668</v>
      </c>
      <c r="AW64" s="24">
        <f ca="1">+NAC_d!CW64</f>
        <v>0.50982135249573113</v>
      </c>
      <c r="AX64" s="24">
        <f ca="1">+NAC_d!CX64</f>
        <v>0.50958615208208147</v>
      </c>
      <c r="AY64" s="24">
        <f ca="1">+NAC_d!CY64</f>
        <v>0.5100780994444436</v>
      </c>
      <c r="AZ64" s="24">
        <f ca="1">+NAC_d!CZ64</f>
        <v>0.51228319601045569</v>
      </c>
      <c r="BA64" s="24">
        <f ca="1">+NAC_d!DA64</f>
        <v>0.51469450834697983</v>
      </c>
      <c r="BB64" s="24">
        <f ca="1">+NAC_d!DB64</f>
        <v>0.5134670093079341</v>
      </c>
      <c r="BC64" s="24">
        <f ca="1">+NAC_d!DC64</f>
        <v>0.51563411492126443</v>
      </c>
      <c r="BD64" s="24">
        <f t="shared" ca="1" si="14"/>
        <v>0.51563411492126443</v>
      </c>
      <c r="BE64" s="24">
        <f t="shared" ca="1" si="15"/>
        <v>0.50433659210587067</v>
      </c>
      <c r="BF64" s="24">
        <f t="shared" ca="1" si="16"/>
        <v>1.1297522815393757E-2</v>
      </c>
      <c r="BG64" s="24">
        <f t="shared" ca="1" si="28"/>
        <v>1.1952169345222457E-2</v>
      </c>
      <c r="BI64" s="35">
        <f t="shared" si="10"/>
        <v>44501</v>
      </c>
      <c r="BJ64" s="169">
        <f t="shared" si="23"/>
        <v>5.2725746605982095E-2</v>
      </c>
      <c r="BK64" s="169">
        <f t="shared" ca="1" si="24"/>
        <v>1.1952169345222457E-2</v>
      </c>
      <c r="BL64" t="b">
        <f t="shared" ca="1" si="25"/>
        <v>1</v>
      </c>
    </row>
    <row r="65" spans="1:64" x14ac:dyDescent="0.25">
      <c r="A65" s="35">
        <f>+NAC!A65</f>
        <v>44531</v>
      </c>
      <c r="B65" s="24">
        <f>+GBA_d!AA92</f>
        <v>4.0626570234786108E-2</v>
      </c>
      <c r="C65" s="24">
        <f>+PAM_d!$AA92</f>
        <v>3.5220393188432064E-2</v>
      </c>
      <c r="D65" s="24">
        <f>+NOA_d!$AA92</f>
        <v>4.0413674536611488E-2</v>
      </c>
      <c r="E65" s="24">
        <f>+NEA_d!$AA92</f>
        <v>4.4129477323464616E-2</v>
      </c>
      <c r="F65" s="24">
        <f>+CUY_d!$AA92</f>
        <v>3.9114050727979466E-2</v>
      </c>
      <c r="G65" s="24">
        <f>+PAT_d!$AA92</f>
        <v>3.0914583883343116E-2</v>
      </c>
      <c r="H65" s="24">
        <f t="shared" si="3"/>
        <v>4.4129477323464616E-2</v>
      </c>
      <c r="I65" s="24">
        <f t="shared" si="4"/>
        <v>3.0914583883343116E-2</v>
      </c>
      <c r="J65" s="24">
        <f t="shared" si="5"/>
        <v>1.32148934401215E-2</v>
      </c>
      <c r="K65" s="24">
        <f t="shared" si="17"/>
        <v>1.0920773394605935E-2</v>
      </c>
      <c r="M65" s="24">
        <f ca="1">+NAC_d!CH65</f>
        <v>3.993322354197848E-2</v>
      </c>
      <c r="N65" s="24">
        <f ca="1">+NAC_d!CI65</f>
        <v>3.9303730496707878E-2</v>
      </c>
      <c r="O65" s="24">
        <f ca="1">+NAC_d!CJ65</f>
        <v>3.8679761088012965E-2</v>
      </c>
      <c r="P65" s="24">
        <f ca="1">+NAC_d!CK65</f>
        <v>3.9561438806567484E-2</v>
      </c>
      <c r="Q65" s="24">
        <f ca="1">+NAC_d!CL65</f>
        <v>3.8230417609836254E-2</v>
      </c>
      <c r="R65" s="24">
        <f ca="1">+NAC_d!CM65</f>
        <v>3.8318850667990345E-2</v>
      </c>
      <c r="S65" s="24">
        <f ca="1">+NAC_d!CN65</f>
        <v>3.8367644207896845E-2</v>
      </c>
      <c r="T65" s="24">
        <f ca="1">+NAC_d!CO65</f>
        <v>3.8122195957228211E-2</v>
      </c>
      <c r="U65" s="24">
        <f ca="1">+NAC_d!CP65</f>
        <v>3.7283077587070723E-2</v>
      </c>
      <c r="V65" s="24">
        <f ca="1">+NAC_d!CQ65</f>
        <v>3.7596284637308797E-2</v>
      </c>
      <c r="W65" s="24">
        <f t="shared" ca="1" si="6"/>
        <v>3.993322354197848E-2</v>
      </c>
      <c r="X65" s="24">
        <f t="shared" ca="1" si="7"/>
        <v>3.7283077587070723E-2</v>
      </c>
      <c r="Y65" s="24">
        <f t="shared" ca="1" si="8"/>
        <v>2.6501459549077566E-3</v>
      </c>
      <c r="Z65" s="24">
        <f t="shared" ca="1" si="18"/>
        <v>1.9140367924503909E-3</v>
      </c>
      <c r="AB65" s="76">
        <f t="shared" si="9"/>
        <v>44531</v>
      </c>
      <c r="AC65" s="77">
        <f t="shared" si="26"/>
        <v>1.0920773394605935E-2</v>
      </c>
      <c r="AD65" s="77">
        <f t="shared" ca="1" si="19"/>
        <v>1.9140367924503909E-3</v>
      </c>
      <c r="AH65" s="35">
        <f t="shared" si="2"/>
        <v>44531</v>
      </c>
      <c r="AI65" s="24">
        <f>+GBA_d!$AN92</f>
        <v>0.51439809886795751</v>
      </c>
      <c r="AJ65" s="24">
        <f>+PAM_d!$AN92</f>
        <v>0.50472944675850928</v>
      </c>
      <c r="AK65" s="24">
        <f>+NOA_d!$AN92</f>
        <v>0.50772955355887972</v>
      </c>
      <c r="AL65" s="24">
        <f>+NEA_d!$AN92</f>
        <v>0.49657447064020555</v>
      </c>
      <c r="AM65" s="24">
        <f>+CUY_d!$AN92</f>
        <v>0.50643523685605274</v>
      </c>
      <c r="AN65" s="24">
        <f>+PAT_d!$AN92</f>
        <v>0.51625210115870579</v>
      </c>
      <c r="AO65" s="24">
        <f t="shared" si="20"/>
        <v>0.51625210115870579</v>
      </c>
      <c r="AP65" s="24">
        <f t="shared" si="21"/>
        <v>0.49657447064020555</v>
      </c>
      <c r="AQ65" s="24">
        <f t="shared" si="29"/>
        <v>1.9677630518500244E-2</v>
      </c>
      <c r="AR65" s="24">
        <f t="shared" si="27"/>
        <v>4.9337608092325312E-2</v>
      </c>
      <c r="AT65" s="24">
        <f ca="1">+NAC_d!CT65</f>
        <v>0.50413210454367885</v>
      </c>
      <c r="AU65" s="24">
        <f ca="1">+NAC_d!CU65</f>
        <v>0.50621530568339779</v>
      </c>
      <c r="AV65" s="24">
        <f ca="1">+NAC_d!CV65</f>
        <v>0.50376668187757367</v>
      </c>
      <c r="AW65" s="24">
        <f ca="1">+NAC_d!CW65</f>
        <v>0.50963959362157985</v>
      </c>
      <c r="AX65" s="24">
        <f ca="1">+NAC_d!CX65</f>
        <v>0.50754673432309061</v>
      </c>
      <c r="AY65" s="24">
        <f ca="1">+NAC_d!CY65</f>
        <v>0.50856226533239157</v>
      </c>
      <c r="AZ65" s="24">
        <f ca="1">+NAC_d!CZ65</f>
        <v>0.51015159058887449</v>
      </c>
      <c r="BA65" s="24">
        <f ca="1">+NAC_d!DA65</f>
        <v>0.5120948579316793</v>
      </c>
      <c r="BB65" s="24">
        <f ca="1">+NAC_d!DB65</f>
        <v>0.51043475457220211</v>
      </c>
      <c r="BC65" s="24">
        <f ca="1">+NAC_d!DC65</f>
        <v>0.51221418345524605</v>
      </c>
      <c r="BD65" s="24">
        <f t="shared" ca="1" si="14"/>
        <v>0.51221418345524605</v>
      </c>
      <c r="BE65" s="24">
        <f t="shared" ca="1" si="15"/>
        <v>0.50376668187757367</v>
      </c>
      <c r="BF65" s="24">
        <f t="shared" ca="1" si="16"/>
        <v>8.4475015776723783E-3</v>
      </c>
      <c r="BG65" s="24">
        <f t="shared" ca="1" si="28"/>
        <v>1.1165798077663585E-2</v>
      </c>
      <c r="BI65" s="35">
        <f t="shared" si="10"/>
        <v>44531</v>
      </c>
      <c r="BJ65" s="169">
        <f t="shared" si="23"/>
        <v>4.9337608092325312E-2</v>
      </c>
      <c r="BK65" s="169">
        <f t="shared" ca="1" si="24"/>
        <v>1.1165798077663585E-2</v>
      </c>
      <c r="BL65" t="b">
        <f t="shared" ca="1" si="25"/>
        <v>1</v>
      </c>
    </row>
    <row r="66" spans="1:64" x14ac:dyDescent="0.25">
      <c r="A66" s="35">
        <f>+NAC!A66</f>
        <v>44562</v>
      </c>
      <c r="B66" s="24">
        <f>+GBA_d!AA93</f>
        <v>3.9267364477794775E-2</v>
      </c>
      <c r="C66" s="24">
        <f>+PAM_d!$AA93</f>
        <v>3.8482024276817128E-2</v>
      </c>
      <c r="D66" s="24">
        <f>+NOA_d!$AA93</f>
        <v>4.0366026324524906E-2</v>
      </c>
      <c r="E66" s="24">
        <f>+NEA_d!$AA93</f>
        <v>3.4237677592112936E-2</v>
      </c>
      <c r="F66" s="24">
        <f>+CUY_d!$AA93</f>
        <v>4.0505696952499948E-2</v>
      </c>
      <c r="G66" s="24">
        <f>+PAT_d!$AA93</f>
        <v>3.5926603989857364E-2</v>
      </c>
      <c r="H66" s="24">
        <f t="shared" si="3"/>
        <v>4.0505696952499948E-2</v>
      </c>
      <c r="I66" s="24">
        <f t="shared" si="4"/>
        <v>3.4237677592112936E-2</v>
      </c>
      <c r="J66" s="24">
        <f t="shared" si="5"/>
        <v>6.2680193603870116E-3</v>
      </c>
      <c r="K66" s="24">
        <f t="shared" si="17"/>
        <v>9.5883636844285944E-3</v>
      </c>
      <c r="M66" s="24">
        <f ca="1">+NAC_d!CH66</f>
        <v>3.9874635173624995E-2</v>
      </c>
      <c r="N66" s="24">
        <f ca="1">+NAC_d!CI66</f>
        <v>3.9719866081514565E-2</v>
      </c>
      <c r="O66" s="24">
        <f ca="1">+NAC_d!CJ66</f>
        <v>3.901041890425927E-2</v>
      </c>
      <c r="P66" s="24">
        <f ca="1">+NAC_d!CK66</f>
        <v>3.873983072556153E-2</v>
      </c>
      <c r="Q66" s="24">
        <f ca="1">+NAC_d!CL66</f>
        <v>3.9294851489753091E-2</v>
      </c>
      <c r="R66" s="24">
        <f ca="1">+NAC_d!CM66</f>
        <v>3.8755736185396295E-2</v>
      </c>
      <c r="S66" s="24">
        <f ca="1">+NAC_d!CN66</f>
        <v>3.8657485378410961E-2</v>
      </c>
      <c r="T66" s="24">
        <f ca="1">+NAC_d!CO66</f>
        <v>3.8522218321484614E-2</v>
      </c>
      <c r="U66" s="24">
        <f ca="1">+NAC_d!CP66</f>
        <v>3.8441494973421531E-2</v>
      </c>
      <c r="V66" s="24">
        <f ca="1">+NAC_d!CQ66</f>
        <v>3.7953454676598497E-2</v>
      </c>
      <c r="W66" s="24">
        <f t="shared" ca="1" si="6"/>
        <v>3.9874635173624995E-2</v>
      </c>
      <c r="X66" s="24">
        <f t="shared" ca="1" si="7"/>
        <v>3.7953454676598497E-2</v>
      </c>
      <c r="Y66" s="24">
        <f t="shared" ca="1" si="8"/>
        <v>1.9211804970264978E-3</v>
      </c>
      <c r="Z66" s="24">
        <f t="shared" ca="1" si="18"/>
        <v>1.9371206727032038E-3</v>
      </c>
      <c r="AB66" s="76">
        <f t="shared" si="9"/>
        <v>44562</v>
      </c>
      <c r="AC66" s="77">
        <f t="shared" si="26"/>
        <v>9.5883636844285944E-3</v>
      </c>
      <c r="AD66" s="77">
        <f t="shared" ca="1" si="19"/>
        <v>1.9371206727032038E-3</v>
      </c>
      <c r="AH66" s="35">
        <f t="shared" si="2"/>
        <v>44562</v>
      </c>
      <c r="AI66" s="24">
        <f>+GBA_d!$AN93</f>
        <v>0.52378264757154525</v>
      </c>
      <c r="AJ66" s="24">
        <f>+PAM_d!$AN93</f>
        <v>0.49358716969099303</v>
      </c>
      <c r="AK66" s="24">
        <f>+NOA_d!$AN93</f>
        <v>0.48664136490749432</v>
      </c>
      <c r="AL66" s="24">
        <f>+NEA_d!$AN93</f>
        <v>0.48378408225679714</v>
      </c>
      <c r="AM66" s="24">
        <f>+CUY_d!$AN93</f>
        <v>0.50053767021254547</v>
      </c>
      <c r="AN66" s="24">
        <f>+PAT_d!$AN93</f>
        <v>0.5086825363156775</v>
      </c>
      <c r="AO66" s="24">
        <f t="shared" si="20"/>
        <v>0.52378264757154525</v>
      </c>
      <c r="AP66" s="24">
        <f t="shared" si="21"/>
        <v>0.48378408225679714</v>
      </c>
      <c r="AQ66" s="24">
        <f t="shared" si="29"/>
        <v>3.9998565314748102E-2</v>
      </c>
      <c r="AR66" s="24">
        <f t="shared" si="27"/>
        <v>4.4775899295224977E-2</v>
      </c>
      <c r="AT66" s="24">
        <f ca="1">+NAC_d!CT66</f>
        <v>0.50249863320240906</v>
      </c>
      <c r="AU66" s="24">
        <f ca="1">+NAC_d!CU66</f>
        <v>0.50413289407731754</v>
      </c>
      <c r="AV66" s="24">
        <f ca="1">+NAC_d!CV66</f>
        <v>0.50130614534941387</v>
      </c>
      <c r="AW66" s="24">
        <f ca="1">+NAC_d!CW66</f>
        <v>0.50595382924287624</v>
      </c>
      <c r="AX66" s="24">
        <f ca="1">+NAC_d!CX66</f>
        <v>0.50483809085719189</v>
      </c>
      <c r="AY66" s="24">
        <f ca="1">+NAC_d!CY66</f>
        <v>0.50578752644073188</v>
      </c>
      <c r="AZ66" s="24">
        <f ca="1">+NAC_d!CZ66</f>
        <v>0.5071524171983508</v>
      </c>
      <c r="BA66" s="24">
        <f ca="1">+NAC_d!DA66</f>
        <v>0.50930277193614959</v>
      </c>
      <c r="BB66" s="24">
        <f ca="1">+NAC_d!DB66</f>
        <v>0.50811866016946006</v>
      </c>
      <c r="BC66" s="24">
        <f ca="1">+NAC_d!DC66</f>
        <v>0.50976401151899431</v>
      </c>
      <c r="BD66" s="24">
        <f t="shared" ca="1" si="14"/>
        <v>0.50976401151899431</v>
      </c>
      <c r="BE66" s="24">
        <f t="shared" ca="1" si="15"/>
        <v>0.50130614534941387</v>
      </c>
      <c r="BF66" s="24">
        <f t="shared" ca="1" si="16"/>
        <v>8.4578661695804414E-3</v>
      </c>
      <c r="BG66" s="24">
        <f t="shared" ca="1" si="28"/>
        <v>1.0036856745042348E-2</v>
      </c>
      <c r="BI66" s="35">
        <f t="shared" si="10"/>
        <v>44562</v>
      </c>
      <c r="BJ66" s="169">
        <f t="shared" si="23"/>
        <v>4.4775899295224977E-2</v>
      </c>
      <c r="BK66" s="169">
        <f t="shared" ca="1" si="24"/>
        <v>1.0036856745042348E-2</v>
      </c>
      <c r="BL66" t="b">
        <f t="shared" ca="1" si="25"/>
        <v>1</v>
      </c>
    </row>
    <row r="67" spans="1:64" x14ac:dyDescent="0.25">
      <c r="A67" s="35">
        <f>+NAC!A67</f>
        <v>44593</v>
      </c>
      <c r="B67" s="24">
        <f>+GBA_d!AA94</f>
        <v>4.5631421111098414E-2</v>
      </c>
      <c r="C67" s="24">
        <f>+PAM_d!$AA94</f>
        <v>4.6659594197174581E-2</v>
      </c>
      <c r="D67" s="24">
        <f>+NOA_d!$AA94</f>
        <v>4.8525037765037471E-2</v>
      </c>
      <c r="E67" s="24">
        <f>+NEA_d!$AA94</f>
        <v>4.963695355164699E-2</v>
      </c>
      <c r="F67" s="24">
        <f>+CUY_d!$AA94</f>
        <v>5.4046543139711911E-2</v>
      </c>
      <c r="G67" s="24">
        <f>+PAT_d!$AA94</f>
        <v>4.842075756885067E-2</v>
      </c>
      <c r="H67" s="24">
        <f t="shared" si="3"/>
        <v>5.4046543139711911E-2</v>
      </c>
      <c r="I67" s="24">
        <f t="shared" si="4"/>
        <v>4.5631421111098414E-2</v>
      </c>
      <c r="J67" s="24">
        <f t="shared" si="5"/>
        <v>8.4151220286134976E-3</v>
      </c>
      <c r="K67" s="24">
        <f t="shared" si="17"/>
        <v>9.6318142423494537E-3</v>
      </c>
      <c r="M67" s="24">
        <f ca="1">+NAC_d!CH67</f>
        <v>5.1625223999565817E-2</v>
      </c>
      <c r="N67" s="24">
        <f ca="1">+NAC_d!CI67</f>
        <v>5.083388013992618E-2</v>
      </c>
      <c r="O67" s="24">
        <f ca="1">+NAC_d!CJ67</f>
        <v>4.9207579599929385E-2</v>
      </c>
      <c r="P67" s="24">
        <f ca="1">+NAC_d!CK67</f>
        <v>4.8527400012297495E-2</v>
      </c>
      <c r="Q67" s="24">
        <f ca="1">+NAC_d!CL67</f>
        <v>4.8520744100532642E-2</v>
      </c>
      <c r="R67" s="24">
        <f ca="1">+NAC_d!CM67</f>
        <v>4.7933667089349763E-2</v>
      </c>
      <c r="S67" s="24">
        <f ca="1">+NAC_d!CN67</f>
        <v>4.7026406476946558E-2</v>
      </c>
      <c r="T67" s="24">
        <f ca="1">+NAC_d!CO67</f>
        <v>4.6334356780752817E-2</v>
      </c>
      <c r="U67" s="24">
        <f ca="1">+NAC_d!CP67</f>
        <v>4.5380273901673318E-2</v>
      </c>
      <c r="V67" s="24">
        <f ca="1">+NAC_d!CQ67</f>
        <v>4.3679929635650927E-2</v>
      </c>
      <c r="W67" s="24">
        <f t="shared" ca="1" si="6"/>
        <v>5.1625223999565817E-2</v>
      </c>
      <c r="X67" s="24">
        <f t="shared" ca="1" si="7"/>
        <v>4.3679929635650927E-2</v>
      </c>
      <c r="Y67" s="24">
        <f t="shared" ca="1" si="8"/>
        <v>7.9452943639148899E-3</v>
      </c>
      <c r="Z67" s="24">
        <f t="shared" ca="1" si="18"/>
        <v>2.4894998904132861E-3</v>
      </c>
      <c r="AB67" s="76">
        <f t="shared" si="9"/>
        <v>44593</v>
      </c>
      <c r="AC67" s="77">
        <f t="shared" si="26"/>
        <v>9.6318142423494537E-3</v>
      </c>
      <c r="AD67" s="77">
        <f t="shared" ca="1" si="19"/>
        <v>2.4894998904132861E-3</v>
      </c>
      <c r="AH67" s="35">
        <f t="shared" si="2"/>
        <v>44593</v>
      </c>
      <c r="AI67" s="24">
        <f>+GBA_d!$AN94</f>
        <v>0.53787280900997092</v>
      </c>
      <c r="AJ67" s="24">
        <f>+PAM_d!$AN94</f>
        <v>0.51116488644598057</v>
      </c>
      <c r="AK67" s="24">
        <f>+NOA_d!$AN94</f>
        <v>0.50909449456196376</v>
      </c>
      <c r="AL67" s="24">
        <f>+NEA_d!$AN94</f>
        <v>0.50047059168911012</v>
      </c>
      <c r="AM67" s="24">
        <f>+CUY_d!$AN94</f>
        <v>0.51960880745957372</v>
      </c>
      <c r="AN67" s="24">
        <f>+PAT_d!$AN94</f>
        <v>0.52301478358889275</v>
      </c>
      <c r="AO67" s="24">
        <f t="shared" si="20"/>
        <v>0.53787280900997092</v>
      </c>
      <c r="AP67" s="24">
        <f t="shared" si="21"/>
        <v>0.50047059168911012</v>
      </c>
      <c r="AQ67" s="24">
        <f t="shared" si="29"/>
        <v>3.7402217320860798E-2</v>
      </c>
      <c r="AR67" s="24">
        <f t="shared" si="27"/>
        <v>4.0298014141843828E-2</v>
      </c>
      <c r="AT67" s="24">
        <f ca="1">+NAC_d!CT67</f>
        <v>0.52615462237744071</v>
      </c>
      <c r="AU67" s="24">
        <f ca="1">+NAC_d!CU67</f>
        <v>0.52668437356363351</v>
      </c>
      <c r="AV67" s="24">
        <f ca="1">+NAC_d!CV67</f>
        <v>0.52194019384822798</v>
      </c>
      <c r="AW67" s="24">
        <f ca="1">+NAC_d!CW67</f>
        <v>0.52440248654142141</v>
      </c>
      <c r="AX67" s="24">
        <f ca="1">+NAC_d!CX67</f>
        <v>0.52362799507549362</v>
      </c>
      <c r="AY67" s="24">
        <f ca="1">+NAC_d!CY67</f>
        <v>0.52408719224848888</v>
      </c>
      <c r="AZ67" s="24">
        <f ca="1">+NAC_d!CZ67</f>
        <v>0.52348491016569487</v>
      </c>
      <c r="BA67" s="24">
        <f ca="1">+NAC_d!DA67</f>
        <v>0.52451493105698566</v>
      </c>
      <c r="BB67" s="24">
        <f ca="1">+NAC_d!DB67</f>
        <v>0.52206961580527889</v>
      </c>
      <c r="BC67" s="24">
        <f ca="1">+NAC_d!DC67</f>
        <v>0.52051647898838449</v>
      </c>
      <c r="BD67" s="24">
        <f t="shared" ca="1" si="14"/>
        <v>0.52668437356363351</v>
      </c>
      <c r="BE67" s="24">
        <f t="shared" ca="1" si="15"/>
        <v>0.52051647898838449</v>
      </c>
      <c r="BF67" s="24">
        <f t="shared" ca="1" si="16"/>
        <v>6.1678945752490222E-3</v>
      </c>
      <c r="BG67" s="24">
        <f t="shared" ca="1" si="28"/>
        <v>9.254365893170028E-3</v>
      </c>
      <c r="BI67" s="35">
        <f t="shared" si="10"/>
        <v>44593</v>
      </c>
      <c r="BJ67" s="169">
        <f t="shared" si="23"/>
        <v>4.0298014141843828E-2</v>
      </c>
      <c r="BK67" s="169">
        <f t="shared" ca="1" si="24"/>
        <v>9.254365893170028E-3</v>
      </c>
      <c r="BL67" t="b">
        <f t="shared" ca="1" si="25"/>
        <v>1</v>
      </c>
    </row>
    <row r="68" spans="1:64" x14ac:dyDescent="0.25">
      <c r="A68" s="35">
        <f>+NAC!A68</f>
        <v>44621</v>
      </c>
      <c r="B68" s="24">
        <f>+GBA_d!AA95</f>
        <v>6.6678846556175397E-2</v>
      </c>
      <c r="C68" s="24">
        <f>+PAM_d!$AA95</f>
        <v>6.6276974981981596E-2</v>
      </c>
      <c r="D68" s="24">
        <f>+NOA_d!$AA95</f>
        <v>6.7667618270425889E-2</v>
      </c>
      <c r="E68" s="24">
        <f>+NEA_d!$AA95</f>
        <v>7.2491696589614074E-2</v>
      </c>
      <c r="F68" s="24">
        <f>+CUY_d!$AA95</f>
        <v>6.7936289379964876E-2</v>
      </c>
      <c r="G68" s="24">
        <f>+PAT_d!$AA95</f>
        <v>7.4372060710067966E-2</v>
      </c>
      <c r="H68" s="24">
        <f t="shared" si="3"/>
        <v>7.4372060710067966E-2</v>
      </c>
      <c r="I68" s="24">
        <f t="shared" si="4"/>
        <v>6.6276974981981596E-2</v>
      </c>
      <c r="J68" s="24">
        <f t="shared" si="5"/>
        <v>8.0950857280863708E-3</v>
      </c>
      <c r="K68" s="24">
        <f t="shared" si="17"/>
        <v>8.7477656525149494E-3</v>
      </c>
      <c r="M68" s="24">
        <f ca="1">+NAC_d!CH68</f>
        <v>6.9610543084678511E-2</v>
      </c>
      <c r="N68" s="24">
        <f ca="1">+NAC_d!CI68</f>
        <v>6.8696599809686232E-2</v>
      </c>
      <c r="O68" s="24">
        <f ca="1">+NAC_d!CJ68</f>
        <v>6.9360061762704817E-2</v>
      </c>
      <c r="P68" s="24">
        <f ca="1">+NAC_d!CK68</f>
        <v>6.7884462509212318E-2</v>
      </c>
      <c r="Q68" s="24">
        <f ca="1">+NAC_d!CL68</f>
        <v>6.7501147127086325E-2</v>
      </c>
      <c r="R68" s="24">
        <f ca="1">+NAC_d!CM68</f>
        <v>6.8719937104579909E-2</v>
      </c>
      <c r="S68" s="24">
        <f ca="1">+NAC_d!CN68</f>
        <v>6.7130974069641303E-2</v>
      </c>
      <c r="T68" s="24">
        <f ca="1">+NAC_d!CO68</f>
        <v>6.7000607012928093E-2</v>
      </c>
      <c r="U68" s="24">
        <f ca="1">+NAC_d!CP68</f>
        <v>6.6695941029707884E-2</v>
      </c>
      <c r="V68" s="24">
        <f ca="1">+NAC_d!CQ68</f>
        <v>6.4271296772360875E-2</v>
      </c>
      <c r="W68" s="24">
        <f t="shared" ca="1" si="6"/>
        <v>6.9610543084678511E-2</v>
      </c>
      <c r="X68" s="24">
        <f t="shared" ca="1" si="7"/>
        <v>6.4271296772360875E-2</v>
      </c>
      <c r="Y68" s="24">
        <f t="shared" ca="1" si="8"/>
        <v>5.3392463123176359E-3</v>
      </c>
      <c r="Z68" s="24">
        <f t="shared" ca="1" si="18"/>
        <v>2.7148021739661909E-3</v>
      </c>
      <c r="AB68" s="76">
        <f t="shared" si="9"/>
        <v>44621</v>
      </c>
      <c r="AC68" s="77">
        <f t="shared" si="26"/>
        <v>8.7477656525149494E-3</v>
      </c>
      <c r="AD68" s="77">
        <f t="shared" ca="1" si="19"/>
        <v>2.7148021739661909E-3</v>
      </c>
      <c r="AH68" s="35">
        <f t="shared" si="2"/>
        <v>44621</v>
      </c>
      <c r="AI68" s="24">
        <f>+GBA_d!$AN95</f>
        <v>0.55935545143188881</v>
      </c>
      <c r="AJ68" s="24">
        <f>+PAM_d!$AN95</f>
        <v>0.53717165277456691</v>
      </c>
      <c r="AK68" s="24">
        <f>+NOA_d!$AN95</f>
        <v>0.54648812211187336</v>
      </c>
      <c r="AL68" s="24">
        <f>+NEA_d!$AN95</f>
        <v>0.55741166496554984</v>
      </c>
      <c r="AM68" s="24">
        <f>+CUY_d!$AN95</f>
        <v>0.55535626424358875</v>
      </c>
      <c r="AN68" s="24">
        <f>+PAT_d!$AN95</f>
        <v>0.5725915685208065</v>
      </c>
      <c r="AO68" s="24">
        <f t="shared" si="20"/>
        <v>0.5725915685208065</v>
      </c>
      <c r="AP68" s="24">
        <f t="shared" si="21"/>
        <v>0.53717165277456691</v>
      </c>
      <c r="AQ68" s="24">
        <f t="shared" si="29"/>
        <v>3.5419915746239594E-2</v>
      </c>
      <c r="AR68" s="24">
        <f t="shared" si="27"/>
        <v>3.607169737539842E-2</v>
      </c>
      <c r="AT68" s="24">
        <f ca="1">+NAC_d!CT68</f>
        <v>0.55725263348448983</v>
      </c>
      <c r="AU68" s="24">
        <f ca="1">+NAC_d!CU68</f>
        <v>0.55610726421858314</v>
      </c>
      <c r="AV68" s="24">
        <f ca="1">+NAC_d!CV68</f>
        <v>0.55178873531412398</v>
      </c>
      <c r="AW68" s="24">
        <f ca="1">+NAC_d!CW68</f>
        <v>0.55268333689135818</v>
      </c>
      <c r="AX68" s="24">
        <f ca="1">+NAC_d!CX68</f>
        <v>0.55257067402961901</v>
      </c>
      <c r="AY68" s="24">
        <f ca="1">+NAC_d!CY68</f>
        <v>0.55181791398641789</v>
      </c>
      <c r="AZ68" s="24">
        <f ca="1">+NAC_d!CZ68</f>
        <v>0.55081219091014577</v>
      </c>
      <c r="BA68" s="24">
        <f ca="1">+NAC_d!DA68</f>
        <v>0.55145114193300548</v>
      </c>
      <c r="BB68" s="24">
        <f ca="1">+NAC_d!DB68</f>
        <v>0.54852015948799338</v>
      </c>
      <c r="BC68" s="24">
        <f ca="1">+NAC_d!DC68</f>
        <v>0.54561886280334115</v>
      </c>
      <c r="BD68" s="24">
        <f t="shared" ca="1" si="14"/>
        <v>0.55725263348448983</v>
      </c>
      <c r="BE68" s="24">
        <f t="shared" ca="1" si="15"/>
        <v>0.54561886280334115</v>
      </c>
      <c r="BF68" s="24">
        <f t="shared" ca="1" si="16"/>
        <v>1.1633770681148681E-2</v>
      </c>
      <c r="BG68" s="24">
        <f t="shared" ca="1" si="28"/>
        <v>9.0824422245411405E-3</v>
      </c>
      <c r="BI68" s="35">
        <f t="shared" si="10"/>
        <v>44621</v>
      </c>
      <c r="BJ68" s="169">
        <f t="shared" si="23"/>
        <v>3.607169737539842E-2</v>
      </c>
      <c r="BK68" s="169">
        <f t="shared" ca="1" si="24"/>
        <v>9.0824422245411405E-3</v>
      </c>
      <c r="BL68" t="b">
        <f t="shared" ca="1" si="25"/>
        <v>1</v>
      </c>
    </row>
    <row r="69" spans="1:64" x14ac:dyDescent="0.25">
      <c r="A69" s="35">
        <f>+NAC!A69</f>
        <v>44652</v>
      </c>
      <c r="B69" s="24">
        <f>+GBA_d!AA96</f>
        <v>6.1888216502220761E-2</v>
      </c>
      <c r="C69" s="24">
        <f>+PAM_d!$AA96</f>
        <v>5.855329590402647E-2</v>
      </c>
      <c r="D69" s="24">
        <f>+NOA_d!$AA96</f>
        <v>6.3650769971935306E-2</v>
      </c>
      <c r="E69" s="24">
        <f>+NEA_d!$AA96</f>
        <v>6.0243870564613555E-2</v>
      </c>
      <c r="F69" s="24">
        <f>+CUY_d!$AA96</f>
        <v>5.8474826462203255E-2</v>
      </c>
      <c r="G69" s="24">
        <f>+PAT_d!$AA96</f>
        <v>5.8868830116559634E-2</v>
      </c>
      <c r="H69" s="24">
        <f t="shared" si="3"/>
        <v>6.3650769971935306E-2</v>
      </c>
      <c r="I69" s="24">
        <f t="shared" si="4"/>
        <v>5.8474826462203255E-2</v>
      </c>
      <c r="J69" s="24">
        <f t="shared" si="5"/>
        <v>5.1759435097320505E-3</v>
      </c>
      <c r="K69" s="24">
        <f t="shared" si="17"/>
        <v>8.5146829891927425E-3</v>
      </c>
      <c r="M69" s="24">
        <f ca="1">+NAC_d!CH69</f>
        <v>6.0786825051356352E-2</v>
      </c>
      <c r="N69" s="24">
        <f ca="1">+NAC_d!CI69</f>
        <v>6.0984720807813586E-2</v>
      </c>
      <c r="O69" s="24">
        <f ca="1">+NAC_d!CJ69</f>
        <v>6.0434284264598626E-2</v>
      </c>
      <c r="P69" s="24">
        <f ca="1">+NAC_d!CK69</f>
        <v>6.0300406377340243E-2</v>
      </c>
      <c r="Q69" s="24">
        <f ca="1">+NAC_d!CL69</f>
        <v>6.0703589890149123E-2</v>
      </c>
      <c r="R69" s="24">
        <f ca="1">+NAC_d!CM69</f>
        <v>6.0458029195610274E-2</v>
      </c>
      <c r="S69" s="24">
        <f ca="1">+NAC_d!CN69</f>
        <v>6.0521165634364493E-2</v>
      </c>
      <c r="T69" s="24">
        <f ca="1">+NAC_d!CO69</f>
        <v>6.0510025241088394E-2</v>
      </c>
      <c r="U69" s="24">
        <f ca="1">+NAC_d!CP69</f>
        <v>6.0064882999125269E-2</v>
      </c>
      <c r="V69" s="24">
        <f ca="1">+NAC_d!CQ69</f>
        <v>6.0253993293979624E-2</v>
      </c>
      <c r="W69" s="24">
        <f t="shared" ca="1" si="6"/>
        <v>6.0984720807813586E-2</v>
      </c>
      <c r="X69" s="24">
        <f t="shared" ca="1" si="7"/>
        <v>6.0064882999125269E-2</v>
      </c>
      <c r="Y69" s="24">
        <f t="shared" ca="1" si="8"/>
        <v>9.1983780868831744E-4</v>
      </c>
      <c r="Z69" s="24">
        <f t="shared" ca="1" si="18"/>
        <v>2.7002106474991829E-3</v>
      </c>
      <c r="AB69" s="76">
        <f t="shared" si="9"/>
        <v>44652</v>
      </c>
      <c r="AC69" s="77">
        <f t="shared" si="26"/>
        <v>8.5146829891927425E-3</v>
      </c>
      <c r="AD69" s="77">
        <f t="shared" ca="1" si="19"/>
        <v>2.7002106474991829E-3</v>
      </c>
      <c r="AH69" s="35">
        <f t="shared" si="2"/>
        <v>44652</v>
      </c>
      <c r="AI69" s="24">
        <f>+GBA_d!$AN96</f>
        <v>0.59050181471276098</v>
      </c>
      <c r="AJ69" s="24">
        <f>+PAM_d!$AN96</f>
        <v>0.56528059377218076</v>
      </c>
      <c r="AK69" s="24">
        <f>+NOA_d!$AN96</f>
        <v>0.58174951377575779</v>
      </c>
      <c r="AL69" s="24">
        <f>+NEA_d!$AN96</f>
        <v>0.58568491916228371</v>
      </c>
      <c r="AM69" s="24">
        <f>+CUY_d!$AN96</f>
        <v>0.58041644258983327</v>
      </c>
      <c r="AN69" s="24">
        <f>+PAT_d!$AN96</f>
        <v>0.58963360600487791</v>
      </c>
      <c r="AO69" s="24">
        <f t="shared" si="20"/>
        <v>0.59050181471276098</v>
      </c>
      <c r="AP69" s="24">
        <f t="shared" si="21"/>
        <v>0.56528059377218076</v>
      </c>
      <c r="AQ69" s="24">
        <f t="shared" si="29"/>
        <v>2.5221220940580213E-2</v>
      </c>
      <c r="AR69" s="24">
        <f t="shared" si="27"/>
        <v>3.2713566990913406E-2</v>
      </c>
      <c r="AT69" s="24">
        <f ca="1">+NAC_d!CT69</f>
        <v>0.58643278274726796</v>
      </c>
      <c r="AU69" s="24">
        <f ca="1">+NAC_d!CU69</f>
        <v>0.58529049779219977</v>
      </c>
      <c r="AV69" s="24">
        <f ca="1">+NAC_d!CV69</f>
        <v>0.58062372861755707</v>
      </c>
      <c r="AW69" s="24">
        <f ca="1">+NAC_d!CW69</f>
        <v>0.58116529932145933</v>
      </c>
      <c r="AX69" s="24">
        <f ca="1">+NAC_d!CX69</f>
        <v>0.58192964376829215</v>
      </c>
      <c r="AY69" s="24">
        <f ca="1">+NAC_d!CY69</f>
        <v>0.58109404185025637</v>
      </c>
      <c r="AZ69" s="24">
        <f ca="1">+NAC_d!CZ69</f>
        <v>0.58008901165365967</v>
      </c>
      <c r="BA69" s="24">
        <f ca="1">+NAC_d!DA69</f>
        <v>0.58053729306882618</v>
      </c>
      <c r="BB69" s="24">
        <f ca="1">+NAC_d!DB69</f>
        <v>0.57747057816475533</v>
      </c>
      <c r="BC69" s="24">
        <f ca="1">+NAC_d!DC69</f>
        <v>0.5751769942770526</v>
      </c>
      <c r="BD69" s="24">
        <f t="shared" ca="1" si="14"/>
        <v>0.58643278274726796</v>
      </c>
      <c r="BE69" s="24">
        <f t="shared" ca="1" si="15"/>
        <v>0.5751769942770526</v>
      </c>
      <c r="BF69" s="24">
        <f t="shared" ca="1" si="16"/>
        <v>1.1255788470215355E-2</v>
      </c>
      <c r="BG69" s="24">
        <f t="shared" ca="1" si="28"/>
        <v>8.9591117151992354E-3</v>
      </c>
      <c r="BI69" s="35">
        <f t="shared" si="10"/>
        <v>44652</v>
      </c>
      <c r="BJ69" s="169">
        <f t="shared" si="23"/>
        <v>3.2713566990913406E-2</v>
      </c>
      <c r="BK69" s="169">
        <f t="shared" ca="1" si="24"/>
        <v>8.9591117151992354E-3</v>
      </c>
      <c r="BL69" t="b">
        <f t="shared" ca="1" si="25"/>
        <v>1</v>
      </c>
    </row>
    <row r="70" spans="1:64" x14ac:dyDescent="0.25">
      <c r="A70" s="35">
        <f>+NAC!A70</f>
        <v>44682</v>
      </c>
      <c r="B70" s="24">
        <f>+GBA_d!AA97</f>
        <v>4.7713371799554372E-2</v>
      </c>
      <c r="C70" s="24">
        <f>+PAM_d!$AA97</f>
        <v>5.2773362839072302E-2</v>
      </c>
      <c r="D70" s="24">
        <f>+NOA_d!$AA97</f>
        <v>5.5506793150954303E-2</v>
      </c>
      <c r="E70" s="24">
        <f>+NEA_d!$AA97</f>
        <v>5.2640501581165733E-2</v>
      </c>
      <c r="F70" s="24">
        <f>+CUY_d!$AA97</f>
        <v>5.2185363131785456E-2</v>
      </c>
      <c r="G70" s="24">
        <f>+PAT_d!$AA97</f>
        <v>4.868138840625158E-2</v>
      </c>
      <c r="H70" s="24">
        <f t="shared" si="3"/>
        <v>5.5506793150954303E-2</v>
      </c>
      <c r="I70" s="24">
        <f t="shared" si="4"/>
        <v>4.7713371799554372E-2</v>
      </c>
      <c r="J70" s="24">
        <f t="shared" si="5"/>
        <v>7.7934213513999318E-3</v>
      </c>
      <c r="K70" s="24">
        <f t="shared" si="17"/>
        <v>8.7555821096010344E-3</v>
      </c>
      <c r="M70" s="24">
        <f ca="1">+NAC_d!CH70</f>
        <v>4.8651069605344821E-2</v>
      </c>
      <c r="N70" s="24">
        <f ca="1">+NAC_d!CI70</f>
        <v>4.9378000401245847E-2</v>
      </c>
      <c r="O70" s="24">
        <f ca="1">+NAC_d!CJ70</f>
        <v>4.9322161510830798E-2</v>
      </c>
      <c r="P70" s="24">
        <f ca="1">+NAC_d!CK70</f>
        <v>5.0069828038327158E-2</v>
      </c>
      <c r="Q70" s="24">
        <f ca="1">+NAC_d!CL70</f>
        <v>5.0078071922499801E-2</v>
      </c>
      <c r="R70" s="24">
        <f ca="1">+NAC_d!CM70</f>
        <v>4.9972596006173209E-2</v>
      </c>
      <c r="S70" s="24">
        <f ca="1">+NAC_d!CN70</f>
        <v>5.0589248887453531E-2</v>
      </c>
      <c r="T70" s="24">
        <f ca="1">+NAC_d!CO70</f>
        <v>5.0989396183342528E-2</v>
      </c>
      <c r="U70" s="24">
        <f ca="1">+NAC_d!CP70</f>
        <v>5.1171914140679453E-2</v>
      </c>
      <c r="V70" s="24">
        <f ca="1">+NAC_d!CQ70</f>
        <v>5.1899080155612065E-2</v>
      </c>
      <c r="W70" s="24">
        <f t="shared" ca="1" si="6"/>
        <v>5.1899080155612065E-2</v>
      </c>
      <c r="X70" s="24">
        <f t="shared" ca="1" si="7"/>
        <v>4.8651069605344821E-2</v>
      </c>
      <c r="Y70" s="24">
        <f t="shared" ca="1" si="8"/>
        <v>3.2480105502672441E-3</v>
      </c>
      <c r="Z70" s="24">
        <f t="shared" ca="1" si="18"/>
        <v>2.7029428581452444E-3</v>
      </c>
      <c r="AB70" s="76">
        <f t="shared" si="9"/>
        <v>44682</v>
      </c>
      <c r="AC70" s="77">
        <f t="shared" si="26"/>
        <v>8.7555821096010344E-3</v>
      </c>
      <c r="AD70" s="77">
        <f t="shared" ca="1" si="19"/>
        <v>2.7029428581452444E-3</v>
      </c>
      <c r="AH70" s="35">
        <f t="shared" ref="AH70:AH95" si="30">+A70</f>
        <v>44682</v>
      </c>
      <c r="AI70" s="24">
        <f>+GBA_d!$AN97</f>
        <v>0.61207077790140341</v>
      </c>
      <c r="AJ70" s="24">
        <f>+PAM_d!$AN97</f>
        <v>0.59632060783935725</v>
      </c>
      <c r="AK70" s="24">
        <f>+NOA_d!$AN97</f>
        <v>0.61706418773381055</v>
      </c>
      <c r="AL70" s="24">
        <f>+NEA_d!$AN97</f>
        <v>0.61825132478979938</v>
      </c>
      <c r="AM70" s="24">
        <f>+CUY_d!$AN97</f>
        <v>0.6045506610593574</v>
      </c>
      <c r="AN70" s="24">
        <f>+PAT_d!$AN97</f>
        <v>0.61042505775281741</v>
      </c>
      <c r="AO70" s="24">
        <f t="shared" si="20"/>
        <v>0.61825132478979938</v>
      </c>
      <c r="AP70" s="24">
        <f t="shared" si="21"/>
        <v>0.59632060783935725</v>
      </c>
      <c r="AQ70" s="24">
        <f t="shared" si="29"/>
        <v>2.1930716950442131E-2</v>
      </c>
      <c r="AR70" s="24">
        <f t="shared" si="27"/>
        <v>3.0894617950044685E-2</v>
      </c>
      <c r="AT70" s="24">
        <f ca="1">+NAC_d!CT70</f>
        <v>0.61324543540805476</v>
      </c>
      <c r="AU70" s="24">
        <f ca="1">+NAC_d!CU70</f>
        <v>0.612440161682686</v>
      </c>
      <c r="AV70" s="24">
        <f ca="1">+NAC_d!CV70</f>
        <v>0.60747334183770829</v>
      </c>
      <c r="AW70" s="24">
        <f ca="1">+NAC_d!CW70</f>
        <v>0.60805718196110714</v>
      </c>
      <c r="AX70" s="24">
        <f ca="1">+NAC_d!CX70</f>
        <v>0.60868638734175762</v>
      </c>
      <c r="AY70" s="24">
        <f ca="1">+NAC_d!CY70</f>
        <v>0.60769326538907831</v>
      </c>
      <c r="AZ70" s="24">
        <f ca="1">+NAC_d!CZ70</f>
        <v>0.60596649081334908</v>
      </c>
      <c r="BA70" s="24">
        <f ca="1">+NAC_d!DA70</f>
        <v>0.60671252321694569</v>
      </c>
      <c r="BB70" s="24">
        <f ca="1">+NAC_d!DB70</f>
        <v>0.60399282033598123</v>
      </c>
      <c r="BC70" s="24">
        <f ca="1">+NAC_d!DC70</f>
        <v>0.60176658821899798</v>
      </c>
      <c r="BD70" s="24">
        <f t="shared" ca="1" si="14"/>
        <v>0.61324543540805476</v>
      </c>
      <c r="BE70" s="24">
        <f t="shared" ca="1" si="15"/>
        <v>0.60176658821899798</v>
      </c>
      <c r="BF70" s="24">
        <f t="shared" ca="1" si="16"/>
        <v>1.1478847189056784E-2</v>
      </c>
      <c r="BG70" s="24">
        <f t="shared" ca="1" si="28"/>
        <v>9.1750931123210522E-3</v>
      </c>
      <c r="BI70" s="35">
        <f t="shared" si="10"/>
        <v>44682</v>
      </c>
      <c r="BJ70" s="169">
        <f t="shared" si="23"/>
        <v>3.0894617950044685E-2</v>
      </c>
      <c r="BK70" s="169">
        <f t="shared" ca="1" si="24"/>
        <v>9.1750931123210522E-3</v>
      </c>
      <c r="BL70" t="b">
        <f t="shared" ca="1" si="25"/>
        <v>1</v>
      </c>
    </row>
    <row r="71" spans="1:64" x14ac:dyDescent="0.25">
      <c r="A71" s="35">
        <f>+NAC!A71</f>
        <v>44713</v>
      </c>
      <c r="B71" s="24">
        <f>+GBA_d!AA98</f>
        <v>5.4734643653781223E-2</v>
      </c>
      <c r="C71" s="24">
        <f>+PAM_d!$AA98</f>
        <v>5.155232299356971E-2</v>
      </c>
      <c r="D71" s="24">
        <f>+NOA_d!$AA98</f>
        <v>5.2393689949038258E-2</v>
      </c>
      <c r="E71" s="24">
        <f>+NEA_d!$AA98</f>
        <v>4.9234822753744911E-2</v>
      </c>
      <c r="F71" s="24">
        <f>+CUY_d!$AA98</f>
        <v>5.2962658266941576E-2</v>
      </c>
      <c r="G71" s="24">
        <f>+PAT_d!$AA98</f>
        <v>5.0817378940074098E-2</v>
      </c>
      <c r="H71" s="24">
        <f t="shared" ref="H71:H95" si="31">+MAX(B71:G71)</f>
        <v>5.4734643653781223E-2</v>
      </c>
      <c r="I71" s="24">
        <f t="shared" ref="I71:I95" si="32">+MIN(B71:G71)</f>
        <v>4.9234822753744911E-2</v>
      </c>
      <c r="J71" s="24">
        <f t="shared" ref="J71:J95" si="33">+H71-I71</f>
        <v>5.4998209000363119E-3</v>
      </c>
      <c r="K71" s="24">
        <f t="shared" si="17"/>
        <v>8.6360726501966134E-3</v>
      </c>
      <c r="M71" s="24">
        <f ca="1">+NAC_d!CH71</f>
        <v>5.1428948036537747E-2</v>
      </c>
      <c r="N71" s="24">
        <f ca="1">+NAC_d!CI71</f>
        <v>5.1809883479701613E-2</v>
      </c>
      <c r="O71" s="24">
        <f ca="1">+NAC_d!CJ71</f>
        <v>5.2112299660868944E-2</v>
      </c>
      <c r="P71" s="24">
        <f ca="1">+NAC_d!CK71</f>
        <v>5.1984763886876006E-2</v>
      </c>
      <c r="Q71" s="24">
        <f ca="1">+NAC_d!CL71</f>
        <v>5.2664912271914277E-2</v>
      </c>
      <c r="R71" s="24">
        <f ca="1">+NAC_d!CM71</f>
        <v>5.2337907179924592E-2</v>
      </c>
      <c r="S71" s="24">
        <f ca="1">+NAC_d!CN71</f>
        <v>5.2626407646910289E-2</v>
      </c>
      <c r="T71" s="24">
        <f ca="1">+NAC_d!CO71</f>
        <v>5.3285476459377312E-2</v>
      </c>
      <c r="U71" s="24">
        <f ca="1">+NAC_d!CP71</f>
        <v>5.3773287703021033E-2</v>
      </c>
      <c r="V71" s="24">
        <f ca="1">+NAC_d!CQ71</f>
        <v>5.4493899147640468E-2</v>
      </c>
      <c r="W71" s="24">
        <f t="shared" ref="W71:W95" ca="1" si="34">+MAX(M71:V71)</f>
        <v>5.4493899147640468E-2</v>
      </c>
      <c r="X71" s="24">
        <f t="shared" ref="X71:X95" ca="1" si="35">+MIN(M71:V71)</f>
        <v>5.1428948036537747E-2</v>
      </c>
      <c r="Y71" s="24">
        <f t="shared" ref="Y71:Y95" ca="1" si="36">+W71-X71</f>
        <v>3.0649511111027206E-3</v>
      </c>
      <c r="Z71" s="24">
        <f t="shared" ca="1" si="18"/>
        <v>2.845467548131253E-3</v>
      </c>
      <c r="AB71" s="76">
        <f t="shared" ref="AB71:AB95" si="37">+A71</f>
        <v>44713</v>
      </c>
      <c r="AC71" s="77">
        <f t="shared" ref="AC71:AC95" si="38">+K71</f>
        <v>8.6360726501966134E-3</v>
      </c>
      <c r="AD71" s="77">
        <f t="shared" ref="AD71:AD95" ca="1" si="39">+Z71</f>
        <v>2.845467548131253E-3</v>
      </c>
      <c r="AH71" s="35">
        <f t="shared" si="30"/>
        <v>44713</v>
      </c>
      <c r="AI71" s="24">
        <f>+GBA_d!$AN98</f>
        <v>0.64975195036408784</v>
      </c>
      <c r="AJ71" s="24">
        <f>+PAM_d!$AN98</f>
        <v>0.6258866372077303</v>
      </c>
      <c r="AK71" s="24">
        <f>+NOA_d!$AN98</f>
        <v>0.64764001176695252</v>
      </c>
      <c r="AL71" s="24">
        <f>+NEA_d!$AN98</f>
        <v>0.65082036909357988</v>
      </c>
      <c r="AM71" s="24">
        <f>+CUY_d!$AN98</f>
        <v>0.63165957890534652</v>
      </c>
      <c r="AN71" s="24">
        <f>+PAT_d!$AN98</f>
        <v>0.63589114733596275</v>
      </c>
      <c r="AO71" s="24">
        <f t="shared" si="20"/>
        <v>0.65082036909357988</v>
      </c>
      <c r="AP71" s="24">
        <f t="shared" si="21"/>
        <v>0.6258866372077303</v>
      </c>
      <c r="AQ71" s="24">
        <f t="shared" si="29"/>
        <v>2.4933731885849575E-2</v>
      </c>
      <c r="AR71" s="24">
        <f t="shared" si="27"/>
        <v>2.8860043359326015E-2</v>
      </c>
      <c r="AT71" s="24">
        <f ca="1">+NAC_d!CT71</f>
        <v>0.64320206277087966</v>
      </c>
      <c r="AU71" s="24">
        <f ca="1">+NAC_d!CU71</f>
        <v>0.64271189726466815</v>
      </c>
      <c r="AV71" s="24">
        <f ca="1">+NAC_d!CV71</f>
        <v>0.63854737892056357</v>
      </c>
      <c r="AW71" s="24">
        <f ca="1">+NAC_d!CW71</f>
        <v>0.63844995952434602</v>
      </c>
      <c r="AX71" s="24">
        <f ca="1">+NAC_d!CX71</f>
        <v>0.64045324375201007</v>
      </c>
      <c r="AY71" s="24">
        <f ca="1">+NAC_d!CY71</f>
        <v>0.63948135256302052</v>
      </c>
      <c r="AZ71" s="24">
        <f ca="1">+NAC_d!CZ71</f>
        <v>0.63828950056735501</v>
      </c>
      <c r="BA71" s="24">
        <f ca="1">+NAC_d!DA71</f>
        <v>0.64043157117584903</v>
      </c>
      <c r="BB71" s="24">
        <f ca="1">+NAC_d!DB71</f>
        <v>0.63866659534552284</v>
      </c>
      <c r="BC71" s="24">
        <f ca="1">+NAC_d!DC71</f>
        <v>0.63808237182435801</v>
      </c>
      <c r="BD71" s="24">
        <f t="shared" ref="BD71:BD95" ca="1" si="40">+MAX(AT71:BC71)</f>
        <v>0.64320206277087966</v>
      </c>
      <c r="BE71" s="24">
        <f t="shared" ref="BE71:BE95" ca="1" si="41">+MIN(AT71:BC71)</f>
        <v>0.63808237182435801</v>
      </c>
      <c r="BF71" s="24">
        <f t="shared" ref="BF71:BF95" ca="1" si="42">+BD71-BE71</f>
        <v>5.1196909465216489E-3</v>
      </c>
      <c r="BG71" s="24">
        <f t="shared" ca="1" si="28"/>
        <v>9.0195123219578566E-3</v>
      </c>
      <c r="BI71" s="35">
        <f t="shared" ref="BI71:BI95" si="43">+AH71</f>
        <v>44713</v>
      </c>
      <c r="BJ71" s="169">
        <f t="shared" si="23"/>
        <v>2.8860043359326015E-2</v>
      </c>
      <c r="BK71" s="169">
        <f t="shared" ca="1" si="24"/>
        <v>9.0195123219578566E-3</v>
      </c>
      <c r="BL71" t="b">
        <f t="shared" ca="1" si="25"/>
        <v>1</v>
      </c>
    </row>
    <row r="72" spans="1:64" x14ac:dyDescent="0.25">
      <c r="A72" s="35">
        <f>+NAC!A72</f>
        <v>44743</v>
      </c>
      <c r="B72" s="24">
        <f>+GBA_d!AA99</f>
        <v>7.3673581038678382E-2</v>
      </c>
      <c r="C72" s="24">
        <f>+PAM_d!$AA99</f>
        <v>7.5181445682390047E-2</v>
      </c>
      <c r="D72" s="24">
        <f>+NOA_d!$AA99</f>
        <v>6.738769799743749E-2</v>
      </c>
      <c r="E72" s="24">
        <f>+NEA_d!$AA99</f>
        <v>7.4378015525494723E-2</v>
      </c>
      <c r="F72" s="24">
        <f>+CUY_d!$AA99</f>
        <v>7.3318208946742791E-2</v>
      </c>
      <c r="G72" s="24">
        <f>+PAT_d!$AA99</f>
        <v>8.0416406557952902E-2</v>
      </c>
      <c r="H72" s="24">
        <f t="shared" si="31"/>
        <v>8.0416406557952902E-2</v>
      </c>
      <c r="I72" s="24">
        <f t="shared" si="32"/>
        <v>6.738769799743749E-2</v>
      </c>
      <c r="J72" s="24">
        <f t="shared" si="33"/>
        <v>1.3028708560515412E-2</v>
      </c>
      <c r="K72" s="24">
        <f t="shared" si="17"/>
        <v>9.2248715857523398E-3</v>
      </c>
      <c r="M72" s="24">
        <f ca="1">+NAC_d!CH72</f>
        <v>7.0978567346940746E-2</v>
      </c>
      <c r="N72" s="24">
        <f ca="1">+NAC_d!CI72</f>
        <v>7.1650572271831026E-2</v>
      </c>
      <c r="O72" s="24">
        <f ca="1">+NAC_d!CJ72</f>
        <v>7.1582455202342299E-2</v>
      </c>
      <c r="P72" s="24">
        <f ca="1">+NAC_d!CK72</f>
        <v>7.277863487525349E-2</v>
      </c>
      <c r="Q72" s="24">
        <f ca="1">+NAC_d!CL72</f>
        <v>7.2679004252380164E-2</v>
      </c>
      <c r="R72" s="24">
        <f ca="1">+NAC_d!CM72</f>
        <v>7.3195019924715998E-2</v>
      </c>
      <c r="S72" s="24">
        <f ca="1">+NAC_d!CN72</f>
        <v>7.3319316472215013E-2</v>
      </c>
      <c r="T72" s="24">
        <f ca="1">+NAC_d!CO72</f>
        <v>7.4387659194221412E-2</v>
      </c>
      <c r="U72" s="24">
        <f ca="1">+NAC_d!CP72</f>
        <v>7.5058119780650578E-2</v>
      </c>
      <c r="V72" s="24">
        <f ca="1">+NAC_d!CQ72</f>
        <v>7.7652907534612625E-2</v>
      </c>
      <c r="W72" s="24">
        <f t="shared" ca="1" si="34"/>
        <v>7.7652907534612625E-2</v>
      </c>
      <c r="X72" s="24">
        <f t="shared" ca="1" si="35"/>
        <v>7.0978567346940746E-2</v>
      </c>
      <c r="Y72" s="24">
        <f t="shared" ca="1" si="36"/>
        <v>6.6743401876718789E-3</v>
      </c>
      <c r="Z72" s="24">
        <f t="shared" ca="1" si="18"/>
        <v>3.3482800125329928E-3</v>
      </c>
      <c r="AB72" s="76">
        <f t="shared" si="37"/>
        <v>44743</v>
      </c>
      <c r="AC72" s="77">
        <f t="shared" si="38"/>
        <v>9.2248715857523398E-3</v>
      </c>
      <c r="AD72" s="77">
        <f t="shared" ca="1" si="39"/>
        <v>3.3482800125329928E-3</v>
      </c>
      <c r="AH72" s="35">
        <f t="shared" si="30"/>
        <v>44743</v>
      </c>
      <c r="AI72" s="24">
        <f>+GBA_d!$AN99</f>
        <v>0.71830257101479389</v>
      </c>
      <c r="AJ72" s="24">
        <f>+PAM_d!$AN99</f>
        <v>0.6994248556636895</v>
      </c>
      <c r="AK72" s="24">
        <f>+NOA_d!$AN99</f>
        <v>0.71154930372743164</v>
      </c>
      <c r="AL72" s="24">
        <f>+NEA_d!$AN99</f>
        <v>0.72234015821722708</v>
      </c>
      <c r="AM72" s="24">
        <f>+CUY_d!$AN99</f>
        <v>0.69750277561302965</v>
      </c>
      <c r="AN72" s="24">
        <f>+PAT_d!$AN99</f>
        <v>0.7101625324585108</v>
      </c>
      <c r="AO72" s="24">
        <f t="shared" si="20"/>
        <v>0.72234015821722708</v>
      </c>
      <c r="AP72" s="24">
        <f t="shared" si="21"/>
        <v>0.69750277561302965</v>
      </c>
      <c r="AQ72" s="24">
        <f t="shared" si="29"/>
        <v>2.4837382604197433E-2</v>
      </c>
      <c r="AR72" s="24">
        <f t="shared" si="27"/>
        <v>2.6549687775702394E-2</v>
      </c>
      <c r="AT72" s="24">
        <f ca="1">+NAC_d!CT72</f>
        <v>0.70876249271062797</v>
      </c>
      <c r="AU72" s="24">
        <f ca="1">+NAC_d!CU72</f>
        <v>0.70943439279492448</v>
      </c>
      <c r="AV72" s="24">
        <f ca="1">+NAC_d!CV72</f>
        <v>0.70525204994724811</v>
      </c>
      <c r="AW72" s="24">
        <f ca="1">+NAC_d!CW72</f>
        <v>0.70711108223146346</v>
      </c>
      <c r="AX72" s="24">
        <f ca="1">+NAC_d!CX72</f>
        <v>0.70836970198648008</v>
      </c>
      <c r="AY72" s="24">
        <f ca="1">+NAC_d!CY72</f>
        <v>0.70820429516092909</v>
      </c>
      <c r="AZ72" s="24">
        <f ca="1">+NAC_d!CZ72</f>
        <v>0.70758414515492807</v>
      </c>
      <c r="BA72" s="24">
        <f ca="1">+NAC_d!DA72</f>
        <v>0.71148685195452677</v>
      </c>
      <c r="BB72" s="24">
        <f ca="1">+NAC_d!DB72</f>
        <v>0.7099007925939167</v>
      </c>
      <c r="BC72" s="24">
        <f ca="1">+NAC_d!DC72</f>
        <v>0.71356960150867943</v>
      </c>
      <c r="BD72" s="24">
        <f t="shared" ca="1" si="40"/>
        <v>0.71356960150867943</v>
      </c>
      <c r="BE72" s="24">
        <f t="shared" ca="1" si="41"/>
        <v>0.70525204994724811</v>
      </c>
      <c r="BF72" s="24">
        <f t="shared" ca="1" si="42"/>
        <v>8.3175515614313245E-3</v>
      </c>
      <c r="BG72" s="24">
        <f t="shared" ca="1" si="28"/>
        <v>9.0505890246747982E-3</v>
      </c>
      <c r="BI72" s="35">
        <f t="shared" si="43"/>
        <v>44743</v>
      </c>
      <c r="BJ72" s="169">
        <f t="shared" si="23"/>
        <v>2.6549687775702394E-2</v>
      </c>
      <c r="BK72" s="169">
        <f t="shared" ca="1" si="24"/>
        <v>9.0505890246747982E-3</v>
      </c>
      <c r="BL72" t="b">
        <f t="shared" ca="1" si="25"/>
        <v>1</v>
      </c>
    </row>
    <row r="73" spans="1:64" x14ac:dyDescent="0.25">
      <c r="A73" s="35">
        <f>+NAC!A73</f>
        <v>44774</v>
      </c>
      <c r="B73" s="24">
        <f>+GBA_d!AA100</f>
        <v>6.9509122528877088E-2</v>
      </c>
      <c r="C73" s="24">
        <f>+PAM_d!$AA100</f>
        <v>6.9259676483582222E-2</v>
      </c>
      <c r="D73" s="24">
        <f>+NOA_d!$AA100</f>
        <v>7.6101465971988302E-2</v>
      </c>
      <c r="E73" s="24">
        <f>+NEA_d!$AA100</f>
        <v>7.6223349773669957E-2</v>
      </c>
      <c r="F73" s="24">
        <f>+CUY_d!$AA100</f>
        <v>6.4541102424523045E-2</v>
      </c>
      <c r="G73" s="24">
        <f>+PAT_d!$AA100</f>
        <v>6.4398272385927102E-2</v>
      </c>
      <c r="H73" s="24">
        <f t="shared" si="31"/>
        <v>7.6223349773669957E-2</v>
      </c>
      <c r="I73" s="24">
        <f t="shared" si="32"/>
        <v>6.4398272385927102E-2</v>
      </c>
      <c r="J73" s="24">
        <f t="shared" si="33"/>
        <v>1.1825077387742855E-2</v>
      </c>
      <c r="K73" s="24">
        <f t="shared" si="17"/>
        <v>8.8536558737174285E-3</v>
      </c>
      <c r="M73" s="24">
        <f ca="1">+NAC_d!CH73</f>
        <v>7.0976256383991965E-2</v>
      </c>
      <c r="N73" s="24">
        <f ca="1">+NAC_d!CI73</f>
        <v>7.0676313712540573E-2</v>
      </c>
      <c r="O73" s="24">
        <f ca="1">+NAC_d!CJ73</f>
        <v>7.0117055387877381E-2</v>
      </c>
      <c r="P73" s="24">
        <f ca="1">+NAC_d!CK73</f>
        <v>7.0364285976582286E-2</v>
      </c>
      <c r="Q73" s="24">
        <f ca="1">+NAC_d!CL73</f>
        <v>6.9768584937912825E-2</v>
      </c>
      <c r="R73" s="24">
        <f ca="1">+NAC_d!CM73</f>
        <v>6.9663509425046843E-2</v>
      </c>
      <c r="S73" s="24">
        <f ca="1">+NAC_d!CN73</f>
        <v>6.960374887558296E-2</v>
      </c>
      <c r="T73" s="24">
        <f ca="1">+NAC_d!CO73</f>
        <v>6.964307148600013E-2</v>
      </c>
      <c r="U73" s="24">
        <f ca="1">+NAC_d!CP73</f>
        <v>6.8910293925101174E-2</v>
      </c>
      <c r="V73" s="24">
        <f ca="1">+NAC_d!CQ73</f>
        <v>6.918350285833208E-2</v>
      </c>
      <c r="W73" s="24">
        <f t="shared" ca="1" si="34"/>
        <v>7.0976256383991965E-2</v>
      </c>
      <c r="X73" s="24">
        <f t="shared" ca="1" si="35"/>
        <v>6.8910293925101174E-2</v>
      </c>
      <c r="Y73" s="24">
        <f t="shared" ca="1" si="36"/>
        <v>2.065962458890791E-3</v>
      </c>
      <c r="Z73" s="24">
        <f t="shared" ca="1" si="18"/>
        <v>3.1410306574343738E-3</v>
      </c>
      <c r="AB73" s="76">
        <f t="shared" si="37"/>
        <v>44774</v>
      </c>
      <c r="AC73" s="77">
        <f t="shared" si="38"/>
        <v>8.8536558737174285E-3</v>
      </c>
      <c r="AD73" s="77">
        <f t="shared" ca="1" si="39"/>
        <v>3.1410306574343738E-3</v>
      </c>
      <c r="AH73" s="35">
        <f t="shared" si="30"/>
        <v>44774</v>
      </c>
      <c r="AI73" s="24">
        <f>+GBA_d!$AN100</f>
        <v>0.79111069140813517</v>
      </c>
      <c r="AJ73" s="24">
        <f>+PAM_d!$AN100</f>
        <v>0.77690990740997701</v>
      </c>
      <c r="AK73" s="24">
        <f>+NOA_d!$AN100</f>
        <v>0.79893253470843884</v>
      </c>
      <c r="AL73" s="24">
        <f>+NEA_d!$AN100</f>
        <v>0.80423458703784445</v>
      </c>
      <c r="AM73" s="24">
        <f>+CUY_d!$AN100</f>
        <v>0.77549701161321405</v>
      </c>
      <c r="AN73" s="24">
        <f>+PAT_d!$AN100</f>
        <v>0.76034124946963066</v>
      </c>
      <c r="AO73" s="24">
        <f t="shared" si="20"/>
        <v>0.80423458703784445</v>
      </c>
      <c r="AP73" s="24">
        <f t="shared" si="21"/>
        <v>0.76034124946963066</v>
      </c>
      <c r="AQ73" s="24">
        <f t="shared" si="29"/>
        <v>4.3893337568213786E-2</v>
      </c>
      <c r="AR73" s="24">
        <f t="shared" si="27"/>
        <v>2.6278946839828753E-2</v>
      </c>
      <c r="AT73" s="24">
        <f ca="1">+NAC_d!CT73</f>
        <v>0.79024985143000848</v>
      </c>
      <c r="AU73" s="24">
        <f ca="1">+NAC_d!CU73</f>
        <v>0.78973465594493231</v>
      </c>
      <c r="AV73" s="24">
        <f ca="1">+NAC_d!CV73</f>
        <v>0.78356811082929978</v>
      </c>
      <c r="AW73" s="24">
        <f ca="1">+NAC_d!CW73</f>
        <v>0.78528349100527262</v>
      </c>
      <c r="AX73" s="24">
        <f ca="1">+NAC_d!CX73</f>
        <v>0.7851127786498151</v>
      </c>
      <c r="AY73" s="24">
        <f ca="1">+NAC_d!CY73</f>
        <v>0.78417236886389929</v>
      </c>
      <c r="AZ73" s="24">
        <f ca="1">+NAC_d!CZ73</f>
        <v>0.78263285662560533</v>
      </c>
      <c r="BA73" s="24">
        <f ca="1">+NAC_d!DA73</f>
        <v>0.7855148457081258</v>
      </c>
      <c r="BB73" s="24">
        <f ca="1">+NAC_d!DB73</f>
        <v>0.78185762492521182</v>
      </c>
      <c r="BC73" s="24">
        <f ca="1">+NAC_d!DC73</f>
        <v>0.78433365938927846</v>
      </c>
      <c r="BD73" s="24">
        <f t="shared" ca="1" si="40"/>
        <v>0.79024985143000848</v>
      </c>
      <c r="BE73" s="24">
        <f t="shared" ca="1" si="41"/>
        <v>0.78185762492521182</v>
      </c>
      <c r="BF73" s="24">
        <f t="shared" ca="1" si="42"/>
        <v>8.3922265047966516E-3</v>
      </c>
      <c r="BG73" s="24">
        <f t="shared" ca="1" si="28"/>
        <v>9.0138680921570194E-3</v>
      </c>
      <c r="BI73" s="35">
        <f t="shared" si="43"/>
        <v>44774</v>
      </c>
      <c r="BJ73" s="169">
        <f t="shared" si="23"/>
        <v>2.6278946839828753E-2</v>
      </c>
      <c r="BK73" s="169">
        <f t="shared" ca="1" si="24"/>
        <v>9.0138680921570194E-3</v>
      </c>
      <c r="BL73" t="b">
        <f t="shared" ca="1" si="25"/>
        <v>1</v>
      </c>
    </row>
    <row r="74" spans="1:64" x14ac:dyDescent="0.25">
      <c r="A74" s="35">
        <f>+NAC!A74</f>
        <v>44805</v>
      </c>
      <c r="B74" s="24">
        <f>+GBA_d!AA101</f>
        <v>6.0362616699825677E-2</v>
      </c>
      <c r="C74" s="24">
        <f>+PAM_d!$AA101</f>
        <v>6.2643082893958146E-2</v>
      </c>
      <c r="D74" s="24">
        <f>+NOA_d!$AA101</f>
        <v>6.141859242574399E-2</v>
      </c>
      <c r="E74" s="24">
        <f>+NEA_d!$AA101</f>
        <v>6.8466114060305561E-2</v>
      </c>
      <c r="F74" s="24">
        <f>+CUY_d!$AA101</f>
        <v>6.0628370931336439E-2</v>
      </c>
      <c r="G74" s="24">
        <f>+PAT_d!$AA101</f>
        <v>6.1301749490708879E-2</v>
      </c>
      <c r="H74" s="24">
        <f t="shared" si="31"/>
        <v>6.8466114060305561E-2</v>
      </c>
      <c r="I74" s="24">
        <f t="shared" si="32"/>
        <v>6.0362616699825677E-2</v>
      </c>
      <c r="J74" s="24">
        <f t="shared" si="33"/>
        <v>8.1034973604798832E-3</v>
      </c>
      <c r="K74" s="24">
        <f t="shared" si="17"/>
        <v>8.6901558256905296E-3</v>
      </c>
      <c r="M74" s="24">
        <f ca="1">+NAC_d!CH74</f>
        <v>6.4897149820948075E-2</v>
      </c>
      <c r="N74" s="24">
        <f ca="1">+NAC_d!CI74</f>
        <v>6.4730300673794039E-2</v>
      </c>
      <c r="O74" s="24">
        <f ca="1">+NAC_d!CJ74</f>
        <v>6.3274008143356486E-2</v>
      </c>
      <c r="P74" s="24">
        <f ca="1">+NAC_d!CK74</f>
        <v>6.352514128048492E-2</v>
      </c>
      <c r="Q74" s="24">
        <f ca="1">+NAC_d!CL74</f>
        <v>6.2385853476412123E-2</v>
      </c>
      <c r="R74" s="24">
        <f ca="1">+NAC_d!CM74</f>
        <v>6.235414062036404E-2</v>
      </c>
      <c r="S74" s="24">
        <f ca="1">+NAC_d!CN74</f>
        <v>6.161400204869949E-2</v>
      </c>
      <c r="T74" s="24">
        <f ca="1">+NAC_d!CO74</f>
        <v>6.127356577409615E-2</v>
      </c>
      <c r="U74" s="24">
        <f ca="1">+NAC_d!CP74</f>
        <v>6.0085476172387686E-2</v>
      </c>
      <c r="V74" s="24">
        <f ca="1">+NAC_d!CQ74</f>
        <v>5.9719577949167713E-2</v>
      </c>
      <c r="W74" s="24">
        <f t="shared" ca="1" si="34"/>
        <v>6.4897149820948075E-2</v>
      </c>
      <c r="X74" s="24">
        <f t="shared" ca="1" si="35"/>
        <v>5.9719577949167713E-2</v>
      </c>
      <c r="Y74" s="24">
        <f t="shared" ca="1" si="36"/>
        <v>5.177571871780362E-3</v>
      </c>
      <c r="Z74" s="24">
        <f t="shared" ca="1" si="18"/>
        <v>3.4762646497616032E-3</v>
      </c>
      <c r="AB74" s="76">
        <f t="shared" si="37"/>
        <v>44805</v>
      </c>
      <c r="AC74" s="77">
        <f t="shared" si="38"/>
        <v>8.6901558256905296E-3</v>
      </c>
      <c r="AD74" s="77">
        <f t="shared" ca="1" si="39"/>
        <v>3.4762646497616032E-3</v>
      </c>
      <c r="AH74" s="35">
        <f t="shared" si="30"/>
        <v>44805</v>
      </c>
      <c r="AI74" s="24">
        <f>+GBA_d!$AN101</f>
        <v>0.82904723448436668</v>
      </c>
      <c r="AJ74" s="24">
        <f>+PAM_d!$AN101</f>
        <v>0.82595740848819355</v>
      </c>
      <c r="AK74" s="24">
        <f>+NOA_d!$AN101</f>
        <v>0.84912225334658897</v>
      </c>
      <c r="AL74" s="24">
        <f>+NEA_d!$AN101</f>
        <v>0.87470199286738959</v>
      </c>
      <c r="AM74" s="24">
        <f>+CUY_d!$AN101</f>
        <v>0.83061245075747769</v>
      </c>
      <c r="AN74" s="24">
        <f>+PAT_d!$AN101</f>
        <v>0.80082404790616768</v>
      </c>
      <c r="AO74" s="24">
        <f t="shared" si="20"/>
        <v>0.87470199286738959</v>
      </c>
      <c r="AP74" s="24">
        <f t="shared" si="21"/>
        <v>0.80082404790616768</v>
      </c>
      <c r="AQ74" s="24">
        <f t="shared" si="29"/>
        <v>7.3877944961221909E-2</v>
      </c>
      <c r="AR74" s="24">
        <f t="shared" si="27"/>
        <v>2.9161534796775371E-2</v>
      </c>
      <c r="AT74" s="24">
        <f ca="1">+NAC_d!CT74</f>
        <v>0.8422985766514357</v>
      </c>
      <c r="AU74" s="24">
        <f ca="1">+NAC_d!CU74</f>
        <v>0.84080298864340497</v>
      </c>
      <c r="AV74" s="24">
        <f ca="1">+NAC_d!CV74</f>
        <v>0.8324083597120937</v>
      </c>
      <c r="AW74" s="24">
        <f ca="1">+NAC_d!CW74</f>
        <v>0.83373832348462495</v>
      </c>
      <c r="AX74" s="24">
        <f ca="1">+NAC_d!CX74</f>
        <v>0.83190632435858225</v>
      </c>
      <c r="AY74" s="24">
        <f ca="1">+NAC_d!CY74</f>
        <v>0.83081887072071359</v>
      </c>
      <c r="AZ74" s="24">
        <f ca="1">+NAC_d!CZ74</f>
        <v>0.82778694149545951</v>
      </c>
      <c r="BA74" s="24">
        <f ca="1">+NAC_d!DA74</f>
        <v>0.82983474160465387</v>
      </c>
      <c r="BB74" s="24">
        <f ca="1">+NAC_d!DB74</f>
        <v>0.82414151118299328</v>
      </c>
      <c r="BC74" s="24">
        <f ca="1">+NAC_d!DC74</f>
        <v>0.82524583036242083</v>
      </c>
      <c r="BD74" s="24">
        <f t="shared" ca="1" si="40"/>
        <v>0.8422985766514357</v>
      </c>
      <c r="BE74" s="24">
        <f t="shared" ca="1" si="41"/>
        <v>0.82414151118299328</v>
      </c>
      <c r="BF74" s="24">
        <f t="shared" ca="1" si="42"/>
        <v>1.8157065468442424E-2</v>
      </c>
      <c r="BG74" s="24">
        <f t="shared" ca="1" si="28"/>
        <v>9.9303843856298323E-3</v>
      </c>
      <c r="BI74" s="35">
        <f t="shared" si="43"/>
        <v>44805</v>
      </c>
      <c r="BJ74" s="169">
        <f t="shared" si="23"/>
        <v>2.9161534796775371E-2</v>
      </c>
      <c r="BK74" s="169">
        <f t="shared" ca="1" si="24"/>
        <v>9.9303843856298323E-3</v>
      </c>
      <c r="BL74" t="b">
        <f t="shared" ca="1" si="25"/>
        <v>1</v>
      </c>
    </row>
    <row r="75" spans="1:64" x14ac:dyDescent="0.25">
      <c r="A75" s="35">
        <f>+NAC!A75</f>
        <v>44835</v>
      </c>
      <c r="B75" s="24">
        <f>+GBA_d!AA102</f>
        <v>6.5500075287266313E-2</v>
      </c>
      <c r="C75" s="24">
        <f>+PAM_d!$AA102</f>
        <v>6.1394811613356914E-2</v>
      </c>
      <c r="D75" s="24">
        <f>+NOA_d!$AA102</f>
        <v>6.2820282048052345E-2</v>
      </c>
      <c r="E75" s="24">
        <f>+NEA_d!$AA102</f>
        <v>6.2237341968585769E-2</v>
      </c>
      <c r="F75" s="24">
        <f>+CUY_d!$AA102</f>
        <v>5.9871242681486025E-2</v>
      </c>
      <c r="G75" s="24">
        <f>+PAT_d!$AA102</f>
        <v>6.598100608410995E-2</v>
      </c>
      <c r="H75" s="24">
        <f t="shared" si="31"/>
        <v>6.598100608410995E-2</v>
      </c>
      <c r="I75" s="24">
        <f t="shared" si="32"/>
        <v>5.9871242681486025E-2</v>
      </c>
      <c r="J75" s="24">
        <f t="shared" si="33"/>
        <v>6.1097634026239245E-3</v>
      </c>
      <c r="K75" s="24">
        <f t="shared" si="17"/>
        <v>8.4447570424234231E-3</v>
      </c>
      <c r="M75" s="24">
        <f ca="1">+NAC_d!CH75</f>
        <v>6.3482536476595408E-2</v>
      </c>
      <c r="N75" s="24">
        <f ca="1">+NAC_d!CI75</f>
        <v>6.3257728502623234E-2</v>
      </c>
      <c r="O75" s="24">
        <f ca="1">+NAC_d!CJ75</f>
        <v>6.3870177280197282E-2</v>
      </c>
      <c r="P75" s="24">
        <f ca="1">+NAC_d!CK75</f>
        <v>6.2970532667647516E-2</v>
      </c>
      <c r="Q75" s="24">
        <f ca="1">+NAC_d!CL75</f>
        <v>6.3915867884465349E-2</v>
      </c>
      <c r="R75" s="24">
        <f ca="1">+NAC_d!CM75</f>
        <v>6.4038242439746762E-2</v>
      </c>
      <c r="S75" s="24">
        <f ca="1">+NAC_d!CN75</f>
        <v>6.3199470545406866E-2</v>
      </c>
      <c r="T75" s="24">
        <f ca="1">+NAC_d!CO75</f>
        <v>6.3441430944041866E-2</v>
      </c>
      <c r="U75" s="24">
        <f ca="1">+NAC_d!CP75</f>
        <v>6.3782201683757034E-2</v>
      </c>
      <c r="V75" s="24">
        <f ca="1">+NAC_d!CQ75</f>
        <v>6.3267371786698723E-2</v>
      </c>
      <c r="W75" s="24">
        <f t="shared" ca="1" si="34"/>
        <v>6.4038242439746762E-2</v>
      </c>
      <c r="X75" s="24">
        <f t="shared" ca="1" si="35"/>
        <v>6.2970532667647516E-2</v>
      </c>
      <c r="Y75" s="24">
        <f t="shared" ca="1" si="36"/>
        <v>1.0677097720992457E-3</v>
      </c>
      <c r="Z75" s="24">
        <f t="shared" ca="1" si="18"/>
        <v>3.4828554918244956E-3</v>
      </c>
      <c r="AB75" s="76">
        <f t="shared" si="37"/>
        <v>44835</v>
      </c>
      <c r="AC75" s="77">
        <f t="shared" si="38"/>
        <v>8.4447570424234231E-3</v>
      </c>
      <c r="AD75" s="77">
        <f t="shared" ca="1" si="39"/>
        <v>3.4828554918244956E-3</v>
      </c>
      <c r="AH75" s="35">
        <f t="shared" si="30"/>
        <v>44835</v>
      </c>
      <c r="AI75" s="24">
        <f>+GBA_d!$AN102</f>
        <v>0.87802215009583406</v>
      </c>
      <c r="AJ75" s="24">
        <f>+PAM_d!$AN102</f>
        <v>0.87432732808613745</v>
      </c>
      <c r="AK75" s="24">
        <f>+NOA_d!$AN102</f>
        <v>0.90435598487962521</v>
      </c>
      <c r="AL75" s="24">
        <f>+NEA_d!$AN102</f>
        <v>0.92364166853804108</v>
      </c>
      <c r="AM75" s="24">
        <f>+CUY_d!$AN102</f>
        <v>0.88176530476324588</v>
      </c>
      <c r="AN75" s="24">
        <f>+PAT_d!$AN102</f>
        <v>0.86616099245328715</v>
      </c>
      <c r="AO75" s="24">
        <f t="shared" si="20"/>
        <v>0.92364166853804108</v>
      </c>
      <c r="AP75" s="24">
        <f t="shared" si="21"/>
        <v>0.86616099245328715</v>
      </c>
      <c r="AQ75" s="24">
        <f t="shared" si="29"/>
        <v>5.7480676084753934E-2</v>
      </c>
      <c r="AR75" s="24">
        <f t="shared" si="27"/>
        <v>3.2182453820823194E-2</v>
      </c>
      <c r="AT75" s="24">
        <f ca="1">+NAC_d!CT75</f>
        <v>0.89320336014915025</v>
      </c>
      <c r="AU75" s="24">
        <f ca="1">+NAC_d!CU75</f>
        <v>0.89092342869906704</v>
      </c>
      <c r="AV75" s="24">
        <f ca="1">+NAC_d!CV75</f>
        <v>0.8838661444299416</v>
      </c>
      <c r="AW75" s="24">
        <f ca="1">+NAC_d!CW75</f>
        <v>0.88415022643824481</v>
      </c>
      <c r="AX75" s="24">
        <f ca="1">+NAC_d!CX75</f>
        <v>0.88285779717304602</v>
      </c>
      <c r="AY75" s="24">
        <f ca="1">+NAC_d!CY75</f>
        <v>0.88255404950962957</v>
      </c>
      <c r="AZ75" s="24">
        <f ca="1">+NAC_d!CZ75</f>
        <v>0.87738052471505501</v>
      </c>
      <c r="BA75" s="24">
        <f ca="1">+NAC_d!DA75</f>
        <v>0.8795620335176686</v>
      </c>
      <c r="BB75" s="24">
        <f ca="1">+NAC_d!DB75</f>
        <v>0.8745857774177821</v>
      </c>
      <c r="BC75" s="24">
        <f ca="1">+NAC_d!DC75</f>
        <v>0.87415699788278456</v>
      </c>
      <c r="BD75" s="24">
        <f t="shared" ca="1" si="40"/>
        <v>0.89320336014915025</v>
      </c>
      <c r="BE75" s="24">
        <f t="shared" ca="1" si="41"/>
        <v>0.87415699788278456</v>
      </c>
      <c r="BF75" s="24">
        <f t="shared" ca="1" si="42"/>
        <v>1.9046362266365691E-2</v>
      </c>
      <c r="BG75" s="24">
        <f t="shared" ca="1" si="28"/>
        <v>1.0781254036606706E-2</v>
      </c>
      <c r="BI75" s="35">
        <f t="shared" si="43"/>
        <v>44835</v>
      </c>
      <c r="BJ75" s="169">
        <f t="shared" si="23"/>
        <v>3.2182453820823194E-2</v>
      </c>
      <c r="BK75" s="169">
        <f t="shared" ca="1" si="24"/>
        <v>1.0781254036606706E-2</v>
      </c>
      <c r="BL75" t="b">
        <f t="shared" ca="1" si="25"/>
        <v>1</v>
      </c>
    </row>
    <row r="76" spans="1:64" x14ac:dyDescent="0.25">
      <c r="A76" s="35">
        <f>+NAC!A76</f>
        <v>44866</v>
      </c>
      <c r="B76" s="24">
        <f>+GBA_d!AA103</f>
        <v>4.9993549668673198E-2</v>
      </c>
      <c r="C76" s="24">
        <f>+PAM_d!$AA103</f>
        <v>4.935082503431043E-2</v>
      </c>
      <c r="D76" s="24">
        <f>+NOA_d!$AA103</f>
        <v>4.5620368652999455E-2</v>
      </c>
      <c r="E76" s="24">
        <f>+NEA_d!$AA103</f>
        <v>4.5299943300266321E-2</v>
      </c>
      <c r="F76" s="24">
        <f>+CUY_d!$AA103</f>
        <v>4.9252236188572995E-2</v>
      </c>
      <c r="G76" s="24">
        <f>+PAT_d!$AA103</f>
        <v>4.9035627363981593E-2</v>
      </c>
      <c r="H76" s="24">
        <f t="shared" si="31"/>
        <v>4.9993549668673198E-2</v>
      </c>
      <c r="I76" s="24">
        <f t="shared" si="32"/>
        <v>4.5299943300266321E-2</v>
      </c>
      <c r="J76" s="24">
        <f t="shared" si="33"/>
        <v>4.6936063684068774E-3</v>
      </c>
      <c r="K76" s="24">
        <f t="shared" si="17"/>
        <v>8.1852466165121349E-3</v>
      </c>
      <c r="M76" s="24">
        <f ca="1">+NAC_d!CH76</f>
        <v>4.7160171770148418E-2</v>
      </c>
      <c r="N76" s="24">
        <f ca="1">+NAC_d!CI76</f>
        <v>4.703091760193101E-2</v>
      </c>
      <c r="O76" s="24">
        <f ca="1">+NAC_d!CJ76</f>
        <v>4.8301934616028719E-2</v>
      </c>
      <c r="P76" s="24">
        <f ca="1">+NAC_d!CK76</f>
        <v>4.8734549071384414E-2</v>
      </c>
      <c r="Q76" s="24">
        <f ca="1">+NAC_d!CL76</f>
        <v>4.8540462215726166E-2</v>
      </c>
      <c r="R76" s="24">
        <f ca="1">+NAC_d!CM76</f>
        <v>4.8698626269508161E-2</v>
      </c>
      <c r="S76" s="24">
        <f ca="1">+NAC_d!CN76</f>
        <v>4.9304799482780659E-2</v>
      </c>
      <c r="T76" s="24">
        <f ca="1">+NAC_d!CO76</f>
        <v>4.9458979590659702E-2</v>
      </c>
      <c r="U76" s="24">
        <f ca="1">+NAC_d!CP76</f>
        <v>4.9927095384530551E-2</v>
      </c>
      <c r="V76" s="24">
        <f ca="1">+NAC_d!CQ76</f>
        <v>5.0617523670666742E-2</v>
      </c>
      <c r="W76" s="24">
        <f t="shared" ca="1" si="34"/>
        <v>5.0617523670666742E-2</v>
      </c>
      <c r="X76" s="24">
        <f t="shared" ca="1" si="35"/>
        <v>4.703091760193101E-2</v>
      </c>
      <c r="Y76" s="24">
        <f t="shared" ca="1" si="36"/>
        <v>3.5866060687357315E-3</v>
      </c>
      <c r="Z76" s="24">
        <f t="shared" ca="1" si="18"/>
        <v>3.6384047464502558E-3</v>
      </c>
      <c r="AB76" s="76">
        <f t="shared" si="37"/>
        <v>44866</v>
      </c>
      <c r="AC76" s="77">
        <f t="shared" si="38"/>
        <v>8.1852466165121349E-3</v>
      </c>
      <c r="AD76" s="77">
        <f t="shared" ca="1" si="39"/>
        <v>3.6384047464502558E-3</v>
      </c>
      <c r="AH76" s="35">
        <f t="shared" si="30"/>
        <v>44866</v>
      </c>
      <c r="AI76" s="24">
        <f>+GBA_d!$AN103</f>
        <v>0.92819206654386566</v>
      </c>
      <c r="AJ76" s="24">
        <f>+PAM_d!$AN103</f>
        <v>0.91309190732658019</v>
      </c>
      <c r="AK76" s="24">
        <f>+NOA_d!$AN103</f>
        <v>0.93973048776812518</v>
      </c>
      <c r="AL76" s="24">
        <f>+NEA_d!$AN103</f>
        <v>0.95276090911080247</v>
      </c>
      <c r="AM76" s="24">
        <f>+CUY_d!$AN103</f>
        <v>0.92347150043883164</v>
      </c>
      <c r="AN76" s="24">
        <f>+PAT_d!$AN103</f>
        <v>0.91570606413588651</v>
      </c>
      <c r="AO76" s="24">
        <f t="shared" si="20"/>
        <v>0.95276090911080247</v>
      </c>
      <c r="AP76" s="24">
        <f t="shared" si="21"/>
        <v>0.91309190732658019</v>
      </c>
      <c r="AQ76" s="24">
        <f t="shared" si="29"/>
        <v>3.966900178422228E-2</v>
      </c>
      <c r="AR76" s="24">
        <f t="shared" si="27"/>
        <v>3.4632953987747822E-2</v>
      </c>
      <c r="AT76" s="24">
        <f ca="1">+NAC_d!CT76</f>
        <v>0.93519139488040826</v>
      </c>
      <c r="AU76" s="24">
        <f ca="1">+NAC_d!CU76</f>
        <v>0.9327457096204399</v>
      </c>
      <c r="AV76" s="24">
        <f ca="1">+NAC_d!CV76</f>
        <v>0.92760815256967333</v>
      </c>
      <c r="AW76" s="24">
        <f ca="1">+NAC_d!CW76</f>
        <v>0.92794146094352059</v>
      </c>
      <c r="AX76" s="24">
        <f ca="1">+NAC_d!CX76</f>
        <v>0.92583048435457727</v>
      </c>
      <c r="AY76" s="24">
        <f ca="1">+NAC_d!CY76</f>
        <v>0.92606802878661543</v>
      </c>
      <c r="AZ76" s="24">
        <f ca="1">+NAC_d!CZ76</f>
        <v>0.92158821910780131</v>
      </c>
      <c r="BA76" s="24">
        <f ca="1">+NAC_d!DA76</f>
        <v>0.92337919681125102</v>
      </c>
      <c r="BB76" s="24">
        <f ca="1">+NAC_d!DB76</f>
        <v>0.918993937504748</v>
      </c>
      <c r="BC76" s="24">
        <f ca="1">+NAC_d!DC76</f>
        <v>0.91894828558327868</v>
      </c>
      <c r="BD76" s="24">
        <f t="shared" ca="1" si="40"/>
        <v>0.93519139488040826</v>
      </c>
      <c r="BE76" s="24">
        <f t="shared" ca="1" si="41"/>
        <v>0.91894828558327868</v>
      </c>
      <c r="BF76" s="24">
        <f t="shared" ca="1" si="42"/>
        <v>1.6243109297129577E-2</v>
      </c>
      <c r="BG76" s="24">
        <f t="shared" ca="1" si="28"/>
        <v>1.1078092117154133E-2</v>
      </c>
      <c r="BI76" s="35">
        <f t="shared" si="43"/>
        <v>44866</v>
      </c>
      <c r="BJ76" s="169">
        <f t="shared" si="23"/>
        <v>3.4632953987747822E-2</v>
      </c>
      <c r="BK76" s="169">
        <f t="shared" ca="1" si="24"/>
        <v>1.1078092117154133E-2</v>
      </c>
      <c r="BL76" t="b">
        <f t="shared" ca="1" si="25"/>
        <v>1</v>
      </c>
    </row>
    <row r="77" spans="1:64" x14ac:dyDescent="0.25">
      <c r="A77" s="35">
        <f>+NAC!A77</f>
        <v>44896</v>
      </c>
      <c r="B77" s="24">
        <f>+GBA_d!AA104</f>
        <v>5.343296711421508E-2</v>
      </c>
      <c r="C77" s="24">
        <f>+PAM_d!$AA104</f>
        <v>5.0785393137119605E-2</v>
      </c>
      <c r="D77" s="24">
        <f>+NOA_d!$AA104</f>
        <v>4.6593965116109581E-2</v>
      </c>
      <c r="E77" s="24">
        <f>+NEA_d!$AA104</f>
        <v>4.7893433768921634E-2</v>
      </c>
      <c r="F77" s="24">
        <f>+CUY_d!$AA104</f>
        <v>5.0037173110493605E-2</v>
      </c>
      <c r="G77" s="24">
        <f>+PAT_d!$AA104</f>
        <v>4.5339213203521966E-2</v>
      </c>
      <c r="H77" s="24">
        <f t="shared" si="31"/>
        <v>5.343296711421508E-2</v>
      </c>
      <c r="I77" s="24">
        <f t="shared" si="32"/>
        <v>4.5339213203521966E-2</v>
      </c>
      <c r="J77" s="24">
        <f t="shared" si="33"/>
        <v>8.0937539106931133E-3</v>
      </c>
      <c r="K77" s="24">
        <f t="shared" si="17"/>
        <v>7.7584849890597702E-3</v>
      </c>
      <c r="M77" s="24">
        <f ca="1">+NAC_d!CH77</f>
        <v>4.9464447350169971E-2</v>
      </c>
      <c r="N77" s="24">
        <f ca="1">+NAC_d!CI77</f>
        <v>4.9593705883861583E-2</v>
      </c>
      <c r="O77" s="24">
        <f ca="1">+NAC_d!CJ77</f>
        <v>4.9999649273477997E-2</v>
      </c>
      <c r="P77" s="24">
        <f ca="1">+NAC_d!CK77</f>
        <v>5.0692739320349567E-2</v>
      </c>
      <c r="Q77" s="24">
        <f ca="1">+NAC_d!CL77</f>
        <v>5.0726175249538041E-2</v>
      </c>
      <c r="R77" s="24">
        <f ca="1">+NAC_d!CM77</f>
        <v>5.0848834389579212E-2</v>
      </c>
      <c r="S77" s="24">
        <f ca="1">+NAC_d!CN77</f>
        <v>5.1275055952852311E-2</v>
      </c>
      <c r="T77" s="24">
        <f ca="1">+NAC_d!CO77</f>
        <v>5.1738966663621655E-2</v>
      </c>
      <c r="U77" s="24">
        <f ca="1">+NAC_d!CP77</f>
        <v>5.2311034113059929E-2</v>
      </c>
      <c r="V77" s="24">
        <f ca="1">+NAC_d!CQ77</f>
        <v>5.30342454440067E-2</v>
      </c>
      <c r="W77" s="24">
        <f t="shared" ca="1" si="34"/>
        <v>5.30342454440067E-2</v>
      </c>
      <c r="X77" s="24">
        <f t="shared" ca="1" si="35"/>
        <v>4.9464447350169971E-2</v>
      </c>
      <c r="Y77" s="24">
        <f t="shared" ca="1" si="36"/>
        <v>3.5697980938367291E-3</v>
      </c>
      <c r="Z77" s="24">
        <f t="shared" ca="1" si="18"/>
        <v>3.715042424694337E-3</v>
      </c>
      <c r="AB77" s="76">
        <f t="shared" si="37"/>
        <v>44896</v>
      </c>
      <c r="AC77" s="77">
        <f t="shared" si="38"/>
        <v>7.7584849890597702E-3</v>
      </c>
      <c r="AD77" s="77">
        <f t="shared" ca="1" si="39"/>
        <v>3.715042424694337E-3</v>
      </c>
      <c r="AH77" s="35">
        <f t="shared" si="30"/>
        <v>44896</v>
      </c>
      <c r="AI77" s="24">
        <f>+GBA_d!$AN104</f>
        <v>0.95192122508183785</v>
      </c>
      <c r="AJ77" s="24">
        <f>+PAM_d!$AN104</f>
        <v>0.94185609670625414</v>
      </c>
      <c r="AK77" s="24">
        <f>+NOA_d!$AN104</f>
        <v>0.95125292192457556</v>
      </c>
      <c r="AL77" s="24">
        <f>+NEA_d!$AN104</f>
        <v>0.95980036845939343</v>
      </c>
      <c r="AM77" s="24">
        <f>+CUY_d!$AN104</f>
        <v>0.94369095044420126</v>
      </c>
      <c r="AN77" s="24">
        <f>+PAT_d!$AN104</f>
        <v>0.94251075803932038</v>
      </c>
      <c r="AO77" s="24">
        <f t="shared" si="20"/>
        <v>0.95980036845939343</v>
      </c>
      <c r="AP77" s="24">
        <f t="shared" si="21"/>
        <v>0.94185609670625414</v>
      </c>
      <c r="AQ77" s="24">
        <f t="shared" si="29"/>
        <v>1.7944271753139285E-2</v>
      </c>
      <c r="AR77" s="24">
        <f t="shared" si="27"/>
        <v>3.5560508725613019E-2</v>
      </c>
      <c r="AT77" s="24">
        <f ca="1">+NAC_d!CT77</f>
        <v>0.95292786283694619</v>
      </c>
      <c r="AU77" s="24">
        <f ca="1">+NAC_d!CU77</f>
        <v>0.95188150717224529</v>
      </c>
      <c r="AV77" s="24">
        <f ca="1">+NAC_d!CV77</f>
        <v>0.94861588716693057</v>
      </c>
      <c r="AW77" s="24">
        <f ca="1">+NAC_d!CW77</f>
        <v>0.94858525838889229</v>
      </c>
      <c r="AX77" s="24">
        <f ca="1">+NAC_d!CX77</f>
        <v>0.94900906839476074</v>
      </c>
      <c r="AY77" s="24">
        <f ca="1">+NAC_d!CY77</f>
        <v>0.94931098641166778</v>
      </c>
      <c r="AZ77" s="24">
        <f ca="1">+NAC_d!CZ77</f>
        <v>0.94547448953102919</v>
      </c>
      <c r="BA77" s="24">
        <f ca="1">+NAC_d!DA77</f>
        <v>0.94860764641614215</v>
      </c>
      <c r="BB77" s="24">
        <f ca="1">+NAC_d!DB77</f>
        <v>0.94679595036852904</v>
      </c>
      <c r="BC77" s="24">
        <f ca="1">+NAC_d!DC77</f>
        <v>0.94749951389966558</v>
      </c>
      <c r="BD77" s="24">
        <f t="shared" ca="1" si="40"/>
        <v>0.95292786283694619</v>
      </c>
      <c r="BE77" s="24">
        <f t="shared" ca="1" si="41"/>
        <v>0.94547448953102919</v>
      </c>
      <c r="BF77" s="24">
        <f t="shared" ca="1" si="42"/>
        <v>7.4533733059169993E-3</v>
      </c>
      <c r="BG77" s="24">
        <f t="shared" ca="1" si="28"/>
        <v>1.0782388308732845E-2</v>
      </c>
      <c r="BI77" s="35">
        <f t="shared" si="43"/>
        <v>44896</v>
      </c>
      <c r="BJ77" s="169">
        <f t="shared" si="23"/>
        <v>3.5560508725613019E-2</v>
      </c>
      <c r="BK77" s="169">
        <f t="shared" ca="1" si="24"/>
        <v>1.0782388308732845E-2</v>
      </c>
      <c r="BL77" t="b">
        <f t="shared" ca="1" si="25"/>
        <v>1</v>
      </c>
    </row>
    <row r="78" spans="1:64" x14ac:dyDescent="0.25">
      <c r="A78" s="35">
        <f>+NAC!A78</f>
        <v>44927</v>
      </c>
      <c r="B78" s="24">
        <f>+GBA_d!AA105</f>
        <v>5.9598413155021124E-2</v>
      </c>
      <c r="C78" s="24">
        <f>+PAM_d!$AA105</f>
        <v>6.0739549080734756E-2</v>
      </c>
      <c r="D78" s="24">
        <f>+NOA_d!$AA105</f>
        <v>6.3323048524275283E-2</v>
      </c>
      <c r="E78" s="24">
        <f>+NEA_d!$AA105</f>
        <v>5.646211480251484E-2</v>
      </c>
      <c r="F78" s="24">
        <f>+CUY_d!$AA105</f>
        <v>6.3531130034794492E-2</v>
      </c>
      <c r="G78" s="24">
        <f>+PAT_d!$AA105</f>
        <v>5.8891146661744997E-2</v>
      </c>
      <c r="H78" s="24">
        <f t="shared" si="31"/>
        <v>6.3531130034794492E-2</v>
      </c>
      <c r="I78" s="24">
        <f t="shared" si="32"/>
        <v>5.646211480251484E-2</v>
      </c>
      <c r="J78" s="24">
        <f t="shared" si="33"/>
        <v>7.0690152322796518E-3</v>
      </c>
      <c r="K78" s="24">
        <f t="shared" si="17"/>
        <v>7.8252346450508239E-3</v>
      </c>
      <c r="M78" s="24">
        <f ca="1">+NAC_d!CH78</f>
        <v>6.1501094142460522E-2</v>
      </c>
      <c r="N78" s="24">
        <f ca="1">+NAC_d!CI78</f>
        <v>6.1176196688445428E-2</v>
      </c>
      <c r="O78" s="24">
        <f ca="1">+NAC_d!CJ78</f>
        <v>6.0845574710543637E-2</v>
      </c>
      <c r="P78" s="24">
        <f ca="1">+NAC_d!CK78</f>
        <v>6.0684116847414593E-2</v>
      </c>
      <c r="Q78" s="24">
        <f ca="1">+NAC_d!CL78</f>
        <v>6.0406537364788848E-2</v>
      </c>
      <c r="R78" s="24">
        <f ca="1">+NAC_d!CM78</f>
        <v>5.9903251366342669E-2</v>
      </c>
      <c r="S78" s="24">
        <f ca="1">+NAC_d!CN78</f>
        <v>6.0118815624454758E-2</v>
      </c>
      <c r="T78" s="24">
        <f ca="1">+NAC_d!CO78</f>
        <v>5.9708474284960955E-2</v>
      </c>
      <c r="U78" s="24">
        <f ca="1">+NAC_d!CP78</f>
        <v>5.9815508150281804E-2</v>
      </c>
      <c r="V78" s="24">
        <f ca="1">+NAC_d!CQ78</f>
        <v>5.9752399416873159E-2</v>
      </c>
      <c r="W78" s="24">
        <f t="shared" ca="1" si="34"/>
        <v>6.1501094142460522E-2</v>
      </c>
      <c r="X78" s="24">
        <f t="shared" ca="1" si="35"/>
        <v>5.9708474284960955E-2</v>
      </c>
      <c r="Y78" s="24">
        <f t="shared" ca="1" si="36"/>
        <v>1.7926198574995666E-3</v>
      </c>
      <c r="Z78" s="24">
        <f t="shared" ca="1" si="18"/>
        <v>3.7043290380670926E-3</v>
      </c>
      <c r="AB78" s="76">
        <f t="shared" si="37"/>
        <v>44927</v>
      </c>
      <c r="AC78" s="77">
        <f t="shared" si="38"/>
        <v>7.8252346450508239E-3</v>
      </c>
      <c r="AD78" s="77">
        <f t="shared" ca="1" si="39"/>
        <v>3.7043290380670926E-3</v>
      </c>
      <c r="AH78" s="35">
        <f t="shared" si="30"/>
        <v>44927</v>
      </c>
      <c r="AI78" s="24">
        <f>+GBA_d!$AN105</f>
        <v>0.99010639936679246</v>
      </c>
      <c r="AJ78" s="24">
        <f>+PAM_d!$AN105</f>
        <v>0.98347541146346096</v>
      </c>
      <c r="AK78" s="24">
        <f>+NOA_d!$AN105</f>
        <v>0.99430984180901749</v>
      </c>
      <c r="AL78" s="24">
        <f>+NEA_d!$AN105</f>
        <v>1.0019139572189455</v>
      </c>
      <c r="AM78" s="24">
        <f>+CUY_d!$AN105</f>
        <v>0.9867030416256275</v>
      </c>
      <c r="AN78" s="24">
        <f>+PAT_d!$AN105</f>
        <v>0.98557256475591992</v>
      </c>
      <c r="AO78" s="24">
        <f t="shared" si="20"/>
        <v>1.0019139572189455</v>
      </c>
      <c r="AP78" s="24">
        <f t="shared" si="21"/>
        <v>0.98347541146346096</v>
      </c>
      <c r="AQ78" s="24">
        <f t="shared" si="29"/>
        <v>1.8438545755484537E-2</v>
      </c>
      <c r="AR78" s="24">
        <f t="shared" si="27"/>
        <v>3.5465194513073353E-2</v>
      </c>
      <c r="AT78" s="24">
        <f ca="1">+NAC_d!CT78</f>
        <v>0.99354325325627979</v>
      </c>
      <c r="AU78" s="24">
        <f ca="1">+NAC_d!CU78</f>
        <v>0.99216179447817132</v>
      </c>
      <c r="AV78" s="24">
        <f ca="1">+NAC_d!CV78</f>
        <v>0.98956670991975959</v>
      </c>
      <c r="AW78" s="24">
        <f ca="1">+NAC_d!CW78</f>
        <v>0.98975082379620205</v>
      </c>
      <c r="AX78" s="24">
        <f ca="1">+NAC_d!CX78</f>
        <v>0.98860020767594259</v>
      </c>
      <c r="AY78" s="24">
        <f ca="1">+NAC_d!CY78</f>
        <v>0.98899604637476246</v>
      </c>
      <c r="AZ78" s="24">
        <f ca="1">+NAC_d!CZ78</f>
        <v>0.98567298720022678</v>
      </c>
      <c r="BA78" s="24">
        <f ca="1">+NAC_d!DA78</f>
        <v>0.98835999801829111</v>
      </c>
      <c r="BB78" s="24">
        <f ca="1">+NAC_d!DB78</f>
        <v>0.98686642376279599</v>
      </c>
      <c r="BC78" s="24">
        <f ca="1">+NAC_d!DC78</f>
        <v>0.9884006102772851</v>
      </c>
      <c r="BD78" s="24">
        <f t="shared" ca="1" si="40"/>
        <v>0.99354325325627979</v>
      </c>
      <c r="BE78" s="24">
        <f t="shared" ca="1" si="41"/>
        <v>0.98567298720022678</v>
      </c>
      <c r="BF78" s="24">
        <f t="shared" ca="1" si="42"/>
        <v>7.8702660560530102E-3</v>
      </c>
      <c r="BG78" s="24">
        <f t="shared" ca="1" si="28"/>
        <v>1.0737985576300586E-2</v>
      </c>
      <c r="BI78" s="35">
        <f t="shared" si="43"/>
        <v>44927</v>
      </c>
      <c r="BJ78" s="169">
        <f t="shared" si="23"/>
        <v>3.5465194513073353E-2</v>
      </c>
      <c r="BK78" s="169">
        <f t="shared" ca="1" si="24"/>
        <v>1.0737985576300586E-2</v>
      </c>
      <c r="BL78" t="b">
        <f t="shared" ca="1" si="25"/>
        <v>1</v>
      </c>
    </row>
    <row r="79" spans="1:64" x14ac:dyDescent="0.25">
      <c r="A79" s="35">
        <f>+NAC!A79</f>
        <v>44958</v>
      </c>
      <c r="B79" s="24">
        <f>+GBA_d!AA106</f>
        <v>6.6915483988234881E-2</v>
      </c>
      <c r="C79" s="24">
        <f>+PAM_d!$AA106</f>
        <v>6.3507200045658907E-2</v>
      </c>
      <c r="D79" s="24">
        <f>+NOA_d!$AA106</f>
        <v>7.2914664119601014E-2</v>
      </c>
      <c r="E79" s="24">
        <f>+NEA_d!$AA106</f>
        <v>7.7618589991700571E-2</v>
      </c>
      <c r="F79" s="24">
        <f>+CUY_d!$AA106</f>
        <v>6.7219825710082004E-2</v>
      </c>
      <c r="G79" s="24">
        <f>+PAT_d!$AA106</f>
        <v>5.7579137415155524E-2</v>
      </c>
      <c r="H79" s="24">
        <f t="shared" si="31"/>
        <v>7.7618589991700571E-2</v>
      </c>
      <c r="I79" s="24">
        <f t="shared" si="32"/>
        <v>5.7579137415155524E-2</v>
      </c>
      <c r="J79" s="24">
        <f t="shared" si="33"/>
        <v>2.0039452576545047E-2</v>
      </c>
      <c r="K79" s="24">
        <f t="shared" si="17"/>
        <v>8.7939288573784524E-3</v>
      </c>
      <c r="M79" s="24">
        <f ca="1">+NAC_d!CH79</f>
        <v>7.1797649196564395E-2</v>
      </c>
      <c r="N79" s="24">
        <f ca="1">+NAC_d!CI79</f>
        <v>7.0457314260507387E-2</v>
      </c>
      <c r="O79" s="24">
        <f ca="1">+NAC_d!CJ79</f>
        <v>6.8961930956208839E-2</v>
      </c>
      <c r="P79" s="24">
        <f ca="1">+NAC_d!CK79</f>
        <v>6.7798413710853156E-2</v>
      </c>
      <c r="Q79" s="24">
        <f ca="1">+NAC_d!CL79</f>
        <v>6.8055954133442231E-2</v>
      </c>
      <c r="R79" s="24">
        <f ca="1">+NAC_d!CM79</f>
        <v>6.7199473926275788E-2</v>
      </c>
      <c r="S79" s="24">
        <f ca="1">+NAC_d!CN79</f>
        <v>6.5976985447678826E-2</v>
      </c>
      <c r="T79" s="24">
        <f ca="1">+NAC_d!CO79</f>
        <v>6.5026334794125562E-2</v>
      </c>
      <c r="U79" s="24">
        <f ca="1">+NAC_d!CP79</f>
        <v>6.4358941063235697E-2</v>
      </c>
      <c r="V79" s="24">
        <f ca="1">+NAC_d!CQ79</f>
        <v>6.230153256492188E-2</v>
      </c>
      <c r="W79" s="24">
        <f t="shared" ca="1" si="34"/>
        <v>7.1797649196564395E-2</v>
      </c>
      <c r="X79" s="24">
        <f t="shared" ca="1" si="35"/>
        <v>6.230153256492188E-2</v>
      </c>
      <c r="Y79" s="24">
        <f t="shared" ca="1" si="36"/>
        <v>9.496116631642515E-3</v>
      </c>
      <c r="Z79" s="24">
        <f t="shared" ca="1" si="18"/>
        <v>3.8335642270443948E-3</v>
      </c>
      <c r="AB79" s="76">
        <f t="shared" si="37"/>
        <v>44958</v>
      </c>
      <c r="AC79" s="77">
        <f t="shared" si="38"/>
        <v>8.7939288573784524E-3</v>
      </c>
      <c r="AD79" s="77">
        <f t="shared" ca="1" si="39"/>
        <v>3.8335642270443948E-3</v>
      </c>
      <c r="AH79" s="35">
        <f t="shared" si="30"/>
        <v>44958</v>
      </c>
      <c r="AI79" s="24">
        <f>+GBA_d!$AN106</f>
        <v>1.0306154629633175</v>
      </c>
      <c r="AJ79" s="24">
        <f>+PAM_d!$AN106</f>
        <v>1.0154025175901937</v>
      </c>
      <c r="AK79" s="24">
        <f>+NOA_d!$AN106</f>
        <v>1.0406992651656881</v>
      </c>
      <c r="AL79" s="24">
        <f>+NEA_d!$AN106</f>
        <v>1.0552817701047492</v>
      </c>
      <c r="AM79" s="24">
        <f>+CUY_d!$AN106</f>
        <v>1.0115324959994267</v>
      </c>
      <c r="AN79" s="24">
        <f>+PAT_d!$AN106</f>
        <v>1.0029173451116655</v>
      </c>
      <c r="AO79" s="24">
        <f t="shared" si="20"/>
        <v>1.0552817701047492</v>
      </c>
      <c r="AP79" s="24">
        <f t="shared" si="21"/>
        <v>1.0029173451116655</v>
      </c>
      <c r="AQ79" s="24">
        <f t="shared" si="29"/>
        <v>5.2364424993083691E-2</v>
      </c>
      <c r="AR79" s="24">
        <f t="shared" si="27"/>
        <v>3.6416414488329933E-2</v>
      </c>
      <c r="AT79" s="24">
        <f ca="1">+NAC_d!CT79</f>
        <v>1.0317836845768107</v>
      </c>
      <c r="AU79" s="24">
        <f ca="1">+NAC_d!CU79</f>
        <v>1.0293637314068471</v>
      </c>
      <c r="AV79" s="24">
        <f ca="1">+NAC_d!CV79</f>
        <v>1.0270260274072469</v>
      </c>
      <c r="AW79" s="24">
        <f ca="1">+NAC_d!CW79</f>
        <v>1.0263206982521664</v>
      </c>
      <c r="AX79" s="24">
        <f ca="1">+NAC_d!CX79</f>
        <v>1.0256502354860864</v>
      </c>
      <c r="AY79" s="24">
        <f ca="1">+NAC_d!CY79</f>
        <v>1.0255628776850867</v>
      </c>
      <c r="AZ79" s="24">
        <f ca="1">+NAC_d!CZ79</f>
        <v>1.0216125322978566</v>
      </c>
      <c r="BA79" s="24">
        <f ca="1">+NAC_d!DA79</f>
        <v>1.0238805571252074</v>
      </c>
      <c r="BB79" s="24">
        <f ca="1">+NAC_d!DB79</f>
        <v>1.0229375813046735</v>
      </c>
      <c r="BC79" s="24">
        <f ca="1">+NAC_d!DC79</f>
        <v>1.0238781600293723</v>
      </c>
      <c r="BD79" s="24">
        <f t="shared" ca="1" si="40"/>
        <v>1.0317836845768107</v>
      </c>
      <c r="BE79" s="24">
        <f t="shared" ca="1" si="41"/>
        <v>1.0216125322978566</v>
      </c>
      <c r="BF79" s="24">
        <f t="shared" ca="1" si="42"/>
        <v>1.0171152278954043E-2</v>
      </c>
      <c r="BG79" s="24">
        <f t="shared" ca="1" si="28"/>
        <v>1.086977681548317E-2</v>
      </c>
      <c r="BI79" s="35">
        <f t="shared" si="43"/>
        <v>44958</v>
      </c>
      <c r="BJ79" s="169">
        <f t="shared" si="23"/>
        <v>3.6416414488329933E-2</v>
      </c>
      <c r="BK79" s="169">
        <f t="shared" ca="1" si="24"/>
        <v>1.086977681548317E-2</v>
      </c>
      <c r="BL79" t="b">
        <f t="shared" ca="1" si="25"/>
        <v>1</v>
      </c>
    </row>
    <row r="80" spans="1:64" x14ac:dyDescent="0.25">
      <c r="A80" s="35">
        <f>+NAC!A80</f>
        <v>44986</v>
      </c>
      <c r="B80" s="24">
        <f>+GBA_d!AA107</f>
        <v>7.8187176771670419E-2</v>
      </c>
      <c r="C80" s="24">
        <f>+PAM_d!$AA107</f>
        <v>7.8213170981250579E-2</v>
      </c>
      <c r="D80" s="24">
        <f>+NOA_d!$AA107</f>
        <v>7.3387302780570263E-2</v>
      </c>
      <c r="E80" s="24">
        <f>+NEA_d!$AA107</f>
        <v>6.2485865652732064E-2</v>
      </c>
      <c r="F80" s="24">
        <f>+CUY_d!$AA107</f>
        <v>7.8588407295776541E-2</v>
      </c>
      <c r="G80" s="24">
        <f>+PAT_d!$AA107</f>
        <v>6.9636264932256164E-2</v>
      </c>
      <c r="H80" s="24">
        <f t="shared" si="31"/>
        <v>7.8588407295776541E-2</v>
      </c>
      <c r="I80" s="24">
        <f t="shared" si="32"/>
        <v>6.2485865652732064E-2</v>
      </c>
      <c r="J80" s="24">
        <f t="shared" si="33"/>
        <v>1.6102541643044477E-2</v>
      </c>
      <c r="K80" s="24">
        <f t="shared" si="17"/>
        <v>9.4612168502916285E-3</v>
      </c>
      <c r="M80" s="24">
        <f ca="1">+NAC_d!CH80</f>
        <v>8.0353442090050464E-2</v>
      </c>
      <c r="N80" s="24">
        <f ca="1">+NAC_d!CI80</f>
        <v>7.9308913331453734E-2</v>
      </c>
      <c r="O80" s="24">
        <f ca="1">+NAC_d!CJ80</f>
        <v>7.9049550297640492E-2</v>
      </c>
      <c r="P80" s="24">
        <f ca="1">+NAC_d!CK80</f>
        <v>7.7999380775752636E-2</v>
      </c>
      <c r="Q80" s="24">
        <f ca="1">+NAC_d!CL80</f>
        <v>7.7509006793685442E-2</v>
      </c>
      <c r="R80" s="24">
        <f ca="1">+NAC_d!CM80</f>
        <v>7.8660927307938833E-2</v>
      </c>
      <c r="S80" s="24">
        <f ca="1">+NAC_d!CN80</f>
        <v>7.6727907284113606E-2</v>
      </c>
      <c r="T80" s="24">
        <f ca="1">+NAC_d!CO80</f>
        <v>7.630878087109183E-2</v>
      </c>
      <c r="U80" s="24">
        <f ca="1">+NAC_d!CP80</f>
        <v>7.6288547019117914E-2</v>
      </c>
      <c r="V80" s="24">
        <f ca="1">+NAC_d!CQ80</f>
        <v>7.3008590672904994E-2</v>
      </c>
      <c r="W80" s="24">
        <f t="shared" ca="1" si="34"/>
        <v>8.0353442090050464E-2</v>
      </c>
      <c r="X80" s="24">
        <f t="shared" ca="1" si="35"/>
        <v>7.3008590672904994E-2</v>
      </c>
      <c r="Y80" s="24">
        <f t="shared" ca="1" si="36"/>
        <v>7.3448514171454704E-3</v>
      </c>
      <c r="Z80" s="24">
        <f t="shared" ca="1" si="18"/>
        <v>4.000697985780048E-3</v>
      </c>
      <c r="AB80" s="76">
        <f t="shared" si="37"/>
        <v>44986</v>
      </c>
      <c r="AC80" s="77">
        <f t="shared" si="38"/>
        <v>9.4612168502916285E-3</v>
      </c>
      <c r="AD80" s="77">
        <f t="shared" ca="1" si="39"/>
        <v>4.000697985780048E-3</v>
      </c>
      <c r="AH80" s="35">
        <f t="shared" si="30"/>
        <v>44986</v>
      </c>
      <c r="AI80" s="24">
        <f>+GBA_d!$AN107</f>
        <v>1.0525236440094869</v>
      </c>
      <c r="AJ80" s="24">
        <f>+PAM_d!$AN107</f>
        <v>1.0379634844232095</v>
      </c>
      <c r="AK80" s="24">
        <f>+NOA_d!$AN107</f>
        <v>1.0516316525277207</v>
      </c>
      <c r="AL80" s="24">
        <f>+NEA_d!$AN107</f>
        <v>1.0361069811672525</v>
      </c>
      <c r="AM80" s="24">
        <f>+CUY_d!$AN107</f>
        <v>1.0315965031428802</v>
      </c>
      <c r="AN80" s="24">
        <f>+PAT_d!$AN107</f>
        <v>0.99408855306357702</v>
      </c>
      <c r="AO80" s="24">
        <f t="shared" si="20"/>
        <v>1.0525236440094869</v>
      </c>
      <c r="AP80" s="24">
        <f t="shared" si="21"/>
        <v>0.99408855306357702</v>
      </c>
      <c r="AQ80" s="24">
        <f t="shared" si="29"/>
        <v>5.8435090945909929E-2</v>
      </c>
      <c r="AR80" s="24">
        <f t="shared" si="27"/>
        <v>3.8034327844102947E-2</v>
      </c>
      <c r="AT80" s="24">
        <f ca="1">+NAC_d!CT80</f>
        <v>1.0521904083748232</v>
      </c>
      <c r="AU80" s="24">
        <f ca="1">+NAC_d!CU80</f>
        <v>1.0495156100328562</v>
      </c>
      <c r="AV80" s="24">
        <f ca="1">+NAC_d!CV80</f>
        <v>1.0453929424949524</v>
      </c>
      <c r="AW80" s="24">
        <f ca="1">+NAC_d!CW80</f>
        <v>1.0455138497251828</v>
      </c>
      <c r="AX80" s="24">
        <f ca="1">+NAC_d!CX80</f>
        <v>1.0446407755383538</v>
      </c>
      <c r="AY80" s="24">
        <f ca="1">+NAC_d!CY80</f>
        <v>1.0444042036716761</v>
      </c>
      <c r="AZ80" s="24">
        <f ca="1">+NAC_d!CZ80</f>
        <v>1.0397933188455597</v>
      </c>
      <c r="BA80" s="24">
        <f ca="1">+NAC_d!DA80</f>
        <v>1.0415362472626457</v>
      </c>
      <c r="BB80" s="24">
        <f ca="1">+NAC_d!DB80</f>
        <v>1.0411294974939236</v>
      </c>
      <c r="BC80" s="24">
        <f ca="1">+NAC_d!DC80</f>
        <v>1.0404934895573761</v>
      </c>
      <c r="BD80" s="24">
        <f t="shared" ca="1" si="40"/>
        <v>1.0521904083748232</v>
      </c>
      <c r="BE80" s="24">
        <f t="shared" ca="1" si="41"/>
        <v>1.0397933188455597</v>
      </c>
      <c r="BF80" s="24">
        <f t="shared" ca="1" si="42"/>
        <v>1.239708952926355E-2</v>
      </c>
      <c r="BG80" s="24">
        <f t="shared" ca="1" si="28"/>
        <v>1.1348945658099673E-2</v>
      </c>
      <c r="BI80" s="35">
        <f t="shared" si="43"/>
        <v>44986</v>
      </c>
      <c r="BJ80" s="169">
        <f t="shared" si="23"/>
        <v>3.8034327844102947E-2</v>
      </c>
      <c r="BK80" s="169">
        <f t="shared" ca="1" si="24"/>
        <v>1.1348945658099673E-2</v>
      </c>
      <c r="BL80" t="b">
        <f t="shared" ca="1" si="25"/>
        <v>1</v>
      </c>
    </row>
    <row r="81" spans="1:64" x14ac:dyDescent="0.25">
      <c r="A81" s="35">
        <f>+NAC!A81</f>
        <v>45017</v>
      </c>
      <c r="B81" s="24">
        <f>+GBA_d!AA108</f>
        <v>8.5862233230429075E-2</v>
      </c>
      <c r="C81" s="24">
        <f>+PAM_d!$AA108</f>
        <v>8.5401300387666801E-2</v>
      </c>
      <c r="D81" s="24">
        <f>+NOA_d!$AA108</f>
        <v>7.6924670947909224E-2</v>
      </c>
      <c r="E81" s="24">
        <f>+NEA_d!$AA108</f>
        <v>8.3386168296569085E-2</v>
      </c>
      <c r="F81" s="24">
        <f>+CUY_d!$AA108</f>
        <v>7.2254165799235492E-2</v>
      </c>
      <c r="G81" s="24">
        <f>+PAT_d!$AA108</f>
        <v>8.109441644829074E-2</v>
      </c>
      <c r="H81" s="24">
        <f t="shared" si="31"/>
        <v>8.5862233230429075E-2</v>
      </c>
      <c r="I81" s="24">
        <f t="shared" si="32"/>
        <v>7.2254165799235492E-2</v>
      </c>
      <c r="J81" s="24">
        <f t="shared" si="33"/>
        <v>1.3608067431193582E-2</v>
      </c>
      <c r="K81" s="24">
        <f t="shared" si="17"/>
        <v>1.0163893843746755E-2</v>
      </c>
      <c r="M81" s="24">
        <f ca="1">+NAC_d!CH81</f>
        <v>8.8246808263999776E-2</v>
      </c>
      <c r="N81" s="24">
        <f ca="1">+NAC_d!CI81</f>
        <v>8.7266291481744585E-2</v>
      </c>
      <c r="O81" s="24">
        <f ca="1">+NAC_d!CJ81</f>
        <v>8.5864962442452342E-2</v>
      </c>
      <c r="P81" s="24">
        <f ca="1">+NAC_d!CK81</f>
        <v>8.5107372410819782E-2</v>
      </c>
      <c r="Q81" s="24">
        <f ca="1">+NAC_d!CL81</f>
        <v>8.5027829489125573E-2</v>
      </c>
      <c r="R81" s="24">
        <f ca="1">+NAC_d!CM81</f>
        <v>8.4800638668983019E-2</v>
      </c>
      <c r="S81" s="24">
        <f ca="1">+NAC_d!CN81</f>
        <v>8.3756696433898714E-2</v>
      </c>
      <c r="T81" s="24">
        <f ca="1">+NAC_d!CO81</f>
        <v>8.3520451385854289E-2</v>
      </c>
      <c r="U81" s="24">
        <f ca="1">+NAC_d!CP81</f>
        <v>8.2312423649419486E-2</v>
      </c>
      <c r="V81" s="24">
        <f ca="1">+NAC_d!CQ81</f>
        <v>8.1506400873722296E-2</v>
      </c>
      <c r="W81" s="24">
        <f t="shared" ca="1" si="34"/>
        <v>8.8246808263999776E-2</v>
      </c>
      <c r="X81" s="24">
        <f t="shared" ca="1" si="35"/>
        <v>8.1506400873722296E-2</v>
      </c>
      <c r="Y81" s="24">
        <f t="shared" ca="1" si="36"/>
        <v>6.7404073902774808E-3</v>
      </c>
      <c r="Z81" s="24">
        <f t="shared" ca="1" si="18"/>
        <v>4.4857454509124777E-3</v>
      </c>
      <c r="AB81" s="76">
        <f t="shared" si="37"/>
        <v>45017</v>
      </c>
      <c r="AC81" s="77">
        <f t="shared" si="38"/>
        <v>1.0163893843746755E-2</v>
      </c>
      <c r="AD81" s="77">
        <f t="shared" ca="1" si="39"/>
        <v>4.4857454509124777E-3</v>
      </c>
      <c r="AH81" s="35">
        <f t="shared" si="30"/>
        <v>45017</v>
      </c>
      <c r="AI81" s="24">
        <f>+GBA_d!$AN108</f>
        <v>1.0988630189190336</v>
      </c>
      <c r="AJ81" s="24">
        <f>+PAM_d!$AN108</f>
        <v>1.0896521929454965</v>
      </c>
      <c r="AK81" s="24">
        <f>+NOA_d!$AN108</f>
        <v>1.0772351270549336</v>
      </c>
      <c r="AL81" s="24">
        <f>+NEA_d!$AN108</f>
        <v>1.0805497695487527</v>
      </c>
      <c r="AM81" s="24">
        <f>+CUY_d!$AN108</f>
        <v>1.0580440453166506</v>
      </c>
      <c r="AN81" s="24">
        <f>+PAT_d!$AN108</f>
        <v>1.0359443391899399</v>
      </c>
      <c r="AO81" s="24">
        <f t="shared" si="20"/>
        <v>1.0988630189190336</v>
      </c>
      <c r="AP81" s="24">
        <f t="shared" si="21"/>
        <v>1.0359443391899399</v>
      </c>
      <c r="AQ81" s="24">
        <f t="shared" si="29"/>
        <v>6.2918679729093707E-2</v>
      </c>
      <c r="AR81" s="24">
        <f t="shared" si="27"/>
        <v>4.0149617381245568E-2</v>
      </c>
      <c r="AT81" s="24">
        <f ca="1">+NAC_d!CT81</f>
        <v>1.1053142904143578</v>
      </c>
      <c r="AU81" s="24">
        <f ca="1">+NAC_d!CU81</f>
        <v>1.1002840031077277</v>
      </c>
      <c r="AV81" s="24">
        <f ca="1">+NAC_d!CV81</f>
        <v>1.0944442891363093</v>
      </c>
      <c r="AW81" s="24">
        <f ca="1">+NAC_d!CW81</f>
        <v>1.0933710346191461</v>
      </c>
      <c r="AX81" s="24">
        <f ca="1">+NAC_d!CX81</f>
        <v>1.09152883417421</v>
      </c>
      <c r="AY81" s="24">
        <f ca="1">+NAC_d!CY81</f>
        <v>1.0913331077542359</v>
      </c>
      <c r="AZ81" s="24">
        <f ca="1">+NAC_d!CZ81</f>
        <v>1.0844842519646267</v>
      </c>
      <c r="BA81" s="24">
        <f ca="1">+NAC_d!DA81</f>
        <v>1.0858324989919206</v>
      </c>
      <c r="BB81" s="24">
        <f ca="1">+NAC_d!DB81</f>
        <v>1.0839666032185624</v>
      </c>
      <c r="BC81" s="24">
        <f ca="1">+NAC_d!DC81</f>
        <v>1.0813944430818778</v>
      </c>
      <c r="BD81" s="24">
        <f t="shared" ca="1" si="40"/>
        <v>1.1053142904143578</v>
      </c>
      <c r="BE81" s="24">
        <f t="shared" ca="1" si="41"/>
        <v>1.0813944430818778</v>
      </c>
      <c r="BF81" s="24">
        <f t="shared" ca="1" si="42"/>
        <v>2.3919847332479982E-2</v>
      </c>
      <c r="BG81" s="24">
        <f t="shared" ca="1" si="28"/>
        <v>1.2294028477432849E-2</v>
      </c>
      <c r="BI81" s="35">
        <f t="shared" si="43"/>
        <v>45017</v>
      </c>
      <c r="BJ81" s="169">
        <f t="shared" si="23"/>
        <v>4.0149617381245568E-2</v>
      </c>
      <c r="BK81" s="169">
        <f t="shared" ca="1" si="24"/>
        <v>1.2294028477432849E-2</v>
      </c>
      <c r="BL81" t="b">
        <f t="shared" ca="1" si="25"/>
        <v>1</v>
      </c>
    </row>
    <row r="82" spans="1:64" x14ac:dyDescent="0.25">
      <c r="A82" s="35">
        <f>+NAC!A82</f>
        <v>45047</v>
      </c>
      <c r="B82" s="24">
        <f>+GBA_d!AA109</f>
        <v>7.952549109017526E-2</v>
      </c>
      <c r="C82" s="24">
        <f>+PAM_d!$AA109</f>
        <v>7.6788463559335884E-2</v>
      </c>
      <c r="D82" s="24">
        <f>+NOA_d!$AA109</f>
        <v>7.9573844927111503E-2</v>
      </c>
      <c r="E82" s="24">
        <f>+NEA_d!$AA109</f>
        <v>7.2864298250479687E-2</v>
      </c>
      <c r="F82" s="24">
        <f>+CUY_d!$AA109</f>
        <v>7.466492657520063E-2</v>
      </c>
      <c r="G82" s="24">
        <f>+PAT_d!$AA109</f>
        <v>7.2700413274765285E-2</v>
      </c>
      <c r="H82" s="24">
        <f t="shared" si="31"/>
        <v>7.9573844927111503E-2</v>
      </c>
      <c r="I82" s="24">
        <f t="shared" si="32"/>
        <v>7.2700413274765285E-2</v>
      </c>
      <c r="J82" s="24">
        <f t="shared" si="33"/>
        <v>6.873431652346218E-3</v>
      </c>
      <c r="K82" s="24">
        <f t="shared" ref="K82:K95" si="44">+AVERAGE(J71:J82)</f>
        <v>1.0087228035492279E-2</v>
      </c>
      <c r="M82" s="24">
        <f ca="1">+NAC_d!CH82</f>
        <v>7.3825998364982492E-2</v>
      </c>
      <c r="N82" s="24">
        <f ca="1">+NAC_d!CI82</f>
        <v>7.4461639606295149E-2</v>
      </c>
      <c r="O82" s="24">
        <f ca="1">+NAC_d!CJ82</f>
        <v>7.5659120771488508E-2</v>
      </c>
      <c r="P82" s="24">
        <f ca="1">+NAC_d!CK82</f>
        <v>7.6211539200031764E-2</v>
      </c>
      <c r="Q82" s="24">
        <f ca="1">+NAC_d!CL82</f>
        <v>7.661070770854006E-2</v>
      </c>
      <c r="R82" s="24">
        <f ca="1">+NAC_d!CM82</f>
        <v>7.6701924100328611E-2</v>
      </c>
      <c r="S82" s="24">
        <f ca="1">+NAC_d!CN82</f>
        <v>7.7656893433830865E-2</v>
      </c>
      <c r="T82" s="24">
        <f ca="1">+NAC_d!CO82</f>
        <v>7.8224599550418938E-2</v>
      </c>
      <c r="U82" s="24">
        <f ca="1">+NAC_d!CP82</f>
        <v>7.9163253947552192E-2</v>
      </c>
      <c r="V82" s="24">
        <f ca="1">+NAC_d!CQ82</f>
        <v>8.059948847874554E-2</v>
      </c>
      <c r="W82" s="24">
        <f t="shared" ca="1" si="34"/>
        <v>8.059948847874554E-2</v>
      </c>
      <c r="X82" s="24">
        <f t="shared" ca="1" si="35"/>
        <v>7.3825998364982492E-2</v>
      </c>
      <c r="Y82" s="24">
        <f t="shared" ca="1" si="36"/>
        <v>6.7734901137630477E-3</v>
      </c>
      <c r="Z82" s="24">
        <f t="shared" ref="Z82:Z95" ca="1" si="45">+AVERAGE(Y71:Y82)</f>
        <v>4.7795354145371283E-3</v>
      </c>
      <c r="AB82" s="76">
        <f t="shared" si="37"/>
        <v>45047</v>
      </c>
      <c r="AC82" s="77">
        <f t="shared" si="38"/>
        <v>1.0087228035492279E-2</v>
      </c>
      <c r="AD82" s="77">
        <f t="shared" ca="1" si="39"/>
        <v>4.7795354145371283E-3</v>
      </c>
      <c r="AH82" s="35">
        <f t="shared" si="30"/>
        <v>45047</v>
      </c>
      <c r="AI82" s="24">
        <f>+GBA_d!$AN109</f>
        <v>1.1625915944337679</v>
      </c>
      <c r="AJ82" s="24">
        <f>+PAM_d!$AN109</f>
        <v>1.1373198198586376</v>
      </c>
      <c r="AK82" s="24">
        <f>+NOA_d!$AN109</f>
        <v>1.1245990338326837</v>
      </c>
      <c r="AL82" s="24">
        <f>+NEA_d!$AN109</f>
        <v>1.1205222154469858</v>
      </c>
      <c r="AM82" s="24">
        <f>+CUY_d!$AN109</f>
        <v>1.102013419256938</v>
      </c>
      <c r="AN82" s="24">
        <f>+PAT_d!$AN109</f>
        <v>1.0825756594885028</v>
      </c>
      <c r="AO82" s="24">
        <f t="shared" ref="AO82:AO95" si="46">+MAX(AI82:AN82)</f>
        <v>1.1625915944337679</v>
      </c>
      <c r="AP82" s="24">
        <f t="shared" ref="AP82:AP95" si="47">+MIN(AI82:AN82)</f>
        <v>1.0825756594885028</v>
      </c>
      <c r="AQ82" s="24">
        <f t="shared" si="29"/>
        <v>8.0015934945265155E-2</v>
      </c>
      <c r="AR82" s="24">
        <f t="shared" ref="AR82:AR97" si="48">+AVERAGE(AQ70:AQ82)</f>
        <v>4.4364595381605948E-2</v>
      </c>
      <c r="AT82" s="24">
        <f ca="1">+NAC_d!CT82</f>
        <v>1.1558564953613049</v>
      </c>
      <c r="AU82" s="24">
        <f ca="1">+NAC_d!CU82</f>
        <v>1.1504878058765553</v>
      </c>
      <c r="AV82" s="24">
        <f ca="1">+NAC_d!CV82</f>
        <v>1.1470127909177625</v>
      </c>
      <c r="AW82" s="24">
        <f ca="1">+NAC_d!CW82</f>
        <v>1.1454859506752761</v>
      </c>
      <c r="AX82" s="24">
        <f ca="1">+NAC_d!CX82</f>
        <v>1.1443761169400966</v>
      </c>
      <c r="AY82" s="24">
        <f ca="1">+NAC_d!CY82</f>
        <v>1.1445725246723168</v>
      </c>
      <c r="AZ82" s="24">
        <f ca="1">+NAC_d!CZ82</f>
        <v>1.1381894263269658</v>
      </c>
      <c r="BA82" s="24">
        <f ca="1">+NAC_d!DA82</f>
        <v>1.1398844927665488</v>
      </c>
      <c r="BB82" s="24">
        <f ca="1">+NAC_d!DB82</f>
        <v>1.1394599212497538</v>
      </c>
      <c r="BC82" s="24">
        <f ca="1">+NAC_d!DC82</f>
        <v>1.1381839883195388</v>
      </c>
      <c r="BD82" s="24">
        <f t="shared" ca="1" si="40"/>
        <v>1.1558564953613049</v>
      </c>
      <c r="BE82" s="24">
        <f t="shared" ca="1" si="41"/>
        <v>1.1381839883195388</v>
      </c>
      <c r="BF82" s="24">
        <f t="shared" ca="1" si="42"/>
        <v>1.7672507041766039E-2</v>
      </c>
      <c r="BG82" s="24">
        <f t="shared" ca="1" si="28"/>
        <v>1.2787622213705978E-2</v>
      </c>
      <c r="BI82" s="35">
        <f t="shared" si="43"/>
        <v>45047</v>
      </c>
      <c r="BJ82" s="169">
        <f t="shared" ref="BJ82:BJ95" si="49">+AR82</f>
        <v>4.4364595381605948E-2</v>
      </c>
      <c r="BK82" s="169">
        <f t="shared" ref="BK82:BK95" ca="1" si="50">+BG82</f>
        <v>1.2787622213705978E-2</v>
      </c>
      <c r="BL82" t="b">
        <f t="shared" ref="BL82:BL95" ca="1" si="51">+BJ82&gt;BK82</f>
        <v>1</v>
      </c>
    </row>
    <row r="83" spans="1:64" x14ac:dyDescent="0.25">
      <c r="A83" s="35">
        <f>+NAC!A83</f>
        <v>45078</v>
      </c>
      <c r="B83" s="24">
        <f>+GBA_d!AA110</f>
        <v>5.8217992535353202E-2</v>
      </c>
      <c r="C83" s="24">
        <f>+PAM_d!$AA110</f>
        <v>5.8862063061656311E-2</v>
      </c>
      <c r="D83" s="24">
        <f>+NOA_d!$AA110</f>
        <v>6.6208853624620811E-2</v>
      </c>
      <c r="E83" s="24">
        <f>+NEA_d!$AA110</f>
        <v>6.6095497924862467E-2</v>
      </c>
      <c r="F83" s="24">
        <f>+CUY_d!$AA110</f>
        <v>5.3055209735151987E-2</v>
      </c>
      <c r="G83" s="24">
        <f>+PAT_d!$AA110</f>
        <v>6.779302231374662E-2</v>
      </c>
      <c r="H83" s="24">
        <f t="shared" si="31"/>
        <v>6.779302231374662E-2</v>
      </c>
      <c r="I83" s="24">
        <f t="shared" si="32"/>
        <v>5.3055209735151987E-2</v>
      </c>
      <c r="J83" s="24">
        <f t="shared" si="33"/>
        <v>1.4737812578594633E-2</v>
      </c>
      <c r="K83" s="24">
        <f t="shared" si="44"/>
        <v>1.085706067537214E-2</v>
      </c>
      <c r="M83" s="24">
        <f ca="1">+NAC_d!CH83</f>
        <v>5.4689917558938816E-2</v>
      </c>
      <c r="N83" s="24">
        <f ca="1">+NAC_d!CI83</f>
        <v>5.5416466015065335E-2</v>
      </c>
      <c r="O83" s="24">
        <f ca="1">+NAC_d!CJ83</f>
        <v>5.6780552019321417E-2</v>
      </c>
      <c r="P83" s="24">
        <f ca="1">+NAC_d!CK83</f>
        <v>5.7638502742308306E-2</v>
      </c>
      <c r="Q83" s="24">
        <f ca="1">+NAC_d!CL83</f>
        <v>5.8159074065808447E-2</v>
      </c>
      <c r="R83" s="24">
        <f ca="1">+NAC_d!CM83</f>
        <v>5.8470131644837942E-2</v>
      </c>
      <c r="S83" s="24">
        <f ca="1">+NAC_d!CN83</f>
        <v>5.9523949462684467E-2</v>
      </c>
      <c r="T83" s="24">
        <f ca="1">+NAC_d!CO83</f>
        <v>6.0279668880539372E-2</v>
      </c>
      <c r="U83" s="24">
        <f ca="1">+NAC_d!CP83</f>
        <v>6.1497737856474943E-2</v>
      </c>
      <c r="V83" s="24">
        <f ca="1">+NAC_d!CQ83</f>
        <v>6.2813515305283785E-2</v>
      </c>
      <c r="W83" s="24">
        <f t="shared" ca="1" si="34"/>
        <v>6.2813515305283785E-2</v>
      </c>
      <c r="X83" s="24">
        <f t="shared" ca="1" si="35"/>
        <v>5.4689917558938816E-2</v>
      </c>
      <c r="Y83" s="24">
        <f t="shared" ca="1" si="36"/>
        <v>8.1235977463449682E-3</v>
      </c>
      <c r="Z83" s="24">
        <f t="shared" ca="1" si="45"/>
        <v>5.2010893008073156E-3</v>
      </c>
      <c r="AB83" s="76">
        <f t="shared" si="37"/>
        <v>45078</v>
      </c>
      <c r="AC83" s="77">
        <f t="shared" si="38"/>
        <v>1.085706067537214E-2</v>
      </c>
      <c r="AD83" s="77">
        <f t="shared" ca="1" si="39"/>
        <v>5.2010893008073156E-3</v>
      </c>
      <c r="AH83" s="35">
        <f t="shared" si="30"/>
        <v>45078</v>
      </c>
      <c r="AI83" s="24">
        <f>+GBA_d!$AN110</f>
        <v>1.1697337330343096</v>
      </c>
      <c r="AJ83" s="24">
        <f>+PAM_d!$AN110</f>
        <v>1.152177142679303</v>
      </c>
      <c r="AK83" s="24">
        <f>+NOA_d!$AN110</f>
        <v>1.1524894361390721</v>
      </c>
      <c r="AL83" s="24">
        <f>+NEA_d!$AN110</f>
        <v>1.1545979394817203</v>
      </c>
      <c r="AM83" s="24">
        <f>+CUY_d!$AN110</f>
        <v>1.1021981783522605</v>
      </c>
      <c r="AN83" s="24">
        <f>+PAT_d!$AN110</f>
        <v>1.1162190521490114</v>
      </c>
      <c r="AO83" s="24">
        <f t="shared" si="46"/>
        <v>1.1697337330343096</v>
      </c>
      <c r="AP83" s="24">
        <f t="shared" si="47"/>
        <v>1.1021981783522605</v>
      </c>
      <c r="AQ83" s="24">
        <f t="shared" si="29"/>
        <v>6.7535554682049082E-2</v>
      </c>
      <c r="AR83" s="24">
        <f t="shared" si="48"/>
        <v>4.7872659822498789E-2</v>
      </c>
      <c r="AT83" s="24">
        <f ca="1">+NAC_d!CT83</f>
        <v>1.1625428076786251</v>
      </c>
      <c r="AU83" s="24">
        <f ca="1">+NAC_d!CU83</f>
        <v>1.1578616781751578</v>
      </c>
      <c r="AV83" s="24">
        <f ca="1">+NAC_d!CV83</f>
        <v>1.1565391480642955</v>
      </c>
      <c r="AW83" s="24">
        <f ca="1">+NAC_d!CW83</f>
        <v>1.1570165523527178</v>
      </c>
      <c r="AX83" s="24">
        <f ca="1">+NAC_d!CX83</f>
        <v>1.1555682343898974</v>
      </c>
      <c r="AY83" s="24">
        <f ca="1">+NAC_d!CY83</f>
        <v>1.1570694612673491</v>
      </c>
      <c r="AZ83" s="24">
        <f ca="1">+NAC_d!CZ83</f>
        <v>1.1522003335880759</v>
      </c>
      <c r="BA83" s="24">
        <f ca="1">+NAC_d!DA83</f>
        <v>1.1540940914327913</v>
      </c>
      <c r="BB83" s="24">
        <f ca="1">+NAC_d!DB83</f>
        <v>1.1551427552234914</v>
      </c>
      <c r="BC83" s="24">
        <f ca="1">+NAC_d!DC83</f>
        <v>1.1550535691408377</v>
      </c>
      <c r="BD83" s="24">
        <f t="shared" ca="1" si="40"/>
        <v>1.1625428076786251</v>
      </c>
      <c r="BE83" s="24">
        <f t="shared" ca="1" si="41"/>
        <v>1.1522003335880759</v>
      </c>
      <c r="BF83" s="24">
        <f t="shared" ca="1" si="42"/>
        <v>1.0342474090549114E-2</v>
      </c>
      <c r="BG83" s="24">
        <f t="shared" ref="BG83:BG95" ca="1" si="52">+AVERAGE(BF71:BF83)</f>
        <v>1.2700208898436158E-2</v>
      </c>
      <c r="BI83" s="35">
        <f t="shared" si="43"/>
        <v>45078</v>
      </c>
      <c r="BJ83" s="169">
        <f t="shared" si="49"/>
        <v>4.7872659822498789E-2</v>
      </c>
      <c r="BK83" s="169">
        <f t="shared" ca="1" si="50"/>
        <v>1.2700208898436158E-2</v>
      </c>
      <c r="BL83" t="b">
        <f t="shared" ca="1" si="51"/>
        <v>1</v>
      </c>
    </row>
    <row r="84" spans="1:64" x14ac:dyDescent="0.25">
      <c r="A84" s="35">
        <f>+NAC!A84</f>
        <v>45108</v>
      </c>
      <c r="B84" s="24">
        <f>+GBA_d!AA111</f>
        <v>6.1867882651605699E-2</v>
      </c>
      <c r="C84" s="24">
        <f>+PAM_d!$AA111</f>
        <v>6.436792194749863E-2</v>
      </c>
      <c r="D84" s="24">
        <f>+NOA_d!$AA111</f>
        <v>6.07551833708595E-2</v>
      </c>
      <c r="E84" s="24">
        <f>+NEA_d!$AA111</f>
        <v>6.2589657833878931E-2</v>
      </c>
      <c r="F84" s="24">
        <f>+CUY_d!$AA111</f>
        <v>6.3077145603097406E-2</v>
      </c>
      <c r="G84" s="24">
        <f>+PAT_d!$AA111</f>
        <v>7.7980149185089997E-2</v>
      </c>
      <c r="H84" s="24">
        <f t="shared" si="31"/>
        <v>7.7980149185089997E-2</v>
      </c>
      <c r="I84" s="24">
        <f t="shared" si="32"/>
        <v>6.07551833708595E-2</v>
      </c>
      <c r="J84" s="24">
        <f t="shared" si="33"/>
        <v>1.7224965814230497E-2</v>
      </c>
      <c r="K84" s="24">
        <f t="shared" si="44"/>
        <v>1.1206748779848397E-2</v>
      </c>
      <c r="M84" s="24">
        <f ca="1">+NAC_d!CH84</f>
        <v>6.0744152622405068E-2</v>
      </c>
      <c r="N84" s="24">
        <f ca="1">+NAC_d!CI84</f>
        <v>6.1635105883240726E-2</v>
      </c>
      <c r="O84" s="24">
        <f ca="1">+NAC_d!CJ84</f>
        <v>6.1767494721119531E-2</v>
      </c>
      <c r="P84" s="24">
        <f ca="1">+NAC_d!CK84</f>
        <v>6.2523781670861034E-2</v>
      </c>
      <c r="Q84" s="24">
        <f ca="1">+NAC_d!CL84</f>
        <v>6.3067731111702718E-2</v>
      </c>
      <c r="R84" s="24">
        <f ca="1">+NAC_d!CM84</f>
        <v>6.2912475951625968E-2</v>
      </c>
      <c r="S84" s="24">
        <f ca="1">+NAC_d!CN84</f>
        <v>6.3352448011450901E-2</v>
      </c>
      <c r="T84" s="24">
        <f ca="1">+NAC_d!CO84</f>
        <v>6.3641877031320293E-2</v>
      </c>
      <c r="U84" s="24">
        <f ca="1">+NAC_d!CP84</f>
        <v>6.4860486860351507E-2</v>
      </c>
      <c r="V84" s="24">
        <f ca="1">+NAC_d!CQ84</f>
        <v>6.5529978567950176E-2</v>
      </c>
      <c r="W84" s="24">
        <f t="shared" ca="1" si="34"/>
        <v>6.5529978567950176E-2</v>
      </c>
      <c r="X84" s="24">
        <f t="shared" ca="1" si="35"/>
        <v>6.0744152622405068E-2</v>
      </c>
      <c r="Y84" s="24">
        <f t="shared" ca="1" si="36"/>
        <v>4.785825945545108E-3</v>
      </c>
      <c r="Z84" s="24">
        <f t="shared" ca="1" si="45"/>
        <v>5.0437131139634177E-3</v>
      </c>
      <c r="AB84" s="76">
        <f t="shared" si="37"/>
        <v>45108</v>
      </c>
      <c r="AC84" s="77">
        <f t="shared" si="38"/>
        <v>1.1206748779848397E-2</v>
      </c>
      <c r="AD84" s="77">
        <f t="shared" ca="1" si="39"/>
        <v>5.0437131139634177E-3</v>
      </c>
      <c r="AH84" s="35">
        <f t="shared" si="30"/>
        <v>45108</v>
      </c>
      <c r="AI84" s="24">
        <f>+GBA_d!$AN111</f>
        <v>1.1458761822061705</v>
      </c>
      <c r="AJ84" s="24">
        <f>+PAM_d!$AN111</f>
        <v>1.130531848568705</v>
      </c>
      <c r="AK84" s="24">
        <f>+NOA_d!$AN111</f>
        <v>1.1391143356994369</v>
      </c>
      <c r="AL84" s="24">
        <f>+NEA_d!$AN111</f>
        <v>1.1309571251452453</v>
      </c>
      <c r="AM84" s="24">
        <f>+CUY_d!$AN111</f>
        <v>1.0821400590303796</v>
      </c>
      <c r="AN84" s="24">
        <f>+PAT_d!$AN111</f>
        <v>1.1114471380637601</v>
      </c>
      <c r="AO84" s="24">
        <f t="shared" si="46"/>
        <v>1.1458761822061705</v>
      </c>
      <c r="AP84" s="24">
        <f t="shared" si="47"/>
        <v>1.0821400590303796</v>
      </c>
      <c r="AQ84" s="24">
        <f t="shared" si="29"/>
        <v>6.3736123175790915E-2</v>
      </c>
      <c r="AR84" s="24">
        <f t="shared" si="48"/>
        <v>5.0857459152494282E-2</v>
      </c>
      <c r="AT84" s="24">
        <f ca="1">+NAC_d!CT84</f>
        <v>1.1418772587795734</v>
      </c>
      <c r="AU84" s="24">
        <f ca="1">+NAC_d!CU84</f>
        <v>1.1376946650944162</v>
      </c>
      <c r="AV84" s="24">
        <f ca="1">+NAC_d!CV84</f>
        <v>1.1367867282559065</v>
      </c>
      <c r="AW84" s="24">
        <f ca="1">+NAC_d!CW84</f>
        <v>1.1363973049285798</v>
      </c>
      <c r="AX84" s="24">
        <f ca="1">+NAC_d!CX84</f>
        <v>1.1362542038253407</v>
      </c>
      <c r="AY84" s="24">
        <f ca="1">+NAC_d!CY84</f>
        <v>1.1364020511725399</v>
      </c>
      <c r="AZ84" s="24">
        <f ca="1">+NAC_d!CZ84</f>
        <v>1.1322149505833341</v>
      </c>
      <c r="BA84" s="24">
        <f ca="1">+NAC_d!DA84</f>
        <v>1.1325493299429867</v>
      </c>
      <c r="BB84" s="24">
        <f ca="1">+NAC_d!DB84</f>
        <v>1.134699809577822</v>
      </c>
      <c r="BC84" s="24">
        <f ca="1">+NAC_d!DC84</f>
        <v>1.1308105488182596</v>
      </c>
      <c r="BD84" s="24">
        <f t="shared" ca="1" si="40"/>
        <v>1.1418772587795734</v>
      </c>
      <c r="BE84" s="24">
        <f t="shared" ca="1" si="41"/>
        <v>1.1308105488182596</v>
      </c>
      <c r="BF84" s="24">
        <f t="shared" ca="1" si="42"/>
        <v>1.1066709961313759E-2</v>
      </c>
      <c r="BG84" s="24">
        <f t="shared" ca="1" si="52"/>
        <v>1.3157671899574012E-2</v>
      </c>
      <c r="BI84" s="35">
        <f t="shared" si="43"/>
        <v>45108</v>
      </c>
      <c r="BJ84" s="169">
        <f t="shared" si="49"/>
        <v>5.0857459152494282E-2</v>
      </c>
      <c r="BK84" s="169">
        <f t="shared" ca="1" si="50"/>
        <v>1.3157671899574012E-2</v>
      </c>
      <c r="BL84" t="b">
        <f t="shared" ca="1" si="51"/>
        <v>1</v>
      </c>
    </row>
    <row r="85" spans="1:64" x14ac:dyDescent="0.25">
      <c r="A85" s="35">
        <f>+NAC!A85</f>
        <v>45139</v>
      </c>
      <c r="B85" s="24">
        <f>+GBA_d!AA112</f>
        <v>0.12259713358005442</v>
      </c>
      <c r="C85" s="24">
        <f>+PAM_d!$AA112</f>
        <v>0.12241089822189744</v>
      </c>
      <c r="D85" s="24">
        <f>+NOA_d!$AA112</f>
        <v>0.13680886941878811</v>
      </c>
      <c r="E85" s="24">
        <f>+NEA_d!$AA112</f>
        <v>0.14180500710055322</v>
      </c>
      <c r="F85" s="24">
        <f>+CUY_d!$AA112</f>
        <v>0.12326724991919136</v>
      </c>
      <c r="G85" s="24">
        <f>+PAT_d!$AA112</f>
        <v>0.12146177897973409</v>
      </c>
      <c r="H85" s="24">
        <f t="shared" si="31"/>
        <v>0.14180500710055322</v>
      </c>
      <c r="I85" s="24">
        <f t="shared" si="32"/>
        <v>0.12146177897973409</v>
      </c>
      <c r="J85" s="24">
        <f t="shared" si="33"/>
        <v>2.0343228120819123E-2</v>
      </c>
      <c r="K85" s="24">
        <f t="shared" si="44"/>
        <v>1.1916594674271419E-2</v>
      </c>
      <c r="M85" s="24">
        <f ca="1">+NAC_d!CH85</f>
        <v>0.12814796271662954</v>
      </c>
      <c r="N85" s="24">
        <f ca="1">+NAC_d!CI85</f>
        <v>0.12717856760329149</v>
      </c>
      <c r="O85" s="24">
        <f ca="1">+NAC_d!CJ85</f>
        <v>0.12535734681689692</v>
      </c>
      <c r="P85" s="24">
        <f ca="1">+NAC_d!CK85</f>
        <v>0.12448218310107895</v>
      </c>
      <c r="Q85" s="24">
        <f ca="1">+NAC_d!CL85</f>
        <v>0.12517872871640634</v>
      </c>
      <c r="R85" s="24">
        <f ca="1">+NAC_d!CM85</f>
        <v>0.12450114873966589</v>
      </c>
      <c r="S85" s="24">
        <f ca="1">+NAC_d!CN85</f>
        <v>0.12350629117003287</v>
      </c>
      <c r="T85" s="24">
        <f ca="1">+NAC_d!CO85</f>
        <v>0.12360503093397179</v>
      </c>
      <c r="U85" s="24">
        <f ca="1">+NAC_d!CP85</f>
        <v>0.12302980546257558</v>
      </c>
      <c r="V85" s="24">
        <f ca="1">+NAC_d!CQ85</f>
        <v>0.12199896777920904</v>
      </c>
      <c r="W85" s="24">
        <f t="shared" ca="1" si="34"/>
        <v>0.12814796271662954</v>
      </c>
      <c r="X85" s="24">
        <f t="shared" ca="1" si="35"/>
        <v>0.12199896777920904</v>
      </c>
      <c r="Y85" s="24">
        <f t="shared" ca="1" si="36"/>
        <v>6.1489949374204933E-3</v>
      </c>
      <c r="Z85" s="24">
        <f t="shared" ca="1" si="45"/>
        <v>5.3839658205075596E-3</v>
      </c>
      <c r="AB85" s="76">
        <f t="shared" si="37"/>
        <v>45139</v>
      </c>
      <c r="AC85" s="77">
        <f t="shared" si="38"/>
        <v>1.1916594674271419E-2</v>
      </c>
      <c r="AD85" s="77">
        <f t="shared" ca="1" si="39"/>
        <v>5.3839658205075596E-3</v>
      </c>
      <c r="AH85" s="35">
        <f t="shared" si="30"/>
        <v>45139</v>
      </c>
      <c r="AI85" s="24">
        <f>+GBA_d!$AN112</f>
        <v>1.2523926167794941</v>
      </c>
      <c r="AJ85" s="24">
        <f>+PAM_d!$AN112</f>
        <v>1.2364372457274433</v>
      </c>
      <c r="AK85" s="24">
        <f>+NOA_d!$AN112</f>
        <v>1.2597907599052554</v>
      </c>
      <c r="AL85" s="24">
        <f>+NEA_d!$AN112</f>
        <v>1.2608109328970896</v>
      </c>
      <c r="AM85" s="24">
        <f>+CUY_d!$AN112</f>
        <v>1.1970027580212292</v>
      </c>
      <c r="AN85" s="24">
        <f>+PAT_d!$AN112</f>
        <v>1.2246440313801092</v>
      </c>
      <c r="AO85" s="24">
        <f t="shared" si="46"/>
        <v>1.2608109328970896</v>
      </c>
      <c r="AP85" s="24">
        <f t="shared" si="47"/>
        <v>1.1970027580212292</v>
      </c>
      <c r="AQ85" s="24">
        <f t="shared" si="29"/>
        <v>6.3808174875860324E-2</v>
      </c>
      <c r="AR85" s="24">
        <f t="shared" si="48"/>
        <v>5.3855212404160656E-2</v>
      </c>
      <c r="AT85" s="24">
        <f ca="1">+NAC_d!CT85</f>
        <v>1.2562166541765851</v>
      </c>
      <c r="AU85" s="24">
        <f ca="1">+NAC_d!CU85</f>
        <v>1.2505061330993925</v>
      </c>
      <c r="AV85" s="24">
        <f ca="1">+NAC_d!CV85</f>
        <v>1.2470893544931214</v>
      </c>
      <c r="AW85" s="24">
        <f ca="1">+NAC_d!CW85</f>
        <v>1.2444141091885328</v>
      </c>
      <c r="AX85" s="24">
        <f ca="1">+NAC_d!CX85</f>
        <v>1.2469044456140761</v>
      </c>
      <c r="AY85" s="24">
        <f ca="1">+NAC_d!CY85</f>
        <v>1.2459273776709487</v>
      </c>
      <c r="AZ85" s="24">
        <f ca="1">+NAC_d!CZ85</f>
        <v>1.2396676466640071</v>
      </c>
      <c r="BA85" s="24">
        <f ca="1">+NAC_d!DA85</f>
        <v>1.2401333862799411</v>
      </c>
      <c r="BB85" s="24">
        <f ca="1">+NAC_d!DB85</f>
        <v>1.2427808259456805</v>
      </c>
      <c r="BC85" s="24">
        <f ca="1">+NAC_d!DC85</f>
        <v>1.2360682052385878</v>
      </c>
      <c r="BD85" s="24">
        <f t="shared" ca="1" si="40"/>
        <v>1.2562166541765851</v>
      </c>
      <c r="BE85" s="24">
        <f t="shared" ca="1" si="41"/>
        <v>1.2360682052385878</v>
      </c>
      <c r="BF85" s="24">
        <f t="shared" ca="1" si="42"/>
        <v>2.0148448937997276E-2</v>
      </c>
      <c r="BG85" s="24">
        <f t="shared" ca="1" si="52"/>
        <v>1.4067740928540625E-2</v>
      </c>
      <c r="BI85" s="35">
        <f t="shared" si="43"/>
        <v>45139</v>
      </c>
      <c r="BJ85" s="169">
        <f t="shared" si="49"/>
        <v>5.3855212404160656E-2</v>
      </c>
      <c r="BK85" s="169">
        <f t="shared" ca="1" si="50"/>
        <v>1.4067740928540625E-2</v>
      </c>
      <c r="BL85" t="b">
        <f t="shared" ca="1" si="51"/>
        <v>1</v>
      </c>
    </row>
    <row r="86" spans="1:64" x14ac:dyDescent="0.25">
      <c r="A86" s="35">
        <f>+NAC!A86</f>
        <v>45170</v>
      </c>
      <c r="B86" s="24">
        <f>+GBA_d!AA113</f>
        <v>0.12180303191226005</v>
      </c>
      <c r="C86" s="24">
        <f>+PAM_d!$AA113</f>
        <v>0.13074978611443933</v>
      </c>
      <c r="D86" s="24">
        <f>+NOA_d!$AA113</f>
        <v>0.13177883786018851</v>
      </c>
      <c r="E86" s="24">
        <f>+NEA_d!$AA113</f>
        <v>0.12953947265737287</v>
      </c>
      <c r="F86" s="24">
        <f>+CUY_d!$AA113</f>
        <v>0.13657721282114776</v>
      </c>
      <c r="G86" s="24">
        <f>+PAT_d!$AA113</f>
        <v>0.13990402388974577</v>
      </c>
      <c r="H86" s="24">
        <f t="shared" si="31"/>
        <v>0.13990402388974577</v>
      </c>
      <c r="I86" s="24">
        <f t="shared" si="32"/>
        <v>0.12180303191226005</v>
      </c>
      <c r="J86" s="24">
        <f t="shared" si="33"/>
        <v>1.8100991977485714E-2</v>
      </c>
      <c r="K86" s="24">
        <f t="shared" si="44"/>
        <v>1.2749719225688572E-2</v>
      </c>
      <c r="M86" s="24">
        <f ca="1">+NAC_d!CH86</f>
        <v>0.13199079662820701</v>
      </c>
      <c r="N86" s="24">
        <f ca="1">+NAC_d!CI86</f>
        <v>0.13126901825448423</v>
      </c>
      <c r="O86" s="24">
        <f ca="1">+NAC_d!CJ86</f>
        <v>0.12937504233892105</v>
      </c>
      <c r="P86" s="24">
        <f ca="1">+NAC_d!CK86</f>
        <v>0.12921019306010217</v>
      </c>
      <c r="Q86" s="24">
        <f ca="1">+NAC_d!CL86</f>
        <v>0.12853294999387077</v>
      </c>
      <c r="R86" s="24">
        <f ca="1">+NAC_d!CM86</f>
        <v>0.12842251052829345</v>
      </c>
      <c r="S86" s="24">
        <f ca="1">+NAC_d!CN86</f>
        <v>0.12725206330209682</v>
      </c>
      <c r="T86" s="24">
        <f ca="1">+NAC_d!CO86</f>
        <v>0.12650138562605062</v>
      </c>
      <c r="U86" s="24">
        <f ca="1">+NAC_d!CP86</f>
        <v>0.12519560202736413</v>
      </c>
      <c r="V86" s="24">
        <f ca="1">+NAC_d!CQ86</f>
        <v>0.12508491411056677</v>
      </c>
      <c r="W86" s="24">
        <f t="shared" ca="1" si="34"/>
        <v>0.13199079662820701</v>
      </c>
      <c r="X86" s="24">
        <f t="shared" ca="1" si="35"/>
        <v>0.12508491411056677</v>
      </c>
      <c r="Y86" s="24">
        <f t="shared" ca="1" si="36"/>
        <v>6.9058825176402383E-3</v>
      </c>
      <c r="Z86" s="24">
        <f t="shared" ca="1" si="45"/>
        <v>5.5279917076625495E-3</v>
      </c>
      <c r="AB86" s="76">
        <f t="shared" si="37"/>
        <v>45170</v>
      </c>
      <c r="AC86" s="77">
        <f t="shared" si="38"/>
        <v>1.2749719225688572E-2</v>
      </c>
      <c r="AD86" s="77">
        <f t="shared" ca="1" si="39"/>
        <v>5.5279917076625495E-3</v>
      </c>
      <c r="AH86" s="35">
        <f t="shared" si="30"/>
        <v>45170</v>
      </c>
      <c r="AI86" s="24">
        <f>+GBA_d!$AN113</f>
        <v>1.3829026285592936</v>
      </c>
      <c r="AJ86" s="24">
        <f>+PAM_d!$AN113</f>
        <v>1.3797745244599944</v>
      </c>
      <c r="AK86" s="24">
        <f>+NOA_d!$AN113</f>
        <v>1.4095897493256775</v>
      </c>
      <c r="AL86" s="24">
        <f>+NEA_d!$AN113</f>
        <v>1.390038537786018</v>
      </c>
      <c r="AM86" s="24">
        <f>+CUY_d!$AN113</f>
        <v>1.3543244172126712</v>
      </c>
      <c r="AN86" s="24">
        <f>+PAT_d!$AN113</f>
        <v>1.389405919955748</v>
      </c>
      <c r="AO86" s="24">
        <f t="shared" si="46"/>
        <v>1.4095897493256775</v>
      </c>
      <c r="AP86" s="24">
        <f t="shared" si="47"/>
        <v>1.3543244172126712</v>
      </c>
      <c r="AQ86" s="24">
        <f t="shared" si="29"/>
        <v>5.5265332113006327E-2</v>
      </c>
      <c r="AR86" s="24">
        <f t="shared" si="48"/>
        <v>5.4729981215298547E-2</v>
      </c>
      <c r="AT86" s="24">
        <f ca="1">+NAC_d!CT86</f>
        <v>1.3983691647185017</v>
      </c>
      <c r="AU86" s="24">
        <f ca="1">+NAC_d!CU86</f>
        <v>1.3911481265780674</v>
      </c>
      <c r="AV86" s="24">
        <f ca="1">+NAC_d!CV86</f>
        <v>1.3867851705520544</v>
      </c>
      <c r="AW86" s="24">
        <f ca="1">+NAC_d!CW86</f>
        <v>1.3830327945911676</v>
      </c>
      <c r="AX86" s="24">
        <f ca="1">+NAC_d!CX86</f>
        <v>1.3868029624695071</v>
      </c>
      <c r="AY86" s="24">
        <f ca="1">+NAC_d!CY86</f>
        <v>1.3856027976656979</v>
      </c>
      <c r="AZ86" s="24">
        <f ca="1">+NAC_d!CZ86</f>
        <v>1.3781430641842078</v>
      </c>
      <c r="BA86" s="24">
        <f ca="1">+NAC_d!DA86</f>
        <v>1.3778160928665666</v>
      </c>
      <c r="BB86" s="24">
        <f ca="1">+NAC_d!DB86</f>
        <v>1.3805317386076559</v>
      </c>
      <c r="BC86" s="24">
        <f ca="1">+NAC_d!DC86</f>
        <v>1.3739927590135559</v>
      </c>
      <c r="BD86" s="24">
        <f t="shared" ca="1" si="40"/>
        <v>1.3983691647185017</v>
      </c>
      <c r="BE86" s="24">
        <f t="shared" ca="1" si="41"/>
        <v>1.3739927590135559</v>
      </c>
      <c r="BF86" s="24">
        <f t="shared" ca="1" si="42"/>
        <v>2.4376405704945814E-2</v>
      </c>
      <c r="BG86" s="24">
        <f t="shared" ca="1" si="52"/>
        <v>1.5297293174705944E-2</v>
      </c>
      <c r="BI86" s="35">
        <f t="shared" si="43"/>
        <v>45170</v>
      </c>
      <c r="BJ86" s="169">
        <f t="shared" si="49"/>
        <v>5.4729981215298547E-2</v>
      </c>
      <c r="BK86" s="169">
        <f t="shared" ca="1" si="50"/>
        <v>1.5297293174705944E-2</v>
      </c>
      <c r="BL86" t="b">
        <f t="shared" ca="1" si="51"/>
        <v>1</v>
      </c>
    </row>
    <row r="87" spans="1:64" x14ac:dyDescent="0.25">
      <c r="A87" s="35">
        <f>+NAC!A87</f>
        <v>45200</v>
      </c>
      <c r="B87" s="24">
        <f>+GBA_d!AA114</f>
        <v>8.612884325495318E-2</v>
      </c>
      <c r="C87" s="24">
        <f>+PAM_d!$AA114</f>
        <v>8.3058514231627578E-2</v>
      </c>
      <c r="D87" s="24">
        <f>+NOA_d!$AA114</f>
        <v>7.7186817399826024E-2</v>
      </c>
      <c r="E87" s="24">
        <f>+NEA_d!$AA114</f>
        <v>7.3956159849330572E-2</v>
      </c>
      <c r="F87" s="24">
        <f>+CUY_d!$AA114</f>
        <v>7.3827821118107595E-2</v>
      </c>
      <c r="G87" s="24">
        <f>+PAT_d!$AA114</f>
        <v>8.1755512245768713E-2</v>
      </c>
      <c r="H87" s="24">
        <f t="shared" si="31"/>
        <v>8.612884325495318E-2</v>
      </c>
      <c r="I87" s="24">
        <f t="shared" si="32"/>
        <v>7.3827821118107595E-2</v>
      </c>
      <c r="J87" s="24">
        <f t="shared" si="33"/>
        <v>1.2301022136845585E-2</v>
      </c>
      <c r="K87" s="24">
        <f t="shared" si="44"/>
        <v>1.3265657453540377E-2</v>
      </c>
      <c r="M87" s="24">
        <f ca="1">+NAC_d!CH87</f>
        <v>8.345314012620042E-2</v>
      </c>
      <c r="N87" s="24">
        <f ca="1">+NAC_d!CI87</f>
        <v>8.3544928807154362E-2</v>
      </c>
      <c r="O87" s="24">
        <f ca="1">+NAC_d!CJ87</f>
        <v>8.3488394818987066E-2</v>
      </c>
      <c r="P87" s="24">
        <f ca="1">+NAC_d!CK87</f>
        <v>8.3638344186931279E-2</v>
      </c>
      <c r="Q87" s="24">
        <f ca="1">+NAC_d!CL87</f>
        <v>8.3253595238313549E-2</v>
      </c>
      <c r="R87" s="24">
        <f ca="1">+NAC_d!CM87</f>
        <v>8.319510524474949E-2</v>
      </c>
      <c r="S87" s="24">
        <f ca="1">+NAC_d!CN87</f>
        <v>8.2581545531852374E-2</v>
      </c>
      <c r="T87" s="24">
        <f ca="1">+NAC_d!CO87</f>
        <v>8.2938508478053174E-2</v>
      </c>
      <c r="U87" s="24">
        <f ca="1">+NAC_d!CP87</f>
        <v>8.2840558899396788E-2</v>
      </c>
      <c r="V87" s="24">
        <f ca="1">+NAC_d!CQ87</f>
        <v>8.3460374673482551E-2</v>
      </c>
      <c r="W87" s="24">
        <f t="shared" ca="1" si="34"/>
        <v>8.3638344186931279E-2</v>
      </c>
      <c r="X87" s="24">
        <f t="shared" ca="1" si="35"/>
        <v>8.2581545531852374E-2</v>
      </c>
      <c r="Y87" s="24">
        <f t="shared" ca="1" si="36"/>
        <v>1.0567986550789055E-3</v>
      </c>
      <c r="Z87" s="24">
        <f t="shared" ca="1" si="45"/>
        <v>5.5270824479108542E-3</v>
      </c>
      <c r="AB87" s="76">
        <f t="shared" si="37"/>
        <v>45200</v>
      </c>
      <c r="AC87" s="77">
        <f t="shared" si="38"/>
        <v>1.3265657453540377E-2</v>
      </c>
      <c r="AD87" s="77">
        <f t="shared" ca="1" si="39"/>
        <v>5.5270824479108542E-3</v>
      </c>
      <c r="AH87" s="35">
        <f t="shared" si="30"/>
        <v>45200</v>
      </c>
      <c r="AI87" s="24">
        <f>+GBA_d!$AN114</f>
        <v>1.429037158771211</v>
      </c>
      <c r="AJ87" s="24">
        <f>+PAM_d!$AN114</f>
        <v>1.428347145159047</v>
      </c>
      <c r="AK87" s="24">
        <f>+NOA_d!$AN114</f>
        <v>1.4421610663222357</v>
      </c>
      <c r="AL87" s="24">
        <f>+NEA_d!$AN114</f>
        <v>1.4164059278651222</v>
      </c>
      <c r="AM87" s="24">
        <f>+CUY_d!$AN114</f>
        <v>1.3853265918833886</v>
      </c>
      <c r="AN87" s="24">
        <f>+PAT_d!$AN114</f>
        <v>1.4247646160224887</v>
      </c>
      <c r="AO87" s="24">
        <f t="shared" si="46"/>
        <v>1.4421610663222357</v>
      </c>
      <c r="AP87" s="24">
        <f t="shared" si="47"/>
        <v>1.3853265918833886</v>
      </c>
      <c r="AQ87" s="24">
        <f t="shared" si="29"/>
        <v>5.6834474438847149E-2</v>
      </c>
      <c r="AR87" s="24">
        <f t="shared" si="48"/>
        <v>5.3418945021269718E-2</v>
      </c>
      <c r="AT87" s="24">
        <f ca="1">+NAC_d!CT87</f>
        <v>1.4434069329480712</v>
      </c>
      <c r="AU87" s="24">
        <f ca="1">+NAC_d!CU87</f>
        <v>1.4367717789638434</v>
      </c>
      <c r="AV87" s="24">
        <f ca="1">+NAC_d!CV87</f>
        <v>1.4307985019661893</v>
      </c>
      <c r="AW87" s="24">
        <f ca="1">+NAC_d!CW87</f>
        <v>1.4293671671153789</v>
      </c>
      <c r="AX87" s="24">
        <f ca="1">+NAC_d!CX87</f>
        <v>1.4301854763776505</v>
      </c>
      <c r="AY87" s="24">
        <f ca="1">+NAC_d!CY87</f>
        <v>1.4285530072345995</v>
      </c>
      <c r="AZ87" s="24">
        <f ca="1">+NAC_d!CZ87</f>
        <v>1.4214964973597044</v>
      </c>
      <c r="BA87" s="24">
        <f ca="1">+NAC_d!DA87</f>
        <v>1.4214108441854845</v>
      </c>
      <c r="BB87" s="24">
        <f ca="1">+NAC_d!DB87</f>
        <v>1.4231805290891497</v>
      </c>
      <c r="BC87" s="24">
        <f ca="1">+NAC_d!DC87</f>
        <v>1.4190783545166044</v>
      </c>
      <c r="BD87" s="24">
        <f t="shared" ca="1" si="40"/>
        <v>1.4434069329480712</v>
      </c>
      <c r="BE87" s="24">
        <f t="shared" ca="1" si="41"/>
        <v>1.4190783545166044</v>
      </c>
      <c r="BF87" s="24">
        <f t="shared" ca="1" si="42"/>
        <v>2.4328578431466852E-2</v>
      </c>
      <c r="BG87" s="24">
        <f t="shared" ca="1" si="52"/>
        <v>1.5772024941092439E-2</v>
      </c>
      <c r="BI87" s="35">
        <f t="shared" si="43"/>
        <v>45200</v>
      </c>
      <c r="BJ87" s="169">
        <f t="shared" si="49"/>
        <v>5.3418945021269718E-2</v>
      </c>
      <c r="BK87" s="169">
        <f t="shared" ca="1" si="50"/>
        <v>1.5772024941092439E-2</v>
      </c>
      <c r="BL87" t="b">
        <f t="shared" ca="1" si="51"/>
        <v>1</v>
      </c>
    </row>
    <row r="88" spans="1:64" s="83" customFormat="1" x14ac:dyDescent="0.25">
      <c r="A88" s="81">
        <f>+NAC!A88</f>
        <v>45231</v>
      </c>
      <c r="B88" s="82">
        <f>+GBA_d!AA115</f>
        <v>0.12904895859377552</v>
      </c>
      <c r="C88" s="82">
        <f>+PAM_d!$AA115</f>
        <v>0.13011797765386035</v>
      </c>
      <c r="D88" s="82">
        <f>+NOA_d!$AA115</f>
        <v>0.11811778131060291</v>
      </c>
      <c r="E88" s="82">
        <f>+NEA_d!$AA115</f>
        <v>0.12825751524110651</v>
      </c>
      <c r="F88" s="82">
        <f>+CUY_d!$AA115</f>
        <v>0.12757734043379454</v>
      </c>
      <c r="G88" s="82">
        <f>+PAT_d!$AA115</f>
        <v>0.1195265577750495</v>
      </c>
      <c r="H88" s="82">
        <f t="shared" si="31"/>
        <v>0.13011797765386035</v>
      </c>
      <c r="I88" s="82">
        <f t="shared" si="32"/>
        <v>0.11811778131060291</v>
      </c>
      <c r="J88" s="82">
        <f t="shared" si="33"/>
        <v>1.2000196343257441E-2</v>
      </c>
      <c r="K88" s="82">
        <f t="shared" si="44"/>
        <v>1.387453995144459E-2</v>
      </c>
      <c r="M88" s="82">
        <f ca="1">+NAC_d!CH88</f>
        <v>0.13199167104020049</v>
      </c>
      <c r="N88" s="82">
        <f ca="1">+NAC_d!CI88</f>
        <v>0.13166942739993792</v>
      </c>
      <c r="O88" s="82">
        <f ca="1">+NAC_d!CJ88</f>
        <v>0.12943993458663638</v>
      </c>
      <c r="P88" s="82">
        <f ca="1">+NAC_d!CK88</f>
        <v>0.12889972154640095</v>
      </c>
      <c r="Q88" s="82">
        <f ca="1">+NAC_d!CL88</f>
        <v>0.12947992280562604</v>
      </c>
      <c r="R88" s="82">
        <f ca="1">+NAC_d!CM88</f>
        <v>0.12862792611829921</v>
      </c>
      <c r="S88" s="82">
        <f ca="1">+NAC_d!CN88</f>
        <v>0.12774740853616806</v>
      </c>
      <c r="T88" s="82">
        <f ca="1">+NAC_d!CO88</f>
        <v>0.1273407705446199</v>
      </c>
      <c r="U88" s="82">
        <f ca="1">+NAC_d!CP88</f>
        <v>0.12672641234032933</v>
      </c>
      <c r="V88" s="82">
        <f ca="1">+NAC_d!CQ88</f>
        <v>0.12540182488754303</v>
      </c>
      <c r="W88" s="82">
        <f t="shared" ca="1" si="34"/>
        <v>0.13199167104020049</v>
      </c>
      <c r="X88" s="82">
        <f t="shared" ca="1" si="35"/>
        <v>0.12540182488754303</v>
      </c>
      <c r="Y88" s="82">
        <f t="shared" ca="1" si="36"/>
        <v>6.5898461526574525E-3</v>
      </c>
      <c r="Z88" s="82">
        <f t="shared" ca="1" si="45"/>
        <v>5.7773524549043316E-3</v>
      </c>
      <c r="AB88" s="81">
        <f t="shared" si="37"/>
        <v>45231</v>
      </c>
      <c r="AC88" s="82">
        <f t="shared" si="38"/>
        <v>1.387453995144459E-2</v>
      </c>
      <c r="AD88" s="82">
        <f t="shared" ca="1" si="39"/>
        <v>5.7773524549043316E-3</v>
      </c>
      <c r="AH88" s="81">
        <f t="shared" si="30"/>
        <v>45231</v>
      </c>
      <c r="AI88" s="82">
        <f>+GBA_d!$AN115</f>
        <v>1.6119225926308012</v>
      </c>
      <c r="AJ88" s="82">
        <f>+PAM_d!$AN115</f>
        <v>1.6152538305184421</v>
      </c>
      <c r="AK88" s="82">
        <f>+NOA_d!$AN115</f>
        <v>1.6114867259108854</v>
      </c>
      <c r="AL88" s="82">
        <f>+NEA_d!$AN115</f>
        <v>1.6081778397301947</v>
      </c>
      <c r="AM88" s="82">
        <f>+CUY_d!$AN115</f>
        <v>1.5633876410042675</v>
      </c>
      <c r="AN88" s="82">
        <f>+PAT_d!$AN115</f>
        <v>1.587698942896361</v>
      </c>
      <c r="AO88" s="82">
        <f t="shared" si="46"/>
        <v>1.6152538305184421</v>
      </c>
      <c r="AP88" s="82">
        <f t="shared" si="47"/>
        <v>1.5633876410042675</v>
      </c>
      <c r="AQ88" s="82">
        <f t="shared" si="29"/>
        <v>5.1866189514174543E-2</v>
      </c>
      <c r="AR88" s="82">
        <f t="shared" si="48"/>
        <v>5.2987061438917453E-2</v>
      </c>
      <c r="AT88" s="82">
        <f ca="1">+NAC_d!CT88</f>
        <v>1.641349787381158</v>
      </c>
      <c r="AU88" s="82">
        <f ca="1">+NAC_d!CU88</f>
        <v>1.6337523347641549</v>
      </c>
      <c r="AV88" s="82">
        <f ca="1">+NAC_d!CV88</f>
        <v>1.6189409848409606</v>
      </c>
      <c r="AW88" s="82">
        <f ca="1">+NAC_d!CW88</f>
        <v>1.6150677699317839</v>
      </c>
      <c r="AX88" s="82">
        <f ca="1">+NAC_d!CX88</f>
        <v>1.6177775709886326</v>
      </c>
      <c r="AY88" s="82">
        <f ca="1">+NAC_d!CY88</f>
        <v>1.6136515061278858</v>
      </c>
      <c r="AZ88" s="82">
        <f ca="1">+NAC_d!CZ88</f>
        <v>1.6025196882954202</v>
      </c>
      <c r="BA88" s="82">
        <f ca="1">+NAC_d!DA88</f>
        <v>1.6011070656176583</v>
      </c>
      <c r="BB88" s="82">
        <f ca="1">+NAC_d!DB88</f>
        <v>1.600429606965819</v>
      </c>
      <c r="BC88" s="82">
        <f ca="1">+NAC_d!DC88</f>
        <v>1.5912714507247578</v>
      </c>
      <c r="BD88" s="82">
        <f t="shared" ca="1" si="40"/>
        <v>1.641349787381158</v>
      </c>
      <c r="BE88" s="82">
        <f t="shared" ca="1" si="41"/>
        <v>1.5912714507247578</v>
      </c>
      <c r="BF88" s="82">
        <f t="shared" ca="1" si="42"/>
        <v>5.0078336656400158E-2</v>
      </c>
      <c r="BG88" s="82">
        <f t="shared" ca="1" si="52"/>
        <v>1.8159099894172012E-2</v>
      </c>
      <c r="BI88" s="81">
        <f t="shared" si="43"/>
        <v>45231</v>
      </c>
      <c r="BJ88" s="170">
        <f t="shared" si="49"/>
        <v>5.2987061438917453E-2</v>
      </c>
      <c r="BK88" s="170">
        <f t="shared" ca="1" si="50"/>
        <v>1.8159099894172012E-2</v>
      </c>
      <c r="BL88" s="83" t="b">
        <f t="shared" ca="1" si="51"/>
        <v>1</v>
      </c>
    </row>
    <row r="89" spans="1:64" x14ac:dyDescent="0.25">
      <c r="A89" s="35">
        <f>+NAC!A89</f>
        <v>45261</v>
      </c>
      <c r="B89" s="24">
        <f>+GBA_d!AA116</f>
        <v>0.25084307758898272</v>
      </c>
      <c r="C89" s="24">
        <f>+PAM_d!$AA116</f>
        <v>0.25698465785706204</v>
      </c>
      <c r="D89" s="24">
        <f>+NOA_d!$AA116</f>
        <v>0.25229291570920132</v>
      </c>
      <c r="E89" s="24">
        <f>+NEA_d!$AA116</f>
        <v>0.28354498337712175</v>
      </c>
      <c r="F89" s="24">
        <f>+CUY_d!$AA116</f>
        <v>0.25845450889233135</v>
      </c>
      <c r="G89" s="24">
        <f>+PAT_d!$AA116</f>
        <v>0.24308013289744501</v>
      </c>
      <c r="H89" s="24">
        <f t="shared" si="31"/>
        <v>0.28354498337712175</v>
      </c>
      <c r="I89" s="24">
        <f t="shared" si="32"/>
        <v>0.24308013289744501</v>
      </c>
      <c r="J89" s="24">
        <f t="shared" si="33"/>
        <v>4.0464850479676739E-2</v>
      </c>
      <c r="K89" s="24">
        <f t="shared" si="44"/>
        <v>1.6572131332193225E-2</v>
      </c>
      <c r="M89" s="24">
        <f ca="1">+NAC_d!CH89</f>
        <v>0.25698770045793196</v>
      </c>
      <c r="N89" s="24">
        <f ca="1">+NAC_d!CI89</f>
        <v>0.25717924979157858</v>
      </c>
      <c r="O89" s="24">
        <f ca="1">+NAC_d!CJ89</f>
        <v>0.25404214737851083</v>
      </c>
      <c r="P89" s="24">
        <f ca="1">+NAC_d!CK89</f>
        <v>0.2550325560870339</v>
      </c>
      <c r="Q89" s="24">
        <f ca="1">+NAC_d!CL89</f>
        <v>0.25602379991571045</v>
      </c>
      <c r="R89" s="24">
        <f ca="1">+NAC_d!CM89</f>
        <v>0.25368135409556758</v>
      </c>
      <c r="S89" s="24">
        <f ca="1">+NAC_d!CN89</f>
        <v>0.25566321005268677</v>
      </c>
      <c r="T89" s="24">
        <f ca="1">+NAC_d!CO89</f>
        <v>0.2544686535473395</v>
      </c>
      <c r="U89" s="24">
        <f ca="1">+NAC_d!CP89</f>
        <v>0.25307552832039293</v>
      </c>
      <c r="V89" s="24">
        <f ca="1">+NAC_d!CQ89</f>
        <v>0.25352572279400065</v>
      </c>
      <c r="W89" s="24">
        <f t="shared" ca="1" si="34"/>
        <v>0.25717924979157858</v>
      </c>
      <c r="X89" s="24">
        <f t="shared" ca="1" si="35"/>
        <v>0.25307552832039293</v>
      </c>
      <c r="Y89" s="24">
        <f t="shared" ca="1" si="36"/>
        <v>4.1037214711856507E-3</v>
      </c>
      <c r="Z89" s="24">
        <f t="shared" ca="1" si="45"/>
        <v>5.8218460696834078E-3</v>
      </c>
      <c r="AB89" s="76">
        <f t="shared" si="37"/>
        <v>45261</v>
      </c>
      <c r="AC89" s="77">
        <f t="shared" si="38"/>
        <v>1.6572131332193225E-2</v>
      </c>
      <c r="AD89" s="77">
        <f t="shared" ca="1" si="39"/>
        <v>5.8218460696834078E-3</v>
      </c>
      <c r="AH89" s="35">
        <f t="shared" si="30"/>
        <v>45261</v>
      </c>
      <c r="AI89" s="24">
        <f>+GBA_d!$AN116</f>
        <v>2.1013888839462154</v>
      </c>
      <c r="AJ89" s="24">
        <f>+PAM_d!$AN116</f>
        <v>2.1284541666012884</v>
      </c>
      <c r="AK89" s="24">
        <f>+NOA_d!$AN116</f>
        <v>2.1247517521888293</v>
      </c>
      <c r="AL89" s="24">
        <f>+NEA_d!$AN116</f>
        <v>2.1947080438327262</v>
      </c>
      <c r="AM89" s="24">
        <f>+CUY_d!$AN116</f>
        <v>2.0721833640467131</v>
      </c>
      <c r="AN89" s="24">
        <f>+PAT_d!$AN116</f>
        <v>2.0771993485026847</v>
      </c>
      <c r="AO89" s="24">
        <f t="shared" si="46"/>
        <v>2.1947080438327262</v>
      </c>
      <c r="AP89" s="24">
        <f t="shared" si="47"/>
        <v>2.0721833640467131</v>
      </c>
      <c r="AQ89" s="24">
        <f t="shared" si="29"/>
        <v>0.12252467978601311</v>
      </c>
      <c r="AR89" s="24">
        <f t="shared" si="48"/>
        <v>5.9360575131362905E-2</v>
      </c>
      <c r="AT89" s="24">
        <f ca="1">+NAC_d!CT89</f>
        <v>2.163655713853327</v>
      </c>
      <c r="AU89" s="24">
        <f ca="1">+NAC_d!CU89</f>
        <v>2.1546480945856539</v>
      </c>
      <c r="AV89" s="24">
        <f ca="1">+NAC_d!CV89</f>
        <v>2.1278699747757219</v>
      </c>
      <c r="AW89" s="24">
        <f ca="1">+NAC_d!CW89</f>
        <v>2.1236488697554869</v>
      </c>
      <c r="AX89" s="24">
        <f ca="1">+NAC_d!CX89</f>
        <v>2.1292557561596794</v>
      </c>
      <c r="AY89" s="24">
        <f ca="1">+NAC_d!CY89</f>
        <v>2.1181327438400794</v>
      </c>
      <c r="AZ89" s="24">
        <f ca="1">+NAC_d!CZ89</f>
        <v>2.1084997285210045</v>
      </c>
      <c r="BA89" s="24">
        <f ca="1">+NAC_d!DA89</f>
        <v>2.102487767177561</v>
      </c>
      <c r="BB89" s="24">
        <f ca="1">+NAC_d!DB89</f>
        <v>2.0965509226605619</v>
      </c>
      <c r="BC89" s="24">
        <f ca="1">+NAC_d!DC89</f>
        <v>2.0846341724201118</v>
      </c>
      <c r="BD89" s="24">
        <f t="shared" ca="1" si="40"/>
        <v>2.163655713853327</v>
      </c>
      <c r="BE89" s="24">
        <f t="shared" ca="1" si="41"/>
        <v>2.0846341724201118</v>
      </c>
      <c r="BF89" s="24">
        <f t="shared" ca="1" si="42"/>
        <v>7.9021541433215159E-2</v>
      </c>
      <c r="BG89" s="24">
        <f t="shared" ca="1" si="52"/>
        <v>2.2988210058486287E-2</v>
      </c>
      <c r="BI89" s="35">
        <f t="shared" si="43"/>
        <v>45261</v>
      </c>
      <c r="BJ89" s="169">
        <f t="shared" si="49"/>
        <v>5.9360575131362905E-2</v>
      </c>
      <c r="BK89" s="169">
        <f t="shared" ca="1" si="50"/>
        <v>2.2988210058486287E-2</v>
      </c>
      <c r="BL89" t="b">
        <f t="shared" ca="1" si="51"/>
        <v>1</v>
      </c>
    </row>
    <row r="90" spans="1:64" x14ac:dyDescent="0.25">
      <c r="A90" s="35">
        <f>+NAC!A90</f>
        <v>45292</v>
      </c>
      <c r="B90" s="24">
        <f>+GBA_d!AA117</f>
        <v>0.19550172181848113</v>
      </c>
      <c r="C90" s="24">
        <f>+PAM_d!$AA117</f>
        <v>0.2120456745693704</v>
      </c>
      <c r="D90" s="24">
        <f>+NOA_d!$AA117</f>
        <v>0.21710829873795268</v>
      </c>
      <c r="E90" s="24">
        <f>+NEA_d!$AA117</f>
        <v>0.19502971587305784</v>
      </c>
      <c r="F90" s="24">
        <f>+CUY_d!$AA117</f>
        <v>0.2229276019084776</v>
      </c>
      <c r="G90" s="24">
        <f>+PAT_d!$AA117</f>
        <v>0.24189524534284534</v>
      </c>
      <c r="H90" s="24">
        <f t="shared" si="31"/>
        <v>0.24189524534284534</v>
      </c>
      <c r="I90" s="24">
        <f t="shared" si="32"/>
        <v>0.19502971587305784</v>
      </c>
      <c r="J90" s="24">
        <f t="shared" si="33"/>
        <v>4.6865529469787504E-2</v>
      </c>
      <c r="K90" s="24">
        <f t="shared" si="44"/>
        <v>1.9888507518652215E-2</v>
      </c>
      <c r="M90" s="24">
        <f ca="1">+NAC_d!CH90</f>
        <v>0.20297004400199148</v>
      </c>
      <c r="N90" s="24">
        <f ca="1">+NAC_d!CI90</f>
        <v>0.20303462866514432</v>
      </c>
      <c r="O90" s="24">
        <f ca="1">+NAC_d!CJ90</f>
        <v>0.20317315469295627</v>
      </c>
      <c r="P90" s="24">
        <f ca="1">+NAC_d!CK90</f>
        <v>0.20580520189850304</v>
      </c>
      <c r="Q90" s="24">
        <f ca="1">+NAC_d!CL90</f>
        <v>0.2051996326275507</v>
      </c>
      <c r="R90" s="24">
        <f ca="1">+NAC_d!CM90</f>
        <v>0.20405734620767513</v>
      </c>
      <c r="S90" s="24">
        <f ca="1">+NAC_d!CN90</f>
        <v>0.20738461026772614</v>
      </c>
      <c r="T90" s="24">
        <f ca="1">+NAC_d!CO90</f>
        <v>0.20683541947200701</v>
      </c>
      <c r="U90" s="24">
        <f ca="1">+NAC_d!CP90</f>
        <v>0.20730182560095023</v>
      </c>
      <c r="V90" s="24">
        <f ca="1">+NAC_d!CQ90</f>
        <v>0.21034644780043443</v>
      </c>
      <c r="W90" s="24">
        <f t="shared" ca="1" si="34"/>
        <v>0.21034644780043443</v>
      </c>
      <c r="X90" s="24">
        <f t="shared" ca="1" si="35"/>
        <v>0.20297004400199148</v>
      </c>
      <c r="Y90" s="24">
        <f t="shared" ca="1" si="36"/>
        <v>7.3764037984429542E-3</v>
      </c>
      <c r="Z90" s="24">
        <f t="shared" ca="1" si="45"/>
        <v>6.2871613980953573E-3</v>
      </c>
      <c r="AB90" s="76">
        <f t="shared" si="37"/>
        <v>45292</v>
      </c>
      <c r="AC90" s="77">
        <f t="shared" si="38"/>
        <v>1.9888507518652215E-2</v>
      </c>
      <c r="AD90" s="77">
        <f t="shared" ca="1" si="39"/>
        <v>6.2871613980953573E-3</v>
      </c>
      <c r="AH90" s="35">
        <f t="shared" si="30"/>
        <v>45292</v>
      </c>
      <c r="AI90" s="24">
        <f>+GBA_d!$AN117</f>
        <v>2.4991707280368991</v>
      </c>
      <c r="AJ90" s="24">
        <f>+PAM_d!$AN117</f>
        <v>2.5747034642044944</v>
      </c>
      <c r="AK90" s="24">
        <f>+NOA_d!$AN117</f>
        <v>2.5766753051795224</v>
      </c>
      <c r="AL90" s="24">
        <f>+NEA_d!$AN117</f>
        <v>2.6137320897990302</v>
      </c>
      <c r="AM90" s="24">
        <f>+CUY_d!$AN117</f>
        <v>2.5326261055413113</v>
      </c>
      <c r="AN90" s="24">
        <f>+PAT_d!$AN117</f>
        <v>2.6090199185491483</v>
      </c>
      <c r="AO90" s="24">
        <f t="shared" si="46"/>
        <v>2.6137320897990302</v>
      </c>
      <c r="AP90" s="24">
        <f t="shared" si="47"/>
        <v>2.4991707280368991</v>
      </c>
      <c r="AQ90" s="24">
        <f t="shared" si="29"/>
        <v>0.11456136176213105</v>
      </c>
      <c r="AR90" s="24">
        <f t="shared" si="48"/>
        <v>6.6792658978208422E-2</v>
      </c>
      <c r="AT90" s="24">
        <f ca="1">+NAC_d!CT90</f>
        <v>2.5852841549596435</v>
      </c>
      <c r="AU90" s="24">
        <f ca="1">+NAC_d!CU90</f>
        <v>2.5763626350481448</v>
      </c>
      <c r="AV90" s="24">
        <f ca="1">+NAC_d!CV90</f>
        <v>2.5475183897968705</v>
      </c>
      <c r="AW90" s="24">
        <f ca="1">+NAC_d!CW90</f>
        <v>2.5510214551439159</v>
      </c>
      <c r="AX90" s="24">
        <f ca="1">+NAC_d!CX90</f>
        <v>2.5565396428934952</v>
      </c>
      <c r="AY90" s="24">
        <f ca="1">+NAC_d!CY90</f>
        <v>2.5422201336126253</v>
      </c>
      <c r="AZ90" s="24">
        <f ca="1">+NAC_d!CZ90</f>
        <v>2.5403151778104225</v>
      </c>
      <c r="BA90" s="24">
        <f ca="1">+NAC_d!DA90</f>
        <v>2.5332284460921186</v>
      </c>
      <c r="BB90" s="24">
        <f ca="1">+NAC_d!DB90</f>
        <v>2.5274739360242391</v>
      </c>
      <c r="BC90" s="24">
        <f ca="1">+NAC_d!DC90</f>
        <v>2.5229700969838369</v>
      </c>
      <c r="BD90" s="24">
        <f t="shared" ca="1" si="40"/>
        <v>2.5852841549596435</v>
      </c>
      <c r="BE90" s="24">
        <f t="shared" ca="1" si="41"/>
        <v>2.5229700969838369</v>
      </c>
      <c r="BF90" s="24">
        <f t="shared" ca="1" si="42"/>
        <v>6.231405797580658E-2</v>
      </c>
      <c r="BG90" s="24">
        <f t="shared" ca="1" si="52"/>
        <v>2.7208262725400872E-2</v>
      </c>
      <c r="BI90" s="35">
        <f t="shared" si="43"/>
        <v>45292</v>
      </c>
      <c r="BJ90" s="169">
        <f t="shared" si="49"/>
        <v>6.6792658978208422E-2</v>
      </c>
      <c r="BK90" s="169">
        <f t="shared" ca="1" si="50"/>
        <v>2.7208262725400872E-2</v>
      </c>
      <c r="BL90" t="b">
        <f t="shared" ca="1" si="51"/>
        <v>1</v>
      </c>
    </row>
    <row r="91" spans="1:64" x14ac:dyDescent="0.25">
      <c r="A91" s="35">
        <f>+NAC!A91</f>
        <v>45323</v>
      </c>
      <c r="B91" s="24">
        <f>+GBA_d!AA118</f>
        <v>0.14973543971164949</v>
      </c>
      <c r="C91" s="24">
        <f>+PAM_d!$AA118</f>
        <v>0.11889565658301327</v>
      </c>
      <c r="D91" s="24">
        <f>+NOA_d!$AA118</f>
        <v>0.1169086909544339</v>
      </c>
      <c r="E91" s="24">
        <f>+NEA_d!$AA118</f>
        <v>0.10895722012661047</v>
      </c>
      <c r="F91" s="24">
        <f>+CUY_d!$AA118</f>
        <v>0.13535398194531445</v>
      </c>
      <c r="G91" s="24">
        <f>+PAT_d!$AA118</f>
        <v>0.11309670188909848</v>
      </c>
      <c r="H91" s="24">
        <f t="shared" si="31"/>
        <v>0.14973543971164949</v>
      </c>
      <c r="I91" s="24">
        <f t="shared" si="32"/>
        <v>0.10895722012661047</v>
      </c>
      <c r="J91" s="24">
        <f t="shared" si="33"/>
        <v>4.0778219585039022E-2</v>
      </c>
      <c r="K91" s="24">
        <f t="shared" si="44"/>
        <v>2.1616738102693378E-2</v>
      </c>
      <c r="M91" s="24">
        <f ca="1">+NAC_d!CH91</f>
        <v>0.12929063399642327</v>
      </c>
      <c r="N91" s="24">
        <f ca="1">+NAC_d!CI91</f>
        <v>0.12922037243834428</v>
      </c>
      <c r="O91" s="24">
        <f ca="1">+NAC_d!CJ91</f>
        <v>0.13126997841892973</v>
      </c>
      <c r="P91" s="24">
        <f ca="1">+NAC_d!CK91</f>
        <v>0.13296594482225244</v>
      </c>
      <c r="Q91" s="24">
        <f ca="1">+NAC_d!CL91</f>
        <v>0.13139935884399034</v>
      </c>
      <c r="R91" s="24">
        <f ca="1">+NAC_d!CM91</f>
        <v>0.13159502203005813</v>
      </c>
      <c r="S91" s="24">
        <f ca="1">+NAC_d!CN91</f>
        <v>0.13435453514775553</v>
      </c>
      <c r="T91" s="24">
        <f ca="1">+NAC_d!CO91</f>
        <v>0.13364411438698687</v>
      </c>
      <c r="U91" s="24">
        <f ca="1">+NAC_d!CP91</f>
        <v>0.13338504717007194</v>
      </c>
      <c r="V91" s="24">
        <f ca="1">+NAC_d!CQ91</f>
        <v>0.1332383100412935</v>
      </c>
      <c r="W91" s="24">
        <f t="shared" ca="1" si="34"/>
        <v>0.13435453514775553</v>
      </c>
      <c r="X91" s="24">
        <f t="shared" ca="1" si="35"/>
        <v>0.12922037243834428</v>
      </c>
      <c r="Y91" s="24">
        <f t="shared" ca="1" si="36"/>
        <v>5.1341627094112496E-3</v>
      </c>
      <c r="Z91" s="24">
        <f t="shared" ca="1" si="45"/>
        <v>5.9236652379094186E-3</v>
      </c>
      <c r="AB91" s="76">
        <f t="shared" si="37"/>
        <v>45323</v>
      </c>
      <c r="AC91" s="77">
        <f t="shared" si="38"/>
        <v>2.1616738102693378E-2</v>
      </c>
      <c r="AD91" s="77">
        <f t="shared" ca="1" si="39"/>
        <v>5.9236652379094186E-3</v>
      </c>
      <c r="AH91" s="35">
        <f t="shared" si="30"/>
        <v>45323</v>
      </c>
      <c r="AI91" s="24">
        <f>+GBA_d!$AN118</f>
        <v>2.7707959590077529</v>
      </c>
      <c r="AJ91" s="24">
        <f>+PAM_d!$AN118</f>
        <v>2.7608773871008516</v>
      </c>
      <c r="AK91" s="24">
        <f>+NOA_d!$AN118</f>
        <v>2.7233340792812539</v>
      </c>
      <c r="AL91" s="24">
        <f>+NEA_d!$AN118</f>
        <v>2.7188243872228703</v>
      </c>
      <c r="AM91" s="24">
        <f>+CUY_d!$AN118</f>
        <v>2.7581583653411754</v>
      </c>
      <c r="AN91" s="24">
        <f>+PAT_d!$AN118</f>
        <v>2.7984752405456748</v>
      </c>
      <c r="AO91" s="24">
        <f t="shared" si="46"/>
        <v>2.7984752405456748</v>
      </c>
      <c r="AP91" s="24">
        <f t="shared" si="47"/>
        <v>2.7188243872228703</v>
      </c>
      <c r="AQ91" s="24">
        <f t="shared" si="29"/>
        <v>7.9650853322804416E-2</v>
      </c>
      <c r="AR91" s="24">
        <f t="shared" si="48"/>
        <v>7.1501298021848417E-2</v>
      </c>
      <c r="AT91" s="24">
        <f ca="1">+NAC_d!CT91</f>
        <v>2.7776046807405934</v>
      </c>
      <c r="AU91" s="24">
        <f ca="1">+NAC_d!CU91</f>
        <v>2.7726880772574471</v>
      </c>
      <c r="AV91" s="24">
        <f ca="1">+NAC_d!CV91</f>
        <v>2.7542974506831772</v>
      </c>
      <c r="AW91" s="24">
        <f ca="1">+NAC_d!CW91</f>
        <v>2.7677396092298805</v>
      </c>
      <c r="AX91" s="24">
        <f ca="1">+NAC_d!CX91</f>
        <v>2.7674680395725741</v>
      </c>
      <c r="AY91" s="24">
        <f ca="1">+NAC_d!CY91</f>
        <v>2.7559601256021606</v>
      </c>
      <c r="AZ91" s="24">
        <f ca="1">+NAC_d!CZ91</f>
        <v>2.7674102092505262</v>
      </c>
      <c r="BA91" s="24">
        <f ca="1">+NAC_d!DA91</f>
        <v>2.7608681605711429</v>
      </c>
      <c r="BB91" s="24">
        <f ca="1">+NAC_d!DB91</f>
        <v>2.7562386701785626</v>
      </c>
      <c r="BC91" s="24">
        <f ca="1">+NAC_d!DC91</f>
        <v>2.7582217069690471</v>
      </c>
      <c r="BD91" s="24">
        <f t="shared" ca="1" si="40"/>
        <v>2.7776046807405934</v>
      </c>
      <c r="BE91" s="24">
        <f t="shared" ca="1" si="41"/>
        <v>2.7542974506831772</v>
      </c>
      <c r="BF91" s="24">
        <f t="shared" ca="1" si="42"/>
        <v>2.3307230057416195E-2</v>
      </c>
      <c r="BG91" s="24">
        <f t="shared" ca="1" si="52"/>
        <v>2.8395721494736501E-2</v>
      </c>
      <c r="BI91" s="35">
        <f t="shared" si="43"/>
        <v>45323</v>
      </c>
      <c r="BJ91" s="169">
        <f t="shared" si="49"/>
        <v>7.1501298021848417E-2</v>
      </c>
      <c r="BK91" s="169">
        <f t="shared" ca="1" si="50"/>
        <v>2.8395721494736501E-2</v>
      </c>
      <c r="BL91" t="b">
        <f t="shared" ca="1" si="51"/>
        <v>1</v>
      </c>
    </row>
    <row r="92" spans="1:64" x14ac:dyDescent="0.25">
      <c r="A92" s="35">
        <f>+NAC!A92</f>
        <v>45352</v>
      </c>
      <c r="B92" s="24">
        <f>+GBA_d!AA119</f>
        <v>0.11482880168084253</v>
      </c>
      <c r="C92" s="24">
        <f>+PAM_d!$AA119</f>
        <v>0.11278911476472597</v>
      </c>
      <c r="D92" s="24">
        <f>+NOA_d!$AA119</f>
        <v>8.766861848516494E-2</v>
      </c>
      <c r="E92" s="24">
        <f>+NEA_d!$AA119</f>
        <v>0.10346231064041533</v>
      </c>
      <c r="F92" s="24">
        <f>+CUY_d!$AA119</f>
        <v>9.3077845732321141E-2</v>
      </c>
      <c r="G92" s="24">
        <f>+PAT_d!$AA119</f>
        <v>0.10460746503367013</v>
      </c>
      <c r="H92" s="24">
        <f t="shared" si="31"/>
        <v>0.11482880168084253</v>
      </c>
      <c r="I92" s="24">
        <f t="shared" si="32"/>
        <v>8.766861848516494E-2</v>
      </c>
      <c r="J92" s="24">
        <f t="shared" si="33"/>
        <v>2.716018319567759E-2</v>
      </c>
      <c r="K92" s="24">
        <f t="shared" si="44"/>
        <v>2.2538208232079471E-2</v>
      </c>
      <c r="M92" s="24">
        <f ca="1">+NAC_d!CH92</f>
        <v>0.10850624515896712</v>
      </c>
      <c r="N92" s="24">
        <f ca="1">+NAC_d!CI92</f>
        <v>0.10910643783808283</v>
      </c>
      <c r="O92" s="24">
        <f ca="1">+NAC_d!CJ92</f>
        <v>0.11148166955509242</v>
      </c>
      <c r="P92" s="24">
        <f ca="1">+NAC_d!CK92</f>
        <v>0.10957282016845671</v>
      </c>
      <c r="Q92" s="24">
        <f ca="1">+NAC_d!CL92</f>
        <v>0.11057724377349132</v>
      </c>
      <c r="R92" s="24">
        <f ca="1">+NAC_d!CM92</f>
        <v>0.11179113682342212</v>
      </c>
      <c r="S92" s="24">
        <f ca="1">+NAC_d!CN92</f>
        <v>0.11146430218909464</v>
      </c>
      <c r="T92" s="24">
        <f ca="1">+NAC_d!CO92</f>
        <v>0.11067827045008505</v>
      </c>
      <c r="U92" s="24">
        <f ca="1">+NAC_d!CP92</f>
        <v>0.11164103137902548</v>
      </c>
      <c r="V92" s="24">
        <f ca="1">+NAC_d!CQ92</f>
        <v>0.10836452024249188</v>
      </c>
      <c r="W92" s="24">
        <f t="shared" ca="1" si="34"/>
        <v>0.11179113682342212</v>
      </c>
      <c r="X92" s="24">
        <f t="shared" ca="1" si="35"/>
        <v>0.10836452024249188</v>
      </c>
      <c r="Y92" s="24">
        <f t="shared" ca="1" si="36"/>
        <v>3.4266165809302418E-3</v>
      </c>
      <c r="Z92" s="24">
        <f t="shared" ca="1" si="45"/>
        <v>5.5971456682248162E-3</v>
      </c>
      <c r="AB92" s="76">
        <f t="shared" si="37"/>
        <v>45352</v>
      </c>
      <c r="AC92" s="77">
        <f t="shared" si="38"/>
        <v>2.2538208232079471E-2</v>
      </c>
      <c r="AD92" s="77">
        <f t="shared" ca="1" si="39"/>
        <v>5.5971456682248162E-3</v>
      </c>
      <c r="AH92" s="35">
        <f t="shared" si="30"/>
        <v>45352</v>
      </c>
      <c r="AI92" s="24">
        <f>+GBA_d!$AN119</f>
        <v>2.8989444791493941</v>
      </c>
      <c r="AJ92" s="24">
        <f>+PAM_d!$AN119</f>
        <v>2.8814805188494663</v>
      </c>
      <c r="AK92" s="24">
        <f>+NOA_d!$AN119</f>
        <v>2.7728726841465683</v>
      </c>
      <c r="AL92" s="24">
        <f>+NEA_d!$AN119</f>
        <v>2.862246721437431</v>
      </c>
      <c r="AM92" s="24">
        <f>+CUY_d!$AN119</f>
        <v>2.8086443560129286</v>
      </c>
      <c r="AN92" s="24">
        <f>+PAT_d!$AN119</f>
        <v>2.9226644084641746</v>
      </c>
      <c r="AO92" s="24">
        <f t="shared" si="46"/>
        <v>2.9226644084641746</v>
      </c>
      <c r="AP92" s="24">
        <f t="shared" si="47"/>
        <v>2.7728726841465683</v>
      </c>
      <c r="AQ92" s="24">
        <f t="shared" si="29"/>
        <v>0.14979172431760635</v>
      </c>
      <c r="AR92" s="24">
        <f t="shared" si="48"/>
        <v>7.8995705662196311E-2</v>
      </c>
      <c r="AT92" s="24">
        <f ca="1">+NAC_d!CT92</f>
        <v>2.8760448360691706</v>
      </c>
      <c r="AU92" s="24">
        <f ca="1">+NAC_d!CU92</f>
        <v>2.8768443239532653</v>
      </c>
      <c r="AV92" s="24">
        <f ca="1">+NAC_d!CV92</f>
        <v>2.8671373314976583</v>
      </c>
      <c r="AW92" s="24">
        <f ca="1">+NAC_d!CW92</f>
        <v>2.8780926394087132</v>
      </c>
      <c r="AX92" s="24">
        <f ca="1">+NAC_d!CX92</f>
        <v>2.8830898349923175</v>
      </c>
      <c r="AY92" s="24">
        <f ca="1">+NAC_d!CY92</f>
        <v>2.8713214432718015</v>
      </c>
      <c r="AZ92" s="24">
        <f ca="1">+NAC_d!CZ92</f>
        <v>2.8889508955392973</v>
      </c>
      <c r="BA92" s="24">
        <f ca="1">+NAC_d!DA92</f>
        <v>2.8809629896294955</v>
      </c>
      <c r="BB92" s="24">
        <f ca="1">+NAC_d!DB92</f>
        <v>2.8796185660320939</v>
      </c>
      <c r="BC92" s="24">
        <f ca="1">+NAC_d!DC92</f>
        <v>2.8820561507316658</v>
      </c>
      <c r="BD92" s="24">
        <f t="shared" ca="1" si="40"/>
        <v>2.8889508955392973</v>
      </c>
      <c r="BE92" s="24">
        <f t="shared" ca="1" si="41"/>
        <v>2.8671373314976583</v>
      </c>
      <c r="BF92" s="24">
        <f t="shared" ca="1" si="42"/>
        <v>2.1813564041639033E-2</v>
      </c>
      <c r="BG92" s="24">
        <f t="shared" ca="1" si="52"/>
        <v>2.9291291630327655E-2</v>
      </c>
      <c r="BI92" s="35">
        <f t="shared" si="43"/>
        <v>45352</v>
      </c>
      <c r="BJ92" s="169">
        <f t="shared" si="49"/>
        <v>7.8995705662196311E-2</v>
      </c>
      <c r="BK92" s="169">
        <f t="shared" ca="1" si="50"/>
        <v>2.9291291630327655E-2</v>
      </c>
      <c r="BL92" t="b">
        <f t="shared" ca="1" si="51"/>
        <v>1</v>
      </c>
    </row>
    <row r="93" spans="1:64" x14ac:dyDescent="0.25">
      <c r="A93" s="35">
        <f>+NAC!A93</f>
        <v>45383</v>
      </c>
      <c r="B93" s="24">
        <f>+GBA_d!AA120</f>
        <v>9.2270247177194786E-2</v>
      </c>
      <c r="C93" s="24">
        <f>+PAM_d!$AA120</f>
        <v>8.7637342720882749E-2</v>
      </c>
      <c r="D93" s="24">
        <f>+NOA_d!$AA120</f>
        <v>9.1019274016731488E-2</v>
      </c>
      <c r="E93" s="24">
        <f>+NEA_d!$AA120</f>
        <v>6.2867613333718264E-2</v>
      </c>
      <c r="F93" s="24">
        <f>+CUY_d!$AA120</f>
        <v>8.1491274575706374E-2</v>
      </c>
      <c r="G93" s="24">
        <f>+PAT_d!$AA120</f>
        <v>8.4543849154255613E-2</v>
      </c>
      <c r="H93" s="24">
        <f t="shared" si="31"/>
        <v>9.2270247177194786E-2</v>
      </c>
      <c r="I93" s="24">
        <f t="shared" si="32"/>
        <v>6.2867613333718264E-2</v>
      </c>
      <c r="J93" s="24">
        <f t="shared" si="33"/>
        <v>2.9402633843476522E-2</v>
      </c>
      <c r="K93" s="24">
        <f t="shared" si="44"/>
        <v>2.3854422099769717E-2</v>
      </c>
      <c r="M93" s="24">
        <f ca="1">+NAC_d!CH93</f>
        <v>8.6529965258305142E-2</v>
      </c>
      <c r="N93" s="24">
        <f ca="1">+NAC_d!CI93</f>
        <v>8.5980612440021087E-2</v>
      </c>
      <c r="O93" s="24">
        <f ca="1">+NAC_d!CJ93</f>
        <v>8.9984668023999514E-2</v>
      </c>
      <c r="P93" s="24">
        <f ca="1">+NAC_d!CK93</f>
        <v>8.59822013806677E-2</v>
      </c>
      <c r="Q93" s="24">
        <f ca="1">+NAC_d!CL93</f>
        <v>8.8469151648199018E-2</v>
      </c>
      <c r="R93" s="24">
        <f ca="1">+NAC_d!CM93</f>
        <v>8.8547904189586246E-2</v>
      </c>
      <c r="S93" s="24">
        <f ca="1">+NAC_d!CN93</f>
        <v>8.7683247012283472E-2</v>
      </c>
      <c r="T93" s="24">
        <f ca="1">+NAC_d!CO93</f>
        <v>8.8247818763373065E-2</v>
      </c>
      <c r="U93" s="24">
        <f ca="1">+NAC_d!CP93</f>
        <v>8.9628660882130173E-2</v>
      </c>
      <c r="V93" s="24">
        <f ca="1">+NAC_d!CQ93</f>
        <v>8.9036540361261407E-2</v>
      </c>
      <c r="W93" s="24">
        <f t="shared" ca="1" si="34"/>
        <v>8.9984668023999514E-2</v>
      </c>
      <c r="X93" s="24">
        <f t="shared" ca="1" si="35"/>
        <v>8.5980612440021087E-2</v>
      </c>
      <c r="Y93" s="24">
        <f t="shared" ca="1" si="36"/>
        <v>4.0040555839784275E-3</v>
      </c>
      <c r="Z93" s="24">
        <f t="shared" ca="1" si="45"/>
        <v>5.3691163510332278E-3</v>
      </c>
      <c r="AB93" s="76">
        <f t="shared" si="37"/>
        <v>45383</v>
      </c>
      <c r="AC93" s="77">
        <f t="shared" si="38"/>
        <v>2.3854422099769717E-2</v>
      </c>
      <c r="AD93" s="77">
        <f t="shared" ca="1" si="39"/>
        <v>5.3691163510332278E-3</v>
      </c>
      <c r="AH93" s="35">
        <f t="shared" si="30"/>
        <v>45383</v>
      </c>
      <c r="AI93" s="24">
        <f>+GBA_d!$AN120</f>
        <v>2.9219533746017445</v>
      </c>
      <c r="AJ93" s="24">
        <f>+PAM_d!$AN120</f>
        <v>2.8894767823076002</v>
      </c>
      <c r="AK93" s="24">
        <f>+NOA_d!$AN120</f>
        <v>2.8222513866192687</v>
      </c>
      <c r="AL93" s="24">
        <f>+NEA_d!$AN120</f>
        <v>2.7890985458810573</v>
      </c>
      <c r="AM93" s="24">
        <f>+CUY_d!$AN120</f>
        <v>2.8414545453593703</v>
      </c>
      <c r="AN93" s="24">
        <f>+PAT_d!$AN120</f>
        <v>2.9351803984639515</v>
      </c>
      <c r="AO93" s="24">
        <f t="shared" si="46"/>
        <v>2.9351803984639515</v>
      </c>
      <c r="AP93" s="24">
        <f t="shared" si="47"/>
        <v>2.7890985458810573</v>
      </c>
      <c r="AQ93" s="24">
        <f t="shared" si="29"/>
        <v>0.14608185258289419</v>
      </c>
      <c r="AR93" s="24">
        <f t="shared" si="48"/>
        <v>8.5737764249656637E-2</v>
      </c>
      <c r="AT93" s="24">
        <f ca="1">+NAC_d!CT93</f>
        <v>2.8699298992588536</v>
      </c>
      <c r="AU93" s="24">
        <f ca="1">+NAC_d!CU93</f>
        <v>2.8722600031347301</v>
      </c>
      <c r="AV93" s="24">
        <f ca="1">+NAC_d!CV93</f>
        <v>2.8818090151786064</v>
      </c>
      <c r="AW93" s="24">
        <f ca="1">+NAC_d!CW93</f>
        <v>2.8812192127552483</v>
      </c>
      <c r="AX93" s="24">
        <f ca="1">+NAC_d!CX93</f>
        <v>2.8954056141194981</v>
      </c>
      <c r="AY93" s="24">
        <f ca="1">+NAC_d!CY93</f>
        <v>2.8846942869505661</v>
      </c>
      <c r="AZ93" s="24">
        <f ca="1">+NAC_d!CZ93</f>
        <v>2.9030409237148436</v>
      </c>
      <c r="BA93" s="24">
        <f ca="1">+NAC_d!DA93</f>
        <v>2.8978955152750121</v>
      </c>
      <c r="BB93" s="24">
        <f ca="1">+NAC_d!DB93</f>
        <v>2.9058440894404018</v>
      </c>
      <c r="BC93" s="24">
        <f ca="1">+NAC_d!DC93</f>
        <v>2.9090855093095276</v>
      </c>
      <c r="BD93" s="24">
        <f t="shared" ca="1" si="40"/>
        <v>2.9090855093095276</v>
      </c>
      <c r="BE93" s="24">
        <f t="shared" ca="1" si="41"/>
        <v>2.8699298992588536</v>
      </c>
      <c r="BF93" s="24">
        <f t="shared" ca="1" si="42"/>
        <v>3.9155610050674028E-2</v>
      </c>
      <c r="BG93" s="24">
        <f t="shared" ca="1" si="52"/>
        <v>3.1349639362743847E-2</v>
      </c>
      <c r="BI93" s="35">
        <f t="shared" si="43"/>
        <v>45383</v>
      </c>
      <c r="BJ93" s="169">
        <f t="shared" si="49"/>
        <v>8.5737764249656637E-2</v>
      </c>
      <c r="BK93" s="169">
        <f t="shared" ca="1" si="50"/>
        <v>3.1349639362743847E-2</v>
      </c>
      <c r="BL93" t="b">
        <f t="shared" ca="1" si="51"/>
        <v>1</v>
      </c>
    </row>
    <row r="94" spans="1:64" x14ac:dyDescent="0.25">
      <c r="A94" s="35">
        <f>+NAC!A94</f>
        <v>45413</v>
      </c>
      <c r="B94" s="24">
        <f>+GBA_d!AA121</f>
        <v>4.3005907821125788E-2</v>
      </c>
      <c r="C94" s="24">
        <f>+PAM_d!$AA121</f>
        <v>4.0159713338461245E-2</v>
      </c>
      <c r="D94" s="24">
        <f>+NOA_d!$AA121</f>
        <v>4.1700762197322216E-2</v>
      </c>
      <c r="E94" s="24">
        <f>+NEA_d!$AA121</f>
        <v>3.7311644096707175E-2</v>
      </c>
      <c r="F94" s="24">
        <f>+CUY_d!$AA121</f>
        <v>4.2671399257281806E-2</v>
      </c>
      <c r="G94" s="24">
        <f>+PAT_d!$AA121</f>
        <v>4.5204061507649884E-2</v>
      </c>
      <c r="H94" s="24">
        <f t="shared" si="31"/>
        <v>4.5204061507649884E-2</v>
      </c>
      <c r="I94" s="24">
        <f t="shared" si="32"/>
        <v>3.7311644096707175E-2</v>
      </c>
      <c r="J94" s="24">
        <f t="shared" si="33"/>
        <v>7.8924174109427092E-3</v>
      </c>
      <c r="K94" s="24">
        <f t="shared" si="44"/>
        <v>2.3939337579652758E-2</v>
      </c>
      <c r="M94" s="24">
        <f ca="1">+NAC_d!CH94</f>
        <v>4.363597053765389E-2</v>
      </c>
      <c r="N94" s="24">
        <f ca="1">+NAC_d!CI94</f>
        <v>4.3116316740741123E-2</v>
      </c>
      <c r="O94" s="24">
        <f ca="1">+NAC_d!CJ94</f>
        <v>4.2796205290400069E-2</v>
      </c>
      <c r="P94" s="24">
        <f ca="1">+NAC_d!CK94</f>
        <v>4.3227809211486612E-2</v>
      </c>
      <c r="Q94" s="24">
        <f ca="1">+NAC_d!CL94</f>
        <v>4.2218420878358254E-2</v>
      </c>
      <c r="R94" s="24">
        <f ca="1">+NAC_d!CM94</f>
        <v>4.25322876536538E-2</v>
      </c>
      <c r="S94" s="24">
        <f ca="1">+NAC_d!CN94</f>
        <v>4.1698364717647651E-2</v>
      </c>
      <c r="T94" s="24">
        <f ca="1">+NAC_d!CO94</f>
        <v>4.1341978004901359E-2</v>
      </c>
      <c r="U94" s="24">
        <f ca="1">+NAC_d!CP94</f>
        <v>4.1210754486076251E-2</v>
      </c>
      <c r="V94" s="24">
        <f ca="1">+NAC_d!CQ94</f>
        <v>4.0333754478148798E-2</v>
      </c>
      <c r="W94" s="24">
        <f t="shared" ca="1" si="34"/>
        <v>4.363597053765389E-2</v>
      </c>
      <c r="X94" s="24">
        <f t="shared" ca="1" si="35"/>
        <v>4.0333754478148798E-2</v>
      </c>
      <c r="Y94" s="24">
        <f t="shared" ca="1" si="36"/>
        <v>3.302216059505092E-3</v>
      </c>
      <c r="Z94" s="24">
        <f t="shared" ca="1" si="45"/>
        <v>5.0798435131783988E-3</v>
      </c>
      <c r="AB94" s="76">
        <f t="shared" si="37"/>
        <v>45413</v>
      </c>
      <c r="AC94" s="77">
        <f t="shared" si="38"/>
        <v>2.3939337579652758E-2</v>
      </c>
      <c r="AD94" s="77">
        <f t="shared" ca="1" si="39"/>
        <v>5.0798435131783988E-3</v>
      </c>
      <c r="AH94" s="35">
        <f t="shared" si="30"/>
        <v>45413</v>
      </c>
      <c r="AI94" s="24">
        <f>+GBA_d!$AN121</f>
        <v>2.7892764679207755</v>
      </c>
      <c r="AJ94" s="24">
        <f>+PAM_d!$AN121</f>
        <v>2.7571697615970403</v>
      </c>
      <c r="AK94" s="24">
        <f>+NOA_d!$AN121</f>
        <v>2.6881610289659137</v>
      </c>
      <c r="AL94" s="24">
        <f>+NEA_d!$AN121</f>
        <v>2.6635351261867424</v>
      </c>
      <c r="AM94" s="24">
        <f>+CUY_d!$AN121</f>
        <v>2.7270917538526556</v>
      </c>
      <c r="AN94" s="24">
        <f>+PAT_d!$AN121</f>
        <v>2.8343105720294695</v>
      </c>
      <c r="AO94" s="24">
        <f t="shared" si="46"/>
        <v>2.8343105720294695</v>
      </c>
      <c r="AP94" s="24">
        <f t="shared" si="47"/>
        <v>2.6635351261867424</v>
      </c>
      <c r="AQ94" s="24">
        <f t="shared" ref="AQ94:AQ96" si="53">+AO94-AP94</f>
        <v>0.17077544584272708</v>
      </c>
      <c r="AR94" s="24">
        <f t="shared" si="48"/>
        <v>9.4034438566089978E-2</v>
      </c>
      <c r="AT94" s="24">
        <f ca="1">+NAC_d!CT94</f>
        <v>2.7611289468454019</v>
      </c>
      <c r="AU94" s="24">
        <f ca="1">+NAC_d!CU94</f>
        <v>2.759294369422479</v>
      </c>
      <c r="AV94" s="24">
        <f ca="1">+NAC_d!CV94</f>
        <v>2.7632142307193366</v>
      </c>
      <c r="AW94" s="24">
        <f ca="1">+NAC_d!CW94</f>
        <v>2.7622676108842721</v>
      </c>
      <c r="AX94" s="24">
        <f ca="1">+NAC_d!CX94</f>
        <v>2.7709670345647357</v>
      </c>
      <c r="AY94" s="24">
        <f ca="1">+NAC_d!CY94</f>
        <v>2.7614117065813626</v>
      </c>
      <c r="AZ94" s="24">
        <f ca="1">+NAC_d!CZ94</f>
        <v>2.7728068854128782</v>
      </c>
      <c r="BA94" s="24">
        <f ca="1">+NAC_d!DA94</f>
        <v>2.764560952908504</v>
      </c>
      <c r="BB94" s="24">
        <f ca="1">+NAC_d!DB94</f>
        <v>2.7684816049795473</v>
      </c>
      <c r="BC94" s="24">
        <f ca="1">+NAC_d!DC94</f>
        <v>2.7634235883280236</v>
      </c>
      <c r="BD94" s="24">
        <f t="shared" ca="1" si="40"/>
        <v>2.7728068854128782</v>
      </c>
      <c r="BE94" s="24">
        <f t="shared" ca="1" si="41"/>
        <v>2.759294369422479</v>
      </c>
      <c r="BF94" s="24">
        <f t="shared" ca="1" si="42"/>
        <v>1.3512515990399265E-2</v>
      </c>
      <c r="BG94" s="24">
        <f t="shared" ca="1" si="52"/>
        <v>3.054907541335302E-2</v>
      </c>
      <c r="BI94" s="35">
        <f t="shared" si="43"/>
        <v>45413</v>
      </c>
      <c r="BJ94" s="169">
        <f t="shared" si="49"/>
        <v>9.4034438566089978E-2</v>
      </c>
      <c r="BK94" s="169">
        <f t="shared" ca="1" si="50"/>
        <v>3.054907541335302E-2</v>
      </c>
      <c r="BL94" t="b">
        <f t="shared" ca="1" si="51"/>
        <v>1</v>
      </c>
    </row>
    <row r="95" spans="1:64" x14ac:dyDescent="0.25">
      <c r="A95" s="35">
        <f>+NAC!A95</f>
        <v>45444</v>
      </c>
      <c r="B95" s="24">
        <f>+GBA_d!AA122</f>
        <v>4.3534680440548756E-2</v>
      </c>
      <c r="C95" s="24">
        <f>+PAM_d!$AA122</f>
        <v>4.7376132419058248E-2</v>
      </c>
      <c r="D95" s="24">
        <f>+NOA_d!$AA122</f>
        <v>4.7594005819360241E-2</v>
      </c>
      <c r="E95" s="24">
        <f>+NEA_d!$AA122</f>
        <v>4.3815447884451686E-2</v>
      </c>
      <c r="F95" s="24">
        <f>+CUY_d!$AA122</f>
        <v>5.0643251783322407E-2</v>
      </c>
      <c r="G95" s="24">
        <f>+PAT_d!$AA122</f>
        <v>4.9538837412814951E-2</v>
      </c>
      <c r="H95" s="24">
        <f t="shared" si="31"/>
        <v>5.0643251783322407E-2</v>
      </c>
      <c r="I95" s="24">
        <f t="shared" si="32"/>
        <v>4.3534680440548756E-2</v>
      </c>
      <c r="J95" s="24">
        <f t="shared" si="33"/>
        <v>7.1085713427736508E-3</v>
      </c>
      <c r="K95" s="24">
        <f t="shared" si="44"/>
        <v>2.3303567476667675E-2</v>
      </c>
      <c r="M95" s="24">
        <f ca="1">+NAC_d!CH95</f>
        <v>4.3092308479424579E-2</v>
      </c>
      <c r="N95" s="24">
        <f ca="1">+NAC_d!CI95</f>
        <v>4.304812560714999E-2</v>
      </c>
      <c r="O95" s="24">
        <f ca="1">+NAC_d!CJ95</f>
        <v>4.4869123927270493E-2</v>
      </c>
      <c r="P95" s="24">
        <f ca="1">+NAC_d!CK95</f>
        <v>4.4246701679266698E-2</v>
      </c>
      <c r="Q95" s="24">
        <f ca="1">+NAC_d!CL95</f>
        <v>4.5061891661704712E-2</v>
      </c>
      <c r="R95" s="24">
        <f ca="1">+NAC_d!CM95</f>
        <v>4.534460026094389E-2</v>
      </c>
      <c r="S95" s="24">
        <f ca="1">+NAC_d!CN95</f>
        <v>4.5714233103377078E-2</v>
      </c>
      <c r="T95" s="24">
        <f ca="1">+NAC_d!CO95</f>
        <v>4.6078946112928731E-2</v>
      </c>
      <c r="U95" s="24">
        <f ca="1">+NAC_d!CP95</f>
        <v>4.7215702470827292E-2</v>
      </c>
      <c r="V95" s="24">
        <f ca="1">+NAC_d!CQ95</f>
        <v>4.7401833428437401E-2</v>
      </c>
      <c r="W95" s="24">
        <f t="shared" ca="1" si="34"/>
        <v>4.7401833428437401E-2</v>
      </c>
      <c r="X95" s="24">
        <f t="shared" ca="1" si="35"/>
        <v>4.304812560714999E-2</v>
      </c>
      <c r="Y95" s="24">
        <f t="shared" ca="1" si="36"/>
        <v>4.3537078212874114E-3</v>
      </c>
      <c r="Z95" s="24">
        <f t="shared" ca="1" si="45"/>
        <v>4.7656860194236024E-3</v>
      </c>
      <c r="AB95" s="76">
        <f t="shared" si="37"/>
        <v>45444</v>
      </c>
      <c r="AC95" s="77">
        <f t="shared" si="38"/>
        <v>2.3303567476667675E-2</v>
      </c>
      <c r="AD95" s="77">
        <f t="shared" ca="1" si="39"/>
        <v>4.7656860194236024E-3</v>
      </c>
      <c r="AH95" s="35">
        <f t="shared" si="30"/>
        <v>45444</v>
      </c>
      <c r="AI95" s="24">
        <f>+GBA_d!$AN122</f>
        <v>2.7366983324284138</v>
      </c>
      <c r="AJ95" s="24">
        <f>+PAM_d!$AN122</f>
        <v>2.7164141308122423</v>
      </c>
      <c r="AK95" s="24">
        <f>+NOA_d!$AN122</f>
        <v>2.623769745773977</v>
      </c>
      <c r="AL95" s="24">
        <f>+NEA_d!$AN122</f>
        <v>2.5869718669898667</v>
      </c>
      <c r="AM95" s="24">
        <f>+CUY_d!$AN122</f>
        <v>2.718555080267266</v>
      </c>
      <c r="AN95" s="24">
        <f>+PAT_d!$AN122</f>
        <v>2.7687620877382342</v>
      </c>
      <c r="AO95" s="24">
        <f t="shared" si="46"/>
        <v>2.7687620877382342</v>
      </c>
      <c r="AP95" s="24">
        <f t="shared" si="47"/>
        <v>2.5869718669898667</v>
      </c>
      <c r="AQ95" s="24">
        <f t="shared" si="53"/>
        <v>0.18179022074836748</v>
      </c>
      <c r="AR95" s="24">
        <f t="shared" si="48"/>
        <v>0.10186322978171324</v>
      </c>
      <c r="AT95" s="24">
        <f ca="1">+NAC_d!CT95</f>
        <v>2.7197707215538243</v>
      </c>
      <c r="AU95" s="24">
        <f ca="1">+NAC_d!CU95</f>
        <v>2.7152395020295792</v>
      </c>
      <c r="AV95" s="24">
        <f ca="1">+NAC_d!CV95</f>
        <v>2.7207974246771145</v>
      </c>
      <c r="AW95" s="24">
        <f ca="1">+NAC_d!CW95</f>
        <v>2.7146298412113175</v>
      </c>
      <c r="AX95" s="24">
        <f ca="1">+NAC_d!CX95</f>
        <v>2.7242925370321607</v>
      </c>
      <c r="AY95" s="24">
        <f ca="1">+NAC_d!CY95</f>
        <v>2.7147684183803444</v>
      </c>
      <c r="AZ95" s="24">
        <f ca="1">+NAC_d!CZ95</f>
        <v>2.7236325434903423</v>
      </c>
      <c r="BA95" s="24">
        <f ca="1">+NAC_d!DA95</f>
        <v>2.7141407779272479</v>
      </c>
      <c r="BB95" s="24">
        <f ca="1">+NAC_d!DB95</f>
        <v>2.7177781642532728</v>
      </c>
      <c r="BC95" s="24">
        <f ca="1">+NAC_d!DC95</f>
        <v>2.7088508093071706</v>
      </c>
      <c r="BD95" s="24">
        <f t="shared" ca="1" si="40"/>
        <v>2.7242925370321607</v>
      </c>
      <c r="BE95" s="24">
        <f t="shared" ca="1" si="41"/>
        <v>2.7088508093071706</v>
      </c>
      <c r="BF95" s="24">
        <f t="shared" ca="1" si="42"/>
        <v>1.5441727724990084E-2</v>
      </c>
      <c r="BG95" s="24">
        <f t="shared" ca="1" si="52"/>
        <v>3.0377477004370254E-2</v>
      </c>
      <c r="BI95" s="35">
        <f t="shared" si="43"/>
        <v>45444</v>
      </c>
      <c r="BJ95" s="169">
        <f t="shared" si="49"/>
        <v>0.10186322978171324</v>
      </c>
      <c r="BK95" s="169">
        <f t="shared" ca="1" si="50"/>
        <v>3.0377477004370254E-2</v>
      </c>
      <c r="BL95" t="b">
        <f t="shared" ca="1" si="51"/>
        <v>1</v>
      </c>
    </row>
    <row r="96" spans="1:64" x14ac:dyDescent="0.25">
      <c r="A96" s="35">
        <f>+NAC!A96</f>
        <v>45474</v>
      </c>
      <c r="B96" s="24">
        <f>+GBA_d!AA123</f>
        <v>4.0367340497577286E-2</v>
      </c>
      <c r="C96" s="24">
        <f>+PAM_d!$AA123</f>
        <v>3.931930137461892E-2</v>
      </c>
      <c r="D96" s="24">
        <f>+NOA_d!$AA123</f>
        <v>3.5860821529760889E-2</v>
      </c>
      <c r="E96" s="24">
        <f>+NEA_d!$AA123</f>
        <v>4.6064141488186161E-2</v>
      </c>
      <c r="F96" s="24">
        <f>+CUY_d!$AA123</f>
        <v>4.5917095804450581E-2</v>
      </c>
      <c r="G96" s="24">
        <f>+PAT_d!$AA123</f>
        <v>4.1612542557551979E-2</v>
      </c>
      <c r="H96" s="24">
        <f t="shared" ref="H96" si="54">+MAX(B96:G96)</f>
        <v>4.6064141488186161E-2</v>
      </c>
      <c r="I96" s="24">
        <f t="shared" ref="I96" si="55">+MIN(B96:G96)</f>
        <v>3.5860821529760889E-2</v>
      </c>
      <c r="J96" s="24">
        <f t="shared" ref="J96" si="56">+H96-I96</f>
        <v>1.0203319958425272E-2</v>
      </c>
      <c r="K96" s="24">
        <f t="shared" ref="K96" si="57">+AVERAGE(J85:J96)</f>
        <v>2.2718430322017241E-2</v>
      </c>
      <c r="M96" s="24">
        <f ca="1">+NAC_d!CH96</f>
        <v>3.7931986852773214E-2</v>
      </c>
      <c r="N96" s="24">
        <f ca="1">+NAC_d!CI96</f>
        <v>3.8360485663975208E-2</v>
      </c>
      <c r="O96" s="24">
        <f ca="1">+NAC_d!CJ96</f>
        <v>3.8888332418633986E-2</v>
      </c>
      <c r="P96" s="24">
        <f ca="1">+NAC_d!CK96</f>
        <v>3.9139005872092181E-2</v>
      </c>
      <c r="Q96" s="24">
        <f ca="1">+NAC_d!CL96</f>
        <v>3.98076078666314E-2</v>
      </c>
      <c r="R96" s="24">
        <f ca="1">+NAC_d!CM96</f>
        <v>3.9767121645915227E-2</v>
      </c>
      <c r="S96" s="24">
        <f ca="1">+NAC_d!CN96</f>
        <v>4.0120693950324027E-2</v>
      </c>
      <c r="T96" s="24">
        <f ca="1">+NAC_d!CO96</f>
        <v>4.074825496573653E-2</v>
      </c>
      <c r="U96" s="24">
        <f ca="1">+NAC_d!CP96</f>
        <v>4.1952748084249647E-2</v>
      </c>
      <c r="V96" s="24">
        <f ca="1">+NAC_d!CQ96</f>
        <v>4.231707111230576E-2</v>
      </c>
      <c r="W96" s="24">
        <f t="shared" ref="W96" ca="1" si="58">+MAX(M96:V96)</f>
        <v>4.231707111230576E-2</v>
      </c>
      <c r="X96" s="24">
        <f t="shared" ref="X96" ca="1" si="59">+MIN(M96:V96)</f>
        <v>3.7931986852773214E-2</v>
      </c>
      <c r="Y96" s="24">
        <f t="shared" ref="Y96" ca="1" si="60">+W96-X96</f>
        <v>4.3850842595325457E-3</v>
      </c>
      <c r="Z96" s="24">
        <f t="shared" ref="Z96" ca="1" si="61">+AVERAGE(Y85:Y96)</f>
        <v>4.7322908789225555E-3</v>
      </c>
      <c r="AB96" s="76">
        <f t="shared" ref="AB96" si="62">+A96</f>
        <v>45474</v>
      </c>
      <c r="AC96" s="77">
        <f t="shared" ref="AC96" si="63">+K96</f>
        <v>2.2718430322017241E-2</v>
      </c>
      <c r="AD96" s="77">
        <f t="shared" ref="AD96" ca="1" si="64">+Z96</f>
        <v>4.7322908789225555E-3</v>
      </c>
      <c r="AH96" s="35">
        <f t="shared" ref="AH96" si="65">+A96</f>
        <v>45474</v>
      </c>
      <c r="AI96" s="24">
        <f>+GBA_d!$AN123</f>
        <v>2.661038223175797</v>
      </c>
      <c r="AJ96" s="24">
        <f>+PAM_d!$AN123</f>
        <v>2.6289527882305594</v>
      </c>
      <c r="AK96" s="24">
        <f>+NOA_d!$AN123</f>
        <v>2.5387252070393651</v>
      </c>
      <c r="AL96" s="24">
        <f>+NEA_d!$AN123</f>
        <v>2.5311868687241028</v>
      </c>
      <c r="AM96" s="24">
        <f>+CUY_d!$AN123</f>
        <v>2.6585306590666797</v>
      </c>
      <c r="AN96" s="24">
        <f>+PAT_d!$AN123</f>
        <v>2.6416160942027727</v>
      </c>
      <c r="AO96" s="24">
        <f t="shared" ref="AO96" si="66">+MAX(AI96:AN96)</f>
        <v>2.661038223175797</v>
      </c>
      <c r="AP96" s="24">
        <f t="shared" ref="AP96" si="67">+MIN(AI96:AN96)</f>
        <v>2.5311868687241028</v>
      </c>
      <c r="AQ96" s="24">
        <f t="shared" si="53"/>
        <v>0.12985135445169416</v>
      </c>
      <c r="AR96" s="24">
        <f t="shared" si="48"/>
        <v>0.1066567528409167</v>
      </c>
      <c r="AT96" s="24">
        <f ca="1">+NAC_d!CT96</f>
        <v>2.6397740266719096</v>
      </c>
      <c r="AU96" s="24">
        <f ca="1">+NAC_d!CU96</f>
        <v>2.6337889283304254</v>
      </c>
      <c r="AV96" s="24">
        <f ca="1">+NAC_d!CV96</f>
        <v>2.640620993775717</v>
      </c>
      <c r="AW96" s="24">
        <f ca="1">+NAC_d!CW96</f>
        <v>2.6328756372013675</v>
      </c>
      <c r="AX96" s="24">
        <f ca="1">+NAC_d!CX96</f>
        <v>2.6428043111394635</v>
      </c>
      <c r="AY96" s="24">
        <f ca="1">+NAC_d!CY96</f>
        <v>2.633877815294611</v>
      </c>
      <c r="AZ96" s="24">
        <f ca="1">+NAC_d!CZ96</f>
        <v>2.6422799161219195</v>
      </c>
      <c r="BA96" s="24">
        <f ca="1">+NAC_d!DA96</f>
        <v>2.6341983300936183</v>
      </c>
      <c r="BB96" s="24">
        <f ca="1">+NAC_d!DB96</f>
        <v>2.6377997144327581</v>
      </c>
      <c r="BC96" s="24">
        <f ca="1">+NAC_d!DC96</f>
        <v>2.6280523218549954</v>
      </c>
      <c r="BD96" s="24">
        <f t="shared" ref="BD96" ca="1" si="68">+MAX(AT96:BC96)</f>
        <v>2.6428043111394635</v>
      </c>
      <c r="BE96" s="24">
        <f t="shared" ref="BE96" ca="1" si="69">+MIN(AT96:BC96)</f>
        <v>2.6280523218549954</v>
      </c>
      <c r="BF96" s="24">
        <f t="shared" ref="BF96" ca="1" si="70">+BD96-BE96</f>
        <v>1.4751989284468081E-2</v>
      </c>
      <c r="BG96" s="24">
        <f t="shared" ref="BG96" ca="1" si="71">+AVERAGE(BF84:BF96)</f>
        <v>3.0716670480825561E-2</v>
      </c>
      <c r="BI96" s="35">
        <f t="shared" ref="BI96" si="72">+AH96</f>
        <v>45474</v>
      </c>
      <c r="BJ96" s="169">
        <f t="shared" ref="BJ96" si="73">+AR96</f>
        <v>0.1066567528409167</v>
      </c>
      <c r="BK96" s="169">
        <f t="shared" ref="BK96" ca="1" si="74">+BG96</f>
        <v>3.0716670480825561E-2</v>
      </c>
      <c r="BL96" t="b">
        <f ca="1">+BJ96&gt;BK96</f>
        <v>1</v>
      </c>
    </row>
    <row r="97" spans="1:64" x14ac:dyDescent="0.25">
      <c r="A97" s="35">
        <f>+NAC!A97</f>
        <v>45505</v>
      </c>
      <c r="B97" s="24">
        <f>+GBA_d!AA124</f>
        <v>4.1379342540731834E-2</v>
      </c>
      <c r="C97" s="24">
        <f>+PAM_d!$AA124</f>
        <v>3.9067243733911905E-2</v>
      </c>
      <c r="D97" s="24">
        <f>+NOA_d!$AA124</f>
        <v>5.0453017543432344E-2</v>
      </c>
      <c r="E97" s="24">
        <f>+NEA_d!$AA124</f>
        <v>4.3658261723935166E-2</v>
      </c>
      <c r="F97" s="24">
        <f>+CUY_d!$AA124</f>
        <v>4.517441586271187E-2</v>
      </c>
      <c r="G97" s="24">
        <f>+PAT_d!$AA124</f>
        <v>4.612154949952374E-2</v>
      </c>
      <c r="H97" s="24">
        <f t="shared" ref="H97" si="75">+MAX(B97:G97)</f>
        <v>5.0453017543432344E-2</v>
      </c>
      <c r="I97" s="24">
        <f t="shared" ref="I97" si="76">+MIN(B97:G97)</f>
        <v>3.9067243733911905E-2</v>
      </c>
      <c r="J97" s="24">
        <f t="shared" ref="J97" si="77">+H97-I97</f>
        <v>1.1385773809520439E-2</v>
      </c>
      <c r="K97" s="24">
        <f t="shared" ref="K97" si="78">+AVERAGE(J86:J97)</f>
        <v>2.1971975796075682E-2</v>
      </c>
      <c r="M97" s="24">
        <f ca="1">+NAC_d!CH97</f>
        <v>4.0113026006830754E-2</v>
      </c>
      <c r="N97" s="24">
        <f ca="1">+NAC_d!CI97</f>
        <v>3.9990488073965658E-2</v>
      </c>
      <c r="O97" s="24">
        <f ca="1">+NAC_d!CJ97</f>
        <v>4.086363396696302E-2</v>
      </c>
      <c r="P97" s="24">
        <f ca="1">+NAC_d!CK97</f>
        <v>4.1150231766032386E-2</v>
      </c>
      <c r="Q97" s="24">
        <f ca="1">+NAC_d!CL97</f>
        <v>4.0880532920312351E-2</v>
      </c>
      <c r="R97" s="24">
        <f ca="1">+NAC_d!CM97</f>
        <v>4.1362992527276488E-2</v>
      </c>
      <c r="S97" s="24">
        <f ca="1">+NAC_d!CN97</f>
        <v>4.186976347686322E-2</v>
      </c>
      <c r="T97" s="24">
        <f ca="1">+NAC_d!CO97</f>
        <v>4.2002478615096761E-2</v>
      </c>
      <c r="U97" s="24">
        <f ca="1">+NAC_d!CP97</f>
        <v>4.227609640460317E-2</v>
      </c>
      <c r="V97" s="24">
        <f ca="1">+NAC_d!CQ97</f>
        <v>4.2523573228438361E-2</v>
      </c>
      <c r="W97" s="24">
        <f t="shared" ref="W97" ca="1" si="79">+MAX(M97:V97)</f>
        <v>4.2523573228438361E-2</v>
      </c>
      <c r="X97" s="24">
        <f t="shared" ref="X97" ca="1" si="80">+MIN(M97:V97)</f>
        <v>3.9990488073965658E-2</v>
      </c>
      <c r="Y97" s="24">
        <f t="shared" ref="Y97" ca="1" si="81">+W97-X97</f>
        <v>2.5330851544727029E-3</v>
      </c>
      <c r="Z97" s="24">
        <f t="shared" ref="Z97" ca="1" si="82">+AVERAGE(Y86:Y97)</f>
        <v>4.430965063676906E-3</v>
      </c>
      <c r="AB97" s="76">
        <f t="shared" ref="AB97" si="83">+A97</f>
        <v>45505</v>
      </c>
      <c r="AC97" s="77">
        <f t="shared" ref="AC97" si="84">+K97</f>
        <v>2.1971975796075682E-2</v>
      </c>
      <c r="AD97" s="77">
        <f t="shared" ref="AD97" ca="1" si="85">+Z97</f>
        <v>4.430965063676906E-3</v>
      </c>
      <c r="AH97" s="35">
        <f t="shared" ref="AH97" si="86">+A97</f>
        <v>45505</v>
      </c>
      <c r="AI97" s="24">
        <f>+GBA_d!$AN124</f>
        <v>2.3961689940440434</v>
      </c>
      <c r="AJ97" s="24">
        <f>+PAM_d!$AN124</f>
        <v>2.3594880246447505</v>
      </c>
      <c r="AK97" s="24">
        <f>+NOA_d!$AN124</f>
        <v>2.2699116553269154</v>
      </c>
      <c r="AL97" s="24">
        <f>+NEA_d!$AN124</f>
        <v>2.2276547451770212</v>
      </c>
      <c r="AM97" s="24">
        <f>+CUY_d!$AN124</f>
        <v>2.4041788762032597</v>
      </c>
      <c r="AN97" s="24">
        <f>+PAT_d!$AN124</f>
        <v>2.3969709378910995</v>
      </c>
      <c r="AO97" s="24">
        <f t="shared" ref="AO97" si="87">+MAX(AI97:AN97)</f>
        <v>2.4041788762032597</v>
      </c>
      <c r="AP97" s="24">
        <f t="shared" ref="AP97" si="88">+MIN(AI97:AN97)</f>
        <v>2.2276547451770212</v>
      </c>
      <c r="AQ97" s="24">
        <f t="shared" ref="AQ97" si="89">+AO97-AP97</f>
        <v>0.17652413102623843</v>
      </c>
      <c r="AR97" s="24">
        <f t="shared" si="48"/>
        <v>0.11533275344479728</v>
      </c>
      <c r="AT97" s="24">
        <f ca="1">+NAC_d!CT97</f>
        <v>2.355744549452957</v>
      </c>
      <c r="AU97" s="24">
        <f ca="1">+NAC_d!CU97</f>
        <v>2.3527127198378217</v>
      </c>
      <c r="AV97" s="24">
        <f ca="1">+NAC_d!CV97</f>
        <v>2.3672770770957317</v>
      </c>
      <c r="AW97" s="24">
        <f ca="1">+NAC_d!CW97</f>
        <v>2.3636542832705616</v>
      </c>
      <c r="AX97" s="24">
        <f ca="1">+NAC_d!CX97</f>
        <v>2.3698860420413568</v>
      </c>
      <c r="AY97" s="24">
        <f ca="1">+NAC_d!CY97</f>
        <v>2.3652129928501813</v>
      </c>
      <c r="AZ97" s="24">
        <f ca="1">+NAC_d!CZ97</f>
        <v>2.3776235563172001</v>
      </c>
      <c r="BA97" s="24">
        <f ca="1">+NAC_d!DA97</f>
        <v>2.3702622927815353</v>
      </c>
      <c r="BB97" s="24">
        <f ca="1">+NAC_d!DB97</f>
        <v>2.3762164347000576</v>
      </c>
      <c r="BC97" s="24">
        <f ca="1">+NAC_d!DC97</f>
        <v>2.3710637701623116</v>
      </c>
      <c r="BD97" s="24">
        <f t="shared" ref="BD97" ca="1" si="90">+MAX(AT97:BC97)</f>
        <v>2.3776235563172001</v>
      </c>
      <c r="BE97" s="24">
        <f t="shared" ref="BE97" ca="1" si="91">+MIN(AT97:BC97)</f>
        <v>2.3527127198378217</v>
      </c>
      <c r="BF97" s="24">
        <f t="shared" ref="BF97" ca="1" si="92">+BD97-BE97</f>
        <v>2.4910836479378418E-2</v>
      </c>
      <c r="BG97" s="24">
        <f t="shared" ref="BG97" ca="1" si="93">+AVERAGE(BF85:BF97)</f>
        <v>3.1781603289907458E-2</v>
      </c>
      <c r="BI97" s="35">
        <f t="shared" ref="BI97" si="94">+AH97</f>
        <v>45505</v>
      </c>
      <c r="BJ97" s="169">
        <f t="shared" ref="BJ97" si="95">+AR97</f>
        <v>0.11533275344479728</v>
      </c>
      <c r="BK97" s="169">
        <f t="shared" ref="BK97" ca="1" si="96">+BG97</f>
        <v>3.1781603289907458E-2</v>
      </c>
      <c r="BL97" t="b">
        <f ca="1">+BJ97&gt;BK97</f>
        <v>1</v>
      </c>
    </row>
    <row r="98" spans="1:64" x14ac:dyDescent="0.25">
      <c r="A98" s="35">
        <f>+NAC!A98</f>
        <v>45536</v>
      </c>
      <c r="B98" s="24">
        <f>+GBA_d!AA125</f>
        <v>3.7179504679414999E-2</v>
      </c>
      <c r="C98" s="24">
        <f>+PAM_d!$AA125</f>
        <v>3.2135554558603063E-2</v>
      </c>
      <c r="D98" s="24">
        <f>+NOA_d!$AA125</f>
        <v>3.4198424259431315E-2</v>
      </c>
      <c r="E98" s="24">
        <f>+NEA_d!$AA125</f>
        <v>3.2655749203521767E-2</v>
      </c>
      <c r="F98" s="24">
        <f>+CUY_d!$AA125</f>
        <v>3.0317516662049959E-2</v>
      </c>
      <c r="G98" s="24">
        <f>+PAT_d!$AA125</f>
        <v>3.726529284270641E-2</v>
      </c>
      <c r="H98" s="24">
        <f t="shared" ref="H98" si="97">+MAX(B98:G98)</f>
        <v>3.726529284270641E-2</v>
      </c>
      <c r="I98" s="24">
        <f t="shared" ref="I98" si="98">+MIN(B98:G98)</f>
        <v>3.0317516662049959E-2</v>
      </c>
      <c r="J98" s="24">
        <f t="shared" ref="J98" si="99">+H98-I98</f>
        <v>6.9477761806564509E-3</v>
      </c>
      <c r="K98" s="24">
        <f t="shared" ref="K98" si="100">+AVERAGE(J87:J98)</f>
        <v>2.104254114633991E-2</v>
      </c>
      <c r="M98" s="24">
        <f ca="1">+NAC_d!CH98</f>
        <v>3.3506567729036041E-2</v>
      </c>
      <c r="N98" s="24">
        <f ca="1">+NAC_d!CI98</f>
        <v>3.3537511790013852E-2</v>
      </c>
      <c r="O98" s="24">
        <f ca="1">+NAC_d!CJ98</f>
        <v>3.4484809948924111E-2</v>
      </c>
      <c r="P98" s="24">
        <f ca="1">+NAC_d!CK98</f>
        <v>3.4139398257914122E-2</v>
      </c>
      <c r="Q98" s="24">
        <f ca="1">+NAC_d!CL98</f>
        <v>3.4437329247344328E-2</v>
      </c>
      <c r="R98" s="24">
        <f ca="1">+NAC_d!CM98</f>
        <v>3.4621106491035336E-2</v>
      </c>
      <c r="S98" s="24">
        <f ca="1">+NAC_d!CN98</f>
        <v>3.4867267666105262E-2</v>
      </c>
      <c r="T98" s="24">
        <f ca="1">+NAC_d!CO98</f>
        <v>3.496506819684031E-2</v>
      </c>
      <c r="U98" s="24">
        <f ca="1">+NAC_d!CP98</f>
        <v>3.5165291214106054E-2</v>
      </c>
      <c r="V98" s="24">
        <f ca="1">+NAC_d!CQ98</f>
        <v>3.524253488944229E-2</v>
      </c>
      <c r="W98" s="24">
        <f t="shared" ref="W98" ca="1" si="101">+MAX(M98:V98)</f>
        <v>3.524253488944229E-2</v>
      </c>
      <c r="X98" s="24">
        <f t="shared" ref="X98" ca="1" si="102">+MIN(M98:V98)</f>
        <v>3.3506567729036041E-2</v>
      </c>
      <c r="Y98" s="24">
        <f t="shared" ref="Y98" ca="1" si="103">+W98-X98</f>
        <v>1.7359671604062488E-3</v>
      </c>
      <c r="Z98" s="24">
        <f t="shared" ref="Z98" ca="1" si="104">+AVERAGE(Y87:Y98)</f>
        <v>4.0001387839074072E-3</v>
      </c>
      <c r="AB98" s="76">
        <f t="shared" ref="AB98" si="105">+A98</f>
        <v>45536</v>
      </c>
      <c r="AC98" s="77">
        <f t="shared" ref="AC98" si="106">+K98</f>
        <v>2.104254114633991E-2</v>
      </c>
      <c r="AD98" s="77">
        <f t="shared" ref="AD98" ca="1" si="107">+Z98</f>
        <v>4.0001387839074072E-3</v>
      </c>
      <c r="AH98" s="35">
        <f t="shared" ref="AH98" si="108">+A98</f>
        <v>45536</v>
      </c>
      <c r="AI98" s="24">
        <f>+GBA_d!$AN125</f>
        <v>2.1399780307651102</v>
      </c>
      <c r="AJ98" s="24">
        <f>+PAM_d!$AN125</f>
        <v>2.0665024905861595</v>
      </c>
      <c r="AK98" s="24">
        <f>+NOA_d!$AN125</f>
        <v>1.9879843731663756</v>
      </c>
      <c r="AL98" s="24">
        <f>+NEA_d!$AN125</f>
        <v>1.9508098740539603</v>
      </c>
      <c r="AM98" s="24">
        <f>+CUY_d!$AN125</f>
        <v>2.0859189208072522</v>
      </c>
      <c r="AN98" s="24">
        <f>+PAT_d!$AN125</f>
        <v>2.0911023918015239</v>
      </c>
      <c r="AO98" s="24">
        <f t="shared" ref="AO98" si="109">+MAX(AI98:AN98)</f>
        <v>2.1399780307651102</v>
      </c>
      <c r="AP98" s="24">
        <f t="shared" ref="AP98" si="110">+MIN(AI98:AN98)</f>
        <v>1.9508098740539603</v>
      </c>
      <c r="AQ98" s="24">
        <f t="shared" ref="AQ98" si="111">+AO98-AP98</f>
        <v>0.18916815671114984</v>
      </c>
      <c r="AR98" s="24">
        <f t="shared" ref="AR98" si="112">+AVERAGE(AQ86:AQ98)</f>
        <v>0.12497582897058877</v>
      </c>
      <c r="AT98" s="24">
        <f ca="1">+NAC_d!CT98</f>
        <v>2.0637917214618859</v>
      </c>
      <c r="AU98" s="24">
        <f ca="1">+NAC_d!CU98</f>
        <v>2.0630683827570446</v>
      </c>
      <c r="AV98" s="24">
        <f ca="1">+NAC_d!CV98</f>
        <v>2.0843580356890805</v>
      </c>
      <c r="AW98" s="24">
        <f ca="1">+NAC_d!CW98</f>
        <v>2.0804605181808982</v>
      </c>
      <c r="AX98" s="24">
        <f ca="1">+NAC_d!CX98</f>
        <v>2.088909293446946</v>
      </c>
      <c r="AY98" s="24">
        <f ca="1">+NAC_d!CY98</f>
        <v>2.0854758370697746</v>
      </c>
      <c r="AZ98" s="24">
        <f ca="1">+NAC_d!CZ98</f>
        <v>2.1008078625214366</v>
      </c>
      <c r="BA98" s="24">
        <f ca="1">+NAC_d!DA98</f>
        <v>2.0964043082391552</v>
      </c>
      <c r="BB98" s="24">
        <f ca="1">+NAC_d!DB98</f>
        <v>2.1060751237660287</v>
      </c>
      <c r="BC98" s="24">
        <f ca="1">+NAC_d!DC98</f>
        <v>2.1018712978261727</v>
      </c>
      <c r="BD98" s="24">
        <f t="shared" ref="BD98" ca="1" si="113">+MAX(AT98:BC98)</f>
        <v>2.1060751237660287</v>
      </c>
      <c r="BE98" s="24">
        <f t="shared" ref="BE98" ca="1" si="114">+MIN(AT98:BC98)</f>
        <v>2.0630683827570446</v>
      </c>
      <c r="BF98" s="24">
        <f t="shared" ref="BF98" ca="1" si="115">+BD98-BE98</f>
        <v>4.3006741008984051E-2</v>
      </c>
      <c r="BG98" s="24">
        <f t="shared" ref="BG98" ca="1" si="116">+AVERAGE(BF86:BF98)</f>
        <v>3.3539933449214132E-2</v>
      </c>
      <c r="BI98" s="35">
        <f t="shared" ref="BI98" si="117">+AH98</f>
        <v>45536</v>
      </c>
      <c r="BJ98" s="169">
        <f t="shared" ref="BJ98" si="118">+AR98</f>
        <v>0.12497582897058877</v>
      </c>
      <c r="BK98" s="169">
        <f t="shared" ref="BK98" ca="1" si="119">+BG98</f>
        <v>3.3539933449214132E-2</v>
      </c>
      <c r="BL98" t="b">
        <f ca="1">+BJ98&gt;BK98</f>
        <v>1</v>
      </c>
    </row>
    <row r="99" spans="1:64" x14ac:dyDescent="0.25">
      <c r="A99" s="35">
        <f>+NAC!A99</f>
        <v>45566</v>
      </c>
      <c r="B99" s="24">
        <f>+GBA_d!AA126</f>
        <v>2.8201819528229644E-2</v>
      </c>
      <c r="C99" s="24">
        <f>+PAM_d!$AA126</f>
        <v>2.5653575728933564E-2</v>
      </c>
      <c r="D99" s="24">
        <f>+NOA_d!$AA126</f>
        <v>2.5514487014557163E-2</v>
      </c>
      <c r="E99" s="24">
        <f>+NEA_d!$AA126</f>
        <v>2.56180404253048E-2</v>
      </c>
      <c r="F99" s="24">
        <f>+CUY_d!$AA126</f>
        <v>2.2444703140644728E-2</v>
      </c>
      <c r="G99" s="24">
        <f>+PAT_d!$AA126</f>
        <v>3.2340149070140933E-2</v>
      </c>
      <c r="H99" s="24">
        <f t="shared" ref="H99:H100" si="120">+MAX(B99:G99)</f>
        <v>3.2340149070140933E-2</v>
      </c>
      <c r="I99" s="24">
        <f t="shared" ref="I99:I100" si="121">+MIN(B99:G99)</f>
        <v>2.2444703140644728E-2</v>
      </c>
      <c r="J99" s="24">
        <f t="shared" ref="J99:J100" si="122">+H99-I99</f>
        <v>9.8954459294962049E-3</v>
      </c>
      <c r="K99" s="24">
        <f t="shared" ref="K99:K100" si="123">+AVERAGE(J88:J99)</f>
        <v>2.0842076462394128E-2</v>
      </c>
      <c r="M99" s="24">
        <f ca="1">+NAC_d!CH99</f>
        <v>2.4649413950917465E-2</v>
      </c>
      <c r="N99" s="24">
        <f ca="1">+NAC_d!CI99</f>
        <v>2.5046323870310916E-2</v>
      </c>
      <c r="O99" s="24">
        <f ca="1">+NAC_d!CJ99</f>
        <v>2.5907178191562297E-2</v>
      </c>
      <c r="P99" s="24">
        <f ca="1">+NAC_d!CK99</f>
        <v>2.5801777061069675E-2</v>
      </c>
      <c r="Q99" s="24">
        <f ca="1">+NAC_d!CL99</f>
        <v>2.6260862129565465E-2</v>
      </c>
      <c r="R99" s="24">
        <f ca="1">+NAC_d!CM99</f>
        <v>2.6511856093796027E-2</v>
      </c>
      <c r="S99" s="24">
        <f ca="1">+NAC_d!CN99</f>
        <v>2.6740174210634571E-2</v>
      </c>
      <c r="T99" s="24">
        <f ca="1">+NAC_d!CO99</f>
        <v>2.7356797276353761E-2</v>
      </c>
      <c r="U99" s="24">
        <f ca="1">+NAC_d!CP99</f>
        <v>2.8057838820017E-2</v>
      </c>
      <c r="V99" s="24">
        <f ca="1">+NAC_d!CQ99</f>
        <v>2.8731035096107194E-2</v>
      </c>
      <c r="W99" s="24">
        <f t="shared" ref="W99:W100" ca="1" si="124">+MAX(M99:V99)</f>
        <v>2.8731035096107194E-2</v>
      </c>
      <c r="X99" s="24">
        <f t="shared" ref="X99:X100" ca="1" si="125">+MIN(M99:V99)</f>
        <v>2.4649413950917465E-2</v>
      </c>
      <c r="Y99" s="24">
        <f t="shared" ref="Y99:Y100" ca="1" si="126">+W99-X99</f>
        <v>4.0816211451897288E-3</v>
      </c>
      <c r="Z99" s="24">
        <f t="shared" ref="Z99:Z100" ca="1" si="127">+AVERAGE(Y88:Y99)</f>
        <v>4.2522073247499752E-3</v>
      </c>
      <c r="AB99" s="76">
        <f t="shared" ref="AB99:AB100" si="128">+A99</f>
        <v>45566</v>
      </c>
      <c r="AC99" s="77">
        <f t="shared" ref="AC99:AC100" si="129">+K99</f>
        <v>2.0842076462394128E-2</v>
      </c>
      <c r="AD99" s="77">
        <f t="shared" ref="AD99:AD100" ca="1" si="130">+Z99</f>
        <v>4.2522073247499752E-3</v>
      </c>
      <c r="AH99" s="35">
        <f t="shared" ref="AH99:AH100" si="131">+A99</f>
        <v>45566</v>
      </c>
      <c r="AI99" s="24">
        <f>+GBA_d!$AN126</f>
        <v>1.9725120961118807</v>
      </c>
      <c r="AJ99" s="24">
        <f>+PAM_d!$AN126</f>
        <v>1.9039698253816928</v>
      </c>
      <c r="AK99" s="24">
        <f>+NOA_d!$AN126</f>
        <v>1.8446516538810025</v>
      </c>
      <c r="AL99" s="24">
        <f>+NEA_d!$AN126</f>
        <v>1.8179957002336566</v>
      </c>
      <c r="AM99" s="24">
        <f>+CUY_d!$AN126</f>
        <v>1.9382563878961365</v>
      </c>
      <c r="AN99" s="24">
        <f>+PAT_d!$AN126</f>
        <v>1.9498986303463934</v>
      </c>
      <c r="AO99" s="24">
        <f t="shared" ref="AO99:AO100" si="132">+MAX(AI99:AN99)</f>
        <v>1.9725120961118807</v>
      </c>
      <c r="AP99" s="24">
        <f t="shared" ref="AP99:AP100" si="133">+MIN(AI99:AN99)</f>
        <v>1.8179957002336566</v>
      </c>
      <c r="AQ99" s="24">
        <f t="shared" ref="AQ99:AQ100" si="134">+AO99-AP99</f>
        <v>0.15451639587822408</v>
      </c>
      <c r="AR99" s="24">
        <f t="shared" ref="AR99:AR100" si="135">+AVERAGE(AQ87:AQ99)</f>
        <v>0.13261052618329783</v>
      </c>
      <c r="AT99" s="24">
        <f ca="1">+NAC_d!CT99</f>
        <v>1.8975063854611451</v>
      </c>
      <c r="AU99" s="24">
        <f ca="1">+NAC_d!CU99</f>
        <v>1.89769893433491</v>
      </c>
      <c r="AV99" s="24">
        <f ca="1">+NAC_d!CV99</f>
        <v>1.9204420315502251</v>
      </c>
      <c r="AW99" s="24">
        <f ca="1">+NAC_d!CW99</f>
        <v>1.9160484128931192</v>
      </c>
      <c r="AX99" s="24">
        <f ca="1">+NAC_d!CX99</f>
        <v>1.9263939011764744</v>
      </c>
      <c r="AY99" s="24">
        <f ca="1">+NAC_d!CY99</f>
        <v>1.9240138855016355</v>
      </c>
      <c r="AZ99" s="24">
        <f ca="1">+NAC_d!CZ99</f>
        <v>1.9408629937386008</v>
      </c>
      <c r="BA99" s="24">
        <f ca="1">+NAC_d!DA99</f>
        <v>1.9374816651925815</v>
      </c>
      <c r="BB99" s="24">
        <f ca="1">+NAC_d!DB99</f>
        <v>1.9489335735605673</v>
      </c>
      <c r="BC99" s="24">
        <f ca="1">+NAC_d!DC99</f>
        <v>1.9451850252569485</v>
      </c>
      <c r="BD99" s="24">
        <f t="shared" ref="BD99:BD100" ca="1" si="136">+MAX(AT99:BC99)</f>
        <v>1.9489335735605673</v>
      </c>
      <c r="BE99" s="24">
        <f t="shared" ref="BE99:BE100" ca="1" si="137">+MIN(AT99:BC99)</f>
        <v>1.8975063854611451</v>
      </c>
      <c r="BF99" s="24">
        <f t="shared" ref="BF99:BF100" ca="1" si="138">+BD99-BE99</f>
        <v>5.142718809942215E-2</v>
      </c>
      <c r="BG99" s="24">
        <f t="shared" ref="BG99:BG100" ca="1" si="139">+AVERAGE(BF87:BF99)</f>
        <v>3.5620762864173851E-2</v>
      </c>
      <c r="BI99" s="35">
        <f t="shared" ref="BI99:BI100" si="140">+AH99</f>
        <v>45566</v>
      </c>
      <c r="BJ99" s="169">
        <f t="shared" ref="BJ99:BJ100" si="141">+AR99</f>
        <v>0.13261052618329783</v>
      </c>
      <c r="BK99" s="169">
        <f t="shared" ref="BK99:BK100" ca="1" si="142">+BG99</f>
        <v>3.5620762864173851E-2</v>
      </c>
      <c r="BL99" t="b">
        <f t="shared" ref="BL99:BL100" ca="1" si="143">+BJ99&gt;BK99</f>
        <v>1</v>
      </c>
    </row>
    <row r="100" spans="1:64" x14ac:dyDescent="0.25">
      <c r="A100" s="35">
        <f>+NAC!A100</f>
        <v>45597</v>
      </c>
      <c r="B100" s="24">
        <f>+GBA_d!AA127</f>
        <v>2.6013097615280589E-2</v>
      </c>
      <c r="C100" s="24">
        <f>+PAM_d!$AA127</f>
        <v>2.3135112711336614E-2</v>
      </c>
      <c r="D100" s="24">
        <f>+NOA_d!$AA127</f>
        <v>1.9268530747645451E-2</v>
      </c>
      <c r="E100" s="24">
        <f>+NEA_d!$AA127</f>
        <v>1.7760126038921742E-2</v>
      </c>
      <c r="F100" s="24">
        <f>+CUY_d!$AA127</f>
        <v>2.1379229270294342E-2</v>
      </c>
      <c r="G100" s="24">
        <f>+PAT_d!$AA127</f>
        <v>3.289269453132837E-2</v>
      </c>
      <c r="H100" s="24">
        <f t="shared" si="120"/>
        <v>3.289269453132837E-2</v>
      </c>
      <c r="I100" s="24">
        <f t="shared" si="121"/>
        <v>1.7760126038921742E-2</v>
      </c>
      <c r="J100" s="24">
        <f t="shared" si="122"/>
        <v>1.5132568492406628E-2</v>
      </c>
      <c r="K100" s="24">
        <f t="shared" si="123"/>
        <v>2.1103107474823229E-2</v>
      </c>
      <c r="M100" s="24">
        <f ca="1">+NAC_d!CH100</f>
        <v>2.1279585285491676E-2</v>
      </c>
      <c r="N100" s="24">
        <f ca="1">+NAC_d!CI100</f>
        <v>2.1587088772779151E-2</v>
      </c>
      <c r="O100" s="24">
        <f ca="1">+NAC_d!CJ100</f>
        <v>2.2866871699567692E-2</v>
      </c>
      <c r="P100" s="24">
        <f ca="1">+NAC_d!CK100</f>
        <v>2.332208503418931E-2</v>
      </c>
      <c r="Q100" s="24">
        <f ca="1">+NAC_d!CL100</f>
        <v>2.3326864608782083E-2</v>
      </c>
      <c r="R100" s="24">
        <f ca="1">+NAC_d!CM100</f>
        <v>2.3711233437982759E-2</v>
      </c>
      <c r="S100" s="24">
        <f ca="1">+NAC_d!CN100</f>
        <v>2.4583780263472299E-2</v>
      </c>
      <c r="T100" s="24">
        <f ca="1">+NAC_d!CO100</f>
        <v>2.4923375175038176E-2</v>
      </c>
      <c r="U100" s="24">
        <f ca="1">+NAC_d!CP100</f>
        <v>2.5658060829258034E-2</v>
      </c>
      <c r="V100" s="24">
        <f ca="1">+NAC_d!CQ100</f>
        <v>2.6413696918508922E-2</v>
      </c>
      <c r="W100" s="24">
        <f t="shared" ca="1" si="124"/>
        <v>2.6413696918508922E-2</v>
      </c>
      <c r="X100" s="24">
        <f t="shared" ca="1" si="125"/>
        <v>2.1279585285491676E-2</v>
      </c>
      <c r="Y100" s="24">
        <f t="shared" ca="1" si="126"/>
        <v>5.1341116330172465E-3</v>
      </c>
      <c r="Z100" s="24">
        <f t="shared" ca="1" si="127"/>
        <v>4.1308961147799583E-3</v>
      </c>
      <c r="AB100" s="76">
        <f t="shared" si="128"/>
        <v>45597</v>
      </c>
      <c r="AC100" s="77">
        <f t="shared" si="129"/>
        <v>2.1103107474823229E-2</v>
      </c>
      <c r="AD100" s="77">
        <f t="shared" ca="1" si="130"/>
        <v>4.1308961147799583E-3</v>
      </c>
      <c r="AH100" s="35">
        <f t="shared" si="131"/>
        <v>45597</v>
      </c>
      <c r="AI100" s="24">
        <f>+GBA_d!$AN127</f>
        <v>1.7012436619481912</v>
      </c>
      <c r="AJ100" s="24">
        <f>+PAM_d!$AN127</f>
        <v>1.6290648882255394</v>
      </c>
      <c r="AK100" s="24">
        <f>+NOA_d!$AN127</f>
        <v>1.5931650137443834</v>
      </c>
      <c r="AL100" s="24">
        <f>+NEA_d!$AN127</f>
        <v>1.5420115712094766</v>
      </c>
      <c r="AM100" s="24">
        <f>+CUY_d!$AN127</f>
        <v>1.6615239037291412</v>
      </c>
      <c r="AN100" s="24">
        <f>+PAT_d!$AN127</f>
        <v>1.7216225678006576</v>
      </c>
      <c r="AO100" s="24">
        <f t="shared" si="132"/>
        <v>1.7216225678006576</v>
      </c>
      <c r="AP100" s="24">
        <f t="shared" si="133"/>
        <v>1.5420115712094766</v>
      </c>
      <c r="AQ100" s="24">
        <f t="shared" si="134"/>
        <v>0.17961099659118096</v>
      </c>
      <c r="AR100" s="24">
        <f t="shared" si="135"/>
        <v>0.14205487404116968</v>
      </c>
      <c r="AT100" s="24">
        <f ca="1">+NAC_d!CT100</f>
        <v>1.6141218132697137</v>
      </c>
      <c r="AU100" s="24">
        <f ca="1">+NAC_d!CU100</f>
        <v>1.6158273315454839</v>
      </c>
      <c r="AV100" s="24">
        <f ca="1">+NAC_d!CV100</f>
        <v>1.6448714210596798</v>
      </c>
      <c r="AW100" s="24">
        <f ca="1">+NAC_d!CW100</f>
        <v>1.6433319851073875</v>
      </c>
      <c r="AX100" s="24">
        <f ca="1">+NAC_d!CX100</f>
        <v>1.6513596523809473</v>
      </c>
      <c r="AY100" s="24">
        <f ca="1">+NAC_d!CY100</f>
        <v>1.6521990038043017</v>
      </c>
      <c r="AZ100" s="24">
        <f ca="1">+NAC_d!CZ100</f>
        <v>1.6718399001003008</v>
      </c>
      <c r="BA100" s="24">
        <f ca="1">+NAC_d!DA100</f>
        <v>1.6706153999464615</v>
      </c>
      <c r="BB100" s="24">
        <f ca="1">+NAC_d!DB100</f>
        <v>1.6844116348440061</v>
      </c>
      <c r="BC100" s="24">
        <f ca="1">+NAC_d!DC100</f>
        <v>1.6861323511582995</v>
      </c>
      <c r="BD100" s="24">
        <f t="shared" ca="1" si="136"/>
        <v>1.6861323511582995</v>
      </c>
      <c r="BE100" s="24">
        <f t="shared" ca="1" si="137"/>
        <v>1.6141218132697137</v>
      </c>
      <c r="BF100" s="24">
        <f t="shared" ca="1" si="138"/>
        <v>7.2010537888585802E-2</v>
      </c>
      <c r="BG100" s="24">
        <f t="shared" ca="1" si="139"/>
        <v>3.9288605899336845E-2</v>
      </c>
      <c r="BI100" s="35">
        <f t="shared" si="140"/>
        <v>45597</v>
      </c>
      <c r="BJ100" s="169">
        <f t="shared" si="141"/>
        <v>0.14205487404116968</v>
      </c>
      <c r="BK100" s="169">
        <f t="shared" ca="1" si="142"/>
        <v>3.9288605899336845E-2</v>
      </c>
      <c r="BL100" t="b">
        <f t="shared" ca="1" si="143"/>
        <v>1</v>
      </c>
    </row>
    <row r="101" spans="1:64" x14ac:dyDescent="0.25">
      <c r="A101" s="35">
        <f>+NAC!A101</f>
        <v>45627</v>
      </c>
      <c r="B101" s="24">
        <f>+GBA_d!AA128</f>
        <v>2.8653006297581607E-2</v>
      </c>
      <c r="C101" s="24">
        <f>+PAM_d!$AA128</f>
        <v>2.5251258931567877E-2</v>
      </c>
      <c r="D101" s="24">
        <f>+NOA_d!$AA128</f>
        <v>2.7168767685958661E-2</v>
      </c>
      <c r="E101" s="24">
        <f>+NEA_d!$AA128</f>
        <v>2.9304465777675537E-2</v>
      </c>
      <c r="F101" s="24">
        <f>+CUY_d!$AA128</f>
        <v>2.3063569634063974E-2</v>
      </c>
      <c r="G101" s="24">
        <f>+PAT_d!$AA128</f>
        <v>2.649744561967915E-2</v>
      </c>
      <c r="H101" s="24">
        <f t="shared" ref="H101" si="144">+MAX(B101:G101)</f>
        <v>2.9304465777675537E-2</v>
      </c>
      <c r="I101" s="24">
        <f t="shared" ref="I101" si="145">+MIN(B101:G101)</f>
        <v>2.3063569634063974E-2</v>
      </c>
      <c r="J101" s="24">
        <f t="shared" ref="J101" si="146">+H101-I101</f>
        <v>6.2408961436115629E-3</v>
      </c>
      <c r="K101" s="24">
        <f t="shared" ref="K101" si="147">+AVERAGE(J90:J101)</f>
        <v>1.8251111280151128E-2</v>
      </c>
      <c r="M101" s="24">
        <f ca="1">+NAC_d!CH101</f>
        <v>2.6307154138295319E-2</v>
      </c>
      <c r="N101" s="24">
        <f ca="1">+NAC_d!CI101</f>
        <v>2.6200935402001191E-2</v>
      </c>
      <c r="O101" s="24">
        <f ca="1">+NAC_d!CJ101</f>
        <v>2.7104467268588728E-2</v>
      </c>
      <c r="P101" s="24">
        <f ca="1">+NAC_d!CK101</f>
        <v>2.6390113543653948E-2</v>
      </c>
      <c r="Q101" s="24">
        <f ca="1">+NAC_d!CL101</f>
        <v>2.7081504812517032E-2</v>
      </c>
      <c r="R101" s="24">
        <f ca="1">+NAC_d!CM101</f>
        <v>2.6869595902824672E-2</v>
      </c>
      <c r="S101" s="24">
        <f ca="1">+NAC_d!CN101</f>
        <v>2.7050889285510138E-2</v>
      </c>
      <c r="T101" s="24">
        <f ca="1">+NAC_d!CO101</f>
        <v>2.7046279745444934E-2</v>
      </c>
      <c r="U101" s="24">
        <f ca="1">+NAC_d!CP101</f>
        <v>2.7549381672530737E-2</v>
      </c>
      <c r="V101" s="24">
        <f ca="1">+NAC_d!CQ101</f>
        <v>2.7369948607166128E-2</v>
      </c>
      <c r="W101" s="24">
        <f t="shared" ref="W101" ca="1" si="148">+MAX(M101:V101)</f>
        <v>2.7549381672530737E-2</v>
      </c>
      <c r="X101" s="24">
        <f t="shared" ref="X101" ca="1" si="149">+MIN(M101:V101)</f>
        <v>2.6200935402001191E-2</v>
      </c>
      <c r="Y101" s="24">
        <f t="shared" ref="Y101" ca="1" si="150">+W101-X101</f>
        <v>1.3484462705295464E-3</v>
      </c>
      <c r="Z101" s="24">
        <f t="shared" ref="Z101" ca="1" si="151">+AVERAGE(Y90:Y101)</f>
        <v>3.9012898480586164E-3</v>
      </c>
      <c r="AB101" s="76">
        <f t="shared" ref="AB101" si="152">+A101</f>
        <v>45627</v>
      </c>
      <c r="AC101" s="77">
        <f t="shared" ref="AC101" si="153">+K101</f>
        <v>1.8251111280151128E-2</v>
      </c>
      <c r="AD101" s="77">
        <f t="shared" ref="AD101" ca="1" si="154">+Z101</f>
        <v>3.9012898480586164E-3</v>
      </c>
      <c r="AH101" s="35">
        <f t="shared" ref="AH101" si="155">+A101</f>
        <v>45627</v>
      </c>
      <c r="AI101" s="24">
        <f>+GBA_d!$AN128</f>
        <v>1.2214156702703001</v>
      </c>
      <c r="AJ101" s="24">
        <f>+PAM_d!$AN128</f>
        <v>1.1443794636772164</v>
      </c>
      <c r="AK101" s="24">
        <f>+NOA_d!$AN128</f>
        <v>1.1269928769545854</v>
      </c>
      <c r="AL101" s="24">
        <f>+NEA_d!$AN128</f>
        <v>1.0384979850259581</v>
      </c>
      <c r="AM101" s="24">
        <f>+CUY_d!$AN128</f>
        <v>1.1636921528551536</v>
      </c>
      <c r="AN101" s="24">
        <f>+PAT_d!$AN128</f>
        <v>1.2474324380653039</v>
      </c>
      <c r="AO101" s="24">
        <f t="shared" ref="AO101" si="156">+MAX(AI101:AN101)</f>
        <v>1.2474324380653039</v>
      </c>
      <c r="AP101" s="24">
        <f t="shared" ref="AP101" si="157">+MIN(AI101:AN101)</f>
        <v>1.0384979850259581</v>
      </c>
      <c r="AQ101" s="24">
        <f t="shared" ref="AQ101" si="158">+AO101-AP101</f>
        <v>0.20893445303934577</v>
      </c>
      <c r="AR101" s="24">
        <f t="shared" ref="AR101" si="159">+AVERAGE(AQ89:AQ101)</f>
        <v>0.15413704815849052</v>
      </c>
      <c r="AT101" s="24">
        <f ca="1">+NAC_d!CT101</f>
        <v>1.1343819973499176</v>
      </c>
      <c r="AU101" s="24">
        <f ca="1">+NAC_d!CU101</f>
        <v>1.1352280949014419</v>
      </c>
      <c r="AV101" s="24">
        <f ca="1">+NAC_d!CV101</f>
        <v>1.1662423847557264</v>
      </c>
      <c r="AW101" s="24">
        <f ca="1">+NAC_d!CW101</f>
        <v>1.1617684761795104</v>
      </c>
      <c r="AX101" s="24">
        <f ca="1">+NAC_d!CX101</f>
        <v>1.1680818960192965</v>
      </c>
      <c r="AY101" s="24">
        <f ca="1">+NAC_d!CY101</f>
        <v>1.1723721984005744</v>
      </c>
      <c r="AZ101" s="24">
        <f ca="1">+NAC_d!CZ101</f>
        <v>1.185391372031503</v>
      </c>
      <c r="BA101" s="24">
        <f ca="1">+NAC_d!DA101</f>
        <v>1.1864600629037563</v>
      </c>
      <c r="BB101" s="24">
        <f ca="1">+NAC_d!DB101</f>
        <v>1.201276342245535</v>
      </c>
      <c r="BC101" s="24">
        <f ca="1">+NAC_d!DC101</f>
        <v>1.2015117882148623</v>
      </c>
      <c r="BD101" s="24">
        <f t="shared" ref="BD101" ca="1" si="160">+MAX(AT101:BC101)</f>
        <v>1.2015117882148623</v>
      </c>
      <c r="BE101" s="24">
        <f t="shared" ref="BE101" ca="1" si="161">+MIN(AT101:BC101)</f>
        <v>1.1343819973499176</v>
      </c>
      <c r="BF101" s="24">
        <f t="shared" ref="BF101" ca="1" si="162">+BD101-BE101</f>
        <v>6.7129790864944638E-2</v>
      </c>
      <c r="BG101" s="24">
        <f t="shared" ref="BG101" ca="1" si="163">+AVERAGE(BF89:BF101)</f>
        <v>4.0600256223071035E-2</v>
      </c>
      <c r="BI101" s="35">
        <f t="shared" ref="BI101" si="164">+AH101</f>
        <v>45627</v>
      </c>
      <c r="BJ101" s="169">
        <f t="shared" ref="BJ101" si="165">+AR101</f>
        <v>0.15413704815849052</v>
      </c>
      <c r="BK101" s="169">
        <f t="shared" ref="BK101" ca="1" si="166">+BG101</f>
        <v>4.0600256223071035E-2</v>
      </c>
      <c r="BL101" t="b">
        <f t="shared" ref="BL101" ca="1" si="167">+BJ101&gt;BK101</f>
        <v>1</v>
      </c>
    </row>
  </sheetData>
  <mergeCells count="4">
    <mergeCell ref="B3:K3"/>
    <mergeCell ref="M3:V3"/>
    <mergeCell ref="AI3:AR3"/>
    <mergeCell ref="AT3:BC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605F-0FDC-4D10-835E-9311868D02E6}">
  <dimension ref="A2:M81"/>
  <sheetViews>
    <sheetView topLeftCell="F1" workbookViewId="0">
      <selection activeCell="T37" sqref="T37"/>
    </sheetView>
  </sheetViews>
  <sheetFormatPr baseColWidth="10" defaultRowHeight="15" x14ac:dyDescent="0.25"/>
  <cols>
    <col min="1" max="1" width="47.7109375" style="61" bestFit="1" customWidth="1"/>
  </cols>
  <sheetData>
    <row r="2" spans="1:13" ht="15.75" thickBot="1" x14ac:dyDescent="0.3">
      <c r="A2" s="60" t="s">
        <v>123</v>
      </c>
    </row>
    <row r="3" spans="1:13" x14ac:dyDescent="0.25">
      <c r="A3" s="62"/>
    </row>
    <row r="4" spans="1:13" x14ac:dyDescent="0.25">
      <c r="A4" s="62"/>
    </row>
    <row r="5" spans="1:13" s="64" customFormat="1" ht="45" x14ac:dyDescent="0.25">
      <c r="A5" s="63"/>
      <c r="B5" s="64" t="s">
        <v>6</v>
      </c>
      <c r="C5" s="64" t="s">
        <v>7</v>
      </c>
      <c r="D5" s="64" t="s">
        <v>8</v>
      </c>
      <c r="E5" s="64" t="s">
        <v>9</v>
      </c>
      <c r="F5" s="64" t="s">
        <v>10</v>
      </c>
      <c r="G5" s="64" t="s">
        <v>11</v>
      </c>
      <c r="H5" s="64" t="s">
        <v>12</v>
      </c>
      <c r="I5" s="64" t="s">
        <v>13</v>
      </c>
      <c r="J5" s="64" t="s">
        <v>14</v>
      </c>
      <c r="K5" s="64" t="s">
        <v>15</v>
      </c>
      <c r="L5" s="64" t="s">
        <v>16</v>
      </c>
      <c r="M5" s="64" t="s">
        <v>17</v>
      </c>
    </row>
    <row r="6" spans="1:13" x14ac:dyDescent="0.25">
      <c r="A6" s="62" t="s">
        <v>82</v>
      </c>
      <c r="B6" s="57">
        <f>+GBA!CI$6</f>
        <v>3.9149772945439905</v>
      </c>
      <c r="C6" s="57">
        <f>+GBA!CJ$6</f>
        <v>0.36351253653787718</v>
      </c>
      <c r="D6" s="57">
        <f>+GBA!CK$6</f>
        <v>1.1726447874446013</v>
      </c>
      <c r="E6" s="57">
        <f>+GBA!CL$6</f>
        <v>1.2681809797330956</v>
      </c>
      <c r="F6" s="57">
        <f>+GBA!CM$6</f>
        <v>0.87028890532346392</v>
      </c>
      <c r="G6" s="57">
        <f>+GBA!CN$6</f>
        <v>1.3691145007973025</v>
      </c>
      <c r="H6" s="57">
        <f>+GBA!CO$6</f>
        <v>1.6955333530779551</v>
      </c>
      <c r="I6" s="57">
        <f>+GBA!CP$6</f>
        <v>0.36784905124200279</v>
      </c>
      <c r="J6" s="57">
        <f>+GBA!CQ$6</f>
        <v>1.0285413704684232</v>
      </c>
      <c r="K6" s="57">
        <f>+GBA!CR$6</f>
        <v>0.37172765428439292</v>
      </c>
      <c r="L6" s="57">
        <f>+GBA!CS$6</f>
        <v>1.6761203587539968</v>
      </c>
      <c r="M6" s="57">
        <f>+GBA!CT$6</f>
        <v>0.50827233971786823</v>
      </c>
    </row>
    <row r="7" spans="1:13" x14ac:dyDescent="0.25">
      <c r="A7" s="62" t="s">
        <v>83</v>
      </c>
      <c r="B7" s="57">
        <f>+PAT!CI$6</f>
        <v>4.31092439273207</v>
      </c>
      <c r="C7" s="57">
        <f>+PAT!CJ$6</f>
        <v>0.38551020246251527</v>
      </c>
      <c r="D7" s="57">
        <f>+PAT!CK$6</f>
        <v>1.587013865916491</v>
      </c>
      <c r="E7" s="57">
        <f>+PAT!CL$6</f>
        <v>1.2501371118784941</v>
      </c>
      <c r="F7" s="57">
        <f>+PAT!CM$6</f>
        <v>0.94600737538881119</v>
      </c>
      <c r="G7" s="57">
        <f>+PAT!CN$6</f>
        <v>0.80058271381499446</v>
      </c>
      <c r="H7" s="57">
        <f>+PAT!CO$6</f>
        <v>2.2403613150079265</v>
      </c>
      <c r="I7" s="57">
        <f>+PAT!CP$6</f>
        <v>0.32845383355197721</v>
      </c>
      <c r="J7" s="57">
        <f>+PAT!CQ$6</f>
        <v>0.95955301145232164</v>
      </c>
      <c r="K7" s="57">
        <f>+PAT!CR$6</f>
        <v>0.16298878822749974</v>
      </c>
      <c r="L7" s="57">
        <f>+PAT!CS$6</f>
        <v>0.75164889399681956</v>
      </c>
      <c r="M7" s="57">
        <f>+PAT!CT$6</f>
        <v>0.50434131448064201</v>
      </c>
    </row>
    <row r="8" spans="1:13" x14ac:dyDescent="0.25">
      <c r="A8" s="62" t="s">
        <v>84</v>
      </c>
      <c r="B8" s="57">
        <f>+NOA!CI$6</f>
        <v>5.2388855408773107</v>
      </c>
      <c r="C8" s="57">
        <f>+NOA!CJ$6</f>
        <v>0.32338208135873286</v>
      </c>
      <c r="D8" s="57">
        <f>+NOA!CK$6</f>
        <v>1.3709939420801447</v>
      </c>
      <c r="E8" s="57">
        <f>+NOA!CL$6</f>
        <v>0.96137170280299844</v>
      </c>
      <c r="F8" s="57">
        <f>+NOA!CM$6</f>
        <v>0.79134274436392782</v>
      </c>
      <c r="G8" s="57">
        <f>+NOA!CN$6</f>
        <v>1.0321984421920263</v>
      </c>
      <c r="H8" s="57">
        <f>+NOA!CO$6</f>
        <v>1.2381191944421053</v>
      </c>
      <c r="I8" s="57">
        <f>+NOA!CP$6</f>
        <v>0.32515057704000433</v>
      </c>
      <c r="J8" s="57">
        <f>+NOA!CQ$6</f>
        <v>0.6949578996655642</v>
      </c>
      <c r="K8" s="57">
        <f>+NOA!CR$6</f>
        <v>0.19730294786310512</v>
      </c>
      <c r="L8" s="57">
        <f>+NOA!CS$6</f>
        <v>1.1917838706293431</v>
      </c>
      <c r="M8" s="57">
        <f>+NOA!CT$6</f>
        <v>0.48341895411731817</v>
      </c>
    </row>
    <row r="9" spans="1:13" x14ac:dyDescent="0.25">
      <c r="A9" s="62" t="s">
        <v>85</v>
      </c>
      <c r="B9" s="57">
        <f>+NEA!CI$6</f>
        <v>5.0928751422594383</v>
      </c>
      <c r="C9" s="57">
        <f>+NEA!CJ$6</f>
        <v>0.40114607208449954</v>
      </c>
      <c r="D9" s="57">
        <f>+NEA!CK$6</f>
        <v>1.2346948672142644</v>
      </c>
      <c r="E9" s="57">
        <f>+NEA!CL$6</f>
        <v>1.0586890423352506</v>
      </c>
      <c r="F9" s="57">
        <f>+NEA!CM$6</f>
        <v>1.0209472001276843</v>
      </c>
      <c r="G9" s="57">
        <f>+NEA!CN$6</f>
        <v>0.85171644139928049</v>
      </c>
      <c r="H9" s="57">
        <f>+NEA!CO$6</f>
        <v>1.5667429070015335</v>
      </c>
      <c r="I9" s="57">
        <f>+NEA!CP$6</f>
        <v>0.34713892816060832</v>
      </c>
      <c r="J9" s="57">
        <f>+NEA!CQ$6</f>
        <v>0.73397471353736188</v>
      </c>
      <c r="K9" s="57">
        <f>+NEA!CR$6</f>
        <v>0.10521209250255081</v>
      </c>
      <c r="L9" s="57">
        <f>+NEA!CS$6</f>
        <v>0.67315520443702159</v>
      </c>
      <c r="M9" s="57">
        <f>+NEA!CT$6</f>
        <v>0.47759621462324653</v>
      </c>
    </row>
    <row r="10" spans="1:13" x14ac:dyDescent="0.25">
      <c r="A10" s="62" t="s">
        <v>86</v>
      </c>
      <c r="B10" s="57">
        <f>+CUY!CI$6</f>
        <v>4.4164761717253329</v>
      </c>
      <c r="C10" s="57">
        <f>+CUY!CJ$6</f>
        <v>0.36179485934147515</v>
      </c>
      <c r="D10" s="57">
        <f>+CUY!CK$6</f>
        <v>1.2457900639080075</v>
      </c>
      <c r="E10" s="57">
        <f>+CUY!CL$6</f>
        <v>1.1246412025416104</v>
      </c>
      <c r="F10" s="57">
        <f>+CUY!CM$6</f>
        <v>0.81427479840994199</v>
      </c>
      <c r="G10" s="57">
        <f>+CUY!CN$6</f>
        <v>1.2730334066151281</v>
      </c>
      <c r="H10" s="57">
        <f>+CUY!CO$6</f>
        <v>1.8856689659452259</v>
      </c>
      <c r="I10" s="57">
        <f>+CUY!CP$6</f>
        <v>0.2743528654024503</v>
      </c>
      <c r="J10" s="57">
        <f>+CUY!CQ$6</f>
        <v>0.79534765629650728</v>
      </c>
      <c r="K10" s="57">
        <f>+CUY!CR$6</f>
        <v>0.16875848933008639</v>
      </c>
      <c r="L10" s="57">
        <f>+CUY!CS$6</f>
        <v>1.0098367855455972</v>
      </c>
      <c r="M10" s="57">
        <f>+CUY!CT$6</f>
        <v>0.50659128237777773</v>
      </c>
    </row>
    <row r="11" spans="1:13" x14ac:dyDescent="0.25">
      <c r="A11" s="62" t="s">
        <v>87</v>
      </c>
      <c r="B11" s="57">
        <f>+PAT!CI$6</f>
        <v>4.31092439273207</v>
      </c>
      <c r="C11" s="57">
        <f>+PAT!CJ$6</f>
        <v>0.38551020246251527</v>
      </c>
      <c r="D11" s="57">
        <f>+PAT!CK$6</f>
        <v>1.587013865916491</v>
      </c>
      <c r="E11" s="57">
        <f>+PAT!CL$6</f>
        <v>1.2501371118784941</v>
      </c>
      <c r="F11" s="57">
        <f>+PAT!CM$6</f>
        <v>0.94600737538881119</v>
      </c>
      <c r="G11" s="57">
        <f>+PAT!CN$6</f>
        <v>0.80058271381499446</v>
      </c>
      <c r="H11" s="57">
        <f>+PAT!CO$6</f>
        <v>2.2403613150079265</v>
      </c>
      <c r="I11" s="57">
        <f>+PAT!CP$6</f>
        <v>0.32845383355197721</v>
      </c>
      <c r="J11" s="57">
        <f>+PAT!CQ$6</f>
        <v>0.95955301145232164</v>
      </c>
      <c r="K11" s="57">
        <f>+PAT!CR$6</f>
        <v>0.16298878822749974</v>
      </c>
      <c r="L11" s="57">
        <f>+PAT!CS$6</f>
        <v>0.75164889399681956</v>
      </c>
      <c r="M11" s="57">
        <f>+PAT!CT$6</f>
        <v>0.50434131448064201</v>
      </c>
    </row>
    <row r="12" spans="1:13" x14ac:dyDescent="0.25">
      <c r="A12" s="62"/>
    </row>
    <row r="13" spans="1:13" x14ac:dyDescent="0.25">
      <c r="A13" s="62"/>
    </row>
    <row r="14" spans="1:13" x14ac:dyDescent="0.25">
      <c r="A14" s="62"/>
    </row>
    <row r="15" spans="1:13" x14ac:dyDescent="0.25">
      <c r="A15" s="62"/>
    </row>
    <row r="16" spans="1:13" x14ac:dyDescent="0.25">
      <c r="A16" s="62"/>
    </row>
    <row r="17" spans="1:1" x14ac:dyDescent="0.25">
      <c r="A17" s="62"/>
    </row>
    <row r="18" spans="1:1" x14ac:dyDescent="0.25">
      <c r="A18" s="62"/>
    </row>
    <row r="19" spans="1:1" x14ac:dyDescent="0.25">
      <c r="A19" s="62"/>
    </row>
    <row r="20" spans="1:1" x14ac:dyDescent="0.25">
      <c r="A20" s="62"/>
    </row>
    <row r="21" spans="1:1" x14ac:dyDescent="0.25">
      <c r="A21" s="62"/>
    </row>
    <row r="22" spans="1:1" x14ac:dyDescent="0.25">
      <c r="A22" s="62"/>
    </row>
    <row r="23" spans="1:1" x14ac:dyDescent="0.25">
      <c r="A23" s="62"/>
    </row>
    <row r="24" spans="1:1" x14ac:dyDescent="0.25">
      <c r="A24" s="62"/>
    </row>
    <row r="25" spans="1:1" x14ac:dyDescent="0.25">
      <c r="A25" s="62"/>
    </row>
    <row r="26" spans="1:1" x14ac:dyDescent="0.25">
      <c r="A26" s="62"/>
    </row>
    <row r="27" spans="1:1" x14ac:dyDescent="0.25">
      <c r="A27" s="62"/>
    </row>
    <row r="28" spans="1:1" x14ac:dyDescent="0.25">
      <c r="A28" s="62"/>
    </row>
    <row r="29" spans="1:1" x14ac:dyDescent="0.25">
      <c r="A29" s="62"/>
    </row>
    <row r="30" spans="1:1" x14ac:dyDescent="0.25">
      <c r="A30" s="62"/>
    </row>
    <row r="31" spans="1:1" x14ac:dyDescent="0.25">
      <c r="A31" s="62"/>
    </row>
    <row r="32" spans="1:1" x14ac:dyDescent="0.25">
      <c r="A32" s="62"/>
    </row>
    <row r="33" spans="1:1" x14ac:dyDescent="0.25">
      <c r="A33" s="62"/>
    </row>
    <row r="34" spans="1:1" x14ac:dyDescent="0.25">
      <c r="A34" s="62"/>
    </row>
    <row r="35" spans="1:1" x14ac:dyDescent="0.25">
      <c r="A35" s="62"/>
    </row>
    <row r="36" spans="1:1" x14ac:dyDescent="0.25">
      <c r="A36" s="62"/>
    </row>
    <row r="37" spans="1:1" x14ac:dyDescent="0.25">
      <c r="A37" s="62"/>
    </row>
    <row r="38" spans="1:1" x14ac:dyDescent="0.25">
      <c r="A38" s="62"/>
    </row>
    <row r="39" spans="1:1" x14ac:dyDescent="0.25">
      <c r="A39" s="62"/>
    </row>
    <row r="40" spans="1:1" x14ac:dyDescent="0.25">
      <c r="A40" s="62"/>
    </row>
    <row r="41" spans="1:1" x14ac:dyDescent="0.25">
      <c r="A41" s="62"/>
    </row>
    <row r="42" spans="1:1" x14ac:dyDescent="0.25">
      <c r="A42" s="62"/>
    </row>
    <row r="43" spans="1:1" x14ac:dyDescent="0.25">
      <c r="A43" s="62"/>
    </row>
    <row r="44" spans="1:1" x14ac:dyDescent="0.25">
      <c r="A44" s="62"/>
    </row>
    <row r="45" spans="1:1" x14ac:dyDescent="0.25">
      <c r="A45" s="62"/>
    </row>
    <row r="46" spans="1:1" x14ac:dyDescent="0.25">
      <c r="A46" s="62"/>
    </row>
    <row r="47" spans="1:1" x14ac:dyDescent="0.25">
      <c r="A47" s="62"/>
    </row>
    <row r="48" spans="1:1" x14ac:dyDescent="0.25">
      <c r="A48" s="62"/>
    </row>
    <row r="49" spans="1:1" x14ac:dyDescent="0.25">
      <c r="A49" s="62"/>
    </row>
    <row r="50" spans="1:1" x14ac:dyDescent="0.25">
      <c r="A50" s="62"/>
    </row>
    <row r="51" spans="1:1" x14ac:dyDescent="0.25">
      <c r="A51" s="62"/>
    </row>
    <row r="52" spans="1:1" x14ac:dyDescent="0.25">
      <c r="A52" s="62"/>
    </row>
    <row r="53" spans="1:1" x14ac:dyDescent="0.25">
      <c r="A53" s="62"/>
    </row>
    <row r="54" spans="1:1" x14ac:dyDescent="0.25">
      <c r="A54" s="62"/>
    </row>
    <row r="55" spans="1:1" x14ac:dyDescent="0.25">
      <c r="A55" s="62"/>
    </row>
    <row r="56" spans="1:1" x14ac:dyDescent="0.25">
      <c r="A56" s="62"/>
    </row>
    <row r="57" spans="1:1" x14ac:dyDescent="0.25">
      <c r="A57" s="62"/>
    </row>
    <row r="58" spans="1:1" x14ac:dyDescent="0.25">
      <c r="A58" s="62"/>
    </row>
    <row r="59" spans="1:1" x14ac:dyDescent="0.25">
      <c r="A59" s="62"/>
    </row>
    <row r="60" spans="1:1" x14ac:dyDescent="0.25">
      <c r="A60" s="62"/>
    </row>
    <row r="61" spans="1:1" x14ac:dyDescent="0.25">
      <c r="A61" s="62"/>
    </row>
    <row r="62" spans="1:1" x14ac:dyDescent="0.25">
      <c r="A62" s="62"/>
    </row>
    <row r="63" spans="1:1" x14ac:dyDescent="0.25">
      <c r="A63" s="62"/>
    </row>
    <row r="64" spans="1:1" x14ac:dyDescent="0.25">
      <c r="A64" s="62"/>
    </row>
    <row r="65" spans="1:1" x14ac:dyDescent="0.25">
      <c r="A65" s="62"/>
    </row>
    <row r="66" spans="1:1" x14ac:dyDescent="0.25">
      <c r="A66" s="62"/>
    </row>
    <row r="67" spans="1:1" x14ac:dyDescent="0.25">
      <c r="A67" s="62"/>
    </row>
    <row r="68" spans="1:1" x14ac:dyDescent="0.25">
      <c r="A68" s="62"/>
    </row>
    <row r="69" spans="1:1" x14ac:dyDescent="0.25">
      <c r="A69" s="62"/>
    </row>
    <row r="70" spans="1:1" x14ac:dyDescent="0.25">
      <c r="A70" s="62"/>
    </row>
    <row r="71" spans="1:1" x14ac:dyDescent="0.25">
      <c r="A71" s="62"/>
    </row>
    <row r="72" spans="1:1" x14ac:dyDescent="0.25">
      <c r="A72" s="62"/>
    </row>
    <row r="73" spans="1:1" x14ac:dyDescent="0.25">
      <c r="A73" s="62"/>
    </row>
    <row r="74" spans="1:1" x14ac:dyDescent="0.25">
      <c r="A74" s="62"/>
    </row>
    <row r="75" spans="1:1" x14ac:dyDescent="0.25">
      <c r="A75" s="62"/>
    </row>
    <row r="76" spans="1:1" x14ac:dyDescent="0.25">
      <c r="A76" s="62"/>
    </row>
    <row r="77" spans="1:1" x14ac:dyDescent="0.25">
      <c r="A77" s="62"/>
    </row>
    <row r="78" spans="1:1" x14ac:dyDescent="0.25">
      <c r="A78" s="62"/>
    </row>
    <row r="79" spans="1:1" x14ac:dyDescent="0.25">
      <c r="A79" s="62"/>
    </row>
    <row r="80" spans="1:1" x14ac:dyDescent="0.25">
      <c r="A80" s="62"/>
    </row>
    <row r="81" spans="1:1" x14ac:dyDescent="0.25">
      <c r="A81" s="62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332E-7766-40B6-8A77-C057546D5B59}">
  <sheetPr>
    <tabColor theme="9"/>
  </sheetPr>
  <dimension ref="A2:N28"/>
  <sheetViews>
    <sheetView zoomScale="116" workbookViewId="0">
      <selection activeCell="E25" sqref="E25"/>
    </sheetView>
  </sheetViews>
  <sheetFormatPr baseColWidth="10" defaultRowHeight="15" x14ac:dyDescent="0.25"/>
  <cols>
    <col min="2" max="2" width="15.140625" bestFit="1" customWidth="1"/>
    <col min="3" max="8" width="12" customWidth="1"/>
    <col min="9" max="9" width="3.28515625" customWidth="1"/>
    <col min="11" max="11" width="3.5703125" customWidth="1"/>
    <col min="12" max="12" width="5.7109375" bestFit="1" customWidth="1"/>
    <col min="13" max="13" width="4.28515625" style="6" customWidth="1"/>
  </cols>
  <sheetData>
    <row r="2" spans="1:14" ht="15.75" thickBot="1" x14ac:dyDescent="0.3"/>
    <row r="3" spans="1:14" ht="15.75" thickBot="1" x14ac:dyDescent="0.3">
      <c r="A3" s="66" t="s">
        <v>64</v>
      </c>
      <c r="B3" s="67"/>
      <c r="C3" s="67"/>
      <c r="D3" s="67"/>
      <c r="E3" s="67"/>
      <c r="F3" s="67"/>
      <c r="G3" s="67"/>
      <c r="H3" s="68"/>
      <c r="J3" s="177" t="s">
        <v>203</v>
      </c>
      <c r="N3" s="55" t="s">
        <v>180</v>
      </c>
    </row>
    <row r="4" spans="1:14" ht="15.75" thickBot="1" x14ac:dyDescent="0.3">
      <c r="A4" s="69" t="str">
        <f>+NAC!A4</f>
        <v>Fecha</v>
      </c>
      <c r="B4" s="58"/>
      <c r="C4" s="56" t="str">
        <f>+F9data!B4</f>
        <v>GBA</v>
      </c>
      <c r="D4" s="56" t="str">
        <f>+F9data!C4</f>
        <v>PAM</v>
      </c>
      <c r="E4" s="56" t="str">
        <f>+F9data!D4</f>
        <v>NOA</v>
      </c>
      <c r="F4" s="56" t="str">
        <f>+F9data!E4</f>
        <v>NEA</v>
      </c>
      <c r="G4" s="56" t="str">
        <f>+F9data!F4</f>
        <v>CUY</v>
      </c>
      <c r="H4" s="183" t="str">
        <f>+F9data!G4</f>
        <v>PAT</v>
      </c>
      <c r="I4" s="176"/>
      <c r="J4">
        <f>+MAX(d1d10_m!A:A)</f>
        <v>100</v>
      </c>
      <c r="K4" s="176"/>
    </row>
    <row r="5" spans="1:14" ht="15.75" thickBot="1" x14ac:dyDescent="0.3">
      <c r="A5" s="69" t="s">
        <v>127</v>
      </c>
      <c r="B5" s="58"/>
      <c r="C5" s="203">
        <f>+AVERAGE(d1d10_m!AN5:AN100000)</f>
        <v>4.1790671335165584E-5</v>
      </c>
      <c r="D5" s="203">
        <f>+AVERAGE(d1d10_m!AO5:AO100000)</f>
        <v>5.5795488333731935E-6</v>
      </c>
      <c r="E5" s="203">
        <f>+AVERAGE(d1d10_m!AP5:AP100000)</f>
        <v>-4.0591207684658369E-5</v>
      </c>
      <c r="F5" s="203">
        <f>+AVERAGE(d1d10_m!AQ5:AQ100000)</f>
        <v>-5.5998901699362558E-5</v>
      </c>
      <c r="G5" s="203">
        <f>+AVERAGE(d1d10_m!AR5:AR100000)</f>
        <v>-1.2205104702809934E-4</v>
      </c>
      <c r="H5" s="204">
        <f>+AVERAGE(d1d10_m!AS5:AS100000)</f>
        <v>4.6450875848950045E-5</v>
      </c>
      <c r="I5" s="49"/>
      <c r="K5" s="49"/>
      <c r="N5" t="s">
        <v>181</v>
      </c>
    </row>
    <row r="6" spans="1:14" ht="15.75" thickBot="1" x14ac:dyDescent="0.3">
      <c r="C6" s="53"/>
      <c r="D6" s="53"/>
      <c r="E6" s="53"/>
      <c r="F6" s="53"/>
      <c r="G6" s="53"/>
      <c r="H6" s="53"/>
    </row>
    <row r="7" spans="1:14" x14ac:dyDescent="0.25">
      <c r="A7" s="66" t="s">
        <v>65</v>
      </c>
      <c r="B7" s="67"/>
      <c r="C7" s="205" t="s">
        <v>129</v>
      </c>
      <c r="D7" s="205"/>
      <c r="E7" s="205"/>
      <c r="F7" s="205"/>
      <c r="G7" s="205"/>
      <c r="H7" s="206"/>
    </row>
    <row r="8" spans="1:14" x14ac:dyDescent="0.25">
      <c r="A8" s="178" t="str">
        <f>+A4</f>
        <v>Fecha</v>
      </c>
      <c r="B8" s="38"/>
      <c r="C8" s="207" t="str">
        <f t="shared" ref="C8:H8" si="0">+C4</f>
        <v>GBA</v>
      </c>
      <c r="D8" s="207" t="str">
        <f t="shared" si="0"/>
        <v>PAM</v>
      </c>
      <c r="E8" s="207" t="str">
        <f t="shared" si="0"/>
        <v>NOA</v>
      </c>
      <c r="F8" s="207" t="str">
        <f t="shared" si="0"/>
        <v>NEA</v>
      </c>
      <c r="G8" s="207" t="str">
        <f t="shared" si="0"/>
        <v>CUY</v>
      </c>
      <c r="H8" s="208" t="str">
        <f t="shared" si="0"/>
        <v>PAT</v>
      </c>
      <c r="I8" s="38"/>
      <c r="J8" s="38"/>
      <c r="K8" s="38"/>
      <c r="L8" t="s">
        <v>131</v>
      </c>
    </row>
    <row r="9" spans="1:14" x14ac:dyDescent="0.25">
      <c r="A9" s="180" t="str">
        <f t="shared" ref="A9" si="1">+A5</f>
        <v>Promedio</v>
      </c>
      <c r="B9" s="179" t="s">
        <v>176</v>
      </c>
      <c r="C9" s="209">
        <f>+AVERAGE(d1d10_y!AN$16:AN$100000)</f>
        <v>4.6358751925087332E-3</v>
      </c>
      <c r="D9" s="209">
        <f>+AVERAGE(d1d10_y!AO$16:AO$100000)</f>
        <v>2.9808550264147898E-3</v>
      </c>
      <c r="E9" s="209">
        <f>+AVERAGE(d1d10_y!AP$16:AP$100000)</f>
        <v>3.8861724487505643E-3</v>
      </c>
      <c r="F9" s="209">
        <f>+AVERAGE(d1d10_y!AQ$16:AQ$100000)</f>
        <v>2.8711891865116094E-4</v>
      </c>
      <c r="G9" s="209">
        <f>+AVERAGE(d1d10_y!AR$16:AR$100000)</f>
        <v>1.301846453693484E-3</v>
      </c>
      <c r="H9" s="210">
        <f>+AVERAGE(d1d10_y!AS$16:AS$100000)</f>
        <v>5.8620482722353904E-3</v>
      </c>
      <c r="I9" s="49"/>
      <c r="J9" t="s">
        <v>204</v>
      </c>
      <c r="K9" s="49"/>
      <c r="N9" t="s">
        <v>182</v>
      </c>
    </row>
    <row r="10" spans="1:14" x14ac:dyDescent="0.25">
      <c r="A10" s="70"/>
      <c r="C10" s="53"/>
      <c r="D10" s="53"/>
      <c r="E10" s="53"/>
      <c r="F10" s="53"/>
      <c r="G10" s="53"/>
      <c r="H10" s="211"/>
    </row>
    <row r="11" spans="1:14" x14ac:dyDescent="0.25">
      <c r="A11" s="70" t="s">
        <v>65</v>
      </c>
      <c r="C11" s="53" t="s">
        <v>130</v>
      </c>
      <c r="D11" s="53"/>
      <c r="E11" s="53"/>
      <c r="F11" s="53"/>
      <c r="G11" s="53"/>
      <c r="H11" s="211"/>
    </row>
    <row r="12" spans="1:14" x14ac:dyDescent="0.25">
      <c r="A12" s="178" t="str">
        <f t="shared" ref="A12:H12" si="2">+A8</f>
        <v>Fecha</v>
      </c>
      <c r="B12" s="38"/>
      <c r="C12" s="207" t="str">
        <f t="shared" si="2"/>
        <v>GBA</v>
      </c>
      <c r="D12" s="207" t="str">
        <f t="shared" si="2"/>
        <v>PAM</v>
      </c>
      <c r="E12" s="207" t="str">
        <f t="shared" si="2"/>
        <v>NOA</v>
      </c>
      <c r="F12" s="207" t="str">
        <f t="shared" si="2"/>
        <v>NEA</v>
      </c>
      <c r="G12" s="207" t="str">
        <f t="shared" si="2"/>
        <v>CUY</v>
      </c>
      <c r="H12" s="208" t="str">
        <f t="shared" si="2"/>
        <v>PAT</v>
      </c>
      <c r="I12" s="38"/>
      <c r="J12" s="38"/>
      <c r="K12" s="38"/>
    </row>
    <row r="13" spans="1:14" x14ac:dyDescent="0.25">
      <c r="A13" s="180" t="str">
        <f>+A9</f>
        <v>Promedio</v>
      </c>
      <c r="B13" s="179" t="s">
        <v>177</v>
      </c>
      <c r="C13" s="209">
        <f>+AVERAGE(d1d10_y!AN$54:AN$100000)</f>
        <v>3.909355069285715E-3</v>
      </c>
      <c r="D13" s="209">
        <f>+AVERAGE(d1d10_y!AO$54:AO$100000)</f>
        <v>4.5184240674155645E-3</v>
      </c>
      <c r="E13" s="209">
        <f>+AVERAGE(d1d10_y!AP$54:AP$100000)</f>
        <v>1.2909027046227057E-3</v>
      </c>
      <c r="F13" s="209">
        <f>+AVERAGE(d1d10_y!AQ$54:AQ$100000)</f>
        <v>-4.3509773226103159E-3</v>
      </c>
      <c r="G13" s="209">
        <f>+AVERAGE(d1d10_y!AR$54:AR$100000)</f>
        <v>-8.5239128762822232E-4</v>
      </c>
      <c r="H13" s="210">
        <f>+AVERAGE(d1d10_y!AS$54:AS$100000)</f>
        <v>1.303766581804352E-2</v>
      </c>
      <c r="I13" s="49"/>
      <c r="J13" t="s">
        <v>205</v>
      </c>
      <c r="K13" s="49"/>
      <c r="N13" t="s">
        <v>183</v>
      </c>
    </row>
    <row r="14" spans="1:14" x14ac:dyDescent="0.25">
      <c r="A14" s="70"/>
      <c r="C14" s="53"/>
      <c r="D14" s="53"/>
      <c r="E14" s="53"/>
      <c r="F14" s="53"/>
      <c r="G14" s="53"/>
      <c r="H14" s="211"/>
    </row>
    <row r="15" spans="1:14" x14ac:dyDescent="0.25">
      <c r="A15" s="70" t="s">
        <v>65</v>
      </c>
      <c r="C15" s="53" t="s">
        <v>221</v>
      </c>
      <c r="D15" s="53"/>
      <c r="E15" s="53"/>
      <c r="F15" s="53"/>
      <c r="G15" s="53"/>
      <c r="H15" s="211"/>
    </row>
    <row r="16" spans="1:14" x14ac:dyDescent="0.25">
      <c r="A16" s="178" t="str">
        <f t="shared" ref="A16" si="3">+A12</f>
        <v>Fecha</v>
      </c>
      <c r="B16" s="38"/>
      <c r="C16" s="207" t="str">
        <f t="shared" ref="C16:H16" si="4">+C12</f>
        <v>GBA</v>
      </c>
      <c r="D16" s="207" t="str">
        <f t="shared" si="4"/>
        <v>PAM</v>
      </c>
      <c r="E16" s="207" t="str">
        <f t="shared" si="4"/>
        <v>NOA</v>
      </c>
      <c r="F16" s="207" t="str">
        <f t="shared" si="4"/>
        <v>NEA</v>
      </c>
      <c r="G16" s="207" t="str">
        <f t="shared" si="4"/>
        <v>CUY</v>
      </c>
      <c r="H16" s="208" t="str">
        <f t="shared" si="4"/>
        <v>PAT</v>
      </c>
    </row>
    <row r="17" spans="1:14" ht="15.75" thickBot="1" x14ac:dyDescent="0.3">
      <c r="A17" s="181" t="s">
        <v>222</v>
      </c>
      <c r="B17" s="182" t="s">
        <v>219</v>
      </c>
      <c r="C17" s="212">
        <f>+HLOOKUP(F19data!C$16,d1d10_y!$AL$3:$AS$100000,F19data!$J$4-3+1,FALSE)</f>
        <v>-6.8061075510367885E-2</v>
      </c>
      <c r="D17" s="212">
        <f>+HLOOKUP(F19data!D$16,d1d10_y!$AL$3:$AS$100000,F19data!$J$4-3+1,FALSE)</f>
        <v>-5.4915335592945258E-2</v>
      </c>
      <c r="E17" s="212">
        <f>+HLOOKUP(F19data!E$16,d1d10_y!$AL$3:$AS$100000,F19data!$J$4-3+1,FALSE)</f>
        <v>-0.11754918878476683</v>
      </c>
      <c r="F17" s="212">
        <f>+HLOOKUP(F19data!F$16,d1d10_y!$AL$3:$AS$100000,F19data!$J$4-3+1,FALSE)</f>
        <v>-7.6361788255107976E-2</v>
      </c>
      <c r="G17" s="212">
        <f>+HLOOKUP(F19data!G$16,d1d10_y!$AL$3:$AS$100000,F19data!$J$4-3+1,FALSE)</f>
        <v>-0.11293432777094248</v>
      </c>
      <c r="H17" s="213">
        <f>+HLOOKUP(F19data!H$16,d1d10_y!$AL$3:$AS$100000,F19data!$J$4-3+1,FALSE)</f>
        <v>-8.0681501015553714E-3</v>
      </c>
      <c r="J17" t="s">
        <v>220</v>
      </c>
    </row>
    <row r="18" spans="1:14" ht="15.75" thickBot="1" x14ac:dyDescent="0.3">
      <c r="C18" s="53"/>
      <c r="D18" s="53"/>
      <c r="E18" s="53"/>
      <c r="F18" s="53"/>
      <c r="G18" s="53"/>
      <c r="H18" s="53"/>
    </row>
    <row r="19" spans="1:14" ht="15.75" thickBot="1" x14ac:dyDescent="0.3">
      <c r="A19" s="66" t="s">
        <v>228</v>
      </c>
      <c r="B19" s="67"/>
      <c r="C19" s="205"/>
      <c r="D19" s="205"/>
      <c r="E19" s="205"/>
      <c r="F19" s="205"/>
      <c r="G19" s="205"/>
      <c r="H19" s="206"/>
      <c r="J19" s="177" t="s">
        <v>203</v>
      </c>
    </row>
    <row r="20" spans="1:14" x14ac:dyDescent="0.25">
      <c r="A20" s="178" t="str">
        <f t="shared" ref="A20:H20" si="5">+A8</f>
        <v>Fecha</v>
      </c>
      <c r="B20" s="38"/>
      <c r="C20" s="207" t="str">
        <f t="shared" si="5"/>
        <v>GBA</v>
      </c>
      <c r="D20" s="207" t="str">
        <f t="shared" si="5"/>
        <v>PAM</v>
      </c>
      <c r="E20" s="207" t="str">
        <f t="shared" si="5"/>
        <v>NOA</v>
      </c>
      <c r="F20" s="207" t="str">
        <f t="shared" si="5"/>
        <v>NEA</v>
      </c>
      <c r="G20" s="207" t="str">
        <f t="shared" si="5"/>
        <v>CUY</v>
      </c>
      <c r="H20" s="208" t="str">
        <f t="shared" si="5"/>
        <v>PAT</v>
      </c>
      <c r="I20" s="38"/>
      <c r="J20">
        <f>+MAX(GBA_d!B32:B100000)</f>
        <v>128</v>
      </c>
      <c r="K20" s="38"/>
      <c r="L20" t="s">
        <v>131</v>
      </c>
    </row>
    <row r="21" spans="1:14" x14ac:dyDescent="0.25">
      <c r="A21" s="180" t="s">
        <v>128</v>
      </c>
      <c r="B21" s="179" t="s">
        <v>178</v>
      </c>
      <c r="C21" s="209" cm="1">
        <f t="array" aca="1" ref="C21" ca="1">INDIRECT(_xlfn.CONCAT(C$20,"_d!$E$",$J$20))/100-INDIRECT(_xlfn.CONCAT(C$20,"_d!$N$",$J$20))/100</f>
        <v>0.17355057544386909</v>
      </c>
      <c r="D21" s="209" cm="1">
        <f t="array" aca="1" ref="D21" ca="1">INDIRECT(_xlfn.CONCAT(D$20,"_d!$E$",$J$20))/100-INDIRECT(_xlfn.CONCAT(D$20,"_d!$N$",$J$20))/100</f>
        <v>-5.6146230261717278E-2</v>
      </c>
      <c r="E21" s="209" cm="1">
        <f t="array" aca="1" ref="E21" ca="1">INDIRECT(_xlfn.CONCAT(E$20,"_d!$E$",$J$20))/100-INDIRECT(_xlfn.CONCAT(E$20,"_d!$N$",$J$20))/100</f>
        <v>-0.44908017573573034</v>
      </c>
      <c r="F21" s="209" cm="1">
        <f t="array" aca="1" ref="F21" ca="1">INDIRECT(_xlfn.CONCAT(F$20,"_d!$E$",$J$20))/100-INDIRECT(_xlfn.CONCAT(F$20,"_d!$N$",$J$20))/100</f>
        <v>-0.48200834067488074</v>
      </c>
      <c r="G21" s="209" cm="1">
        <f t="array" aca="1" ref="G21" ca="1">INDIRECT(_xlfn.CONCAT(G$20,"_d!$E$",$J$20))/100-INDIRECT(_xlfn.CONCAT(G$20,"_d!$N$",$J$20))/100</f>
        <v>-0.85089389210918398</v>
      </c>
      <c r="H21" s="210" cm="1">
        <f t="array" aca="1" ref="H21" ca="1">INDIRECT(_xlfn.CONCAT(H$20,"_d!$E$",$J$20))/100-INDIRECT(_xlfn.CONCAT(H$20,"_d!$N$",$J$20))/100</f>
        <v>0.16368310402921793</v>
      </c>
      <c r="I21" s="49"/>
      <c r="J21" t="s">
        <v>206</v>
      </c>
      <c r="K21" s="49"/>
      <c r="N21" t="s">
        <v>184</v>
      </c>
    </row>
    <row r="22" spans="1:14" x14ac:dyDescent="0.25">
      <c r="A22" s="70"/>
      <c r="C22" s="53"/>
      <c r="D22" s="53"/>
      <c r="E22" s="53"/>
      <c r="F22" s="53"/>
      <c r="G22" s="53"/>
      <c r="H22" s="211"/>
    </row>
    <row r="23" spans="1:14" x14ac:dyDescent="0.25">
      <c r="A23" s="70" t="s">
        <v>229</v>
      </c>
      <c r="C23" s="53"/>
      <c r="D23" s="53"/>
      <c r="E23" s="53"/>
      <c r="F23" s="53"/>
      <c r="G23" s="53"/>
      <c r="H23" s="211"/>
    </row>
    <row r="24" spans="1:14" x14ac:dyDescent="0.25">
      <c r="A24" s="178" t="str">
        <f t="shared" ref="A24:H24" si="6">+A12</f>
        <v>Fecha</v>
      </c>
      <c r="B24" s="38"/>
      <c r="C24" s="207" t="str">
        <f t="shared" si="6"/>
        <v>GBA</v>
      </c>
      <c r="D24" s="207" t="str">
        <f t="shared" si="6"/>
        <v>PAM</v>
      </c>
      <c r="E24" s="207" t="str">
        <f t="shared" si="6"/>
        <v>NOA</v>
      </c>
      <c r="F24" s="207" t="str">
        <f t="shared" si="6"/>
        <v>NEA</v>
      </c>
      <c r="G24" s="207" t="str">
        <f t="shared" si="6"/>
        <v>CUY</v>
      </c>
      <c r="H24" s="208" t="str">
        <f t="shared" si="6"/>
        <v>PAT</v>
      </c>
      <c r="I24" s="38"/>
      <c r="J24" s="38"/>
      <c r="K24" s="38"/>
    </row>
    <row r="25" spans="1:14" ht="15.75" thickBot="1" x14ac:dyDescent="0.3">
      <c r="A25" s="181" t="s">
        <v>128</v>
      </c>
      <c r="B25" s="182" t="s">
        <v>179</v>
      </c>
      <c r="C25" s="212" cm="1">
        <f t="array" aca="1" ref="C25" ca="1">INDIRECT(_xlfn.CONCAT(C$20,"_d!$E$",$J$20))/INDIRECT(_xlfn.CONCAT(C$20,"_d!$E$82"))-INDIRECT(_xlfn.CONCAT(C$20,"_d!$N$",$J$20))/INDIRECT(_xlfn.CONCAT(C$20,"_d!$N$82"))</f>
        <v>-0.15047401385796633</v>
      </c>
      <c r="D25" s="212" cm="1">
        <f t="array" aca="1" ref="D25" ca="1">INDIRECT(_xlfn.CONCAT(D$20,"_d!$E$",$J$20))/INDIRECT(_xlfn.CONCAT(D$20,"_d!$E$82"))-INDIRECT(_xlfn.CONCAT(D$20,"_d!$N$",$J$20))/INDIRECT(_xlfn.CONCAT(D$20,"_d!$N$82"))</f>
        <v>-8.9836764754949172E-2</v>
      </c>
      <c r="E25" s="212" cm="1">
        <f t="array" aca="1" ref="E25" ca="1">INDIRECT(_xlfn.CONCAT(E$20,"_d!$E$",$J$20))/INDIRECT(_xlfn.CONCAT(E$20,"_d!$E$82"))-INDIRECT(_xlfn.CONCAT(E$20,"_d!$N$",$J$20))/INDIRECT(_xlfn.CONCAT(E$20,"_d!$N$82"))</f>
        <v>-0.4611119074664245</v>
      </c>
      <c r="F25" s="212" cm="1">
        <f t="array" aca="1" ref="F25" ca="1">INDIRECT(_xlfn.CONCAT(F$20,"_d!$E$",$J$20))/INDIRECT(_xlfn.CONCAT(F$20,"_d!$E$82"))-INDIRECT(_xlfn.CONCAT(F$20,"_d!$N$",$J$20))/INDIRECT(_xlfn.CONCAT(F$20,"_d!$N$82"))</f>
        <v>-0.54284344316059219</v>
      </c>
      <c r="G25" s="212" cm="1">
        <f t="array" aca="1" ref="G25" ca="1">INDIRECT(_xlfn.CONCAT(G$20,"_d!$E$",$J$20))/INDIRECT(_xlfn.CONCAT(G$20,"_d!$E$82"))-INDIRECT(_xlfn.CONCAT(G$20,"_d!$N$",$J$20))/INDIRECT(_xlfn.CONCAT(G$20,"_d!$N$82"))</f>
        <v>-0.35499567775795526</v>
      </c>
      <c r="H25" s="212" cm="1">
        <f t="array" aca="1" ref="H25" ca="1">INDIRECT(_xlfn.CONCAT(H$20,"_d!$E$",$J$20))/INDIRECT(_xlfn.CONCAT(H$20,"_d!$E$82"))-INDIRECT(_xlfn.CONCAT(H$20,"_d!$N$",$J$20))/INDIRECT(_xlfn.CONCAT(H$20,"_d!$N$82"))</f>
        <v>0.3464743748320771</v>
      </c>
      <c r="I25" s="49"/>
      <c r="J25" t="s">
        <v>207</v>
      </c>
      <c r="K25" s="49"/>
      <c r="N25" t="s">
        <v>185</v>
      </c>
    </row>
    <row r="26" spans="1:14" x14ac:dyDescent="0.25">
      <c r="C26" s="53"/>
      <c r="D26" s="53"/>
      <c r="E26" s="53"/>
      <c r="F26" s="53"/>
      <c r="G26" s="53"/>
      <c r="H26" s="53"/>
    </row>
    <row r="28" spans="1:14" x14ac:dyDescent="0.25">
      <c r="C28" s="49"/>
    </row>
  </sheetData>
  <conditionalFormatting sqref="C2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:H5">
    <cfRule type="colorScale" priority="12">
      <colorScale>
        <cfvo type="min"/>
        <cfvo type="max"/>
        <color rgb="FF63BE7B"/>
        <color rgb="FFFFEF9C"/>
      </colorScale>
    </cfRule>
  </conditionalFormatting>
  <conditionalFormatting sqref="C9:H9">
    <cfRule type="colorScale" priority="14">
      <colorScale>
        <cfvo type="min"/>
        <cfvo type="max"/>
        <color rgb="FF63BE7B"/>
        <color rgb="FFFFEF9C"/>
      </colorScale>
    </cfRule>
  </conditionalFormatting>
  <conditionalFormatting sqref="C13:H13">
    <cfRule type="colorScale" priority="2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">
      <colorScale>
        <cfvo type="min"/>
        <cfvo type="max"/>
        <color rgb="FF63BE7B"/>
        <color rgb="FFFFEF9C"/>
      </colorScale>
    </cfRule>
  </conditionalFormatting>
  <conditionalFormatting sqref="C17:H17">
    <cfRule type="colorScale" priority="1">
      <colorScale>
        <cfvo type="min"/>
        <cfvo type="max"/>
        <color rgb="FF63BE7B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max"/>
        <color rgb="FF63BE7B"/>
        <color rgb="FFFFEF9C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H21">
    <cfRule type="colorScale" priority="11">
      <colorScale>
        <cfvo type="min"/>
        <cfvo type="max"/>
        <color rgb="FF63BE7B"/>
        <color rgb="FFFFEF9C"/>
      </colorScale>
    </cfRule>
  </conditionalFormatting>
  <conditionalFormatting sqref="C25:H25">
    <cfRule type="colorScale" priority="10">
      <colorScale>
        <cfvo type="min"/>
        <cfvo type="max"/>
        <color rgb="FF63BE7B"/>
        <color rgb="FFFFEF9C"/>
      </colorScale>
    </cfRule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I13 K1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I21 K2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:K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H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:H1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I13 K1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:I21 K2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:I25 K25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K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 J3 C5:I5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F3106-F919-4A60-ADBF-1002269902FA}">
  <sheetPr>
    <tabColor theme="3"/>
  </sheetPr>
  <dimension ref="B1:AL114"/>
  <sheetViews>
    <sheetView tabSelected="1" workbookViewId="0">
      <pane ySplit="5" topLeftCell="A62" activePane="bottomLeft" state="frozen"/>
      <selection pane="bottomLeft" activeCell="A102" sqref="A102:XFD102"/>
    </sheetView>
  </sheetViews>
  <sheetFormatPr baseColWidth="10" defaultRowHeight="15" x14ac:dyDescent="0.25"/>
  <cols>
    <col min="2" max="2" width="7.42578125" bestFit="1" customWidth="1"/>
    <col min="3" max="3" width="11" bestFit="1" customWidth="1"/>
    <col min="4" max="4" width="10" bestFit="1" customWidth="1"/>
    <col min="5" max="5" width="3.7109375" customWidth="1"/>
    <col min="6" max="6" width="7.42578125" bestFit="1" customWidth="1"/>
    <col min="7" max="7" width="12.7109375" bestFit="1" customWidth="1"/>
    <col min="8" max="8" width="9.85546875" bestFit="1" customWidth="1"/>
    <col min="9" max="9" width="3.7109375" customWidth="1"/>
    <col min="10" max="10" width="7.42578125" bestFit="1" customWidth="1"/>
    <col min="11" max="11" width="12.7109375" bestFit="1" customWidth="1"/>
    <col min="12" max="12" width="10.7109375" bestFit="1" customWidth="1"/>
    <col min="13" max="13" width="3.7109375" customWidth="1"/>
    <col min="14" max="15" width="7.7109375" style="36" customWidth="1"/>
    <col min="16" max="16" width="3.7109375" customWidth="1"/>
    <col min="20" max="20" width="3.7109375" customWidth="1"/>
    <col min="21" max="21" width="7.42578125" bestFit="1" customWidth="1"/>
    <col min="22" max="22" width="13.7109375" bestFit="1" customWidth="1"/>
    <col min="23" max="23" width="12.7109375" bestFit="1" customWidth="1"/>
    <col min="24" max="24" width="14.85546875" bestFit="1" customWidth="1"/>
    <col min="25" max="25" width="13.85546875" bestFit="1" customWidth="1"/>
    <col min="28" max="28" width="11.85546875" bestFit="1" customWidth="1"/>
  </cols>
  <sheetData>
    <row r="1" spans="2:38" ht="15.75" thickBot="1" x14ac:dyDescent="0.3">
      <c r="B1" s="217" t="s">
        <v>153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37"/>
      <c r="Q1" s="217" t="s">
        <v>157</v>
      </c>
      <c r="R1" s="217"/>
      <c r="S1" s="217"/>
      <c r="T1" s="217"/>
      <c r="U1" s="217"/>
      <c r="V1" s="217"/>
      <c r="W1" s="217"/>
      <c r="X1" s="217"/>
      <c r="Y1" s="217"/>
      <c r="AA1" s="220" t="s">
        <v>158</v>
      </c>
      <c r="AB1" s="220"/>
      <c r="AC1" s="220"/>
      <c r="AD1" s="220"/>
      <c r="AE1" s="220"/>
      <c r="AF1" s="220"/>
    </row>
    <row r="2" spans="2:38" ht="15.75" thickBot="1" x14ac:dyDescent="0.3">
      <c r="B2" s="240" t="s">
        <v>159</v>
      </c>
      <c r="C2" s="240"/>
      <c r="D2" s="240"/>
      <c r="F2" s="240" t="s">
        <v>160</v>
      </c>
      <c r="G2" s="240"/>
      <c r="H2" s="240"/>
      <c r="J2" s="240" t="s">
        <v>161</v>
      </c>
      <c r="K2" s="240"/>
      <c r="L2" s="240"/>
      <c r="M2" s="36"/>
      <c r="N2" s="79" t="s">
        <v>165</v>
      </c>
      <c r="O2" s="80">
        <f>+MAX('F10.12.17data'!$A$5:$A$4000)</f>
        <v>45627</v>
      </c>
      <c r="P2" s="35"/>
      <c r="R2" t="s">
        <v>166</v>
      </c>
      <c r="S2" t="s">
        <v>175</v>
      </c>
      <c r="U2" s="241" t="s">
        <v>173</v>
      </c>
      <c r="V2" s="241"/>
      <c r="W2" s="241"/>
      <c r="X2" s="241"/>
      <c r="Y2" s="241"/>
      <c r="AA2" s="33"/>
      <c r="AB2" s="33"/>
    </row>
    <row r="3" spans="2:38" ht="15.75" thickBot="1" x14ac:dyDescent="0.3">
      <c r="B3" s="217" t="s">
        <v>141</v>
      </c>
      <c r="C3" s="217"/>
      <c r="D3" s="217"/>
      <c r="F3" s="217" t="s">
        <v>146</v>
      </c>
      <c r="G3" s="217"/>
      <c r="H3" s="217"/>
      <c r="J3" s="217" t="s">
        <v>174</v>
      </c>
      <c r="K3" s="217"/>
      <c r="L3" s="217"/>
      <c r="M3" s="37"/>
      <c r="Q3" s="55"/>
      <c r="R3" s="55" t="s">
        <v>154</v>
      </c>
      <c r="S3" s="55" t="s">
        <v>155</v>
      </c>
      <c r="U3" s="217" t="s">
        <v>156</v>
      </c>
      <c r="V3" s="217"/>
      <c r="W3" s="217"/>
      <c r="X3" s="217"/>
      <c r="Y3" s="217"/>
      <c r="AA3" s="217" t="s">
        <v>172</v>
      </c>
      <c r="AB3" s="217"/>
      <c r="AC3" s="217"/>
      <c r="AD3" s="217"/>
      <c r="AE3" s="217"/>
      <c r="AF3" s="217"/>
      <c r="AH3" s="217" t="s">
        <v>218</v>
      </c>
      <c r="AI3" s="217"/>
      <c r="AJ3" s="217"/>
      <c r="AK3" s="217"/>
      <c r="AL3" s="217"/>
    </row>
    <row r="5" spans="2:38" s="54" customFormat="1" ht="15.75" thickBot="1" x14ac:dyDescent="0.3">
      <c r="B5" s="54" t="str">
        <f>+F9data!AB4</f>
        <v>Fecha</v>
      </c>
      <c r="C5" s="54" t="s">
        <v>142</v>
      </c>
      <c r="D5" s="54" t="s">
        <v>143</v>
      </c>
      <c r="F5" s="54" t="s">
        <v>1</v>
      </c>
      <c r="G5" s="54" t="s">
        <v>145</v>
      </c>
      <c r="H5" s="54" t="s">
        <v>132</v>
      </c>
      <c r="J5" s="54" t="s">
        <v>1</v>
      </c>
      <c r="K5" s="54" t="s">
        <v>145</v>
      </c>
      <c r="L5" s="54" t="s">
        <v>132</v>
      </c>
      <c r="N5" s="59"/>
      <c r="O5" s="59"/>
      <c r="Q5" s="54" t="s">
        <v>162</v>
      </c>
      <c r="R5" s="54" t="s">
        <v>163</v>
      </c>
      <c r="S5" s="54" t="s">
        <v>164</v>
      </c>
      <c r="U5" s="54" t="s">
        <v>1</v>
      </c>
      <c r="V5" s="54" t="s">
        <v>168</v>
      </c>
      <c r="W5" s="54" t="s">
        <v>169</v>
      </c>
      <c r="X5" s="54" t="s">
        <v>170</v>
      </c>
      <c r="Y5" s="54" t="s">
        <v>171</v>
      </c>
      <c r="AA5" s="54" t="s">
        <v>162</v>
      </c>
      <c r="AB5" s="54" t="s">
        <v>176</v>
      </c>
      <c r="AC5" s="54" t="s">
        <v>177</v>
      </c>
      <c r="AD5" s="54" t="s">
        <v>178</v>
      </c>
      <c r="AE5" s="54" t="s">
        <v>179</v>
      </c>
      <c r="AF5" s="54" t="s">
        <v>219</v>
      </c>
      <c r="AH5" s="54" t="s">
        <v>1</v>
      </c>
      <c r="AI5" s="54" t="s">
        <v>213</v>
      </c>
      <c r="AK5" s="54" t="s">
        <v>64</v>
      </c>
      <c r="AL5" s="54" t="s">
        <v>65</v>
      </c>
    </row>
    <row r="6" spans="2:38" x14ac:dyDescent="0.25">
      <c r="B6" s="35">
        <f>+F9data!AB5</f>
        <v>42705</v>
      </c>
      <c r="F6" s="35">
        <f>+B6</f>
        <v>42705</v>
      </c>
      <c r="J6" s="35">
        <f>+F6</f>
        <v>42705</v>
      </c>
      <c r="Q6" t="s">
        <v>82</v>
      </c>
      <c r="R6" cm="1">
        <f t="array" ref="R6">+INDEX('F10.12.17data'!$A$4:$G$4000,MATCH('Para R'!$O$2,'F10.12.17data'!$A$4:$A$4000,0),1+MATCH('Para R'!$Q6,'F10.12.17data'!$B$4:$G$4,0))</f>
        <v>7678.7479894800017</v>
      </c>
      <c r="S6" cm="1">
        <f t="array" ref="S6">+INDEX('F10.12.17data'!$I$4:$O$4000,MATCH('Para R'!$O$2,'F10.12.17data'!$A$4:$A$4000,0),1+MATCH('Para R'!$Q6,'F10.12.17data'!$B$4:$G$4,0))</f>
        <v>1903.1054242196894</v>
      </c>
      <c r="U6" s="35">
        <f>+'F10.12.17data'!R5</f>
        <v>42705</v>
      </c>
      <c r="V6" s="65">
        <f>+'F10.12.17data'!S5</f>
        <v>1</v>
      </c>
      <c r="W6" s="65">
        <f>+'F10.12.17data'!T5</f>
        <v>0.99999999999999989</v>
      </c>
      <c r="X6" s="65">
        <f ca="1">+'F10.12.17data'!V5</f>
        <v>1</v>
      </c>
      <c r="Y6" s="65">
        <f ca="1">+'F10.12.17data'!W5</f>
        <v>1</v>
      </c>
      <c r="AA6" t="s">
        <v>82</v>
      </c>
      <c r="AB6" s="53">
        <f>+HLOOKUP('Para R'!$AA6,F19data!$C$8:$H$9,2,FALSE)</f>
        <v>4.6358751925087332E-3</v>
      </c>
      <c r="AC6" s="53">
        <f>+HLOOKUP('Para R'!$AA6,F19data!$C$12:$H$13,2,FALSE)</f>
        <v>3.909355069285715E-3</v>
      </c>
      <c r="AD6" s="53">
        <f ca="1">+HLOOKUP('Para R'!$AA6,F19data!$C$20:$H$21,2,FALSE)</f>
        <v>0.17355057544386909</v>
      </c>
      <c r="AE6" s="53">
        <f ca="1">+HLOOKUP('Para R'!$AA6,F19data!$C$24:$H$25,2,FALSE)</f>
        <v>-0.15047401385796633</v>
      </c>
      <c r="AF6" s="53">
        <f>+HLOOKUP('Para R'!$AA6,F19data!$C$16:$H$17,2,FALSE)</f>
        <v>-6.8061075510367885E-2</v>
      </c>
      <c r="AH6" s="202">
        <f>+O2</f>
        <v>45627</v>
      </c>
      <c r="AI6" t="s">
        <v>215</v>
      </c>
      <c r="AJ6">
        <v>1</v>
      </c>
      <c r="AK6">
        <f ca="1">+VLOOKUP($AH$6,NAC_d!$CG:$CQ,1+$AJ6,FALSE)*100</f>
        <v>2.6307154138295319</v>
      </c>
      <c r="AL6">
        <f ca="1">+VLOOKUP($AH$6,NAC_d!$CS:$DC,1+$AJ6,FALSE)*100</f>
        <v>113.43819973499177</v>
      </c>
    </row>
    <row r="7" spans="2:38" x14ac:dyDescent="0.25">
      <c r="B7" s="35">
        <f>+F9data!AB6</f>
        <v>42736</v>
      </c>
      <c r="F7" s="35">
        <f t="shared" ref="F7:F18" si="0">+B7</f>
        <v>42736</v>
      </c>
      <c r="J7" s="35">
        <f t="shared" ref="J7:J70" si="1">+F7</f>
        <v>42736</v>
      </c>
      <c r="K7" s="78">
        <f ca="1">+W_nucleo!AR20</f>
        <v>-2.7604284788604883E-3</v>
      </c>
      <c r="L7" s="78">
        <f ca="1">+W_nucleo!AS20</f>
        <v>8.1703785426356923E-4</v>
      </c>
      <c r="M7" s="78"/>
      <c r="Q7" t="s">
        <v>83</v>
      </c>
      <c r="R7" cm="1">
        <f t="array" ref="R7">+INDEX('F10.12.17data'!$A$4:$G$4000,MATCH('Para R'!$O$2,'F10.12.17data'!$A$4:$A$4000,0),1+MATCH('Para R'!$Q7,'F10.12.17data'!$B$4:$G$4,0))</f>
        <v>7687.243536349999</v>
      </c>
      <c r="S7" cm="1">
        <f t="array" ref="S7">+INDEX('F10.12.17data'!$I$4:$O$4000,MATCH('Para R'!$O$2,'F10.12.17data'!$A$4:$A$4000,0),1+MATCH('Para R'!$Q7,'F10.12.17data'!$B$4:$G$4,0))</f>
        <v>1811.1561318933539</v>
      </c>
      <c r="U7" s="35">
        <f>+'F10.12.17data'!R6</f>
        <v>42736</v>
      </c>
      <c r="V7" s="65">
        <f>+'F10.12.17data'!S6</f>
        <v>0.99168822838513115</v>
      </c>
      <c r="W7" s="65">
        <f>+'F10.12.17data'!T6</f>
        <v>0.99728599262512363</v>
      </c>
      <c r="X7" s="65">
        <f ca="1">+'F10.12.17data'!V6</f>
        <v>0.99888155039307758</v>
      </c>
      <c r="Y7" s="65">
        <f ca="1">+'F10.12.17data'!W6</f>
        <v>1.0008052148277851</v>
      </c>
      <c r="AA7" t="s">
        <v>83</v>
      </c>
      <c r="AB7" s="53">
        <f>+HLOOKUP('Para R'!$AA7,F19data!$C$8:$H$9,2,FALSE)</f>
        <v>2.9808550264147898E-3</v>
      </c>
      <c r="AC7" s="53">
        <f>+HLOOKUP('Para R'!$AA7,F19data!$C$12:$H$13,2,FALSE)</f>
        <v>4.5184240674155645E-3</v>
      </c>
      <c r="AD7" s="53">
        <f ca="1">+HLOOKUP('Para R'!$AA7,F19data!$C$20:$H$21,2,FALSE)</f>
        <v>-5.6146230261717278E-2</v>
      </c>
      <c r="AE7" s="53">
        <f ca="1">+HLOOKUP('Para R'!$AA7,F19data!$C$24:$H$25,2,FALSE)</f>
        <v>-8.9836764754949172E-2</v>
      </c>
      <c r="AF7" s="53">
        <f>+HLOOKUP('Para R'!$AA7,F19data!$C$16:$H$17,2,FALSE)</f>
        <v>-5.4915335592945258E-2</v>
      </c>
      <c r="AH7" s="202">
        <f>+AH6</f>
        <v>45627</v>
      </c>
      <c r="AJ7">
        <f>+AJ6+1</f>
        <v>2</v>
      </c>
      <c r="AK7">
        <f ca="1">+VLOOKUP($AH$6,NAC_d!$CG:$CQ,1+$AJ7,FALSE)*100</f>
        <v>2.6200935402001191</v>
      </c>
      <c r="AL7">
        <f ca="1">+VLOOKUP($AH$6,NAC_d!$CS:$DC,1+$AJ7,FALSE)*100</f>
        <v>113.5228094901442</v>
      </c>
    </row>
    <row r="8" spans="2:38" x14ac:dyDescent="0.25">
      <c r="B8" s="35">
        <f>+F9data!AB7</f>
        <v>42767</v>
      </c>
      <c r="F8" s="35">
        <f t="shared" si="0"/>
        <v>42767</v>
      </c>
      <c r="J8" s="35">
        <f t="shared" si="1"/>
        <v>42767</v>
      </c>
      <c r="K8" s="78">
        <f ca="1">+W_nucleo!AR21</f>
        <v>-2.1903402671674677E-3</v>
      </c>
      <c r="L8" s="78">
        <f ca="1">+W_nucleo!AS21</f>
        <v>-1.1565585591077898E-4</v>
      </c>
      <c r="M8" s="78"/>
      <c r="Q8" t="s">
        <v>84</v>
      </c>
      <c r="R8" cm="1">
        <f t="array" ref="R8">+INDEX('F10.12.17data'!$A$4:$G$4000,MATCH('Para R'!$O$2,'F10.12.17data'!$A$4:$A$4000,0),1+MATCH('Para R'!$Q8,'F10.12.17data'!$B$4:$G$4,0))</f>
        <v>7713.2005989599993</v>
      </c>
      <c r="S8" cm="1">
        <f t="array" ref="S8">+INDEX('F10.12.17data'!$I$4:$O$4000,MATCH('Para R'!$O$2,'F10.12.17data'!$A$4:$A$4000,0),1+MATCH('Para R'!$Q8,'F10.12.17data'!$B$4:$G$4,0))</f>
        <v>1794.0997669865496</v>
      </c>
      <c r="U8" s="35">
        <f>+'F10.12.17data'!R7</f>
        <v>42767</v>
      </c>
      <c r="V8" s="65">
        <f>+'F10.12.17data'!S7</f>
        <v>0.99023846744724042</v>
      </c>
      <c r="W8" s="65">
        <f>+'F10.12.17data'!T7</f>
        <v>0.99788969023019691</v>
      </c>
      <c r="X8" s="65">
        <f ca="1">+'F10.12.17data'!V7</f>
        <v>0.99637571963989024</v>
      </c>
      <c r="Y8" s="65">
        <f ca="1">+'F10.12.17data'!W7</f>
        <v>0.99988795193977165</v>
      </c>
      <c r="AA8" t="s">
        <v>84</v>
      </c>
      <c r="AB8" s="53">
        <f>+HLOOKUP('Para R'!$AA8,F19data!$C$8:$H$9,2,FALSE)</f>
        <v>3.8861724487505643E-3</v>
      </c>
      <c r="AC8" s="53">
        <f>+HLOOKUP('Para R'!$AA8,F19data!$C$12:$H$13,2,FALSE)</f>
        <v>1.2909027046227057E-3</v>
      </c>
      <c r="AD8" s="53">
        <f ca="1">+HLOOKUP('Para R'!$AA8,F19data!$C$20:$H$21,2,FALSE)</f>
        <v>-0.44908017573573034</v>
      </c>
      <c r="AE8" s="53">
        <f ca="1">+HLOOKUP('Para R'!$AA8,F19data!$C$24:$H$25,2,FALSE)</f>
        <v>-0.4611119074664245</v>
      </c>
      <c r="AF8" s="53">
        <f>+HLOOKUP('Para R'!$AA8,F19data!$C$16:$H$17,2,FALSE)</f>
        <v>-0.11754918878476683</v>
      </c>
      <c r="AH8" s="202">
        <f t="shared" ref="AH8:AH15" si="2">+AH7</f>
        <v>45627</v>
      </c>
      <c r="AJ8">
        <f t="shared" ref="AJ8:AJ15" si="3">+AJ7+1</f>
        <v>3</v>
      </c>
      <c r="AK8">
        <f ca="1">+VLOOKUP($AH$6,NAC_d!$CG:$CQ,1+$AJ8,FALSE)*100</f>
        <v>2.7104467268588728</v>
      </c>
      <c r="AL8">
        <f ca="1">+VLOOKUP($AH$6,NAC_d!$CS:$DC,1+$AJ8,FALSE)*100</f>
        <v>116.62423847557264</v>
      </c>
    </row>
    <row r="9" spans="2:38" x14ac:dyDescent="0.25">
      <c r="B9" s="35">
        <f>+F9data!AB8</f>
        <v>42795</v>
      </c>
      <c r="F9" s="35">
        <f t="shared" si="0"/>
        <v>42795</v>
      </c>
      <c r="J9" s="35">
        <f t="shared" si="1"/>
        <v>42795</v>
      </c>
      <c r="K9" s="78">
        <f ca="1">+W_nucleo!AR22</f>
        <v>5.4553461588779939E-4</v>
      </c>
      <c r="L9" s="78">
        <f ca="1">+W_nucleo!AS22</f>
        <v>6.6709799343933618E-4</v>
      </c>
      <c r="M9" s="78"/>
      <c r="Q9" t="s">
        <v>85</v>
      </c>
      <c r="R9" cm="1">
        <f t="array" ref="R9">+INDEX('F10.12.17data'!$A$4:$G$4000,MATCH('Para R'!$O$2,'F10.12.17data'!$A$4:$A$4000,0),1+MATCH('Para R'!$Q9,'F10.12.17data'!$B$4:$G$4,0))</f>
        <v>7737.0610916299984</v>
      </c>
      <c r="S9" cm="1">
        <f t="array" ref="S9">+INDEX('F10.12.17data'!$I$4:$O$4000,MATCH('Para R'!$O$2,'F10.12.17data'!$A$4:$A$4000,0),1+MATCH('Para R'!$Q9,'F10.12.17data'!$B$4:$G$4,0))</f>
        <v>1764.0923529897718</v>
      </c>
      <c r="U9" s="35">
        <f>+'F10.12.17data'!R8</f>
        <v>42795</v>
      </c>
      <c r="V9" s="65">
        <f>+'F10.12.17data'!S8</f>
        <v>0.99442790170921258</v>
      </c>
      <c r="W9" s="65">
        <f>+'F10.12.17data'!T8</f>
        <v>1.0005179446817434</v>
      </c>
      <c r="X9" s="65">
        <f ca="1">+'F10.12.17data'!V8</f>
        <v>0.99954019101073421</v>
      </c>
      <c r="Y9" s="65">
        <f ca="1">+'F10.12.17data'!W8</f>
        <v>1.0006342678753313</v>
      </c>
      <c r="AA9" t="s">
        <v>85</v>
      </c>
      <c r="AB9" s="53">
        <f>+HLOOKUP('Para R'!$AA9,F19data!$C$8:$H$9,2,FALSE)</f>
        <v>2.8711891865116094E-4</v>
      </c>
      <c r="AC9" s="53">
        <f>+HLOOKUP('Para R'!$AA9,F19data!$C$12:$H$13,2,FALSE)</f>
        <v>-4.3509773226103159E-3</v>
      </c>
      <c r="AD9" s="53">
        <f ca="1">+HLOOKUP('Para R'!$AA9,F19data!$C$20:$H$21,2,FALSE)</f>
        <v>-0.48200834067488074</v>
      </c>
      <c r="AE9" s="53">
        <f ca="1">+HLOOKUP('Para R'!$AA9,F19data!$C$24:$H$25,2,FALSE)</f>
        <v>-0.54284344316059219</v>
      </c>
      <c r="AF9" s="53">
        <f>+HLOOKUP('Para R'!$AA9,F19data!$C$16:$H$17,2,FALSE)</f>
        <v>-7.6361788255107976E-2</v>
      </c>
      <c r="AH9" s="202">
        <f t="shared" si="2"/>
        <v>45627</v>
      </c>
      <c r="AJ9">
        <f t="shared" si="3"/>
        <v>4</v>
      </c>
      <c r="AK9">
        <f ca="1">+VLOOKUP($AH$6,NAC_d!$CG:$CQ,1+$AJ9,FALSE)*100</f>
        <v>2.6390113543653948</v>
      </c>
      <c r="AL9">
        <f ca="1">+VLOOKUP($AH$6,NAC_d!$CS:$DC,1+$AJ9,FALSE)*100</f>
        <v>116.17684761795104</v>
      </c>
    </row>
    <row r="10" spans="2:38" x14ac:dyDescent="0.25">
      <c r="B10" s="35">
        <f>+F9data!AB9</f>
        <v>42826</v>
      </c>
      <c r="F10" s="35">
        <f t="shared" si="0"/>
        <v>42826</v>
      </c>
      <c r="J10" s="35">
        <f t="shared" si="1"/>
        <v>42826</v>
      </c>
      <c r="K10" s="78">
        <f ca="1">+W_nucleo!AR23</f>
        <v>2.8029059946612644E-3</v>
      </c>
      <c r="L10" s="78">
        <f ca="1">+W_nucleo!AS23</f>
        <v>2.6361914939432296E-4</v>
      </c>
      <c r="M10" s="78"/>
      <c r="Q10" t="s">
        <v>86</v>
      </c>
      <c r="R10" cm="1">
        <f t="array" ref="R10">+INDEX('F10.12.17data'!$A$4:$G$4000,MATCH('Para R'!$O$2,'F10.12.17data'!$A$4:$A$4000,0),1+MATCH('Para R'!$Q10,'F10.12.17data'!$B$4:$G$4,0))</f>
        <v>7788.5450649200011</v>
      </c>
      <c r="S10" cm="1">
        <f t="array" ref="S10">+INDEX('F10.12.17data'!$I$4:$O$4000,MATCH('Para R'!$O$2,'F10.12.17data'!$A$4:$A$4000,0),1+MATCH('Para R'!$Q10,'F10.12.17data'!$B$4:$G$4,0))</f>
        <v>1790.1827463158149</v>
      </c>
      <c r="U10" s="35">
        <f>+'F10.12.17data'!R9</f>
        <v>42826</v>
      </c>
      <c r="V10" s="65">
        <f>+'F10.12.17data'!S9</f>
        <v>1.0073459692314857</v>
      </c>
      <c r="W10" s="65">
        <f>+'F10.12.17data'!T9</f>
        <v>1.0025850845697999</v>
      </c>
      <c r="X10" s="65">
        <f ca="1">+'F10.12.17data'!V9</f>
        <v>1.0059202946692121</v>
      </c>
      <c r="Y10" s="65">
        <f ca="1">+'F10.12.17data'!W9</f>
        <v>1.0002454043315259</v>
      </c>
      <c r="AA10" t="s">
        <v>86</v>
      </c>
      <c r="AB10" s="53">
        <f>+HLOOKUP('Para R'!$AA10,F19data!$C$8:$H$9,2,FALSE)</f>
        <v>1.301846453693484E-3</v>
      </c>
      <c r="AC10" s="53">
        <f>+HLOOKUP('Para R'!$AA10,F19data!$C$12:$H$13,2,FALSE)</f>
        <v>-8.5239128762822232E-4</v>
      </c>
      <c r="AD10" s="53">
        <f ca="1">+HLOOKUP('Para R'!$AA10,F19data!$C$20:$H$21,2,FALSE)</f>
        <v>-0.85089389210918398</v>
      </c>
      <c r="AE10" s="53">
        <f ca="1">+HLOOKUP('Para R'!$AA10,F19data!$C$24:$H$25,2,FALSE)</f>
        <v>-0.35499567775795526</v>
      </c>
      <c r="AF10" s="53">
        <f>+HLOOKUP('Para R'!$AA10,F19data!$C$16:$H$17,2,FALSE)</f>
        <v>-0.11293432777094248</v>
      </c>
      <c r="AH10" s="202">
        <f t="shared" si="2"/>
        <v>45627</v>
      </c>
      <c r="AJ10">
        <f t="shared" si="3"/>
        <v>5</v>
      </c>
      <c r="AK10">
        <f ca="1">+VLOOKUP($AH$6,NAC_d!$CG:$CQ,1+$AJ10,FALSE)*100</f>
        <v>2.7081504812517032</v>
      </c>
      <c r="AL10">
        <f ca="1">+VLOOKUP($AH$6,NAC_d!$CS:$DC,1+$AJ10,FALSE)*100</f>
        <v>116.80818960192964</v>
      </c>
    </row>
    <row r="11" spans="2:38" x14ac:dyDescent="0.25">
      <c r="B11" s="35">
        <f>+F9data!AB10</f>
        <v>42856</v>
      </c>
      <c r="F11" s="35">
        <f t="shared" si="0"/>
        <v>42856</v>
      </c>
      <c r="J11" s="35">
        <f t="shared" si="1"/>
        <v>42856</v>
      </c>
      <c r="K11" s="78">
        <f ca="1">+W_nucleo!AR24</f>
        <v>2.2401688065358805E-3</v>
      </c>
      <c r="L11" s="78">
        <f ca="1">+W_nucleo!AS24</f>
        <v>7.6387714563330711E-4</v>
      </c>
      <c r="M11" s="78"/>
      <c r="Q11" t="s">
        <v>87</v>
      </c>
      <c r="R11" cm="1">
        <f t="array" ref="R11">+INDEX('F10.12.17data'!$A$4:$G$4000,MATCH('Para R'!$O$2,'F10.12.17data'!$A$4:$A$4000,0),1+MATCH('Para R'!$Q11,'F10.12.17data'!$B$4:$G$4,0))</f>
        <v>7717.0648506099997</v>
      </c>
      <c r="S11" cm="1">
        <f t="array" ref="S11">+INDEX('F10.12.17data'!$I$4:$O$4000,MATCH('Para R'!$O$2,'F10.12.17data'!$A$4:$A$4000,0),1+MATCH('Para R'!$Q11,'F10.12.17data'!$B$4:$G$4,0))</f>
        <v>1883.8452784258529</v>
      </c>
      <c r="U11" s="35">
        <f>+'F10.12.17data'!R10</f>
        <v>42856</v>
      </c>
      <c r="V11" s="65">
        <f>+'F10.12.17data'!S10</f>
        <v>1.0074076993536674</v>
      </c>
      <c r="W11" s="65">
        <f>+'F10.12.17data'!T10</f>
        <v>1.0020401885504848</v>
      </c>
      <c r="X11" s="65">
        <f ca="1">+'F10.12.17data'!V10</f>
        <v>1.0033384990767606</v>
      </c>
      <c r="Y11" s="65">
        <f ca="1">+'F10.12.17data'!W10</f>
        <v>1.0006995828893459</v>
      </c>
      <c r="AA11" t="s">
        <v>87</v>
      </c>
      <c r="AB11" s="53">
        <f>+HLOOKUP('Para R'!$AA11,F19data!$C$8:$H$9,2,FALSE)</f>
        <v>5.8620482722353904E-3</v>
      </c>
      <c r="AC11" s="53">
        <f>+HLOOKUP('Para R'!$AA11,F19data!$C$12:$H$13,2,FALSE)</f>
        <v>1.303766581804352E-2</v>
      </c>
      <c r="AD11" s="53">
        <f ca="1">+HLOOKUP('Para R'!$AA11,F19data!$C$20:$H$21,2,FALSE)</f>
        <v>0.16368310402921793</v>
      </c>
      <c r="AE11" s="53">
        <f ca="1">+HLOOKUP('Para R'!$AA11,F19data!$C$24:$H$25,2,FALSE)</f>
        <v>0.3464743748320771</v>
      </c>
      <c r="AF11" s="53">
        <f>+HLOOKUP('Para R'!$AA11,F19data!$C$16:$H$17,2,FALSE)</f>
        <v>-8.0681501015553714E-3</v>
      </c>
      <c r="AH11" s="202">
        <f t="shared" si="2"/>
        <v>45627</v>
      </c>
      <c r="AJ11">
        <f t="shared" si="3"/>
        <v>6</v>
      </c>
      <c r="AK11">
        <f ca="1">+VLOOKUP($AH$6,NAC_d!$CG:$CQ,1+$AJ11,FALSE)*100</f>
        <v>2.6869595902824672</v>
      </c>
      <c r="AL11">
        <f ca="1">+VLOOKUP($AH$6,NAC_d!$CS:$DC,1+$AJ11,FALSE)*100</f>
        <v>117.23721984005743</v>
      </c>
    </row>
    <row r="12" spans="2:38" x14ac:dyDescent="0.25">
      <c r="B12" s="35">
        <f>+F9data!AB11</f>
        <v>42887</v>
      </c>
      <c r="F12" s="35">
        <f t="shared" si="0"/>
        <v>42887</v>
      </c>
      <c r="J12" s="35">
        <f t="shared" si="1"/>
        <v>42887</v>
      </c>
      <c r="K12" s="78">
        <f ca="1">+W_nucleo!AR25</f>
        <v>1.1357298243650504E-3</v>
      </c>
      <c r="L12" s="78">
        <f ca="1">+W_nucleo!AS25</f>
        <v>3.7313889942103273E-5</v>
      </c>
      <c r="M12" s="78"/>
      <c r="U12" s="35">
        <f>+'F10.12.17data'!R11</f>
        <v>42887</v>
      </c>
      <c r="V12" s="65">
        <f>+'F10.12.17data'!S11</f>
        <v>1.0068526490562391</v>
      </c>
      <c r="W12" s="65">
        <f>+'F10.12.17data'!T11</f>
        <v>1.0010229986490427</v>
      </c>
      <c r="X12" s="65">
        <f ca="1">+'F10.12.17data'!V11</f>
        <v>1.0041112078560508</v>
      </c>
      <c r="Y12" s="65">
        <f ca="1">+'F10.12.17data'!W11</f>
        <v>1.0000337089858546</v>
      </c>
      <c r="AB12" s="53"/>
      <c r="AC12" s="53"/>
      <c r="AD12" s="53"/>
      <c r="AE12" s="53"/>
      <c r="AF12" s="53"/>
      <c r="AH12" s="202">
        <f t="shared" si="2"/>
        <v>45627</v>
      </c>
      <c r="AJ12">
        <f t="shared" si="3"/>
        <v>7</v>
      </c>
      <c r="AK12">
        <f ca="1">+VLOOKUP($AH$6,NAC_d!$CG:$CQ,1+$AJ12,FALSE)*100</f>
        <v>2.7050889285510138</v>
      </c>
      <c r="AL12">
        <f ca="1">+VLOOKUP($AH$6,NAC_d!$CS:$DC,1+$AJ12,FALSE)*100</f>
        <v>118.5391372031503</v>
      </c>
    </row>
    <row r="13" spans="2:38" x14ac:dyDescent="0.25">
      <c r="B13" s="35">
        <f>+F9data!AB12</f>
        <v>42917</v>
      </c>
      <c r="F13" s="35">
        <f t="shared" si="0"/>
        <v>42917</v>
      </c>
      <c r="J13" s="35">
        <f t="shared" si="1"/>
        <v>42917</v>
      </c>
      <c r="K13" s="78">
        <f ca="1">+W_nucleo!AR26</f>
        <v>-3.4131640392287554E-3</v>
      </c>
      <c r="L13" s="78">
        <f ca="1">+W_nucleo!AS26</f>
        <v>-4.9317052818609319E-4</v>
      </c>
      <c r="M13" s="78"/>
      <c r="U13" s="35">
        <f>+'F10.12.17data'!R12</f>
        <v>42917</v>
      </c>
      <c r="V13" s="65">
        <f>+'F10.12.17data'!S12</f>
        <v>1.0056349930623483</v>
      </c>
      <c r="W13" s="65">
        <f>+'F10.12.17data'!T12</f>
        <v>0.99700699343001942</v>
      </c>
      <c r="X13" s="65">
        <f ca="1">+'F10.12.17data'!V12</f>
        <v>1.0062211950726565</v>
      </c>
      <c r="Y13" s="65">
        <f ca="1">+'F10.12.17data'!W12</f>
        <v>0.99956221540995638</v>
      </c>
      <c r="AB13" s="53"/>
      <c r="AC13" s="53"/>
      <c r="AD13" s="53"/>
      <c r="AE13" s="53"/>
      <c r="AF13" s="53"/>
      <c r="AH13" s="202">
        <f t="shared" si="2"/>
        <v>45627</v>
      </c>
      <c r="AJ13">
        <f t="shared" si="3"/>
        <v>8</v>
      </c>
      <c r="AK13">
        <f ca="1">+VLOOKUP($AH$6,NAC_d!$CG:$CQ,1+$AJ13,FALSE)*100</f>
        <v>2.7046279745444934</v>
      </c>
      <c r="AL13">
        <f ca="1">+VLOOKUP($AH$6,NAC_d!$CS:$DC,1+$AJ13,FALSE)*100</f>
        <v>118.64600629037562</v>
      </c>
    </row>
    <row r="14" spans="2:38" x14ac:dyDescent="0.25">
      <c r="B14" s="35">
        <f>+F9data!AB13</f>
        <v>42948</v>
      </c>
      <c r="F14" s="35">
        <f t="shared" si="0"/>
        <v>42948</v>
      </c>
      <c r="J14" s="35">
        <f t="shared" si="1"/>
        <v>42948</v>
      </c>
      <c r="K14" s="78">
        <f ca="1">+W_nucleo!AR27</f>
        <v>-1.6143310401628419E-3</v>
      </c>
      <c r="L14" s="78">
        <f ca="1">+W_nucleo!AS27</f>
        <v>-1.6097114557369618E-3</v>
      </c>
      <c r="M14" s="78"/>
      <c r="U14" s="35">
        <f>+'F10.12.17data'!R13</f>
        <v>42948</v>
      </c>
      <c r="V14" s="65">
        <f>+'F10.12.17data'!S13</f>
        <v>1.0022775659620435</v>
      </c>
      <c r="W14" s="65">
        <f>+'F10.12.17data'!T13</f>
        <v>0.99860701364963189</v>
      </c>
      <c r="X14" s="65">
        <f ca="1">+'F10.12.17data'!V13</f>
        <v>1.0040000947806573</v>
      </c>
      <c r="Y14" s="65">
        <f ca="1">+'F10.12.17data'!W13</f>
        <v>0.99859173810939428</v>
      </c>
      <c r="AB14" s="53"/>
      <c r="AC14" s="53"/>
      <c r="AD14" s="53"/>
      <c r="AE14" s="53"/>
      <c r="AF14" s="53"/>
      <c r="AH14" s="202">
        <f t="shared" si="2"/>
        <v>45627</v>
      </c>
      <c r="AJ14">
        <f t="shared" si="3"/>
        <v>9</v>
      </c>
      <c r="AK14">
        <f ca="1">+VLOOKUP($AH$6,NAC_d!$CG:$CQ,1+$AJ14,FALSE)*100</f>
        <v>2.7549381672530737</v>
      </c>
      <c r="AL14">
        <f ca="1">+VLOOKUP($AH$6,NAC_d!$CS:$DC,1+$AJ14,FALSE)*100</f>
        <v>120.1276342245535</v>
      </c>
    </row>
    <row r="15" spans="2:38" x14ac:dyDescent="0.25">
      <c r="B15" s="35">
        <f>+F9data!AB14</f>
        <v>42979</v>
      </c>
      <c r="F15" s="35">
        <f t="shared" si="0"/>
        <v>42979</v>
      </c>
      <c r="J15" s="35">
        <f t="shared" si="1"/>
        <v>42979</v>
      </c>
      <c r="K15" s="78">
        <f ca="1">+W_nucleo!AR28</f>
        <v>-1.021212612287492E-3</v>
      </c>
      <c r="L15" s="78">
        <f ca="1">+W_nucleo!AS28</f>
        <v>-2.3293946439382207E-3</v>
      </c>
      <c r="M15" s="78"/>
      <c r="U15" s="35">
        <f>+'F10.12.17data'!R14</f>
        <v>42979</v>
      </c>
      <c r="V15" s="65">
        <f>+'F10.12.17data'!S14</f>
        <v>1.0066947507649924</v>
      </c>
      <c r="W15" s="65">
        <f>+'F10.12.17data'!T14</f>
        <v>0.99913282723412267</v>
      </c>
      <c r="X15" s="65">
        <f ca="1">+'F10.12.17data'!V14</f>
        <v>1.0048063817395572</v>
      </c>
      <c r="Y15" s="65">
        <f ca="1">+'F10.12.17data'!W14</f>
        <v>0.99799541544100545</v>
      </c>
      <c r="AB15" s="53"/>
      <c r="AC15" s="53"/>
      <c r="AD15" s="53"/>
      <c r="AE15" s="53"/>
      <c r="AF15" s="53"/>
      <c r="AH15" s="202">
        <f t="shared" si="2"/>
        <v>45627</v>
      </c>
      <c r="AI15" t="s">
        <v>216</v>
      </c>
      <c r="AJ15">
        <f t="shared" si="3"/>
        <v>10</v>
      </c>
      <c r="AK15">
        <f ca="1">+VLOOKUP($AH$6,NAC_d!$CG:$CQ,1+$AJ15,FALSE)*100</f>
        <v>2.7369948607166128</v>
      </c>
      <c r="AL15">
        <f ca="1">+VLOOKUP($AH$6,NAC_d!$CS:$DC,1+$AJ15,FALSE)*100</f>
        <v>120.15117882148623</v>
      </c>
    </row>
    <row r="16" spans="2:38" x14ac:dyDescent="0.25">
      <c r="B16" s="35">
        <f>+F9data!AB15</f>
        <v>43009</v>
      </c>
      <c r="F16" s="35">
        <f t="shared" si="0"/>
        <v>43009</v>
      </c>
      <c r="J16" s="35">
        <f t="shared" si="1"/>
        <v>43009</v>
      </c>
      <c r="K16" s="78">
        <f ca="1">+W_nucleo!AR29</f>
        <v>3.3562007172749375E-4</v>
      </c>
      <c r="L16" s="78">
        <f ca="1">+W_nucleo!AS29</f>
        <v>-1.3865045236520768E-3</v>
      </c>
      <c r="M16" s="78"/>
      <c r="U16" s="35">
        <f>+'F10.12.17data'!R15</f>
        <v>43009</v>
      </c>
      <c r="V16" s="65">
        <f>+'F10.12.17data'!S15</f>
        <v>1.0074774691975243</v>
      </c>
      <c r="W16" s="65">
        <f>+'F10.12.17data'!T15</f>
        <v>1.0002896102061087</v>
      </c>
      <c r="X16" s="65">
        <f ca="1">+'F10.12.17data'!V15</f>
        <v>1.0087172643042732</v>
      </c>
      <c r="Y16" s="65">
        <f ca="1">+'F10.12.17data'!W15</f>
        <v>0.99882176592189875</v>
      </c>
    </row>
    <row r="17" spans="2:38" x14ac:dyDescent="0.25">
      <c r="B17" s="35">
        <f>+F9data!AB16</f>
        <v>43040</v>
      </c>
      <c r="F17" s="35">
        <f t="shared" si="0"/>
        <v>43040</v>
      </c>
      <c r="J17" s="35">
        <f t="shared" si="1"/>
        <v>43040</v>
      </c>
      <c r="K17" s="78">
        <f ca="1">+W_nucleo!AR30</f>
        <v>-1.0288127133410985E-3</v>
      </c>
      <c r="L17" s="78">
        <f ca="1">+W_nucleo!AS30</f>
        <v>-1.8372751145609989E-3</v>
      </c>
      <c r="M17" s="78"/>
      <c r="U17" s="35">
        <f>+'F10.12.17data'!R16</f>
        <v>43040</v>
      </c>
      <c r="V17" s="65">
        <f>+'F10.12.17data'!S16</f>
        <v>1.0085348272599863</v>
      </c>
      <c r="W17" s="65">
        <f>+'F10.12.17data'!T16</f>
        <v>0.99916445121884734</v>
      </c>
      <c r="X17" s="65">
        <f ca="1">+'F10.12.17data'!V16</f>
        <v>1.0081812954815439</v>
      </c>
      <c r="Y17" s="65">
        <f ca="1">+'F10.12.17data'!W16</f>
        <v>0.99845868120863945</v>
      </c>
      <c r="AI17" t="s">
        <v>217</v>
      </c>
      <c r="AK17">
        <f ca="1">+AK6-AK15</f>
        <v>-0.10627944688708091</v>
      </c>
      <c r="AL17">
        <f t="shared" ref="AL17" ca="1" si="4">+AL6-AL15</f>
        <v>-6.7129790864944567</v>
      </c>
    </row>
    <row r="18" spans="2:38" x14ac:dyDescent="0.25">
      <c r="B18" s="35">
        <f>+F9data!AB17</f>
        <v>43070</v>
      </c>
      <c r="C18" s="78">
        <f>+F9data!AC17</f>
        <v>8.2806957303678454E-3</v>
      </c>
      <c r="D18" s="78">
        <f ca="1">+F9data!AD17</f>
        <v>1.9882570773598154E-3</v>
      </c>
      <c r="F18" s="35">
        <f t="shared" si="0"/>
        <v>43070</v>
      </c>
      <c r="G18" s="78">
        <f ca="1">+W_nucleo!AH31</f>
        <v>-4.9644612564481161E-3</v>
      </c>
      <c r="H18" s="78">
        <f ca="1">+W_nucleo!AG31</f>
        <v>-3.7466738278584266E-3</v>
      </c>
      <c r="J18" s="35">
        <f t="shared" si="1"/>
        <v>43070</v>
      </c>
      <c r="K18" s="78">
        <f ca="1">+W_nucleo!AR31</f>
        <v>-4.9644612564481161E-3</v>
      </c>
      <c r="L18" s="78">
        <f ca="1">+W_nucleo!AS31</f>
        <v>-3.7466738278584266E-3</v>
      </c>
      <c r="M18" s="78"/>
      <c r="U18" s="35">
        <f>+'F10.12.17data'!R17</f>
        <v>43070</v>
      </c>
      <c r="V18" s="65">
        <f>+'F10.12.17data'!S17</f>
        <v>1.0167197450172172</v>
      </c>
      <c r="W18" s="65">
        <f>+'F10.12.17data'!T17</f>
        <v>0.99603833749841131</v>
      </c>
      <c r="X18" s="65">
        <f ca="1">+'F10.12.17data'!V17</f>
        <v>1.008215720807186</v>
      </c>
      <c r="Y18" s="65">
        <f ca="1">+'F10.12.17data'!W17</f>
        <v>0.99691073175523559</v>
      </c>
    </row>
    <row r="19" spans="2:38" x14ac:dyDescent="0.25">
      <c r="B19" s="35">
        <f>+F9data!AB18</f>
        <v>43101</v>
      </c>
      <c r="C19" s="78">
        <f>+F9data!AC18</f>
        <v>8.1288362045981253E-3</v>
      </c>
      <c r="D19" s="78">
        <f ca="1">+F9data!AD18</f>
        <v>1.8613460422752988E-3</v>
      </c>
      <c r="F19" s="35">
        <f t="shared" ref="F19:F82" si="5">+B19</f>
        <v>43101</v>
      </c>
      <c r="G19" s="78">
        <f ca="1">+W_nucleo!AH32</f>
        <v>-2.7680427008669461E-3</v>
      </c>
      <c r="H19" s="78">
        <f ca="1">+W_nucleo!AG32</f>
        <v>-5.0029563910964914E-3</v>
      </c>
      <c r="J19" s="35">
        <f t="shared" si="1"/>
        <v>43101</v>
      </c>
      <c r="K19" s="78">
        <f ca="1">+W_nucleo!AR32</f>
        <v>-6.2582583085430965E-3</v>
      </c>
      <c r="L19" s="78">
        <f ca="1">+W_nucleo!AS32</f>
        <v>-4.0892384376198798E-3</v>
      </c>
      <c r="M19" s="78"/>
      <c r="U19" s="35">
        <f>+'F10.12.17data'!R18</f>
        <v>43101</v>
      </c>
      <c r="V19" s="65">
        <f>+'F10.12.17data'!S18</f>
        <v>1.0061656424272201</v>
      </c>
      <c r="W19" s="65">
        <f>+'F10.12.17data'!T18</f>
        <v>0.99510268767621179</v>
      </c>
      <c r="X19" s="65">
        <f ca="1">+'F10.12.17data'!V18</f>
        <v>1.0019657700670996</v>
      </c>
      <c r="Y19" s="65">
        <f ca="1">+'F10.12.17data'!W18</f>
        <v>0.99667826698593942</v>
      </c>
    </row>
    <row r="20" spans="2:38" x14ac:dyDescent="0.25">
      <c r="B20" s="35">
        <f>+F9data!AB19</f>
        <v>43132</v>
      </c>
      <c r="C20" s="78">
        <f>+F9data!AC19</f>
        <v>7.8547871367757507E-3</v>
      </c>
      <c r="D20" s="78">
        <f ca="1">+F9data!AD19</f>
        <v>1.8629978202480875E-3</v>
      </c>
      <c r="F20" s="35">
        <f t="shared" si="5"/>
        <v>43132</v>
      </c>
      <c r="G20" s="78">
        <f ca="1">+W_nucleo!AH33</f>
        <v>-4.4541779873015219E-3</v>
      </c>
      <c r="H20" s="78">
        <f ca="1">+W_nucleo!AG33</f>
        <v>-5.0994944302682477E-3</v>
      </c>
      <c r="J20" s="35">
        <f t="shared" si="1"/>
        <v>43132</v>
      </c>
      <c r="K20" s="78">
        <f ca="1">+W_nucleo!AR33</f>
        <v>-7.3601502242788275E-3</v>
      </c>
      <c r="L20" s="78">
        <f ca="1">+W_nucleo!AS33</f>
        <v>-5.403961254959011E-3</v>
      </c>
      <c r="M20" s="78"/>
      <c r="U20" s="35">
        <f>+'F10.12.17data'!R19</f>
        <v>43132</v>
      </c>
      <c r="V20" s="65">
        <f>+'F10.12.17data'!S19</f>
        <v>1.0121049679479275</v>
      </c>
      <c r="W20" s="65">
        <f>+'F10.12.17data'!T19</f>
        <v>0.99437542965427939</v>
      </c>
      <c r="X20" s="65">
        <f ca="1">+'F10.12.17data'!V19</f>
        <v>1.0087735008790366</v>
      </c>
      <c r="Y20" s="65">
        <f ca="1">+'F10.12.17data'!W19</f>
        <v>0.99570137563109218</v>
      </c>
    </row>
    <row r="21" spans="2:38" x14ac:dyDescent="0.25">
      <c r="B21" s="35">
        <f>+F9data!AB20</f>
        <v>43160</v>
      </c>
      <c r="C21" s="78">
        <f>+F9data!AC20</f>
        <v>7.9309333328117151E-3</v>
      </c>
      <c r="D21" s="78">
        <f ca="1">+F9data!AD20</f>
        <v>1.7568846704644203E-3</v>
      </c>
      <c r="F21" s="35">
        <f t="shared" si="5"/>
        <v>43160</v>
      </c>
      <c r="G21" s="78">
        <f ca="1">+W_nucleo!AH34</f>
        <v>-8.3445835240809618E-3</v>
      </c>
      <c r="H21" s="78">
        <f ca="1">+W_nucleo!AG34</f>
        <v>-5.4122610028199958E-3</v>
      </c>
      <c r="J21" s="35">
        <f t="shared" si="1"/>
        <v>43160</v>
      </c>
      <c r="K21" s="78">
        <f ca="1">+W_nucleo!AR34</f>
        <v>-8.1687396294700676E-3</v>
      </c>
      <c r="L21" s="78">
        <f ca="1">+W_nucleo!AS34</f>
        <v>-4.878235089186056E-3</v>
      </c>
      <c r="M21" s="78"/>
      <c r="U21" s="35">
        <f>+'F10.12.17data'!R20</f>
        <v>43160</v>
      </c>
      <c r="V21" s="65">
        <f>+'F10.12.17data'!S20</f>
        <v>1.0023412170321901</v>
      </c>
      <c r="W21" s="65">
        <f>+'F10.12.17data'!T20</f>
        <v>0.99389339253422437</v>
      </c>
      <c r="X21" s="65">
        <f ca="1">+'F10.12.17data'!V20</f>
        <v>1.0012080723816608</v>
      </c>
      <c r="Y21" s="65">
        <f ca="1">+'F10.12.17data'!W20</f>
        <v>0.99621644794697561</v>
      </c>
    </row>
    <row r="22" spans="2:38" x14ac:dyDescent="0.25">
      <c r="B22" s="35">
        <f>+F9data!AB21</f>
        <v>43191</v>
      </c>
      <c r="C22" s="78">
        <f>+F9data!AC21</f>
        <v>7.4770313204152354E-3</v>
      </c>
      <c r="D22" s="78">
        <f ca="1">+F9data!AD21</f>
        <v>1.7037010044713325E-3</v>
      </c>
      <c r="F22" s="35">
        <f t="shared" si="5"/>
        <v>43191</v>
      </c>
      <c r="G22" s="78">
        <f ca="1">+W_nucleo!AH35</f>
        <v>-1.333013019365703E-2</v>
      </c>
      <c r="H22" s="78">
        <f ca="1">+W_nucleo!AG35</f>
        <v>-5.0396736870477188E-3</v>
      </c>
      <c r="J22" s="35">
        <f t="shared" si="1"/>
        <v>43191</v>
      </c>
      <c r="K22" s="78">
        <f ca="1">+W_nucleo!AR35</f>
        <v>-1.1001482694596998E-2</v>
      </c>
      <c r="L22" s="78">
        <f ca="1">+W_nucleo!AS35</f>
        <v>-5.0919261463111543E-3</v>
      </c>
      <c r="M22" s="78"/>
      <c r="U22" s="35">
        <f>+'F10.12.17data'!R21</f>
        <v>43191</v>
      </c>
      <c r="V22" s="65">
        <f>+'F10.12.17data'!S21</f>
        <v>1.0084940525551795</v>
      </c>
      <c r="W22" s="65">
        <f>+'F10.12.17data'!T21</f>
        <v>0.99200884708739823</v>
      </c>
      <c r="X22" s="65">
        <f ca="1">+'F10.12.17data'!V21</f>
        <v>1.0028792181306303</v>
      </c>
      <c r="Y22" s="65">
        <f ca="1">+'F10.12.17data'!W21</f>
        <v>0.99613299709386682</v>
      </c>
    </row>
    <row r="23" spans="2:38" x14ac:dyDescent="0.25">
      <c r="B23" s="35">
        <f>+F9data!AB22</f>
        <v>43221</v>
      </c>
      <c r="C23" s="78">
        <f>+F9data!AC22</f>
        <v>7.5630401138843673E-3</v>
      </c>
      <c r="D23" s="78">
        <f ca="1">+F9data!AD22</f>
        <v>1.8347347571617452E-3</v>
      </c>
      <c r="F23" s="35">
        <f t="shared" si="5"/>
        <v>43221</v>
      </c>
      <c r="G23" s="78">
        <f ca="1">+W_nucleo!AH36</f>
        <v>-9.9776185899571601E-3</v>
      </c>
      <c r="H23" s="78">
        <f ca="1">+W_nucleo!AG36</f>
        <v>-4.9778710058840936E-3</v>
      </c>
      <c r="J23" s="35">
        <f t="shared" si="1"/>
        <v>43221</v>
      </c>
      <c r="K23" s="78">
        <f ca="1">+W_nucleo!AR36</f>
        <v>-8.1954605728666863E-3</v>
      </c>
      <c r="L23" s="78">
        <f ca="1">+W_nucleo!AS36</f>
        <v>-4.4937569871776883E-3</v>
      </c>
      <c r="M23" s="78"/>
      <c r="U23" s="35">
        <f>+'F10.12.17data'!R22</f>
        <v>43221</v>
      </c>
      <c r="V23" s="65">
        <f>+'F10.12.17data'!S22</f>
        <v>1.0067297766204142</v>
      </c>
      <c r="W23" s="65">
        <f>+'F10.12.17data'!T22</f>
        <v>0.99418182307289138</v>
      </c>
      <c r="X23" s="65">
        <f ca="1">+'F10.12.17data'!V22</f>
        <v>1.0025769729484717</v>
      </c>
      <c r="Y23" s="65">
        <f ca="1">+'F10.12.17data'!W22</f>
        <v>0.99667468660220848</v>
      </c>
    </row>
    <row r="24" spans="2:38" x14ac:dyDescent="0.25">
      <c r="B24" s="35">
        <f>+F9data!AB23</f>
        <v>43252</v>
      </c>
      <c r="C24" s="78">
        <f>+F9data!AC23</f>
        <v>7.8840692835745463E-3</v>
      </c>
      <c r="D24" s="78">
        <f ca="1">+F9data!AD23</f>
        <v>1.9220798869726645E-3</v>
      </c>
      <c r="F24" s="35">
        <f t="shared" si="5"/>
        <v>43252</v>
      </c>
      <c r="G24" s="78">
        <f ca="1">+W_nucleo!AH37</f>
        <v>-6.3396903285937167E-3</v>
      </c>
      <c r="H24" s="78">
        <f ca="1">+W_nucleo!AG37</f>
        <v>-5.8391251875493655E-3</v>
      </c>
      <c r="J24" s="35">
        <f t="shared" si="1"/>
        <v>43252</v>
      </c>
      <c r="K24" s="78">
        <f ca="1">+W_nucleo!AR37</f>
        <v>-5.6169610709184692E-3</v>
      </c>
      <c r="L24" s="78">
        <f ca="1">+W_nucleo!AS37</f>
        <v>-6.4163622599007208E-3</v>
      </c>
      <c r="M24" s="78"/>
      <c r="U24" s="35">
        <f>+'F10.12.17data'!R23</f>
        <v>43252</v>
      </c>
      <c r="V24" s="65">
        <f>+'F10.12.17data'!S23</f>
        <v>1.0104110604674403</v>
      </c>
      <c r="W24" s="65">
        <f>+'F10.12.17data'!T23</f>
        <v>0.99615209909071867</v>
      </c>
      <c r="X24" s="65">
        <f ca="1">+'F10.12.17data'!V23</f>
        <v>1.0044400644892033</v>
      </c>
      <c r="Y24" s="65">
        <f ca="1">+'F10.12.17data'!W23</f>
        <v>0.99543964685335451</v>
      </c>
    </row>
    <row r="25" spans="2:38" x14ac:dyDescent="0.25">
      <c r="B25" s="35">
        <f>+F9data!AB24</f>
        <v>43282</v>
      </c>
      <c r="C25" s="78">
        <f>+F9data!AC24</f>
        <v>8.0288307745391418E-3</v>
      </c>
      <c r="D25" s="78">
        <f ca="1">+F9data!AD24</f>
        <v>1.6934809391170313E-3</v>
      </c>
      <c r="F25" s="35">
        <f t="shared" si="5"/>
        <v>43282</v>
      </c>
      <c r="G25" s="78">
        <f ca="1">+W_nucleo!AH38</f>
        <v>-2.1930635765308182E-3</v>
      </c>
      <c r="H25" s="78">
        <f ca="1">+W_nucleo!AG38</f>
        <v>-3.4610948898468052E-3</v>
      </c>
      <c r="J25" s="35">
        <f t="shared" si="1"/>
        <v>43282</v>
      </c>
      <c r="K25" s="78">
        <f ca="1">+W_nucleo!AR38</f>
        <v>-6.9671097658503545E-3</v>
      </c>
      <c r="L25" s="78">
        <f ca="1">+W_nucleo!AS38</f>
        <v>-4.5324467952467806E-3</v>
      </c>
      <c r="M25" s="78"/>
      <c r="U25" s="35">
        <f>+'F10.12.17data'!R24</f>
        <v>43282</v>
      </c>
      <c r="V25" s="65">
        <f>+'F10.12.17data'!S24</f>
        <v>1.0145233908002327</v>
      </c>
      <c r="W25" s="65">
        <f>+'F10.12.17data'!T24</f>
        <v>0.99537936760181467</v>
      </c>
      <c r="X25" s="65">
        <f ca="1">+'F10.12.17data'!V24</f>
        <v>1.0062905684313515</v>
      </c>
      <c r="Y25" s="65">
        <f ca="1">+'F10.12.17data'!W24</f>
        <v>0.99687611227072093</v>
      </c>
    </row>
    <row r="26" spans="2:38" x14ac:dyDescent="0.25">
      <c r="B26" s="35">
        <f>+F9data!AB25</f>
        <v>43313</v>
      </c>
      <c r="C26" s="78">
        <f>+F9data!AC25</f>
        <v>8.1259576784767727E-3</v>
      </c>
      <c r="D26" s="78">
        <f ca="1">+F9data!AD25</f>
        <v>1.703324703731246E-3</v>
      </c>
      <c r="F26" s="35">
        <f t="shared" si="5"/>
        <v>43313</v>
      </c>
      <c r="G26" s="78">
        <f ca="1">+W_nucleo!AH39</f>
        <v>-2.7763640929929778E-3</v>
      </c>
      <c r="H26" s="78">
        <f ca="1">+W_nucleo!AG39</f>
        <v>-1.7621265230001182E-3</v>
      </c>
      <c r="J26" s="35">
        <f t="shared" si="1"/>
        <v>43313</v>
      </c>
      <c r="K26" s="78">
        <f ca="1">+W_nucleo!AR39</f>
        <v>-5.3683214356166076E-3</v>
      </c>
      <c r="L26" s="78">
        <f ca="1">+W_nucleo!AS39</f>
        <v>-4.1225992428715053E-3</v>
      </c>
      <c r="M26" s="78"/>
      <c r="U26" s="35">
        <f>+'F10.12.17data'!R25</f>
        <v>43313</v>
      </c>
      <c r="V26" s="65">
        <f>+'F10.12.17data'!S25</f>
        <v>1.012113485985229</v>
      </c>
      <c r="W26" s="65">
        <f>+'F10.12.17data'!T25</f>
        <v>0.99657161445696518</v>
      </c>
      <c r="X26" s="65">
        <f ca="1">+'F10.12.17data'!V25</f>
        <v>1.0027251835839273</v>
      </c>
      <c r="Y26" s="65">
        <f ca="1">+'F10.12.17data'!W25</f>
        <v>0.99725009963509648</v>
      </c>
    </row>
    <row r="27" spans="2:38" x14ac:dyDescent="0.25">
      <c r="B27" s="35">
        <f>+F9data!AB26</f>
        <v>43344</v>
      </c>
      <c r="C27" s="78">
        <f>+F9data!AC26</f>
        <v>8.6145370045100922E-3</v>
      </c>
      <c r="D27" s="78">
        <f ca="1">+F9data!AD26</f>
        <v>1.7840702820166403E-3</v>
      </c>
      <c r="F27" s="35">
        <f t="shared" si="5"/>
        <v>43344</v>
      </c>
      <c r="G27" s="78">
        <f ca="1">+W_nucleo!AH40</f>
        <v>-4.6932738849663203E-3</v>
      </c>
      <c r="H27" s="78">
        <f ca="1">+W_nucleo!AG40</f>
        <v>-5.2477011675633456E-4</v>
      </c>
      <c r="J27" s="35">
        <f t="shared" si="1"/>
        <v>43344</v>
      </c>
      <c r="K27" s="78">
        <f ca="1">+W_nucleo!AR40</f>
        <v>-6.9466762690097994E-3</v>
      </c>
      <c r="L27" s="78">
        <f ca="1">+W_nucleo!AS40</f>
        <v>-3.8432872770499671E-3</v>
      </c>
      <c r="M27" s="78"/>
      <c r="U27" s="35">
        <f>+'F10.12.17data'!R26</f>
        <v>43344</v>
      </c>
      <c r="V27" s="65">
        <f>+'F10.12.17data'!S26</f>
        <v>1.0147245190634906</v>
      </c>
      <c r="W27" s="65">
        <f>+'F10.12.17data'!T26</f>
        <v>0.99581636979059862</v>
      </c>
      <c r="X27" s="65">
        <f ca="1">+'F10.12.17data'!V26</f>
        <v>1.0180907197770368</v>
      </c>
      <c r="Y27" s="65">
        <f ca="1">+'F10.12.17data'!W26</f>
        <v>0.99761827293996896</v>
      </c>
    </row>
    <row r="28" spans="2:38" x14ac:dyDescent="0.25">
      <c r="B28" s="35">
        <f>+F9data!AB27</f>
        <v>43374</v>
      </c>
      <c r="C28" s="78">
        <f>+F9data!AC27</f>
        <v>9.0268939785075886E-3</v>
      </c>
      <c r="D28" s="78">
        <f ca="1">+F9data!AD27</f>
        <v>1.8467469337662783E-3</v>
      </c>
      <c r="F28" s="35">
        <f t="shared" si="5"/>
        <v>43374</v>
      </c>
      <c r="G28" s="78">
        <f ca="1">+W_nucleo!AH41</f>
        <v>-3.8718711540619566E-3</v>
      </c>
      <c r="H28" s="78">
        <f ca="1">+W_nucleo!AG41</f>
        <v>1.2096975562214674E-3</v>
      </c>
      <c r="J28" s="35">
        <f t="shared" si="1"/>
        <v>43374</v>
      </c>
      <c r="K28" s="78">
        <f ca="1">+W_nucleo!AR41</f>
        <v>-4.1268945951089542E-3</v>
      </c>
      <c r="L28" s="78">
        <f ca="1">+W_nucleo!AS41</f>
        <v>-5.6422476203943361E-4</v>
      </c>
      <c r="M28" s="78"/>
      <c r="U28" s="35">
        <f>+'F10.12.17data'!R27</f>
        <v>43374</v>
      </c>
      <c r="V28" s="65">
        <f>+'F10.12.17data'!S27</f>
        <v>1.0160968426155004</v>
      </c>
      <c r="W28" s="65">
        <f>+'F10.12.17data'!T27</f>
        <v>0.99768054342915524</v>
      </c>
      <c r="X28" s="65">
        <f ca="1">+'F10.12.17data'!V27</f>
        <v>1.0159263008416528</v>
      </c>
      <c r="Y28" s="65">
        <f ca="1">+'F10.12.17data'!W27</f>
        <v>0.99966527541904393</v>
      </c>
      <c r="AG28" s="200"/>
    </row>
    <row r="29" spans="2:38" x14ac:dyDescent="0.25">
      <c r="B29" s="35">
        <f>+F9data!AB28</f>
        <v>43405</v>
      </c>
      <c r="C29" s="78">
        <f>+F9data!AC28</f>
        <v>9.7360145490211023E-3</v>
      </c>
      <c r="D29" s="78">
        <f ca="1">+F9data!AD28</f>
        <v>1.8152132031020545E-3</v>
      </c>
      <c r="F29" s="35">
        <f t="shared" si="5"/>
        <v>43405</v>
      </c>
      <c r="G29" s="78">
        <f ca="1">+W_nucleo!AH42</f>
        <v>-2.2668976849391509E-3</v>
      </c>
      <c r="H29" s="78">
        <f ca="1">+W_nucleo!AG42</f>
        <v>2.7362894706117746E-3</v>
      </c>
      <c r="J29" s="35">
        <f t="shared" si="1"/>
        <v>43405</v>
      </c>
      <c r="K29" s="78">
        <f ca="1">+W_nucleo!AR42</f>
        <v>-4.2664956983125002E-3</v>
      </c>
      <c r="L29" s="78">
        <f ca="1">+W_nucleo!AS42</f>
        <v>5.7344318477881018E-4</v>
      </c>
      <c r="M29" s="78"/>
      <c r="U29" s="35">
        <f>+'F10.12.17data'!R28</f>
        <v>43405</v>
      </c>
      <c r="V29" s="65">
        <f>+'F10.12.17data'!S28</f>
        <v>1.0109522003521194</v>
      </c>
      <c r="W29" s="65">
        <f>+'F10.12.17data'!T28</f>
        <v>0.99769315734642972</v>
      </c>
      <c r="X29" s="65">
        <f ca="1">+'F10.12.17data'!V28</f>
        <v>1.0121015189342597</v>
      </c>
      <c r="Y29" s="65">
        <f ca="1">+'F10.12.17data'!W28</f>
        <v>1.0003294013380615</v>
      </c>
    </row>
    <row r="30" spans="2:38" x14ac:dyDescent="0.25">
      <c r="B30" s="35">
        <f>+F9data!AB29</f>
        <v>43435</v>
      </c>
      <c r="C30" s="78">
        <f>+F9data!AC29</f>
        <v>9.1442119147731784E-3</v>
      </c>
      <c r="D30" s="78">
        <f ca="1">+F9data!AD29</f>
        <v>1.7441208458729429E-3</v>
      </c>
      <c r="F30" s="35">
        <f t="shared" si="5"/>
        <v>43435</v>
      </c>
      <c r="G30" s="78">
        <f ca="1">+W_nucleo!AH43</f>
        <v>-2.1267621781482227E-3</v>
      </c>
      <c r="H30" s="78">
        <f ca="1">+W_nucleo!AG43</f>
        <v>3.0033733077514668E-3</v>
      </c>
      <c r="J30" s="35">
        <f t="shared" si="1"/>
        <v>43435</v>
      </c>
      <c r="K30" s="78">
        <f ca="1">+W_nucleo!AR43</f>
        <v>-9.9756266550801165E-3</v>
      </c>
      <c r="L30" s="78">
        <f ca="1">+W_nucleo!AS43</f>
        <v>-1.8977011611664985E-3</v>
      </c>
      <c r="M30" s="78"/>
      <c r="U30" s="35">
        <f>+'F10.12.17data'!R29</f>
        <v>43435</v>
      </c>
      <c r="V30" s="65">
        <f>+'F10.12.17data'!S29</f>
        <v>1.0096732281011209</v>
      </c>
      <c r="W30" s="65">
        <f>+'F10.12.17data'!T29</f>
        <v>0.99464690024266356</v>
      </c>
      <c r="X30" s="65">
        <f ca="1">+'F10.12.17data'!V29</f>
        <v>1.0108397193757896</v>
      </c>
      <c r="Y30" s="65">
        <f ca="1">+'F10.12.17data'!W29</f>
        <v>0.99893967040331622</v>
      </c>
    </row>
    <row r="31" spans="2:38" x14ac:dyDescent="0.25">
      <c r="B31" s="35">
        <f>+F9data!AB30</f>
        <v>43466</v>
      </c>
      <c r="C31" s="78">
        <f>+F9data!AC30</f>
        <v>8.7667599749578305E-3</v>
      </c>
      <c r="D31" s="78">
        <f ca="1">+F9data!AD30</f>
        <v>1.707039979868763E-3</v>
      </c>
      <c r="F31" s="35">
        <f t="shared" si="5"/>
        <v>43466</v>
      </c>
      <c r="G31" s="78">
        <f ca="1">+W_nucleo!AH44</f>
        <v>3.8422060795717528E-4</v>
      </c>
      <c r="H31" s="78">
        <f ca="1">+W_nucleo!AG44</f>
        <v>5.1832242756848501E-3</v>
      </c>
      <c r="J31" s="35">
        <f t="shared" si="1"/>
        <v>43466</v>
      </c>
      <c r="K31" s="78">
        <f ca="1">+W_nucleo!AR44</f>
        <v>-8.8507531769932424E-3</v>
      </c>
      <c r="L31" s="78">
        <f ca="1">+W_nucleo!AS44</f>
        <v>2.3878969963164742E-4</v>
      </c>
      <c r="M31" s="78"/>
      <c r="U31" s="35">
        <f>+'F10.12.17data'!R30</f>
        <v>43466</v>
      </c>
      <c r="V31" s="65">
        <f>+'F10.12.17data'!S30</f>
        <v>1.0086384624103903</v>
      </c>
      <c r="W31" s="65">
        <f>+'F10.12.17data'!T30</f>
        <v>0.99540747435880528</v>
      </c>
      <c r="X31" s="65">
        <f ca="1">+'F10.12.17data'!V30</f>
        <v>1.0144344420251905</v>
      </c>
      <c r="Y31" s="65">
        <f ca="1">+'F10.12.17data'!W30</f>
        <v>1.0001295890717508</v>
      </c>
    </row>
    <row r="32" spans="2:38" x14ac:dyDescent="0.25">
      <c r="B32" s="35">
        <f>+F9data!AB31</f>
        <v>43497</v>
      </c>
      <c r="C32" s="78">
        <f>+F9data!AC31</f>
        <v>9.5356180395520518E-3</v>
      </c>
      <c r="D32" s="78">
        <f ca="1">+F9data!AD31</f>
        <v>2.1627202821353775E-3</v>
      </c>
      <c r="F32" s="35">
        <f t="shared" si="5"/>
        <v>43497</v>
      </c>
      <c r="G32" s="78">
        <f ca="1">+W_nucleo!AH45</f>
        <v>1.1309925203758286E-2</v>
      </c>
      <c r="H32" s="78">
        <f ca="1">+W_nucleo!AG45</f>
        <v>8.8841322413402146E-3</v>
      </c>
      <c r="J32" s="35">
        <f t="shared" si="1"/>
        <v>43497</v>
      </c>
      <c r="K32" s="78">
        <f ca="1">+W_nucleo!AR45</f>
        <v>3.5450391837348327E-3</v>
      </c>
      <c r="L32" s="78">
        <f ca="1">+W_nucleo!AS45</f>
        <v>2.8993261564960182E-3</v>
      </c>
      <c r="M32" s="78"/>
      <c r="U32" s="35">
        <f>+'F10.12.17data'!R31</f>
        <v>43497</v>
      </c>
      <c r="V32" s="65">
        <f>+'F10.12.17data'!S31</f>
        <v>1.0163264862474777</v>
      </c>
      <c r="W32" s="65">
        <f>+'F10.12.17data'!T31</f>
        <v>1.0018588859701709</v>
      </c>
      <c r="X32" s="65">
        <f ca="1">+'F10.12.17data'!V31</f>
        <v>1.0197013487475914</v>
      </c>
      <c r="Y32" s="65">
        <f ca="1">+'F10.12.17data'!W31</f>
        <v>1.0015159654585377</v>
      </c>
    </row>
    <row r="33" spans="2:25" x14ac:dyDescent="0.25">
      <c r="B33" s="35">
        <f>+F9data!AB32</f>
        <v>43525</v>
      </c>
      <c r="C33" s="78">
        <f>+F9data!AC32</f>
        <v>9.2717620971813908E-3</v>
      </c>
      <c r="D33" s="78">
        <f ca="1">+F9data!AD32</f>
        <v>2.4276291481549195E-3</v>
      </c>
      <c r="F33" s="35">
        <f t="shared" si="5"/>
        <v>43525</v>
      </c>
      <c r="G33" s="78">
        <f ca="1">+W_nucleo!AH46</f>
        <v>1.9205585565064132E-2</v>
      </c>
      <c r="H33" s="78">
        <f ca="1">+W_nucleo!AG46</f>
        <v>1.1427375037560417E-2</v>
      </c>
      <c r="J33" s="35">
        <f t="shared" si="1"/>
        <v>43525</v>
      </c>
      <c r="K33" s="78">
        <f ca="1">+W_nucleo!AR46</f>
        <v>1.2860670141175756E-2</v>
      </c>
      <c r="L33" s="78">
        <f ca="1">+W_nucleo!AS46</f>
        <v>7.1169963778143774E-3</v>
      </c>
      <c r="M33" s="78"/>
      <c r="U33" s="35">
        <f>+'F10.12.17data'!R32</f>
        <v>43525</v>
      </c>
      <c r="V33" s="65">
        <f>+'F10.12.17data'!S32</f>
        <v>1.0177587108234891</v>
      </c>
      <c r="W33" s="65">
        <f>+'F10.12.17data'!T32</f>
        <v>1.0063152401022308</v>
      </c>
      <c r="X33" s="65">
        <f ca="1">+'F10.12.17data'!V32</f>
        <v>1.0246274970234324</v>
      </c>
      <c r="Y33" s="65">
        <f ca="1">+'F10.12.17data'!W32</f>
        <v>1.0035614279285627</v>
      </c>
    </row>
    <row r="34" spans="2:25" x14ac:dyDescent="0.25">
      <c r="B34" s="35">
        <f>+F9data!AB33</f>
        <v>43556</v>
      </c>
      <c r="C34" s="78">
        <f>+F9data!AC33</f>
        <v>8.9721723693007571E-3</v>
      </c>
      <c r="D34" s="78">
        <f ca="1">+F9data!AD33</f>
        <v>2.5164806706748735E-3</v>
      </c>
      <c r="F34" s="35">
        <f t="shared" si="5"/>
        <v>43556</v>
      </c>
      <c r="G34" s="78">
        <f ca="1">+W_nucleo!AH47</f>
        <v>1.7752472797612606E-2</v>
      </c>
      <c r="H34" s="78">
        <f ca="1">+W_nucleo!AG47</f>
        <v>1.2142471704955415E-2</v>
      </c>
      <c r="J34" s="35">
        <f t="shared" si="1"/>
        <v>43556</v>
      </c>
      <c r="K34" s="78">
        <f ca="1">+W_nucleo!AR47</f>
        <v>7.0660695475326385E-3</v>
      </c>
      <c r="L34" s="78">
        <f ca="1">+W_nucleo!AS47</f>
        <v>7.9089185835905518E-3</v>
      </c>
      <c r="M34" s="78"/>
      <c r="U34" s="35">
        <f>+'F10.12.17data'!R33</f>
        <v>43556</v>
      </c>
      <c r="V34" s="65">
        <f>+'F10.12.17data'!S33</f>
        <v>1.0158056539689375</v>
      </c>
      <c r="W34" s="65">
        <f>+'F10.12.17data'!T33</f>
        <v>1.0033763480490874</v>
      </c>
      <c r="X34" s="65">
        <f ca="1">+'F10.12.17data'!V33</f>
        <v>1.0200868877595302</v>
      </c>
      <c r="Y34" s="65">
        <f ca="1">+'F10.12.17data'!W33</f>
        <v>1.0038143893996567</v>
      </c>
    </row>
    <row r="35" spans="2:25" x14ac:dyDescent="0.25">
      <c r="B35" s="35">
        <f>+F9data!AB34</f>
        <v>43586</v>
      </c>
      <c r="C35" s="78">
        <f>+F9data!AC34</f>
        <v>9.2681077656349507E-3</v>
      </c>
      <c r="D35" s="78">
        <f ca="1">+F9data!AD34</f>
        <v>2.5558759546054168E-3</v>
      </c>
      <c r="F35" s="35">
        <f t="shared" si="5"/>
        <v>43586</v>
      </c>
      <c r="G35" s="78">
        <f ca="1">+W_nucleo!AH48</f>
        <v>1.0362681840511367E-2</v>
      </c>
      <c r="H35" s="78">
        <f ca="1">+W_nucleo!AG48</f>
        <v>9.5532770981225923E-3</v>
      </c>
      <c r="J35" s="35">
        <f t="shared" si="1"/>
        <v>43586</v>
      </c>
      <c r="K35" s="78">
        <f ca="1">+W_nucleo!AR48</f>
        <v>1.5403498786978886E-3</v>
      </c>
      <c r="L35" s="78">
        <f ca="1">+W_nucleo!AS48</f>
        <v>5.7505990496906634E-3</v>
      </c>
      <c r="M35" s="78"/>
      <c r="U35" s="35">
        <f>+'F10.12.17data'!R34</f>
        <v>43586</v>
      </c>
      <c r="V35" s="65">
        <f>+'F10.12.17data'!S34</f>
        <v>1.0104918030810572</v>
      </c>
      <c r="W35" s="65">
        <f>+'F10.12.17data'!T34</f>
        <v>1.0007584687776692</v>
      </c>
      <c r="X35" s="65">
        <f ca="1">+'F10.12.17data'!V34</f>
        <v>1.019650989675672</v>
      </c>
      <c r="Y35" s="65">
        <f ca="1">+'F10.12.17data'!W34</f>
        <v>1.0026870473007032</v>
      </c>
    </row>
    <row r="36" spans="2:25" x14ac:dyDescent="0.25">
      <c r="B36" s="35">
        <f>+F9data!AB35</f>
        <v>43617</v>
      </c>
      <c r="C36" s="78">
        <f>+F9data!AC35</f>
        <v>8.8291080611951345E-3</v>
      </c>
      <c r="D36" s="78">
        <f ca="1">+F9data!AD35</f>
        <v>2.4192151205047105E-3</v>
      </c>
      <c r="F36" s="35">
        <f t="shared" si="5"/>
        <v>43617</v>
      </c>
      <c r="G36" s="78">
        <f ca="1">+W_nucleo!AH49</f>
        <v>6.6835596849743606E-3</v>
      </c>
      <c r="H36" s="78">
        <f ca="1">+W_nucleo!AG49</f>
        <v>1.2835842816844023E-2</v>
      </c>
      <c r="J36" s="35">
        <f t="shared" si="1"/>
        <v>43617</v>
      </c>
      <c r="K36" s="78">
        <f ca="1">+W_nucleo!AR49</f>
        <v>9.1007547742183448E-4</v>
      </c>
      <c r="L36" s="78">
        <f ca="1">+W_nucleo!AS49</f>
        <v>7.9550001064521147E-3</v>
      </c>
      <c r="M36" s="78"/>
      <c r="U36" s="35">
        <f>+'F10.12.17data'!R35</f>
        <v>43617</v>
      </c>
      <c r="V36" s="65">
        <f>+'F10.12.17data'!S35</f>
        <v>1.0090927621691588</v>
      </c>
      <c r="W36" s="65">
        <f>+'F10.12.17data'!T35</f>
        <v>1.0004693519054515</v>
      </c>
      <c r="X36" s="65">
        <f ca="1">+'F10.12.17data'!V35</f>
        <v>1.0189522773653059</v>
      </c>
      <c r="Y36" s="65">
        <f ca="1">+'F10.12.17data'!W35</f>
        <v>1.003619610486236</v>
      </c>
    </row>
    <row r="37" spans="2:25" x14ac:dyDescent="0.25">
      <c r="B37" s="35">
        <f>+F9data!AB36</f>
        <v>43647</v>
      </c>
      <c r="C37" s="78">
        <f>+F9data!AC36</f>
        <v>8.9091495483379548E-3</v>
      </c>
      <c r="D37" s="78">
        <f ca="1">+F9data!AD36</f>
        <v>2.4680986458630039E-3</v>
      </c>
      <c r="F37" s="35">
        <f t="shared" si="5"/>
        <v>43647</v>
      </c>
      <c r="G37" s="78">
        <f ca="1">+W_nucleo!AH50</f>
        <v>4.9243167902039975E-3</v>
      </c>
      <c r="H37" s="78">
        <f ca="1">+W_nucleo!AG50</f>
        <v>1.046136490916405E-2</v>
      </c>
      <c r="J37" s="35">
        <f t="shared" si="1"/>
        <v>43647</v>
      </c>
      <c r="K37" s="78">
        <f ca="1">+W_nucleo!AR50</f>
        <v>-3.4157486667925063E-3</v>
      </c>
      <c r="L37" s="78">
        <f ca="1">+W_nucleo!AS50</f>
        <v>8.1181860935926053E-3</v>
      </c>
      <c r="M37" s="78"/>
      <c r="U37" s="35">
        <f>+'F10.12.17data'!R36</f>
        <v>43647</v>
      </c>
      <c r="V37" s="65">
        <f>+'F10.12.17data'!S36</f>
        <v>1.0116362618334371</v>
      </c>
      <c r="W37" s="65">
        <f>+'F10.12.17data'!T36</f>
        <v>0.99860328780983199</v>
      </c>
      <c r="X37" s="65">
        <f ca="1">+'F10.12.17data'!V36</f>
        <v>1.0200948634223392</v>
      </c>
      <c r="Y37" s="65">
        <f ca="1">+'F10.12.17data'!W36</f>
        <v>1.0036162947128546</v>
      </c>
    </row>
    <row r="38" spans="2:25" x14ac:dyDescent="0.25">
      <c r="B38" s="35">
        <f>+F9data!AB37</f>
        <v>43678</v>
      </c>
      <c r="C38" s="78">
        <f>+F9data!AC37</f>
        <v>8.8608606315559637E-3</v>
      </c>
      <c r="D38" s="78">
        <f ca="1">+F9data!AD37</f>
        <v>2.4020821836680897E-3</v>
      </c>
      <c r="F38" s="35">
        <f t="shared" si="5"/>
        <v>43678</v>
      </c>
      <c r="G38" s="78">
        <f ca="1">+W_nucleo!AH51</f>
        <v>2.5757344655299441E-3</v>
      </c>
      <c r="H38" s="78">
        <f ca="1">+W_nucleo!AG51</f>
        <v>9.7472548923791535E-3</v>
      </c>
      <c r="J38" s="35">
        <f t="shared" si="1"/>
        <v>43678</v>
      </c>
      <c r="K38" s="78">
        <f ca="1">+W_nucleo!AR51</f>
        <v>-4.3059582678210973E-3</v>
      </c>
      <c r="L38" s="78">
        <f ca="1">+W_nucleo!AS51</f>
        <v>8.1114246169247117E-3</v>
      </c>
      <c r="M38" s="78"/>
      <c r="U38" s="35">
        <f>+'F10.12.17data'!R37</f>
        <v>43678</v>
      </c>
      <c r="V38" s="65">
        <f>+'F10.12.17data'!S37</f>
        <v>1.0131229703402822</v>
      </c>
      <c r="W38" s="65">
        <f>+'F10.12.17data'!T37</f>
        <v>0.99827941059531922</v>
      </c>
      <c r="X38" s="65">
        <f ca="1">+'F10.12.17data'!V37</f>
        <v>1.0158369922430972</v>
      </c>
      <c r="Y38" s="65">
        <f ca="1">+'F10.12.17data'!W37</f>
        <v>1.0034521893531989</v>
      </c>
    </row>
    <row r="39" spans="2:25" x14ac:dyDescent="0.25">
      <c r="B39" s="35">
        <f>+F9data!AB38</f>
        <v>43709</v>
      </c>
      <c r="C39" s="78">
        <f>+F9data!AC38</f>
        <v>8.5192517300256929E-3</v>
      </c>
      <c r="D39" s="78">
        <f ca="1">+F9data!AD38</f>
        <v>2.3974057180948991E-3</v>
      </c>
      <c r="F39" s="35">
        <f t="shared" si="5"/>
        <v>43709</v>
      </c>
      <c r="G39" s="78">
        <f ca="1">+W_nucleo!AH52</f>
        <v>1.7839197811300167E-3</v>
      </c>
      <c r="H39" s="78">
        <f ca="1">+W_nucleo!AG52</f>
        <v>1.1132678016418263E-2</v>
      </c>
      <c r="J39" s="35">
        <f t="shared" si="1"/>
        <v>43709</v>
      </c>
      <c r="K39" s="78">
        <f ca="1">+W_nucleo!AR52</f>
        <v>-7.7213734641170539E-3</v>
      </c>
      <c r="L39" s="78">
        <f ca="1">+W_nucleo!AS52</f>
        <v>1.1968765720797414E-2</v>
      </c>
      <c r="M39" s="78"/>
      <c r="U39" s="35">
        <f>+'F10.12.17data'!R38</f>
        <v>43709</v>
      </c>
      <c r="V39" s="65">
        <f>+'F10.12.17data'!S38</f>
        <v>1.0185487192507117</v>
      </c>
      <c r="W39" s="65">
        <f>+'F10.12.17data'!T38</f>
        <v>0.99703038291451107</v>
      </c>
      <c r="X39" s="65">
        <f ca="1">+'F10.12.17data'!V38</f>
        <v>1.0226540630937895</v>
      </c>
      <c r="Y39" s="65">
        <f ca="1">+'F10.12.17data'!W38</f>
        <v>1.004788761645907</v>
      </c>
    </row>
    <row r="40" spans="2:25" x14ac:dyDescent="0.25">
      <c r="B40" s="35">
        <f>+F9data!AB39</f>
        <v>43739</v>
      </c>
      <c r="C40" s="78">
        <f>+F9data!AC39</f>
        <v>8.3431093009557391E-3</v>
      </c>
      <c r="D40" s="78">
        <f ca="1">+F9data!AD39</f>
        <v>2.590966587764846E-3</v>
      </c>
      <c r="F40" s="35">
        <f t="shared" si="5"/>
        <v>43739</v>
      </c>
      <c r="G40" s="78">
        <f ca="1">+W_nucleo!AH53</f>
        <v>-7.27488410460575E-3</v>
      </c>
      <c r="H40" s="78">
        <f ca="1">+W_nucleo!AG53</f>
        <v>6.9114382708859168E-3</v>
      </c>
      <c r="J40" s="35">
        <f t="shared" si="1"/>
        <v>43739</v>
      </c>
      <c r="K40" s="78">
        <f ca="1">+W_nucleo!AR53</f>
        <v>-1.8859227972385373E-2</v>
      </c>
      <c r="L40" s="78">
        <f ca="1">+W_nucleo!AS53</f>
        <v>1.0777771464489661E-2</v>
      </c>
      <c r="M40" s="78"/>
      <c r="U40" s="35">
        <f>+'F10.12.17data'!R39</f>
        <v>43739</v>
      </c>
      <c r="V40" s="65">
        <f>+'F10.12.17data'!S39</f>
        <v>1.0232933198402603</v>
      </c>
      <c r="W40" s="65">
        <f>+'F10.12.17data'!T39</f>
        <v>0.99290211772369796</v>
      </c>
      <c r="X40" s="65">
        <f ca="1">+'F10.12.17data'!V39</f>
        <v>1.0277669274595231</v>
      </c>
      <c r="Y40" s="65">
        <f ca="1">+'F10.12.17data'!W39</f>
        <v>1.0041537257020823</v>
      </c>
    </row>
    <row r="41" spans="2:25" x14ac:dyDescent="0.25">
      <c r="B41" s="35">
        <f>+F9data!AB40</f>
        <v>43770</v>
      </c>
      <c r="C41" s="78">
        <f>+F9data!AC40</f>
        <v>7.8334781737878032E-3</v>
      </c>
      <c r="D41" s="78">
        <f ca="1">+F9data!AD40</f>
        <v>2.8273158713368698E-3</v>
      </c>
      <c r="F41" s="35">
        <f t="shared" si="5"/>
        <v>43770</v>
      </c>
      <c r="G41" s="78">
        <f ca="1">+W_nucleo!AH54</f>
        <v>-2.2765214954756363E-3</v>
      </c>
      <c r="H41" s="78">
        <f ca="1">+W_nucleo!AG54</f>
        <v>8.5215096358648434E-3</v>
      </c>
      <c r="J41" s="35">
        <f t="shared" si="1"/>
        <v>43770</v>
      </c>
      <c r="K41" s="78">
        <f ca="1">+W_nucleo!AR54</f>
        <v>-1.0570068933366539E-2</v>
      </c>
      <c r="L41" s="78">
        <f ca="1">+W_nucleo!AS54</f>
        <v>1.5727666160956666E-2</v>
      </c>
      <c r="M41" s="78"/>
      <c r="U41" s="35">
        <f>+'F10.12.17data'!R40</f>
        <v>43770</v>
      </c>
      <c r="V41" s="65">
        <f>+'F10.12.17data'!S40</f>
        <v>1.0229799097610979</v>
      </c>
      <c r="W41" s="65">
        <f>+'F10.12.17data'!T40</f>
        <v>0.99623962476306471</v>
      </c>
      <c r="X41" s="65">
        <f ca="1">+'F10.12.17data'!V40</f>
        <v>1.0350419000984294</v>
      </c>
      <c r="Y41" s="65">
        <f ca="1">+'F10.12.17data'!W40</f>
        <v>1.005834245167627</v>
      </c>
    </row>
    <row r="42" spans="2:25" x14ac:dyDescent="0.25">
      <c r="B42" s="35">
        <f>+F9data!AB41</f>
        <v>43800</v>
      </c>
      <c r="C42" s="78">
        <f>+F9data!AC41</f>
        <v>8.1028620867195835E-3</v>
      </c>
      <c r="D42" s="78">
        <f ca="1">+F9data!AD41</f>
        <v>2.8871046952045343E-3</v>
      </c>
      <c r="F42" s="35">
        <f t="shared" si="5"/>
        <v>43800</v>
      </c>
      <c r="G42" s="78">
        <f ca="1">+W_nucleo!AH55</f>
        <v>-3.3137205332445241E-3</v>
      </c>
      <c r="H42" s="78">
        <f ca="1">+W_nucleo!AG55</f>
        <v>8.8178283292199566E-3</v>
      </c>
      <c r="J42" s="35">
        <f t="shared" si="1"/>
        <v>43800</v>
      </c>
      <c r="K42" s="78">
        <f ca="1">+W_nucleo!AR55</f>
        <v>-2.1433435719049765E-2</v>
      </c>
      <c r="L42" s="78">
        <f ca="1">+W_nucleo!AS55</f>
        <v>1.2799232545389838E-2</v>
      </c>
      <c r="M42" s="78"/>
      <c r="U42" s="35">
        <f>+'F10.12.17data'!R41</f>
        <v>43800</v>
      </c>
      <c r="V42" s="65">
        <f>+'F10.12.17data'!S41</f>
        <v>1.0142715047137656</v>
      </c>
      <c r="W42" s="65">
        <f>+'F10.12.17data'!T41</f>
        <v>0.9925378372078193</v>
      </c>
      <c r="X42" s="65">
        <f ca="1">+'F10.12.17data'!V41</f>
        <v>1.0281720561174357</v>
      </c>
      <c r="Y42" s="65">
        <f ca="1">+'F10.12.17data'!W41</f>
        <v>1.0045763616272867</v>
      </c>
    </row>
    <row r="43" spans="2:25" x14ac:dyDescent="0.25">
      <c r="B43" s="35">
        <f>+F9data!AB42</f>
        <v>43831</v>
      </c>
      <c r="C43" s="78">
        <f>+F9data!AC42</f>
        <v>8.5965219034236737E-3</v>
      </c>
      <c r="D43" s="78">
        <f ca="1">+F9data!AD42</f>
        <v>3.5424381644415157E-3</v>
      </c>
      <c r="F43" s="35">
        <f t="shared" si="5"/>
        <v>43831</v>
      </c>
      <c r="G43" s="78">
        <f ca="1">+W_nucleo!AH56</f>
        <v>8.4960429072771237E-3</v>
      </c>
      <c r="H43" s="78">
        <f ca="1">+W_nucleo!AG56</f>
        <v>1.0898223135549445E-2</v>
      </c>
      <c r="J43" s="35">
        <f t="shared" si="1"/>
        <v>43831</v>
      </c>
      <c r="K43" s="78">
        <f ca="1">+W_nucleo!AR56</f>
        <v>2.5411444734140254E-3</v>
      </c>
      <c r="L43" s="78">
        <f ca="1">+W_nucleo!AS56</f>
        <v>2.0455321780745717E-2</v>
      </c>
      <c r="M43" s="78"/>
      <c r="U43" s="35">
        <f>+'F10.12.17data'!R42</f>
        <v>43831</v>
      </c>
      <c r="V43" s="65">
        <f>+'F10.12.17data'!S42</f>
        <v>1.0141999302550244</v>
      </c>
      <c r="W43" s="65">
        <f>+'F10.12.17data'!T42</f>
        <v>1.0009935545566302</v>
      </c>
      <c r="X43" s="65">
        <f ca="1">+'F10.12.17data'!V42</f>
        <v>1.0296016080415931</v>
      </c>
      <c r="Y43" s="65">
        <f ca="1">+'F10.12.17data'!W42</f>
        <v>1.0071467678958614</v>
      </c>
    </row>
    <row r="44" spans="2:25" x14ac:dyDescent="0.25">
      <c r="B44" s="35">
        <f>+F9data!AB43</f>
        <v>43862</v>
      </c>
      <c r="C44" s="78">
        <f>+F9data!AC43</f>
        <v>7.7552021162413292E-3</v>
      </c>
      <c r="D44" s="78">
        <f ca="1">+F9data!AD43</f>
        <v>3.1762785544822147E-3</v>
      </c>
      <c r="F44" s="35">
        <f t="shared" si="5"/>
        <v>43862</v>
      </c>
      <c r="G44" s="78">
        <f ca="1">+W_nucleo!AH57</f>
        <v>2.0484688391744221E-3</v>
      </c>
      <c r="H44" s="78">
        <f ca="1">+W_nucleo!AG57</f>
        <v>1.0653522489987743E-2</v>
      </c>
      <c r="J44" s="35">
        <f t="shared" si="1"/>
        <v>43862</v>
      </c>
      <c r="K44" s="78">
        <f ca="1">+W_nucleo!AR57</f>
        <v>9.3529551809945488E-3</v>
      </c>
      <c r="L44" s="78">
        <f ca="1">+W_nucleo!AS57</f>
        <v>2.4845356624956683E-2</v>
      </c>
      <c r="M44" s="78"/>
      <c r="U44" s="35">
        <f>+'F10.12.17data'!R43</f>
        <v>43862</v>
      </c>
      <c r="V44" s="65">
        <f>+'F10.12.17data'!S43</f>
        <v>1.0193351693232195</v>
      </c>
      <c r="W44" s="65">
        <f>+'F10.12.17data'!T43</f>
        <v>1.0032914933465391</v>
      </c>
      <c r="X44" s="65">
        <f ca="1">+'F10.12.17data'!V43</f>
        <v>1.0337198134732228</v>
      </c>
      <c r="Y44" s="65">
        <f ca="1">+'F10.12.17data'!W43</f>
        <v>1.0084843593319828</v>
      </c>
    </row>
    <row r="45" spans="2:25" x14ac:dyDescent="0.25">
      <c r="B45" s="35">
        <f>+F9data!AB44</f>
        <v>43891</v>
      </c>
      <c r="C45" s="78">
        <f>+F9data!AC44</f>
        <v>8.0326064603981426E-3</v>
      </c>
      <c r="D45" s="78">
        <f ca="1">+F9data!AD44</f>
        <v>3.0776870804696079E-3</v>
      </c>
      <c r="F45" s="35">
        <f t="shared" si="5"/>
        <v>43891</v>
      </c>
      <c r="G45" s="78">
        <f ca="1">+W_nucleo!AH58</f>
        <v>-4.2346459635655975E-4</v>
      </c>
      <c r="H45" s="78">
        <f ca="1">+W_nucleo!AG58</f>
        <v>6.8620016178380094E-3</v>
      </c>
      <c r="J45" s="35">
        <f t="shared" si="1"/>
        <v>43891</v>
      </c>
      <c r="K45" s="78">
        <f ca="1">+W_nucleo!AR58</f>
        <v>1.8206676870457184E-2</v>
      </c>
      <c r="L45" s="78">
        <f ca="1">+W_nucleo!AS58</f>
        <v>2.4518689571228158E-2</v>
      </c>
      <c r="M45" s="78"/>
      <c r="U45" s="35">
        <f>+'F10.12.17data'!R44</f>
        <v>43891</v>
      </c>
      <c r="V45" s="65">
        <f>+'F10.12.17data'!S44</f>
        <v>1.0245670975909897</v>
      </c>
      <c r="W45" s="65">
        <f>+'F10.12.17data'!T44</f>
        <v>1.00606470693796</v>
      </c>
      <c r="X45" s="65">
        <f ca="1">+'F10.12.17data'!V44</f>
        <v>1.0331505913389643</v>
      </c>
      <c r="Y45" s="65">
        <f ca="1">+'F10.12.17data'!W44</f>
        <v>1.0081175434784864</v>
      </c>
    </row>
    <row r="46" spans="2:25" x14ac:dyDescent="0.25">
      <c r="B46" s="35">
        <f>+F9data!AB45</f>
        <v>43922</v>
      </c>
      <c r="C46" s="78">
        <f>+F9data!AC45</f>
        <v>9.3290245647186052E-3</v>
      </c>
      <c r="D46" s="78">
        <f ca="1">+F9data!AD45</f>
        <v>3.224471735379042E-3</v>
      </c>
      <c r="F46" s="35">
        <f t="shared" si="5"/>
        <v>43922</v>
      </c>
      <c r="G46" s="78">
        <f ca="1">+W_nucleo!AH59</f>
        <v>1.0730707939710982E-2</v>
      </c>
      <c r="H46" s="78">
        <f ca="1">+W_nucleo!AG59</f>
        <v>1.0011571155119636E-2</v>
      </c>
      <c r="J46" s="35">
        <f t="shared" si="1"/>
        <v>43922</v>
      </c>
      <c r="K46" s="78">
        <f ca="1">+W_nucleo!AR59</f>
        <v>3.311296516225104E-2</v>
      </c>
      <c r="L46" s="78">
        <f ca="1">+W_nucleo!AS59</f>
        <v>3.2546563522274141E-2</v>
      </c>
      <c r="M46" s="78"/>
      <c r="U46" s="35">
        <f>+'F10.12.17data'!R45</f>
        <v>43922</v>
      </c>
      <c r="V46" s="65">
        <f>+'F10.12.17data'!S45</f>
        <v>1.0314814150492695</v>
      </c>
      <c r="W46" s="65">
        <f>+'F10.12.17data'!T45</f>
        <v>1.0108101579157422</v>
      </c>
      <c r="X46" s="65">
        <f ca="1">+'F10.12.17data'!V45</f>
        <v>1.0408953771353189</v>
      </c>
      <c r="Y46" s="65">
        <f ca="1">+'F10.12.17data'!W45</f>
        <v>1.0106025853692728</v>
      </c>
    </row>
    <row r="47" spans="2:25" x14ac:dyDescent="0.25">
      <c r="B47" s="35">
        <f>+F9data!AB46</f>
        <v>43952</v>
      </c>
      <c r="C47" s="78">
        <f>+F9data!AC46</f>
        <v>8.6857171360879004E-3</v>
      </c>
      <c r="D47" s="78">
        <f ca="1">+F9data!AD46</f>
        <v>3.129174074828637E-3</v>
      </c>
      <c r="F47" s="35">
        <f t="shared" si="5"/>
        <v>43952</v>
      </c>
      <c r="G47" s="78">
        <f ca="1">+W_nucleo!AH60</f>
        <v>1.2139556390957429E-2</v>
      </c>
      <c r="H47" s="78">
        <f ca="1">+W_nucleo!AG60</f>
        <v>1.3432095574882563E-2</v>
      </c>
      <c r="J47" s="35">
        <f t="shared" si="1"/>
        <v>43952</v>
      </c>
      <c r="K47" s="78">
        <f ca="1">+W_nucleo!AR60</f>
        <v>2.8809527698887116E-2</v>
      </c>
      <c r="L47" s="78">
        <f ca="1">+W_nucleo!AS60</f>
        <v>3.7199589754206563E-2</v>
      </c>
      <c r="M47" s="78"/>
      <c r="U47" s="35">
        <f>+'F10.12.17data'!R46</f>
        <v>43952</v>
      </c>
      <c r="V47" s="65">
        <f>+'F10.12.17data'!S46</f>
        <v>1.028976090149859</v>
      </c>
      <c r="W47" s="65">
        <f>+'F10.12.17data'!T46</f>
        <v>1.0092648928546304</v>
      </c>
      <c r="X47" s="65">
        <f ca="1">+'F10.12.17data'!V46</f>
        <v>1.0368754941092535</v>
      </c>
      <c r="Y47" s="65">
        <f ca="1">+'F10.12.17data'!W46</f>
        <v>1.0119336408448245</v>
      </c>
    </row>
    <row r="48" spans="2:25" x14ac:dyDescent="0.25">
      <c r="B48" s="35">
        <f>+F9data!AB47</f>
        <v>43983</v>
      </c>
      <c r="C48" s="78">
        <f>+F9data!AC47</f>
        <v>8.9396220605702324E-3</v>
      </c>
      <c r="D48" s="78">
        <f ca="1">+F9data!AD47</f>
        <v>3.328273084687694E-3</v>
      </c>
      <c r="F48" s="35">
        <f t="shared" si="5"/>
        <v>43983</v>
      </c>
      <c r="G48" s="78">
        <f ca="1">+W_nucleo!AH61</f>
        <v>8.5672242910996843E-3</v>
      </c>
      <c r="H48" s="78">
        <f ca="1">+W_nucleo!AG61</f>
        <v>1.1914429874925414E-2</v>
      </c>
      <c r="J48" s="35">
        <f t="shared" si="1"/>
        <v>43983</v>
      </c>
      <c r="K48" s="78">
        <f ca="1">+W_nucleo!AR61</f>
        <v>2.0581632554697471E-2</v>
      </c>
      <c r="L48" s="78">
        <f ca="1">+W_nucleo!AS61</f>
        <v>3.7823138372257592E-2</v>
      </c>
      <c r="M48" s="78"/>
      <c r="U48" s="35">
        <f>+'F10.12.17data'!R47</f>
        <v>43983</v>
      </c>
      <c r="V48" s="65">
        <f>+'F10.12.17data'!S47</f>
        <v>1.0330799086479652</v>
      </c>
      <c r="W48" s="65">
        <f>+'F10.12.17data'!T47</f>
        <v>1.0064911202480455</v>
      </c>
      <c r="X48" s="65">
        <f ca="1">+'F10.12.17data'!V47</f>
        <v>1.0414210939900772</v>
      </c>
      <c r="Y48" s="65">
        <f ca="1">+'F10.12.17data'!W47</f>
        <v>1.0118600088884451</v>
      </c>
    </row>
    <row r="49" spans="2:25" x14ac:dyDescent="0.25">
      <c r="B49" s="35">
        <f>+F9data!AB48</f>
        <v>44013</v>
      </c>
      <c r="C49" s="78">
        <f>+F9data!AC48</f>
        <v>9.0645931656885646E-3</v>
      </c>
      <c r="D49" s="78">
        <f ca="1">+F9data!AD48</f>
        <v>3.3984003839709711E-3</v>
      </c>
      <c r="F49" s="35">
        <f t="shared" si="5"/>
        <v>44013</v>
      </c>
      <c r="G49" s="78">
        <f ca="1">+W_nucleo!AH62</f>
        <v>7.3628707834685336E-3</v>
      </c>
      <c r="H49" s="78">
        <f ca="1">+W_nucleo!AG62</f>
        <v>1.2974480954545564E-2</v>
      </c>
      <c r="J49" s="35">
        <f t="shared" si="1"/>
        <v>44013</v>
      </c>
      <c r="K49" s="78">
        <f ca="1">+W_nucleo!AR62</f>
        <v>1.2064955651584164E-2</v>
      </c>
      <c r="L49" s="78">
        <f ca="1">+W_nucleo!AS62</f>
        <v>4.1052057878785408E-2</v>
      </c>
      <c r="M49" s="78"/>
      <c r="U49" s="35">
        <f>+'F10.12.17data'!R48</f>
        <v>44013</v>
      </c>
      <c r="V49" s="65">
        <f>+'F10.12.17data'!S48</f>
        <v>1.0284045823736863</v>
      </c>
      <c r="W49" s="65">
        <f>+'F10.12.17data'!T48</f>
        <v>1.0037865722320718</v>
      </c>
      <c r="X49" s="65">
        <f ca="1">+'F10.12.17data'!V48</f>
        <v>1.0353597026811787</v>
      </c>
      <c r="Y49" s="65">
        <f ca="1">+'F10.12.17data'!W48</f>
        <v>1.0125592926460194</v>
      </c>
    </row>
    <row r="50" spans="2:25" x14ac:dyDescent="0.25">
      <c r="B50" s="35">
        <f>+F9data!AB49</f>
        <v>44044</v>
      </c>
      <c r="C50" s="78">
        <f>+F9data!AC49</f>
        <v>9.0331411760098592E-3</v>
      </c>
      <c r="D50" s="78">
        <f ca="1">+F9data!AD49</f>
        <v>3.4616317528775218E-3</v>
      </c>
      <c r="F50" s="35">
        <f t="shared" si="5"/>
        <v>44044</v>
      </c>
      <c r="G50" s="78">
        <f ca="1">+W_nucleo!AH63</f>
        <v>1.006454107228949E-2</v>
      </c>
      <c r="H50" s="78">
        <f ca="1">+W_nucleo!AG63</f>
        <v>1.048469721414258E-2</v>
      </c>
      <c r="J50" s="35">
        <f t="shared" si="1"/>
        <v>44044</v>
      </c>
      <c r="K50" s="78">
        <f ca="1">+W_nucleo!AR63</f>
        <v>1.8000472058997463E-2</v>
      </c>
      <c r="L50" s="78">
        <f ca="1">+W_nucleo!AS63</f>
        <v>3.6354639107318842E-2</v>
      </c>
      <c r="M50" s="78"/>
      <c r="U50" s="35">
        <f>+'F10.12.17data'!R49</f>
        <v>44044</v>
      </c>
      <c r="V50" s="65">
        <f>+'F10.12.17data'!S49</f>
        <v>1.0262344144585269</v>
      </c>
      <c r="W50" s="65">
        <f>+'F10.12.17data'!T49</f>
        <v>1.0054679873432812</v>
      </c>
      <c r="X50" s="65">
        <f ca="1">+'F10.12.17data'!V49</f>
        <v>1.031119912954279</v>
      </c>
      <c r="Y50" s="65">
        <f ca="1">+'F10.12.17data'!W49</f>
        <v>1.0107873715260913</v>
      </c>
    </row>
    <row r="51" spans="2:25" x14ac:dyDescent="0.25">
      <c r="B51" s="35">
        <f>+F9data!AB50</f>
        <v>44075</v>
      </c>
      <c r="C51" s="78">
        <f>+F9data!AC50</f>
        <v>9.3384691816096512E-3</v>
      </c>
      <c r="D51" s="78">
        <f ca="1">+F9data!AD50</f>
        <v>3.4758230052674608E-3</v>
      </c>
      <c r="F51" s="35">
        <f t="shared" si="5"/>
        <v>44075</v>
      </c>
      <c r="G51" s="78">
        <f ca="1">+W_nucleo!AH64</f>
        <v>1.3380745157226093E-2</v>
      </c>
      <c r="H51" s="78">
        <f ca="1">+W_nucleo!AG64</f>
        <v>9.9762046304778806E-3</v>
      </c>
      <c r="J51" s="35">
        <f t="shared" si="1"/>
        <v>44075</v>
      </c>
      <c r="K51" s="78">
        <f ca="1">+W_nucleo!AR64</f>
        <v>2.3322143046081045E-2</v>
      </c>
      <c r="L51" s="78">
        <f ca="1">+W_nucleo!AS64</f>
        <v>4.155716049171021E-2</v>
      </c>
      <c r="M51" s="78"/>
      <c r="U51" s="35">
        <f>+'F10.12.17data'!R50</f>
        <v>44075</v>
      </c>
      <c r="V51" s="65">
        <f>+'F10.12.17data'!S50</f>
        <v>1.0392153237703814</v>
      </c>
      <c r="W51" s="65">
        <f>+'F10.12.17data'!T50</f>
        <v>1.0068657059612909</v>
      </c>
      <c r="X51" s="65">
        <f ca="1">+'F10.12.17data'!V50</f>
        <v>1.0410316516252864</v>
      </c>
      <c r="Y51" s="65">
        <f ca="1">+'F10.12.17data'!W50</f>
        <v>1.0120582852217277</v>
      </c>
    </row>
    <row r="52" spans="2:25" x14ac:dyDescent="0.25">
      <c r="B52" s="35">
        <f>+F9data!AB51</f>
        <v>44105</v>
      </c>
      <c r="C52" s="78">
        <f>+F9data!AC51</f>
        <v>9.1226313387461708E-3</v>
      </c>
      <c r="D52" s="78">
        <f ca="1">+F9data!AD51</f>
        <v>3.4005952734957692E-3</v>
      </c>
      <c r="F52" s="35">
        <f t="shared" si="5"/>
        <v>44105</v>
      </c>
      <c r="G52" s="78">
        <f ca="1">+W_nucleo!AH65</f>
        <v>2.3659808372217928E-2</v>
      </c>
      <c r="H52" s="78">
        <f ca="1">+W_nucleo!AG65</f>
        <v>1.0601554920043998E-2</v>
      </c>
      <c r="J52" s="35">
        <f t="shared" si="1"/>
        <v>44105</v>
      </c>
      <c r="K52" s="78">
        <f ca="1">+W_nucleo!AR65</f>
        <v>3.5971618859425902E-2</v>
      </c>
      <c r="L52" s="78">
        <f ca="1">+W_nucleo!AS65</f>
        <v>4.2432464040860207E-2</v>
      </c>
      <c r="M52" s="78"/>
      <c r="U52" s="35">
        <f>+'F10.12.17data'!R51</f>
        <v>44105</v>
      </c>
      <c r="V52" s="65">
        <f>+'F10.12.17data'!S51</f>
        <v>1.041208759597863</v>
      </c>
      <c r="W52" s="65">
        <f>+'F10.12.17data'!T51</f>
        <v>1.0101912016708459</v>
      </c>
      <c r="X52" s="65">
        <f ca="1">+'F10.12.17data'!V51</f>
        <v>1.0431558301477799</v>
      </c>
      <c r="Y52" s="65">
        <f ca="1">+'F10.12.17data'!W51</f>
        <v>1.0119008568241705</v>
      </c>
    </row>
    <row r="53" spans="2:25" x14ac:dyDescent="0.25">
      <c r="B53" s="35">
        <f>+F9data!AB52</f>
        <v>44136</v>
      </c>
      <c r="C53" s="78">
        <f>+F9data!AC52</f>
        <v>9.1807141184523378E-3</v>
      </c>
      <c r="D53" s="78">
        <f ca="1">+F9data!AD52</f>
        <v>3.2962885767274797E-3</v>
      </c>
      <c r="F53" s="35">
        <f t="shared" si="5"/>
        <v>44136</v>
      </c>
      <c r="G53" s="78">
        <f ca="1">+W_nucleo!AH66</f>
        <v>1.5779353227556969E-2</v>
      </c>
      <c r="H53" s="78">
        <f ca="1">+W_nucleo!AG66</f>
        <v>8.4715343528372067E-3</v>
      </c>
      <c r="J53" s="35">
        <f t="shared" si="1"/>
        <v>44136</v>
      </c>
      <c r="K53" s="78">
        <f ca="1">+W_nucleo!AR66</f>
        <v>2.8645781077293542E-2</v>
      </c>
      <c r="L53" s="78">
        <f ca="1">+W_nucleo!AS66</f>
        <v>4.4591694894976275E-2</v>
      </c>
      <c r="M53" s="78"/>
      <c r="U53" s="35">
        <f>+'F10.12.17data'!R52</f>
        <v>44136</v>
      </c>
      <c r="V53" s="65">
        <f>+'F10.12.17data'!S52</f>
        <v>1.0435283617180726</v>
      </c>
      <c r="W53" s="65">
        <f>+'F10.12.17data'!T52</f>
        <v>1.0078577914411264</v>
      </c>
      <c r="X53" s="65">
        <f ca="1">+'F10.12.17data'!V52</f>
        <v>1.0515717401822058</v>
      </c>
      <c r="Y53" s="65">
        <f ca="1">+'F10.12.17data'!W52</f>
        <v>1.0120325165969373</v>
      </c>
    </row>
    <row r="54" spans="2:25" x14ac:dyDescent="0.25">
      <c r="B54" s="35">
        <f>+F9data!AB53</f>
        <v>44166</v>
      </c>
      <c r="C54" s="78">
        <f>+F9data!AC53</f>
        <v>1.0546655857901877E-2</v>
      </c>
      <c r="D54" s="78">
        <f ca="1">+F9data!AD53</f>
        <v>3.0356140901563653E-3</v>
      </c>
      <c r="F54" s="35">
        <f t="shared" si="5"/>
        <v>44166</v>
      </c>
      <c r="G54" s="78">
        <f ca="1">+W_nucleo!AH67</f>
        <v>2.1055161815331846E-2</v>
      </c>
      <c r="H54" s="78">
        <f ca="1">+W_nucleo!AG67</f>
        <v>1.6791949605226009E-2</v>
      </c>
      <c r="J54" s="35">
        <f t="shared" si="1"/>
        <v>44166</v>
      </c>
      <c r="K54" s="78">
        <f ca="1">+W_nucleo!AR67</f>
        <v>3.0280830878137266E-2</v>
      </c>
      <c r="L54" s="78">
        <f ca="1">+W_nucleo!AS67</f>
        <v>6.4932307335475059E-2</v>
      </c>
      <c r="M54" s="78"/>
      <c r="U54" s="35">
        <f>+'F10.12.17data'!R53</f>
        <v>44166</v>
      </c>
      <c r="V54" s="65">
        <f>+'F10.12.17data'!S53</f>
        <v>1.0562361588837841</v>
      </c>
      <c r="W54" s="65">
        <f>+'F10.12.17data'!T53</f>
        <v>1.0078941064173679</v>
      </c>
      <c r="X54" s="65">
        <f ca="1">+'F10.12.17data'!V53</f>
        <v>1.0717596080888514</v>
      </c>
      <c r="Y54" s="65">
        <f ca="1">+'F10.12.17data'!W53</f>
        <v>1.0167378272857146</v>
      </c>
    </row>
    <row r="55" spans="2:25" x14ac:dyDescent="0.25">
      <c r="B55" s="35">
        <f>+F9data!AB54</f>
        <v>44197</v>
      </c>
      <c r="C55" s="78">
        <f>+F9data!AC54</f>
        <v>1.1397949380325753E-2</v>
      </c>
      <c r="D55" s="78">
        <f ca="1">+F9data!AD54</f>
        <v>2.4512513099357682E-3</v>
      </c>
      <c r="F55" s="35">
        <f t="shared" si="5"/>
        <v>44197</v>
      </c>
      <c r="G55" s="78">
        <f ca="1">+W_nucleo!AH68</f>
        <v>1.1490117271602207E-2</v>
      </c>
      <c r="H55" s="78">
        <f ca="1">+W_nucleo!AG68</f>
        <v>1.920502363995924E-2</v>
      </c>
      <c r="J55" s="35">
        <f t="shared" si="1"/>
        <v>44197</v>
      </c>
      <c r="K55" s="78">
        <f ca="1">+W_nucleo!AR68</f>
        <v>3.6778885561777663E-2</v>
      </c>
      <c r="L55" s="78">
        <f ca="1">+W_nucleo!AS68</f>
        <v>8.4116268085041135E-2</v>
      </c>
      <c r="M55" s="78"/>
      <c r="U55" s="35">
        <f>+'F10.12.17data'!R54</f>
        <v>44197</v>
      </c>
      <c r="V55" s="65">
        <f>+'F10.12.17data'!S54</f>
        <v>1.059757545336925</v>
      </c>
      <c r="W55" s="65">
        <f>+'F10.12.17data'!T54</f>
        <v>1.0091947479116925</v>
      </c>
      <c r="X55" s="65">
        <f ca="1">+'F10.12.17data'!V54</f>
        <v>1.0740169979401681</v>
      </c>
      <c r="Y55" s="65">
        <f ca="1">+'F10.12.17data'!W54</f>
        <v>1.0209060926870466</v>
      </c>
    </row>
    <row r="56" spans="2:25" x14ac:dyDescent="0.25">
      <c r="B56" s="35">
        <f>+F9data!AB55</f>
        <v>44228</v>
      </c>
      <c r="C56" s="78">
        <f>+F9data!AC55</f>
        <v>1.1626305301219128E-2</v>
      </c>
      <c r="D56" s="78">
        <f ca="1">+F9data!AD55</f>
        <v>2.3663286173197609E-3</v>
      </c>
      <c r="F56" s="35">
        <f t="shared" si="5"/>
        <v>44228</v>
      </c>
      <c r="G56" s="78">
        <f ca="1">+W_nucleo!AH69</f>
        <v>7.1142886771951019E-3</v>
      </c>
      <c r="H56" s="78">
        <f ca="1">+W_nucleo!AG69</f>
        <v>1.6758621025481535E-2</v>
      </c>
      <c r="J56" s="35">
        <f t="shared" si="1"/>
        <v>44228</v>
      </c>
      <c r="K56" s="78">
        <f ca="1">+W_nucleo!AR69</f>
        <v>3.4181730177567538E-2</v>
      </c>
      <c r="L56" s="78">
        <f ca="1">+W_nucleo!AS69</f>
        <v>8.50318275005435E-2</v>
      </c>
      <c r="M56" s="78"/>
      <c r="U56" s="35">
        <f>+'F10.12.17data'!R55</f>
        <v>44228</v>
      </c>
      <c r="V56" s="65">
        <f>+'F10.12.17data'!S55</f>
        <v>1.0620673331865547</v>
      </c>
      <c r="W56" s="65">
        <f>+'F10.12.17data'!T55</f>
        <v>1.008247283970499</v>
      </c>
      <c r="X56" s="65">
        <f ca="1">+'F10.12.17data'!V55</f>
        <v>1.074088201579843</v>
      </c>
      <c r="Y56" s="65">
        <f ca="1">+'F10.12.17data'!W55</f>
        <v>1.0202994062511965</v>
      </c>
    </row>
    <row r="57" spans="2:25" x14ac:dyDescent="0.25">
      <c r="B57" s="35">
        <f>+F9data!AB56</f>
        <v>44256</v>
      </c>
      <c r="C57" s="78">
        <f>+F9data!AC56</f>
        <v>1.2194560137842092E-2</v>
      </c>
      <c r="D57" s="78">
        <f ca="1">+F9data!AD56</f>
        <v>2.2964429462872618E-3</v>
      </c>
      <c r="F57" s="35">
        <f t="shared" si="5"/>
        <v>44256</v>
      </c>
      <c r="G57" s="78">
        <f ca="1">+W_nucleo!AH70</f>
        <v>4.9370128640995325E-3</v>
      </c>
      <c r="H57" s="78">
        <f ca="1">+W_nucleo!AG70</f>
        <v>1.5710902984053199E-2</v>
      </c>
      <c r="J57" s="35">
        <f t="shared" si="1"/>
        <v>44256</v>
      </c>
      <c r="K57" s="78">
        <f ca="1">+W_nucleo!AR70</f>
        <v>4.1067266486814802E-2</v>
      </c>
      <c r="L57" s="78">
        <f ca="1">+W_nucleo!AS70</f>
        <v>8.3380552209589176E-2</v>
      </c>
      <c r="M57" s="78"/>
      <c r="U57" s="35">
        <f>+'F10.12.17data'!R56</f>
        <v>44256</v>
      </c>
      <c r="V57" s="65">
        <f>+'F10.12.17data'!S56</f>
        <v>1.065016737127592</v>
      </c>
      <c r="W57" s="65">
        <f>+'F10.12.17data'!T56</f>
        <v>1.0095073583298722</v>
      </c>
      <c r="X57" s="65">
        <f ca="1">+'F10.12.17data'!V56</f>
        <v>1.0810393578104358</v>
      </c>
      <c r="Y57" s="65">
        <f ca="1">+'F10.12.17data'!W56</f>
        <v>1.0190439418516717</v>
      </c>
    </row>
    <row r="58" spans="2:25" x14ac:dyDescent="0.25">
      <c r="B58" s="35">
        <f>+F9data!AB57</f>
        <v>44287</v>
      </c>
      <c r="C58" s="78">
        <f>+F9data!AC57</f>
        <v>1.121180738469385E-2</v>
      </c>
      <c r="D58" s="78">
        <f ca="1">+F9data!AD57</f>
        <v>1.9882067905096687E-3</v>
      </c>
      <c r="F58" s="35">
        <f t="shared" si="5"/>
        <v>44287</v>
      </c>
      <c r="G58" s="78">
        <f ca="1">+W_nucleo!AH71</f>
        <v>-5.6083101856363449E-4</v>
      </c>
      <c r="H58" s="78">
        <f ca="1">+W_nucleo!AG71</f>
        <v>1.0879084751988621E-2</v>
      </c>
      <c r="J58" s="35">
        <f t="shared" si="1"/>
        <v>44287</v>
      </c>
      <c r="K58" s="78">
        <f ca="1">+W_nucleo!AR71</f>
        <v>4.6738211137378194E-2</v>
      </c>
      <c r="L58" s="78">
        <f ca="1">+W_nucleo!AS71</f>
        <v>8.2318461845682478E-2</v>
      </c>
      <c r="M58" s="78"/>
      <c r="U58" s="35">
        <f>+'F10.12.17data'!R57</f>
        <v>44287</v>
      </c>
      <c r="V58" s="65">
        <f>+'F10.12.17data'!S57</f>
        <v>1.0590933432439262</v>
      </c>
      <c r="W58" s="65">
        <f>+'F10.12.17data'!T57</f>
        <v>1.0104280358174356</v>
      </c>
      <c r="X58" s="65">
        <f ca="1">+'F10.12.17data'!V57</f>
        <v>1.0763853985796736</v>
      </c>
      <c r="Y58" s="65">
        <f ca="1">+'F10.12.17data'!W57</f>
        <v>1.0179700530412821</v>
      </c>
    </row>
    <row r="59" spans="2:25" x14ac:dyDescent="0.25">
      <c r="B59" s="35">
        <f>+F9data!AB58</f>
        <v>44317</v>
      </c>
      <c r="C59" s="78">
        <f>+F9data!AC58</f>
        <v>1.1347025398459776E-2</v>
      </c>
      <c r="D59" s="78">
        <f ca="1">+F9data!AD58</f>
        <v>2.1265181145869727E-3</v>
      </c>
      <c r="F59" s="35">
        <f t="shared" si="5"/>
        <v>44317</v>
      </c>
      <c r="G59" s="78">
        <f ca="1">+W_nucleo!AH72</f>
        <v>-2.9247745155911442E-3</v>
      </c>
      <c r="H59" s="78">
        <f ca="1">+W_nucleo!AG72</f>
        <v>8.2185505968166428E-3</v>
      </c>
      <c r="J59" s="35">
        <f t="shared" si="1"/>
        <v>44317</v>
      </c>
      <c r="K59" s="78">
        <f ca="1">+W_nucleo!AR72</f>
        <v>3.3691384831374904E-2</v>
      </c>
      <c r="L59" s="78">
        <f ca="1">+W_nucleo!AS72</f>
        <v>8.2502140667358503E-2</v>
      </c>
      <c r="M59" s="78"/>
      <c r="U59" s="35">
        <f>+'F10.12.17data'!R58</f>
        <v>44317</v>
      </c>
      <c r="V59" s="65">
        <f>+'F10.12.17data'!S58</f>
        <v>1.0603384830235538</v>
      </c>
      <c r="W59" s="65">
        <f>+'F10.12.17data'!T58</f>
        <v>1.0072636485701798</v>
      </c>
      <c r="X59" s="65">
        <f ca="1">+'F10.12.17data'!V58</f>
        <v>1.0830868711215162</v>
      </c>
      <c r="Y59" s="65">
        <f ca="1">+'F10.12.17data'!W58</f>
        <v>1.0174018048374744</v>
      </c>
    </row>
    <row r="60" spans="2:25" x14ac:dyDescent="0.25">
      <c r="B60" s="35">
        <f>+F9data!AB59</f>
        <v>44348</v>
      </c>
      <c r="C60" s="78">
        <f>+F9data!AC59</f>
        <v>1.1420680523841339E-2</v>
      </c>
      <c r="D60" s="78">
        <f ca="1">+F9data!AD59</f>
        <v>2.0042859056680165E-3</v>
      </c>
      <c r="F60" s="35">
        <f t="shared" si="5"/>
        <v>44348</v>
      </c>
      <c r="G60" s="78">
        <f ca="1">+W_nucleo!AH73</f>
        <v>2.8607274029619489E-3</v>
      </c>
      <c r="H60" s="78">
        <f ca="1">+W_nucleo!AG73</f>
        <v>8.8157662447758689E-3</v>
      </c>
      <c r="J60" s="35">
        <f t="shared" si="1"/>
        <v>44348</v>
      </c>
      <c r="K60" s="78">
        <f ca="1">+W_nucleo!AR73</f>
        <v>4.0120356264883306E-2</v>
      </c>
      <c r="L60" s="78">
        <f ca="1">+W_nucleo!AS73</f>
        <v>8.6693982463607711E-2</v>
      </c>
      <c r="M60" s="78"/>
      <c r="U60" s="35">
        <f>+'F10.12.17data'!R59</f>
        <v>44348</v>
      </c>
      <c r="V60" s="65">
        <f>+'F10.12.17data'!S59</f>
        <v>1.0613729336944042</v>
      </c>
      <c r="W60" s="65">
        <f>+'F10.12.17data'!T59</f>
        <v>1.0084216605643639</v>
      </c>
      <c r="X60" s="65">
        <f ca="1">+'F10.12.17data'!V59</f>
        <v>1.0855082583848525</v>
      </c>
      <c r="Y60" s="65">
        <f ca="1">+'F10.12.17data'!W59</f>
        <v>1.0176525979811462</v>
      </c>
    </row>
    <row r="61" spans="2:25" x14ac:dyDescent="0.25">
      <c r="B61" s="35">
        <f>+F9data!AB60</f>
        <v>44378</v>
      </c>
      <c r="C61" s="78">
        <f>+F9data!AC60</f>
        <v>1.1010552001669041E-2</v>
      </c>
      <c r="D61" s="78">
        <f ca="1">+F9data!AD60</f>
        <v>1.826621009046477E-3</v>
      </c>
      <c r="F61" s="35">
        <f t="shared" si="5"/>
        <v>44378</v>
      </c>
      <c r="G61" s="78">
        <f ca="1">+W_nucleo!AH74</f>
        <v>6.5881057051730973E-3</v>
      </c>
      <c r="H61" s="78">
        <f ca="1">+W_nucleo!AG74</f>
        <v>5.8999878828083219E-3</v>
      </c>
      <c r="J61" s="35">
        <f t="shared" si="1"/>
        <v>44378</v>
      </c>
      <c r="K61" s="78">
        <f ca="1">+W_nucleo!AR74</f>
        <v>3.9917400472426756E-2</v>
      </c>
      <c r="L61" s="78">
        <f ca="1">+W_nucleo!AS74</f>
        <v>8.3184384979216652E-2</v>
      </c>
      <c r="M61" s="78"/>
      <c r="U61" s="35">
        <f>+'F10.12.17data'!R60</f>
        <v>44378</v>
      </c>
      <c r="V61" s="65">
        <f>+'F10.12.17data'!S60</f>
        <v>1.059515664877072</v>
      </c>
      <c r="W61" s="65">
        <f>+'F10.12.17data'!T60</f>
        <v>1.0081318700013491</v>
      </c>
      <c r="X61" s="65">
        <f ca="1">+'F10.12.17data'!V60</f>
        <v>1.0821193121292969</v>
      </c>
      <c r="Y61" s="65">
        <f ca="1">+'F10.12.17data'!W60</f>
        <v>1.0164119421794862</v>
      </c>
    </row>
    <row r="62" spans="2:25" x14ac:dyDescent="0.25">
      <c r="B62" s="35">
        <f>+F9data!AB61</f>
        <v>44409</v>
      </c>
      <c r="C62" s="78">
        <f>+F9data!AC61</f>
        <v>1.1895507248774251E-2</v>
      </c>
      <c r="D62" s="78">
        <f ca="1">+F9data!AD61</f>
        <v>2.0636052207080313E-3</v>
      </c>
      <c r="F62" s="35">
        <f t="shared" si="5"/>
        <v>44409</v>
      </c>
      <c r="G62" s="78">
        <f ca="1">+W_nucleo!AH75</f>
        <v>-2.6739092412939591E-3</v>
      </c>
      <c r="H62" s="78">
        <f ca="1">+W_nucleo!AG75</f>
        <v>7.6058172989499351E-3</v>
      </c>
      <c r="J62" s="35">
        <f t="shared" si="1"/>
        <v>44409</v>
      </c>
      <c r="K62" s="78">
        <f ca="1">+W_nucleo!AR75</f>
        <v>1.8233361519081726E-2</v>
      </c>
      <c r="L62" s="78">
        <f ca="1">+W_nucleo!AS75</f>
        <v>8.2309797487480019E-2</v>
      </c>
      <c r="M62" s="78"/>
      <c r="U62" s="35">
        <f>+'F10.12.17data'!R61</f>
        <v>44409</v>
      </c>
      <c r="V62" s="65">
        <f>+'F10.12.17data'!S61</f>
        <v>1.0428351985341093</v>
      </c>
      <c r="W62" s="65">
        <f>+'F10.12.17data'!T61</f>
        <v>1.0036621199614859</v>
      </c>
      <c r="X62" s="65">
        <f ca="1">+'F10.12.17data'!V61</f>
        <v>1.0722910733210658</v>
      </c>
      <c r="Y62" s="65">
        <f ca="1">+'F10.12.17data'!W61</f>
        <v>1.0157427855218981</v>
      </c>
    </row>
    <row r="63" spans="2:25" x14ac:dyDescent="0.25">
      <c r="B63" s="35">
        <f>+F9data!AB62</f>
        <v>44440</v>
      </c>
      <c r="C63" s="78">
        <f>+F9data!AC62</f>
        <v>1.1656260168130131E-2</v>
      </c>
      <c r="D63" s="78">
        <f ca="1">+F9data!AD62</f>
        <v>2.0058990265375645E-3</v>
      </c>
      <c r="F63" s="35">
        <f t="shared" si="5"/>
        <v>44440</v>
      </c>
      <c r="G63" s="78">
        <f ca="1">+W_nucleo!AH76</f>
        <v>-6.5069579254402043E-3</v>
      </c>
      <c r="H63" s="78">
        <f ca="1">+W_nucleo!AG76</f>
        <v>3.8961008023616905E-3</v>
      </c>
      <c r="J63" s="35">
        <f t="shared" si="1"/>
        <v>44440</v>
      </c>
      <c r="K63" s="78">
        <f ca="1">+W_nucleo!AR76</f>
        <v>1.2990020062136232E-2</v>
      </c>
      <c r="L63" s="78">
        <f ca="1">+W_nucleo!AS76</f>
        <v>7.8726732906385877E-2</v>
      </c>
      <c r="M63" s="78"/>
      <c r="U63" s="35">
        <f>+'F10.12.17data'!R62</f>
        <v>44440</v>
      </c>
      <c r="V63" s="65">
        <f>+'F10.12.17data'!S62</f>
        <v>1.0340415518326826</v>
      </c>
      <c r="W63" s="65">
        <f>+'F10.12.17data'!T62</f>
        <v>1.002532878780056</v>
      </c>
      <c r="X63" s="65">
        <f ca="1">+'F10.12.17data'!V62</f>
        <v>1.0576232866507747</v>
      </c>
      <c r="Y63" s="65">
        <f ca="1">+'F10.12.17data'!W62</f>
        <v>1.0145739380949592</v>
      </c>
    </row>
    <row r="64" spans="2:25" x14ac:dyDescent="0.25">
      <c r="B64" s="35">
        <f>+F9data!AB63</f>
        <v>44470</v>
      </c>
      <c r="C64" s="78">
        <f>+F9data!AC63</f>
        <v>1.1905411724013734E-2</v>
      </c>
      <c r="D64" s="78">
        <f ca="1">+F9data!AD63</f>
        <v>1.8054202102031163E-3</v>
      </c>
      <c r="F64" s="35">
        <f t="shared" si="5"/>
        <v>44470</v>
      </c>
      <c r="G64" s="78">
        <f ca="1">+W_nucleo!AH77</f>
        <v>-1.2384214250013015E-2</v>
      </c>
      <c r="H64" s="78">
        <f ca="1">+W_nucleo!AG77</f>
        <v>3.6261704376292503E-3</v>
      </c>
      <c r="J64" s="35">
        <f t="shared" si="1"/>
        <v>44470</v>
      </c>
      <c r="K64" s="78">
        <f ca="1">+W_nucleo!AR77</f>
        <v>1.011509437430913E-2</v>
      </c>
      <c r="L64" s="78">
        <f ca="1">+W_nucleo!AS77</f>
        <v>7.9444669966426851E-2</v>
      </c>
      <c r="M64" s="78"/>
      <c r="U64" s="35">
        <f>+'F10.12.17data'!R63</f>
        <v>44470</v>
      </c>
      <c r="V64" s="65">
        <f>+'F10.12.17data'!S63</f>
        <v>1.0364549111813044</v>
      </c>
      <c r="W64" s="65">
        <f>+'F10.12.17data'!T63</f>
        <v>1.0019034591609779</v>
      </c>
      <c r="X64" s="65">
        <f ca="1">+'F10.12.17data'!V63</f>
        <v>1.0544578557809587</v>
      </c>
      <c r="Y64" s="65">
        <f ca="1">+'F10.12.17data'!W63</f>
        <v>1.0142470669065682</v>
      </c>
    </row>
    <row r="65" spans="2:25" x14ac:dyDescent="0.25">
      <c r="B65" s="35">
        <f>+F9data!AB64</f>
        <v>44501</v>
      </c>
      <c r="C65" s="78">
        <f>+F9data!AC64</f>
        <v>1.1924344073942364E-2</v>
      </c>
      <c r="D65" s="78">
        <f ca="1">+F9data!AD64</f>
        <v>1.7525603300602339E-3</v>
      </c>
      <c r="F65" s="35">
        <f t="shared" si="5"/>
        <v>44501</v>
      </c>
      <c r="G65" s="78">
        <f ca="1">+W_nucleo!AH78</f>
        <v>-1.1297522815393757E-2</v>
      </c>
      <c r="H65" s="78">
        <f ca="1">+W_nucleo!AG78</f>
        <v>3.3522151804559197E-3</v>
      </c>
      <c r="J65" s="35">
        <f t="shared" si="1"/>
        <v>44501</v>
      </c>
      <c r="K65" s="78">
        <f ca="1">+W_nucleo!AR78</f>
        <v>1.327022196169203E-3</v>
      </c>
      <c r="L65" s="78">
        <f ca="1">+W_nucleo!AS78</f>
        <v>8.1851056936140587E-2</v>
      </c>
      <c r="M65" s="78"/>
      <c r="U65" s="35">
        <f>+'F10.12.17data'!R64</f>
        <v>44501</v>
      </c>
      <c r="V65" s="65">
        <f>+'F10.12.17data'!S64</f>
        <v>1.0411170216475014</v>
      </c>
      <c r="W65" s="65">
        <f>+'F10.12.17data'!T64</f>
        <v>1.000275118720382</v>
      </c>
      <c r="X65" s="65">
        <f ca="1">+'F10.12.17data'!V64</f>
        <v>1.062554667322072</v>
      </c>
      <c r="Y65" s="65">
        <f ca="1">+'F10.12.17data'!W64</f>
        <v>1.0142161609415179</v>
      </c>
    </row>
    <row r="66" spans="2:25" x14ac:dyDescent="0.25">
      <c r="B66" s="35">
        <f>+F9data!AB65</f>
        <v>44531</v>
      </c>
      <c r="C66" s="78">
        <f>+F9data!AC65</f>
        <v>1.0920773394605935E-2</v>
      </c>
      <c r="D66" s="78">
        <f ca="1">+F9data!AD65</f>
        <v>1.9140367924503909E-3</v>
      </c>
      <c r="F66" s="35">
        <f t="shared" si="5"/>
        <v>44531</v>
      </c>
      <c r="G66" s="78">
        <f ca="1">+W_nucleo!AH79</f>
        <v>-8.0820789115672031E-3</v>
      </c>
      <c r="H66" s="78">
        <f ca="1">+W_nucleo!AG79</f>
        <v>-1.883636341441397E-3</v>
      </c>
      <c r="J66" s="35">
        <f t="shared" si="1"/>
        <v>44531</v>
      </c>
      <c r="K66" s="78">
        <f ca="1">+W_nucleo!AR79</f>
        <v>1.447424801857089E-2</v>
      </c>
      <c r="L66" s="78">
        <f ca="1">+W_nucleo!AS79</f>
        <v>9.3181189137186315E-2</v>
      </c>
      <c r="M66" s="78"/>
      <c r="U66" s="35">
        <f>+'F10.12.17data'!R65</f>
        <v>44531</v>
      </c>
      <c r="V66" s="65">
        <f>+'F10.12.17data'!S65</f>
        <v>1.0493976344488343</v>
      </c>
      <c r="W66" s="65">
        <f>+'F10.12.17data'!T65</f>
        <v>1.0024780100084834</v>
      </c>
      <c r="X66" s="65">
        <f ca="1">+'F10.12.17data'!V65</f>
        <v>1.0763183412311137</v>
      </c>
      <c r="Y66" s="65">
        <f ca="1">+'F10.12.17data'!W65</f>
        <v>1.0155018168200676</v>
      </c>
    </row>
    <row r="67" spans="2:25" x14ac:dyDescent="0.25">
      <c r="B67" s="35">
        <f>+F9data!AB66</f>
        <v>44562</v>
      </c>
      <c r="C67" s="78">
        <f>+F9data!AC66</f>
        <v>9.5883636844285944E-3</v>
      </c>
      <c r="D67" s="78">
        <f ca="1">+F9data!AD66</f>
        <v>1.9371206727032038E-3</v>
      </c>
      <c r="F67" s="35">
        <f t="shared" si="5"/>
        <v>44562</v>
      </c>
      <c r="G67" s="78">
        <f ca="1">+W_nucleo!AH80</f>
        <v>-7.265378316585247E-3</v>
      </c>
      <c r="H67" s="78">
        <f ca="1">+W_nucleo!AG80</f>
        <v>-8.7266271437547172E-3</v>
      </c>
      <c r="J67" s="35">
        <f t="shared" si="1"/>
        <v>44562</v>
      </c>
      <c r="K67" s="78">
        <f ca="1">+W_nucleo!AR80</f>
        <v>2.6220789414055368E-2</v>
      </c>
      <c r="L67" s="78">
        <f ca="1">+W_nucleo!AS80</f>
        <v>9.3991707177004002E-2</v>
      </c>
      <c r="M67" s="78"/>
      <c r="U67" s="35">
        <f>+'F10.12.17data'!R66</f>
        <v>44562</v>
      </c>
      <c r="V67" s="65">
        <f>+'F10.12.17data'!S66</f>
        <v>1.0540362732330983</v>
      </c>
      <c r="W67" s="65">
        <f>+'F10.12.17data'!T66</f>
        <v>1.0043233567521239</v>
      </c>
      <c r="X67" s="65">
        <f ca="1">+'F10.12.17data'!V66</f>
        <v>1.0752264848837254</v>
      </c>
      <c r="Y67" s="65">
        <f ca="1">+'F10.12.17data'!W66</f>
        <v>1.0151342863541448</v>
      </c>
    </row>
    <row r="68" spans="2:25" x14ac:dyDescent="0.25">
      <c r="B68" s="35">
        <f>+F9data!AB67</f>
        <v>44593</v>
      </c>
      <c r="C68" s="78">
        <f>+F9data!AC67</f>
        <v>9.6318142423494537E-3</v>
      </c>
      <c r="D68" s="78">
        <f ca="1">+F9data!AD67</f>
        <v>2.4894998904132861E-3</v>
      </c>
      <c r="F68" s="35">
        <f t="shared" si="5"/>
        <v>44593</v>
      </c>
      <c r="G68" s="78">
        <f ca="1">+W_nucleo!AH81</f>
        <v>5.638143389056216E-3</v>
      </c>
      <c r="H68" s="78">
        <f ca="1">+W_nucleo!AG81</f>
        <v>-6.9414672002034994E-3</v>
      </c>
      <c r="J68" s="35">
        <f t="shared" si="1"/>
        <v>44593</v>
      </c>
      <c r="K68" s="78">
        <f ca="1">+W_nucleo!AR81</f>
        <v>7.5520070576838627E-2</v>
      </c>
      <c r="L68" s="78">
        <f ca="1">+W_nucleo!AS81</f>
        <v>0.10200191870327657</v>
      </c>
      <c r="M68" s="78"/>
      <c r="U68" s="35">
        <f>+'F10.12.17data'!R67</f>
        <v>44593</v>
      </c>
      <c r="V68" s="65">
        <f>+'F10.12.17data'!S67</f>
        <v>1.0596921914456197</v>
      </c>
      <c r="W68" s="65">
        <f>+'F10.12.17data'!T67</f>
        <v>1.012023652759273</v>
      </c>
      <c r="X68" s="65">
        <f ca="1">+'F10.12.17data'!V67</f>
        <v>1.0815108617132845</v>
      </c>
      <c r="Y68" s="65">
        <f ca="1">+'F10.12.17data'!W67</f>
        <v>1.0157256146247211</v>
      </c>
    </row>
    <row r="69" spans="2:25" x14ac:dyDescent="0.25">
      <c r="B69" s="35">
        <f>+F9data!AB68</f>
        <v>44621</v>
      </c>
      <c r="C69" s="78">
        <f>+F9data!AC68</f>
        <v>8.7477656525149494E-3</v>
      </c>
      <c r="D69" s="78">
        <f ca="1">+F9data!AD68</f>
        <v>2.7148021739661909E-3</v>
      </c>
      <c r="F69" s="35">
        <f t="shared" si="5"/>
        <v>44621</v>
      </c>
      <c r="G69" s="78">
        <f ca="1">+W_nucleo!AH82</f>
        <v>1.1633770681148681E-2</v>
      </c>
      <c r="H69" s="78">
        <f ca="1">+W_nucleo!AG82</f>
        <v>-3.7211724345851405E-3</v>
      </c>
      <c r="J69" s="35">
        <f t="shared" si="1"/>
        <v>44621</v>
      </c>
      <c r="K69" s="78">
        <f ca="1">+W_nucleo!AR82</f>
        <v>0.11440392240901076</v>
      </c>
      <c r="L69" s="78">
        <f ca="1">+W_nucleo!AS82</f>
        <v>0.11476388665007331</v>
      </c>
      <c r="M69" s="78"/>
      <c r="U69" s="35">
        <f>+'F10.12.17data'!R68</f>
        <v>44621</v>
      </c>
      <c r="V69" s="65">
        <f>+'F10.12.17data'!S68</f>
        <v>1.0533443563949461</v>
      </c>
      <c r="W69" s="65">
        <f>+'F10.12.17data'!T68</f>
        <v>1.017071909902556</v>
      </c>
      <c r="X69" s="65">
        <f ca="1">+'F10.12.17data'!V68</f>
        <v>1.0776406838783466</v>
      </c>
      <c r="Y69" s="65">
        <f ca="1">+'F10.12.17data'!W68</f>
        <v>1.0166370736065562</v>
      </c>
    </row>
    <row r="70" spans="2:25" x14ac:dyDescent="0.25">
      <c r="B70" s="35">
        <f>+F9data!AB69</f>
        <v>44652</v>
      </c>
      <c r="C70" s="78">
        <f>+F9data!AC69</f>
        <v>8.5146829891927425E-3</v>
      </c>
      <c r="D70" s="78">
        <f ca="1">+F9data!AD69</f>
        <v>2.7002106474991829E-3</v>
      </c>
      <c r="F70" s="35">
        <f t="shared" si="5"/>
        <v>44652</v>
      </c>
      <c r="G70" s="78">
        <f ca="1">+W_nucleo!AH83</f>
        <v>1.1255788470215355E-2</v>
      </c>
      <c r="H70" s="78">
        <f ca="1">+W_nucleo!AG83</f>
        <v>-4.2239542518764939E-3</v>
      </c>
      <c r="J70" s="35">
        <f t="shared" si="1"/>
        <v>44652</v>
      </c>
      <c r="K70" s="78">
        <f ca="1">+W_nucleo!AR83</f>
        <v>0.12492965832188485</v>
      </c>
      <c r="L70" s="78">
        <f ca="1">+W_nucleo!AS83</f>
        <v>0.11266309152741716</v>
      </c>
      <c r="M70" s="78"/>
      <c r="U70" s="35">
        <f>+'F10.12.17data'!R69</f>
        <v>44652</v>
      </c>
      <c r="V70" s="65">
        <f>+'F10.12.17data'!S69</f>
        <v>1.0529524083897626</v>
      </c>
      <c r="W70" s="65">
        <f>+'F10.12.17data'!T69</f>
        <v>1.0175771675352119</v>
      </c>
      <c r="X70" s="65">
        <f ca="1">+'F10.12.17data'!V69</f>
        <v>1.0793515034257639</v>
      </c>
      <c r="Y70" s="65">
        <f ca="1">+'F10.12.17data'!W69</f>
        <v>1.0152958517346817</v>
      </c>
    </row>
    <row r="71" spans="2:25" x14ac:dyDescent="0.25">
      <c r="B71" s="35">
        <f>+F9data!AB70</f>
        <v>44682</v>
      </c>
      <c r="C71" s="78">
        <f>+F9data!AC70</f>
        <v>8.7555821096010344E-3</v>
      </c>
      <c r="D71" s="78">
        <f ca="1">+F9data!AD70</f>
        <v>2.7029428581452444E-3</v>
      </c>
      <c r="F71" s="35">
        <f t="shared" si="5"/>
        <v>44682</v>
      </c>
      <c r="G71" s="78">
        <f ca="1">+W_nucleo!AH84</f>
        <v>1.1478847189056784E-2</v>
      </c>
      <c r="H71" s="78">
        <f ca="1">+W_nucleo!AG84</f>
        <v>-3.8140458124846788E-4</v>
      </c>
      <c r="J71" s="35">
        <f t="shared" ref="J71:J96" si="6">+F71</f>
        <v>44682</v>
      </c>
      <c r="K71" s="78">
        <f ca="1">+W_nucleo!AR84</f>
        <v>0.10792494995821933</v>
      </c>
      <c r="L71" s="78">
        <f ca="1">+W_nucleo!AS84</f>
        <v>0.13289032179604998</v>
      </c>
      <c r="M71" s="78"/>
      <c r="U71" s="35">
        <f>+'F10.12.17data'!R70</f>
        <v>44682</v>
      </c>
      <c r="V71" s="65">
        <f>+'F10.12.17data'!S70</f>
        <v>1.0564706539379125</v>
      </c>
      <c r="W71" s="65">
        <f>+'F10.12.17data'!T70</f>
        <v>1.0144340653506929</v>
      </c>
      <c r="X71" s="65">
        <f ca="1">+'F10.12.17data'!V70</f>
        <v>1.0882328832689707</v>
      </c>
      <c r="Y71" s="65">
        <f ca="1">+'F10.12.17data'!W70</f>
        <v>1.0171641869040535</v>
      </c>
    </row>
    <row r="72" spans="2:25" x14ac:dyDescent="0.25">
      <c r="B72" s="35">
        <f>+F9data!AB71</f>
        <v>44713</v>
      </c>
      <c r="C72" s="78">
        <f>+F9data!AC71</f>
        <v>8.6360726501966134E-3</v>
      </c>
      <c r="D72" s="78">
        <f ca="1">+F9data!AD71</f>
        <v>2.845467548131253E-3</v>
      </c>
      <c r="F72" s="35">
        <f t="shared" si="5"/>
        <v>44713</v>
      </c>
      <c r="G72" s="78">
        <f ca="1">+W_nucleo!AH85</f>
        <v>5.1196909465216489E-3</v>
      </c>
      <c r="H72" s="78">
        <f ca="1">+W_nucleo!AG85</f>
        <v>-2.2724380912908515E-3</v>
      </c>
      <c r="J72" s="35">
        <f t="shared" si="6"/>
        <v>44713</v>
      </c>
      <c r="K72" s="78">
        <f ca="1">+W_nucleo!AR85</f>
        <v>9.0563245922592017E-2</v>
      </c>
      <c r="L72" s="78">
        <f ca="1">+W_nucleo!AS85</f>
        <v>0.13233011062787448</v>
      </c>
      <c r="M72" s="78"/>
      <c r="U72" s="35">
        <f>+'F10.12.17data'!R71</f>
        <v>44713</v>
      </c>
      <c r="V72" s="65">
        <f>+'F10.12.17data'!S71</f>
        <v>1.0586274746174689</v>
      </c>
      <c r="W72" s="65">
        <f>+'F10.12.17data'!T71</f>
        <v>1.0114906938836328</v>
      </c>
      <c r="X72" s="65">
        <f ca="1">+'F10.12.17data'!V71</f>
        <v>1.0857998677645306</v>
      </c>
      <c r="Y72" s="65">
        <f ca="1">+'F10.12.17data'!W71</f>
        <v>1.0162573156596273</v>
      </c>
    </row>
    <row r="73" spans="2:25" x14ac:dyDescent="0.25">
      <c r="B73" s="35">
        <f>+F9data!AB72</f>
        <v>44743</v>
      </c>
      <c r="C73" s="78">
        <f>+F9data!AC72</f>
        <v>9.2248715857523398E-3</v>
      </c>
      <c r="D73" s="78">
        <f ca="1">+F9data!AD72</f>
        <v>3.3482800125329928E-3</v>
      </c>
      <c r="F73" s="35">
        <f t="shared" si="5"/>
        <v>44743</v>
      </c>
      <c r="G73" s="78">
        <f ca="1">+W_nucleo!AH86</f>
        <v>-4.8071087980514626E-3</v>
      </c>
      <c r="H73" s="78">
        <f ca="1">+W_nucleo!AG86</f>
        <v>-2.0768210849315683E-3</v>
      </c>
      <c r="J73" s="35">
        <f t="shared" si="6"/>
        <v>44743</v>
      </c>
      <c r="K73" s="78">
        <f ca="1">+W_nucleo!AR86</f>
        <v>4.4378049642498141E-2</v>
      </c>
      <c r="L73" s="78">
        <f ca="1">+W_nucleo!AS86</f>
        <v>0.13275519427369176</v>
      </c>
      <c r="M73" s="78"/>
      <c r="U73" s="35">
        <f>+'F10.12.17data'!R72</f>
        <v>44743</v>
      </c>
      <c r="V73" s="65">
        <f>+'F10.12.17data'!S72</f>
        <v>1.0516724275024119</v>
      </c>
      <c r="W73" s="65">
        <f>+'F10.12.17data'!T72</f>
        <v>1.0052096598459146</v>
      </c>
      <c r="X73" s="65">
        <f ca="1">+'F10.12.17data'!V72</f>
        <v>1.0755542952980885</v>
      </c>
      <c r="Y73" s="65">
        <f ca="1">+'F10.12.17data'!W72</f>
        <v>1.0151878987008764</v>
      </c>
    </row>
    <row r="74" spans="2:25" x14ac:dyDescent="0.25">
      <c r="B74" s="35">
        <f>+F9data!AB73</f>
        <v>44774</v>
      </c>
      <c r="C74" s="78">
        <f>+F9data!AC73</f>
        <v>8.8536558737174285E-3</v>
      </c>
      <c r="D74" s="78">
        <f ca="1">+F9data!AD73</f>
        <v>3.1410306574343738E-3</v>
      </c>
      <c r="F74" s="35">
        <f t="shared" si="5"/>
        <v>44774</v>
      </c>
      <c r="G74" s="78">
        <f ca="1">+W_nucleo!AH87</f>
        <v>5.9161920407300173E-3</v>
      </c>
      <c r="H74" s="78">
        <f ca="1">+W_nucleo!AG87</f>
        <v>-7.7922906905802947E-4</v>
      </c>
      <c r="J74" s="35">
        <f t="shared" si="6"/>
        <v>44774</v>
      </c>
      <c r="K74" s="78">
        <f ca="1">+W_nucleo!AR87</f>
        <v>6.2757358539290209E-2</v>
      </c>
      <c r="L74" s="78">
        <f ca="1">+W_nucleo!AS87</f>
        <v>0.14284449282373579</v>
      </c>
      <c r="M74" s="78"/>
      <c r="U74" s="35">
        <f>+'F10.12.17data'!R73</f>
        <v>44774</v>
      </c>
      <c r="V74" s="65">
        <f>+'F10.12.17data'!S73</f>
        <v>1.0518135498786008</v>
      </c>
      <c r="W74" s="65">
        <f>+'F10.12.17data'!T73</f>
        <v>1.0068713484942706</v>
      </c>
      <c r="X74" s="65">
        <f ca="1">+'F10.12.17data'!V73</f>
        <v>1.0711303284130789</v>
      </c>
      <c r="Y74" s="65">
        <f ca="1">+'F10.12.17data'!W73</f>
        <v>1.0152995505517648</v>
      </c>
    </row>
    <row r="75" spans="2:25" x14ac:dyDescent="0.25">
      <c r="B75" s="35">
        <f>+F9data!AB74</f>
        <v>44805</v>
      </c>
      <c r="C75" s="78">
        <f>+F9data!AC74</f>
        <v>8.6901558256905296E-3</v>
      </c>
      <c r="D75" s="78">
        <f ca="1">+F9data!AD74</f>
        <v>3.4762646497616032E-3</v>
      </c>
      <c r="F75" s="35">
        <f t="shared" si="5"/>
        <v>44805</v>
      </c>
      <c r="G75" s="78">
        <f ca="1">+W_nucleo!AH88</f>
        <v>1.7052746289014875E-2</v>
      </c>
      <c r="H75" s="78">
        <f ca="1">+W_nucleo!AG88</f>
        <v>1.0770569114708639E-3</v>
      </c>
      <c r="J75" s="35">
        <f t="shared" si="6"/>
        <v>44805</v>
      </c>
      <c r="K75" s="78">
        <f ca="1">+W_nucleo!AR88</f>
        <v>0.11385678264150378</v>
      </c>
      <c r="L75" s="78">
        <f ca="1">+W_nucleo!AS88</f>
        <v>0.14947880136205782</v>
      </c>
      <c r="M75" s="78"/>
      <c r="U75" s="35">
        <f>+'F10.12.17data'!R74</f>
        <v>44805</v>
      </c>
      <c r="V75" s="65">
        <f>+'F10.12.17data'!S74</f>
        <v>1.0511461914263174</v>
      </c>
      <c r="W75" s="65">
        <f>+'F10.12.17data'!T74</f>
        <v>1.011825993777695</v>
      </c>
      <c r="X75" s="65">
        <f ca="1">+'F10.12.17data'!V74</f>
        <v>1.069046229668384</v>
      </c>
      <c r="Y75" s="65">
        <f ca="1">+'F10.12.17data'!W74</f>
        <v>1.0151731261176722</v>
      </c>
    </row>
    <row r="76" spans="2:25" x14ac:dyDescent="0.25">
      <c r="B76" s="35">
        <f>+F9data!AB75</f>
        <v>44835</v>
      </c>
      <c r="C76" s="78">
        <f>+F9data!AC75</f>
        <v>8.4447570424234231E-3</v>
      </c>
      <c r="D76" s="78">
        <f ca="1">+F9data!AD75</f>
        <v>3.4828554918244956E-3</v>
      </c>
      <c r="F76" s="35">
        <f t="shared" si="5"/>
        <v>44835</v>
      </c>
      <c r="G76" s="78">
        <f ca="1">+W_nucleo!AH89</f>
        <v>1.9046362266365691E-2</v>
      </c>
      <c r="H76" s="78">
        <f ca="1">+W_nucleo!AG89</f>
        <v>-3.2122937556380293E-3</v>
      </c>
      <c r="J76" s="35">
        <f t="shared" si="6"/>
        <v>44835</v>
      </c>
      <c r="K76" s="78">
        <f ca="1">+W_nucleo!AR89</f>
        <v>0.1231556989054674</v>
      </c>
      <c r="L76" s="78">
        <f ca="1">+W_nucleo!AS89</f>
        <v>0.13014216796408462</v>
      </c>
      <c r="M76" s="78"/>
      <c r="U76" s="35">
        <f>+'F10.12.17data'!R75</f>
        <v>44835</v>
      </c>
      <c r="V76" s="65">
        <f>+'F10.12.17data'!S75</f>
        <v>1.0451214550618526</v>
      </c>
      <c r="W76" s="65">
        <f>+'F10.12.17data'!T75</f>
        <v>1.0120543906458153</v>
      </c>
      <c r="X76" s="65">
        <f ca="1">+'F10.12.17data'!V75</f>
        <v>1.0513259796303811</v>
      </c>
      <c r="Y76" s="65">
        <f ca="1">+'F10.12.17data'!W75</f>
        <v>1.0125018318378591</v>
      </c>
    </row>
    <row r="77" spans="2:25" x14ac:dyDescent="0.25">
      <c r="B77" s="35">
        <f>+F9data!AB76</f>
        <v>44866</v>
      </c>
      <c r="C77" s="78">
        <f>+F9data!AC76</f>
        <v>8.1852466165121349E-3</v>
      </c>
      <c r="D77" s="78">
        <f ca="1">+F9data!AD76</f>
        <v>3.6384047464502558E-3</v>
      </c>
      <c r="F77" s="35">
        <f t="shared" si="5"/>
        <v>44866</v>
      </c>
      <c r="G77" s="78">
        <f ca="1">+W_nucleo!AH90</f>
        <v>1.6243109297129577E-2</v>
      </c>
      <c r="H77" s="78">
        <f ca="1">+W_nucleo!AG90</f>
        <v>-5.213044321152438E-3</v>
      </c>
      <c r="J77" s="35">
        <f t="shared" si="6"/>
        <v>44866</v>
      </c>
      <c r="K77" s="78">
        <f ca="1">+W_nucleo!AR90</f>
        <v>9.3580719358177689E-2</v>
      </c>
      <c r="L77" s="78">
        <f ca="1">+W_nucleo!AS90</f>
        <v>0.12463532476760264</v>
      </c>
      <c r="M77" s="78"/>
      <c r="U77" s="35">
        <f>+'F10.12.17data'!R76</f>
        <v>44866</v>
      </c>
      <c r="V77" s="65">
        <f>+'F10.12.17data'!S76</f>
        <v>1.0453372556734151</v>
      </c>
      <c r="W77" s="65">
        <f>+'F10.12.17data'!T76</f>
        <v>1.0087143753430174</v>
      </c>
      <c r="X77" s="65">
        <f ca="1">+'F10.12.17data'!V76</f>
        <v>1.0558818645129315</v>
      </c>
      <c r="Y77" s="65">
        <f ca="1">+'F10.12.17data'!W76</f>
        <v>1.0114255470206144</v>
      </c>
    </row>
    <row r="78" spans="2:25" x14ac:dyDescent="0.25">
      <c r="B78" s="35">
        <f>+F9data!AB77</f>
        <v>44896</v>
      </c>
      <c r="C78" s="78">
        <f>+F9data!AC77</f>
        <v>7.7584849890597702E-3</v>
      </c>
      <c r="D78" s="78">
        <f ca="1">+F9data!AD77</f>
        <v>3.715042424694337E-3</v>
      </c>
      <c r="F78" s="35">
        <f t="shared" si="5"/>
        <v>44896</v>
      </c>
      <c r="G78" s="78">
        <f ca="1">+W_nucleo!AH91</f>
        <v>5.4283489372806137E-3</v>
      </c>
      <c r="H78" s="78">
        <f ca="1">+W_nucleo!AG91</f>
        <v>-1.1209920004150664E-2</v>
      </c>
      <c r="J78" s="35">
        <f t="shared" si="6"/>
        <v>44896</v>
      </c>
      <c r="K78" s="78">
        <f ca="1">+W_nucleo!AR91</f>
        <v>5.9826573202000688E-2</v>
      </c>
      <c r="L78" s="78">
        <f ca="1">+W_nucleo!AS91</f>
        <v>0.10968670891467269</v>
      </c>
      <c r="M78" s="78"/>
      <c r="U78" s="35">
        <f>+'F10.12.17data'!R77</f>
        <v>44896</v>
      </c>
      <c r="V78" s="65">
        <f>+'F10.12.17data'!S77</f>
        <v>1.0500352067828618</v>
      </c>
      <c r="W78" s="65">
        <f>+'F10.12.17data'!T77</f>
        <v>1.0053242949753953</v>
      </c>
      <c r="X78" s="65">
        <f ca="1">+'F10.12.17data'!V77</f>
        <v>1.0622645890178668</v>
      </c>
      <c r="Y78" s="65">
        <f ca="1">+'F10.12.17data'!W77</f>
        <v>1.0095463803711093</v>
      </c>
    </row>
    <row r="79" spans="2:25" x14ac:dyDescent="0.25">
      <c r="B79" s="35">
        <f>+F9data!AB78</f>
        <v>44927</v>
      </c>
      <c r="C79" s="78">
        <f>+F9data!AC78</f>
        <v>7.8252346450508239E-3</v>
      </c>
      <c r="D79" s="78">
        <f ca="1">+F9data!AD78</f>
        <v>3.7043290380670926E-3</v>
      </c>
      <c r="F79" s="35">
        <f t="shared" si="5"/>
        <v>44927</v>
      </c>
      <c r="G79" s="78">
        <f ca="1">+W_nucleo!AH92</f>
        <v>5.1426429789946937E-3</v>
      </c>
      <c r="H79" s="78">
        <f ca="1">+W_nucleo!AG92</f>
        <v>-1.27181280839197E-2</v>
      </c>
      <c r="J79" s="35">
        <f t="shared" si="6"/>
        <v>44927</v>
      </c>
      <c r="K79" s="78">
        <f ca="1">+W_nucleo!AR92</f>
        <v>8.3305393906940139E-2</v>
      </c>
      <c r="L79" s="78">
        <f ca="1">+W_nucleo!AS92</f>
        <v>0.10310110762126712</v>
      </c>
      <c r="M79" s="78"/>
      <c r="U79" s="35">
        <f>+'F10.12.17data'!R78</f>
        <v>44927</v>
      </c>
      <c r="V79" s="65">
        <f>+'F10.12.17data'!S78</f>
        <v>1.0546363840766271</v>
      </c>
      <c r="W79" s="65">
        <f>+'F10.12.17data'!T78</f>
        <v>1.0069649241330232</v>
      </c>
      <c r="X79" s="65">
        <f ca="1">+'F10.12.17data'!V78</f>
        <v>1.0627171845126058</v>
      </c>
      <c r="Y79" s="65">
        <f ca="1">+'F10.12.17data'!W78</f>
        <v>1.0085134183827988</v>
      </c>
    </row>
    <row r="80" spans="2:25" x14ac:dyDescent="0.25">
      <c r="B80" s="35">
        <f>+F9data!AB79</f>
        <v>44958</v>
      </c>
      <c r="C80" s="78">
        <f>+F9data!AC79</f>
        <v>8.7939288573784524E-3</v>
      </c>
      <c r="D80" s="78">
        <f ca="1">+F9data!AD79</f>
        <v>3.8335642270443948E-3</v>
      </c>
      <c r="F80" s="35">
        <f t="shared" si="5"/>
        <v>44958</v>
      </c>
      <c r="G80" s="78">
        <f ca="1">+W_nucleo!AH93</f>
        <v>7.905524547438425E-3</v>
      </c>
      <c r="H80" s="78">
        <f ca="1">+W_nucleo!AG93</f>
        <v>-5.8654356590035484E-3</v>
      </c>
      <c r="J80" s="35">
        <f t="shared" si="6"/>
        <v>44958</v>
      </c>
      <c r="K80" s="78">
        <f ca="1">+W_nucleo!AR93</f>
        <v>0.20322986347698979</v>
      </c>
      <c r="L80" s="78">
        <f ca="1">+W_nucleo!AS93</f>
        <v>0.16615933469650912</v>
      </c>
      <c r="M80" s="78"/>
      <c r="U80" s="35">
        <f>+'F10.12.17data'!R79</f>
        <v>44958</v>
      </c>
      <c r="V80" s="65">
        <f>+'F10.12.17data'!S79</f>
        <v>1.0642502467973134</v>
      </c>
      <c r="W80" s="65">
        <f>+'F10.12.17data'!T79</f>
        <v>1.0159592583076247</v>
      </c>
      <c r="X80" s="65">
        <f ca="1">+'F10.12.17data'!V79</f>
        <v>1.0788528847114442</v>
      </c>
      <c r="Y80" s="65">
        <f ca="1">+'F10.12.17data'!W79</f>
        <v>1.0127584005494188</v>
      </c>
    </row>
    <row r="81" spans="2:25" x14ac:dyDescent="0.25">
      <c r="B81" s="35">
        <f>+F9data!AB80</f>
        <v>44986</v>
      </c>
      <c r="C81" s="78">
        <f>+F9data!AC80</f>
        <v>9.4612168502916285E-3</v>
      </c>
      <c r="D81" s="78">
        <f ca="1">+F9data!AD80</f>
        <v>4.000697985780048E-3</v>
      </c>
      <c r="F81" s="35">
        <f t="shared" si="5"/>
        <v>44986</v>
      </c>
      <c r="G81" s="78">
        <f ca="1">+W_nucleo!AH94</f>
        <v>1.1696918817447166E-2</v>
      </c>
      <c r="H81" s="78">
        <f ca="1">+W_nucleo!AG94</f>
        <v>-4.3777729560909862E-3</v>
      </c>
      <c r="J81" s="35">
        <f t="shared" si="6"/>
        <v>44986</v>
      </c>
      <c r="K81" s="78">
        <f ca="1">+W_nucleo!AR94</f>
        <v>0.31318117858852546</v>
      </c>
      <c r="L81" s="78">
        <f ca="1">+W_nucleo!AS94</f>
        <v>0.20135479095206676</v>
      </c>
      <c r="M81" s="78"/>
      <c r="U81" s="35">
        <f>+'F10.12.17data'!R80</f>
        <v>44986</v>
      </c>
      <c r="V81" s="65">
        <f>+'F10.12.17data'!S80</f>
        <v>1.0731573117801416</v>
      </c>
      <c r="W81" s="65">
        <f>+'F10.12.17data'!T80</f>
        <v>1.0229171896599174</v>
      </c>
      <c r="X81" s="65">
        <f ca="1">+'F10.12.17data'!V80</f>
        <v>1.0956580525323798</v>
      </c>
      <c r="Y81" s="65">
        <f ca="1">+'F10.12.17data'!W80</f>
        <v>1.0144360095575342</v>
      </c>
    </row>
    <row r="82" spans="2:25" x14ac:dyDescent="0.25">
      <c r="B82" s="35">
        <f>+F9data!AB81</f>
        <v>45017</v>
      </c>
      <c r="C82" s="78">
        <f>+F9data!AC81</f>
        <v>1.0163893843746755E-2</v>
      </c>
      <c r="D82" s="78">
        <f ca="1">+F9data!AD81</f>
        <v>4.4857454509124777E-3</v>
      </c>
      <c r="F82" s="35">
        <f t="shared" si="5"/>
        <v>45017</v>
      </c>
      <c r="G82" s="78">
        <f ca="1">+W_nucleo!AH95</f>
        <v>2.3919847332479982E-2</v>
      </c>
      <c r="H82" s="78">
        <f ca="1">+W_nucleo!AG95</f>
        <v>-1.635055836971766E-3</v>
      </c>
      <c r="J82" s="35">
        <f t="shared" si="6"/>
        <v>45017</v>
      </c>
      <c r="K82" s="78">
        <f ca="1">+W_nucleo!AR95</f>
        <v>0.43300761915397601</v>
      </c>
      <c r="L82" s="78">
        <f ca="1">+W_nucleo!AS95</f>
        <v>0.21906013278479541</v>
      </c>
      <c r="M82" s="78"/>
      <c r="U82" s="35">
        <f>+'F10.12.17data'!R81</f>
        <v>45017</v>
      </c>
      <c r="V82" s="65">
        <f>+'F10.12.17data'!S81</f>
        <v>1.0643819638755891</v>
      </c>
      <c r="W82" s="65">
        <f>+'F10.12.17data'!T81</f>
        <v>1.0293002371435065</v>
      </c>
      <c r="X82" s="65">
        <f ca="1">+'F10.12.17data'!V81</f>
        <v>1.0869351304977535</v>
      </c>
      <c r="Y82" s="65">
        <f ca="1">+'F10.12.17data'!W81</f>
        <v>1.0144872127225395</v>
      </c>
    </row>
    <row r="83" spans="2:25" x14ac:dyDescent="0.25">
      <c r="B83" s="35">
        <f>+F9data!AB82</f>
        <v>45047</v>
      </c>
      <c r="C83" s="78">
        <f>+F9data!AC82</f>
        <v>1.0087228035492279E-2</v>
      </c>
      <c r="D83" s="78">
        <f ca="1">+F9data!AD82</f>
        <v>4.7795354145371283E-3</v>
      </c>
      <c r="F83" s="35">
        <f t="shared" ref="F83:F96" si="7">+B83</f>
        <v>45047</v>
      </c>
      <c r="G83" s="78">
        <f ca="1">+W_nucleo!AH96</f>
        <v>1.7672507041766039E-2</v>
      </c>
      <c r="H83" s="78">
        <f ca="1">+W_nucleo!AG96</f>
        <v>-7.3736004385205334E-3</v>
      </c>
      <c r="J83" s="35">
        <f t="shared" si="6"/>
        <v>45047</v>
      </c>
      <c r="K83" s="78">
        <f ca="1">+W_nucleo!AR96</f>
        <v>0.36478227255301299</v>
      </c>
      <c r="L83" s="78">
        <f ca="1">+W_nucleo!AS96</f>
        <v>0.22188244294538606</v>
      </c>
      <c r="M83" s="78"/>
      <c r="U83" s="35">
        <f>+'F10.12.17data'!R82</f>
        <v>45047</v>
      </c>
      <c r="V83" s="65">
        <f>+'F10.12.17data'!S82</f>
        <v>1.0663312430022687</v>
      </c>
      <c r="W83" s="65">
        <f>+'F10.12.17data'!T82</f>
        <v>1.0228290692254307</v>
      </c>
      <c r="X83" s="65">
        <f ca="1">+'F10.12.17data'!V82</f>
        <v>1.0856554465561419</v>
      </c>
      <c r="Y83" s="65">
        <f ca="1">+'F10.12.17data'!W82</f>
        <v>1.0136039242068786</v>
      </c>
    </row>
    <row r="84" spans="2:25" x14ac:dyDescent="0.25">
      <c r="B84" s="35">
        <f>+F9data!AB83</f>
        <v>45078</v>
      </c>
      <c r="C84" s="78">
        <f>+F9data!AC83</f>
        <v>1.085706067537214E-2</v>
      </c>
      <c r="D84" s="78">
        <f ca="1">+F9data!AD83</f>
        <v>5.2010893008073156E-3</v>
      </c>
      <c r="F84" s="35">
        <f t="shared" si="7"/>
        <v>45078</v>
      </c>
      <c r="G84" s="78">
        <f ca="1">+W_nucleo!AH97</f>
        <v>7.4892385377873794E-3</v>
      </c>
      <c r="H84" s="78">
        <f ca="1">+W_nucleo!AG97</f>
        <v>-6.7233961329251635E-3</v>
      </c>
      <c r="J84" s="35">
        <f t="shared" si="6"/>
        <v>45078</v>
      </c>
      <c r="K84" s="78">
        <f ca="1">+W_nucleo!AR97</f>
        <v>0.25488391496713447</v>
      </c>
      <c r="L84" s="78">
        <f ca="1">+W_nucleo!AS97</f>
        <v>0.22681725411007392</v>
      </c>
      <c r="M84" s="78"/>
      <c r="U84" s="35">
        <f>+'F10.12.17data'!R83</f>
        <v>45078</v>
      </c>
      <c r="V84" s="65">
        <f>+'F10.12.17data'!S83</f>
        <v>1.0516136060841941</v>
      </c>
      <c r="W84" s="65">
        <f>+'F10.12.17data'!T83</f>
        <v>1.0149871135830428</v>
      </c>
      <c r="X84" s="65">
        <f ca="1">+'F10.12.17data'!V83</f>
        <v>1.0795518802494173</v>
      </c>
      <c r="Y84" s="65">
        <f ca="1">+'F10.12.17data'!W83</f>
        <v>1.0130559539667645</v>
      </c>
    </row>
    <row r="85" spans="2:25" x14ac:dyDescent="0.25">
      <c r="B85" s="35">
        <f>+F9data!AB84</f>
        <v>45108</v>
      </c>
      <c r="C85" s="78">
        <f>+F9data!AC84</f>
        <v>1.1206748779848397E-2</v>
      </c>
      <c r="D85" s="78">
        <f ca="1">+F9data!AD84</f>
        <v>5.0437131139634177E-3</v>
      </c>
      <c r="F85" s="35">
        <f t="shared" si="7"/>
        <v>45108</v>
      </c>
      <c r="G85" s="78">
        <f ca="1">+W_nucleo!AH98</f>
        <v>1.1066709961313759E-2</v>
      </c>
      <c r="H85" s="78">
        <f ca="1">+W_nucleo!AG98</f>
        <v>-5.9742433233727077E-3</v>
      </c>
      <c r="J85" s="35">
        <f t="shared" si="6"/>
        <v>45108</v>
      </c>
      <c r="K85" s="78">
        <f ca="1">+W_nucleo!AR98</f>
        <v>0.18906452946089303</v>
      </c>
      <c r="L85" s="78">
        <f ca="1">+W_nucleo!AS98</f>
        <v>0.22805789342819338</v>
      </c>
      <c r="M85" s="78"/>
      <c r="U85" s="35">
        <f>+'F10.12.17data'!R84</f>
        <v>45108</v>
      </c>
      <c r="V85" s="65">
        <f>+'F10.12.17data'!S84</f>
        <v>1.0370751181999853</v>
      </c>
      <c r="W85" s="65">
        <f>+'F10.12.17data'!T84</f>
        <v>1.0104457338983333</v>
      </c>
      <c r="X85" s="65">
        <f ca="1">+'F10.12.17data'!V84</f>
        <v>1.0651080089156095</v>
      </c>
      <c r="Y85" s="65">
        <f ca="1">+'F10.12.17data'!W84</f>
        <v>1.0123232930856949</v>
      </c>
    </row>
    <row r="86" spans="2:25" x14ac:dyDescent="0.25">
      <c r="B86" s="35">
        <f>+F9data!AB85</f>
        <v>45139</v>
      </c>
      <c r="C86" s="78">
        <f>+F9data!AC85</f>
        <v>1.1916594674271419E-2</v>
      </c>
      <c r="D86" s="78">
        <f ca="1">+F9data!AD85</f>
        <v>5.3839658205075596E-3</v>
      </c>
      <c r="F86" s="35">
        <f t="shared" si="7"/>
        <v>45139</v>
      </c>
      <c r="G86" s="78">
        <f ca="1">+W_nucleo!AH99</f>
        <v>2.0148448937997276E-2</v>
      </c>
      <c r="H86" s="78">
        <f ca="1">+W_nucleo!AG99</f>
        <v>3.884099668876928E-3</v>
      </c>
      <c r="J86" s="35">
        <f t="shared" si="6"/>
        <v>45139</v>
      </c>
      <c r="K86" s="78">
        <f ca="1">+W_nucleo!AR99</f>
        <v>0.32459775358243803</v>
      </c>
      <c r="L86" s="78">
        <f ca="1">+W_nucleo!AS99</f>
        <v>0.35854195396918342</v>
      </c>
      <c r="M86" s="78"/>
      <c r="U86" s="35">
        <f>+'F10.12.17data'!R85</f>
        <v>45139</v>
      </c>
      <c r="V86" s="65">
        <f>+'F10.12.17data'!S85</f>
        <v>1.0387447328253252</v>
      </c>
      <c r="W86" s="65">
        <f>+'F10.12.17data'!T85</f>
        <v>1.0159201602771093</v>
      </c>
      <c r="X86" s="65">
        <f ca="1">+'F10.12.17data'!V85</f>
        <v>1.0657910071552803</v>
      </c>
      <c r="Y86" s="65">
        <f ca="1">+'F10.12.17data'!W85</f>
        <v>1.0170504681822272</v>
      </c>
    </row>
    <row r="87" spans="2:25" x14ac:dyDescent="0.25">
      <c r="B87" s="35">
        <f>+F9data!AB86</f>
        <v>45170</v>
      </c>
      <c r="C87" s="78">
        <f>+F9data!AC86</f>
        <v>1.2749719225688572E-2</v>
      </c>
      <c r="D87" s="78">
        <f ca="1">+F9data!AD86</f>
        <v>5.5279917076625495E-3</v>
      </c>
      <c r="F87" s="35">
        <f t="shared" si="7"/>
        <v>45170</v>
      </c>
      <c r="G87" s="78">
        <f ca="1">+W_nucleo!AH100</f>
        <v>2.4376405704945814E-2</v>
      </c>
      <c r="H87" s="78">
        <f ca="1">+W_nucleo!AG100</f>
        <v>1.2246342965041901E-2</v>
      </c>
      <c r="J87" s="35">
        <f t="shared" si="6"/>
        <v>45170</v>
      </c>
      <c r="K87" s="78">
        <f ca="1">+W_nucleo!AR100</f>
        <v>0.50769789352683148</v>
      </c>
      <c r="L87" s="78">
        <f ca="1">+W_nucleo!AS100</f>
        <v>0.48385328990422138</v>
      </c>
      <c r="M87" s="78"/>
      <c r="U87" s="35">
        <f>+'F10.12.17data'!R86</f>
        <v>45170</v>
      </c>
      <c r="V87" s="65">
        <f>+'F10.12.17data'!S86</f>
        <v>1.0357131552519616</v>
      </c>
      <c r="W87" s="65">
        <f>+'F10.12.17data'!T86</f>
        <v>1.0221474756061917</v>
      </c>
      <c r="X87" s="65">
        <f ca="1">+'F10.12.17data'!V86</f>
        <v>1.0646632325118484</v>
      </c>
      <c r="Y87" s="65">
        <f ca="1">+'F10.12.17data'!W86</f>
        <v>1.0203155196158495</v>
      </c>
    </row>
    <row r="88" spans="2:25" x14ac:dyDescent="0.25">
      <c r="B88" s="35">
        <f>+F9data!AB87</f>
        <v>45200</v>
      </c>
      <c r="C88" s="78">
        <f>+F9data!AC87</f>
        <v>1.3265657453540377E-2</v>
      </c>
      <c r="D88" s="78">
        <f ca="1">+F9data!AD87</f>
        <v>5.5270824479108542E-3</v>
      </c>
      <c r="F88" s="35">
        <f t="shared" si="7"/>
        <v>45200</v>
      </c>
      <c r="G88" s="78">
        <f ca="1">+W_nucleo!AH101</f>
        <v>2.4328578431466852E-2</v>
      </c>
      <c r="H88" s="78">
        <f ca="1">+W_nucleo!AG101</f>
        <v>1.1456250297735782E-2</v>
      </c>
      <c r="J88" s="35">
        <f t="shared" si="6"/>
        <v>45200</v>
      </c>
      <c r="K88" s="78">
        <f ca="1">+W_nucleo!AR101</f>
        <v>0.5499015667901439</v>
      </c>
      <c r="L88" s="78">
        <f ca="1">+W_nucleo!AS101</f>
        <v>0.44512845312150517</v>
      </c>
      <c r="M88" s="78"/>
      <c r="U88" s="35">
        <f>+'F10.12.17data'!R87</f>
        <v>45200</v>
      </c>
      <c r="V88" s="65">
        <f>+'F10.12.17data'!S87</f>
        <v>1.0281228874892885</v>
      </c>
      <c r="W88" s="65">
        <f>+'F10.12.17data'!T87</f>
        <v>1.0222073103991391</v>
      </c>
      <c r="X88" s="65">
        <f ca="1">+'F10.12.17data'!V87</f>
        <v>1.0582639993290637</v>
      </c>
      <c r="Y88" s="65">
        <f ca="1">+'F10.12.17data'!W87</f>
        <v>1.0171555780488981</v>
      </c>
    </row>
    <row r="89" spans="2:25" x14ac:dyDescent="0.25">
      <c r="B89" s="35">
        <f>+F9data!AB88</f>
        <v>45231</v>
      </c>
      <c r="C89" s="78">
        <f>+F9data!AC88</f>
        <v>1.387453995144459E-2</v>
      </c>
      <c r="D89" s="78">
        <f ca="1">+F9data!AD88</f>
        <v>5.7773524549043316E-3</v>
      </c>
      <c r="F89" s="35">
        <f t="shared" si="7"/>
        <v>45231</v>
      </c>
      <c r="G89" s="78">
        <f ca="1">+W_nucleo!AH102</f>
        <v>5.0078336656400158E-2</v>
      </c>
      <c r="H89" s="78">
        <f ca="1">+W_nucleo!AG102</f>
        <v>9.7264214723762343E-3</v>
      </c>
      <c r="J89" s="35">
        <f t="shared" si="6"/>
        <v>45231</v>
      </c>
      <c r="K89" s="78">
        <f ca="1">+W_nucleo!AR102</f>
        <v>0.78563004442531081</v>
      </c>
      <c r="L89" s="78">
        <f ca="1">+W_nucleo!AS102</f>
        <v>0.44379191038189347</v>
      </c>
      <c r="M89" s="78"/>
      <c r="U89" s="35">
        <f>+'F10.12.17data'!R88</f>
        <v>45231</v>
      </c>
      <c r="V89" s="65">
        <f>+'F10.12.17data'!S88</f>
        <v>1.03551636454097</v>
      </c>
      <c r="W89" s="65">
        <f>+'F10.12.17data'!T88</f>
        <v>1.0282001979941993</v>
      </c>
      <c r="X89" s="65">
        <f ca="1">+'F10.12.17data'!V88</f>
        <v>1.0607918463944761</v>
      </c>
      <c r="Y89" s="65">
        <f ca="1">+'F10.12.17data'!W88</f>
        <v>1.0150694761919019</v>
      </c>
    </row>
    <row r="90" spans="2:25" x14ac:dyDescent="0.25">
      <c r="B90" s="35">
        <f>+F9data!AB89</f>
        <v>45261</v>
      </c>
      <c r="C90" s="78">
        <f>+F9data!AC89</f>
        <v>1.6572131332193225E-2</v>
      </c>
      <c r="D90" s="78">
        <f ca="1">+F9data!AD89</f>
        <v>5.8218460696834078E-3</v>
      </c>
      <c r="F90" s="35">
        <f t="shared" si="7"/>
        <v>45261</v>
      </c>
      <c r="G90" s="78">
        <f ca="1">+W_nucleo!AH103</f>
        <v>7.9021541433215159E-2</v>
      </c>
      <c r="H90" s="78">
        <f ca="1">+W_nucleo!AG103</f>
        <v>2.1917274402178943E-2</v>
      </c>
      <c r="J90" s="35">
        <f t="shared" si="6"/>
        <v>45261</v>
      </c>
      <c r="K90" s="78">
        <f ca="1">+W_nucleo!AR103</f>
        <v>1.0839841733381022</v>
      </c>
      <c r="L90" s="78">
        <f ca="1">+W_nucleo!AS103</f>
        <v>0.61473090417590726</v>
      </c>
      <c r="M90" s="78"/>
      <c r="U90" s="35">
        <f>+'F10.12.17data'!R89</f>
        <v>45261</v>
      </c>
      <c r="V90" s="65">
        <f>+'F10.12.17data'!S89</f>
        <v>1.0483235983756884</v>
      </c>
      <c r="W90" s="65">
        <f>+'F10.12.17data'!T89</f>
        <v>1.0310478719421181</v>
      </c>
      <c r="X90" s="65">
        <f ca="1">+'F10.12.17data'!V89</f>
        <v>1.0760033764384984</v>
      </c>
      <c r="Y90" s="65">
        <f ca="1">+'F10.12.17data'!W89</f>
        <v>1.0162786481474957</v>
      </c>
    </row>
    <row r="91" spans="2:25" x14ac:dyDescent="0.25">
      <c r="B91" s="35">
        <f>+F9data!AB90</f>
        <v>45292</v>
      </c>
      <c r="C91" s="78">
        <f>+F9data!AC90</f>
        <v>1.9888507518652215E-2</v>
      </c>
      <c r="D91" s="78">
        <f ca="1">+F9data!AD90</f>
        <v>6.2871613980953573E-3</v>
      </c>
      <c r="F91" s="35">
        <f t="shared" si="7"/>
        <v>45292</v>
      </c>
      <c r="G91" s="78">
        <f ca="1">+W_nucleo!AH104</f>
        <v>6.231405797580658E-2</v>
      </c>
      <c r="H91" s="78">
        <f ca="1">+W_nucleo!AG104</f>
        <v>4.1282482773896678E-2</v>
      </c>
      <c r="J91" s="35">
        <f t="shared" si="6"/>
        <v>45292</v>
      </c>
      <c r="K91" s="78">
        <f ca="1">+W_nucleo!AR104</f>
        <v>1.0463761806494958</v>
      </c>
      <c r="L91" s="78">
        <f ca="1">+W_nucleo!AS104</f>
        <v>0.89005447372345259</v>
      </c>
      <c r="M91" s="78"/>
      <c r="U91" s="35">
        <f>+'F10.12.17data'!R90</f>
        <v>45292</v>
      </c>
      <c r="V91" s="65">
        <f>+'F10.12.17data'!S90</f>
        <v>1.0323124023489783</v>
      </c>
      <c r="W91" s="65">
        <f>+'F10.12.17data'!T90</f>
        <v>1.0247971966068838</v>
      </c>
      <c r="X91" s="65">
        <f ca="1">+'F10.12.17data'!V90</f>
        <v>1.0522651147413162</v>
      </c>
      <c r="Y91" s="65">
        <f ca="1">+'F10.12.17data'!W90</f>
        <v>1.0196382260109649</v>
      </c>
    </row>
    <row r="92" spans="2:25" x14ac:dyDescent="0.25">
      <c r="B92" s="35">
        <f>+F9data!AB91</f>
        <v>45323</v>
      </c>
      <c r="C92" s="78">
        <f>+F9data!AC91</f>
        <v>2.1616738102693378E-2</v>
      </c>
      <c r="D92" s="78">
        <f ca="1">+F9data!AD91</f>
        <v>5.9236652379094186E-3</v>
      </c>
      <c r="F92" s="35">
        <f t="shared" si="7"/>
        <v>45323</v>
      </c>
      <c r="G92" s="78">
        <f ca="1">+W_nucleo!AH105</f>
        <v>1.9382973771546297E-2</v>
      </c>
      <c r="H92" s="78">
        <f ca="1">+W_nucleo!AG105</f>
        <v>5.9795550397225838E-3</v>
      </c>
      <c r="J92" s="35">
        <f t="shared" si="6"/>
        <v>45323</v>
      </c>
      <c r="K92" s="78">
        <f ca="1">+W_nucleo!AR105</f>
        <v>1.0147870200556852</v>
      </c>
      <c r="L92" s="78">
        <f ca="1">+W_nucleo!AS105</f>
        <v>0.72930065627254237</v>
      </c>
      <c r="M92" s="78"/>
      <c r="U92" s="35">
        <f>+'F10.12.17data'!R91</f>
        <v>45323</v>
      </c>
      <c r="V92" s="65">
        <f>+'F10.12.17data'!S91</f>
        <v>1.0529543341825662</v>
      </c>
      <c r="W92" s="65">
        <f>+'F10.12.17data'!T91</f>
        <v>1.0212090358590304</v>
      </c>
      <c r="X92" s="65">
        <f ca="1">+'F10.12.17data'!V91</f>
        <v>1.0661468911022105</v>
      </c>
      <c r="Y92" s="65">
        <f ca="1">+'F10.12.17data'!W91</f>
        <v>1.0143054258651327</v>
      </c>
    </row>
    <row r="93" spans="2:25" x14ac:dyDescent="0.25">
      <c r="B93" s="35">
        <f>+F9data!AB92</f>
        <v>45352</v>
      </c>
      <c r="C93" s="78">
        <f>+F9data!AC92</f>
        <v>2.2538208232079471E-2</v>
      </c>
      <c r="D93" s="78">
        <f ca="1">+F9data!AD92</f>
        <v>5.5971456682248162E-3</v>
      </c>
      <c r="F93" s="35">
        <f t="shared" si="7"/>
        <v>45352</v>
      </c>
      <c r="G93" s="78">
        <f ca="1">+W_nucleo!AH106</f>
        <v>-6.0113146624951597E-3</v>
      </c>
      <c r="H93" s="78">
        <f ca="1">+W_nucleo!AG106</f>
        <v>-1.656078731605648E-2</v>
      </c>
      <c r="J93" s="35">
        <f t="shared" si="6"/>
        <v>45352</v>
      </c>
      <c r="K93" s="78">
        <f ca="1">+W_nucleo!AR106</f>
        <v>1.1316869603431954</v>
      </c>
      <c r="L93" s="78">
        <f ca="1">+W_nucleo!AS106</f>
        <v>0.57191884852347386</v>
      </c>
      <c r="M93" s="78"/>
      <c r="U93" s="35">
        <f>+'F10.12.17data'!R92</f>
        <v>45352</v>
      </c>
      <c r="V93" s="65">
        <f>+'F10.12.17data'!S92</f>
        <v>1.0419638574755667</v>
      </c>
      <c r="W93" s="65">
        <f>+'F10.12.17data'!T92</f>
        <v>1.0213975204791239</v>
      </c>
      <c r="X93" s="65">
        <f ca="1">+'F10.12.17data'!V92</f>
        <v>1.0615243443776667</v>
      </c>
      <c r="Y93" s="65">
        <f ca="1">+'F10.12.17data'!W92</f>
        <v>1.0102403459397842</v>
      </c>
    </row>
    <row r="94" spans="2:25" x14ac:dyDescent="0.25">
      <c r="B94" s="35">
        <f>+F9data!AB93</f>
        <v>45383</v>
      </c>
      <c r="C94" s="78">
        <f>+F9data!AC93</f>
        <v>2.3854422099769717E-2</v>
      </c>
      <c r="D94" s="78">
        <f ca="1">+F9data!AD93</f>
        <v>5.3691163510332278E-3</v>
      </c>
      <c r="F94" s="35">
        <f t="shared" si="7"/>
        <v>45383</v>
      </c>
      <c r="G94" s="78">
        <f ca="1">+W_nucleo!AH107</f>
        <v>-3.9155610050674028E-2</v>
      </c>
      <c r="H94" s="78">
        <f ca="1">+W_nucleo!AG107</f>
        <v>-2.2885113073574992E-2</v>
      </c>
      <c r="J94" s="35">
        <f t="shared" si="6"/>
        <v>45383</v>
      </c>
      <c r="K94" s="78">
        <f ca="1">+W_nucleo!AR107</f>
        <v>1.0965245471491798</v>
      </c>
      <c r="L94" s="78">
        <f ca="1">+W_nucleo!AS107</f>
        <v>0.50936562543401465</v>
      </c>
      <c r="M94" s="78"/>
      <c r="U94" s="35">
        <f>+'F10.12.17data'!R93</f>
        <v>45383</v>
      </c>
      <c r="V94" s="65">
        <f>+'F10.12.17data'!S93</f>
        <v>1.039031129227117</v>
      </c>
      <c r="W94" s="65">
        <f>+'F10.12.17data'!T93</f>
        <v>1.019027076881065</v>
      </c>
      <c r="X94" s="65">
        <f ca="1">+'F10.12.17data'!V93</f>
        <v>1.0617258107120187</v>
      </c>
      <c r="Y94" s="65">
        <f ca="1">+'F10.12.17data'!W93</f>
        <v>1.0085763488787289</v>
      </c>
    </row>
    <row r="95" spans="2:25" x14ac:dyDescent="0.25">
      <c r="B95" s="35">
        <f>+F9data!AB94</f>
        <v>45413</v>
      </c>
      <c r="C95" s="78">
        <f>+F9data!AC94</f>
        <v>2.3939337579652758E-2</v>
      </c>
      <c r="D95" s="78">
        <f ca="1">+F9data!AD94</f>
        <v>5.0798435131783988E-3</v>
      </c>
      <c r="F95" s="35">
        <f t="shared" si="7"/>
        <v>45413</v>
      </c>
      <c r="G95" s="78">
        <f ca="1">+W_nucleo!AH108</f>
        <v>-2.2946414826217065E-3</v>
      </c>
      <c r="H95" s="78">
        <f ca="1">+W_nucleo!AG108</f>
        <v>-2.6828461093953315E-2</v>
      </c>
      <c r="J95" s="35">
        <f t="shared" si="6"/>
        <v>45413</v>
      </c>
      <c r="K95" s="78">
        <f ca="1">+W_nucleo!AR108</f>
        <v>1.3353154220371124</v>
      </c>
      <c r="L95" s="78">
        <f ca="1">+W_nucleo!AS108</f>
        <v>0.39524740429129679</v>
      </c>
      <c r="M95" s="78"/>
      <c r="U95" s="35">
        <f>+'F10.12.17data'!R94</f>
        <v>45413</v>
      </c>
      <c r="V95" s="65">
        <f>+'F10.12.17data'!S94</f>
        <v>1.0365134247760313</v>
      </c>
      <c r="W95" s="65">
        <f>+'F10.12.17data'!T94</f>
        <v>1.022263464264658</v>
      </c>
      <c r="X95" s="65">
        <f ca="1">+'F10.12.17data'!V94</f>
        <v>1.0539571605315596</v>
      </c>
      <c r="Y95" s="65">
        <f ca="1">+'F10.12.17data'!W94</f>
        <v>1.0064104220555894</v>
      </c>
    </row>
    <row r="96" spans="2:25" x14ac:dyDescent="0.25">
      <c r="B96" s="35">
        <f>+F9data!AB95</f>
        <v>45444</v>
      </c>
      <c r="C96" s="78">
        <f>+F9data!AC95</f>
        <v>2.3303567476667675E-2</v>
      </c>
      <c r="D96" s="78">
        <f ca="1">+F9data!AD95</f>
        <v>4.7656860194236024E-3</v>
      </c>
      <c r="F96" s="35">
        <f t="shared" si="7"/>
        <v>45444</v>
      </c>
      <c r="G96" s="78">
        <f ca="1">+W_nucleo!AH109</f>
        <v>1.0919912246653674E-2</v>
      </c>
      <c r="H96" s="78">
        <f ca="1">+W_nucleo!AG109</f>
        <v>-3.16133018861815E-2</v>
      </c>
      <c r="J96" s="35">
        <f t="shared" si="6"/>
        <v>45444</v>
      </c>
      <c r="K96" s="78">
        <f ca="1">+W_nucleo!AR109</f>
        <v>1.1336182928114837</v>
      </c>
      <c r="L96" s="78">
        <f ca="1">+W_nucleo!AS109</f>
        <v>0.27860853914073402</v>
      </c>
      <c r="M96" s="78"/>
      <c r="U96" s="35">
        <f>+'F10.12.17data'!R95</f>
        <v>45444</v>
      </c>
      <c r="V96" s="65">
        <f>+'F10.12.17data'!S95</f>
        <v>1.0376041326953003</v>
      </c>
      <c r="W96" s="65">
        <f>+'F10.12.17data'!T95</f>
        <v>1.01803710744672</v>
      </c>
      <c r="X96" s="65">
        <f ca="1">+'F10.12.17data'!V95</f>
        <v>1.0514227258086297</v>
      </c>
      <c r="Y96" s="65">
        <f ca="1">+'F10.12.17data'!W95</f>
        <v>1.0043563524775501</v>
      </c>
    </row>
    <row r="97" spans="2:25" x14ac:dyDescent="0.25">
      <c r="B97" s="35">
        <f>+F9data!AB96</f>
        <v>45474</v>
      </c>
      <c r="C97" s="78">
        <f>+F9data!AC96</f>
        <v>2.2718430322017241E-2</v>
      </c>
      <c r="D97" s="78">
        <f ca="1">+F9data!AD96</f>
        <v>4.7322908789225555E-3</v>
      </c>
      <c r="F97" s="35">
        <f t="shared" ref="F97" si="8">+B97</f>
        <v>45474</v>
      </c>
      <c r="G97" s="78">
        <f ca="1">+W_nucleo!AH110</f>
        <v>1.1721704816914258E-2</v>
      </c>
      <c r="H97" s="78">
        <f ca="1">+W_nucleo!AG110</f>
        <v>-3.216642663818936E-2</v>
      </c>
      <c r="J97" s="35">
        <f t="shared" ref="J97" si="9">+F97</f>
        <v>45474</v>
      </c>
      <c r="K97" s="78">
        <f ca="1">+W_nucleo!AR110</f>
        <v>0.90033061707639206</v>
      </c>
      <c r="L97" s="78">
        <f ca="1">+W_nucleo!AS110</f>
        <v>0.21563018149524282</v>
      </c>
      <c r="M97" s="78"/>
      <c r="U97" s="35">
        <f>+'F10.12.17data'!R96</f>
        <v>45474</v>
      </c>
      <c r="V97" s="65">
        <f>+'F10.12.17data'!S96</f>
        <v>1.0418921208443506</v>
      </c>
      <c r="W97" s="65">
        <f>+'F10.12.17data'!T96</f>
        <v>1.013765198739643</v>
      </c>
      <c r="X97" s="65">
        <f ca="1">+'F10.12.17data'!V96</f>
        <v>1.0570948970650373</v>
      </c>
      <c r="Y97" s="65">
        <f ca="1">+'F10.12.17data'!W96</f>
        <v>1.0032475253108342</v>
      </c>
    </row>
    <row r="98" spans="2:25" x14ac:dyDescent="0.25">
      <c r="B98" s="35">
        <f>+F9data!AB97</f>
        <v>45505</v>
      </c>
      <c r="C98" s="78">
        <f>+F9data!AC97</f>
        <v>2.1971975796075682E-2</v>
      </c>
      <c r="D98" s="78">
        <f ca="1">+F9data!AD97</f>
        <v>4.430965063676906E-3</v>
      </c>
      <c r="F98" s="35">
        <f t="shared" ref="F98" si="10">+B98</f>
        <v>45505</v>
      </c>
      <c r="G98" s="78">
        <f ca="1">+W_nucleo!AH111</f>
        <v>-1.5319220709354653E-2</v>
      </c>
      <c r="H98" s="78">
        <f ca="1">+W_nucleo!AG111</f>
        <v>-4.9236228377067537E-2</v>
      </c>
      <c r="J98" s="35">
        <f t="shared" ref="J98" si="11">+F98</f>
        <v>45505</v>
      </c>
      <c r="K98" s="78">
        <f ca="1">+W_nucleo!AR111</f>
        <v>0.77813876103562052</v>
      </c>
      <c r="L98" s="78">
        <f ca="1">+W_nucleo!AS111</f>
        <v>0.1264625415358438</v>
      </c>
      <c r="M98" s="78"/>
      <c r="U98" s="35">
        <f>+'F10.12.17data'!R97</f>
        <v>45505</v>
      </c>
      <c r="V98" s="65">
        <f>+'F10.12.17data'!S97</f>
        <v>1.0409488164319205</v>
      </c>
      <c r="W98" s="65">
        <f>+'F10.12.17data'!T97</f>
        <v>1.0113950950703319</v>
      </c>
      <c r="X98" s="65">
        <f ca="1">+'F10.12.17data'!V97</f>
        <v>1.0531635594991018</v>
      </c>
      <c r="Y98" s="65">
        <f ca="1">+'F10.12.17data'!W97</f>
        <v>1.0018281497011443</v>
      </c>
    </row>
    <row r="99" spans="2:25" x14ac:dyDescent="0.25">
      <c r="B99" s="35">
        <f>+F9data!AB98</f>
        <v>45536</v>
      </c>
      <c r="C99" s="78">
        <f>+F9data!AC98</f>
        <v>2.104254114633991E-2</v>
      </c>
      <c r="D99" s="78">
        <f ca="1">+F9data!AD98</f>
        <v>4.0001387839074072E-3</v>
      </c>
      <c r="F99" s="35">
        <f t="shared" ref="F99" si="12">+B99</f>
        <v>45536</v>
      </c>
      <c r="G99" s="78">
        <f ca="1">+W_nucleo!AH112</f>
        <v>-3.8079576364286716E-2</v>
      </c>
      <c r="H99" s="78">
        <f ca="1">+W_nucleo!AG112</f>
        <v>-5.7448775680664532E-2</v>
      </c>
      <c r="J99" s="35">
        <f t="shared" ref="J99" si="13">+F99</f>
        <v>45536</v>
      </c>
      <c r="K99" s="78">
        <f ca="1">+W_nucleo!AR112</f>
        <v>0.68535816947314743</v>
      </c>
      <c r="L99" s="78">
        <f ca="1">+W_nucleo!AS112</f>
        <v>5.5811819984867839E-2</v>
      </c>
      <c r="U99" s="35">
        <f>+'F10.12.17data'!R98</f>
        <v>45536</v>
      </c>
      <c r="V99" s="65">
        <f>+'F10.12.17data'!S98</f>
        <v>1.0339763673950231</v>
      </c>
      <c r="W99" s="65">
        <f>+'F10.12.17data'!T98</f>
        <v>1.0096887501044938</v>
      </c>
      <c r="X99" s="65">
        <f ca="1">+'F10.12.17data'!V98</f>
        <v>1.0505410698513</v>
      </c>
      <c r="Y99" s="65">
        <f ca="1">+'F10.12.17data'!W98</f>
        <v>1.0007809599754216</v>
      </c>
    </row>
    <row r="100" spans="2:25" x14ac:dyDescent="0.25">
      <c r="B100" s="35">
        <f>+F9data!AB99</f>
        <v>45566</v>
      </c>
      <c r="C100" s="78">
        <f>+F9data!AC99</f>
        <v>2.0842076462394128E-2</v>
      </c>
      <c r="D100" s="78">
        <f ca="1">+F9data!AD99</f>
        <v>4.2522073247499752E-3</v>
      </c>
      <c r="F100" s="35">
        <f t="shared" ref="F100:F101" si="14">+B100</f>
        <v>45566</v>
      </c>
      <c r="G100" s="78">
        <f ca="1">+W_nucleo!AH113</f>
        <v>-4.7678639795803335E-2</v>
      </c>
      <c r="H100" s="78">
        <f ca="1">+W_nucleo!AG113</f>
        <v>-5.0216170094589785E-2</v>
      </c>
      <c r="J100" s="35">
        <f t="shared" ref="J100:J101" si="15">+F100</f>
        <v>45566</v>
      </c>
      <c r="K100" s="78">
        <f ca="1">+W_nucleo!AR113</f>
        <v>0.41295431845453834</v>
      </c>
      <c r="L100" s="78">
        <f ca="1">+W_nucleo!AS113</f>
        <v>-6.2620836220759202E-2</v>
      </c>
      <c r="U100" s="35">
        <f>+'F10.12.17data'!R99</f>
        <v>45566</v>
      </c>
      <c r="V100" s="65">
        <f>+'F10.12.17data'!S99</f>
        <v>1.0240652375749242</v>
      </c>
      <c r="W100" s="65">
        <f>+'F10.12.17data'!T99</f>
        <v>1.0056818481267478</v>
      </c>
      <c r="X100" s="65">
        <f ca="1">+'F10.12.17data'!V99</f>
        <v>1.0431709237071993</v>
      </c>
      <c r="Y100" s="65">
        <f ca="1">+'F10.12.17data'!W99</f>
        <v>0.99914918607126912</v>
      </c>
    </row>
    <row r="101" spans="2:25" x14ac:dyDescent="0.25">
      <c r="B101" s="35">
        <f>+F9data!AB100</f>
        <v>45597</v>
      </c>
      <c r="C101" s="78">
        <f>+F9data!AC100</f>
        <v>2.1103107474823229E-2</v>
      </c>
      <c r="D101" s="78">
        <f ca="1">+F9data!AD100</f>
        <v>4.1308961147799583E-3</v>
      </c>
      <c r="F101" s="35">
        <f t="shared" si="14"/>
        <v>45597</v>
      </c>
      <c r="G101" s="78">
        <f ca="1">+W_nucleo!AH114</f>
        <v>-7.2010537888585802E-2</v>
      </c>
      <c r="H101" s="78">
        <f ca="1">+W_nucleo!AG114</f>
        <v>-4.2911251686409635E-2</v>
      </c>
      <c r="J101" s="35">
        <f t="shared" si="15"/>
        <v>45597</v>
      </c>
      <c r="K101" s="78">
        <f ca="1">+W_nucleo!AR114</f>
        <v>4.739065671822118E-2</v>
      </c>
      <c r="L101" s="78">
        <f ca="1">+W_nucleo!AS114</f>
        <v>-0.14299353244005886</v>
      </c>
      <c r="U101" s="35">
        <f>+'F10.12.17data'!R100</f>
        <v>45597</v>
      </c>
      <c r="V101" s="65">
        <f>+'F10.12.17data'!S100</f>
        <v>1.0126501703561543</v>
      </c>
      <c r="W101" s="65">
        <f>+'F10.12.17data'!T100</f>
        <v>1.0006499687462069</v>
      </c>
      <c r="X101" s="65">
        <f ca="1">+'F10.12.17data'!V100</f>
        <v>1.0347086385785389</v>
      </c>
      <c r="Y101" s="65">
        <f ca="1">+'F10.12.17data'!W100</f>
        <v>0.9981094178126021</v>
      </c>
    </row>
    <row r="102" spans="2:25" x14ac:dyDescent="0.25">
      <c r="B102" s="35">
        <f>+F9data!AB101</f>
        <v>45627</v>
      </c>
      <c r="C102" s="78">
        <f>+F9data!AC101</f>
        <v>1.8251111280151128E-2</v>
      </c>
      <c r="D102" s="78">
        <f ca="1">+F9data!AD101</f>
        <v>3.9012898480586164E-3</v>
      </c>
      <c r="F102" s="35">
        <f t="shared" ref="F102" si="16">+B102</f>
        <v>45627</v>
      </c>
      <c r="G102" s="78">
        <f ca="1">+W_nucleo!AH115</f>
        <v>-6.7129790864944638E-2</v>
      </c>
      <c r="H102" s="78">
        <f ca="1">+W_nucleo!AG115</f>
        <v>-3.9900270120227344E-2</v>
      </c>
      <c r="J102" s="35">
        <f t="shared" ref="J102" si="17">+F102</f>
        <v>45627</v>
      </c>
      <c r="K102" s="78">
        <f ca="1">+W_nucleo!AR115</f>
        <v>-3.0902632087858706E-2</v>
      </c>
      <c r="L102" s="78">
        <f ca="1">+W_nucleo!AS115</f>
        <v>-0.2598786309266643</v>
      </c>
      <c r="U102" s="35">
        <f>+'F10.12.17data'!R101</f>
        <v>45627</v>
      </c>
      <c r="V102" s="65">
        <f>+'F10.12.17data'!S101</f>
        <v>1.0092626167712393</v>
      </c>
      <c r="W102" s="65">
        <f>+'F10.12.17data'!T101</f>
        <v>0.99961083039618581</v>
      </c>
      <c r="X102" s="65">
        <f ca="1">+'F10.12.17data'!V101</f>
        <v>1.0381392536558867</v>
      </c>
      <c r="Y102" s="65">
        <f ca="1">+'F10.12.17data'!W101</f>
        <v>0.99667259746107373</v>
      </c>
    </row>
    <row r="103" spans="2:25" x14ac:dyDescent="0.25">
      <c r="B103" s="35"/>
      <c r="C103" s="78"/>
      <c r="D103" s="78"/>
      <c r="U103" s="35"/>
      <c r="V103" s="65"/>
      <c r="W103" s="65"/>
      <c r="X103" s="65"/>
      <c r="Y103" s="65"/>
    </row>
    <row r="104" spans="2:25" x14ac:dyDescent="0.25">
      <c r="B104" s="35"/>
      <c r="C104" s="78"/>
      <c r="D104" s="78"/>
      <c r="U104" s="35"/>
      <c r="V104" s="65"/>
      <c r="W104" s="65"/>
      <c r="X104" s="65"/>
      <c r="Y104" s="65"/>
    </row>
    <row r="105" spans="2:25" x14ac:dyDescent="0.25">
      <c r="B105" s="35"/>
      <c r="C105" s="78"/>
      <c r="D105" s="78"/>
      <c r="U105" s="35"/>
      <c r="V105" s="65"/>
      <c r="W105" s="65"/>
      <c r="X105" s="65"/>
      <c r="Y105" s="65"/>
    </row>
    <row r="106" spans="2:25" x14ac:dyDescent="0.25">
      <c r="B106" s="35"/>
      <c r="C106" s="78"/>
      <c r="D106" s="78"/>
      <c r="U106" s="35"/>
      <c r="V106" s="65"/>
      <c r="W106" s="65"/>
      <c r="X106" s="65"/>
      <c r="Y106" s="65"/>
    </row>
    <row r="107" spans="2:25" x14ac:dyDescent="0.25">
      <c r="B107" s="35"/>
      <c r="C107" s="78"/>
      <c r="D107" s="78"/>
      <c r="U107" s="35"/>
      <c r="V107" s="65"/>
      <c r="W107" s="65"/>
      <c r="X107" s="65"/>
      <c r="Y107" s="65"/>
    </row>
    <row r="108" spans="2:25" x14ac:dyDescent="0.25">
      <c r="B108" s="35"/>
      <c r="C108" s="78"/>
      <c r="D108" s="78"/>
      <c r="U108" s="35"/>
      <c r="V108" s="65"/>
      <c r="W108" s="65"/>
      <c r="X108" s="65"/>
      <c r="Y108" s="65"/>
    </row>
    <row r="109" spans="2:25" x14ac:dyDescent="0.25">
      <c r="B109" s="35"/>
      <c r="C109" s="78"/>
      <c r="D109" s="78"/>
    </row>
    <row r="110" spans="2:25" x14ac:dyDescent="0.25">
      <c r="B110" s="35"/>
      <c r="C110" s="78"/>
      <c r="D110" s="78"/>
    </row>
    <row r="111" spans="2:25" x14ac:dyDescent="0.25">
      <c r="B111" s="35"/>
      <c r="C111" s="78"/>
      <c r="D111" s="78"/>
    </row>
    <row r="112" spans="2:25" x14ac:dyDescent="0.25">
      <c r="B112" s="35"/>
      <c r="C112" s="78"/>
      <c r="D112" s="78"/>
    </row>
    <row r="113" spans="2:4" x14ac:dyDescent="0.25">
      <c r="B113" s="35"/>
      <c r="C113" s="78"/>
      <c r="D113" s="78"/>
    </row>
    <row r="114" spans="2:4" x14ac:dyDescent="0.25">
      <c r="B114" s="35"/>
      <c r="C114" s="78"/>
      <c r="D114" s="78"/>
    </row>
  </sheetData>
  <mergeCells count="13">
    <mergeCell ref="AH3:AL3"/>
    <mergeCell ref="AA3:AF3"/>
    <mergeCell ref="AA1:AF1"/>
    <mergeCell ref="Q1:Y1"/>
    <mergeCell ref="F2:H2"/>
    <mergeCell ref="J2:L2"/>
    <mergeCell ref="U3:Y3"/>
    <mergeCell ref="U2:Y2"/>
    <mergeCell ref="B3:D3"/>
    <mergeCell ref="F3:H3"/>
    <mergeCell ref="J3:L3"/>
    <mergeCell ref="B2:D2"/>
    <mergeCell ref="B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Gráficos</vt:lpstr>
      </vt:variant>
      <vt:variant>
        <vt:i4>6</vt:i4>
      </vt:variant>
    </vt:vector>
  </HeadingPairs>
  <TitlesOfParts>
    <vt:vector size="32" baseType="lpstr">
      <vt:lpstr>NAC</vt:lpstr>
      <vt:lpstr>GBA</vt:lpstr>
      <vt:lpstr>PAM</vt:lpstr>
      <vt:lpstr>NOA</vt:lpstr>
      <vt:lpstr>NEA</vt:lpstr>
      <vt:lpstr>CUY</vt:lpstr>
      <vt:lpstr>PAT</vt:lpstr>
      <vt:lpstr>Nucleo&amp;Subyacente</vt:lpstr>
      <vt:lpstr>GBA_d</vt:lpstr>
      <vt:lpstr>PAM_d</vt:lpstr>
      <vt:lpstr>NOA_d</vt:lpstr>
      <vt:lpstr>NEA_d</vt:lpstr>
      <vt:lpstr>CUY_d</vt:lpstr>
      <vt:lpstr>PAT_d</vt:lpstr>
      <vt:lpstr>NAC_d</vt:lpstr>
      <vt:lpstr>NAC_d_B</vt:lpstr>
      <vt:lpstr>NAC_d (2)</vt:lpstr>
      <vt:lpstr>d1d10_m</vt:lpstr>
      <vt:lpstr>d1d10_y</vt:lpstr>
      <vt:lpstr>d1d10index</vt:lpstr>
      <vt:lpstr>W_nucleo</vt:lpstr>
      <vt:lpstr>F10.12.17data</vt:lpstr>
      <vt:lpstr>F9data</vt:lpstr>
      <vt:lpstr>F14incidenciageo</vt:lpstr>
      <vt:lpstr>F19data</vt:lpstr>
      <vt:lpstr>Para R</vt:lpstr>
      <vt:lpstr>F3mom</vt:lpstr>
      <vt:lpstr>F3yoy</vt:lpstr>
      <vt:lpstr>GraficoD1D10yoy</vt:lpstr>
      <vt:lpstr>F9mom</vt:lpstr>
      <vt:lpstr>F9yoy</vt:lpstr>
      <vt:lpstr>{g}DesigGeoIngreso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dcterms:created xsi:type="dcterms:W3CDTF">2015-06-05T18:19:34Z</dcterms:created>
  <dcterms:modified xsi:type="dcterms:W3CDTF">2025-01-15T14:26:38Z</dcterms:modified>
</cp:coreProperties>
</file>